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TSN.TNO.NL\Data\sv\sv-092730\Kluis Procurement Team\Michael\EU Schoonmaak\04 Nota van Inlichtingen\"/>
    </mc:Choice>
  </mc:AlternateContent>
  <xr:revisionPtr revIDLastSave="0" documentId="13_ncr:1_{5255867C-18FA-498E-A2AE-95BCC29A63F7}" xr6:coauthVersionLast="47" xr6:coauthVersionMax="47" xr10:uidLastSave="{00000000-0000-0000-0000-000000000000}"/>
  <bookViews>
    <workbookView xWindow="-110" yWindow="-110" windowWidth="19420" windowHeight="11500" tabRatio="729"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 name="12-Sanitaire voorzieningen" sheetId="36" r:id="rId12"/>
    <sheet name="13-Inloopmatten" sheetId="42" r:id="rId13"/>
    <sheet name="14-Verbruiksaantallen Sanitair" sheetId="44" r:id="rId14"/>
  </sheets>
  <externalReferences>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1" hidden="1">'[3]#REF'!#REF!</definedName>
    <definedName name="_Fill" localSheetId="12" hidden="1">'[3]#REF'!#REF!</definedName>
    <definedName name="_Fill" localSheetId="1" hidden="1">'[3]#REF'!#REF!</definedName>
    <definedName name="_Fill" hidden="1">'[3]#REF'!#REF!</definedName>
    <definedName name="_filll" hidden="1">'[4]#REF'!#REF!</definedName>
    <definedName name="_xlnm._FilterDatabase" localSheetId="9" hidden="1">'10-Glasbewassing'!$A$12:$N$134</definedName>
    <definedName name="_xlnm._FilterDatabase" localSheetId="1" hidden="1">'2-Kosten per locatie'!$A$14:$G$39</definedName>
    <definedName name="_xlnm._FilterDatabase" localSheetId="3" hidden="1">'4-Basis ruimtestaat'!$B$9:$V$5780</definedName>
    <definedName name="_Hlk39130726" localSheetId="0">'1-Uitgangspunten'!$A$15</definedName>
    <definedName name="_Key1" localSheetId="9" hidden="1">'[2]#REF'!#REF!</definedName>
    <definedName name="_Key1" localSheetId="11" hidden="1">'[3]#REF'!#REF!</definedName>
    <definedName name="_Key1" localSheetId="12" hidden="1">'[3]#REF'!#REF!</definedName>
    <definedName name="_Key1" localSheetId="1" hidden="1">'[3]#REF'!#REF!</definedName>
    <definedName name="_Key1" hidden="1">'[3]#REF'!#REF!</definedName>
    <definedName name="_Key2" localSheetId="11" hidden="1">#REF!</definedName>
    <definedName name="_Key2" localSheetId="12" hidden="1">#REF!</definedName>
    <definedName name="_Key2" localSheetId="1"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'1-Uitgangspunten'!$A$4</definedName>
    <definedName name="_Toc106114458" localSheetId="0">'1-Uitgangspunten'!$A$8</definedName>
    <definedName name="_Toc106114459" localSheetId="0">'1-Uitgangspunten'!$A$12</definedName>
    <definedName name="_Toc518445846" localSheetId="0">'1-Uitgangspunten'!$A$16</definedName>
    <definedName name="AccessDatabase" hidden="1">"C:\data\excel\BASISWP.mdb"</definedName>
    <definedName name="Additioneel" hidden="1">'[2]#REF'!#REF!</definedName>
    <definedName name="_xlnm.Print_Area" localSheetId="11">'12-Sanitaire voorzieningen'!$A$1:$AD$49</definedName>
    <definedName name="_xlnm.Print_Area" localSheetId="12">'13-Inloopmatten'!$A$1:$Y$41</definedName>
    <definedName name="_xlnm.Print_Area" localSheetId="1">'2-Kosten per locatie'!$A$3:$J$39</definedName>
    <definedName name="_xlnm.Print_Area" localSheetId="3">'4-Basis ruimtestaat'!$B$9:$V$5090</definedName>
    <definedName name="_xlnm.Print_Area" localSheetId="4">'5-Premies en opslagen'!$A$3:$E$55</definedName>
    <definedName name="_xlnm.Print_Area" localSheetId="5">'6-Opbouw uurtarief productie'!$A$1:$R$63</definedName>
    <definedName name="_xlnm.Print_Area" localSheetId="8">'9-Afroepprijs'!$A$3:$F$76</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1" hidden="1">'[3]#REF'!#REF!</definedName>
    <definedName name="dffdf" localSheetId="12" hidden="1">'[3]#REF'!#REF!</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1" hidden="1">'[3]#REF'!#REF!</definedName>
    <definedName name="han" localSheetId="12" hidden="1">'[3]#REF'!#REF!</definedName>
    <definedName name="han" localSheetId="1" hidden="1">'[3]#REF'!#REF!</definedName>
    <definedName name="han" hidden="1">'[3]#REF'!#REF!</definedName>
    <definedName name="HTML_CodePage" hidden="1">1252</definedName>
    <definedName name="HTML_Control" localSheetId="11" hidden="1">{"'ma_vr'!$A$1:$AA$42"}</definedName>
    <definedName name="HTML_Control" localSheetId="12" hidden="1">{"'ma_vr'!$A$1:$AA$42"}</definedName>
    <definedName name="HTML_Control" localSheetId="1" hidden="1">{"'ma_vr'!$A$1:$AA$42"}</definedName>
    <definedName name="HTML_Control" hidden="1">{"'ma_vr'!$A$1:$AA$42"}</definedName>
    <definedName name="HTML_Control_1" hidden="1">{"'ma_vr'!$A$1:$AA$42"}</definedName>
    <definedName name="HTML_Control_1_1" hidden="1">{"'ma_vr'!$A$1:$AA$42"}</definedName>
    <definedName name="HTML_Control_1_2" hidden="1">{"'ma_vr'!$A$1:$AA$42"}</definedName>
    <definedName name="HTML_Control_1_3" hidden="1">{"'ma_vr'!$A$1:$AA$42"}</definedName>
    <definedName name="HTML_Control_2" hidden="1">{"'ma_vr'!$A$1:$AA$42"}</definedName>
    <definedName name="HTML_Control_2_1" hidden="1">{"'ma_vr'!$A$1:$AA$42"}</definedName>
    <definedName name="HTML_Control_2_2" hidden="1">{"'ma_vr'!$A$1:$AA$42"}</definedName>
    <definedName name="HTML_Control_2_3" hidden="1">{"'ma_vr'!$A$1:$AA$42"}</definedName>
    <definedName name="HTML_Control_3" hidden="1">{"'ma_vr'!$A$1:$AA$42"}</definedName>
    <definedName name="HTML_Control_3_1" hidden="1">{"'ma_vr'!$A$1:$AA$42"}</definedName>
    <definedName name="HTML_Control_3_2" hidden="1">{"'ma_vr'!$A$1:$AA$42"}</definedName>
    <definedName name="HTML_Control_3_3" hidden="1">{"'ma_vr'!$A$1:$AA$42"}</definedName>
    <definedName name="HTML_Control_4" hidden="1">{"'ma_vr'!$A$1:$AA$42"}</definedName>
    <definedName name="HTML_Control_4_1" hidden="1">{"'ma_vr'!$A$1:$AA$42"}</definedName>
    <definedName name="HTML_Control_4_2" hidden="1">{"'ma_vr'!$A$1:$AA$42"}</definedName>
    <definedName name="HTML_Control_4_3"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Mutatiederdekwartaal_3"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37" l="1"/>
  <c r="I39" i="37"/>
  <c r="I30" i="37"/>
  <c r="I31" i="37"/>
  <c r="AE43" i="36"/>
  <c r="G31" i="31"/>
  <c r="F31" i="31"/>
  <c r="G32" i="31"/>
  <c r="G30" i="31"/>
  <c r="F32" i="31"/>
  <c r="H32" i="31" s="1"/>
  <c r="G12" i="31"/>
  <c r="G11" i="31"/>
  <c r="K36" i="18"/>
  <c r="K37" i="18"/>
  <c r="K38" i="18"/>
  <c r="K39" i="18"/>
  <c r="K40" i="18"/>
  <c r="K41" i="18"/>
  <c r="K42" i="18"/>
  <c r="K35" i="18"/>
  <c r="J35" i="18"/>
  <c r="L35" i="18"/>
  <c r="M35" i="18"/>
  <c r="N35" i="18"/>
  <c r="J36" i="18"/>
  <c r="L36" i="18"/>
  <c r="M36" i="18"/>
  <c r="N36" i="18"/>
  <c r="J37" i="18"/>
  <c r="L37" i="18"/>
  <c r="M37" i="18"/>
  <c r="M43" i="18" s="1"/>
  <c r="N37" i="18"/>
  <c r="N43" i="18" s="1"/>
  <c r="J38" i="18"/>
  <c r="L38" i="18"/>
  <c r="M38" i="18"/>
  <c r="N38" i="18"/>
  <c r="J39" i="18"/>
  <c r="L39" i="18"/>
  <c r="M39" i="18"/>
  <c r="N39" i="18"/>
  <c r="J40" i="18"/>
  <c r="L40" i="18"/>
  <c r="M40" i="18"/>
  <c r="N40" i="18"/>
  <c r="J41" i="18"/>
  <c r="L41" i="18"/>
  <c r="M41" i="18"/>
  <c r="N41" i="18"/>
  <c r="J42" i="18"/>
  <c r="L42" i="18"/>
  <c r="M42" i="18"/>
  <c r="N42" i="18"/>
  <c r="I36" i="18"/>
  <c r="I37" i="18"/>
  <c r="I38" i="18"/>
  <c r="I43" i="18" s="1"/>
  <c r="I39" i="18"/>
  <c r="I40" i="18"/>
  <c r="I41" i="18"/>
  <c r="I42" i="18"/>
  <c r="I35" i="18"/>
  <c r="B6" i="28"/>
  <c r="G54" i="31"/>
  <c r="G53" i="31"/>
  <c r="G52" i="31"/>
  <c r="G51" i="31"/>
  <c r="G50" i="31"/>
  <c r="G49" i="31"/>
  <c r="G47" i="31"/>
  <c r="G46" i="31"/>
  <c r="G44" i="31"/>
  <c r="G43" i="31"/>
  <c r="G42" i="31"/>
  <c r="G41" i="31"/>
  <c r="G40" i="31"/>
  <c r="G39" i="31"/>
  <c r="G38" i="31"/>
  <c r="G37" i="31"/>
  <c r="G36" i="31"/>
  <c r="G34" i="31"/>
  <c r="G29" i="31"/>
  <c r="G28" i="31"/>
  <c r="G26" i="31"/>
  <c r="G25" i="31"/>
  <c r="G24" i="31"/>
  <c r="G23" i="31"/>
  <c r="G22" i="31"/>
  <c r="G21" i="31"/>
  <c r="G20" i="31"/>
  <c r="G19" i="31"/>
  <c r="G18" i="31"/>
  <c r="G17" i="31"/>
  <c r="G16" i="31"/>
  <c r="G15" i="31"/>
  <c r="G14" i="31"/>
  <c r="G13" i="31"/>
  <c r="R5092" i="2"/>
  <c r="T5092" i="2"/>
  <c r="Q5093" i="2"/>
  <c r="R5093" i="2"/>
  <c r="S5093" i="2"/>
  <c r="T5093" i="2"/>
  <c r="Q5094" i="2"/>
  <c r="R5094" i="2"/>
  <c r="S5094" i="2"/>
  <c r="T5094" i="2"/>
  <c r="Q5095" i="2"/>
  <c r="R5095" i="2"/>
  <c r="S5095" i="2"/>
  <c r="T5095" i="2"/>
  <c r="R5096" i="2"/>
  <c r="T5096" i="2"/>
  <c r="Q5097" i="2"/>
  <c r="R5097" i="2"/>
  <c r="S5097" i="2"/>
  <c r="T5097" i="2"/>
  <c r="Q5098" i="2"/>
  <c r="R5098" i="2"/>
  <c r="S5098" i="2"/>
  <c r="T5098" i="2"/>
  <c r="Q5099" i="2"/>
  <c r="R5099" i="2"/>
  <c r="S5099" i="2"/>
  <c r="T5099" i="2"/>
  <c r="Q5100" i="2"/>
  <c r="R5100" i="2"/>
  <c r="S5100" i="2"/>
  <c r="T5100" i="2"/>
  <c r="Q5101" i="2"/>
  <c r="R5101" i="2"/>
  <c r="S5101" i="2"/>
  <c r="T5101" i="2"/>
  <c r="Q5102" i="2"/>
  <c r="R5102" i="2"/>
  <c r="S5102" i="2"/>
  <c r="T5102" i="2"/>
  <c r="R5103" i="2"/>
  <c r="T5103" i="2"/>
  <c r="R5104" i="2"/>
  <c r="T5104" i="2"/>
  <c r="R5105" i="2"/>
  <c r="T5105" i="2"/>
  <c r="R5106" i="2"/>
  <c r="T5106" i="2"/>
  <c r="R5107" i="2"/>
  <c r="T5107" i="2"/>
  <c r="R5108" i="2"/>
  <c r="T5108" i="2"/>
  <c r="R5109" i="2"/>
  <c r="T5109" i="2"/>
  <c r="R5110" i="2"/>
  <c r="T5110" i="2"/>
  <c r="R5111" i="2"/>
  <c r="T5111" i="2"/>
  <c r="R5112" i="2"/>
  <c r="T5112" i="2"/>
  <c r="R5113" i="2"/>
  <c r="T5113" i="2"/>
  <c r="R5114" i="2"/>
  <c r="T5114" i="2"/>
  <c r="R5115" i="2"/>
  <c r="T5115" i="2"/>
  <c r="R5116" i="2"/>
  <c r="T5116" i="2"/>
  <c r="R5117" i="2"/>
  <c r="T5117" i="2"/>
  <c r="R5118" i="2"/>
  <c r="T5118" i="2"/>
  <c r="R5119" i="2"/>
  <c r="T5119" i="2"/>
  <c r="R5120" i="2"/>
  <c r="T5120" i="2"/>
  <c r="R5121" i="2"/>
  <c r="T5121" i="2"/>
  <c r="R5122" i="2"/>
  <c r="T5122" i="2"/>
  <c r="R5123" i="2"/>
  <c r="T5123" i="2"/>
  <c r="R5124" i="2"/>
  <c r="T5124" i="2"/>
  <c r="R5125" i="2"/>
  <c r="T5125" i="2"/>
  <c r="R5126" i="2"/>
  <c r="T5126" i="2"/>
  <c r="R5127" i="2"/>
  <c r="T5127" i="2"/>
  <c r="R5128" i="2"/>
  <c r="T5128" i="2"/>
  <c r="R5129" i="2"/>
  <c r="T5129" i="2"/>
  <c r="R5130" i="2"/>
  <c r="T5130" i="2"/>
  <c r="Q5131" i="2"/>
  <c r="R5131" i="2"/>
  <c r="S5131" i="2"/>
  <c r="T5131" i="2"/>
  <c r="Q5132" i="2"/>
  <c r="R5132" i="2"/>
  <c r="S5132" i="2"/>
  <c r="T5132" i="2"/>
  <c r="Q5133" i="2"/>
  <c r="R5133" i="2"/>
  <c r="S5133" i="2"/>
  <c r="T5133" i="2"/>
  <c r="Q5134" i="2"/>
  <c r="R5134" i="2"/>
  <c r="S5134" i="2"/>
  <c r="T5134" i="2"/>
  <c r="R5147" i="2"/>
  <c r="T5147" i="2"/>
  <c r="R5148" i="2"/>
  <c r="T5148" i="2"/>
  <c r="Q5149" i="2"/>
  <c r="R5149" i="2"/>
  <c r="S5149" i="2"/>
  <c r="T5149" i="2"/>
  <c r="R5150" i="2"/>
  <c r="T5150" i="2"/>
  <c r="Q5151" i="2"/>
  <c r="R5151" i="2"/>
  <c r="S5151" i="2"/>
  <c r="T5151" i="2"/>
  <c r="Q5152" i="2"/>
  <c r="R5152" i="2"/>
  <c r="S5152" i="2"/>
  <c r="T5152" i="2"/>
  <c r="Q5153" i="2"/>
  <c r="R5153" i="2"/>
  <c r="S5153" i="2"/>
  <c r="T5153" i="2"/>
  <c r="Q5154" i="2"/>
  <c r="R5154" i="2"/>
  <c r="S5154" i="2"/>
  <c r="T5154" i="2"/>
  <c r="Q5155" i="2"/>
  <c r="R5155" i="2"/>
  <c r="S5155" i="2"/>
  <c r="T5155" i="2"/>
  <c r="Q5156" i="2"/>
  <c r="R5156" i="2"/>
  <c r="S5156" i="2"/>
  <c r="T5156" i="2"/>
  <c r="Q5157" i="2"/>
  <c r="R5157" i="2"/>
  <c r="S5157" i="2"/>
  <c r="T5157" i="2"/>
  <c r="R5158" i="2"/>
  <c r="T5158" i="2"/>
  <c r="R5159" i="2"/>
  <c r="T5159" i="2"/>
  <c r="Q5160" i="2"/>
  <c r="R5160" i="2"/>
  <c r="S5160" i="2"/>
  <c r="T5160" i="2"/>
  <c r="R5161" i="2"/>
  <c r="T5161" i="2"/>
  <c r="Q5162" i="2"/>
  <c r="R5162" i="2"/>
  <c r="S5162" i="2"/>
  <c r="T5162" i="2"/>
  <c r="Q5163" i="2"/>
  <c r="R5163" i="2"/>
  <c r="S5163" i="2"/>
  <c r="T5163" i="2"/>
  <c r="R5164" i="2"/>
  <c r="T5164" i="2"/>
  <c r="Q5165" i="2"/>
  <c r="R5165" i="2"/>
  <c r="S5165" i="2"/>
  <c r="T5165" i="2"/>
  <c r="Q5166" i="2"/>
  <c r="R5166" i="2"/>
  <c r="S5166" i="2"/>
  <c r="T5166" i="2"/>
  <c r="Q5167" i="2"/>
  <c r="R5167" i="2"/>
  <c r="S5167" i="2"/>
  <c r="T5167" i="2"/>
  <c r="R5168" i="2"/>
  <c r="T5168" i="2"/>
  <c r="R5169" i="2"/>
  <c r="T5169" i="2"/>
  <c r="Q5170" i="2"/>
  <c r="R5170" i="2"/>
  <c r="S5170" i="2"/>
  <c r="T5170" i="2"/>
  <c r="Q5171" i="2"/>
  <c r="R5171" i="2"/>
  <c r="S5171" i="2"/>
  <c r="T5171" i="2"/>
  <c r="Q5172" i="2"/>
  <c r="R5172" i="2"/>
  <c r="S5172" i="2"/>
  <c r="T5172" i="2"/>
  <c r="Q5173" i="2"/>
  <c r="R5173" i="2"/>
  <c r="S5173" i="2"/>
  <c r="T5173" i="2"/>
  <c r="R5174" i="2"/>
  <c r="T5174" i="2"/>
  <c r="R5175" i="2"/>
  <c r="T5175" i="2"/>
  <c r="R5176" i="2"/>
  <c r="T5176" i="2"/>
  <c r="Q5177" i="2"/>
  <c r="R5177" i="2"/>
  <c r="S5177" i="2"/>
  <c r="T5177" i="2"/>
  <c r="R5178" i="2"/>
  <c r="T5178" i="2"/>
  <c r="Q5179" i="2"/>
  <c r="R5179" i="2"/>
  <c r="S5179" i="2"/>
  <c r="T5179" i="2"/>
  <c r="Q5180" i="2"/>
  <c r="R5180" i="2"/>
  <c r="S5180" i="2"/>
  <c r="T5180" i="2"/>
  <c r="Q5181" i="2"/>
  <c r="R5181" i="2"/>
  <c r="S5181" i="2"/>
  <c r="T5181" i="2"/>
  <c r="R5182" i="2"/>
  <c r="T5182" i="2"/>
  <c r="R5183" i="2"/>
  <c r="T5183" i="2"/>
  <c r="R5184" i="2"/>
  <c r="T5184" i="2"/>
  <c r="Q5185" i="2"/>
  <c r="R5185" i="2"/>
  <c r="S5185" i="2"/>
  <c r="T5185" i="2"/>
  <c r="Q5186" i="2"/>
  <c r="R5186" i="2"/>
  <c r="S5186" i="2"/>
  <c r="T5186" i="2"/>
  <c r="Q5187" i="2"/>
  <c r="R5187" i="2"/>
  <c r="S5187" i="2"/>
  <c r="T5187" i="2"/>
  <c r="Q5188" i="2"/>
  <c r="R5188" i="2"/>
  <c r="S5188" i="2"/>
  <c r="T5188" i="2"/>
  <c r="R5189" i="2"/>
  <c r="T5189" i="2"/>
  <c r="R5190" i="2"/>
  <c r="T5190" i="2"/>
  <c r="R5191" i="2"/>
  <c r="T5191" i="2"/>
  <c r="R5192" i="2"/>
  <c r="T5192" i="2"/>
  <c r="R5193" i="2"/>
  <c r="T5193" i="2"/>
  <c r="R5194" i="2"/>
  <c r="T5194" i="2"/>
  <c r="R5195" i="2"/>
  <c r="T5195" i="2"/>
  <c r="Q5196" i="2"/>
  <c r="R5196" i="2"/>
  <c r="S5196" i="2"/>
  <c r="T5196" i="2"/>
  <c r="R5197" i="2"/>
  <c r="T5197" i="2"/>
  <c r="R5198" i="2"/>
  <c r="T5198" i="2"/>
  <c r="Q5199" i="2"/>
  <c r="R5199" i="2"/>
  <c r="S5199" i="2"/>
  <c r="T5199" i="2"/>
  <c r="Q5200" i="2"/>
  <c r="R5200" i="2"/>
  <c r="S5200" i="2"/>
  <c r="T5200" i="2"/>
  <c r="R5201" i="2"/>
  <c r="T5201" i="2"/>
  <c r="R5202" i="2"/>
  <c r="T5202" i="2"/>
  <c r="R5203" i="2"/>
  <c r="T5203" i="2"/>
  <c r="R5204" i="2"/>
  <c r="T5204" i="2"/>
  <c r="R5205" i="2"/>
  <c r="T5205" i="2"/>
  <c r="R5206" i="2"/>
  <c r="T5206" i="2"/>
  <c r="R5207" i="2"/>
  <c r="T5207" i="2"/>
  <c r="R5208" i="2"/>
  <c r="T5208" i="2"/>
  <c r="R5209" i="2"/>
  <c r="T5209" i="2"/>
  <c r="R5210" i="2"/>
  <c r="T5210" i="2"/>
  <c r="R5211" i="2"/>
  <c r="T5211" i="2"/>
  <c r="Q5212" i="2"/>
  <c r="R5212" i="2"/>
  <c r="S5212" i="2"/>
  <c r="T5212" i="2"/>
  <c r="Q5213" i="2"/>
  <c r="R5213" i="2"/>
  <c r="S5213" i="2"/>
  <c r="T5213" i="2"/>
  <c r="R5214" i="2"/>
  <c r="T5214" i="2"/>
  <c r="Q5215" i="2"/>
  <c r="R5215" i="2"/>
  <c r="S5215" i="2"/>
  <c r="T5215" i="2"/>
  <c r="R5216" i="2"/>
  <c r="T5216" i="2"/>
  <c r="R5217" i="2"/>
  <c r="T5217" i="2"/>
  <c r="Q5218" i="2"/>
  <c r="R5218" i="2"/>
  <c r="S5218" i="2"/>
  <c r="T5218" i="2"/>
  <c r="Q5219" i="2"/>
  <c r="R5219" i="2"/>
  <c r="S5219" i="2"/>
  <c r="T5219" i="2"/>
  <c r="Q5220" i="2"/>
  <c r="R5220" i="2"/>
  <c r="S5220" i="2"/>
  <c r="T5220" i="2"/>
  <c r="R5221" i="2"/>
  <c r="T5221" i="2"/>
  <c r="Q5222" i="2"/>
  <c r="R5222" i="2"/>
  <c r="S5222" i="2"/>
  <c r="T5222" i="2"/>
  <c r="Q5223" i="2"/>
  <c r="R5223" i="2"/>
  <c r="S5223" i="2"/>
  <c r="T5223" i="2"/>
  <c r="R5224" i="2"/>
  <c r="T5224" i="2"/>
  <c r="R5225" i="2"/>
  <c r="T5225" i="2"/>
  <c r="Q5226" i="2"/>
  <c r="R5226" i="2"/>
  <c r="S5226" i="2"/>
  <c r="T5226" i="2"/>
  <c r="R5227" i="2"/>
  <c r="T5227" i="2"/>
  <c r="Q5228" i="2"/>
  <c r="R5228" i="2"/>
  <c r="S5228" i="2"/>
  <c r="T5228" i="2"/>
  <c r="R5229" i="2"/>
  <c r="T5229" i="2"/>
  <c r="Q5230" i="2"/>
  <c r="R5230" i="2"/>
  <c r="S5230" i="2"/>
  <c r="T5230" i="2"/>
  <c r="R5231" i="2"/>
  <c r="T5231" i="2"/>
  <c r="R5232" i="2"/>
  <c r="T5232" i="2"/>
  <c r="R5233" i="2"/>
  <c r="T5233" i="2"/>
  <c r="R5234" i="2"/>
  <c r="T5234" i="2"/>
  <c r="R5235" i="2"/>
  <c r="T5235" i="2"/>
  <c r="Q5240" i="2"/>
  <c r="R5240" i="2"/>
  <c r="S5240" i="2"/>
  <c r="T5240" i="2"/>
  <c r="Q5241" i="2"/>
  <c r="R5241" i="2"/>
  <c r="S5241" i="2"/>
  <c r="T5241" i="2"/>
  <c r="R5242" i="2"/>
  <c r="T5242" i="2"/>
  <c r="R5243" i="2"/>
  <c r="T5243" i="2"/>
  <c r="R5244" i="2"/>
  <c r="T5244" i="2"/>
  <c r="R5245" i="2"/>
  <c r="T5245" i="2"/>
  <c r="Q5246" i="2"/>
  <c r="R5246" i="2"/>
  <c r="S5246" i="2"/>
  <c r="T5246" i="2"/>
  <c r="R5247" i="2"/>
  <c r="T5247" i="2"/>
  <c r="R5248" i="2"/>
  <c r="T5248" i="2"/>
  <c r="R5249" i="2"/>
  <c r="T5249" i="2"/>
  <c r="Q5250" i="2"/>
  <c r="R5250" i="2"/>
  <c r="S5250" i="2"/>
  <c r="T5250" i="2"/>
  <c r="R5251" i="2"/>
  <c r="T5251" i="2"/>
  <c r="R5252" i="2"/>
  <c r="T5252" i="2"/>
  <c r="R5253" i="2"/>
  <c r="T5253" i="2"/>
  <c r="R5254" i="2"/>
  <c r="T5254" i="2"/>
  <c r="R5255" i="2"/>
  <c r="T5255" i="2"/>
  <c r="R5256" i="2"/>
  <c r="T5256" i="2"/>
  <c r="R5257" i="2"/>
  <c r="T5257" i="2"/>
  <c r="Q5262" i="2"/>
  <c r="R5262" i="2"/>
  <c r="S5262" i="2"/>
  <c r="T5262" i="2"/>
  <c r="Q5263" i="2"/>
  <c r="R5263" i="2"/>
  <c r="S5263" i="2"/>
  <c r="T5263" i="2"/>
  <c r="R5264" i="2"/>
  <c r="T5264" i="2"/>
  <c r="R5265" i="2"/>
  <c r="T5265" i="2"/>
  <c r="R5266" i="2"/>
  <c r="T5266" i="2"/>
  <c r="R5267" i="2"/>
  <c r="T5267" i="2"/>
  <c r="R5268" i="2"/>
  <c r="T5268" i="2"/>
  <c r="R5269" i="2"/>
  <c r="T5269" i="2"/>
  <c r="R5270" i="2"/>
  <c r="T5270" i="2"/>
  <c r="R5271" i="2"/>
  <c r="T5271" i="2"/>
  <c r="R5272" i="2"/>
  <c r="T5272" i="2"/>
  <c r="R5273" i="2"/>
  <c r="T5273" i="2"/>
  <c r="R5274" i="2"/>
  <c r="T5274" i="2"/>
  <c r="R5275" i="2"/>
  <c r="T5275" i="2"/>
  <c r="R5276" i="2"/>
  <c r="T5276" i="2"/>
  <c r="R5277" i="2"/>
  <c r="T5277" i="2"/>
  <c r="R5283" i="2"/>
  <c r="T5283" i="2"/>
  <c r="R5284" i="2"/>
  <c r="T5284" i="2"/>
  <c r="Q5285" i="2"/>
  <c r="R5285" i="2"/>
  <c r="S5285" i="2"/>
  <c r="T5285" i="2"/>
  <c r="Q5286" i="2"/>
  <c r="R5286" i="2"/>
  <c r="S5286" i="2"/>
  <c r="T5286" i="2"/>
  <c r="Q5287" i="2"/>
  <c r="R5287" i="2"/>
  <c r="S5287" i="2"/>
  <c r="T5287" i="2"/>
  <c r="Q5288" i="2"/>
  <c r="R5288" i="2"/>
  <c r="S5288" i="2"/>
  <c r="T5288" i="2"/>
  <c r="Q5289" i="2"/>
  <c r="R5289" i="2"/>
  <c r="S5289" i="2"/>
  <c r="T5289" i="2"/>
  <c r="Q5290" i="2"/>
  <c r="R5290" i="2"/>
  <c r="S5290" i="2"/>
  <c r="T5290" i="2"/>
  <c r="Q5291" i="2"/>
  <c r="R5291" i="2"/>
  <c r="S5291" i="2"/>
  <c r="T5291" i="2"/>
  <c r="Q5292" i="2"/>
  <c r="R5292" i="2"/>
  <c r="S5292" i="2"/>
  <c r="T5292" i="2"/>
  <c r="R5293" i="2"/>
  <c r="T5293" i="2"/>
  <c r="R5294" i="2"/>
  <c r="T5294" i="2"/>
  <c r="R5295" i="2"/>
  <c r="T5295" i="2"/>
  <c r="R5296" i="2"/>
  <c r="T5296" i="2"/>
  <c r="R5297" i="2"/>
  <c r="T5297" i="2"/>
  <c r="R5298" i="2"/>
  <c r="T5298" i="2"/>
  <c r="R5299" i="2"/>
  <c r="T5299" i="2"/>
  <c r="R5300" i="2"/>
  <c r="T5300" i="2"/>
  <c r="R5301" i="2"/>
  <c r="T5301" i="2"/>
  <c r="R5302" i="2"/>
  <c r="T5302" i="2"/>
  <c r="R5303" i="2"/>
  <c r="T5303" i="2"/>
  <c r="R5304" i="2"/>
  <c r="T5304" i="2"/>
  <c r="R5305" i="2"/>
  <c r="T5305" i="2"/>
  <c r="Q5306" i="2"/>
  <c r="R5306" i="2"/>
  <c r="S5306" i="2"/>
  <c r="T5306" i="2"/>
  <c r="R5312" i="2"/>
  <c r="T5312" i="2"/>
  <c r="R5313" i="2"/>
  <c r="T5313" i="2"/>
  <c r="Q5314" i="2"/>
  <c r="R5314" i="2"/>
  <c r="S5314" i="2"/>
  <c r="T5314" i="2"/>
  <c r="Q5315" i="2"/>
  <c r="R5315" i="2"/>
  <c r="S5315" i="2"/>
  <c r="T5315" i="2"/>
  <c r="Q5316" i="2"/>
  <c r="R5316" i="2"/>
  <c r="S5316" i="2"/>
  <c r="T5316" i="2"/>
  <c r="Q5317" i="2"/>
  <c r="R5317" i="2"/>
  <c r="S5317" i="2"/>
  <c r="T5317" i="2"/>
  <c r="Q5318" i="2"/>
  <c r="R5318" i="2"/>
  <c r="S5318" i="2"/>
  <c r="T5318" i="2"/>
  <c r="Q5319" i="2"/>
  <c r="R5319" i="2"/>
  <c r="S5319" i="2"/>
  <c r="T5319" i="2"/>
  <c r="Q5320" i="2"/>
  <c r="R5320" i="2"/>
  <c r="S5320" i="2"/>
  <c r="T5320" i="2"/>
  <c r="Q5321" i="2"/>
  <c r="R5321" i="2"/>
  <c r="S5321" i="2"/>
  <c r="T5321" i="2"/>
  <c r="R5322" i="2"/>
  <c r="T5322" i="2"/>
  <c r="R5323" i="2"/>
  <c r="T5323" i="2"/>
  <c r="R5324" i="2"/>
  <c r="T5324" i="2"/>
  <c r="Q5325" i="2"/>
  <c r="R5325" i="2"/>
  <c r="S5325" i="2"/>
  <c r="T5325" i="2"/>
  <c r="R5326" i="2"/>
  <c r="T5326" i="2"/>
  <c r="Q5327" i="2"/>
  <c r="R5327" i="2"/>
  <c r="S5327" i="2"/>
  <c r="T5327" i="2"/>
  <c r="Q5328" i="2"/>
  <c r="R5328" i="2"/>
  <c r="S5328" i="2"/>
  <c r="T5328" i="2"/>
  <c r="Q5329" i="2"/>
  <c r="R5329" i="2"/>
  <c r="S5329" i="2"/>
  <c r="T5329" i="2"/>
  <c r="R5330" i="2"/>
  <c r="T5330" i="2"/>
  <c r="R5331" i="2"/>
  <c r="T5331" i="2"/>
  <c r="R5332" i="2"/>
  <c r="T5332" i="2"/>
  <c r="R5333" i="2"/>
  <c r="T5333" i="2"/>
  <c r="R5334" i="2"/>
  <c r="T5334" i="2"/>
  <c r="R5335" i="2"/>
  <c r="T5335" i="2"/>
  <c r="R5336" i="2"/>
  <c r="T5336" i="2"/>
  <c r="R5337" i="2"/>
  <c r="T5337" i="2"/>
  <c r="R5338" i="2"/>
  <c r="T5338" i="2"/>
  <c r="Q5339" i="2"/>
  <c r="R5339" i="2"/>
  <c r="S5339" i="2"/>
  <c r="T5339" i="2"/>
  <c r="R5340" i="2"/>
  <c r="T5340" i="2"/>
  <c r="R5341" i="2"/>
  <c r="T5341" i="2"/>
  <c r="R5342" i="2"/>
  <c r="T5342" i="2"/>
  <c r="R5343" i="2"/>
  <c r="T5343" i="2"/>
  <c r="Q5344" i="2"/>
  <c r="R5344" i="2"/>
  <c r="S5344" i="2"/>
  <c r="T5344" i="2"/>
  <c r="R5345" i="2"/>
  <c r="T5345" i="2"/>
  <c r="R5346" i="2"/>
  <c r="T5346" i="2"/>
  <c r="R5347" i="2"/>
  <c r="T5347" i="2"/>
  <c r="R5348" i="2"/>
  <c r="T5348" i="2"/>
  <c r="R5349" i="2"/>
  <c r="T5349" i="2"/>
  <c r="Q5350" i="2"/>
  <c r="R5350" i="2"/>
  <c r="S5350" i="2"/>
  <c r="T5350" i="2"/>
  <c r="Q5351" i="2"/>
  <c r="R5351" i="2"/>
  <c r="S5351" i="2"/>
  <c r="T5351" i="2"/>
  <c r="Q5352" i="2"/>
  <c r="R5352" i="2"/>
  <c r="S5352" i="2"/>
  <c r="T5352" i="2"/>
  <c r="R5353" i="2"/>
  <c r="T5353" i="2"/>
  <c r="R5354" i="2"/>
  <c r="T5354" i="2"/>
  <c r="Q5355" i="2"/>
  <c r="R5355" i="2"/>
  <c r="S5355" i="2"/>
  <c r="T5355" i="2"/>
  <c r="R5356" i="2"/>
  <c r="T5356" i="2"/>
  <c r="R5357" i="2"/>
  <c r="T5357" i="2"/>
  <c r="R5358" i="2"/>
  <c r="T5358" i="2"/>
  <c r="R5359" i="2"/>
  <c r="T5359" i="2"/>
  <c r="R5360" i="2"/>
  <c r="T5360" i="2"/>
  <c r="R5361" i="2"/>
  <c r="T5361" i="2"/>
  <c r="R5362" i="2"/>
  <c r="T5362" i="2"/>
  <c r="Q5363" i="2"/>
  <c r="R5363" i="2"/>
  <c r="S5363" i="2"/>
  <c r="T5363" i="2"/>
  <c r="Q5364" i="2"/>
  <c r="R5364" i="2"/>
  <c r="S5364" i="2"/>
  <c r="T5364" i="2"/>
  <c r="Q5365" i="2"/>
  <c r="R5365" i="2"/>
  <c r="S5365" i="2"/>
  <c r="T5365" i="2"/>
  <c r="Q5366" i="2"/>
  <c r="R5366" i="2"/>
  <c r="S5366" i="2"/>
  <c r="T5366" i="2"/>
  <c r="Q5367" i="2"/>
  <c r="R5367" i="2"/>
  <c r="S5367" i="2"/>
  <c r="T5367" i="2"/>
  <c r="Q5368" i="2"/>
  <c r="R5368" i="2"/>
  <c r="S5368" i="2"/>
  <c r="T5368" i="2"/>
  <c r="Q5369" i="2"/>
  <c r="R5369" i="2"/>
  <c r="S5369" i="2"/>
  <c r="T5369" i="2"/>
  <c r="Q5370" i="2"/>
  <c r="R5370" i="2"/>
  <c r="S5370" i="2"/>
  <c r="T5370" i="2"/>
  <c r="Q5371" i="2"/>
  <c r="R5371" i="2"/>
  <c r="S5371" i="2"/>
  <c r="T5371" i="2"/>
  <c r="Q5372" i="2"/>
  <c r="R5372" i="2"/>
  <c r="S5372" i="2"/>
  <c r="T5372" i="2"/>
  <c r="Q5373" i="2"/>
  <c r="R5373" i="2"/>
  <c r="S5373" i="2"/>
  <c r="T5373" i="2"/>
  <c r="Q5374" i="2"/>
  <c r="R5374" i="2"/>
  <c r="S5374" i="2"/>
  <c r="T5374" i="2"/>
  <c r="Q5375" i="2"/>
  <c r="R5375" i="2"/>
  <c r="S5375" i="2"/>
  <c r="T5375" i="2"/>
  <c r="Q5376" i="2"/>
  <c r="R5376" i="2"/>
  <c r="S5376" i="2"/>
  <c r="T5376" i="2"/>
  <c r="R5377" i="2"/>
  <c r="T5377" i="2"/>
  <c r="R5378" i="2"/>
  <c r="T5378" i="2"/>
  <c r="Q5379" i="2"/>
  <c r="R5379" i="2"/>
  <c r="S5379" i="2"/>
  <c r="T5379" i="2"/>
  <c r="Q5380" i="2"/>
  <c r="R5380" i="2"/>
  <c r="S5380" i="2"/>
  <c r="T5380" i="2"/>
  <c r="R5381" i="2"/>
  <c r="T5381" i="2"/>
  <c r="R5382" i="2"/>
  <c r="T5382" i="2"/>
  <c r="R5383" i="2"/>
  <c r="T5383" i="2"/>
  <c r="R5384" i="2"/>
  <c r="T5384" i="2"/>
  <c r="R5385" i="2"/>
  <c r="T5385" i="2"/>
  <c r="R5386" i="2"/>
  <c r="T5386" i="2"/>
  <c r="R5387" i="2"/>
  <c r="T5387" i="2"/>
  <c r="R5388" i="2"/>
  <c r="T5388" i="2"/>
  <c r="R5389" i="2"/>
  <c r="T5389" i="2"/>
  <c r="R5390" i="2"/>
  <c r="T5390" i="2"/>
  <c r="R5391" i="2"/>
  <c r="T5391" i="2"/>
  <c r="R5392" i="2"/>
  <c r="T5392" i="2"/>
  <c r="R5393" i="2"/>
  <c r="T5393" i="2"/>
  <c r="R5394" i="2"/>
  <c r="T5394" i="2"/>
  <c r="R5395" i="2"/>
  <c r="T5395" i="2"/>
  <c r="R5396" i="2"/>
  <c r="T5396" i="2"/>
  <c r="R5397" i="2"/>
  <c r="T5397" i="2"/>
  <c r="R5398" i="2"/>
  <c r="T5398" i="2"/>
  <c r="R5399" i="2"/>
  <c r="T5399" i="2"/>
  <c r="R5400" i="2"/>
  <c r="T5400" i="2"/>
  <c r="R5401" i="2"/>
  <c r="T5401" i="2"/>
  <c r="Q5402" i="2"/>
  <c r="R5402" i="2"/>
  <c r="S5402" i="2"/>
  <c r="T5402" i="2"/>
  <c r="Q5403" i="2"/>
  <c r="R5403" i="2"/>
  <c r="S5403" i="2"/>
  <c r="T5403" i="2"/>
  <c r="Q5404" i="2"/>
  <c r="R5404" i="2"/>
  <c r="S5404" i="2"/>
  <c r="T5404" i="2"/>
  <c r="Q5405" i="2"/>
  <c r="R5405" i="2"/>
  <c r="S5405" i="2"/>
  <c r="T5405" i="2"/>
  <c r="Q5406" i="2"/>
  <c r="R5406" i="2"/>
  <c r="S5406" i="2"/>
  <c r="T5406" i="2"/>
  <c r="Q5407" i="2"/>
  <c r="R5407" i="2"/>
  <c r="S5407" i="2"/>
  <c r="T5407" i="2"/>
  <c r="Q5408" i="2"/>
  <c r="R5408" i="2"/>
  <c r="S5408" i="2"/>
  <c r="T5408" i="2"/>
  <c r="Q5409" i="2"/>
  <c r="R5409" i="2"/>
  <c r="S5409" i="2"/>
  <c r="T5409" i="2"/>
  <c r="Q5410" i="2"/>
  <c r="R5410" i="2"/>
  <c r="S5410" i="2"/>
  <c r="T5410" i="2"/>
  <c r="Q5411" i="2"/>
  <c r="R5411" i="2"/>
  <c r="S5411" i="2"/>
  <c r="T5411" i="2"/>
  <c r="Q5412" i="2"/>
  <c r="R5412" i="2"/>
  <c r="S5412" i="2"/>
  <c r="T5412" i="2"/>
  <c r="Q5413" i="2"/>
  <c r="R5413" i="2"/>
  <c r="S5413" i="2"/>
  <c r="T5413" i="2"/>
  <c r="Q5414" i="2"/>
  <c r="R5414" i="2"/>
  <c r="S5414" i="2"/>
  <c r="T5414" i="2"/>
  <c r="R5415" i="2"/>
  <c r="T5415" i="2"/>
  <c r="Q5416" i="2"/>
  <c r="R5416" i="2"/>
  <c r="S5416" i="2"/>
  <c r="T5416" i="2"/>
  <c r="R5417" i="2"/>
  <c r="T5417" i="2"/>
  <c r="R5418" i="2"/>
  <c r="T5418" i="2"/>
  <c r="R5419" i="2"/>
  <c r="T5419" i="2"/>
  <c r="R5420" i="2"/>
  <c r="T5420" i="2"/>
  <c r="R5421" i="2"/>
  <c r="T5421" i="2"/>
  <c r="R5422" i="2"/>
  <c r="T5422" i="2"/>
  <c r="R5423" i="2"/>
  <c r="T5423" i="2"/>
  <c r="R5424" i="2"/>
  <c r="T5424" i="2"/>
  <c r="R5425" i="2"/>
  <c r="T5425" i="2"/>
  <c r="R5426" i="2"/>
  <c r="T5426" i="2"/>
  <c r="R5427" i="2"/>
  <c r="T5427" i="2"/>
  <c r="Q5428" i="2"/>
  <c r="R5428" i="2"/>
  <c r="S5428" i="2"/>
  <c r="T5428" i="2"/>
  <c r="Q5429" i="2"/>
  <c r="R5429" i="2"/>
  <c r="S5429" i="2"/>
  <c r="T5429" i="2"/>
  <c r="Q5430" i="2"/>
  <c r="R5430" i="2"/>
  <c r="S5430" i="2"/>
  <c r="T5430" i="2"/>
  <c r="R5431" i="2"/>
  <c r="T5431" i="2"/>
  <c r="R5432" i="2"/>
  <c r="T5432" i="2"/>
  <c r="R5433" i="2"/>
  <c r="T5433" i="2"/>
  <c r="R5434" i="2"/>
  <c r="T5434" i="2"/>
  <c r="R5435" i="2"/>
  <c r="T5435" i="2"/>
  <c r="Q5436" i="2"/>
  <c r="R5436" i="2"/>
  <c r="S5436" i="2"/>
  <c r="T5436" i="2"/>
  <c r="Q5437" i="2"/>
  <c r="R5437" i="2"/>
  <c r="S5437" i="2"/>
  <c r="T5437" i="2"/>
  <c r="Q5438" i="2"/>
  <c r="R5438" i="2"/>
  <c r="S5438" i="2"/>
  <c r="T5438" i="2"/>
  <c r="R5439" i="2"/>
  <c r="T5439" i="2"/>
  <c r="R5440" i="2"/>
  <c r="T5440" i="2"/>
  <c r="Q5441" i="2"/>
  <c r="R5441" i="2"/>
  <c r="S5441" i="2"/>
  <c r="T5441" i="2"/>
  <c r="Q5442" i="2"/>
  <c r="R5442" i="2"/>
  <c r="S5442" i="2"/>
  <c r="T5442" i="2"/>
  <c r="R5443" i="2"/>
  <c r="T5443" i="2"/>
  <c r="R5444" i="2"/>
  <c r="T5444" i="2"/>
  <c r="R5445" i="2"/>
  <c r="T5445" i="2"/>
  <c r="R5446" i="2"/>
  <c r="T5446" i="2"/>
  <c r="Q5447" i="2"/>
  <c r="R5447" i="2"/>
  <c r="S5447" i="2"/>
  <c r="T5447" i="2"/>
  <c r="R5448" i="2"/>
  <c r="T5448" i="2"/>
  <c r="R5449" i="2"/>
  <c r="T5449" i="2"/>
  <c r="R5450" i="2"/>
  <c r="T5450" i="2"/>
  <c r="Q5453" i="2"/>
  <c r="R5453" i="2"/>
  <c r="S5453" i="2"/>
  <c r="T5453" i="2"/>
  <c r="R5454" i="2"/>
  <c r="T5454" i="2"/>
  <c r="Q5455" i="2"/>
  <c r="R5455" i="2"/>
  <c r="S5455" i="2"/>
  <c r="T5455" i="2"/>
  <c r="Q5456" i="2"/>
  <c r="R5456" i="2"/>
  <c r="S5456" i="2"/>
  <c r="T5456" i="2"/>
  <c r="Q5457" i="2"/>
  <c r="R5457" i="2"/>
  <c r="S5457" i="2"/>
  <c r="T5457" i="2"/>
  <c r="R5458" i="2"/>
  <c r="T5458" i="2"/>
  <c r="Q5459" i="2"/>
  <c r="R5459" i="2"/>
  <c r="S5459" i="2"/>
  <c r="T5459" i="2"/>
  <c r="Q5460" i="2"/>
  <c r="R5460" i="2"/>
  <c r="S5460" i="2"/>
  <c r="T5460" i="2"/>
  <c r="R5461" i="2"/>
  <c r="T5461" i="2"/>
  <c r="Q5462" i="2"/>
  <c r="R5462" i="2"/>
  <c r="S5462" i="2"/>
  <c r="T5462" i="2"/>
  <c r="R5463" i="2"/>
  <c r="T5463" i="2"/>
  <c r="R5464" i="2"/>
  <c r="T5464" i="2"/>
  <c r="Q5465" i="2"/>
  <c r="R5465" i="2"/>
  <c r="S5465" i="2"/>
  <c r="T5465" i="2"/>
  <c r="Q5466" i="2"/>
  <c r="R5466" i="2"/>
  <c r="S5466" i="2"/>
  <c r="T5466" i="2"/>
  <c r="Q5467" i="2"/>
  <c r="R5467" i="2"/>
  <c r="S5467" i="2"/>
  <c r="T5467" i="2"/>
  <c r="Q5468" i="2"/>
  <c r="R5468" i="2"/>
  <c r="S5468" i="2"/>
  <c r="T5468" i="2"/>
  <c r="R5469" i="2"/>
  <c r="T5469" i="2"/>
  <c r="R5472" i="2"/>
  <c r="T5472" i="2"/>
  <c r="R5473" i="2"/>
  <c r="T5473" i="2"/>
  <c r="R5474" i="2"/>
  <c r="T5474" i="2"/>
  <c r="R5475" i="2"/>
  <c r="T5475" i="2"/>
  <c r="Q5476" i="2"/>
  <c r="R5476" i="2"/>
  <c r="S5476" i="2"/>
  <c r="T5476" i="2"/>
  <c r="R5477" i="2"/>
  <c r="T5477" i="2"/>
  <c r="R5483" i="2"/>
  <c r="T5483" i="2"/>
  <c r="R5484" i="2"/>
  <c r="T5484" i="2"/>
  <c r="R5485" i="2"/>
  <c r="T5485" i="2"/>
  <c r="Q5486" i="2"/>
  <c r="R5486" i="2"/>
  <c r="S5486" i="2"/>
  <c r="T5486" i="2"/>
  <c r="R5487" i="2"/>
  <c r="T5487" i="2"/>
  <c r="R5488" i="2"/>
  <c r="T5488" i="2"/>
  <c r="R5489" i="2"/>
  <c r="T5489" i="2"/>
  <c r="R5490" i="2"/>
  <c r="T5490" i="2"/>
  <c r="Q5491" i="2"/>
  <c r="R5491" i="2"/>
  <c r="S5491" i="2"/>
  <c r="T5491" i="2"/>
  <c r="Q5492" i="2"/>
  <c r="R5492" i="2"/>
  <c r="S5492" i="2"/>
  <c r="T5492" i="2"/>
  <c r="R5493" i="2"/>
  <c r="T5493" i="2"/>
  <c r="R5494" i="2"/>
  <c r="T5494" i="2"/>
  <c r="R5495" i="2"/>
  <c r="T5495" i="2"/>
  <c r="R5496" i="2"/>
  <c r="T5496" i="2"/>
  <c r="R5497" i="2"/>
  <c r="T5497" i="2"/>
  <c r="R5498" i="2"/>
  <c r="T5498" i="2"/>
  <c r="Q5499" i="2"/>
  <c r="R5499" i="2"/>
  <c r="S5499" i="2"/>
  <c r="T5499" i="2"/>
  <c r="R5500" i="2"/>
  <c r="T5500" i="2"/>
  <c r="R5501" i="2"/>
  <c r="T5501" i="2"/>
  <c r="R5502" i="2"/>
  <c r="T5502" i="2"/>
  <c r="R5503" i="2"/>
  <c r="T5503" i="2"/>
  <c r="R5504" i="2"/>
  <c r="T5504" i="2"/>
  <c r="R5505" i="2"/>
  <c r="T5505" i="2"/>
  <c r="Q5506" i="2"/>
  <c r="R5506" i="2"/>
  <c r="S5506" i="2"/>
  <c r="T5506" i="2"/>
  <c r="R5507" i="2"/>
  <c r="T5507" i="2"/>
  <c r="R5508" i="2"/>
  <c r="T5508" i="2"/>
  <c r="R5509" i="2"/>
  <c r="T5509" i="2"/>
  <c r="R5510" i="2"/>
  <c r="T5510" i="2"/>
  <c r="Q5511" i="2"/>
  <c r="R5511" i="2"/>
  <c r="S5511" i="2"/>
  <c r="T5511" i="2"/>
  <c r="Q5512" i="2"/>
  <c r="R5512" i="2"/>
  <c r="S5512" i="2"/>
  <c r="T5512" i="2"/>
  <c r="Q5513" i="2"/>
  <c r="R5513" i="2"/>
  <c r="S5513" i="2"/>
  <c r="T5513" i="2"/>
  <c r="R5514" i="2"/>
  <c r="T5514" i="2"/>
  <c r="R5515" i="2"/>
  <c r="T5515" i="2"/>
  <c r="Q5516" i="2"/>
  <c r="R5516" i="2"/>
  <c r="S5516" i="2"/>
  <c r="T5516" i="2"/>
  <c r="Q5517" i="2"/>
  <c r="R5517" i="2"/>
  <c r="S5517" i="2"/>
  <c r="T5517" i="2"/>
  <c r="Q5518" i="2"/>
  <c r="R5518" i="2"/>
  <c r="S5518" i="2"/>
  <c r="T5518" i="2"/>
  <c r="R5525" i="2"/>
  <c r="T5525" i="2"/>
  <c r="R5526" i="2"/>
  <c r="T5526" i="2"/>
  <c r="Q5527" i="2"/>
  <c r="R5527" i="2"/>
  <c r="S5527" i="2"/>
  <c r="T5527" i="2"/>
  <c r="Q5528" i="2"/>
  <c r="R5528" i="2"/>
  <c r="S5528" i="2"/>
  <c r="T5528" i="2"/>
  <c r="R5529" i="2"/>
  <c r="T5529" i="2"/>
  <c r="R5530" i="2"/>
  <c r="T5530" i="2"/>
  <c r="R5531" i="2"/>
  <c r="T5531" i="2"/>
  <c r="R5532" i="2"/>
  <c r="T5532" i="2"/>
  <c r="R5533" i="2"/>
  <c r="T5533" i="2"/>
  <c r="R5534" i="2"/>
  <c r="T5534" i="2"/>
  <c r="Q5535" i="2"/>
  <c r="R5535" i="2"/>
  <c r="S5535" i="2"/>
  <c r="T5535" i="2"/>
  <c r="Q5536" i="2"/>
  <c r="R5536" i="2"/>
  <c r="S5536" i="2"/>
  <c r="T5536" i="2"/>
  <c r="Q5537" i="2"/>
  <c r="R5537" i="2"/>
  <c r="S5537" i="2"/>
  <c r="T5537" i="2"/>
  <c r="R5538" i="2"/>
  <c r="T5538" i="2"/>
  <c r="R5539" i="2"/>
  <c r="T5539" i="2"/>
  <c r="R5540" i="2"/>
  <c r="T5540" i="2"/>
  <c r="Q5541" i="2"/>
  <c r="R5541" i="2"/>
  <c r="S5541" i="2"/>
  <c r="T5541" i="2"/>
  <c r="R5542" i="2"/>
  <c r="T5542" i="2"/>
  <c r="Q5543" i="2"/>
  <c r="R5543" i="2"/>
  <c r="S5543" i="2"/>
  <c r="T5543" i="2"/>
  <c r="R5544" i="2"/>
  <c r="T5544" i="2"/>
  <c r="R5545" i="2"/>
  <c r="T5545" i="2"/>
  <c r="R5546" i="2"/>
  <c r="T5546" i="2"/>
  <c r="R5547" i="2"/>
  <c r="T5547" i="2"/>
  <c r="R5548" i="2"/>
  <c r="T5548" i="2"/>
  <c r="Q5549" i="2"/>
  <c r="R5549" i="2"/>
  <c r="S5549" i="2"/>
  <c r="T5549" i="2"/>
  <c r="Q5550" i="2"/>
  <c r="R5550" i="2"/>
  <c r="S5550" i="2"/>
  <c r="T5550" i="2"/>
  <c r="Q5551" i="2"/>
  <c r="R5551" i="2"/>
  <c r="S5551" i="2"/>
  <c r="T5551" i="2"/>
  <c r="Q5552" i="2"/>
  <c r="R5552" i="2"/>
  <c r="S5552" i="2"/>
  <c r="T5552" i="2"/>
  <c r="R5553" i="2"/>
  <c r="T5553" i="2"/>
  <c r="R5554" i="2"/>
  <c r="T5554" i="2"/>
  <c r="Q5555" i="2"/>
  <c r="R5555" i="2"/>
  <c r="S5555" i="2"/>
  <c r="T5555" i="2"/>
  <c r="R5556" i="2"/>
  <c r="T5556" i="2"/>
  <c r="R5557" i="2"/>
  <c r="T5557" i="2"/>
  <c r="R5558" i="2"/>
  <c r="T5558" i="2"/>
  <c r="R5559" i="2"/>
  <c r="T5559" i="2"/>
  <c r="R5560" i="2"/>
  <c r="T5560" i="2"/>
  <c r="R5561" i="2"/>
  <c r="T5561" i="2"/>
  <c r="R5562" i="2"/>
  <c r="T5562" i="2"/>
  <c r="R5563" i="2"/>
  <c r="T5563" i="2"/>
  <c r="R5564" i="2"/>
  <c r="T5564" i="2"/>
  <c r="R5565" i="2"/>
  <c r="T5565" i="2"/>
  <c r="R5566" i="2"/>
  <c r="T5566" i="2"/>
  <c r="Q5567" i="2"/>
  <c r="R5567" i="2"/>
  <c r="S5567" i="2"/>
  <c r="T5567" i="2"/>
  <c r="R5568" i="2"/>
  <c r="T5568" i="2"/>
  <c r="R5569" i="2"/>
  <c r="T5569" i="2"/>
  <c r="R5570" i="2"/>
  <c r="T5570" i="2"/>
  <c r="R5571" i="2"/>
  <c r="T5571" i="2"/>
  <c r="R5572" i="2"/>
  <c r="T5572" i="2"/>
  <c r="R5573" i="2"/>
  <c r="T5573" i="2"/>
  <c r="R5574" i="2"/>
  <c r="T5574" i="2"/>
  <c r="R5575" i="2"/>
  <c r="T5575" i="2"/>
  <c r="R5576" i="2"/>
  <c r="T5576" i="2"/>
  <c r="R5577" i="2"/>
  <c r="T5577" i="2"/>
  <c r="R5578" i="2"/>
  <c r="T5578" i="2"/>
  <c r="R5579" i="2"/>
  <c r="T5579" i="2"/>
  <c r="R5580" i="2"/>
  <c r="T5580" i="2"/>
  <c r="R5581" i="2"/>
  <c r="T5581" i="2"/>
  <c r="R5582" i="2"/>
  <c r="T5582" i="2"/>
  <c r="R5583" i="2"/>
  <c r="T5583" i="2"/>
  <c r="R5584" i="2"/>
  <c r="T5584" i="2"/>
  <c r="R5585" i="2"/>
  <c r="T5585" i="2"/>
  <c r="R5586" i="2"/>
  <c r="T5586" i="2"/>
  <c r="R5587" i="2"/>
  <c r="T5587" i="2"/>
  <c r="R5588" i="2"/>
  <c r="T5588" i="2"/>
  <c r="R5589" i="2"/>
  <c r="T5589" i="2"/>
  <c r="R5590" i="2"/>
  <c r="T5590" i="2"/>
  <c r="R5591" i="2"/>
  <c r="T5591" i="2"/>
  <c r="R5592" i="2"/>
  <c r="T5592" i="2"/>
  <c r="R5593" i="2"/>
  <c r="T5593" i="2"/>
  <c r="R5594" i="2"/>
  <c r="T5594" i="2"/>
  <c r="R5595" i="2"/>
  <c r="T5595" i="2"/>
  <c r="R5596" i="2"/>
  <c r="T5596" i="2"/>
  <c r="R5597" i="2"/>
  <c r="T5597" i="2"/>
  <c r="R5598" i="2"/>
  <c r="T5598" i="2"/>
  <c r="R5599" i="2"/>
  <c r="T5599" i="2"/>
  <c r="R5600" i="2"/>
  <c r="T5600" i="2"/>
  <c r="R5601" i="2"/>
  <c r="T5601" i="2"/>
  <c r="R5602" i="2"/>
  <c r="T5602" i="2"/>
  <c r="R5603" i="2"/>
  <c r="T5603" i="2"/>
  <c r="R5604" i="2"/>
  <c r="T5604" i="2"/>
  <c r="R5605" i="2"/>
  <c r="T5605" i="2"/>
  <c r="R5606" i="2"/>
  <c r="T5606" i="2"/>
  <c r="R5607" i="2"/>
  <c r="T5607" i="2"/>
  <c r="R5608" i="2"/>
  <c r="T5608" i="2"/>
  <c r="R5609" i="2"/>
  <c r="T5609" i="2"/>
  <c r="R5610" i="2"/>
  <c r="T5610" i="2"/>
  <c r="R5611" i="2"/>
  <c r="T5611" i="2"/>
  <c r="R5612" i="2"/>
  <c r="T5612" i="2"/>
  <c r="R5613" i="2"/>
  <c r="T5613" i="2"/>
  <c r="R5614" i="2"/>
  <c r="T5614" i="2"/>
  <c r="R5615" i="2"/>
  <c r="T5615" i="2"/>
  <c r="R5616" i="2"/>
  <c r="T5616" i="2"/>
  <c r="R5617" i="2"/>
  <c r="T5617" i="2"/>
  <c r="R5618" i="2"/>
  <c r="T5618" i="2"/>
  <c r="R5619" i="2"/>
  <c r="T5619" i="2"/>
  <c r="R5620" i="2"/>
  <c r="T5620" i="2"/>
  <c r="R5621" i="2"/>
  <c r="T5621" i="2"/>
  <c r="R5622" i="2"/>
  <c r="T5622" i="2"/>
  <c r="R5623" i="2"/>
  <c r="T5623" i="2"/>
  <c r="R5624" i="2"/>
  <c r="T5624" i="2"/>
  <c r="R5625" i="2"/>
  <c r="T5625" i="2"/>
  <c r="R5626" i="2"/>
  <c r="T5626" i="2"/>
  <c r="R5627" i="2"/>
  <c r="T5627" i="2"/>
  <c r="R5628" i="2"/>
  <c r="T5628" i="2"/>
  <c r="R5629" i="2"/>
  <c r="T5629" i="2"/>
  <c r="R5630" i="2"/>
  <c r="T5630" i="2"/>
  <c r="R5631" i="2"/>
  <c r="T5631" i="2"/>
  <c r="R5632" i="2"/>
  <c r="T5632" i="2"/>
  <c r="R5633" i="2"/>
  <c r="T5633" i="2"/>
  <c r="R5634" i="2"/>
  <c r="T5634" i="2"/>
  <c r="R5635" i="2"/>
  <c r="T5635" i="2"/>
  <c r="R5636" i="2"/>
  <c r="T5636" i="2"/>
  <c r="R5637" i="2"/>
  <c r="T5637" i="2"/>
  <c r="Q5638" i="2"/>
  <c r="R5638" i="2"/>
  <c r="S5638" i="2"/>
  <c r="T5638" i="2"/>
  <c r="R5639" i="2"/>
  <c r="T5639" i="2"/>
  <c r="R5640" i="2"/>
  <c r="T5640" i="2"/>
  <c r="R5641" i="2"/>
  <c r="T5641" i="2"/>
  <c r="R5642" i="2"/>
  <c r="T5642" i="2"/>
  <c r="R5643" i="2"/>
  <c r="T5643" i="2"/>
  <c r="R5644" i="2"/>
  <c r="T5644" i="2"/>
  <c r="R5645" i="2"/>
  <c r="T5645" i="2"/>
  <c r="R5646" i="2"/>
  <c r="T5646" i="2"/>
  <c r="R5647" i="2"/>
  <c r="T5647" i="2"/>
  <c r="R5648" i="2"/>
  <c r="T5648" i="2"/>
  <c r="R5649" i="2"/>
  <c r="T5649" i="2"/>
  <c r="R5650" i="2"/>
  <c r="T5650" i="2"/>
  <c r="R5651" i="2"/>
  <c r="T5651" i="2"/>
  <c r="R5652" i="2"/>
  <c r="T5652" i="2"/>
  <c r="R5653" i="2"/>
  <c r="T5653" i="2"/>
  <c r="R5654" i="2"/>
  <c r="T5654" i="2"/>
  <c r="R5655" i="2"/>
  <c r="T5655" i="2"/>
  <c r="R5656" i="2"/>
  <c r="T5656" i="2"/>
  <c r="R5657" i="2"/>
  <c r="T5657" i="2"/>
  <c r="R5658" i="2"/>
  <c r="T5658" i="2"/>
  <c r="R5659" i="2"/>
  <c r="T5659" i="2"/>
  <c r="R5660" i="2"/>
  <c r="T5660" i="2"/>
  <c r="R5661" i="2"/>
  <c r="T5661" i="2"/>
  <c r="R5662" i="2"/>
  <c r="T5662" i="2"/>
  <c r="R5663" i="2"/>
  <c r="T5663" i="2"/>
  <c r="Q5664" i="2"/>
  <c r="R5664" i="2"/>
  <c r="S5664" i="2"/>
  <c r="T5664" i="2"/>
  <c r="Q5665" i="2"/>
  <c r="R5665" i="2"/>
  <c r="S5665" i="2"/>
  <c r="T5665" i="2"/>
  <c r="Q5666" i="2"/>
  <c r="R5666" i="2"/>
  <c r="S5666" i="2"/>
  <c r="T5666" i="2"/>
  <c r="Q5667" i="2"/>
  <c r="R5667" i="2"/>
  <c r="S5667" i="2"/>
  <c r="T5667" i="2"/>
  <c r="Q5668" i="2"/>
  <c r="R5668" i="2"/>
  <c r="S5668" i="2"/>
  <c r="T5668" i="2"/>
  <c r="Q5669" i="2"/>
  <c r="R5669" i="2"/>
  <c r="S5669" i="2"/>
  <c r="T5669" i="2"/>
  <c r="Q5670" i="2"/>
  <c r="R5670" i="2"/>
  <c r="S5670" i="2"/>
  <c r="T5670" i="2"/>
  <c r="Q5671" i="2"/>
  <c r="R5671" i="2"/>
  <c r="S5671" i="2"/>
  <c r="T5671" i="2"/>
  <c r="Q5672" i="2"/>
  <c r="R5672" i="2"/>
  <c r="S5672" i="2"/>
  <c r="T5672" i="2"/>
  <c r="Q5673" i="2"/>
  <c r="R5673" i="2"/>
  <c r="S5673" i="2"/>
  <c r="T5673" i="2"/>
  <c r="Q5674" i="2"/>
  <c r="R5674" i="2"/>
  <c r="S5674" i="2"/>
  <c r="T5674" i="2"/>
  <c r="Q5675" i="2"/>
  <c r="R5675" i="2"/>
  <c r="S5675" i="2"/>
  <c r="T5675" i="2"/>
  <c r="Q5676" i="2"/>
  <c r="R5676" i="2"/>
  <c r="S5676" i="2"/>
  <c r="T5676" i="2"/>
  <c r="Q5677" i="2"/>
  <c r="R5677" i="2"/>
  <c r="S5677" i="2"/>
  <c r="T5677" i="2"/>
  <c r="Q5678" i="2"/>
  <c r="R5678" i="2"/>
  <c r="S5678" i="2"/>
  <c r="T5678" i="2"/>
  <c r="Q5679" i="2"/>
  <c r="R5679" i="2"/>
  <c r="S5679" i="2"/>
  <c r="T5679" i="2"/>
  <c r="Q5680" i="2"/>
  <c r="R5680" i="2"/>
  <c r="S5680" i="2"/>
  <c r="T5680" i="2"/>
  <c r="Q5681" i="2"/>
  <c r="R5681" i="2"/>
  <c r="S5681" i="2"/>
  <c r="T5681" i="2"/>
  <c r="Q5682" i="2"/>
  <c r="R5682" i="2"/>
  <c r="S5682" i="2"/>
  <c r="T5682" i="2"/>
  <c r="R5683" i="2"/>
  <c r="T5683" i="2"/>
  <c r="R5684" i="2"/>
  <c r="T5684" i="2"/>
  <c r="R5685" i="2"/>
  <c r="T5685" i="2"/>
  <c r="R5686" i="2"/>
  <c r="T5686" i="2"/>
  <c r="R5687" i="2"/>
  <c r="T5687" i="2"/>
  <c r="R5688" i="2"/>
  <c r="T5688" i="2"/>
  <c r="R5689" i="2"/>
  <c r="T5689" i="2"/>
  <c r="Q5690" i="2"/>
  <c r="R5690" i="2"/>
  <c r="S5690" i="2"/>
  <c r="T5690" i="2"/>
  <c r="R5691" i="2"/>
  <c r="T5691" i="2"/>
  <c r="R5692" i="2"/>
  <c r="T5692" i="2"/>
  <c r="R5693" i="2"/>
  <c r="T5693" i="2"/>
  <c r="R5694" i="2"/>
  <c r="T5694" i="2"/>
  <c r="R5695" i="2"/>
  <c r="T5695" i="2"/>
  <c r="R5696" i="2"/>
  <c r="T5696" i="2"/>
  <c r="R5697" i="2"/>
  <c r="T5697" i="2"/>
  <c r="Q5698" i="2"/>
  <c r="R5698" i="2"/>
  <c r="S5698" i="2"/>
  <c r="T5698" i="2"/>
  <c r="R5699" i="2"/>
  <c r="T5699" i="2"/>
  <c r="Q5700" i="2"/>
  <c r="R5700" i="2"/>
  <c r="S5700" i="2"/>
  <c r="T5700" i="2"/>
  <c r="Q5701" i="2"/>
  <c r="R5701" i="2"/>
  <c r="S5701" i="2"/>
  <c r="T5701" i="2"/>
  <c r="Q5702" i="2"/>
  <c r="R5702" i="2"/>
  <c r="S5702" i="2"/>
  <c r="T5702" i="2"/>
  <c r="R5703" i="2"/>
  <c r="T5703" i="2"/>
  <c r="R5704" i="2"/>
  <c r="T5704" i="2"/>
  <c r="R5705" i="2"/>
  <c r="T5705" i="2"/>
  <c r="Q5706" i="2"/>
  <c r="R5706" i="2"/>
  <c r="S5706" i="2"/>
  <c r="T5706" i="2"/>
  <c r="Q5707" i="2"/>
  <c r="R5707" i="2"/>
  <c r="S5707" i="2"/>
  <c r="T5707" i="2"/>
  <c r="Q5708" i="2"/>
  <c r="R5708" i="2"/>
  <c r="S5708" i="2"/>
  <c r="T5708" i="2"/>
  <c r="R5709" i="2"/>
  <c r="T5709" i="2"/>
  <c r="R5710" i="2"/>
  <c r="T5710" i="2"/>
  <c r="R5711" i="2"/>
  <c r="T5711" i="2"/>
  <c r="R5712" i="2"/>
  <c r="T5712" i="2"/>
  <c r="R5713" i="2"/>
  <c r="T5713" i="2"/>
  <c r="Q5714" i="2"/>
  <c r="R5714" i="2"/>
  <c r="S5714" i="2"/>
  <c r="T5714" i="2"/>
  <c r="Q5715" i="2"/>
  <c r="R5715" i="2"/>
  <c r="S5715" i="2"/>
  <c r="T5715" i="2"/>
  <c r="Q5716" i="2"/>
  <c r="R5716" i="2"/>
  <c r="S5716" i="2"/>
  <c r="T5716" i="2"/>
  <c r="Q5717" i="2"/>
  <c r="R5717" i="2"/>
  <c r="S5717" i="2"/>
  <c r="T5717" i="2"/>
  <c r="R5718" i="2"/>
  <c r="T5718" i="2"/>
  <c r="R5719" i="2"/>
  <c r="T5719" i="2"/>
  <c r="Q5720" i="2"/>
  <c r="R5720" i="2"/>
  <c r="S5720" i="2"/>
  <c r="T5720" i="2"/>
  <c r="Q5721" i="2"/>
  <c r="R5721" i="2"/>
  <c r="S5721" i="2"/>
  <c r="T5721" i="2"/>
  <c r="Q5722" i="2"/>
  <c r="R5722" i="2"/>
  <c r="S5722" i="2"/>
  <c r="T5722" i="2"/>
  <c r="Q5723" i="2"/>
  <c r="R5723" i="2"/>
  <c r="S5723" i="2"/>
  <c r="T5723" i="2"/>
  <c r="Q5724" i="2"/>
  <c r="R5724" i="2"/>
  <c r="S5724" i="2"/>
  <c r="T5724" i="2"/>
  <c r="R5725" i="2"/>
  <c r="T5725" i="2"/>
  <c r="Q5727" i="2"/>
  <c r="R5727" i="2"/>
  <c r="S5727" i="2"/>
  <c r="T5727" i="2"/>
  <c r="R5728" i="2"/>
  <c r="T5728" i="2"/>
  <c r="R5729" i="2"/>
  <c r="T5729" i="2"/>
  <c r="R5730" i="2"/>
  <c r="T5730" i="2"/>
  <c r="R5731" i="2"/>
  <c r="T5731" i="2"/>
  <c r="R5732" i="2"/>
  <c r="T5732" i="2"/>
  <c r="R5733" i="2"/>
  <c r="T5733" i="2"/>
  <c r="R5734" i="2"/>
  <c r="T5734" i="2"/>
  <c r="R5735" i="2"/>
  <c r="T5735" i="2"/>
  <c r="Q5736" i="2"/>
  <c r="R5736" i="2"/>
  <c r="S5736" i="2"/>
  <c r="T5736" i="2"/>
  <c r="Q5737" i="2"/>
  <c r="R5737" i="2"/>
  <c r="S5737" i="2"/>
  <c r="T5737" i="2"/>
  <c r="Q5738" i="2"/>
  <c r="R5738" i="2"/>
  <c r="S5738" i="2"/>
  <c r="T5738" i="2"/>
  <c r="R5739" i="2"/>
  <c r="T5739" i="2"/>
  <c r="R5740" i="2"/>
  <c r="T5740" i="2"/>
  <c r="Q5741" i="2"/>
  <c r="R5741" i="2"/>
  <c r="S5741" i="2"/>
  <c r="T5741" i="2"/>
  <c r="R5742" i="2"/>
  <c r="T5742" i="2"/>
  <c r="R5743" i="2"/>
  <c r="T5743" i="2"/>
  <c r="R5744" i="2"/>
  <c r="T5744" i="2"/>
  <c r="Q5745" i="2"/>
  <c r="R5745" i="2"/>
  <c r="S5745" i="2"/>
  <c r="T5745" i="2"/>
  <c r="Q5746" i="2"/>
  <c r="R5746" i="2"/>
  <c r="S5746" i="2"/>
  <c r="T5746" i="2"/>
  <c r="Q5747" i="2"/>
  <c r="R5747" i="2"/>
  <c r="S5747" i="2"/>
  <c r="T5747" i="2"/>
  <c r="Q5748" i="2"/>
  <c r="R5748" i="2"/>
  <c r="S5748" i="2"/>
  <c r="T5748" i="2"/>
  <c r="Q5749" i="2"/>
  <c r="R5749" i="2"/>
  <c r="S5749" i="2"/>
  <c r="T5749" i="2"/>
  <c r="Q5750" i="2"/>
  <c r="R5750" i="2"/>
  <c r="S5750" i="2"/>
  <c r="T5750" i="2"/>
  <c r="R5751" i="2"/>
  <c r="T5751" i="2"/>
  <c r="R5752" i="2"/>
  <c r="T5752" i="2"/>
  <c r="R5753" i="2"/>
  <c r="T5753" i="2"/>
  <c r="R5754" i="2"/>
  <c r="T5754" i="2"/>
  <c r="R5755" i="2"/>
  <c r="T5755" i="2"/>
  <c r="Q5756" i="2"/>
  <c r="R5756" i="2"/>
  <c r="S5756" i="2"/>
  <c r="T5756" i="2"/>
  <c r="R5757" i="2"/>
  <c r="T5757" i="2"/>
  <c r="R5758" i="2"/>
  <c r="T5758" i="2"/>
  <c r="R5759" i="2"/>
  <c r="T5759" i="2"/>
  <c r="R5760" i="2"/>
  <c r="T5760" i="2"/>
  <c r="R5761" i="2"/>
  <c r="T5761" i="2"/>
  <c r="R5762" i="2"/>
  <c r="T5762" i="2"/>
  <c r="Q5763" i="2"/>
  <c r="R5763" i="2"/>
  <c r="S5763" i="2"/>
  <c r="T5763" i="2"/>
  <c r="Q5764" i="2"/>
  <c r="R5764" i="2"/>
  <c r="S5764" i="2"/>
  <c r="T5764" i="2"/>
  <c r="R5765" i="2"/>
  <c r="T5765" i="2"/>
  <c r="R5766" i="2"/>
  <c r="T5766" i="2"/>
  <c r="R5767" i="2"/>
  <c r="T5767" i="2"/>
  <c r="R5768" i="2"/>
  <c r="T5768" i="2"/>
  <c r="R5769" i="2"/>
  <c r="T5769" i="2"/>
  <c r="R5770" i="2"/>
  <c r="T5770" i="2"/>
  <c r="R5771" i="2"/>
  <c r="T5771" i="2"/>
  <c r="Q5772" i="2"/>
  <c r="R5772" i="2"/>
  <c r="S5772" i="2"/>
  <c r="T5772" i="2"/>
  <c r="R5773" i="2"/>
  <c r="T5773" i="2"/>
  <c r="R5774" i="2"/>
  <c r="T5774" i="2"/>
  <c r="R5775" i="2"/>
  <c r="T5775" i="2"/>
  <c r="R5776" i="2"/>
  <c r="T5776" i="2"/>
  <c r="R5777" i="2"/>
  <c r="T5777" i="2"/>
  <c r="R5778" i="2"/>
  <c r="T5778" i="2"/>
  <c r="R5779" i="2"/>
  <c r="T5779" i="2"/>
  <c r="R5780" i="2"/>
  <c r="T5780" i="2"/>
  <c r="Q4346" i="2"/>
  <c r="R4346" i="2"/>
  <c r="S4346" i="2"/>
  <c r="T4346" i="2"/>
  <c r="Q4347" i="2"/>
  <c r="R4347" i="2"/>
  <c r="S4347" i="2"/>
  <c r="T4347" i="2"/>
  <c r="Q4348" i="2"/>
  <c r="R4348" i="2"/>
  <c r="S4348" i="2"/>
  <c r="T4348" i="2"/>
  <c r="Q4349" i="2"/>
  <c r="R4349" i="2"/>
  <c r="S4349" i="2"/>
  <c r="T4349" i="2"/>
  <c r="R4350" i="2"/>
  <c r="T4350" i="2"/>
  <c r="R4351" i="2"/>
  <c r="T4351" i="2"/>
  <c r="R4352" i="2"/>
  <c r="T4352" i="2"/>
  <c r="R4353" i="2"/>
  <c r="T4353" i="2"/>
  <c r="R4354" i="2"/>
  <c r="T4354" i="2"/>
  <c r="R4355" i="2"/>
  <c r="T4355" i="2"/>
  <c r="R4356" i="2"/>
  <c r="T4356" i="2"/>
  <c r="R4357" i="2"/>
  <c r="T4357" i="2"/>
  <c r="R4358" i="2"/>
  <c r="T4358" i="2"/>
  <c r="R4359" i="2"/>
  <c r="T4359" i="2"/>
  <c r="R4360" i="2"/>
  <c r="T4360" i="2"/>
  <c r="R4361" i="2"/>
  <c r="T4361" i="2"/>
  <c r="R4362" i="2"/>
  <c r="T4362" i="2"/>
  <c r="R4363" i="2"/>
  <c r="T4363" i="2"/>
  <c r="R4364" i="2"/>
  <c r="T4364" i="2"/>
  <c r="R4365" i="2"/>
  <c r="T4365" i="2"/>
  <c r="R4366" i="2"/>
  <c r="T4366" i="2"/>
  <c r="R4367" i="2"/>
  <c r="T4367" i="2"/>
  <c r="Q4368" i="2"/>
  <c r="R4368" i="2"/>
  <c r="S4368" i="2"/>
  <c r="T4368" i="2"/>
  <c r="R4369" i="2"/>
  <c r="T4369" i="2"/>
  <c r="R4370" i="2"/>
  <c r="T4370" i="2"/>
  <c r="R4371" i="2"/>
  <c r="T4371" i="2"/>
  <c r="R4372" i="2"/>
  <c r="T4372" i="2"/>
  <c r="R4373" i="2"/>
  <c r="T4373" i="2"/>
  <c r="R4374" i="2"/>
  <c r="T4374" i="2"/>
  <c r="R4375" i="2"/>
  <c r="T4375" i="2"/>
  <c r="R4376" i="2"/>
  <c r="T4376" i="2"/>
  <c r="R4377" i="2"/>
  <c r="T4377" i="2"/>
  <c r="R4378" i="2"/>
  <c r="T4378" i="2"/>
  <c r="R4379" i="2"/>
  <c r="T4379" i="2"/>
  <c r="R4380" i="2"/>
  <c r="T4380" i="2"/>
  <c r="R4381" i="2"/>
  <c r="T4381" i="2"/>
  <c r="R4382" i="2"/>
  <c r="T4382" i="2"/>
  <c r="R4383" i="2"/>
  <c r="T4383" i="2"/>
  <c r="R4384" i="2"/>
  <c r="T4384" i="2"/>
  <c r="R4385" i="2"/>
  <c r="T4385" i="2"/>
  <c r="R4386" i="2"/>
  <c r="T4386" i="2"/>
  <c r="R4387" i="2"/>
  <c r="T4387" i="2"/>
  <c r="R4388" i="2"/>
  <c r="T4388" i="2"/>
  <c r="R4389" i="2"/>
  <c r="T4389" i="2"/>
  <c r="R4390" i="2"/>
  <c r="T4390" i="2"/>
  <c r="R4391" i="2"/>
  <c r="T4391" i="2"/>
  <c r="R4392" i="2"/>
  <c r="T4392" i="2"/>
  <c r="R4393" i="2"/>
  <c r="T4393" i="2"/>
  <c r="R4394" i="2"/>
  <c r="T4394" i="2"/>
  <c r="R4395" i="2"/>
  <c r="T4395" i="2"/>
  <c r="R4396" i="2"/>
  <c r="T4396" i="2"/>
  <c r="R4397" i="2"/>
  <c r="T4397" i="2"/>
  <c r="R4398" i="2"/>
  <c r="T4398" i="2"/>
  <c r="R4399" i="2"/>
  <c r="T4399" i="2"/>
  <c r="R4400" i="2"/>
  <c r="T4400" i="2"/>
  <c r="R4401" i="2"/>
  <c r="T4401" i="2"/>
  <c r="R4402" i="2"/>
  <c r="T4402" i="2"/>
  <c r="R4403" i="2"/>
  <c r="T4403" i="2"/>
  <c r="R4404" i="2"/>
  <c r="T4404" i="2"/>
  <c r="R4405" i="2"/>
  <c r="T4405" i="2"/>
  <c r="R4406" i="2"/>
  <c r="T4406" i="2"/>
  <c r="R4407" i="2"/>
  <c r="T4407" i="2"/>
  <c r="R4408" i="2"/>
  <c r="T4408" i="2"/>
  <c r="R4409" i="2"/>
  <c r="T4409" i="2"/>
  <c r="Q4410" i="2"/>
  <c r="R4410" i="2"/>
  <c r="S4410" i="2"/>
  <c r="T4410" i="2"/>
  <c r="R4411" i="2"/>
  <c r="T4411" i="2"/>
  <c r="R4412" i="2"/>
  <c r="T4412" i="2"/>
  <c r="R4413" i="2"/>
  <c r="T4413" i="2"/>
  <c r="Q4414" i="2"/>
  <c r="R4414" i="2"/>
  <c r="S4414" i="2"/>
  <c r="T4414" i="2"/>
  <c r="R4415" i="2"/>
  <c r="T4415" i="2"/>
  <c r="R4416" i="2"/>
  <c r="T4416" i="2"/>
  <c r="R4417" i="2"/>
  <c r="T4417" i="2"/>
  <c r="Q4418" i="2"/>
  <c r="R4418" i="2"/>
  <c r="S4418" i="2"/>
  <c r="T4418" i="2"/>
  <c r="R4419" i="2"/>
  <c r="T4419" i="2"/>
  <c r="R4420" i="2"/>
  <c r="T4420" i="2"/>
  <c r="R4421" i="2"/>
  <c r="T4421" i="2"/>
  <c r="R4422" i="2"/>
  <c r="T4422" i="2"/>
  <c r="R4423" i="2"/>
  <c r="T4423" i="2"/>
  <c r="R4424" i="2"/>
  <c r="T4424" i="2"/>
  <c r="R4425" i="2"/>
  <c r="T4425" i="2"/>
  <c r="R4426" i="2"/>
  <c r="T4426" i="2"/>
  <c r="R4427" i="2"/>
  <c r="T4427" i="2"/>
  <c r="R4428" i="2"/>
  <c r="T4428" i="2"/>
  <c r="R4429" i="2"/>
  <c r="T4429" i="2"/>
  <c r="R4430" i="2"/>
  <c r="T4430" i="2"/>
  <c r="R4431" i="2"/>
  <c r="T4431" i="2"/>
  <c r="R4432" i="2"/>
  <c r="T4432" i="2"/>
  <c r="R4433" i="2"/>
  <c r="T4433" i="2"/>
  <c r="R4434" i="2"/>
  <c r="T4434" i="2"/>
  <c r="R4435" i="2"/>
  <c r="T4435" i="2"/>
  <c r="R4436" i="2"/>
  <c r="T4436" i="2"/>
  <c r="R4437" i="2"/>
  <c r="T4437" i="2"/>
  <c r="R4438" i="2"/>
  <c r="T4438" i="2"/>
  <c r="R4439" i="2"/>
  <c r="T4439" i="2"/>
  <c r="R4440" i="2"/>
  <c r="T4440" i="2"/>
  <c r="R4441" i="2"/>
  <c r="T4441" i="2"/>
  <c r="R4442" i="2"/>
  <c r="T4442" i="2"/>
  <c r="R4443" i="2"/>
  <c r="T4443" i="2"/>
  <c r="R4444" i="2"/>
  <c r="T4444" i="2"/>
  <c r="R4445" i="2"/>
  <c r="T4445" i="2"/>
  <c r="R4446" i="2"/>
  <c r="T4446" i="2"/>
  <c r="R4447" i="2"/>
  <c r="T4447" i="2"/>
  <c r="R4448" i="2"/>
  <c r="T4448" i="2"/>
  <c r="R4449" i="2"/>
  <c r="T4449" i="2"/>
  <c r="R4450" i="2"/>
  <c r="T4450" i="2"/>
  <c r="R4451" i="2"/>
  <c r="T4451" i="2"/>
  <c r="R4452" i="2"/>
  <c r="T4452" i="2"/>
  <c r="R4453" i="2"/>
  <c r="T4453" i="2"/>
  <c r="R4454" i="2"/>
  <c r="T4454" i="2"/>
  <c r="R4455" i="2"/>
  <c r="T4455" i="2"/>
  <c r="R4456" i="2"/>
  <c r="T4456" i="2"/>
  <c r="R4457" i="2"/>
  <c r="T4457" i="2"/>
  <c r="R4458" i="2"/>
  <c r="T4458" i="2"/>
  <c r="R4459" i="2"/>
  <c r="T4459" i="2"/>
  <c r="R4460" i="2"/>
  <c r="T4460" i="2"/>
  <c r="Q4461" i="2"/>
  <c r="R4461" i="2"/>
  <c r="S4461" i="2"/>
  <c r="T4461" i="2"/>
  <c r="Q4462" i="2"/>
  <c r="R4462" i="2"/>
  <c r="S4462" i="2"/>
  <c r="T4462" i="2"/>
  <c r="R4463" i="2"/>
  <c r="T4463" i="2"/>
  <c r="R4464" i="2"/>
  <c r="T4464" i="2"/>
  <c r="Q4465" i="2"/>
  <c r="R4465" i="2"/>
  <c r="S4465" i="2"/>
  <c r="T4465" i="2"/>
  <c r="R4466" i="2"/>
  <c r="T4466" i="2"/>
  <c r="R4467" i="2"/>
  <c r="T4467" i="2"/>
  <c r="R4468" i="2"/>
  <c r="T4468" i="2"/>
  <c r="Q4469" i="2"/>
  <c r="R4469" i="2"/>
  <c r="S4469" i="2"/>
  <c r="T4469" i="2"/>
  <c r="R4470" i="2"/>
  <c r="T4470" i="2"/>
  <c r="R4471" i="2"/>
  <c r="T4471" i="2"/>
  <c r="Q4472" i="2"/>
  <c r="R4472" i="2"/>
  <c r="S4472" i="2"/>
  <c r="T4472" i="2"/>
  <c r="Q4473" i="2"/>
  <c r="R4473" i="2"/>
  <c r="S4473" i="2"/>
  <c r="T4473" i="2"/>
  <c r="Q4474" i="2"/>
  <c r="R4474" i="2"/>
  <c r="S4474" i="2"/>
  <c r="T4474" i="2"/>
  <c r="Q4475" i="2"/>
  <c r="R4475" i="2"/>
  <c r="S4475" i="2"/>
  <c r="T4475" i="2"/>
  <c r="Q4476" i="2"/>
  <c r="R4476" i="2"/>
  <c r="S4476" i="2"/>
  <c r="T4476" i="2"/>
  <c r="Q4477" i="2"/>
  <c r="R4477" i="2"/>
  <c r="S4477" i="2"/>
  <c r="T4477" i="2"/>
  <c r="R4478" i="2"/>
  <c r="T4478" i="2"/>
  <c r="R4479" i="2"/>
  <c r="T4479" i="2"/>
  <c r="R4480" i="2"/>
  <c r="T4480" i="2"/>
  <c r="R4481" i="2"/>
  <c r="T4481" i="2"/>
  <c r="R4482" i="2"/>
  <c r="T4482" i="2"/>
  <c r="R4483" i="2"/>
  <c r="T4483" i="2"/>
  <c r="Q4484" i="2"/>
  <c r="R4484" i="2"/>
  <c r="S4484" i="2"/>
  <c r="T4484" i="2"/>
  <c r="R4485" i="2"/>
  <c r="T4485" i="2"/>
  <c r="R4486" i="2"/>
  <c r="T4486" i="2"/>
  <c r="R4487" i="2"/>
  <c r="T4487" i="2"/>
  <c r="R4488" i="2"/>
  <c r="T4488" i="2"/>
  <c r="R4489" i="2"/>
  <c r="T4489" i="2"/>
  <c r="R4490" i="2"/>
  <c r="T4490" i="2"/>
  <c r="R4491" i="2"/>
  <c r="T4491" i="2"/>
  <c r="R4492" i="2"/>
  <c r="T4492" i="2"/>
  <c r="R4493" i="2"/>
  <c r="T4493" i="2"/>
  <c r="R4494" i="2"/>
  <c r="T4494" i="2"/>
  <c r="R4495" i="2"/>
  <c r="T4495" i="2"/>
  <c r="R4496" i="2"/>
  <c r="T4496" i="2"/>
  <c r="Q4497" i="2"/>
  <c r="R4497" i="2"/>
  <c r="S4497" i="2"/>
  <c r="T4497" i="2"/>
  <c r="R4498" i="2"/>
  <c r="T4498" i="2"/>
  <c r="Q4499" i="2"/>
  <c r="R4499" i="2"/>
  <c r="S4499" i="2"/>
  <c r="T4499" i="2"/>
  <c r="Q4500" i="2"/>
  <c r="R4500" i="2"/>
  <c r="S4500" i="2"/>
  <c r="T4500" i="2"/>
  <c r="R4501" i="2"/>
  <c r="T4501" i="2"/>
  <c r="R4503" i="2"/>
  <c r="T4503" i="2"/>
  <c r="R4504" i="2"/>
  <c r="T4504" i="2"/>
  <c r="R4505" i="2"/>
  <c r="T4505" i="2"/>
  <c r="R4506" i="2"/>
  <c r="T4506" i="2"/>
  <c r="Q4507" i="2"/>
  <c r="R4507" i="2"/>
  <c r="S4507" i="2"/>
  <c r="T4507" i="2"/>
  <c r="R4508" i="2"/>
  <c r="T4508" i="2"/>
  <c r="R4509" i="2"/>
  <c r="T4509" i="2"/>
  <c r="Q4510" i="2"/>
  <c r="R4510" i="2"/>
  <c r="S4510" i="2"/>
  <c r="T4510" i="2"/>
  <c r="Q4511" i="2"/>
  <c r="R4511" i="2"/>
  <c r="S4511" i="2"/>
  <c r="T4511" i="2"/>
  <c r="R4512" i="2"/>
  <c r="T4512" i="2"/>
  <c r="R4513" i="2"/>
  <c r="T4513" i="2"/>
  <c r="Q4514" i="2"/>
  <c r="R4514" i="2"/>
  <c r="S4514" i="2"/>
  <c r="T4514" i="2"/>
  <c r="R4515" i="2"/>
  <c r="T4515" i="2"/>
  <c r="R4516" i="2"/>
  <c r="T4516" i="2"/>
  <c r="Q4517" i="2"/>
  <c r="R4517" i="2"/>
  <c r="S4517" i="2"/>
  <c r="T4517" i="2"/>
  <c r="Q4518" i="2"/>
  <c r="R4518" i="2"/>
  <c r="S4518" i="2"/>
  <c r="T4518" i="2"/>
  <c r="Q4519" i="2"/>
  <c r="R4519" i="2"/>
  <c r="S4519" i="2"/>
  <c r="T4519" i="2"/>
  <c r="Q4520" i="2"/>
  <c r="R4520" i="2"/>
  <c r="S4520" i="2"/>
  <c r="T4520" i="2"/>
  <c r="R4521" i="2"/>
  <c r="T4521" i="2"/>
  <c r="Q4522" i="2"/>
  <c r="R4522" i="2"/>
  <c r="S4522" i="2"/>
  <c r="T4522" i="2"/>
  <c r="R4523" i="2"/>
  <c r="T4523" i="2"/>
  <c r="R4524" i="2"/>
  <c r="T4524" i="2"/>
  <c r="R4525" i="2"/>
  <c r="T4525" i="2"/>
  <c r="R4526" i="2"/>
  <c r="T4526" i="2"/>
  <c r="R4527" i="2"/>
  <c r="T4527" i="2"/>
  <c r="R4528" i="2"/>
  <c r="T4528" i="2"/>
  <c r="R4529" i="2"/>
  <c r="T4529" i="2"/>
  <c r="R4530" i="2"/>
  <c r="T4530" i="2"/>
  <c r="R4531" i="2"/>
  <c r="T4531" i="2"/>
  <c r="R4532" i="2"/>
  <c r="T4532" i="2"/>
  <c r="R4533" i="2"/>
  <c r="T4533" i="2"/>
  <c r="R4534" i="2"/>
  <c r="T4534" i="2"/>
  <c r="R4536" i="2"/>
  <c r="T4536" i="2"/>
  <c r="R4537" i="2"/>
  <c r="T4537" i="2"/>
  <c r="R4539" i="2"/>
  <c r="T4539" i="2"/>
  <c r="R4540" i="2"/>
  <c r="T4540" i="2"/>
  <c r="R4541" i="2"/>
  <c r="T4541" i="2"/>
  <c r="Q4542" i="2"/>
  <c r="R4542" i="2"/>
  <c r="S4542" i="2"/>
  <c r="T4542" i="2"/>
  <c r="R4543" i="2"/>
  <c r="T4543" i="2"/>
  <c r="R4544" i="2"/>
  <c r="T4544" i="2"/>
  <c r="R4545" i="2"/>
  <c r="T4545" i="2"/>
  <c r="R4546" i="2"/>
  <c r="T4546" i="2"/>
  <c r="R4547" i="2"/>
  <c r="T4547" i="2"/>
  <c r="R4548" i="2"/>
  <c r="T4548" i="2"/>
  <c r="Q4549" i="2"/>
  <c r="R4549" i="2"/>
  <c r="S4549" i="2"/>
  <c r="T4549" i="2"/>
  <c r="R4550" i="2"/>
  <c r="T4550" i="2"/>
  <c r="R4551" i="2"/>
  <c r="T4551" i="2"/>
  <c r="R4552" i="2"/>
  <c r="T4552" i="2"/>
  <c r="R4553" i="2"/>
  <c r="T4553" i="2"/>
  <c r="R4554" i="2"/>
  <c r="T4554" i="2"/>
  <c r="R4555" i="2"/>
  <c r="T4555" i="2"/>
  <c r="R4556" i="2"/>
  <c r="T4556" i="2"/>
  <c r="R4557" i="2"/>
  <c r="T4557" i="2"/>
  <c r="R4558" i="2"/>
  <c r="T4558" i="2"/>
  <c r="Q4559" i="2"/>
  <c r="R4559" i="2"/>
  <c r="S4559" i="2"/>
  <c r="T4559" i="2"/>
  <c r="Q4560" i="2"/>
  <c r="R4560" i="2"/>
  <c r="S4560" i="2"/>
  <c r="T4560" i="2"/>
  <c r="Q4561" i="2"/>
  <c r="R4561" i="2"/>
  <c r="S4561" i="2"/>
  <c r="T4561" i="2"/>
  <c r="Q4562" i="2"/>
  <c r="R4562" i="2"/>
  <c r="S4562" i="2"/>
  <c r="T4562" i="2"/>
  <c r="Q4563" i="2"/>
  <c r="R4563" i="2"/>
  <c r="S4563" i="2"/>
  <c r="T4563" i="2"/>
  <c r="Q4564" i="2"/>
  <c r="R4564" i="2"/>
  <c r="S4564" i="2"/>
  <c r="T4564" i="2"/>
  <c r="Q4565" i="2"/>
  <c r="R4565" i="2"/>
  <c r="S4565" i="2"/>
  <c r="T4565" i="2"/>
  <c r="Q4566" i="2"/>
  <c r="R4566" i="2"/>
  <c r="S4566" i="2"/>
  <c r="T4566" i="2"/>
  <c r="Q4567" i="2"/>
  <c r="R4567" i="2"/>
  <c r="S4567" i="2"/>
  <c r="T4567" i="2"/>
  <c r="R4568" i="2"/>
  <c r="T4568" i="2"/>
  <c r="Q4569" i="2"/>
  <c r="R4569" i="2"/>
  <c r="S4569" i="2"/>
  <c r="T4569" i="2"/>
  <c r="Q4570" i="2"/>
  <c r="R4570" i="2"/>
  <c r="S4570" i="2"/>
  <c r="T4570" i="2"/>
  <c r="R4571" i="2"/>
  <c r="T4571" i="2"/>
  <c r="R4572" i="2"/>
  <c r="T4572" i="2"/>
  <c r="R4573" i="2"/>
  <c r="T4573" i="2"/>
  <c r="R4574" i="2"/>
  <c r="T4574" i="2"/>
  <c r="R4575" i="2"/>
  <c r="T4575" i="2"/>
  <c r="R4576" i="2"/>
  <c r="T4576" i="2"/>
  <c r="R4577" i="2"/>
  <c r="T4577" i="2"/>
  <c r="R4578" i="2"/>
  <c r="T4578" i="2"/>
  <c r="R4579" i="2"/>
  <c r="T4579" i="2"/>
  <c r="Q4580" i="2"/>
  <c r="R4580" i="2"/>
  <c r="S4580" i="2"/>
  <c r="T4580" i="2"/>
  <c r="R4581" i="2"/>
  <c r="T4581" i="2"/>
  <c r="R4582" i="2"/>
  <c r="T4582" i="2"/>
  <c r="R4583" i="2"/>
  <c r="T4583" i="2"/>
  <c r="Q4584" i="2"/>
  <c r="R4584" i="2"/>
  <c r="S4584" i="2"/>
  <c r="T4584" i="2"/>
  <c r="R4585" i="2"/>
  <c r="T4585" i="2"/>
  <c r="R4586" i="2"/>
  <c r="T4586" i="2"/>
  <c r="R4587" i="2"/>
  <c r="T4587" i="2"/>
  <c r="R4588" i="2"/>
  <c r="T4588" i="2"/>
  <c r="R4589" i="2"/>
  <c r="T4589" i="2"/>
  <c r="Q4590" i="2"/>
  <c r="R4590" i="2"/>
  <c r="S4590" i="2"/>
  <c r="T4590" i="2"/>
  <c r="Q4591" i="2"/>
  <c r="R4591" i="2"/>
  <c r="S4591" i="2"/>
  <c r="T4591" i="2"/>
  <c r="Q4592" i="2"/>
  <c r="R4592" i="2"/>
  <c r="S4592" i="2"/>
  <c r="T4592" i="2"/>
  <c r="Q4593" i="2"/>
  <c r="R4593" i="2"/>
  <c r="S4593" i="2"/>
  <c r="T4593" i="2"/>
  <c r="Q4594" i="2"/>
  <c r="R4594" i="2"/>
  <c r="S4594" i="2"/>
  <c r="T4594" i="2"/>
  <c r="Q4595" i="2"/>
  <c r="R4595" i="2"/>
  <c r="S4595" i="2"/>
  <c r="T4595" i="2"/>
  <c r="Q4596" i="2"/>
  <c r="R4596" i="2"/>
  <c r="S4596" i="2"/>
  <c r="T4596" i="2"/>
  <c r="R4597" i="2"/>
  <c r="T4597" i="2"/>
  <c r="R4598" i="2"/>
  <c r="T4598" i="2"/>
  <c r="R4599" i="2"/>
  <c r="T4599" i="2"/>
  <c r="R4600" i="2"/>
  <c r="T4600" i="2"/>
  <c r="R4602" i="2"/>
  <c r="T4602" i="2"/>
  <c r="R4603" i="2"/>
  <c r="T4603" i="2"/>
  <c r="Q4604" i="2"/>
  <c r="R4604" i="2"/>
  <c r="S4604" i="2"/>
  <c r="T4604" i="2"/>
  <c r="R4605" i="2"/>
  <c r="T4605" i="2"/>
  <c r="R4606" i="2"/>
  <c r="T4606" i="2"/>
  <c r="R4607" i="2"/>
  <c r="T4607" i="2"/>
  <c r="R4608" i="2"/>
  <c r="T4608" i="2"/>
  <c r="R4609" i="2"/>
  <c r="T4609" i="2"/>
  <c r="R4610" i="2"/>
  <c r="T4610" i="2"/>
  <c r="R4611" i="2"/>
  <c r="T4611" i="2"/>
  <c r="R4612" i="2"/>
  <c r="T4612" i="2"/>
  <c r="Q4613" i="2"/>
  <c r="R4613" i="2"/>
  <c r="S4613" i="2"/>
  <c r="T4613" i="2"/>
  <c r="R4614" i="2"/>
  <c r="T4614" i="2"/>
  <c r="R4615" i="2"/>
  <c r="T4615" i="2"/>
  <c r="R4616" i="2"/>
  <c r="T4616" i="2"/>
  <c r="R4617" i="2"/>
  <c r="T4617" i="2"/>
  <c r="R4618" i="2"/>
  <c r="T4618" i="2"/>
  <c r="R4619" i="2"/>
  <c r="T4619" i="2"/>
  <c r="Q4620" i="2"/>
  <c r="R4620" i="2"/>
  <c r="S4620" i="2"/>
  <c r="T4620" i="2"/>
  <c r="R4621" i="2"/>
  <c r="T4621" i="2"/>
  <c r="R4622" i="2"/>
  <c r="T4622" i="2"/>
  <c r="R4623" i="2"/>
  <c r="T4623" i="2"/>
  <c r="Q4624" i="2"/>
  <c r="R4624" i="2"/>
  <c r="S4624" i="2"/>
  <c r="T4624" i="2"/>
  <c r="Q4625" i="2"/>
  <c r="R4625" i="2"/>
  <c r="S4625" i="2"/>
  <c r="T4625" i="2"/>
  <c r="Q4626" i="2"/>
  <c r="R4626" i="2"/>
  <c r="S4626" i="2"/>
  <c r="T4626" i="2"/>
  <c r="Q4627" i="2"/>
  <c r="R4627" i="2"/>
  <c r="S4627" i="2"/>
  <c r="T4627" i="2"/>
  <c r="Q4628" i="2"/>
  <c r="R4628" i="2"/>
  <c r="S4628" i="2"/>
  <c r="T4628" i="2"/>
  <c r="R4629" i="2"/>
  <c r="T4629" i="2"/>
  <c r="R4630" i="2"/>
  <c r="T4630" i="2"/>
  <c r="R4631" i="2"/>
  <c r="T4631" i="2"/>
  <c r="R4632" i="2"/>
  <c r="T4632" i="2"/>
  <c r="R4633" i="2"/>
  <c r="T4633" i="2"/>
  <c r="R4634" i="2"/>
  <c r="T4634" i="2"/>
  <c r="R4635" i="2"/>
  <c r="T4635" i="2"/>
  <c r="R4636" i="2"/>
  <c r="T4636" i="2"/>
  <c r="R4637" i="2"/>
  <c r="T4637" i="2"/>
  <c r="R4638" i="2"/>
  <c r="T4638" i="2"/>
  <c r="R4639" i="2"/>
  <c r="T4639" i="2"/>
  <c r="R4640" i="2"/>
  <c r="T4640" i="2"/>
  <c r="R4641" i="2"/>
  <c r="T4641" i="2"/>
  <c r="R4642" i="2"/>
  <c r="T4642" i="2"/>
  <c r="R4643" i="2"/>
  <c r="T4643" i="2"/>
  <c r="R4644" i="2"/>
  <c r="T4644" i="2"/>
  <c r="R4645" i="2"/>
  <c r="T4645" i="2"/>
  <c r="R4646" i="2"/>
  <c r="T4646" i="2"/>
  <c r="R4647" i="2"/>
  <c r="T4647" i="2"/>
  <c r="Q4648" i="2"/>
  <c r="R4648" i="2"/>
  <c r="S4648" i="2"/>
  <c r="T4648" i="2"/>
  <c r="R4649" i="2"/>
  <c r="T4649" i="2"/>
  <c r="R4650" i="2"/>
  <c r="T4650" i="2"/>
  <c r="R4651" i="2"/>
  <c r="T4651" i="2"/>
  <c r="R4652" i="2"/>
  <c r="T4652" i="2"/>
  <c r="R4653" i="2"/>
  <c r="T4653" i="2"/>
  <c r="R4654" i="2"/>
  <c r="T4654" i="2"/>
  <c r="R4655" i="2"/>
  <c r="T4655" i="2"/>
  <c r="Q4656" i="2"/>
  <c r="R4656" i="2"/>
  <c r="S4656" i="2"/>
  <c r="T4656" i="2"/>
  <c r="Q4657" i="2"/>
  <c r="R4657" i="2"/>
  <c r="S4657" i="2"/>
  <c r="T4657" i="2"/>
  <c r="R4658" i="2"/>
  <c r="T4658" i="2"/>
  <c r="R4659" i="2"/>
  <c r="T4659" i="2"/>
  <c r="R4660" i="2"/>
  <c r="T4660" i="2"/>
  <c r="R4661" i="2"/>
  <c r="T4661" i="2"/>
  <c r="R4662" i="2"/>
  <c r="T4662" i="2"/>
  <c r="R4664" i="2"/>
  <c r="T4664" i="2"/>
  <c r="R4665" i="2"/>
  <c r="T4665" i="2"/>
  <c r="R4666" i="2"/>
  <c r="T4666" i="2"/>
  <c r="R4667" i="2"/>
  <c r="T4667" i="2"/>
  <c r="R4668" i="2"/>
  <c r="T4668" i="2"/>
  <c r="R4669" i="2"/>
  <c r="T4669" i="2"/>
  <c r="R4670" i="2"/>
  <c r="T4670" i="2"/>
  <c r="R4671" i="2"/>
  <c r="T4671" i="2"/>
  <c r="R4672" i="2"/>
  <c r="T4672" i="2"/>
  <c r="R4673" i="2"/>
  <c r="T4673" i="2"/>
  <c r="R4674" i="2"/>
  <c r="T4674" i="2"/>
  <c r="R4675" i="2"/>
  <c r="T4675" i="2"/>
  <c r="R4676" i="2"/>
  <c r="T4676" i="2"/>
  <c r="R4677" i="2"/>
  <c r="T4677" i="2"/>
  <c r="R4678" i="2"/>
  <c r="T4678" i="2"/>
  <c r="R4679" i="2"/>
  <c r="T4679" i="2"/>
  <c r="R4680" i="2"/>
  <c r="T4680" i="2"/>
  <c r="R4681" i="2"/>
  <c r="T4681" i="2"/>
  <c r="R4682" i="2"/>
  <c r="T4682" i="2"/>
  <c r="R4683" i="2"/>
  <c r="T4683" i="2"/>
  <c r="R4684" i="2"/>
  <c r="T4684" i="2"/>
  <c r="R4685" i="2"/>
  <c r="T4685" i="2"/>
  <c r="R4686" i="2"/>
  <c r="T4686" i="2"/>
  <c r="R4687" i="2"/>
  <c r="T4687" i="2"/>
  <c r="R4688" i="2"/>
  <c r="T4688" i="2"/>
  <c r="R4689" i="2"/>
  <c r="T4689" i="2"/>
  <c r="R4690" i="2"/>
  <c r="T4690" i="2"/>
  <c r="R4691" i="2"/>
  <c r="T4691" i="2"/>
  <c r="Q4692" i="2"/>
  <c r="R4692" i="2"/>
  <c r="S4692" i="2"/>
  <c r="T4692" i="2"/>
  <c r="R4693" i="2"/>
  <c r="T4693" i="2"/>
  <c r="R4694" i="2"/>
  <c r="T4694" i="2"/>
  <c r="Q4695" i="2"/>
  <c r="R4695" i="2"/>
  <c r="S4695" i="2"/>
  <c r="T4695" i="2"/>
  <c r="Q4696" i="2"/>
  <c r="R4696" i="2"/>
  <c r="S4696" i="2"/>
  <c r="T4696" i="2"/>
  <c r="R4697" i="2"/>
  <c r="T4697" i="2"/>
  <c r="R4698" i="2"/>
  <c r="T4698" i="2"/>
  <c r="R4699" i="2"/>
  <c r="T4699" i="2"/>
  <c r="R4700" i="2"/>
  <c r="T4700" i="2"/>
  <c r="R4701" i="2"/>
  <c r="T4701" i="2"/>
  <c r="R4702" i="2"/>
  <c r="T4702" i="2"/>
  <c r="R4703" i="2"/>
  <c r="T4703" i="2"/>
  <c r="R4704" i="2"/>
  <c r="T4704" i="2"/>
  <c r="R4705" i="2"/>
  <c r="T4705" i="2"/>
  <c r="R4706" i="2"/>
  <c r="T4706" i="2"/>
  <c r="Q4707" i="2"/>
  <c r="R4707" i="2"/>
  <c r="S4707" i="2"/>
  <c r="T4707" i="2"/>
  <c r="Q4708" i="2"/>
  <c r="R4708" i="2"/>
  <c r="S4708" i="2"/>
  <c r="T4708" i="2"/>
  <c r="R4709" i="2"/>
  <c r="T4709" i="2"/>
  <c r="Q4710" i="2"/>
  <c r="R4710" i="2"/>
  <c r="S4710" i="2"/>
  <c r="T4710" i="2"/>
  <c r="R4711" i="2"/>
  <c r="T4711" i="2"/>
  <c r="Q4712" i="2"/>
  <c r="R4712" i="2"/>
  <c r="S4712" i="2"/>
  <c r="T4712" i="2"/>
  <c r="R4713" i="2"/>
  <c r="T4713" i="2"/>
  <c r="Q4714" i="2"/>
  <c r="R4714" i="2"/>
  <c r="S4714" i="2"/>
  <c r="T4714" i="2"/>
  <c r="R4715" i="2"/>
  <c r="T4715" i="2"/>
  <c r="Q4716" i="2"/>
  <c r="R4716" i="2"/>
  <c r="S4716" i="2"/>
  <c r="T4716" i="2"/>
  <c r="Q4717" i="2"/>
  <c r="R4717" i="2"/>
  <c r="S4717" i="2"/>
  <c r="T4717" i="2"/>
  <c r="R4719" i="2"/>
  <c r="T4719" i="2"/>
  <c r="R4720" i="2"/>
  <c r="T4720" i="2"/>
  <c r="R4722" i="2"/>
  <c r="T4722" i="2"/>
  <c r="R4723" i="2"/>
  <c r="T4723" i="2"/>
  <c r="R4724" i="2"/>
  <c r="T4724" i="2"/>
  <c r="R4725" i="2"/>
  <c r="T4725" i="2"/>
  <c r="R4726" i="2"/>
  <c r="T4726" i="2"/>
  <c r="R4727" i="2"/>
  <c r="T4727" i="2"/>
  <c r="R4728" i="2"/>
  <c r="T4728" i="2"/>
  <c r="R4729" i="2"/>
  <c r="T4729" i="2"/>
  <c r="R4730" i="2"/>
  <c r="T4730" i="2"/>
  <c r="R4731" i="2"/>
  <c r="T4731" i="2"/>
  <c r="R4732" i="2"/>
  <c r="T4732" i="2"/>
  <c r="R4733" i="2"/>
  <c r="T4733" i="2"/>
  <c r="R4734" i="2"/>
  <c r="T4734" i="2"/>
  <c r="R4735" i="2"/>
  <c r="T4735" i="2"/>
  <c r="R4736" i="2"/>
  <c r="T4736" i="2"/>
  <c r="R4737" i="2"/>
  <c r="T4737" i="2"/>
  <c r="R4738" i="2"/>
  <c r="T4738" i="2"/>
  <c r="R4739" i="2"/>
  <c r="T4739" i="2"/>
  <c r="R4740" i="2"/>
  <c r="T4740" i="2"/>
  <c r="R4741" i="2"/>
  <c r="T4741" i="2"/>
  <c r="R4742" i="2"/>
  <c r="T4742" i="2"/>
  <c r="R4743" i="2"/>
  <c r="T4743" i="2"/>
  <c r="Q4744" i="2"/>
  <c r="R4744" i="2"/>
  <c r="S4744" i="2"/>
  <c r="T4744" i="2"/>
  <c r="R4745" i="2"/>
  <c r="T4745" i="2"/>
  <c r="Q4746" i="2"/>
  <c r="R4746" i="2"/>
  <c r="S4746" i="2"/>
  <c r="T4746" i="2"/>
  <c r="R4747" i="2"/>
  <c r="T4747" i="2"/>
  <c r="R4748" i="2"/>
  <c r="T4748" i="2"/>
  <c r="R4749" i="2"/>
  <c r="T4749" i="2"/>
  <c r="R4750" i="2"/>
  <c r="T4750" i="2"/>
  <c r="R4751" i="2"/>
  <c r="T4751" i="2"/>
  <c r="R4752" i="2"/>
  <c r="T4752" i="2"/>
  <c r="Q4753" i="2"/>
  <c r="R4753" i="2"/>
  <c r="S4753" i="2"/>
  <c r="T4753" i="2"/>
  <c r="R4754" i="2"/>
  <c r="T4754" i="2"/>
  <c r="R4755" i="2"/>
  <c r="T4755" i="2"/>
  <c r="R4756" i="2"/>
  <c r="T4756" i="2"/>
  <c r="Q4757" i="2"/>
  <c r="R4757" i="2"/>
  <c r="S4757" i="2"/>
  <c r="T4757" i="2"/>
  <c r="R4758" i="2"/>
  <c r="T4758" i="2"/>
  <c r="R4759" i="2"/>
  <c r="T4759" i="2"/>
  <c r="R4760" i="2"/>
  <c r="T4760" i="2"/>
  <c r="Q4761" i="2"/>
  <c r="R4761" i="2"/>
  <c r="S4761" i="2"/>
  <c r="T4761" i="2"/>
  <c r="R4762" i="2"/>
  <c r="T4762" i="2"/>
  <c r="R4763" i="2"/>
  <c r="T4763" i="2"/>
  <c r="R4764" i="2"/>
  <c r="T4764" i="2"/>
  <c r="Q4765" i="2"/>
  <c r="R4765" i="2"/>
  <c r="S4765" i="2"/>
  <c r="T4765" i="2"/>
  <c r="Q4766" i="2"/>
  <c r="R4766" i="2"/>
  <c r="S4766" i="2"/>
  <c r="T4766" i="2"/>
  <c r="R4767" i="2"/>
  <c r="T4767" i="2"/>
  <c r="R4768" i="2"/>
  <c r="T4768" i="2"/>
  <c r="Q4769" i="2"/>
  <c r="R4769" i="2"/>
  <c r="S4769" i="2"/>
  <c r="T4769" i="2"/>
  <c r="R4770" i="2"/>
  <c r="T4770" i="2"/>
  <c r="R4771" i="2"/>
  <c r="T4771" i="2"/>
  <c r="Q4772" i="2"/>
  <c r="R4772" i="2"/>
  <c r="S4772" i="2"/>
  <c r="T4772" i="2"/>
  <c r="R4773" i="2"/>
  <c r="T4773" i="2"/>
  <c r="R4774" i="2"/>
  <c r="T4774" i="2"/>
  <c r="R4775" i="2"/>
  <c r="T4775" i="2"/>
  <c r="R4776" i="2"/>
  <c r="T4776" i="2"/>
  <c r="R4777" i="2"/>
  <c r="T4777" i="2"/>
  <c r="R4778" i="2"/>
  <c r="T4778" i="2"/>
  <c r="Q4779" i="2"/>
  <c r="R4779" i="2"/>
  <c r="S4779" i="2"/>
  <c r="T4779" i="2"/>
  <c r="Q4780" i="2"/>
  <c r="R4780" i="2"/>
  <c r="S4780" i="2"/>
  <c r="T4780" i="2"/>
  <c r="R4781" i="2"/>
  <c r="T4781" i="2"/>
  <c r="R4782" i="2"/>
  <c r="T4782" i="2"/>
  <c r="R4783" i="2"/>
  <c r="T4783" i="2"/>
  <c r="R4784" i="2"/>
  <c r="T4784" i="2"/>
  <c r="R4785" i="2"/>
  <c r="T4785" i="2"/>
  <c r="R4786" i="2"/>
  <c r="T4786" i="2"/>
  <c r="R4787" i="2"/>
  <c r="T4787" i="2"/>
  <c r="R4788" i="2"/>
  <c r="T4788" i="2"/>
  <c r="R4789" i="2"/>
  <c r="T4789" i="2"/>
  <c r="R4790" i="2"/>
  <c r="T4790" i="2"/>
  <c r="R4791" i="2"/>
  <c r="T4791" i="2"/>
  <c r="R4792" i="2"/>
  <c r="T4792" i="2"/>
  <c r="R4793" i="2"/>
  <c r="T4793" i="2"/>
  <c r="R4794" i="2"/>
  <c r="T4794" i="2"/>
  <c r="R4795" i="2"/>
  <c r="T4795" i="2"/>
  <c r="Q4796" i="2"/>
  <c r="R4796" i="2"/>
  <c r="S4796" i="2"/>
  <c r="T4796" i="2"/>
  <c r="R4797" i="2"/>
  <c r="T4797" i="2"/>
  <c r="R4798" i="2"/>
  <c r="T4798" i="2"/>
  <c r="R4799" i="2"/>
  <c r="T4799" i="2"/>
  <c r="Q4800" i="2"/>
  <c r="R4800" i="2"/>
  <c r="S4800" i="2"/>
  <c r="T4800" i="2"/>
  <c r="Q4801" i="2"/>
  <c r="R4801" i="2"/>
  <c r="S4801" i="2"/>
  <c r="T4801" i="2"/>
  <c r="Q4802" i="2"/>
  <c r="R4802" i="2"/>
  <c r="S4802" i="2"/>
  <c r="T4802" i="2"/>
  <c r="Q4803" i="2"/>
  <c r="R4803" i="2"/>
  <c r="S4803" i="2"/>
  <c r="T4803" i="2"/>
  <c r="Q4804" i="2"/>
  <c r="R4804" i="2"/>
  <c r="S4804" i="2"/>
  <c r="T4804" i="2"/>
  <c r="Q4805" i="2"/>
  <c r="R4805" i="2"/>
  <c r="S4805" i="2"/>
  <c r="T4805" i="2"/>
  <c r="R4807" i="2"/>
  <c r="T4807" i="2"/>
  <c r="R4808" i="2"/>
  <c r="T4808" i="2"/>
  <c r="R4809" i="2"/>
  <c r="T4809" i="2"/>
  <c r="R4810" i="2"/>
  <c r="T4810" i="2"/>
  <c r="R4811" i="2"/>
  <c r="T4811" i="2"/>
  <c r="R4812" i="2"/>
  <c r="T4812" i="2"/>
  <c r="R4814" i="2"/>
  <c r="T4814" i="2"/>
  <c r="R4815" i="2"/>
  <c r="T4815" i="2"/>
  <c r="R4816" i="2"/>
  <c r="T4816" i="2"/>
  <c r="R4817" i="2"/>
  <c r="T4817" i="2"/>
  <c r="R4818" i="2"/>
  <c r="T4818" i="2"/>
  <c r="R4819" i="2"/>
  <c r="T4819" i="2"/>
  <c r="R4820" i="2"/>
  <c r="T4820" i="2"/>
  <c r="R4821" i="2"/>
  <c r="T4821" i="2"/>
  <c r="R4822" i="2"/>
  <c r="T4822" i="2"/>
  <c r="R4823" i="2"/>
  <c r="T4823" i="2"/>
  <c r="R4824" i="2"/>
  <c r="T4824" i="2"/>
  <c r="R4825" i="2"/>
  <c r="T4825" i="2"/>
  <c r="R4826" i="2"/>
  <c r="T4826" i="2"/>
  <c r="R4827" i="2"/>
  <c r="T4827" i="2"/>
  <c r="R4828" i="2"/>
  <c r="T4828" i="2"/>
  <c r="R4829" i="2"/>
  <c r="T4829" i="2"/>
  <c r="R4830" i="2"/>
  <c r="T4830" i="2"/>
  <c r="Q4831" i="2"/>
  <c r="R4831" i="2"/>
  <c r="S4831" i="2"/>
  <c r="T4831" i="2"/>
  <c r="R4832" i="2"/>
  <c r="T4832" i="2"/>
  <c r="R4833" i="2"/>
  <c r="T4833" i="2"/>
  <c r="R4834" i="2"/>
  <c r="T4834" i="2"/>
  <c r="R4835" i="2"/>
  <c r="T4835" i="2"/>
  <c r="R4836" i="2"/>
  <c r="T4836" i="2"/>
  <c r="R4837" i="2"/>
  <c r="T4837" i="2"/>
  <c r="R4838" i="2"/>
  <c r="T4838" i="2"/>
  <c r="R4839" i="2"/>
  <c r="T4839" i="2"/>
  <c r="R4840" i="2"/>
  <c r="T4840" i="2"/>
  <c r="R4841" i="2"/>
  <c r="T4841" i="2"/>
  <c r="R4842" i="2"/>
  <c r="T4842" i="2"/>
  <c r="R4843" i="2"/>
  <c r="T4843" i="2"/>
  <c r="R4844" i="2"/>
  <c r="T4844" i="2"/>
  <c r="R4845" i="2"/>
  <c r="T4845" i="2"/>
  <c r="R4846" i="2"/>
  <c r="T4846" i="2"/>
  <c r="R4847" i="2"/>
  <c r="T4847" i="2"/>
  <c r="R4848" i="2"/>
  <c r="T4848" i="2"/>
  <c r="R4849" i="2"/>
  <c r="T4849" i="2"/>
  <c r="R4850" i="2"/>
  <c r="T4850" i="2"/>
  <c r="R4851" i="2"/>
  <c r="T4851" i="2"/>
  <c r="R4852" i="2"/>
  <c r="T4852" i="2"/>
  <c r="R4853" i="2"/>
  <c r="T4853" i="2"/>
  <c r="R4854" i="2"/>
  <c r="T4854" i="2"/>
  <c r="R4855" i="2"/>
  <c r="T4855" i="2"/>
  <c r="R4856" i="2"/>
  <c r="T4856" i="2"/>
  <c r="R4857" i="2"/>
  <c r="T4857" i="2"/>
  <c r="R4858" i="2"/>
  <c r="T4858" i="2"/>
  <c r="R4859" i="2"/>
  <c r="T4859" i="2"/>
  <c r="R4860" i="2"/>
  <c r="T4860" i="2"/>
  <c r="R4861" i="2"/>
  <c r="T4861" i="2"/>
  <c r="R4862" i="2"/>
  <c r="T4862" i="2"/>
  <c r="R4863" i="2"/>
  <c r="T4863" i="2"/>
  <c r="R4864" i="2"/>
  <c r="T4864" i="2"/>
  <c r="R4865" i="2"/>
  <c r="T4865" i="2"/>
  <c r="R4866" i="2"/>
  <c r="T4866" i="2"/>
  <c r="R4867" i="2"/>
  <c r="T4867" i="2"/>
  <c r="R4868" i="2"/>
  <c r="T4868" i="2"/>
  <c r="R4869" i="2"/>
  <c r="T4869" i="2"/>
  <c r="R4870" i="2"/>
  <c r="T4870" i="2"/>
  <c r="Q4871" i="2"/>
  <c r="R4871" i="2"/>
  <c r="S4871" i="2"/>
  <c r="T4871" i="2"/>
  <c r="Q4872" i="2"/>
  <c r="R4872" i="2"/>
  <c r="S4872" i="2"/>
  <c r="T4872" i="2"/>
  <c r="Q4873" i="2"/>
  <c r="R4873" i="2"/>
  <c r="S4873" i="2"/>
  <c r="T4873" i="2"/>
  <c r="Q4874" i="2"/>
  <c r="R4874" i="2"/>
  <c r="S4874" i="2"/>
  <c r="T4874" i="2"/>
  <c r="Q4875" i="2"/>
  <c r="R4875" i="2"/>
  <c r="S4875" i="2"/>
  <c r="T4875" i="2"/>
  <c r="Q4876" i="2"/>
  <c r="R4876" i="2"/>
  <c r="S4876" i="2"/>
  <c r="T4876" i="2"/>
  <c r="Q4877" i="2"/>
  <c r="R4877" i="2"/>
  <c r="S4877" i="2"/>
  <c r="T4877" i="2"/>
  <c r="Q4878" i="2"/>
  <c r="R4878" i="2"/>
  <c r="S4878" i="2"/>
  <c r="T4878" i="2"/>
  <c r="Q4879" i="2"/>
  <c r="R4879" i="2"/>
  <c r="S4879" i="2"/>
  <c r="T4879" i="2"/>
  <c r="Q4880" i="2"/>
  <c r="R4880" i="2"/>
  <c r="S4880" i="2"/>
  <c r="T4880" i="2"/>
  <c r="Q4881" i="2"/>
  <c r="R4881" i="2"/>
  <c r="S4881" i="2"/>
  <c r="T4881" i="2"/>
  <c r="Q4882" i="2"/>
  <c r="R4882" i="2"/>
  <c r="S4882" i="2"/>
  <c r="T4882" i="2"/>
  <c r="Q4883" i="2"/>
  <c r="R4883" i="2"/>
  <c r="S4883" i="2"/>
  <c r="T4883" i="2"/>
  <c r="Q4884" i="2"/>
  <c r="R4884" i="2"/>
  <c r="S4884" i="2"/>
  <c r="T4884" i="2"/>
  <c r="Q4885" i="2"/>
  <c r="R4885" i="2"/>
  <c r="S4885" i="2"/>
  <c r="T4885" i="2"/>
  <c r="Q4886" i="2"/>
  <c r="R4886" i="2"/>
  <c r="S4886" i="2"/>
  <c r="T4886" i="2"/>
  <c r="Q4887" i="2"/>
  <c r="R4887" i="2"/>
  <c r="S4887" i="2"/>
  <c r="T4887" i="2"/>
  <c r="Q4888" i="2"/>
  <c r="R4888" i="2"/>
  <c r="S4888" i="2"/>
  <c r="T4888" i="2"/>
  <c r="Q4889" i="2"/>
  <c r="R4889" i="2"/>
  <c r="S4889" i="2"/>
  <c r="T4889" i="2"/>
  <c r="Q4890" i="2"/>
  <c r="R4890" i="2"/>
  <c r="S4890" i="2"/>
  <c r="T4890" i="2"/>
  <c r="Q4891" i="2"/>
  <c r="R4891" i="2"/>
  <c r="S4891" i="2"/>
  <c r="T4891" i="2"/>
  <c r="Q4892" i="2"/>
  <c r="R4892" i="2"/>
  <c r="S4892" i="2"/>
  <c r="T4892" i="2"/>
  <c r="Q4893" i="2"/>
  <c r="R4893" i="2"/>
  <c r="S4893" i="2"/>
  <c r="T4893" i="2"/>
  <c r="Q4894" i="2"/>
  <c r="R4894" i="2"/>
  <c r="S4894" i="2"/>
  <c r="T4894" i="2"/>
  <c r="Q4895" i="2"/>
  <c r="R4895" i="2"/>
  <c r="S4895" i="2"/>
  <c r="T4895" i="2"/>
  <c r="Q4896" i="2"/>
  <c r="R4896" i="2"/>
  <c r="S4896" i="2"/>
  <c r="T4896" i="2"/>
  <c r="Q4897" i="2"/>
  <c r="R4897" i="2"/>
  <c r="S4897" i="2"/>
  <c r="T4897" i="2"/>
  <c r="Q4898" i="2"/>
  <c r="R4898" i="2"/>
  <c r="S4898" i="2"/>
  <c r="T4898" i="2"/>
  <c r="Q4899" i="2"/>
  <c r="R4899" i="2"/>
  <c r="S4899" i="2"/>
  <c r="T4899" i="2"/>
  <c r="Q4900" i="2"/>
  <c r="R4900" i="2"/>
  <c r="S4900" i="2"/>
  <c r="T4900" i="2"/>
  <c r="Q4901" i="2"/>
  <c r="R4901" i="2"/>
  <c r="S4901" i="2"/>
  <c r="T4901" i="2"/>
  <c r="Q4902" i="2"/>
  <c r="R4902" i="2"/>
  <c r="S4902" i="2"/>
  <c r="T4902" i="2"/>
  <c r="Q4903" i="2"/>
  <c r="R4903" i="2"/>
  <c r="S4903" i="2"/>
  <c r="T4903" i="2"/>
  <c r="Q4904" i="2"/>
  <c r="R4904" i="2"/>
  <c r="S4904" i="2"/>
  <c r="T4904" i="2"/>
  <c r="Q4905" i="2"/>
  <c r="R4905" i="2"/>
  <c r="S4905" i="2"/>
  <c r="T4905" i="2"/>
  <c r="Q4906" i="2"/>
  <c r="R4906" i="2"/>
  <c r="S4906" i="2"/>
  <c r="T4906" i="2"/>
  <c r="Q4907" i="2"/>
  <c r="R4907" i="2"/>
  <c r="S4907" i="2"/>
  <c r="T4907" i="2"/>
  <c r="Q4908" i="2"/>
  <c r="R4908" i="2"/>
  <c r="S4908" i="2"/>
  <c r="T4908" i="2"/>
  <c r="Q4909" i="2"/>
  <c r="R4909" i="2"/>
  <c r="S4909" i="2"/>
  <c r="T4909" i="2"/>
  <c r="Q4910" i="2"/>
  <c r="R4910" i="2"/>
  <c r="S4910" i="2"/>
  <c r="T4910" i="2"/>
  <c r="Q4911" i="2"/>
  <c r="R4911" i="2"/>
  <c r="S4911" i="2"/>
  <c r="T4911" i="2"/>
  <c r="Q4912" i="2"/>
  <c r="R4912" i="2"/>
  <c r="S4912" i="2"/>
  <c r="T4912" i="2"/>
  <c r="Q4913" i="2"/>
  <c r="R4913" i="2"/>
  <c r="S4913" i="2"/>
  <c r="T4913" i="2"/>
  <c r="Q4914" i="2"/>
  <c r="R4914" i="2"/>
  <c r="S4914" i="2"/>
  <c r="T4914" i="2"/>
  <c r="Q4915" i="2"/>
  <c r="R4915" i="2"/>
  <c r="S4915" i="2"/>
  <c r="T4915" i="2"/>
  <c r="R4916" i="2"/>
  <c r="T4916" i="2"/>
  <c r="R4917" i="2"/>
  <c r="T4917" i="2"/>
  <c r="R4918" i="2"/>
  <c r="T4918" i="2"/>
  <c r="R4919" i="2"/>
  <c r="T4919" i="2"/>
  <c r="R4920" i="2"/>
  <c r="T4920" i="2"/>
  <c r="R4921" i="2"/>
  <c r="T4921" i="2"/>
  <c r="R4922" i="2"/>
  <c r="T4922" i="2"/>
  <c r="R4925" i="2"/>
  <c r="T4925" i="2"/>
  <c r="R4926" i="2"/>
  <c r="T4926" i="2"/>
  <c r="R4927" i="2"/>
  <c r="T4927" i="2"/>
  <c r="R4928" i="2"/>
  <c r="T4928" i="2"/>
  <c r="Q4929" i="2"/>
  <c r="R4929" i="2"/>
  <c r="S4929" i="2"/>
  <c r="T4929" i="2"/>
  <c r="Q4930" i="2"/>
  <c r="R4930" i="2"/>
  <c r="S4930" i="2"/>
  <c r="T4930" i="2"/>
  <c r="Q4931" i="2"/>
  <c r="R4931" i="2"/>
  <c r="S4931" i="2"/>
  <c r="T4931" i="2"/>
  <c r="Q4932" i="2"/>
  <c r="R4932" i="2"/>
  <c r="S4932" i="2"/>
  <c r="T4932" i="2"/>
  <c r="Q4933" i="2"/>
  <c r="R4933" i="2"/>
  <c r="S4933" i="2"/>
  <c r="T4933" i="2"/>
  <c r="Q4934" i="2"/>
  <c r="R4934" i="2"/>
  <c r="S4934" i="2"/>
  <c r="T4934" i="2"/>
  <c r="Q4935" i="2"/>
  <c r="R4935" i="2"/>
  <c r="S4935" i="2"/>
  <c r="T4935" i="2"/>
  <c r="Q4936" i="2"/>
  <c r="R4936" i="2"/>
  <c r="S4936" i="2"/>
  <c r="T4936" i="2"/>
  <c r="Q4937" i="2"/>
  <c r="R4937" i="2"/>
  <c r="S4937" i="2"/>
  <c r="T4937" i="2"/>
  <c r="R4938" i="2"/>
  <c r="T4938" i="2"/>
  <c r="R4939" i="2"/>
  <c r="T4939" i="2"/>
  <c r="R4940" i="2"/>
  <c r="T4940" i="2"/>
  <c r="R4941" i="2"/>
  <c r="T4941" i="2"/>
  <c r="R4942" i="2"/>
  <c r="T4942" i="2"/>
  <c r="R4943" i="2"/>
  <c r="T4943" i="2"/>
  <c r="R4944" i="2"/>
  <c r="T4944" i="2"/>
  <c r="R4945" i="2"/>
  <c r="T4945" i="2"/>
  <c r="R4946" i="2"/>
  <c r="T4946" i="2"/>
  <c r="R4947" i="2"/>
  <c r="T4947" i="2"/>
  <c r="R4948" i="2"/>
  <c r="T4948" i="2"/>
  <c r="R4949" i="2"/>
  <c r="T4949" i="2"/>
  <c r="R4950" i="2"/>
  <c r="T4950" i="2"/>
  <c r="R4951" i="2"/>
  <c r="T4951" i="2"/>
  <c r="R4952" i="2"/>
  <c r="T4952" i="2"/>
  <c r="R4953" i="2"/>
  <c r="T4953" i="2"/>
  <c r="R4954" i="2"/>
  <c r="T4954" i="2"/>
  <c r="R4955" i="2"/>
  <c r="T4955" i="2"/>
  <c r="R4956" i="2"/>
  <c r="T4956" i="2"/>
  <c r="R4957" i="2"/>
  <c r="T4957" i="2"/>
  <c r="R4958" i="2"/>
  <c r="T4958" i="2"/>
  <c r="R4959" i="2"/>
  <c r="T4959" i="2"/>
  <c r="R4960" i="2"/>
  <c r="T4960" i="2"/>
  <c r="R4961" i="2"/>
  <c r="T4961" i="2"/>
  <c r="R4963" i="2"/>
  <c r="T4963" i="2"/>
  <c r="R4964" i="2"/>
  <c r="T4964" i="2"/>
  <c r="R4966" i="2"/>
  <c r="T4966" i="2"/>
  <c r="R4967" i="2"/>
  <c r="T4967" i="2"/>
  <c r="R4968" i="2"/>
  <c r="T4968" i="2"/>
  <c r="Q4969" i="2"/>
  <c r="R4969" i="2"/>
  <c r="S4969" i="2"/>
  <c r="T4969" i="2"/>
  <c r="Q4970" i="2"/>
  <c r="R4970" i="2"/>
  <c r="S4970" i="2"/>
  <c r="T4970" i="2"/>
  <c r="Q4971" i="2"/>
  <c r="R4971" i="2"/>
  <c r="S4971" i="2"/>
  <c r="T4971" i="2"/>
  <c r="Q4972" i="2"/>
  <c r="R4972" i="2"/>
  <c r="S4972" i="2"/>
  <c r="T4972" i="2"/>
  <c r="Q4973" i="2"/>
  <c r="R4973" i="2"/>
  <c r="S4973" i="2"/>
  <c r="T4973" i="2"/>
  <c r="Q4974" i="2"/>
  <c r="R4974" i="2"/>
  <c r="S4974" i="2"/>
  <c r="T4974" i="2"/>
  <c r="Q4975" i="2"/>
  <c r="R4975" i="2"/>
  <c r="S4975" i="2"/>
  <c r="T4975" i="2"/>
  <c r="Q4976" i="2"/>
  <c r="R4976" i="2"/>
  <c r="S4976" i="2"/>
  <c r="T4976" i="2"/>
  <c r="Q4977" i="2"/>
  <c r="R4977" i="2"/>
  <c r="S4977" i="2"/>
  <c r="T4977" i="2"/>
  <c r="Q4978" i="2"/>
  <c r="R4978" i="2"/>
  <c r="S4978" i="2"/>
  <c r="T4978" i="2"/>
  <c r="Q4979" i="2"/>
  <c r="R4979" i="2"/>
  <c r="S4979" i="2"/>
  <c r="T4979" i="2"/>
  <c r="Q4980" i="2"/>
  <c r="R4980" i="2"/>
  <c r="S4980" i="2"/>
  <c r="T4980" i="2"/>
  <c r="Q4981" i="2"/>
  <c r="R4981" i="2"/>
  <c r="S4981" i="2"/>
  <c r="T4981" i="2"/>
  <c r="R4982" i="2"/>
  <c r="T4982" i="2"/>
  <c r="R4983" i="2"/>
  <c r="T4983" i="2"/>
  <c r="R4984" i="2"/>
  <c r="T4984" i="2"/>
  <c r="R4985" i="2"/>
  <c r="T4985" i="2"/>
  <c r="R4986" i="2"/>
  <c r="T4986" i="2"/>
  <c r="R4987" i="2"/>
  <c r="T4987" i="2"/>
  <c r="R4988" i="2"/>
  <c r="T4988" i="2"/>
  <c r="R4989" i="2"/>
  <c r="T4989" i="2"/>
  <c r="R4990" i="2"/>
  <c r="T4990" i="2"/>
  <c r="R4991" i="2"/>
  <c r="T4991" i="2"/>
  <c r="R4992" i="2"/>
  <c r="T4992" i="2"/>
  <c r="R4993" i="2"/>
  <c r="T4993" i="2"/>
  <c r="R4994" i="2"/>
  <c r="T4994" i="2"/>
  <c r="R4995" i="2"/>
  <c r="T4995" i="2"/>
  <c r="R4996" i="2"/>
  <c r="T4996" i="2"/>
  <c r="R4997" i="2"/>
  <c r="T4997" i="2"/>
  <c r="R4998" i="2"/>
  <c r="T4998" i="2"/>
  <c r="R4999" i="2"/>
  <c r="T4999" i="2"/>
  <c r="Q5000" i="2"/>
  <c r="R5000" i="2"/>
  <c r="S5000" i="2"/>
  <c r="T5000" i="2"/>
  <c r="R5001" i="2"/>
  <c r="T5001" i="2"/>
  <c r="R5002" i="2"/>
  <c r="T5002" i="2"/>
  <c r="R5003" i="2"/>
  <c r="T5003" i="2"/>
  <c r="Q5004" i="2"/>
  <c r="R5004" i="2"/>
  <c r="S5004" i="2"/>
  <c r="T5004" i="2"/>
  <c r="R5005" i="2"/>
  <c r="T5005" i="2"/>
  <c r="R5006" i="2"/>
  <c r="T5006" i="2"/>
  <c r="R5007" i="2"/>
  <c r="T5007" i="2"/>
  <c r="R5008" i="2"/>
  <c r="T5008" i="2"/>
  <c r="R5009" i="2"/>
  <c r="T5009" i="2"/>
  <c r="R5010" i="2"/>
  <c r="T5010" i="2"/>
  <c r="R5011" i="2"/>
  <c r="T5011" i="2"/>
  <c r="R5012" i="2"/>
  <c r="T5012" i="2"/>
  <c r="Q5013" i="2"/>
  <c r="R5013" i="2"/>
  <c r="S5013" i="2"/>
  <c r="T5013" i="2"/>
  <c r="R5014" i="2"/>
  <c r="T5014" i="2"/>
  <c r="R5015" i="2"/>
  <c r="T5015" i="2"/>
  <c r="R5016" i="2"/>
  <c r="T5016" i="2"/>
  <c r="R5017" i="2"/>
  <c r="T5017" i="2"/>
  <c r="R5018" i="2"/>
  <c r="T5018" i="2"/>
  <c r="R5019" i="2"/>
  <c r="T5019" i="2"/>
  <c r="R5020" i="2"/>
  <c r="T5020" i="2"/>
  <c r="R5021" i="2"/>
  <c r="T5021" i="2"/>
  <c r="R5022" i="2"/>
  <c r="T5022" i="2"/>
  <c r="R5023" i="2"/>
  <c r="T5023" i="2"/>
  <c r="R5024" i="2"/>
  <c r="T5024" i="2"/>
  <c r="R5025" i="2"/>
  <c r="T5025" i="2"/>
  <c r="R5026" i="2"/>
  <c r="T5026" i="2"/>
  <c r="R5027" i="2"/>
  <c r="T5027" i="2"/>
  <c r="R5028" i="2"/>
  <c r="T5028" i="2"/>
  <c r="R5029" i="2"/>
  <c r="T5029" i="2"/>
  <c r="R5030" i="2"/>
  <c r="T5030" i="2"/>
  <c r="R5031" i="2"/>
  <c r="T5031" i="2"/>
  <c r="R5032" i="2"/>
  <c r="T5032" i="2"/>
  <c r="R5033" i="2"/>
  <c r="T5033" i="2"/>
  <c r="R5034" i="2"/>
  <c r="T5034" i="2"/>
  <c r="R5035" i="2"/>
  <c r="T5035" i="2"/>
  <c r="R5036" i="2"/>
  <c r="T5036" i="2"/>
  <c r="R5037" i="2"/>
  <c r="T5037" i="2"/>
  <c r="R5038" i="2"/>
  <c r="T5038" i="2"/>
  <c r="R5039" i="2"/>
  <c r="T5039" i="2"/>
  <c r="R5040" i="2"/>
  <c r="T5040" i="2"/>
  <c r="R5041" i="2"/>
  <c r="T5041" i="2"/>
  <c r="R5042" i="2"/>
  <c r="T5042" i="2"/>
  <c r="R5043" i="2"/>
  <c r="T5043" i="2"/>
  <c r="R5044" i="2"/>
  <c r="T5044" i="2"/>
  <c r="R5045" i="2"/>
  <c r="T5045" i="2"/>
  <c r="R5046" i="2"/>
  <c r="T5046" i="2"/>
  <c r="R5047" i="2"/>
  <c r="T5047" i="2"/>
  <c r="R5048" i="2"/>
  <c r="T5048" i="2"/>
  <c r="R5049" i="2"/>
  <c r="T5049" i="2"/>
  <c r="R5050" i="2"/>
  <c r="T5050" i="2"/>
  <c r="R5051" i="2"/>
  <c r="T5051" i="2"/>
  <c r="R5052" i="2"/>
  <c r="T5052" i="2"/>
  <c r="R5053" i="2"/>
  <c r="T5053" i="2"/>
  <c r="R5054" i="2"/>
  <c r="T5054" i="2"/>
  <c r="R5055" i="2"/>
  <c r="T5055" i="2"/>
  <c r="R5056" i="2"/>
  <c r="T5056" i="2"/>
  <c r="Q5057" i="2"/>
  <c r="R5057" i="2"/>
  <c r="S5057" i="2"/>
  <c r="T5057" i="2"/>
  <c r="Q5058" i="2"/>
  <c r="R5058" i="2"/>
  <c r="S5058" i="2"/>
  <c r="T5058" i="2"/>
  <c r="Q5059" i="2"/>
  <c r="R5059" i="2"/>
  <c r="S5059" i="2"/>
  <c r="T5059" i="2"/>
  <c r="R5060" i="2"/>
  <c r="T5060" i="2"/>
  <c r="Q5061" i="2"/>
  <c r="R5061" i="2"/>
  <c r="S5061" i="2"/>
  <c r="T5061" i="2"/>
  <c r="Q5062" i="2"/>
  <c r="R5062" i="2"/>
  <c r="S5062" i="2"/>
  <c r="T5062" i="2"/>
  <c r="R5063" i="2"/>
  <c r="T5063" i="2"/>
  <c r="R5064" i="2"/>
  <c r="T5064" i="2"/>
  <c r="R5065" i="2"/>
  <c r="T5065" i="2"/>
  <c r="R5066" i="2"/>
  <c r="T5066" i="2"/>
  <c r="R5067" i="2"/>
  <c r="T5067" i="2"/>
  <c r="R5068" i="2"/>
  <c r="T5068" i="2"/>
  <c r="R5069" i="2"/>
  <c r="T5069" i="2"/>
  <c r="R5070" i="2"/>
  <c r="T5070" i="2"/>
  <c r="R5071" i="2"/>
  <c r="T5071" i="2"/>
  <c r="R5072" i="2"/>
  <c r="T5072" i="2"/>
  <c r="Q5073" i="2"/>
  <c r="R5073" i="2"/>
  <c r="S5073" i="2"/>
  <c r="T5073" i="2"/>
  <c r="Q5074" i="2"/>
  <c r="R5074" i="2"/>
  <c r="S5074" i="2"/>
  <c r="T5074" i="2"/>
  <c r="Q5075" i="2"/>
  <c r="R5075" i="2"/>
  <c r="S5075" i="2"/>
  <c r="T5075" i="2"/>
  <c r="R5090" i="2"/>
  <c r="T5090" i="2"/>
  <c r="R5091" i="2"/>
  <c r="T5091" i="2"/>
  <c r="Q3577" i="2"/>
  <c r="R3577" i="2"/>
  <c r="S3577" i="2"/>
  <c r="T3577" i="2"/>
  <c r="Q3578" i="2"/>
  <c r="R3578" i="2"/>
  <c r="S3578" i="2"/>
  <c r="T3578" i="2"/>
  <c r="Q3579" i="2"/>
  <c r="R3579" i="2"/>
  <c r="S3579" i="2"/>
  <c r="T3579" i="2"/>
  <c r="Q3580" i="2"/>
  <c r="R3580" i="2"/>
  <c r="S3580" i="2"/>
  <c r="T3580" i="2"/>
  <c r="Q3581" i="2"/>
  <c r="R3581" i="2"/>
  <c r="S3581" i="2"/>
  <c r="T3581" i="2"/>
  <c r="Q3582" i="2"/>
  <c r="R3582" i="2"/>
  <c r="S3582" i="2"/>
  <c r="T3582" i="2"/>
  <c r="Q3583" i="2"/>
  <c r="R3583" i="2"/>
  <c r="S3583" i="2"/>
  <c r="T3583" i="2"/>
  <c r="Q3584" i="2"/>
  <c r="R3584" i="2"/>
  <c r="S3584" i="2"/>
  <c r="T3584" i="2"/>
  <c r="Q3585" i="2"/>
  <c r="R3585" i="2"/>
  <c r="S3585" i="2"/>
  <c r="T3585" i="2"/>
  <c r="Q3586" i="2"/>
  <c r="R3586" i="2"/>
  <c r="S3586" i="2"/>
  <c r="T3586" i="2"/>
  <c r="Q3587" i="2"/>
  <c r="R3587" i="2"/>
  <c r="S3587" i="2"/>
  <c r="T3587" i="2"/>
  <c r="Q3588" i="2"/>
  <c r="R3588" i="2"/>
  <c r="S3588" i="2"/>
  <c r="T3588" i="2"/>
  <c r="Q3589" i="2"/>
  <c r="R3589" i="2"/>
  <c r="S3589" i="2"/>
  <c r="T3589" i="2"/>
  <c r="R3590" i="2"/>
  <c r="T3590" i="2"/>
  <c r="Q3591" i="2"/>
  <c r="R3591" i="2"/>
  <c r="S3591" i="2"/>
  <c r="T3591" i="2"/>
  <c r="Q3592" i="2"/>
  <c r="R3592" i="2"/>
  <c r="S3592" i="2"/>
  <c r="T3592" i="2"/>
  <c r="Q3593" i="2"/>
  <c r="R3593" i="2"/>
  <c r="S3593" i="2"/>
  <c r="T3593" i="2"/>
  <c r="R3594" i="2"/>
  <c r="T3594" i="2"/>
  <c r="R3595" i="2"/>
  <c r="T3595" i="2"/>
  <c r="R3596" i="2"/>
  <c r="T3596" i="2"/>
  <c r="Q3597" i="2"/>
  <c r="R3597" i="2"/>
  <c r="S3597" i="2"/>
  <c r="T3597" i="2"/>
  <c r="R3598" i="2"/>
  <c r="T3598" i="2"/>
  <c r="R3599" i="2"/>
  <c r="T3599" i="2"/>
  <c r="R3600" i="2"/>
  <c r="T3600" i="2"/>
  <c r="R3601" i="2"/>
  <c r="T3601" i="2"/>
  <c r="R3602" i="2"/>
  <c r="T3602" i="2"/>
  <c r="Q3603" i="2"/>
  <c r="R3603" i="2"/>
  <c r="S3603" i="2"/>
  <c r="T3603" i="2"/>
  <c r="R3604" i="2"/>
  <c r="T3604" i="2"/>
  <c r="R3605" i="2"/>
  <c r="T3605" i="2"/>
  <c r="R3606" i="2"/>
  <c r="T3606" i="2"/>
  <c r="R3607" i="2"/>
  <c r="T3607" i="2"/>
  <c r="R3608" i="2"/>
  <c r="T3608" i="2"/>
  <c r="R3609" i="2"/>
  <c r="T3609" i="2"/>
  <c r="R3610" i="2"/>
  <c r="T3610" i="2"/>
  <c r="R3611" i="2"/>
  <c r="T3611" i="2"/>
  <c r="R3612" i="2"/>
  <c r="T3612" i="2"/>
  <c r="R3613" i="2"/>
  <c r="T3613" i="2"/>
  <c r="R3614" i="2"/>
  <c r="T3614" i="2"/>
  <c r="Q3615" i="2"/>
  <c r="R3615" i="2"/>
  <c r="S3615" i="2"/>
  <c r="T3615" i="2"/>
  <c r="Q3616" i="2"/>
  <c r="R3616" i="2"/>
  <c r="S3616" i="2"/>
  <c r="T3616" i="2"/>
  <c r="Q3617" i="2"/>
  <c r="R3617" i="2"/>
  <c r="S3617" i="2"/>
  <c r="T3617" i="2"/>
  <c r="Q3618" i="2"/>
  <c r="R3618" i="2"/>
  <c r="S3618" i="2"/>
  <c r="T3618" i="2"/>
  <c r="Q3619" i="2"/>
  <c r="R3619" i="2"/>
  <c r="S3619" i="2"/>
  <c r="T3619" i="2"/>
  <c r="Q3620" i="2"/>
  <c r="R3620" i="2"/>
  <c r="S3620" i="2"/>
  <c r="T3620" i="2"/>
  <c r="Q3621" i="2"/>
  <c r="R3621" i="2"/>
  <c r="S3621" i="2"/>
  <c r="T3621" i="2"/>
  <c r="Q3622" i="2"/>
  <c r="R3622" i="2"/>
  <c r="S3622" i="2"/>
  <c r="T3622" i="2"/>
  <c r="Q3623" i="2"/>
  <c r="R3623" i="2"/>
  <c r="S3623" i="2"/>
  <c r="T3623" i="2"/>
  <c r="Q3624" i="2"/>
  <c r="R3624" i="2"/>
  <c r="S3624" i="2"/>
  <c r="T3624" i="2"/>
  <c r="Q3625" i="2"/>
  <c r="R3625" i="2"/>
  <c r="S3625" i="2"/>
  <c r="T3625" i="2"/>
  <c r="R3626" i="2"/>
  <c r="T3626" i="2"/>
  <c r="R3627" i="2"/>
  <c r="T3627" i="2"/>
  <c r="R3628" i="2"/>
  <c r="T3628" i="2"/>
  <c r="R3629" i="2"/>
  <c r="T3629" i="2"/>
  <c r="R3630" i="2"/>
  <c r="T3630" i="2"/>
  <c r="R3631" i="2"/>
  <c r="T3631" i="2"/>
  <c r="R3632" i="2"/>
  <c r="T3632" i="2"/>
  <c r="R3633" i="2"/>
  <c r="T3633" i="2"/>
  <c r="R3634" i="2"/>
  <c r="T3634" i="2"/>
  <c r="R3635" i="2"/>
  <c r="T3635" i="2"/>
  <c r="R3636" i="2"/>
  <c r="T3636" i="2"/>
  <c r="R3637" i="2"/>
  <c r="T3637" i="2"/>
  <c r="R3638" i="2"/>
  <c r="T3638" i="2"/>
  <c r="R3639" i="2"/>
  <c r="T3639" i="2"/>
  <c r="R3640" i="2"/>
  <c r="T3640" i="2"/>
  <c r="Q3641" i="2"/>
  <c r="R3641" i="2"/>
  <c r="S3641" i="2"/>
  <c r="T3641" i="2"/>
  <c r="Q3642" i="2"/>
  <c r="R3642" i="2"/>
  <c r="S3642" i="2"/>
  <c r="T3642" i="2"/>
  <c r="Q3643" i="2"/>
  <c r="R3643" i="2"/>
  <c r="S3643" i="2"/>
  <c r="T3643" i="2"/>
  <c r="R3644" i="2"/>
  <c r="T3644" i="2"/>
  <c r="R3645" i="2"/>
  <c r="T3645" i="2"/>
  <c r="R3646" i="2"/>
  <c r="T3646" i="2"/>
  <c r="Q3647" i="2"/>
  <c r="R3647" i="2"/>
  <c r="S3647" i="2"/>
  <c r="T3647" i="2"/>
  <c r="Q3648" i="2"/>
  <c r="R3648" i="2"/>
  <c r="S3648" i="2"/>
  <c r="T3648" i="2"/>
  <c r="R3649" i="2"/>
  <c r="T3649" i="2"/>
  <c r="Q3650" i="2"/>
  <c r="R3650" i="2"/>
  <c r="S3650" i="2"/>
  <c r="T3650" i="2"/>
  <c r="Q3651" i="2"/>
  <c r="R3651" i="2"/>
  <c r="S3651" i="2"/>
  <c r="T3651" i="2"/>
  <c r="Q3652" i="2"/>
  <c r="R3652" i="2"/>
  <c r="S3652" i="2"/>
  <c r="T3652" i="2"/>
  <c r="Q3653" i="2"/>
  <c r="R3653" i="2"/>
  <c r="S3653" i="2"/>
  <c r="T3653" i="2"/>
  <c r="Q3654" i="2"/>
  <c r="R3654" i="2"/>
  <c r="S3654" i="2"/>
  <c r="T3654" i="2"/>
  <c r="Q3655" i="2"/>
  <c r="R3655" i="2"/>
  <c r="S3655" i="2"/>
  <c r="T3655" i="2"/>
  <c r="Q3656" i="2"/>
  <c r="R3656" i="2"/>
  <c r="S3656" i="2"/>
  <c r="T3656" i="2"/>
  <c r="Q3657" i="2"/>
  <c r="R3657" i="2"/>
  <c r="S3657" i="2"/>
  <c r="T3657" i="2"/>
  <c r="Q3658" i="2"/>
  <c r="R3658" i="2"/>
  <c r="S3658" i="2"/>
  <c r="T3658" i="2"/>
  <c r="Q3659" i="2"/>
  <c r="R3659" i="2"/>
  <c r="S3659" i="2"/>
  <c r="T3659" i="2"/>
  <c r="Q3660" i="2"/>
  <c r="R3660" i="2"/>
  <c r="S3660" i="2"/>
  <c r="T3660" i="2"/>
  <c r="R3661" i="2"/>
  <c r="T3661" i="2"/>
  <c r="R3662" i="2"/>
  <c r="T3662" i="2"/>
  <c r="R3663" i="2"/>
  <c r="T3663" i="2"/>
  <c r="R3664" i="2"/>
  <c r="T3664" i="2"/>
  <c r="R3665" i="2"/>
  <c r="T3665" i="2"/>
  <c r="R3666" i="2"/>
  <c r="T3666" i="2"/>
  <c r="R3667" i="2"/>
  <c r="T3667" i="2"/>
  <c r="R3668" i="2"/>
  <c r="T3668" i="2"/>
  <c r="R3669" i="2"/>
  <c r="T3669" i="2"/>
  <c r="R3670" i="2"/>
  <c r="T3670" i="2"/>
  <c r="R3671" i="2"/>
  <c r="T3671" i="2"/>
  <c r="R3672" i="2"/>
  <c r="T3672" i="2"/>
  <c r="Q3673" i="2"/>
  <c r="R3673" i="2"/>
  <c r="S3673" i="2"/>
  <c r="T3673" i="2"/>
  <c r="R3674" i="2"/>
  <c r="T3674" i="2"/>
  <c r="R3675" i="2"/>
  <c r="T3675" i="2"/>
  <c r="R3676" i="2"/>
  <c r="T3676" i="2"/>
  <c r="R3677" i="2"/>
  <c r="T3677" i="2"/>
  <c r="R3678" i="2"/>
  <c r="T3678" i="2"/>
  <c r="R3679" i="2"/>
  <c r="T3679" i="2"/>
  <c r="R3680" i="2"/>
  <c r="T3680" i="2"/>
  <c r="R3681" i="2"/>
  <c r="T3681" i="2"/>
  <c r="Q3682" i="2"/>
  <c r="R3682" i="2"/>
  <c r="S3682" i="2"/>
  <c r="T3682" i="2"/>
  <c r="Q3683" i="2"/>
  <c r="R3683" i="2"/>
  <c r="S3683" i="2"/>
  <c r="T3683" i="2"/>
  <c r="Q3684" i="2"/>
  <c r="R3684" i="2"/>
  <c r="S3684" i="2"/>
  <c r="T3684" i="2"/>
  <c r="Q3685" i="2"/>
  <c r="R3685" i="2"/>
  <c r="S3685" i="2"/>
  <c r="T3685" i="2"/>
  <c r="Q3686" i="2"/>
  <c r="R3686" i="2"/>
  <c r="S3686" i="2"/>
  <c r="T3686" i="2"/>
  <c r="Q3687" i="2"/>
  <c r="R3687" i="2"/>
  <c r="S3687" i="2"/>
  <c r="T3687" i="2"/>
  <c r="Q3688" i="2"/>
  <c r="R3688" i="2"/>
  <c r="S3688" i="2"/>
  <c r="T3688" i="2"/>
  <c r="R3689" i="2"/>
  <c r="T3689" i="2"/>
  <c r="Q3690" i="2"/>
  <c r="R3690" i="2"/>
  <c r="S3690" i="2"/>
  <c r="T3690" i="2"/>
  <c r="R3691" i="2"/>
  <c r="T3691" i="2"/>
  <c r="R3692" i="2"/>
  <c r="T3692" i="2"/>
  <c r="R3693" i="2"/>
  <c r="T3693" i="2"/>
  <c r="R3694" i="2"/>
  <c r="T3694" i="2"/>
  <c r="R3695" i="2"/>
  <c r="T3695" i="2"/>
  <c r="R3696" i="2"/>
  <c r="T3696" i="2"/>
  <c r="R3697" i="2"/>
  <c r="T3697" i="2"/>
  <c r="R3698" i="2"/>
  <c r="T3698" i="2"/>
  <c r="R3699" i="2"/>
  <c r="T3699" i="2"/>
  <c r="R3700" i="2"/>
  <c r="T3700" i="2"/>
  <c r="R3701" i="2"/>
  <c r="T3701" i="2"/>
  <c r="R3702" i="2"/>
  <c r="T3702" i="2"/>
  <c r="R3703" i="2"/>
  <c r="T3703" i="2"/>
  <c r="R3704" i="2"/>
  <c r="T3704" i="2"/>
  <c r="R3705" i="2"/>
  <c r="T3705" i="2"/>
  <c r="Q3706" i="2"/>
  <c r="R3706" i="2"/>
  <c r="S3706" i="2"/>
  <c r="T3706" i="2"/>
  <c r="Q3707" i="2"/>
  <c r="R3707" i="2"/>
  <c r="S3707" i="2"/>
  <c r="T3707" i="2"/>
  <c r="Q3708" i="2"/>
  <c r="R3708" i="2"/>
  <c r="S3708" i="2"/>
  <c r="T3708" i="2"/>
  <c r="R3709" i="2"/>
  <c r="T3709" i="2"/>
  <c r="R3710" i="2"/>
  <c r="T3710" i="2"/>
  <c r="R3711" i="2"/>
  <c r="T3711" i="2"/>
  <c r="R3712" i="2"/>
  <c r="T3712" i="2"/>
  <c r="Q3713" i="2"/>
  <c r="R3713" i="2"/>
  <c r="S3713" i="2"/>
  <c r="T3713" i="2"/>
  <c r="Q3714" i="2"/>
  <c r="R3714" i="2"/>
  <c r="S3714" i="2"/>
  <c r="T3714" i="2"/>
  <c r="Q3715" i="2"/>
  <c r="R3715" i="2"/>
  <c r="S3715" i="2"/>
  <c r="T3715" i="2"/>
  <c r="Q3716" i="2"/>
  <c r="R3716" i="2"/>
  <c r="S3716" i="2"/>
  <c r="T3716" i="2"/>
  <c r="Q3717" i="2"/>
  <c r="R3717" i="2"/>
  <c r="S3717" i="2"/>
  <c r="T3717" i="2"/>
  <c r="Q3718" i="2"/>
  <c r="R3718" i="2"/>
  <c r="S3718" i="2"/>
  <c r="T3718" i="2"/>
  <c r="Q3719" i="2"/>
  <c r="R3719" i="2"/>
  <c r="S3719" i="2"/>
  <c r="T3719" i="2"/>
  <c r="Q3720" i="2"/>
  <c r="R3720" i="2"/>
  <c r="S3720" i="2"/>
  <c r="T3720" i="2"/>
  <c r="R3721" i="2"/>
  <c r="T3721" i="2"/>
  <c r="R3722" i="2"/>
  <c r="T3722" i="2"/>
  <c r="R3723" i="2"/>
  <c r="T3723" i="2"/>
  <c r="R3724" i="2"/>
  <c r="T3724" i="2"/>
  <c r="R3725" i="2"/>
  <c r="T3725" i="2"/>
  <c r="R3726" i="2"/>
  <c r="T3726" i="2"/>
  <c r="R3727" i="2"/>
  <c r="T3727" i="2"/>
  <c r="R3728" i="2"/>
  <c r="T3728" i="2"/>
  <c r="R3729" i="2"/>
  <c r="T3729" i="2"/>
  <c r="R3730" i="2"/>
  <c r="T3730" i="2"/>
  <c r="R3731" i="2"/>
  <c r="T3731" i="2"/>
  <c r="R3732" i="2"/>
  <c r="T3732" i="2"/>
  <c r="R3733" i="2"/>
  <c r="T3733" i="2"/>
  <c r="R3734" i="2"/>
  <c r="T3734" i="2"/>
  <c r="R3735" i="2"/>
  <c r="T3735" i="2"/>
  <c r="R3736" i="2"/>
  <c r="T3736" i="2"/>
  <c r="R3737" i="2"/>
  <c r="T3737" i="2"/>
  <c r="R3738" i="2"/>
  <c r="T3738" i="2"/>
  <c r="R3739" i="2"/>
  <c r="T3739" i="2"/>
  <c r="Q3740" i="2"/>
  <c r="R3740" i="2"/>
  <c r="S3740" i="2"/>
  <c r="T3740" i="2"/>
  <c r="R3741" i="2"/>
  <c r="T3741" i="2"/>
  <c r="Q3742" i="2"/>
  <c r="R3742" i="2"/>
  <c r="S3742" i="2"/>
  <c r="T3742" i="2"/>
  <c r="R3743" i="2"/>
  <c r="T3743" i="2"/>
  <c r="R3744" i="2"/>
  <c r="T3744" i="2"/>
  <c r="R3745" i="2"/>
  <c r="T3745" i="2"/>
  <c r="R3746" i="2"/>
  <c r="T3746" i="2"/>
  <c r="R3747" i="2"/>
  <c r="T3747" i="2"/>
  <c r="R3748" i="2"/>
  <c r="T3748" i="2"/>
  <c r="R3749" i="2"/>
  <c r="T3749" i="2"/>
  <c r="R3750" i="2"/>
  <c r="T3750" i="2"/>
  <c r="Q3751" i="2"/>
  <c r="R3751" i="2"/>
  <c r="S3751" i="2"/>
  <c r="T3751" i="2"/>
  <c r="Q3752" i="2"/>
  <c r="R3752" i="2"/>
  <c r="S3752" i="2"/>
  <c r="T3752" i="2"/>
  <c r="Q3753" i="2"/>
  <c r="R3753" i="2"/>
  <c r="S3753" i="2"/>
  <c r="T3753" i="2"/>
  <c r="Q3754" i="2"/>
  <c r="R3754" i="2"/>
  <c r="S3754" i="2"/>
  <c r="T3754" i="2"/>
  <c r="Q3755" i="2"/>
  <c r="R3755" i="2"/>
  <c r="S3755" i="2"/>
  <c r="T3755" i="2"/>
  <c r="Q3756" i="2"/>
  <c r="R3756" i="2"/>
  <c r="S3756" i="2"/>
  <c r="T3756" i="2"/>
  <c r="Q3757" i="2"/>
  <c r="R3757" i="2"/>
  <c r="S3757" i="2"/>
  <c r="T3757" i="2"/>
  <c r="Q3758" i="2"/>
  <c r="R3758" i="2"/>
  <c r="S3758" i="2"/>
  <c r="T3758" i="2"/>
  <c r="Q3759" i="2"/>
  <c r="R3759" i="2"/>
  <c r="S3759" i="2"/>
  <c r="T3759" i="2"/>
  <c r="Q3760" i="2"/>
  <c r="R3760" i="2"/>
  <c r="S3760" i="2"/>
  <c r="T3760" i="2"/>
  <c r="Q3761" i="2"/>
  <c r="R3761" i="2"/>
  <c r="S3761" i="2"/>
  <c r="T3761" i="2"/>
  <c r="Q3762" i="2"/>
  <c r="R3762" i="2"/>
  <c r="S3762" i="2"/>
  <c r="T3762" i="2"/>
  <c r="Q3763" i="2"/>
  <c r="R3763" i="2"/>
  <c r="S3763" i="2"/>
  <c r="T3763" i="2"/>
  <c r="Q3764" i="2"/>
  <c r="R3764" i="2"/>
  <c r="S3764" i="2"/>
  <c r="T3764" i="2"/>
  <c r="Q3765" i="2"/>
  <c r="R3765" i="2"/>
  <c r="S3765" i="2"/>
  <c r="T3765" i="2"/>
  <c r="Q3766" i="2"/>
  <c r="R3766" i="2"/>
  <c r="S3766" i="2"/>
  <c r="T3766" i="2"/>
  <c r="Q3767" i="2"/>
  <c r="R3767" i="2"/>
  <c r="S3767" i="2"/>
  <c r="T3767" i="2"/>
  <c r="Q3768" i="2"/>
  <c r="R3768" i="2"/>
  <c r="S3768" i="2"/>
  <c r="T3768" i="2"/>
  <c r="Q3769" i="2"/>
  <c r="R3769" i="2"/>
  <c r="S3769" i="2"/>
  <c r="T3769" i="2"/>
  <c r="Q3770" i="2"/>
  <c r="R3770" i="2"/>
  <c r="S3770" i="2"/>
  <c r="T3770" i="2"/>
  <c r="Q3771" i="2"/>
  <c r="R3771" i="2"/>
  <c r="S3771" i="2"/>
  <c r="T3771" i="2"/>
  <c r="Q3772" i="2"/>
  <c r="R3772" i="2"/>
  <c r="S3772" i="2"/>
  <c r="T3772" i="2"/>
  <c r="R3773" i="2"/>
  <c r="T3773" i="2"/>
  <c r="Q3774" i="2"/>
  <c r="R3774" i="2"/>
  <c r="S3774" i="2"/>
  <c r="T3774" i="2"/>
  <c r="Q3775" i="2"/>
  <c r="R3775" i="2"/>
  <c r="S3775" i="2"/>
  <c r="T3775" i="2"/>
  <c r="Q3776" i="2"/>
  <c r="R3776" i="2"/>
  <c r="S3776" i="2"/>
  <c r="T3776" i="2"/>
  <c r="R3777" i="2"/>
  <c r="T3777" i="2"/>
  <c r="Q3778" i="2"/>
  <c r="R3778" i="2"/>
  <c r="S3778" i="2"/>
  <c r="T3778" i="2"/>
  <c r="R3779" i="2"/>
  <c r="T3779" i="2"/>
  <c r="R3780" i="2"/>
  <c r="T3780" i="2"/>
  <c r="Q3781" i="2"/>
  <c r="R3781" i="2"/>
  <c r="S3781" i="2"/>
  <c r="T3781" i="2"/>
  <c r="Q3782" i="2"/>
  <c r="R3782" i="2"/>
  <c r="S3782" i="2"/>
  <c r="T3782" i="2"/>
  <c r="Q3783" i="2"/>
  <c r="R3783" i="2"/>
  <c r="S3783" i="2"/>
  <c r="T3783" i="2"/>
  <c r="Q3784" i="2"/>
  <c r="R3784" i="2"/>
  <c r="S3784" i="2"/>
  <c r="T3784" i="2"/>
  <c r="Q3785" i="2"/>
  <c r="R3785" i="2"/>
  <c r="S3785" i="2"/>
  <c r="T3785" i="2"/>
  <c r="Q3786" i="2"/>
  <c r="R3786" i="2"/>
  <c r="S3786" i="2"/>
  <c r="T3786" i="2"/>
  <c r="Q3787" i="2"/>
  <c r="R3787" i="2"/>
  <c r="S3787" i="2"/>
  <c r="T3787" i="2"/>
  <c r="Q3788" i="2"/>
  <c r="R3788" i="2"/>
  <c r="S3788" i="2"/>
  <c r="T3788" i="2"/>
  <c r="Q3789" i="2"/>
  <c r="R3789" i="2"/>
  <c r="S3789" i="2"/>
  <c r="T3789" i="2"/>
  <c r="Q3790" i="2"/>
  <c r="R3790" i="2"/>
  <c r="S3790" i="2"/>
  <c r="T3790" i="2"/>
  <c r="Q3791" i="2"/>
  <c r="R3791" i="2"/>
  <c r="S3791" i="2"/>
  <c r="T3791" i="2"/>
  <c r="R3792" i="2"/>
  <c r="T3792" i="2"/>
  <c r="R3793" i="2"/>
  <c r="T3793" i="2"/>
  <c r="R3794" i="2"/>
  <c r="T3794" i="2"/>
  <c r="R3795" i="2"/>
  <c r="T3795" i="2"/>
  <c r="R3796" i="2"/>
  <c r="T3796" i="2"/>
  <c r="R3797" i="2"/>
  <c r="T3797" i="2"/>
  <c r="R3798" i="2"/>
  <c r="T3798" i="2"/>
  <c r="R3799" i="2"/>
  <c r="T3799" i="2"/>
  <c r="R3800" i="2"/>
  <c r="T3800" i="2"/>
  <c r="R3801" i="2"/>
  <c r="T3801" i="2"/>
  <c r="R3802" i="2"/>
  <c r="T3802" i="2"/>
  <c r="R3803" i="2"/>
  <c r="T3803" i="2"/>
  <c r="R3804" i="2"/>
  <c r="T3804" i="2"/>
  <c r="R3805" i="2"/>
  <c r="T3805" i="2"/>
  <c r="R3806" i="2"/>
  <c r="T3806" i="2"/>
  <c r="R3807" i="2"/>
  <c r="T3807" i="2"/>
  <c r="R3808" i="2"/>
  <c r="T3808" i="2"/>
  <c r="R3809" i="2"/>
  <c r="T3809" i="2"/>
  <c r="R3810" i="2"/>
  <c r="T3810" i="2"/>
  <c r="R3811" i="2"/>
  <c r="T3811" i="2"/>
  <c r="R3812" i="2"/>
  <c r="T3812" i="2"/>
  <c r="R3813" i="2"/>
  <c r="T3813" i="2"/>
  <c r="R3814" i="2"/>
  <c r="T3814" i="2"/>
  <c r="R3815" i="2"/>
  <c r="T3815" i="2"/>
  <c r="Q3816" i="2"/>
  <c r="R3816" i="2"/>
  <c r="S3816" i="2"/>
  <c r="T3816" i="2"/>
  <c r="Q3817" i="2"/>
  <c r="R3817" i="2"/>
  <c r="S3817" i="2"/>
  <c r="T3817" i="2"/>
  <c r="Q3818" i="2"/>
  <c r="R3818" i="2"/>
  <c r="S3818" i="2"/>
  <c r="T3818" i="2"/>
  <c r="Q3819" i="2"/>
  <c r="R3819" i="2"/>
  <c r="S3819" i="2"/>
  <c r="T3819" i="2"/>
  <c r="Q3820" i="2"/>
  <c r="R3820" i="2"/>
  <c r="S3820" i="2"/>
  <c r="T3820" i="2"/>
  <c r="R3821" i="2"/>
  <c r="T3821" i="2"/>
  <c r="R3822" i="2"/>
  <c r="T3822" i="2"/>
  <c r="R3823" i="2"/>
  <c r="T3823" i="2"/>
  <c r="R3824" i="2"/>
  <c r="T3824" i="2"/>
  <c r="Q3825" i="2"/>
  <c r="R3825" i="2"/>
  <c r="S3825" i="2"/>
  <c r="T3825" i="2"/>
  <c r="R3826" i="2"/>
  <c r="T3826" i="2"/>
  <c r="R3827" i="2"/>
  <c r="T3827" i="2"/>
  <c r="R3828" i="2"/>
  <c r="T3828" i="2"/>
  <c r="R3829" i="2"/>
  <c r="T3829" i="2"/>
  <c r="R3830" i="2"/>
  <c r="T3830" i="2"/>
  <c r="R3831" i="2"/>
  <c r="T3831" i="2"/>
  <c r="Q3832" i="2"/>
  <c r="R3832" i="2"/>
  <c r="S3832" i="2"/>
  <c r="T3832" i="2"/>
  <c r="R3833" i="2"/>
  <c r="T3833" i="2"/>
  <c r="R3834" i="2"/>
  <c r="T3834" i="2"/>
  <c r="R3835" i="2"/>
  <c r="T3835" i="2"/>
  <c r="Q3836" i="2"/>
  <c r="R3836" i="2"/>
  <c r="S3836" i="2"/>
  <c r="T3836" i="2"/>
  <c r="R3837" i="2"/>
  <c r="T3837" i="2"/>
  <c r="R3838" i="2"/>
  <c r="T3838" i="2"/>
  <c r="R3839" i="2"/>
  <c r="T3839" i="2"/>
  <c r="R3840" i="2"/>
  <c r="T3840" i="2"/>
  <c r="R3841" i="2"/>
  <c r="T3841" i="2"/>
  <c r="R3842" i="2"/>
  <c r="T3842" i="2"/>
  <c r="R3843" i="2"/>
  <c r="T3843" i="2"/>
  <c r="R3844" i="2"/>
  <c r="T3844" i="2"/>
  <c r="R3845" i="2"/>
  <c r="T3845" i="2"/>
  <c r="R3846" i="2"/>
  <c r="T3846" i="2"/>
  <c r="R3847" i="2"/>
  <c r="T3847" i="2"/>
  <c r="R3848" i="2"/>
  <c r="T3848" i="2"/>
  <c r="R3849" i="2"/>
  <c r="T3849" i="2"/>
  <c r="R3850" i="2"/>
  <c r="T3850" i="2"/>
  <c r="R3851" i="2"/>
  <c r="T3851" i="2"/>
  <c r="R3852" i="2"/>
  <c r="T3852" i="2"/>
  <c r="R3853" i="2"/>
  <c r="T3853" i="2"/>
  <c r="R3854" i="2"/>
  <c r="T3854" i="2"/>
  <c r="R3855" i="2"/>
  <c r="T3855" i="2"/>
  <c r="R3856" i="2"/>
  <c r="T3856" i="2"/>
  <c r="R3857" i="2"/>
  <c r="T3857" i="2"/>
  <c r="R3858" i="2"/>
  <c r="T3858" i="2"/>
  <c r="R3859" i="2"/>
  <c r="T3859" i="2"/>
  <c r="R3860" i="2"/>
  <c r="T3860" i="2"/>
  <c r="R3861" i="2"/>
  <c r="T3861" i="2"/>
  <c r="R3862" i="2"/>
  <c r="T3862" i="2"/>
  <c r="R3863" i="2"/>
  <c r="T3863" i="2"/>
  <c r="Q3864" i="2"/>
  <c r="R3864" i="2"/>
  <c r="S3864" i="2"/>
  <c r="T3864" i="2"/>
  <c r="Q3865" i="2"/>
  <c r="R3865" i="2"/>
  <c r="S3865" i="2"/>
  <c r="T3865" i="2"/>
  <c r="Q3866" i="2"/>
  <c r="R3866" i="2"/>
  <c r="S3866" i="2"/>
  <c r="T3866" i="2"/>
  <c r="R3867" i="2"/>
  <c r="T3867" i="2"/>
  <c r="R3868" i="2"/>
  <c r="T3868" i="2"/>
  <c r="R3869" i="2"/>
  <c r="T3869" i="2"/>
  <c r="R3870" i="2"/>
  <c r="T3870" i="2"/>
  <c r="Q3871" i="2"/>
  <c r="R3871" i="2"/>
  <c r="S3871" i="2"/>
  <c r="T3871" i="2"/>
  <c r="R3872" i="2"/>
  <c r="T3872" i="2"/>
  <c r="R3873" i="2"/>
  <c r="T3873" i="2"/>
  <c r="Q3874" i="2"/>
  <c r="R3874" i="2"/>
  <c r="S3874" i="2"/>
  <c r="T3874" i="2"/>
  <c r="Q3875" i="2"/>
  <c r="R3875" i="2"/>
  <c r="S3875" i="2"/>
  <c r="T3875" i="2"/>
  <c r="R3876" i="2"/>
  <c r="T3876" i="2"/>
  <c r="R3877" i="2"/>
  <c r="T3877" i="2"/>
  <c r="R3878" i="2"/>
  <c r="T3878" i="2"/>
  <c r="R3879" i="2"/>
  <c r="T3879" i="2"/>
  <c r="Q3880" i="2"/>
  <c r="R3880" i="2"/>
  <c r="S3880" i="2"/>
  <c r="T3880" i="2"/>
  <c r="R3881" i="2"/>
  <c r="T3881" i="2"/>
  <c r="R3882" i="2"/>
  <c r="T3882" i="2"/>
  <c r="R3883" i="2"/>
  <c r="T3883" i="2"/>
  <c r="R3884" i="2"/>
  <c r="T3884" i="2"/>
  <c r="R3885" i="2"/>
  <c r="T3885" i="2"/>
  <c r="R3886" i="2"/>
  <c r="T3886" i="2"/>
  <c r="R3887" i="2"/>
  <c r="T3887" i="2"/>
  <c r="R3888" i="2"/>
  <c r="T3888" i="2"/>
  <c r="R3889" i="2"/>
  <c r="T3889" i="2"/>
  <c r="R3890" i="2"/>
  <c r="T3890" i="2"/>
  <c r="R3891" i="2"/>
  <c r="T3891" i="2"/>
  <c r="R3892" i="2"/>
  <c r="T3892" i="2"/>
  <c r="R3893" i="2"/>
  <c r="T3893" i="2"/>
  <c r="R3894" i="2"/>
  <c r="T3894" i="2"/>
  <c r="R3895" i="2"/>
  <c r="T3895" i="2"/>
  <c r="R3896" i="2"/>
  <c r="T3896" i="2"/>
  <c r="R3897" i="2"/>
  <c r="T3897" i="2"/>
  <c r="R3898" i="2"/>
  <c r="T3898" i="2"/>
  <c r="R3899" i="2"/>
  <c r="T3899" i="2"/>
  <c r="R3900" i="2"/>
  <c r="T3900" i="2"/>
  <c r="R3901" i="2"/>
  <c r="T3901" i="2"/>
  <c r="R3902" i="2"/>
  <c r="T3902" i="2"/>
  <c r="R3903" i="2"/>
  <c r="T3903" i="2"/>
  <c r="R3904" i="2"/>
  <c r="T3904" i="2"/>
  <c r="R3905" i="2"/>
  <c r="T3905" i="2"/>
  <c r="Q3906" i="2"/>
  <c r="R3906" i="2"/>
  <c r="S3906" i="2"/>
  <c r="T3906" i="2"/>
  <c r="Q3907" i="2"/>
  <c r="R3907" i="2"/>
  <c r="S3907" i="2"/>
  <c r="T3907" i="2"/>
  <c r="Q3908" i="2"/>
  <c r="R3908" i="2"/>
  <c r="S3908" i="2"/>
  <c r="T3908" i="2"/>
  <c r="R3909" i="2"/>
  <c r="T3909" i="2"/>
  <c r="R3910" i="2"/>
  <c r="T3910" i="2"/>
  <c r="Q3911" i="2"/>
  <c r="R3911" i="2"/>
  <c r="S3911" i="2"/>
  <c r="T3911" i="2"/>
  <c r="Q3912" i="2"/>
  <c r="R3912" i="2"/>
  <c r="S3912" i="2"/>
  <c r="T3912" i="2"/>
  <c r="R3913" i="2"/>
  <c r="T3913" i="2"/>
  <c r="R3914" i="2"/>
  <c r="T3914" i="2"/>
  <c r="Q3915" i="2"/>
  <c r="R3915" i="2"/>
  <c r="S3915" i="2"/>
  <c r="T3915" i="2"/>
  <c r="Q3916" i="2"/>
  <c r="R3916" i="2"/>
  <c r="S3916" i="2"/>
  <c r="T3916" i="2"/>
  <c r="R3917" i="2"/>
  <c r="T3917" i="2"/>
  <c r="R3918" i="2"/>
  <c r="T3918" i="2"/>
  <c r="Q3919" i="2"/>
  <c r="R3919" i="2"/>
  <c r="S3919" i="2"/>
  <c r="T3919" i="2"/>
  <c r="R3920" i="2"/>
  <c r="T3920" i="2"/>
  <c r="R3921" i="2"/>
  <c r="T3921" i="2"/>
  <c r="R3922" i="2"/>
  <c r="T3922" i="2"/>
  <c r="R3923" i="2"/>
  <c r="T3923" i="2"/>
  <c r="Q3924" i="2"/>
  <c r="R3924" i="2"/>
  <c r="S3924" i="2"/>
  <c r="T3924" i="2"/>
  <c r="R3925" i="2"/>
  <c r="T3925" i="2"/>
  <c r="Q3926" i="2"/>
  <c r="R3926" i="2"/>
  <c r="S3926" i="2"/>
  <c r="T3926" i="2"/>
  <c r="Q3927" i="2"/>
  <c r="R3927" i="2"/>
  <c r="S3927" i="2"/>
  <c r="T3927" i="2"/>
  <c r="R3928" i="2"/>
  <c r="T3928" i="2"/>
  <c r="R3929" i="2"/>
  <c r="T3929" i="2"/>
  <c r="R3930" i="2"/>
  <c r="T3930" i="2"/>
  <c r="R3931" i="2"/>
  <c r="T3931" i="2"/>
  <c r="R3932" i="2"/>
  <c r="T3932" i="2"/>
  <c r="R3933" i="2"/>
  <c r="T3933" i="2"/>
  <c r="R3934" i="2"/>
  <c r="T3934" i="2"/>
  <c r="R3935" i="2"/>
  <c r="T3935" i="2"/>
  <c r="R3936" i="2"/>
  <c r="T3936" i="2"/>
  <c r="Q3937" i="2"/>
  <c r="R3937" i="2"/>
  <c r="S3937" i="2"/>
  <c r="T3937" i="2"/>
  <c r="Q3938" i="2"/>
  <c r="R3938" i="2"/>
  <c r="S3938" i="2"/>
  <c r="T3938" i="2"/>
  <c r="Q3939" i="2"/>
  <c r="R3939" i="2"/>
  <c r="S3939" i="2"/>
  <c r="T3939" i="2"/>
  <c r="Q3940" i="2"/>
  <c r="R3940" i="2"/>
  <c r="S3940" i="2"/>
  <c r="T3940" i="2"/>
  <c r="Q3941" i="2"/>
  <c r="R3941" i="2"/>
  <c r="S3941" i="2"/>
  <c r="T3941" i="2"/>
  <c r="Q3942" i="2"/>
  <c r="R3942" i="2"/>
  <c r="S3942" i="2"/>
  <c r="T3942" i="2"/>
  <c r="Q3943" i="2"/>
  <c r="R3943" i="2"/>
  <c r="S3943" i="2"/>
  <c r="T3943" i="2"/>
  <c r="Q3944" i="2"/>
  <c r="R3944" i="2"/>
  <c r="S3944" i="2"/>
  <c r="T3944" i="2"/>
  <c r="Q3945" i="2"/>
  <c r="R3945" i="2"/>
  <c r="S3945" i="2"/>
  <c r="T3945" i="2"/>
  <c r="R3946" i="2"/>
  <c r="T3946" i="2"/>
  <c r="Q3947" i="2"/>
  <c r="R3947" i="2"/>
  <c r="S3947" i="2"/>
  <c r="T3947" i="2"/>
  <c r="R3948" i="2"/>
  <c r="T3948" i="2"/>
  <c r="R3949" i="2"/>
  <c r="T3949" i="2"/>
  <c r="Q3950" i="2"/>
  <c r="R3950" i="2"/>
  <c r="S3950" i="2"/>
  <c r="T3950" i="2"/>
  <c r="R3951" i="2"/>
  <c r="T3951" i="2"/>
  <c r="R3952" i="2"/>
  <c r="T3952" i="2"/>
  <c r="R3953" i="2"/>
  <c r="T3953" i="2"/>
  <c r="R3954" i="2"/>
  <c r="T3954" i="2"/>
  <c r="R3955" i="2"/>
  <c r="T3955" i="2"/>
  <c r="R3956" i="2"/>
  <c r="T3956" i="2"/>
  <c r="R3957" i="2"/>
  <c r="T3957" i="2"/>
  <c r="R3958" i="2"/>
  <c r="T3958" i="2"/>
  <c r="R3959" i="2"/>
  <c r="T3959" i="2"/>
  <c r="R3960" i="2"/>
  <c r="T3960" i="2"/>
  <c r="R3961" i="2"/>
  <c r="T3961" i="2"/>
  <c r="R3962" i="2"/>
  <c r="T3962" i="2"/>
  <c r="R3963" i="2"/>
  <c r="T3963" i="2"/>
  <c r="R3964" i="2"/>
  <c r="T3964" i="2"/>
  <c r="R3965" i="2"/>
  <c r="T3965" i="2"/>
  <c r="R3966" i="2"/>
  <c r="T3966" i="2"/>
  <c r="R3967" i="2"/>
  <c r="T3967" i="2"/>
  <c r="R3968" i="2"/>
  <c r="T3968" i="2"/>
  <c r="Q3969" i="2"/>
  <c r="R3969" i="2"/>
  <c r="S3969" i="2"/>
  <c r="T3969" i="2"/>
  <c r="Q3970" i="2"/>
  <c r="R3970" i="2"/>
  <c r="S3970" i="2"/>
  <c r="T3970" i="2"/>
  <c r="R3971" i="2"/>
  <c r="T3971" i="2"/>
  <c r="Q3972" i="2"/>
  <c r="R3972" i="2"/>
  <c r="S3972" i="2"/>
  <c r="T3972" i="2"/>
  <c r="R3973" i="2"/>
  <c r="T3973" i="2"/>
  <c r="R3974" i="2"/>
  <c r="T3974" i="2"/>
  <c r="R3975" i="2"/>
  <c r="T3975" i="2"/>
  <c r="R3976" i="2"/>
  <c r="T3976" i="2"/>
  <c r="Q3977" i="2"/>
  <c r="R3977" i="2"/>
  <c r="S3977" i="2"/>
  <c r="T3977" i="2"/>
  <c r="Q3978" i="2"/>
  <c r="R3978" i="2"/>
  <c r="S3978" i="2"/>
  <c r="T3978" i="2"/>
  <c r="Q3979" i="2"/>
  <c r="R3979" i="2"/>
  <c r="S3979" i="2"/>
  <c r="T3979" i="2"/>
  <c r="Q3980" i="2"/>
  <c r="R3980" i="2"/>
  <c r="S3980" i="2"/>
  <c r="T3980" i="2"/>
  <c r="Q3981" i="2"/>
  <c r="R3981" i="2"/>
  <c r="S3981" i="2"/>
  <c r="T3981" i="2"/>
  <c r="Q3982" i="2"/>
  <c r="R3982" i="2"/>
  <c r="S3982" i="2"/>
  <c r="T3982" i="2"/>
  <c r="Q3983" i="2"/>
  <c r="R3983" i="2"/>
  <c r="S3983" i="2"/>
  <c r="T3983" i="2"/>
  <c r="Q3984" i="2"/>
  <c r="R3984" i="2"/>
  <c r="S3984" i="2"/>
  <c r="T3984" i="2"/>
  <c r="R3985" i="2"/>
  <c r="T3985" i="2"/>
  <c r="R3986" i="2"/>
  <c r="T3986" i="2"/>
  <c r="R3987" i="2"/>
  <c r="T3987" i="2"/>
  <c r="Q3988" i="2"/>
  <c r="R3988" i="2"/>
  <c r="S3988" i="2"/>
  <c r="T3988" i="2"/>
  <c r="Q3989" i="2"/>
  <c r="R3989" i="2"/>
  <c r="S3989" i="2"/>
  <c r="T3989" i="2"/>
  <c r="Q3990" i="2"/>
  <c r="R3990" i="2"/>
  <c r="S3990" i="2"/>
  <c r="T3990" i="2"/>
  <c r="Q3991" i="2"/>
  <c r="R3991" i="2"/>
  <c r="S3991" i="2"/>
  <c r="T3991" i="2"/>
  <c r="Q3992" i="2"/>
  <c r="R3992" i="2"/>
  <c r="S3992" i="2"/>
  <c r="T3992" i="2"/>
  <c r="R3993" i="2"/>
  <c r="T3993" i="2"/>
  <c r="R3994" i="2"/>
  <c r="T3994" i="2"/>
  <c r="R3995" i="2"/>
  <c r="T3995" i="2"/>
  <c r="R3996" i="2"/>
  <c r="T3996" i="2"/>
  <c r="R3997" i="2"/>
  <c r="T3997" i="2"/>
  <c r="R3998" i="2"/>
  <c r="T3998" i="2"/>
  <c r="R3999" i="2"/>
  <c r="T3999" i="2"/>
  <c r="R4000" i="2"/>
  <c r="T4000" i="2"/>
  <c r="R4001" i="2"/>
  <c r="T4001" i="2"/>
  <c r="R4002" i="2"/>
  <c r="T4002" i="2"/>
  <c r="R4003" i="2"/>
  <c r="T4003" i="2"/>
  <c r="R4004" i="2"/>
  <c r="T4004" i="2"/>
  <c r="R4005" i="2"/>
  <c r="T4005" i="2"/>
  <c r="R4006" i="2"/>
  <c r="T4006" i="2"/>
  <c r="R4007" i="2"/>
  <c r="T4007" i="2"/>
  <c r="R4008" i="2"/>
  <c r="T4008" i="2"/>
  <c r="R4009" i="2"/>
  <c r="T4009" i="2"/>
  <c r="R4010" i="2"/>
  <c r="T4010" i="2"/>
  <c r="R4011" i="2"/>
  <c r="T4011" i="2"/>
  <c r="R4012" i="2"/>
  <c r="T4012" i="2"/>
  <c r="R4013" i="2"/>
  <c r="T4013" i="2"/>
  <c r="R4014" i="2"/>
  <c r="T4014" i="2"/>
  <c r="R4015" i="2"/>
  <c r="T4015" i="2"/>
  <c r="Q4016" i="2"/>
  <c r="R4016" i="2"/>
  <c r="S4016" i="2"/>
  <c r="T4016" i="2"/>
  <c r="R4017" i="2"/>
  <c r="T4017" i="2"/>
  <c r="R4018" i="2"/>
  <c r="T4018" i="2"/>
  <c r="Q4019" i="2"/>
  <c r="R4019" i="2"/>
  <c r="S4019" i="2"/>
  <c r="T4019" i="2"/>
  <c r="R4020" i="2"/>
  <c r="T4020" i="2"/>
  <c r="R4021" i="2"/>
  <c r="T4021" i="2"/>
  <c r="R4022" i="2"/>
  <c r="T4022" i="2"/>
  <c r="Q4023" i="2"/>
  <c r="R4023" i="2"/>
  <c r="S4023" i="2"/>
  <c r="T4023" i="2"/>
  <c r="R4024" i="2"/>
  <c r="T4024" i="2"/>
  <c r="R4025" i="2"/>
  <c r="T4025" i="2"/>
  <c r="R4026" i="2"/>
  <c r="T4026" i="2"/>
  <c r="R4027" i="2"/>
  <c r="T4027" i="2"/>
  <c r="R4028" i="2"/>
  <c r="T4028" i="2"/>
  <c r="R4029" i="2"/>
  <c r="T4029" i="2"/>
  <c r="R4030" i="2"/>
  <c r="T4030" i="2"/>
  <c r="R4031" i="2"/>
  <c r="T4031" i="2"/>
  <c r="R4032" i="2"/>
  <c r="T4032" i="2"/>
  <c r="R4033" i="2"/>
  <c r="T4033" i="2"/>
  <c r="R4034" i="2"/>
  <c r="T4034" i="2"/>
  <c r="R4035" i="2"/>
  <c r="T4035" i="2"/>
  <c r="R4036" i="2"/>
  <c r="T4036" i="2"/>
  <c r="R4037" i="2"/>
  <c r="T4037" i="2"/>
  <c r="R4038" i="2"/>
  <c r="T4038" i="2"/>
  <c r="R4039" i="2"/>
  <c r="T4039" i="2"/>
  <c r="R4040" i="2"/>
  <c r="T4040" i="2"/>
  <c r="R4041" i="2"/>
  <c r="T4041" i="2"/>
  <c r="R4042" i="2"/>
  <c r="T4042" i="2"/>
  <c r="R4043" i="2"/>
  <c r="T4043" i="2"/>
  <c r="R4044" i="2"/>
  <c r="T4044" i="2"/>
  <c r="R4045" i="2"/>
  <c r="T4045" i="2"/>
  <c r="R4046" i="2"/>
  <c r="T4046" i="2"/>
  <c r="R4047" i="2"/>
  <c r="T4047" i="2"/>
  <c r="R4048" i="2"/>
  <c r="T4048" i="2"/>
  <c r="R4049" i="2"/>
  <c r="T4049" i="2"/>
  <c r="R4050" i="2"/>
  <c r="T4050" i="2"/>
  <c r="Q4051" i="2"/>
  <c r="R4051" i="2"/>
  <c r="S4051" i="2"/>
  <c r="T4051" i="2"/>
  <c r="R4052" i="2"/>
  <c r="T4052" i="2"/>
  <c r="R4053" i="2"/>
  <c r="T4053" i="2"/>
  <c r="R4054" i="2"/>
  <c r="T4054" i="2"/>
  <c r="Q4055" i="2"/>
  <c r="R4055" i="2"/>
  <c r="S4055" i="2"/>
  <c r="T4055" i="2"/>
  <c r="Q4056" i="2"/>
  <c r="R4056" i="2"/>
  <c r="S4056" i="2"/>
  <c r="T4056" i="2"/>
  <c r="R4057" i="2"/>
  <c r="T4057" i="2"/>
  <c r="R4058" i="2"/>
  <c r="T4058" i="2"/>
  <c r="R4059" i="2"/>
  <c r="T4059" i="2"/>
  <c r="R4060" i="2"/>
  <c r="T4060" i="2"/>
  <c r="R4061" i="2"/>
  <c r="T4061" i="2"/>
  <c r="R4062" i="2"/>
  <c r="T4062" i="2"/>
  <c r="R4063" i="2"/>
  <c r="T4063" i="2"/>
  <c r="R4064" i="2"/>
  <c r="T4064" i="2"/>
  <c r="R4065" i="2"/>
  <c r="T4065" i="2"/>
  <c r="R4066" i="2"/>
  <c r="T4066" i="2"/>
  <c r="R4067" i="2"/>
  <c r="T4067" i="2"/>
  <c r="R4068" i="2"/>
  <c r="T4068" i="2"/>
  <c r="R4069" i="2"/>
  <c r="T4069" i="2"/>
  <c r="R4070" i="2"/>
  <c r="T4070" i="2"/>
  <c r="R4071" i="2"/>
  <c r="T4071" i="2"/>
  <c r="R4072" i="2"/>
  <c r="T4072" i="2"/>
  <c r="R4073" i="2"/>
  <c r="T4073" i="2"/>
  <c r="R4074" i="2"/>
  <c r="T4074" i="2"/>
  <c r="R4075" i="2"/>
  <c r="T4075" i="2"/>
  <c r="R4076" i="2"/>
  <c r="T4076" i="2"/>
  <c r="R4077" i="2"/>
  <c r="T4077" i="2"/>
  <c r="R4078" i="2"/>
  <c r="T4078" i="2"/>
  <c r="R4079" i="2"/>
  <c r="T4079" i="2"/>
  <c r="R4080" i="2"/>
  <c r="T4080" i="2"/>
  <c r="R4081" i="2"/>
  <c r="T4081" i="2"/>
  <c r="R4082" i="2"/>
  <c r="T4082" i="2"/>
  <c r="Q4083" i="2"/>
  <c r="R4083" i="2"/>
  <c r="S4083" i="2"/>
  <c r="T4083" i="2"/>
  <c r="R4084" i="2"/>
  <c r="T4084" i="2"/>
  <c r="R4085" i="2"/>
  <c r="T4085" i="2"/>
  <c r="Q4086" i="2"/>
  <c r="R4086" i="2"/>
  <c r="S4086" i="2"/>
  <c r="T4086" i="2"/>
  <c r="Q4087" i="2"/>
  <c r="R4087" i="2"/>
  <c r="S4087" i="2"/>
  <c r="T4087" i="2"/>
  <c r="R4088" i="2"/>
  <c r="T4088" i="2"/>
  <c r="R4089" i="2"/>
  <c r="T4089" i="2"/>
  <c r="R4090" i="2"/>
  <c r="T4090" i="2"/>
  <c r="R4091" i="2"/>
  <c r="T4091" i="2"/>
  <c r="R4092" i="2"/>
  <c r="T4092" i="2"/>
  <c r="R4093" i="2"/>
  <c r="T4093" i="2"/>
  <c r="R4094" i="2"/>
  <c r="T4094" i="2"/>
  <c r="R4095" i="2"/>
  <c r="T4095" i="2"/>
  <c r="R4096" i="2"/>
  <c r="T4096" i="2"/>
  <c r="R4097" i="2"/>
  <c r="T4097" i="2"/>
  <c r="R4098" i="2"/>
  <c r="T4098" i="2"/>
  <c r="R4099" i="2"/>
  <c r="T4099" i="2"/>
  <c r="R4100" i="2"/>
  <c r="T4100" i="2"/>
  <c r="R4101" i="2"/>
  <c r="T4101" i="2"/>
  <c r="R4102" i="2"/>
  <c r="T4102" i="2"/>
  <c r="R4103" i="2"/>
  <c r="T4103" i="2"/>
  <c r="R4104" i="2"/>
  <c r="T4104" i="2"/>
  <c r="R4105" i="2"/>
  <c r="T4105" i="2"/>
  <c r="R4106" i="2"/>
  <c r="T4106" i="2"/>
  <c r="R4107" i="2"/>
  <c r="T4107" i="2"/>
  <c r="R4108" i="2"/>
  <c r="T4108" i="2"/>
  <c r="R4109" i="2"/>
  <c r="T4109" i="2"/>
  <c r="R4110" i="2"/>
  <c r="T4110" i="2"/>
  <c r="R4111" i="2"/>
  <c r="T4111" i="2"/>
  <c r="R4112" i="2"/>
  <c r="T4112" i="2"/>
  <c r="R4113" i="2"/>
  <c r="T4113" i="2"/>
  <c r="R4114" i="2"/>
  <c r="T4114" i="2"/>
  <c r="Q4115" i="2"/>
  <c r="R4115" i="2"/>
  <c r="S4115" i="2"/>
  <c r="T4115" i="2"/>
  <c r="R4116" i="2"/>
  <c r="T4116" i="2"/>
  <c r="R4117" i="2"/>
  <c r="T4117" i="2"/>
  <c r="Q4118" i="2"/>
  <c r="R4118" i="2"/>
  <c r="S4118" i="2"/>
  <c r="T4118" i="2"/>
  <c r="Q4119" i="2"/>
  <c r="R4119" i="2"/>
  <c r="S4119" i="2"/>
  <c r="T4119" i="2"/>
  <c r="Q4120" i="2"/>
  <c r="R4120" i="2"/>
  <c r="S4120" i="2"/>
  <c r="T4120" i="2"/>
  <c r="Q4121" i="2"/>
  <c r="R4121" i="2"/>
  <c r="S4121" i="2"/>
  <c r="T4121" i="2"/>
  <c r="Q4122" i="2"/>
  <c r="R4122" i="2"/>
  <c r="S4122" i="2"/>
  <c r="T4122" i="2"/>
  <c r="Q4123" i="2"/>
  <c r="R4123" i="2"/>
  <c r="S4123" i="2"/>
  <c r="T4123" i="2"/>
  <c r="Q4124" i="2"/>
  <c r="R4124" i="2"/>
  <c r="S4124" i="2"/>
  <c r="T4124" i="2"/>
  <c r="Q4125" i="2"/>
  <c r="R4125" i="2"/>
  <c r="S4125" i="2"/>
  <c r="T4125" i="2"/>
  <c r="R4126" i="2"/>
  <c r="T4126" i="2"/>
  <c r="R4127" i="2"/>
  <c r="T4127" i="2"/>
  <c r="R4128" i="2"/>
  <c r="T4128" i="2"/>
  <c r="R4129" i="2"/>
  <c r="T4129" i="2"/>
  <c r="R4130" i="2"/>
  <c r="T4130" i="2"/>
  <c r="R4131" i="2"/>
  <c r="T4131" i="2"/>
  <c r="R4132" i="2"/>
  <c r="T4132" i="2"/>
  <c r="R4133" i="2"/>
  <c r="T4133" i="2"/>
  <c r="R4134" i="2"/>
  <c r="T4134" i="2"/>
  <c r="R4135" i="2"/>
  <c r="T4135" i="2"/>
  <c r="Q4136" i="2"/>
  <c r="R4136" i="2"/>
  <c r="S4136" i="2"/>
  <c r="T4136" i="2"/>
  <c r="R4137" i="2"/>
  <c r="T4137" i="2"/>
  <c r="R4138" i="2"/>
  <c r="T4138" i="2"/>
  <c r="R4139" i="2"/>
  <c r="T4139" i="2"/>
  <c r="R4140" i="2"/>
  <c r="T4140" i="2"/>
  <c r="R4141" i="2"/>
  <c r="T4141" i="2"/>
  <c r="Q4142" i="2"/>
  <c r="R4142" i="2"/>
  <c r="S4142" i="2"/>
  <c r="T4142" i="2"/>
  <c r="R4143" i="2"/>
  <c r="T4143" i="2"/>
  <c r="R4144" i="2"/>
  <c r="T4144" i="2"/>
  <c r="Q4145" i="2"/>
  <c r="R4145" i="2"/>
  <c r="S4145" i="2"/>
  <c r="T4145" i="2"/>
  <c r="R4146" i="2"/>
  <c r="T4146" i="2"/>
  <c r="R4147" i="2"/>
  <c r="T4147" i="2"/>
  <c r="R4148" i="2"/>
  <c r="T4148" i="2"/>
  <c r="Q4149" i="2"/>
  <c r="R4149" i="2"/>
  <c r="S4149" i="2"/>
  <c r="T4149" i="2"/>
  <c r="R4150" i="2"/>
  <c r="T4150" i="2"/>
  <c r="R4151" i="2"/>
  <c r="T4151" i="2"/>
  <c r="R4152" i="2"/>
  <c r="T4152" i="2"/>
  <c r="R4153" i="2"/>
  <c r="T4153" i="2"/>
  <c r="R4154" i="2"/>
  <c r="T4154" i="2"/>
  <c r="R4155" i="2"/>
  <c r="T4155" i="2"/>
  <c r="Q4156" i="2"/>
  <c r="R4156" i="2"/>
  <c r="S4156" i="2"/>
  <c r="T4156" i="2"/>
  <c r="R4157" i="2"/>
  <c r="T4157" i="2"/>
  <c r="Q4158" i="2"/>
  <c r="R4158" i="2"/>
  <c r="S4158" i="2"/>
  <c r="T4158" i="2"/>
  <c r="Q4159" i="2"/>
  <c r="R4159" i="2"/>
  <c r="S4159" i="2"/>
  <c r="T4159" i="2"/>
  <c r="Q4160" i="2"/>
  <c r="R4160" i="2"/>
  <c r="S4160" i="2"/>
  <c r="T4160" i="2"/>
  <c r="Q4161" i="2"/>
  <c r="R4161" i="2"/>
  <c r="S4161" i="2"/>
  <c r="T4161" i="2"/>
  <c r="Q4162" i="2"/>
  <c r="R4162" i="2"/>
  <c r="S4162" i="2"/>
  <c r="T4162" i="2"/>
  <c r="R4163" i="2"/>
  <c r="T4163" i="2"/>
  <c r="Q4164" i="2"/>
  <c r="R4164" i="2"/>
  <c r="S4164" i="2"/>
  <c r="T4164" i="2"/>
  <c r="R4165" i="2"/>
  <c r="T4165" i="2"/>
  <c r="R4166" i="2"/>
  <c r="T4166" i="2"/>
  <c r="R4167" i="2"/>
  <c r="T4167" i="2"/>
  <c r="Q4168" i="2"/>
  <c r="R4168" i="2"/>
  <c r="S4168" i="2"/>
  <c r="T4168" i="2"/>
  <c r="R4169" i="2"/>
  <c r="T4169" i="2"/>
  <c r="R4170" i="2"/>
  <c r="T4170" i="2"/>
  <c r="R4171" i="2"/>
  <c r="T4171" i="2"/>
  <c r="R4172" i="2"/>
  <c r="T4172" i="2"/>
  <c r="Q4173" i="2"/>
  <c r="R4173" i="2"/>
  <c r="S4173" i="2"/>
  <c r="T4173" i="2"/>
  <c r="Q4174" i="2"/>
  <c r="R4174" i="2"/>
  <c r="S4174" i="2"/>
  <c r="T4174" i="2"/>
  <c r="Q4175" i="2"/>
  <c r="R4175" i="2"/>
  <c r="S4175" i="2"/>
  <c r="T4175" i="2"/>
  <c r="Q4176" i="2"/>
  <c r="R4176" i="2"/>
  <c r="S4176" i="2"/>
  <c r="T4176" i="2"/>
  <c r="Q4177" i="2"/>
  <c r="R4177" i="2"/>
  <c r="S4177" i="2"/>
  <c r="T4177" i="2"/>
  <c r="Q4178" i="2"/>
  <c r="R4178" i="2"/>
  <c r="S4178" i="2"/>
  <c r="T4178" i="2"/>
  <c r="R4179" i="2"/>
  <c r="T4179" i="2"/>
  <c r="Q4180" i="2"/>
  <c r="R4180" i="2"/>
  <c r="S4180" i="2"/>
  <c r="T4180" i="2"/>
  <c r="Q4181" i="2"/>
  <c r="R4181" i="2"/>
  <c r="S4181" i="2"/>
  <c r="T4181" i="2"/>
  <c r="Q4182" i="2"/>
  <c r="R4182" i="2"/>
  <c r="S4182" i="2"/>
  <c r="T4182" i="2"/>
  <c r="Q4183" i="2"/>
  <c r="R4183" i="2"/>
  <c r="S4183" i="2"/>
  <c r="T4183" i="2"/>
  <c r="R4184" i="2"/>
  <c r="T4184" i="2"/>
  <c r="R4185" i="2"/>
  <c r="T4185" i="2"/>
  <c r="Q4186" i="2"/>
  <c r="R4186" i="2"/>
  <c r="S4186" i="2"/>
  <c r="T4186" i="2"/>
  <c r="Q4187" i="2"/>
  <c r="R4187" i="2"/>
  <c r="S4187" i="2"/>
  <c r="T4187" i="2"/>
  <c r="Q4188" i="2"/>
  <c r="R4188" i="2"/>
  <c r="S4188" i="2"/>
  <c r="T4188" i="2"/>
  <c r="Q4189" i="2"/>
  <c r="R4189" i="2"/>
  <c r="S4189" i="2"/>
  <c r="T4189" i="2"/>
  <c r="Q4190" i="2"/>
  <c r="R4190" i="2"/>
  <c r="S4190" i="2"/>
  <c r="T4190" i="2"/>
  <c r="R4191" i="2"/>
  <c r="T4191" i="2"/>
  <c r="R4192" i="2"/>
  <c r="T4192" i="2"/>
  <c r="R4193" i="2"/>
  <c r="T4193" i="2"/>
  <c r="R4194" i="2"/>
  <c r="T4194" i="2"/>
  <c r="R4195" i="2"/>
  <c r="T4195" i="2"/>
  <c r="R4196" i="2"/>
  <c r="T4196" i="2"/>
  <c r="R4197" i="2"/>
  <c r="T4197" i="2"/>
  <c r="R4198" i="2"/>
  <c r="T4198" i="2"/>
  <c r="R4199" i="2"/>
  <c r="T4199" i="2"/>
  <c r="Q4200" i="2"/>
  <c r="R4200" i="2"/>
  <c r="S4200" i="2"/>
  <c r="T4200" i="2"/>
  <c r="Q4201" i="2"/>
  <c r="R4201" i="2"/>
  <c r="S4201" i="2"/>
  <c r="T4201" i="2"/>
  <c r="Q4202" i="2"/>
  <c r="R4202" i="2"/>
  <c r="S4202" i="2"/>
  <c r="T4202" i="2"/>
  <c r="Q4203" i="2"/>
  <c r="R4203" i="2"/>
  <c r="S4203" i="2"/>
  <c r="T4203" i="2"/>
  <c r="Q4204" i="2"/>
  <c r="R4204" i="2"/>
  <c r="S4204" i="2"/>
  <c r="T4204" i="2"/>
  <c r="R4205" i="2"/>
  <c r="T4205" i="2"/>
  <c r="R4206" i="2"/>
  <c r="T4206" i="2"/>
  <c r="Q4207" i="2"/>
  <c r="R4207" i="2"/>
  <c r="S4207" i="2"/>
  <c r="T4207" i="2"/>
  <c r="R4208" i="2"/>
  <c r="T4208" i="2"/>
  <c r="R4209" i="2"/>
  <c r="T4209" i="2"/>
  <c r="R4210" i="2"/>
  <c r="T4210" i="2"/>
  <c r="R4211" i="2"/>
  <c r="T4211" i="2"/>
  <c r="Q4212" i="2"/>
  <c r="R4212" i="2"/>
  <c r="S4212" i="2"/>
  <c r="T4212" i="2"/>
  <c r="R4213" i="2"/>
  <c r="T4213" i="2"/>
  <c r="Q4214" i="2"/>
  <c r="R4214" i="2"/>
  <c r="S4214" i="2"/>
  <c r="T4214" i="2"/>
  <c r="R4215" i="2"/>
  <c r="T4215" i="2"/>
  <c r="R4216" i="2"/>
  <c r="T4216" i="2"/>
  <c r="Q4217" i="2"/>
  <c r="R4217" i="2"/>
  <c r="S4217" i="2"/>
  <c r="T4217" i="2"/>
  <c r="Q4218" i="2"/>
  <c r="R4218" i="2"/>
  <c r="S4218" i="2"/>
  <c r="T4218" i="2"/>
  <c r="Q4219" i="2"/>
  <c r="R4219" i="2"/>
  <c r="S4219" i="2"/>
  <c r="T4219" i="2"/>
  <c r="Q4220" i="2"/>
  <c r="R4220" i="2"/>
  <c r="S4220" i="2"/>
  <c r="T4220" i="2"/>
  <c r="Q4221" i="2"/>
  <c r="R4221" i="2"/>
  <c r="S4221" i="2"/>
  <c r="T4221" i="2"/>
  <c r="Q4222" i="2"/>
  <c r="R4222" i="2"/>
  <c r="S4222" i="2"/>
  <c r="T4222" i="2"/>
  <c r="Q4223" i="2"/>
  <c r="R4223" i="2"/>
  <c r="S4223" i="2"/>
  <c r="T4223" i="2"/>
  <c r="Q4224" i="2"/>
  <c r="R4224" i="2"/>
  <c r="S4224" i="2"/>
  <c r="T4224" i="2"/>
  <c r="R4225" i="2"/>
  <c r="T4225" i="2"/>
  <c r="Q4226" i="2"/>
  <c r="R4226" i="2"/>
  <c r="S4226" i="2"/>
  <c r="T4226" i="2"/>
  <c r="R4227" i="2"/>
  <c r="T4227" i="2"/>
  <c r="Q4228" i="2"/>
  <c r="R4228" i="2"/>
  <c r="S4228" i="2"/>
  <c r="T4228" i="2"/>
  <c r="R4229" i="2"/>
  <c r="T4229" i="2"/>
  <c r="R4230" i="2"/>
  <c r="T4230" i="2"/>
  <c r="R4231" i="2"/>
  <c r="T4231" i="2"/>
  <c r="Q4232" i="2"/>
  <c r="R4232" i="2"/>
  <c r="S4232" i="2"/>
  <c r="T4232" i="2"/>
  <c r="Q4233" i="2"/>
  <c r="R4233" i="2"/>
  <c r="S4233" i="2"/>
  <c r="T4233" i="2"/>
  <c r="R4234" i="2"/>
  <c r="T4234" i="2"/>
  <c r="R4235" i="2"/>
  <c r="T4235" i="2"/>
  <c r="Q4236" i="2"/>
  <c r="R4236" i="2"/>
  <c r="S4236" i="2"/>
  <c r="T4236" i="2"/>
  <c r="R4237" i="2"/>
  <c r="T4237" i="2"/>
  <c r="R4238" i="2"/>
  <c r="T4238" i="2"/>
  <c r="Q4239" i="2"/>
  <c r="R4239" i="2"/>
  <c r="S4239" i="2"/>
  <c r="T4239" i="2"/>
  <c r="Q4240" i="2"/>
  <c r="R4240" i="2"/>
  <c r="S4240" i="2"/>
  <c r="T4240" i="2"/>
  <c r="Q4241" i="2"/>
  <c r="R4241" i="2"/>
  <c r="S4241" i="2"/>
  <c r="T4241" i="2"/>
  <c r="Q4242" i="2"/>
  <c r="R4242" i="2"/>
  <c r="S4242" i="2"/>
  <c r="T4242" i="2"/>
  <c r="R4243" i="2"/>
  <c r="T4243" i="2"/>
  <c r="R4244" i="2"/>
  <c r="T4244" i="2"/>
  <c r="R4245" i="2"/>
  <c r="T4245" i="2"/>
  <c r="R4246" i="2"/>
  <c r="T4246" i="2"/>
  <c r="Q4247" i="2"/>
  <c r="R4247" i="2"/>
  <c r="S4247" i="2"/>
  <c r="T4247" i="2"/>
  <c r="R4248" i="2"/>
  <c r="T4248" i="2"/>
  <c r="R4249" i="2"/>
  <c r="T4249" i="2"/>
  <c r="R4250" i="2"/>
  <c r="T4250" i="2"/>
  <c r="R4251" i="2"/>
  <c r="T4251" i="2"/>
  <c r="Q4252" i="2"/>
  <c r="R4252" i="2"/>
  <c r="S4252" i="2"/>
  <c r="T4252" i="2"/>
  <c r="R4253" i="2"/>
  <c r="T4253" i="2"/>
  <c r="R4254" i="2"/>
  <c r="T4254" i="2"/>
  <c r="R4255" i="2"/>
  <c r="T4255" i="2"/>
  <c r="R4256" i="2"/>
  <c r="T4256" i="2"/>
  <c r="R4257" i="2"/>
  <c r="T4257" i="2"/>
  <c r="Q4258" i="2"/>
  <c r="R4258" i="2"/>
  <c r="S4258" i="2"/>
  <c r="T4258" i="2"/>
  <c r="Q4259" i="2"/>
  <c r="R4259" i="2"/>
  <c r="S4259" i="2"/>
  <c r="T4259" i="2"/>
  <c r="R4260" i="2"/>
  <c r="T4260" i="2"/>
  <c r="R4261" i="2"/>
  <c r="T4261" i="2"/>
  <c r="R4262" i="2"/>
  <c r="T4262" i="2"/>
  <c r="R4263" i="2"/>
  <c r="T4263" i="2"/>
  <c r="Q4264" i="2"/>
  <c r="R4264" i="2"/>
  <c r="S4264" i="2"/>
  <c r="T4264" i="2"/>
  <c r="Q4265" i="2"/>
  <c r="R4265" i="2"/>
  <c r="S4265" i="2"/>
  <c r="T4265" i="2"/>
  <c r="Q4266" i="2"/>
  <c r="R4266" i="2"/>
  <c r="S4266" i="2"/>
  <c r="T4266" i="2"/>
  <c r="Q4267" i="2"/>
  <c r="R4267" i="2"/>
  <c r="S4267" i="2"/>
  <c r="T4267" i="2"/>
  <c r="R4268" i="2"/>
  <c r="T4268" i="2"/>
  <c r="Q4269" i="2"/>
  <c r="R4269" i="2"/>
  <c r="S4269" i="2"/>
  <c r="T4269" i="2"/>
  <c r="Q4270" i="2"/>
  <c r="R4270" i="2"/>
  <c r="S4270" i="2"/>
  <c r="T4270" i="2"/>
  <c r="Q4271" i="2"/>
  <c r="R4271" i="2"/>
  <c r="S4271" i="2"/>
  <c r="T4271" i="2"/>
  <c r="Q4272" i="2"/>
  <c r="R4272" i="2"/>
  <c r="S4272" i="2"/>
  <c r="T4272" i="2"/>
  <c r="Q4273" i="2"/>
  <c r="R4273" i="2"/>
  <c r="S4273" i="2"/>
  <c r="T4273" i="2"/>
  <c r="Q4274" i="2"/>
  <c r="R4274" i="2"/>
  <c r="S4274" i="2"/>
  <c r="T4274" i="2"/>
  <c r="R4275" i="2"/>
  <c r="T4275" i="2"/>
  <c r="Q4276" i="2"/>
  <c r="R4276" i="2"/>
  <c r="S4276" i="2"/>
  <c r="T4276" i="2"/>
  <c r="Q4277" i="2"/>
  <c r="R4277" i="2"/>
  <c r="S4277" i="2"/>
  <c r="T4277" i="2"/>
  <c r="Q4278" i="2"/>
  <c r="R4278" i="2"/>
  <c r="S4278" i="2"/>
  <c r="T4278" i="2"/>
  <c r="Q4279" i="2"/>
  <c r="R4279" i="2"/>
  <c r="S4279" i="2"/>
  <c r="T4279" i="2"/>
  <c r="Q4280" i="2"/>
  <c r="R4280" i="2"/>
  <c r="S4280" i="2"/>
  <c r="T4280" i="2"/>
  <c r="Q4281" i="2"/>
  <c r="R4281" i="2"/>
  <c r="S4281" i="2"/>
  <c r="T4281" i="2"/>
  <c r="R4282" i="2"/>
  <c r="T4282" i="2"/>
  <c r="Q4283" i="2"/>
  <c r="R4283" i="2"/>
  <c r="S4283" i="2"/>
  <c r="T4283" i="2"/>
  <c r="Q4284" i="2"/>
  <c r="R4284" i="2"/>
  <c r="S4284" i="2"/>
  <c r="T4284" i="2"/>
  <c r="Q4285" i="2"/>
  <c r="R4285" i="2"/>
  <c r="S4285" i="2"/>
  <c r="T4285" i="2"/>
  <c r="R4286" i="2"/>
  <c r="T4286" i="2"/>
  <c r="Q4287" i="2"/>
  <c r="R4287" i="2"/>
  <c r="S4287" i="2"/>
  <c r="T4287" i="2"/>
  <c r="Q4288" i="2"/>
  <c r="R4288" i="2"/>
  <c r="S4288" i="2"/>
  <c r="T4288" i="2"/>
  <c r="Q4289" i="2"/>
  <c r="R4289" i="2"/>
  <c r="S4289" i="2"/>
  <c r="T4289" i="2"/>
  <c r="Q4290" i="2"/>
  <c r="R4290" i="2"/>
  <c r="S4290" i="2"/>
  <c r="T4290" i="2"/>
  <c r="Q4291" i="2"/>
  <c r="R4291" i="2"/>
  <c r="S4291" i="2"/>
  <c r="T4291" i="2"/>
  <c r="Q4292" i="2"/>
  <c r="R4292" i="2"/>
  <c r="S4292" i="2"/>
  <c r="T4292" i="2"/>
  <c r="Q4293" i="2"/>
  <c r="R4293" i="2"/>
  <c r="S4293" i="2"/>
  <c r="T4293" i="2"/>
  <c r="Q4294" i="2"/>
  <c r="R4294" i="2"/>
  <c r="S4294" i="2"/>
  <c r="T4294" i="2"/>
  <c r="Q4295" i="2"/>
  <c r="R4295" i="2"/>
  <c r="S4295" i="2"/>
  <c r="T4295" i="2"/>
  <c r="Q4296" i="2"/>
  <c r="R4296" i="2"/>
  <c r="S4296" i="2"/>
  <c r="T4296" i="2"/>
  <c r="Q4297" i="2"/>
  <c r="R4297" i="2"/>
  <c r="S4297" i="2"/>
  <c r="T4297" i="2"/>
  <c r="Q4298" i="2"/>
  <c r="R4298" i="2"/>
  <c r="S4298" i="2"/>
  <c r="T4298" i="2"/>
  <c r="Q4299" i="2"/>
  <c r="R4299" i="2"/>
  <c r="S4299" i="2"/>
  <c r="T4299" i="2"/>
  <c r="Q4300" i="2"/>
  <c r="R4300" i="2"/>
  <c r="S4300" i="2"/>
  <c r="T4300" i="2"/>
  <c r="Q4301" i="2"/>
  <c r="R4301" i="2"/>
  <c r="S4301" i="2"/>
  <c r="T4301" i="2"/>
  <c r="Q4302" i="2"/>
  <c r="R4302" i="2"/>
  <c r="S4302" i="2"/>
  <c r="T4302" i="2"/>
  <c r="Q4303" i="2"/>
  <c r="R4303" i="2"/>
  <c r="S4303" i="2"/>
  <c r="T4303" i="2"/>
  <c r="Q4304" i="2"/>
  <c r="R4304" i="2"/>
  <c r="S4304" i="2"/>
  <c r="T4304" i="2"/>
  <c r="Q4305" i="2"/>
  <c r="R4305" i="2"/>
  <c r="S4305" i="2"/>
  <c r="T4305" i="2"/>
  <c r="Q4306" i="2"/>
  <c r="R4306" i="2"/>
  <c r="S4306" i="2"/>
  <c r="T4306" i="2"/>
  <c r="Q4307" i="2"/>
  <c r="R4307" i="2"/>
  <c r="S4307" i="2"/>
  <c r="T4307" i="2"/>
  <c r="Q4308" i="2"/>
  <c r="R4308" i="2"/>
  <c r="S4308" i="2"/>
  <c r="T4308" i="2"/>
  <c r="Q4309" i="2"/>
  <c r="R4309" i="2"/>
  <c r="S4309" i="2"/>
  <c r="T4309" i="2"/>
  <c r="Q4310" i="2"/>
  <c r="R4310" i="2"/>
  <c r="S4310" i="2"/>
  <c r="T4310" i="2"/>
  <c r="Q4311" i="2"/>
  <c r="R4311" i="2"/>
  <c r="S4311" i="2"/>
  <c r="T4311" i="2"/>
  <c r="Q4312" i="2"/>
  <c r="R4312" i="2"/>
  <c r="S4312" i="2"/>
  <c r="T4312" i="2"/>
  <c r="Q4313" i="2"/>
  <c r="R4313" i="2"/>
  <c r="S4313" i="2"/>
  <c r="T4313" i="2"/>
  <c r="Q4314" i="2"/>
  <c r="R4314" i="2"/>
  <c r="S4314" i="2"/>
  <c r="T4314" i="2"/>
  <c r="Q4315" i="2"/>
  <c r="R4315" i="2"/>
  <c r="S4315" i="2"/>
  <c r="T4315" i="2"/>
  <c r="R4316" i="2"/>
  <c r="T4316" i="2"/>
  <c r="R4317" i="2"/>
  <c r="T4317" i="2"/>
  <c r="R4318" i="2"/>
  <c r="T4318" i="2"/>
  <c r="R4319" i="2"/>
  <c r="T4319" i="2"/>
  <c r="R4320" i="2"/>
  <c r="T4320" i="2"/>
  <c r="R4321" i="2"/>
  <c r="T4321" i="2"/>
  <c r="R4322" i="2"/>
  <c r="T4322" i="2"/>
  <c r="R4323" i="2"/>
  <c r="T4323" i="2"/>
  <c r="R4324" i="2"/>
  <c r="T4324" i="2"/>
  <c r="Q4325" i="2"/>
  <c r="R4325" i="2"/>
  <c r="S4325" i="2"/>
  <c r="T4325" i="2"/>
  <c r="Q4326" i="2"/>
  <c r="R4326" i="2"/>
  <c r="S4326" i="2"/>
  <c r="T4326" i="2"/>
  <c r="Q4327" i="2"/>
  <c r="R4327" i="2"/>
  <c r="S4327" i="2"/>
  <c r="T4327" i="2"/>
  <c r="Q4328" i="2"/>
  <c r="R4328" i="2"/>
  <c r="S4328" i="2"/>
  <c r="T4328" i="2"/>
  <c r="Q4329" i="2"/>
  <c r="R4329" i="2"/>
  <c r="S4329" i="2"/>
  <c r="T4329" i="2"/>
  <c r="R4330" i="2"/>
  <c r="T4330" i="2"/>
  <c r="R4331" i="2"/>
  <c r="T4331" i="2"/>
  <c r="R4332" i="2"/>
  <c r="T4332" i="2"/>
  <c r="R4333" i="2"/>
  <c r="T4333" i="2"/>
  <c r="Q4334" i="2"/>
  <c r="R4334" i="2"/>
  <c r="S4334" i="2"/>
  <c r="T4334" i="2"/>
  <c r="Q4335" i="2"/>
  <c r="R4335" i="2"/>
  <c r="S4335" i="2"/>
  <c r="T4335" i="2"/>
  <c r="Q4336" i="2"/>
  <c r="R4336" i="2"/>
  <c r="S4336" i="2"/>
  <c r="T4336" i="2"/>
  <c r="R4337" i="2"/>
  <c r="T4337" i="2"/>
  <c r="Q4338" i="2"/>
  <c r="R4338" i="2"/>
  <c r="S4338" i="2"/>
  <c r="T4338" i="2"/>
  <c r="Q4339" i="2"/>
  <c r="R4339" i="2"/>
  <c r="S4339" i="2"/>
  <c r="T4339" i="2"/>
  <c r="Q4340" i="2"/>
  <c r="R4340" i="2"/>
  <c r="S4340" i="2"/>
  <c r="T4340" i="2"/>
  <c r="Q4341" i="2"/>
  <c r="R4341" i="2"/>
  <c r="S4341" i="2"/>
  <c r="T4341" i="2"/>
  <c r="Q4342" i="2"/>
  <c r="R4342" i="2"/>
  <c r="S4342" i="2"/>
  <c r="T4342" i="2"/>
  <c r="Q4343" i="2"/>
  <c r="R4343" i="2"/>
  <c r="S4343" i="2"/>
  <c r="T4343" i="2"/>
  <c r="Q4344" i="2"/>
  <c r="R4344" i="2"/>
  <c r="S4344" i="2"/>
  <c r="T4344" i="2"/>
  <c r="Q4345" i="2"/>
  <c r="R4345" i="2"/>
  <c r="S4345" i="2"/>
  <c r="T4345" i="2"/>
  <c r="R2990" i="2"/>
  <c r="T2990" i="2"/>
  <c r="R2991" i="2"/>
  <c r="T2991" i="2"/>
  <c r="R2992" i="2"/>
  <c r="T2992" i="2"/>
  <c r="R2993" i="2"/>
  <c r="T2993" i="2"/>
  <c r="R2994" i="2"/>
  <c r="T2994" i="2"/>
  <c r="R2995" i="2"/>
  <c r="T2995" i="2"/>
  <c r="R2996" i="2"/>
  <c r="T2996" i="2"/>
  <c r="R2997" i="2"/>
  <c r="T2997" i="2"/>
  <c r="R2998" i="2"/>
  <c r="T2998" i="2"/>
  <c r="R2999" i="2"/>
  <c r="T2999" i="2"/>
  <c r="R3000" i="2"/>
  <c r="T3000" i="2"/>
  <c r="Q3001" i="2"/>
  <c r="R3001" i="2"/>
  <c r="S3001" i="2"/>
  <c r="T3001" i="2"/>
  <c r="Q3002" i="2"/>
  <c r="R3002" i="2"/>
  <c r="S3002" i="2"/>
  <c r="T3002" i="2"/>
  <c r="Q3003" i="2"/>
  <c r="R3003" i="2"/>
  <c r="S3003" i="2"/>
  <c r="T3003" i="2"/>
  <c r="Q3004" i="2"/>
  <c r="R3004" i="2"/>
  <c r="S3004" i="2"/>
  <c r="T3004" i="2"/>
  <c r="R3005" i="2"/>
  <c r="T3005" i="2"/>
  <c r="R3006" i="2"/>
  <c r="T3006" i="2"/>
  <c r="R3007" i="2"/>
  <c r="T3007" i="2"/>
  <c r="Q3008" i="2"/>
  <c r="R3008" i="2"/>
  <c r="S3008" i="2"/>
  <c r="T3008" i="2"/>
  <c r="R3009" i="2"/>
  <c r="T3009" i="2"/>
  <c r="R3010" i="2"/>
  <c r="T3010" i="2"/>
  <c r="R3011" i="2"/>
  <c r="T3011" i="2"/>
  <c r="R3012" i="2"/>
  <c r="T3012" i="2"/>
  <c r="R3013" i="2"/>
  <c r="T3013" i="2"/>
  <c r="R3014" i="2"/>
  <c r="T3014" i="2"/>
  <c r="R3015" i="2"/>
  <c r="T3015" i="2"/>
  <c r="R3016" i="2"/>
  <c r="T3016" i="2"/>
  <c r="R3017" i="2"/>
  <c r="T3017" i="2"/>
  <c r="R3018" i="2"/>
  <c r="T3018" i="2"/>
  <c r="R3019" i="2"/>
  <c r="T3019" i="2"/>
  <c r="R3020" i="2"/>
  <c r="T3020" i="2"/>
  <c r="R3021" i="2"/>
  <c r="T3021" i="2"/>
  <c r="R3022" i="2"/>
  <c r="T3022" i="2"/>
  <c r="R3023" i="2"/>
  <c r="T3023" i="2"/>
  <c r="R3024" i="2"/>
  <c r="T3024" i="2"/>
  <c r="R3025" i="2"/>
  <c r="T3025" i="2"/>
  <c r="R3026" i="2"/>
  <c r="T3026" i="2"/>
  <c r="R3027" i="2"/>
  <c r="T3027" i="2"/>
  <c r="R3028" i="2"/>
  <c r="T3028" i="2"/>
  <c r="R3029" i="2"/>
  <c r="T3029" i="2"/>
  <c r="R3030" i="2"/>
  <c r="T3030" i="2"/>
  <c r="R3031" i="2"/>
  <c r="T3031" i="2"/>
  <c r="R3032" i="2"/>
  <c r="T3032" i="2"/>
  <c r="R3033" i="2"/>
  <c r="T3033" i="2"/>
  <c r="R3034" i="2"/>
  <c r="T3034" i="2"/>
  <c r="R3035" i="2"/>
  <c r="T3035" i="2"/>
  <c r="R3036" i="2"/>
  <c r="T3036" i="2"/>
  <c r="R3037" i="2"/>
  <c r="T3037" i="2"/>
  <c r="R3038" i="2"/>
  <c r="T3038" i="2"/>
  <c r="R3039" i="2"/>
  <c r="T3039" i="2"/>
  <c r="R3040" i="2"/>
  <c r="T3040" i="2"/>
  <c r="R3041" i="2"/>
  <c r="T3041" i="2"/>
  <c r="R3042" i="2"/>
  <c r="T3042" i="2"/>
  <c r="R3043" i="2"/>
  <c r="T3043" i="2"/>
  <c r="R3044" i="2"/>
  <c r="T3044" i="2"/>
  <c r="R3045" i="2"/>
  <c r="T3045" i="2"/>
  <c r="R3046" i="2"/>
  <c r="T3046" i="2"/>
  <c r="R3047" i="2"/>
  <c r="T3047" i="2"/>
  <c r="R3048" i="2"/>
  <c r="T3048" i="2"/>
  <c r="R3049" i="2"/>
  <c r="T3049" i="2"/>
  <c r="R3050" i="2"/>
  <c r="T3050" i="2"/>
  <c r="R3051" i="2"/>
  <c r="T3051" i="2"/>
  <c r="R3052" i="2"/>
  <c r="T3052" i="2"/>
  <c r="R3053" i="2"/>
  <c r="T3053" i="2"/>
  <c r="R3054" i="2"/>
  <c r="T3054" i="2"/>
  <c r="R3055" i="2"/>
  <c r="T3055" i="2"/>
  <c r="Q3056" i="2"/>
  <c r="R3056" i="2"/>
  <c r="S3056" i="2"/>
  <c r="T3056" i="2"/>
  <c r="Q3057" i="2"/>
  <c r="R3057" i="2"/>
  <c r="S3057" i="2"/>
  <c r="T3057" i="2"/>
  <c r="Q3058" i="2"/>
  <c r="R3058" i="2"/>
  <c r="S3058" i="2"/>
  <c r="T3058" i="2"/>
  <c r="Q3059" i="2"/>
  <c r="R3059" i="2"/>
  <c r="S3059" i="2"/>
  <c r="T3059" i="2"/>
  <c r="Q3060" i="2"/>
  <c r="R3060" i="2"/>
  <c r="S3060" i="2"/>
  <c r="T3060" i="2"/>
  <c r="Q3061" i="2"/>
  <c r="R3061" i="2"/>
  <c r="S3061" i="2"/>
  <c r="T3061" i="2"/>
  <c r="Q3062" i="2"/>
  <c r="R3062" i="2"/>
  <c r="S3062" i="2"/>
  <c r="T3062" i="2"/>
  <c r="Q3063" i="2"/>
  <c r="R3063" i="2"/>
  <c r="S3063" i="2"/>
  <c r="T3063" i="2"/>
  <c r="Q3064" i="2"/>
  <c r="R3064" i="2"/>
  <c r="S3064" i="2"/>
  <c r="T3064" i="2"/>
  <c r="Q3065" i="2"/>
  <c r="R3065" i="2"/>
  <c r="S3065" i="2"/>
  <c r="T3065" i="2"/>
  <c r="Q3066" i="2"/>
  <c r="R3066" i="2"/>
  <c r="S3066" i="2"/>
  <c r="T3066" i="2"/>
  <c r="R3067" i="2"/>
  <c r="T3067" i="2"/>
  <c r="R3068" i="2"/>
  <c r="T3068" i="2"/>
  <c r="R3069" i="2"/>
  <c r="T3069" i="2"/>
  <c r="R3070" i="2"/>
  <c r="T3070" i="2"/>
  <c r="R3071" i="2"/>
  <c r="T3071" i="2"/>
  <c r="R3072" i="2"/>
  <c r="T3072" i="2"/>
  <c r="R3073" i="2"/>
  <c r="T3073" i="2"/>
  <c r="R3074" i="2"/>
  <c r="T3074" i="2"/>
  <c r="R3075" i="2"/>
  <c r="T3075" i="2"/>
  <c r="R3076" i="2"/>
  <c r="T3076" i="2"/>
  <c r="R3077" i="2"/>
  <c r="T3077" i="2"/>
  <c r="R3078" i="2"/>
  <c r="T3078" i="2"/>
  <c r="R3079" i="2"/>
  <c r="T3079" i="2"/>
  <c r="R3080" i="2"/>
  <c r="T3080" i="2"/>
  <c r="R3081" i="2"/>
  <c r="T3081" i="2"/>
  <c r="R3082" i="2"/>
  <c r="T3082" i="2"/>
  <c r="R3083" i="2"/>
  <c r="T3083" i="2"/>
  <c r="R3084" i="2"/>
  <c r="T3084" i="2"/>
  <c r="R3085" i="2"/>
  <c r="T3085" i="2"/>
  <c r="R3086" i="2"/>
  <c r="T3086" i="2"/>
  <c r="R3087" i="2"/>
  <c r="T3087" i="2"/>
  <c r="R3088" i="2"/>
  <c r="T3088" i="2"/>
  <c r="R3089" i="2"/>
  <c r="T3089" i="2"/>
  <c r="R3090" i="2"/>
  <c r="T3090" i="2"/>
  <c r="R3091" i="2"/>
  <c r="T3091" i="2"/>
  <c r="R3092" i="2"/>
  <c r="T3092" i="2"/>
  <c r="R3093" i="2"/>
  <c r="T3093" i="2"/>
  <c r="R3094" i="2"/>
  <c r="T3094" i="2"/>
  <c r="R3095" i="2"/>
  <c r="T3095" i="2"/>
  <c r="R3096" i="2"/>
  <c r="T3096" i="2"/>
  <c r="R3097" i="2"/>
  <c r="T3097" i="2"/>
  <c r="R3098" i="2"/>
  <c r="T3098" i="2"/>
  <c r="R3099" i="2"/>
  <c r="T3099" i="2"/>
  <c r="R3100" i="2"/>
  <c r="T3100" i="2"/>
  <c r="R3101" i="2"/>
  <c r="T3101" i="2"/>
  <c r="R3102" i="2"/>
  <c r="T3102" i="2"/>
  <c r="R3103" i="2"/>
  <c r="T3103" i="2"/>
  <c r="R3104" i="2"/>
  <c r="T3104" i="2"/>
  <c r="R3105" i="2"/>
  <c r="T3105" i="2"/>
  <c r="R3106" i="2"/>
  <c r="T3106" i="2"/>
  <c r="R3107" i="2"/>
  <c r="T3107" i="2"/>
  <c r="R3108" i="2"/>
  <c r="T3108" i="2"/>
  <c r="R3109" i="2"/>
  <c r="T3109" i="2"/>
  <c r="R3110" i="2"/>
  <c r="T3110" i="2"/>
  <c r="R3111" i="2"/>
  <c r="T3111" i="2"/>
  <c r="R3112" i="2"/>
  <c r="T3112" i="2"/>
  <c r="R3113" i="2"/>
  <c r="T3113" i="2"/>
  <c r="R3114" i="2"/>
  <c r="T3114" i="2"/>
  <c r="R3115" i="2"/>
  <c r="T3115" i="2"/>
  <c r="R3116" i="2"/>
  <c r="T3116" i="2"/>
  <c r="R3117" i="2"/>
  <c r="T3117" i="2"/>
  <c r="R3118" i="2"/>
  <c r="T3118" i="2"/>
  <c r="R3119" i="2"/>
  <c r="T3119" i="2"/>
  <c r="R3120" i="2"/>
  <c r="T3120" i="2"/>
  <c r="R3121" i="2"/>
  <c r="T3121" i="2"/>
  <c r="R3122" i="2"/>
  <c r="T3122" i="2"/>
  <c r="R3123" i="2"/>
  <c r="T3123" i="2"/>
  <c r="R3124" i="2"/>
  <c r="T3124" i="2"/>
  <c r="R3125" i="2"/>
  <c r="T3125" i="2"/>
  <c r="R3126" i="2"/>
  <c r="T3126" i="2"/>
  <c r="R3127" i="2"/>
  <c r="T3127" i="2"/>
  <c r="R3128" i="2"/>
  <c r="T3128" i="2"/>
  <c r="R3129" i="2"/>
  <c r="T3129" i="2"/>
  <c r="R3130" i="2"/>
  <c r="T3130" i="2"/>
  <c r="R3131" i="2"/>
  <c r="T3131" i="2"/>
  <c r="Q3132" i="2"/>
  <c r="R3132" i="2"/>
  <c r="S3132" i="2"/>
  <c r="T3132" i="2"/>
  <c r="Q3133" i="2"/>
  <c r="R3133" i="2"/>
  <c r="S3133" i="2"/>
  <c r="T3133" i="2"/>
  <c r="Q3134" i="2"/>
  <c r="R3134" i="2"/>
  <c r="S3134" i="2"/>
  <c r="T3134" i="2"/>
  <c r="Q3135" i="2"/>
  <c r="R3135" i="2"/>
  <c r="S3135" i="2"/>
  <c r="T3135" i="2"/>
  <c r="R3136" i="2"/>
  <c r="T3136" i="2"/>
  <c r="Q3137" i="2"/>
  <c r="R3137" i="2"/>
  <c r="S3137" i="2"/>
  <c r="T3137" i="2"/>
  <c r="R3138" i="2"/>
  <c r="T3138" i="2"/>
  <c r="Q3139" i="2"/>
  <c r="R3139" i="2"/>
  <c r="S3139" i="2"/>
  <c r="T3139" i="2"/>
  <c r="R3140" i="2"/>
  <c r="T3140" i="2"/>
  <c r="R3141" i="2"/>
  <c r="T3141" i="2"/>
  <c r="R3142" i="2"/>
  <c r="T3142" i="2"/>
  <c r="Q3143" i="2"/>
  <c r="R3143" i="2"/>
  <c r="S3143" i="2"/>
  <c r="T3143" i="2"/>
  <c r="R3144" i="2"/>
  <c r="T3144" i="2"/>
  <c r="Q3145" i="2"/>
  <c r="R3145" i="2"/>
  <c r="S3145" i="2"/>
  <c r="T3145" i="2"/>
  <c r="R3146" i="2"/>
  <c r="T3146" i="2"/>
  <c r="Q3147" i="2"/>
  <c r="R3147" i="2"/>
  <c r="S3147" i="2"/>
  <c r="T3147" i="2"/>
  <c r="R3148" i="2"/>
  <c r="T3148" i="2"/>
  <c r="Q3149" i="2"/>
  <c r="R3149" i="2"/>
  <c r="S3149" i="2"/>
  <c r="T3149" i="2"/>
  <c r="R3150" i="2"/>
  <c r="T3150" i="2"/>
  <c r="Q3151" i="2"/>
  <c r="R3151" i="2"/>
  <c r="S3151" i="2"/>
  <c r="T3151" i="2"/>
  <c r="Q3152" i="2"/>
  <c r="R3152" i="2"/>
  <c r="S3152" i="2"/>
  <c r="T3152" i="2"/>
  <c r="Q3153" i="2"/>
  <c r="R3153" i="2"/>
  <c r="S3153" i="2"/>
  <c r="T3153" i="2"/>
  <c r="Q3154" i="2"/>
  <c r="R3154" i="2"/>
  <c r="S3154" i="2"/>
  <c r="T3154" i="2"/>
  <c r="R3155" i="2"/>
  <c r="T3155" i="2"/>
  <c r="Q3156" i="2"/>
  <c r="R3156" i="2"/>
  <c r="S3156" i="2"/>
  <c r="T3156" i="2"/>
  <c r="R3157" i="2"/>
  <c r="T3157" i="2"/>
  <c r="Q3158" i="2"/>
  <c r="R3158" i="2"/>
  <c r="S3158" i="2"/>
  <c r="T3158" i="2"/>
  <c r="R3159" i="2"/>
  <c r="T3159" i="2"/>
  <c r="Q3160" i="2"/>
  <c r="R3160" i="2"/>
  <c r="S3160" i="2"/>
  <c r="T3160" i="2"/>
  <c r="Q3161" i="2"/>
  <c r="R3161" i="2"/>
  <c r="S3161" i="2"/>
  <c r="T3161" i="2"/>
  <c r="R3162" i="2"/>
  <c r="T3162" i="2"/>
  <c r="R3163" i="2"/>
  <c r="T3163" i="2"/>
  <c r="Q3164" i="2"/>
  <c r="R3164" i="2"/>
  <c r="S3164" i="2"/>
  <c r="T3164" i="2"/>
  <c r="R3165" i="2"/>
  <c r="T3165" i="2"/>
  <c r="R3166" i="2"/>
  <c r="T3166" i="2"/>
  <c r="R3167" i="2"/>
  <c r="T3167" i="2"/>
  <c r="Q3168" i="2"/>
  <c r="R3168" i="2"/>
  <c r="S3168" i="2"/>
  <c r="T3168" i="2"/>
  <c r="Q3169" i="2"/>
  <c r="R3169" i="2"/>
  <c r="S3169" i="2"/>
  <c r="T3169" i="2"/>
  <c r="Q3170" i="2"/>
  <c r="R3170" i="2"/>
  <c r="S3170" i="2"/>
  <c r="T3170" i="2"/>
  <c r="R3171" i="2"/>
  <c r="T3171" i="2"/>
  <c r="Q3172" i="2"/>
  <c r="R3172" i="2"/>
  <c r="S3172" i="2"/>
  <c r="T3172" i="2"/>
  <c r="Q3173" i="2"/>
  <c r="R3173" i="2"/>
  <c r="S3173" i="2"/>
  <c r="T3173" i="2"/>
  <c r="Q3174" i="2"/>
  <c r="R3174" i="2"/>
  <c r="S3174" i="2"/>
  <c r="T3174" i="2"/>
  <c r="R3175" i="2"/>
  <c r="T3175" i="2"/>
  <c r="R3176" i="2"/>
  <c r="T3176" i="2"/>
  <c r="R3177" i="2"/>
  <c r="T3177" i="2"/>
  <c r="R3178" i="2"/>
  <c r="T3178" i="2"/>
  <c r="R3179" i="2"/>
  <c r="T3179" i="2"/>
  <c r="R3180" i="2"/>
  <c r="T3180" i="2"/>
  <c r="R3181" i="2"/>
  <c r="T3181" i="2"/>
  <c r="R3182" i="2"/>
  <c r="T3182" i="2"/>
  <c r="R3183" i="2"/>
  <c r="T3183" i="2"/>
  <c r="R3184" i="2"/>
  <c r="T3184" i="2"/>
  <c r="R3185" i="2"/>
  <c r="T3185" i="2"/>
  <c r="Q3186" i="2"/>
  <c r="R3186" i="2"/>
  <c r="S3186" i="2"/>
  <c r="T3186" i="2"/>
  <c r="Q3187" i="2"/>
  <c r="R3187" i="2"/>
  <c r="S3187" i="2"/>
  <c r="T3187" i="2"/>
  <c r="R3188" i="2"/>
  <c r="T3188" i="2"/>
  <c r="R3189" i="2"/>
  <c r="T3189" i="2"/>
  <c r="R3190" i="2"/>
  <c r="T3190" i="2"/>
  <c r="R3191" i="2"/>
  <c r="T3191" i="2"/>
  <c r="R3192" i="2"/>
  <c r="T3192" i="2"/>
  <c r="R3193" i="2"/>
  <c r="T3193" i="2"/>
  <c r="R3194" i="2"/>
  <c r="T3194" i="2"/>
  <c r="Q3195" i="2"/>
  <c r="R3195" i="2"/>
  <c r="S3195" i="2"/>
  <c r="T3195" i="2"/>
  <c r="Q3196" i="2"/>
  <c r="R3196" i="2"/>
  <c r="S3196" i="2"/>
  <c r="T3196" i="2"/>
  <c r="Q3197" i="2"/>
  <c r="R3197" i="2"/>
  <c r="S3197" i="2"/>
  <c r="T3197" i="2"/>
  <c r="Q3198" i="2"/>
  <c r="R3198" i="2"/>
  <c r="S3198" i="2"/>
  <c r="T3198" i="2"/>
  <c r="R3199" i="2"/>
  <c r="T3199" i="2"/>
  <c r="R3200" i="2"/>
  <c r="T3200" i="2"/>
  <c r="R3201" i="2"/>
  <c r="T3201" i="2"/>
  <c r="R3202" i="2"/>
  <c r="T3202" i="2"/>
  <c r="Q3203" i="2"/>
  <c r="R3203" i="2"/>
  <c r="S3203" i="2"/>
  <c r="T3203" i="2"/>
  <c r="Q3204" i="2"/>
  <c r="R3204" i="2"/>
  <c r="S3204" i="2"/>
  <c r="T3204" i="2"/>
  <c r="Q3205" i="2"/>
  <c r="R3205" i="2"/>
  <c r="S3205" i="2"/>
  <c r="T3205" i="2"/>
  <c r="Q3206" i="2"/>
  <c r="R3206" i="2"/>
  <c r="S3206" i="2"/>
  <c r="T3206" i="2"/>
  <c r="Q3207" i="2"/>
  <c r="R3207" i="2"/>
  <c r="S3207" i="2"/>
  <c r="T3207" i="2"/>
  <c r="R3208" i="2"/>
  <c r="T3208" i="2"/>
  <c r="Q3209" i="2"/>
  <c r="R3209" i="2"/>
  <c r="S3209" i="2"/>
  <c r="T3209" i="2"/>
  <c r="R3210" i="2"/>
  <c r="T3210" i="2"/>
  <c r="R3211" i="2"/>
  <c r="T3211" i="2"/>
  <c r="R3212" i="2"/>
  <c r="T3212" i="2"/>
  <c r="Q3213" i="2"/>
  <c r="R3213" i="2"/>
  <c r="S3213" i="2"/>
  <c r="T3213" i="2"/>
  <c r="Q3214" i="2"/>
  <c r="R3214" i="2"/>
  <c r="S3214" i="2"/>
  <c r="T3214" i="2"/>
  <c r="Q3215" i="2"/>
  <c r="R3215" i="2"/>
  <c r="S3215" i="2"/>
  <c r="T3215" i="2"/>
  <c r="Q3216" i="2"/>
  <c r="R3216" i="2"/>
  <c r="S3216" i="2"/>
  <c r="T3216" i="2"/>
  <c r="Q3217" i="2"/>
  <c r="R3217" i="2"/>
  <c r="S3217" i="2"/>
  <c r="T3217" i="2"/>
  <c r="Q3218" i="2"/>
  <c r="R3218" i="2"/>
  <c r="S3218" i="2"/>
  <c r="T3218" i="2"/>
  <c r="Q3219" i="2"/>
  <c r="R3219" i="2"/>
  <c r="S3219" i="2"/>
  <c r="T3219" i="2"/>
  <c r="Q3220" i="2"/>
  <c r="R3220" i="2"/>
  <c r="S3220" i="2"/>
  <c r="T3220" i="2"/>
  <c r="R3221" i="2"/>
  <c r="T3221" i="2"/>
  <c r="R3222" i="2"/>
  <c r="T3222" i="2"/>
  <c r="Q3223" i="2"/>
  <c r="R3223" i="2"/>
  <c r="S3223" i="2"/>
  <c r="T3223" i="2"/>
  <c r="Q3224" i="2"/>
  <c r="R3224" i="2"/>
  <c r="S3224" i="2"/>
  <c r="T3224" i="2"/>
  <c r="R3225" i="2"/>
  <c r="T3225" i="2"/>
  <c r="Q3226" i="2"/>
  <c r="R3226" i="2"/>
  <c r="S3226" i="2"/>
  <c r="T3226" i="2"/>
  <c r="R3227" i="2"/>
  <c r="T3227" i="2"/>
  <c r="R3228" i="2"/>
  <c r="T3228" i="2"/>
  <c r="Q3229" i="2"/>
  <c r="R3229" i="2"/>
  <c r="S3229" i="2"/>
  <c r="T3229" i="2"/>
  <c r="Q3230" i="2"/>
  <c r="R3230" i="2"/>
  <c r="S3230" i="2"/>
  <c r="T3230" i="2"/>
  <c r="R3231" i="2"/>
  <c r="T3231" i="2"/>
  <c r="R3232" i="2"/>
  <c r="T3232" i="2"/>
  <c r="R3233" i="2"/>
  <c r="T3233" i="2"/>
  <c r="R3234" i="2"/>
  <c r="T3234" i="2"/>
  <c r="R3235" i="2"/>
  <c r="T3235" i="2"/>
  <c r="R3236" i="2"/>
  <c r="T3236" i="2"/>
  <c r="R3237" i="2"/>
  <c r="T3237" i="2"/>
  <c r="Q3238" i="2"/>
  <c r="R3238" i="2"/>
  <c r="S3238" i="2"/>
  <c r="T3238" i="2"/>
  <c r="Q3239" i="2"/>
  <c r="R3239" i="2"/>
  <c r="S3239" i="2"/>
  <c r="T3239" i="2"/>
  <c r="Q3240" i="2"/>
  <c r="R3240" i="2"/>
  <c r="S3240" i="2"/>
  <c r="T3240" i="2"/>
  <c r="R3241" i="2"/>
  <c r="T3241" i="2"/>
  <c r="Q3242" i="2"/>
  <c r="R3242" i="2"/>
  <c r="S3242" i="2"/>
  <c r="T3242" i="2"/>
  <c r="R3243" i="2"/>
  <c r="T3243" i="2"/>
  <c r="R3244" i="2"/>
  <c r="T3244" i="2"/>
  <c r="R3245" i="2"/>
  <c r="T3245" i="2"/>
  <c r="R3246" i="2"/>
  <c r="T3246" i="2"/>
  <c r="Q3247" i="2"/>
  <c r="R3247" i="2"/>
  <c r="S3247" i="2"/>
  <c r="T3247" i="2"/>
  <c r="R3248" i="2"/>
  <c r="T3248" i="2"/>
  <c r="R3249" i="2"/>
  <c r="T3249" i="2"/>
  <c r="R3250" i="2"/>
  <c r="T3250" i="2"/>
  <c r="R3251" i="2"/>
  <c r="T3251" i="2"/>
  <c r="R3252" i="2"/>
  <c r="T3252" i="2"/>
  <c r="Q3253" i="2"/>
  <c r="R3253" i="2"/>
  <c r="S3253" i="2"/>
  <c r="T3253" i="2"/>
  <c r="R3254" i="2"/>
  <c r="T3254" i="2"/>
  <c r="R3255" i="2"/>
  <c r="T3255" i="2"/>
  <c r="R3256" i="2"/>
  <c r="T3256" i="2"/>
  <c r="R3257" i="2"/>
  <c r="T3257" i="2"/>
  <c r="Q3258" i="2"/>
  <c r="R3258" i="2"/>
  <c r="S3258" i="2"/>
  <c r="T3258" i="2"/>
  <c r="Q3259" i="2"/>
  <c r="R3259" i="2"/>
  <c r="S3259" i="2"/>
  <c r="T3259" i="2"/>
  <c r="Q3260" i="2"/>
  <c r="R3260" i="2"/>
  <c r="S3260" i="2"/>
  <c r="T3260" i="2"/>
  <c r="Q3261" i="2"/>
  <c r="R3261" i="2"/>
  <c r="S3261" i="2"/>
  <c r="T3261" i="2"/>
  <c r="Q3262" i="2"/>
  <c r="R3262" i="2"/>
  <c r="S3262" i="2"/>
  <c r="T3262" i="2"/>
  <c r="Q3263" i="2"/>
  <c r="R3263" i="2"/>
  <c r="S3263" i="2"/>
  <c r="T3263" i="2"/>
  <c r="Q3264" i="2"/>
  <c r="R3264" i="2"/>
  <c r="S3264" i="2"/>
  <c r="T3264" i="2"/>
  <c r="Q3265" i="2"/>
  <c r="R3265" i="2"/>
  <c r="S3265" i="2"/>
  <c r="T3265" i="2"/>
  <c r="R3266" i="2"/>
  <c r="T3266" i="2"/>
  <c r="R3267" i="2"/>
  <c r="T3267" i="2"/>
  <c r="R3268" i="2"/>
  <c r="T3268" i="2"/>
  <c r="R3269" i="2"/>
  <c r="T3269" i="2"/>
  <c r="R3270" i="2"/>
  <c r="T3270" i="2"/>
  <c r="R3271" i="2"/>
  <c r="T3271" i="2"/>
  <c r="R3272" i="2"/>
  <c r="T3272" i="2"/>
  <c r="Q3273" i="2"/>
  <c r="R3273" i="2"/>
  <c r="S3273" i="2"/>
  <c r="T3273" i="2"/>
  <c r="Q3274" i="2"/>
  <c r="R3274" i="2"/>
  <c r="S3274" i="2"/>
  <c r="T3274" i="2"/>
  <c r="Q3275" i="2"/>
  <c r="R3275" i="2"/>
  <c r="S3275" i="2"/>
  <c r="T3275" i="2"/>
  <c r="Q3276" i="2"/>
  <c r="R3276" i="2"/>
  <c r="S3276" i="2"/>
  <c r="T3276" i="2"/>
  <c r="Q3277" i="2"/>
  <c r="R3277" i="2"/>
  <c r="S3277" i="2"/>
  <c r="T3277" i="2"/>
  <c r="R3278" i="2"/>
  <c r="T3278" i="2"/>
  <c r="R3279" i="2"/>
  <c r="T3279" i="2"/>
  <c r="R3280" i="2"/>
  <c r="T3280" i="2"/>
  <c r="R3281" i="2"/>
  <c r="T3281" i="2"/>
  <c r="R3282" i="2"/>
  <c r="T3282" i="2"/>
  <c r="R3283" i="2"/>
  <c r="T3283" i="2"/>
  <c r="R3284" i="2"/>
  <c r="T3284" i="2"/>
  <c r="R3285" i="2"/>
  <c r="T3285" i="2"/>
  <c r="R3286" i="2"/>
  <c r="T3286" i="2"/>
  <c r="R3287" i="2"/>
  <c r="T3287" i="2"/>
  <c r="R3288" i="2"/>
  <c r="T3288" i="2"/>
  <c r="R3289" i="2"/>
  <c r="T3289" i="2"/>
  <c r="R3290" i="2"/>
  <c r="T3290" i="2"/>
  <c r="R3291" i="2"/>
  <c r="T3291" i="2"/>
  <c r="R3292" i="2"/>
  <c r="T3292" i="2"/>
  <c r="R3293" i="2"/>
  <c r="T3293" i="2"/>
  <c r="R3294" i="2"/>
  <c r="T3294" i="2"/>
  <c r="R3295" i="2"/>
  <c r="T3295" i="2"/>
  <c r="Q3296" i="2"/>
  <c r="R3296" i="2"/>
  <c r="S3296" i="2"/>
  <c r="T3296" i="2"/>
  <c r="R3297" i="2"/>
  <c r="T3297" i="2"/>
  <c r="R3298" i="2"/>
  <c r="T3298" i="2"/>
  <c r="R3299" i="2"/>
  <c r="T3299" i="2"/>
  <c r="R3300" i="2"/>
  <c r="T3300" i="2"/>
  <c r="R3301" i="2"/>
  <c r="T3301" i="2"/>
  <c r="R3302" i="2"/>
  <c r="T3302" i="2"/>
  <c r="R3303" i="2"/>
  <c r="T3303" i="2"/>
  <c r="R3304" i="2"/>
  <c r="T3304" i="2"/>
  <c r="R3305" i="2"/>
  <c r="T3305" i="2"/>
  <c r="R3306" i="2"/>
  <c r="T3306" i="2"/>
  <c r="R3307" i="2"/>
  <c r="T3307" i="2"/>
  <c r="R3308" i="2"/>
  <c r="T3308" i="2"/>
  <c r="R3309" i="2"/>
  <c r="T3309" i="2"/>
  <c r="R3310" i="2"/>
  <c r="T3310" i="2"/>
  <c r="Q3311" i="2"/>
  <c r="R3311" i="2"/>
  <c r="S3311" i="2"/>
  <c r="T3311" i="2"/>
  <c r="R3312" i="2"/>
  <c r="T3312" i="2"/>
  <c r="R3313" i="2"/>
  <c r="T3313" i="2"/>
  <c r="R3314" i="2"/>
  <c r="T3314" i="2"/>
  <c r="R3315" i="2"/>
  <c r="T3315" i="2"/>
  <c r="R3316" i="2"/>
  <c r="T3316" i="2"/>
  <c r="R3317" i="2"/>
  <c r="T3317" i="2"/>
  <c r="R3318" i="2"/>
  <c r="T3318" i="2"/>
  <c r="R3319" i="2"/>
  <c r="T3319" i="2"/>
  <c r="Q3320" i="2"/>
  <c r="R3320" i="2"/>
  <c r="S3320" i="2"/>
  <c r="T3320" i="2"/>
  <c r="R3321" i="2"/>
  <c r="T3321" i="2"/>
  <c r="R3322" i="2"/>
  <c r="T3322" i="2"/>
  <c r="R3323" i="2"/>
  <c r="T3323" i="2"/>
  <c r="R3324" i="2"/>
  <c r="T3324" i="2"/>
  <c r="R3325" i="2"/>
  <c r="T3325" i="2"/>
  <c r="R3326" i="2"/>
  <c r="T3326" i="2"/>
  <c r="R3327" i="2"/>
  <c r="T3327" i="2"/>
  <c r="R3328" i="2"/>
  <c r="T3328" i="2"/>
  <c r="R3329" i="2"/>
  <c r="T3329" i="2"/>
  <c r="R3330" i="2"/>
  <c r="T3330" i="2"/>
  <c r="R3331" i="2"/>
  <c r="T3331" i="2"/>
  <c r="R3332" i="2"/>
  <c r="T3332" i="2"/>
  <c r="R3333" i="2"/>
  <c r="T3333" i="2"/>
  <c r="R3334" i="2"/>
  <c r="T3334" i="2"/>
  <c r="R3335" i="2"/>
  <c r="T3335" i="2"/>
  <c r="R3336" i="2"/>
  <c r="T3336" i="2"/>
  <c r="R3337" i="2"/>
  <c r="T3337" i="2"/>
  <c r="R3338" i="2"/>
  <c r="T3338" i="2"/>
  <c r="R3339" i="2"/>
  <c r="T3339" i="2"/>
  <c r="R3340" i="2"/>
  <c r="T3340" i="2"/>
  <c r="R3341" i="2"/>
  <c r="T3341" i="2"/>
  <c r="R3342" i="2"/>
  <c r="T3342" i="2"/>
  <c r="R3343" i="2"/>
  <c r="T3343" i="2"/>
  <c r="R3344" i="2"/>
  <c r="T3344" i="2"/>
  <c r="R3345" i="2"/>
  <c r="T3345" i="2"/>
  <c r="R3346" i="2"/>
  <c r="T3346" i="2"/>
  <c r="Q3347" i="2"/>
  <c r="R3347" i="2"/>
  <c r="S3347" i="2"/>
  <c r="T3347" i="2"/>
  <c r="R3348" i="2"/>
  <c r="T3348" i="2"/>
  <c r="Q3349" i="2"/>
  <c r="R3349" i="2"/>
  <c r="S3349" i="2"/>
  <c r="T3349" i="2"/>
  <c r="R3350" i="2"/>
  <c r="T3350" i="2"/>
  <c r="R3351" i="2"/>
  <c r="T3351" i="2"/>
  <c r="R3352" i="2"/>
  <c r="T3352" i="2"/>
  <c r="R3353" i="2"/>
  <c r="T3353" i="2"/>
  <c r="R3354" i="2"/>
  <c r="T3354" i="2"/>
  <c r="R3355" i="2"/>
  <c r="T3355" i="2"/>
  <c r="R3356" i="2"/>
  <c r="T3356" i="2"/>
  <c r="R3357" i="2"/>
  <c r="T3357" i="2"/>
  <c r="R3358" i="2"/>
  <c r="T3358" i="2"/>
  <c r="R3359" i="2"/>
  <c r="T3359" i="2"/>
  <c r="R3360" i="2"/>
  <c r="T3360" i="2"/>
  <c r="R3361" i="2"/>
  <c r="T3361" i="2"/>
  <c r="R3362" i="2"/>
  <c r="T3362" i="2"/>
  <c r="R3363" i="2"/>
  <c r="T3363" i="2"/>
  <c r="R3364" i="2"/>
  <c r="T3364" i="2"/>
  <c r="R3365" i="2"/>
  <c r="T3365" i="2"/>
  <c r="R3366" i="2"/>
  <c r="T3366" i="2"/>
  <c r="R3367" i="2"/>
  <c r="T3367" i="2"/>
  <c r="R3368" i="2"/>
  <c r="T3368" i="2"/>
  <c r="R3369" i="2"/>
  <c r="T3369" i="2"/>
  <c r="R3370" i="2"/>
  <c r="T3370" i="2"/>
  <c r="R3371" i="2"/>
  <c r="T3371" i="2"/>
  <c r="R3372" i="2"/>
  <c r="T3372" i="2"/>
  <c r="R3373" i="2"/>
  <c r="T3373" i="2"/>
  <c r="R3374" i="2"/>
  <c r="T3374" i="2"/>
  <c r="R3375" i="2"/>
  <c r="T3375" i="2"/>
  <c r="R3376" i="2"/>
  <c r="T3376" i="2"/>
  <c r="R3377" i="2"/>
  <c r="T3377" i="2"/>
  <c r="R3378" i="2"/>
  <c r="T3378" i="2"/>
  <c r="R3379" i="2"/>
  <c r="T3379" i="2"/>
  <c r="R3380" i="2"/>
  <c r="T3380" i="2"/>
  <c r="R3381" i="2"/>
  <c r="T3381" i="2"/>
  <c r="R3382" i="2"/>
  <c r="T3382" i="2"/>
  <c r="R3383" i="2"/>
  <c r="T3383" i="2"/>
  <c r="R3384" i="2"/>
  <c r="T3384" i="2"/>
  <c r="R3385" i="2"/>
  <c r="T3385" i="2"/>
  <c r="R3386" i="2"/>
  <c r="T3386" i="2"/>
  <c r="R3387" i="2"/>
  <c r="T3387" i="2"/>
  <c r="R3388" i="2"/>
  <c r="T3388" i="2"/>
  <c r="R3389" i="2"/>
  <c r="T3389" i="2"/>
  <c r="R3390" i="2"/>
  <c r="T3390" i="2"/>
  <c r="R3391" i="2"/>
  <c r="T3391" i="2"/>
  <c r="R3392" i="2"/>
  <c r="T3392" i="2"/>
  <c r="R3393" i="2"/>
  <c r="T3393" i="2"/>
  <c r="R3394" i="2"/>
  <c r="T3394" i="2"/>
  <c r="R3395" i="2"/>
  <c r="T3395" i="2"/>
  <c r="R3396" i="2"/>
  <c r="T3396" i="2"/>
  <c r="Q3397" i="2"/>
  <c r="R3397" i="2"/>
  <c r="S3397" i="2"/>
  <c r="T3397" i="2"/>
  <c r="R3398" i="2"/>
  <c r="T3398" i="2"/>
  <c r="R3399" i="2"/>
  <c r="T3399" i="2"/>
  <c r="R3400" i="2"/>
  <c r="T3400" i="2"/>
  <c r="R3401" i="2"/>
  <c r="T3401" i="2"/>
  <c r="R3402" i="2"/>
  <c r="T3402" i="2"/>
  <c r="R3403" i="2"/>
  <c r="T3403" i="2"/>
  <c r="R3404" i="2"/>
  <c r="T3404" i="2"/>
  <c r="R3405" i="2"/>
  <c r="T3405" i="2"/>
  <c r="R3406" i="2"/>
  <c r="T3406" i="2"/>
  <c r="Q3407" i="2"/>
  <c r="R3407" i="2"/>
  <c r="S3407" i="2"/>
  <c r="T3407" i="2"/>
  <c r="R3408" i="2"/>
  <c r="T3408" i="2"/>
  <c r="R3409" i="2"/>
  <c r="T3409" i="2"/>
  <c r="R3410" i="2"/>
  <c r="T3410" i="2"/>
  <c r="R3411" i="2"/>
  <c r="T3411" i="2"/>
  <c r="R3412" i="2"/>
  <c r="T3412" i="2"/>
  <c r="R3413" i="2"/>
  <c r="T3413" i="2"/>
  <c r="R3414" i="2"/>
  <c r="T3414" i="2"/>
  <c r="R3415" i="2"/>
  <c r="T3415" i="2"/>
  <c r="R3416" i="2"/>
  <c r="T3416" i="2"/>
  <c r="R3417" i="2"/>
  <c r="T3417" i="2"/>
  <c r="R3418" i="2"/>
  <c r="T3418" i="2"/>
  <c r="R3419" i="2"/>
  <c r="T3419" i="2"/>
  <c r="R3420" i="2"/>
  <c r="T3420" i="2"/>
  <c r="R3421" i="2"/>
  <c r="T3421" i="2"/>
  <c r="R3422" i="2"/>
  <c r="T3422" i="2"/>
  <c r="R3423" i="2"/>
  <c r="T3423" i="2"/>
  <c r="R3424" i="2"/>
  <c r="T3424" i="2"/>
  <c r="R3425" i="2"/>
  <c r="T3425" i="2"/>
  <c r="R3426" i="2"/>
  <c r="T3426" i="2"/>
  <c r="R3427" i="2"/>
  <c r="T3427" i="2"/>
  <c r="R3428" i="2"/>
  <c r="T3428" i="2"/>
  <c r="R3429" i="2"/>
  <c r="T3429" i="2"/>
  <c r="R3430" i="2"/>
  <c r="T3430" i="2"/>
  <c r="R3431" i="2"/>
  <c r="T3431" i="2"/>
  <c r="R3432" i="2"/>
  <c r="T3432" i="2"/>
  <c r="R3433" i="2"/>
  <c r="T3433" i="2"/>
  <c r="R3434" i="2"/>
  <c r="T3434" i="2"/>
  <c r="R3435" i="2"/>
  <c r="T3435" i="2"/>
  <c r="R3436" i="2"/>
  <c r="T3436" i="2"/>
  <c r="R3437" i="2"/>
  <c r="T3437" i="2"/>
  <c r="R3438" i="2"/>
  <c r="T3438" i="2"/>
  <c r="R3439" i="2"/>
  <c r="T3439" i="2"/>
  <c r="R3440" i="2"/>
  <c r="T3440" i="2"/>
  <c r="R3441" i="2"/>
  <c r="T3441" i="2"/>
  <c r="R3442" i="2"/>
  <c r="T3442" i="2"/>
  <c r="R3443" i="2"/>
  <c r="T3443" i="2"/>
  <c r="R3444" i="2"/>
  <c r="T3444" i="2"/>
  <c r="R3445" i="2"/>
  <c r="T3445" i="2"/>
  <c r="R3446" i="2"/>
  <c r="T3446" i="2"/>
  <c r="Q3447" i="2"/>
  <c r="R3447" i="2"/>
  <c r="S3447" i="2"/>
  <c r="T3447" i="2"/>
  <c r="R3448" i="2"/>
  <c r="T3448" i="2"/>
  <c r="R3449" i="2"/>
  <c r="T3449" i="2"/>
  <c r="R3450" i="2"/>
  <c r="T3450" i="2"/>
  <c r="R3451" i="2"/>
  <c r="T3451" i="2"/>
  <c r="R3452" i="2"/>
  <c r="T3452" i="2"/>
  <c r="R3453" i="2"/>
  <c r="T3453" i="2"/>
  <c r="R3454" i="2"/>
  <c r="T3454" i="2"/>
  <c r="R3455" i="2"/>
  <c r="T3455" i="2"/>
  <c r="R3456" i="2"/>
  <c r="T3456" i="2"/>
  <c r="Q3457" i="2"/>
  <c r="R3457" i="2"/>
  <c r="S3457" i="2"/>
  <c r="T3457" i="2"/>
  <c r="Q3458" i="2"/>
  <c r="R3458" i="2"/>
  <c r="S3458" i="2"/>
  <c r="T3458" i="2"/>
  <c r="R3459" i="2"/>
  <c r="T3459" i="2"/>
  <c r="R3460" i="2"/>
  <c r="T3460" i="2"/>
  <c r="R3461" i="2"/>
  <c r="T3461" i="2"/>
  <c r="R3462" i="2"/>
  <c r="T3462" i="2"/>
  <c r="R3463" i="2"/>
  <c r="T3463" i="2"/>
  <c r="R3464" i="2"/>
  <c r="T3464" i="2"/>
  <c r="R3465" i="2"/>
  <c r="T3465" i="2"/>
  <c r="R3466" i="2"/>
  <c r="T3466" i="2"/>
  <c r="R3467" i="2"/>
  <c r="T3467" i="2"/>
  <c r="R3468" i="2"/>
  <c r="T3468" i="2"/>
  <c r="R3469" i="2"/>
  <c r="T3469" i="2"/>
  <c r="R3470" i="2"/>
  <c r="T3470" i="2"/>
  <c r="R3471" i="2"/>
  <c r="T3471" i="2"/>
  <c r="R3472" i="2"/>
  <c r="T3472" i="2"/>
  <c r="R3473" i="2"/>
  <c r="T3473" i="2"/>
  <c r="R3474" i="2"/>
  <c r="T3474" i="2"/>
  <c r="R3475" i="2"/>
  <c r="T3475" i="2"/>
  <c r="R3476" i="2"/>
  <c r="T3476" i="2"/>
  <c r="R3477" i="2"/>
  <c r="T3477" i="2"/>
  <c r="R3478" i="2"/>
  <c r="T3478" i="2"/>
  <c r="R3479" i="2"/>
  <c r="T3479" i="2"/>
  <c r="R3480" i="2"/>
  <c r="T3480" i="2"/>
  <c r="R3481" i="2"/>
  <c r="T3481" i="2"/>
  <c r="R3482" i="2"/>
  <c r="T3482" i="2"/>
  <c r="R3483" i="2"/>
  <c r="T3483" i="2"/>
  <c r="R3484" i="2"/>
  <c r="T3484" i="2"/>
  <c r="R3485" i="2"/>
  <c r="T3485" i="2"/>
  <c r="R3486" i="2"/>
  <c r="T3486" i="2"/>
  <c r="R3487" i="2"/>
  <c r="T3487" i="2"/>
  <c r="R3488" i="2"/>
  <c r="T3488" i="2"/>
  <c r="R3489" i="2"/>
  <c r="T3489" i="2"/>
  <c r="R3490" i="2"/>
  <c r="T3490" i="2"/>
  <c r="R3491" i="2"/>
  <c r="T3491" i="2"/>
  <c r="R3492" i="2"/>
  <c r="T3492" i="2"/>
  <c r="R3493" i="2"/>
  <c r="T3493" i="2"/>
  <c r="R3494" i="2"/>
  <c r="T3494" i="2"/>
  <c r="R3495" i="2"/>
  <c r="T3495" i="2"/>
  <c r="R3496" i="2"/>
  <c r="T3496" i="2"/>
  <c r="R3497" i="2"/>
  <c r="T3497" i="2"/>
  <c r="R3498" i="2"/>
  <c r="T3498" i="2"/>
  <c r="R3499" i="2"/>
  <c r="T3499" i="2"/>
  <c r="R3500" i="2"/>
  <c r="T3500" i="2"/>
  <c r="R3501" i="2"/>
  <c r="T3501" i="2"/>
  <c r="Q3502" i="2"/>
  <c r="R3502" i="2"/>
  <c r="S3502" i="2"/>
  <c r="T3502" i="2"/>
  <c r="R3503" i="2"/>
  <c r="T3503" i="2"/>
  <c r="R3504" i="2"/>
  <c r="T3504" i="2"/>
  <c r="R3505" i="2"/>
  <c r="T3505" i="2"/>
  <c r="R3506" i="2"/>
  <c r="T3506" i="2"/>
  <c r="R3507" i="2"/>
  <c r="T3507" i="2"/>
  <c r="R3508" i="2"/>
  <c r="T3508" i="2"/>
  <c r="R3509" i="2"/>
  <c r="T3509" i="2"/>
  <c r="R3510" i="2"/>
  <c r="T3510" i="2"/>
  <c r="R3511" i="2"/>
  <c r="T3511" i="2"/>
  <c r="R3512" i="2"/>
  <c r="T3512" i="2"/>
  <c r="Q3513" i="2"/>
  <c r="R3513" i="2"/>
  <c r="S3513" i="2"/>
  <c r="T3513" i="2"/>
  <c r="R3514" i="2"/>
  <c r="T3514" i="2"/>
  <c r="R3515" i="2"/>
  <c r="T3515" i="2"/>
  <c r="R3516" i="2"/>
  <c r="T3516" i="2"/>
  <c r="R3517" i="2"/>
  <c r="T3517" i="2"/>
  <c r="R3518" i="2"/>
  <c r="T3518" i="2"/>
  <c r="R3519" i="2"/>
  <c r="T3519" i="2"/>
  <c r="R3520" i="2"/>
  <c r="T3520" i="2"/>
  <c r="R3521" i="2"/>
  <c r="T3521" i="2"/>
  <c r="R3522" i="2"/>
  <c r="T3522" i="2"/>
  <c r="R3523" i="2"/>
  <c r="T3523" i="2"/>
  <c r="R3524" i="2"/>
  <c r="T3524" i="2"/>
  <c r="R3525" i="2"/>
  <c r="T3525" i="2"/>
  <c r="R3526" i="2"/>
  <c r="T3526" i="2"/>
  <c r="R3527" i="2"/>
  <c r="T3527" i="2"/>
  <c r="R3528" i="2"/>
  <c r="T3528" i="2"/>
  <c r="R3529" i="2"/>
  <c r="T3529" i="2"/>
  <c r="R3530" i="2"/>
  <c r="T3530" i="2"/>
  <c r="R3531" i="2"/>
  <c r="T3531" i="2"/>
  <c r="R3532" i="2"/>
  <c r="T3532" i="2"/>
  <c r="R3533" i="2"/>
  <c r="T3533" i="2"/>
  <c r="R3534" i="2"/>
  <c r="T3534" i="2"/>
  <c r="R3535" i="2"/>
  <c r="T3535" i="2"/>
  <c r="R3536" i="2"/>
  <c r="T3536" i="2"/>
  <c r="R3537" i="2"/>
  <c r="T3537" i="2"/>
  <c r="R3538" i="2"/>
  <c r="T3538" i="2"/>
  <c r="R3539" i="2"/>
  <c r="T3539" i="2"/>
  <c r="R3540" i="2"/>
  <c r="T3540" i="2"/>
  <c r="R3541" i="2"/>
  <c r="T3541" i="2"/>
  <c r="R3542" i="2"/>
  <c r="T3542" i="2"/>
  <c r="R3543" i="2"/>
  <c r="T3543" i="2"/>
  <c r="R3544" i="2"/>
  <c r="T3544" i="2"/>
  <c r="R3545" i="2"/>
  <c r="T3545" i="2"/>
  <c r="R3546" i="2"/>
  <c r="T3546" i="2"/>
  <c r="R3547" i="2"/>
  <c r="T3547" i="2"/>
  <c r="R3548" i="2"/>
  <c r="T3548" i="2"/>
  <c r="R3549" i="2"/>
  <c r="T3549" i="2"/>
  <c r="R3550" i="2"/>
  <c r="T3550" i="2"/>
  <c r="R3551" i="2"/>
  <c r="T3551" i="2"/>
  <c r="R3552" i="2"/>
  <c r="T3552" i="2"/>
  <c r="R3553" i="2"/>
  <c r="T3553" i="2"/>
  <c r="R3554" i="2"/>
  <c r="T3554" i="2"/>
  <c r="R3555" i="2"/>
  <c r="T3555" i="2"/>
  <c r="R3556" i="2"/>
  <c r="T3556" i="2"/>
  <c r="Q3557" i="2"/>
  <c r="R3557" i="2"/>
  <c r="S3557" i="2"/>
  <c r="T3557" i="2"/>
  <c r="R3558" i="2"/>
  <c r="T3558" i="2"/>
  <c r="R3559" i="2"/>
  <c r="T3559" i="2"/>
  <c r="R3560" i="2"/>
  <c r="T3560" i="2"/>
  <c r="R3561" i="2"/>
  <c r="T3561" i="2"/>
  <c r="R3562" i="2"/>
  <c r="T3562" i="2"/>
  <c r="R3563" i="2"/>
  <c r="T3563" i="2"/>
  <c r="R3564" i="2"/>
  <c r="T3564" i="2"/>
  <c r="R3565" i="2"/>
  <c r="T3565" i="2"/>
  <c r="R3566" i="2"/>
  <c r="T3566" i="2"/>
  <c r="R3567" i="2"/>
  <c r="T3567" i="2"/>
  <c r="Q3568" i="2"/>
  <c r="R3568" i="2"/>
  <c r="S3568" i="2"/>
  <c r="T3568" i="2"/>
  <c r="R3569" i="2"/>
  <c r="T3569" i="2"/>
  <c r="R3570" i="2"/>
  <c r="T3570" i="2"/>
  <c r="R3571" i="2"/>
  <c r="T3571" i="2"/>
  <c r="R3572" i="2"/>
  <c r="T3572" i="2"/>
  <c r="R3573" i="2"/>
  <c r="T3573" i="2"/>
  <c r="R3574" i="2"/>
  <c r="T3574" i="2"/>
  <c r="R3575" i="2"/>
  <c r="T3575" i="2"/>
  <c r="R3576" i="2"/>
  <c r="T3576" i="2"/>
  <c r="T799" i="2"/>
  <c r="S799" i="2"/>
  <c r="R799" i="2"/>
  <c r="Q799" i="2"/>
  <c r="R2620" i="2"/>
  <c r="T2620" i="2"/>
  <c r="Q2621" i="2"/>
  <c r="R2621" i="2"/>
  <c r="S2621" i="2"/>
  <c r="T2621" i="2"/>
  <c r="Q2622" i="2"/>
  <c r="R2622" i="2"/>
  <c r="S2622" i="2"/>
  <c r="T2622" i="2"/>
  <c r="R2623" i="2"/>
  <c r="T2623" i="2"/>
  <c r="Q2624" i="2"/>
  <c r="R2624" i="2"/>
  <c r="S2624" i="2"/>
  <c r="T2624" i="2"/>
  <c r="R2625" i="2"/>
  <c r="T2625" i="2"/>
  <c r="R2626" i="2"/>
  <c r="T2626" i="2"/>
  <c r="R2627" i="2"/>
  <c r="T2627" i="2"/>
  <c r="R2628" i="2"/>
  <c r="T2628" i="2"/>
  <c r="R2629" i="2"/>
  <c r="T2629" i="2"/>
  <c r="R2630" i="2"/>
  <c r="T2630" i="2"/>
  <c r="R2631" i="2"/>
  <c r="T2631" i="2"/>
  <c r="R2632" i="2"/>
  <c r="T2632" i="2"/>
  <c r="R2633" i="2"/>
  <c r="T2633" i="2"/>
  <c r="R2634" i="2"/>
  <c r="T2634" i="2"/>
  <c r="Q2635" i="2"/>
  <c r="R2635" i="2"/>
  <c r="S2635" i="2"/>
  <c r="T2635" i="2"/>
  <c r="R2636" i="2"/>
  <c r="T2636" i="2"/>
  <c r="R2637" i="2"/>
  <c r="T2637" i="2"/>
  <c r="R2638" i="2"/>
  <c r="T2638" i="2"/>
  <c r="R2639" i="2"/>
  <c r="T2639" i="2"/>
  <c r="R2640" i="2"/>
  <c r="T2640" i="2"/>
  <c r="R2641" i="2"/>
  <c r="T2641" i="2"/>
  <c r="Q2642" i="2"/>
  <c r="R2642" i="2"/>
  <c r="S2642" i="2"/>
  <c r="T2642" i="2"/>
  <c r="Q2643" i="2"/>
  <c r="R2643" i="2"/>
  <c r="S2643" i="2"/>
  <c r="T2643" i="2"/>
  <c r="R2644" i="2"/>
  <c r="T2644" i="2"/>
  <c r="Q2645" i="2"/>
  <c r="R2645" i="2"/>
  <c r="S2645" i="2"/>
  <c r="T2645" i="2"/>
  <c r="R2646" i="2"/>
  <c r="T2646" i="2"/>
  <c r="R2647" i="2"/>
  <c r="T2647" i="2"/>
  <c r="R2648" i="2"/>
  <c r="T2648" i="2"/>
  <c r="Q2649" i="2"/>
  <c r="R2649" i="2"/>
  <c r="S2649" i="2"/>
  <c r="T2649" i="2"/>
  <c r="R2650" i="2"/>
  <c r="T2650" i="2"/>
  <c r="R2651" i="2"/>
  <c r="T2651" i="2"/>
  <c r="R2652" i="2"/>
  <c r="T2652" i="2"/>
  <c r="R2653" i="2"/>
  <c r="T2653" i="2"/>
  <c r="R2654" i="2"/>
  <c r="T2654" i="2"/>
  <c r="R2655" i="2"/>
  <c r="T2655" i="2"/>
  <c r="R2656" i="2"/>
  <c r="T2656" i="2"/>
  <c r="R2657" i="2"/>
  <c r="T2657" i="2"/>
  <c r="R2658" i="2"/>
  <c r="T2658" i="2"/>
  <c r="R2659" i="2"/>
  <c r="T2659" i="2"/>
  <c r="R2660" i="2"/>
  <c r="T2660" i="2"/>
  <c r="Q2661" i="2"/>
  <c r="R2661" i="2"/>
  <c r="S2661" i="2"/>
  <c r="T2661" i="2"/>
  <c r="R2662" i="2"/>
  <c r="T2662" i="2"/>
  <c r="R2663" i="2"/>
  <c r="T2663" i="2"/>
  <c r="R2664" i="2"/>
  <c r="T2664" i="2"/>
  <c r="R2665" i="2"/>
  <c r="T2665" i="2"/>
  <c r="R2666" i="2"/>
  <c r="T2666" i="2"/>
  <c r="Q2667" i="2"/>
  <c r="R2667" i="2"/>
  <c r="S2667" i="2"/>
  <c r="T2667" i="2"/>
  <c r="R2668" i="2"/>
  <c r="T2668" i="2"/>
  <c r="R2669" i="2"/>
  <c r="T2669" i="2"/>
  <c r="R2670" i="2"/>
  <c r="T2670" i="2"/>
  <c r="R2671" i="2"/>
  <c r="T2671" i="2"/>
  <c r="R2672" i="2"/>
  <c r="T2672" i="2"/>
  <c r="Q2673" i="2"/>
  <c r="R2673" i="2"/>
  <c r="S2673" i="2"/>
  <c r="T2673" i="2"/>
  <c r="Q2674" i="2"/>
  <c r="R2674" i="2"/>
  <c r="S2674" i="2"/>
  <c r="T2674" i="2"/>
  <c r="Q2675" i="2"/>
  <c r="R2675" i="2"/>
  <c r="S2675" i="2"/>
  <c r="T2675" i="2"/>
  <c r="Q2676" i="2"/>
  <c r="R2676" i="2"/>
  <c r="S2676" i="2"/>
  <c r="T2676" i="2"/>
  <c r="Q2677" i="2"/>
  <c r="R2677" i="2"/>
  <c r="S2677" i="2"/>
  <c r="T2677" i="2"/>
  <c r="R2678" i="2"/>
  <c r="T2678" i="2"/>
  <c r="Q2679" i="2"/>
  <c r="R2679" i="2"/>
  <c r="S2679" i="2"/>
  <c r="T2679" i="2"/>
  <c r="Q2680" i="2"/>
  <c r="R2680" i="2"/>
  <c r="S2680" i="2"/>
  <c r="T2680" i="2"/>
  <c r="Q2681" i="2"/>
  <c r="R2681" i="2"/>
  <c r="S2681" i="2"/>
  <c r="T2681" i="2"/>
  <c r="Q2682" i="2"/>
  <c r="R2682" i="2"/>
  <c r="S2682" i="2"/>
  <c r="T2682" i="2"/>
  <c r="Q2683" i="2"/>
  <c r="R2683" i="2"/>
  <c r="S2683" i="2"/>
  <c r="T2683" i="2"/>
  <c r="Q2684" i="2"/>
  <c r="R2684" i="2"/>
  <c r="S2684" i="2"/>
  <c r="T2684" i="2"/>
  <c r="Q2685" i="2"/>
  <c r="R2685" i="2"/>
  <c r="S2685" i="2"/>
  <c r="T2685" i="2"/>
  <c r="Q2686" i="2"/>
  <c r="R2686" i="2"/>
  <c r="S2686" i="2"/>
  <c r="T2686" i="2"/>
  <c r="Q2687" i="2"/>
  <c r="R2687" i="2"/>
  <c r="S2687" i="2"/>
  <c r="T2687" i="2"/>
  <c r="Q2688" i="2"/>
  <c r="R2688" i="2"/>
  <c r="S2688" i="2"/>
  <c r="T2688" i="2"/>
  <c r="Q2689" i="2"/>
  <c r="R2689" i="2"/>
  <c r="S2689" i="2"/>
  <c r="T2689" i="2"/>
  <c r="Q2690" i="2"/>
  <c r="R2690" i="2"/>
  <c r="S2690" i="2"/>
  <c r="T2690" i="2"/>
  <c r="Q2691" i="2"/>
  <c r="R2691" i="2"/>
  <c r="S2691" i="2"/>
  <c r="T2691" i="2"/>
  <c r="Q2692" i="2"/>
  <c r="R2692" i="2"/>
  <c r="S2692" i="2"/>
  <c r="T2692" i="2"/>
  <c r="Q2693" i="2"/>
  <c r="R2693" i="2"/>
  <c r="S2693" i="2"/>
  <c r="T2693" i="2"/>
  <c r="Q2694" i="2"/>
  <c r="R2694" i="2"/>
  <c r="S2694" i="2"/>
  <c r="T2694" i="2"/>
  <c r="Q2695" i="2"/>
  <c r="R2695" i="2"/>
  <c r="S2695" i="2"/>
  <c r="T2695" i="2"/>
  <c r="Q2696" i="2"/>
  <c r="R2696" i="2"/>
  <c r="S2696" i="2"/>
  <c r="T2696" i="2"/>
  <c r="Q2697" i="2"/>
  <c r="R2697" i="2"/>
  <c r="S2697" i="2"/>
  <c r="T2697" i="2"/>
  <c r="Q2698" i="2"/>
  <c r="R2698" i="2"/>
  <c r="S2698" i="2"/>
  <c r="T2698" i="2"/>
  <c r="Q2699" i="2"/>
  <c r="R2699" i="2"/>
  <c r="S2699" i="2"/>
  <c r="T2699" i="2"/>
  <c r="Q2700" i="2"/>
  <c r="R2700" i="2"/>
  <c r="S2700" i="2"/>
  <c r="T2700" i="2"/>
  <c r="Q2701" i="2"/>
  <c r="R2701" i="2"/>
  <c r="S2701" i="2"/>
  <c r="T2701" i="2"/>
  <c r="Q2702" i="2"/>
  <c r="R2702" i="2"/>
  <c r="S2702" i="2"/>
  <c r="T2702" i="2"/>
  <c r="Q2703" i="2"/>
  <c r="R2703" i="2"/>
  <c r="S2703" i="2"/>
  <c r="T2703" i="2"/>
  <c r="Q2704" i="2"/>
  <c r="R2704" i="2"/>
  <c r="S2704" i="2"/>
  <c r="T2704" i="2"/>
  <c r="Q2705" i="2"/>
  <c r="R2705" i="2"/>
  <c r="S2705" i="2"/>
  <c r="T2705" i="2"/>
  <c r="Q2706" i="2"/>
  <c r="R2706" i="2"/>
  <c r="S2706" i="2"/>
  <c r="T2706" i="2"/>
  <c r="Q2707" i="2"/>
  <c r="R2707" i="2"/>
  <c r="S2707" i="2"/>
  <c r="T2707" i="2"/>
  <c r="Q2708" i="2"/>
  <c r="R2708" i="2"/>
  <c r="S2708" i="2"/>
  <c r="T2708" i="2"/>
  <c r="Q2709" i="2"/>
  <c r="R2709" i="2"/>
  <c r="S2709" i="2"/>
  <c r="T2709" i="2"/>
  <c r="Q2710" i="2"/>
  <c r="R2710" i="2"/>
  <c r="S2710" i="2"/>
  <c r="T2710" i="2"/>
  <c r="Q2711" i="2"/>
  <c r="R2711" i="2"/>
  <c r="S2711" i="2"/>
  <c r="T2711" i="2"/>
  <c r="Q2712" i="2"/>
  <c r="R2712" i="2"/>
  <c r="S2712" i="2"/>
  <c r="T2712" i="2"/>
  <c r="Q2713" i="2"/>
  <c r="R2713" i="2"/>
  <c r="S2713" i="2"/>
  <c r="T2713" i="2"/>
  <c r="Q2714" i="2"/>
  <c r="R2714" i="2"/>
  <c r="S2714" i="2"/>
  <c r="T2714" i="2"/>
  <c r="Q2715" i="2"/>
  <c r="R2715" i="2"/>
  <c r="S2715" i="2"/>
  <c r="T2715" i="2"/>
  <c r="Q2716" i="2"/>
  <c r="R2716" i="2"/>
  <c r="S2716" i="2"/>
  <c r="T2716" i="2"/>
  <c r="Q2717" i="2"/>
  <c r="R2717" i="2"/>
  <c r="S2717" i="2"/>
  <c r="T2717" i="2"/>
  <c r="Q2718" i="2"/>
  <c r="R2718" i="2"/>
  <c r="S2718" i="2"/>
  <c r="T2718" i="2"/>
  <c r="Q2719" i="2"/>
  <c r="R2719" i="2"/>
  <c r="S2719" i="2"/>
  <c r="T2719" i="2"/>
  <c r="R2720" i="2"/>
  <c r="T2720" i="2"/>
  <c r="Q2721" i="2"/>
  <c r="R2721" i="2"/>
  <c r="S2721" i="2"/>
  <c r="T2721" i="2"/>
  <c r="Q2722" i="2"/>
  <c r="R2722" i="2"/>
  <c r="S2722" i="2"/>
  <c r="T2722" i="2"/>
  <c r="Q2723" i="2"/>
  <c r="R2723" i="2"/>
  <c r="S2723" i="2"/>
  <c r="T2723" i="2"/>
  <c r="Q2724" i="2"/>
  <c r="R2724" i="2"/>
  <c r="S2724" i="2"/>
  <c r="T2724" i="2"/>
  <c r="Q2725" i="2"/>
  <c r="R2725" i="2"/>
  <c r="S2725" i="2"/>
  <c r="T2725" i="2"/>
  <c r="Q2726" i="2"/>
  <c r="R2726" i="2"/>
  <c r="S2726" i="2"/>
  <c r="T2726" i="2"/>
  <c r="Q2727" i="2"/>
  <c r="R2727" i="2"/>
  <c r="S2727" i="2"/>
  <c r="T2727" i="2"/>
  <c r="R2728" i="2"/>
  <c r="T2728" i="2"/>
  <c r="Q2729" i="2"/>
  <c r="R2729" i="2"/>
  <c r="S2729" i="2"/>
  <c r="T2729" i="2"/>
  <c r="Q2730" i="2"/>
  <c r="R2730" i="2"/>
  <c r="S2730" i="2"/>
  <c r="T2730" i="2"/>
  <c r="R2731" i="2"/>
  <c r="T2731" i="2"/>
  <c r="R2732" i="2"/>
  <c r="T2732" i="2"/>
  <c r="R2733" i="2"/>
  <c r="T2733" i="2"/>
  <c r="R2734" i="2"/>
  <c r="T2734" i="2"/>
  <c r="R2735" i="2"/>
  <c r="T2735" i="2"/>
  <c r="R2736" i="2"/>
  <c r="T2736" i="2"/>
  <c r="R2737" i="2"/>
  <c r="T2737" i="2"/>
  <c r="R2738" i="2"/>
  <c r="T2738" i="2"/>
  <c r="R2739" i="2"/>
  <c r="T2739" i="2"/>
  <c r="R2740" i="2"/>
  <c r="T2740" i="2"/>
  <c r="R2741" i="2"/>
  <c r="T2741" i="2"/>
  <c r="Q2742" i="2"/>
  <c r="R2742" i="2"/>
  <c r="S2742" i="2"/>
  <c r="T2742" i="2"/>
  <c r="Q2743" i="2"/>
  <c r="R2743" i="2"/>
  <c r="S2743" i="2"/>
  <c r="T2743" i="2"/>
  <c r="Q2744" i="2"/>
  <c r="R2744" i="2"/>
  <c r="S2744" i="2"/>
  <c r="T2744" i="2"/>
  <c r="Q2745" i="2"/>
  <c r="R2745" i="2"/>
  <c r="S2745" i="2"/>
  <c r="T2745" i="2"/>
  <c r="R2746" i="2"/>
  <c r="T2746" i="2"/>
  <c r="R2747" i="2"/>
  <c r="T2747" i="2"/>
  <c r="R2748" i="2"/>
  <c r="T2748" i="2"/>
  <c r="R2749" i="2"/>
  <c r="T2749" i="2"/>
  <c r="R2750" i="2"/>
  <c r="T2750" i="2"/>
  <c r="R2751" i="2"/>
  <c r="T2751" i="2"/>
  <c r="Q2752" i="2"/>
  <c r="R2752" i="2"/>
  <c r="S2752" i="2"/>
  <c r="T2752" i="2"/>
  <c r="Q2753" i="2"/>
  <c r="R2753" i="2"/>
  <c r="S2753" i="2"/>
  <c r="T2753" i="2"/>
  <c r="Q2754" i="2"/>
  <c r="R2754" i="2"/>
  <c r="S2754" i="2"/>
  <c r="T2754" i="2"/>
  <c r="Q2755" i="2"/>
  <c r="R2755" i="2"/>
  <c r="S2755" i="2"/>
  <c r="T2755" i="2"/>
  <c r="Q2756" i="2"/>
  <c r="R2756" i="2"/>
  <c r="S2756" i="2"/>
  <c r="T2756" i="2"/>
  <c r="Q2757" i="2"/>
  <c r="R2757" i="2"/>
  <c r="S2757" i="2"/>
  <c r="T2757" i="2"/>
  <c r="Q2758" i="2"/>
  <c r="R2758" i="2"/>
  <c r="S2758" i="2"/>
  <c r="T2758" i="2"/>
  <c r="Q2759" i="2"/>
  <c r="R2759" i="2"/>
  <c r="S2759" i="2"/>
  <c r="T2759" i="2"/>
  <c r="Q2760" i="2"/>
  <c r="R2760" i="2"/>
  <c r="S2760" i="2"/>
  <c r="T2760" i="2"/>
  <c r="Q2761" i="2"/>
  <c r="R2761" i="2"/>
  <c r="S2761" i="2"/>
  <c r="T2761" i="2"/>
  <c r="Q2762" i="2"/>
  <c r="R2762" i="2"/>
  <c r="S2762" i="2"/>
  <c r="T2762" i="2"/>
  <c r="R2763" i="2"/>
  <c r="T2763" i="2"/>
  <c r="R2764" i="2"/>
  <c r="T2764" i="2"/>
  <c r="R2765" i="2"/>
  <c r="T2765" i="2"/>
  <c r="R2766" i="2"/>
  <c r="T2766" i="2"/>
  <c r="R2767" i="2"/>
  <c r="T2767" i="2"/>
  <c r="R2768" i="2"/>
  <c r="T2768" i="2"/>
  <c r="R2769" i="2"/>
  <c r="T2769" i="2"/>
  <c r="R2770" i="2"/>
  <c r="T2770" i="2"/>
  <c r="R2771" i="2"/>
  <c r="T2771" i="2"/>
  <c r="R2772" i="2"/>
  <c r="T2772" i="2"/>
  <c r="R2773" i="2"/>
  <c r="T2773" i="2"/>
  <c r="R2774" i="2"/>
  <c r="T2774" i="2"/>
  <c r="R2775" i="2"/>
  <c r="T2775" i="2"/>
  <c r="R2776" i="2"/>
  <c r="T2776" i="2"/>
  <c r="R2777" i="2"/>
  <c r="T2777" i="2"/>
  <c r="R2778" i="2"/>
  <c r="T2778" i="2"/>
  <c r="R2779" i="2"/>
  <c r="T2779" i="2"/>
  <c r="R2780" i="2"/>
  <c r="T2780" i="2"/>
  <c r="Q2781" i="2"/>
  <c r="R2781" i="2"/>
  <c r="S2781" i="2"/>
  <c r="T2781" i="2"/>
  <c r="Q2782" i="2"/>
  <c r="R2782" i="2"/>
  <c r="S2782" i="2"/>
  <c r="T2782" i="2"/>
  <c r="Q2783" i="2"/>
  <c r="R2783" i="2"/>
  <c r="S2783" i="2"/>
  <c r="T2783" i="2"/>
  <c r="Q2784" i="2"/>
  <c r="R2784" i="2"/>
  <c r="S2784" i="2"/>
  <c r="T2784" i="2"/>
  <c r="Q2785" i="2"/>
  <c r="R2785" i="2"/>
  <c r="S2785" i="2"/>
  <c r="T2785" i="2"/>
  <c r="Q2786" i="2"/>
  <c r="R2786" i="2"/>
  <c r="S2786" i="2"/>
  <c r="T2786" i="2"/>
  <c r="Q2787" i="2"/>
  <c r="R2787" i="2"/>
  <c r="S2787" i="2"/>
  <c r="T2787" i="2"/>
  <c r="Q2788" i="2"/>
  <c r="R2788" i="2"/>
  <c r="S2788" i="2"/>
  <c r="T2788" i="2"/>
  <c r="Q2789" i="2"/>
  <c r="R2789" i="2"/>
  <c r="S2789" i="2"/>
  <c r="T2789" i="2"/>
  <c r="Q2790" i="2"/>
  <c r="R2790" i="2"/>
  <c r="S2790" i="2"/>
  <c r="T2790" i="2"/>
  <c r="Q2791" i="2"/>
  <c r="R2791" i="2"/>
  <c r="S2791" i="2"/>
  <c r="T2791" i="2"/>
  <c r="Q2792" i="2"/>
  <c r="R2792" i="2"/>
  <c r="S2792" i="2"/>
  <c r="T2792" i="2"/>
  <c r="Q2793" i="2"/>
  <c r="R2793" i="2"/>
  <c r="S2793" i="2"/>
  <c r="T2793" i="2"/>
  <c r="Q2794" i="2"/>
  <c r="R2794" i="2"/>
  <c r="S2794" i="2"/>
  <c r="T2794" i="2"/>
  <c r="Q2795" i="2"/>
  <c r="R2795" i="2"/>
  <c r="S2795" i="2"/>
  <c r="T2795" i="2"/>
  <c r="Q2796" i="2"/>
  <c r="R2796" i="2"/>
  <c r="S2796" i="2"/>
  <c r="T2796" i="2"/>
  <c r="Q2797" i="2"/>
  <c r="R2797" i="2"/>
  <c r="S2797" i="2"/>
  <c r="T2797" i="2"/>
  <c r="Q2798" i="2"/>
  <c r="R2798" i="2"/>
  <c r="S2798" i="2"/>
  <c r="T2798" i="2"/>
  <c r="Q2799" i="2"/>
  <c r="R2799" i="2"/>
  <c r="S2799" i="2"/>
  <c r="T2799" i="2"/>
  <c r="Q2800" i="2"/>
  <c r="R2800" i="2"/>
  <c r="S2800" i="2"/>
  <c r="T2800" i="2"/>
  <c r="Q2801" i="2"/>
  <c r="R2801" i="2"/>
  <c r="S2801" i="2"/>
  <c r="T2801" i="2"/>
  <c r="Q2802" i="2"/>
  <c r="R2802" i="2"/>
  <c r="S2802" i="2"/>
  <c r="T2802" i="2"/>
  <c r="Q2803" i="2"/>
  <c r="R2803" i="2"/>
  <c r="S2803" i="2"/>
  <c r="T2803" i="2"/>
  <c r="Q2804" i="2"/>
  <c r="R2804" i="2"/>
  <c r="S2804" i="2"/>
  <c r="T2804" i="2"/>
  <c r="Q2805" i="2"/>
  <c r="R2805" i="2"/>
  <c r="S2805" i="2"/>
  <c r="T2805" i="2"/>
  <c r="Q2806" i="2"/>
  <c r="R2806" i="2"/>
  <c r="S2806" i="2"/>
  <c r="T2806" i="2"/>
  <c r="Q2807" i="2"/>
  <c r="R2807" i="2"/>
  <c r="S2807" i="2"/>
  <c r="T2807" i="2"/>
  <c r="Q2808" i="2"/>
  <c r="R2808" i="2"/>
  <c r="S2808" i="2"/>
  <c r="T2808" i="2"/>
  <c r="Q2809" i="2"/>
  <c r="R2809" i="2"/>
  <c r="S2809" i="2"/>
  <c r="T2809" i="2"/>
  <c r="Q2810" i="2"/>
  <c r="R2810" i="2"/>
  <c r="S2810" i="2"/>
  <c r="T2810" i="2"/>
  <c r="Q2811" i="2"/>
  <c r="R2811" i="2"/>
  <c r="S2811" i="2"/>
  <c r="T2811" i="2"/>
  <c r="Q2812" i="2"/>
  <c r="R2812" i="2"/>
  <c r="S2812" i="2"/>
  <c r="T2812" i="2"/>
  <c r="Q2813" i="2"/>
  <c r="R2813" i="2"/>
  <c r="S2813" i="2"/>
  <c r="T2813" i="2"/>
  <c r="Q2814" i="2"/>
  <c r="R2814" i="2"/>
  <c r="S2814" i="2"/>
  <c r="T2814" i="2"/>
  <c r="Q2815" i="2"/>
  <c r="R2815" i="2"/>
  <c r="S2815" i="2"/>
  <c r="T2815" i="2"/>
  <c r="Q2816" i="2"/>
  <c r="R2816" i="2"/>
  <c r="S2816" i="2"/>
  <c r="T2816" i="2"/>
  <c r="Q2817" i="2"/>
  <c r="R2817" i="2"/>
  <c r="S2817" i="2"/>
  <c r="T2817" i="2"/>
  <c r="Q2818" i="2"/>
  <c r="R2818" i="2"/>
  <c r="S2818" i="2"/>
  <c r="T2818" i="2"/>
  <c r="Q2819" i="2"/>
  <c r="R2819" i="2"/>
  <c r="S2819" i="2"/>
  <c r="T2819" i="2"/>
  <c r="Q2820" i="2"/>
  <c r="R2820" i="2"/>
  <c r="S2820" i="2"/>
  <c r="T2820" i="2"/>
  <c r="Q2821" i="2"/>
  <c r="R2821" i="2"/>
  <c r="S2821" i="2"/>
  <c r="T2821" i="2"/>
  <c r="Q2822" i="2"/>
  <c r="R2822" i="2"/>
  <c r="S2822" i="2"/>
  <c r="T2822" i="2"/>
  <c r="Q2823" i="2"/>
  <c r="R2823" i="2"/>
  <c r="S2823" i="2"/>
  <c r="T2823" i="2"/>
  <c r="Q2824" i="2"/>
  <c r="R2824" i="2"/>
  <c r="S2824" i="2"/>
  <c r="T2824" i="2"/>
  <c r="Q2825" i="2"/>
  <c r="R2825" i="2"/>
  <c r="S2825" i="2"/>
  <c r="T2825" i="2"/>
  <c r="Q2826" i="2"/>
  <c r="R2826" i="2"/>
  <c r="S2826" i="2"/>
  <c r="T2826" i="2"/>
  <c r="Q2827" i="2"/>
  <c r="R2827" i="2"/>
  <c r="S2827" i="2"/>
  <c r="T2827" i="2"/>
  <c r="Q2828" i="2"/>
  <c r="R2828" i="2"/>
  <c r="S2828" i="2"/>
  <c r="T2828" i="2"/>
  <c r="Q2829" i="2"/>
  <c r="R2829" i="2"/>
  <c r="S2829" i="2"/>
  <c r="T2829" i="2"/>
  <c r="Q2830" i="2"/>
  <c r="R2830" i="2"/>
  <c r="S2830" i="2"/>
  <c r="T2830" i="2"/>
  <c r="Q2831" i="2"/>
  <c r="R2831" i="2"/>
  <c r="S2831" i="2"/>
  <c r="T2831" i="2"/>
  <c r="Q2832" i="2"/>
  <c r="R2832" i="2"/>
  <c r="S2832" i="2"/>
  <c r="T2832" i="2"/>
  <c r="Q2833" i="2"/>
  <c r="R2833" i="2"/>
  <c r="S2833" i="2"/>
  <c r="T2833" i="2"/>
  <c r="Q2834" i="2"/>
  <c r="R2834" i="2"/>
  <c r="S2834" i="2"/>
  <c r="T2834" i="2"/>
  <c r="Q2835" i="2"/>
  <c r="R2835" i="2"/>
  <c r="S2835" i="2"/>
  <c r="T2835" i="2"/>
  <c r="Q2836" i="2"/>
  <c r="R2836" i="2"/>
  <c r="S2836" i="2"/>
  <c r="T2836" i="2"/>
  <c r="Q2837" i="2"/>
  <c r="R2837" i="2"/>
  <c r="S2837" i="2"/>
  <c r="T2837" i="2"/>
  <c r="Q2838" i="2"/>
  <c r="R2838" i="2"/>
  <c r="S2838" i="2"/>
  <c r="T2838" i="2"/>
  <c r="Q2839" i="2"/>
  <c r="R2839" i="2"/>
  <c r="S2839" i="2"/>
  <c r="T2839" i="2"/>
  <c r="Q2840" i="2"/>
  <c r="R2840" i="2"/>
  <c r="S2840" i="2"/>
  <c r="T2840" i="2"/>
  <c r="Q2841" i="2"/>
  <c r="R2841" i="2"/>
  <c r="S2841" i="2"/>
  <c r="T2841" i="2"/>
  <c r="Q2842" i="2"/>
  <c r="R2842" i="2"/>
  <c r="S2842" i="2"/>
  <c r="T2842" i="2"/>
  <c r="Q2843" i="2"/>
  <c r="R2843" i="2"/>
  <c r="S2843" i="2"/>
  <c r="T2843" i="2"/>
  <c r="Q2844" i="2"/>
  <c r="R2844" i="2"/>
  <c r="S2844" i="2"/>
  <c r="T2844" i="2"/>
  <c r="Q2845" i="2"/>
  <c r="R2845" i="2"/>
  <c r="S2845" i="2"/>
  <c r="T2845" i="2"/>
  <c r="Q2846" i="2"/>
  <c r="R2846" i="2"/>
  <c r="S2846" i="2"/>
  <c r="T2846" i="2"/>
  <c r="Q2847" i="2"/>
  <c r="R2847" i="2"/>
  <c r="S2847" i="2"/>
  <c r="T2847" i="2"/>
  <c r="Q2848" i="2"/>
  <c r="R2848" i="2"/>
  <c r="S2848" i="2"/>
  <c r="T2848" i="2"/>
  <c r="Q2849" i="2"/>
  <c r="R2849" i="2"/>
  <c r="S2849" i="2"/>
  <c r="T2849" i="2"/>
  <c r="Q2850" i="2"/>
  <c r="R2850" i="2"/>
  <c r="S2850" i="2"/>
  <c r="T2850" i="2"/>
  <c r="Q2851" i="2"/>
  <c r="R2851" i="2"/>
  <c r="S2851" i="2"/>
  <c r="T2851" i="2"/>
  <c r="Q2852" i="2"/>
  <c r="R2852" i="2"/>
  <c r="S2852" i="2"/>
  <c r="T2852" i="2"/>
  <c r="Q2853" i="2"/>
  <c r="R2853" i="2"/>
  <c r="S2853" i="2"/>
  <c r="T2853" i="2"/>
  <c r="Q2854" i="2"/>
  <c r="R2854" i="2"/>
  <c r="S2854" i="2"/>
  <c r="T2854" i="2"/>
  <c r="Q2855" i="2"/>
  <c r="R2855" i="2"/>
  <c r="S2855" i="2"/>
  <c r="T2855" i="2"/>
  <c r="Q2856" i="2"/>
  <c r="R2856" i="2"/>
  <c r="S2856" i="2"/>
  <c r="T2856" i="2"/>
  <c r="Q2857" i="2"/>
  <c r="R2857" i="2"/>
  <c r="S2857" i="2"/>
  <c r="T2857" i="2"/>
  <c r="Q2858" i="2"/>
  <c r="R2858" i="2"/>
  <c r="S2858" i="2"/>
  <c r="T2858" i="2"/>
  <c r="Q2859" i="2"/>
  <c r="R2859" i="2"/>
  <c r="S2859" i="2"/>
  <c r="T2859" i="2"/>
  <c r="Q2860" i="2"/>
  <c r="R2860" i="2"/>
  <c r="S2860" i="2"/>
  <c r="T2860" i="2"/>
  <c r="Q2861" i="2"/>
  <c r="R2861" i="2"/>
  <c r="S2861" i="2"/>
  <c r="T2861" i="2"/>
  <c r="Q2862" i="2"/>
  <c r="R2862" i="2"/>
  <c r="S2862" i="2"/>
  <c r="T2862" i="2"/>
  <c r="Q2863" i="2"/>
  <c r="R2863" i="2"/>
  <c r="S2863" i="2"/>
  <c r="T2863" i="2"/>
  <c r="Q2864" i="2"/>
  <c r="R2864" i="2"/>
  <c r="S2864" i="2"/>
  <c r="T2864" i="2"/>
  <c r="Q2865" i="2"/>
  <c r="R2865" i="2"/>
  <c r="S2865" i="2"/>
  <c r="T2865" i="2"/>
  <c r="Q2866" i="2"/>
  <c r="R2866" i="2"/>
  <c r="S2866" i="2"/>
  <c r="T2866" i="2"/>
  <c r="Q2867" i="2"/>
  <c r="R2867" i="2"/>
  <c r="S2867" i="2"/>
  <c r="T2867" i="2"/>
  <c r="Q2868" i="2"/>
  <c r="R2868" i="2"/>
  <c r="S2868" i="2"/>
  <c r="T2868" i="2"/>
  <c r="Q2869" i="2"/>
  <c r="R2869" i="2"/>
  <c r="S2869" i="2"/>
  <c r="T2869" i="2"/>
  <c r="Q2870" i="2"/>
  <c r="R2870" i="2"/>
  <c r="S2870" i="2"/>
  <c r="T2870" i="2"/>
  <c r="Q2871" i="2"/>
  <c r="R2871" i="2"/>
  <c r="S2871" i="2"/>
  <c r="T2871" i="2"/>
  <c r="Q2872" i="2"/>
  <c r="R2872" i="2"/>
  <c r="S2872" i="2"/>
  <c r="T2872" i="2"/>
  <c r="Q2873" i="2"/>
  <c r="R2873" i="2"/>
  <c r="S2873" i="2"/>
  <c r="T2873" i="2"/>
  <c r="Q2874" i="2"/>
  <c r="R2874" i="2"/>
  <c r="S2874" i="2"/>
  <c r="T2874" i="2"/>
  <c r="Q2875" i="2"/>
  <c r="R2875" i="2"/>
  <c r="S2875" i="2"/>
  <c r="T2875" i="2"/>
  <c r="Q2876" i="2"/>
  <c r="R2876" i="2"/>
  <c r="S2876" i="2"/>
  <c r="T2876" i="2"/>
  <c r="Q2877" i="2"/>
  <c r="R2877" i="2"/>
  <c r="S2877" i="2"/>
  <c r="T2877" i="2"/>
  <c r="Q2878" i="2"/>
  <c r="R2878" i="2"/>
  <c r="S2878" i="2"/>
  <c r="T2878" i="2"/>
  <c r="Q2879" i="2"/>
  <c r="R2879" i="2"/>
  <c r="S2879" i="2"/>
  <c r="T2879" i="2"/>
  <c r="Q2880" i="2"/>
  <c r="R2880" i="2"/>
  <c r="S2880" i="2"/>
  <c r="T2880" i="2"/>
  <c r="Q2881" i="2"/>
  <c r="R2881" i="2"/>
  <c r="S2881" i="2"/>
  <c r="T2881" i="2"/>
  <c r="Q2882" i="2"/>
  <c r="R2882" i="2"/>
  <c r="S2882" i="2"/>
  <c r="T2882" i="2"/>
  <c r="Q2883" i="2"/>
  <c r="R2883" i="2"/>
  <c r="S2883" i="2"/>
  <c r="T2883" i="2"/>
  <c r="Q2884" i="2"/>
  <c r="R2884" i="2"/>
  <c r="S2884" i="2"/>
  <c r="T2884" i="2"/>
  <c r="Q2885" i="2"/>
  <c r="R2885" i="2"/>
  <c r="S2885" i="2"/>
  <c r="T2885" i="2"/>
  <c r="Q2886" i="2"/>
  <c r="R2886" i="2"/>
  <c r="S2886" i="2"/>
  <c r="T2886" i="2"/>
  <c r="Q2887" i="2"/>
  <c r="R2887" i="2"/>
  <c r="S2887" i="2"/>
  <c r="T2887" i="2"/>
  <c r="Q2888" i="2"/>
  <c r="R2888" i="2"/>
  <c r="S2888" i="2"/>
  <c r="T2888" i="2"/>
  <c r="Q2889" i="2"/>
  <c r="R2889" i="2"/>
  <c r="S2889" i="2"/>
  <c r="T2889" i="2"/>
  <c r="Q2890" i="2"/>
  <c r="R2890" i="2"/>
  <c r="S2890" i="2"/>
  <c r="T2890" i="2"/>
  <c r="Q2891" i="2"/>
  <c r="R2891" i="2"/>
  <c r="S2891" i="2"/>
  <c r="T2891" i="2"/>
  <c r="Q2892" i="2"/>
  <c r="R2892" i="2"/>
  <c r="S2892" i="2"/>
  <c r="T2892" i="2"/>
  <c r="Q2893" i="2"/>
  <c r="R2893" i="2"/>
  <c r="S2893" i="2"/>
  <c r="T2893" i="2"/>
  <c r="Q2894" i="2"/>
  <c r="R2894" i="2"/>
  <c r="S2894" i="2"/>
  <c r="T2894" i="2"/>
  <c r="Q2895" i="2"/>
  <c r="R2895" i="2"/>
  <c r="S2895" i="2"/>
  <c r="T2895" i="2"/>
  <c r="Q2896" i="2"/>
  <c r="R2896" i="2"/>
  <c r="S2896" i="2"/>
  <c r="T2896" i="2"/>
  <c r="Q2897" i="2"/>
  <c r="R2897" i="2"/>
  <c r="S2897" i="2"/>
  <c r="T2897" i="2"/>
  <c r="Q2898" i="2"/>
  <c r="R2898" i="2"/>
  <c r="S2898" i="2"/>
  <c r="T2898" i="2"/>
  <c r="Q2899" i="2"/>
  <c r="R2899" i="2"/>
  <c r="S2899" i="2"/>
  <c r="T2899" i="2"/>
  <c r="Q2900" i="2"/>
  <c r="R2900" i="2"/>
  <c r="S2900" i="2"/>
  <c r="T2900" i="2"/>
  <c r="Q2901" i="2"/>
  <c r="R2901" i="2"/>
  <c r="S2901" i="2"/>
  <c r="T2901" i="2"/>
  <c r="Q2902" i="2"/>
  <c r="R2902" i="2"/>
  <c r="S2902" i="2"/>
  <c r="T2902" i="2"/>
  <c r="Q2903" i="2"/>
  <c r="R2903" i="2"/>
  <c r="S2903" i="2"/>
  <c r="T2903" i="2"/>
  <c r="Q2904" i="2"/>
  <c r="R2904" i="2"/>
  <c r="S2904" i="2"/>
  <c r="T2904" i="2"/>
  <c r="Q2905" i="2"/>
  <c r="R2905" i="2"/>
  <c r="S2905" i="2"/>
  <c r="T2905" i="2"/>
  <c r="Q2906" i="2"/>
  <c r="R2906" i="2"/>
  <c r="S2906" i="2"/>
  <c r="T2906" i="2"/>
  <c r="Q2907" i="2"/>
  <c r="R2907" i="2"/>
  <c r="S2907" i="2"/>
  <c r="T2907" i="2"/>
  <c r="Q2908" i="2"/>
  <c r="R2908" i="2"/>
  <c r="S2908" i="2"/>
  <c r="T2908" i="2"/>
  <c r="Q2909" i="2"/>
  <c r="R2909" i="2"/>
  <c r="S2909" i="2"/>
  <c r="T2909" i="2"/>
  <c r="Q2910" i="2"/>
  <c r="R2910" i="2"/>
  <c r="S2910" i="2"/>
  <c r="T2910" i="2"/>
  <c r="Q2911" i="2"/>
  <c r="R2911" i="2"/>
  <c r="S2911" i="2"/>
  <c r="T2911" i="2"/>
  <c r="Q2912" i="2"/>
  <c r="R2912" i="2"/>
  <c r="S2912" i="2"/>
  <c r="T2912" i="2"/>
  <c r="Q2913" i="2"/>
  <c r="R2913" i="2"/>
  <c r="S2913" i="2"/>
  <c r="T2913" i="2"/>
  <c r="Q2914" i="2"/>
  <c r="R2914" i="2"/>
  <c r="S2914" i="2"/>
  <c r="T2914" i="2"/>
  <c r="Q2915" i="2"/>
  <c r="R2915" i="2"/>
  <c r="S2915" i="2"/>
  <c r="T2915" i="2"/>
  <c r="Q2916" i="2"/>
  <c r="R2916" i="2"/>
  <c r="S2916" i="2"/>
  <c r="T2916" i="2"/>
  <c r="Q2917" i="2"/>
  <c r="R2917" i="2"/>
  <c r="S2917" i="2"/>
  <c r="T2917" i="2"/>
  <c r="Q2918" i="2"/>
  <c r="R2918" i="2"/>
  <c r="S2918" i="2"/>
  <c r="T2918" i="2"/>
  <c r="Q2919" i="2"/>
  <c r="R2919" i="2"/>
  <c r="S2919" i="2"/>
  <c r="T2919" i="2"/>
  <c r="Q2920" i="2"/>
  <c r="R2920" i="2"/>
  <c r="S2920" i="2"/>
  <c r="T2920" i="2"/>
  <c r="Q2921" i="2"/>
  <c r="R2921" i="2"/>
  <c r="S2921" i="2"/>
  <c r="T2921" i="2"/>
  <c r="Q2922" i="2"/>
  <c r="R2922" i="2"/>
  <c r="S2922" i="2"/>
  <c r="T2922" i="2"/>
  <c r="Q2923" i="2"/>
  <c r="R2923" i="2"/>
  <c r="S2923" i="2"/>
  <c r="T2923" i="2"/>
  <c r="Q2924" i="2"/>
  <c r="R2924" i="2"/>
  <c r="S2924" i="2"/>
  <c r="T2924" i="2"/>
  <c r="Q2925" i="2"/>
  <c r="R2925" i="2"/>
  <c r="S2925" i="2"/>
  <c r="T2925" i="2"/>
  <c r="Q2926" i="2"/>
  <c r="R2926" i="2"/>
  <c r="S2926" i="2"/>
  <c r="T2926" i="2"/>
  <c r="Q2927" i="2"/>
  <c r="R2927" i="2"/>
  <c r="S2927" i="2"/>
  <c r="T2927" i="2"/>
  <c r="Q2928" i="2"/>
  <c r="R2928" i="2"/>
  <c r="S2928" i="2"/>
  <c r="T2928" i="2"/>
  <c r="Q2929" i="2"/>
  <c r="R2929" i="2"/>
  <c r="S2929" i="2"/>
  <c r="T2929" i="2"/>
  <c r="Q2930" i="2"/>
  <c r="R2930" i="2"/>
  <c r="S2930" i="2"/>
  <c r="T2930" i="2"/>
  <c r="Q2931" i="2"/>
  <c r="R2931" i="2"/>
  <c r="S2931" i="2"/>
  <c r="T2931" i="2"/>
  <c r="Q2932" i="2"/>
  <c r="R2932" i="2"/>
  <c r="S2932" i="2"/>
  <c r="T2932" i="2"/>
  <c r="Q2933" i="2"/>
  <c r="R2933" i="2"/>
  <c r="S2933" i="2"/>
  <c r="T2933" i="2"/>
  <c r="Q2934" i="2"/>
  <c r="R2934" i="2"/>
  <c r="S2934" i="2"/>
  <c r="T2934" i="2"/>
  <c r="Q2935" i="2"/>
  <c r="R2935" i="2"/>
  <c r="S2935" i="2"/>
  <c r="T2935" i="2"/>
  <c r="Q2936" i="2"/>
  <c r="R2936" i="2"/>
  <c r="S2936" i="2"/>
  <c r="T2936" i="2"/>
  <c r="Q2937" i="2"/>
  <c r="R2937" i="2"/>
  <c r="S2937" i="2"/>
  <c r="T2937" i="2"/>
  <c r="Q2938" i="2"/>
  <c r="R2938" i="2"/>
  <c r="S2938" i="2"/>
  <c r="T2938" i="2"/>
  <c r="Q2939" i="2"/>
  <c r="R2939" i="2"/>
  <c r="S2939" i="2"/>
  <c r="T2939" i="2"/>
  <c r="Q2940" i="2"/>
  <c r="R2940" i="2"/>
  <c r="S2940" i="2"/>
  <c r="T2940" i="2"/>
  <c r="Q2941" i="2"/>
  <c r="R2941" i="2"/>
  <c r="S2941" i="2"/>
  <c r="T2941" i="2"/>
  <c r="Q2942" i="2"/>
  <c r="R2942" i="2"/>
  <c r="S2942" i="2"/>
  <c r="T2942" i="2"/>
  <c r="Q2943" i="2"/>
  <c r="R2943" i="2"/>
  <c r="S2943" i="2"/>
  <c r="T2943" i="2"/>
  <c r="Q2944" i="2"/>
  <c r="R2944" i="2"/>
  <c r="S2944" i="2"/>
  <c r="T2944" i="2"/>
  <c r="Q2945" i="2"/>
  <c r="R2945" i="2"/>
  <c r="S2945" i="2"/>
  <c r="T2945" i="2"/>
  <c r="Q2946" i="2"/>
  <c r="R2946" i="2"/>
  <c r="S2946" i="2"/>
  <c r="T2946" i="2"/>
  <c r="Q2947" i="2"/>
  <c r="R2947" i="2"/>
  <c r="S2947" i="2"/>
  <c r="T2947" i="2"/>
  <c r="Q2948" i="2"/>
  <c r="R2948" i="2"/>
  <c r="S2948" i="2"/>
  <c r="T2948" i="2"/>
  <c r="Q2949" i="2"/>
  <c r="R2949" i="2"/>
  <c r="S2949" i="2"/>
  <c r="T2949" i="2"/>
  <c r="Q2950" i="2"/>
  <c r="R2950" i="2"/>
  <c r="S2950" i="2"/>
  <c r="T2950" i="2"/>
  <c r="Q2951" i="2"/>
  <c r="R2951" i="2"/>
  <c r="S2951" i="2"/>
  <c r="T2951" i="2"/>
  <c r="Q2952" i="2"/>
  <c r="R2952" i="2"/>
  <c r="S2952" i="2"/>
  <c r="T2952" i="2"/>
  <c r="Q2953" i="2"/>
  <c r="R2953" i="2"/>
  <c r="S2953" i="2"/>
  <c r="T2953" i="2"/>
  <c r="Q2954" i="2"/>
  <c r="R2954" i="2"/>
  <c r="S2954" i="2"/>
  <c r="T2954" i="2"/>
  <c r="Q2955" i="2"/>
  <c r="R2955" i="2"/>
  <c r="S2955" i="2"/>
  <c r="T2955" i="2"/>
  <c r="Q2956" i="2"/>
  <c r="R2956" i="2"/>
  <c r="S2956" i="2"/>
  <c r="T2956" i="2"/>
  <c r="Q2957" i="2"/>
  <c r="R2957" i="2"/>
  <c r="S2957" i="2"/>
  <c r="T2957" i="2"/>
  <c r="Q2958" i="2"/>
  <c r="R2958" i="2"/>
  <c r="S2958" i="2"/>
  <c r="T2958" i="2"/>
  <c r="Q2959" i="2"/>
  <c r="R2959" i="2"/>
  <c r="S2959" i="2"/>
  <c r="T2959" i="2"/>
  <c r="Q2960" i="2"/>
  <c r="R2960" i="2"/>
  <c r="S2960" i="2"/>
  <c r="T2960" i="2"/>
  <c r="Q2961" i="2"/>
  <c r="R2961" i="2"/>
  <c r="S2961" i="2"/>
  <c r="T2961" i="2"/>
  <c r="Q2962" i="2"/>
  <c r="R2962" i="2"/>
  <c r="S2962" i="2"/>
  <c r="T2962" i="2"/>
  <c r="Q2963" i="2"/>
  <c r="R2963" i="2"/>
  <c r="S2963" i="2"/>
  <c r="T2963" i="2"/>
  <c r="Q2964" i="2"/>
  <c r="R2964" i="2"/>
  <c r="S2964" i="2"/>
  <c r="T2964" i="2"/>
  <c r="Q2965" i="2"/>
  <c r="R2965" i="2"/>
  <c r="S2965" i="2"/>
  <c r="T2965" i="2"/>
  <c r="Q2966" i="2"/>
  <c r="R2966" i="2"/>
  <c r="S2966" i="2"/>
  <c r="T2966" i="2"/>
  <c r="Q2967" i="2"/>
  <c r="R2967" i="2"/>
  <c r="S2967" i="2"/>
  <c r="T2967" i="2"/>
  <c r="Q2968" i="2"/>
  <c r="R2968" i="2"/>
  <c r="S2968" i="2"/>
  <c r="T2968" i="2"/>
  <c r="Q2969" i="2"/>
  <c r="R2969" i="2"/>
  <c r="S2969" i="2"/>
  <c r="T2969" i="2"/>
  <c r="Q2970" i="2"/>
  <c r="R2970" i="2"/>
  <c r="S2970" i="2"/>
  <c r="T2970" i="2"/>
  <c r="Q2971" i="2"/>
  <c r="R2971" i="2"/>
  <c r="S2971" i="2"/>
  <c r="T2971" i="2"/>
  <c r="Q2972" i="2"/>
  <c r="R2972" i="2"/>
  <c r="S2972" i="2"/>
  <c r="T2972" i="2"/>
  <c r="Q2973" i="2"/>
  <c r="R2973" i="2"/>
  <c r="S2973" i="2"/>
  <c r="T2973" i="2"/>
  <c r="Q2974" i="2"/>
  <c r="R2974" i="2"/>
  <c r="S2974" i="2"/>
  <c r="T2974" i="2"/>
  <c r="Q2975" i="2"/>
  <c r="R2975" i="2"/>
  <c r="S2975" i="2"/>
  <c r="T2975" i="2"/>
  <c r="Q2976" i="2"/>
  <c r="R2976" i="2"/>
  <c r="S2976" i="2"/>
  <c r="T2976" i="2"/>
  <c r="Q2977" i="2"/>
  <c r="R2977" i="2"/>
  <c r="S2977" i="2"/>
  <c r="T2977" i="2"/>
  <c r="Q2978" i="2"/>
  <c r="R2978" i="2"/>
  <c r="S2978" i="2"/>
  <c r="T2978" i="2"/>
  <c r="Q2979" i="2"/>
  <c r="R2979" i="2"/>
  <c r="S2979" i="2"/>
  <c r="T2979" i="2"/>
  <c r="Q2980" i="2"/>
  <c r="R2980" i="2"/>
  <c r="S2980" i="2"/>
  <c r="T2980" i="2"/>
  <c r="Q2981" i="2"/>
  <c r="R2981" i="2"/>
  <c r="S2981" i="2"/>
  <c r="T2981" i="2"/>
  <c r="Q2982" i="2"/>
  <c r="R2982" i="2"/>
  <c r="S2982" i="2"/>
  <c r="T2982" i="2"/>
  <c r="Q2983" i="2"/>
  <c r="R2983" i="2"/>
  <c r="S2983" i="2"/>
  <c r="T2983" i="2"/>
  <c r="Q2984" i="2"/>
  <c r="R2984" i="2"/>
  <c r="S2984" i="2"/>
  <c r="T2984" i="2"/>
  <c r="Q2985" i="2"/>
  <c r="R2985" i="2"/>
  <c r="S2985" i="2"/>
  <c r="T2985" i="2"/>
  <c r="Q2986" i="2"/>
  <c r="R2986" i="2"/>
  <c r="S2986" i="2"/>
  <c r="T2986" i="2"/>
  <c r="Q2987" i="2"/>
  <c r="R2987" i="2"/>
  <c r="S2987" i="2"/>
  <c r="T2987" i="2"/>
  <c r="Q2988" i="2"/>
  <c r="R2988" i="2"/>
  <c r="S2988" i="2"/>
  <c r="T2988" i="2"/>
  <c r="R2989" i="2"/>
  <c r="T2989" i="2"/>
  <c r="Q1362" i="2"/>
  <c r="R1362" i="2"/>
  <c r="S1362" i="2"/>
  <c r="T1362" i="2"/>
  <c r="Q1363" i="2"/>
  <c r="R1363" i="2"/>
  <c r="S1363" i="2"/>
  <c r="T1363" i="2"/>
  <c r="Q1364" i="2"/>
  <c r="R1364" i="2"/>
  <c r="S1364" i="2"/>
  <c r="T1364" i="2"/>
  <c r="Q1365" i="2"/>
  <c r="R1365" i="2"/>
  <c r="S1365" i="2"/>
  <c r="T1365" i="2"/>
  <c r="Q1366" i="2"/>
  <c r="R1366" i="2"/>
  <c r="S1366" i="2"/>
  <c r="T1366" i="2"/>
  <c r="Q1367" i="2"/>
  <c r="R1367" i="2"/>
  <c r="S1367" i="2"/>
  <c r="T1367" i="2"/>
  <c r="Q1368" i="2"/>
  <c r="R1368" i="2"/>
  <c r="S1368" i="2"/>
  <c r="T1368" i="2"/>
  <c r="Q1369" i="2"/>
  <c r="R1369" i="2"/>
  <c r="S1369" i="2"/>
  <c r="T1369" i="2"/>
  <c r="Q1370" i="2"/>
  <c r="R1370" i="2"/>
  <c r="S1370" i="2"/>
  <c r="T1370" i="2"/>
  <c r="Q1371" i="2"/>
  <c r="R1371" i="2"/>
  <c r="S1371" i="2"/>
  <c r="T1371" i="2"/>
  <c r="Q1372" i="2"/>
  <c r="R1372" i="2"/>
  <c r="S1372" i="2"/>
  <c r="T1372" i="2"/>
  <c r="Q1373" i="2"/>
  <c r="R1373" i="2"/>
  <c r="S1373" i="2"/>
  <c r="T1373" i="2"/>
  <c r="Q1374" i="2"/>
  <c r="R1374" i="2"/>
  <c r="S1374" i="2"/>
  <c r="T1374" i="2"/>
  <c r="Q1375" i="2"/>
  <c r="R1375" i="2"/>
  <c r="S1375" i="2"/>
  <c r="T1375" i="2"/>
  <c r="Q1376" i="2"/>
  <c r="R1376" i="2"/>
  <c r="S1376" i="2"/>
  <c r="T1376" i="2"/>
  <c r="Q1377" i="2"/>
  <c r="R1377" i="2"/>
  <c r="S1377" i="2"/>
  <c r="T1377" i="2"/>
  <c r="Q1378" i="2"/>
  <c r="R1378" i="2"/>
  <c r="S1378" i="2"/>
  <c r="T1378" i="2"/>
  <c r="Q1379" i="2"/>
  <c r="R1379" i="2"/>
  <c r="S1379" i="2"/>
  <c r="T1379" i="2"/>
  <c r="Q1380" i="2"/>
  <c r="R1380" i="2"/>
  <c r="S1380" i="2"/>
  <c r="T1380" i="2"/>
  <c r="Q1381" i="2"/>
  <c r="R1381" i="2"/>
  <c r="S1381" i="2"/>
  <c r="T1381" i="2"/>
  <c r="Q1382" i="2"/>
  <c r="R1382" i="2"/>
  <c r="S1382" i="2"/>
  <c r="T1382" i="2"/>
  <c r="Q1383" i="2"/>
  <c r="R1383" i="2"/>
  <c r="S1383" i="2"/>
  <c r="T1383" i="2"/>
  <c r="Q1384" i="2"/>
  <c r="R1384" i="2"/>
  <c r="S1384" i="2"/>
  <c r="T1384" i="2"/>
  <c r="Q1385" i="2"/>
  <c r="R1385" i="2"/>
  <c r="S1385" i="2"/>
  <c r="T1385" i="2"/>
  <c r="R1386" i="2"/>
  <c r="T1386" i="2"/>
  <c r="R1387" i="2"/>
  <c r="T1387" i="2"/>
  <c r="R1388" i="2"/>
  <c r="T1388" i="2"/>
  <c r="R1389" i="2"/>
  <c r="T1389" i="2"/>
  <c r="R1390" i="2"/>
  <c r="T1390" i="2"/>
  <c r="R1391" i="2"/>
  <c r="T1391" i="2"/>
  <c r="R1392" i="2"/>
  <c r="T1392" i="2"/>
  <c r="R1393" i="2"/>
  <c r="T1393" i="2"/>
  <c r="R1394" i="2"/>
  <c r="T1394" i="2"/>
  <c r="R1395" i="2"/>
  <c r="T1395" i="2"/>
  <c r="R1396" i="2"/>
  <c r="T1396" i="2"/>
  <c r="R1397" i="2"/>
  <c r="T1397" i="2"/>
  <c r="R1398" i="2"/>
  <c r="T1398" i="2"/>
  <c r="R1399" i="2"/>
  <c r="T1399" i="2"/>
  <c r="R1400" i="2"/>
  <c r="T1400" i="2"/>
  <c r="R1401" i="2"/>
  <c r="T1401" i="2"/>
  <c r="Q1402" i="2"/>
  <c r="R1402" i="2"/>
  <c r="S1402" i="2"/>
  <c r="T1402" i="2"/>
  <c r="R1403" i="2"/>
  <c r="T1403" i="2"/>
  <c r="R1404" i="2"/>
  <c r="T1404" i="2"/>
  <c r="R1405" i="2"/>
  <c r="T1405" i="2"/>
  <c r="R1406" i="2"/>
  <c r="T1406" i="2"/>
  <c r="R1407" i="2"/>
  <c r="T1407" i="2"/>
  <c r="R1408" i="2"/>
  <c r="T1408" i="2"/>
  <c r="Q1409" i="2"/>
  <c r="R1409" i="2"/>
  <c r="S1409" i="2"/>
  <c r="T1409" i="2"/>
  <c r="R1410" i="2"/>
  <c r="T1410" i="2"/>
  <c r="R1411" i="2"/>
  <c r="T1411" i="2"/>
  <c r="R1412" i="2"/>
  <c r="T1412" i="2"/>
  <c r="Q1413" i="2"/>
  <c r="R1413" i="2"/>
  <c r="S1413" i="2"/>
  <c r="T1413" i="2"/>
  <c r="R1414" i="2"/>
  <c r="T1414" i="2"/>
  <c r="R1415" i="2"/>
  <c r="T1415" i="2"/>
  <c r="R1416" i="2"/>
  <c r="T1416" i="2"/>
  <c r="R1417" i="2"/>
  <c r="T1417" i="2"/>
  <c r="R1418" i="2"/>
  <c r="T1418" i="2"/>
  <c r="R1419" i="2"/>
  <c r="T1419" i="2"/>
  <c r="R1420" i="2"/>
  <c r="T1420" i="2"/>
  <c r="Q1421" i="2"/>
  <c r="R1421" i="2"/>
  <c r="S1421" i="2"/>
  <c r="T1421" i="2"/>
  <c r="R1422" i="2"/>
  <c r="T1422" i="2"/>
  <c r="R1423" i="2"/>
  <c r="T1423" i="2"/>
  <c r="R1424" i="2"/>
  <c r="T1424" i="2"/>
  <c r="R1425" i="2"/>
  <c r="T1425" i="2"/>
  <c r="R1426" i="2"/>
  <c r="T1426" i="2"/>
  <c r="R1427" i="2"/>
  <c r="T1427" i="2"/>
  <c r="R1428" i="2"/>
  <c r="T1428" i="2"/>
  <c r="R1429" i="2"/>
  <c r="T1429" i="2"/>
  <c r="Q1430" i="2"/>
  <c r="R1430" i="2"/>
  <c r="S1430" i="2"/>
  <c r="T1430" i="2"/>
  <c r="Q1431" i="2"/>
  <c r="R1431" i="2"/>
  <c r="S1431" i="2"/>
  <c r="T1431" i="2"/>
  <c r="R1432" i="2"/>
  <c r="T1432" i="2"/>
  <c r="R1433" i="2"/>
  <c r="T1433" i="2"/>
  <c r="R1434" i="2"/>
  <c r="T1434" i="2"/>
  <c r="R1435" i="2"/>
  <c r="T1435" i="2"/>
  <c r="R1436" i="2"/>
  <c r="T1436" i="2"/>
  <c r="R1437" i="2"/>
  <c r="T1437" i="2"/>
  <c r="R1438" i="2"/>
  <c r="T1438" i="2"/>
  <c r="R1439" i="2"/>
  <c r="T1439" i="2"/>
  <c r="R1440" i="2"/>
  <c r="T1440" i="2"/>
  <c r="R1441" i="2"/>
  <c r="T1441" i="2"/>
  <c r="R1442" i="2"/>
  <c r="T1442" i="2"/>
  <c r="R1443" i="2"/>
  <c r="T1443" i="2"/>
  <c r="Q1444" i="2"/>
  <c r="R1444" i="2"/>
  <c r="S1444" i="2"/>
  <c r="T1444" i="2"/>
  <c r="R1445" i="2"/>
  <c r="T1445" i="2"/>
  <c r="Q1446" i="2"/>
  <c r="R1446" i="2"/>
  <c r="S1446" i="2"/>
  <c r="T1446" i="2"/>
  <c r="R1447" i="2"/>
  <c r="T1447" i="2"/>
  <c r="R1448" i="2"/>
  <c r="T1448" i="2"/>
  <c r="R1449" i="2"/>
  <c r="T1449" i="2"/>
  <c r="R1450" i="2"/>
  <c r="T1450" i="2"/>
  <c r="R1451" i="2"/>
  <c r="T1451" i="2"/>
  <c r="R1452" i="2"/>
  <c r="T1452" i="2"/>
  <c r="R1453" i="2"/>
  <c r="T1453" i="2"/>
  <c r="R1454" i="2"/>
  <c r="T1454" i="2"/>
  <c r="R1455" i="2"/>
  <c r="T1455" i="2"/>
  <c r="R1456" i="2"/>
  <c r="T1456" i="2"/>
  <c r="R1457" i="2"/>
  <c r="T1457" i="2"/>
  <c r="R1458" i="2"/>
  <c r="T1458" i="2"/>
  <c r="R1459" i="2"/>
  <c r="T1459" i="2"/>
  <c r="R1460" i="2"/>
  <c r="T1460" i="2"/>
  <c r="R1461" i="2"/>
  <c r="T1461" i="2"/>
  <c r="R1462" i="2"/>
  <c r="T1462" i="2"/>
  <c r="R1463" i="2"/>
  <c r="T1463" i="2"/>
  <c r="R1464" i="2"/>
  <c r="T1464" i="2"/>
  <c r="R1465" i="2"/>
  <c r="T1465" i="2"/>
  <c r="Q1466" i="2"/>
  <c r="R1466" i="2"/>
  <c r="S1466" i="2"/>
  <c r="T1466" i="2"/>
  <c r="R1467" i="2"/>
  <c r="T1467" i="2"/>
  <c r="R1468" i="2"/>
  <c r="T1468" i="2"/>
  <c r="R1469" i="2"/>
  <c r="T1469" i="2"/>
  <c r="R1470" i="2"/>
  <c r="T1470" i="2"/>
  <c r="R1471" i="2"/>
  <c r="T1471" i="2"/>
  <c r="Q1472" i="2"/>
  <c r="R1472" i="2"/>
  <c r="S1472" i="2"/>
  <c r="T1472" i="2"/>
  <c r="Q1473" i="2"/>
  <c r="R1473" i="2"/>
  <c r="S1473" i="2"/>
  <c r="T1473" i="2"/>
  <c r="R1474" i="2"/>
  <c r="T1474" i="2"/>
  <c r="R1475" i="2"/>
  <c r="T1475" i="2"/>
  <c r="R1476" i="2"/>
  <c r="T1476" i="2"/>
  <c r="R1477" i="2"/>
  <c r="T1477" i="2"/>
  <c r="R1478" i="2"/>
  <c r="T1478" i="2"/>
  <c r="R1479" i="2"/>
  <c r="T1479" i="2"/>
  <c r="R1480" i="2"/>
  <c r="T1480" i="2"/>
  <c r="R1481" i="2"/>
  <c r="T1481" i="2"/>
  <c r="R1482" i="2"/>
  <c r="T1482" i="2"/>
  <c r="R1483" i="2"/>
  <c r="T1483" i="2"/>
  <c r="R1484" i="2"/>
  <c r="T1484" i="2"/>
  <c r="R1485" i="2"/>
  <c r="T1485" i="2"/>
  <c r="R1486" i="2"/>
  <c r="T1486" i="2"/>
  <c r="R1487" i="2"/>
  <c r="T1487" i="2"/>
  <c r="R1488" i="2"/>
  <c r="T1488" i="2"/>
  <c r="R1489" i="2"/>
  <c r="T1489" i="2"/>
  <c r="R1490" i="2"/>
  <c r="T1490" i="2"/>
  <c r="R1491" i="2"/>
  <c r="T1491" i="2"/>
  <c r="Q1492" i="2"/>
  <c r="R1492" i="2"/>
  <c r="S1492" i="2"/>
  <c r="T1492" i="2"/>
  <c r="R1493" i="2"/>
  <c r="T1493" i="2"/>
  <c r="R1494" i="2"/>
  <c r="T1494" i="2"/>
  <c r="R1495" i="2"/>
  <c r="T1495" i="2"/>
  <c r="R1496" i="2"/>
  <c r="T1496" i="2"/>
  <c r="R1497" i="2"/>
  <c r="T1497" i="2"/>
  <c r="R1498" i="2"/>
  <c r="T1498" i="2"/>
  <c r="R1499" i="2"/>
  <c r="T1499" i="2"/>
  <c r="R1500" i="2"/>
  <c r="T1500" i="2"/>
  <c r="R1501" i="2"/>
  <c r="T1501" i="2"/>
  <c r="R1502" i="2"/>
  <c r="T1502" i="2"/>
  <c r="R1503" i="2"/>
  <c r="T1503" i="2"/>
  <c r="R1505" i="2"/>
  <c r="T1505" i="2"/>
  <c r="R1506" i="2"/>
  <c r="T1506" i="2"/>
  <c r="R1507" i="2"/>
  <c r="T1507" i="2"/>
  <c r="R1508" i="2"/>
  <c r="T1508" i="2"/>
  <c r="Q1509" i="2"/>
  <c r="R1509" i="2"/>
  <c r="S1509" i="2"/>
  <c r="T1509" i="2"/>
  <c r="R1510" i="2"/>
  <c r="T1510" i="2"/>
  <c r="R1511" i="2"/>
  <c r="T1511" i="2"/>
  <c r="Q1512" i="2"/>
  <c r="R1512" i="2"/>
  <c r="S1512" i="2"/>
  <c r="T1512" i="2"/>
  <c r="Q1513" i="2"/>
  <c r="R1513" i="2"/>
  <c r="S1513" i="2"/>
  <c r="T1513" i="2"/>
  <c r="R1514" i="2"/>
  <c r="T1514" i="2"/>
  <c r="R1515" i="2"/>
  <c r="T1515" i="2"/>
  <c r="R1516" i="2"/>
  <c r="T1516" i="2"/>
  <c r="R1517" i="2"/>
  <c r="T1517" i="2"/>
  <c r="R1518" i="2"/>
  <c r="T1518" i="2"/>
  <c r="R1519" i="2"/>
  <c r="T1519" i="2"/>
  <c r="R1520" i="2"/>
  <c r="T1520" i="2"/>
  <c r="R1521" i="2"/>
  <c r="T1521" i="2"/>
  <c r="R1522" i="2"/>
  <c r="T1522" i="2"/>
  <c r="R1523" i="2"/>
  <c r="T1523" i="2"/>
  <c r="R1524" i="2"/>
  <c r="T1524" i="2"/>
  <c r="R1525" i="2"/>
  <c r="T1525" i="2"/>
  <c r="R1526" i="2"/>
  <c r="T1526" i="2"/>
  <c r="R1527" i="2"/>
  <c r="T1527" i="2"/>
  <c r="R1528" i="2"/>
  <c r="T1528" i="2"/>
  <c r="R1529" i="2"/>
  <c r="T1529" i="2"/>
  <c r="R1530" i="2"/>
  <c r="T1530" i="2"/>
  <c r="R1531" i="2"/>
  <c r="T1531" i="2"/>
  <c r="R1532" i="2"/>
  <c r="T1532" i="2"/>
  <c r="R1533" i="2"/>
  <c r="T1533" i="2"/>
  <c r="R1534" i="2"/>
  <c r="T1534" i="2"/>
  <c r="R1535" i="2"/>
  <c r="T1535" i="2"/>
  <c r="R1536" i="2"/>
  <c r="T1536" i="2"/>
  <c r="R1537" i="2"/>
  <c r="T1537" i="2"/>
  <c r="R1538" i="2"/>
  <c r="T1538" i="2"/>
  <c r="R1539" i="2"/>
  <c r="T1539" i="2"/>
  <c r="R1540" i="2"/>
  <c r="T1540" i="2"/>
  <c r="R1541" i="2"/>
  <c r="T1541" i="2"/>
  <c r="R1542" i="2"/>
  <c r="T1542" i="2"/>
  <c r="R1543" i="2"/>
  <c r="T1543" i="2"/>
  <c r="R1544" i="2"/>
  <c r="T1544" i="2"/>
  <c r="R1545" i="2"/>
  <c r="T1545" i="2"/>
  <c r="R1546" i="2"/>
  <c r="T1546" i="2"/>
  <c r="R1547" i="2"/>
  <c r="T1547" i="2"/>
  <c r="R1548" i="2"/>
  <c r="T1548" i="2"/>
  <c r="R1549" i="2"/>
  <c r="T1549" i="2"/>
  <c r="R1550" i="2"/>
  <c r="T1550" i="2"/>
  <c r="R1551" i="2"/>
  <c r="T1551" i="2"/>
  <c r="R1552" i="2"/>
  <c r="T1552" i="2"/>
  <c r="R1553" i="2"/>
  <c r="T1553" i="2"/>
  <c r="R1554" i="2"/>
  <c r="T1554" i="2"/>
  <c r="R1555" i="2"/>
  <c r="T1555" i="2"/>
  <c r="R1556" i="2"/>
  <c r="T1556" i="2"/>
  <c r="R1557" i="2"/>
  <c r="T1557" i="2"/>
  <c r="R1558" i="2"/>
  <c r="T1558" i="2"/>
  <c r="R1559" i="2"/>
  <c r="T1559" i="2"/>
  <c r="Q1560" i="2"/>
  <c r="R1560" i="2"/>
  <c r="S1560" i="2"/>
  <c r="T1560" i="2"/>
  <c r="R1561" i="2"/>
  <c r="T1561" i="2"/>
  <c r="R1562" i="2"/>
  <c r="T1562" i="2"/>
  <c r="Q1563" i="2"/>
  <c r="R1563" i="2"/>
  <c r="S1563" i="2"/>
  <c r="T1563" i="2"/>
  <c r="R1564" i="2"/>
  <c r="T1564" i="2"/>
  <c r="R1565" i="2"/>
  <c r="T1565" i="2"/>
  <c r="R1566" i="2"/>
  <c r="T1566" i="2"/>
  <c r="R1567" i="2"/>
  <c r="T1567" i="2"/>
  <c r="R1568" i="2"/>
  <c r="T1568" i="2"/>
  <c r="R1569" i="2"/>
  <c r="T1569" i="2"/>
  <c r="R1570" i="2"/>
  <c r="T1570" i="2"/>
  <c r="R1571" i="2"/>
  <c r="T1571" i="2"/>
  <c r="R1572" i="2"/>
  <c r="T1572" i="2"/>
  <c r="R1573" i="2"/>
  <c r="T1573" i="2"/>
  <c r="R1574" i="2"/>
  <c r="T1574" i="2"/>
  <c r="R1575" i="2"/>
  <c r="T1575" i="2"/>
  <c r="Q1576" i="2"/>
  <c r="R1576" i="2"/>
  <c r="S1576" i="2"/>
  <c r="T1576" i="2"/>
  <c r="R1577" i="2"/>
  <c r="T1577" i="2"/>
  <c r="R1578" i="2"/>
  <c r="T1578" i="2"/>
  <c r="R1579" i="2"/>
  <c r="T1579" i="2"/>
  <c r="R1580" i="2"/>
  <c r="T1580" i="2"/>
  <c r="R1581" i="2"/>
  <c r="T1581" i="2"/>
  <c r="R1582" i="2"/>
  <c r="T1582" i="2"/>
  <c r="R1583" i="2"/>
  <c r="T1583" i="2"/>
  <c r="R1584" i="2"/>
  <c r="T1584" i="2"/>
  <c r="R1585" i="2"/>
  <c r="T1585" i="2"/>
  <c r="R1586" i="2"/>
  <c r="T1586" i="2"/>
  <c r="R1587" i="2"/>
  <c r="T1587" i="2"/>
  <c r="R1588" i="2"/>
  <c r="T1588" i="2"/>
  <c r="R1589" i="2"/>
  <c r="T1589" i="2"/>
  <c r="R1590" i="2"/>
  <c r="T1590" i="2"/>
  <c r="R1591" i="2"/>
  <c r="T1591" i="2"/>
  <c r="R1592" i="2"/>
  <c r="T1592" i="2"/>
  <c r="R1593" i="2"/>
  <c r="T1593" i="2"/>
  <c r="R1594" i="2"/>
  <c r="T1594" i="2"/>
  <c r="R1595" i="2"/>
  <c r="T1595" i="2"/>
  <c r="R1596" i="2"/>
  <c r="T1596" i="2"/>
  <c r="R1597" i="2"/>
  <c r="T1597" i="2"/>
  <c r="R1598" i="2"/>
  <c r="T1598" i="2"/>
  <c r="R1599" i="2"/>
  <c r="T1599" i="2"/>
  <c r="R1600" i="2"/>
  <c r="T1600" i="2"/>
  <c r="R1601" i="2"/>
  <c r="T1601" i="2"/>
  <c r="R1602" i="2"/>
  <c r="T1602" i="2"/>
  <c r="R1603" i="2"/>
  <c r="T1603" i="2"/>
  <c r="R1604" i="2"/>
  <c r="T1604" i="2"/>
  <c r="R1605" i="2"/>
  <c r="T1605" i="2"/>
  <c r="R1606" i="2"/>
  <c r="T1606" i="2"/>
  <c r="R1607" i="2"/>
  <c r="T1607" i="2"/>
  <c r="R1608" i="2"/>
  <c r="T1608" i="2"/>
  <c r="R1609" i="2"/>
  <c r="T1609" i="2"/>
  <c r="R1610" i="2"/>
  <c r="T1610" i="2"/>
  <c r="R1611" i="2"/>
  <c r="T1611" i="2"/>
  <c r="R1612" i="2"/>
  <c r="T1612" i="2"/>
  <c r="R1613" i="2"/>
  <c r="T1613" i="2"/>
  <c r="R1614" i="2"/>
  <c r="T1614" i="2"/>
  <c r="R1615" i="2"/>
  <c r="T1615" i="2"/>
  <c r="R1616" i="2"/>
  <c r="T1616" i="2"/>
  <c r="R1617" i="2"/>
  <c r="T1617" i="2"/>
  <c r="R1618" i="2"/>
  <c r="T1618" i="2"/>
  <c r="R1619" i="2"/>
  <c r="T1619" i="2"/>
  <c r="R1620" i="2"/>
  <c r="T1620" i="2"/>
  <c r="R1621" i="2"/>
  <c r="T1621" i="2"/>
  <c r="R1622" i="2"/>
  <c r="T1622" i="2"/>
  <c r="R1623" i="2"/>
  <c r="T1623" i="2"/>
  <c r="R1624" i="2"/>
  <c r="T1624" i="2"/>
  <c r="R1625" i="2"/>
  <c r="T1625" i="2"/>
  <c r="R1626" i="2"/>
  <c r="T1626" i="2"/>
  <c r="R1627" i="2"/>
  <c r="T1627" i="2"/>
  <c r="R1628" i="2"/>
  <c r="T1628" i="2"/>
  <c r="R1629" i="2"/>
  <c r="T1629" i="2"/>
  <c r="R1630" i="2"/>
  <c r="T1630" i="2"/>
  <c r="R1631" i="2"/>
  <c r="T1631" i="2"/>
  <c r="R1632" i="2"/>
  <c r="T1632" i="2"/>
  <c r="R1633" i="2"/>
  <c r="T1633" i="2"/>
  <c r="R1634" i="2"/>
  <c r="T1634" i="2"/>
  <c r="R1635" i="2"/>
  <c r="T1635" i="2"/>
  <c r="R1636" i="2"/>
  <c r="T1636" i="2"/>
  <c r="R1637" i="2"/>
  <c r="T1637" i="2"/>
  <c r="R1638" i="2"/>
  <c r="T1638" i="2"/>
  <c r="R1639" i="2"/>
  <c r="T1639" i="2"/>
  <c r="R1640" i="2"/>
  <c r="T1640" i="2"/>
  <c r="R1641" i="2"/>
  <c r="T1641" i="2"/>
  <c r="R1642" i="2"/>
  <c r="T1642" i="2"/>
  <c r="R1643" i="2"/>
  <c r="T1643" i="2"/>
  <c r="R1644" i="2"/>
  <c r="T1644" i="2"/>
  <c r="Q1645" i="2"/>
  <c r="R1645" i="2"/>
  <c r="S1645" i="2"/>
  <c r="T1645" i="2"/>
  <c r="R1646" i="2"/>
  <c r="T1646" i="2"/>
  <c r="R1647" i="2"/>
  <c r="T1647" i="2"/>
  <c r="R1648" i="2"/>
  <c r="T1648" i="2"/>
  <c r="R1649" i="2"/>
  <c r="T1649" i="2"/>
  <c r="R1650" i="2"/>
  <c r="T1650" i="2"/>
  <c r="R1651" i="2"/>
  <c r="T1651" i="2"/>
  <c r="R1652" i="2"/>
  <c r="T1652" i="2"/>
  <c r="R1653" i="2"/>
  <c r="T1653" i="2"/>
  <c r="R1654" i="2"/>
  <c r="T1654" i="2"/>
  <c r="R1655" i="2"/>
  <c r="T1655" i="2"/>
  <c r="R1656" i="2"/>
  <c r="T1656" i="2"/>
  <c r="R1657" i="2"/>
  <c r="T1657" i="2"/>
  <c r="R1658" i="2"/>
  <c r="T1658" i="2"/>
  <c r="R1659" i="2"/>
  <c r="T1659" i="2"/>
  <c r="R1660" i="2"/>
  <c r="T1660" i="2"/>
  <c r="R1661" i="2"/>
  <c r="T1661" i="2"/>
  <c r="R1662" i="2"/>
  <c r="T1662" i="2"/>
  <c r="R1663" i="2"/>
  <c r="T1663" i="2"/>
  <c r="R1664" i="2"/>
  <c r="T1664" i="2"/>
  <c r="R1665" i="2"/>
  <c r="T1665" i="2"/>
  <c r="R1666" i="2"/>
  <c r="T1666" i="2"/>
  <c r="R1667" i="2"/>
  <c r="T1667" i="2"/>
  <c r="R1668" i="2"/>
  <c r="T1668" i="2"/>
  <c r="R1669" i="2"/>
  <c r="T1669" i="2"/>
  <c r="R1670" i="2"/>
  <c r="T1670" i="2"/>
  <c r="R1671" i="2"/>
  <c r="T1671" i="2"/>
  <c r="R1672" i="2"/>
  <c r="T1672" i="2"/>
  <c r="Q1673" i="2"/>
  <c r="R1673" i="2"/>
  <c r="S1673" i="2"/>
  <c r="T1673" i="2"/>
  <c r="R1674" i="2"/>
  <c r="T1674" i="2"/>
  <c r="Q1675" i="2"/>
  <c r="R1675" i="2"/>
  <c r="S1675" i="2"/>
  <c r="T1675" i="2"/>
  <c r="R1676" i="2"/>
  <c r="T1676" i="2"/>
  <c r="R1677" i="2"/>
  <c r="T1677" i="2"/>
  <c r="Q1678" i="2"/>
  <c r="R1678" i="2"/>
  <c r="S1678" i="2"/>
  <c r="T1678" i="2"/>
  <c r="Q1679" i="2"/>
  <c r="R1679" i="2"/>
  <c r="S1679" i="2"/>
  <c r="T1679" i="2"/>
  <c r="Q1680" i="2"/>
  <c r="R1680" i="2"/>
  <c r="S1680" i="2"/>
  <c r="T1680" i="2"/>
  <c r="Q1681" i="2"/>
  <c r="R1681" i="2"/>
  <c r="S1681" i="2"/>
  <c r="T1681" i="2"/>
  <c r="Q1682" i="2"/>
  <c r="R1682" i="2"/>
  <c r="S1682" i="2"/>
  <c r="T1682" i="2"/>
  <c r="Q1683" i="2"/>
  <c r="R1683" i="2"/>
  <c r="S1683" i="2"/>
  <c r="T1683" i="2"/>
  <c r="Q1684" i="2"/>
  <c r="R1684" i="2"/>
  <c r="S1684" i="2"/>
  <c r="T1684" i="2"/>
  <c r="Q1685" i="2"/>
  <c r="R1685" i="2"/>
  <c r="S1685" i="2"/>
  <c r="T1685" i="2"/>
  <c r="Q1686" i="2"/>
  <c r="R1686" i="2"/>
  <c r="S1686" i="2"/>
  <c r="T1686" i="2"/>
  <c r="Q1687" i="2"/>
  <c r="R1687" i="2"/>
  <c r="S1687" i="2"/>
  <c r="T1687" i="2"/>
  <c r="Q1688" i="2"/>
  <c r="R1688" i="2"/>
  <c r="S1688" i="2"/>
  <c r="T1688" i="2"/>
  <c r="Q1689" i="2"/>
  <c r="R1689" i="2"/>
  <c r="S1689" i="2"/>
  <c r="T1689" i="2"/>
  <c r="Q1690" i="2"/>
  <c r="R1690" i="2"/>
  <c r="S1690" i="2"/>
  <c r="T1690" i="2"/>
  <c r="Q1691" i="2"/>
  <c r="R1691" i="2"/>
  <c r="S1691" i="2"/>
  <c r="T1691" i="2"/>
  <c r="Q1692" i="2"/>
  <c r="R1692" i="2"/>
  <c r="S1692" i="2"/>
  <c r="T1692" i="2"/>
  <c r="Q1693" i="2"/>
  <c r="R1693" i="2"/>
  <c r="S1693" i="2"/>
  <c r="T1693" i="2"/>
  <c r="Q1694" i="2"/>
  <c r="R1694" i="2"/>
  <c r="S1694" i="2"/>
  <c r="T1694" i="2"/>
  <c r="Q1695" i="2"/>
  <c r="R1695" i="2"/>
  <c r="S1695" i="2"/>
  <c r="T1695" i="2"/>
  <c r="Q1696" i="2"/>
  <c r="R1696" i="2"/>
  <c r="S1696" i="2"/>
  <c r="T1696" i="2"/>
  <c r="Q1697" i="2"/>
  <c r="R1697" i="2"/>
  <c r="S1697" i="2"/>
  <c r="T1697" i="2"/>
  <c r="R1698" i="2"/>
  <c r="T1698" i="2"/>
  <c r="Q1699" i="2"/>
  <c r="R1699" i="2"/>
  <c r="S1699" i="2"/>
  <c r="T1699" i="2"/>
  <c r="Q1700" i="2"/>
  <c r="R1700" i="2"/>
  <c r="S1700" i="2"/>
  <c r="T1700" i="2"/>
  <c r="Q1701" i="2"/>
  <c r="R1701" i="2"/>
  <c r="S1701" i="2"/>
  <c r="T1701" i="2"/>
  <c r="Q1702" i="2"/>
  <c r="R1702" i="2"/>
  <c r="S1702" i="2"/>
  <c r="T1702" i="2"/>
  <c r="Q1703" i="2"/>
  <c r="R1703" i="2"/>
  <c r="S1703" i="2"/>
  <c r="T1703" i="2"/>
  <c r="Q1704" i="2"/>
  <c r="R1704" i="2"/>
  <c r="S1704" i="2"/>
  <c r="T1704" i="2"/>
  <c r="Q1705" i="2"/>
  <c r="R1705" i="2"/>
  <c r="S1705" i="2"/>
  <c r="T1705" i="2"/>
  <c r="Q1706" i="2"/>
  <c r="R1706" i="2"/>
  <c r="S1706" i="2"/>
  <c r="T1706" i="2"/>
  <c r="Q1707" i="2"/>
  <c r="R1707" i="2"/>
  <c r="S1707" i="2"/>
  <c r="T1707" i="2"/>
  <c r="Q1708" i="2"/>
  <c r="R1708" i="2"/>
  <c r="S1708" i="2"/>
  <c r="T1708" i="2"/>
  <c r="Q1709" i="2"/>
  <c r="R1709" i="2"/>
  <c r="S1709" i="2"/>
  <c r="T1709" i="2"/>
  <c r="Q1710" i="2"/>
  <c r="R1710" i="2"/>
  <c r="S1710" i="2"/>
  <c r="T1710" i="2"/>
  <c r="Q1711" i="2"/>
  <c r="R1711" i="2"/>
  <c r="S1711" i="2"/>
  <c r="T1711" i="2"/>
  <c r="Q1712" i="2"/>
  <c r="R1712" i="2"/>
  <c r="S1712" i="2"/>
  <c r="T1712" i="2"/>
  <c r="Q1713" i="2"/>
  <c r="R1713" i="2"/>
  <c r="S1713" i="2"/>
  <c r="T1713" i="2"/>
  <c r="Q1714" i="2"/>
  <c r="R1714" i="2"/>
  <c r="S1714" i="2"/>
  <c r="T1714" i="2"/>
  <c r="Q1715" i="2"/>
  <c r="R1715" i="2"/>
  <c r="S1715" i="2"/>
  <c r="T1715" i="2"/>
  <c r="Q1716" i="2"/>
  <c r="R1716" i="2"/>
  <c r="S1716" i="2"/>
  <c r="T1716" i="2"/>
  <c r="Q1717" i="2"/>
  <c r="R1717" i="2"/>
  <c r="S1717" i="2"/>
  <c r="T1717" i="2"/>
  <c r="Q1718" i="2"/>
  <c r="R1718" i="2"/>
  <c r="S1718" i="2"/>
  <c r="T1718" i="2"/>
  <c r="Q1719" i="2"/>
  <c r="R1719" i="2"/>
  <c r="S1719" i="2"/>
  <c r="T1719" i="2"/>
  <c r="Q1720" i="2"/>
  <c r="R1720" i="2"/>
  <c r="S1720" i="2"/>
  <c r="T1720" i="2"/>
  <c r="Q1721" i="2"/>
  <c r="R1721" i="2"/>
  <c r="S1721" i="2"/>
  <c r="T1721" i="2"/>
  <c r="Q1722" i="2"/>
  <c r="R1722" i="2"/>
  <c r="S1722" i="2"/>
  <c r="T1722" i="2"/>
  <c r="Q1723" i="2"/>
  <c r="R1723" i="2"/>
  <c r="S1723" i="2"/>
  <c r="T1723" i="2"/>
  <c r="Q1724" i="2"/>
  <c r="R1724" i="2"/>
  <c r="S1724" i="2"/>
  <c r="T1724" i="2"/>
  <c r="Q1725" i="2"/>
  <c r="R1725" i="2"/>
  <c r="S1725" i="2"/>
  <c r="T1725" i="2"/>
  <c r="Q1726" i="2"/>
  <c r="R1726" i="2"/>
  <c r="S1726" i="2"/>
  <c r="T1726" i="2"/>
  <c r="Q1727" i="2"/>
  <c r="R1727" i="2"/>
  <c r="S1727" i="2"/>
  <c r="T1727" i="2"/>
  <c r="Q1728" i="2"/>
  <c r="R1728" i="2"/>
  <c r="S1728" i="2"/>
  <c r="T1728" i="2"/>
  <c r="Q1729" i="2"/>
  <c r="R1729" i="2"/>
  <c r="S1729" i="2"/>
  <c r="T1729" i="2"/>
  <c r="Q1730" i="2"/>
  <c r="R1730" i="2"/>
  <c r="S1730" i="2"/>
  <c r="T1730" i="2"/>
  <c r="Q1731" i="2"/>
  <c r="R1731" i="2"/>
  <c r="S1731" i="2"/>
  <c r="T1731" i="2"/>
  <c r="R1732" i="2"/>
  <c r="T1732" i="2"/>
  <c r="R1733" i="2"/>
  <c r="T1733" i="2"/>
  <c r="R1734" i="2"/>
  <c r="T1734" i="2"/>
  <c r="R1735" i="2"/>
  <c r="T1735" i="2"/>
  <c r="R1736" i="2"/>
  <c r="T1736" i="2"/>
  <c r="R1737" i="2"/>
  <c r="T1737" i="2"/>
  <c r="R1738" i="2"/>
  <c r="T1738" i="2"/>
  <c r="R1739" i="2"/>
  <c r="T1739" i="2"/>
  <c r="R1740" i="2"/>
  <c r="T1740" i="2"/>
  <c r="R1741" i="2"/>
  <c r="T1741" i="2"/>
  <c r="R1742" i="2"/>
  <c r="T1742" i="2"/>
  <c r="R1743" i="2"/>
  <c r="T1743" i="2"/>
  <c r="R1744" i="2"/>
  <c r="T1744" i="2"/>
  <c r="R1745" i="2"/>
  <c r="T1745" i="2"/>
  <c r="R1746" i="2"/>
  <c r="T1746" i="2"/>
  <c r="R1747" i="2"/>
  <c r="T1747" i="2"/>
  <c r="R1748" i="2"/>
  <c r="T1748" i="2"/>
  <c r="R1749" i="2"/>
  <c r="T1749" i="2"/>
  <c r="Q1750" i="2"/>
  <c r="R1750" i="2"/>
  <c r="S1750" i="2"/>
  <c r="T1750" i="2"/>
  <c r="Q1751" i="2"/>
  <c r="R1751" i="2"/>
  <c r="S1751" i="2"/>
  <c r="T1751" i="2"/>
  <c r="R1752" i="2"/>
  <c r="T1752" i="2"/>
  <c r="R1753" i="2"/>
  <c r="T1753" i="2"/>
  <c r="R1754" i="2"/>
  <c r="T1754" i="2"/>
  <c r="R1755" i="2"/>
  <c r="T1755" i="2"/>
  <c r="R1756" i="2"/>
  <c r="T1756" i="2"/>
  <c r="R1757" i="2"/>
  <c r="T1757" i="2"/>
  <c r="R1758" i="2"/>
  <c r="T1758" i="2"/>
  <c r="R1759" i="2"/>
  <c r="T1759" i="2"/>
  <c r="R1760" i="2"/>
  <c r="T1760" i="2"/>
  <c r="R1761" i="2"/>
  <c r="T1761" i="2"/>
  <c r="R1762" i="2"/>
  <c r="T1762" i="2"/>
  <c r="R1763" i="2"/>
  <c r="T1763" i="2"/>
  <c r="R1764" i="2"/>
  <c r="T1764" i="2"/>
  <c r="R1765" i="2"/>
  <c r="T1765" i="2"/>
  <c r="R1766" i="2"/>
  <c r="T1766" i="2"/>
  <c r="R1767" i="2"/>
  <c r="T1767" i="2"/>
  <c r="R1768" i="2"/>
  <c r="T1768" i="2"/>
  <c r="R1769" i="2"/>
  <c r="T1769" i="2"/>
  <c r="R1770" i="2"/>
  <c r="T1770" i="2"/>
  <c r="R1771" i="2"/>
  <c r="T1771" i="2"/>
  <c r="R1772" i="2"/>
  <c r="T1772" i="2"/>
  <c r="R1773" i="2"/>
  <c r="T1773" i="2"/>
  <c r="R1774" i="2"/>
  <c r="T1774" i="2"/>
  <c r="R1775" i="2"/>
  <c r="T1775" i="2"/>
  <c r="R1776" i="2"/>
  <c r="T1776" i="2"/>
  <c r="R1777" i="2"/>
  <c r="T1777" i="2"/>
  <c r="R1778" i="2"/>
  <c r="T1778" i="2"/>
  <c r="R1779" i="2"/>
  <c r="T1779" i="2"/>
  <c r="R1780" i="2"/>
  <c r="T1780" i="2"/>
  <c r="R1781" i="2"/>
  <c r="T1781" i="2"/>
  <c r="R1782" i="2"/>
  <c r="T1782" i="2"/>
  <c r="R1783" i="2"/>
  <c r="T1783" i="2"/>
  <c r="R1784" i="2"/>
  <c r="T1784" i="2"/>
  <c r="R1785" i="2"/>
  <c r="T1785" i="2"/>
  <c r="R1786" i="2"/>
  <c r="T1786" i="2"/>
  <c r="R1787" i="2"/>
  <c r="T1787" i="2"/>
  <c r="R1788" i="2"/>
  <c r="T1788" i="2"/>
  <c r="R1789" i="2"/>
  <c r="T1789" i="2"/>
  <c r="R1790" i="2"/>
  <c r="T1790" i="2"/>
  <c r="R1791" i="2"/>
  <c r="T1791" i="2"/>
  <c r="R1792" i="2"/>
  <c r="T1792" i="2"/>
  <c r="R1793" i="2"/>
  <c r="T1793" i="2"/>
  <c r="R1794" i="2"/>
  <c r="T1794" i="2"/>
  <c r="R1795" i="2"/>
  <c r="T1795" i="2"/>
  <c r="R1796" i="2"/>
  <c r="T1796" i="2"/>
  <c r="R1797" i="2"/>
  <c r="T1797" i="2"/>
  <c r="R1798" i="2"/>
  <c r="T1798" i="2"/>
  <c r="R1799" i="2"/>
  <c r="T1799" i="2"/>
  <c r="R1800" i="2"/>
  <c r="T1800" i="2"/>
  <c r="R1801" i="2"/>
  <c r="T1801" i="2"/>
  <c r="R1802" i="2"/>
  <c r="T1802" i="2"/>
  <c r="R1803" i="2"/>
  <c r="T1803" i="2"/>
  <c r="R1804" i="2"/>
  <c r="T1804" i="2"/>
  <c r="R1805" i="2"/>
  <c r="T1805" i="2"/>
  <c r="R1806" i="2"/>
  <c r="T1806" i="2"/>
  <c r="R1807" i="2"/>
  <c r="T1807" i="2"/>
  <c r="R1808" i="2"/>
  <c r="T1808" i="2"/>
  <c r="R1809" i="2"/>
  <c r="T1809" i="2"/>
  <c r="R1810" i="2"/>
  <c r="T1810" i="2"/>
  <c r="R1811" i="2"/>
  <c r="T1811" i="2"/>
  <c r="R1812" i="2"/>
  <c r="T1812" i="2"/>
  <c r="R1813" i="2"/>
  <c r="T1813" i="2"/>
  <c r="R1814" i="2"/>
  <c r="T1814" i="2"/>
  <c r="Q1815" i="2"/>
  <c r="R1815" i="2"/>
  <c r="S1815" i="2"/>
  <c r="T1815" i="2"/>
  <c r="R1816" i="2"/>
  <c r="T1816" i="2"/>
  <c r="R1817" i="2"/>
  <c r="T1817" i="2"/>
  <c r="R1818" i="2"/>
  <c r="T1818" i="2"/>
  <c r="Q1819" i="2"/>
  <c r="R1819" i="2"/>
  <c r="S1819" i="2"/>
  <c r="T1819" i="2"/>
  <c r="Q1820" i="2"/>
  <c r="R1820" i="2"/>
  <c r="S1820" i="2"/>
  <c r="T1820" i="2"/>
  <c r="Q1821" i="2"/>
  <c r="R1821" i="2"/>
  <c r="S1821" i="2"/>
  <c r="T1821" i="2"/>
  <c r="Q1822" i="2"/>
  <c r="R1822" i="2"/>
  <c r="S1822" i="2"/>
  <c r="T1822" i="2"/>
  <c r="R1823" i="2"/>
  <c r="T1823" i="2"/>
  <c r="R1824" i="2"/>
  <c r="T1824" i="2"/>
  <c r="R1825" i="2"/>
  <c r="T1825" i="2"/>
  <c r="R1826" i="2"/>
  <c r="T1826" i="2"/>
  <c r="R1827" i="2"/>
  <c r="T1827" i="2"/>
  <c r="R1828" i="2"/>
  <c r="T1828" i="2"/>
  <c r="R1829" i="2"/>
  <c r="T1829" i="2"/>
  <c r="R1830" i="2"/>
  <c r="T1830" i="2"/>
  <c r="R1831" i="2"/>
  <c r="T1831" i="2"/>
  <c r="R1832" i="2"/>
  <c r="T1832" i="2"/>
  <c r="R1833" i="2"/>
  <c r="T1833" i="2"/>
  <c r="R1834" i="2"/>
  <c r="T1834" i="2"/>
  <c r="R1835" i="2"/>
  <c r="T1835" i="2"/>
  <c r="R1836" i="2"/>
  <c r="T1836" i="2"/>
  <c r="R1837" i="2"/>
  <c r="T1837" i="2"/>
  <c r="R1838" i="2"/>
  <c r="T1838" i="2"/>
  <c r="R1839" i="2"/>
  <c r="T1839" i="2"/>
  <c r="R1840" i="2"/>
  <c r="T1840" i="2"/>
  <c r="R1841" i="2"/>
  <c r="T1841" i="2"/>
  <c r="R1842" i="2"/>
  <c r="T1842" i="2"/>
  <c r="R1843" i="2"/>
  <c r="T1843" i="2"/>
  <c r="R1844" i="2"/>
  <c r="T1844" i="2"/>
  <c r="R1845" i="2"/>
  <c r="T1845" i="2"/>
  <c r="R1846" i="2"/>
  <c r="T1846" i="2"/>
  <c r="R1847" i="2"/>
  <c r="T1847" i="2"/>
  <c r="R1848" i="2"/>
  <c r="T1848" i="2"/>
  <c r="R1849" i="2"/>
  <c r="T1849" i="2"/>
  <c r="R1850" i="2"/>
  <c r="T1850" i="2"/>
  <c r="R1851" i="2"/>
  <c r="T1851" i="2"/>
  <c r="R1852" i="2"/>
  <c r="T1852" i="2"/>
  <c r="R1853" i="2"/>
  <c r="T1853" i="2"/>
  <c r="R1854" i="2"/>
  <c r="T1854" i="2"/>
  <c r="R1855" i="2"/>
  <c r="T1855" i="2"/>
  <c r="R1856" i="2"/>
  <c r="T1856" i="2"/>
  <c r="R1857" i="2"/>
  <c r="T1857" i="2"/>
  <c r="R1858" i="2"/>
  <c r="T1858" i="2"/>
  <c r="R1859" i="2"/>
  <c r="T1859" i="2"/>
  <c r="R1860" i="2"/>
  <c r="T1860" i="2"/>
  <c r="R1861" i="2"/>
  <c r="T1861" i="2"/>
  <c r="R1862" i="2"/>
  <c r="T1862" i="2"/>
  <c r="R1863" i="2"/>
  <c r="T1863" i="2"/>
  <c r="R1864" i="2"/>
  <c r="T1864" i="2"/>
  <c r="R1865" i="2"/>
  <c r="T1865" i="2"/>
  <c r="R1866" i="2"/>
  <c r="T1866" i="2"/>
  <c r="R1867" i="2"/>
  <c r="T1867" i="2"/>
  <c r="R1868" i="2"/>
  <c r="T1868" i="2"/>
  <c r="R1869" i="2"/>
  <c r="T1869" i="2"/>
  <c r="R1870" i="2"/>
  <c r="T1870" i="2"/>
  <c r="R1871" i="2"/>
  <c r="T1871" i="2"/>
  <c r="R1872" i="2"/>
  <c r="T1872" i="2"/>
  <c r="R1873" i="2"/>
  <c r="T1873" i="2"/>
  <c r="R1874" i="2"/>
  <c r="T1874" i="2"/>
  <c r="R1875" i="2"/>
  <c r="T1875" i="2"/>
  <c r="R1876" i="2"/>
  <c r="T1876" i="2"/>
  <c r="R1877" i="2"/>
  <c r="T1877" i="2"/>
  <c r="R1878" i="2"/>
  <c r="T1878" i="2"/>
  <c r="R1879" i="2"/>
  <c r="T1879" i="2"/>
  <c r="R1880" i="2"/>
  <c r="T1880" i="2"/>
  <c r="Q1881" i="2"/>
  <c r="R1881" i="2"/>
  <c r="S1881" i="2"/>
  <c r="T1881" i="2"/>
  <c r="R1882" i="2"/>
  <c r="T1882" i="2"/>
  <c r="R1883" i="2"/>
  <c r="T1883" i="2"/>
  <c r="R1884" i="2"/>
  <c r="T1884" i="2"/>
  <c r="R1885" i="2"/>
  <c r="T1885" i="2"/>
  <c r="R1886" i="2"/>
  <c r="T1886" i="2"/>
  <c r="R1887" i="2"/>
  <c r="T1887" i="2"/>
  <c r="R1888" i="2"/>
  <c r="T1888" i="2"/>
  <c r="R1889" i="2"/>
  <c r="T1889" i="2"/>
  <c r="R1890" i="2"/>
  <c r="T1890" i="2"/>
  <c r="R1891" i="2"/>
  <c r="T1891" i="2"/>
  <c r="R1892" i="2"/>
  <c r="T1892" i="2"/>
  <c r="R1893" i="2"/>
  <c r="T1893" i="2"/>
  <c r="R1894" i="2"/>
  <c r="T1894" i="2"/>
  <c r="R1895" i="2"/>
  <c r="T1895" i="2"/>
  <c r="R1896" i="2"/>
  <c r="T1896" i="2"/>
  <c r="R1897" i="2"/>
  <c r="T1897" i="2"/>
  <c r="R1898" i="2"/>
  <c r="T1898" i="2"/>
  <c r="R1899" i="2"/>
  <c r="T1899" i="2"/>
  <c r="R1900" i="2"/>
  <c r="T1900" i="2"/>
  <c r="R1901" i="2"/>
  <c r="T1901" i="2"/>
  <c r="R1902" i="2"/>
  <c r="T1902" i="2"/>
  <c r="R1903" i="2"/>
  <c r="T1903" i="2"/>
  <c r="R1904" i="2"/>
  <c r="T1904" i="2"/>
  <c r="R1905" i="2"/>
  <c r="T1905" i="2"/>
  <c r="R1906" i="2"/>
  <c r="T1906" i="2"/>
  <c r="R1907" i="2"/>
  <c r="T1907" i="2"/>
  <c r="R1908" i="2"/>
  <c r="T1908" i="2"/>
  <c r="R1909" i="2"/>
  <c r="T1909" i="2"/>
  <c r="R1910" i="2"/>
  <c r="T1910" i="2"/>
  <c r="R1911" i="2"/>
  <c r="T1911" i="2"/>
  <c r="R1912" i="2"/>
  <c r="T1912" i="2"/>
  <c r="R1913" i="2"/>
  <c r="T1913" i="2"/>
  <c r="R1914" i="2"/>
  <c r="T1914" i="2"/>
  <c r="R1915" i="2"/>
  <c r="T1915" i="2"/>
  <c r="R1916" i="2"/>
  <c r="T1916" i="2"/>
  <c r="R1917" i="2"/>
  <c r="T1917" i="2"/>
  <c r="R1918" i="2"/>
  <c r="T1918" i="2"/>
  <c r="R1919" i="2"/>
  <c r="T1919" i="2"/>
  <c r="R1920" i="2"/>
  <c r="T1920" i="2"/>
  <c r="R1921" i="2"/>
  <c r="T1921" i="2"/>
  <c r="R1922" i="2"/>
  <c r="T1922" i="2"/>
  <c r="R1923" i="2"/>
  <c r="T1923" i="2"/>
  <c r="R1924" i="2"/>
  <c r="T1924" i="2"/>
  <c r="R1925" i="2"/>
  <c r="T1925" i="2"/>
  <c r="R1926" i="2"/>
  <c r="T1926" i="2"/>
  <c r="R1927" i="2"/>
  <c r="T1927" i="2"/>
  <c r="R1928" i="2"/>
  <c r="T1928" i="2"/>
  <c r="R1929" i="2"/>
  <c r="T1929" i="2"/>
  <c r="R1930" i="2"/>
  <c r="T1930" i="2"/>
  <c r="Q1931" i="2"/>
  <c r="R1931" i="2"/>
  <c r="S1931" i="2"/>
  <c r="T1931" i="2"/>
  <c r="R1932" i="2"/>
  <c r="T1932" i="2"/>
  <c r="R1933" i="2"/>
  <c r="T1933" i="2"/>
  <c r="R1934" i="2"/>
  <c r="T1934" i="2"/>
  <c r="R1935" i="2"/>
  <c r="T1935" i="2"/>
  <c r="R1936" i="2"/>
  <c r="T1936" i="2"/>
  <c r="R1937" i="2"/>
  <c r="T1937" i="2"/>
  <c r="R1938" i="2"/>
  <c r="T1938" i="2"/>
  <c r="R1939" i="2"/>
  <c r="T1939" i="2"/>
  <c r="R1940" i="2"/>
  <c r="T1940" i="2"/>
  <c r="R1941" i="2"/>
  <c r="T1941" i="2"/>
  <c r="R1942" i="2"/>
  <c r="T1942" i="2"/>
  <c r="R1943" i="2"/>
  <c r="T1943" i="2"/>
  <c r="R1944" i="2"/>
  <c r="T1944" i="2"/>
  <c r="R1945" i="2"/>
  <c r="T1945" i="2"/>
  <c r="R1946" i="2"/>
  <c r="T1946" i="2"/>
  <c r="R1947" i="2"/>
  <c r="T1947" i="2"/>
  <c r="R1948" i="2"/>
  <c r="T1948" i="2"/>
  <c r="R1949" i="2"/>
  <c r="T1949" i="2"/>
  <c r="R1950" i="2"/>
  <c r="T1950" i="2"/>
  <c r="R1951" i="2"/>
  <c r="T1951" i="2"/>
  <c r="R1952" i="2"/>
  <c r="T1952" i="2"/>
  <c r="Q1953" i="2"/>
  <c r="R1953" i="2"/>
  <c r="S1953" i="2"/>
  <c r="T1953" i="2"/>
  <c r="R1954" i="2"/>
  <c r="T1954" i="2"/>
  <c r="R1955" i="2"/>
  <c r="T1955" i="2"/>
  <c r="R1956" i="2"/>
  <c r="T1956" i="2"/>
  <c r="R1957" i="2"/>
  <c r="T1957" i="2"/>
  <c r="R1958" i="2"/>
  <c r="T1958" i="2"/>
  <c r="R1959" i="2"/>
  <c r="T1959" i="2"/>
  <c r="R1960" i="2"/>
  <c r="T1960" i="2"/>
  <c r="R1961" i="2"/>
  <c r="T1961" i="2"/>
  <c r="R1962" i="2"/>
  <c r="T1962" i="2"/>
  <c r="R1963" i="2"/>
  <c r="T1963" i="2"/>
  <c r="R1964" i="2"/>
  <c r="T1964" i="2"/>
  <c r="R1965" i="2"/>
  <c r="T1965" i="2"/>
  <c r="R1966" i="2"/>
  <c r="T1966" i="2"/>
  <c r="R1967" i="2"/>
  <c r="T1967" i="2"/>
  <c r="R1968" i="2"/>
  <c r="T1968" i="2"/>
  <c r="R1969" i="2"/>
  <c r="T1969" i="2"/>
  <c r="R1970" i="2"/>
  <c r="T1970" i="2"/>
  <c r="R1971" i="2"/>
  <c r="T1971" i="2"/>
  <c r="R1972" i="2"/>
  <c r="T1972" i="2"/>
  <c r="R1973" i="2"/>
  <c r="T1973" i="2"/>
  <c r="R1974" i="2"/>
  <c r="T1974" i="2"/>
  <c r="R1975" i="2"/>
  <c r="T1975" i="2"/>
  <c r="R1976" i="2"/>
  <c r="T1976" i="2"/>
  <c r="R1977" i="2"/>
  <c r="T1977" i="2"/>
  <c r="R1978" i="2"/>
  <c r="T1978" i="2"/>
  <c r="R1979" i="2"/>
  <c r="T1979" i="2"/>
  <c r="Q1980" i="2"/>
  <c r="R1980" i="2"/>
  <c r="S1980" i="2"/>
  <c r="T1980" i="2"/>
  <c r="R1981" i="2"/>
  <c r="T1981" i="2"/>
  <c r="Q1982" i="2"/>
  <c r="R1982" i="2"/>
  <c r="S1982" i="2"/>
  <c r="T1982" i="2"/>
  <c r="R1983" i="2"/>
  <c r="T1983" i="2"/>
  <c r="R1984" i="2"/>
  <c r="T1984" i="2"/>
  <c r="R1985" i="2"/>
  <c r="T1985" i="2"/>
  <c r="R1986" i="2"/>
  <c r="T1986" i="2"/>
  <c r="R1987" i="2"/>
  <c r="T1987" i="2"/>
  <c r="Q1988" i="2"/>
  <c r="R1988" i="2"/>
  <c r="S1988" i="2"/>
  <c r="T1988" i="2"/>
  <c r="R1989" i="2"/>
  <c r="T1989" i="2"/>
  <c r="Q1990" i="2"/>
  <c r="R1990" i="2"/>
  <c r="S1990" i="2"/>
  <c r="T1990" i="2"/>
  <c r="R1991" i="2"/>
  <c r="T1991" i="2"/>
  <c r="R1992" i="2"/>
  <c r="T1992" i="2"/>
  <c r="Q1993" i="2"/>
  <c r="R1993" i="2"/>
  <c r="S1993" i="2"/>
  <c r="T1993" i="2"/>
  <c r="R1994" i="2"/>
  <c r="T1994" i="2"/>
  <c r="R1995" i="2"/>
  <c r="T1995" i="2"/>
  <c r="R1996" i="2"/>
  <c r="T1996" i="2"/>
  <c r="R1997" i="2"/>
  <c r="T1997" i="2"/>
  <c r="R1998" i="2"/>
  <c r="T1998" i="2"/>
  <c r="Q1999" i="2"/>
  <c r="R1999" i="2"/>
  <c r="S1999" i="2"/>
  <c r="T1999" i="2"/>
  <c r="Q2000" i="2"/>
  <c r="R2000" i="2"/>
  <c r="S2000" i="2"/>
  <c r="T2000" i="2"/>
  <c r="R2001" i="2"/>
  <c r="T2001" i="2"/>
  <c r="Q2002" i="2"/>
  <c r="R2002" i="2"/>
  <c r="S2002" i="2"/>
  <c r="T2002" i="2"/>
  <c r="Q2003" i="2"/>
  <c r="R2003" i="2"/>
  <c r="S2003" i="2"/>
  <c r="T2003" i="2"/>
  <c r="Q2004" i="2"/>
  <c r="R2004" i="2"/>
  <c r="S2004" i="2"/>
  <c r="T2004" i="2"/>
  <c r="Q2005" i="2"/>
  <c r="R2005" i="2"/>
  <c r="S2005" i="2"/>
  <c r="T2005" i="2"/>
  <c r="Q2006" i="2"/>
  <c r="R2006" i="2"/>
  <c r="S2006" i="2"/>
  <c r="T2006" i="2"/>
  <c r="Q2007" i="2"/>
  <c r="R2007" i="2"/>
  <c r="S2007" i="2"/>
  <c r="T2007" i="2"/>
  <c r="Q2008" i="2"/>
  <c r="R2008" i="2"/>
  <c r="S2008" i="2"/>
  <c r="T2008" i="2"/>
  <c r="Q2009" i="2"/>
  <c r="R2009" i="2"/>
  <c r="S2009" i="2"/>
  <c r="T2009" i="2"/>
  <c r="Q2010" i="2"/>
  <c r="R2010" i="2"/>
  <c r="S2010" i="2"/>
  <c r="T2010" i="2"/>
  <c r="Q2011" i="2"/>
  <c r="R2011" i="2"/>
  <c r="S2011" i="2"/>
  <c r="T2011" i="2"/>
  <c r="Q2012" i="2"/>
  <c r="R2012" i="2"/>
  <c r="S2012" i="2"/>
  <c r="T2012" i="2"/>
  <c r="Q2013" i="2"/>
  <c r="R2013" i="2"/>
  <c r="S2013" i="2"/>
  <c r="T2013" i="2"/>
  <c r="Q2014" i="2"/>
  <c r="R2014" i="2"/>
  <c r="S2014" i="2"/>
  <c r="T2014" i="2"/>
  <c r="Q2015" i="2"/>
  <c r="R2015" i="2"/>
  <c r="S2015" i="2"/>
  <c r="T2015" i="2"/>
  <c r="Q2016" i="2"/>
  <c r="R2016" i="2"/>
  <c r="S2016" i="2"/>
  <c r="T2016" i="2"/>
  <c r="Q2017" i="2"/>
  <c r="R2017" i="2"/>
  <c r="S2017" i="2"/>
  <c r="T2017" i="2"/>
  <c r="Q2018" i="2"/>
  <c r="R2018" i="2"/>
  <c r="S2018" i="2"/>
  <c r="T2018" i="2"/>
  <c r="Q2019" i="2"/>
  <c r="R2019" i="2"/>
  <c r="S2019" i="2"/>
  <c r="T2019" i="2"/>
  <c r="Q2020" i="2"/>
  <c r="R2020" i="2"/>
  <c r="S2020" i="2"/>
  <c r="T2020" i="2"/>
  <c r="Q2021" i="2"/>
  <c r="R2021" i="2"/>
  <c r="S2021" i="2"/>
  <c r="T2021" i="2"/>
  <c r="Q2022" i="2"/>
  <c r="R2022" i="2"/>
  <c r="S2022" i="2"/>
  <c r="T2022" i="2"/>
  <c r="Q2023" i="2"/>
  <c r="R2023" i="2"/>
  <c r="S2023" i="2"/>
  <c r="T2023" i="2"/>
  <c r="Q2024" i="2"/>
  <c r="R2024" i="2"/>
  <c r="S2024" i="2"/>
  <c r="T2024" i="2"/>
  <c r="Q2025" i="2"/>
  <c r="R2025" i="2"/>
  <c r="S2025" i="2"/>
  <c r="T2025" i="2"/>
  <c r="Q2026" i="2"/>
  <c r="R2026" i="2"/>
  <c r="S2026" i="2"/>
  <c r="T2026" i="2"/>
  <c r="Q2027" i="2"/>
  <c r="R2027" i="2"/>
  <c r="S2027" i="2"/>
  <c r="T2027" i="2"/>
  <c r="Q2028" i="2"/>
  <c r="R2028" i="2"/>
  <c r="S2028" i="2"/>
  <c r="T2028" i="2"/>
  <c r="Q2029" i="2"/>
  <c r="R2029" i="2"/>
  <c r="S2029" i="2"/>
  <c r="T2029" i="2"/>
  <c r="Q2030" i="2"/>
  <c r="R2030" i="2"/>
  <c r="S2030" i="2"/>
  <c r="T2030" i="2"/>
  <c r="Q2031" i="2"/>
  <c r="R2031" i="2"/>
  <c r="S2031" i="2"/>
  <c r="T2031" i="2"/>
  <c r="Q2032" i="2"/>
  <c r="R2032" i="2"/>
  <c r="S2032" i="2"/>
  <c r="T2032" i="2"/>
  <c r="Q2033" i="2"/>
  <c r="R2033" i="2"/>
  <c r="S2033" i="2"/>
  <c r="T2033" i="2"/>
  <c r="Q2034" i="2"/>
  <c r="R2034" i="2"/>
  <c r="S2034" i="2"/>
  <c r="T2034" i="2"/>
  <c r="R2035" i="2"/>
  <c r="T2035" i="2"/>
  <c r="Q2036" i="2"/>
  <c r="R2036" i="2"/>
  <c r="S2036" i="2"/>
  <c r="T2036" i="2"/>
  <c r="Q2037" i="2"/>
  <c r="R2037" i="2"/>
  <c r="S2037" i="2"/>
  <c r="T2037" i="2"/>
  <c r="R2038" i="2"/>
  <c r="T2038" i="2"/>
  <c r="R2039" i="2"/>
  <c r="T2039" i="2"/>
  <c r="R2040" i="2"/>
  <c r="T2040" i="2"/>
  <c r="R2041" i="2"/>
  <c r="T2041" i="2"/>
  <c r="R2042" i="2"/>
  <c r="T2042" i="2"/>
  <c r="R2043" i="2"/>
  <c r="T2043" i="2"/>
  <c r="R2044" i="2"/>
  <c r="T2044" i="2"/>
  <c r="Q2045" i="2"/>
  <c r="R2045" i="2"/>
  <c r="S2045" i="2"/>
  <c r="T2045" i="2"/>
  <c r="R2046" i="2"/>
  <c r="T2046" i="2"/>
  <c r="R2047" i="2"/>
  <c r="T2047" i="2"/>
  <c r="R2048" i="2"/>
  <c r="T2048" i="2"/>
  <c r="R2049" i="2"/>
  <c r="T2049" i="2"/>
  <c r="R2050" i="2"/>
  <c r="T2050" i="2"/>
  <c r="R2051" i="2"/>
  <c r="T2051" i="2"/>
  <c r="Q2052" i="2"/>
  <c r="R2052" i="2"/>
  <c r="S2052" i="2"/>
  <c r="T2052" i="2"/>
  <c r="Q2053" i="2"/>
  <c r="R2053" i="2"/>
  <c r="S2053" i="2"/>
  <c r="T2053" i="2"/>
  <c r="Q2054" i="2"/>
  <c r="R2054" i="2"/>
  <c r="S2054" i="2"/>
  <c r="T2054" i="2"/>
  <c r="R2055" i="2"/>
  <c r="T2055" i="2"/>
  <c r="R2056" i="2"/>
  <c r="T2056" i="2"/>
  <c r="R2057" i="2"/>
  <c r="T2057" i="2"/>
  <c r="R2058" i="2"/>
  <c r="T2058" i="2"/>
  <c r="R2059" i="2"/>
  <c r="T2059" i="2"/>
  <c r="R2060" i="2"/>
  <c r="T2060" i="2"/>
  <c r="R2061" i="2"/>
  <c r="T2061" i="2"/>
  <c r="R2062" i="2"/>
  <c r="T2062" i="2"/>
  <c r="R2063" i="2"/>
  <c r="T2063" i="2"/>
  <c r="R2064" i="2"/>
  <c r="T2064" i="2"/>
  <c r="R2065" i="2"/>
  <c r="T2065" i="2"/>
  <c r="R2066" i="2"/>
  <c r="T2066" i="2"/>
  <c r="R2067" i="2"/>
  <c r="T2067" i="2"/>
  <c r="R2068" i="2"/>
  <c r="T2068" i="2"/>
  <c r="R2069" i="2"/>
  <c r="T2069" i="2"/>
  <c r="R2070" i="2"/>
  <c r="T2070" i="2"/>
  <c r="R2071" i="2"/>
  <c r="T2071" i="2"/>
  <c r="R2072" i="2"/>
  <c r="T2072" i="2"/>
  <c r="R2073" i="2"/>
  <c r="T2073" i="2"/>
  <c r="R2074" i="2"/>
  <c r="T2074" i="2"/>
  <c r="R2075" i="2"/>
  <c r="T2075" i="2"/>
  <c r="R2076" i="2"/>
  <c r="T2076" i="2"/>
  <c r="R2077" i="2"/>
  <c r="T2077" i="2"/>
  <c r="R2078" i="2"/>
  <c r="T2078" i="2"/>
  <c r="R2079" i="2"/>
  <c r="T2079" i="2"/>
  <c r="R2080" i="2"/>
  <c r="T2080" i="2"/>
  <c r="R2081" i="2"/>
  <c r="T2081" i="2"/>
  <c r="R2082" i="2"/>
  <c r="T2082" i="2"/>
  <c r="R2083" i="2"/>
  <c r="T2083" i="2"/>
  <c r="R2084" i="2"/>
  <c r="T2084" i="2"/>
  <c r="R2085" i="2"/>
  <c r="T2085" i="2"/>
  <c r="R2086" i="2"/>
  <c r="T2086" i="2"/>
  <c r="R2087" i="2"/>
  <c r="T2087" i="2"/>
  <c r="R2088" i="2"/>
  <c r="T2088" i="2"/>
  <c r="R2089" i="2"/>
  <c r="T2089" i="2"/>
  <c r="R2090" i="2"/>
  <c r="T2090" i="2"/>
  <c r="R2091" i="2"/>
  <c r="T2091" i="2"/>
  <c r="R2092" i="2"/>
  <c r="T2092" i="2"/>
  <c r="R2093" i="2"/>
  <c r="T2093" i="2"/>
  <c r="R2094" i="2"/>
  <c r="T2094" i="2"/>
  <c r="R2095" i="2"/>
  <c r="T2095" i="2"/>
  <c r="R2096" i="2"/>
  <c r="T2096" i="2"/>
  <c r="R2097" i="2"/>
  <c r="T2097" i="2"/>
  <c r="R2098" i="2"/>
  <c r="T2098" i="2"/>
  <c r="R2099" i="2"/>
  <c r="T2099" i="2"/>
  <c r="R2100" i="2"/>
  <c r="T2100" i="2"/>
  <c r="R2101" i="2"/>
  <c r="T2101" i="2"/>
  <c r="R2102" i="2"/>
  <c r="T2102" i="2"/>
  <c r="R2103" i="2"/>
  <c r="T2103" i="2"/>
  <c r="R2104" i="2"/>
  <c r="T2104" i="2"/>
  <c r="R2105" i="2"/>
  <c r="T2105" i="2"/>
  <c r="R2106" i="2"/>
  <c r="T2106" i="2"/>
  <c r="R2107" i="2"/>
  <c r="T2107" i="2"/>
  <c r="R2108" i="2"/>
  <c r="T2108" i="2"/>
  <c r="R2109" i="2"/>
  <c r="T2109" i="2"/>
  <c r="R2110" i="2"/>
  <c r="T2110" i="2"/>
  <c r="R2111" i="2"/>
  <c r="T2111" i="2"/>
  <c r="R2112" i="2"/>
  <c r="T2112" i="2"/>
  <c r="R2113" i="2"/>
  <c r="T2113" i="2"/>
  <c r="R2114" i="2"/>
  <c r="T2114" i="2"/>
  <c r="R2115" i="2"/>
  <c r="T2115" i="2"/>
  <c r="R2116" i="2"/>
  <c r="T2116" i="2"/>
  <c r="R2117" i="2"/>
  <c r="T2117" i="2"/>
  <c r="R2118" i="2"/>
  <c r="T2118" i="2"/>
  <c r="R2119" i="2"/>
  <c r="T2119" i="2"/>
  <c r="R2120" i="2"/>
  <c r="T2120" i="2"/>
  <c r="R2121" i="2"/>
  <c r="T2121" i="2"/>
  <c r="R2122" i="2"/>
  <c r="T2122" i="2"/>
  <c r="R2123" i="2"/>
  <c r="T2123" i="2"/>
  <c r="R2124" i="2"/>
  <c r="T2124" i="2"/>
  <c r="R2125" i="2"/>
  <c r="T2125" i="2"/>
  <c r="R2126" i="2"/>
  <c r="T2126" i="2"/>
  <c r="R2127" i="2"/>
  <c r="T2127" i="2"/>
  <c r="R2128" i="2"/>
  <c r="T2128" i="2"/>
  <c r="R2129" i="2"/>
  <c r="T2129" i="2"/>
  <c r="R2130" i="2"/>
  <c r="T2130" i="2"/>
  <c r="R2131" i="2"/>
  <c r="T2131" i="2"/>
  <c r="R2132" i="2"/>
  <c r="T2132" i="2"/>
  <c r="R2133" i="2"/>
  <c r="T2133" i="2"/>
  <c r="R2134" i="2"/>
  <c r="T2134" i="2"/>
  <c r="R2135" i="2"/>
  <c r="T2135" i="2"/>
  <c r="R2136" i="2"/>
  <c r="T2136" i="2"/>
  <c r="R2137" i="2"/>
  <c r="T2137" i="2"/>
  <c r="R2138" i="2"/>
  <c r="T2138" i="2"/>
  <c r="R2139" i="2"/>
  <c r="T2139" i="2"/>
  <c r="R2140" i="2"/>
  <c r="T2140" i="2"/>
  <c r="R2141" i="2"/>
  <c r="T2141" i="2"/>
  <c r="R2142" i="2"/>
  <c r="T2142" i="2"/>
  <c r="R2143" i="2"/>
  <c r="T2143" i="2"/>
  <c r="R2144" i="2"/>
  <c r="T2144" i="2"/>
  <c r="R2145" i="2"/>
  <c r="T2145" i="2"/>
  <c r="R2146" i="2"/>
  <c r="T2146" i="2"/>
  <c r="R2147" i="2"/>
  <c r="T2147" i="2"/>
  <c r="R2148" i="2"/>
  <c r="T2148" i="2"/>
  <c r="R2149" i="2"/>
  <c r="T2149" i="2"/>
  <c r="R2150" i="2"/>
  <c r="T2150" i="2"/>
  <c r="R2151" i="2"/>
  <c r="T2151" i="2"/>
  <c r="R2152" i="2"/>
  <c r="T2152" i="2"/>
  <c r="R2153" i="2"/>
  <c r="T2153" i="2"/>
  <c r="R2154" i="2"/>
  <c r="T2154" i="2"/>
  <c r="R2155" i="2"/>
  <c r="T2155" i="2"/>
  <c r="R2156" i="2"/>
  <c r="T2156" i="2"/>
  <c r="R2157" i="2"/>
  <c r="T2157" i="2"/>
  <c r="R2158" i="2"/>
  <c r="T2158" i="2"/>
  <c r="R2159" i="2"/>
  <c r="T2159" i="2"/>
  <c r="R2160" i="2"/>
  <c r="T2160" i="2"/>
  <c r="R2161" i="2"/>
  <c r="T2161" i="2"/>
  <c r="R2162" i="2"/>
  <c r="T2162" i="2"/>
  <c r="R2163" i="2"/>
  <c r="T2163" i="2"/>
  <c r="R2164" i="2"/>
  <c r="T2164" i="2"/>
  <c r="R2165" i="2"/>
  <c r="T2165" i="2"/>
  <c r="R2166" i="2"/>
  <c r="T2166" i="2"/>
  <c r="R2167" i="2"/>
  <c r="T2167" i="2"/>
  <c r="R2168" i="2"/>
  <c r="T2168" i="2"/>
  <c r="R2169" i="2"/>
  <c r="T2169" i="2"/>
  <c r="R2170" i="2"/>
  <c r="T2170" i="2"/>
  <c r="R2171" i="2"/>
  <c r="T2171" i="2"/>
  <c r="R2172" i="2"/>
  <c r="T2172" i="2"/>
  <c r="R2173" i="2"/>
  <c r="T2173" i="2"/>
  <c r="R2174" i="2"/>
  <c r="T2174" i="2"/>
  <c r="R2175" i="2"/>
  <c r="T2175" i="2"/>
  <c r="R2176" i="2"/>
  <c r="T2176" i="2"/>
  <c r="R2177" i="2"/>
  <c r="T2177" i="2"/>
  <c r="R2178" i="2"/>
  <c r="T2178" i="2"/>
  <c r="R2179" i="2"/>
  <c r="T2179" i="2"/>
  <c r="R2180" i="2"/>
  <c r="T2180" i="2"/>
  <c r="R2181" i="2"/>
  <c r="T2181" i="2"/>
  <c r="R2182" i="2"/>
  <c r="T2182" i="2"/>
  <c r="R2183" i="2"/>
  <c r="T2183" i="2"/>
  <c r="R2184" i="2"/>
  <c r="T2184" i="2"/>
  <c r="R2185" i="2"/>
  <c r="T2185" i="2"/>
  <c r="R2186" i="2"/>
  <c r="T2186" i="2"/>
  <c r="R2187" i="2"/>
  <c r="T2187" i="2"/>
  <c r="R2188" i="2"/>
  <c r="T2188" i="2"/>
  <c r="R2189" i="2"/>
  <c r="T2189" i="2"/>
  <c r="R2190" i="2"/>
  <c r="T2190" i="2"/>
  <c r="R2191" i="2"/>
  <c r="T2191" i="2"/>
  <c r="R2192" i="2"/>
  <c r="T2192" i="2"/>
  <c r="R2193" i="2"/>
  <c r="T2193" i="2"/>
  <c r="R2194" i="2"/>
  <c r="T2194" i="2"/>
  <c r="R2195" i="2"/>
  <c r="T2195" i="2"/>
  <c r="R2196" i="2"/>
  <c r="T2196" i="2"/>
  <c r="R2197" i="2"/>
  <c r="T2197" i="2"/>
  <c r="R2198" i="2"/>
  <c r="T2198" i="2"/>
  <c r="R2199" i="2"/>
  <c r="T2199" i="2"/>
  <c r="R2200" i="2"/>
  <c r="T2200" i="2"/>
  <c r="R2201" i="2"/>
  <c r="T2201" i="2"/>
  <c r="R2202" i="2"/>
  <c r="T2202" i="2"/>
  <c r="R2203" i="2"/>
  <c r="T2203" i="2"/>
  <c r="R2204" i="2"/>
  <c r="T2204" i="2"/>
  <c r="R2205" i="2"/>
  <c r="T2205" i="2"/>
  <c r="R2206" i="2"/>
  <c r="T2206" i="2"/>
  <c r="R2207" i="2"/>
  <c r="T2207" i="2"/>
  <c r="R2208" i="2"/>
  <c r="T2208" i="2"/>
  <c r="R2209" i="2"/>
  <c r="T2209" i="2"/>
  <c r="R2210" i="2"/>
  <c r="T2210" i="2"/>
  <c r="R2211" i="2"/>
  <c r="T2211" i="2"/>
  <c r="R2212" i="2"/>
  <c r="T2212" i="2"/>
  <c r="R2213" i="2"/>
  <c r="T2213" i="2"/>
  <c r="R2214" i="2"/>
  <c r="T2214" i="2"/>
  <c r="R2215" i="2"/>
  <c r="T2215" i="2"/>
  <c r="R2216" i="2"/>
  <c r="T2216" i="2"/>
  <c r="R2217" i="2"/>
  <c r="T2217" i="2"/>
  <c r="Q2218" i="2"/>
  <c r="R2218" i="2"/>
  <c r="S2218" i="2"/>
  <c r="T2218" i="2"/>
  <c r="Q2219" i="2"/>
  <c r="R2219" i="2"/>
  <c r="S2219" i="2"/>
  <c r="T2219" i="2"/>
  <c r="Q2220" i="2"/>
  <c r="R2220" i="2"/>
  <c r="S2220" i="2"/>
  <c r="T2220" i="2"/>
  <c r="Q2221" i="2"/>
  <c r="R2221" i="2"/>
  <c r="S2221" i="2"/>
  <c r="T2221" i="2"/>
  <c r="R2222" i="2"/>
  <c r="T2222" i="2"/>
  <c r="R2223" i="2"/>
  <c r="T2223" i="2"/>
  <c r="R2224" i="2"/>
  <c r="T2224" i="2"/>
  <c r="Q2225" i="2"/>
  <c r="R2225" i="2"/>
  <c r="S2225" i="2"/>
  <c r="T2225" i="2"/>
  <c r="Q2226" i="2"/>
  <c r="R2226" i="2"/>
  <c r="S2226" i="2"/>
  <c r="T2226" i="2"/>
  <c r="Q2227" i="2"/>
  <c r="R2227" i="2"/>
  <c r="S2227" i="2"/>
  <c r="T2227" i="2"/>
  <c r="R2228" i="2"/>
  <c r="T2228" i="2"/>
  <c r="Q2229" i="2"/>
  <c r="R2229" i="2"/>
  <c r="S2229" i="2"/>
  <c r="T2229" i="2"/>
  <c r="Q2230" i="2"/>
  <c r="R2230" i="2"/>
  <c r="S2230" i="2"/>
  <c r="T2230" i="2"/>
  <c r="R2231" i="2"/>
  <c r="T2231" i="2"/>
  <c r="Q2232" i="2"/>
  <c r="R2232" i="2"/>
  <c r="S2232" i="2"/>
  <c r="T2232" i="2"/>
  <c r="R2233" i="2"/>
  <c r="T2233" i="2"/>
  <c r="Q2234" i="2"/>
  <c r="R2234" i="2"/>
  <c r="S2234" i="2"/>
  <c r="T2234" i="2"/>
  <c r="R2235" i="2"/>
  <c r="T2235" i="2"/>
  <c r="R2236" i="2"/>
  <c r="T2236" i="2"/>
  <c r="R2237" i="2"/>
  <c r="T2237" i="2"/>
  <c r="R2238" i="2"/>
  <c r="T2238" i="2"/>
  <c r="R2239" i="2"/>
  <c r="T2239" i="2"/>
  <c r="R2240" i="2"/>
  <c r="T2240" i="2"/>
  <c r="Q2241" i="2"/>
  <c r="R2241" i="2"/>
  <c r="S2241" i="2"/>
  <c r="T2241" i="2"/>
  <c r="Q2242" i="2"/>
  <c r="R2242" i="2"/>
  <c r="S2242" i="2"/>
  <c r="T2242" i="2"/>
  <c r="Q2243" i="2"/>
  <c r="R2243" i="2"/>
  <c r="S2243" i="2"/>
  <c r="T2243" i="2"/>
  <c r="Q2244" i="2"/>
  <c r="R2244" i="2"/>
  <c r="S2244" i="2"/>
  <c r="T2244" i="2"/>
  <c r="Q2245" i="2"/>
  <c r="R2245" i="2"/>
  <c r="S2245" i="2"/>
  <c r="T2245" i="2"/>
  <c r="R2246" i="2"/>
  <c r="T2246" i="2"/>
  <c r="Q2247" i="2"/>
  <c r="R2247" i="2"/>
  <c r="S2247" i="2"/>
  <c r="T2247" i="2"/>
  <c r="R2248" i="2"/>
  <c r="T2248" i="2"/>
  <c r="Q2249" i="2"/>
  <c r="R2249" i="2"/>
  <c r="S2249" i="2"/>
  <c r="T2249" i="2"/>
  <c r="Q2250" i="2"/>
  <c r="R2250" i="2"/>
  <c r="S2250" i="2"/>
  <c r="T2250" i="2"/>
  <c r="Q2251" i="2"/>
  <c r="R2251" i="2"/>
  <c r="S2251" i="2"/>
  <c r="T2251" i="2"/>
  <c r="Q2252" i="2"/>
  <c r="R2252" i="2"/>
  <c r="S2252" i="2"/>
  <c r="T2252" i="2"/>
  <c r="Q2253" i="2"/>
  <c r="R2253" i="2"/>
  <c r="S2253" i="2"/>
  <c r="T2253" i="2"/>
  <c r="Q2254" i="2"/>
  <c r="R2254" i="2"/>
  <c r="S2254" i="2"/>
  <c r="T2254" i="2"/>
  <c r="Q2255" i="2"/>
  <c r="R2255" i="2"/>
  <c r="S2255" i="2"/>
  <c r="T2255" i="2"/>
  <c r="Q2256" i="2"/>
  <c r="R2256" i="2"/>
  <c r="S2256" i="2"/>
  <c r="T2256" i="2"/>
  <c r="Q2257" i="2"/>
  <c r="R2257" i="2"/>
  <c r="S2257" i="2"/>
  <c r="T2257" i="2"/>
  <c r="Q2258" i="2"/>
  <c r="R2258" i="2"/>
  <c r="S2258" i="2"/>
  <c r="T2258" i="2"/>
  <c r="Q2259" i="2"/>
  <c r="R2259" i="2"/>
  <c r="S2259" i="2"/>
  <c r="T2259" i="2"/>
  <c r="Q2260" i="2"/>
  <c r="R2260" i="2"/>
  <c r="S2260" i="2"/>
  <c r="T2260" i="2"/>
  <c r="Q2261" i="2"/>
  <c r="R2261" i="2"/>
  <c r="S2261" i="2"/>
  <c r="T2261" i="2"/>
  <c r="Q2262" i="2"/>
  <c r="R2262" i="2"/>
  <c r="S2262" i="2"/>
  <c r="T2262" i="2"/>
  <c r="Q2263" i="2"/>
  <c r="R2263" i="2"/>
  <c r="S2263" i="2"/>
  <c r="T2263" i="2"/>
  <c r="Q2264" i="2"/>
  <c r="R2264" i="2"/>
  <c r="S2264" i="2"/>
  <c r="T2264" i="2"/>
  <c r="Q2265" i="2"/>
  <c r="R2265" i="2"/>
  <c r="S2265" i="2"/>
  <c r="T2265" i="2"/>
  <c r="Q2266" i="2"/>
  <c r="R2266" i="2"/>
  <c r="S2266" i="2"/>
  <c r="T2266" i="2"/>
  <c r="Q2267" i="2"/>
  <c r="R2267" i="2"/>
  <c r="S2267" i="2"/>
  <c r="T2267" i="2"/>
  <c r="Q2268" i="2"/>
  <c r="R2268" i="2"/>
  <c r="S2268" i="2"/>
  <c r="T2268" i="2"/>
  <c r="Q2269" i="2"/>
  <c r="R2269" i="2"/>
  <c r="S2269" i="2"/>
  <c r="T2269" i="2"/>
  <c r="Q2270" i="2"/>
  <c r="R2270" i="2"/>
  <c r="S2270" i="2"/>
  <c r="T2270" i="2"/>
  <c r="Q2271" i="2"/>
  <c r="R2271" i="2"/>
  <c r="S2271" i="2"/>
  <c r="T2271" i="2"/>
  <c r="Q2272" i="2"/>
  <c r="R2272" i="2"/>
  <c r="S2272" i="2"/>
  <c r="T2272" i="2"/>
  <c r="R2273" i="2"/>
  <c r="T2273" i="2"/>
  <c r="R2274" i="2"/>
  <c r="T2274" i="2"/>
  <c r="R2275" i="2"/>
  <c r="T2275" i="2"/>
  <c r="R2276" i="2"/>
  <c r="T2276" i="2"/>
  <c r="R2277" i="2"/>
  <c r="T2277" i="2"/>
  <c r="R2278" i="2"/>
  <c r="T2278" i="2"/>
  <c r="R2279" i="2"/>
  <c r="T2279" i="2"/>
  <c r="R2280" i="2"/>
  <c r="T2280" i="2"/>
  <c r="R2281" i="2"/>
  <c r="T2281" i="2"/>
  <c r="R2282" i="2"/>
  <c r="T2282" i="2"/>
  <c r="R2283" i="2"/>
  <c r="T2283" i="2"/>
  <c r="R2284" i="2"/>
  <c r="T2284" i="2"/>
  <c r="R2285" i="2"/>
  <c r="T2285" i="2"/>
  <c r="Q2286" i="2"/>
  <c r="R2286" i="2"/>
  <c r="S2286" i="2"/>
  <c r="T2286" i="2"/>
  <c r="Q2287" i="2"/>
  <c r="R2287" i="2"/>
  <c r="S2287" i="2"/>
  <c r="T2287" i="2"/>
  <c r="Q2288" i="2"/>
  <c r="R2288" i="2"/>
  <c r="S2288" i="2"/>
  <c r="T2288" i="2"/>
  <c r="Q2289" i="2"/>
  <c r="R2289" i="2"/>
  <c r="S2289" i="2"/>
  <c r="T2289" i="2"/>
  <c r="Q2290" i="2"/>
  <c r="R2290" i="2"/>
  <c r="S2290" i="2"/>
  <c r="T2290" i="2"/>
  <c r="Q2291" i="2"/>
  <c r="R2291" i="2"/>
  <c r="S2291" i="2"/>
  <c r="T2291" i="2"/>
  <c r="Q2292" i="2"/>
  <c r="R2292" i="2"/>
  <c r="S2292" i="2"/>
  <c r="T2292" i="2"/>
  <c r="Q2293" i="2"/>
  <c r="R2293" i="2"/>
  <c r="S2293" i="2"/>
  <c r="T2293" i="2"/>
  <c r="Q2294" i="2"/>
  <c r="R2294" i="2"/>
  <c r="S2294" i="2"/>
  <c r="T2294" i="2"/>
  <c r="Q2295" i="2"/>
  <c r="R2295" i="2"/>
  <c r="S2295" i="2"/>
  <c r="T2295" i="2"/>
  <c r="R2296" i="2"/>
  <c r="T2296" i="2"/>
  <c r="R2297" i="2"/>
  <c r="T2297" i="2"/>
  <c r="R2298" i="2"/>
  <c r="T2298" i="2"/>
  <c r="Q2299" i="2"/>
  <c r="R2299" i="2"/>
  <c r="S2299" i="2"/>
  <c r="T2299" i="2"/>
  <c r="Q2300" i="2"/>
  <c r="R2300" i="2"/>
  <c r="S2300" i="2"/>
  <c r="T2300" i="2"/>
  <c r="Q2301" i="2"/>
  <c r="R2301" i="2"/>
  <c r="S2301" i="2"/>
  <c r="T2301" i="2"/>
  <c r="Q2302" i="2"/>
  <c r="R2302" i="2"/>
  <c r="S2302" i="2"/>
  <c r="T2302" i="2"/>
  <c r="Q2303" i="2"/>
  <c r="R2303" i="2"/>
  <c r="S2303" i="2"/>
  <c r="T2303" i="2"/>
  <c r="Q2304" i="2"/>
  <c r="R2304" i="2"/>
  <c r="S2304" i="2"/>
  <c r="T2304" i="2"/>
  <c r="Q2305" i="2"/>
  <c r="R2305" i="2"/>
  <c r="S2305" i="2"/>
  <c r="T2305" i="2"/>
  <c r="Q2306" i="2"/>
  <c r="R2306" i="2"/>
  <c r="S2306" i="2"/>
  <c r="T2306" i="2"/>
  <c r="Q2307" i="2"/>
  <c r="R2307" i="2"/>
  <c r="S2307" i="2"/>
  <c r="T2307" i="2"/>
  <c r="Q2308" i="2"/>
  <c r="R2308" i="2"/>
  <c r="S2308" i="2"/>
  <c r="T2308" i="2"/>
  <c r="Q2309" i="2"/>
  <c r="R2309" i="2"/>
  <c r="S2309" i="2"/>
  <c r="T2309" i="2"/>
  <c r="Q2310" i="2"/>
  <c r="R2310" i="2"/>
  <c r="S2310" i="2"/>
  <c r="T2310" i="2"/>
  <c r="Q2311" i="2"/>
  <c r="R2311" i="2"/>
  <c r="S2311" i="2"/>
  <c r="T2311" i="2"/>
  <c r="Q2312" i="2"/>
  <c r="R2312" i="2"/>
  <c r="S2312" i="2"/>
  <c r="T2312" i="2"/>
  <c r="R2313" i="2"/>
  <c r="T2313" i="2"/>
  <c r="R2314" i="2"/>
  <c r="T2314" i="2"/>
  <c r="R2315" i="2"/>
  <c r="T2315" i="2"/>
  <c r="R2316" i="2"/>
  <c r="T2316" i="2"/>
  <c r="R2317" i="2"/>
  <c r="T2317" i="2"/>
  <c r="Q2318" i="2"/>
  <c r="R2318" i="2"/>
  <c r="S2318" i="2"/>
  <c r="T2318" i="2"/>
  <c r="Q2319" i="2"/>
  <c r="R2319" i="2"/>
  <c r="S2319" i="2"/>
  <c r="T2319" i="2"/>
  <c r="Q2320" i="2"/>
  <c r="R2320" i="2"/>
  <c r="S2320" i="2"/>
  <c r="T2320" i="2"/>
  <c r="Q2321" i="2"/>
  <c r="R2321" i="2"/>
  <c r="S2321" i="2"/>
  <c r="T2321" i="2"/>
  <c r="Q2322" i="2"/>
  <c r="R2322" i="2"/>
  <c r="S2322" i="2"/>
  <c r="T2322" i="2"/>
  <c r="Q2323" i="2"/>
  <c r="R2323" i="2"/>
  <c r="S2323" i="2"/>
  <c r="T2323" i="2"/>
  <c r="R2324" i="2"/>
  <c r="T2324" i="2"/>
  <c r="R2325" i="2"/>
  <c r="T2325" i="2"/>
  <c r="R2326" i="2"/>
  <c r="T2326" i="2"/>
  <c r="R2327" i="2"/>
  <c r="T2327" i="2"/>
  <c r="R2328" i="2"/>
  <c r="T2328" i="2"/>
  <c r="R2329" i="2"/>
  <c r="T2329" i="2"/>
  <c r="R2330" i="2"/>
  <c r="T2330" i="2"/>
  <c r="R2331" i="2"/>
  <c r="T2331" i="2"/>
  <c r="R2332" i="2"/>
  <c r="T2332" i="2"/>
  <c r="R2333" i="2"/>
  <c r="T2333" i="2"/>
  <c r="R2334" i="2"/>
  <c r="T2334" i="2"/>
  <c r="R2335" i="2"/>
  <c r="T2335" i="2"/>
  <c r="R2336" i="2"/>
  <c r="T2336" i="2"/>
  <c r="Q2337" i="2"/>
  <c r="R2337" i="2"/>
  <c r="S2337" i="2"/>
  <c r="T2337" i="2"/>
  <c r="R2338" i="2"/>
  <c r="T2338" i="2"/>
  <c r="R2339" i="2"/>
  <c r="T2339" i="2"/>
  <c r="R2340" i="2"/>
  <c r="T2340" i="2"/>
  <c r="R2341" i="2"/>
  <c r="T2341" i="2"/>
  <c r="R2342" i="2"/>
  <c r="T2342" i="2"/>
  <c r="Q2343" i="2"/>
  <c r="R2343" i="2"/>
  <c r="S2343" i="2"/>
  <c r="T2343" i="2"/>
  <c r="Q2344" i="2"/>
  <c r="R2344" i="2"/>
  <c r="S2344" i="2"/>
  <c r="T2344" i="2"/>
  <c r="Q2345" i="2"/>
  <c r="R2345" i="2"/>
  <c r="S2345" i="2"/>
  <c r="T2345" i="2"/>
  <c r="Q2346" i="2"/>
  <c r="R2346" i="2"/>
  <c r="S2346" i="2"/>
  <c r="T2346" i="2"/>
  <c r="Q2347" i="2"/>
  <c r="R2347" i="2"/>
  <c r="S2347" i="2"/>
  <c r="T2347" i="2"/>
  <c r="Q2348" i="2"/>
  <c r="R2348" i="2"/>
  <c r="S2348" i="2"/>
  <c r="T2348" i="2"/>
  <c r="Q2349" i="2"/>
  <c r="R2349" i="2"/>
  <c r="S2349" i="2"/>
  <c r="T2349" i="2"/>
  <c r="Q2350" i="2"/>
  <c r="R2350" i="2"/>
  <c r="S2350" i="2"/>
  <c r="T2350" i="2"/>
  <c r="Q2351" i="2"/>
  <c r="R2351" i="2"/>
  <c r="S2351" i="2"/>
  <c r="T2351" i="2"/>
  <c r="Q2352" i="2"/>
  <c r="R2352" i="2"/>
  <c r="S2352" i="2"/>
  <c r="T2352" i="2"/>
  <c r="Q2353" i="2"/>
  <c r="R2353" i="2"/>
  <c r="S2353" i="2"/>
  <c r="T2353" i="2"/>
  <c r="Q2354" i="2"/>
  <c r="R2354" i="2"/>
  <c r="S2354" i="2"/>
  <c r="T2354" i="2"/>
  <c r="Q2355" i="2"/>
  <c r="R2355" i="2"/>
  <c r="S2355" i="2"/>
  <c r="T2355" i="2"/>
  <c r="Q2356" i="2"/>
  <c r="R2356" i="2"/>
  <c r="S2356" i="2"/>
  <c r="T2356" i="2"/>
  <c r="Q2357" i="2"/>
  <c r="R2357" i="2"/>
  <c r="S2357" i="2"/>
  <c r="T2357" i="2"/>
  <c r="Q2358" i="2"/>
  <c r="R2358" i="2"/>
  <c r="S2358" i="2"/>
  <c r="T2358" i="2"/>
  <c r="Q2359" i="2"/>
  <c r="R2359" i="2"/>
  <c r="S2359" i="2"/>
  <c r="T2359" i="2"/>
  <c r="Q2360" i="2"/>
  <c r="R2360" i="2"/>
  <c r="S2360" i="2"/>
  <c r="T2360" i="2"/>
  <c r="Q2361" i="2"/>
  <c r="R2361" i="2"/>
  <c r="S2361" i="2"/>
  <c r="T2361" i="2"/>
  <c r="Q2362" i="2"/>
  <c r="R2362" i="2"/>
  <c r="S2362" i="2"/>
  <c r="T2362" i="2"/>
  <c r="Q2363" i="2"/>
  <c r="R2363" i="2"/>
  <c r="S2363" i="2"/>
  <c r="T2363" i="2"/>
  <c r="Q2364" i="2"/>
  <c r="R2364" i="2"/>
  <c r="S2364" i="2"/>
  <c r="T2364" i="2"/>
  <c r="Q2365" i="2"/>
  <c r="R2365" i="2"/>
  <c r="S2365" i="2"/>
  <c r="T2365" i="2"/>
  <c r="Q2366" i="2"/>
  <c r="R2366" i="2"/>
  <c r="S2366" i="2"/>
  <c r="T2366" i="2"/>
  <c r="R2367" i="2"/>
  <c r="T2367" i="2"/>
  <c r="R2368" i="2"/>
  <c r="T2368" i="2"/>
  <c r="R2369" i="2"/>
  <c r="T2369" i="2"/>
  <c r="R2370" i="2"/>
  <c r="T2370" i="2"/>
  <c r="R2371" i="2"/>
  <c r="T2371" i="2"/>
  <c r="R2372" i="2"/>
  <c r="T2372" i="2"/>
  <c r="R2373" i="2"/>
  <c r="T2373" i="2"/>
  <c r="R2374" i="2"/>
  <c r="T2374" i="2"/>
  <c r="R2375" i="2"/>
  <c r="T2375" i="2"/>
  <c r="R2376" i="2"/>
  <c r="T2376" i="2"/>
  <c r="R2377" i="2"/>
  <c r="T2377" i="2"/>
  <c r="R2378" i="2"/>
  <c r="T2378" i="2"/>
  <c r="R2379" i="2"/>
  <c r="T2379" i="2"/>
  <c r="R2380" i="2"/>
  <c r="T2380" i="2"/>
  <c r="R2381" i="2"/>
  <c r="T2381" i="2"/>
  <c r="R2382" i="2"/>
  <c r="T2382" i="2"/>
  <c r="R2383" i="2"/>
  <c r="T2383" i="2"/>
  <c r="R2384" i="2"/>
  <c r="T2384" i="2"/>
  <c r="R2385" i="2"/>
  <c r="T2385" i="2"/>
  <c r="R2386" i="2"/>
  <c r="T2386" i="2"/>
  <c r="R2387" i="2"/>
  <c r="T2387" i="2"/>
  <c r="Q2388" i="2"/>
  <c r="R2388" i="2"/>
  <c r="S2388" i="2"/>
  <c r="T2388" i="2"/>
  <c r="R2389" i="2"/>
  <c r="T2389" i="2"/>
  <c r="Q2390" i="2"/>
  <c r="R2390" i="2"/>
  <c r="S2390" i="2"/>
  <c r="T2390" i="2"/>
  <c r="Q2391" i="2"/>
  <c r="R2391" i="2"/>
  <c r="S2391" i="2"/>
  <c r="T2391" i="2"/>
  <c r="Q2392" i="2"/>
  <c r="R2392" i="2"/>
  <c r="S2392" i="2"/>
  <c r="T2392" i="2"/>
  <c r="Q2393" i="2"/>
  <c r="R2393" i="2"/>
  <c r="S2393" i="2"/>
  <c r="T2393" i="2"/>
  <c r="Q2394" i="2"/>
  <c r="R2394" i="2"/>
  <c r="S2394" i="2"/>
  <c r="T2394" i="2"/>
  <c r="Q2395" i="2"/>
  <c r="R2395" i="2"/>
  <c r="S2395" i="2"/>
  <c r="T2395" i="2"/>
  <c r="Q2396" i="2"/>
  <c r="R2396" i="2"/>
  <c r="S2396" i="2"/>
  <c r="T2396" i="2"/>
  <c r="Q2397" i="2"/>
  <c r="R2397" i="2"/>
  <c r="S2397" i="2"/>
  <c r="T2397" i="2"/>
  <c r="Q2398" i="2"/>
  <c r="R2398" i="2"/>
  <c r="S2398" i="2"/>
  <c r="T2398" i="2"/>
  <c r="Q2399" i="2"/>
  <c r="R2399" i="2"/>
  <c r="S2399" i="2"/>
  <c r="T2399" i="2"/>
  <c r="Q2400" i="2"/>
  <c r="R2400" i="2"/>
  <c r="S2400" i="2"/>
  <c r="T2400" i="2"/>
  <c r="Q2401" i="2"/>
  <c r="R2401" i="2"/>
  <c r="S2401" i="2"/>
  <c r="T2401" i="2"/>
  <c r="R2402" i="2"/>
  <c r="T2402" i="2"/>
  <c r="R2403" i="2"/>
  <c r="T2403" i="2"/>
  <c r="R2404" i="2"/>
  <c r="T2404" i="2"/>
  <c r="R2405" i="2"/>
  <c r="T2405" i="2"/>
  <c r="R2406" i="2"/>
  <c r="T2406" i="2"/>
  <c r="R2407" i="2"/>
  <c r="T2407" i="2"/>
  <c r="R2408" i="2"/>
  <c r="T2408" i="2"/>
  <c r="R2409" i="2"/>
  <c r="T2409" i="2"/>
  <c r="R2410" i="2"/>
  <c r="T2410" i="2"/>
  <c r="R2411" i="2"/>
  <c r="T2411" i="2"/>
  <c r="R2412" i="2"/>
  <c r="T2412" i="2"/>
  <c r="R2413" i="2"/>
  <c r="T2413" i="2"/>
  <c r="R2414" i="2"/>
  <c r="T2414" i="2"/>
  <c r="R2415" i="2"/>
  <c r="T2415" i="2"/>
  <c r="R2416" i="2"/>
  <c r="T2416" i="2"/>
  <c r="R2417" i="2"/>
  <c r="T2417" i="2"/>
  <c r="R2418" i="2"/>
  <c r="T2418" i="2"/>
  <c r="R2419" i="2"/>
  <c r="T2419" i="2"/>
  <c r="R2420" i="2"/>
  <c r="T2420" i="2"/>
  <c r="R2421" i="2"/>
  <c r="T2421" i="2"/>
  <c r="R2422" i="2"/>
  <c r="T2422" i="2"/>
  <c r="R2423" i="2"/>
  <c r="T2423" i="2"/>
  <c r="R2424" i="2"/>
  <c r="T2424" i="2"/>
  <c r="Q2425" i="2"/>
  <c r="R2425" i="2"/>
  <c r="S2425" i="2"/>
  <c r="T2425" i="2"/>
  <c r="Q2426" i="2"/>
  <c r="R2426" i="2"/>
  <c r="S2426" i="2"/>
  <c r="T2426" i="2"/>
  <c r="Q2427" i="2"/>
  <c r="R2427" i="2"/>
  <c r="S2427" i="2"/>
  <c r="T2427" i="2"/>
  <c r="R2428" i="2"/>
  <c r="T2428" i="2"/>
  <c r="R2429" i="2"/>
  <c r="T2429" i="2"/>
  <c r="R2430" i="2"/>
  <c r="T2430" i="2"/>
  <c r="R2431" i="2"/>
  <c r="T2431" i="2"/>
  <c r="R2432" i="2"/>
  <c r="T2432" i="2"/>
  <c r="R2433" i="2"/>
  <c r="T2433" i="2"/>
  <c r="Q2438" i="2"/>
  <c r="R2438" i="2"/>
  <c r="S2438" i="2"/>
  <c r="T2438" i="2"/>
  <c r="R2439" i="2"/>
  <c r="T2439" i="2"/>
  <c r="Q2440" i="2"/>
  <c r="R2440" i="2"/>
  <c r="S2440" i="2"/>
  <c r="T2440" i="2"/>
  <c r="Q2441" i="2"/>
  <c r="R2441" i="2"/>
  <c r="S2441" i="2"/>
  <c r="T2441" i="2"/>
  <c r="Q2442" i="2"/>
  <c r="R2442" i="2"/>
  <c r="S2442" i="2"/>
  <c r="T2442" i="2"/>
  <c r="Q2443" i="2"/>
  <c r="R2443" i="2"/>
  <c r="S2443" i="2"/>
  <c r="T2443" i="2"/>
  <c r="Q2444" i="2"/>
  <c r="R2444" i="2"/>
  <c r="S2444" i="2"/>
  <c r="T2444" i="2"/>
  <c r="R2445" i="2"/>
  <c r="T2445" i="2"/>
  <c r="R2446" i="2"/>
  <c r="T2446" i="2"/>
  <c r="R2447" i="2"/>
  <c r="T2447" i="2"/>
  <c r="Q2448" i="2"/>
  <c r="R2448" i="2"/>
  <c r="S2448" i="2"/>
  <c r="T2448" i="2"/>
  <c r="R2449" i="2"/>
  <c r="T2449" i="2"/>
  <c r="Q2450" i="2"/>
  <c r="R2450" i="2"/>
  <c r="S2450" i="2"/>
  <c r="T2450" i="2"/>
  <c r="R2451" i="2"/>
  <c r="T2451" i="2"/>
  <c r="R2452" i="2"/>
  <c r="T2452" i="2"/>
  <c r="Q2453" i="2"/>
  <c r="R2453" i="2"/>
  <c r="S2453" i="2"/>
  <c r="T2453" i="2"/>
  <c r="R2454" i="2"/>
  <c r="T2454" i="2"/>
  <c r="Q2455" i="2"/>
  <c r="R2455" i="2"/>
  <c r="S2455" i="2"/>
  <c r="T2455" i="2"/>
  <c r="Q2456" i="2"/>
  <c r="R2456" i="2"/>
  <c r="S2456" i="2"/>
  <c r="T2456" i="2"/>
  <c r="Q2457" i="2"/>
  <c r="R2457" i="2"/>
  <c r="S2457" i="2"/>
  <c r="T2457" i="2"/>
  <c r="R2458" i="2"/>
  <c r="T2458" i="2"/>
  <c r="R2459" i="2"/>
  <c r="T2459" i="2"/>
  <c r="Q2460" i="2"/>
  <c r="R2460" i="2"/>
  <c r="S2460" i="2"/>
  <c r="T2460" i="2"/>
  <c r="Q2461" i="2"/>
  <c r="R2461" i="2"/>
  <c r="S2461" i="2"/>
  <c r="T2461" i="2"/>
  <c r="Q2462" i="2"/>
  <c r="R2462" i="2"/>
  <c r="S2462" i="2"/>
  <c r="T2462" i="2"/>
  <c r="R2463" i="2"/>
  <c r="T2463" i="2"/>
  <c r="R2464" i="2"/>
  <c r="T2464" i="2"/>
  <c r="R2465" i="2"/>
  <c r="T2465" i="2"/>
  <c r="R2466" i="2"/>
  <c r="T2466" i="2"/>
  <c r="R2467" i="2"/>
  <c r="T2467" i="2"/>
  <c r="R2468" i="2"/>
  <c r="T2468" i="2"/>
  <c r="Q2469" i="2"/>
  <c r="R2469" i="2"/>
  <c r="S2469" i="2"/>
  <c r="T2469" i="2"/>
  <c r="R2470" i="2"/>
  <c r="T2470" i="2"/>
  <c r="R2471" i="2"/>
  <c r="T2471" i="2"/>
  <c r="Q2472" i="2"/>
  <c r="R2472" i="2"/>
  <c r="S2472" i="2"/>
  <c r="T2472" i="2"/>
  <c r="Q2473" i="2"/>
  <c r="R2473" i="2"/>
  <c r="S2473" i="2"/>
  <c r="T2473" i="2"/>
  <c r="R2474" i="2"/>
  <c r="T2474" i="2"/>
  <c r="R2475" i="2"/>
  <c r="T2475" i="2"/>
  <c r="Q2476" i="2"/>
  <c r="R2476" i="2"/>
  <c r="S2476" i="2"/>
  <c r="T2476" i="2"/>
  <c r="Q2485" i="2"/>
  <c r="R2485" i="2"/>
  <c r="S2485" i="2"/>
  <c r="T2485" i="2"/>
  <c r="Q2486" i="2"/>
  <c r="R2486" i="2"/>
  <c r="S2486" i="2"/>
  <c r="T2486" i="2"/>
  <c r="Q2487" i="2"/>
  <c r="R2487" i="2"/>
  <c r="S2487" i="2"/>
  <c r="T2487" i="2"/>
  <c r="Q2488" i="2"/>
  <c r="R2488" i="2"/>
  <c r="S2488" i="2"/>
  <c r="T2488" i="2"/>
  <c r="Q2489" i="2"/>
  <c r="R2489" i="2"/>
  <c r="S2489" i="2"/>
  <c r="T2489" i="2"/>
  <c r="Q2490" i="2"/>
  <c r="R2490" i="2"/>
  <c r="S2490" i="2"/>
  <c r="T2490" i="2"/>
  <c r="Q2491" i="2"/>
  <c r="R2491" i="2"/>
  <c r="S2491" i="2"/>
  <c r="T2491" i="2"/>
  <c r="Q2492" i="2"/>
  <c r="R2492" i="2"/>
  <c r="S2492" i="2"/>
  <c r="T2492" i="2"/>
  <c r="Q2493" i="2"/>
  <c r="R2493" i="2"/>
  <c r="S2493" i="2"/>
  <c r="T2493" i="2"/>
  <c r="Q2494" i="2"/>
  <c r="R2494" i="2"/>
  <c r="S2494" i="2"/>
  <c r="T2494" i="2"/>
  <c r="Q2495" i="2"/>
  <c r="R2495" i="2"/>
  <c r="S2495" i="2"/>
  <c r="T2495" i="2"/>
  <c r="Q2496" i="2"/>
  <c r="R2496" i="2"/>
  <c r="S2496" i="2"/>
  <c r="T2496" i="2"/>
  <c r="Q2497" i="2"/>
  <c r="R2497" i="2"/>
  <c r="S2497" i="2"/>
  <c r="T2497" i="2"/>
  <c r="Q2498" i="2"/>
  <c r="R2498" i="2"/>
  <c r="S2498" i="2"/>
  <c r="T2498" i="2"/>
  <c r="Q2499" i="2"/>
  <c r="R2499" i="2"/>
  <c r="S2499" i="2"/>
  <c r="T2499" i="2"/>
  <c r="Q2500" i="2"/>
  <c r="R2500" i="2"/>
  <c r="S2500" i="2"/>
  <c r="T2500" i="2"/>
  <c r="Q2501" i="2"/>
  <c r="R2501" i="2"/>
  <c r="S2501" i="2"/>
  <c r="T2501" i="2"/>
  <c r="R2502" i="2"/>
  <c r="T2502" i="2"/>
  <c r="R2503" i="2"/>
  <c r="T2503" i="2"/>
  <c r="R2504" i="2"/>
  <c r="T2504" i="2"/>
  <c r="R2505" i="2"/>
  <c r="T2505" i="2"/>
  <c r="R2506" i="2"/>
  <c r="T2506" i="2"/>
  <c r="Q2507" i="2"/>
  <c r="R2507" i="2"/>
  <c r="S2507" i="2"/>
  <c r="T2507" i="2"/>
  <c r="R2508" i="2"/>
  <c r="T2508" i="2"/>
  <c r="R2509" i="2"/>
  <c r="T2509" i="2"/>
  <c r="R2510" i="2"/>
  <c r="T2510" i="2"/>
  <c r="R2511" i="2"/>
  <c r="T2511" i="2"/>
  <c r="R2512" i="2"/>
  <c r="T2512" i="2"/>
  <c r="Q2513" i="2"/>
  <c r="R2513" i="2"/>
  <c r="S2513" i="2"/>
  <c r="T2513" i="2"/>
  <c r="R2514" i="2"/>
  <c r="T2514" i="2"/>
  <c r="R2515" i="2"/>
  <c r="T2515" i="2"/>
  <c r="R2516" i="2"/>
  <c r="T2516" i="2"/>
  <c r="Q2517" i="2"/>
  <c r="R2517" i="2"/>
  <c r="S2517" i="2"/>
  <c r="T2517" i="2"/>
  <c r="R2518" i="2"/>
  <c r="T2518" i="2"/>
  <c r="Q2519" i="2"/>
  <c r="R2519" i="2"/>
  <c r="S2519" i="2"/>
  <c r="T2519" i="2"/>
  <c r="R2520" i="2"/>
  <c r="T2520" i="2"/>
  <c r="R2521" i="2"/>
  <c r="T2521" i="2"/>
  <c r="Q2522" i="2"/>
  <c r="R2522" i="2"/>
  <c r="S2522" i="2"/>
  <c r="T2522" i="2"/>
  <c r="R2523" i="2"/>
  <c r="T2523" i="2"/>
  <c r="R2524" i="2"/>
  <c r="T2524" i="2"/>
  <c r="R2525" i="2"/>
  <c r="T2525" i="2"/>
  <c r="R2526" i="2"/>
  <c r="T2526" i="2"/>
  <c r="R2527" i="2"/>
  <c r="T2527" i="2"/>
  <c r="R2528" i="2"/>
  <c r="T2528" i="2"/>
  <c r="R2529" i="2"/>
  <c r="T2529" i="2"/>
  <c r="R2530" i="2"/>
  <c r="T2530" i="2"/>
  <c r="R2531" i="2"/>
  <c r="T2531" i="2"/>
  <c r="R2532" i="2"/>
  <c r="T2532" i="2"/>
  <c r="R2533" i="2"/>
  <c r="T2533" i="2"/>
  <c r="R2534" i="2"/>
  <c r="T2534" i="2"/>
  <c r="R2535" i="2"/>
  <c r="T2535" i="2"/>
  <c r="R2536" i="2"/>
  <c r="T2536" i="2"/>
  <c r="R2537" i="2"/>
  <c r="T2537" i="2"/>
  <c r="R2538" i="2"/>
  <c r="T2538" i="2"/>
  <c r="Q2539" i="2"/>
  <c r="R2539" i="2"/>
  <c r="S2539" i="2"/>
  <c r="T2539" i="2"/>
  <c r="Q2540" i="2"/>
  <c r="R2540" i="2"/>
  <c r="S2540" i="2"/>
  <c r="T2540" i="2"/>
  <c r="Q2541" i="2"/>
  <c r="R2541" i="2"/>
  <c r="S2541" i="2"/>
  <c r="T2541" i="2"/>
  <c r="Q2542" i="2"/>
  <c r="R2542" i="2"/>
  <c r="S2542" i="2"/>
  <c r="T2542" i="2"/>
  <c r="Q2543" i="2"/>
  <c r="R2543" i="2"/>
  <c r="S2543" i="2"/>
  <c r="T2543" i="2"/>
  <c r="Q2544" i="2"/>
  <c r="R2544" i="2"/>
  <c r="S2544" i="2"/>
  <c r="T2544" i="2"/>
  <c r="Q2545" i="2"/>
  <c r="R2545" i="2"/>
  <c r="S2545" i="2"/>
  <c r="T2545" i="2"/>
  <c r="Q2546" i="2"/>
  <c r="R2546" i="2"/>
  <c r="S2546" i="2"/>
  <c r="T2546" i="2"/>
  <c r="Q2547" i="2"/>
  <c r="R2547" i="2"/>
  <c r="S2547" i="2"/>
  <c r="T2547" i="2"/>
  <c r="Q2548" i="2"/>
  <c r="R2548" i="2"/>
  <c r="S2548" i="2"/>
  <c r="T2548" i="2"/>
  <c r="Q2549" i="2"/>
  <c r="R2549" i="2"/>
  <c r="S2549" i="2"/>
  <c r="T2549" i="2"/>
  <c r="Q2550" i="2"/>
  <c r="R2550" i="2"/>
  <c r="S2550" i="2"/>
  <c r="T2550" i="2"/>
  <c r="Q2551" i="2"/>
  <c r="R2551" i="2"/>
  <c r="S2551" i="2"/>
  <c r="T2551" i="2"/>
  <c r="Q2552" i="2"/>
  <c r="R2552" i="2"/>
  <c r="S2552" i="2"/>
  <c r="T2552" i="2"/>
  <c r="Q2553" i="2"/>
  <c r="R2553" i="2"/>
  <c r="S2553" i="2"/>
  <c r="T2553" i="2"/>
  <c r="Q2554" i="2"/>
  <c r="R2554" i="2"/>
  <c r="S2554" i="2"/>
  <c r="T2554" i="2"/>
  <c r="Q2555" i="2"/>
  <c r="R2555" i="2"/>
  <c r="S2555" i="2"/>
  <c r="T2555" i="2"/>
  <c r="Q2556" i="2"/>
  <c r="R2556" i="2"/>
  <c r="S2556" i="2"/>
  <c r="T2556" i="2"/>
  <c r="Q2557" i="2"/>
  <c r="R2557" i="2"/>
  <c r="S2557" i="2"/>
  <c r="T2557" i="2"/>
  <c r="Q2558" i="2"/>
  <c r="R2558" i="2"/>
  <c r="S2558" i="2"/>
  <c r="T2558" i="2"/>
  <c r="Q2559" i="2"/>
  <c r="R2559" i="2"/>
  <c r="S2559" i="2"/>
  <c r="T2559" i="2"/>
  <c r="Q2560" i="2"/>
  <c r="R2560" i="2"/>
  <c r="S2560" i="2"/>
  <c r="T2560" i="2"/>
  <c r="Q2561" i="2"/>
  <c r="R2561" i="2"/>
  <c r="S2561" i="2"/>
  <c r="T2561" i="2"/>
  <c r="Q2562" i="2"/>
  <c r="R2562" i="2"/>
  <c r="S2562" i="2"/>
  <c r="T2562" i="2"/>
  <c r="Q2563" i="2"/>
  <c r="R2563" i="2"/>
  <c r="S2563" i="2"/>
  <c r="T2563" i="2"/>
  <c r="Q2564" i="2"/>
  <c r="R2564" i="2"/>
  <c r="S2564" i="2"/>
  <c r="T2564" i="2"/>
  <c r="Q2565" i="2"/>
  <c r="R2565" i="2"/>
  <c r="S2565" i="2"/>
  <c r="T2565" i="2"/>
  <c r="Q2566" i="2"/>
  <c r="R2566" i="2"/>
  <c r="S2566" i="2"/>
  <c r="T2566" i="2"/>
  <c r="Q2567" i="2"/>
  <c r="R2567" i="2"/>
  <c r="S2567" i="2"/>
  <c r="T2567" i="2"/>
  <c r="Q2568" i="2"/>
  <c r="R2568" i="2"/>
  <c r="S2568" i="2"/>
  <c r="T2568" i="2"/>
  <c r="Q2569" i="2"/>
  <c r="R2569" i="2"/>
  <c r="S2569" i="2"/>
  <c r="T2569" i="2"/>
  <c r="Q2570" i="2"/>
  <c r="R2570" i="2"/>
  <c r="S2570" i="2"/>
  <c r="T2570" i="2"/>
  <c r="Q2571" i="2"/>
  <c r="R2571" i="2"/>
  <c r="S2571" i="2"/>
  <c r="T2571" i="2"/>
  <c r="R2572" i="2"/>
  <c r="T2572" i="2"/>
  <c r="R2573" i="2"/>
  <c r="T2573" i="2"/>
  <c r="R2574" i="2"/>
  <c r="T2574" i="2"/>
  <c r="R2575" i="2"/>
  <c r="T2575" i="2"/>
  <c r="Q2576" i="2"/>
  <c r="R2576" i="2"/>
  <c r="S2576" i="2"/>
  <c r="T2576" i="2"/>
  <c r="R2577" i="2"/>
  <c r="T2577" i="2"/>
  <c r="Q2578" i="2"/>
  <c r="R2578" i="2"/>
  <c r="S2578" i="2"/>
  <c r="T2578" i="2"/>
  <c r="R2579" i="2"/>
  <c r="T2579" i="2"/>
  <c r="R2580" i="2"/>
  <c r="T2580" i="2"/>
  <c r="R2581" i="2"/>
  <c r="T2581" i="2"/>
  <c r="R2582" i="2"/>
  <c r="T2582" i="2"/>
  <c r="R2583" i="2"/>
  <c r="T2583" i="2"/>
  <c r="R2584" i="2"/>
  <c r="T2584" i="2"/>
  <c r="R2585" i="2"/>
  <c r="T2585" i="2"/>
  <c r="R2586" i="2"/>
  <c r="T2586" i="2"/>
  <c r="R2587" i="2"/>
  <c r="T2587" i="2"/>
  <c r="R2588" i="2"/>
  <c r="T2588" i="2"/>
  <c r="R2589" i="2"/>
  <c r="T2589" i="2"/>
  <c r="Q2590" i="2"/>
  <c r="R2590" i="2"/>
  <c r="S2590" i="2"/>
  <c r="T2590" i="2"/>
  <c r="R2591" i="2"/>
  <c r="T2591" i="2"/>
  <c r="R2592" i="2"/>
  <c r="T2592" i="2"/>
  <c r="R2593" i="2"/>
  <c r="T2593" i="2"/>
  <c r="R2594" i="2"/>
  <c r="T2594" i="2"/>
  <c r="R2595" i="2"/>
  <c r="T2595" i="2"/>
  <c r="R2596" i="2"/>
  <c r="T2596" i="2"/>
  <c r="R2597" i="2"/>
  <c r="T2597" i="2"/>
  <c r="R2598" i="2"/>
  <c r="T2598" i="2"/>
  <c r="R2599" i="2"/>
  <c r="T2599" i="2"/>
  <c r="R2600" i="2"/>
  <c r="T2600" i="2"/>
  <c r="R2601" i="2"/>
  <c r="T2601" i="2"/>
  <c r="R2602" i="2"/>
  <c r="T2602" i="2"/>
  <c r="R2603" i="2"/>
  <c r="T2603" i="2"/>
  <c r="R2604" i="2"/>
  <c r="T2604" i="2"/>
  <c r="Q2605" i="2"/>
  <c r="R2605" i="2"/>
  <c r="S2605" i="2"/>
  <c r="T2605" i="2"/>
  <c r="R2606" i="2"/>
  <c r="T2606" i="2"/>
  <c r="R2607" i="2"/>
  <c r="T2607" i="2"/>
  <c r="R2608" i="2"/>
  <c r="T2608" i="2"/>
  <c r="R2609" i="2"/>
  <c r="T2609" i="2"/>
  <c r="R2610" i="2"/>
  <c r="T2610" i="2"/>
  <c r="R2611" i="2"/>
  <c r="T2611" i="2"/>
  <c r="R2612" i="2"/>
  <c r="T2612" i="2"/>
  <c r="R2613" i="2"/>
  <c r="T2613" i="2"/>
  <c r="Q2614" i="2"/>
  <c r="R2614" i="2"/>
  <c r="S2614" i="2"/>
  <c r="T2614" i="2"/>
  <c r="Q2615" i="2"/>
  <c r="R2615" i="2"/>
  <c r="S2615" i="2"/>
  <c r="T2615" i="2"/>
  <c r="Q2616" i="2"/>
  <c r="R2616" i="2"/>
  <c r="S2616" i="2"/>
  <c r="T2616" i="2"/>
  <c r="Q2617" i="2"/>
  <c r="R2617" i="2"/>
  <c r="S2617" i="2"/>
  <c r="T2617" i="2"/>
  <c r="Q2618" i="2"/>
  <c r="R2618" i="2"/>
  <c r="S2618" i="2"/>
  <c r="T2618" i="2"/>
  <c r="Q2619" i="2"/>
  <c r="R2619" i="2"/>
  <c r="S2619" i="2"/>
  <c r="T2619" i="2"/>
  <c r="R1211" i="2"/>
  <c r="T1211" i="2"/>
  <c r="R1212" i="2"/>
  <c r="T1212" i="2"/>
  <c r="R1213" i="2"/>
  <c r="T1213" i="2"/>
  <c r="R1214" i="2"/>
  <c r="T1214" i="2"/>
  <c r="R1215" i="2"/>
  <c r="T1215" i="2"/>
  <c r="R1216" i="2"/>
  <c r="T1216" i="2"/>
  <c r="Q1217" i="2"/>
  <c r="R1217" i="2"/>
  <c r="S1217" i="2"/>
  <c r="T1217" i="2"/>
  <c r="Q1218" i="2"/>
  <c r="R1218" i="2"/>
  <c r="S1218" i="2"/>
  <c r="T1218" i="2"/>
  <c r="Q1219" i="2"/>
  <c r="R1219" i="2"/>
  <c r="S1219" i="2"/>
  <c r="T1219" i="2"/>
  <c r="R1220" i="2"/>
  <c r="T1220" i="2"/>
  <c r="R1221" i="2"/>
  <c r="T1221" i="2"/>
  <c r="Q1222" i="2"/>
  <c r="R1222" i="2"/>
  <c r="S1222" i="2"/>
  <c r="T1222" i="2"/>
  <c r="R1223" i="2"/>
  <c r="T1223" i="2"/>
  <c r="Q1224" i="2"/>
  <c r="R1224" i="2"/>
  <c r="S1224" i="2"/>
  <c r="T1224" i="2"/>
  <c r="Q1225" i="2"/>
  <c r="R1225" i="2"/>
  <c r="S1225" i="2"/>
  <c r="T1225" i="2"/>
  <c r="R1226" i="2"/>
  <c r="T1226" i="2"/>
  <c r="R1227" i="2"/>
  <c r="T1227" i="2"/>
  <c r="R1228" i="2"/>
  <c r="T1228" i="2"/>
  <c r="Q1229" i="2"/>
  <c r="R1229" i="2"/>
  <c r="S1229" i="2"/>
  <c r="T1229" i="2"/>
  <c r="Q1230" i="2"/>
  <c r="R1230" i="2"/>
  <c r="S1230" i="2"/>
  <c r="T1230" i="2"/>
  <c r="Q1231" i="2"/>
  <c r="R1231" i="2"/>
  <c r="S1231" i="2"/>
  <c r="T1231" i="2"/>
  <c r="Q1232" i="2"/>
  <c r="R1232" i="2"/>
  <c r="S1232" i="2"/>
  <c r="T1232" i="2"/>
  <c r="Q1233" i="2"/>
  <c r="R1233" i="2"/>
  <c r="S1233" i="2"/>
  <c r="T1233" i="2"/>
  <c r="Q1234" i="2"/>
  <c r="R1234" i="2"/>
  <c r="S1234" i="2"/>
  <c r="T1234" i="2"/>
  <c r="Q1235" i="2"/>
  <c r="R1235" i="2"/>
  <c r="S1235" i="2"/>
  <c r="T1235" i="2"/>
  <c r="Q1236" i="2"/>
  <c r="R1236" i="2"/>
  <c r="S1236" i="2"/>
  <c r="T1236" i="2"/>
  <c r="Q1237" i="2"/>
  <c r="R1237" i="2"/>
  <c r="S1237" i="2"/>
  <c r="T1237" i="2"/>
  <c r="Q1238" i="2"/>
  <c r="R1238" i="2"/>
  <c r="S1238" i="2"/>
  <c r="T1238" i="2"/>
  <c r="Q1239" i="2"/>
  <c r="R1239" i="2"/>
  <c r="S1239" i="2"/>
  <c r="T1239" i="2"/>
  <c r="Q1240" i="2"/>
  <c r="R1240" i="2"/>
  <c r="S1240" i="2"/>
  <c r="T1240" i="2"/>
  <c r="Q1241" i="2"/>
  <c r="R1241" i="2"/>
  <c r="S1241" i="2"/>
  <c r="T1241" i="2"/>
  <c r="Q1242" i="2"/>
  <c r="R1242" i="2"/>
  <c r="S1242" i="2"/>
  <c r="T1242" i="2"/>
  <c r="Q1243" i="2"/>
  <c r="R1243" i="2"/>
  <c r="S1243" i="2"/>
  <c r="T1243" i="2"/>
  <c r="Q1244" i="2"/>
  <c r="R1244" i="2"/>
  <c r="S1244" i="2"/>
  <c r="T1244" i="2"/>
  <c r="Q1245" i="2"/>
  <c r="R1245" i="2"/>
  <c r="S1245" i="2"/>
  <c r="T1245" i="2"/>
  <c r="Q1246" i="2"/>
  <c r="R1246" i="2"/>
  <c r="S1246" i="2"/>
  <c r="T1246" i="2"/>
  <c r="Q1247" i="2"/>
  <c r="R1247" i="2"/>
  <c r="S1247" i="2"/>
  <c r="T1247" i="2"/>
  <c r="Q1248" i="2"/>
  <c r="R1248" i="2"/>
  <c r="S1248" i="2"/>
  <c r="T1248" i="2"/>
  <c r="Q1249" i="2"/>
  <c r="R1249" i="2"/>
  <c r="S1249" i="2"/>
  <c r="T1249" i="2"/>
  <c r="Q1250" i="2"/>
  <c r="R1250" i="2"/>
  <c r="S1250" i="2"/>
  <c r="T1250" i="2"/>
  <c r="Q1251" i="2"/>
  <c r="R1251" i="2"/>
  <c r="S1251" i="2"/>
  <c r="T1251" i="2"/>
  <c r="Q1252" i="2"/>
  <c r="R1252" i="2"/>
  <c r="S1252" i="2"/>
  <c r="T1252" i="2"/>
  <c r="Q1253" i="2"/>
  <c r="R1253" i="2"/>
  <c r="S1253" i="2"/>
  <c r="T1253" i="2"/>
  <c r="Q1254" i="2"/>
  <c r="R1254" i="2"/>
  <c r="S1254" i="2"/>
  <c r="T1254" i="2"/>
  <c r="Q1255" i="2"/>
  <c r="R1255" i="2"/>
  <c r="S1255" i="2"/>
  <c r="T1255" i="2"/>
  <c r="Q1256" i="2"/>
  <c r="R1256" i="2"/>
  <c r="S1256" i="2"/>
  <c r="T1256" i="2"/>
  <c r="Q1257" i="2"/>
  <c r="R1257" i="2"/>
  <c r="S1257" i="2"/>
  <c r="T1257" i="2"/>
  <c r="Q1258" i="2"/>
  <c r="R1258" i="2"/>
  <c r="S1258" i="2"/>
  <c r="T1258" i="2"/>
  <c r="R1259" i="2"/>
  <c r="T1259" i="2"/>
  <c r="R1260" i="2"/>
  <c r="T1260" i="2"/>
  <c r="Q1261" i="2"/>
  <c r="R1261" i="2"/>
  <c r="S1261" i="2"/>
  <c r="T1261" i="2"/>
  <c r="Q1262" i="2"/>
  <c r="R1262" i="2"/>
  <c r="S1262" i="2"/>
  <c r="T1262" i="2"/>
  <c r="Q1263" i="2"/>
  <c r="R1263" i="2"/>
  <c r="S1263" i="2"/>
  <c r="T1263" i="2"/>
  <c r="Q1264" i="2"/>
  <c r="R1264" i="2"/>
  <c r="S1264" i="2"/>
  <c r="T1264" i="2"/>
  <c r="Q1265" i="2"/>
  <c r="R1265" i="2"/>
  <c r="S1265" i="2"/>
  <c r="T1265" i="2"/>
  <c r="Q1266" i="2"/>
  <c r="R1266" i="2"/>
  <c r="S1266" i="2"/>
  <c r="T1266" i="2"/>
  <c r="Q1267" i="2"/>
  <c r="R1267" i="2"/>
  <c r="S1267" i="2"/>
  <c r="T1267" i="2"/>
  <c r="Q1268" i="2"/>
  <c r="R1268" i="2"/>
  <c r="S1268" i="2"/>
  <c r="T1268" i="2"/>
  <c r="Q1269" i="2"/>
  <c r="R1269" i="2"/>
  <c r="S1269" i="2"/>
  <c r="T1269" i="2"/>
  <c r="Q1270" i="2"/>
  <c r="R1270" i="2"/>
  <c r="S1270" i="2"/>
  <c r="T1270" i="2"/>
  <c r="Q1271" i="2"/>
  <c r="R1271" i="2"/>
  <c r="S1271" i="2"/>
  <c r="T1271" i="2"/>
  <c r="Q1272" i="2"/>
  <c r="R1272" i="2"/>
  <c r="S1272" i="2"/>
  <c r="T1272" i="2"/>
  <c r="Q1273" i="2"/>
  <c r="R1273" i="2"/>
  <c r="S1273" i="2"/>
  <c r="T1273" i="2"/>
  <c r="Q1274" i="2"/>
  <c r="R1274" i="2"/>
  <c r="S1274" i="2"/>
  <c r="T1274" i="2"/>
  <c r="Q1275" i="2"/>
  <c r="R1275" i="2"/>
  <c r="S1275" i="2"/>
  <c r="T1275" i="2"/>
  <c r="Q1276" i="2"/>
  <c r="R1276" i="2"/>
  <c r="S1276" i="2"/>
  <c r="T1276" i="2"/>
  <c r="Q1277" i="2"/>
  <c r="R1277" i="2"/>
  <c r="S1277" i="2"/>
  <c r="T1277" i="2"/>
  <c r="Q1278" i="2"/>
  <c r="R1278" i="2"/>
  <c r="S1278" i="2"/>
  <c r="T1278" i="2"/>
  <c r="Q1279" i="2"/>
  <c r="R1279" i="2"/>
  <c r="S1279" i="2"/>
  <c r="T1279" i="2"/>
  <c r="Q1280" i="2"/>
  <c r="R1280" i="2"/>
  <c r="S1280" i="2"/>
  <c r="T1280" i="2"/>
  <c r="Q1281" i="2"/>
  <c r="R1281" i="2"/>
  <c r="S1281" i="2"/>
  <c r="T1281" i="2"/>
  <c r="Q1282" i="2"/>
  <c r="R1282" i="2"/>
  <c r="S1282" i="2"/>
  <c r="T1282" i="2"/>
  <c r="Q1283" i="2"/>
  <c r="R1283" i="2"/>
  <c r="S1283" i="2"/>
  <c r="T1283" i="2"/>
  <c r="Q1284" i="2"/>
  <c r="R1284" i="2"/>
  <c r="S1284" i="2"/>
  <c r="T1284" i="2"/>
  <c r="Q1285" i="2"/>
  <c r="R1285" i="2"/>
  <c r="S1285" i="2"/>
  <c r="T1285" i="2"/>
  <c r="Q1286" i="2"/>
  <c r="R1286" i="2"/>
  <c r="S1286" i="2"/>
  <c r="T1286" i="2"/>
  <c r="Q1287" i="2"/>
  <c r="R1287" i="2"/>
  <c r="S1287" i="2"/>
  <c r="T1287" i="2"/>
  <c r="Q1288" i="2"/>
  <c r="R1288" i="2"/>
  <c r="S1288" i="2"/>
  <c r="T1288" i="2"/>
  <c r="Q1289" i="2"/>
  <c r="R1289" i="2"/>
  <c r="S1289" i="2"/>
  <c r="T1289" i="2"/>
  <c r="Q1290" i="2"/>
  <c r="R1290" i="2"/>
  <c r="S1290" i="2"/>
  <c r="T1290" i="2"/>
  <c r="Q1291" i="2"/>
  <c r="R1291" i="2"/>
  <c r="S1291" i="2"/>
  <c r="T1291" i="2"/>
  <c r="Q1292" i="2"/>
  <c r="R1292" i="2"/>
  <c r="S1292" i="2"/>
  <c r="T1292" i="2"/>
  <c r="Q1293" i="2"/>
  <c r="R1293" i="2"/>
  <c r="S1293" i="2"/>
  <c r="T1293" i="2"/>
  <c r="Q1294" i="2"/>
  <c r="R1294" i="2"/>
  <c r="S1294" i="2"/>
  <c r="T1294" i="2"/>
  <c r="Q1295" i="2"/>
  <c r="R1295" i="2"/>
  <c r="S1295" i="2"/>
  <c r="T1295" i="2"/>
  <c r="Q1296" i="2"/>
  <c r="R1296" i="2"/>
  <c r="S1296" i="2"/>
  <c r="T1296" i="2"/>
  <c r="Q1297" i="2"/>
  <c r="R1297" i="2"/>
  <c r="S1297" i="2"/>
  <c r="T1297" i="2"/>
  <c r="Q1298" i="2"/>
  <c r="R1298" i="2"/>
  <c r="S1298" i="2"/>
  <c r="T1298" i="2"/>
  <c r="Q1299" i="2"/>
  <c r="R1299" i="2"/>
  <c r="S1299" i="2"/>
  <c r="T1299" i="2"/>
  <c r="Q1300" i="2"/>
  <c r="R1300" i="2"/>
  <c r="S1300" i="2"/>
  <c r="T1300" i="2"/>
  <c r="Q1301" i="2"/>
  <c r="R1301" i="2"/>
  <c r="S1301" i="2"/>
  <c r="T1301" i="2"/>
  <c r="Q1302" i="2"/>
  <c r="R1302" i="2"/>
  <c r="S1302" i="2"/>
  <c r="T1302" i="2"/>
  <c r="Q1303" i="2"/>
  <c r="R1303" i="2"/>
  <c r="S1303" i="2"/>
  <c r="T1303" i="2"/>
  <c r="Q1304" i="2"/>
  <c r="R1304" i="2"/>
  <c r="S1304" i="2"/>
  <c r="T1304" i="2"/>
  <c r="Q1305" i="2"/>
  <c r="R1305" i="2"/>
  <c r="S1305" i="2"/>
  <c r="T1305" i="2"/>
  <c r="Q1306" i="2"/>
  <c r="R1306" i="2"/>
  <c r="S1306" i="2"/>
  <c r="T1306" i="2"/>
  <c r="Q1307" i="2"/>
  <c r="R1307" i="2"/>
  <c r="S1307" i="2"/>
  <c r="T1307" i="2"/>
  <c r="Q1308" i="2"/>
  <c r="R1308" i="2"/>
  <c r="S1308" i="2"/>
  <c r="T1308" i="2"/>
  <c r="Q1309" i="2"/>
  <c r="R1309" i="2"/>
  <c r="S1309" i="2"/>
  <c r="T1309" i="2"/>
  <c r="Q1310" i="2"/>
  <c r="R1310" i="2"/>
  <c r="S1310" i="2"/>
  <c r="T1310" i="2"/>
  <c r="Q1311" i="2"/>
  <c r="R1311" i="2"/>
  <c r="S1311" i="2"/>
  <c r="T1311" i="2"/>
  <c r="Q1312" i="2"/>
  <c r="R1312" i="2"/>
  <c r="S1312" i="2"/>
  <c r="T1312" i="2"/>
  <c r="Q1313" i="2"/>
  <c r="R1313" i="2"/>
  <c r="S1313" i="2"/>
  <c r="T1313" i="2"/>
  <c r="Q1314" i="2"/>
  <c r="R1314" i="2"/>
  <c r="S1314" i="2"/>
  <c r="T1314" i="2"/>
  <c r="Q1315" i="2"/>
  <c r="R1315" i="2"/>
  <c r="S1315" i="2"/>
  <c r="T1315" i="2"/>
  <c r="Q1316" i="2"/>
  <c r="R1316" i="2"/>
  <c r="S1316" i="2"/>
  <c r="T1316" i="2"/>
  <c r="Q1317" i="2"/>
  <c r="R1317" i="2"/>
  <c r="S1317" i="2"/>
  <c r="T1317" i="2"/>
  <c r="Q1318" i="2"/>
  <c r="R1318" i="2"/>
  <c r="S1318" i="2"/>
  <c r="T1318" i="2"/>
  <c r="Q1319" i="2"/>
  <c r="R1319" i="2"/>
  <c r="S1319" i="2"/>
  <c r="T1319" i="2"/>
  <c r="Q1320" i="2"/>
  <c r="R1320" i="2"/>
  <c r="S1320" i="2"/>
  <c r="T1320" i="2"/>
  <c r="Q1321" i="2"/>
  <c r="R1321" i="2"/>
  <c r="S1321" i="2"/>
  <c r="T1321" i="2"/>
  <c r="Q1322" i="2"/>
  <c r="R1322" i="2"/>
  <c r="S1322" i="2"/>
  <c r="T1322" i="2"/>
  <c r="Q1323" i="2"/>
  <c r="R1323" i="2"/>
  <c r="S1323" i="2"/>
  <c r="T1323" i="2"/>
  <c r="Q1324" i="2"/>
  <c r="R1324" i="2"/>
  <c r="S1324" i="2"/>
  <c r="T1324" i="2"/>
  <c r="Q1325" i="2"/>
  <c r="R1325" i="2"/>
  <c r="S1325" i="2"/>
  <c r="T1325" i="2"/>
  <c r="Q1326" i="2"/>
  <c r="R1326" i="2"/>
  <c r="S1326" i="2"/>
  <c r="T1326" i="2"/>
  <c r="Q1327" i="2"/>
  <c r="R1327" i="2"/>
  <c r="S1327" i="2"/>
  <c r="T1327" i="2"/>
  <c r="Q1328" i="2"/>
  <c r="R1328" i="2"/>
  <c r="S1328" i="2"/>
  <c r="T1328" i="2"/>
  <c r="Q1329" i="2"/>
  <c r="R1329" i="2"/>
  <c r="S1329" i="2"/>
  <c r="T1329" i="2"/>
  <c r="Q1330" i="2"/>
  <c r="R1330" i="2"/>
  <c r="S1330" i="2"/>
  <c r="T1330" i="2"/>
  <c r="Q1331" i="2"/>
  <c r="R1331" i="2"/>
  <c r="S1331" i="2"/>
  <c r="T1331" i="2"/>
  <c r="Q1332" i="2"/>
  <c r="R1332" i="2"/>
  <c r="S1332" i="2"/>
  <c r="T1332" i="2"/>
  <c r="Q1333" i="2"/>
  <c r="R1333" i="2"/>
  <c r="S1333" i="2"/>
  <c r="T1333" i="2"/>
  <c r="Q1334" i="2"/>
  <c r="R1334" i="2"/>
  <c r="S1334" i="2"/>
  <c r="T1334" i="2"/>
  <c r="Q1335" i="2"/>
  <c r="R1335" i="2"/>
  <c r="S1335" i="2"/>
  <c r="T1335" i="2"/>
  <c r="Q1336" i="2"/>
  <c r="R1336" i="2"/>
  <c r="S1336" i="2"/>
  <c r="T1336" i="2"/>
  <c r="Q1337" i="2"/>
  <c r="R1337" i="2"/>
  <c r="S1337" i="2"/>
  <c r="T1337" i="2"/>
  <c r="Q1338" i="2"/>
  <c r="R1338" i="2"/>
  <c r="S1338" i="2"/>
  <c r="T1338" i="2"/>
  <c r="Q1339" i="2"/>
  <c r="R1339" i="2"/>
  <c r="S1339" i="2"/>
  <c r="T1339" i="2"/>
  <c r="Q1340" i="2"/>
  <c r="R1340" i="2"/>
  <c r="S1340" i="2"/>
  <c r="T1340" i="2"/>
  <c r="Q1341" i="2"/>
  <c r="R1341" i="2"/>
  <c r="S1341" i="2"/>
  <c r="T1341" i="2"/>
  <c r="Q1342" i="2"/>
  <c r="R1342" i="2"/>
  <c r="S1342" i="2"/>
  <c r="T1342" i="2"/>
  <c r="Q1343" i="2"/>
  <c r="R1343" i="2"/>
  <c r="S1343" i="2"/>
  <c r="T1343" i="2"/>
  <c r="Q1344" i="2"/>
  <c r="R1344" i="2"/>
  <c r="S1344" i="2"/>
  <c r="T1344" i="2"/>
  <c r="Q1345" i="2"/>
  <c r="R1345" i="2"/>
  <c r="S1345" i="2"/>
  <c r="T1345" i="2"/>
  <c r="Q1346" i="2"/>
  <c r="R1346" i="2"/>
  <c r="S1346" i="2"/>
  <c r="T1346" i="2"/>
  <c r="Q1347" i="2"/>
  <c r="R1347" i="2"/>
  <c r="S1347" i="2"/>
  <c r="T1347" i="2"/>
  <c r="Q1348" i="2"/>
  <c r="R1348" i="2"/>
  <c r="S1348" i="2"/>
  <c r="T1348" i="2"/>
  <c r="Q1349" i="2"/>
  <c r="R1349" i="2"/>
  <c r="S1349" i="2"/>
  <c r="T1349" i="2"/>
  <c r="Q1350" i="2"/>
  <c r="R1350" i="2"/>
  <c r="S1350" i="2"/>
  <c r="T1350" i="2"/>
  <c r="Q1351" i="2"/>
  <c r="R1351" i="2"/>
  <c r="S1351" i="2"/>
  <c r="T1351" i="2"/>
  <c r="Q1352" i="2"/>
  <c r="R1352" i="2"/>
  <c r="S1352" i="2"/>
  <c r="T1352" i="2"/>
  <c r="Q1353" i="2"/>
  <c r="R1353" i="2"/>
  <c r="S1353" i="2"/>
  <c r="T1353" i="2"/>
  <c r="Q1354" i="2"/>
  <c r="R1354" i="2"/>
  <c r="S1354" i="2"/>
  <c r="T1354" i="2"/>
  <c r="Q1355" i="2"/>
  <c r="R1355" i="2"/>
  <c r="S1355" i="2"/>
  <c r="T1355" i="2"/>
  <c r="Q1356" i="2"/>
  <c r="R1356" i="2"/>
  <c r="S1356" i="2"/>
  <c r="T1356" i="2"/>
  <c r="Q1357" i="2"/>
  <c r="R1357" i="2"/>
  <c r="S1357" i="2"/>
  <c r="T1357" i="2"/>
  <c r="Q1358" i="2"/>
  <c r="R1358" i="2"/>
  <c r="S1358" i="2"/>
  <c r="T1358" i="2"/>
  <c r="Q1359" i="2"/>
  <c r="R1359" i="2"/>
  <c r="S1359" i="2"/>
  <c r="T1359" i="2"/>
  <c r="Q1360" i="2"/>
  <c r="R1360" i="2"/>
  <c r="S1360" i="2"/>
  <c r="T1360" i="2"/>
  <c r="Q1361" i="2"/>
  <c r="R1361" i="2"/>
  <c r="S1361" i="2"/>
  <c r="T1361" i="2"/>
  <c r="R1168" i="2"/>
  <c r="T1168" i="2"/>
  <c r="R1169" i="2"/>
  <c r="T1169" i="2"/>
  <c r="R1170" i="2"/>
  <c r="T1170" i="2"/>
  <c r="R1171" i="2"/>
  <c r="T1171" i="2"/>
  <c r="R1172" i="2"/>
  <c r="T1172" i="2"/>
  <c r="R1173" i="2"/>
  <c r="T1173" i="2"/>
  <c r="R1174" i="2"/>
  <c r="T1174" i="2"/>
  <c r="R1175" i="2"/>
  <c r="T1175" i="2"/>
  <c r="R1176" i="2"/>
  <c r="T1176" i="2"/>
  <c r="R1177" i="2"/>
  <c r="T1177" i="2"/>
  <c r="R1178" i="2"/>
  <c r="T1178" i="2"/>
  <c r="R1179" i="2"/>
  <c r="T1179" i="2"/>
  <c r="R1180" i="2"/>
  <c r="T1180" i="2"/>
  <c r="R1181" i="2"/>
  <c r="T1181" i="2"/>
  <c r="R1182" i="2"/>
  <c r="T1182" i="2"/>
  <c r="R1183" i="2"/>
  <c r="T1183" i="2"/>
  <c r="R1184" i="2"/>
  <c r="T1184" i="2"/>
  <c r="R1185" i="2"/>
  <c r="T1185" i="2"/>
  <c r="R1186" i="2"/>
  <c r="T1186" i="2"/>
  <c r="R1187" i="2"/>
  <c r="T1187" i="2"/>
  <c r="R1188" i="2"/>
  <c r="T1188" i="2"/>
  <c r="R1189" i="2"/>
  <c r="T1189" i="2"/>
  <c r="R850" i="2"/>
  <c r="T850" i="2"/>
  <c r="R851" i="2"/>
  <c r="T851" i="2"/>
  <c r="R852" i="2"/>
  <c r="T852" i="2"/>
  <c r="R853" i="2"/>
  <c r="T853" i="2"/>
  <c r="R854" i="2"/>
  <c r="T854" i="2"/>
  <c r="R855" i="2"/>
  <c r="T855" i="2"/>
  <c r="R856" i="2"/>
  <c r="T856" i="2"/>
  <c r="R857" i="2"/>
  <c r="T857" i="2"/>
  <c r="R858" i="2"/>
  <c r="T858" i="2"/>
  <c r="R859" i="2"/>
  <c r="T859" i="2"/>
  <c r="R860" i="2"/>
  <c r="T860" i="2"/>
  <c r="R861" i="2"/>
  <c r="T861" i="2"/>
  <c r="R862" i="2"/>
  <c r="T862" i="2"/>
  <c r="R863" i="2"/>
  <c r="T863" i="2"/>
  <c r="R864" i="2"/>
  <c r="T864" i="2"/>
  <c r="R865" i="2"/>
  <c r="T865" i="2"/>
  <c r="R866" i="2"/>
  <c r="T866" i="2"/>
  <c r="R867" i="2"/>
  <c r="T867" i="2"/>
  <c r="R868" i="2"/>
  <c r="T868" i="2"/>
  <c r="R869" i="2"/>
  <c r="T869" i="2"/>
  <c r="R870" i="2"/>
  <c r="T870" i="2"/>
  <c r="R871" i="2"/>
  <c r="T871" i="2"/>
  <c r="R872" i="2"/>
  <c r="T872" i="2"/>
  <c r="R873" i="2"/>
  <c r="T873" i="2"/>
  <c r="R874" i="2"/>
  <c r="T874" i="2"/>
  <c r="R875" i="2"/>
  <c r="T875" i="2"/>
  <c r="R876" i="2"/>
  <c r="T876" i="2"/>
  <c r="R877" i="2"/>
  <c r="T877" i="2"/>
  <c r="R878" i="2"/>
  <c r="T878" i="2"/>
  <c r="R879" i="2"/>
  <c r="T879" i="2"/>
  <c r="R880" i="2"/>
  <c r="T880" i="2"/>
  <c r="R881" i="2"/>
  <c r="T881" i="2"/>
  <c r="R882" i="2"/>
  <c r="T882" i="2"/>
  <c r="R883" i="2"/>
  <c r="T883" i="2"/>
  <c r="R884" i="2"/>
  <c r="T884" i="2"/>
  <c r="R885" i="2"/>
  <c r="T885" i="2"/>
  <c r="R886" i="2"/>
  <c r="T886" i="2"/>
  <c r="R887" i="2"/>
  <c r="T887" i="2"/>
  <c r="R888" i="2"/>
  <c r="T888" i="2"/>
  <c r="R900" i="2"/>
  <c r="T900" i="2"/>
  <c r="R901" i="2"/>
  <c r="T901" i="2"/>
  <c r="R902" i="2"/>
  <c r="T902" i="2"/>
  <c r="R903" i="2"/>
  <c r="T903" i="2"/>
  <c r="R904" i="2"/>
  <c r="T904" i="2"/>
  <c r="R905" i="2"/>
  <c r="T905" i="2"/>
  <c r="R906" i="2"/>
  <c r="T906" i="2"/>
  <c r="R907" i="2"/>
  <c r="T907" i="2"/>
  <c r="R908" i="2"/>
  <c r="T908" i="2"/>
  <c r="R909" i="2"/>
  <c r="T909" i="2"/>
  <c r="R910" i="2"/>
  <c r="T910" i="2"/>
  <c r="R911" i="2"/>
  <c r="T911" i="2"/>
  <c r="R912" i="2"/>
  <c r="T912" i="2"/>
  <c r="R913" i="2"/>
  <c r="T913" i="2"/>
  <c r="R914" i="2"/>
  <c r="T914" i="2"/>
  <c r="R915" i="2"/>
  <c r="T915" i="2"/>
  <c r="R916" i="2"/>
  <c r="T916" i="2"/>
  <c r="R917" i="2"/>
  <c r="T917" i="2"/>
  <c r="R918" i="2"/>
  <c r="T918" i="2"/>
  <c r="R919" i="2"/>
  <c r="T919" i="2"/>
  <c r="R920" i="2"/>
  <c r="T920" i="2"/>
  <c r="R921" i="2"/>
  <c r="T921" i="2"/>
  <c r="R922" i="2"/>
  <c r="T922" i="2"/>
  <c r="R923" i="2"/>
  <c r="T923" i="2"/>
  <c r="R924" i="2"/>
  <c r="T924" i="2"/>
  <c r="R925" i="2"/>
  <c r="T925" i="2"/>
  <c r="R926" i="2"/>
  <c r="T926" i="2"/>
  <c r="R927" i="2"/>
  <c r="T927" i="2"/>
  <c r="R928" i="2"/>
  <c r="T928" i="2"/>
  <c r="R929" i="2"/>
  <c r="T929" i="2"/>
  <c r="R930" i="2"/>
  <c r="T930" i="2"/>
  <c r="R931" i="2"/>
  <c r="T931" i="2"/>
  <c r="R932" i="2"/>
  <c r="T932" i="2"/>
  <c r="R933" i="2"/>
  <c r="T933" i="2"/>
  <c r="R934" i="2"/>
  <c r="T934" i="2"/>
  <c r="R935" i="2"/>
  <c r="T935" i="2"/>
  <c r="R936" i="2"/>
  <c r="T936" i="2"/>
  <c r="R937" i="2"/>
  <c r="T937" i="2"/>
  <c r="R938" i="2"/>
  <c r="T938" i="2"/>
  <c r="R939" i="2"/>
  <c r="T939" i="2"/>
  <c r="R940" i="2"/>
  <c r="T940" i="2"/>
  <c r="R941" i="2"/>
  <c r="T941" i="2"/>
  <c r="R942" i="2"/>
  <c r="T942" i="2"/>
  <c r="R943" i="2"/>
  <c r="T943" i="2"/>
  <c r="R944" i="2"/>
  <c r="T944" i="2"/>
  <c r="R945" i="2"/>
  <c r="T945" i="2"/>
  <c r="R946" i="2"/>
  <c r="T946" i="2"/>
  <c r="R947" i="2"/>
  <c r="T947" i="2"/>
  <c r="R948" i="2"/>
  <c r="T948" i="2"/>
  <c r="R949" i="2"/>
  <c r="T949" i="2"/>
  <c r="R950" i="2"/>
  <c r="T950" i="2"/>
  <c r="R951" i="2"/>
  <c r="T951" i="2"/>
  <c r="R952" i="2"/>
  <c r="T952" i="2"/>
  <c r="R953" i="2"/>
  <c r="T953" i="2"/>
  <c r="R954" i="2"/>
  <c r="T954" i="2"/>
  <c r="R955" i="2"/>
  <c r="T955" i="2"/>
  <c r="R956" i="2"/>
  <c r="T956" i="2"/>
  <c r="R957" i="2"/>
  <c r="T957" i="2"/>
  <c r="R958" i="2"/>
  <c r="T958" i="2"/>
  <c r="R959" i="2"/>
  <c r="T959" i="2"/>
  <c r="R960" i="2"/>
  <c r="T960" i="2"/>
  <c r="R961" i="2"/>
  <c r="T961" i="2"/>
  <c r="R962" i="2"/>
  <c r="T962" i="2"/>
  <c r="R963" i="2"/>
  <c r="T963" i="2"/>
  <c r="R964" i="2"/>
  <c r="T964" i="2"/>
  <c r="R965" i="2"/>
  <c r="T965" i="2"/>
  <c r="R966" i="2"/>
  <c r="T966" i="2"/>
  <c r="R967" i="2"/>
  <c r="T967" i="2"/>
  <c r="R968" i="2"/>
  <c r="T968" i="2"/>
  <c r="R969" i="2"/>
  <c r="T969" i="2"/>
  <c r="R970" i="2"/>
  <c r="T970" i="2"/>
  <c r="R971" i="2"/>
  <c r="T971" i="2"/>
  <c r="R972" i="2"/>
  <c r="T972" i="2"/>
  <c r="R973" i="2"/>
  <c r="T973" i="2"/>
  <c r="R985" i="2"/>
  <c r="T985" i="2"/>
  <c r="R986" i="2"/>
  <c r="T986" i="2"/>
  <c r="R987" i="2"/>
  <c r="T987" i="2"/>
  <c r="R988" i="2"/>
  <c r="T988" i="2"/>
  <c r="R989" i="2"/>
  <c r="T989" i="2"/>
  <c r="R990" i="2"/>
  <c r="T990" i="2"/>
  <c r="R991" i="2"/>
  <c r="T991" i="2"/>
  <c r="R992" i="2"/>
  <c r="T992" i="2"/>
  <c r="R993" i="2"/>
  <c r="T993" i="2"/>
  <c r="R994" i="2"/>
  <c r="T994" i="2"/>
  <c r="R995" i="2"/>
  <c r="T995" i="2"/>
  <c r="R996" i="2"/>
  <c r="T996" i="2"/>
  <c r="R997" i="2"/>
  <c r="T997" i="2"/>
  <c r="R998" i="2"/>
  <c r="T998" i="2"/>
  <c r="R999" i="2"/>
  <c r="T999" i="2"/>
  <c r="R1000" i="2"/>
  <c r="T1000" i="2"/>
  <c r="R1001" i="2"/>
  <c r="T1001" i="2"/>
  <c r="R1002" i="2"/>
  <c r="T1002" i="2"/>
  <c r="R1003" i="2"/>
  <c r="T1003" i="2"/>
  <c r="R1004" i="2"/>
  <c r="T1004" i="2"/>
  <c r="R1005" i="2"/>
  <c r="T1005" i="2"/>
  <c r="R1006" i="2"/>
  <c r="T1006" i="2"/>
  <c r="R1007" i="2"/>
  <c r="T1007" i="2"/>
  <c r="R1008" i="2"/>
  <c r="T1008" i="2"/>
  <c r="R1009" i="2"/>
  <c r="T1009" i="2"/>
  <c r="R1010" i="2"/>
  <c r="T1010" i="2"/>
  <c r="R1011" i="2"/>
  <c r="T1011" i="2"/>
  <c r="R1012" i="2"/>
  <c r="T1012" i="2"/>
  <c r="R1013" i="2"/>
  <c r="T1013" i="2"/>
  <c r="R1014" i="2"/>
  <c r="T1014" i="2"/>
  <c r="R1015" i="2"/>
  <c r="T1015" i="2"/>
  <c r="R1016" i="2"/>
  <c r="T1016" i="2"/>
  <c r="R1017" i="2"/>
  <c r="T1017" i="2"/>
  <c r="R1018" i="2"/>
  <c r="T1018" i="2"/>
  <c r="R1019" i="2"/>
  <c r="T1019" i="2"/>
  <c r="R1020" i="2"/>
  <c r="T1020" i="2"/>
  <c r="R1021" i="2"/>
  <c r="T1021" i="2"/>
  <c r="R1022" i="2"/>
  <c r="T1022" i="2"/>
  <c r="R1023" i="2"/>
  <c r="T1023" i="2"/>
  <c r="R1024" i="2"/>
  <c r="T1024" i="2"/>
  <c r="R1025" i="2"/>
  <c r="T1025" i="2"/>
  <c r="R1026" i="2"/>
  <c r="T1026" i="2"/>
  <c r="R1027" i="2"/>
  <c r="T1027" i="2"/>
  <c r="R1028" i="2"/>
  <c r="T1028" i="2"/>
  <c r="R1029" i="2"/>
  <c r="T1029" i="2"/>
  <c r="R1030" i="2"/>
  <c r="T1030" i="2"/>
  <c r="R1031" i="2"/>
  <c r="T1031" i="2"/>
  <c r="R1032" i="2"/>
  <c r="T1032" i="2"/>
  <c r="R1033" i="2"/>
  <c r="T1033" i="2"/>
  <c r="R1034" i="2"/>
  <c r="T1034" i="2"/>
  <c r="R1035" i="2"/>
  <c r="T1035" i="2"/>
  <c r="R1036" i="2"/>
  <c r="T1036" i="2"/>
  <c r="R1037" i="2"/>
  <c r="T1037" i="2"/>
  <c r="R1038" i="2"/>
  <c r="T1038" i="2"/>
  <c r="R1039" i="2"/>
  <c r="T1039" i="2"/>
  <c r="R1040" i="2"/>
  <c r="T1040" i="2"/>
  <c r="R1041" i="2"/>
  <c r="T1041" i="2"/>
  <c r="R1042" i="2"/>
  <c r="T1042" i="2"/>
  <c r="R1043" i="2"/>
  <c r="T1043" i="2"/>
  <c r="R1044" i="2"/>
  <c r="T1044" i="2"/>
  <c r="R1045" i="2"/>
  <c r="T1045" i="2"/>
  <c r="R1046" i="2"/>
  <c r="T1046" i="2"/>
  <c r="R1047" i="2"/>
  <c r="T1047" i="2"/>
  <c r="R1048" i="2"/>
  <c r="T1048" i="2"/>
  <c r="R1049" i="2"/>
  <c r="T1049" i="2"/>
  <c r="R1050" i="2"/>
  <c r="T1050" i="2"/>
  <c r="R1051" i="2"/>
  <c r="T1051" i="2"/>
  <c r="R1052" i="2"/>
  <c r="T1052" i="2"/>
  <c r="R1053" i="2"/>
  <c r="T1053" i="2"/>
  <c r="R1054" i="2"/>
  <c r="T1054" i="2"/>
  <c r="R1066" i="2"/>
  <c r="T1066" i="2"/>
  <c r="R1067" i="2"/>
  <c r="T1067" i="2"/>
  <c r="R1068" i="2"/>
  <c r="T1068" i="2"/>
  <c r="R1069" i="2"/>
  <c r="T1069" i="2"/>
  <c r="R1070" i="2"/>
  <c r="T1070" i="2"/>
  <c r="R1071" i="2"/>
  <c r="T1071" i="2"/>
  <c r="R1072" i="2"/>
  <c r="T1072" i="2"/>
  <c r="R1073" i="2"/>
  <c r="T1073" i="2"/>
  <c r="R1074" i="2"/>
  <c r="T1074" i="2"/>
  <c r="R1075" i="2"/>
  <c r="T1075" i="2"/>
  <c r="R1076" i="2"/>
  <c r="T1076" i="2"/>
  <c r="R1077" i="2"/>
  <c r="T1077" i="2"/>
  <c r="R1078" i="2"/>
  <c r="T1078" i="2"/>
  <c r="R1079" i="2"/>
  <c r="T1079" i="2"/>
  <c r="R1080" i="2"/>
  <c r="T1080" i="2"/>
  <c r="R1081" i="2"/>
  <c r="T1081" i="2"/>
  <c r="R1082" i="2"/>
  <c r="T1082" i="2"/>
  <c r="R1083" i="2"/>
  <c r="T1083" i="2"/>
  <c r="R1084" i="2"/>
  <c r="T1084" i="2"/>
  <c r="R1085" i="2"/>
  <c r="T1085" i="2"/>
  <c r="R1086" i="2"/>
  <c r="T1086" i="2"/>
  <c r="R1087" i="2"/>
  <c r="T1087" i="2"/>
  <c r="R1088" i="2"/>
  <c r="T1088" i="2"/>
  <c r="R1089" i="2"/>
  <c r="T1089" i="2"/>
  <c r="R1090" i="2"/>
  <c r="T1090" i="2"/>
  <c r="R1091" i="2"/>
  <c r="T1091" i="2"/>
  <c r="R1092" i="2"/>
  <c r="T1092" i="2"/>
  <c r="R1093" i="2"/>
  <c r="T1093" i="2"/>
  <c r="R1094" i="2"/>
  <c r="T1094" i="2"/>
  <c r="R1095" i="2"/>
  <c r="T1095" i="2"/>
  <c r="R1096" i="2"/>
  <c r="T1096" i="2"/>
  <c r="R1097" i="2"/>
  <c r="T1097" i="2"/>
  <c r="R1098" i="2"/>
  <c r="T1098" i="2"/>
  <c r="R1099" i="2"/>
  <c r="T1099" i="2"/>
  <c r="R1100" i="2"/>
  <c r="T1100" i="2"/>
  <c r="R1101" i="2"/>
  <c r="T1101" i="2"/>
  <c r="R1102" i="2"/>
  <c r="T1102" i="2"/>
  <c r="R1103" i="2"/>
  <c r="T1103" i="2"/>
  <c r="R1104" i="2"/>
  <c r="T1104" i="2"/>
  <c r="R1105" i="2"/>
  <c r="T1105" i="2"/>
  <c r="R1106" i="2"/>
  <c r="T1106" i="2"/>
  <c r="R1107" i="2"/>
  <c r="T1107" i="2"/>
  <c r="R1108" i="2"/>
  <c r="T1108" i="2"/>
  <c r="R1109" i="2"/>
  <c r="T1109" i="2"/>
  <c r="R1110" i="2"/>
  <c r="T1110" i="2"/>
  <c r="R1111" i="2"/>
  <c r="T1111" i="2"/>
  <c r="R1112" i="2"/>
  <c r="T1112" i="2"/>
  <c r="R1113" i="2"/>
  <c r="T1113" i="2"/>
  <c r="R1114" i="2"/>
  <c r="T1114" i="2"/>
  <c r="R1115" i="2"/>
  <c r="T1115" i="2"/>
  <c r="R1116" i="2"/>
  <c r="T1116" i="2"/>
  <c r="R1117" i="2"/>
  <c r="T1117" i="2"/>
  <c r="R1118" i="2"/>
  <c r="T1118" i="2"/>
  <c r="R1119" i="2"/>
  <c r="T1119" i="2"/>
  <c r="R1120" i="2"/>
  <c r="T1120" i="2"/>
  <c r="R1121" i="2"/>
  <c r="T1121" i="2"/>
  <c r="R1122" i="2"/>
  <c r="T1122" i="2"/>
  <c r="R1123" i="2"/>
  <c r="T1123" i="2"/>
  <c r="R1124" i="2"/>
  <c r="T1124" i="2"/>
  <c r="R1125" i="2"/>
  <c r="T1125" i="2"/>
  <c r="R1126" i="2"/>
  <c r="T1126" i="2"/>
  <c r="R1127" i="2"/>
  <c r="T1127" i="2"/>
  <c r="R1128" i="2"/>
  <c r="T1128" i="2"/>
  <c r="R1129" i="2"/>
  <c r="T1129" i="2"/>
  <c r="R1130" i="2"/>
  <c r="T1130" i="2"/>
  <c r="R1131" i="2"/>
  <c r="T1131" i="2"/>
  <c r="R1132" i="2"/>
  <c r="T1132" i="2"/>
  <c r="R1133" i="2"/>
  <c r="T1133" i="2"/>
  <c r="R1134" i="2"/>
  <c r="T1134" i="2"/>
  <c r="R1146" i="2"/>
  <c r="T1146" i="2"/>
  <c r="R1147" i="2"/>
  <c r="T1147" i="2"/>
  <c r="R1148" i="2"/>
  <c r="T1148" i="2"/>
  <c r="R1149" i="2"/>
  <c r="T1149" i="2"/>
  <c r="R1150" i="2"/>
  <c r="T1150" i="2"/>
  <c r="R1151" i="2"/>
  <c r="T1151" i="2"/>
  <c r="R1152" i="2"/>
  <c r="T1152" i="2"/>
  <c r="R1153" i="2"/>
  <c r="T1153" i="2"/>
  <c r="R1154" i="2"/>
  <c r="T1154" i="2"/>
  <c r="R1155" i="2"/>
  <c r="T1155" i="2"/>
  <c r="R1156" i="2"/>
  <c r="T1156" i="2"/>
  <c r="R1157" i="2"/>
  <c r="T1157" i="2"/>
  <c r="R1158" i="2"/>
  <c r="T1158" i="2"/>
  <c r="R1159" i="2"/>
  <c r="T1159" i="2"/>
  <c r="R1160" i="2"/>
  <c r="T1160" i="2"/>
  <c r="R1161" i="2"/>
  <c r="T1161" i="2"/>
  <c r="R1162" i="2"/>
  <c r="T1162" i="2"/>
  <c r="R1163" i="2"/>
  <c r="T1163" i="2"/>
  <c r="R1164" i="2"/>
  <c r="T1164" i="2"/>
  <c r="R1165" i="2"/>
  <c r="T1165" i="2"/>
  <c r="R1166" i="2"/>
  <c r="T1166" i="2"/>
  <c r="R1167" i="2"/>
  <c r="T1167" i="2"/>
  <c r="R822" i="2"/>
  <c r="T822" i="2"/>
  <c r="R823" i="2"/>
  <c r="T823" i="2"/>
  <c r="R824" i="2"/>
  <c r="T824" i="2"/>
  <c r="R825" i="2"/>
  <c r="T825" i="2"/>
  <c r="R826" i="2"/>
  <c r="T826" i="2"/>
  <c r="R827" i="2"/>
  <c r="T827" i="2"/>
  <c r="R828" i="2"/>
  <c r="T828" i="2"/>
  <c r="R829" i="2"/>
  <c r="T829" i="2"/>
  <c r="R830" i="2"/>
  <c r="T830" i="2"/>
  <c r="R831" i="2"/>
  <c r="T831" i="2"/>
  <c r="R832" i="2"/>
  <c r="T832" i="2"/>
  <c r="R833" i="2"/>
  <c r="T833" i="2"/>
  <c r="R834" i="2"/>
  <c r="T834" i="2"/>
  <c r="R835" i="2"/>
  <c r="T835" i="2"/>
  <c r="R836" i="2"/>
  <c r="T836" i="2"/>
  <c r="R837" i="2"/>
  <c r="T837" i="2"/>
  <c r="R838" i="2"/>
  <c r="T838" i="2"/>
  <c r="R839" i="2"/>
  <c r="T839" i="2"/>
  <c r="R840" i="2"/>
  <c r="T840" i="2"/>
  <c r="R841" i="2"/>
  <c r="T841" i="2"/>
  <c r="R842" i="2"/>
  <c r="T842" i="2"/>
  <c r="R843" i="2"/>
  <c r="T843" i="2"/>
  <c r="R844" i="2"/>
  <c r="T844" i="2"/>
  <c r="R845" i="2"/>
  <c r="T845" i="2"/>
  <c r="R846" i="2"/>
  <c r="T846" i="2"/>
  <c r="R847" i="2"/>
  <c r="T847" i="2"/>
  <c r="R848" i="2"/>
  <c r="T848" i="2"/>
  <c r="R849" i="2"/>
  <c r="T849" i="2"/>
  <c r="R809" i="2"/>
  <c r="T809" i="2"/>
  <c r="Q810" i="2"/>
  <c r="R810" i="2"/>
  <c r="S810" i="2"/>
  <c r="T810" i="2"/>
  <c r="Q811" i="2"/>
  <c r="R811" i="2"/>
  <c r="S811" i="2"/>
  <c r="T811" i="2"/>
  <c r="R812" i="2"/>
  <c r="T812" i="2"/>
  <c r="R814" i="2"/>
  <c r="T814" i="2"/>
  <c r="R815" i="2"/>
  <c r="T815" i="2"/>
  <c r="R816" i="2"/>
  <c r="T816" i="2"/>
  <c r="R817" i="2"/>
  <c r="T817" i="2"/>
  <c r="R818" i="2"/>
  <c r="T818" i="2"/>
  <c r="R819" i="2"/>
  <c r="T819" i="2"/>
  <c r="R820" i="2"/>
  <c r="T820" i="2"/>
  <c r="R821" i="2"/>
  <c r="T821" i="2"/>
  <c r="R523" i="2"/>
  <c r="T523" i="2"/>
  <c r="R524" i="2"/>
  <c r="T524" i="2"/>
  <c r="R525" i="2"/>
  <c r="T525" i="2"/>
  <c r="Q526" i="2"/>
  <c r="R526" i="2"/>
  <c r="S526" i="2"/>
  <c r="T526" i="2"/>
  <c r="R527" i="2"/>
  <c r="T527" i="2"/>
  <c r="Q528" i="2"/>
  <c r="R528" i="2"/>
  <c r="S528" i="2"/>
  <c r="T528" i="2"/>
  <c r="Q529" i="2"/>
  <c r="R529" i="2"/>
  <c r="S529" i="2"/>
  <c r="T529" i="2"/>
  <c r="R530" i="2"/>
  <c r="T530" i="2"/>
  <c r="R531" i="2"/>
  <c r="T531" i="2"/>
  <c r="R532" i="2"/>
  <c r="T532" i="2"/>
  <c r="R533" i="2"/>
  <c r="T533" i="2"/>
  <c r="R534" i="2"/>
  <c r="T534" i="2"/>
  <c r="R535" i="2"/>
  <c r="T535" i="2"/>
  <c r="R536" i="2"/>
  <c r="T536" i="2"/>
  <c r="R537" i="2"/>
  <c r="T537" i="2"/>
  <c r="R538" i="2"/>
  <c r="T538" i="2"/>
  <c r="R539" i="2"/>
  <c r="T539" i="2"/>
  <c r="R540" i="2"/>
  <c r="T540" i="2"/>
  <c r="R541" i="2"/>
  <c r="T541" i="2"/>
  <c r="Q542" i="2"/>
  <c r="R542" i="2"/>
  <c r="S542" i="2"/>
  <c r="T542" i="2"/>
  <c r="R543" i="2"/>
  <c r="T543" i="2"/>
  <c r="Q544" i="2"/>
  <c r="R544" i="2"/>
  <c r="S544" i="2"/>
  <c r="T544" i="2"/>
  <c r="Q545" i="2"/>
  <c r="R545" i="2"/>
  <c r="S545" i="2"/>
  <c r="T545" i="2"/>
  <c r="Q546" i="2"/>
  <c r="R546" i="2"/>
  <c r="S546" i="2"/>
  <c r="T546" i="2"/>
  <c r="R547" i="2"/>
  <c r="T547" i="2"/>
  <c r="Q548" i="2"/>
  <c r="R548" i="2"/>
  <c r="S548" i="2"/>
  <c r="T548" i="2"/>
  <c r="Q549" i="2"/>
  <c r="R549" i="2"/>
  <c r="S549" i="2"/>
  <c r="T549" i="2"/>
  <c r="R550" i="2"/>
  <c r="T550" i="2"/>
  <c r="R551" i="2"/>
  <c r="T551" i="2"/>
  <c r="R552" i="2"/>
  <c r="T552" i="2"/>
  <c r="R553" i="2"/>
  <c r="T553" i="2"/>
  <c r="Q554" i="2"/>
  <c r="R554" i="2"/>
  <c r="S554" i="2"/>
  <c r="T554" i="2"/>
  <c r="Q555" i="2"/>
  <c r="R555" i="2"/>
  <c r="S555" i="2"/>
  <c r="T555" i="2"/>
  <c r="R556" i="2"/>
  <c r="T556" i="2"/>
  <c r="R557" i="2"/>
  <c r="T557" i="2"/>
  <c r="Q558" i="2"/>
  <c r="R558" i="2"/>
  <c r="S558" i="2"/>
  <c r="T558" i="2"/>
  <c r="Q559" i="2"/>
  <c r="R559" i="2"/>
  <c r="S559" i="2"/>
  <c r="T559" i="2"/>
  <c r="R560" i="2"/>
  <c r="T560" i="2"/>
  <c r="R561" i="2"/>
  <c r="T561" i="2"/>
  <c r="Q562" i="2"/>
  <c r="R562" i="2"/>
  <c r="S562" i="2"/>
  <c r="T562" i="2"/>
  <c r="R563" i="2"/>
  <c r="T563" i="2"/>
  <c r="R564" i="2"/>
  <c r="T564" i="2"/>
  <c r="R565" i="2"/>
  <c r="T565" i="2"/>
  <c r="R566" i="2"/>
  <c r="T566" i="2"/>
  <c r="R567" i="2"/>
  <c r="T567" i="2"/>
  <c r="R568" i="2"/>
  <c r="T568" i="2"/>
  <c r="R569" i="2"/>
  <c r="T569" i="2"/>
  <c r="R570" i="2"/>
  <c r="T570" i="2"/>
  <c r="R571" i="2"/>
  <c r="T571" i="2"/>
  <c r="R572" i="2"/>
  <c r="T572" i="2"/>
  <c r="R573" i="2"/>
  <c r="T573" i="2"/>
  <c r="R574" i="2"/>
  <c r="T574" i="2"/>
  <c r="R575" i="2"/>
  <c r="T575" i="2"/>
  <c r="Q576" i="2"/>
  <c r="R576" i="2"/>
  <c r="S576" i="2"/>
  <c r="T576" i="2"/>
  <c r="R577" i="2"/>
  <c r="T577" i="2"/>
  <c r="R578" i="2"/>
  <c r="T578" i="2"/>
  <c r="R579" i="2"/>
  <c r="T579" i="2"/>
  <c r="Q580" i="2"/>
  <c r="R580" i="2"/>
  <c r="S580" i="2"/>
  <c r="T580" i="2"/>
  <c r="R581" i="2"/>
  <c r="T581" i="2"/>
  <c r="R582" i="2"/>
  <c r="T582" i="2"/>
  <c r="R583" i="2"/>
  <c r="T583" i="2"/>
  <c r="R584" i="2"/>
  <c r="T584" i="2"/>
  <c r="R585" i="2"/>
  <c r="T585" i="2"/>
  <c r="R586" i="2"/>
  <c r="T586" i="2"/>
  <c r="R587" i="2"/>
  <c r="T587" i="2"/>
  <c r="R588" i="2"/>
  <c r="T588" i="2"/>
  <c r="R589" i="2"/>
  <c r="T589" i="2"/>
  <c r="R590" i="2"/>
  <c r="T590" i="2"/>
  <c r="R591" i="2"/>
  <c r="T591" i="2"/>
  <c r="R592" i="2"/>
  <c r="T592" i="2"/>
  <c r="R593" i="2"/>
  <c r="T593" i="2"/>
  <c r="R594" i="2"/>
  <c r="T594" i="2"/>
  <c r="R595" i="2"/>
  <c r="T595" i="2"/>
  <c r="R596" i="2"/>
  <c r="T596" i="2"/>
  <c r="R597" i="2"/>
  <c r="T597" i="2"/>
  <c r="R598" i="2"/>
  <c r="T598" i="2"/>
  <c r="R599" i="2"/>
  <c r="T599" i="2"/>
  <c r="R600" i="2"/>
  <c r="T600" i="2"/>
  <c r="R601" i="2"/>
  <c r="T601" i="2"/>
  <c r="R602" i="2"/>
  <c r="T602" i="2"/>
  <c r="R603" i="2"/>
  <c r="T603" i="2"/>
  <c r="R604" i="2"/>
  <c r="T604" i="2"/>
  <c r="R605" i="2"/>
  <c r="T605" i="2"/>
  <c r="R606" i="2"/>
  <c r="T606" i="2"/>
  <c r="R607" i="2"/>
  <c r="T607" i="2"/>
  <c r="R608" i="2"/>
  <c r="T608" i="2"/>
  <c r="R609" i="2"/>
  <c r="T609" i="2"/>
  <c r="R610" i="2"/>
  <c r="T610" i="2"/>
  <c r="R611" i="2"/>
  <c r="T611" i="2"/>
  <c r="R612" i="2"/>
  <c r="T612" i="2"/>
  <c r="R613" i="2"/>
  <c r="T613" i="2"/>
  <c r="R614" i="2"/>
  <c r="T614" i="2"/>
  <c r="R615" i="2"/>
  <c r="T615" i="2"/>
  <c r="R616" i="2"/>
  <c r="T616" i="2"/>
  <c r="R617" i="2"/>
  <c r="T617" i="2"/>
  <c r="R618" i="2"/>
  <c r="T618" i="2"/>
  <c r="R619" i="2"/>
  <c r="T619" i="2"/>
  <c r="R620" i="2"/>
  <c r="T620" i="2"/>
  <c r="R621" i="2"/>
  <c r="T621" i="2"/>
  <c r="R622" i="2"/>
  <c r="T622" i="2"/>
  <c r="R623" i="2"/>
  <c r="T623" i="2"/>
  <c r="R624" i="2"/>
  <c r="T624" i="2"/>
  <c r="R625" i="2"/>
  <c r="T625" i="2"/>
  <c r="R626" i="2"/>
  <c r="T626" i="2"/>
  <c r="R627" i="2"/>
  <c r="T627" i="2"/>
  <c r="R628" i="2"/>
  <c r="T628" i="2"/>
  <c r="R629" i="2"/>
  <c r="T629" i="2"/>
  <c r="R630" i="2"/>
  <c r="T630" i="2"/>
  <c r="R631" i="2"/>
  <c r="T631" i="2"/>
  <c r="R632" i="2"/>
  <c r="T632" i="2"/>
  <c r="R633" i="2"/>
  <c r="T633" i="2"/>
  <c r="R634" i="2"/>
  <c r="T634" i="2"/>
  <c r="R635" i="2"/>
  <c r="T635" i="2"/>
  <c r="R636" i="2"/>
  <c r="T636" i="2"/>
  <c r="R637" i="2"/>
  <c r="T637" i="2"/>
  <c r="R638" i="2"/>
  <c r="T638" i="2"/>
  <c r="R639" i="2"/>
  <c r="T639" i="2"/>
  <c r="R640" i="2"/>
  <c r="T640" i="2"/>
  <c r="R641" i="2"/>
  <c r="T641" i="2"/>
  <c r="R642" i="2"/>
  <c r="T642" i="2"/>
  <c r="R643" i="2"/>
  <c r="T643" i="2"/>
  <c r="R644" i="2"/>
  <c r="T644" i="2"/>
  <c r="R645" i="2"/>
  <c r="T645" i="2"/>
  <c r="R646" i="2"/>
  <c r="T646" i="2"/>
  <c r="R647" i="2"/>
  <c r="T647" i="2"/>
  <c r="R648" i="2"/>
  <c r="T648" i="2"/>
  <c r="R649" i="2"/>
  <c r="T649" i="2"/>
  <c r="R650" i="2"/>
  <c r="T650" i="2"/>
  <c r="R651" i="2"/>
  <c r="T651" i="2"/>
  <c r="R652" i="2"/>
  <c r="T652" i="2"/>
  <c r="R653" i="2"/>
  <c r="T653" i="2"/>
  <c r="R654" i="2"/>
  <c r="T654" i="2"/>
  <c r="R655" i="2"/>
  <c r="T655" i="2"/>
  <c r="R656" i="2"/>
  <c r="T656" i="2"/>
  <c r="R657" i="2"/>
  <c r="T657" i="2"/>
  <c r="R658" i="2"/>
  <c r="T658" i="2"/>
  <c r="R659" i="2"/>
  <c r="T659" i="2"/>
  <c r="R660" i="2"/>
  <c r="T660" i="2"/>
  <c r="R661" i="2"/>
  <c r="T661" i="2"/>
  <c r="R662" i="2"/>
  <c r="T662" i="2"/>
  <c r="R663" i="2"/>
  <c r="T663" i="2"/>
  <c r="R664" i="2"/>
  <c r="T664" i="2"/>
  <c r="R665" i="2"/>
  <c r="T665" i="2"/>
  <c r="R666" i="2"/>
  <c r="T666" i="2"/>
  <c r="R667" i="2"/>
  <c r="T667" i="2"/>
  <c r="R668" i="2"/>
  <c r="T668" i="2"/>
  <c r="R669" i="2"/>
  <c r="T669" i="2"/>
  <c r="R670" i="2"/>
  <c r="T670" i="2"/>
  <c r="R671" i="2"/>
  <c r="T671" i="2"/>
  <c r="R672" i="2"/>
  <c r="T672" i="2"/>
  <c r="R673" i="2"/>
  <c r="T673" i="2"/>
  <c r="R674" i="2"/>
  <c r="T674" i="2"/>
  <c r="R675" i="2"/>
  <c r="T675" i="2"/>
  <c r="Q676" i="2"/>
  <c r="R676" i="2"/>
  <c r="S676" i="2"/>
  <c r="T676" i="2"/>
  <c r="Q677" i="2"/>
  <c r="R677" i="2"/>
  <c r="S677" i="2"/>
  <c r="T677" i="2"/>
  <c r="R678" i="2"/>
  <c r="T678" i="2"/>
  <c r="R679" i="2"/>
  <c r="T679" i="2"/>
  <c r="Q680" i="2"/>
  <c r="R680" i="2"/>
  <c r="S680" i="2"/>
  <c r="T680" i="2"/>
  <c r="R681" i="2"/>
  <c r="T681" i="2"/>
  <c r="R682" i="2"/>
  <c r="T682" i="2"/>
  <c r="R683" i="2"/>
  <c r="T683" i="2"/>
  <c r="R684" i="2"/>
  <c r="T684" i="2"/>
  <c r="R685" i="2"/>
  <c r="T685" i="2"/>
  <c r="R686" i="2"/>
  <c r="T686" i="2"/>
  <c r="R687" i="2"/>
  <c r="T687" i="2"/>
  <c r="R688" i="2"/>
  <c r="T688" i="2"/>
  <c r="R689" i="2"/>
  <c r="T689" i="2"/>
  <c r="R690" i="2"/>
  <c r="T690" i="2"/>
  <c r="R691" i="2"/>
  <c r="T691" i="2"/>
  <c r="R692" i="2"/>
  <c r="T692" i="2"/>
  <c r="R693" i="2"/>
  <c r="T693" i="2"/>
  <c r="R694" i="2"/>
  <c r="T694" i="2"/>
  <c r="R695" i="2"/>
  <c r="T695" i="2"/>
  <c r="R696" i="2"/>
  <c r="T696" i="2"/>
  <c r="R697" i="2"/>
  <c r="T697" i="2"/>
  <c r="R698" i="2"/>
  <c r="T698" i="2"/>
  <c r="R699" i="2"/>
  <c r="T699" i="2"/>
  <c r="R700" i="2"/>
  <c r="T700" i="2"/>
  <c r="R701" i="2"/>
  <c r="T701" i="2"/>
  <c r="R702" i="2"/>
  <c r="T702" i="2"/>
  <c r="R703" i="2"/>
  <c r="T703" i="2"/>
  <c r="R704" i="2"/>
  <c r="T704" i="2"/>
  <c r="R705" i="2"/>
  <c r="T705" i="2"/>
  <c r="R706" i="2"/>
  <c r="T706" i="2"/>
  <c r="R707" i="2"/>
  <c r="T707" i="2"/>
  <c r="R708" i="2"/>
  <c r="T708" i="2"/>
  <c r="R709" i="2"/>
  <c r="T709" i="2"/>
  <c r="R710" i="2"/>
  <c r="T710" i="2"/>
  <c r="R711" i="2"/>
  <c r="T711" i="2"/>
  <c r="R712" i="2"/>
  <c r="T712" i="2"/>
  <c r="R713" i="2"/>
  <c r="T713" i="2"/>
  <c r="R714" i="2"/>
  <c r="T714" i="2"/>
  <c r="R715" i="2"/>
  <c r="T715" i="2"/>
  <c r="R716" i="2"/>
  <c r="T716" i="2"/>
  <c r="Q717" i="2"/>
  <c r="R717" i="2"/>
  <c r="S717" i="2"/>
  <c r="T717" i="2"/>
  <c r="Q718" i="2"/>
  <c r="R718" i="2"/>
  <c r="S718" i="2"/>
  <c r="T718" i="2"/>
  <c r="Q719" i="2"/>
  <c r="R719" i="2"/>
  <c r="S719" i="2"/>
  <c r="T719" i="2"/>
  <c r="Q720" i="2"/>
  <c r="R720" i="2"/>
  <c r="S720" i="2"/>
  <c r="T720" i="2"/>
  <c r="R721" i="2"/>
  <c r="T721" i="2"/>
  <c r="R722" i="2"/>
  <c r="T722" i="2"/>
  <c r="R723" i="2"/>
  <c r="T723" i="2"/>
  <c r="R724" i="2"/>
  <c r="T724" i="2"/>
  <c r="R725" i="2"/>
  <c r="T725" i="2"/>
  <c r="R726" i="2"/>
  <c r="T726" i="2"/>
  <c r="R727" i="2"/>
  <c r="T727" i="2"/>
  <c r="R728" i="2"/>
  <c r="T728" i="2"/>
  <c r="R729" i="2"/>
  <c r="T729" i="2"/>
  <c r="R730" i="2"/>
  <c r="T730" i="2"/>
  <c r="Q731" i="2"/>
  <c r="R731" i="2"/>
  <c r="S731" i="2"/>
  <c r="T731" i="2"/>
  <c r="Q732" i="2"/>
  <c r="R732" i="2"/>
  <c r="S732" i="2"/>
  <c r="T732" i="2"/>
  <c r="Q733" i="2"/>
  <c r="R733" i="2"/>
  <c r="S733" i="2"/>
  <c r="T733" i="2"/>
  <c r="Q734" i="2"/>
  <c r="R734" i="2"/>
  <c r="S734" i="2"/>
  <c r="T734" i="2"/>
  <c r="Q735" i="2"/>
  <c r="R735" i="2"/>
  <c r="S735" i="2"/>
  <c r="T735" i="2"/>
  <c r="R736" i="2"/>
  <c r="T736" i="2"/>
  <c r="R737" i="2"/>
  <c r="T737" i="2"/>
  <c r="Q738" i="2"/>
  <c r="R738" i="2"/>
  <c r="S738" i="2"/>
  <c r="T738" i="2"/>
  <c r="Q739" i="2"/>
  <c r="R739" i="2"/>
  <c r="S739" i="2"/>
  <c r="T739" i="2"/>
  <c r="Q740" i="2"/>
  <c r="R740" i="2"/>
  <c r="S740" i="2"/>
  <c r="T740" i="2"/>
  <c r="Q741" i="2"/>
  <c r="R741" i="2"/>
  <c r="S741" i="2"/>
  <c r="T741" i="2"/>
  <c r="R742" i="2"/>
  <c r="T742" i="2"/>
  <c r="R743" i="2"/>
  <c r="T743" i="2"/>
  <c r="Q744" i="2"/>
  <c r="R744" i="2"/>
  <c r="S744" i="2"/>
  <c r="T744" i="2"/>
  <c r="Q745" i="2"/>
  <c r="R745" i="2"/>
  <c r="S745" i="2"/>
  <c r="T745" i="2"/>
  <c r="R746" i="2"/>
  <c r="T746" i="2"/>
  <c r="R747" i="2"/>
  <c r="T747" i="2"/>
  <c r="R748" i="2"/>
  <c r="T748" i="2"/>
  <c r="R749" i="2"/>
  <c r="T749" i="2"/>
  <c r="Q750" i="2"/>
  <c r="R750" i="2"/>
  <c r="S750" i="2"/>
  <c r="T750" i="2"/>
  <c r="Q751" i="2"/>
  <c r="R751" i="2"/>
  <c r="S751" i="2"/>
  <c r="T751" i="2"/>
  <c r="Q752" i="2"/>
  <c r="R752" i="2"/>
  <c r="S752" i="2"/>
  <c r="T752" i="2"/>
  <c r="Q753" i="2"/>
  <c r="R753" i="2"/>
  <c r="S753" i="2"/>
  <c r="T753" i="2"/>
  <c r="Q754" i="2"/>
  <c r="R754" i="2"/>
  <c r="S754" i="2"/>
  <c r="T754" i="2"/>
  <c r="Q755" i="2"/>
  <c r="R755" i="2"/>
  <c r="S755" i="2"/>
  <c r="T755" i="2"/>
  <c r="Q756" i="2"/>
  <c r="R756" i="2"/>
  <c r="S756" i="2"/>
  <c r="T756" i="2"/>
  <c r="Q757" i="2"/>
  <c r="R757" i="2"/>
  <c r="S757" i="2"/>
  <c r="T757" i="2"/>
  <c r="Q758" i="2"/>
  <c r="R758" i="2"/>
  <c r="S758" i="2"/>
  <c r="T758" i="2"/>
  <c r="Q759" i="2"/>
  <c r="R759" i="2"/>
  <c r="S759" i="2"/>
  <c r="T759" i="2"/>
  <c r="Q760" i="2"/>
  <c r="R760" i="2"/>
  <c r="S760" i="2"/>
  <c r="T760" i="2"/>
  <c r="R761" i="2"/>
  <c r="T761" i="2"/>
  <c r="Q762" i="2"/>
  <c r="R762" i="2"/>
  <c r="S762" i="2"/>
  <c r="T762" i="2"/>
  <c r="Q763" i="2"/>
  <c r="R763" i="2"/>
  <c r="S763" i="2"/>
  <c r="T763" i="2"/>
  <c r="R764" i="2"/>
  <c r="T764" i="2"/>
  <c r="R765" i="2"/>
  <c r="T765" i="2"/>
  <c r="R766" i="2"/>
  <c r="T766" i="2"/>
  <c r="Q767" i="2"/>
  <c r="R767" i="2"/>
  <c r="S767" i="2"/>
  <c r="T767" i="2"/>
  <c r="Q768" i="2"/>
  <c r="R768" i="2"/>
  <c r="S768" i="2"/>
  <c r="T768" i="2"/>
  <c r="Q769" i="2"/>
  <c r="R769" i="2"/>
  <c r="S769" i="2"/>
  <c r="T769" i="2"/>
  <c r="Q770" i="2"/>
  <c r="R770" i="2"/>
  <c r="S770" i="2"/>
  <c r="T770" i="2"/>
  <c r="R771" i="2"/>
  <c r="T771" i="2"/>
  <c r="R772" i="2"/>
  <c r="T772" i="2"/>
  <c r="R773" i="2"/>
  <c r="T773" i="2"/>
  <c r="Q774" i="2"/>
  <c r="R774" i="2"/>
  <c r="S774" i="2"/>
  <c r="T774" i="2"/>
  <c r="R775" i="2"/>
  <c r="T775" i="2"/>
  <c r="Q776" i="2"/>
  <c r="R776" i="2"/>
  <c r="S776" i="2"/>
  <c r="T776" i="2"/>
  <c r="Q777" i="2"/>
  <c r="R777" i="2"/>
  <c r="S777" i="2"/>
  <c r="T777" i="2"/>
  <c r="Q778" i="2"/>
  <c r="R778" i="2"/>
  <c r="S778" i="2"/>
  <c r="T778" i="2"/>
  <c r="Q779" i="2"/>
  <c r="R779" i="2"/>
  <c r="S779" i="2"/>
  <c r="T779" i="2"/>
  <c r="Q780" i="2"/>
  <c r="R780" i="2"/>
  <c r="S780" i="2"/>
  <c r="T780" i="2"/>
  <c r="R781" i="2"/>
  <c r="T781" i="2"/>
  <c r="R782" i="2"/>
  <c r="T782" i="2"/>
  <c r="R783" i="2"/>
  <c r="T783" i="2"/>
  <c r="Q784" i="2"/>
  <c r="R784" i="2"/>
  <c r="S784" i="2"/>
  <c r="T784" i="2"/>
  <c r="R785" i="2"/>
  <c r="T785" i="2"/>
  <c r="Q786" i="2"/>
  <c r="R786" i="2"/>
  <c r="S786" i="2"/>
  <c r="T786" i="2"/>
  <c r="Q787" i="2"/>
  <c r="R787" i="2"/>
  <c r="S787" i="2"/>
  <c r="T787" i="2"/>
  <c r="Q788" i="2"/>
  <c r="R788" i="2"/>
  <c r="S788" i="2"/>
  <c r="T788" i="2"/>
  <c r="Q789" i="2"/>
  <c r="R789" i="2"/>
  <c r="S789" i="2"/>
  <c r="T789" i="2"/>
  <c r="Q790" i="2"/>
  <c r="R790" i="2"/>
  <c r="S790" i="2"/>
  <c r="T790" i="2"/>
  <c r="Q791" i="2"/>
  <c r="R791" i="2"/>
  <c r="S791" i="2"/>
  <c r="T791" i="2"/>
  <c r="Q792" i="2"/>
  <c r="R792" i="2"/>
  <c r="S792" i="2"/>
  <c r="T792" i="2"/>
  <c r="Q793" i="2"/>
  <c r="R793" i="2"/>
  <c r="S793" i="2"/>
  <c r="T793" i="2"/>
  <c r="Q794" i="2"/>
  <c r="R794" i="2"/>
  <c r="S794" i="2"/>
  <c r="T794" i="2"/>
  <c r="Q795" i="2"/>
  <c r="R795" i="2"/>
  <c r="S795" i="2"/>
  <c r="T795" i="2"/>
  <c r="Q796" i="2"/>
  <c r="R796" i="2"/>
  <c r="S796" i="2"/>
  <c r="T796" i="2"/>
  <c r="R797" i="2"/>
  <c r="T797" i="2"/>
  <c r="R798" i="2"/>
  <c r="T798" i="2"/>
  <c r="R800" i="2"/>
  <c r="T800" i="2"/>
  <c r="R801" i="2"/>
  <c r="T801" i="2"/>
  <c r="R802" i="2"/>
  <c r="T802" i="2"/>
  <c r="R803" i="2"/>
  <c r="T803" i="2"/>
  <c r="R804" i="2"/>
  <c r="T804" i="2"/>
  <c r="R805" i="2"/>
  <c r="T805" i="2"/>
  <c r="R806" i="2"/>
  <c r="T806" i="2"/>
  <c r="R371" i="2"/>
  <c r="T371" i="2"/>
  <c r="R372" i="2"/>
  <c r="T372" i="2"/>
  <c r="R373" i="2"/>
  <c r="T373" i="2"/>
  <c r="Q374" i="2"/>
  <c r="R374" i="2"/>
  <c r="S374" i="2"/>
  <c r="T374" i="2"/>
  <c r="R375" i="2"/>
  <c r="T375" i="2"/>
  <c r="R376" i="2"/>
  <c r="T376" i="2"/>
  <c r="R377" i="2"/>
  <c r="T377" i="2"/>
  <c r="R378" i="2"/>
  <c r="T378" i="2"/>
  <c r="R379" i="2"/>
  <c r="T379" i="2"/>
  <c r="R380" i="2"/>
  <c r="T380" i="2"/>
  <c r="R381" i="2"/>
  <c r="T381" i="2"/>
  <c r="R382" i="2"/>
  <c r="T382" i="2"/>
  <c r="R383" i="2"/>
  <c r="T383" i="2"/>
  <c r="R384" i="2"/>
  <c r="T384" i="2"/>
  <c r="R385" i="2"/>
  <c r="T385" i="2"/>
  <c r="R386" i="2"/>
  <c r="T386" i="2"/>
  <c r="R387" i="2"/>
  <c r="T387" i="2"/>
  <c r="R388" i="2"/>
  <c r="T388" i="2"/>
  <c r="R389" i="2"/>
  <c r="T389" i="2"/>
  <c r="R390" i="2"/>
  <c r="T390" i="2"/>
  <c r="R391" i="2"/>
  <c r="T391" i="2"/>
  <c r="R392" i="2"/>
  <c r="T392" i="2"/>
  <c r="R393" i="2"/>
  <c r="T393" i="2"/>
  <c r="R394" i="2"/>
  <c r="T394" i="2"/>
  <c r="R395" i="2"/>
  <c r="T395" i="2"/>
  <c r="R396" i="2"/>
  <c r="T396" i="2"/>
  <c r="R397" i="2"/>
  <c r="T397" i="2"/>
  <c r="R398" i="2"/>
  <c r="T398" i="2"/>
  <c r="R399" i="2"/>
  <c r="T399" i="2"/>
  <c r="R400" i="2"/>
  <c r="T400" i="2"/>
  <c r="Q401" i="2"/>
  <c r="R401" i="2"/>
  <c r="S401" i="2"/>
  <c r="T401" i="2"/>
  <c r="R402" i="2"/>
  <c r="T402" i="2"/>
  <c r="R403" i="2"/>
  <c r="T403" i="2"/>
  <c r="R404" i="2"/>
  <c r="T404" i="2"/>
  <c r="R405" i="2"/>
  <c r="T405" i="2"/>
  <c r="R406" i="2"/>
  <c r="T406" i="2"/>
  <c r="R407" i="2"/>
  <c r="T407" i="2"/>
  <c r="R408" i="2"/>
  <c r="T408" i="2"/>
  <c r="R409" i="2"/>
  <c r="T409" i="2"/>
  <c r="R410" i="2"/>
  <c r="T410" i="2"/>
  <c r="R411" i="2"/>
  <c r="T411" i="2"/>
  <c r="Q412" i="2"/>
  <c r="R412" i="2"/>
  <c r="S412" i="2"/>
  <c r="T412" i="2"/>
  <c r="Q413" i="2"/>
  <c r="R413" i="2"/>
  <c r="S413" i="2"/>
  <c r="T413" i="2"/>
  <c r="R414" i="2"/>
  <c r="T414" i="2"/>
  <c r="Q415" i="2"/>
  <c r="R415" i="2"/>
  <c r="S415" i="2"/>
  <c r="T415" i="2"/>
  <c r="R416" i="2"/>
  <c r="T416" i="2"/>
  <c r="Q417" i="2"/>
  <c r="R417" i="2"/>
  <c r="S417" i="2"/>
  <c r="T417" i="2"/>
  <c r="R418" i="2"/>
  <c r="T418" i="2"/>
  <c r="R419" i="2"/>
  <c r="T419" i="2"/>
  <c r="R420" i="2"/>
  <c r="T420" i="2"/>
  <c r="R421" i="2"/>
  <c r="T421" i="2"/>
  <c r="Q422" i="2"/>
  <c r="R422" i="2"/>
  <c r="S422" i="2"/>
  <c r="T422" i="2"/>
  <c r="Q423" i="2"/>
  <c r="R423" i="2"/>
  <c r="S423" i="2"/>
  <c r="T423" i="2"/>
  <c r="R424" i="2"/>
  <c r="T424" i="2"/>
  <c r="R425" i="2"/>
  <c r="T425" i="2"/>
  <c r="R426" i="2"/>
  <c r="T426" i="2"/>
  <c r="Q427" i="2"/>
  <c r="R427" i="2"/>
  <c r="S427" i="2"/>
  <c r="T427" i="2"/>
  <c r="Q428" i="2"/>
  <c r="R428" i="2"/>
  <c r="S428" i="2"/>
  <c r="T428" i="2"/>
  <c r="R429" i="2"/>
  <c r="T429" i="2"/>
  <c r="R430" i="2"/>
  <c r="T430" i="2"/>
  <c r="R431" i="2"/>
  <c r="T431" i="2"/>
  <c r="R432" i="2"/>
  <c r="T432" i="2"/>
  <c r="R433" i="2"/>
  <c r="T433" i="2"/>
  <c r="R434" i="2"/>
  <c r="T434" i="2"/>
  <c r="Q435" i="2"/>
  <c r="R435" i="2"/>
  <c r="S435" i="2"/>
  <c r="T435" i="2"/>
  <c r="R436" i="2"/>
  <c r="T436" i="2"/>
  <c r="R437" i="2"/>
  <c r="T437" i="2"/>
  <c r="R438" i="2"/>
  <c r="T438" i="2"/>
  <c r="Q439" i="2"/>
  <c r="R439" i="2"/>
  <c r="S439" i="2"/>
  <c r="T439" i="2"/>
  <c r="R440" i="2"/>
  <c r="T440" i="2"/>
  <c r="Q441" i="2"/>
  <c r="R441" i="2"/>
  <c r="S441" i="2"/>
  <c r="T441" i="2"/>
  <c r="R442" i="2"/>
  <c r="T442" i="2"/>
  <c r="R443" i="2"/>
  <c r="T443" i="2"/>
  <c r="R444" i="2"/>
  <c r="T444" i="2"/>
  <c r="R445" i="2"/>
  <c r="T445" i="2"/>
  <c r="R446" i="2"/>
  <c r="T446" i="2"/>
  <c r="R447" i="2"/>
  <c r="T447" i="2"/>
  <c r="R448" i="2"/>
  <c r="T448" i="2"/>
  <c r="Q449" i="2"/>
  <c r="R449" i="2"/>
  <c r="S449" i="2"/>
  <c r="T449" i="2"/>
  <c r="Q450" i="2"/>
  <c r="R450" i="2"/>
  <c r="S450" i="2"/>
  <c r="T450" i="2"/>
  <c r="R451" i="2"/>
  <c r="T451" i="2"/>
  <c r="R452" i="2"/>
  <c r="T452" i="2"/>
  <c r="R453" i="2"/>
  <c r="T453" i="2"/>
  <c r="R454" i="2"/>
  <c r="T454" i="2"/>
  <c r="R455" i="2"/>
  <c r="T455" i="2"/>
  <c r="R456" i="2"/>
  <c r="T456" i="2"/>
  <c r="R457" i="2"/>
  <c r="T457" i="2"/>
  <c r="R458" i="2"/>
  <c r="T458" i="2"/>
  <c r="R459" i="2"/>
  <c r="T459" i="2"/>
  <c r="R460" i="2"/>
  <c r="T460" i="2"/>
  <c r="R461" i="2"/>
  <c r="T461" i="2"/>
  <c r="Q462" i="2"/>
  <c r="R462" i="2"/>
  <c r="S462" i="2"/>
  <c r="T462" i="2"/>
  <c r="Q463" i="2"/>
  <c r="R463" i="2"/>
  <c r="S463" i="2"/>
  <c r="T463" i="2"/>
  <c r="R464" i="2"/>
  <c r="T464" i="2"/>
  <c r="R465" i="2"/>
  <c r="T465" i="2"/>
  <c r="R466" i="2"/>
  <c r="T466" i="2"/>
  <c r="R467" i="2"/>
  <c r="T467" i="2"/>
  <c r="R468" i="2"/>
  <c r="T468" i="2"/>
  <c r="R469" i="2"/>
  <c r="T469" i="2"/>
  <c r="R470" i="2"/>
  <c r="T470" i="2"/>
  <c r="R471" i="2"/>
  <c r="T471" i="2"/>
  <c r="R472" i="2"/>
  <c r="T472" i="2"/>
  <c r="R473" i="2"/>
  <c r="T473" i="2"/>
  <c r="R474" i="2"/>
  <c r="T474" i="2"/>
  <c r="R475" i="2"/>
  <c r="T475" i="2"/>
  <c r="R476" i="2"/>
  <c r="T476" i="2"/>
  <c r="R477" i="2"/>
  <c r="T477" i="2"/>
  <c r="R478" i="2"/>
  <c r="T478" i="2"/>
  <c r="R479" i="2"/>
  <c r="T479" i="2"/>
  <c r="R480" i="2"/>
  <c r="T480" i="2"/>
  <c r="R481" i="2"/>
  <c r="T481" i="2"/>
  <c r="Q482" i="2"/>
  <c r="R482" i="2"/>
  <c r="S482" i="2"/>
  <c r="T482" i="2"/>
  <c r="R483" i="2"/>
  <c r="T483" i="2"/>
  <c r="Q484" i="2"/>
  <c r="R484" i="2"/>
  <c r="S484" i="2"/>
  <c r="T484" i="2"/>
  <c r="Q485" i="2"/>
  <c r="R485" i="2"/>
  <c r="S485" i="2"/>
  <c r="T485" i="2"/>
  <c r="R486" i="2"/>
  <c r="T486" i="2"/>
  <c r="R487" i="2"/>
  <c r="T487" i="2"/>
  <c r="R488" i="2"/>
  <c r="T488" i="2"/>
  <c r="R489" i="2"/>
  <c r="T489" i="2"/>
  <c r="R490" i="2"/>
  <c r="T490" i="2"/>
  <c r="R491" i="2"/>
  <c r="T491" i="2"/>
  <c r="R492" i="2"/>
  <c r="T492" i="2"/>
  <c r="R493" i="2"/>
  <c r="T493" i="2"/>
  <c r="R494" i="2"/>
  <c r="T494" i="2"/>
  <c r="R495" i="2"/>
  <c r="T495" i="2"/>
  <c r="R496" i="2"/>
  <c r="T496" i="2"/>
  <c r="R497" i="2"/>
  <c r="T497" i="2"/>
  <c r="R498" i="2"/>
  <c r="T498" i="2"/>
  <c r="R499" i="2"/>
  <c r="T499" i="2"/>
  <c r="R500" i="2"/>
  <c r="T500" i="2"/>
  <c r="R501" i="2"/>
  <c r="T501" i="2"/>
  <c r="R502" i="2"/>
  <c r="T502" i="2"/>
  <c r="R503" i="2"/>
  <c r="T503" i="2"/>
  <c r="R504" i="2"/>
  <c r="T504" i="2"/>
  <c r="R505" i="2"/>
  <c r="T505" i="2"/>
  <c r="R506" i="2"/>
  <c r="T506" i="2"/>
  <c r="R507" i="2"/>
  <c r="T507" i="2"/>
  <c r="R508" i="2"/>
  <c r="T508" i="2"/>
  <c r="R509" i="2"/>
  <c r="T509" i="2"/>
  <c r="R510" i="2"/>
  <c r="T510" i="2"/>
  <c r="R511" i="2"/>
  <c r="T511" i="2"/>
  <c r="R512" i="2"/>
  <c r="T512" i="2"/>
  <c r="R513" i="2"/>
  <c r="T513" i="2"/>
  <c r="R514" i="2"/>
  <c r="T514" i="2"/>
  <c r="R515" i="2"/>
  <c r="T515" i="2"/>
  <c r="R516" i="2"/>
  <c r="T516" i="2"/>
  <c r="R517" i="2"/>
  <c r="T517" i="2"/>
  <c r="R518" i="2"/>
  <c r="T518" i="2"/>
  <c r="R519" i="2"/>
  <c r="T519" i="2"/>
  <c r="R520" i="2"/>
  <c r="T520" i="2"/>
  <c r="R521" i="2"/>
  <c r="T521" i="2"/>
  <c r="R522" i="2"/>
  <c r="T522" i="2"/>
  <c r="R151" i="2"/>
  <c r="T151" i="2"/>
  <c r="R152" i="2"/>
  <c r="T152" i="2"/>
  <c r="R153" i="2"/>
  <c r="T153" i="2"/>
  <c r="R154" i="2"/>
  <c r="T154" i="2"/>
  <c r="R155" i="2"/>
  <c r="T155" i="2"/>
  <c r="R156" i="2"/>
  <c r="T156" i="2"/>
  <c r="R157" i="2"/>
  <c r="T157" i="2"/>
  <c r="R158" i="2"/>
  <c r="T158" i="2"/>
  <c r="R159" i="2"/>
  <c r="T159" i="2"/>
  <c r="R160" i="2"/>
  <c r="T160" i="2"/>
  <c r="R161" i="2"/>
  <c r="T161" i="2"/>
  <c r="R162" i="2"/>
  <c r="T162" i="2"/>
  <c r="R163" i="2"/>
  <c r="T163" i="2"/>
  <c r="R164" i="2"/>
  <c r="T164" i="2"/>
  <c r="R165" i="2"/>
  <c r="T165" i="2"/>
  <c r="R166" i="2"/>
  <c r="T166" i="2"/>
  <c r="R167" i="2"/>
  <c r="T167" i="2"/>
  <c r="R168" i="2"/>
  <c r="T168" i="2"/>
  <c r="Q169" i="2"/>
  <c r="R169" i="2"/>
  <c r="S169" i="2"/>
  <c r="T169" i="2"/>
  <c r="Q170" i="2"/>
  <c r="R170" i="2"/>
  <c r="S170" i="2"/>
  <c r="T170" i="2"/>
  <c r="R171" i="2"/>
  <c r="T171" i="2"/>
  <c r="Q172" i="2"/>
  <c r="R172" i="2"/>
  <c r="S172" i="2"/>
  <c r="T172" i="2"/>
  <c r="R173" i="2"/>
  <c r="T173" i="2"/>
  <c r="Q174" i="2"/>
  <c r="R174" i="2"/>
  <c r="S174" i="2"/>
  <c r="T174" i="2"/>
  <c r="R175" i="2"/>
  <c r="T175" i="2"/>
  <c r="R176" i="2"/>
  <c r="T176" i="2"/>
  <c r="R177" i="2"/>
  <c r="T177" i="2"/>
  <c r="R178" i="2"/>
  <c r="T178" i="2"/>
  <c r="R179" i="2"/>
  <c r="T179" i="2"/>
  <c r="R181" i="2"/>
  <c r="T181" i="2"/>
  <c r="R182" i="2"/>
  <c r="T182" i="2"/>
  <c r="R183" i="2"/>
  <c r="T183" i="2"/>
  <c r="R184" i="2"/>
  <c r="T184" i="2"/>
  <c r="R185" i="2"/>
  <c r="T185" i="2"/>
  <c r="R186" i="2"/>
  <c r="T186" i="2"/>
  <c r="Q187" i="2"/>
  <c r="R187" i="2"/>
  <c r="S187" i="2"/>
  <c r="T187" i="2"/>
  <c r="Q188" i="2"/>
  <c r="R188" i="2"/>
  <c r="S188" i="2"/>
  <c r="T188" i="2"/>
  <c r="Q189" i="2"/>
  <c r="R189" i="2"/>
  <c r="S189" i="2"/>
  <c r="T189" i="2"/>
  <c r="R190" i="2"/>
  <c r="T190" i="2"/>
  <c r="R191" i="2"/>
  <c r="T191" i="2"/>
  <c r="R192" i="2"/>
  <c r="T192" i="2"/>
  <c r="R193" i="2"/>
  <c r="T193" i="2"/>
  <c r="R194" i="2"/>
  <c r="T194" i="2"/>
  <c r="R195" i="2"/>
  <c r="T195" i="2"/>
  <c r="R196" i="2"/>
  <c r="T196" i="2"/>
  <c r="R197" i="2"/>
  <c r="T197" i="2"/>
  <c r="R198" i="2"/>
  <c r="T198" i="2"/>
  <c r="R199" i="2"/>
  <c r="T199" i="2"/>
  <c r="R200" i="2"/>
  <c r="T200" i="2"/>
  <c r="R201" i="2"/>
  <c r="T201" i="2"/>
  <c r="R202" i="2"/>
  <c r="T202" i="2"/>
  <c r="R203" i="2"/>
  <c r="T203" i="2"/>
  <c r="R204" i="2"/>
  <c r="T204" i="2"/>
  <c r="Q205" i="2"/>
  <c r="R205" i="2"/>
  <c r="S205" i="2"/>
  <c r="T205" i="2"/>
  <c r="Q206" i="2"/>
  <c r="R206" i="2"/>
  <c r="S206" i="2"/>
  <c r="T206" i="2"/>
  <c r="Q207" i="2"/>
  <c r="R207" i="2"/>
  <c r="S207" i="2"/>
  <c r="T207" i="2"/>
  <c r="R208" i="2"/>
  <c r="T208" i="2"/>
  <c r="R209" i="2"/>
  <c r="T209" i="2"/>
  <c r="R210" i="2"/>
  <c r="T210" i="2"/>
  <c r="R211" i="2"/>
  <c r="T211" i="2"/>
  <c r="R212" i="2"/>
  <c r="T212" i="2"/>
  <c r="R213" i="2"/>
  <c r="T213" i="2"/>
  <c r="R214" i="2"/>
  <c r="T214" i="2"/>
  <c r="R215" i="2"/>
  <c r="T215" i="2"/>
  <c r="R216" i="2"/>
  <c r="T216" i="2"/>
  <c r="R217" i="2"/>
  <c r="T217" i="2"/>
  <c r="R218" i="2"/>
  <c r="T218" i="2"/>
  <c r="R219" i="2"/>
  <c r="T219" i="2"/>
  <c r="R220" i="2"/>
  <c r="T220" i="2"/>
  <c r="R221" i="2"/>
  <c r="T221" i="2"/>
  <c r="R222" i="2"/>
  <c r="T222" i="2"/>
  <c r="R223" i="2"/>
  <c r="T223" i="2"/>
  <c r="R224" i="2"/>
  <c r="T224" i="2"/>
  <c r="R225" i="2"/>
  <c r="T225" i="2"/>
  <c r="R226" i="2"/>
  <c r="T226" i="2"/>
  <c r="R227" i="2"/>
  <c r="T227" i="2"/>
  <c r="R228" i="2"/>
  <c r="T228" i="2"/>
  <c r="R229" i="2"/>
  <c r="T229" i="2"/>
  <c r="R230" i="2"/>
  <c r="T230" i="2"/>
  <c r="R231" i="2"/>
  <c r="T231" i="2"/>
  <c r="R232" i="2"/>
  <c r="T232" i="2"/>
  <c r="R233" i="2"/>
  <c r="T233" i="2"/>
  <c r="R234" i="2"/>
  <c r="T234" i="2"/>
  <c r="R235" i="2"/>
  <c r="T235" i="2"/>
  <c r="R236" i="2"/>
  <c r="T236" i="2"/>
  <c r="R237" i="2"/>
  <c r="T237" i="2"/>
  <c r="R238" i="2"/>
  <c r="T238" i="2"/>
  <c r="R239" i="2"/>
  <c r="T239" i="2"/>
  <c r="R240" i="2"/>
  <c r="T240" i="2"/>
  <c r="R241" i="2"/>
  <c r="T241" i="2"/>
  <c r="R242" i="2"/>
  <c r="T242" i="2"/>
  <c r="R243" i="2"/>
  <c r="T243" i="2"/>
  <c r="R244" i="2"/>
  <c r="T244" i="2"/>
  <c r="R245" i="2"/>
  <c r="T245" i="2"/>
  <c r="R246" i="2"/>
  <c r="T246" i="2"/>
  <c r="R247" i="2"/>
  <c r="T247" i="2"/>
  <c r="R248" i="2"/>
  <c r="T248" i="2"/>
  <c r="R249" i="2"/>
  <c r="T249" i="2"/>
  <c r="R250" i="2"/>
  <c r="T250" i="2"/>
  <c r="Q251" i="2"/>
  <c r="R251" i="2"/>
  <c r="S251" i="2"/>
  <c r="T251" i="2"/>
  <c r="Q252" i="2"/>
  <c r="R252" i="2"/>
  <c r="S252" i="2"/>
  <c r="T252" i="2"/>
  <c r="R253" i="2"/>
  <c r="T253" i="2"/>
  <c r="R254" i="2"/>
  <c r="T254" i="2"/>
  <c r="R255" i="2"/>
  <c r="T255" i="2"/>
  <c r="R256" i="2"/>
  <c r="T256" i="2"/>
  <c r="Q257" i="2"/>
  <c r="R257" i="2"/>
  <c r="S257" i="2"/>
  <c r="T257" i="2"/>
  <c r="Q258" i="2"/>
  <c r="R258" i="2"/>
  <c r="S258" i="2"/>
  <c r="T258" i="2"/>
  <c r="Q259" i="2"/>
  <c r="R259" i="2"/>
  <c r="S259" i="2"/>
  <c r="T259" i="2"/>
  <c r="Q260" i="2"/>
  <c r="R260" i="2"/>
  <c r="S260" i="2"/>
  <c r="T260" i="2"/>
  <c r="R261" i="2"/>
  <c r="T261" i="2"/>
  <c r="R262" i="2"/>
  <c r="T262" i="2"/>
  <c r="R263" i="2"/>
  <c r="T263" i="2"/>
  <c r="R264" i="2"/>
  <c r="T264" i="2"/>
  <c r="R265" i="2"/>
  <c r="T265" i="2"/>
  <c r="R266" i="2"/>
  <c r="T266" i="2"/>
  <c r="R267" i="2"/>
  <c r="T267" i="2"/>
  <c r="R268" i="2"/>
  <c r="T268" i="2"/>
  <c r="R269" i="2"/>
  <c r="T269" i="2"/>
  <c r="R270" i="2"/>
  <c r="T270" i="2"/>
  <c r="R271" i="2"/>
  <c r="T271" i="2"/>
  <c r="R272" i="2"/>
  <c r="T272" i="2"/>
  <c r="R273" i="2"/>
  <c r="T273" i="2"/>
  <c r="R274" i="2"/>
  <c r="T274" i="2"/>
  <c r="R275" i="2"/>
  <c r="T275" i="2"/>
  <c r="R276" i="2"/>
  <c r="T276" i="2"/>
  <c r="R277" i="2"/>
  <c r="T277" i="2"/>
  <c r="R278" i="2"/>
  <c r="T278" i="2"/>
  <c r="R279" i="2"/>
  <c r="T279" i="2"/>
  <c r="R280" i="2"/>
  <c r="T280" i="2"/>
  <c r="R281" i="2"/>
  <c r="T281" i="2"/>
  <c r="R282" i="2"/>
  <c r="T282" i="2"/>
  <c r="R283" i="2"/>
  <c r="T283" i="2"/>
  <c r="R284" i="2"/>
  <c r="T284" i="2"/>
  <c r="R285" i="2"/>
  <c r="T285" i="2"/>
  <c r="R286" i="2"/>
  <c r="T286" i="2"/>
  <c r="R287" i="2"/>
  <c r="T287" i="2"/>
  <c r="R288" i="2"/>
  <c r="T288" i="2"/>
  <c r="R289" i="2"/>
  <c r="T289" i="2"/>
  <c r="R290" i="2"/>
  <c r="T290" i="2"/>
  <c r="R291" i="2"/>
  <c r="T291" i="2"/>
  <c r="R292" i="2"/>
  <c r="T292" i="2"/>
  <c r="R293" i="2"/>
  <c r="T293" i="2"/>
  <c r="R294" i="2"/>
  <c r="T294" i="2"/>
  <c r="R295" i="2"/>
  <c r="T295" i="2"/>
  <c r="R296" i="2"/>
  <c r="T296" i="2"/>
  <c r="R297" i="2"/>
  <c r="T297" i="2"/>
  <c r="R298" i="2"/>
  <c r="T298" i="2"/>
  <c r="R299" i="2"/>
  <c r="T299" i="2"/>
  <c r="R300" i="2"/>
  <c r="T300" i="2"/>
  <c r="R301" i="2"/>
  <c r="T301" i="2"/>
  <c r="R302" i="2"/>
  <c r="T302" i="2"/>
  <c r="R303" i="2"/>
  <c r="T303" i="2"/>
  <c r="R304" i="2"/>
  <c r="T304" i="2"/>
  <c r="R305" i="2"/>
  <c r="T305" i="2"/>
  <c r="R306" i="2"/>
  <c r="T306" i="2"/>
  <c r="R307" i="2"/>
  <c r="T307" i="2"/>
  <c r="R308" i="2"/>
  <c r="T308" i="2"/>
  <c r="R309" i="2"/>
  <c r="T309" i="2"/>
  <c r="R310" i="2"/>
  <c r="T310" i="2"/>
  <c r="R311" i="2"/>
  <c r="T311" i="2"/>
  <c r="R312" i="2"/>
  <c r="T312" i="2"/>
  <c r="R313" i="2"/>
  <c r="T313" i="2"/>
  <c r="R314" i="2"/>
  <c r="T314" i="2"/>
  <c r="R315" i="2"/>
  <c r="T315" i="2"/>
  <c r="R316" i="2"/>
  <c r="T316" i="2"/>
  <c r="R317" i="2"/>
  <c r="T317" i="2"/>
  <c r="R318" i="2"/>
  <c r="T318" i="2"/>
  <c r="R319" i="2"/>
  <c r="T319" i="2"/>
  <c r="R320" i="2"/>
  <c r="T320" i="2"/>
  <c r="R321" i="2"/>
  <c r="T321" i="2"/>
  <c r="R322" i="2"/>
  <c r="T322" i="2"/>
  <c r="R323" i="2"/>
  <c r="T323" i="2"/>
  <c r="R324" i="2"/>
  <c r="T324" i="2"/>
  <c r="R325" i="2"/>
  <c r="T325" i="2"/>
  <c r="R326" i="2"/>
  <c r="T326" i="2"/>
  <c r="R327" i="2"/>
  <c r="T327" i="2"/>
  <c r="R328" i="2"/>
  <c r="T328" i="2"/>
  <c r="R329" i="2"/>
  <c r="T329" i="2"/>
  <c r="R330" i="2"/>
  <c r="T330" i="2"/>
  <c r="R331" i="2"/>
  <c r="T331" i="2"/>
  <c r="R332" i="2"/>
  <c r="T332" i="2"/>
  <c r="R333" i="2"/>
  <c r="T333" i="2"/>
  <c r="R334" i="2"/>
  <c r="T334" i="2"/>
  <c r="R335" i="2"/>
  <c r="T335" i="2"/>
  <c r="R336" i="2"/>
  <c r="T336" i="2"/>
  <c r="R337" i="2"/>
  <c r="T337" i="2"/>
  <c r="R338" i="2"/>
  <c r="T338" i="2"/>
  <c r="R339" i="2"/>
  <c r="T339" i="2"/>
  <c r="R340" i="2"/>
  <c r="T340" i="2"/>
  <c r="R341" i="2"/>
  <c r="T341" i="2"/>
  <c r="R342" i="2"/>
  <c r="T342" i="2"/>
  <c r="R343" i="2"/>
  <c r="T343" i="2"/>
  <c r="R344" i="2"/>
  <c r="T344" i="2"/>
  <c r="R345" i="2"/>
  <c r="T345" i="2"/>
  <c r="R346" i="2"/>
  <c r="T346" i="2"/>
  <c r="R347" i="2"/>
  <c r="T347" i="2"/>
  <c r="R348" i="2"/>
  <c r="T348" i="2"/>
  <c r="R349" i="2"/>
  <c r="T349" i="2"/>
  <c r="R350" i="2"/>
  <c r="T350" i="2"/>
  <c r="R351" i="2"/>
  <c r="T351" i="2"/>
  <c r="R352" i="2"/>
  <c r="T352" i="2"/>
  <c r="R353" i="2"/>
  <c r="T353" i="2"/>
  <c r="R354" i="2"/>
  <c r="T354" i="2"/>
  <c r="R355" i="2"/>
  <c r="T355" i="2"/>
  <c r="R356" i="2"/>
  <c r="T356" i="2"/>
  <c r="R357" i="2"/>
  <c r="T357" i="2"/>
  <c r="R358" i="2"/>
  <c r="T358" i="2"/>
  <c r="R359" i="2"/>
  <c r="T359" i="2"/>
  <c r="R360" i="2"/>
  <c r="T360" i="2"/>
  <c r="R361" i="2"/>
  <c r="T361" i="2"/>
  <c r="R362" i="2"/>
  <c r="T362" i="2"/>
  <c r="R363" i="2"/>
  <c r="T363" i="2"/>
  <c r="R364" i="2"/>
  <c r="T364" i="2"/>
  <c r="R365" i="2"/>
  <c r="T365" i="2"/>
  <c r="R366" i="2"/>
  <c r="T366" i="2"/>
  <c r="R367" i="2"/>
  <c r="T367" i="2"/>
  <c r="R368" i="2"/>
  <c r="T368" i="2"/>
  <c r="R369" i="2"/>
  <c r="T369" i="2"/>
  <c r="R370" i="2"/>
  <c r="T370" i="2"/>
  <c r="R122" i="2"/>
  <c r="T122" i="2"/>
  <c r="R123" i="2"/>
  <c r="T123" i="2"/>
  <c r="R124" i="2"/>
  <c r="T124" i="2"/>
  <c r="R125" i="2"/>
  <c r="T125" i="2"/>
  <c r="R126" i="2"/>
  <c r="T126" i="2"/>
  <c r="R127" i="2"/>
  <c r="T127" i="2"/>
  <c r="R128" i="2"/>
  <c r="T128" i="2"/>
  <c r="R129" i="2"/>
  <c r="T129" i="2"/>
  <c r="R130" i="2"/>
  <c r="T130" i="2"/>
  <c r="R131" i="2"/>
  <c r="T131" i="2"/>
  <c r="R132" i="2"/>
  <c r="T132" i="2"/>
  <c r="R133" i="2"/>
  <c r="T133" i="2"/>
  <c r="R134" i="2"/>
  <c r="T134" i="2"/>
  <c r="R135" i="2"/>
  <c r="T135" i="2"/>
  <c r="R136" i="2"/>
  <c r="T136" i="2"/>
  <c r="R137" i="2"/>
  <c r="T137" i="2"/>
  <c r="R138" i="2"/>
  <c r="T138" i="2"/>
  <c r="R139" i="2"/>
  <c r="T139" i="2"/>
  <c r="R140" i="2"/>
  <c r="T140" i="2"/>
  <c r="R141" i="2"/>
  <c r="T141" i="2"/>
  <c r="R142" i="2"/>
  <c r="T142" i="2"/>
  <c r="R143" i="2"/>
  <c r="T143" i="2"/>
  <c r="R144" i="2"/>
  <c r="T144" i="2"/>
  <c r="R145" i="2"/>
  <c r="T145" i="2"/>
  <c r="R146" i="2"/>
  <c r="T146" i="2"/>
  <c r="R147" i="2"/>
  <c r="T147" i="2"/>
  <c r="R148" i="2"/>
  <c r="T148" i="2"/>
  <c r="R149" i="2"/>
  <c r="T149" i="2"/>
  <c r="R150" i="2"/>
  <c r="T150" i="2"/>
  <c r="R96" i="2"/>
  <c r="T96" i="2"/>
  <c r="R97" i="2"/>
  <c r="T97" i="2"/>
  <c r="R98" i="2"/>
  <c r="T98" i="2"/>
  <c r="R99" i="2"/>
  <c r="T99" i="2"/>
  <c r="R100" i="2"/>
  <c r="T100" i="2"/>
  <c r="R101" i="2"/>
  <c r="T101" i="2"/>
  <c r="R102" i="2"/>
  <c r="T102" i="2"/>
  <c r="R103" i="2"/>
  <c r="T103" i="2"/>
  <c r="R104" i="2"/>
  <c r="T104" i="2"/>
  <c r="R105" i="2"/>
  <c r="T105" i="2"/>
  <c r="R106" i="2"/>
  <c r="T106" i="2"/>
  <c r="R107" i="2"/>
  <c r="T107" i="2"/>
  <c r="R108" i="2"/>
  <c r="T108" i="2"/>
  <c r="Q109" i="2"/>
  <c r="R109" i="2"/>
  <c r="S109" i="2"/>
  <c r="T109" i="2"/>
  <c r="R110" i="2"/>
  <c r="T110" i="2"/>
  <c r="R111" i="2"/>
  <c r="T111" i="2"/>
  <c r="R112" i="2"/>
  <c r="T112" i="2"/>
  <c r="R113" i="2"/>
  <c r="T113" i="2"/>
  <c r="R114" i="2"/>
  <c r="T114" i="2"/>
  <c r="R115" i="2"/>
  <c r="T115" i="2"/>
  <c r="R116" i="2"/>
  <c r="T116" i="2"/>
  <c r="R117" i="2"/>
  <c r="T117" i="2"/>
  <c r="R118" i="2"/>
  <c r="T118" i="2"/>
  <c r="R119" i="2"/>
  <c r="T119" i="2"/>
  <c r="R120" i="2"/>
  <c r="T120" i="2"/>
  <c r="R121" i="2"/>
  <c r="T121" i="2"/>
  <c r="Q79" i="2"/>
  <c r="R79" i="2"/>
  <c r="S79" i="2"/>
  <c r="T79" i="2"/>
  <c r="R80" i="2"/>
  <c r="T80" i="2"/>
  <c r="R81" i="2"/>
  <c r="T81" i="2"/>
  <c r="R82" i="2"/>
  <c r="T82" i="2"/>
  <c r="R83" i="2"/>
  <c r="T83" i="2"/>
  <c r="R84" i="2"/>
  <c r="T84" i="2"/>
  <c r="R85" i="2"/>
  <c r="T85" i="2"/>
  <c r="Q86" i="2"/>
  <c r="R86" i="2"/>
  <c r="S86" i="2"/>
  <c r="T86" i="2"/>
  <c r="Q87" i="2"/>
  <c r="R87" i="2"/>
  <c r="S87" i="2"/>
  <c r="T87" i="2"/>
  <c r="R88" i="2"/>
  <c r="T88" i="2"/>
  <c r="R89" i="2"/>
  <c r="T89" i="2"/>
  <c r="R90" i="2"/>
  <c r="T90" i="2"/>
  <c r="R91" i="2"/>
  <c r="T91" i="2"/>
  <c r="R92" i="2"/>
  <c r="T92" i="2"/>
  <c r="R93" i="2"/>
  <c r="T93" i="2"/>
  <c r="R94" i="2"/>
  <c r="T94" i="2"/>
  <c r="R95" i="2"/>
  <c r="T95" i="2"/>
  <c r="Q63" i="2"/>
  <c r="R63" i="2"/>
  <c r="S63" i="2"/>
  <c r="T63" i="2"/>
  <c r="Q64" i="2"/>
  <c r="R64" i="2"/>
  <c r="S64" i="2"/>
  <c r="T64" i="2"/>
  <c r="Q65" i="2"/>
  <c r="R65" i="2"/>
  <c r="S65" i="2"/>
  <c r="T65" i="2"/>
  <c r="R66" i="2"/>
  <c r="T66" i="2"/>
  <c r="R67" i="2"/>
  <c r="T67" i="2"/>
  <c r="R68" i="2"/>
  <c r="T68" i="2"/>
  <c r="R69" i="2"/>
  <c r="T69" i="2"/>
  <c r="R70" i="2"/>
  <c r="T70" i="2"/>
  <c r="R71" i="2"/>
  <c r="T71" i="2"/>
  <c r="R72" i="2"/>
  <c r="T72" i="2"/>
  <c r="R73" i="2"/>
  <c r="T73" i="2"/>
  <c r="R74" i="2"/>
  <c r="T74" i="2"/>
  <c r="R75" i="2"/>
  <c r="T75" i="2"/>
  <c r="R76" i="2"/>
  <c r="T76" i="2"/>
  <c r="R77" i="2"/>
  <c r="T77" i="2"/>
  <c r="R78" i="2"/>
  <c r="T78" i="2"/>
  <c r="Q40" i="2"/>
  <c r="R40" i="2"/>
  <c r="S40" i="2"/>
  <c r="T40" i="2"/>
  <c r="Q41" i="2"/>
  <c r="R41" i="2"/>
  <c r="S41" i="2"/>
  <c r="T41" i="2"/>
  <c r="Q42" i="2"/>
  <c r="R42" i="2"/>
  <c r="S42" i="2"/>
  <c r="T42" i="2"/>
  <c r="Q43" i="2"/>
  <c r="R43" i="2"/>
  <c r="S43" i="2"/>
  <c r="T43" i="2"/>
  <c r="Q44" i="2"/>
  <c r="R44" i="2"/>
  <c r="S44" i="2"/>
  <c r="T44" i="2"/>
  <c r="Q45" i="2"/>
  <c r="R45" i="2"/>
  <c r="S45" i="2"/>
  <c r="T45" i="2"/>
  <c r="Q46" i="2"/>
  <c r="R46" i="2"/>
  <c r="S46" i="2"/>
  <c r="T46" i="2"/>
  <c r="Q47" i="2"/>
  <c r="R47" i="2"/>
  <c r="S47" i="2"/>
  <c r="T47" i="2"/>
  <c r="Q48" i="2"/>
  <c r="R48" i="2"/>
  <c r="S48" i="2"/>
  <c r="T48" i="2"/>
  <c r="Q49" i="2"/>
  <c r="R49" i="2"/>
  <c r="S49" i="2"/>
  <c r="T49" i="2"/>
  <c r="Q50" i="2"/>
  <c r="R50" i="2"/>
  <c r="S50" i="2"/>
  <c r="T50" i="2"/>
  <c r="Q51" i="2"/>
  <c r="R51" i="2"/>
  <c r="S51" i="2"/>
  <c r="T51" i="2"/>
  <c r="Q52" i="2"/>
  <c r="R52" i="2"/>
  <c r="S52" i="2"/>
  <c r="T52" i="2"/>
  <c r="Q53" i="2"/>
  <c r="R53" i="2"/>
  <c r="S53" i="2"/>
  <c r="T53" i="2"/>
  <c r="Q54" i="2"/>
  <c r="R54" i="2"/>
  <c r="S54" i="2"/>
  <c r="T54" i="2"/>
  <c r="R55" i="2"/>
  <c r="T55" i="2"/>
  <c r="Q56" i="2"/>
  <c r="R56" i="2"/>
  <c r="S56" i="2"/>
  <c r="T56" i="2"/>
  <c r="R57" i="2"/>
  <c r="T57" i="2"/>
  <c r="Q58" i="2"/>
  <c r="R58" i="2"/>
  <c r="S58" i="2"/>
  <c r="T58" i="2"/>
  <c r="Q59" i="2"/>
  <c r="R59" i="2"/>
  <c r="S59" i="2"/>
  <c r="T59" i="2"/>
  <c r="R60" i="2"/>
  <c r="T60" i="2"/>
  <c r="R61" i="2"/>
  <c r="T61" i="2"/>
  <c r="Q62" i="2"/>
  <c r="R62" i="2"/>
  <c r="S62" i="2"/>
  <c r="T62" i="2"/>
  <c r="R11" i="2"/>
  <c r="T11" i="2"/>
  <c r="R12" i="2"/>
  <c r="T12" i="2"/>
  <c r="R13" i="2"/>
  <c r="T13" i="2"/>
  <c r="R14" i="2"/>
  <c r="T14" i="2"/>
  <c r="R15" i="2"/>
  <c r="T15" i="2"/>
  <c r="R16" i="2"/>
  <c r="T16" i="2"/>
  <c r="R17" i="2"/>
  <c r="T17" i="2"/>
  <c r="R18" i="2"/>
  <c r="T18" i="2"/>
  <c r="R19" i="2"/>
  <c r="T19" i="2"/>
  <c r="R20" i="2"/>
  <c r="T20" i="2"/>
  <c r="R21" i="2"/>
  <c r="T21" i="2"/>
  <c r="R22" i="2"/>
  <c r="T22" i="2"/>
  <c r="R23" i="2"/>
  <c r="T23" i="2"/>
  <c r="R24" i="2"/>
  <c r="T24" i="2"/>
  <c r="R25" i="2"/>
  <c r="T25" i="2"/>
  <c r="R26" i="2"/>
  <c r="T26" i="2"/>
  <c r="R27" i="2"/>
  <c r="T27" i="2"/>
  <c r="R28" i="2"/>
  <c r="T28" i="2"/>
  <c r="R29" i="2"/>
  <c r="T29" i="2"/>
  <c r="R30" i="2"/>
  <c r="T30" i="2"/>
  <c r="R31" i="2"/>
  <c r="T31" i="2"/>
  <c r="R32" i="2"/>
  <c r="T32" i="2"/>
  <c r="R33" i="2"/>
  <c r="T33" i="2"/>
  <c r="R34" i="2"/>
  <c r="T34" i="2"/>
  <c r="R35" i="2"/>
  <c r="T35" i="2"/>
  <c r="Q36" i="2"/>
  <c r="R36" i="2"/>
  <c r="S36" i="2"/>
  <c r="T36" i="2"/>
  <c r="Q37" i="2"/>
  <c r="R37" i="2"/>
  <c r="S37" i="2"/>
  <c r="T37" i="2"/>
  <c r="Q38" i="2"/>
  <c r="R38" i="2"/>
  <c r="S38" i="2"/>
  <c r="T38" i="2"/>
  <c r="Q39" i="2"/>
  <c r="R39" i="2"/>
  <c r="S39" i="2"/>
  <c r="T39" i="2"/>
  <c r="R10" i="2"/>
  <c r="Q38" i="37"/>
  <c r="R38" i="37"/>
  <c r="J12" i="28"/>
  <c r="J13" i="28"/>
  <c r="J14" i="28"/>
  <c r="J15" i="28"/>
  <c r="J16" i="28"/>
  <c r="J17" i="28"/>
  <c r="J18" i="28"/>
  <c r="J19" i="28"/>
  <c r="J20" i="28"/>
  <c r="J21" i="28"/>
  <c r="J22" i="28"/>
  <c r="J23" i="28"/>
  <c r="J24" i="28"/>
  <c r="J25" i="28"/>
  <c r="J26" i="28"/>
  <c r="J11" i="28"/>
  <c r="T10" i="2"/>
  <c r="T8" i="2"/>
  <c r="B5" i="44"/>
  <c r="C6" i="2"/>
  <c r="B6" i="2"/>
  <c r="B5" i="2"/>
  <c r="B4" i="2"/>
  <c r="C3" i="2"/>
  <c r="B3" i="2"/>
  <c r="P38" i="37"/>
  <c r="H29" i="31"/>
  <c r="F22" i="31"/>
  <c r="F18" i="31"/>
  <c r="H18" i="31" s="1"/>
  <c r="H127" i="35"/>
  <c r="H114" i="35"/>
  <c r="H113" i="35"/>
  <c r="H112" i="35"/>
  <c r="E92" i="35"/>
  <c r="F92" i="35" s="1"/>
  <c r="H92" i="35" s="1"/>
  <c r="E36" i="35"/>
  <c r="F36" i="35" s="1"/>
  <c r="H36" i="35" s="1"/>
  <c r="U24" i="42"/>
  <c r="V24" i="42"/>
  <c r="W24" i="42"/>
  <c r="X24" i="42"/>
  <c r="Y24" i="42"/>
  <c r="Z24" i="42"/>
  <c r="AA24" i="42"/>
  <c r="AB24" i="42"/>
  <c r="AC24" i="42"/>
  <c r="AD24" i="42"/>
  <c r="AE24" i="42"/>
  <c r="AF24" i="42"/>
  <c r="AG24" i="42"/>
  <c r="AH24" i="42"/>
  <c r="AI24" i="42"/>
  <c r="AJ24" i="42"/>
  <c r="AK24" i="42"/>
  <c r="U25" i="42"/>
  <c r="V25" i="42"/>
  <c r="W25" i="42"/>
  <c r="X25" i="42"/>
  <c r="Y25" i="42"/>
  <c r="Z25" i="42"/>
  <c r="AA25" i="42"/>
  <c r="AB25" i="42"/>
  <c r="AC25" i="42"/>
  <c r="AD25" i="42"/>
  <c r="AE25" i="42"/>
  <c r="AF25" i="42"/>
  <c r="AG25" i="42"/>
  <c r="AH25" i="42"/>
  <c r="AI25" i="42"/>
  <c r="AJ25" i="42"/>
  <c r="AK25" i="42"/>
  <c r="U26" i="42"/>
  <c r="V26" i="42"/>
  <c r="W26" i="42"/>
  <c r="X26" i="42"/>
  <c r="Y26" i="42"/>
  <c r="Z26" i="42"/>
  <c r="AA26" i="42"/>
  <c r="AB26" i="42"/>
  <c r="AC26" i="42"/>
  <c r="AD26" i="42"/>
  <c r="AE26" i="42"/>
  <c r="AF26" i="42"/>
  <c r="AG26" i="42"/>
  <c r="AH26" i="42"/>
  <c r="AI26" i="42"/>
  <c r="AJ26" i="42"/>
  <c r="AK26" i="42"/>
  <c r="U27" i="42"/>
  <c r="V27" i="42"/>
  <c r="W27" i="42"/>
  <c r="X27" i="42"/>
  <c r="Y27" i="42"/>
  <c r="Z27" i="42"/>
  <c r="AA27" i="42"/>
  <c r="AB27" i="42"/>
  <c r="AC27" i="42"/>
  <c r="AD27" i="42"/>
  <c r="AE27" i="42"/>
  <c r="AF27" i="42"/>
  <c r="AG27" i="42"/>
  <c r="AH27" i="42"/>
  <c r="AI27" i="42"/>
  <c r="AJ27" i="42"/>
  <c r="AK27" i="42"/>
  <c r="U28" i="42"/>
  <c r="V28" i="42"/>
  <c r="W28" i="42"/>
  <c r="X28" i="42"/>
  <c r="Y28" i="42"/>
  <c r="Z28" i="42"/>
  <c r="AA28" i="42"/>
  <c r="AB28" i="42"/>
  <c r="AC28" i="42"/>
  <c r="AD28" i="42"/>
  <c r="AE28" i="42"/>
  <c r="AF28" i="42"/>
  <c r="AG28" i="42"/>
  <c r="AH28" i="42"/>
  <c r="AI28" i="42"/>
  <c r="AJ28" i="42"/>
  <c r="AK28" i="42"/>
  <c r="U29" i="42"/>
  <c r="V29" i="42"/>
  <c r="W29" i="42"/>
  <c r="X29" i="42"/>
  <c r="Y29" i="42"/>
  <c r="Z29" i="42"/>
  <c r="AA29" i="42"/>
  <c r="AB29" i="42"/>
  <c r="AC29" i="42"/>
  <c r="AD29" i="42"/>
  <c r="AE29" i="42"/>
  <c r="AF29" i="42"/>
  <c r="AG29" i="42"/>
  <c r="AH29" i="42"/>
  <c r="AI29" i="42"/>
  <c r="AJ29" i="42"/>
  <c r="AK29" i="42"/>
  <c r="U30" i="42"/>
  <c r="V30" i="42"/>
  <c r="W30" i="42"/>
  <c r="X30" i="42"/>
  <c r="Y30" i="42"/>
  <c r="Z30" i="42"/>
  <c r="AA30" i="42"/>
  <c r="AB30" i="42"/>
  <c r="AC30" i="42"/>
  <c r="AD30" i="42"/>
  <c r="AE30" i="42"/>
  <c r="AF30" i="42"/>
  <c r="AG30" i="42"/>
  <c r="AH30" i="42"/>
  <c r="AI30" i="42"/>
  <c r="AJ30" i="42"/>
  <c r="AK30" i="42"/>
  <c r="U31" i="42"/>
  <c r="V31" i="42"/>
  <c r="W31" i="42"/>
  <c r="X31" i="42"/>
  <c r="Y31" i="42"/>
  <c r="Z31" i="42"/>
  <c r="AA31" i="42"/>
  <c r="AB31" i="42"/>
  <c r="AC31" i="42"/>
  <c r="AD31" i="42"/>
  <c r="AE31" i="42"/>
  <c r="AF31" i="42"/>
  <c r="AG31" i="42"/>
  <c r="AH31" i="42"/>
  <c r="AI31" i="42"/>
  <c r="AJ31" i="42"/>
  <c r="AK31" i="42"/>
  <c r="U32" i="42"/>
  <c r="V32" i="42"/>
  <c r="W32" i="42"/>
  <c r="X32" i="42"/>
  <c r="Y32" i="42"/>
  <c r="Z32" i="42"/>
  <c r="AA32" i="42"/>
  <c r="AB32" i="42"/>
  <c r="AC32" i="42"/>
  <c r="AD32" i="42"/>
  <c r="AE32" i="42"/>
  <c r="AF32" i="42"/>
  <c r="AG32" i="42"/>
  <c r="AH32" i="42"/>
  <c r="AI32" i="42"/>
  <c r="AJ32" i="42"/>
  <c r="AK32" i="42"/>
  <c r="U33" i="42"/>
  <c r="V33" i="42"/>
  <c r="W33" i="42"/>
  <c r="X33" i="42"/>
  <c r="Y33" i="42"/>
  <c r="Z33" i="42"/>
  <c r="AA33" i="42"/>
  <c r="AB33" i="42"/>
  <c r="AC33" i="42"/>
  <c r="AD33" i="42"/>
  <c r="AE33" i="42"/>
  <c r="AF33" i="42"/>
  <c r="AG33" i="42"/>
  <c r="AH33" i="42"/>
  <c r="AI33" i="42"/>
  <c r="AJ33" i="42"/>
  <c r="AK33" i="42"/>
  <c r="U34" i="42"/>
  <c r="V34" i="42"/>
  <c r="W34" i="42"/>
  <c r="X34" i="42"/>
  <c r="Y34" i="42"/>
  <c r="Z34" i="42"/>
  <c r="AA34" i="42"/>
  <c r="AB34" i="42"/>
  <c r="AC34" i="42"/>
  <c r="AD34" i="42"/>
  <c r="AE34" i="42"/>
  <c r="AF34" i="42"/>
  <c r="AG34" i="42"/>
  <c r="AH34" i="42"/>
  <c r="AI34" i="42"/>
  <c r="AJ34" i="42"/>
  <c r="AK34" i="42"/>
  <c r="U35" i="42"/>
  <c r="V35" i="42"/>
  <c r="W35" i="42"/>
  <c r="X35" i="42"/>
  <c r="Y35" i="42"/>
  <c r="Z35" i="42"/>
  <c r="AA35" i="42"/>
  <c r="AB35" i="42"/>
  <c r="AC35" i="42"/>
  <c r="AD35" i="42"/>
  <c r="AE35" i="42"/>
  <c r="AF35" i="42"/>
  <c r="AG35" i="42"/>
  <c r="AH35" i="42"/>
  <c r="AI35" i="42"/>
  <c r="AJ35" i="42"/>
  <c r="AK35" i="42"/>
  <c r="U36" i="42"/>
  <c r="V36" i="42"/>
  <c r="W36" i="42"/>
  <c r="X36" i="42"/>
  <c r="Y36" i="42"/>
  <c r="Z36" i="42"/>
  <c r="AA36" i="42"/>
  <c r="AB36" i="42"/>
  <c r="AC36" i="42"/>
  <c r="AD36" i="42"/>
  <c r="AE36" i="42"/>
  <c r="AF36" i="42"/>
  <c r="AG36" i="42"/>
  <c r="AH36" i="42"/>
  <c r="AI36" i="42"/>
  <c r="AJ36" i="42"/>
  <c r="AK36" i="42"/>
  <c r="AK23" i="42"/>
  <c r="AJ23" i="42"/>
  <c r="AI23" i="42"/>
  <c r="AH23" i="42"/>
  <c r="AG23" i="42"/>
  <c r="AF23" i="42"/>
  <c r="AE23" i="42"/>
  <c r="AD23" i="42"/>
  <c r="AC23" i="42"/>
  <c r="AB23" i="42"/>
  <c r="AA23" i="42"/>
  <c r="Z23" i="42"/>
  <c r="Y23" i="42"/>
  <c r="X23" i="42"/>
  <c r="W23" i="42"/>
  <c r="V23" i="42"/>
  <c r="U23" i="42"/>
  <c r="D37" i="42"/>
  <c r="E37" i="42"/>
  <c r="F37" i="42"/>
  <c r="G37" i="42"/>
  <c r="H37" i="42"/>
  <c r="I37" i="42"/>
  <c r="J37" i="42"/>
  <c r="K37" i="42"/>
  <c r="L37" i="42"/>
  <c r="M37" i="42"/>
  <c r="N37" i="42"/>
  <c r="O37" i="42"/>
  <c r="P37" i="42"/>
  <c r="Q37" i="42"/>
  <c r="R37" i="42"/>
  <c r="S37" i="42"/>
  <c r="C37" i="42"/>
  <c r="X26" i="36"/>
  <c r="Y26" i="36"/>
  <c r="Z26" i="36"/>
  <c r="AA26" i="36"/>
  <c r="AB26" i="36"/>
  <c r="AC26" i="36"/>
  <c r="AD26" i="36"/>
  <c r="AE26" i="36"/>
  <c r="AF26" i="36"/>
  <c r="AG26" i="36"/>
  <c r="AH26" i="36"/>
  <c r="AI26" i="36"/>
  <c r="AJ26" i="36"/>
  <c r="AK26" i="36"/>
  <c r="X27" i="36"/>
  <c r="Y27" i="36"/>
  <c r="Z27" i="36"/>
  <c r="AA27" i="36"/>
  <c r="AB27" i="36"/>
  <c r="AC27" i="36"/>
  <c r="AD27" i="36"/>
  <c r="AE27" i="36"/>
  <c r="AF27" i="36"/>
  <c r="AG27" i="36"/>
  <c r="AH27" i="36"/>
  <c r="AI27" i="36"/>
  <c r="AJ27" i="36"/>
  <c r="AK27" i="36"/>
  <c r="X28" i="36"/>
  <c r="Y28" i="36"/>
  <c r="Z28" i="36"/>
  <c r="AA28" i="36"/>
  <c r="AB28" i="36"/>
  <c r="AC28" i="36"/>
  <c r="AD28" i="36"/>
  <c r="AE28" i="36"/>
  <c r="AF28" i="36"/>
  <c r="AG28" i="36"/>
  <c r="AH28" i="36"/>
  <c r="AI28" i="36"/>
  <c r="AJ28" i="36"/>
  <c r="AK28" i="36"/>
  <c r="X29" i="36"/>
  <c r="Y29" i="36"/>
  <c r="Z29" i="36"/>
  <c r="AA29" i="36"/>
  <c r="AB29" i="36"/>
  <c r="AC29" i="36"/>
  <c r="AD29" i="36"/>
  <c r="AE29" i="36"/>
  <c r="AF29" i="36"/>
  <c r="AG29" i="36"/>
  <c r="AH29" i="36"/>
  <c r="AI29" i="36"/>
  <c r="AJ29" i="36"/>
  <c r="AK29" i="36"/>
  <c r="X30" i="36"/>
  <c r="Y30" i="36"/>
  <c r="Z30" i="36"/>
  <c r="AA30" i="36"/>
  <c r="AB30" i="36"/>
  <c r="AC30" i="36"/>
  <c r="AD30" i="36"/>
  <c r="AE30" i="36"/>
  <c r="AF30" i="36"/>
  <c r="AG30" i="36"/>
  <c r="AH30" i="36"/>
  <c r="AI30" i="36"/>
  <c r="AJ30" i="36"/>
  <c r="AK30" i="36"/>
  <c r="X31" i="36"/>
  <c r="Y31" i="36"/>
  <c r="Z31" i="36"/>
  <c r="AA31" i="36"/>
  <c r="AB31" i="36"/>
  <c r="AC31" i="36"/>
  <c r="AD31" i="36"/>
  <c r="AE31" i="36"/>
  <c r="AF31" i="36"/>
  <c r="AG31" i="36"/>
  <c r="AH31" i="36"/>
  <c r="AI31" i="36"/>
  <c r="AJ31" i="36"/>
  <c r="AK31" i="36"/>
  <c r="X32" i="36"/>
  <c r="Y32" i="36"/>
  <c r="Z32" i="36"/>
  <c r="AA32" i="36"/>
  <c r="AB32" i="36"/>
  <c r="AC32" i="36"/>
  <c r="AD32" i="36"/>
  <c r="AE32" i="36"/>
  <c r="AF32" i="36"/>
  <c r="AG32" i="36"/>
  <c r="AH32" i="36"/>
  <c r="AI32" i="36"/>
  <c r="AJ32" i="36"/>
  <c r="AK32" i="36"/>
  <c r="X33" i="36"/>
  <c r="Y33" i="36"/>
  <c r="Z33" i="36"/>
  <c r="AA33" i="36"/>
  <c r="AB33" i="36"/>
  <c r="AC33" i="36"/>
  <c r="AD33" i="36"/>
  <c r="AE33" i="36"/>
  <c r="AF33" i="36"/>
  <c r="AG33" i="36"/>
  <c r="AH33" i="36"/>
  <c r="AI33" i="36"/>
  <c r="AJ33" i="36"/>
  <c r="AK33" i="36"/>
  <c r="X34" i="36"/>
  <c r="Y34" i="36"/>
  <c r="Z34" i="36"/>
  <c r="AA34" i="36"/>
  <c r="AB34" i="36"/>
  <c r="AC34" i="36"/>
  <c r="AD34" i="36"/>
  <c r="AE34" i="36"/>
  <c r="AF34" i="36"/>
  <c r="AG34" i="36"/>
  <c r="AH34" i="36"/>
  <c r="AI34" i="36"/>
  <c r="AJ34" i="36"/>
  <c r="AK34" i="36"/>
  <c r="X35" i="36"/>
  <c r="Y35" i="36"/>
  <c r="Z35" i="36"/>
  <c r="AA35" i="36"/>
  <c r="AB35" i="36"/>
  <c r="AC35" i="36"/>
  <c r="AD35" i="36"/>
  <c r="AE35" i="36"/>
  <c r="AF35" i="36"/>
  <c r="AG35" i="36"/>
  <c r="AH35" i="36"/>
  <c r="AI35" i="36"/>
  <c r="AJ35" i="36"/>
  <c r="AK35" i="36"/>
  <c r="X36" i="36"/>
  <c r="Y36" i="36"/>
  <c r="Z36" i="36"/>
  <c r="AA36" i="36"/>
  <c r="AB36" i="36"/>
  <c r="AC36" i="36"/>
  <c r="AD36" i="36"/>
  <c r="AE36" i="36"/>
  <c r="AF36" i="36"/>
  <c r="AG36" i="36"/>
  <c r="AH36" i="36"/>
  <c r="AI36" i="36"/>
  <c r="AJ36" i="36"/>
  <c r="AK36" i="36"/>
  <c r="X37" i="36"/>
  <c r="Y37" i="36"/>
  <c r="Z37" i="36"/>
  <c r="AA37" i="36"/>
  <c r="AB37" i="36"/>
  <c r="AC37" i="36"/>
  <c r="AD37" i="36"/>
  <c r="AE37" i="36"/>
  <c r="AF37" i="36"/>
  <c r="AG37" i="36"/>
  <c r="AH37" i="36"/>
  <c r="AI37" i="36"/>
  <c r="AJ37" i="36"/>
  <c r="AK37" i="36"/>
  <c r="X38" i="36"/>
  <c r="Y38" i="36"/>
  <c r="Z38" i="36"/>
  <c r="AA38" i="36"/>
  <c r="AB38" i="36"/>
  <c r="AC38" i="36"/>
  <c r="AD38" i="36"/>
  <c r="AE38" i="36"/>
  <c r="AF38" i="36"/>
  <c r="AG38" i="36"/>
  <c r="AH38" i="36"/>
  <c r="AI38" i="36"/>
  <c r="AJ38" i="36"/>
  <c r="AK38" i="36"/>
  <c r="X39" i="36"/>
  <c r="Y39" i="36"/>
  <c r="Z39" i="36"/>
  <c r="AA39" i="36"/>
  <c r="AB39" i="36"/>
  <c r="AC39" i="36"/>
  <c r="AD39" i="36"/>
  <c r="AE39" i="36"/>
  <c r="AF39" i="36"/>
  <c r="AG39" i="36"/>
  <c r="AH39" i="36"/>
  <c r="AI39" i="36"/>
  <c r="AJ39" i="36"/>
  <c r="AK39" i="36"/>
  <c r="X40" i="36"/>
  <c r="Y40" i="36"/>
  <c r="Z40" i="36"/>
  <c r="AA40" i="36"/>
  <c r="AB40" i="36"/>
  <c r="AC40" i="36"/>
  <c r="AD40" i="36"/>
  <c r="AE40" i="36"/>
  <c r="AF40" i="36"/>
  <c r="AG40" i="36"/>
  <c r="AH40" i="36"/>
  <c r="AI40" i="36"/>
  <c r="AJ40" i="36"/>
  <c r="AK40" i="36"/>
  <c r="X41" i="36"/>
  <c r="Y41" i="36"/>
  <c r="Z41" i="36"/>
  <c r="AA41" i="36"/>
  <c r="AB41" i="36"/>
  <c r="AC41" i="36"/>
  <c r="AD41" i="36"/>
  <c r="AE41" i="36"/>
  <c r="AF41" i="36"/>
  <c r="AG41" i="36"/>
  <c r="AH41" i="36"/>
  <c r="AI41" i="36"/>
  <c r="AJ41" i="36"/>
  <c r="AK41" i="36"/>
  <c r="X42" i="36"/>
  <c r="Y42" i="36"/>
  <c r="Z42" i="36"/>
  <c r="AA42" i="36"/>
  <c r="AB42" i="36"/>
  <c r="AC42" i="36"/>
  <c r="AD42" i="36"/>
  <c r="AE42" i="36"/>
  <c r="AF42" i="36"/>
  <c r="AG42" i="36"/>
  <c r="AH42" i="36"/>
  <c r="AI42" i="36"/>
  <c r="AJ42" i="36"/>
  <c r="AK42" i="36"/>
  <c r="X43" i="36"/>
  <c r="Y43" i="36"/>
  <c r="Z43" i="36"/>
  <c r="AA43" i="36"/>
  <c r="AB43" i="36"/>
  <c r="AC43" i="36"/>
  <c r="AD43" i="36"/>
  <c r="AF43" i="36"/>
  <c r="AG43" i="36"/>
  <c r="AH43" i="36"/>
  <c r="AI43" i="36"/>
  <c r="AJ43" i="36"/>
  <c r="AK43" i="36"/>
  <c r="AK25" i="36"/>
  <c r="AJ25" i="36"/>
  <c r="AI25" i="36"/>
  <c r="AH25" i="36"/>
  <c r="AG25" i="36"/>
  <c r="AF25" i="36"/>
  <c r="AE25" i="36"/>
  <c r="AD25" i="36"/>
  <c r="AC25" i="36"/>
  <c r="AB25" i="36"/>
  <c r="Y25" i="36"/>
  <c r="X25" i="36"/>
  <c r="W26" i="36"/>
  <c r="W27" i="36"/>
  <c r="W28" i="36"/>
  <c r="W29" i="36"/>
  <c r="W30" i="36"/>
  <c r="W31" i="36"/>
  <c r="W32" i="36"/>
  <c r="W33" i="36"/>
  <c r="W34" i="36"/>
  <c r="W35" i="36"/>
  <c r="W36" i="36"/>
  <c r="W37" i="36"/>
  <c r="W38" i="36"/>
  <c r="W39" i="36"/>
  <c r="W40" i="36"/>
  <c r="W41" i="36"/>
  <c r="W42" i="36"/>
  <c r="W43" i="36"/>
  <c r="W25" i="36"/>
  <c r="V26" i="36"/>
  <c r="V27" i="36"/>
  <c r="V28" i="36"/>
  <c r="V29" i="36"/>
  <c r="V30" i="36"/>
  <c r="V31" i="36"/>
  <c r="V32" i="36"/>
  <c r="V33" i="36"/>
  <c r="V34" i="36"/>
  <c r="V35" i="36"/>
  <c r="V36" i="36"/>
  <c r="V37" i="36"/>
  <c r="V38" i="36"/>
  <c r="V39" i="36"/>
  <c r="V40" i="36"/>
  <c r="V41" i="36"/>
  <c r="V42" i="36"/>
  <c r="V43" i="36"/>
  <c r="V25" i="36"/>
  <c r="U26" i="36"/>
  <c r="U27" i="36"/>
  <c r="U28" i="36"/>
  <c r="U29" i="36"/>
  <c r="U30" i="36"/>
  <c r="U31" i="36"/>
  <c r="U32" i="36"/>
  <c r="U33" i="36"/>
  <c r="U34" i="36"/>
  <c r="U35" i="36"/>
  <c r="U36" i="36"/>
  <c r="U37" i="36"/>
  <c r="U38" i="36"/>
  <c r="U39" i="36"/>
  <c r="U40" i="36"/>
  <c r="U41" i="36"/>
  <c r="U42" i="36"/>
  <c r="U43" i="36"/>
  <c r="U25" i="36"/>
  <c r="H31" i="31" l="1"/>
  <c r="AJ37" i="42"/>
  <c r="AI37" i="42"/>
  <c r="AH37" i="42"/>
  <c r="AG37" i="42"/>
  <c r="AF37" i="42"/>
  <c r="AE37" i="42"/>
  <c r="AD37" i="42"/>
  <c r="AM23" i="42"/>
  <c r="L43" i="18"/>
  <c r="K43" i="18"/>
  <c r="B37" i="37"/>
  <c r="B38" i="37"/>
  <c r="H37" i="37"/>
  <c r="H38" i="37"/>
  <c r="G37" i="37"/>
  <c r="G38" i="37"/>
  <c r="H23" i="37"/>
  <c r="H24" i="37"/>
  <c r="H25" i="37"/>
  <c r="G23" i="37"/>
  <c r="G24" i="37"/>
  <c r="G25" i="37"/>
  <c r="H15" i="37"/>
  <c r="H26" i="37"/>
  <c r="AM36" i="42"/>
  <c r="AM35" i="42"/>
  <c r="AM34" i="42"/>
  <c r="AM33" i="42"/>
  <c r="AM32" i="42"/>
  <c r="AM31" i="42"/>
  <c r="AM30" i="42"/>
  <c r="AM29" i="42"/>
  <c r="R30" i="37" s="1"/>
  <c r="AM28" i="42"/>
  <c r="AM27" i="42"/>
  <c r="AM26" i="42"/>
  <c r="AM25" i="42"/>
  <c r="AM24" i="42"/>
  <c r="H17" i="37"/>
  <c r="H19" i="37"/>
  <c r="H30" i="37"/>
  <c r="H27" i="37"/>
  <c r="H28" i="37"/>
  <c r="H29" i="37"/>
  <c r="H32" i="37"/>
  <c r="H31" i="37"/>
  <c r="H36" i="37"/>
  <c r="H35" i="37"/>
  <c r="B18" i="37"/>
  <c r="B19" i="37"/>
  <c r="B20" i="37"/>
  <c r="B21" i="37"/>
  <c r="B22" i="37"/>
  <c r="B23" i="37"/>
  <c r="B24" i="37"/>
  <c r="B25" i="37"/>
  <c r="B26" i="37"/>
  <c r="B27" i="37"/>
  <c r="B28" i="37"/>
  <c r="B29" i="37"/>
  <c r="B30" i="37"/>
  <c r="B31" i="37"/>
  <c r="B32" i="37"/>
  <c r="B33" i="37"/>
  <c r="B34" i="37"/>
  <c r="B35" i="37"/>
  <c r="B36" i="37"/>
  <c r="B15" i="37"/>
  <c r="B16" i="37"/>
  <c r="B17" i="37"/>
  <c r="B43" i="37"/>
  <c r="AM38" i="36"/>
  <c r="Q31" i="37" s="1"/>
  <c r="AM26" i="36"/>
  <c r="AM27" i="36"/>
  <c r="AM40" i="36"/>
  <c r="AM34" i="36"/>
  <c r="AM35" i="36"/>
  <c r="AM43" i="36"/>
  <c r="AM31" i="36"/>
  <c r="AM42" i="36"/>
  <c r="AM30" i="36"/>
  <c r="AM37" i="36"/>
  <c r="Q30" i="37" s="1"/>
  <c r="AM41" i="36"/>
  <c r="AM29" i="36"/>
  <c r="AM39" i="36"/>
  <c r="AM33" i="36"/>
  <c r="AM32" i="36"/>
  <c r="AM36" i="36"/>
  <c r="AM28" i="36"/>
  <c r="F76" i="31"/>
  <c r="H76" i="31" s="1"/>
  <c r="R31" i="37" l="1"/>
  <c r="I38" i="37"/>
  <c r="I37" i="37"/>
  <c r="AA25" i="36"/>
  <c r="Z25" i="36"/>
  <c r="E31" i="40"/>
  <c r="F31" i="40" s="1"/>
  <c r="I31" i="40"/>
  <c r="J31" i="40"/>
  <c r="K31" i="40"/>
  <c r="L31" i="40"/>
  <c r="E32" i="40"/>
  <c r="F32" i="40" s="1"/>
  <c r="I32" i="40"/>
  <c r="J32" i="40"/>
  <c r="K32" i="40"/>
  <c r="L32" i="40"/>
  <c r="E33" i="40"/>
  <c r="F33" i="40" s="1"/>
  <c r="I33" i="40"/>
  <c r="J33" i="40"/>
  <c r="K33" i="40"/>
  <c r="L33" i="40"/>
  <c r="E34" i="40"/>
  <c r="F34" i="40" s="1"/>
  <c r="I34" i="40"/>
  <c r="J34" i="40"/>
  <c r="K34" i="40"/>
  <c r="L34" i="40"/>
  <c r="E35" i="40"/>
  <c r="F35" i="40" s="1"/>
  <c r="I35" i="40"/>
  <c r="J35" i="40"/>
  <c r="K35" i="40"/>
  <c r="L35" i="40"/>
  <c r="E36" i="40"/>
  <c r="F36" i="40" s="1"/>
  <c r="I36" i="40"/>
  <c r="J36" i="40"/>
  <c r="K36" i="40"/>
  <c r="L36" i="40"/>
  <c r="E37" i="40"/>
  <c r="F37" i="40" s="1"/>
  <c r="I37" i="40"/>
  <c r="J37" i="40"/>
  <c r="K37" i="40"/>
  <c r="L37" i="40"/>
  <c r="N37" i="40" l="1"/>
  <c r="Q37" i="40" s="1"/>
  <c r="N31" i="40"/>
  <c r="Q31" i="40" s="1"/>
  <c r="N34" i="40"/>
  <c r="Q34" i="40" s="1"/>
  <c r="N36" i="40"/>
  <c r="Q36" i="40" s="1"/>
  <c r="N32" i="40"/>
  <c r="Q32" i="40" s="1"/>
  <c r="N35" i="40"/>
  <c r="Q35" i="40" s="1"/>
  <c r="N33" i="40"/>
  <c r="Q33" i="40" s="1"/>
  <c r="F30" i="31" l="1"/>
  <c r="B3" i="41"/>
  <c r="R36" i="37"/>
  <c r="R25" i="37"/>
  <c r="Q25" i="37"/>
  <c r="R24" i="37"/>
  <c r="Q24" i="37"/>
  <c r="E14" i="35"/>
  <c r="F74" i="31"/>
  <c r="H74" i="31" s="1"/>
  <c r="F67" i="31"/>
  <c r="H67" i="31" s="1"/>
  <c r="F68" i="31"/>
  <c r="H68" i="31" s="1"/>
  <c r="F59" i="31" l="1"/>
  <c r="H59" i="31" s="1"/>
  <c r="F58" i="31"/>
  <c r="H58" i="31" s="1"/>
  <c r="F57" i="31"/>
  <c r="H57" i="31" s="1"/>
  <c r="F75" i="31"/>
  <c r="H75" i="31" s="1"/>
  <c r="F70" i="31"/>
  <c r="H70" i="31" s="1"/>
  <c r="F82" i="31"/>
  <c r="H82" i="31" s="1"/>
  <c r="F66" i="31"/>
  <c r="H66" i="31" s="1"/>
  <c r="F73" i="31"/>
  <c r="H73" i="31" s="1"/>
  <c r="F71" i="31"/>
  <c r="H71" i="31" s="1"/>
  <c r="F69" i="31"/>
  <c r="H69" i="31" s="1"/>
  <c r="F63" i="31"/>
  <c r="H63" i="31" s="1"/>
  <c r="F65" i="31"/>
  <c r="H65" i="31" s="1"/>
  <c r="F64" i="31"/>
  <c r="H64" i="31" s="1"/>
  <c r="F62" i="31"/>
  <c r="H62" i="31" s="1"/>
  <c r="F61" i="31"/>
  <c r="H61" i="31" s="1"/>
  <c r="F56" i="31"/>
  <c r="H56" i="31" s="1"/>
  <c r="F72" i="31"/>
  <c r="H72" i="31" s="1"/>
  <c r="F60" i="31"/>
  <c r="H60" i="31" s="1"/>
  <c r="E33" i="35"/>
  <c r="F33" i="35" s="1"/>
  <c r="H33" i="35" s="1"/>
  <c r="F20" i="31"/>
  <c r="F16" i="31"/>
  <c r="F54" i="31"/>
  <c r="F46" i="31"/>
  <c r="F36" i="31"/>
  <c r="H36" i="31" s="1"/>
  <c r="F53" i="31"/>
  <c r="F52" i="31"/>
  <c r="F51" i="31"/>
  <c r="F41" i="31"/>
  <c r="F47" i="31"/>
  <c r="F49" i="31"/>
  <c r="F28" i="31"/>
  <c r="F37" i="31"/>
  <c r="F34" i="31"/>
  <c r="F50" i="31"/>
  <c r="R15" i="37" l="1"/>
  <c r="R16" i="37"/>
  <c r="R18" i="37"/>
  <c r="R23" i="37"/>
  <c r="R26" i="37"/>
  <c r="R29" i="37"/>
  <c r="Q32" i="37"/>
  <c r="R32" i="37"/>
  <c r="R34" i="37"/>
  <c r="R35" i="37"/>
  <c r="R37" i="37"/>
  <c r="R43" i="37"/>
  <c r="J29" i="28" l="1"/>
  <c r="E71" i="35"/>
  <c r="F71" i="35" s="1"/>
  <c r="H71" i="35" s="1"/>
  <c r="E70" i="35"/>
  <c r="F70" i="35" s="1"/>
  <c r="H70" i="35" s="1"/>
  <c r="E69" i="35"/>
  <c r="F69" i="35" s="1"/>
  <c r="H69" i="35" s="1"/>
  <c r="E74" i="35"/>
  <c r="F74" i="35" s="1"/>
  <c r="H74" i="35" s="1"/>
  <c r="E73" i="35"/>
  <c r="F73" i="35" s="1"/>
  <c r="H73" i="35" s="1"/>
  <c r="E72" i="35"/>
  <c r="F72" i="35" s="1"/>
  <c r="H72" i="35" s="1"/>
  <c r="E77" i="35"/>
  <c r="F77" i="35" s="1"/>
  <c r="H77" i="35" s="1"/>
  <c r="E76" i="35"/>
  <c r="F76" i="35" s="1"/>
  <c r="H76" i="35" s="1"/>
  <c r="E75" i="35"/>
  <c r="F75" i="35" s="1"/>
  <c r="H75" i="35" s="1"/>
  <c r="E80" i="35"/>
  <c r="F80" i="35" s="1"/>
  <c r="H80" i="35" s="1"/>
  <c r="E79" i="35"/>
  <c r="F79" i="35" s="1"/>
  <c r="H79" i="35" s="1"/>
  <c r="E78" i="35"/>
  <c r="F78" i="35" s="1"/>
  <c r="H78" i="35" s="1"/>
  <c r="E83" i="35"/>
  <c r="F83" i="35" s="1"/>
  <c r="H83" i="35" s="1"/>
  <c r="E82" i="35"/>
  <c r="F82" i="35" s="1"/>
  <c r="H82" i="35" s="1"/>
  <c r="E81" i="35"/>
  <c r="F81" i="35" s="1"/>
  <c r="H81" i="35" s="1"/>
  <c r="E86" i="35"/>
  <c r="F86" i="35" s="1"/>
  <c r="H86" i="35" s="1"/>
  <c r="E85" i="35"/>
  <c r="F85" i="35" s="1"/>
  <c r="H85" i="35" s="1"/>
  <c r="E84" i="35"/>
  <c r="F84" i="35" s="1"/>
  <c r="H84" i="35" s="1"/>
  <c r="E90" i="35"/>
  <c r="F90" i="35" s="1"/>
  <c r="H90" i="35" s="1"/>
  <c r="E89" i="35"/>
  <c r="F89" i="35" s="1"/>
  <c r="H89" i="35" s="1"/>
  <c r="E88" i="35"/>
  <c r="F88" i="35" s="1"/>
  <c r="H88" i="35" s="1"/>
  <c r="E94" i="35"/>
  <c r="F94" i="35" s="1"/>
  <c r="H94" i="35" s="1"/>
  <c r="E93" i="35"/>
  <c r="F93" i="35" s="1"/>
  <c r="H93" i="35" s="1"/>
  <c r="E91" i="35"/>
  <c r="F91" i="35" s="1"/>
  <c r="H91" i="35" s="1"/>
  <c r="E97" i="35"/>
  <c r="F97" i="35" s="1"/>
  <c r="H97" i="35" s="1"/>
  <c r="E96" i="35"/>
  <c r="F96" i="35" s="1"/>
  <c r="H96" i="35" s="1"/>
  <c r="E95" i="35"/>
  <c r="F95" i="35" s="1"/>
  <c r="H95" i="35" s="1"/>
  <c r="E100" i="35"/>
  <c r="F100" i="35" s="1"/>
  <c r="H100" i="35" s="1"/>
  <c r="E99" i="35"/>
  <c r="F99" i="35" s="1"/>
  <c r="H99" i="35" s="1"/>
  <c r="E98" i="35"/>
  <c r="F98" i="35" s="1"/>
  <c r="H98" i="35" s="1"/>
  <c r="E103" i="35"/>
  <c r="F103" i="35" s="1"/>
  <c r="H103" i="35" s="1"/>
  <c r="E102" i="35"/>
  <c r="F102" i="35" s="1"/>
  <c r="H102" i="35" s="1"/>
  <c r="E101" i="35"/>
  <c r="F101" i="35" s="1"/>
  <c r="H101" i="35" s="1"/>
  <c r="E106" i="35"/>
  <c r="F106" i="35" s="1"/>
  <c r="H106" i="35" s="1"/>
  <c r="E105" i="35"/>
  <c r="F105" i="35" s="1"/>
  <c r="H105" i="35" s="1"/>
  <c r="E104" i="35"/>
  <c r="F104" i="35" s="1"/>
  <c r="H104" i="35" s="1"/>
  <c r="E109" i="35"/>
  <c r="F109" i="35" s="1"/>
  <c r="H109" i="35" s="1"/>
  <c r="E108" i="35"/>
  <c r="F108" i="35" s="1"/>
  <c r="H108" i="35" s="1"/>
  <c r="E107" i="35"/>
  <c r="F107" i="35" s="1"/>
  <c r="H107" i="35" s="1"/>
  <c r="E111" i="35"/>
  <c r="F111" i="35" s="1"/>
  <c r="H111" i="35" s="1"/>
  <c r="E110" i="35"/>
  <c r="F110" i="35" s="1"/>
  <c r="H110" i="35" s="1"/>
  <c r="E116" i="35"/>
  <c r="F116" i="35" s="1"/>
  <c r="H116" i="35" s="1"/>
  <c r="E117" i="35"/>
  <c r="F117" i="35" s="1"/>
  <c r="H117" i="35" s="1"/>
  <c r="E118" i="35"/>
  <c r="F118" i="35" s="1"/>
  <c r="H118" i="35" s="1"/>
  <c r="E119" i="35"/>
  <c r="F119" i="35" s="1"/>
  <c r="H119" i="35" s="1"/>
  <c r="E120" i="35"/>
  <c r="F120" i="35" s="1"/>
  <c r="H120" i="35" s="1"/>
  <c r="E121" i="35"/>
  <c r="F121" i="35" s="1"/>
  <c r="H121" i="35" s="1"/>
  <c r="E122" i="35"/>
  <c r="F122" i="35" s="1"/>
  <c r="H122" i="35" s="1"/>
  <c r="E123" i="35"/>
  <c r="F123" i="35" s="1"/>
  <c r="H123" i="35" s="1"/>
  <c r="E124" i="35"/>
  <c r="F124" i="35" s="1"/>
  <c r="H124" i="35" s="1"/>
  <c r="E125" i="35"/>
  <c r="F125" i="35" s="1"/>
  <c r="H125" i="35" s="1"/>
  <c r="E126" i="35"/>
  <c r="F126" i="35" s="1"/>
  <c r="H126" i="35" s="1"/>
  <c r="E115" i="35"/>
  <c r="F115" i="35" s="1"/>
  <c r="H115" i="35" s="1"/>
  <c r="E54" i="35"/>
  <c r="F54" i="35" s="1"/>
  <c r="H54" i="35" s="1"/>
  <c r="E55" i="35"/>
  <c r="F55" i="35" s="1"/>
  <c r="H55" i="35" s="1"/>
  <c r="E50" i="35"/>
  <c r="F50" i="35" s="1"/>
  <c r="H50" i="35" s="1"/>
  <c r="E49" i="35"/>
  <c r="F49" i="35" s="1"/>
  <c r="H49" i="35" s="1"/>
  <c r="E48" i="35"/>
  <c r="F48" i="35" s="1"/>
  <c r="H48" i="35" s="1"/>
  <c r="E44" i="35"/>
  <c r="F44" i="35" s="1"/>
  <c r="H44" i="35" s="1"/>
  <c r="E43" i="35"/>
  <c r="F43" i="35" s="1"/>
  <c r="H43" i="35" s="1"/>
  <c r="E42" i="35"/>
  <c r="F42" i="35" s="1"/>
  <c r="H42" i="35" s="1"/>
  <c r="E47" i="35"/>
  <c r="F47" i="35" s="1"/>
  <c r="H47" i="35" s="1"/>
  <c r="E46" i="35"/>
  <c r="F46" i="35" s="1"/>
  <c r="H46" i="35" s="1"/>
  <c r="E45" i="35"/>
  <c r="F45" i="35" s="1"/>
  <c r="H45" i="35" s="1"/>
  <c r="E53" i="35"/>
  <c r="F53" i="35" s="1"/>
  <c r="H53" i="35" s="1"/>
  <c r="E52" i="35"/>
  <c r="F52" i="35" s="1"/>
  <c r="H52" i="35" s="1"/>
  <c r="E51" i="35"/>
  <c r="F51" i="35" s="1"/>
  <c r="H51" i="35" s="1"/>
  <c r="E24" i="35"/>
  <c r="F24" i="35" s="1"/>
  <c r="H24" i="35" s="1"/>
  <c r="H30" i="35"/>
  <c r="D29" i="35"/>
  <c r="D134" i="35" s="1"/>
  <c r="B7" i="42"/>
  <c r="A7" i="42"/>
  <c r="B6" i="42"/>
  <c r="A6" i="42"/>
  <c r="A5" i="42"/>
  <c r="A4" i="42"/>
  <c r="B3" i="42"/>
  <c r="A3" i="42"/>
  <c r="S45" i="36"/>
  <c r="AK37" i="42" l="1"/>
  <c r="R20" i="37"/>
  <c r="R27" i="37"/>
  <c r="R33" i="37"/>
  <c r="V37" i="42"/>
  <c r="R22" i="37"/>
  <c r="Z37" i="42"/>
  <c r="AB37" i="42"/>
  <c r="R21" i="37"/>
  <c r="AA37" i="42"/>
  <c r="W37" i="42"/>
  <c r="Y37" i="42"/>
  <c r="R19" i="37"/>
  <c r="AC37" i="42"/>
  <c r="X37" i="42"/>
  <c r="U37" i="42"/>
  <c r="L45" i="36"/>
  <c r="H45" i="36"/>
  <c r="L55" i="40"/>
  <c r="K55" i="40"/>
  <c r="J55" i="40"/>
  <c r="I55" i="40"/>
  <c r="E55" i="40"/>
  <c r="F55" i="40" s="1"/>
  <c r="L53" i="40"/>
  <c r="K53" i="40"/>
  <c r="J53" i="40"/>
  <c r="I53" i="40"/>
  <c r="E53" i="40"/>
  <c r="F53" i="40" s="1"/>
  <c r="L51" i="40"/>
  <c r="K51" i="40"/>
  <c r="J51" i="40"/>
  <c r="I51" i="40"/>
  <c r="E51" i="40"/>
  <c r="F51" i="40" s="1"/>
  <c r="L49" i="40"/>
  <c r="K49" i="40"/>
  <c r="J49" i="40"/>
  <c r="I49" i="40"/>
  <c r="E49" i="40"/>
  <c r="F49" i="40" s="1"/>
  <c r="L47" i="40"/>
  <c r="K47" i="40"/>
  <c r="J47" i="40"/>
  <c r="I47" i="40"/>
  <c r="E47" i="40"/>
  <c r="F47" i="40" s="1"/>
  <c r="L20" i="40"/>
  <c r="K20" i="40"/>
  <c r="J20" i="40"/>
  <c r="E20" i="40"/>
  <c r="F20" i="40" s="1"/>
  <c r="I20" i="40" s="1"/>
  <c r="L19" i="40"/>
  <c r="K19" i="40"/>
  <c r="J19" i="40"/>
  <c r="E19" i="40"/>
  <c r="F19" i="40" s="1"/>
  <c r="I19" i="40" s="1"/>
  <c r="L18" i="40"/>
  <c r="K18" i="40"/>
  <c r="J18" i="40"/>
  <c r="E18" i="40"/>
  <c r="F18" i="40" s="1"/>
  <c r="I18" i="40" s="1"/>
  <c r="L17" i="40"/>
  <c r="K17" i="40"/>
  <c r="J17" i="40"/>
  <c r="E17" i="40"/>
  <c r="F17" i="40" s="1"/>
  <c r="I17" i="40" s="1"/>
  <c r="L16" i="40"/>
  <c r="K16" i="40"/>
  <c r="J16" i="40"/>
  <c r="E16" i="40"/>
  <c r="F16" i="40" s="1"/>
  <c r="I16" i="40" s="1"/>
  <c r="L25" i="40"/>
  <c r="K25" i="40"/>
  <c r="J25" i="40"/>
  <c r="E25" i="40"/>
  <c r="F25" i="40" s="1"/>
  <c r="I25" i="40" s="1"/>
  <c r="L24" i="40"/>
  <c r="K24" i="40"/>
  <c r="J24" i="40"/>
  <c r="E24" i="40"/>
  <c r="F24" i="40" s="1"/>
  <c r="I24" i="40" s="1"/>
  <c r="L23" i="40"/>
  <c r="K23" i="40"/>
  <c r="J23" i="40"/>
  <c r="E23" i="40"/>
  <c r="F23" i="40" s="1"/>
  <c r="I23" i="40" s="1"/>
  <c r="L22" i="40"/>
  <c r="K22" i="40"/>
  <c r="J22" i="40"/>
  <c r="E22" i="40"/>
  <c r="F22" i="40" s="1"/>
  <c r="I22" i="40" s="1"/>
  <c r="L21" i="40"/>
  <c r="K21" i="40"/>
  <c r="J21" i="40"/>
  <c r="E21" i="40"/>
  <c r="F21" i="40" s="1"/>
  <c r="I21" i="40" s="1"/>
  <c r="L30" i="40"/>
  <c r="K30" i="40"/>
  <c r="J30" i="40"/>
  <c r="E30" i="40"/>
  <c r="F30" i="40" s="1"/>
  <c r="I30" i="40" s="1"/>
  <c r="L29" i="40"/>
  <c r="K29" i="40"/>
  <c r="J29" i="40"/>
  <c r="E29" i="40"/>
  <c r="F29" i="40" s="1"/>
  <c r="I29" i="40" s="1"/>
  <c r="L28" i="40"/>
  <c r="K28" i="40"/>
  <c r="J28" i="40"/>
  <c r="E28" i="40"/>
  <c r="F28" i="40" s="1"/>
  <c r="I28" i="40" s="1"/>
  <c r="L27" i="40"/>
  <c r="K27" i="40"/>
  <c r="J27" i="40"/>
  <c r="E27" i="40"/>
  <c r="F27" i="40" s="1"/>
  <c r="I27" i="40" s="1"/>
  <c r="L26" i="40"/>
  <c r="K26" i="40"/>
  <c r="J26" i="40"/>
  <c r="E26" i="40"/>
  <c r="F26" i="40" s="1"/>
  <c r="I26" i="40" s="1"/>
  <c r="L41" i="40"/>
  <c r="K41" i="40"/>
  <c r="J41" i="40"/>
  <c r="I41" i="40"/>
  <c r="E41" i="40"/>
  <c r="F41" i="40" s="1"/>
  <c r="L40" i="40"/>
  <c r="K40" i="40"/>
  <c r="J40" i="40"/>
  <c r="I40" i="40"/>
  <c r="E40" i="40"/>
  <c r="F40" i="40" s="1"/>
  <c r="L39" i="40"/>
  <c r="K39" i="40"/>
  <c r="J39" i="40"/>
  <c r="I39" i="40"/>
  <c r="E39" i="40"/>
  <c r="F39" i="40" s="1"/>
  <c r="L38" i="40"/>
  <c r="K38" i="40"/>
  <c r="J38" i="40"/>
  <c r="I38" i="40"/>
  <c r="E38" i="40"/>
  <c r="F38" i="40" s="1"/>
  <c r="E15" i="35"/>
  <c r="F15" i="35" s="1"/>
  <c r="H15" i="35" s="1"/>
  <c r="E132" i="35"/>
  <c r="F132" i="35" s="1"/>
  <c r="H132" i="35" s="1"/>
  <c r="E131" i="35"/>
  <c r="F131" i="35" s="1"/>
  <c r="H131" i="35" s="1"/>
  <c r="E130" i="35"/>
  <c r="F130" i="35" s="1"/>
  <c r="H130" i="35" s="1"/>
  <c r="E129" i="35"/>
  <c r="F129" i="35" s="1"/>
  <c r="H129" i="35" s="1"/>
  <c r="E128" i="35"/>
  <c r="F128" i="35" s="1"/>
  <c r="H128" i="35" s="1"/>
  <c r="E87" i="35"/>
  <c r="F87" i="35" s="1"/>
  <c r="H87" i="35" s="1"/>
  <c r="E68" i="35"/>
  <c r="F68" i="35" s="1"/>
  <c r="H68" i="35" s="1"/>
  <c r="E67" i="35"/>
  <c r="F67" i="35" s="1"/>
  <c r="H67" i="35" s="1"/>
  <c r="E66" i="35"/>
  <c r="F66" i="35" s="1"/>
  <c r="H66" i="35" s="1"/>
  <c r="E65" i="35"/>
  <c r="F65" i="35" s="1"/>
  <c r="H65" i="35" s="1"/>
  <c r="E64" i="35"/>
  <c r="F64" i="35" s="1"/>
  <c r="H64" i="35" s="1"/>
  <c r="E63" i="35"/>
  <c r="F63" i="35" s="1"/>
  <c r="H63" i="35" s="1"/>
  <c r="E62" i="35"/>
  <c r="F62" i="35" s="1"/>
  <c r="H62" i="35" s="1"/>
  <c r="E61" i="35"/>
  <c r="F61" i="35" s="1"/>
  <c r="H61" i="35" s="1"/>
  <c r="E60" i="35"/>
  <c r="F60" i="35" s="1"/>
  <c r="H60" i="35" s="1"/>
  <c r="E59" i="35"/>
  <c r="F59" i="35" s="1"/>
  <c r="H59" i="35" s="1"/>
  <c r="E58" i="35"/>
  <c r="F58" i="35" s="1"/>
  <c r="H58" i="35" s="1"/>
  <c r="E57" i="35"/>
  <c r="F57" i="35" s="1"/>
  <c r="H57" i="35" s="1"/>
  <c r="E56" i="35"/>
  <c r="F56" i="35" s="1"/>
  <c r="H56" i="35" s="1"/>
  <c r="E41" i="35"/>
  <c r="F41" i="35" s="1"/>
  <c r="H41" i="35" s="1"/>
  <c r="E40" i="35"/>
  <c r="F40" i="35" s="1"/>
  <c r="H40" i="35" s="1"/>
  <c r="E39" i="35"/>
  <c r="F39" i="35" s="1"/>
  <c r="H39" i="35" s="1"/>
  <c r="E38" i="35"/>
  <c r="F38" i="35" s="1"/>
  <c r="H38" i="35" s="1"/>
  <c r="E37" i="35"/>
  <c r="F37" i="35" s="1"/>
  <c r="H37" i="35" s="1"/>
  <c r="H35" i="35"/>
  <c r="E34" i="35"/>
  <c r="F34" i="35" s="1"/>
  <c r="H34" i="35" s="1"/>
  <c r="E32" i="35"/>
  <c r="F32" i="35" s="1"/>
  <c r="H32" i="35" s="1"/>
  <c r="E31" i="35"/>
  <c r="F31" i="35" s="1"/>
  <c r="H31" i="35" s="1"/>
  <c r="E29" i="35"/>
  <c r="F29" i="35" s="1"/>
  <c r="H29" i="35" s="1"/>
  <c r="E28" i="35"/>
  <c r="F28" i="35" s="1"/>
  <c r="H28" i="35" s="1"/>
  <c r="E27" i="35"/>
  <c r="F27" i="35" s="1"/>
  <c r="H27" i="35" s="1"/>
  <c r="H26" i="35"/>
  <c r="E25" i="35"/>
  <c r="F25" i="35" s="1"/>
  <c r="H25" i="35" s="1"/>
  <c r="E23" i="35"/>
  <c r="F23" i="35" s="1"/>
  <c r="H23" i="35" s="1"/>
  <c r="E22" i="35"/>
  <c r="F22" i="35" s="1"/>
  <c r="H22" i="35" s="1"/>
  <c r="H21" i="35"/>
  <c r="E20" i="35"/>
  <c r="F20" i="35" s="1"/>
  <c r="H20" i="35" s="1"/>
  <c r="E19" i="35"/>
  <c r="F19" i="35" s="1"/>
  <c r="H19" i="35" s="1"/>
  <c r="E18" i="35"/>
  <c r="F18" i="35" s="1"/>
  <c r="H18" i="35" s="1"/>
  <c r="E17" i="35"/>
  <c r="F17" i="35" s="1"/>
  <c r="H17" i="35" s="1"/>
  <c r="E16" i="35"/>
  <c r="F16" i="35" s="1"/>
  <c r="H16" i="35" s="1"/>
  <c r="F14" i="31"/>
  <c r="F13" i="31"/>
  <c r="F12" i="31"/>
  <c r="F19" i="31"/>
  <c r="F17" i="31"/>
  <c r="F15" i="31"/>
  <c r="F21" i="31"/>
  <c r="F24" i="31"/>
  <c r="F23" i="31"/>
  <c r="F26" i="31"/>
  <c r="F25" i="31"/>
  <c r="R28" i="37" l="1"/>
  <c r="N39" i="40"/>
  <c r="Q39" i="40" s="1"/>
  <c r="N47" i="40"/>
  <c r="Q47" i="40" s="1"/>
  <c r="R17" i="37"/>
  <c r="N51" i="40"/>
  <c r="Q51" i="40" s="1"/>
  <c r="N55" i="40"/>
  <c r="Q55" i="40" s="1"/>
  <c r="N49" i="40"/>
  <c r="Q49" i="40" s="1"/>
  <c r="P37" i="37"/>
  <c r="N28" i="40"/>
  <c r="Q28" i="40" s="1"/>
  <c r="N24" i="40"/>
  <c r="Q24" i="40" s="1"/>
  <c r="P29" i="37" s="1"/>
  <c r="P23" i="37"/>
  <c r="N53" i="40"/>
  <c r="Q53" i="40" s="1"/>
  <c r="AM37" i="42"/>
  <c r="AJ45" i="36"/>
  <c r="Q43" i="37"/>
  <c r="AI45" i="36"/>
  <c r="Q23" i="37"/>
  <c r="Q26" i="37"/>
  <c r="P36" i="37"/>
  <c r="N23" i="40"/>
  <c r="Q23" i="40" s="1"/>
  <c r="P28" i="37" s="1"/>
  <c r="N27" i="40"/>
  <c r="Q27" i="40" s="1"/>
  <c r="P32" i="37" s="1"/>
  <c r="N19" i="40"/>
  <c r="Q19" i="40" s="1"/>
  <c r="P21" i="37" s="1"/>
  <c r="N21" i="40"/>
  <c r="Q21" i="40" s="1"/>
  <c r="P26" i="37" s="1"/>
  <c r="N26" i="40"/>
  <c r="Q26" i="40" s="1"/>
  <c r="P31" i="37" s="1"/>
  <c r="N18" i="40"/>
  <c r="Q18" i="40" s="1"/>
  <c r="P20" i="37" s="1"/>
  <c r="N29" i="40"/>
  <c r="Q29" i="40" s="1"/>
  <c r="P34" i="37" s="1"/>
  <c r="N30" i="40"/>
  <c r="Q30" i="40" s="1"/>
  <c r="P35" i="37" s="1"/>
  <c r="N41" i="40"/>
  <c r="Q41" i="40" s="1"/>
  <c r="N40" i="40"/>
  <c r="Q40" i="40" s="1"/>
  <c r="P25" i="37"/>
  <c r="N20" i="40"/>
  <c r="Q20" i="40" s="1"/>
  <c r="P22" i="37" s="1"/>
  <c r="N38" i="40"/>
  <c r="Q38" i="40" s="1"/>
  <c r="N22" i="40"/>
  <c r="Q22" i="40" s="1"/>
  <c r="P27" i="37" s="1"/>
  <c r="N16" i="40"/>
  <c r="Q16" i="40" s="1"/>
  <c r="P18" i="37" s="1"/>
  <c r="N25" i="40"/>
  <c r="Q25" i="40" s="1"/>
  <c r="P30" i="37" s="1"/>
  <c r="P24" i="37"/>
  <c r="N17" i="40"/>
  <c r="Q17" i="40" s="1"/>
  <c r="P19" i="37" s="1"/>
  <c r="R39" i="37" l="1"/>
  <c r="P33" i="37"/>
  <c r="AM25" i="36"/>
  <c r="Q35" i="37"/>
  <c r="Q27" i="37"/>
  <c r="Q22" i="37"/>
  <c r="Q20" i="37"/>
  <c r="Q28" i="37"/>
  <c r="Q19" i="37"/>
  <c r="Q33" i="37"/>
  <c r="Q17" i="37"/>
  <c r="Q29" i="37"/>
  <c r="Q16" i="37"/>
  <c r="Q34" i="37"/>
  <c r="Q18" i="37"/>
  <c r="AM45" i="36" l="1"/>
  <c r="Q15" i="37"/>
  <c r="Q37" i="37"/>
  <c r="Q36" i="37"/>
  <c r="Q21" i="37"/>
  <c r="AF45" i="36"/>
  <c r="AG45" i="36"/>
  <c r="AH45" i="36"/>
  <c r="AK45" i="36"/>
  <c r="AE45" i="36"/>
  <c r="AD45" i="36"/>
  <c r="AC45" i="36"/>
  <c r="AB45" i="36"/>
  <c r="AA45" i="36"/>
  <c r="Q45" i="36"/>
  <c r="R45" i="36"/>
  <c r="K45" i="36"/>
  <c r="J45" i="36"/>
  <c r="I45" i="36"/>
  <c r="G45" i="36"/>
  <c r="F45" i="36"/>
  <c r="E45" i="36"/>
  <c r="D45" i="36"/>
  <c r="C45" i="36"/>
  <c r="M45" i="36"/>
  <c r="N45" i="36"/>
  <c r="O45" i="36"/>
  <c r="P45" i="36"/>
  <c r="Q39" i="37" l="1"/>
  <c r="Y45" i="36" l="1"/>
  <c r="X45" i="36"/>
  <c r="W45" i="36"/>
  <c r="V45" i="36"/>
  <c r="U45" i="36"/>
  <c r="Z45" i="36" l="1"/>
  <c r="B1" i="41" l="1"/>
  <c r="K55" i="38" l="1"/>
  <c r="K63" i="38" l="1"/>
  <c r="K62" i="38"/>
  <c r="K61" i="38"/>
  <c r="K60" i="38"/>
  <c r="K59" i="38"/>
  <c r="K58" i="38"/>
  <c r="K57" i="38"/>
  <c r="K56" i="38"/>
  <c r="K54" i="38"/>
  <c r="K53" i="38"/>
  <c r="E13" i="40"/>
  <c r="E14" i="40"/>
  <c r="E15" i="40"/>
  <c r="E42" i="40"/>
  <c r="E43" i="40"/>
  <c r="E44" i="40"/>
  <c r="E45" i="40"/>
  <c r="E46" i="40"/>
  <c r="E48" i="40"/>
  <c r="E50" i="40"/>
  <c r="E52" i="40"/>
  <c r="E54" i="40"/>
  <c r="E56" i="40"/>
  <c r="E57" i="40"/>
  <c r="E58" i="40"/>
  <c r="E65" i="40"/>
  <c r="B5" i="40"/>
  <c r="B2" i="40"/>
  <c r="A3" i="40"/>
  <c r="A4" i="40"/>
  <c r="A5" i="40"/>
  <c r="A6" i="40"/>
  <c r="A2" i="40"/>
  <c r="P60" i="40" l="1"/>
  <c r="L58" i="40"/>
  <c r="K58" i="40"/>
  <c r="J58" i="40"/>
  <c r="I58" i="40"/>
  <c r="F58" i="40"/>
  <c r="L57" i="40"/>
  <c r="K57" i="40"/>
  <c r="J57" i="40"/>
  <c r="I57" i="40"/>
  <c r="F57" i="40"/>
  <c r="L56" i="40"/>
  <c r="K56" i="40"/>
  <c r="J56" i="40"/>
  <c r="I56" i="40"/>
  <c r="F56" i="40"/>
  <c r="L54" i="40"/>
  <c r="K54" i="40"/>
  <c r="J54" i="40"/>
  <c r="I54" i="40"/>
  <c r="F54" i="40"/>
  <c r="L52" i="40"/>
  <c r="K52" i="40"/>
  <c r="J52" i="40"/>
  <c r="I52" i="40"/>
  <c r="F52" i="40"/>
  <c r="L50" i="40"/>
  <c r="K50" i="40"/>
  <c r="J50" i="40"/>
  <c r="I50" i="40"/>
  <c r="F50" i="40"/>
  <c r="L48" i="40"/>
  <c r="K48" i="40"/>
  <c r="J48" i="40"/>
  <c r="I48" i="40"/>
  <c r="F48" i="40"/>
  <c r="L46" i="40"/>
  <c r="K46" i="40"/>
  <c r="J46" i="40"/>
  <c r="I46" i="40"/>
  <c r="F46" i="40"/>
  <c r="L45" i="40"/>
  <c r="K45" i="40"/>
  <c r="J45" i="40"/>
  <c r="I45" i="40"/>
  <c r="F45" i="40"/>
  <c r="L44" i="40"/>
  <c r="K44" i="40"/>
  <c r="J44" i="40"/>
  <c r="I44" i="40"/>
  <c r="F44" i="40"/>
  <c r="L43" i="40"/>
  <c r="K43" i="40"/>
  <c r="J43" i="40"/>
  <c r="I43" i="40"/>
  <c r="F43" i="40"/>
  <c r="L42" i="40"/>
  <c r="K42" i="40"/>
  <c r="J42" i="40"/>
  <c r="I42" i="40"/>
  <c r="F42" i="40"/>
  <c r="L15" i="40"/>
  <c r="K15" i="40"/>
  <c r="J15" i="40"/>
  <c r="F15" i="40"/>
  <c r="I15" i="40" s="1"/>
  <c r="L14" i="40"/>
  <c r="K14" i="40"/>
  <c r="J14" i="40"/>
  <c r="F14" i="40"/>
  <c r="I14" i="40" s="1"/>
  <c r="L13" i="40"/>
  <c r="K13" i="40"/>
  <c r="J13" i="40"/>
  <c r="F13" i="40"/>
  <c r="I13" i="40" s="1"/>
  <c r="L65" i="40"/>
  <c r="K65" i="40"/>
  <c r="J65" i="40"/>
  <c r="F65" i="40"/>
  <c r="I65" i="40" s="1"/>
  <c r="N13" i="40" l="1"/>
  <c r="Q13" i="40" s="1"/>
  <c r="P15" i="37" s="1"/>
  <c r="N57" i="40"/>
  <c r="Q57" i="40" s="1"/>
  <c r="N44" i="40"/>
  <c r="Q44" i="40" s="1"/>
  <c r="N58" i="40"/>
  <c r="Q58" i="40" s="1"/>
  <c r="N42" i="40"/>
  <c r="Q42" i="40" s="1"/>
  <c r="N54" i="40"/>
  <c r="Q54" i="40" s="1"/>
  <c r="N14" i="40"/>
  <c r="Q14" i="40" s="1"/>
  <c r="P16" i="37" s="1"/>
  <c r="N15" i="40"/>
  <c r="Q15" i="40" s="1"/>
  <c r="P17" i="37" s="1"/>
  <c r="N48" i="40"/>
  <c r="Q48" i="40" s="1"/>
  <c r="N43" i="40"/>
  <c r="Q43" i="40" s="1"/>
  <c r="N45" i="40"/>
  <c r="Q45" i="40" s="1"/>
  <c r="N56" i="40"/>
  <c r="Q56" i="40" s="1"/>
  <c r="N52" i="40"/>
  <c r="Q52" i="40" s="1"/>
  <c r="N50" i="40"/>
  <c r="Q50" i="40" s="1"/>
  <c r="N46" i="40"/>
  <c r="Q46" i="40" s="1"/>
  <c r="N65" i="40"/>
  <c r="Q65" i="40" s="1"/>
  <c r="Q60" i="40" l="1"/>
  <c r="P43" i="37"/>
  <c r="P39" i="37" s="1"/>
  <c r="B6" i="36"/>
  <c r="B3" i="36"/>
  <c r="A4" i="36"/>
  <c r="A5" i="36"/>
  <c r="A6" i="36"/>
  <c r="A7" i="36"/>
  <c r="A3" i="36"/>
  <c r="B3" i="35"/>
  <c r="B6" i="35"/>
  <c r="A4" i="35"/>
  <c r="A5" i="35"/>
  <c r="A6" i="35"/>
  <c r="A7" i="35"/>
  <c r="A3" i="35"/>
  <c r="O38" i="37" s="1"/>
  <c r="B6" i="5"/>
  <c r="B7" i="5"/>
  <c r="B3" i="5"/>
  <c r="A4" i="5"/>
  <c r="A5" i="5"/>
  <c r="A6" i="5"/>
  <c r="A7" i="5"/>
  <c r="A3" i="5"/>
  <c r="B3" i="31"/>
  <c r="B6" i="31"/>
  <c r="B7" i="31"/>
  <c r="A4" i="31"/>
  <c r="A5" i="31"/>
  <c r="A6" i="31"/>
  <c r="A7" i="31"/>
  <c r="A3" i="31"/>
  <c r="N38" i="37" s="1"/>
  <c r="B3" i="38"/>
  <c r="B6" i="38"/>
  <c r="A4" i="38"/>
  <c r="A5" i="38"/>
  <c r="A6" i="38"/>
  <c r="A7" i="38"/>
  <c r="A3" i="38"/>
  <c r="B6" i="18"/>
  <c r="A4" i="18"/>
  <c r="A5" i="18"/>
  <c r="A6" i="18"/>
  <c r="A7" i="18"/>
  <c r="B3" i="18"/>
  <c r="A3" i="18"/>
  <c r="B6" i="17"/>
  <c r="B3" i="17"/>
  <c r="A4" i="17"/>
  <c r="A5" i="17"/>
  <c r="A6" i="17"/>
  <c r="A7" i="17"/>
  <c r="A3" i="17"/>
  <c r="F11" i="31"/>
  <c r="B5" i="28"/>
  <c r="B3" i="28"/>
  <c r="A4" i="28"/>
  <c r="A5" i="28"/>
  <c r="A3" i="28"/>
  <c r="K57" i="18"/>
  <c r="K58" i="18"/>
  <c r="K59" i="18"/>
  <c r="K60" i="18"/>
  <c r="K61" i="18"/>
  <c r="K62" i="18"/>
  <c r="K63" i="18"/>
  <c r="K56" i="18"/>
  <c r="K54" i="18"/>
  <c r="K53" i="18"/>
  <c r="S5092" i="2" l="1"/>
  <c r="Q5092" i="2" s="1"/>
  <c r="S5096" i="2"/>
  <c r="Q5096" i="2" s="1"/>
  <c r="S5103" i="2"/>
  <c r="Q5103" i="2" s="1"/>
  <c r="S5104" i="2"/>
  <c r="Q5104" i="2" s="1"/>
  <c r="S5105" i="2"/>
  <c r="Q5105" i="2" s="1"/>
  <c r="S5106" i="2"/>
  <c r="Q5106" i="2" s="1"/>
  <c r="S5107" i="2"/>
  <c r="Q5107" i="2" s="1"/>
  <c r="S5108" i="2"/>
  <c r="Q5108" i="2" s="1"/>
  <c r="S5109" i="2"/>
  <c r="Q5109" i="2" s="1"/>
  <c r="S5110" i="2"/>
  <c r="Q5110" i="2" s="1"/>
  <c r="S5111" i="2"/>
  <c r="Q5111" i="2" s="1"/>
  <c r="S5112" i="2"/>
  <c r="Q5112" i="2" s="1"/>
  <c r="S5113" i="2"/>
  <c r="Q5113" i="2" s="1"/>
  <c r="S5114" i="2"/>
  <c r="Q5114" i="2" s="1"/>
  <c r="S5115" i="2"/>
  <c r="Q5115" i="2" s="1"/>
  <c r="S5116" i="2"/>
  <c r="Q5116" i="2" s="1"/>
  <c r="S5117" i="2"/>
  <c r="Q5117" i="2" s="1"/>
  <c r="S5118" i="2"/>
  <c r="Q5118" i="2" s="1"/>
  <c r="S5119" i="2"/>
  <c r="Q5119" i="2" s="1"/>
  <c r="S5120" i="2"/>
  <c r="Q5120" i="2" s="1"/>
  <c r="S5121" i="2"/>
  <c r="Q5121" i="2" s="1"/>
  <c r="S5122" i="2"/>
  <c r="Q5122" i="2" s="1"/>
  <c r="S5123" i="2"/>
  <c r="Q5123" i="2" s="1"/>
  <c r="S5124" i="2"/>
  <c r="Q5124" i="2" s="1"/>
  <c r="S5125" i="2"/>
  <c r="Q5125" i="2" s="1"/>
  <c r="S5126" i="2"/>
  <c r="Q5126" i="2" s="1"/>
  <c r="S5127" i="2"/>
  <c r="Q5127" i="2" s="1"/>
  <c r="S5128" i="2"/>
  <c r="Q5128" i="2" s="1"/>
  <c r="S5129" i="2"/>
  <c r="Q5129" i="2" s="1"/>
  <c r="S5130" i="2"/>
  <c r="Q5130" i="2" s="1"/>
  <c r="S5135" i="2"/>
  <c r="S5136" i="2"/>
  <c r="S5137" i="2"/>
  <c r="S5138" i="2"/>
  <c r="S5139" i="2"/>
  <c r="S5140" i="2"/>
  <c r="S5141" i="2"/>
  <c r="S5142" i="2"/>
  <c r="S5143" i="2"/>
  <c r="S5144" i="2"/>
  <c r="S5145" i="2"/>
  <c r="S5146" i="2"/>
  <c r="S5147" i="2"/>
  <c r="Q5147" i="2" s="1"/>
  <c r="S5148" i="2"/>
  <c r="Q5148" i="2" s="1"/>
  <c r="S5150" i="2"/>
  <c r="Q5150" i="2" s="1"/>
  <c r="S5158" i="2"/>
  <c r="Q5158" i="2" s="1"/>
  <c r="S5159" i="2"/>
  <c r="Q5159" i="2" s="1"/>
  <c r="S5161" i="2"/>
  <c r="Q5161" i="2" s="1"/>
  <c r="S5164" i="2"/>
  <c r="Q5164" i="2" s="1"/>
  <c r="S5168" i="2"/>
  <c r="Q5168" i="2" s="1"/>
  <c r="S5169" i="2"/>
  <c r="Q5169" i="2" s="1"/>
  <c r="S5174" i="2"/>
  <c r="Q5174" i="2" s="1"/>
  <c r="S5175" i="2"/>
  <c r="Q5175" i="2" s="1"/>
  <c r="S5176" i="2"/>
  <c r="Q5176" i="2" s="1"/>
  <c r="S5178" i="2"/>
  <c r="Q5178" i="2" s="1"/>
  <c r="S5182" i="2"/>
  <c r="Q5182" i="2" s="1"/>
  <c r="S5183" i="2"/>
  <c r="Q5183" i="2" s="1"/>
  <c r="S5184" i="2"/>
  <c r="Q5184" i="2" s="1"/>
  <c r="S5189" i="2"/>
  <c r="Q5189" i="2" s="1"/>
  <c r="S5190" i="2"/>
  <c r="Q5190" i="2" s="1"/>
  <c r="S5191" i="2"/>
  <c r="Q5191" i="2" s="1"/>
  <c r="S5192" i="2"/>
  <c r="Q5192" i="2" s="1"/>
  <c r="S5193" i="2"/>
  <c r="Q5193" i="2" s="1"/>
  <c r="S5194" i="2"/>
  <c r="Q5194" i="2" s="1"/>
  <c r="S5195" i="2"/>
  <c r="Q5195" i="2" s="1"/>
  <c r="S5197" i="2"/>
  <c r="Q5197" i="2" s="1"/>
  <c r="S5198" i="2"/>
  <c r="Q5198" i="2" s="1"/>
  <c r="S5201" i="2"/>
  <c r="Q5201" i="2" s="1"/>
  <c r="S5202" i="2"/>
  <c r="Q5202" i="2" s="1"/>
  <c r="S5203" i="2"/>
  <c r="Q5203" i="2" s="1"/>
  <c r="S5204" i="2"/>
  <c r="Q5204" i="2" s="1"/>
  <c r="S5205" i="2"/>
  <c r="Q5205" i="2" s="1"/>
  <c r="S5206" i="2"/>
  <c r="Q5206" i="2" s="1"/>
  <c r="S5207" i="2"/>
  <c r="Q5207" i="2" s="1"/>
  <c r="S5208" i="2"/>
  <c r="Q5208" i="2" s="1"/>
  <c r="S5209" i="2"/>
  <c r="Q5209" i="2" s="1"/>
  <c r="S5210" i="2"/>
  <c r="Q5210" i="2" s="1"/>
  <c r="S5211" i="2"/>
  <c r="Q5211" i="2" s="1"/>
  <c r="S5214" i="2"/>
  <c r="Q5214" i="2" s="1"/>
  <c r="S5216" i="2"/>
  <c r="Q5216" i="2" s="1"/>
  <c r="S5217" i="2"/>
  <c r="Q5217" i="2" s="1"/>
  <c r="S5221" i="2"/>
  <c r="Q5221" i="2" s="1"/>
  <c r="S5224" i="2"/>
  <c r="Q5224" i="2" s="1"/>
  <c r="S5225" i="2"/>
  <c r="Q5225" i="2" s="1"/>
  <c r="S5227" i="2"/>
  <c r="Q5227" i="2" s="1"/>
  <c r="S5229" i="2"/>
  <c r="Q5229" i="2" s="1"/>
  <c r="S5231" i="2"/>
  <c r="Q5231" i="2" s="1"/>
  <c r="S5232" i="2"/>
  <c r="Q5232" i="2" s="1"/>
  <c r="S5233" i="2"/>
  <c r="Q5233" i="2" s="1"/>
  <c r="S5234" i="2"/>
  <c r="Q5234" i="2" s="1"/>
  <c r="S5235" i="2"/>
  <c r="Q5235" i="2" s="1"/>
  <c r="S5236" i="2"/>
  <c r="S5237" i="2"/>
  <c r="S5238" i="2"/>
  <c r="S5239" i="2"/>
  <c r="S5242" i="2"/>
  <c r="Q5242" i="2" s="1"/>
  <c r="S5243" i="2"/>
  <c r="Q5243" i="2" s="1"/>
  <c r="S5244" i="2"/>
  <c r="Q5244" i="2" s="1"/>
  <c r="S5245" i="2"/>
  <c r="Q5245" i="2" s="1"/>
  <c r="S5247" i="2"/>
  <c r="Q5247" i="2" s="1"/>
  <c r="S5248" i="2"/>
  <c r="Q5248" i="2" s="1"/>
  <c r="S5249" i="2"/>
  <c r="Q5249" i="2" s="1"/>
  <c r="S5251" i="2"/>
  <c r="Q5251" i="2" s="1"/>
  <c r="S5252" i="2"/>
  <c r="Q5252" i="2" s="1"/>
  <c r="S5253" i="2"/>
  <c r="Q5253" i="2" s="1"/>
  <c r="S5254" i="2"/>
  <c r="Q5254" i="2" s="1"/>
  <c r="S5255" i="2"/>
  <c r="Q5255" i="2" s="1"/>
  <c r="S5256" i="2"/>
  <c r="Q5256" i="2" s="1"/>
  <c r="S5257" i="2"/>
  <c r="Q5257" i="2" s="1"/>
  <c r="S5258" i="2"/>
  <c r="S5259" i="2"/>
  <c r="S5260" i="2"/>
  <c r="S5261" i="2"/>
  <c r="S5264" i="2"/>
  <c r="Q5264" i="2" s="1"/>
  <c r="S5265" i="2"/>
  <c r="Q5265" i="2" s="1"/>
  <c r="S5266" i="2"/>
  <c r="Q5266" i="2" s="1"/>
  <c r="S5267" i="2"/>
  <c r="Q5267" i="2" s="1"/>
  <c r="S5268" i="2"/>
  <c r="Q5268" i="2" s="1"/>
  <c r="S5269" i="2"/>
  <c r="Q5269" i="2" s="1"/>
  <c r="S5270" i="2"/>
  <c r="Q5270" i="2" s="1"/>
  <c r="S5271" i="2"/>
  <c r="Q5271" i="2" s="1"/>
  <c r="S5272" i="2"/>
  <c r="Q5272" i="2" s="1"/>
  <c r="S5273" i="2"/>
  <c r="Q5273" i="2" s="1"/>
  <c r="S5274" i="2"/>
  <c r="Q5274" i="2" s="1"/>
  <c r="S5275" i="2"/>
  <c r="Q5275" i="2" s="1"/>
  <c r="S5276" i="2"/>
  <c r="Q5276" i="2" s="1"/>
  <c r="S5277" i="2"/>
  <c r="Q5277" i="2" s="1"/>
  <c r="S5278" i="2"/>
  <c r="S5279" i="2"/>
  <c r="S5280" i="2"/>
  <c r="S5281" i="2"/>
  <c r="S5282" i="2"/>
  <c r="S5283" i="2"/>
  <c r="Q5283" i="2" s="1"/>
  <c r="S5284" i="2"/>
  <c r="Q5284" i="2" s="1"/>
  <c r="S5293" i="2"/>
  <c r="Q5293" i="2" s="1"/>
  <c r="S5294" i="2"/>
  <c r="Q5294" i="2" s="1"/>
  <c r="S5295" i="2"/>
  <c r="Q5295" i="2" s="1"/>
  <c r="S5296" i="2"/>
  <c r="Q5296" i="2" s="1"/>
  <c r="S5297" i="2"/>
  <c r="Q5297" i="2" s="1"/>
  <c r="S5298" i="2"/>
  <c r="Q5298" i="2" s="1"/>
  <c r="S5299" i="2"/>
  <c r="Q5299" i="2" s="1"/>
  <c r="S5300" i="2"/>
  <c r="Q5300" i="2" s="1"/>
  <c r="S5301" i="2"/>
  <c r="Q5301" i="2" s="1"/>
  <c r="S5302" i="2"/>
  <c r="Q5302" i="2" s="1"/>
  <c r="S5303" i="2"/>
  <c r="Q5303" i="2" s="1"/>
  <c r="S5304" i="2"/>
  <c r="Q5304" i="2" s="1"/>
  <c r="S5305" i="2"/>
  <c r="Q5305" i="2" s="1"/>
  <c r="S5307" i="2"/>
  <c r="S5308" i="2"/>
  <c r="S5309" i="2"/>
  <c r="S5310" i="2"/>
  <c r="S5311" i="2"/>
  <c r="S5312" i="2"/>
  <c r="Q5312" i="2" s="1"/>
  <c r="S5313" i="2"/>
  <c r="Q5313" i="2" s="1"/>
  <c r="S5322" i="2"/>
  <c r="Q5322" i="2" s="1"/>
  <c r="S5323" i="2"/>
  <c r="Q5323" i="2" s="1"/>
  <c r="S5324" i="2"/>
  <c r="Q5324" i="2" s="1"/>
  <c r="S5326" i="2"/>
  <c r="Q5326" i="2" s="1"/>
  <c r="S5330" i="2"/>
  <c r="Q5330" i="2" s="1"/>
  <c r="S5331" i="2"/>
  <c r="Q5331" i="2" s="1"/>
  <c r="S5332" i="2"/>
  <c r="Q5332" i="2" s="1"/>
  <c r="S5333" i="2"/>
  <c r="Q5333" i="2" s="1"/>
  <c r="S5334" i="2"/>
  <c r="Q5334" i="2" s="1"/>
  <c r="S5335" i="2"/>
  <c r="Q5335" i="2" s="1"/>
  <c r="S5336" i="2"/>
  <c r="Q5336" i="2" s="1"/>
  <c r="S5337" i="2"/>
  <c r="Q5337" i="2" s="1"/>
  <c r="S5338" i="2"/>
  <c r="Q5338" i="2" s="1"/>
  <c r="S5340" i="2"/>
  <c r="Q5340" i="2" s="1"/>
  <c r="S5341" i="2"/>
  <c r="Q5341" i="2" s="1"/>
  <c r="S5342" i="2"/>
  <c r="Q5342" i="2" s="1"/>
  <c r="S5343" i="2"/>
  <c r="Q5343" i="2" s="1"/>
  <c r="S5345" i="2"/>
  <c r="Q5345" i="2" s="1"/>
  <c r="S5346" i="2"/>
  <c r="Q5346" i="2" s="1"/>
  <c r="S5347" i="2"/>
  <c r="Q5347" i="2" s="1"/>
  <c r="S5348" i="2"/>
  <c r="Q5348" i="2" s="1"/>
  <c r="S5349" i="2"/>
  <c r="Q5349" i="2" s="1"/>
  <c r="S5353" i="2"/>
  <c r="Q5353" i="2" s="1"/>
  <c r="S5354" i="2"/>
  <c r="Q5354" i="2" s="1"/>
  <c r="S5356" i="2"/>
  <c r="Q5356" i="2" s="1"/>
  <c r="S5357" i="2"/>
  <c r="Q5357" i="2" s="1"/>
  <c r="S5358" i="2"/>
  <c r="Q5358" i="2" s="1"/>
  <c r="S5359" i="2"/>
  <c r="Q5359" i="2" s="1"/>
  <c r="S5360" i="2"/>
  <c r="Q5360" i="2" s="1"/>
  <c r="S5361" i="2"/>
  <c r="Q5361" i="2" s="1"/>
  <c r="S5362" i="2"/>
  <c r="Q5362" i="2" s="1"/>
  <c r="S5377" i="2"/>
  <c r="Q5377" i="2" s="1"/>
  <c r="S5378" i="2"/>
  <c r="Q5378" i="2" s="1"/>
  <c r="S5381" i="2"/>
  <c r="Q5381" i="2" s="1"/>
  <c r="S5382" i="2"/>
  <c r="Q5382" i="2" s="1"/>
  <c r="S5383" i="2"/>
  <c r="Q5383" i="2" s="1"/>
  <c r="S5384" i="2"/>
  <c r="Q5384" i="2" s="1"/>
  <c r="S5385" i="2"/>
  <c r="Q5385" i="2" s="1"/>
  <c r="S5386" i="2"/>
  <c r="Q5386" i="2" s="1"/>
  <c r="S5387" i="2"/>
  <c r="Q5387" i="2" s="1"/>
  <c r="S5388" i="2"/>
  <c r="Q5388" i="2" s="1"/>
  <c r="S5389" i="2"/>
  <c r="Q5389" i="2" s="1"/>
  <c r="S5390" i="2"/>
  <c r="Q5390" i="2" s="1"/>
  <c r="S5391" i="2"/>
  <c r="Q5391" i="2" s="1"/>
  <c r="S5392" i="2"/>
  <c r="Q5392" i="2" s="1"/>
  <c r="S5393" i="2"/>
  <c r="Q5393" i="2" s="1"/>
  <c r="S5394" i="2"/>
  <c r="Q5394" i="2" s="1"/>
  <c r="S5395" i="2"/>
  <c r="Q5395" i="2" s="1"/>
  <c r="S5396" i="2"/>
  <c r="Q5396" i="2" s="1"/>
  <c r="S5397" i="2"/>
  <c r="Q5397" i="2" s="1"/>
  <c r="S5398" i="2"/>
  <c r="Q5398" i="2" s="1"/>
  <c r="S5399" i="2"/>
  <c r="Q5399" i="2" s="1"/>
  <c r="S5400" i="2"/>
  <c r="Q5400" i="2" s="1"/>
  <c r="S5401" i="2"/>
  <c r="Q5401" i="2" s="1"/>
  <c r="S5415" i="2"/>
  <c r="Q5415" i="2" s="1"/>
  <c r="S5417" i="2"/>
  <c r="Q5417" i="2" s="1"/>
  <c r="S5418" i="2"/>
  <c r="Q5418" i="2" s="1"/>
  <c r="S5419" i="2"/>
  <c r="Q5419" i="2" s="1"/>
  <c r="S5420" i="2"/>
  <c r="Q5420" i="2" s="1"/>
  <c r="S5421" i="2"/>
  <c r="Q5421" i="2" s="1"/>
  <c r="S5422" i="2"/>
  <c r="Q5422" i="2" s="1"/>
  <c r="S5423" i="2"/>
  <c r="Q5423" i="2" s="1"/>
  <c r="S5424" i="2"/>
  <c r="Q5424" i="2" s="1"/>
  <c r="S5425" i="2"/>
  <c r="Q5425" i="2" s="1"/>
  <c r="S5426" i="2"/>
  <c r="Q5426" i="2" s="1"/>
  <c r="S5427" i="2"/>
  <c r="Q5427" i="2" s="1"/>
  <c r="S5431" i="2"/>
  <c r="Q5431" i="2" s="1"/>
  <c r="S5432" i="2"/>
  <c r="Q5432" i="2" s="1"/>
  <c r="S5433" i="2"/>
  <c r="Q5433" i="2" s="1"/>
  <c r="S5434" i="2"/>
  <c r="Q5434" i="2" s="1"/>
  <c r="S5435" i="2"/>
  <c r="Q5435" i="2" s="1"/>
  <c r="S5439" i="2"/>
  <c r="Q5439" i="2" s="1"/>
  <c r="S5440" i="2"/>
  <c r="Q5440" i="2" s="1"/>
  <c r="S5443" i="2"/>
  <c r="Q5443" i="2" s="1"/>
  <c r="S5444" i="2"/>
  <c r="Q5444" i="2" s="1"/>
  <c r="S5445" i="2"/>
  <c r="Q5445" i="2" s="1"/>
  <c r="S5446" i="2"/>
  <c r="Q5446" i="2" s="1"/>
  <c r="S5448" i="2"/>
  <c r="Q5448" i="2" s="1"/>
  <c r="S5449" i="2"/>
  <c r="Q5449" i="2" s="1"/>
  <c r="S5450" i="2"/>
  <c r="Q5450" i="2" s="1"/>
  <c r="S5451" i="2"/>
  <c r="S5452" i="2"/>
  <c r="S5454" i="2"/>
  <c r="Q5454" i="2" s="1"/>
  <c r="S5458" i="2"/>
  <c r="Q5458" i="2" s="1"/>
  <c r="S5461" i="2"/>
  <c r="Q5461" i="2" s="1"/>
  <c r="S5463" i="2"/>
  <c r="Q5463" i="2" s="1"/>
  <c r="S5464" i="2"/>
  <c r="Q5464" i="2" s="1"/>
  <c r="S5469" i="2"/>
  <c r="Q5469" i="2" s="1"/>
  <c r="S5470" i="2"/>
  <c r="S5471" i="2"/>
  <c r="S5472" i="2"/>
  <c r="Q5472" i="2" s="1"/>
  <c r="S5473" i="2"/>
  <c r="Q5473" i="2" s="1"/>
  <c r="S5474" i="2"/>
  <c r="Q5474" i="2" s="1"/>
  <c r="S5475" i="2"/>
  <c r="Q5475" i="2" s="1"/>
  <c r="S5477" i="2"/>
  <c r="Q5477" i="2" s="1"/>
  <c r="S5478" i="2"/>
  <c r="S5479" i="2"/>
  <c r="S5480" i="2"/>
  <c r="S5481" i="2"/>
  <c r="S5482" i="2"/>
  <c r="S5483" i="2"/>
  <c r="Q5483" i="2" s="1"/>
  <c r="S5484" i="2"/>
  <c r="Q5484" i="2" s="1"/>
  <c r="S5485" i="2"/>
  <c r="Q5485" i="2" s="1"/>
  <c r="S5487" i="2"/>
  <c r="Q5487" i="2" s="1"/>
  <c r="S5488" i="2"/>
  <c r="Q5488" i="2" s="1"/>
  <c r="S5489" i="2"/>
  <c r="Q5489" i="2" s="1"/>
  <c r="S5490" i="2"/>
  <c r="Q5490" i="2" s="1"/>
  <c r="S5493" i="2"/>
  <c r="Q5493" i="2" s="1"/>
  <c r="S5494" i="2"/>
  <c r="Q5494" i="2" s="1"/>
  <c r="S5495" i="2"/>
  <c r="Q5495" i="2" s="1"/>
  <c r="S5496" i="2"/>
  <c r="Q5496" i="2" s="1"/>
  <c r="S5497" i="2"/>
  <c r="Q5497" i="2" s="1"/>
  <c r="S5498" i="2"/>
  <c r="Q5498" i="2" s="1"/>
  <c r="S5500" i="2"/>
  <c r="Q5500" i="2" s="1"/>
  <c r="S5501" i="2"/>
  <c r="Q5501" i="2" s="1"/>
  <c r="S5502" i="2"/>
  <c r="Q5502" i="2" s="1"/>
  <c r="S5503" i="2"/>
  <c r="Q5503" i="2" s="1"/>
  <c r="S5504" i="2"/>
  <c r="Q5504" i="2" s="1"/>
  <c r="S5505" i="2"/>
  <c r="Q5505" i="2" s="1"/>
  <c r="S5507" i="2"/>
  <c r="Q5507" i="2" s="1"/>
  <c r="S5508" i="2"/>
  <c r="Q5508" i="2" s="1"/>
  <c r="S5509" i="2"/>
  <c r="Q5509" i="2" s="1"/>
  <c r="S5510" i="2"/>
  <c r="Q5510" i="2" s="1"/>
  <c r="S5514" i="2"/>
  <c r="Q5514" i="2" s="1"/>
  <c r="S5515" i="2"/>
  <c r="Q5515" i="2" s="1"/>
  <c r="S5519" i="2"/>
  <c r="S5520" i="2"/>
  <c r="S5521" i="2"/>
  <c r="S5522" i="2"/>
  <c r="S5523" i="2"/>
  <c r="S5524" i="2"/>
  <c r="S5525" i="2"/>
  <c r="Q5525" i="2" s="1"/>
  <c r="S5526" i="2"/>
  <c r="Q5526" i="2" s="1"/>
  <c r="S5529" i="2"/>
  <c r="Q5529" i="2" s="1"/>
  <c r="S5530" i="2"/>
  <c r="Q5530" i="2" s="1"/>
  <c r="S5531" i="2"/>
  <c r="Q5531" i="2" s="1"/>
  <c r="S5532" i="2"/>
  <c r="Q5532" i="2" s="1"/>
  <c r="S5533" i="2"/>
  <c r="Q5533" i="2" s="1"/>
  <c r="S5534" i="2"/>
  <c r="Q5534" i="2" s="1"/>
  <c r="S5538" i="2"/>
  <c r="Q5538" i="2" s="1"/>
  <c r="S5539" i="2"/>
  <c r="Q5539" i="2" s="1"/>
  <c r="S5540" i="2"/>
  <c r="Q5540" i="2" s="1"/>
  <c r="S5542" i="2"/>
  <c r="Q5542" i="2" s="1"/>
  <c r="S5544" i="2"/>
  <c r="Q5544" i="2" s="1"/>
  <c r="S5545" i="2"/>
  <c r="Q5545" i="2" s="1"/>
  <c r="S5546" i="2"/>
  <c r="Q5546" i="2" s="1"/>
  <c r="S5547" i="2"/>
  <c r="Q5547" i="2" s="1"/>
  <c r="S5548" i="2"/>
  <c r="Q5548" i="2" s="1"/>
  <c r="S5553" i="2"/>
  <c r="Q5553" i="2" s="1"/>
  <c r="S5554" i="2"/>
  <c r="Q5554" i="2" s="1"/>
  <c r="S5556" i="2"/>
  <c r="Q5556" i="2" s="1"/>
  <c r="S5557" i="2"/>
  <c r="Q5557" i="2" s="1"/>
  <c r="S5558" i="2"/>
  <c r="Q5558" i="2" s="1"/>
  <c r="S5559" i="2"/>
  <c r="Q5559" i="2" s="1"/>
  <c r="S5560" i="2"/>
  <c r="Q5560" i="2" s="1"/>
  <c r="S5561" i="2"/>
  <c r="Q5561" i="2" s="1"/>
  <c r="S5562" i="2"/>
  <c r="Q5562" i="2" s="1"/>
  <c r="S5563" i="2"/>
  <c r="Q5563" i="2" s="1"/>
  <c r="S5564" i="2"/>
  <c r="Q5564" i="2" s="1"/>
  <c r="S5565" i="2"/>
  <c r="Q5565" i="2" s="1"/>
  <c r="S5566" i="2"/>
  <c r="Q5566" i="2" s="1"/>
  <c r="S5568" i="2"/>
  <c r="Q5568" i="2" s="1"/>
  <c r="S5569" i="2"/>
  <c r="Q5569" i="2" s="1"/>
  <c r="S5570" i="2"/>
  <c r="Q5570" i="2" s="1"/>
  <c r="S5571" i="2"/>
  <c r="Q5571" i="2" s="1"/>
  <c r="S5572" i="2"/>
  <c r="Q5572" i="2" s="1"/>
  <c r="S5573" i="2"/>
  <c r="Q5573" i="2" s="1"/>
  <c r="S5574" i="2"/>
  <c r="Q5574" i="2" s="1"/>
  <c r="S5575" i="2"/>
  <c r="Q5575" i="2" s="1"/>
  <c r="S5576" i="2"/>
  <c r="Q5576" i="2" s="1"/>
  <c r="S5577" i="2"/>
  <c r="Q5577" i="2" s="1"/>
  <c r="S5578" i="2"/>
  <c r="Q5578" i="2" s="1"/>
  <c r="S5579" i="2"/>
  <c r="Q5579" i="2" s="1"/>
  <c r="S5580" i="2"/>
  <c r="Q5580" i="2" s="1"/>
  <c r="S5581" i="2"/>
  <c r="Q5581" i="2" s="1"/>
  <c r="S5582" i="2"/>
  <c r="Q5582" i="2" s="1"/>
  <c r="S5583" i="2"/>
  <c r="Q5583" i="2" s="1"/>
  <c r="S5584" i="2"/>
  <c r="Q5584" i="2" s="1"/>
  <c r="S5585" i="2"/>
  <c r="Q5585" i="2" s="1"/>
  <c r="S5586" i="2"/>
  <c r="Q5586" i="2" s="1"/>
  <c r="S5587" i="2"/>
  <c r="Q5587" i="2" s="1"/>
  <c r="S5588" i="2"/>
  <c r="Q5588" i="2" s="1"/>
  <c r="S5589" i="2"/>
  <c r="Q5589" i="2" s="1"/>
  <c r="S5590" i="2"/>
  <c r="Q5590" i="2" s="1"/>
  <c r="S5591" i="2"/>
  <c r="Q5591" i="2" s="1"/>
  <c r="S5592" i="2"/>
  <c r="Q5592" i="2" s="1"/>
  <c r="S5593" i="2"/>
  <c r="Q5593" i="2" s="1"/>
  <c r="S5594" i="2"/>
  <c r="Q5594" i="2" s="1"/>
  <c r="S5595" i="2"/>
  <c r="Q5595" i="2" s="1"/>
  <c r="S5596" i="2"/>
  <c r="Q5596" i="2" s="1"/>
  <c r="S5597" i="2"/>
  <c r="Q5597" i="2" s="1"/>
  <c r="S5598" i="2"/>
  <c r="Q5598" i="2" s="1"/>
  <c r="S5599" i="2"/>
  <c r="Q5599" i="2" s="1"/>
  <c r="S5600" i="2"/>
  <c r="Q5600" i="2" s="1"/>
  <c r="S5601" i="2"/>
  <c r="Q5601" i="2" s="1"/>
  <c r="S5602" i="2"/>
  <c r="Q5602" i="2" s="1"/>
  <c r="S5603" i="2"/>
  <c r="Q5603" i="2" s="1"/>
  <c r="S5604" i="2"/>
  <c r="Q5604" i="2" s="1"/>
  <c r="S5605" i="2"/>
  <c r="Q5605" i="2" s="1"/>
  <c r="S5606" i="2"/>
  <c r="Q5606" i="2" s="1"/>
  <c r="S5607" i="2"/>
  <c r="Q5607" i="2" s="1"/>
  <c r="S5608" i="2"/>
  <c r="Q5608" i="2" s="1"/>
  <c r="S5609" i="2"/>
  <c r="Q5609" i="2" s="1"/>
  <c r="S5610" i="2"/>
  <c r="Q5610" i="2" s="1"/>
  <c r="S5611" i="2"/>
  <c r="Q5611" i="2" s="1"/>
  <c r="S5612" i="2"/>
  <c r="Q5612" i="2" s="1"/>
  <c r="S5613" i="2"/>
  <c r="Q5613" i="2" s="1"/>
  <c r="S5614" i="2"/>
  <c r="Q5614" i="2" s="1"/>
  <c r="S5615" i="2"/>
  <c r="Q5615" i="2" s="1"/>
  <c r="S5616" i="2"/>
  <c r="Q5616" i="2" s="1"/>
  <c r="S5617" i="2"/>
  <c r="Q5617" i="2" s="1"/>
  <c r="S5618" i="2"/>
  <c r="Q5618" i="2" s="1"/>
  <c r="S5619" i="2"/>
  <c r="Q5619" i="2" s="1"/>
  <c r="S5620" i="2"/>
  <c r="Q5620" i="2" s="1"/>
  <c r="S5621" i="2"/>
  <c r="Q5621" i="2" s="1"/>
  <c r="S5622" i="2"/>
  <c r="Q5622" i="2" s="1"/>
  <c r="S5623" i="2"/>
  <c r="Q5623" i="2" s="1"/>
  <c r="S5624" i="2"/>
  <c r="Q5624" i="2" s="1"/>
  <c r="S5625" i="2"/>
  <c r="Q5625" i="2" s="1"/>
  <c r="S5626" i="2"/>
  <c r="Q5626" i="2" s="1"/>
  <c r="S5627" i="2"/>
  <c r="Q5627" i="2" s="1"/>
  <c r="S5628" i="2"/>
  <c r="Q5628" i="2" s="1"/>
  <c r="S5629" i="2"/>
  <c r="Q5629" i="2" s="1"/>
  <c r="S5630" i="2"/>
  <c r="Q5630" i="2" s="1"/>
  <c r="S5631" i="2"/>
  <c r="Q5631" i="2" s="1"/>
  <c r="S5632" i="2"/>
  <c r="Q5632" i="2" s="1"/>
  <c r="S5633" i="2"/>
  <c r="Q5633" i="2" s="1"/>
  <c r="S5634" i="2"/>
  <c r="Q5634" i="2" s="1"/>
  <c r="S5635" i="2"/>
  <c r="Q5635" i="2" s="1"/>
  <c r="S5636" i="2"/>
  <c r="Q5636" i="2" s="1"/>
  <c r="S5637" i="2"/>
  <c r="Q5637" i="2" s="1"/>
  <c r="S5639" i="2"/>
  <c r="Q5639" i="2" s="1"/>
  <c r="S5640" i="2"/>
  <c r="Q5640" i="2" s="1"/>
  <c r="S5641" i="2"/>
  <c r="Q5641" i="2" s="1"/>
  <c r="S5642" i="2"/>
  <c r="Q5642" i="2" s="1"/>
  <c r="S5643" i="2"/>
  <c r="Q5643" i="2" s="1"/>
  <c r="S5644" i="2"/>
  <c r="Q5644" i="2" s="1"/>
  <c r="S5645" i="2"/>
  <c r="Q5645" i="2" s="1"/>
  <c r="S5646" i="2"/>
  <c r="Q5646" i="2" s="1"/>
  <c r="S5647" i="2"/>
  <c r="Q5647" i="2" s="1"/>
  <c r="S5648" i="2"/>
  <c r="Q5648" i="2" s="1"/>
  <c r="S5649" i="2"/>
  <c r="Q5649" i="2" s="1"/>
  <c r="S5650" i="2"/>
  <c r="Q5650" i="2" s="1"/>
  <c r="S5651" i="2"/>
  <c r="Q5651" i="2" s="1"/>
  <c r="S5652" i="2"/>
  <c r="Q5652" i="2" s="1"/>
  <c r="S5653" i="2"/>
  <c r="Q5653" i="2" s="1"/>
  <c r="S5654" i="2"/>
  <c r="Q5654" i="2" s="1"/>
  <c r="S5655" i="2"/>
  <c r="Q5655" i="2" s="1"/>
  <c r="S5656" i="2"/>
  <c r="Q5656" i="2" s="1"/>
  <c r="S5657" i="2"/>
  <c r="Q5657" i="2" s="1"/>
  <c r="S5658" i="2"/>
  <c r="Q5658" i="2" s="1"/>
  <c r="S5659" i="2"/>
  <c r="Q5659" i="2" s="1"/>
  <c r="S5660" i="2"/>
  <c r="Q5660" i="2" s="1"/>
  <c r="S5661" i="2"/>
  <c r="Q5661" i="2" s="1"/>
  <c r="S5662" i="2"/>
  <c r="Q5662" i="2" s="1"/>
  <c r="S5663" i="2"/>
  <c r="Q5663" i="2" s="1"/>
  <c r="S5683" i="2"/>
  <c r="Q5683" i="2" s="1"/>
  <c r="S5684" i="2"/>
  <c r="Q5684" i="2" s="1"/>
  <c r="S5685" i="2"/>
  <c r="Q5685" i="2" s="1"/>
  <c r="S5686" i="2"/>
  <c r="Q5686" i="2" s="1"/>
  <c r="S5687" i="2"/>
  <c r="Q5687" i="2" s="1"/>
  <c r="S5688" i="2"/>
  <c r="Q5688" i="2" s="1"/>
  <c r="S5689" i="2"/>
  <c r="Q5689" i="2" s="1"/>
  <c r="S5691" i="2"/>
  <c r="Q5691" i="2" s="1"/>
  <c r="S5692" i="2"/>
  <c r="Q5692" i="2" s="1"/>
  <c r="S5693" i="2"/>
  <c r="Q5693" i="2" s="1"/>
  <c r="S5694" i="2"/>
  <c r="Q5694" i="2" s="1"/>
  <c r="S5695" i="2"/>
  <c r="Q5695" i="2" s="1"/>
  <c r="S5696" i="2"/>
  <c r="Q5696" i="2" s="1"/>
  <c r="S5697" i="2"/>
  <c r="Q5697" i="2" s="1"/>
  <c r="S5699" i="2"/>
  <c r="Q5699" i="2" s="1"/>
  <c r="S5703" i="2"/>
  <c r="Q5703" i="2" s="1"/>
  <c r="S5704" i="2"/>
  <c r="Q5704" i="2" s="1"/>
  <c r="S5705" i="2"/>
  <c r="Q5705" i="2" s="1"/>
  <c r="S5709" i="2"/>
  <c r="Q5709" i="2" s="1"/>
  <c r="S5710" i="2"/>
  <c r="Q5710" i="2" s="1"/>
  <c r="S5711" i="2"/>
  <c r="Q5711" i="2" s="1"/>
  <c r="S5712" i="2"/>
  <c r="Q5712" i="2" s="1"/>
  <c r="S5713" i="2"/>
  <c r="Q5713" i="2" s="1"/>
  <c r="S5718" i="2"/>
  <c r="Q5718" i="2" s="1"/>
  <c r="S5719" i="2"/>
  <c r="Q5719" i="2" s="1"/>
  <c r="S5725" i="2"/>
  <c r="Q5725" i="2" s="1"/>
  <c r="S5726" i="2"/>
  <c r="S5728" i="2"/>
  <c r="Q5728" i="2" s="1"/>
  <c r="S5729" i="2"/>
  <c r="Q5729" i="2" s="1"/>
  <c r="S5730" i="2"/>
  <c r="Q5730" i="2" s="1"/>
  <c r="S5731" i="2"/>
  <c r="Q5731" i="2" s="1"/>
  <c r="S5732" i="2"/>
  <c r="Q5732" i="2" s="1"/>
  <c r="S5733" i="2"/>
  <c r="Q5733" i="2" s="1"/>
  <c r="S5734" i="2"/>
  <c r="Q5734" i="2" s="1"/>
  <c r="S5735" i="2"/>
  <c r="Q5735" i="2" s="1"/>
  <c r="S5739" i="2"/>
  <c r="Q5739" i="2" s="1"/>
  <c r="S5740" i="2"/>
  <c r="Q5740" i="2" s="1"/>
  <c r="S5742" i="2"/>
  <c r="Q5742" i="2" s="1"/>
  <c r="S5743" i="2"/>
  <c r="Q5743" i="2" s="1"/>
  <c r="S5744" i="2"/>
  <c r="Q5744" i="2" s="1"/>
  <c r="S5751" i="2"/>
  <c r="Q5751" i="2" s="1"/>
  <c r="S5752" i="2"/>
  <c r="Q5752" i="2" s="1"/>
  <c r="S5753" i="2"/>
  <c r="Q5753" i="2" s="1"/>
  <c r="S5754" i="2"/>
  <c r="Q5754" i="2" s="1"/>
  <c r="S5755" i="2"/>
  <c r="Q5755" i="2" s="1"/>
  <c r="S5757" i="2"/>
  <c r="Q5757" i="2" s="1"/>
  <c r="S5758" i="2"/>
  <c r="Q5758" i="2" s="1"/>
  <c r="S5759" i="2"/>
  <c r="Q5759" i="2" s="1"/>
  <c r="S5760" i="2"/>
  <c r="Q5760" i="2" s="1"/>
  <c r="S5761" i="2"/>
  <c r="Q5761" i="2" s="1"/>
  <c r="S5762" i="2"/>
  <c r="Q5762" i="2" s="1"/>
  <c r="S5765" i="2"/>
  <c r="Q5765" i="2" s="1"/>
  <c r="S5766" i="2"/>
  <c r="Q5766" i="2" s="1"/>
  <c r="S5767" i="2"/>
  <c r="Q5767" i="2" s="1"/>
  <c r="S5768" i="2"/>
  <c r="Q5768" i="2" s="1"/>
  <c r="S5769" i="2"/>
  <c r="Q5769" i="2" s="1"/>
  <c r="S5770" i="2"/>
  <c r="Q5770" i="2" s="1"/>
  <c r="S5771" i="2"/>
  <c r="Q5771" i="2" s="1"/>
  <c r="S5773" i="2"/>
  <c r="Q5773" i="2" s="1"/>
  <c r="S5774" i="2"/>
  <c r="Q5774" i="2" s="1"/>
  <c r="S5775" i="2"/>
  <c r="Q5775" i="2" s="1"/>
  <c r="S5776" i="2"/>
  <c r="Q5776" i="2" s="1"/>
  <c r="S5777" i="2"/>
  <c r="Q5777" i="2" s="1"/>
  <c r="S5778" i="2"/>
  <c r="Q5778" i="2" s="1"/>
  <c r="S5779" i="2"/>
  <c r="Q5779" i="2" s="1"/>
  <c r="S5780" i="2"/>
  <c r="Q5780" i="2" s="1"/>
  <c r="S4350" i="2"/>
  <c r="Q4350" i="2" s="1"/>
  <c r="S4351" i="2"/>
  <c r="Q4351" i="2" s="1"/>
  <c r="S4352" i="2"/>
  <c r="Q4352" i="2" s="1"/>
  <c r="S4353" i="2"/>
  <c r="Q4353" i="2" s="1"/>
  <c r="S4354" i="2"/>
  <c r="Q4354" i="2" s="1"/>
  <c r="S4355" i="2"/>
  <c r="Q4355" i="2" s="1"/>
  <c r="S4356" i="2"/>
  <c r="Q4356" i="2" s="1"/>
  <c r="S4357" i="2"/>
  <c r="Q4357" i="2" s="1"/>
  <c r="S4358" i="2"/>
  <c r="Q4358" i="2" s="1"/>
  <c r="S4359" i="2"/>
  <c r="Q4359" i="2" s="1"/>
  <c r="S4360" i="2"/>
  <c r="Q4360" i="2" s="1"/>
  <c r="S4361" i="2"/>
  <c r="Q4361" i="2" s="1"/>
  <c r="S4362" i="2"/>
  <c r="Q4362" i="2" s="1"/>
  <c r="S4363" i="2"/>
  <c r="Q4363" i="2" s="1"/>
  <c r="S4364" i="2"/>
  <c r="Q4364" i="2" s="1"/>
  <c r="S4365" i="2"/>
  <c r="Q4365" i="2" s="1"/>
  <c r="S4366" i="2"/>
  <c r="Q4366" i="2" s="1"/>
  <c r="S4367" i="2"/>
  <c r="Q4367" i="2" s="1"/>
  <c r="S4369" i="2"/>
  <c r="Q4369" i="2" s="1"/>
  <c r="S4370" i="2"/>
  <c r="Q4370" i="2" s="1"/>
  <c r="S4371" i="2"/>
  <c r="Q4371" i="2" s="1"/>
  <c r="S4372" i="2"/>
  <c r="Q4372" i="2" s="1"/>
  <c r="S4373" i="2"/>
  <c r="Q4373" i="2" s="1"/>
  <c r="S4374" i="2"/>
  <c r="Q4374" i="2" s="1"/>
  <c r="S4375" i="2"/>
  <c r="Q4375" i="2" s="1"/>
  <c r="S4376" i="2"/>
  <c r="Q4376" i="2" s="1"/>
  <c r="S4377" i="2"/>
  <c r="Q4377" i="2" s="1"/>
  <c r="S4378" i="2"/>
  <c r="Q4378" i="2" s="1"/>
  <c r="S4379" i="2"/>
  <c r="Q4379" i="2" s="1"/>
  <c r="S4380" i="2"/>
  <c r="Q4380" i="2" s="1"/>
  <c r="S4381" i="2"/>
  <c r="Q4381" i="2" s="1"/>
  <c r="S4382" i="2"/>
  <c r="Q4382" i="2" s="1"/>
  <c r="S4383" i="2"/>
  <c r="Q4383" i="2" s="1"/>
  <c r="S4384" i="2"/>
  <c r="Q4384" i="2" s="1"/>
  <c r="S4385" i="2"/>
  <c r="Q4385" i="2" s="1"/>
  <c r="S4386" i="2"/>
  <c r="Q4386" i="2" s="1"/>
  <c r="S4387" i="2"/>
  <c r="Q4387" i="2" s="1"/>
  <c r="S4388" i="2"/>
  <c r="Q4388" i="2" s="1"/>
  <c r="S4389" i="2"/>
  <c r="Q4389" i="2" s="1"/>
  <c r="S4390" i="2"/>
  <c r="Q4390" i="2" s="1"/>
  <c r="S4391" i="2"/>
  <c r="Q4391" i="2" s="1"/>
  <c r="S4392" i="2"/>
  <c r="Q4392" i="2" s="1"/>
  <c r="S4393" i="2"/>
  <c r="Q4393" i="2" s="1"/>
  <c r="S4394" i="2"/>
  <c r="Q4394" i="2" s="1"/>
  <c r="S4395" i="2"/>
  <c r="Q4395" i="2" s="1"/>
  <c r="S4396" i="2"/>
  <c r="Q4396" i="2" s="1"/>
  <c r="S4397" i="2"/>
  <c r="Q4397" i="2" s="1"/>
  <c r="S4398" i="2"/>
  <c r="Q4398" i="2" s="1"/>
  <c r="S4399" i="2"/>
  <c r="Q4399" i="2" s="1"/>
  <c r="S4400" i="2"/>
  <c r="Q4400" i="2" s="1"/>
  <c r="S4401" i="2"/>
  <c r="Q4401" i="2" s="1"/>
  <c r="S4402" i="2"/>
  <c r="Q4402" i="2" s="1"/>
  <c r="S4403" i="2"/>
  <c r="Q4403" i="2" s="1"/>
  <c r="S4404" i="2"/>
  <c r="Q4404" i="2" s="1"/>
  <c r="S4405" i="2"/>
  <c r="Q4405" i="2" s="1"/>
  <c r="S4406" i="2"/>
  <c r="Q4406" i="2" s="1"/>
  <c r="S4407" i="2"/>
  <c r="Q4407" i="2" s="1"/>
  <c r="S4408" i="2"/>
  <c r="Q4408" i="2" s="1"/>
  <c r="S4409" i="2"/>
  <c r="Q4409" i="2" s="1"/>
  <c r="S4411" i="2"/>
  <c r="Q4411" i="2" s="1"/>
  <c r="S4412" i="2"/>
  <c r="Q4412" i="2" s="1"/>
  <c r="S4413" i="2"/>
  <c r="Q4413" i="2" s="1"/>
  <c r="S4415" i="2"/>
  <c r="Q4415" i="2" s="1"/>
  <c r="S4416" i="2"/>
  <c r="Q4416" i="2" s="1"/>
  <c r="S4417" i="2"/>
  <c r="Q4417" i="2" s="1"/>
  <c r="S4419" i="2"/>
  <c r="Q4419" i="2" s="1"/>
  <c r="S4420" i="2"/>
  <c r="Q4420" i="2" s="1"/>
  <c r="S4421" i="2"/>
  <c r="Q4421" i="2" s="1"/>
  <c r="S4422" i="2"/>
  <c r="Q4422" i="2" s="1"/>
  <c r="S4423" i="2"/>
  <c r="Q4423" i="2" s="1"/>
  <c r="S4424" i="2"/>
  <c r="Q4424" i="2" s="1"/>
  <c r="S4425" i="2"/>
  <c r="Q4425" i="2" s="1"/>
  <c r="S4426" i="2"/>
  <c r="Q4426" i="2" s="1"/>
  <c r="S4427" i="2"/>
  <c r="Q4427" i="2" s="1"/>
  <c r="S4428" i="2"/>
  <c r="Q4428" i="2" s="1"/>
  <c r="S4429" i="2"/>
  <c r="Q4429" i="2" s="1"/>
  <c r="S4430" i="2"/>
  <c r="Q4430" i="2" s="1"/>
  <c r="S4431" i="2"/>
  <c r="Q4431" i="2" s="1"/>
  <c r="S4432" i="2"/>
  <c r="Q4432" i="2" s="1"/>
  <c r="S4433" i="2"/>
  <c r="Q4433" i="2" s="1"/>
  <c r="S4434" i="2"/>
  <c r="Q4434" i="2" s="1"/>
  <c r="S4435" i="2"/>
  <c r="Q4435" i="2" s="1"/>
  <c r="S4436" i="2"/>
  <c r="Q4436" i="2" s="1"/>
  <c r="S4437" i="2"/>
  <c r="Q4437" i="2" s="1"/>
  <c r="S4438" i="2"/>
  <c r="Q4438" i="2" s="1"/>
  <c r="S4439" i="2"/>
  <c r="Q4439" i="2" s="1"/>
  <c r="S4440" i="2"/>
  <c r="Q4440" i="2" s="1"/>
  <c r="S4441" i="2"/>
  <c r="Q4441" i="2" s="1"/>
  <c r="S4442" i="2"/>
  <c r="Q4442" i="2" s="1"/>
  <c r="S4443" i="2"/>
  <c r="Q4443" i="2" s="1"/>
  <c r="S4444" i="2"/>
  <c r="Q4444" i="2" s="1"/>
  <c r="S4445" i="2"/>
  <c r="Q4445" i="2" s="1"/>
  <c r="S4446" i="2"/>
  <c r="Q4446" i="2" s="1"/>
  <c r="S4447" i="2"/>
  <c r="Q4447" i="2" s="1"/>
  <c r="S4448" i="2"/>
  <c r="Q4448" i="2" s="1"/>
  <c r="S4449" i="2"/>
  <c r="Q4449" i="2" s="1"/>
  <c r="S4450" i="2"/>
  <c r="Q4450" i="2" s="1"/>
  <c r="S4451" i="2"/>
  <c r="Q4451" i="2" s="1"/>
  <c r="S4452" i="2"/>
  <c r="Q4452" i="2" s="1"/>
  <c r="S4453" i="2"/>
  <c r="Q4453" i="2" s="1"/>
  <c r="S4454" i="2"/>
  <c r="Q4454" i="2" s="1"/>
  <c r="S4455" i="2"/>
  <c r="Q4455" i="2" s="1"/>
  <c r="S4456" i="2"/>
  <c r="Q4456" i="2" s="1"/>
  <c r="S4457" i="2"/>
  <c r="Q4457" i="2" s="1"/>
  <c r="S4458" i="2"/>
  <c r="Q4458" i="2" s="1"/>
  <c r="S4459" i="2"/>
  <c r="Q4459" i="2" s="1"/>
  <c r="S4460" i="2"/>
  <c r="Q4460" i="2" s="1"/>
  <c r="S4463" i="2"/>
  <c r="Q4463" i="2" s="1"/>
  <c r="S4464" i="2"/>
  <c r="Q4464" i="2" s="1"/>
  <c r="S4466" i="2"/>
  <c r="Q4466" i="2" s="1"/>
  <c r="S4467" i="2"/>
  <c r="Q4467" i="2" s="1"/>
  <c r="S4468" i="2"/>
  <c r="Q4468" i="2" s="1"/>
  <c r="S4470" i="2"/>
  <c r="Q4470" i="2" s="1"/>
  <c r="S4471" i="2"/>
  <c r="Q4471" i="2" s="1"/>
  <c r="S4478" i="2"/>
  <c r="Q4478" i="2" s="1"/>
  <c r="S4479" i="2"/>
  <c r="Q4479" i="2" s="1"/>
  <c r="S4480" i="2"/>
  <c r="Q4480" i="2" s="1"/>
  <c r="S4481" i="2"/>
  <c r="Q4481" i="2" s="1"/>
  <c r="S4482" i="2"/>
  <c r="Q4482" i="2" s="1"/>
  <c r="S4483" i="2"/>
  <c r="Q4483" i="2" s="1"/>
  <c r="S4485" i="2"/>
  <c r="Q4485" i="2" s="1"/>
  <c r="S4486" i="2"/>
  <c r="Q4486" i="2" s="1"/>
  <c r="S4487" i="2"/>
  <c r="Q4487" i="2" s="1"/>
  <c r="S4488" i="2"/>
  <c r="Q4488" i="2" s="1"/>
  <c r="S4489" i="2"/>
  <c r="Q4489" i="2" s="1"/>
  <c r="S4490" i="2"/>
  <c r="Q4490" i="2" s="1"/>
  <c r="S4491" i="2"/>
  <c r="Q4491" i="2" s="1"/>
  <c r="S4492" i="2"/>
  <c r="Q4492" i="2" s="1"/>
  <c r="S4493" i="2"/>
  <c r="Q4493" i="2" s="1"/>
  <c r="S4494" i="2"/>
  <c r="Q4494" i="2" s="1"/>
  <c r="S4495" i="2"/>
  <c r="Q4495" i="2" s="1"/>
  <c r="S4496" i="2"/>
  <c r="Q4496" i="2" s="1"/>
  <c r="S4498" i="2"/>
  <c r="Q4498" i="2" s="1"/>
  <c r="S4501" i="2"/>
  <c r="Q4501" i="2" s="1"/>
  <c r="S4502" i="2"/>
  <c r="S4503" i="2"/>
  <c r="Q4503" i="2" s="1"/>
  <c r="S4504" i="2"/>
  <c r="Q4504" i="2" s="1"/>
  <c r="S4505" i="2"/>
  <c r="Q4505" i="2" s="1"/>
  <c r="S4506" i="2"/>
  <c r="Q4506" i="2" s="1"/>
  <c r="S4508" i="2"/>
  <c r="Q4508" i="2" s="1"/>
  <c r="S4509" i="2"/>
  <c r="Q4509" i="2" s="1"/>
  <c r="S4512" i="2"/>
  <c r="Q4512" i="2" s="1"/>
  <c r="S4513" i="2"/>
  <c r="Q4513" i="2" s="1"/>
  <c r="S4515" i="2"/>
  <c r="Q4515" i="2" s="1"/>
  <c r="S4516" i="2"/>
  <c r="Q4516" i="2" s="1"/>
  <c r="S4521" i="2"/>
  <c r="Q4521" i="2" s="1"/>
  <c r="S4523" i="2"/>
  <c r="Q4523" i="2" s="1"/>
  <c r="S4524" i="2"/>
  <c r="Q4524" i="2" s="1"/>
  <c r="S4525" i="2"/>
  <c r="Q4525" i="2" s="1"/>
  <c r="S4526" i="2"/>
  <c r="Q4526" i="2" s="1"/>
  <c r="S4527" i="2"/>
  <c r="Q4527" i="2" s="1"/>
  <c r="S4528" i="2"/>
  <c r="Q4528" i="2" s="1"/>
  <c r="S4529" i="2"/>
  <c r="Q4529" i="2" s="1"/>
  <c r="S4530" i="2"/>
  <c r="Q4530" i="2" s="1"/>
  <c r="S4531" i="2"/>
  <c r="Q4531" i="2" s="1"/>
  <c r="S4532" i="2"/>
  <c r="Q4532" i="2" s="1"/>
  <c r="S4533" i="2"/>
  <c r="Q4533" i="2" s="1"/>
  <c r="S4534" i="2"/>
  <c r="Q4534" i="2" s="1"/>
  <c r="S4535" i="2"/>
  <c r="S4536" i="2"/>
  <c r="Q4536" i="2" s="1"/>
  <c r="S4537" i="2"/>
  <c r="Q4537" i="2" s="1"/>
  <c r="S4538" i="2"/>
  <c r="S4539" i="2"/>
  <c r="Q4539" i="2" s="1"/>
  <c r="S4540" i="2"/>
  <c r="Q4540" i="2" s="1"/>
  <c r="S4541" i="2"/>
  <c r="Q4541" i="2" s="1"/>
  <c r="S4543" i="2"/>
  <c r="Q4543" i="2" s="1"/>
  <c r="S4544" i="2"/>
  <c r="Q4544" i="2" s="1"/>
  <c r="S4545" i="2"/>
  <c r="Q4545" i="2" s="1"/>
  <c r="S4546" i="2"/>
  <c r="Q4546" i="2" s="1"/>
  <c r="S4547" i="2"/>
  <c r="Q4547" i="2" s="1"/>
  <c r="S4548" i="2"/>
  <c r="Q4548" i="2" s="1"/>
  <c r="S4550" i="2"/>
  <c r="Q4550" i="2" s="1"/>
  <c r="S4551" i="2"/>
  <c r="Q4551" i="2" s="1"/>
  <c r="S4552" i="2"/>
  <c r="Q4552" i="2" s="1"/>
  <c r="S4553" i="2"/>
  <c r="Q4553" i="2" s="1"/>
  <c r="S4554" i="2"/>
  <c r="Q4554" i="2" s="1"/>
  <c r="S4555" i="2"/>
  <c r="Q4555" i="2" s="1"/>
  <c r="S4556" i="2"/>
  <c r="Q4556" i="2" s="1"/>
  <c r="S4557" i="2"/>
  <c r="Q4557" i="2" s="1"/>
  <c r="S4558" i="2"/>
  <c r="Q4558" i="2" s="1"/>
  <c r="S4568" i="2"/>
  <c r="Q4568" i="2" s="1"/>
  <c r="S4571" i="2"/>
  <c r="Q4571" i="2" s="1"/>
  <c r="S4572" i="2"/>
  <c r="Q4572" i="2" s="1"/>
  <c r="S4573" i="2"/>
  <c r="Q4573" i="2" s="1"/>
  <c r="S4574" i="2"/>
  <c r="Q4574" i="2" s="1"/>
  <c r="S4575" i="2"/>
  <c r="Q4575" i="2" s="1"/>
  <c r="S4576" i="2"/>
  <c r="Q4576" i="2" s="1"/>
  <c r="S4577" i="2"/>
  <c r="Q4577" i="2" s="1"/>
  <c r="S4578" i="2"/>
  <c r="Q4578" i="2" s="1"/>
  <c r="S4579" i="2"/>
  <c r="Q4579" i="2" s="1"/>
  <c r="S4581" i="2"/>
  <c r="Q4581" i="2" s="1"/>
  <c r="S4582" i="2"/>
  <c r="Q4582" i="2" s="1"/>
  <c r="S4583" i="2"/>
  <c r="Q4583" i="2" s="1"/>
  <c r="S4585" i="2"/>
  <c r="Q4585" i="2" s="1"/>
  <c r="S4586" i="2"/>
  <c r="Q4586" i="2" s="1"/>
  <c r="S4587" i="2"/>
  <c r="Q4587" i="2" s="1"/>
  <c r="S4588" i="2"/>
  <c r="Q4588" i="2" s="1"/>
  <c r="S4589" i="2"/>
  <c r="Q4589" i="2" s="1"/>
  <c r="S4597" i="2"/>
  <c r="Q4597" i="2" s="1"/>
  <c r="S4598" i="2"/>
  <c r="Q4598" i="2" s="1"/>
  <c r="S4599" i="2"/>
  <c r="Q4599" i="2" s="1"/>
  <c r="S4600" i="2"/>
  <c r="Q4600" i="2" s="1"/>
  <c r="S4601" i="2"/>
  <c r="S4602" i="2"/>
  <c r="Q4602" i="2" s="1"/>
  <c r="S4603" i="2"/>
  <c r="Q4603" i="2" s="1"/>
  <c r="S4605" i="2"/>
  <c r="Q4605" i="2" s="1"/>
  <c r="S4606" i="2"/>
  <c r="Q4606" i="2" s="1"/>
  <c r="S4607" i="2"/>
  <c r="Q4607" i="2" s="1"/>
  <c r="S4608" i="2"/>
  <c r="Q4608" i="2" s="1"/>
  <c r="S4609" i="2"/>
  <c r="Q4609" i="2" s="1"/>
  <c r="S4610" i="2"/>
  <c r="Q4610" i="2" s="1"/>
  <c r="S4611" i="2"/>
  <c r="Q4611" i="2" s="1"/>
  <c r="S4612" i="2"/>
  <c r="Q4612" i="2" s="1"/>
  <c r="S4614" i="2"/>
  <c r="Q4614" i="2" s="1"/>
  <c r="S4615" i="2"/>
  <c r="Q4615" i="2" s="1"/>
  <c r="S4616" i="2"/>
  <c r="Q4616" i="2" s="1"/>
  <c r="S4617" i="2"/>
  <c r="Q4617" i="2" s="1"/>
  <c r="S4618" i="2"/>
  <c r="Q4618" i="2" s="1"/>
  <c r="S4619" i="2"/>
  <c r="Q4619" i="2" s="1"/>
  <c r="S4621" i="2"/>
  <c r="Q4621" i="2" s="1"/>
  <c r="S4622" i="2"/>
  <c r="Q4622" i="2" s="1"/>
  <c r="S4623" i="2"/>
  <c r="Q4623" i="2" s="1"/>
  <c r="S4629" i="2"/>
  <c r="Q4629" i="2" s="1"/>
  <c r="S4630" i="2"/>
  <c r="Q4630" i="2" s="1"/>
  <c r="S4631" i="2"/>
  <c r="Q4631" i="2" s="1"/>
  <c r="S4632" i="2"/>
  <c r="Q4632" i="2" s="1"/>
  <c r="S4633" i="2"/>
  <c r="Q4633" i="2" s="1"/>
  <c r="S4634" i="2"/>
  <c r="Q4634" i="2" s="1"/>
  <c r="S4635" i="2"/>
  <c r="Q4635" i="2" s="1"/>
  <c r="S4636" i="2"/>
  <c r="Q4636" i="2" s="1"/>
  <c r="S4637" i="2"/>
  <c r="Q4637" i="2" s="1"/>
  <c r="S4638" i="2"/>
  <c r="Q4638" i="2" s="1"/>
  <c r="S4639" i="2"/>
  <c r="Q4639" i="2" s="1"/>
  <c r="S4640" i="2"/>
  <c r="Q4640" i="2" s="1"/>
  <c r="S4641" i="2"/>
  <c r="Q4641" i="2" s="1"/>
  <c r="S4642" i="2"/>
  <c r="Q4642" i="2" s="1"/>
  <c r="S4643" i="2"/>
  <c r="Q4643" i="2" s="1"/>
  <c r="S4644" i="2"/>
  <c r="Q4644" i="2" s="1"/>
  <c r="S4645" i="2"/>
  <c r="Q4645" i="2" s="1"/>
  <c r="S4646" i="2"/>
  <c r="Q4646" i="2" s="1"/>
  <c r="S4647" i="2"/>
  <c r="Q4647" i="2" s="1"/>
  <c r="S4649" i="2"/>
  <c r="Q4649" i="2" s="1"/>
  <c r="S4650" i="2"/>
  <c r="Q4650" i="2" s="1"/>
  <c r="S4651" i="2"/>
  <c r="Q4651" i="2" s="1"/>
  <c r="S4652" i="2"/>
  <c r="Q4652" i="2" s="1"/>
  <c r="S4653" i="2"/>
  <c r="Q4653" i="2" s="1"/>
  <c r="S4654" i="2"/>
  <c r="Q4654" i="2" s="1"/>
  <c r="S4655" i="2"/>
  <c r="Q4655" i="2" s="1"/>
  <c r="S4658" i="2"/>
  <c r="Q4658" i="2" s="1"/>
  <c r="S4659" i="2"/>
  <c r="Q4659" i="2" s="1"/>
  <c r="S4660" i="2"/>
  <c r="Q4660" i="2" s="1"/>
  <c r="S4661" i="2"/>
  <c r="Q4661" i="2" s="1"/>
  <c r="S4662" i="2"/>
  <c r="Q4662" i="2" s="1"/>
  <c r="S4663" i="2"/>
  <c r="S4664" i="2"/>
  <c r="Q4664" i="2" s="1"/>
  <c r="S4665" i="2"/>
  <c r="Q4665" i="2" s="1"/>
  <c r="S4666" i="2"/>
  <c r="Q4666" i="2" s="1"/>
  <c r="S4667" i="2"/>
  <c r="Q4667" i="2" s="1"/>
  <c r="S4668" i="2"/>
  <c r="Q4668" i="2" s="1"/>
  <c r="S4669" i="2"/>
  <c r="Q4669" i="2" s="1"/>
  <c r="S4670" i="2"/>
  <c r="Q4670" i="2" s="1"/>
  <c r="S4671" i="2"/>
  <c r="Q4671" i="2" s="1"/>
  <c r="S4672" i="2"/>
  <c r="Q4672" i="2" s="1"/>
  <c r="S4673" i="2"/>
  <c r="Q4673" i="2" s="1"/>
  <c r="S4674" i="2"/>
  <c r="Q4674" i="2" s="1"/>
  <c r="S4675" i="2"/>
  <c r="Q4675" i="2" s="1"/>
  <c r="S4676" i="2"/>
  <c r="Q4676" i="2" s="1"/>
  <c r="S4677" i="2"/>
  <c r="Q4677" i="2" s="1"/>
  <c r="S4678" i="2"/>
  <c r="Q4678" i="2" s="1"/>
  <c r="S4679" i="2"/>
  <c r="Q4679" i="2" s="1"/>
  <c r="S4680" i="2"/>
  <c r="Q4680" i="2" s="1"/>
  <c r="S4681" i="2"/>
  <c r="Q4681" i="2" s="1"/>
  <c r="S4682" i="2"/>
  <c r="Q4682" i="2" s="1"/>
  <c r="S4683" i="2"/>
  <c r="Q4683" i="2" s="1"/>
  <c r="S4684" i="2"/>
  <c r="Q4684" i="2" s="1"/>
  <c r="S4685" i="2"/>
  <c r="Q4685" i="2" s="1"/>
  <c r="S4686" i="2"/>
  <c r="Q4686" i="2" s="1"/>
  <c r="S4687" i="2"/>
  <c r="Q4687" i="2" s="1"/>
  <c r="S4688" i="2"/>
  <c r="Q4688" i="2" s="1"/>
  <c r="S4689" i="2"/>
  <c r="Q4689" i="2" s="1"/>
  <c r="S4690" i="2"/>
  <c r="Q4690" i="2" s="1"/>
  <c r="S4691" i="2"/>
  <c r="Q4691" i="2" s="1"/>
  <c r="S4693" i="2"/>
  <c r="Q4693" i="2" s="1"/>
  <c r="S4694" i="2"/>
  <c r="Q4694" i="2" s="1"/>
  <c r="S4697" i="2"/>
  <c r="Q4697" i="2" s="1"/>
  <c r="S4698" i="2"/>
  <c r="Q4698" i="2" s="1"/>
  <c r="S4699" i="2"/>
  <c r="Q4699" i="2" s="1"/>
  <c r="S4700" i="2"/>
  <c r="Q4700" i="2" s="1"/>
  <c r="S4701" i="2"/>
  <c r="Q4701" i="2" s="1"/>
  <c r="S4702" i="2"/>
  <c r="Q4702" i="2" s="1"/>
  <c r="S4703" i="2"/>
  <c r="Q4703" i="2" s="1"/>
  <c r="S4704" i="2"/>
  <c r="Q4704" i="2" s="1"/>
  <c r="S4705" i="2"/>
  <c r="Q4705" i="2" s="1"/>
  <c r="S4706" i="2"/>
  <c r="Q4706" i="2" s="1"/>
  <c r="S4709" i="2"/>
  <c r="Q4709" i="2" s="1"/>
  <c r="S4711" i="2"/>
  <c r="Q4711" i="2" s="1"/>
  <c r="S4713" i="2"/>
  <c r="Q4713" i="2" s="1"/>
  <c r="S4715" i="2"/>
  <c r="Q4715" i="2" s="1"/>
  <c r="S4718" i="2"/>
  <c r="S4719" i="2"/>
  <c r="Q4719" i="2" s="1"/>
  <c r="S4720" i="2"/>
  <c r="Q4720" i="2" s="1"/>
  <c r="S4721" i="2"/>
  <c r="S4722" i="2"/>
  <c r="Q4722" i="2" s="1"/>
  <c r="S4723" i="2"/>
  <c r="Q4723" i="2" s="1"/>
  <c r="S4724" i="2"/>
  <c r="Q4724" i="2" s="1"/>
  <c r="S4725" i="2"/>
  <c r="Q4725" i="2" s="1"/>
  <c r="S4726" i="2"/>
  <c r="Q4726" i="2" s="1"/>
  <c r="S4727" i="2"/>
  <c r="Q4727" i="2" s="1"/>
  <c r="S4728" i="2"/>
  <c r="Q4728" i="2" s="1"/>
  <c r="S4729" i="2"/>
  <c r="Q4729" i="2" s="1"/>
  <c r="S4730" i="2"/>
  <c r="Q4730" i="2" s="1"/>
  <c r="S4731" i="2"/>
  <c r="Q4731" i="2" s="1"/>
  <c r="S4732" i="2"/>
  <c r="Q4732" i="2" s="1"/>
  <c r="S4733" i="2"/>
  <c r="Q4733" i="2" s="1"/>
  <c r="S4734" i="2"/>
  <c r="Q4734" i="2" s="1"/>
  <c r="S4735" i="2"/>
  <c r="Q4735" i="2" s="1"/>
  <c r="S4736" i="2"/>
  <c r="Q4736" i="2" s="1"/>
  <c r="S4737" i="2"/>
  <c r="Q4737" i="2" s="1"/>
  <c r="S4738" i="2"/>
  <c r="Q4738" i="2" s="1"/>
  <c r="S4739" i="2"/>
  <c r="Q4739" i="2" s="1"/>
  <c r="S4740" i="2"/>
  <c r="Q4740" i="2" s="1"/>
  <c r="S4741" i="2"/>
  <c r="Q4741" i="2" s="1"/>
  <c r="S4742" i="2"/>
  <c r="Q4742" i="2" s="1"/>
  <c r="S4743" i="2"/>
  <c r="Q4743" i="2" s="1"/>
  <c r="S4745" i="2"/>
  <c r="Q4745" i="2" s="1"/>
  <c r="S4747" i="2"/>
  <c r="Q4747" i="2" s="1"/>
  <c r="S4748" i="2"/>
  <c r="Q4748" i="2" s="1"/>
  <c r="S4749" i="2"/>
  <c r="Q4749" i="2" s="1"/>
  <c r="S4750" i="2"/>
  <c r="Q4750" i="2" s="1"/>
  <c r="S4751" i="2"/>
  <c r="Q4751" i="2" s="1"/>
  <c r="S4752" i="2"/>
  <c r="Q4752" i="2" s="1"/>
  <c r="S4754" i="2"/>
  <c r="Q4754" i="2" s="1"/>
  <c r="S4755" i="2"/>
  <c r="Q4755" i="2" s="1"/>
  <c r="S4756" i="2"/>
  <c r="Q4756" i="2" s="1"/>
  <c r="S4758" i="2"/>
  <c r="Q4758" i="2" s="1"/>
  <c r="S4759" i="2"/>
  <c r="Q4759" i="2" s="1"/>
  <c r="S4760" i="2"/>
  <c r="Q4760" i="2" s="1"/>
  <c r="S4762" i="2"/>
  <c r="Q4762" i="2" s="1"/>
  <c r="S4763" i="2"/>
  <c r="Q4763" i="2" s="1"/>
  <c r="S4764" i="2"/>
  <c r="Q4764" i="2" s="1"/>
  <c r="S4767" i="2"/>
  <c r="Q4767" i="2" s="1"/>
  <c r="S4768" i="2"/>
  <c r="Q4768" i="2" s="1"/>
  <c r="S4770" i="2"/>
  <c r="Q4770" i="2" s="1"/>
  <c r="S4771" i="2"/>
  <c r="Q4771" i="2" s="1"/>
  <c r="S4773" i="2"/>
  <c r="Q4773" i="2" s="1"/>
  <c r="S4774" i="2"/>
  <c r="Q4774" i="2" s="1"/>
  <c r="S4775" i="2"/>
  <c r="Q4775" i="2" s="1"/>
  <c r="S4776" i="2"/>
  <c r="Q4776" i="2" s="1"/>
  <c r="S4777" i="2"/>
  <c r="Q4777" i="2" s="1"/>
  <c r="S4778" i="2"/>
  <c r="Q4778" i="2" s="1"/>
  <c r="S4781" i="2"/>
  <c r="Q4781" i="2" s="1"/>
  <c r="S4782" i="2"/>
  <c r="Q4782" i="2" s="1"/>
  <c r="S4783" i="2"/>
  <c r="Q4783" i="2" s="1"/>
  <c r="S4784" i="2"/>
  <c r="Q4784" i="2" s="1"/>
  <c r="S4785" i="2"/>
  <c r="Q4785" i="2" s="1"/>
  <c r="S4786" i="2"/>
  <c r="Q4786" i="2" s="1"/>
  <c r="S4787" i="2"/>
  <c r="Q4787" i="2" s="1"/>
  <c r="S4788" i="2"/>
  <c r="Q4788" i="2" s="1"/>
  <c r="S4789" i="2"/>
  <c r="Q4789" i="2" s="1"/>
  <c r="S4790" i="2"/>
  <c r="Q4790" i="2" s="1"/>
  <c r="S4791" i="2"/>
  <c r="Q4791" i="2" s="1"/>
  <c r="S4792" i="2"/>
  <c r="Q4792" i="2" s="1"/>
  <c r="S4793" i="2"/>
  <c r="Q4793" i="2" s="1"/>
  <c r="S4794" i="2"/>
  <c r="Q4794" i="2" s="1"/>
  <c r="S4795" i="2"/>
  <c r="Q4795" i="2" s="1"/>
  <c r="S4797" i="2"/>
  <c r="Q4797" i="2" s="1"/>
  <c r="S4798" i="2"/>
  <c r="Q4798" i="2" s="1"/>
  <c r="S4799" i="2"/>
  <c r="Q4799" i="2" s="1"/>
  <c r="S4806" i="2"/>
  <c r="S4807" i="2"/>
  <c r="Q4807" i="2" s="1"/>
  <c r="S4808" i="2"/>
  <c r="Q4808" i="2" s="1"/>
  <c r="S4809" i="2"/>
  <c r="Q4809" i="2" s="1"/>
  <c r="S4810" i="2"/>
  <c r="Q4810" i="2" s="1"/>
  <c r="S4811" i="2"/>
  <c r="Q4811" i="2" s="1"/>
  <c r="S4812" i="2"/>
  <c r="Q4812" i="2" s="1"/>
  <c r="S4813" i="2"/>
  <c r="S4814" i="2"/>
  <c r="Q4814" i="2" s="1"/>
  <c r="S4815" i="2"/>
  <c r="Q4815" i="2" s="1"/>
  <c r="S4816" i="2"/>
  <c r="Q4816" i="2" s="1"/>
  <c r="S4817" i="2"/>
  <c r="Q4817" i="2" s="1"/>
  <c r="S4818" i="2"/>
  <c r="Q4818" i="2" s="1"/>
  <c r="S4819" i="2"/>
  <c r="Q4819" i="2" s="1"/>
  <c r="S4820" i="2"/>
  <c r="Q4820" i="2" s="1"/>
  <c r="S4821" i="2"/>
  <c r="Q4821" i="2" s="1"/>
  <c r="S4822" i="2"/>
  <c r="Q4822" i="2" s="1"/>
  <c r="S4823" i="2"/>
  <c r="Q4823" i="2" s="1"/>
  <c r="S4824" i="2"/>
  <c r="Q4824" i="2" s="1"/>
  <c r="S4825" i="2"/>
  <c r="Q4825" i="2" s="1"/>
  <c r="S4826" i="2"/>
  <c r="Q4826" i="2" s="1"/>
  <c r="S4827" i="2"/>
  <c r="Q4827" i="2" s="1"/>
  <c r="S4828" i="2"/>
  <c r="Q4828" i="2" s="1"/>
  <c r="S4829" i="2"/>
  <c r="Q4829" i="2" s="1"/>
  <c r="S4830" i="2"/>
  <c r="Q4830" i="2" s="1"/>
  <c r="S4832" i="2"/>
  <c r="Q4832" i="2" s="1"/>
  <c r="S4833" i="2"/>
  <c r="Q4833" i="2" s="1"/>
  <c r="S4834" i="2"/>
  <c r="Q4834" i="2" s="1"/>
  <c r="S4835" i="2"/>
  <c r="Q4835" i="2" s="1"/>
  <c r="S4836" i="2"/>
  <c r="Q4836" i="2" s="1"/>
  <c r="S4837" i="2"/>
  <c r="Q4837" i="2" s="1"/>
  <c r="S4838" i="2"/>
  <c r="Q4838" i="2" s="1"/>
  <c r="S4839" i="2"/>
  <c r="Q4839" i="2" s="1"/>
  <c r="S4840" i="2"/>
  <c r="Q4840" i="2" s="1"/>
  <c r="S4841" i="2"/>
  <c r="Q4841" i="2" s="1"/>
  <c r="S4842" i="2"/>
  <c r="Q4842" i="2" s="1"/>
  <c r="S4843" i="2"/>
  <c r="Q4843" i="2" s="1"/>
  <c r="S4844" i="2"/>
  <c r="Q4844" i="2" s="1"/>
  <c r="S4845" i="2"/>
  <c r="Q4845" i="2" s="1"/>
  <c r="S4846" i="2"/>
  <c r="Q4846" i="2" s="1"/>
  <c r="S4847" i="2"/>
  <c r="Q4847" i="2" s="1"/>
  <c r="S4848" i="2"/>
  <c r="Q4848" i="2" s="1"/>
  <c r="S4849" i="2"/>
  <c r="Q4849" i="2" s="1"/>
  <c r="S4850" i="2"/>
  <c r="Q4850" i="2" s="1"/>
  <c r="S4851" i="2"/>
  <c r="Q4851" i="2" s="1"/>
  <c r="S4852" i="2"/>
  <c r="Q4852" i="2" s="1"/>
  <c r="S4853" i="2"/>
  <c r="Q4853" i="2" s="1"/>
  <c r="S4854" i="2"/>
  <c r="Q4854" i="2" s="1"/>
  <c r="S4855" i="2"/>
  <c r="Q4855" i="2" s="1"/>
  <c r="S4856" i="2"/>
  <c r="Q4856" i="2" s="1"/>
  <c r="S4857" i="2"/>
  <c r="Q4857" i="2" s="1"/>
  <c r="S4858" i="2"/>
  <c r="Q4858" i="2" s="1"/>
  <c r="S4859" i="2"/>
  <c r="Q4859" i="2" s="1"/>
  <c r="S4860" i="2"/>
  <c r="Q4860" i="2" s="1"/>
  <c r="S4861" i="2"/>
  <c r="Q4861" i="2" s="1"/>
  <c r="S4862" i="2"/>
  <c r="Q4862" i="2" s="1"/>
  <c r="S4863" i="2"/>
  <c r="Q4863" i="2" s="1"/>
  <c r="S4864" i="2"/>
  <c r="Q4864" i="2" s="1"/>
  <c r="S4865" i="2"/>
  <c r="Q4865" i="2" s="1"/>
  <c r="S4866" i="2"/>
  <c r="Q4866" i="2" s="1"/>
  <c r="S4867" i="2"/>
  <c r="Q4867" i="2" s="1"/>
  <c r="S4868" i="2"/>
  <c r="Q4868" i="2" s="1"/>
  <c r="S4869" i="2"/>
  <c r="Q4869" i="2" s="1"/>
  <c r="S4870" i="2"/>
  <c r="Q4870" i="2" s="1"/>
  <c r="S4916" i="2"/>
  <c r="Q4916" i="2" s="1"/>
  <c r="S4917" i="2"/>
  <c r="Q4917" i="2" s="1"/>
  <c r="S4918" i="2"/>
  <c r="Q4918" i="2" s="1"/>
  <c r="S4919" i="2"/>
  <c r="Q4919" i="2" s="1"/>
  <c r="S4920" i="2"/>
  <c r="Q4920" i="2" s="1"/>
  <c r="S4921" i="2"/>
  <c r="Q4921" i="2" s="1"/>
  <c r="S4922" i="2"/>
  <c r="Q4922" i="2" s="1"/>
  <c r="S4923" i="2"/>
  <c r="S4924" i="2"/>
  <c r="S4925" i="2"/>
  <c r="Q4925" i="2" s="1"/>
  <c r="S4926" i="2"/>
  <c r="Q4926" i="2" s="1"/>
  <c r="S4927" i="2"/>
  <c r="Q4927" i="2" s="1"/>
  <c r="S4928" i="2"/>
  <c r="Q4928" i="2" s="1"/>
  <c r="S4938" i="2"/>
  <c r="Q4938" i="2" s="1"/>
  <c r="S4939" i="2"/>
  <c r="Q4939" i="2" s="1"/>
  <c r="S4940" i="2"/>
  <c r="Q4940" i="2" s="1"/>
  <c r="S4941" i="2"/>
  <c r="Q4941" i="2" s="1"/>
  <c r="S4942" i="2"/>
  <c r="Q4942" i="2" s="1"/>
  <c r="S4943" i="2"/>
  <c r="Q4943" i="2" s="1"/>
  <c r="S4944" i="2"/>
  <c r="Q4944" i="2" s="1"/>
  <c r="S4945" i="2"/>
  <c r="Q4945" i="2" s="1"/>
  <c r="S4946" i="2"/>
  <c r="Q4946" i="2" s="1"/>
  <c r="S4947" i="2"/>
  <c r="Q4947" i="2" s="1"/>
  <c r="S4948" i="2"/>
  <c r="Q4948" i="2" s="1"/>
  <c r="S4949" i="2"/>
  <c r="Q4949" i="2" s="1"/>
  <c r="S4950" i="2"/>
  <c r="Q4950" i="2" s="1"/>
  <c r="S4951" i="2"/>
  <c r="Q4951" i="2" s="1"/>
  <c r="S4952" i="2"/>
  <c r="Q4952" i="2" s="1"/>
  <c r="S4953" i="2"/>
  <c r="Q4953" i="2" s="1"/>
  <c r="S4954" i="2"/>
  <c r="Q4954" i="2" s="1"/>
  <c r="S4955" i="2"/>
  <c r="Q4955" i="2" s="1"/>
  <c r="S4956" i="2"/>
  <c r="Q4956" i="2" s="1"/>
  <c r="S4957" i="2"/>
  <c r="Q4957" i="2" s="1"/>
  <c r="S4958" i="2"/>
  <c r="Q4958" i="2" s="1"/>
  <c r="S4959" i="2"/>
  <c r="Q4959" i="2" s="1"/>
  <c r="S4960" i="2"/>
  <c r="Q4960" i="2" s="1"/>
  <c r="S4961" i="2"/>
  <c r="Q4961" i="2" s="1"/>
  <c r="S4962" i="2"/>
  <c r="S4963" i="2"/>
  <c r="Q4963" i="2" s="1"/>
  <c r="S4964" i="2"/>
  <c r="Q4964" i="2" s="1"/>
  <c r="S4965" i="2"/>
  <c r="S4966" i="2"/>
  <c r="Q4966" i="2" s="1"/>
  <c r="S4967" i="2"/>
  <c r="Q4967" i="2" s="1"/>
  <c r="S4968" i="2"/>
  <c r="Q4968" i="2" s="1"/>
  <c r="S4982" i="2"/>
  <c r="Q4982" i="2" s="1"/>
  <c r="S4983" i="2"/>
  <c r="Q4983" i="2" s="1"/>
  <c r="S4984" i="2"/>
  <c r="Q4984" i="2" s="1"/>
  <c r="S4985" i="2"/>
  <c r="Q4985" i="2" s="1"/>
  <c r="S4986" i="2"/>
  <c r="Q4986" i="2" s="1"/>
  <c r="S4987" i="2"/>
  <c r="Q4987" i="2" s="1"/>
  <c r="S4988" i="2"/>
  <c r="Q4988" i="2" s="1"/>
  <c r="S4989" i="2"/>
  <c r="Q4989" i="2" s="1"/>
  <c r="S4990" i="2"/>
  <c r="Q4990" i="2" s="1"/>
  <c r="S4991" i="2"/>
  <c r="Q4991" i="2" s="1"/>
  <c r="S4992" i="2"/>
  <c r="Q4992" i="2" s="1"/>
  <c r="S4993" i="2"/>
  <c r="Q4993" i="2" s="1"/>
  <c r="S4994" i="2"/>
  <c r="Q4994" i="2" s="1"/>
  <c r="S4995" i="2"/>
  <c r="Q4995" i="2" s="1"/>
  <c r="S4996" i="2"/>
  <c r="Q4996" i="2" s="1"/>
  <c r="S4997" i="2"/>
  <c r="Q4997" i="2" s="1"/>
  <c r="S4998" i="2"/>
  <c r="Q4998" i="2" s="1"/>
  <c r="S4999" i="2"/>
  <c r="Q4999" i="2" s="1"/>
  <c r="S5001" i="2"/>
  <c r="Q5001" i="2" s="1"/>
  <c r="S5002" i="2"/>
  <c r="Q5002" i="2" s="1"/>
  <c r="S5003" i="2"/>
  <c r="Q5003" i="2" s="1"/>
  <c r="S5005" i="2"/>
  <c r="Q5005" i="2" s="1"/>
  <c r="S5006" i="2"/>
  <c r="Q5006" i="2" s="1"/>
  <c r="S5007" i="2"/>
  <c r="Q5007" i="2" s="1"/>
  <c r="S5008" i="2"/>
  <c r="Q5008" i="2" s="1"/>
  <c r="S5009" i="2"/>
  <c r="Q5009" i="2" s="1"/>
  <c r="S5010" i="2"/>
  <c r="Q5010" i="2" s="1"/>
  <c r="S5011" i="2"/>
  <c r="Q5011" i="2" s="1"/>
  <c r="S5012" i="2"/>
  <c r="Q5012" i="2" s="1"/>
  <c r="S5014" i="2"/>
  <c r="Q5014" i="2" s="1"/>
  <c r="S5015" i="2"/>
  <c r="Q5015" i="2" s="1"/>
  <c r="S5016" i="2"/>
  <c r="Q5016" i="2" s="1"/>
  <c r="S5017" i="2"/>
  <c r="Q5017" i="2" s="1"/>
  <c r="S5018" i="2"/>
  <c r="Q5018" i="2" s="1"/>
  <c r="S5019" i="2"/>
  <c r="Q5019" i="2" s="1"/>
  <c r="S5020" i="2"/>
  <c r="Q5020" i="2" s="1"/>
  <c r="S5021" i="2"/>
  <c r="Q5021" i="2" s="1"/>
  <c r="S5022" i="2"/>
  <c r="Q5022" i="2" s="1"/>
  <c r="S5023" i="2"/>
  <c r="Q5023" i="2" s="1"/>
  <c r="S5024" i="2"/>
  <c r="Q5024" i="2" s="1"/>
  <c r="S5025" i="2"/>
  <c r="Q5025" i="2" s="1"/>
  <c r="S5026" i="2"/>
  <c r="Q5026" i="2" s="1"/>
  <c r="S5027" i="2"/>
  <c r="Q5027" i="2" s="1"/>
  <c r="S5028" i="2"/>
  <c r="Q5028" i="2" s="1"/>
  <c r="S5029" i="2"/>
  <c r="Q5029" i="2" s="1"/>
  <c r="S5030" i="2"/>
  <c r="Q5030" i="2" s="1"/>
  <c r="S5031" i="2"/>
  <c r="Q5031" i="2" s="1"/>
  <c r="S5032" i="2"/>
  <c r="Q5032" i="2" s="1"/>
  <c r="S5033" i="2"/>
  <c r="Q5033" i="2" s="1"/>
  <c r="S5034" i="2"/>
  <c r="Q5034" i="2" s="1"/>
  <c r="S5035" i="2"/>
  <c r="Q5035" i="2" s="1"/>
  <c r="S5036" i="2"/>
  <c r="Q5036" i="2" s="1"/>
  <c r="S5037" i="2"/>
  <c r="Q5037" i="2" s="1"/>
  <c r="S5038" i="2"/>
  <c r="Q5038" i="2" s="1"/>
  <c r="S5039" i="2"/>
  <c r="Q5039" i="2" s="1"/>
  <c r="S5040" i="2"/>
  <c r="Q5040" i="2" s="1"/>
  <c r="S5041" i="2"/>
  <c r="Q5041" i="2" s="1"/>
  <c r="S5042" i="2"/>
  <c r="Q5042" i="2" s="1"/>
  <c r="S5043" i="2"/>
  <c r="Q5043" i="2" s="1"/>
  <c r="S5044" i="2"/>
  <c r="Q5044" i="2" s="1"/>
  <c r="S5045" i="2"/>
  <c r="Q5045" i="2" s="1"/>
  <c r="S5046" i="2"/>
  <c r="Q5046" i="2" s="1"/>
  <c r="S5047" i="2"/>
  <c r="Q5047" i="2" s="1"/>
  <c r="S5048" i="2"/>
  <c r="Q5048" i="2" s="1"/>
  <c r="S5049" i="2"/>
  <c r="Q5049" i="2" s="1"/>
  <c r="S5050" i="2"/>
  <c r="Q5050" i="2" s="1"/>
  <c r="S5051" i="2"/>
  <c r="Q5051" i="2" s="1"/>
  <c r="S5052" i="2"/>
  <c r="Q5052" i="2" s="1"/>
  <c r="S5053" i="2"/>
  <c r="Q5053" i="2" s="1"/>
  <c r="S5054" i="2"/>
  <c r="Q5054" i="2" s="1"/>
  <c r="S5055" i="2"/>
  <c r="Q5055" i="2" s="1"/>
  <c r="S5056" i="2"/>
  <c r="Q5056" i="2" s="1"/>
  <c r="S5060" i="2"/>
  <c r="Q5060" i="2" s="1"/>
  <c r="S5063" i="2"/>
  <c r="Q5063" i="2" s="1"/>
  <c r="S5064" i="2"/>
  <c r="Q5064" i="2" s="1"/>
  <c r="S5065" i="2"/>
  <c r="Q5065" i="2" s="1"/>
  <c r="S5066" i="2"/>
  <c r="Q5066" i="2" s="1"/>
  <c r="S5067" i="2"/>
  <c r="Q5067" i="2" s="1"/>
  <c r="S5068" i="2"/>
  <c r="Q5068" i="2" s="1"/>
  <c r="S5069" i="2"/>
  <c r="Q5069" i="2" s="1"/>
  <c r="S5070" i="2"/>
  <c r="Q5070" i="2" s="1"/>
  <c r="S5071" i="2"/>
  <c r="Q5071" i="2" s="1"/>
  <c r="S5072" i="2"/>
  <c r="Q5072" i="2" s="1"/>
  <c r="S5076" i="2"/>
  <c r="S5077" i="2"/>
  <c r="S5078" i="2"/>
  <c r="S5079" i="2"/>
  <c r="S5080" i="2"/>
  <c r="S5081" i="2"/>
  <c r="S5082" i="2"/>
  <c r="S5083" i="2"/>
  <c r="S5084" i="2"/>
  <c r="S5085" i="2"/>
  <c r="S5086" i="2"/>
  <c r="S5087" i="2"/>
  <c r="S5088" i="2"/>
  <c r="S5089" i="2"/>
  <c r="S5090" i="2"/>
  <c r="Q5090" i="2" s="1"/>
  <c r="S5091" i="2"/>
  <c r="Q5091" i="2" s="1"/>
  <c r="S3590" i="2"/>
  <c r="Q3590" i="2" s="1"/>
  <c r="S3594" i="2"/>
  <c r="Q3594" i="2" s="1"/>
  <c r="S3595" i="2"/>
  <c r="Q3595" i="2" s="1"/>
  <c r="S3596" i="2"/>
  <c r="Q3596" i="2" s="1"/>
  <c r="S3598" i="2"/>
  <c r="Q3598" i="2" s="1"/>
  <c r="S3599" i="2"/>
  <c r="Q3599" i="2" s="1"/>
  <c r="S3600" i="2"/>
  <c r="Q3600" i="2" s="1"/>
  <c r="S3601" i="2"/>
  <c r="Q3601" i="2" s="1"/>
  <c r="S3602" i="2"/>
  <c r="Q3602" i="2" s="1"/>
  <c r="S3604" i="2"/>
  <c r="Q3604" i="2" s="1"/>
  <c r="S3605" i="2"/>
  <c r="Q3605" i="2" s="1"/>
  <c r="S3606" i="2"/>
  <c r="Q3606" i="2" s="1"/>
  <c r="S3607" i="2"/>
  <c r="Q3607" i="2" s="1"/>
  <c r="S3608" i="2"/>
  <c r="Q3608" i="2" s="1"/>
  <c r="S3609" i="2"/>
  <c r="Q3609" i="2" s="1"/>
  <c r="S3610" i="2"/>
  <c r="Q3610" i="2" s="1"/>
  <c r="S3611" i="2"/>
  <c r="Q3611" i="2" s="1"/>
  <c r="S3612" i="2"/>
  <c r="Q3612" i="2" s="1"/>
  <c r="S3613" i="2"/>
  <c r="Q3613" i="2" s="1"/>
  <c r="S3614" i="2"/>
  <c r="Q3614" i="2" s="1"/>
  <c r="S3626" i="2"/>
  <c r="Q3626" i="2" s="1"/>
  <c r="S3627" i="2"/>
  <c r="Q3627" i="2" s="1"/>
  <c r="S3628" i="2"/>
  <c r="Q3628" i="2" s="1"/>
  <c r="S3629" i="2"/>
  <c r="Q3629" i="2" s="1"/>
  <c r="S3630" i="2"/>
  <c r="Q3630" i="2" s="1"/>
  <c r="S3631" i="2"/>
  <c r="Q3631" i="2" s="1"/>
  <c r="S3632" i="2"/>
  <c r="Q3632" i="2" s="1"/>
  <c r="S3633" i="2"/>
  <c r="Q3633" i="2" s="1"/>
  <c r="S3634" i="2"/>
  <c r="Q3634" i="2" s="1"/>
  <c r="S3635" i="2"/>
  <c r="Q3635" i="2" s="1"/>
  <c r="S3636" i="2"/>
  <c r="Q3636" i="2" s="1"/>
  <c r="S3637" i="2"/>
  <c r="Q3637" i="2" s="1"/>
  <c r="S3638" i="2"/>
  <c r="Q3638" i="2" s="1"/>
  <c r="S3639" i="2"/>
  <c r="Q3639" i="2" s="1"/>
  <c r="S3640" i="2"/>
  <c r="Q3640" i="2" s="1"/>
  <c r="S3644" i="2"/>
  <c r="Q3644" i="2" s="1"/>
  <c r="S3645" i="2"/>
  <c r="Q3645" i="2" s="1"/>
  <c r="S3646" i="2"/>
  <c r="Q3646" i="2" s="1"/>
  <c r="S3649" i="2"/>
  <c r="Q3649" i="2" s="1"/>
  <c r="S3661" i="2"/>
  <c r="Q3661" i="2" s="1"/>
  <c r="S3662" i="2"/>
  <c r="Q3662" i="2" s="1"/>
  <c r="S3663" i="2"/>
  <c r="Q3663" i="2" s="1"/>
  <c r="S3664" i="2"/>
  <c r="Q3664" i="2" s="1"/>
  <c r="S3665" i="2"/>
  <c r="Q3665" i="2" s="1"/>
  <c r="S3666" i="2"/>
  <c r="Q3666" i="2" s="1"/>
  <c r="S3667" i="2"/>
  <c r="Q3667" i="2" s="1"/>
  <c r="S3668" i="2"/>
  <c r="Q3668" i="2" s="1"/>
  <c r="S3669" i="2"/>
  <c r="Q3669" i="2" s="1"/>
  <c r="S3670" i="2"/>
  <c r="Q3670" i="2" s="1"/>
  <c r="S3671" i="2"/>
  <c r="Q3671" i="2" s="1"/>
  <c r="S3672" i="2"/>
  <c r="Q3672" i="2" s="1"/>
  <c r="S3674" i="2"/>
  <c r="Q3674" i="2" s="1"/>
  <c r="S3675" i="2"/>
  <c r="Q3675" i="2" s="1"/>
  <c r="S3676" i="2"/>
  <c r="Q3676" i="2" s="1"/>
  <c r="S3677" i="2"/>
  <c r="Q3677" i="2" s="1"/>
  <c r="S3678" i="2"/>
  <c r="Q3678" i="2" s="1"/>
  <c r="S3679" i="2"/>
  <c r="Q3679" i="2" s="1"/>
  <c r="S3680" i="2"/>
  <c r="Q3680" i="2" s="1"/>
  <c r="S3681" i="2"/>
  <c r="Q3681" i="2" s="1"/>
  <c r="S3689" i="2"/>
  <c r="Q3689" i="2" s="1"/>
  <c r="S3691" i="2"/>
  <c r="Q3691" i="2" s="1"/>
  <c r="S3692" i="2"/>
  <c r="Q3692" i="2" s="1"/>
  <c r="S3693" i="2"/>
  <c r="Q3693" i="2" s="1"/>
  <c r="S3694" i="2"/>
  <c r="Q3694" i="2" s="1"/>
  <c r="S3695" i="2"/>
  <c r="Q3695" i="2" s="1"/>
  <c r="S3696" i="2"/>
  <c r="Q3696" i="2" s="1"/>
  <c r="S3697" i="2"/>
  <c r="Q3697" i="2" s="1"/>
  <c r="S3698" i="2"/>
  <c r="Q3698" i="2" s="1"/>
  <c r="S3699" i="2"/>
  <c r="Q3699" i="2" s="1"/>
  <c r="S3700" i="2"/>
  <c r="Q3700" i="2" s="1"/>
  <c r="S3701" i="2"/>
  <c r="Q3701" i="2" s="1"/>
  <c r="S3702" i="2"/>
  <c r="Q3702" i="2" s="1"/>
  <c r="S3703" i="2"/>
  <c r="Q3703" i="2" s="1"/>
  <c r="S3704" i="2"/>
  <c r="Q3704" i="2" s="1"/>
  <c r="S3705" i="2"/>
  <c r="Q3705" i="2" s="1"/>
  <c r="S3709" i="2"/>
  <c r="Q3709" i="2" s="1"/>
  <c r="S3710" i="2"/>
  <c r="Q3710" i="2" s="1"/>
  <c r="S3711" i="2"/>
  <c r="Q3711" i="2" s="1"/>
  <c r="S3712" i="2"/>
  <c r="Q3712" i="2" s="1"/>
  <c r="S3721" i="2"/>
  <c r="Q3721" i="2" s="1"/>
  <c r="S3722" i="2"/>
  <c r="Q3722" i="2" s="1"/>
  <c r="S3723" i="2"/>
  <c r="Q3723" i="2" s="1"/>
  <c r="S3724" i="2"/>
  <c r="Q3724" i="2" s="1"/>
  <c r="S3725" i="2"/>
  <c r="Q3725" i="2" s="1"/>
  <c r="S3726" i="2"/>
  <c r="Q3726" i="2" s="1"/>
  <c r="S3727" i="2"/>
  <c r="Q3727" i="2" s="1"/>
  <c r="S3728" i="2"/>
  <c r="Q3728" i="2" s="1"/>
  <c r="S3729" i="2"/>
  <c r="Q3729" i="2" s="1"/>
  <c r="S3730" i="2"/>
  <c r="Q3730" i="2" s="1"/>
  <c r="S3731" i="2"/>
  <c r="Q3731" i="2" s="1"/>
  <c r="S3732" i="2"/>
  <c r="Q3732" i="2" s="1"/>
  <c r="S3733" i="2"/>
  <c r="Q3733" i="2" s="1"/>
  <c r="S3734" i="2"/>
  <c r="Q3734" i="2" s="1"/>
  <c r="S3735" i="2"/>
  <c r="Q3735" i="2" s="1"/>
  <c r="S3736" i="2"/>
  <c r="Q3736" i="2" s="1"/>
  <c r="S3737" i="2"/>
  <c r="Q3737" i="2" s="1"/>
  <c r="S3738" i="2"/>
  <c r="Q3738" i="2" s="1"/>
  <c r="S3739" i="2"/>
  <c r="Q3739" i="2" s="1"/>
  <c r="S3741" i="2"/>
  <c r="Q3741" i="2" s="1"/>
  <c r="S3743" i="2"/>
  <c r="Q3743" i="2" s="1"/>
  <c r="S3744" i="2"/>
  <c r="Q3744" i="2" s="1"/>
  <c r="S3745" i="2"/>
  <c r="Q3745" i="2" s="1"/>
  <c r="S3746" i="2"/>
  <c r="Q3746" i="2" s="1"/>
  <c r="S3747" i="2"/>
  <c r="Q3747" i="2" s="1"/>
  <c r="S3748" i="2"/>
  <c r="Q3748" i="2" s="1"/>
  <c r="S3749" i="2"/>
  <c r="Q3749" i="2" s="1"/>
  <c r="S3750" i="2"/>
  <c r="Q3750" i="2" s="1"/>
  <c r="S3773" i="2"/>
  <c r="Q3773" i="2" s="1"/>
  <c r="S3777" i="2"/>
  <c r="Q3777" i="2" s="1"/>
  <c r="S3779" i="2"/>
  <c r="Q3779" i="2" s="1"/>
  <c r="S3780" i="2"/>
  <c r="Q3780" i="2" s="1"/>
  <c r="S3792" i="2"/>
  <c r="Q3792" i="2" s="1"/>
  <c r="S3793" i="2"/>
  <c r="Q3793" i="2" s="1"/>
  <c r="S3794" i="2"/>
  <c r="Q3794" i="2" s="1"/>
  <c r="S3795" i="2"/>
  <c r="Q3795" i="2" s="1"/>
  <c r="S3796" i="2"/>
  <c r="Q3796" i="2" s="1"/>
  <c r="S3797" i="2"/>
  <c r="Q3797" i="2" s="1"/>
  <c r="S3798" i="2"/>
  <c r="Q3798" i="2" s="1"/>
  <c r="S3799" i="2"/>
  <c r="Q3799" i="2" s="1"/>
  <c r="S3800" i="2"/>
  <c r="Q3800" i="2" s="1"/>
  <c r="S3801" i="2"/>
  <c r="Q3801" i="2" s="1"/>
  <c r="S3802" i="2"/>
  <c r="Q3802" i="2" s="1"/>
  <c r="S3803" i="2"/>
  <c r="Q3803" i="2" s="1"/>
  <c r="S3804" i="2"/>
  <c r="Q3804" i="2" s="1"/>
  <c r="S3805" i="2"/>
  <c r="Q3805" i="2" s="1"/>
  <c r="S3806" i="2"/>
  <c r="Q3806" i="2" s="1"/>
  <c r="S3807" i="2"/>
  <c r="Q3807" i="2" s="1"/>
  <c r="S3808" i="2"/>
  <c r="Q3808" i="2" s="1"/>
  <c r="S3809" i="2"/>
  <c r="Q3809" i="2" s="1"/>
  <c r="S3810" i="2"/>
  <c r="Q3810" i="2" s="1"/>
  <c r="S3811" i="2"/>
  <c r="Q3811" i="2" s="1"/>
  <c r="S3812" i="2"/>
  <c r="Q3812" i="2" s="1"/>
  <c r="S3813" i="2"/>
  <c r="Q3813" i="2" s="1"/>
  <c r="S3814" i="2"/>
  <c r="Q3814" i="2" s="1"/>
  <c r="S3815" i="2"/>
  <c r="Q3815" i="2" s="1"/>
  <c r="S3821" i="2"/>
  <c r="Q3821" i="2" s="1"/>
  <c r="S3822" i="2"/>
  <c r="Q3822" i="2" s="1"/>
  <c r="S3823" i="2"/>
  <c r="Q3823" i="2" s="1"/>
  <c r="S3824" i="2"/>
  <c r="Q3824" i="2" s="1"/>
  <c r="S3826" i="2"/>
  <c r="Q3826" i="2" s="1"/>
  <c r="S3827" i="2"/>
  <c r="Q3827" i="2" s="1"/>
  <c r="S3828" i="2"/>
  <c r="Q3828" i="2" s="1"/>
  <c r="S3829" i="2"/>
  <c r="Q3829" i="2" s="1"/>
  <c r="S3830" i="2"/>
  <c r="Q3830" i="2" s="1"/>
  <c r="S3831" i="2"/>
  <c r="Q3831" i="2" s="1"/>
  <c r="S3833" i="2"/>
  <c r="Q3833" i="2" s="1"/>
  <c r="S3834" i="2"/>
  <c r="Q3834" i="2" s="1"/>
  <c r="S3835" i="2"/>
  <c r="Q3835" i="2" s="1"/>
  <c r="S3837" i="2"/>
  <c r="Q3837" i="2" s="1"/>
  <c r="S3838" i="2"/>
  <c r="Q3838" i="2" s="1"/>
  <c r="S3839" i="2"/>
  <c r="Q3839" i="2" s="1"/>
  <c r="S3840" i="2"/>
  <c r="Q3840" i="2" s="1"/>
  <c r="S3841" i="2"/>
  <c r="Q3841" i="2" s="1"/>
  <c r="S3842" i="2"/>
  <c r="Q3842" i="2" s="1"/>
  <c r="S3843" i="2"/>
  <c r="Q3843" i="2" s="1"/>
  <c r="S3844" i="2"/>
  <c r="Q3844" i="2" s="1"/>
  <c r="S3845" i="2"/>
  <c r="Q3845" i="2" s="1"/>
  <c r="S3846" i="2"/>
  <c r="Q3846" i="2" s="1"/>
  <c r="S3847" i="2"/>
  <c r="Q3847" i="2" s="1"/>
  <c r="S3848" i="2"/>
  <c r="Q3848" i="2" s="1"/>
  <c r="S3849" i="2"/>
  <c r="Q3849" i="2" s="1"/>
  <c r="S3850" i="2"/>
  <c r="Q3850" i="2" s="1"/>
  <c r="S3851" i="2"/>
  <c r="Q3851" i="2" s="1"/>
  <c r="S3852" i="2"/>
  <c r="Q3852" i="2" s="1"/>
  <c r="S3853" i="2"/>
  <c r="Q3853" i="2" s="1"/>
  <c r="S3854" i="2"/>
  <c r="Q3854" i="2" s="1"/>
  <c r="S3855" i="2"/>
  <c r="Q3855" i="2" s="1"/>
  <c r="S3856" i="2"/>
  <c r="Q3856" i="2" s="1"/>
  <c r="S3857" i="2"/>
  <c r="Q3857" i="2" s="1"/>
  <c r="S3858" i="2"/>
  <c r="Q3858" i="2" s="1"/>
  <c r="S3859" i="2"/>
  <c r="Q3859" i="2" s="1"/>
  <c r="S3860" i="2"/>
  <c r="Q3860" i="2" s="1"/>
  <c r="S3861" i="2"/>
  <c r="Q3861" i="2" s="1"/>
  <c r="S3862" i="2"/>
  <c r="Q3862" i="2" s="1"/>
  <c r="S3863" i="2"/>
  <c r="Q3863" i="2" s="1"/>
  <c r="S3867" i="2"/>
  <c r="Q3867" i="2" s="1"/>
  <c r="S3868" i="2"/>
  <c r="Q3868" i="2" s="1"/>
  <c r="S3869" i="2"/>
  <c r="Q3869" i="2" s="1"/>
  <c r="S3870" i="2"/>
  <c r="Q3870" i="2" s="1"/>
  <c r="S3872" i="2"/>
  <c r="Q3872" i="2" s="1"/>
  <c r="S3873" i="2"/>
  <c r="Q3873" i="2" s="1"/>
  <c r="S3876" i="2"/>
  <c r="Q3876" i="2" s="1"/>
  <c r="S3877" i="2"/>
  <c r="Q3877" i="2" s="1"/>
  <c r="S3878" i="2"/>
  <c r="Q3878" i="2" s="1"/>
  <c r="S3879" i="2"/>
  <c r="Q3879" i="2" s="1"/>
  <c r="S3881" i="2"/>
  <c r="Q3881" i="2" s="1"/>
  <c r="S3882" i="2"/>
  <c r="Q3882" i="2" s="1"/>
  <c r="S3883" i="2"/>
  <c r="Q3883" i="2" s="1"/>
  <c r="S3884" i="2"/>
  <c r="Q3884" i="2" s="1"/>
  <c r="S3885" i="2"/>
  <c r="Q3885" i="2" s="1"/>
  <c r="S3886" i="2"/>
  <c r="Q3886" i="2" s="1"/>
  <c r="S3887" i="2"/>
  <c r="Q3887" i="2" s="1"/>
  <c r="S3888" i="2"/>
  <c r="Q3888" i="2" s="1"/>
  <c r="S3889" i="2"/>
  <c r="Q3889" i="2" s="1"/>
  <c r="S3890" i="2"/>
  <c r="Q3890" i="2" s="1"/>
  <c r="S3891" i="2"/>
  <c r="Q3891" i="2" s="1"/>
  <c r="S3892" i="2"/>
  <c r="Q3892" i="2" s="1"/>
  <c r="S3893" i="2"/>
  <c r="Q3893" i="2" s="1"/>
  <c r="S3894" i="2"/>
  <c r="Q3894" i="2" s="1"/>
  <c r="S3895" i="2"/>
  <c r="Q3895" i="2" s="1"/>
  <c r="S3896" i="2"/>
  <c r="Q3896" i="2" s="1"/>
  <c r="S3897" i="2"/>
  <c r="Q3897" i="2" s="1"/>
  <c r="S3898" i="2"/>
  <c r="Q3898" i="2" s="1"/>
  <c r="S3899" i="2"/>
  <c r="Q3899" i="2" s="1"/>
  <c r="S3900" i="2"/>
  <c r="Q3900" i="2" s="1"/>
  <c r="S3901" i="2"/>
  <c r="Q3901" i="2" s="1"/>
  <c r="S3902" i="2"/>
  <c r="Q3902" i="2" s="1"/>
  <c r="S3903" i="2"/>
  <c r="Q3903" i="2" s="1"/>
  <c r="S3904" i="2"/>
  <c r="Q3904" i="2" s="1"/>
  <c r="S3905" i="2"/>
  <c r="Q3905" i="2" s="1"/>
  <c r="S3909" i="2"/>
  <c r="Q3909" i="2" s="1"/>
  <c r="S3910" i="2"/>
  <c r="Q3910" i="2" s="1"/>
  <c r="S3913" i="2"/>
  <c r="Q3913" i="2" s="1"/>
  <c r="S3914" i="2"/>
  <c r="Q3914" i="2" s="1"/>
  <c r="S3917" i="2"/>
  <c r="Q3917" i="2" s="1"/>
  <c r="S3918" i="2"/>
  <c r="Q3918" i="2" s="1"/>
  <c r="S3920" i="2"/>
  <c r="Q3920" i="2" s="1"/>
  <c r="S3921" i="2"/>
  <c r="Q3921" i="2" s="1"/>
  <c r="S3922" i="2"/>
  <c r="Q3922" i="2" s="1"/>
  <c r="S3923" i="2"/>
  <c r="Q3923" i="2" s="1"/>
  <c r="S3925" i="2"/>
  <c r="Q3925" i="2" s="1"/>
  <c r="S3928" i="2"/>
  <c r="Q3928" i="2" s="1"/>
  <c r="S3929" i="2"/>
  <c r="Q3929" i="2" s="1"/>
  <c r="S3930" i="2"/>
  <c r="Q3930" i="2" s="1"/>
  <c r="S3931" i="2"/>
  <c r="Q3931" i="2" s="1"/>
  <c r="S3932" i="2"/>
  <c r="Q3932" i="2" s="1"/>
  <c r="S3933" i="2"/>
  <c r="Q3933" i="2" s="1"/>
  <c r="S3934" i="2"/>
  <c r="Q3934" i="2" s="1"/>
  <c r="S3935" i="2"/>
  <c r="Q3935" i="2" s="1"/>
  <c r="S3936" i="2"/>
  <c r="Q3936" i="2" s="1"/>
  <c r="S3946" i="2"/>
  <c r="Q3946" i="2" s="1"/>
  <c r="S3948" i="2"/>
  <c r="Q3948" i="2" s="1"/>
  <c r="S3949" i="2"/>
  <c r="Q3949" i="2" s="1"/>
  <c r="S3951" i="2"/>
  <c r="Q3951" i="2" s="1"/>
  <c r="S3952" i="2"/>
  <c r="Q3952" i="2" s="1"/>
  <c r="S3953" i="2"/>
  <c r="Q3953" i="2" s="1"/>
  <c r="S3954" i="2"/>
  <c r="Q3954" i="2" s="1"/>
  <c r="S3955" i="2"/>
  <c r="Q3955" i="2" s="1"/>
  <c r="S3956" i="2"/>
  <c r="Q3956" i="2" s="1"/>
  <c r="S3957" i="2"/>
  <c r="Q3957" i="2" s="1"/>
  <c r="S3958" i="2"/>
  <c r="Q3958" i="2" s="1"/>
  <c r="S3959" i="2"/>
  <c r="Q3959" i="2" s="1"/>
  <c r="S3960" i="2"/>
  <c r="Q3960" i="2" s="1"/>
  <c r="S3961" i="2"/>
  <c r="Q3961" i="2" s="1"/>
  <c r="S3962" i="2"/>
  <c r="Q3962" i="2" s="1"/>
  <c r="S3963" i="2"/>
  <c r="Q3963" i="2" s="1"/>
  <c r="S3964" i="2"/>
  <c r="Q3964" i="2" s="1"/>
  <c r="S3965" i="2"/>
  <c r="Q3965" i="2" s="1"/>
  <c r="S3966" i="2"/>
  <c r="Q3966" i="2" s="1"/>
  <c r="S3967" i="2"/>
  <c r="Q3967" i="2" s="1"/>
  <c r="S3968" i="2"/>
  <c r="Q3968" i="2" s="1"/>
  <c r="S3971" i="2"/>
  <c r="Q3971" i="2" s="1"/>
  <c r="S3973" i="2"/>
  <c r="Q3973" i="2" s="1"/>
  <c r="S3974" i="2"/>
  <c r="Q3974" i="2" s="1"/>
  <c r="S3975" i="2"/>
  <c r="Q3975" i="2" s="1"/>
  <c r="S3976" i="2"/>
  <c r="Q3976" i="2" s="1"/>
  <c r="S3985" i="2"/>
  <c r="Q3985" i="2" s="1"/>
  <c r="S3986" i="2"/>
  <c r="Q3986" i="2" s="1"/>
  <c r="S3987" i="2"/>
  <c r="Q3987" i="2" s="1"/>
  <c r="S3993" i="2"/>
  <c r="Q3993" i="2" s="1"/>
  <c r="S3994" i="2"/>
  <c r="Q3994" i="2" s="1"/>
  <c r="S3995" i="2"/>
  <c r="Q3995" i="2" s="1"/>
  <c r="S3996" i="2"/>
  <c r="Q3996" i="2" s="1"/>
  <c r="S3997" i="2"/>
  <c r="Q3997" i="2" s="1"/>
  <c r="S3998" i="2"/>
  <c r="Q3998" i="2" s="1"/>
  <c r="S3999" i="2"/>
  <c r="Q3999" i="2" s="1"/>
  <c r="S4000" i="2"/>
  <c r="Q4000" i="2" s="1"/>
  <c r="S4001" i="2"/>
  <c r="Q4001" i="2" s="1"/>
  <c r="S4002" i="2"/>
  <c r="Q4002" i="2" s="1"/>
  <c r="S4003" i="2"/>
  <c r="Q4003" i="2" s="1"/>
  <c r="S4004" i="2"/>
  <c r="Q4004" i="2" s="1"/>
  <c r="S4005" i="2"/>
  <c r="Q4005" i="2" s="1"/>
  <c r="S4006" i="2"/>
  <c r="Q4006" i="2" s="1"/>
  <c r="S4007" i="2"/>
  <c r="Q4007" i="2" s="1"/>
  <c r="S4008" i="2"/>
  <c r="Q4008" i="2" s="1"/>
  <c r="S4009" i="2"/>
  <c r="Q4009" i="2" s="1"/>
  <c r="S4010" i="2"/>
  <c r="Q4010" i="2" s="1"/>
  <c r="S4011" i="2"/>
  <c r="Q4011" i="2" s="1"/>
  <c r="S4012" i="2"/>
  <c r="Q4012" i="2" s="1"/>
  <c r="S4013" i="2"/>
  <c r="Q4013" i="2" s="1"/>
  <c r="S4014" i="2"/>
  <c r="Q4014" i="2" s="1"/>
  <c r="S4015" i="2"/>
  <c r="Q4015" i="2" s="1"/>
  <c r="S4017" i="2"/>
  <c r="Q4017" i="2" s="1"/>
  <c r="S4018" i="2"/>
  <c r="Q4018" i="2" s="1"/>
  <c r="S4020" i="2"/>
  <c r="Q4020" i="2" s="1"/>
  <c r="S4021" i="2"/>
  <c r="Q4021" i="2" s="1"/>
  <c r="S4022" i="2"/>
  <c r="Q4022" i="2" s="1"/>
  <c r="S4024" i="2"/>
  <c r="Q4024" i="2" s="1"/>
  <c r="S4025" i="2"/>
  <c r="Q4025" i="2" s="1"/>
  <c r="S4026" i="2"/>
  <c r="Q4026" i="2" s="1"/>
  <c r="S4027" i="2"/>
  <c r="Q4027" i="2" s="1"/>
  <c r="S4028" i="2"/>
  <c r="Q4028" i="2" s="1"/>
  <c r="S4029" i="2"/>
  <c r="Q4029" i="2" s="1"/>
  <c r="S4030" i="2"/>
  <c r="Q4030" i="2" s="1"/>
  <c r="S4031" i="2"/>
  <c r="Q4031" i="2" s="1"/>
  <c r="S4032" i="2"/>
  <c r="Q4032" i="2" s="1"/>
  <c r="S4033" i="2"/>
  <c r="Q4033" i="2" s="1"/>
  <c r="S4034" i="2"/>
  <c r="Q4034" i="2" s="1"/>
  <c r="S4035" i="2"/>
  <c r="Q4035" i="2" s="1"/>
  <c r="S4036" i="2"/>
  <c r="Q4036" i="2" s="1"/>
  <c r="S4037" i="2"/>
  <c r="Q4037" i="2" s="1"/>
  <c r="S4038" i="2"/>
  <c r="Q4038" i="2" s="1"/>
  <c r="S4039" i="2"/>
  <c r="Q4039" i="2" s="1"/>
  <c r="S4040" i="2"/>
  <c r="Q4040" i="2" s="1"/>
  <c r="S4041" i="2"/>
  <c r="Q4041" i="2" s="1"/>
  <c r="S4042" i="2"/>
  <c r="Q4042" i="2" s="1"/>
  <c r="S4043" i="2"/>
  <c r="Q4043" i="2" s="1"/>
  <c r="S4044" i="2"/>
  <c r="Q4044" i="2" s="1"/>
  <c r="S4045" i="2"/>
  <c r="Q4045" i="2" s="1"/>
  <c r="S4046" i="2"/>
  <c r="Q4046" i="2" s="1"/>
  <c r="S4047" i="2"/>
  <c r="Q4047" i="2" s="1"/>
  <c r="S4048" i="2"/>
  <c r="Q4048" i="2" s="1"/>
  <c r="S4049" i="2"/>
  <c r="Q4049" i="2" s="1"/>
  <c r="S4050" i="2"/>
  <c r="Q4050" i="2" s="1"/>
  <c r="S4052" i="2"/>
  <c r="Q4052" i="2" s="1"/>
  <c r="S4053" i="2"/>
  <c r="Q4053" i="2" s="1"/>
  <c r="S4054" i="2"/>
  <c r="Q4054" i="2" s="1"/>
  <c r="S4057" i="2"/>
  <c r="Q4057" i="2" s="1"/>
  <c r="S4058" i="2"/>
  <c r="Q4058" i="2" s="1"/>
  <c r="S4059" i="2"/>
  <c r="Q4059" i="2" s="1"/>
  <c r="S4060" i="2"/>
  <c r="Q4060" i="2" s="1"/>
  <c r="S4061" i="2"/>
  <c r="Q4061" i="2" s="1"/>
  <c r="S4062" i="2"/>
  <c r="Q4062" i="2" s="1"/>
  <c r="S4063" i="2"/>
  <c r="Q4063" i="2" s="1"/>
  <c r="S4064" i="2"/>
  <c r="Q4064" i="2" s="1"/>
  <c r="S4065" i="2"/>
  <c r="Q4065" i="2" s="1"/>
  <c r="S4066" i="2"/>
  <c r="Q4066" i="2" s="1"/>
  <c r="S4067" i="2"/>
  <c r="Q4067" i="2" s="1"/>
  <c r="S4068" i="2"/>
  <c r="Q4068" i="2" s="1"/>
  <c r="S4069" i="2"/>
  <c r="Q4069" i="2" s="1"/>
  <c r="S4070" i="2"/>
  <c r="Q4070" i="2" s="1"/>
  <c r="S4071" i="2"/>
  <c r="Q4071" i="2" s="1"/>
  <c r="S4072" i="2"/>
  <c r="Q4072" i="2" s="1"/>
  <c r="S4073" i="2"/>
  <c r="Q4073" i="2" s="1"/>
  <c r="S4074" i="2"/>
  <c r="Q4074" i="2" s="1"/>
  <c r="S4075" i="2"/>
  <c r="Q4075" i="2" s="1"/>
  <c r="S4076" i="2"/>
  <c r="Q4076" i="2" s="1"/>
  <c r="S4077" i="2"/>
  <c r="Q4077" i="2" s="1"/>
  <c r="S4078" i="2"/>
  <c r="Q4078" i="2" s="1"/>
  <c r="S4079" i="2"/>
  <c r="Q4079" i="2" s="1"/>
  <c r="S4080" i="2"/>
  <c r="Q4080" i="2" s="1"/>
  <c r="S4081" i="2"/>
  <c r="Q4081" i="2" s="1"/>
  <c r="S4082" i="2"/>
  <c r="Q4082" i="2" s="1"/>
  <c r="S4084" i="2"/>
  <c r="Q4084" i="2" s="1"/>
  <c r="S4085" i="2"/>
  <c r="Q4085" i="2" s="1"/>
  <c r="S4088" i="2"/>
  <c r="Q4088" i="2" s="1"/>
  <c r="S4089" i="2"/>
  <c r="Q4089" i="2" s="1"/>
  <c r="S4090" i="2"/>
  <c r="Q4090" i="2" s="1"/>
  <c r="S4091" i="2"/>
  <c r="Q4091" i="2" s="1"/>
  <c r="S4092" i="2"/>
  <c r="Q4092" i="2" s="1"/>
  <c r="S4093" i="2"/>
  <c r="Q4093" i="2" s="1"/>
  <c r="S4094" i="2"/>
  <c r="Q4094" i="2" s="1"/>
  <c r="S4095" i="2"/>
  <c r="Q4095" i="2" s="1"/>
  <c r="S4096" i="2"/>
  <c r="Q4096" i="2" s="1"/>
  <c r="S4097" i="2"/>
  <c r="Q4097" i="2" s="1"/>
  <c r="S4098" i="2"/>
  <c r="Q4098" i="2" s="1"/>
  <c r="S4099" i="2"/>
  <c r="Q4099" i="2" s="1"/>
  <c r="S4100" i="2"/>
  <c r="Q4100" i="2" s="1"/>
  <c r="S4101" i="2"/>
  <c r="Q4101" i="2" s="1"/>
  <c r="S4102" i="2"/>
  <c r="Q4102" i="2" s="1"/>
  <c r="S4103" i="2"/>
  <c r="Q4103" i="2" s="1"/>
  <c r="S4104" i="2"/>
  <c r="Q4104" i="2" s="1"/>
  <c r="S4105" i="2"/>
  <c r="Q4105" i="2" s="1"/>
  <c r="S4106" i="2"/>
  <c r="Q4106" i="2" s="1"/>
  <c r="S4107" i="2"/>
  <c r="Q4107" i="2" s="1"/>
  <c r="S4108" i="2"/>
  <c r="Q4108" i="2" s="1"/>
  <c r="S4109" i="2"/>
  <c r="Q4109" i="2" s="1"/>
  <c r="S4110" i="2"/>
  <c r="Q4110" i="2" s="1"/>
  <c r="S4111" i="2"/>
  <c r="Q4111" i="2" s="1"/>
  <c r="S4112" i="2"/>
  <c r="Q4112" i="2" s="1"/>
  <c r="S4113" i="2"/>
  <c r="Q4113" i="2" s="1"/>
  <c r="S4114" i="2"/>
  <c r="Q4114" i="2" s="1"/>
  <c r="S4116" i="2"/>
  <c r="Q4116" i="2" s="1"/>
  <c r="S4117" i="2"/>
  <c r="Q4117" i="2" s="1"/>
  <c r="S4126" i="2"/>
  <c r="Q4126" i="2" s="1"/>
  <c r="S4127" i="2"/>
  <c r="Q4127" i="2" s="1"/>
  <c r="S4128" i="2"/>
  <c r="Q4128" i="2" s="1"/>
  <c r="S4129" i="2"/>
  <c r="Q4129" i="2" s="1"/>
  <c r="S4130" i="2"/>
  <c r="Q4130" i="2" s="1"/>
  <c r="S4131" i="2"/>
  <c r="Q4131" i="2" s="1"/>
  <c r="S4132" i="2"/>
  <c r="Q4132" i="2" s="1"/>
  <c r="S4133" i="2"/>
  <c r="Q4133" i="2" s="1"/>
  <c r="S4134" i="2"/>
  <c r="Q4134" i="2" s="1"/>
  <c r="S4135" i="2"/>
  <c r="Q4135" i="2" s="1"/>
  <c r="S4137" i="2"/>
  <c r="Q4137" i="2" s="1"/>
  <c r="S4138" i="2"/>
  <c r="Q4138" i="2" s="1"/>
  <c r="S4139" i="2"/>
  <c r="Q4139" i="2" s="1"/>
  <c r="S4140" i="2"/>
  <c r="Q4140" i="2" s="1"/>
  <c r="S4141" i="2"/>
  <c r="Q4141" i="2" s="1"/>
  <c r="S4143" i="2"/>
  <c r="Q4143" i="2" s="1"/>
  <c r="S4144" i="2"/>
  <c r="Q4144" i="2" s="1"/>
  <c r="S4146" i="2"/>
  <c r="Q4146" i="2" s="1"/>
  <c r="S4147" i="2"/>
  <c r="Q4147" i="2" s="1"/>
  <c r="S4148" i="2"/>
  <c r="Q4148" i="2" s="1"/>
  <c r="S4150" i="2"/>
  <c r="Q4150" i="2" s="1"/>
  <c r="S4151" i="2"/>
  <c r="Q4151" i="2" s="1"/>
  <c r="S4152" i="2"/>
  <c r="Q4152" i="2" s="1"/>
  <c r="S4153" i="2"/>
  <c r="Q4153" i="2" s="1"/>
  <c r="S4154" i="2"/>
  <c r="Q4154" i="2" s="1"/>
  <c r="S4155" i="2"/>
  <c r="Q4155" i="2" s="1"/>
  <c r="S4157" i="2"/>
  <c r="Q4157" i="2" s="1"/>
  <c r="S4163" i="2"/>
  <c r="Q4163" i="2" s="1"/>
  <c r="S4165" i="2"/>
  <c r="Q4165" i="2" s="1"/>
  <c r="S4166" i="2"/>
  <c r="Q4166" i="2" s="1"/>
  <c r="S4167" i="2"/>
  <c r="Q4167" i="2" s="1"/>
  <c r="S4169" i="2"/>
  <c r="Q4169" i="2" s="1"/>
  <c r="S4170" i="2"/>
  <c r="Q4170" i="2" s="1"/>
  <c r="S4171" i="2"/>
  <c r="Q4171" i="2" s="1"/>
  <c r="S4172" i="2"/>
  <c r="Q4172" i="2" s="1"/>
  <c r="S4179" i="2"/>
  <c r="Q4179" i="2" s="1"/>
  <c r="S4184" i="2"/>
  <c r="Q4184" i="2" s="1"/>
  <c r="S4185" i="2"/>
  <c r="Q4185" i="2" s="1"/>
  <c r="S4191" i="2"/>
  <c r="Q4191" i="2" s="1"/>
  <c r="S4192" i="2"/>
  <c r="Q4192" i="2" s="1"/>
  <c r="S4193" i="2"/>
  <c r="Q4193" i="2" s="1"/>
  <c r="S4194" i="2"/>
  <c r="Q4194" i="2" s="1"/>
  <c r="S4195" i="2"/>
  <c r="Q4195" i="2" s="1"/>
  <c r="S4196" i="2"/>
  <c r="Q4196" i="2" s="1"/>
  <c r="S4197" i="2"/>
  <c r="Q4197" i="2" s="1"/>
  <c r="S4198" i="2"/>
  <c r="Q4198" i="2" s="1"/>
  <c r="S4199" i="2"/>
  <c r="Q4199" i="2" s="1"/>
  <c r="S4205" i="2"/>
  <c r="Q4205" i="2" s="1"/>
  <c r="S4206" i="2"/>
  <c r="Q4206" i="2" s="1"/>
  <c r="S4208" i="2"/>
  <c r="Q4208" i="2" s="1"/>
  <c r="S4209" i="2"/>
  <c r="Q4209" i="2" s="1"/>
  <c r="S4210" i="2"/>
  <c r="Q4210" i="2" s="1"/>
  <c r="S4211" i="2"/>
  <c r="Q4211" i="2" s="1"/>
  <c r="S4213" i="2"/>
  <c r="Q4213" i="2" s="1"/>
  <c r="S4215" i="2"/>
  <c r="Q4215" i="2" s="1"/>
  <c r="S4216" i="2"/>
  <c r="Q4216" i="2" s="1"/>
  <c r="S4225" i="2"/>
  <c r="Q4225" i="2" s="1"/>
  <c r="S4227" i="2"/>
  <c r="Q4227" i="2" s="1"/>
  <c r="S4229" i="2"/>
  <c r="Q4229" i="2" s="1"/>
  <c r="S4230" i="2"/>
  <c r="Q4230" i="2" s="1"/>
  <c r="S4231" i="2"/>
  <c r="Q4231" i="2" s="1"/>
  <c r="S4234" i="2"/>
  <c r="Q4234" i="2" s="1"/>
  <c r="S4235" i="2"/>
  <c r="Q4235" i="2" s="1"/>
  <c r="S4237" i="2"/>
  <c r="Q4237" i="2" s="1"/>
  <c r="S4238" i="2"/>
  <c r="Q4238" i="2" s="1"/>
  <c r="S4243" i="2"/>
  <c r="Q4243" i="2" s="1"/>
  <c r="S4244" i="2"/>
  <c r="Q4244" i="2" s="1"/>
  <c r="S4245" i="2"/>
  <c r="Q4245" i="2" s="1"/>
  <c r="S4246" i="2"/>
  <c r="Q4246" i="2" s="1"/>
  <c r="S4248" i="2"/>
  <c r="Q4248" i="2" s="1"/>
  <c r="S4249" i="2"/>
  <c r="Q4249" i="2" s="1"/>
  <c r="S4250" i="2"/>
  <c r="Q4250" i="2" s="1"/>
  <c r="S4251" i="2"/>
  <c r="Q4251" i="2" s="1"/>
  <c r="S4253" i="2"/>
  <c r="Q4253" i="2" s="1"/>
  <c r="S4254" i="2"/>
  <c r="Q4254" i="2" s="1"/>
  <c r="S4255" i="2"/>
  <c r="Q4255" i="2" s="1"/>
  <c r="S4256" i="2"/>
  <c r="Q4256" i="2" s="1"/>
  <c r="S4257" i="2"/>
  <c r="Q4257" i="2" s="1"/>
  <c r="S4260" i="2"/>
  <c r="Q4260" i="2" s="1"/>
  <c r="S4261" i="2"/>
  <c r="Q4261" i="2" s="1"/>
  <c r="S4262" i="2"/>
  <c r="Q4262" i="2" s="1"/>
  <c r="S4263" i="2"/>
  <c r="Q4263" i="2" s="1"/>
  <c r="S4268" i="2"/>
  <c r="Q4268" i="2" s="1"/>
  <c r="S4275" i="2"/>
  <c r="Q4275" i="2" s="1"/>
  <c r="S4282" i="2"/>
  <c r="Q4282" i="2" s="1"/>
  <c r="S4286" i="2"/>
  <c r="Q4286" i="2" s="1"/>
  <c r="S4316" i="2"/>
  <c r="Q4316" i="2" s="1"/>
  <c r="S4317" i="2"/>
  <c r="Q4317" i="2" s="1"/>
  <c r="S4318" i="2"/>
  <c r="Q4318" i="2" s="1"/>
  <c r="S4319" i="2"/>
  <c r="Q4319" i="2" s="1"/>
  <c r="S4320" i="2"/>
  <c r="Q4320" i="2" s="1"/>
  <c r="S4321" i="2"/>
  <c r="Q4321" i="2" s="1"/>
  <c r="S4322" i="2"/>
  <c r="Q4322" i="2" s="1"/>
  <c r="S4323" i="2"/>
  <c r="Q4323" i="2" s="1"/>
  <c r="S4324" i="2"/>
  <c r="Q4324" i="2" s="1"/>
  <c r="S4330" i="2"/>
  <c r="Q4330" i="2" s="1"/>
  <c r="S4331" i="2"/>
  <c r="Q4331" i="2" s="1"/>
  <c r="S4332" i="2"/>
  <c r="Q4332" i="2" s="1"/>
  <c r="S4333" i="2"/>
  <c r="Q4333" i="2" s="1"/>
  <c r="S4337" i="2"/>
  <c r="Q4337" i="2" s="1"/>
  <c r="S2990" i="2"/>
  <c r="Q2990" i="2" s="1"/>
  <c r="S2991" i="2"/>
  <c r="Q2991" i="2" s="1"/>
  <c r="S2992" i="2"/>
  <c r="Q2992" i="2" s="1"/>
  <c r="S2993" i="2"/>
  <c r="Q2993" i="2" s="1"/>
  <c r="S2994" i="2"/>
  <c r="Q2994" i="2" s="1"/>
  <c r="S2995" i="2"/>
  <c r="Q2995" i="2" s="1"/>
  <c r="S2996" i="2"/>
  <c r="Q2996" i="2" s="1"/>
  <c r="S2997" i="2"/>
  <c r="Q2997" i="2" s="1"/>
  <c r="S2998" i="2"/>
  <c r="Q2998" i="2" s="1"/>
  <c r="S2999" i="2"/>
  <c r="Q2999" i="2" s="1"/>
  <c r="S3000" i="2"/>
  <c r="Q3000" i="2" s="1"/>
  <c r="S3005" i="2"/>
  <c r="Q3005" i="2" s="1"/>
  <c r="S3006" i="2"/>
  <c r="Q3006" i="2" s="1"/>
  <c r="S3007" i="2"/>
  <c r="Q3007" i="2" s="1"/>
  <c r="S3009" i="2"/>
  <c r="Q3009" i="2" s="1"/>
  <c r="S3010" i="2"/>
  <c r="Q3010" i="2" s="1"/>
  <c r="S3011" i="2"/>
  <c r="Q3011" i="2" s="1"/>
  <c r="S3012" i="2"/>
  <c r="Q3012" i="2" s="1"/>
  <c r="S3013" i="2"/>
  <c r="Q3013" i="2" s="1"/>
  <c r="S3014" i="2"/>
  <c r="Q3014" i="2" s="1"/>
  <c r="S3015" i="2"/>
  <c r="Q3015" i="2" s="1"/>
  <c r="S3016" i="2"/>
  <c r="Q3016" i="2" s="1"/>
  <c r="S3017" i="2"/>
  <c r="Q3017" i="2" s="1"/>
  <c r="S3018" i="2"/>
  <c r="Q3018" i="2" s="1"/>
  <c r="S3019" i="2"/>
  <c r="Q3019" i="2" s="1"/>
  <c r="S3020" i="2"/>
  <c r="Q3020" i="2" s="1"/>
  <c r="S3021" i="2"/>
  <c r="Q3021" i="2" s="1"/>
  <c r="S3022" i="2"/>
  <c r="Q3022" i="2" s="1"/>
  <c r="S3023" i="2"/>
  <c r="Q3023" i="2" s="1"/>
  <c r="S3024" i="2"/>
  <c r="Q3024" i="2" s="1"/>
  <c r="S3025" i="2"/>
  <c r="Q3025" i="2" s="1"/>
  <c r="S3026" i="2"/>
  <c r="Q3026" i="2" s="1"/>
  <c r="S3027" i="2"/>
  <c r="Q3027" i="2" s="1"/>
  <c r="S3028" i="2"/>
  <c r="Q3028" i="2" s="1"/>
  <c r="S3029" i="2"/>
  <c r="Q3029" i="2" s="1"/>
  <c r="S3030" i="2"/>
  <c r="Q3030" i="2" s="1"/>
  <c r="S3031" i="2"/>
  <c r="Q3031" i="2" s="1"/>
  <c r="S3032" i="2"/>
  <c r="Q3032" i="2" s="1"/>
  <c r="S3033" i="2"/>
  <c r="Q3033" i="2" s="1"/>
  <c r="S3034" i="2"/>
  <c r="Q3034" i="2" s="1"/>
  <c r="S3035" i="2"/>
  <c r="Q3035" i="2" s="1"/>
  <c r="S3036" i="2"/>
  <c r="Q3036" i="2" s="1"/>
  <c r="S3037" i="2"/>
  <c r="Q3037" i="2" s="1"/>
  <c r="S3038" i="2"/>
  <c r="Q3038" i="2" s="1"/>
  <c r="S3039" i="2"/>
  <c r="Q3039" i="2" s="1"/>
  <c r="S3040" i="2"/>
  <c r="Q3040" i="2" s="1"/>
  <c r="S3041" i="2"/>
  <c r="Q3041" i="2" s="1"/>
  <c r="S3042" i="2"/>
  <c r="Q3042" i="2" s="1"/>
  <c r="S3043" i="2"/>
  <c r="Q3043" i="2" s="1"/>
  <c r="S3044" i="2"/>
  <c r="Q3044" i="2" s="1"/>
  <c r="S3045" i="2"/>
  <c r="Q3045" i="2" s="1"/>
  <c r="S3046" i="2"/>
  <c r="Q3046" i="2" s="1"/>
  <c r="S3047" i="2"/>
  <c r="Q3047" i="2" s="1"/>
  <c r="S3048" i="2"/>
  <c r="Q3048" i="2" s="1"/>
  <c r="S3049" i="2"/>
  <c r="Q3049" i="2" s="1"/>
  <c r="S3050" i="2"/>
  <c r="Q3050" i="2" s="1"/>
  <c r="S3051" i="2"/>
  <c r="Q3051" i="2" s="1"/>
  <c r="S3052" i="2"/>
  <c r="Q3052" i="2" s="1"/>
  <c r="S3053" i="2"/>
  <c r="Q3053" i="2" s="1"/>
  <c r="S3054" i="2"/>
  <c r="Q3054" i="2" s="1"/>
  <c r="S3055" i="2"/>
  <c r="Q3055" i="2" s="1"/>
  <c r="S3067" i="2"/>
  <c r="Q3067" i="2" s="1"/>
  <c r="S3068" i="2"/>
  <c r="Q3068" i="2" s="1"/>
  <c r="S3069" i="2"/>
  <c r="Q3069" i="2" s="1"/>
  <c r="S3070" i="2"/>
  <c r="Q3070" i="2" s="1"/>
  <c r="S3071" i="2"/>
  <c r="Q3071" i="2" s="1"/>
  <c r="S3072" i="2"/>
  <c r="Q3072" i="2" s="1"/>
  <c r="S3073" i="2"/>
  <c r="Q3073" i="2" s="1"/>
  <c r="S3074" i="2"/>
  <c r="Q3074" i="2" s="1"/>
  <c r="S3075" i="2"/>
  <c r="Q3075" i="2" s="1"/>
  <c r="S3076" i="2"/>
  <c r="Q3076" i="2" s="1"/>
  <c r="S3077" i="2"/>
  <c r="Q3077" i="2" s="1"/>
  <c r="S3078" i="2"/>
  <c r="Q3078" i="2" s="1"/>
  <c r="S3079" i="2"/>
  <c r="Q3079" i="2" s="1"/>
  <c r="S3080" i="2"/>
  <c r="Q3080" i="2" s="1"/>
  <c r="S3081" i="2"/>
  <c r="Q3081" i="2" s="1"/>
  <c r="S3082" i="2"/>
  <c r="Q3082" i="2" s="1"/>
  <c r="S3083" i="2"/>
  <c r="Q3083" i="2" s="1"/>
  <c r="S3084" i="2"/>
  <c r="Q3084" i="2" s="1"/>
  <c r="S3085" i="2"/>
  <c r="Q3085" i="2" s="1"/>
  <c r="S3086" i="2"/>
  <c r="Q3086" i="2" s="1"/>
  <c r="S3087" i="2"/>
  <c r="Q3087" i="2" s="1"/>
  <c r="S3088" i="2"/>
  <c r="Q3088" i="2" s="1"/>
  <c r="S3089" i="2"/>
  <c r="Q3089" i="2" s="1"/>
  <c r="S3090" i="2"/>
  <c r="Q3090" i="2" s="1"/>
  <c r="S3091" i="2"/>
  <c r="Q3091" i="2" s="1"/>
  <c r="S3092" i="2"/>
  <c r="Q3092" i="2" s="1"/>
  <c r="S3093" i="2"/>
  <c r="Q3093" i="2" s="1"/>
  <c r="S3094" i="2"/>
  <c r="Q3094" i="2" s="1"/>
  <c r="S3095" i="2"/>
  <c r="Q3095" i="2" s="1"/>
  <c r="S3096" i="2"/>
  <c r="Q3096" i="2" s="1"/>
  <c r="S3097" i="2"/>
  <c r="Q3097" i="2" s="1"/>
  <c r="S3098" i="2"/>
  <c r="Q3098" i="2" s="1"/>
  <c r="S3099" i="2"/>
  <c r="Q3099" i="2" s="1"/>
  <c r="S3100" i="2"/>
  <c r="Q3100" i="2" s="1"/>
  <c r="S3101" i="2"/>
  <c r="Q3101" i="2" s="1"/>
  <c r="S3102" i="2"/>
  <c r="Q3102" i="2" s="1"/>
  <c r="S3103" i="2"/>
  <c r="Q3103" i="2" s="1"/>
  <c r="S3104" i="2"/>
  <c r="Q3104" i="2" s="1"/>
  <c r="S3105" i="2"/>
  <c r="Q3105" i="2" s="1"/>
  <c r="S3106" i="2"/>
  <c r="Q3106" i="2" s="1"/>
  <c r="S3107" i="2"/>
  <c r="Q3107" i="2" s="1"/>
  <c r="S3108" i="2"/>
  <c r="Q3108" i="2" s="1"/>
  <c r="S3109" i="2"/>
  <c r="Q3109" i="2" s="1"/>
  <c r="S3110" i="2"/>
  <c r="Q3110" i="2" s="1"/>
  <c r="S3111" i="2"/>
  <c r="Q3111" i="2" s="1"/>
  <c r="S3112" i="2"/>
  <c r="Q3112" i="2" s="1"/>
  <c r="S3113" i="2"/>
  <c r="Q3113" i="2" s="1"/>
  <c r="S3114" i="2"/>
  <c r="Q3114" i="2" s="1"/>
  <c r="S3115" i="2"/>
  <c r="Q3115" i="2" s="1"/>
  <c r="S3116" i="2"/>
  <c r="Q3116" i="2" s="1"/>
  <c r="S3117" i="2"/>
  <c r="Q3117" i="2" s="1"/>
  <c r="S3118" i="2"/>
  <c r="Q3118" i="2" s="1"/>
  <c r="S3119" i="2"/>
  <c r="Q3119" i="2" s="1"/>
  <c r="S3120" i="2"/>
  <c r="Q3120" i="2" s="1"/>
  <c r="S3121" i="2"/>
  <c r="Q3121" i="2" s="1"/>
  <c r="S3122" i="2"/>
  <c r="Q3122" i="2" s="1"/>
  <c r="S3123" i="2"/>
  <c r="Q3123" i="2" s="1"/>
  <c r="S3124" i="2"/>
  <c r="Q3124" i="2" s="1"/>
  <c r="S3125" i="2"/>
  <c r="Q3125" i="2" s="1"/>
  <c r="S3126" i="2"/>
  <c r="Q3126" i="2" s="1"/>
  <c r="S3127" i="2"/>
  <c r="Q3127" i="2" s="1"/>
  <c r="S3128" i="2"/>
  <c r="Q3128" i="2" s="1"/>
  <c r="S3129" i="2"/>
  <c r="Q3129" i="2" s="1"/>
  <c r="S3130" i="2"/>
  <c r="Q3130" i="2" s="1"/>
  <c r="S3131" i="2"/>
  <c r="Q3131" i="2" s="1"/>
  <c r="S3136" i="2"/>
  <c r="Q3136" i="2" s="1"/>
  <c r="S3138" i="2"/>
  <c r="Q3138" i="2" s="1"/>
  <c r="S3140" i="2"/>
  <c r="Q3140" i="2" s="1"/>
  <c r="S3141" i="2"/>
  <c r="Q3141" i="2" s="1"/>
  <c r="S3142" i="2"/>
  <c r="Q3142" i="2" s="1"/>
  <c r="S3144" i="2"/>
  <c r="Q3144" i="2" s="1"/>
  <c r="S3146" i="2"/>
  <c r="Q3146" i="2" s="1"/>
  <c r="S3148" i="2"/>
  <c r="Q3148" i="2" s="1"/>
  <c r="S3150" i="2"/>
  <c r="Q3150" i="2" s="1"/>
  <c r="S3155" i="2"/>
  <c r="Q3155" i="2" s="1"/>
  <c r="S3157" i="2"/>
  <c r="Q3157" i="2" s="1"/>
  <c r="S3159" i="2"/>
  <c r="Q3159" i="2" s="1"/>
  <c r="S3162" i="2"/>
  <c r="Q3162" i="2" s="1"/>
  <c r="S3163" i="2"/>
  <c r="Q3163" i="2" s="1"/>
  <c r="S3165" i="2"/>
  <c r="Q3165" i="2" s="1"/>
  <c r="S3166" i="2"/>
  <c r="Q3166" i="2" s="1"/>
  <c r="S3167" i="2"/>
  <c r="Q3167" i="2" s="1"/>
  <c r="S3171" i="2"/>
  <c r="Q3171" i="2" s="1"/>
  <c r="S3175" i="2"/>
  <c r="Q3175" i="2" s="1"/>
  <c r="S3176" i="2"/>
  <c r="Q3176" i="2" s="1"/>
  <c r="S3177" i="2"/>
  <c r="Q3177" i="2" s="1"/>
  <c r="S3178" i="2"/>
  <c r="Q3178" i="2" s="1"/>
  <c r="S3179" i="2"/>
  <c r="Q3179" i="2" s="1"/>
  <c r="S3180" i="2"/>
  <c r="Q3180" i="2" s="1"/>
  <c r="S3181" i="2"/>
  <c r="Q3181" i="2" s="1"/>
  <c r="S3182" i="2"/>
  <c r="Q3182" i="2" s="1"/>
  <c r="S3183" i="2"/>
  <c r="Q3183" i="2" s="1"/>
  <c r="S3184" i="2"/>
  <c r="Q3184" i="2" s="1"/>
  <c r="S3185" i="2"/>
  <c r="Q3185" i="2" s="1"/>
  <c r="S3188" i="2"/>
  <c r="Q3188" i="2" s="1"/>
  <c r="S3189" i="2"/>
  <c r="Q3189" i="2" s="1"/>
  <c r="S3190" i="2"/>
  <c r="Q3190" i="2" s="1"/>
  <c r="S3191" i="2"/>
  <c r="Q3191" i="2" s="1"/>
  <c r="S3192" i="2"/>
  <c r="Q3192" i="2" s="1"/>
  <c r="S3193" i="2"/>
  <c r="Q3193" i="2" s="1"/>
  <c r="S3194" i="2"/>
  <c r="Q3194" i="2" s="1"/>
  <c r="S3199" i="2"/>
  <c r="Q3199" i="2" s="1"/>
  <c r="S3200" i="2"/>
  <c r="Q3200" i="2" s="1"/>
  <c r="S3201" i="2"/>
  <c r="Q3201" i="2" s="1"/>
  <c r="S3202" i="2"/>
  <c r="Q3202" i="2" s="1"/>
  <c r="S3208" i="2"/>
  <c r="Q3208" i="2" s="1"/>
  <c r="S3210" i="2"/>
  <c r="Q3210" i="2" s="1"/>
  <c r="S3211" i="2"/>
  <c r="Q3211" i="2" s="1"/>
  <c r="S3212" i="2"/>
  <c r="Q3212" i="2" s="1"/>
  <c r="S3221" i="2"/>
  <c r="Q3221" i="2" s="1"/>
  <c r="S3222" i="2"/>
  <c r="Q3222" i="2" s="1"/>
  <c r="S3225" i="2"/>
  <c r="Q3225" i="2" s="1"/>
  <c r="S3227" i="2"/>
  <c r="Q3227" i="2" s="1"/>
  <c r="S3228" i="2"/>
  <c r="Q3228" i="2" s="1"/>
  <c r="S3231" i="2"/>
  <c r="Q3231" i="2" s="1"/>
  <c r="S3232" i="2"/>
  <c r="Q3232" i="2" s="1"/>
  <c r="S3233" i="2"/>
  <c r="Q3233" i="2" s="1"/>
  <c r="S3234" i="2"/>
  <c r="Q3234" i="2" s="1"/>
  <c r="S3235" i="2"/>
  <c r="Q3235" i="2" s="1"/>
  <c r="S3236" i="2"/>
  <c r="Q3236" i="2" s="1"/>
  <c r="S3237" i="2"/>
  <c r="Q3237" i="2" s="1"/>
  <c r="S3241" i="2"/>
  <c r="Q3241" i="2" s="1"/>
  <c r="S3243" i="2"/>
  <c r="Q3243" i="2" s="1"/>
  <c r="S3244" i="2"/>
  <c r="Q3244" i="2" s="1"/>
  <c r="S3245" i="2"/>
  <c r="Q3245" i="2" s="1"/>
  <c r="S3246" i="2"/>
  <c r="Q3246" i="2" s="1"/>
  <c r="S3248" i="2"/>
  <c r="Q3248" i="2" s="1"/>
  <c r="S3249" i="2"/>
  <c r="Q3249" i="2" s="1"/>
  <c r="S3250" i="2"/>
  <c r="Q3250" i="2" s="1"/>
  <c r="S3251" i="2"/>
  <c r="Q3251" i="2" s="1"/>
  <c r="S3252" i="2"/>
  <c r="Q3252" i="2" s="1"/>
  <c r="S3254" i="2"/>
  <c r="Q3254" i="2" s="1"/>
  <c r="S3255" i="2"/>
  <c r="Q3255" i="2" s="1"/>
  <c r="S3256" i="2"/>
  <c r="Q3256" i="2" s="1"/>
  <c r="S3257" i="2"/>
  <c r="Q3257" i="2" s="1"/>
  <c r="S3266" i="2"/>
  <c r="Q3266" i="2" s="1"/>
  <c r="S3267" i="2"/>
  <c r="Q3267" i="2" s="1"/>
  <c r="S3268" i="2"/>
  <c r="Q3268" i="2" s="1"/>
  <c r="S3269" i="2"/>
  <c r="Q3269" i="2" s="1"/>
  <c r="S3270" i="2"/>
  <c r="Q3270" i="2" s="1"/>
  <c r="S3271" i="2"/>
  <c r="Q3271" i="2" s="1"/>
  <c r="S3272" i="2"/>
  <c r="Q3272" i="2" s="1"/>
  <c r="S3278" i="2"/>
  <c r="Q3278" i="2" s="1"/>
  <c r="S3279" i="2"/>
  <c r="Q3279" i="2" s="1"/>
  <c r="S3280" i="2"/>
  <c r="Q3280" i="2" s="1"/>
  <c r="S3281" i="2"/>
  <c r="Q3281" i="2" s="1"/>
  <c r="S3282" i="2"/>
  <c r="Q3282" i="2" s="1"/>
  <c r="S3283" i="2"/>
  <c r="Q3283" i="2" s="1"/>
  <c r="S3284" i="2"/>
  <c r="Q3284" i="2" s="1"/>
  <c r="S3285" i="2"/>
  <c r="Q3285" i="2" s="1"/>
  <c r="S3286" i="2"/>
  <c r="Q3286" i="2" s="1"/>
  <c r="S3287" i="2"/>
  <c r="Q3287" i="2" s="1"/>
  <c r="S3288" i="2"/>
  <c r="Q3288" i="2" s="1"/>
  <c r="S3289" i="2"/>
  <c r="Q3289" i="2" s="1"/>
  <c r="S3290" i="2"/>
  <c r="Q3290" i="2" s="1"/>
  <c r="S3291" i="2"/>
  <c r="Q3291" i="2" s="1"/>
  <c r="S3292" i="2"/>
  <c r="Q3292" i="2" s="1"/>
  <c r="S3293" i="2"/>
  <c r="Q3293" i="2" s="1"/>
  <c r="S3294" i="2"/>
  <c r="Q3294" i="2" s="1"/>
  <c r="S3295" i="2"/>
  <c r="Q3295" i="2" s="1"/>
  <c r="S3297" i="2"/>
  <c r="Q3297" i="2" s="1"/>
  <c r="S3298" i="2"/>
  <c r="Q3298" i="2" s="1"/>
  <c r="S3299" i="2"/>
  <c r="Q3299" i="2" s="1"/>
  <c r="S3300" i="2"/>
  <c r="Q3300" i="2" s="1"/>
  <c r="S3301" i="2"/>
  <c r="Q3301" i="2" s="1"/>
  <c r="S3302" i="2"/>
  <c r="Q3302" i="2" s="1"/>
  <c r="S3303" i="2"/>
  <c r="Q3303" i="2" s="1"/>
  <c r="S3304" i="2"/>
  <c r="Q3304" i="2" s="1"/>
  <c r="S3305" i="2"/>
  <c r="Q3305" i="2" s="1"/>
  <c r="S3306" i="2"/>
  <c r="Q3306" i="2" s="1"/>
  <c r="S3307" i="2"/>
  <c r="Q3307" i="2" s="1"/>
  <c r="S3308" i="2"/>
  <c r="Q3308" i="2" s="1"/>
  <c r="S3309" i="2"/>
  <c r="Q3309" i="2" s="1"/>
  <c r="S3310" i="2"/>
  <c r="Q3310" i="2" s="1"/>
  <c r="S3312" i="2"/>
  <c r="Q3312" i="2" s="1"/>
  <c r="S3313" i="2"/>
  <c r="Q3313" i="2" s="1"/>
  <c r="S3314" i="2"/>
  <c r="Q3314" i="2" s="1"/>
  <c r="S3315" i="2"/>
  <c r="Q3315" i="2" s="1"/>
  <c r="S3316" i="2"/>
  <c r="Q3316" i="2" s="1"/>
  <c r="S3317" i="2"/>
  <c r="Q3317" i="2" s="1"/>
  <c r="S3318" i="2"/>
  <c r="Q3318" i="2" s="1"/>
  <c r="S3319" i="2"/>
  <c r="Q3319" i="2" s="1"/>
  <c r="S3321" i="2"/>
  <c r="Q3321" i="2" s="1"/>
  <c r="S3322" i="2"/>
  <c r="Q3322" i="2" s="1"/>
  <c r="S3323" i="2"/>
  <c r="Q3323" i="2" s="1"/>
  <c r="S3324" i="2"/>
  <c r="Q3324" i="2" s="1"/>
  <c r="S3325" i="2"/>
  <c r="Q3325" i="2" s="1"/>
  <c r="S3326" i="2"/>
  <c r="Q3326" i="2" s="1"/>
  <c r="S3327" i="2"/>
  <c r="Q3327" i="2" s="1"/>
  <c r="S3328" i="2"/>
  <c r="Q3328" i="2" s="1"/>
  <c r="S3329" i="2"/>
  <c r="Q3329" i="2" s="1"/>
  <c r="S3330" i="2"/>
  <c r="Q3330" i="2" s="1"/>
  <c r="S3331" i="2"/>
  <c r="Q3331" i="2" s="1"/>
  <c r="S3332" i="2"/>
  <c r="Q3332" i="2" s="1"/>
  <c r="S3333" i="2"/>
  <c r="Q3333" i="2" s="1"/>
  <c r="S3334" i="2"/>
  <c r="Q3334" i="2" s="1"/>
  <c r="S3335" i="2"/>
  <c r="Q3335" i="2" s="1"/>
  <c r="S3336" i="2"/>
  <c r="Q3336" i="2" s="1"/>
  <c r="S3337" i="2"/>
  <c r="Q3337" i="2" s="1"/>
  <c r="S3338" i="2"/>
  <c r="Q3338" i="2" s="1"/>
  <c r="S3339" i="2"/>
  <c r="Q3339" i="2" s="1"/>
  <c r="S3340" i="2"/>
  <c r="Q3340" i="2" s="1"/>
  <c r="S3341" i="2"/>
  <c r="Q3341" i="2" s="1"/>
  <c r="S3342" i="2"/>
  <c r="Q3342" i="2" s="1"/>
  <c r="S3343" i="2"/>
  <c r="Q3343" i="2" s="1"/>
  <c r="S3344" i="2"/>
  <c r="Q3344" i="2" s="1"/>
  <c r="S3345" i="2"/>
  <c r="Q3345" i="2" s="1"/>
  <c r="S3346" i="2"/>
  <c r="Q3346" i="2" s="1"/>
  <c r="S3348" i="2"/>
  <c r="Q3348" i="2" s="1"/>
  <c r="S3350" i="2"/>
  <c r="Q3350" i="2" s="1"/>
  <c r="S3351" i="2"/>
  <c r="Q3351" i="2" s="1"/>
  <c r="S3352" i="2"/>
  <c r="Q3352" i="2" s="1"/>
  <c r="S3353" i="2"/>
  <c r="Q3353" i="2" s="1"/>
  <c r="S3354" i="2"/>
  <c r="Q3354" i="2" s="1"/>
  <c r="S3355" i="2"/>
  <c r="Q3355" i="2" s="1"/>
  <c r="S3356" i="2"/>
  <c r="Q3356" i="2" s="1"/>
  <c r="S3357" i="2"/>
  <c r="Q3357" i="2" s="1"/>
  <c r="S3358" i="2"/>
  <c r="Q3358" i="2" s="1"/>
  <c r="S3359" i="2"/>
  <c r="Q3359" i="2" s="1"/>
  <c r="S3360" i="2"/>
  <c r="Q3360" i="2" s="1"/>
  <c r="S3361" i="2"/>
  <c r="Q3361" i="2" s="1"/>
  <c r="S3362" i="2"/>
  <c r="Q3362" i="2" s="1"/>
  <c r="S3363" i="2"/>
  <c r="Q3363" i="2" s="1"/>
  <c r="S3364" i="2"/>
  <c r="Q3364" i="2" s="1"/>
  <c r="S3365" i="2"/>
  <c r="Q3365" i="2" s="1"/>
  <c r="S3366" i="2"/>
  <c r="Q3366" i="2" s="1"/>
  <c r="S3367" i="2"/>
  <c r="Q3367" i="2" s="1"/>
  <c r="S3368" i="2"/>
  <c r="Q3368" i="2" s="1"/>
  <c r="S3369" i="2"/>
  <c r="Q3369" i="2" s="1"/>
  <c r="S3370" i="2"/>
  <c r="Q3370" i="2" s="1"/>
  <c r="S3371" i="2"/>
  <c r="Q3371" i="2" s="1"/>
  <c r="S3372" i="2"/>
  <c r="Q3372" i="2" s="1"/>
  <c r="S3373" i="2"/>
  <c r="Q3373" i="2" s="1"/>
  <c r="S3374" i="2"/>
  <c r="Q3374" i="2" s="1"/>
  <c r="S3375" i="2"/>
  <c r="Q3375" i="2" s="1"/>
  <c r="S3376" i="2"/>
  <c r="Q3376" i="2" s="1"/>
  <c r="S3377" i="2"/>
  <c r="Q3377" i="2" s="1"/>
  <c r="S3378" i="2"/>
  <c r="Q3378" i="2" s="1"/>
  <c r="S3379" i="2"/>
  <c r="Q3379" i="2" s="1"/>
  <c r="S3380" i="2"/>
  <c r="Q3380" i="2" s="1"/>
  <c r="S3381" i="2"/>
  <c r="Q3381" i="2" s="1"/>
  <c r="S3382" i="2"/>
  <c r="Q3382" i="2" s="1"/>
  <c r="S3383" i="2"/>
  <c r="Q3383" i="2" s="1"/>
  <c r="S3384" i="2"/>
  <c r="Q3384" i="2" s="1"/>
  <c r="S3385" i="2"/>
  <c r="Q3385" i="2" s="1"/>
  <c r="S3386" i="2"/>
  <c r="Q3386" i="2" s="1"/>
  <c r="S3387" i="2"/>
  <c r="Q3387" i="2" s="1"/>
  <c r="S3388" i="2"/>
  <c r="Q3388" i="2" s="1"/>
  <c r="S3389" i="2"/>
  <c r="Q3389" i="2" s="1"/>
  <c r="S3390" i="2"/>
  <c r="Q3390" i="2" s="1"/>
  <c r="S3391" i="2"/>
  <c r="Q3391" i="2" s="1"/>
  <c r="S3392" i="2"/>
  <c r="Q3392" i="2" s="1"/>
  <c r="S3393" i="2"/>
  <c r="Q3393" i="2" s="1"/>
  <c r="S3394" i="2"/>
  <c r="Q3394" i="2" s="1"/>
  <c r="S3395" i="2"/>
  <c r="Q3395" i="2" s="1"/>
  <c r="S3396" i="2"/>
  <c r="Q3396" i="2" s="1"/>
  <c r="S3398" i="2"/>
  <c r="Q3398" i="2" s="1"/>
  <c r="S3399" i="2"/>
  <c r="Q3399" i="2" s="1"/>
  <c r="S3400" i="2"/>
  <c r="Q3400" i="2" s="1"/>
  <c r="S3401" i="2"/>
  <c r="Q3401" i="2" s="1"/>
  <c r="S3402" i="2"/>
  <c r="Q3402" i="2" s="1"/>
  <c r="S3403" i="2"/>
  <c r="Q3403" i="2" s="1"/>
  <c r="S3404" i="2"/>
  <c r="Q3404" i="2" s="1"/>
  <c r="S3405" i="2"/>
  <c r="Q3405" i="2" s="1"/>
  <c r="S3406" i="2"/>
  <c r="Q3406" i="2" s="1"/>
  <c r="S3408" i="2"/>
  <c r="Q3408" i="2" s="1"/>
  <c r="S3409" i="2"/>
  <c r="Q3409" i="2" s="1"/>
  <c r="S3410" i="2"/>
  <c r="Q3410" i="2" s="1"/>
  <c r="S3411" i="2"/>
  <c r="Q3411" i="2" s="1"/>
  <c r="S3412" i="2"/>
  <c r="Q3412" i="2" s="1"/>
  <c r="S3413" i="2"/>
  <c r="Q3413" i="2" s="1"/>
  <c r="S3414" i="2"/>
  <c r="Q3414" i="2" s="1"/>
  <c r="S3415" i="2"/>
  <c r="Q3415" i="2" s="1"/>
  <c r="S3416" i="2"/>
  <c r="Q3416" i="2" s="1"/>
  <c r="S3417" i="2"/>
  <c r="Q3417" i="2" s="1"/>
  <c r="S3418" i="2"/>
  <c r="Q3418" i="2" s="1"/>
  <c r="S3419" i="2"/>
  <c r="Q3419" i="2" s="1"/>
  <c r="S3420" i="2"/>
  <c r="Q3420" i="2" s="1"/>
  <c r="S3421" i="2"/>
  <c r="Q3421" i="2" s="1"/>
  <c r="S3422" i="2"/>
  <c r="Q3422" i="2" s="1"/>
  <c r="S3423" i="2"/>
  <c r="Q3423" i="2" s="1"/>
  <c r="S3424" i="2"/>
  <c r="Q3424" i="2" s="1"/>
  <c r="S3425" i="2"/>
  <c r="Q3425" i="2" s="1"/>
  <c r="S3426" i="2"/>
  <c r="Q3426" i="2" s="1"/>
  <c r="S3427" i="2"/>
  <c r="Q3427" i="2" s="1"/>
  <c r="S3428" i="2"/>
  <c r="Q3428" i="2" s="1"/>
  <c r="S3429" i="2"/>
  <c r="Q3429" i="2" s="1"/>
  <c r="S3430" i="2"/>
  <c r="Q3430" i="2" s="1"/>
  <c r="S3431" i="2"/>
  <c r="Q3431" i="2" s="1"/>
  <c r="S3432" i="2"/>
  <c r="Q3432" i="2" s="1"/>
  <c r="S3433" i="2"/>
  <c r="Q3433" i="2" s="1"/>
  <c r="S3434" i="2"/>
  <c r="Q3434" i="2" s="1"/>
  <c r="S3435" i="2"/>
  <c r="Q3435" i="2" s="1"/>
  <c r="S3436" i="2"/>
  <c r="Q3436" i="2" s="1"/>
  <c r="S3437" i="2"/>
  <c r="Q3437" i="2" s="1"/>
  <c r="S3438" i="2"/>
  <c r="Q3438" i="2" s="1"/>
  <c r="S3439" i="2"/>
  <c r="Q3439" i="2" s="1"/>
  <c r="S3440" i="2"/>
  <c r="Q3440" i="2" s="1"/>
  <c r="S3441" i="2"/>
  <c r="Q3441" i="2" s="1"/>
  <c r="S3442" i="2"/>
  <c r="Q3442" i="2" s="1"/>
  <c r="S3443" i="2"/>
  <c r="Q3443" i="2" s="1"/>
  <c r="S3444" i="2"/>
  <c r="Q3444" i="2" s="1"/>
  <c r="S3445" i="2"/>
  <c r="Q3445" i="2" s="1"/>
  <c r="S3446" i="2"/>
  <c r="Q3446" i="2" s="1"/>
  <c r="S3448" i="2"/>
  <c r="Q3448" i="2" s="1"/>
  <c r="S3449" i="2"/>
  <c r="Q3449" i="2" s="1"/>
  <c r="S3450" i="2"/>
  <c r="Q3450" i="2" s="1"/>
  <c r="S3451" i="2"/>
  <c r="Q3451" i="2" s="1"/>
  <c r="S3452" i="2"/>
  <c r="Q3452" i="2" s="1"/>
  <c r="S3453" i="2"/>
  <c r="Q3453" i="2" s="1"/>
  <c r="S3454" i="2"/>
  <c r="Q3454" i="2" s="1"/>
  <c r="S3455" i="2"/>
  <c r="Q3455" i="2" s="1"/>
  <c r="S3456" i="2"/>
  <c r="Q3456" i="2" s="1"/>
  <c r="S3459" i="2"/>
  <c r="Q3459" i="2" s="1"/>
  <c r="S3460" i="2"/>
  <c r="Q3460" i="2" s="1"/>
  <c r="S3461" i="2"/>
  <c r="Q3461" i="2" s="1"/>
  <c r="S3462" i="2"/>
  <c r="Q3462" i="2" s="1"/>
  <c r="S3463" i="2"/>
  <c r="Q3463" i="2" s="1"/>
  <c r="S3464" i="2"/>
  <c r="Q3464" i="2" s="1"/>
  <c r="S3465" i="2"/>
  <c r="Q3465" i="2" s="1"/>
  <c r="S3466" i="2"/>
  <c r="Q3466" i="2" s="1"/>
  <c r="S3467" i="2"/>
  <c r="Q3467" i="2" s="1"/>
  <c r="S3468" i="2"/>
  <c r="Q3468" i="2" s="1"/>
  <c r="S3469" i="2"/>
  <c r="Q3469" i="2" s="1"/>
  <c r="S3470" i="2"/>
  <c r="Q3470" i="2" s="1"/>
  <c r="S3471" i="2"/>
  <c r="Q3471" i="2" s="1"/>
  <c r="S3472" i="2"/>
  <c r="Q3472" i="2" s="1"/>
  <c r="S3473" i="2"/>
  <c r="Q3473" i="2" s="1"/>
  <c r="S3474" i="2"/>
  <c r="Q3474" i="2" s="1"/>
  <c r="S3475" i="2"/>
  <c r="Q3475" i="2" s="1"/>
  <c r="S3476" i="2"/>
  <c r="Q3476" i="2" s="1"/>
  <c r="S3477" i="2"/>
  <c r="Q3477" i="2" s="1"/>
  <c r="S3478" i="2"/>
  <c r="Q3478" i="2" s="1"/>
  <c r="S3479" i="2"/>
  <c r="Q3479" i="2" s="1"/>
  <c r="S3480" i="2"/>
  <c r="Q3480" i="2" s="1"/>
  <c r="S3481" i="2"/>
  <c r="Q3481" i="2" s="1"/>
  <c r="S3482" i="2"/>
  <c r="Q3482" i="2" s="1"/>
  <c r="S3483" i="2"/>
  <c r="Q3483" i="2" s="1"/>
  <c r="S3484" i="2"/>
  <c r="Q3484" i="2" s="1"/>
  <c r="S3485" i="2"/>
  <c r="Q3485" i="2" s="1"/>
  <c r="S3486" i="2"/>
  <c r="Q3486" i="2" s="1"/>
  <c r="S3487" i="2"/>
  <c r="Q3487" i="2" s="1"/>
  <c r="S3488" i="2"/>
  <c r="Q3488" i="2" s="1"/>
  <c r="S3489" i="2"/>
  <c r="Q3489" i="2" s="1"/>
  <c r="S3490" i="2"/>
  <c r="Q3490" i="2" s="1"/>
  <c r="S3491" i="2"/>
  <c r="Q3491" i="2" s="1"/>
  <c r="S3492" i="2"/>
  <c r="Q3492" i="2" s="1"/>
  <c r="S3493" i="2"/>
  <c r="Q3493" i="2" s="1"/>
  <c r="S3494" i="2"/>
  <c r="Q3494" i="2" s="1"/>
  <c r="S3495" i="2"/>
  <c r="Q3495" i="2" s="1"/>
  <c r="S3496" i="2"/>
  <c r="Q3496" i="2" s="1"/>
  <c r="S3497" i="2"/>
  <c r="Q3497" i="2" s="1"/>
  <c r="S3498" i="2"/>
  <c r="Q3498" i="2" s="1"/>
  <c r="S3499" i="2"/>
  <c r="Q3499" i="2" s="1"/>
  <c r="S3500" i="2"/>
  <c r="Q3500" i="2" s="1"/>
  <c r="S3501" i="2"/>
  <c r="Q3501" i="2" s="1"/>
  <c r="S3503" i="2"/>
  <c r="Q3503" i="2" s="1"/>
  <c r="S3504" i="2"/>
  <c r="Q3504" i="2" s="1"/>
  <c r="S3505" i="2"/>
  <c r="Q3505" i="2" s="1"/>
  <c r="S3506" i="2"/>
  <c r="Q3506" i="2" s="1"/>
  <c r="S3507" i="2"/>
  <c r="Q3507" i="2" s="1"/>
  <c r="S3508" i="2"/>
  <c r="Q3508" i="2" s="1"/>
  <c r="S3509" i="2"/>
  <c r="Q3509" i="2" s="1"/>
  <c r="S3510" i="2"/>
  <c r="Q3510" i="2" s="1"/>
  <c r="S3511" i="2"/>
  <c r="Q3511" i="2" s="1"/>
  <c r="S3512" i="2"/>
  <c r="Q3512" i="2" s="1"/>
  <c r="S3514" i="2"/>
  <c r="Q3514" i="2" s="1"/>
  <c r="S3515" i="2"/>
  <c r="Q3515" i="2" s="1"/>
  <c r="S3516" i="2"/>
  <c r="Q3516" i="2" s="1"/>
  <c r="S3517" i="2"/>
  <c r="Q3517" i="2" s="1"/>
  <c r="S3518" i="2"/>
  <c r="Q3518" i="2" s="1"/>
  <c r="S3519" i="2"/>
  <c r="Q3519" i="2" s="1"/>
  <c r="S3520" i="2"/>
  <c r="Q3520" i="2" s="1"/>
  <c r="S3521" i="2"/>
  <c r="Q3521" i="2" s="1"/>
  <c r="S3522" i="2"/>
  <c r="Q3522" i="2" s="1"/>
  <c r="S3523" i="2"/>
  <c r="Q3523" i="2" s="1"/>
  <c r="S3524" i="2"/>
  <c r="Q3524" i="2" s="1"/>
  <c r="S3525" i="2"/>
  <c r="Q3525" i="2" s="1"/>
  <c r="S3526" i="2"/>
  <c r="Q3526" i="2" s="1"/>
  <c r="S3527" i="2"/>
  <c r="Q3527" i="2" s="1"/>
  <c r="S3528" i="2"/>
  <c r="Q3528" i="2" s="1"/>
  <c r="S3529" i="2"/>
  <c r="Q3529" i="2" s="1"/>
  <c r="S3530" i="2"/>
  <c r="Q3530" i="2" s="1"/>
  <c r="S3531" i="2"/>
  <c r="Q3531" i="2" s="1"/>
  <c r="S3532" i="2"/>
  <c r="Q3532" i="2" s="1"/>
  <c r="S3533" i="2"/>
  <c r="Q3533" i="2" s="1"/>
  <c r="S3534" i="2"/>
  <c r="Q3534" i="2" s="1"/>
  <c r="S3535" i="2"/>
  <c r="Q3535" i="2" s="1"/>
  <c r="S3536" i="2"/>
  <c r="Q3536" i="2" s="1"/>
  <c r="S3537" i="2"/>
  <c r="Q3537" i="2" s="1"/>
  <c r="S3538" i="2"/>
  <c r="Q3538" i="2" s="1"/>
  <c r="S3539" i="2"/>
  <c r="Q3539" i="2" s="1"/>
  <c r="S3540" i="2"/>
  <c r="Q3540" i="2" s="1"/>
  <c r="S3541" i="2"/>
  <c r="Q3541" i="2" s="1"/>
  <c r="S3542" i="2"/>
  <c r="Q3542" i="2" s="1"/>
  <c r="S3543" i="2"/>
  <c r="Q3543" i="2" s="1"/>
  <c r="S3544" i="2"/>
  <c r="Q3544" i="2" s="1"/>
  <c r="S3545" i="2"/>
  <c r="Q3545" i="2" s="1"/>
  <c r="S3546" i="2"/>
  <c r="Q3546" i="2" s="1"/>
  <c r="S3547" i="2"/>
  <c r="Q3547" i="2" s="1"/>
  <c r="S3548" i="2"/>
  <c r="Q3548" i="2" s="1"/>
  <c r="S3549" i="2"/>
  <c r="Q3549" i="2" s="1"/>
  <c r="S3550" i="2"/>
  <c r="Q3550" i="2" s="1"/>
  <c r="S3551" i="2"/>
  <c r="Q3551" i="2" s="1"/>
  <c r="S3552" i="2"/>
  <c r="Q3552" i="2" s="1"/>
  <c r="S3553" i="2"/>
  <c r="Q3553" i="2" s="1"/>
  <c r="S3554" i="2"/>
  <c r="Q3554" i="2" s="1"/>
  <c r="S3555" i="2"/>
  <c r="Q3555" i="2" s="1"/>
  <c r="S3556" i="2"/>
  <c r="Q3556" i="2" s="1"/>
  <c r="S3558" i="2"/>
  <c r="Q3558" i="2" s="1"/>
  <c r="S3559" i="2"/>
  <c r="Q3559" i="2" s="1"/>
  <c r="S3560" i="2"/>
  <c r="Q3560" i="2" s="1"/>
  <c r="S3561" i="2"/>
  <c r="Q3561" i="2" s="1"/>
  <c r="S3562" i="2"/>
  <c r="Q3562" i="2" s="1"/>
  <c r="S3563" i="2"/>
  <c r="Q3563" i="2" s="1"/>
  <c r="S3564" i="2"/>
  <c r="Q3564" i="2" s="1"/>
  <c r="S3565" i="2"/>
  <c r="Q3565" i="2" s="1"/>
  <c r="S3566" i="2"/>
  <c r="Q3566" i="2" s="1"/>
  <c r="S3567" i="2"/>
  <c r="Q3567" i="2" s="1"/>
  <c r="S3569" i="2"/>
  <c r="Q3569" i="2" s="1"/>
  <c r="S3570" i="2"/>
  <c r="Q3570" i="2" s="1"/>
  <c r="S3571" i="2"/>
  <c r="Q3571" i="2" s="1"/>
  <c r="S3572" i="2"/>
  <c r="Q3572" i="2" s="1"/>
  <c r="S3573" i="2"/>
  <c r="Q3573" i="2" s="1"/>
  <c r="S3574" i="2"/>
  <c r="Q3574" i="2" s="1"/>
  <c r="S3575" i="2"/>
  <c r="Q3575" i="2" s="1"/>
  <c r="S3576" i="2"/>
  <c r="Q3576" i="2" s="1"/>
  <c r="S2620" i="2"/>
  <c r="Q2620" i="2" s="1"/>
  <c r="S2623" i="2"/>
  <c r="Q2623" i="2" s="1"/>
  <c r="S2625" i="2"/>
  <c r="Q2625" i="2" s="1"/>
  <c r="S2626" i="2"/>
  <c r="Q2626" i="2" s="1"/>
  <c r="S2627" i="2"/>
  <c r="Q2627" i="2" s="1"/>
  <c r="S2628" i="2"/>
  <c r="Q2628" i="2" s="1"/>
  <c r="S2629" i="2"/>
  <c r="Q2629" i="2" s="1"/>
  <c r="S2630" i="2"/>
  <c r="Q2630" i="2" s="1"/>
  <c r="S2631" i="2"/>
  <c r="Q2631" i="2" s="1"/>
  <c r="S2632" i="2"/>
  <c r="Q2632" i="2" s="1"/>
  <c r="S2633" i="2"/>
  <c r="Q2633" i="2" s="1"/>
  <c r="S2634" i="2"/>
  <c r="Q2634" i="2" s="1"/>
  <c r="S2636" i="2"/>
  <c r="Q2636" i="2" s="1"/>
  <c r="S2637" i="2"/>
  <c r="Q2637" i="2" s="1"/>
  <c r="S2638" i="2"/>
  <c r="Q2638" i="2" s="1"/>
  <c r="S2639" i="2"/>
  <c r="Q2639" i="2" s="1"/>
  <c r="S2640" i="2"/>
  <c r="Q2640" i="2" s="1"/>
  <c r="S2641" i="2"/>
  <c r="Q2641" i="2" s="1"/>
  <c r="S2644" i="2"/>
  <c r="Q2644" i="2" s="1"/>
  <c r="S2646" i="2"/>
  <c r="Q2646" i="2" s="1"/>
  <c r="S2647" i="2"/>
  <c r="Q2647" i="2" s="1"/>
  <c r="S2648" i="2"/>
  <c r="Q2648" i="2" s="1"/>
  <c r="S2650" i="2"/>
  <c r="Q2650" i="2" s="1"/>
  <c r="S2651" i="2"/>
  <c r="Q2651" i="2" s="1"/>
  <c r="S2652" i="2"/>
  <c r="Q2652" i="2" s="1"/>
  <c r="S2653" i="2"/>
  <c r="Q2653" i="2" s="1"/>
  <c r="S2654" i="2"/>
  <c r="Q2654" i="2" s="1"/>
  <c r="S2655" i="2"/>
  <c r="Q2655" i="2" s="1"/>
  <c r="S2656" i="2"/>
  <c r="Q2656" i="2" s="1"/>
  <c r="S2657" i="2"/>
  <c r="Q2657" i="2" s="1"/>
  <c r="S2658" i="2"/>
  <c r="Q2658" i="2" s="1"/>
  <c r="S2659" i="2"/>
  <c r="Q2659" i="2" s="1"/>
  <c r="S2660" i="2"/>
  <c r="Q2660" i="2" s="1"/>
  <c r="S2662" i="2"/>
  <c r="Q2662" i="2" s="1"/>
  <c r="S2663" i="2"/>
  <c r="Q2663" i="2" s="1"/>
  <c r="S2664" i="2"/>
  <c r="Q2664" i="2" s="1"/>
  <c r="S2665" i="2"/>
  <c r="Q2665" i="2" s="1"/>
  <c r="S2666" i="2"/>
  <c r="Q2666" i="2" s="1"/>
  <c r="S2668" i="2"/>
  <c r="Q2668" i="2" s="1"/>
  <c r="S2669" i="2"/>
  <c r="Q2669" i="2" s="1"/>
  <c r="S2670" i="2"/>
  <c r="Q2670" i="2" s="1"/>
  <c r="S2671" i="2"/>
  <c r="Q2671" i="2" s="1"/>
  <c r="S2672" i="2"/>
  <c r="Q2672" i="2" s="1"/>
  <c r="S2678" i="2"/>
  <c r="Q2678" i="2" s="1"/>
  <c r="S2720" i="2"/>
  <c r="Q2720" i="2" s="1"/>
  <c r="S2728" i="2"/>
  <c r="Q2728" i="2" s="1"/>
  <c r="S2731" i="2"/>
  <c r="Q2731" i="2" s="1"/>
  <c r="S2732" i="2"/>
  <c r="Q2732" i="2" s="1"/>
  <c r="S2733" i="2"/>
  <c r="Q2733" i="2" s="1"/>
  <c r="S2734" i="2"/>
  <c r="Q2734" i="2" s="1"/>
  <c r="S2735" i="2"/>
  <c r="Q2735" i="2" s="1"/>
  <c r="S2736" i="2"/>
  <c r="Q2736" i="2" s="1"/>
  <c r="S2737" i="2"/>
  <c r="Q2737" i="2" s="1"/>
  <c r="S2738" i="2"/>
  <c r="Q2738" i="2" s="1"/>
  <c r="S2739" i="2"/>
  <c r="Q2739" i="2" s="1"/>
  <c r="S2740" i="2"/>
  <c r="Q2740" i="2" s="1"/>
  <c r="S2741" i="2"/>
  <c r="Q2741" i="2" s="1"/>
  <c r="S2746" i="2"/>
  <c r="Q2746" i="2" s="1"/>
  <c r="S2747" i="2"/>
  <c r="Q2747" i="2" s="1"/>
  <c r="S2748" i="2"/>
  <c r="Q2748" i="2" s="1"/>
  <c r="S2749" i="2"/>
  <c r="Q2749" i="2" s="1"/>
  <c r="S2750" i="2"/>
  <c r="Q2750" i="2" s="1"/>
  <c r="S2751" i="2"/>
  <c r="Q2751" i="2" s="1"/>
  <c r="S2763" i="2"/>
  <c r="Q2763" i="2" s="1"/>
  <c r="S2764" i="2"/>
  <c r="Q2764" i="2" s="1"/>
  <c r="S2765" i="2"/>
  <c r="Q2765" i="2" s="1"/>
  <c r="S2766" i="2"/>
  <c r="Q2766" i="2" s="1"/>
  <c r="S2767" i="2"/>
  <c r="Q2767" i="2" s="1"/>
  <c r="S2768" i="2"/>
  <c r="Q2768" i="2" s="1"/>
  <c r="S2769" i="2"/>
  <c r="Q2769" i="2" s="1"/>
  <c r="S2770" i="2"/>
  <c r="Q2770" i="2" s="1"/>
  <c r="S2771" i="2"/>
  <c r="Q2771" i="2" s="1"/>
  <c r="S2772" i="2"/>
  <c r="Q2772" i="2" s="1"/>
  <c r="S2773" i="2"/>
  <c r="Q2773" i="2" s="1"/>
  <c r="S2774" i="2"/>
  <c r="Q2774" i="2" s="1"/>
  <c r="S2775" i="2"/>
  <c r="Q2775" i="2" s="1"/>
  <c r="S2776" i="2"/>
  <c r="Q2776" i="2" s="1"/>
  <c r="S2777" i="2"/>
  <c r="Q2777" i="2" s="1"/>
  <c r="S2778" i="2"/>
  <c r="Q2778" i="2" s="1"/>
  <c r="S2779" i="2"/>
  <c r="Q2779" i="2" s="1"/>
  <c r="S2780" i="2"/>
  <c r="Q2780" i="2" s="1"/>
  <c r="S2989" i="2"/>
  <c r="Q2989" i="2" s="1"/>
  <c r="S1386" i="2"/>
  <c r="Q1386" i="2" s="1"/>
  <c r="S1387" i="2"/>
  <c r="Q1387" i="2" s="1"/>
  <c r="S1388" i="2"/>
  <c r="Q1388" i="2" s="1"/>
  <c r="S1389" i="2"/>
  <c r="Q1389" i="2" s="1"/>
  <c r="S1390" i="2"/>
  <c r="Q1390" i="2" s="1"/>
  <c r="S1391" i="2"/>
  <c r="Q1391" i="2" s="1"/>
  <c r="S1392" i="2"/>
  <c r="Q1392" i="2" s="1"/>
  <c r="S1393" i="2"/>
  <c r="Q1393" i="2" s="1"/>
  <c r="S1394" i="2"/>
  <c r="Q1394" i="2" s="1"/>
  <c r="S1395" i="2"/>
  <c r="Q1395" i="2" s="1"/>
  <c r="S1396" i="2"/>
  <c r="Q1396" i="2" s="1"/>
  <c r="S1397" i="2"/>
  <c r="Q1397" i="2" s="1"/>
  <c r="S1398" i="2"/>
  <c r="Q1398" i="2" s="1"/>
  <c r="S1399" i="2"/>
  <c r="Q1399" i="2" s="1"/>
  <c r="S1400" i="2"/>
  <c r="Q1400" i="2" s="1"/>
  <c r="S1401" i="2"/>
  <c r="Q1401" i="2" s="1"/>
  <c r="S1403" i="2"/>
  <c r="Q1403" i="2" s="1"/>
  <c r="S1404" i="2"/>
  <c r="Q1404" i="2" s="1"/>
  <c r="S1405" i="2"/>
  <c r="Q1405" i="2" s="1"/>
  <c r="S1406" i="2"/>
  <c r="Q1406" i="2" s="1"/>
  <c r="S1407" i="2"/>
  <c r="Q1407" i="2" s="1"/>
  <c r="S1408" i="2"/>
  <c r="Q1408" i="2" s="1"/>
  <c r="S1410" i="2"/>
  <c r="Q1410" i="2" s="1"/>
  <c r="S1411" i="2"/>
  <c r="Q1411" i="2" s="1"/>
  <c r="S1412" i="2"/>
  <c r="Q1412" i="2" s="1"/>
  <c r="S1414" i="2"/>
  <c r="Q1414" i="2" s="1"/>
  <c r="S1415" i="2"/>
  <c r="Q1415" i="2" s="1"/>
  <c r="S1416" i="2"/>
  <c r="Q1416" i="2" s="1"/>
  <c r="S1417" i="2"/>
  <c r="Q1417" i="2" s="1"/>
  <c r="S1418" i="2"/>
  <c r="Q1418" i="2" s="1"/>
  <c r="S1419" i="2"/>
  <c r="Q1419" i="2" s="1"/>
  <c r="S1420" i="2"/>
  <c r="Q1420" i="2" s="1"/>
  <c r="S1422" i="2"/>
  <c r="Q1422" i="2" s="1"/>
  <c r="S1423" i="2"/>
  <c r="Q1423" i="2" s="1"/>
  <c r="S1424" i="2"/>
  <c r="Q1424" i="2" s="1"/>
  <c r="S1425" i="2"/>
  <c r="Q1425" i="2" s="1"/>
  <c r="S1426" i="2"/>
  <c r="Q1426" i="2" s="1"/>
  <c r="S1427" i="2"/>
  <c r="Q1427" i="2" s="1"/>
  <c r="S1428" i="2"/>
  <c r="Q1428" i="2" s="1"/>
  <c r="S1429" i="2"/>
  <c r="Q1429" i="2" s="1"/>
  <c r="S1432" i="2"/>
  <c r="Q1432" i="2" s="1"/>
  <c r="S1433" i="2"/>
  <c r="Q1433" i="2" s="1"/>
  <c r="S1434" i="2"/>
  <c r="Q1434" i="2" s="1"/>
  <c r="S1435" i="2"/>
  <c r="Q1435" i="2" s="1"/>
  <c r="S1436" i="2"/>
  <c r="Q1436" i="2" s="1"/>
  <c r="S1437" i="2"/>
  <c r="Q1437" i="2" s="1"/>
  <c r="S1438" i="2"/>
  <c r="Q1438" i="2" s="1"/>
  <c r="S1439" i="2"/>
  <c r="Q1439" i="2" s="1"/>
  <c r="S1440" i="2"/>
  <c r="Q1440" i="2" s="1"/>
  <c r="S1441" i="2"/>
  <c r="Q1441" i="2" s="1"/>
  <c r="S1442" i="2"/>
  <c r="Q1442" i="2" s="1"/>
  <c r="S1443" i="2"/>
  <c r="Q1443" i="2" s="1"/>
  <c r="S1445" i="2"/>
  <c r="Q1445" i="2" s="1"/>
  <c r="S1447" i="2"/>
  <c r="Q1447" i="2" s="1"/>
  <c r="S1448" i="2"/>
  <c r="Q1448" i="2" s="1"/>
  <c r="S1449" i="2"/>
  <c r="Q1449" i="2" s="1"/>
  <c r="S1450" i="2"/>
  <c r="Q1450" i="2" s="1"/>
  <c r="S1451" i="2"/>
  <c r="Q1451" i="2" s="1"/>
  <c r="S1452" i="2"/>
  <c r="Q1452" i="2" s="1"/>
  <c r="S1453" i="2"/>
  <c r="Q1453" i="2" s="1"/>
  <c r="S1454" i="2"/>
  <c r="Q1454" i="2" s="1"/>
  <c r="S1455" i="2"/>
  <c r="Q1455" i="2" s="1"/>
  <c r="S1456" i="2"/>
  <c r="Q1456" i="2" s="1"/>
  <c r="S1457" i="2"/>
  <c r="Q1457" i="2" s="1"/>
  <c r="S1458" i="2"/>
  <c r="Q1458" i="2" s="1"/>
  <c r="S1459" i="2"/>
  <c r="Q1459" i="2" s="1"/>
  <c r="S1460" i="2"/>
  <c r="Q1460" i="2" s="1"/>
  <c r="S1461" i="2"/>
  <c r="Q1461" i="2" s="1"/>
  <c r="S1462" i="2"/>
  <c r="Q1462" i="2" s="1"/>
  <c r="S1463" i="2"/>
  <c r="Q1463" i="2" s="1"/>
  <c r="S1464" i="2"/>
  <c r="Q1464" i="2" s="1"/>
  <c r="S1465" i="2"/>
  <c r="Q1465" i="2" s="1"/>
  <c r="S1467" i="2"/>
  <c r="Q1467" i="2" s="1"/>
  <c r="S1468" i="2"/>
  <c r="Q1468" i="2" s="1"/>
  <c r="S1469" i="2"/>
  <c r="Q1469" i="2" s="1"/>
  <c r="S1470" i="2"/>
  <c r="Q1470" i="2" s="1"/>
  <c r="S1471" i="2"/>
  <c r="Q1471" i="2" s="1"/>
  <c r="S1474" i="2"/>
  <c r="Q1474" i="2" s="1"/>
  <c r="S1475" i="2"/>
  <c r="Q1475" i="2" s="1"/>
  <c r="S1476" i="2"/>
  <c r="Q1476" i="2" s="1"/>
  <c r="S1477" i="2"/>
  <c r="Q1477" i="2" s="1"/>
  <c r="S1478" i="2"/>
  <c r="Q1478" i="2" s="1"/>
  <c r="S1479" i="2"/>
  <c r="Q1479" i="2" s="1"/>
  <c r="S1480" i="2"/>
  <c r="Q1480" i="2" s="1"/>
  <c r="S1481" i="2"/>
  <c r="Q1481" i="2" s="1"/>
  <c r="S1482" i="2"/>
  <c r="Q1482" i="2" s="1"/>
  <c r="S1483" i="2"/>
  <c r="Q1483" i="2" s="1"/>
  <c r="S1484" i="2"/>
  <c r="Q1484" i="2" s="1"/>
  <c r="S1485" i="2"/>
  <c r="Q1485" i="2" s="1"/>
  <c r="S1486" i="2"/>
  <c r="Q1486" i="2" s="1"/>
  <c r="S1487" i="2"/>
  <c r="Q1487" i="2" s="1"/>
  <c r="S1488" i="2"/>
  <c r="Q1488" i="2" s="1"/>
  <c r="S1489" i="2"/>
  <c r="Q1489" i="2" s="1"/>
  <c r="S1490" i="2"/>
  <c r="Q1490" i="2" s="1"/>
  <c r="S1491" i="2"/>
  <c r="Q1491" i="2" s="1"/>
  <c r="S1493" i="2"/>
  <c r="Q1493" i="2" s="1"/>
  <c r="S1494" i="2"/>
  <c r="Q1494" i="2" s="1"/>
  <c r="S1495" i="2"/>
  <c r="Q1495" i="2" s="1"/>
  <c r="S1496" i="2"/>
  <c r="Q1496" i="2" s="1"/>
  <c r="S1497" i="2"/>
  <c r="Q1497" i="2" s="1"/>
  <c r="S1498" i="2"/>
  <c r="Q1498" i="2" s="1"/>
  <c r="S1499" i="2"/>
  <c r="Q1499" i="2" s="1"/>
  <c r="S1500" i="2"/>
  <c r="Q1500" i="2" s="1"/>
  <c r="S1501" i="2"/>
  <c r="Q1501" i="2" s="1"/>
  <c r="S1502" i="2"/>
  <c r="Q1502" i="2" s="1"/>
  <c r="S1503" i="2"/>
  <c r="Q1503" i="2" s="1"/>
  <c r="S1504" i="2"/>
  <c r="S1505" i="2"/>
  <c r="Q1505" i="2" s="1"/>
  <c r="S1506" i="2"/>
  <c r="Q1506" i="2" s="1"/>
  <c r="S1507" i="2"/>
  <c r="Q1507" i="2" s="1"/>
  <c r="S1508" i="2"/>
  <c r="Q1508" i="2" s="1"/>
  <c r="S1510" i="2"/>
  <c r="Q1510" i="2" s="1"/>
  <c r="S1511" i="2"/>
  <c r="Q1511" i="2" s="1"/>
  <c r="S1514" i="2"/>
  <c r="Q1514" i="2" s="1"/>
  <c r="S1515" i="2"/>
  <c r="Q1515" i="2" s="1"/>
  <c r="S1516" i="2"/>
  <c r="Q1516" i="2" s="1"/>
  <c r="S1517" i="2"/>
  <c r="Q1517" i="2" s="1"/>
  <c r="S1518" i="2"/>
  <c r="Q1518" i="2" s="1"/>
  <c r="S1519" i="2"/>
  <c r="Q1519" i="2" s="1"/>
  <c r="S1520" i="2"/>
  <c r="Q1520" i="2" s="1"/>
  <c r="S1521" i="2"/>
  <c r="Q1521" i="2" s="1"/>
  <c r="S1522" i="2"/>
  <c r="Q1522" i="2" s="1"/>
  <c r="S1523" i="2"/>
  <c r="Q1523" i="2" s="1"/>
  <c r="S1524" i="2"/>
  <c r="Q1524" i="2" s="1"/>
  <c r="S1525" i="2"/>
  <c r="Q1525" i="2" s="1"/>
  <c r="S1526" i="2"/>
  <c r="Q1526" i="2" s="1"/>
  <c r="S1527" i="2"/>
  <c r="Q1527" i="2" s="1"/>
  <c r="S1528" i="2"/>
  <c r="Q1528" i="2" s="1"/>
  <c r="S1529" i="2"/>
  <c r="Q1529" i="2" s="1"/>
  <c r="S1530" i="2"/>
  <c r="Q1530" i="2" s="1"/>
  <c r="S1531" i="2"/>
  <c r="Q1531" i="2" s="1"/>
  <c r="S1532" i="2"/>
  <c r="Q1532" i="2" s="1"/>
  <c r="S1533" i="2"/>
  <c r="Q1533" i="2" s="1"/>
  <c r="S1534" i="2"/>
  <c r="Q1534" i="2" s="1"/>
  <c r="S1535" i="2"/>
  <c r="Q1535" i="2" s="1"/>
  <c r="S1536" i="2"/>
  <c r="Q1536" i="2" s="1"/>
  <c r="S1537" i="2"/>
  <c r="Q1537" i="2" s="1"/>
  <c r="S1538" i="2"/>
  <c r="Q1538" i="2" s="1"/>
  <c r="S1539" i="2"/>
  <c r="Q1539" i="2" s="1"/>
  <c r="S1540" i="2"/>
  <c r="Q1540" i="2" s="1"/>
  <c r="S1541" i="2"/>
  <c r="Q1541" i="2" s="1"/>
  <c r="S1542" i="2"/>
  <c r="Q1542" i="2" s="1"/>
  <c r="S1543" i="2"/>
  <c r="Q1543" i="2" s="1"/>
  <c r="S1544" i="2"/>
  <c r="Q1544" i="2" s="1"/>
  <c r="S1545" i="2"/>
  <c r="Q1545" i="2" s="1"/>
  <c r="S1546" i="2"/>
  <c r="Q1546" i="2" s="1"/>
  <c r="S1547" i="2"/>
  <c r="Q1547" i="2" s="1"/>
  <c r="S1548" i="2"/>
  <c r="Q1548" i="2" s="1"/>
  <c r="S1549" i="2"/>
  <c r="Q1549" i="2" s="1"/>
  <c r="S1550" i="2"/>
  <c r="Q1550" i="2" s="1"/>
  <c r="S1551" i="2"/>
  <c r="Q1551" i="2" s="1"/>
  <c r="S1552" i="2"/>
  <c r="Q1552" i="2" s="1"/>
  <c r="S1553" i="2"/>
  <c r="Q1553" i="2" s="1"/>
  <c r="S1554" i="2"/>
  <c r="Q1554" i="2" s="1"/>
  <c r="S1555" i="2"/>
  <c r="Q1555" i="2" s="1"/>
  <c r="S1556" i="2"/>
  <c r="Q1556" i="2" s="1"/>
  <c r="S1557" i="2"/>
  <c r="Q1557" i="2" s="1"/>
  <c r="S1558" i="2"/>
  <c r="Q1558" i="2" s="1"/>
  <c r="S1559" i="2"/>
  <c r="Q1559" i="2" s="1"/>
  <c r="S1561" i="2"/>
  <c r="Q1561" i="2" s="1"/>
  <c r="S1562" i="2"/>
  <c r="Q1562" i="2" s="1"/>
  <c r="S1564" i="2"/>
  <c r="Q1564" i="2" s="1"/>
  <c r="S1565" i="2"/>
  <c r="Q1565" i="2" s="1"/>
  <c r="S1566" i="2"/>
  <c r="Q1566" i="2" s="1"/>
  <c r="S1567" i="2"/>
  <c r="Q1567" i="2" s="1"/>
  <c r="S1568" i="2"/>
  <c r="Q1568" i="2" s="1"/>
  <c r="S1569" i="2"/>
  <c r="Q1569" i="2" s="1"/>
  <c r="S1570" i="2"/>
  <c r="Q1570" i="2" s="1"/>
  <c r="S1571" i="2"/>
  <c r="Q1571" i="2" s="1"/>
  <c r="S1572" i="2"/>
  <c r="Q1572" i="2" s="1"/>
  <c r="S1573" i="2"/>
  <c r="Q1573" i="2" s="1"/>
  <c r="S1574" i="2"/>
  <c r="Q1574" i="2" s="1"/>
  <c r="S1575" i="2"/>
  <c r="Q1575" i="2" s="1"/>
  <c r="S1577" i="2"/>
  <c r="Q1577" i="2" s="1"/>
  <c r="S1578" i="2"/>
  <c r="Q1578" i="2" s="1"/>
  <c r="S1579" i="2"/>
  <c r="Q1579" i="2" s="1"/>
  <c r="S1580" i="2"/>
  <c r="Q1580" i="2" s="1"/>
  <c r="S1581" i="2"/>
  <c r="Q1581" i="2" s="1"/>
  <c r="S1582" i="2"/>
  <c r="Q1582" i="2" s="1"/>
  <c r="S1583" i="2"/>
  <c r="Q1583" i="2" s="1"/>
  <c r="S1584" i="2"/>
  <c r="Q1584" i="2" s="1"/>
  <c r="S1585" i="2"/>
  <c r="Q1585" i="2" s="1"/>
  <c r="S1586" i="2"/>
  <c r="Q1586" i="2" s="1"/>
  <c r="S1587" i="2"/>
  <c r="Q1587" i="2" s="1"/>
  <c r="S1588" i="2"/>
  <c r="Q1588" i="2" s="1"/>
  <c r="S1589" i="2"/>
  <c r="Q1589" i="2" s="1"/>
  <c r="S1590" i="2"/>
  <c r="Q1590" i="2" s="1"/>
  <c r="S1591" i="2"/>
  <c r="Q1591" i="2" s="1"/>
  <c r="S1592" i="2"/>
  <c r="Q1592" i="2" s="1"/>
  <c r="S1593" i="2"/>
  <c r="Q1593" i="2" s="1"/>
  <c r="S1594" i="2"/>
  <c r="Q1594" i="2" s="1"/>
  <c r="S1595" i="2"/>
  <c r="Q1595" i="2" s="1"/>
  <c r="S1596" i="2"/>
  <c r="Q1596" i="2" s="1"/>
  <c r="S1597" i="2"/>
  <c r="Q1597" i="2" s="1"/>
  <c r="S1598" i="2"/>
  <c r="Q1598" i="2" s="1"/>
  <c r="S1599" i="2"/>
  <c r="Q1599" i="2" s="1"/>
  <c r="S1600" i="2"/>
  <c r="Q1600" i="2" s="1"/>
  <c r="S1601" i="2"/>
  <c r="Q1601" i="2" s="1"/>
  <c r="S1602" i="2"/>
  <c r="Q1602" i="2" s="1"/>
  <c r="S1603" i="2"/>
  <c r="Q1603" i="2" s="1"/>
  <c r="S1604" i="2"/>
  <c r="Q1604" i="2" s="1"/>
  <c r="S1605" i="2"/>
  <c r="Q1605" i="2" s="1"/>
  <c r="S1606" i="2"/>
  <c r="Q1606" i="2" s="1"/>
  <c r="S1607" i="2"/>
  <c r="Q1607" i="2" s="1"/>
  <c r="S1608" i="2"/>
  <c r="Q1608" i="2" s="1"/>
  <c r="S1609" i="2"/>
  <c r="Q1609" i="2" s="1"/>
  <c r="S1610" i="2"/>
  <c r="Q1610" i="2" s="1"/>
  <c r="S1611" i="2"/>
  <c r="Q1611" i="2" s="1"/>
  <c r="S1612" i="2"/>
  <c r="Q1612" i="2" s="1"/>
  <c r="S1613" i="2"/>
  <c r="Q1613" i="2" s="1"/>
  <c r="S1614" i="2"/>
  <c r="Q1614" i="2" s="1"/>
  <c r="S1615" i="2"/>
  <c r="Q1615" i="2" s="1"/>
  <c r="S1616" i="2"/>
  <c r="Q1616" i="2" s="1"/>
  <c r="S1617" i="2"/>
  <c r="Q1617" i="2" s="1"/>
  <c r="S1618" i="2"/>
  <c r="Q1618" i="2" s="1"/>
  <c r="S1619" i="2"/>
  <c r="Q1619" i="2" s="1"/>
  <c r="S1620" i="2"/>
  <c r="Q1620" i="2" s="1"/>
  <c r="S1621" i="2"/>
  <c r="Q1621" i="2" s="1"/>
  <c r="S1622" i="2"/>
  <c r="Q1622" i="2" s="1"/>
  <c r="S1623" i="2"/>
  <c r="Q1623" i="2" s="1"/>
  <c r="S1624" i="2"/>
  <c r="Q1624" i="2" s="1"/>
  <c r="S1625" i="2"/>
  <c r="Q1625" i="2" s="1"/>
  <c r="S1626" i="2"/>
  <c r="Q1626" i="2" s="1"/>
  <c r="S1627" i="2"/>
  <c r="Q1627" i="2" s="1"/>
  <c r="S1628" i="2"/>
  <c r="Q1628" i="2" s="1"/>
  <c r="S1629" i="2"/>
  <c r="Q1629" i="2" s="1"/>
  <c r="S1630" i="2"/>
  <c r="Q1630" i="2" s="1"/>
  <c r="S1631" i="2"/>
  <c r="Q1631" i="2" s="1"/>
  <c r="S1632" i="2"/>
  <c r="Q1632" i="2" s="1"/>
  <c r="S1633" i="2"/>
  <c r="Q1633" i="2" s="1"/>
  <c r="S1634" i="2"/>
  <c r="Q1634" i="2" s="1"/>
  <c r="S1635" i="2"/>
  <c r="Q1635" i="2" s="1"/>
  <c r="S1636" i="2"/>
  <c r="Q1636" i="2" s="1"/>
  <c r="S1637" i="2"/>
  <c r="Q1637" i="2" s="1"/>
  <c r="S1638" i="2"/>
  <c r="Q1638" i="2" s="1"/>
  <c r="S1639" i="2"/>
  <c r="Q1639" i="2" s="1"/>
  <c r="S1640" i="2"/>
  <c r="Q1640" i="2" s="1"/>
  <c r="S1641" i="2"/>
  <c r="Q1641" i="2" s="1"/>
  <c r="S1642" i="2"/>
  <c r="Q1642" i="2" s="1"/>
  <c r="S1643" i="2"/>
  <c r="Q1643" i="2" s="1"/>
  <c r="S1644" i="2"/>
  <c r="Q1644" i="2" s="1"/>
  <c r="S1646" i="2"/>
  <c r="Q1646" i="2" s="1"/>
  <c r="S1647" i="2"/>
  <c r="Q1647" i="2" s="1"/>
  <c r="S1648" i="2"/>
  <c r="Q1648" i="2" s="1"/>
  <c r="S1649" i="2"/>
  <c r="Q1649" i="2" s="1"/>
  <c r="S1650" i="2"/>
  <c r="Q1650" i="2" s="1"/>
  <c r="S1651" i="2"/>
  <c r="Q1651" i="2" s="1"/>
  <c r="S1652" i="2"/>
  <c r="Q1652" i="2" s="1"/>
  <c r="S1653" i="2"/>
  <c r="Q1653" i="2" s="1"/>
  <c r="S1654" i="2"/>
  <c r="Q1654" i="2" s="1"/>
  <c r="S1655" i="2"/>
  <c r="Q1655" i="2" s="1"/>
  <c r="S1656" i="2"/>
  <c r="Q1656" i="2" s="1"/>
  <c r="S1657" i="2"/>
  <c r="Q1657" i="2" s="1"/>
  <c r="S1658" i="2"/>
  <c r="Q1658" i="2" s="1"/>
  <c r="S1659" i="2"/>
  <c r="Q1659" i="2" s="1"/>
  <c r="S1660" i="2"/>
  <c r="Q1660" i="2" s="1"/>
  <c r="S1661" i="2"/>
  <c r="Q1661" i="2" s="1"/>
  <c r="S1662" i="2"/>
  <c r="Q1662" i="2" s="1"/>
  <c r="S1663" i="2"/>
  <c r="Q1663" i="2" s="1"/>
  <c r="S1664" i="2"/>
  <c r="Q1664" i="2" s="1"/>
  <c r="S1665" i="2"/>
  <c r="Q1665" i="2" s="1"/>
  <c r="S1666" i="2"/>
  <c r="Q1666" i="2" s="1"/>
  <c r="S1667" i="2"/>
  <c r="Q1667" i="2" s="1"/>
  <c r="S1668" i="2"/>
  <c r="Q1668" i="2" s="1"/>
  <c r="S1669" i="2"/>
  <c r="Q1669" i="2" s="1"/>
  <c r="S1670" i="2"/>
  <c r="Q1670" i="2" s="1"/>
  <c r="S1671" i="2"/>
  <c r="Q1671" i="2" s="1"/>
  <c r="S1672" i="2"/>
  <c r="Q1672" i="2" s="1"/>
  <c r="S1674" i="2"/>
  <c r="Q1674" i="2" s="1"/>
  <c r="S1676" i="2"/>
  <c r="Q1676" i="2" s="1"/>
  <c r="S1677" i="2"/>
  <c r="Q1677" i="2" s="1"/>
  <c r="S1698" i="2"/>
  <c r="Q1698" i="2" s="1"/>
  <c r="S1732" i="2"/>
  <c r="Q1732" i="2" s="1"/>
  <c r="S1733" i="2"/>
  <c r="Q1733" i="2" s="1"/>
  <c r="S1734" i="2"/>
  <c r="Q1734" i="2" s="1"/>
  <c r="S1735" i="2"/>
  <c r="Q1735" i="2" s="1"/>
  <c r="S1736" i="2"/>
  <c r="Q1736" i="2" s="1"/>
  <c r="S1737" i="2"/>
  <c r="Q1737" i="2" s="1"/>
  <c r="S1738" i="2"/>
  <c r="Q1738" i="2" s="1"/>
  <c r="S1739" i="2"/>
  <c r="Q1739" i="2" s="1"/>
  <c r="S1740" i="2"/>
  <c r="Q1740" i="2" s="1"/>
  <c r="S1741" i="2"/>
  <c r="Q1741" i="2" s="1"/>
  <c r="S1742" i="2"/>
  <c r="Q1742" i="2" s="1"/>
  <c r="S1743" i="2"/>
  <c r="Q1743" i="2" s="1"/>
  <c r="S1744" i="2"/>
  <c r="Q1744" i="2" s="1"/>
  <c r="S1745" i="2"/>
  <c r="Q1745" i="2" s="1"/>
  <c r="S1746" i="2"/>
  <c r="Q1746" i="2" s="1"/>
  <c r="S1747" i="2"/>
  <c r="Q1747" i="2" s="1"/>
  <c r="S1748" i="2"/>
  <c r="Q1748" i="2" s="1"/>
  <c r="S1749" i="2"/>
  <c r="Q1749" i="2" s="1"/>
  <c r="S1752" i="2"/>
  <c r="Q1752" i="2" s="1"/>
  <c r="S1753" i="2"/>
  <c r="Q1753" i="2" s="1"/>
  <c r="S1754" i="2"/>
  <c r="Q1754" i="2" s="1"/>
  <c r="S1755" i="2"/>
  <c r="Q1755" i="2" s="1"/>
  <c r="S1756" i="2"/>
  <c r="Q1756" i="2" s="1"/>
  <c r="S1757" i="2"/>
  <c r="Q1757" i="2" s="1"/>
  <c r="S1758" i="2"/>
  <c r="Q1758" i="2" s="1"/>
  <c r="S1759" i="2"/>
  <c r="Q1759" i="2" s="1"/>
  <c r="S1760" i="2"/>
  <c r="Q1760" i="2" s="1"/>
  <c r="S1761" i="2"/>
  <c r="Q1761" i="2" s="1"/>
  <c r="S1762" i="2"/>
  <c r="Q1762" i="2" s="1"/>
  <c r="S1763" i="2"/>
  <c r="Q1763" i="2" s="1"/>
  <c r="S1764" i="2"/>
  <c r="Q1764" i="2" s="1"/>
  <c r="S1765" i="2"/>
  <c r="Q1765" i="2" s="1"/>
  <c r="S1766" i="2"/>
  <c r="Q1766" i="2" s="1"/>
  <c r="S1767" i="2"/>
  <c r="Q1767" i="2" s="1"/>
  <c r="S1768" i="2"/>
  <c r="Q1768" i="2" s="1"/>
  <c r="S1769" i="2"/>
  <c r="Q1769" i="2" s="1"/>
  <c r="S1770" i="2"/>
  <c r="Q1770" i="2" s="1"/>
  <c r="S1771" i="2"/>
  <c r="Q1771" i="2" s="1"/>
  <c r="S1772" i="2"/>
  <c r="Q1772" i="2" s="1"/>
  <c r="S1773" i="2"/>
  <c r="Q1773" i="2" s="1"/>
  <c r="S1774" i="2"/>
  <c r="Q1774" i="2" s="1"/>
  <c r="S1775" i="2"/>
  <c r="Q1775" i="2" s="1"/>
  <c r="S1776" i="2"/>
  <c r="Q1776" i="2" s="1"/>
  <c r="S1777" i="2"/>
  <c r="Q1777" i="2" s="1"/>
  <c r="S1778" i="2"/>
  <c r="Q1778" i="2" s="1"/>
  <c r="S1779" i="2"/>
  <c r="Q1779" i="2" s="1"/>
  <c r="S1780" i="2"/>
  <c r="Q1780" i="2" s="1"/>
  <c r="S1781" i="2"/>
  <c r="Q1781" i="2" s="1"/>
  <c r="S1782" i="2"/>
  <c r="Q1782" i="2" s="1"/>
  <c r="S1783" i="2"/>
  <c r="Q1783" i="2" s="1"/>
  <c r="S1784" i="2"/>
  <c r="Q1784" i="2" s="1"/>
  <c r="S1785" i="2"/>
  <c r="Q1785" i="2" s="1"/>
  <c r="S1786" i="2"/>
  <c r="Q1786" i="2" s="1"/>
  <c r="S1787" i="2"/>
  <c r="Q1787" i="2" s="1"/>
  <c r="S1788" i="2"/>
  <c r="Q1788" i="2" s="1"/>
  <c r="S1789" i="2"/>
  <c r="Q1789" i="2" s="1"/>
  <c r="S1790" i="2"/>
  <c r="Q1790" i="2" s="1"/>
  <c r="S1791" i="2"/>
  <c r="Q1791" i="2" s="1"/>
  <c r="S1792" i="2"/>
  <c r="Q1792" i="2" s="1"/>
  <c r="S1793" i="2"/>
  <c r="Q1793" i="2" s="1"/>
  <c r="S1794" i="2"/>
  <c r="Q1794" i="2" s="1"/>
  <c r="S1795" i="2"/>
  <c r="Q1795" i="2" s="1"/>
  <c r="S1796" i="2"/>
  <c r="Q1796" i="2" s="1"/>
  <c r="S1797" i="2"/>
  <c r="Q1797" i="2" s="1"/>
  <c r="S1798" i="2"/>
  <c r="Q1798" i="2" s="1"/>
  <c r="S1799" i="2"/>
  <c r="Q1799" i="2" s="1"/>
  <c r="S1800" i="2"/>
  <c r="Q1800" i="2" s="1"/>
  <c r="S1801" i="2"/>
  <c r="Q1801" i="2" s="1"/>
  <c r="S1802" i="2"/>
  <c r="Q1802" i="2" s="1"/>
  <c r="S1803" i="2"/>
  <c r="Q1803" i="2" s="1"/>
  <c r="S1804" i="2"/>
  <c r="Q1804" i="2" s="1"/>
  <c r="S1805" i="2"/>
  <c r="Q1805" i="2" s="1"/>
  <c r="S1806" i="2"/>
  <c r="Q1806" i="2" s="1"/>
  <c r="S1807" i="2"/>
  <c r="Q1807" i="2" s="1"/>
  <c r="S1808" i="2"/>
  <c r="Q1808" i="2" s="1"/>
  <c r="S1809" i="2"/>
  <c r="Q1809" i="2" s="1"/>
  <c r="S1810" i="2"/>
  <c r="Q1810" i="2" s="1"/>
  <c r="S1811" i="2"/>
  <c r="Q1811" i="2" s="1"/>
  <c r="S1812" i="2"/>
  <c r="Q1812" i="2" s="1"/>
  <c r="S1813" i="2"/>
  <c r="Q1813" i="2" s="1"/>
  <c r="S1814" i="2"/>
  <c r="Q1814" i="2" s="1"/>
  <c r="S1816" i="2"/>
  <c r="Q1816" i="2" s="1"/>
  <c r="S1817" i="2"/>
  <c r="Q1817" i="2" s="1"/>
  <c r="S1818" i="2"/>
  <c r="Q1818" i="2" s="1"/>
  <c r="S1823" i="2"/>
  <c r="Q1823" i="2" s="1"/>
  <c r="S1824" i="2"/>
  <c r="Q1824" i="2" s="1"/>
  <c r="S1825" i="2"/>
  <c r="Q1825" i="2" s="1"/>
  <c r="S1826" i="2"/>
  <c r="Q1826" i="2" s="1"/>
  <c r="S1827" i="2"/>
  <c r="Q1827" i="2" s="1"/>
  <c r="S1828" i="2"/>
  <c r="Q1828" i="2" s="1"/>
  <c r="S1829" i="2"/>
  <c r="Q1829" i="2" s="1"/>
  <c r="S1830" i="2"/>
  <c r="Q1830" i="2" s="1"/>
  <c r="S1831" i="2"/>
  <c r="Q1831" i="2" s="1"/>
  <c r="S1832" i="2"/>
  <c r="Q1832" i="2" s="1"/>
  <c r="S1833" i="2"/>
  <c r="Q1833" i="2" s="1"/>
  <c r="S1834" i="2"/>
  <c r="Q1834" i="2" s="1"/>
  <c r="S1835" i="2"/>
  <c r="Q1835" i="2" s="1"/>
  <c r="S1836" i="2"/>
  <c r="Q1836" i="2" s="1"/>
  <c r="S1837" i="2"/>
  <c r="Q1837" i="2" s="1"/>
  <c r="S1838" i="2"/>
  <c r="Q1838" i="2" s="1"/>
  <c r="S1839" i="2"/>
  <c r="Q1839" i="2" s="1"/>
  <c r="S1840" i="2"/>
  <c r="Q1840" i="2" s="1"/>
  <c r="S1841" i="2"/>
  <c r="Q1841" i="2" s="1"/>
  <c r="S1842" i="2"/>
  <c r="Q1842" i="2" s="1"/>
  <c r="S1843" i="2"/>
  <c r="Q1843" i="2" s="1"/>
  <c r="S1844" i="2"/>
  <c r="Q1844" i="2" s="1"/>
  <c r="S1845" i="2"/>
  <c r="Q1845" i="2" s="1"/>
  <c r="S1846" i="2"/>
  <c r="Q1846" i="2" s="1"/>
  <c r="S1847" i="2"/>
  <c r="Q1847" i="2" s="1"/>
  <c r="S1848" i="2"/>
  <c r="Q1848" i="2" s="1"/>
  <c r="S1849" i="2"/>
  <c r="Q1849" i="2" s="1"/>
  <c r="S1850" i="2"/>
  <c r="Q1850" i="2" s="1"/>
  <c r="S1851" i="2"/>
  <c r="Q1851" i="2" s="1"/>
  <c r="S1852" i="2"/>
  <c r="Q1852" i="2" s="1"/>
  <c r="S1853" i="2"/>
  <c r="Q1853" i="2" s="1"/>
  <c r="S1854" i="2"/>
  <c r="Q1854" i="2" s="1"/>
  <c r="S1855" i="2"/>
  <c r="Q1855" i="2" s="1"/>
  <c r="S1856" i="2"/>
  <c r="Q1856" i="2" s="1"/>
  <c r="S1857" i="2"/>
  <c r="Q1857" i="2" s="1"/>
  <c r="S1858" i="2"/>
  <c r="Q1858" i="2" s="1"/>
  <c r="S1859" i="2"/>
  <c r="Q1859" i="2" s="1"/>
  <c r="S1860" i="2"/>
  <c r="Q1860" i="2" s="1"/>
  <c r="S1861" i="2"/>
  <c r="Q1861" i="2" s="1"/>
  <c r="S1862" i="2"/>
  <c r="Q1862" i="2" s="1"/>
  <c r="S1863" i="2"/>
  <c r="Q1863" i="2" s="1"/>
  <c r="S1864" i="2"/>
  <c r="Q1864" i="2" s="1"/>
  <c r="S1865" i="2"/>
  <c r="Q1865" i="2" s="1"/>
  <c r="S1866" i="2"/>
  <c r="Q1866" i="2" s="1"/>
  <c r="S1867" i="2"/>
  <c r="Q1867" i="2" s="1"/>
  <c r="S1868" i="2"/>
  <c r="Q1868" i="2" s="1"/>
  <c r="S1869" i="2"/>
  <c r="Q1869" i="2" s="1"/>
  <c r="S1870" i="2"/>
  <c r="Q1870" i="2" s="1"/>
  <c r="S1871" i="2"/>
  <c r="Q1871" i="2" s="1"/>
  <c r="S1872" i="2"/>
  <c r="Q1872" i="2" s="1"/>
  <c r="S1873" i="2"/>
  <c r="Q1873" i="2" s="1"/>
  <c r="S1874" i="2"/>
  <c r="Q1874" i="2" s="1"/>
  <c r="S1875" i="2"/>
  <c r="Q1875" i="2" s="1"/>
  <c r="S1876" i="2"/>
  <c r="Q1876" i="2" s="1"/>
  <c r="S1877" i="2"/>
  <c r="Q1877" i="2" s="1"/>
  <c r="S1878" i="2"/>
  <c r="Q1878" i="2" s="1"/>
  <c r="S1879" i="2"/>
  <c r="Q1879" i="2" s="1"/>
  <c r="S1880" i="2"/>
  <c r="Q1880" i="2" s="1"/>
  <c r="S1882" i="2"/>
  <c r="Q1882" i="2" s="1"/>
  <c r="S1883" i="2"/>
  <c r="Q1883" i="2" s="1"/>
  <c r="S1884" i="2"/>
  <c r="Q1884" i="2" s="1"/>
  <c r="S1885" i="2"/>
  <c r="Q1885" i="2" s="1"/>
  <c r="S1886" i="2"/>
  <c r="Q1886" i="2" s="1"/>
  <c r="S1887" i="2"/>
  <c r="Q1887" i="2" s="1"/>
  <c r="S1888" i="2"/>
  <c r="Q1888" i="2" s="1"/>
  <c r="S1889" i="2"/>
  <c r="Q1889" i="2" s="1"/>
  <c r="S1890" i="2"/>
  <c r="Q1890" i="2" s="1"/>
  <c r="S1891" i="2"/>
  <c r="Q1891" i="2" s="1"/>
  <c r="S1892" i="2"/>
  <c r="Q1892" i="2" s="1"/>
  <c r="S1893" i="2"/>
  <c r="Q1893" i="2" s="1"/>
  <c r="S1894" i="2"/>
  <c r="Q1894" i="2" s="1"/>
  <c r="S1895" i="2"/>
  <c r="Q1895" i="2" s="1"/>
  <c r="S1896" i="2"/>
  <c r="Q1896" i="2" s="1"/>
  <c r="S1897" i="2"/>
  <c r="Q1897" i="2" s="1"/>
  <c r="S1898" i="2"/>
  <c r="Q1898" i="2" s="1"/>
  <c r="S1899" i="2"/>
  <c r="Q1899" i="2" s="1"/>
  <c r="S1900" i="2"/>
  <c r="Q1900" i="2" s="1"/>
  <c r="S1901" i="2"/>
  <c r="Q1901" i="2" s="1"/>
  <c r="S1902" i="2"/>
  <c r="Q1902" i="2" s="1"/>
  <c r="S1903" i="2"/>
  <c r="Q1903" i="2" s="1"/>
  <c r="S1904" i="2"/>
  <c r="Q1904" i="2" s="1"/>
  <c r="S1905" i="2"/>
  <c r="Q1905" i="2" s="1"/>
  <c r="S1906" i="2"/>
  <c r="Q1906" i="2" s="1"/>
  <c r="S1907" i="2"/>
  <c r="Q1907" i="2" s="1"/>
  <c r="S1908" i="2"/>
  <c r="Q1908" i="2" s="1"/>
  <c r="S1909" i="2"/>
  <c r="Q1909" i="2" s="1"/>
  <c r="S1910" i="2"/>
  <c r="Q1910" i="2" s="1"/>
  <c r="S1911" i="2"/>
  <c r="Q1911" i="2" s="1"/>
  <c r="S1912" i="2"/>
  <c r="Q1912" i="2" s="1"/>
  <c r="S1913" i="2"/>
  <c r="Q1913" i="2" s="1"/>
  <c r="S1914" i="2"/>
  <c r="Q1914" i="2" s="1"/>
  <c r="S1915" i="2"/>
  <c r="Q1915" i="2" s="1"/>
  <c r="S1916" i="2"/>
  <c r="Q1916" i="2" s="1"/>
  <c r="S1917" i="2"/>
  <c r="Q1917" i="2" s="1"/>
  <c r="S1918" i="2"/>
  <c r="Q1918" i="2" s="1"/>
  <c r="S1919" i="2"/>
  <c r="Q1919" i="2" s="1"/>
  <c r="S1920" i="2"/>
  <c r="Q1920" i="2" s="1"/>
  <c r="S1921" i="2"/>
  <c r="Q1921" i="2" s="1"/>
  <c r="S1922" i="2"/>
  <c r="Q1922" i="2" s="1"/>
  <c r="S1923" i="2"/>
  <c r="Q1923" i="2" s="1"/>
  <c r="S1924" i="2"/>
  <c r="Q1924" i="2" s="1"/>
  <c r="S1925" i="2"/>
  <c r="Q1925" i="2" s="1"/>
  <c r="S1926" i="2"/>
  <c r="Q1926" i="2" s="1"/>
  <c r="S1927" i="2"/>
  <c r="Q1927" i="2" s="1"/>
  <c r="S1928" i="2"/>
  <c r="Q1928" i="2" s="1"/>
  <c r="S1929" i="2"/>
  <c r="Q1929" i="2" s="1"/>
  <c r="S1930" i="2"/>
  <c r="Q1930" i="2" s="1"/>
  <c r="S1932" i="2"/>
  <c r="Q1932" i="2" s="1"/>
  <c r="S1933" i="2"/>
  <c r="Q1933" i="2" s="1"/>
  <c r="S1934" i="2"/>
  <c r="Q1934" i="2" s="1"/>
  <c r="S1935" i="2"/>
  <c r="Q1935" i="2" s="1"/>
  <c r="S1936" i="2"/>
  <c r="Q1936" i="2" s="1"/>
  <c r="S1937" i="2"/>
  <c r="Q1937" i="2" s="1"/>
  <c r="S1938" i="2"/>
  <c r="Q1938" i="2" s="1"/>
  <c r="S1939" i="2"/>
  <c r="Q1939" i="2" s="1"/>
  <c r="S1940" i="2"/>
  <c r="Q1940" i="2" s="1"/>
  <c r="S1941" i="2"/>
  <c r="Q1941" i="2" s="1"/>
  <c r="S1942" i="2"/>
  <c r="Q1942" i="2" s="1"/>
  <c r="S1943" i="2"/>
  <c r="Q1943" i="2" s="1"/>
  <c r="S1944" i="2"/>
  <c r="Q1944" i="2" s="1"/>
  <c r="S1945" i="2"/>
  <c r="Q1945" i="2" s="1"/>
  <c r="S1946" i="2"/>
  <c r="Q1946" i="2" s="1"/>
  <c r="S1947" i="2"/>
  <c r="Q1947" i="2" s="1"/>
  <c r="S1948" i="2"/>
  <c r="Q1948" i="2" s="1"/>
  <c r="S1949" i="2"/>
  <c r="Q1949" i="2" s="1"/>
  <c r="S1950" i="2"/>
  <c r="Q1950" i="2" s="1"/>
  <c r="S1951" i="2"/>
  <c r="Q1951" i="2" s="1"/>
  <c r="S1952" i="2"/>
  <c r="Q1952" i="2" s="1"/>
  <c r="S1954" i="2"/>
  <c r="Q1954" i="2" s="1"/>
  <c r="S1955" i="2"/>
  <c r="Q1955" i="2" s="1"/>
  <c r="S1956" i="2"/>
  <c r="Q1956" i="2" s="1"/>
  <c r="S1957" i="2"/>
  <c r="Q1957" i="2" s="1"/>
  <c r="S1958" i="2"/>
  <c r="Q1958" i="2" s="1"/>
  <c r="S1959" i="2"/>
  <c r="Q1959" i="2" s="1"/>
  <c r="S1960" i="2"/>
  <c r="Q1960" i="2" s="1"/>
  <c r="S1961" i="2"/>
  <c r="Q1961" i="2" s="1"/>
  <c r="S1962" i="2"/>
  <c r="Q1962" i="2" s="1"/>
  <c r="S1963" i="2"/>
  <c r="Q1963" i="2" s="1"/>
  <c r="S1964" i="2"/>
  <c r="Q1964" i="2" s="1"/>
  <c r="S1965" i="2"/>
  <c r="Q1965" i="2" s="1"/>
  <c r="S1966" i="2"/>
  <c r="Q1966" i="2" s="1"/>
  <c r="S1967" i="2"/>
  <c r="Q1967" i="2" s="1"/>
  <c r="S1968" i="2"/>
  <c r="Q1968" i="2" s="1"/>
  <c r="S1969" i="2"/>
  <c r="Q1969" i="2" s="1"/>
  <c r="S1970" i="2"/>
  <c r="Q1970" i="2" s="1"/>
  <c r="S1971" i="2"/>
  <c r="Q1971" i="2" s="1"/>
  <c r="S1972" i="2"/>
  <c r="Q1972" i="2" s="1"/>
  <c r="S1973" i="2"/>
  <c r="Q1973" i="2" s="1"/>
  <c r="S1974" i="2"/>
  <c r="Q1974" i="2" s="1"/>
  <c r="S1975" i="2"/>
  <c r="Q1975" i="2" s="1"/>
  <c r="S1976" i="2"/>
  <c r="Q1976" i="2" s="1"/>
  <c r="S1977" i="2"/>
  <c r="Q1977" i="2" s="1"/>
  <c r="S1978" i="2"/>
  <c r="Q1978" i="2" s="1"/>
  <c r="S1979" i="2"/>
  <c r="Q1979" i="2" s="1"/>
  <c r="S1981" i="2"/>
  <c r="Q1981" i="2" s="1"/>
  <c r="S1983" i="2"/>
  <c r="Q1983" i="2" s="1"/>
  <c r="S1984" i="2"/>
  <c r="Q1984" i="2" s="1"/>
  <c r="S1985" i="2"/>
  <c r="Q1985" i="2" s="1"/>
  <c r="S1986" i="2"/>
  <c r="Q1986" i="2" s="1"/>
  <c r="S1987" i="2"/>
  <c r="Q1987" i="2" s="1"/>
  <c r="S1989" i="2"/>
  <c r="Q1989" i="2" s="1"/>
  <c r="S1991" i="2"/>
  <c r="Q1991" i="2" s="1"/>
  <c r="S1992" i="2"/>
  <c r="Q1992" i="2" s="1"/>
  <c r="S1994" i="2"/>
  <c r="Q1994" i="2" s="1"/>
  <c r="S1995" i="2"/>
  <c r="Q1995" i="2" s="1"/>
  <c r="S1996" i="2"/>
  <c r="Q1996" i="2" s="1"/>
  <c r="S1997" i="2"/>
  <c r="Q1997" i="2" s="1"/>
  <c r="S1998" i="2"/>
  <c r="Q1998" i="2" s="1"/>
  <c r="S2001" i="2"/>
  <c r="Q2001" i="2" s="1"/>
  <c r="S2035" i="2"/>
  <c r="Q2035" i="2" s="1"/>
  <c r="S2038" i="2"/>
  <c r="Q2038" i="2" s="1"/>
  <c r="S2039" i="2"/>
  <c r="Q2039" i="2" s="1"/>
  <c r="S2040" i="2"/>
  <c r="Q2040" i="2" s="1"/>
  <c r="S2041" i="2"/>
  <c r="Q2041" i="2" s="1"/>
  <c r="S2042" i="2"/>
  <c r="Q2042" i="2" s="1"/>
  <c r="S2043" i="2"/>
  <c r="Q2043" i="2" s="1"/>
  <c r="S2044" i="2"/>
  <c r="Q2044" i="2" s="1"/>
  <c r="S2046" i="2"/>
  <c r="Q2046" i="2" s="1"/>
  <c r="S2047" i="2"/>
  <c r="Q2047" i="2" s="1"/>
  <c r="S2048" i="2"/>
  <c r="Q2048" i="2" s="1"/>
  <c r="S2049" i="2"/>
  <c r="Q2049" i="2" s="1"/>
  <c r="S2050" i="2"/>
  <c r="Q2050" i="2" s="1"/>
  <c r="S2051" i="2"/>
  <c r="Q2051" i="2" s="1"/>
  <c r="S2055" i="2"/>
  <c r="Q2055" i="2" s="1"/>
  <c r="S2056" i="2"/>
  <c r="Q2056" i="2" s="1"/>
  <c r="S2057" i="2"/>
  <c r="Q2057" i="2" s="1"/>
  <c r="S2058" i="2"/>
  <c r="Q2058" i="2" s="1"/>
  <c r="S2059" i="2"/>
  <c r="Q2059" i="2" s="1"/>
  <c r="S2060" i="2"/>
  <c r="Q2060" i="2" s="1"/>
  <c r="S2061" i="2"/>
  <c r="Q2061" i="2" s="1"/>
  <c r="S2062" i="2"/>
  <c r="Q2062" i="2" s="1"/>
  <c r="S2063" i="2"/>
  <c r="Q2063" i="2" s="1"/>
  <c r="S2064" i="2"/>
  <c r="Q2064" i="2" s="1"/>
  <c r="S2065" i="2"/>
  <c r="Q2065" i="2" s="1"/>
  <c r="S2066" i="2"/>
  <c r="Q2066" i="2" s="1"/>
  <c r="S2067" i="2"/>
  <c r="Q2067" i="2" s="1"/>
  <c r="S2068" i="2"/>
  <c r="Q2068" i="2" s="1"/>
  <c r="S2069" i="2"/>
  <c r="Q2069" i="2" s="1"/>
  <c r="S2070" i="2"/>
  <c r="Q2070" i="2" s="1"/>
  <c r="S2071" i="2"/>
  <c r="Q2071" i="2" s="1"/>
  <c r="S2072" i="2"/>
  <c r="Q2072" i="2" s="1"/>
  <c r="S2073" i="2"/>
  <c r="Q2073" i="2" s="1"/>
  <c r="S2074" i="2"/>
  <c r="Q2074" i="2" s="1"/>
  <c r="S2075" i="2"/>
  <c r="Q2075" i="2" s="1"/>
  <c r="S2076" i="2"/>
  <c r="Q2076" i="2" s="1"/>
  <c r="S2077" i="2"/>
  <c r="Q2077" i="2" s="1"/>
  <c r="S2078" i="2"/>
  <c r="Q2078" i="2" s="1"/>
  <c r="S2079" i="2"/>
  <c r="Q2079" i="2" s="1"/>
  <c r="S2080" i="2"/>
  <c r="Q2080" i="2" s="1"/>
  <c r="S2081" i="2"/>
  <c r="Q2081" i="2" s="1"/>
  <c r="S2082" i="2"/>
  <c r="Q2082" i="2" s="1"/>
  <c r="S2083" i="2"/>
  <c r="Q2083" i="2" s="1"/>
  <c r="S2084" i="2"/>
  <c r="Q2084" i="2" s="1"/>
  <c r="S2085" i="2"/>
  <c r="Q2085" i="2" s="1"/>
  <c r="S2086" i="2"/>
  <c r="Q2086" i="2" s="1"/>
  <c r="S2087" i="2"/>
  <c r="Q2087" i="2" s="1"/>
  <c r="S2088" i="2"/>
  <c r="Q2088" i="2" s="1"/>
  <c r="S2089" i="2"/>
  <c r="Q2089" i="2" s="1"/>
  <c r="S2090" i="2"/>
  <c r="Q2090" i="2" s="1"/>
  <c r="S2091" i="2"/>
  <c r="Q2091" i="2" s="1"/>
  <c r="S2092" i="2"/>
  <c r="Q2092" i="2" s="1"/>
  <c r="S2093" i="2"/>
  <c r="Q2093" i="2" s="1"/>
  <c r="S2094" i="2"/>
  <c r="Q2094" i="2" s="1"/>
  <c r="S2095" i="2"/>
  <c r="Q2095" i="2" s="1"/>
  <c r="S2096" i="2"/>
  <c r="Q2096" i="2" s="1"/>
  <c r="S2097" i="2"/>
  <c r="Q2097" i="2" s="1"/>
  <c r="S2098" i="2"/>
  <c r="Q2098" i="2" s="1"/>
  <c r="S2099" i="2"/>
  <c r="Q2099" i="2" s="1"/>
  <c r="S2100" i="2"/>
  <c r="Q2100" i="2" s="1"/>
  <c r="S2101" i="2"/>
  <c r="Q2101" i="2" s="1"/>
  <c r="S2102" i="2"/>
  <c r="Q2102" i="2" s="1"/>
  <c r="S2103" i="2"/>
  <c r="Q2103" i="2" s="1"/>
  <c r="S2104" i="2"/>
  <c r="Q2104" i="2" s="1"/>
  <c r="S2105" i="2"/>
  <c r="Q2105" i="2" s="1"/>
  <c r="S2106" i="2"/>
  <c r="Q2106" i="2" s="1"/>
  <c r="S2107" i="2"/>
  <c r="Q2107" i="2" s="1"/>
  <c r="S2108" i="2"/>
  <c r="Q2108" i="2" s="1"/>
  <c r="S2109" i="2"/>
  <c r="Q2109" i="2" s="1"/>
  <c r="S2110" i="2"/>
  <c r="Q2110" i="2" s="1"/>
  <c r="S2111" i="2"/>
  <c r="Q2111" i="2" s="1"/>
  <c r="S2112" i="2"/>
  <c r="Q2112" i="2" s="1"/>
  <c r="S2113" i="2"/>
  <c r="Q2113" i="2" s="1"/>
  <c r="S2114" i="2"/>
  <c r="Q2114" i="2" s="1"/>
  <c r="S2115" i="2"/>
  <c r="Q2115" i="2" s="1"/>
  <c r="S2116" i="2"/>
  <c r="Q2116" i="2" s="1"/>
  <c r="S2117" i="2"/>
  <c r="Q2117" i="2" s="1"/>
  <c r="S2118" i="2"/>
  <c r="Q2118" i="2" s="1"/>
  <c r="S2119" i="2"/>
  <c r="Q2119" i="2" s="1"/>
  <c r="S2120" i="2"/>
  <c r="Q2120" i="2" s="1"/>
  <c r="S2121" i="2"/>
  <c r="Q2121" i="2" s="1"/>
  <c r="S2122" i="2"/>
  <c r="Q2122" i="2" s="1"/>
  <c r="S2123" i="2"/>
  <c r="Q2123" i="2" s="1"/>
  <c r="S2124" i="2"/>
  <c r="Q2124" i="2" s="1"/>
  <c r="S2125" i="2"/>
  <c r="Q2125" i="2" s="1"/>
  <c r="S2126" i="2"/>
  <c r="Q2126" i="2" s="1"/>
  <c r="S2127" i="2"/>
  <c r="Q2127" i="2" s="1"/>
  <c r="S2128" i="2"/>
  <c r="Q2128" i="2" s="1"/>
  <c r="S2129" i="2"/>
  <c r="Q2129" i="2" s="1"/>
  <c r="S2130" i="2"/>
  <c r="Q2130" i="2" s="1"/>
  <c r="S2131" i="2"/>
  <c r="Q2131" i="2" s="1"/>
  <c r="S2132" i="2"/>
  <c r="Q2132" i="2" s="1"/>
  <c r="S2133" i="2"/>
  <c r="Q2133" i="2" s="1"/>
  <c r="S2134" i="2"/>
  <c r="Q2134" i="2" s="1"/>
  <c r="S2135" i="2"/>
  <c r="Q2135" i="2" s="1"/>
  <c r="S2136" i="2"/>
  <c r="Q2136" i="2" s="1"/>
  <c r="S2137" i="2"/>
  <c r="Q2137" i="2" s="1"/>
  <c r="S2138" i="2"/>
  <c r="Q2138" i="2" s="1"/>
  <c r="S2139" i="2"/>
  <c r="Q2139" i="2" s="1"/>
  <c r="S2140" i="2"/>
  <c r="Q2140" i="2" s="1"/>
  <c r="S2141" i="2"/>
  <c r="Q2141" i="2" s="1"/>
  <c r="S2142" i="2"/>
  <c r="Q2142" i="2" s="1"/>
  <c r="S2143" i="2"/>
  <c r="Q2143" i="2" s="1"/>
  <c r="S2144" i="2"/>
  <c r="Q2144" i="2" s="1"/>
  <c r="S2145" i="2"/>
  <c r="Q2145" i="2" s="1"/>
  <c r="S2146" i="2"/>
  <c r="Q2146" i="2" s="1"/>
  <c r="S2147" i="2"/>
  <c r="Q2147" i="2" s="1"/>
  <c r="S2148" i="2"/>
  <c r="Q2148" i="2" s="1"/>
  <c r="S2149" i="2"/>
  <c r="Q2149" i="2" s="1"/>
  <c r="S2150" i="2"/>
  <c r="Q2150" i="2" s="1"/>
  <c r="S2151" i="2"/>
  <c r="Q2151" i="2" s="1"/>
  <c r="S2152" i="2"/>
  <c r="Q2152" i="2" s="1"/>
  <c r="S2153" i="2"/>
  <c r="Q2153" i="2" s="1"/>
  <c r="S2154" i="2"/>
  <c r="Q2154" i="2" s="1"/>
  <c r="S2155" i="2"/>
  <c r="Q2155" i="2" s="1"/>
  <c r="S2156" i="2"/>
  <c r="Q2156" i="2" s="1"/>
  <c r="S2157" i="2"/>
  <c r="Q2157" i="2" s="1"/>
  <c r="S2158" i="2"/>
  <c r="Q2158" i="2" s="1"/>
  <c r="S2159" i="2"/>
  <c r="Q2159" i="2" s="1"/>
  <c r="S2160" i="2"/>
  <c r="Q2160" i="2" s="1"/>
  <c r="S2161" i="2"/>
  <c r="Q2161" i="2" s="1"/>
  <c r="S2162" i="2"/>
  <c r="Q2162" i="2" s="1"/>
  <c r="S2163" i="2"/>
  <c r="Q2163" i="2" s="1"/>
  <c r="S2164" i="2"/>
  <c r="Q2164" i="2" s="1"/>
  <c r="S2165" i="2"/>
  <c r="Q2165" i="2" s="1"/>
  <c r="S2166" i="2"/>
  <c r="Q2166" i="2" s="1"/>
  <c r="S2167" i="2"/>
  <c r="Q2167" i="2" s="1"/>
  <c r="S2168" i="2"/>
  <c r="Q2168" i="2" s="1"/>
  <c r="S2169" i="2"/>
  <c r="Q2169" i="2" s="1"/>
  <c r="S2170" i="2"/>
  <c r="Q2170" i="2" s="1"/>
  <c r="S2171" i="2"/>
  <c r="Q2171" i="2" s="1"/>
  <c r="S2172" i="2"/>
  <c r="Q2172" i="2" s="1"/>
  <c r="S2173" i="2"/>
  <c r="Q2173" i="2" s="1"/>
  <c r="S2174" i="2"/>
  <c r="Q2174" i="2" s="1"/>
  <c r="S2175" i="2"/>
  <c r="Q2175" i="2" s="1"/>
  <c r="S2176" i="2"/>
  <c r="Q2176" i="2" s="1"/>
  <c r="S2177" i="2"/>
  <c r="Q2177" i="2" s="1"/>
  <c r="S2178" i="2"/>
  <c r="Q2178" i="2" s="1"/>
  <c r="S2179" i="2"/>
  <c r="Q2179" i="2" s="1"/>
  <c r="S2180" i="2"/>
  <c r="Q2180" i="2" s="1"/>
  <c r="S2181" i="2"/>
  <c r="Q2181" i="2" s="1"/>
  <c r="S2182" i="2"/>
  <c r="Q2182" i="2" s="1"/>
  <c r="S2183" i="2"/>
  <c r="Q2183" i="2" s="1"/>
  <c r="S2184" i="2"/>
  <c r="Q2184" i="2" s="1"/>
  <c r="S2185" i="2"/>
  <c r="Q2185" i="2" s="1"/>
  <c r="S2186" i="2"/>
  <c r="Q2186" i="2" s="1"/>
  <c r="S2187" i="2"/>
  <c r="Q2187" i="2" s="1"/>
  <c r="S2188" i="2"/>
  <c r="Q2188" i="2" s="1"/>
  <c r="S2189" i="2"/>
  <c r="Q2189" i="2" s="1"/>
  <c r="S2190" i="2"/>
  <c r="Q2190" i="2" s="1"/>
  <c r="S2191" i="2"/>
  <c r="Q2191" i="2" s="1"/>
  <c r="S2192" i="2"/>
  <c r="Q2192" i="2" s="1"/>
  <c r="S2193" i="2"/>
  <c r="Q2193" i="2" s="1"/>
  <c r="S2194" i="2"/>
  <c r="Q2194" i="2" s="1"/>
  <c r="S2195" i="2"/>
  <c r="Q2195" i="2" s="1"/>
  <c r="S2196" i="2"/>
  <c r="Q2196" i="2" s="1"/>
  <c r="S2197" i="2"/>
  <c r="Q2197" i="2" s="1"/>
  <c r="S2198" i="2"/>
  <c r="Q2198" i="2" s="1"/>
  <c r="S2199" i="2"/>
  <c r="Q2199" i="2" s="1"/>
  <c r="S2200" i="2"/>
  <c r="Q2200" i="2" s="1"/>
  <c r="S2201" i="2"/>
  <c r="Q2201" i="2" s="1"/>
  <c r="S2202" i="2"/>
  <c r="Q2202" i="2" s="1"/>
  <c r="S2203" i="2"/>
  <c r="Q2203" i="2" s="1"/>
  <c r="S2204" i="2"/>
  <c r="Q2204" i="2" s="1"/>
  <c r="S2205" i="2"/>
  <c r="Q2205" i="2" s="1"/>
  <c r="S2206" i="2"/>
  <c r="Q2206" i="2" s="1"/>
  <c r="S2207" i="2"/>
  <c r="Q2207" i="2" s="1"/>
  <c r="S2208" i="2"/>
  <c r="Q2208" i="2" s="1"/>
  <c r="S2209" i="2"/>
  <c r="Q2209" i="2" s="1"/>
  <c r="S2210" i="2"/>
  <c r="Q2210" i="2" s="1"/>
  <c r="S2211" i="2"/>
  <c r="Q2211" i="2" s="1"/>
  <c r="S2212" i="2"/>
  <c r="Q2212" i="2" s="1"/>
  <c r="S2213" i="2"/>
  <c r="Q2213" i="2" s="1"/>
  <c r="S2214" i="2"/>
  <c r="Q2214" i="2" s="1"/>
  <c r="S2215" i="2"/>
  <c r="Q2215" i="2" s="1"/>
  <c r="S2216" i="2"/>
  <c r="Q2216" i="2" s="1"/>
  <c r="S2217" i="2"/>
  <c r="Q2217" i="2" s="1"/>
  <c r="S2222" i="2"/>
  <c r="Q2222" i="2" s="1"/>
  <c r="S2223" i="2"/>
  <c r="Q2223" i="2" s="1"/>
  <c r="S2224" i="2"/>
  <c r="Q2224" i="2" s="1"/>
  <c r="S2228" i="2"/>
  <c r="Q2228" i="2" s="1"/>
  <c r="S2231" i="2"/>
  <c r="Q2231" i="2" s="1"/>
  <c r="S2233" i="2"/>
  <c r="Q2233" i="2" s="1"/>
  <c r="S2235" i="2"/>
  <c r="Q2235" i="2" s="1"/>
  <c r="S2236" i="2"/>
  <c r="Q2236" i="2" s="1"/>
  <c r="S2237" i="2"/>
  <c r="Q2237" i="2" s="1"/>
  <c r="S2238" i="2"/>
  <c r="Q2238" i="2" s="1"/>
  <c r="S2239" i="2"/>
  <c r="Q2239" i="2" s="1"/>
  <c r="S2240" i="2"/>
  <c r="Q2240" i="2" s="1"/>
  <c r="S2246" i="2"/>
  <c r="Q2246" i="2" s="1"/>
  <c r="S2248" i="2"/>
  <c r="Q2248" i="2" s="1"/>
  <c r="S2273" i="2"/>
  <c r="Q2273" i="2" s="1"/>
  <c r="S2274" i="2"/>
  <c r="Q2274" i="2" s="1"/>
  <c r="S2275" i="2"/>
  <c r="Q2275" i="2" s="1"/>
  <c r="S2276" i="2"/>
  <c r="Q2276" i="2" s="1"/>
  <c r="S2277" i="2"/>
  <c r="Q2277" i="2" s="1"/>
  <c r="S2278" i="2"/>
  <c r="Q2278" i="2" s="1"/>
  <c r="S2279" i="2"/>
  <c r="Q2279" i="2" s="1"/>
  <c r="S2280" i="2"/>
  <c r="Q2280" i="2" s="1"/>
  <c r="S2281" i="2"/>
  <c r="Q2281" i="2" s="1"/>
  <c r="S2282" i="2"/>
  <c r="Q2282" i="2" s="1"/>
  <c r="S2283" i="2"/>
  <c r="Q2283" i="2" s="1"/>
  <c r="S2284" i="2"/>
  <c r="Q2284" i="2" s="1"/>
  <c r="S2285" i="2"/>
  <c r="Q2285" i="2" s="1"/>
  <c r="S2296" i="2"/>
  <c r="Q2296" i="2" s="1"/>
  <c r="S2297" i="2"/>
  <c r="Q2297" i="2" s="1"/>
  <c r="S2298" i="2"/>
  <c r="Q2298" i="2" s="1"/>
  <c r="S2313" i="2"/>
  <c r="Q2313" i="2" s="1"/>
  <c r="S2314" i="2"/>
  <c r="Q2314" i="2" s="1"/>
  <c r="S2315" i="2"/>
  <c r="Q2315" i="2" s="1"/>
  <c r="S2316" i="2"/>
  <c r="Q2316" i="2" s="1"/>
  <c r="S2317" i="2"/>
  <c r="Q2317" i="2" s="1"/>
  <c r="S2324" i="2"/>
  <c r="Q2324" i="2" s="1"/>
  <c r="S2325" i="2"/>
  <c r="Q2325" i="2" s="1"/>
  <c r="S2326" i="2"/>
  <c r="Q2326" i="2" s="1"/>
  <c r="S2327" i="2"/>
  <c r="Q2327" i="2" s="1"/>
  <c r="S2328" i="2"/>
  <c r="Q2328" i="2" s="1"/>
  <c r="S2329" i="2"/>
  <c r="Q2329" i="2" s="1"/>
  <c r="S2330" i="2"/>
  <c r="Q2330" i="2" s="1"/>
  <c r="S2331" i="2"/>
  <c r="Q2331" i="2" s="1"/>
  <c r="S2332" i="2"/>
  <c r="Q2332" i="2" s="1"/>
  <c r="S2333" i="2"/>
  <c r="Q2333" i="2" s="1"/>
  <c r="S2334" i="2"/>
  <c r="Q2334" i="2" s="1"/>
  <c r="S2335" i="2"/>
  <c r="Q2335" i="2" s="1"/>
  <c r="S2336" i="2"/>
  <c r="Q2336" i="2" s="1"/>
  <c r="S2338" i="2"/>
  <c r="Q2338" i="2" s="1"/>
  <c r="S2339" i="2"/>
  <c r="Q2339" i="2" s="1"/>
  <c r="S2340" i="2"/>
  <c r="Q2340" i="2" s="1"/>
  <c r="S2341" i="2"/>
  <c r="Q2341" i="2" s="1"/>
  <c r="S2342" i="2"/>
  <c r="Q2342" i="2" s="1"/>
  <c r="S2367" i="2"/>
  <c r="Q2367" i="2" s="1"/>
  <c r="S2368" i="2"/>
  <c r="Q2368" i="2" s="1"/>
  <c r="S2369" i="2"/>
  <c r="Q2369" i="2" s="1"/>
  <c r="S2370" i="2"/>
  <c r="Q2370" i="2" s="1"/>
  <c r="S2371" i="2"/>
  <c r="Q2371" i="2" s="1"/>
  <c r="S2372" i="2"/>
  <c r="Q2372" i="2" s="1"/>
  <c r="S2373" i="2"/>
  <c r="Q2373" i="2" s="1"/>
  <c r="S2374" i="2"/>
  <c r="Q2374" i="2" s="1"/>
  <c r="S2375" i="2"/>
  <c r="Q2375" i="2" s="1"/>
  <c r="S2376" i="2"/>
  <c r="Q2376" i="2" s="1"/>
  <c r="S2377" i="2"/>
  <c r="Q2377" i="2" s="1"/>
  <c r="S2378" i="2"/>
  <c r="Q2378" i="2" s="1"/>
  <c r="S2379" i="2"/>
  <c r="Q2379" i="2" s="1"/>
  <c r="S2380" i="2"/>
  <c r="Q2380" i="2" s="1"/>
  <c r="S2381" i="2"/>
  <c r="Q2381" i="2" s="1"/>
  <c r="S2382" i="2"/>
  <c r="Q2382" i="2" s="1"/>
  <c r="S2383" i="2"/>
  <c r="Q2383" i="2" s="1"/>
  <c r="S2384" i="2"/>
  <c r="Q2384" i="2" s="1"/>
  <c r="S2385" i="2"/>
  <c r="Q2385" i="2" s="1"/>
  <c r="S2386" i="2"/>
  <c r="Q2386" i="2" s="1"/>
  <c r="S2387" i="2"/>
  <c r="Q2387" i="2" s="1"/>
  <c r="S2389" i="2"/>
  <c r="Q2389" i="2" s="1"/>
  <c r="S2402" i="2"/>
  <c r="Q2402" i="2" s="1"/>
  <c r="S2403" i="2"/>
  <c r="Q2403" i="2" s="1"/>
  <c r="S2404" i="2"/>
  <c r="Q2404" i="2" s="1"/>
  <c r="S2405" i="2"/>
  <c r="Q2405" i="2" s="1"/>
  <c r="S2406" i="2"/>
  <c r="Q2406" i="2" s="1"/>
  <c r="S2407" i="2"/>
  <c r="Q2407" i="2" s="1"/>
  <c r="S2408" i="2"/>
  <c r="Q2408" i="2" s="1"/>
  <c r="S2409" i="2"/>
  <c r="Q2409" i="2" s="1"/>
  <c r="S2410" i="2"/>
  <c r="Q2410" i="2" s="1"/>
  <c r="S2411" i="2"/>
  <c r="Q2411" i="2" s="1"/>
  <c r="S2412" i="2"/>
  <c r="Q2412" i="2" s="1"/>
  <c r="S2413" i="2"/>
  <c r="Q2413" i="2" s="1"/>
  <c r="S2414" i="2"/>
  <c r="Q2414" i="2" s="1"/>
  <c r="S2415" i="2"/>
  <c r="Q2415" i="2" s="1"/>
  <c r="S2416" i="2"/>
  <c r="Q2416" i="2" s="1"/>
  <c r="S2417" i="2"/>
  <c r="Q2417" i="2" s="1"/>
  <c r="S2418" i="2"/>
  <c r="Q2418" i="2" s="1"/>
  <c r="S2419" i="2"/>
  <c r="Q2419" i="2" s="1"/>
  <c r="S2420" i="2"/>
  <c r="Q2420" i="2" s="1"/>
  <c r="S2421" i="2"/>
  <c r="Q2421" i="2" s="1"/>
  <c r="S2422" i="2"/>
  <c r="Q2422" i="2" s="1"/>
  <c r="S2423" i="2"/>
  <c r="Q2423" i="2" s="1"/>
  <c r="S2424" i="2"/>
  <c r="Q2424" i="2" s="1"/>
  <c r="S2428" i="2"/>
  <c r="Q2428" i="2" s="1"/>
  <c r="S2429" i="2"/>
  <c r="Q2429" i="2" s="1"/>
  <c r="S2430" i="2"/>
  <c r="Q2430" i="2" s="1"/>
  <c r="S2431" i="2"/>
  <c r="Q2431" i="2" s="1"/>
  <c r="S2432" i="2"/>
  <c r="Q2432" i="2" s="1"/>
  <c r="S2433" i="2"/>
  <c r="Q2433" i="2" s="1"/>
  <c r="S2434" i="2"/>
  <c r="S2435" i="2"/>
  <c r="S2436" i="2"/>
  <c r="S2437" i="2"/>
  <c r="S2439" i="2"/>
  <c r="Q2439" i="2" s="1"/>
  <c r="S2445" i="2"/>
  <c r="Q2445" i="2" s="1"/>
  <c r="S2446" i="2"/>
  <c r="Q2446" i="2" s="1"/>
  <c r="S2447" i="2"/>
  <c r="Q2447" i="2" s="1"/>
  <c r="S2449" i="2"/>
  <c r="Q2449" i="2" s="1"/>
  <c r="S2451" i="2"/>
  <c r="Q2451" i="2" s="1"/>
  <c r="S2452" i="2"/>
  <c r="Q2452" i="2" s="1"/>
  <c r="S2454" i="2"/>
  <c r="Q2454" i="2" s="1"/>
  <c r="S2458" i="2"/>
  <c r="Q2458" i="2" s="1"/>
  <c r="S2459" i="2"/>
  <c r="Q2459" i="2" s="1"/>
  <c r="S2463" i="2"/>
  <c r="Q2463" i="2" s="1"/>
  <c r="S2464" i="2"/>
  <c r="Q2464" i="2" s="1"/>
  <c r="S2465" i="2"/>
  <c r="Q2465" i="2" s="1"/>
  <c r="S2466" i="2"/>
  <c r="Q2466" i="2" s="1"/>
  <c r="S2467" i="2"/>
  <c r="Q2467" i="2" s="1"/>
  <c r="S2468" i="2"/>
  <c r="Q2468" i="2" s="1"/>
  <c r="S2470" i="2"/>
  <c r="Q2470" i="2" s="1"/>
  <c r="S2471" i="2"/>
  <c r="Q2471" i="2" s="1"/>
  <c r="S2474" i="2"/>
  <c r="Q2474" i="2" s="1"/>
  <c r="S2475" i="2"/>
  <c r="Q2475" i="2" s="1"/>
  <c r="S2477" i="2"/>
  <c r="S2478" i="2"/>
  <c r="S2479" i="2"/>
  <c r="S2480" i="2"/>
  <c r="S2481" i="2"/>
  <c r="S2482" i="2"/>
  <c r="S2483" i="2"/>
  <c r="S2484" i="2"/>
  <c r="S2502" i="2"/>
  <c r="Q2502" i="2" s="1"/>
  <c r="S2503" i="2"/>
  <c r="Q2503" i="2" s="1"/>
  <c r="S2504" i="2"/>
  <c r="Q2504" i="2" s="1"/>
  <c r="S2505" i="2"/>
  <c r="Q2505" i="2" s="1"/>
  <c r="S2506" i="2"/>
  <c r="Q2506" i="2" s="1"/>
  <c r="S2508" i="2"/>
  <c r="Q2508" i="2" s="1"/>
  <c r="S2509" i="2"/>
  <c r="Q2509" i="2" s="1"/>
  <c r="S2510" i="2"/>
  <c r="Q2510" i="2" s="1"/>
  <c r="S2511" i="2"/>
  <c r="Q2511" i="2" s="1"/>
  <c r="S2512" i="2"/>
  <c r="Q2512" i="2" s="1"/>
  <c r="S2514" i="2"/>
  <c r="Q2514" i="2" s="1"/>
  <c r="S2515" i="2"/>
  <c r="Q2515" i="2" s="1"/>
  <c r="S2516" i="2"/>
  <c r="Q2516" i="2" s="1"/>
  <c r="S2518" i="2"/>
  <c r="Q2518" i="2" s="1"/>
  <c r="S2520" i="2"/>
  <c r="Q2520" i="2" s="1"/>
  <c r="S2521" i="2"/>
  <c r="Q2521" i="2" s="1"/>
  <c r="S2523" i="2"/>
  <c r="Q2523" i="2" s="1"/>
  <c r="S2524" i="2"/>
  <c r="Q2524" i="2" s="1"/>
  <c r="S2525" i="2"/>
  <c r="Q2525" i="2" s="1"/>
  <c r="S2526" i="2"/>
  <c r="Q2526" i="2" s="1"/>
  <c r="S2527" i="2"/>
  <c r="Q2527" i="2" s="1"/>
  <c r="S2528" i="2"/>
  <c r="Q2528" i="2" s="1"/>
  <c r="S2529" i="2"/>
  <c r="Q2529" i="2" s="1"/>
  <c r="S2530" i="2"/>
  <c r="Q2530" i="2" s="1"/>
  <c r="S2531" i="2"/>
  <c r="Q2531" i="2" s="1"/>
  <c r="S2532" i="2"/>
  <c r="Q2532" i="2" s="1"/>
  <c r="S2533" i="2"/>
  <c r="Q2533" i="2" s="1"/>
  <c r="S2534" i="2"/>
  <c r="Q2534" i="2" s="1"/>
  <c r="S2535" i="2"/>
  <c r="Q2535" i="2" s="1"/>
  <c r="S2536" i="2"/>
  <c r="Q2536" i="2" s="1"/>
  <c r="S2537" i="2"/>
  <c r="Q2537" i="2" s="1"/>
  <c r="S2538" i="2"/>
  <c r="Q2538" i="2" s="1"/>
  <c r="S2572" i="2"/>
  <c r="Q2572" i="2" s="1"/>
  <c r="S2573" i="2"/>
  <c r="Q2573" i="2" s="1"/>
  <c r="S2574" i="2"/>
  <c r="Q2574" i="2" s="1"/>
  <c r="S2575" i="2"/>
  <c r="Q2575" i="2" s="1"/>
  <c r="S2577" i="2"/>
  <c r="Q2577" i="2" s="1"/>
  <c r="S2579" i="2"/>
  <c r="Q2579" i="2" s="1"/>
  <c r="S2580" i="2"/>
  <c r="Q2580" i="2" s="1"/>
  <c r="S2581" i="2"/>
  <c r="Q2581" i="2" s="1"/>
  <c r="S2582" i="2"/>
  <c r="Q2582" i="2" s="1"/>
  <c r="S2583" i="2"/>
  <c r="Q2583" i="2" s="1"/>
  <c r="S2584" i="2"/>
  <c r="Q2584" i="2" s="1"/>
  <c r="S2585" i="2"/>
  <c r="Q2585" i="2" s="1"/>
  <c r="S2586" i="2"/>
  <c r="Q2586" i="2" s="1"/>
  <c r="S2587" i="2"/>
  <c r="Q2587" i="2" s="1"/>
  <c r="S2588" i="2"/>
  <c r="Q2588" i="2" s="1"/>
  <c r="S2589" i="2"/>
  <c r="Q2589" i="2" s="1"/>
  <c r="S2591" i="2"/>
  <c r="Q2591" i="2" s="1"/>
  <c r="S2592" i="2"/>
  <c r="Q2592" i="2" s="1"/>
  <c r="S2593" i="2"/>
  <c r="Q2593" i="2" s="1"/>
  <c r="S2594" i="2"/>
  <c r="Q2594" i="2" s="1"/>
  <c r="S2595" i="2"/>
  <c r="Q2595" i="2" s="1"/>
  <c r="S2596" i="2"/>
  <c r="Q2596" i="2" s="1"/>
  <c r="S2597" i="2"/>
  <c r="Q2597" i="2" s="1"/>
  <c r="S2598" i="2"/>
  <c r="Q2598" i="2" s="1"/>
  <c r="S2599" i="2"/>
  <c r="Q2599" i="2" s="1"/>
  <c r="S2600" i="2"/>
  <c r="Q2600" i="2" s="1"/>
  <c r="S2601" i="2"/>
  <c r="Q2601" i="2" s="1"/>
  <c r="S2602" i="2"/>
  <c r="Q2602" i="2" s="1"/>
  <c r="S2603" i="2"/>
  <c r="Q2603" i="2" s="1"/>
  <c r="S2604" i="2"/>
  <c r="Q2604" i="2" s="1"/>
  <c r="S2606" i="2"/>
  <c r="Q2606" i="2" s="1"/>
  <c r="S2607" i="2"/>
  <c r="Q2607" i="2" s="1"/>
  <c r="S2608" i="2"/>
  <c r="Q2608" i="2" s="1"/>
  <c r="S2609" i="2"/>
  <c r="Q2609" i="2" s="1"/>
  <c r="S2610" i="2"/>
  <c r="Q2610" i="2" s="1"/>
  <c r="S2611" i="2"/>
  <c r="Q2611" i="2" s="1"/>
  <c r="S2612" i="2"/>
  <c r="Q2612" i="2" s="1"/>
  <c r="S2613" i="2"/>
  <c r="Q2613" i="2" s="1"/>
  <c r="S1211" i="2"/>
  <c r="Q1211" i="2" s="1"/>
  <c r="S1212" i="2"/>
  <c r="Q1212" i="2" s="1"/>
  <c r="S1213" i="2"/>
  <c r="Q1213" i="2" s="1"/>
  <c r="S1214" i="2"/>
  <c r="Q1214" i="2" s="1"/>
  <c r="S1215" i="2"/>
  <c r="Q1215" i="2" s="1"/>
  <c r="S1216" i="2"/>
  <c r="Q1216" i="2" s="1"/>
  <c r="S1220" i="2"/>
  <c r="Q1220" i="2" s="1"/>
  <c r="S1221" i="2"/>
  <c r="Q1221" i="2" s="1"/>
  <c r="S1223" i="2"/>
  <c r="Q1223" i="2" s="1"/>
  <c r="S1226" i="2"/>
  <c r="Q1226" i="2" s="1"/>
  <c r="S1227" i="2"/>
  <c r="Q1227" i="2" s="1"/>
  <c r="S1228" i="2"/>
  <c r="Q1228" i="2" s="1"/>
  <c r="S1259" i="2"/>
  <c r="Q1259" i="2" s="1"/>
  <c r="S1260" i="2"/>
  <c r="Q1260" i="2" s="1"/>
  <c r="S1168" i="2"/>
  <c r="Q1168" i="2" s="1"/>
  <c r="S1169" i="2"/>
  <c r="Q1169" i="2" s="1"/>
  <c r="S1170" i="2"/>
  <c r="Q1170" i="2" s="1"/>
  <c r="S1171" i="2"/>
  <c r="Q1171" i="2" s="1"/>
  <c r="S1172" i="2"/>
  <c r="Q1172" i="2" s="1"/>
  <c r="S1173" i="2"/>
  <c r="Q1173" i="2" s="1"/>
  <c r="S1174" i="2"/>
  <c r="Q1174" i="2" s="1"/>
  <c r="S1175" i="2"/>
  <c r="Q1175" i="2" s="1"/>
  <c r="S1176" i="2"/>
  <c r="Q1176" i="2" s="1"/>
  <c r="S1177" i="2"/>
  <c r="Q1177" i="2" s="1"/>
  <c r="S1178" i="2"/>
  <c r="Q1178" i="2" s="1"/>
  <c r="S1179" i="2"/>
  <c r="Q1179" i="2" s="1"/>
  <c r="S1180" i="2"/>
  <c r="Q1180" i="2" s="1"/>
  <c r="S1181" i="2"/>
  <c r="Q1181" i="2" s="1"/>
  <c r="S1182" i="2"/>
  <c r="Q1182" i="2" s="1"/>
  <c r="S1183" i="2"/>
  <c r="Q1183" i="2" s="1"/>
  <c r="S1184" i="2"/>
  <c r="Q1184" i="2" s="1"/>
  <c r="S1185" i="2"/>
  <c r="Q1185" i="2" s="1"/>
  <c r="S1186" i="2"/>
  <c r="Q1186" i="2" s="1"/>
  <c r="S1187" i="2"/>
  <c r="Q1187" i="2" s="1"/>
  <c r="S1188" i="2"/>
  <c r="Q1188" i="2" s="1"/>
  <c r="S1189" i="2"/>
  <c r="Q1189" i="2" s="1"/>
  <c r="S1190" i="2"/>
  <c r="S1191" i="2"/>
  <c r="S1192" i="2"/>
  <c r="S1193" i="2"/>
  <c r="S1194" i="2"/>
  <c r="S1195" i="2"/>
  <c r="S1196" i="2"/>
  <c r="S1197" i="2"/>
  <c r="S1198" i="2"/>
  <c r="S1199" i="2"/>
  <c r="S1200" i="2"/>
  <c r="S1201" i="2"/>
  <c r="S1202" i="2"/>
  <c r="S1203" i="2"/>
  <c r="S1204" i="2"/>
  <c r="S1205" i="2"/>
  <c r="S1206" i="2"/>
  <c r="S1207" i="2"/>
  <c r="S1208" i="2"/>
  <c r="S1209" i="2"/>
  <c r="S1210" i="2"/>
  <c r="S850" i="2"/>
  <c r="Q850" i="2" s="1"/>
  <c r="S851" i="2"/>
  <c r="Q851" i="2" s="1"/>
  <c r="S852" i="2"/>
  <c r="Q852" i="2" s="1"/>
  <c r="S853" i="2"/>
  <c r="Q853" i="2" s="1"/>
  <c r="S854" i="2"/>
  <c r="Q854" i="2" s="1"/>
  <c r="S855" i="2"/>
  <c r="Q855" i="2" s="1"/>
  <c r="S856" i="2"/>
  <c r="Q856" i="2" s="1"/>
  <c r="S857" i="2"/>
  <c r="Q857" i="2" s="1"/>
  <c r="S858" i="2"/>
  <c r="Q858" i="2" s="1"/>
  <c r="S859" i="2"/>
  <c r="Q859" i="2" s="1"/>
  <c r="S860" i="2"/>
  <c r="Q860" i="2" s="1"/>
  <c r="S861" i="2"/>
  <c r="Q861" i="2" s="1"/>
  <c r="S862" i="2"/>
  <c r="Q862" i="2" s="1"/>
  <c r="S863" i="2"/>
  <c r="Q863" i="2" s="1"/>
  <c r="S864" i="2"/>
  <c r="Q864" i="2" s="1"/>
  <c r="S865" i="2"/>
  <c r="Q865" i="2" s="1"/>
  <c r="S866" i="2"/>
  <c r="Q866" i="2" s="1"/>
  <c r="S867" i="2"/>
  <c r="Q867" i="2" s="1"/>
  <c r="S868" i="2"/>
  <c r="Q868" i="2" s="1"/>
  <c r="S869" i="2"/>
  <c r="Q869" i="2" s="1"/>
  <c r="S870" i="2"/>
  <c r="Q870" i="2" s="1"/>
  <c r="S871" i="2"/>
  <c r="Q871" i="2" s="1"/>
  <c r="S872" i="2"/>
  <c r="Q872" i="2" s="1"/>
  <c r="S873" i="2"/>
  <c r="Q873" i="2" s="1"/>
  <c r="S874" i="2"/>
  <c r="Q874" i="2" s="1"/>
  <c r="S875" i="2"/>
  <c r="Q875" i="2" s="1"/>
  <c r="S876" i="2"/>
  <c r="Q876" i="2" s="1"/>
  <c r="S877" i="2"/>
  <c r="Q877" i="2" s="1"/>
  <c r="S878" i="2"/>
  <c r="Q878" i="2" s="1"/>
  <c r="S879" i="2"/>
  <c r="Q879" i="2" s="1"/>
  <c r="S880" i="2"/>
  <c r="Q880" i="2" s="1"/>
  <c r="S881" i="2"/>
  <c r="Q881" i="2" s="1"/>
  <c r="S882" i="2"/>
  <c r="Q882" i="2" s="1"/>
  <c r="S883" i="2"/>
  <c r="Q883" i="2" s="1"/>
  <c r="S884" i="2"/>
  <c r="Q884" i="2" s="1"/>
  <c r="S885" i="2"/>
  <c r="Q885" i="2" s="1"/>
  <c r="S886" i="2"/>
  <c r="Q886" i="2" s="1"/>
  <c r="S887" i="2"/>
  <c r="Q887" i="2" s="1"/>
  <c r="S888" i="2"/>
  <c r="Q888" i="2" s="1"/>
  <c r="S889" i="2"/>
  <c r="S890" i="2"/>
  <c r="S891" i="2"/>
  <c r="S892" i="2"/>
  <c r="S893" i="2"/>
  <c r="S894" i="2"/>
  <c r="S895" i="2"/>
  <c r="S896" i="2"/>
  <c r="S897" i="2"/>
  <c r="S898" i="2"/>
  <c r="S899" i="2"/>
  <c r="S900" i="2"/>
  <c r="Q900" i="2" s="1"/>
  <c r="S901" i="2"/>
  <c r="Q901" i="2" s="1"/>
  <c r="S902" i="2"/>
  <c r="Q902" i="2" s="1"/>
  <c r="S903" i="2"/>
  <c r="Q903" i="2" s="1"/>
  <c r="S904" i="2"/>
  <c r="Q904" i="2" s="1"/>
  <c r="S905" i="2"/>
  <c r="Q905" i="2" s="1"/>
  <c r="S906" i="2"/>
  <c r="Q906" i="2" s="1"/>
  <c r="S907" i="2"/>
  <c r="Q907" i="2" s="1"/>
  <c r="S908" i="2"/>
  <c r="Q908" i="2" s="1"/>
  <c r="S909" i="2"/>
  <c r="Q909" i="2" s="1"/>
  <c r="S910" i="2"/>
  <c r="Q910" i="2" s="1"/>
  <c r="S911" i="2"/>
  <c r="Q911" i="2" s="1"/>
  <c r="S912" i="2"/>
  <c r="Q912" i="2" s="1"/>
  <c r="S913" i="2"/>
  <c r="Q913" i="2" s="1"/>
  <c r="S914" i="2"/>
  <c r="Q914" i="2" s="1"/>
  <c r="S915" i="2"/>
  <c r="Q915" i="2" s="1"/>
  <c r="S916" i="2"/>
  <c r="Q916" i="2" s="1"/>
  <c r="S917" i="2"/>
  <c r="Q917" i="2" s="1"/>
  <c r="S918" i="2"/>
  <c r="Q918" i="2" s="1"/>
  <c r="S919" i="2"/>
  <c r="Q919" i="2" s="1"/>
  <c r="S920" i="2"/>
  <c r="Q920" i="2" s="1"/>
  <c r="S921" i="2"/>
  <c r="Q921" i="2" s="1"/>
  <c r="S922" i="2"/>
  <c r="Q922" i="2" s="1"/>
  <c r="S923" i="2"/>
  <c r="Q923" i="2" s="1"/>
  <c r="S924" i="2"/>
  <c r="Q924" i="2" s="1"/>
  <c r="S925" i="2"/>
  <c r="Q925" i="2" s="1"/>
  <c r="S926" i="2"/>
  <c r="Q926" i="2" s="1"/>
  <c r="S927" i="2"/>
  <c r="Q927" i="2" s="1"/>
  <c r="S928" i="2"/>
  <c r="Q928" i="2" s="1"/>
  <c r="S929" i="2"/>
  <c r="Q929" i="2" s="1"/>
  <c r="S930" i="2"/>
  <c r="Q930" i="2" s="1"/>
  <c r="S931" i="2"/>
  <c r="Q931" i="2" s="1"/>
  <c r="S932" i="2"/>
  <c r="Q932" i="2" s="1"/>
  <c r="S933" i="2"/>
  <c r="Q933" i="2" s="1"/>
  <c r="S934" i="2"/>
  <c r="Q934" i="2" s="1"/>
  <c r="S935" i="2"/>
  <c r="Q935" i="2" s="1"/>
  <c r="S936" i="2"/>
  <c r="Q936" i="2" s="1"/>
  <c r="S937" i="2"/>
  <c r="Q937" i="2" s="1"/>
  <c r="S938" i="2"/>
  <c r="Q938" i="2" s="1"/>
  <c r="S939" i="2"/>
  <c r="Q939" i="2" s="1"/>
  <c r="S940" i="2"/>
  <c r="Q940" i="2" s="1"/>
  <c r="S941" i="2"/>
  <c r="Q941" i="2" s="1"/>
  <c r="S942" i="2"/>
  <c r="Q942" i="2" s="1"/>
  <c r="S943" i="2"/>
  <c r="Q943" i="2" s="1"/>
  <c r="S944" i="2"/>
  <c r="Q944" i="2" s="1"/>
  <c r="S945" i="2"/>
  <c r="Q945" i="2" s="1"/>
  <c r="S946" i="2"/>
  <c r="Q946" i="2" s="1"/>
  <c r="S947" i="2"/>
  <c r="Q947" i="2" s="1"/>
  <c r="S948" i="2"/>
  <c r="Q948" i="2" s="1"/>
  <c r="S949" i="2"/>
  <c r="Q949" i="2" s="1"/>
  <c r="S950" i="2"/>
  <c r="Q950" i="2" s="1"/>
  <c r="S951" i="2"/>
  <c r="Q951" i="2" s="1"/>
  <c r="S952" i="2"/>
  <c r="Q952" i="2" s="1"/>
  <c r="S953" i="2"/>
  <c r="Q953" i="2" s="1"/>
  <c r="S954" i="2"/>
  <c r="Q954" i="2" s="1"/>
  <c r="S955" i="2"/>
  <c r="Q955" i="2" s="1"/>
  <c r="S956" i="2"/>
  <c r="Q956" i="2" s="1"/>
  <c r="S957" i="2"/>
  <c r="Q957" i="2" s="1"/>
  <c r="S958" i="2"/>
  <c r="Q958" i="2" s="1"/>
  <c r="S959" i="2"/>
  <c r="Q959" i="2" s="1"/>
  <c r="S960" i="2"/>
  <c r="Q960" i="2" s="1"/>
  <c r="S961" i="2"/>
  <c r="Q961" i="2" s="1"/>
  <c r="S962" i="2"/>
  <c r="Q962" i="2" s="1"/>
  <c r="S963" i="2"/>
  <c r="Q963" i="2" s="1"/>
  <c r="S964" i="2"/>
  <c r="Q964" i="2" s="1"/>
  <c r="S965" i="2"/>
  <c r="Q965" i="2" s="1"/>
  <c r="S966" i="2"/>
  <c r="Q966" i="2" s="1"/>
  <c r="S967" i="2"/>
  <c r="Q967" i="2" s="1"/>
  <c r="S968" i="2"/>
  <c r="Q968" i="2" s="1"/>
  <c r="S969" i="2"/>
  <c r="Q969" i="2" s="1"/>
  <c r="S970" i="2"/>
  <c r="Q970" i="2" s="1"/>
  <c r="S971" i="2"/>
  <c r="Q971" i="2" s="1"/>
  <c r="S972" i="2"/>
  <c r="Q972" i="2" s="1"/>
  <c r="S973" i="2"/>
  <c r="Q973" i="2" s="1"/>
  <c r="S974" i="2"/>
  <c r="S975" i="2"/>
  <c r="S976" i="2"/>
  <c r="S977" i="2"/>
  <c r="S978" i="2"/>
  <c r="S979" i="2"/>
  <c r="S980" i="2"/>
  <c r="S981" i="2"/>
  <c r="S982" i="2"/>
  <c r="S983" i="2"/>
  <c r="S984" i="2"/>
  <c r="S985" i="2"/>
  <c r="Q985" i="2" s="1"/>
  <c r="S986" i="2"/>
  <c r="Q986" i="2" s="1"/>
  <c r="S987" i="2"/>
  <c r="Q987" i="2" s="1"/>
  <c r="S988" i="2"/>
  <c r="Q988" i="2" s="1"/>
  <c r="S989" i="2"/>
  <c r="Q989" i="2" s="1"/>
  <c r="S990" i="2"/>
  <c r="Q990" i="2" s="1"/>
  <c r="S991" i="2"/>
  <c r="Q991" i="2" s="1"/>
  <c r="S992" i="2"/>
  <c r="Q992" i="2" s="1"/>
  <c r="S993" i="2"/>
  <c r="Q993" i="2" s="1"/>
  <c r="S994" i="2"/>
  <c r="Q994" i="2" s="1"/>
  <c r="S995" i="2"/>
  <c r="Q995" i="2" s="1"/>
  <c r="S996" i="2"/>
  <c r="Q996" i="2" s="1"/>
  <c r="S997" i="2"/>
  <c r="Q997" i="2" s="1"/>
  <c r="S998" i="2"/>
  <c r="Q998" i="2" s="1"/>
  <c r="S999" i="2"/>
  <c r="Q999" i="2" s="1"/>
  <c r="S1000" i="2"/>
  <c r="Q1000" i="2" s="1"/>
  <c r="S1001" i="2"/>
  <c r="Q1001" i="2" s="1"/>
  <c r="S1002" i="2"/>
  <c r="Q1002" i="2" s="1"/>
  <c r="S1003" i="2"/>
  <c r="Q1003" i="2" s="1"/>
  <c r="S1004" i="2"/>
  <c r="Q1004" i="2" s="1"/>
  <c r="S1005" i="2"/>
  <c r="Q1005" i="2" s="1"/>
  <c r="S1006" i="2"/>
  <c r="Q1006" i="2" s="1"/>
  <c r="S1007" i="2"/>
  <c r="Q1007" i="2" s="1"/>
  <c r="S1008" i="2"/>
  <c r="Q1008" i="2" s="1"/>
  <c r="S1009" i="2"/>
  <c r="Q1009" i="2" s="1"/>
  <c r="S1010" i="2"/>
  <c r="Q1010" i="2" s="1"/>
  <c r="S1011" i="2"/>
  <c r="Q1011" i="2" s="1"/>
  <c r="S1012" i="2"/>
  <c r="Q1012" i="2" s="1"/>
  <c r="S1013" i="2"/>
  <c r="Q1013" i="2" s="1"/>
  <c r="S1014" i="2"/>
  <c r="Q1014" i="2" s="1"/>
  <c r="S1015" i="2"/>
  <c r="Q1015" i="2" s="1"/>
  <c r="S1016" i="2"/>
  <c r="Q1016" i="2" s="1"/>
  <c r="S1017" i="2"/>
  <c r="Q1017" i="2" s="1"/>
  <c r="S1018" i="2"/>
  <c r="Q1018" i="2" s="1"/>
  <c r="S1019" i="2"/>
  <c r="Q1019" i="2" s="1"/>
  <c r="S1020" i="2"/>
  <c r="Q1020" i="2" s="1"/>
  <c r="S1021" i="2"/>
  <c r="Q1021" i="2" s="1"/>
  <c r="S1022" i="2"/>
  <c r="Q1022" i="2" s="1"/>
  <c r="S1023" i="2"/>
  <c r="Q1023" i="2" s="1"/>
  <c r="S1024" i="2"/>
  <c r="Q1024" i="2" s="1"/>
  <c r="S1025" i="2"/>
  <c r="Q1025" i="2" s="1"/>
  <c r="S1026" i="2"/>
  <c r="Q1026" i="2" s="1"/>
  <c r="S1027" i="2"/>
  <c r="Q1027" i="2" s="1"/>
  <c r="S1028" i="2"/>
  <c r="Q1028" i="2" s="1"/>
  <c r="S1029" i="2"/>
  <c r="Q1029" i="2" s="1"/>
  <c r="S1030" i="2"/>
  <c r="Q1030" i="2" s="1"/>
  <c r="S1031" i="2"/>
  <c r="Q1031" i="2" s="1"/>
  <c r="S1032" i="2"/>
  <c r="Q1032" i="2" s="1"/>
  <c r="S1033" i="2"/>
  <c r="Q1033" i="2" s="1"/>
  <c r="S1034" i="2"/>
  <c r="Q1034" i="2" s="1"/>
  <c r="S1035" i="2"/>
  <c r="Q1035" i="2" s="1"/>
  <c r="S1036" i="2"/>
  <c r="Q1036" i="2" s="1"/>
  <c r="S1037" i="2"/>
  <c r="Q1037" i="2" s="1"/>
  <c r="S1038" i="2"/>
  <c r="Q1038" i="2" s="1"/>
  <c r="S1039" i="2"/>
  <c r="Q1039" i="2" s="1"/>
  <c r="S1040" i="2"/>
  <c r="Q1040" i="2" s="1"/>
  <c r="S1041" i="2"/>
  <c r="Q1041" i="2" s="1"/>
  <c r="S1042" i="2"/>
  <c r="Q1042" i="2" s="1"/>
  <c r="S1043" i="2"/>
  <c r="Q1043" i="2" s="1"/>
  <c r="S1044" i="2"/>
  <c r="Q1044" i="2" s="1"/>
  <c r="S1045" i="2"/>
  <c r="Q1045" i="2" s="1"/>
  <c r="S1046" i="2"/>
  <c r="Q1046" i="2" s="1"/>
  <c r="S1047" i="2"/>
  <c r="Q1047" i="2" s="1"/>
  <c r="S1048" i="2"/>
  <c r="Q1048" i="2" s="1"/>
  <c r="S1049" i="2"/>
  <c r="Q1049" i="2" s="1"/>
  <c r="S1050" i="2"/>
  <c r="Q1050" i="2" s="1"/>
  <c r="S1051" i="2"/>
  <c r="Q1051" i="2" s="1"/>
  <c r="S1052" i="2"/>
  <c r="Q1052" i="2" s="1"/>
  <c r="S1053" i="2"/>
  <c r="Q1053" i="2" s="1"/>
  <c r="S1054" i="2"/>
  <c r="Q1054" i="2" s="1"/>
  <c r="S1055" i="2"/>
  <c r="S1056" i="2"/>
  <c r="S1057" i="2"/>
  <c r="S1058" i="2"/>
  <c r="S1059" i="2"/>
  <c r="S1060" i="2"/>
  <c r="S1061" i="2"/>
  <c r="S1062" i="2"/>
  <c r="S1063" i="2"/>
  <c r="S1064" i="2"/>
  <c r="S1065" i="2"/>
  <c r="S1066" i="2"/>
  <c r="Q1066" i="2" s="1"/>
  <c r="S1067" i="2"/>
  <c r="Q1067" i="2" s="1"/>
  <c r="S1068" i="2"/>
  <c r="Q1068" i="2" s="1"/>
  <c r="S1069" i="2"/>
  <c r="Q1069" i="2" s="1"/>
  <c r="S1070" i="2"/>
  <c r="Q1070" i="2" s="1"/>
  <c r="S1071" i="2"/>
  <c r="Q1071" i="2" s="1"/>
  <c r="S1072" i="2"/>
  <c r="Q1072" i="2" s="1"/>
  <c r="S1073" i="2"/>
  <c r="Q1073" i="2" s="1"/>
  <c r="S1074" i="2"/>
  <c r="Q1074" i="2" s="1"/>
  <c r="S1075" i="2"/>
  <c r="Q1075" i="2" s="1"/>
  <c r="S1076" i="2"/>
  <c r="Q1076" i="2" s="1"/>
  <c r="S1077" i="2"/>
  <c r="Q1077" i="2" s="1"/>
  <c r="S1078" i="2"/>
  <c r="Q1078" i="2" s="1"/>
  <c r="S1079" i="2"/>
  <c r="Q1079" i="2" s="1"/>
  <c r="S1080" i="2"/>
  <c r="Q1080" i="2" s="1"/>
  <c r="S1081" i="2"/>
  <c r="Q1081" i="2" s="1"/>
  <c r="S1082" i="2"/>
  <c r="Q1082" i="2" s="1"/>
  <c r="S1083" i="2"/>
  <c r="Q1083" i="2" s="1"/>
  <c r="S1084" i="2"/>
  <c r="Q1084" i="2" s="1"/>
  <c r="S1085" i="2"/>
  <c r="Q1085" i="2" s="1"/>
  <c r="S1086" i="2"/>
  <c r="Q1086" i="2" s="1"/>
  <c r="S1087" i="2"/>
  <c r="Q1087" i="2" s="1"/>
  <c r="S1088" i="2"/>
  <c r="Q1088" i="2" s="1"/>
  <c r="S1089" i="2"/>
  <c r="Q1089" i="2" s="1"/>
  <c r="S1090" i="2"/>
  <c r="Q1090" i="2" s="1"/>
  <c r="S1091" i="2"/>
  <c r="Q1091" i="2" s="1"/>
  <c r="S1092" i="2"/>
  <c r="Q1092" i="2" s="1"/>
  <c r="S1093" i="2"/>
  <c r="Q1093" i="2" s="1"/>
  <c r="S1094" i="2"/>
  <c r="Q1094" i="2" s="1"/>
  <c r="S1095" i="2"/>
  <c r="Q1095" i="2" s="1"/>
  <c r="S1096" i="2"/>
  <c r="Q1096" i="2" s="1"/>
  <c r="S1097" i="2"/>
  <c r="Q1097" i="2" s="1"/>
  <c r="S1098" i="2"/>
  <c r="Q1098" i="2" s="1"/>
  <c r="S1099" i="2"/>
  <c r="Q1099" i="2" s="1"/>
  <c r="S1100" i="2"/>
  <c r="Q1100" i="2" s="1"/>
  <c r="S1101" i="2"/>
  <c r="Q1101" i="2" s="1"/>
  <c r="S1102" i="2"/>
  <c r="Q1102" i="2" s="1"/>
  <c r="S1103" i="2"/>
  <c r="Q1103" i="2" s="1"/>
  <c r="S1104" i="2"/>
  <c r="Q1104" i="2" s="1"/>
  <c r="S1105" i="2"/>
  <c r="Q1105" i="2" s="1"/>
  <c r="S1106" i="2"/>
  <c r="Q1106" i="2" s="1"/>
  <c r="S1107" i="2"/>
  <c r="Q1107" i="2" s="1"/>
  <c r="S1108" i="2"/>
  <c r="Q1108" i="2" s="1"/>
  <c r="S1109" i="2"/>
  <c r="Q1109" i="2" s="1"/>
  <c r="S1110" i="2"/>
  <c r="Q1110" i="2" s="1"/>
  <c r="S1111" i="2"/>
  <c r="Q1111" i="2" s="1"/>
  <c r="S1112" i="2"/>
  <c r="Q1112" i="2" s="1"/>
  <c r="S1113" i="2"/>
  <c r="Q1113" i="2" s="1"/>
  <c r="S1114" i="2"/>
  <c r="Q1114" i="2" s="1"/>
  <c r="S1115" i="2"/>
  <c r="Q1115" i="2" s="1"/>
  <c r="S1116" i="2"/>
  <c r="Q1116" i="2" s="1"/>
  <c r="S1117" i="2"/>
  <c r="Q1117" i="2" s="1"/>
  <c r="S1118" i="2"/>
  <c r="Q1118" i="2" s="1"/>
  <c r="S1119" i="2"/>
  <c r="Q1119" i="2" s="1"/>
  <c r="S1120" i="2"/>
  <c r="Q1120" i="2" s="1"/>
  <c r="S1121" i="2"/>
  <c r="Q1121" i="2" s="1"/>
  <c r="S1122" i="2"/>
  <c r="Q1122" i="2" s="1"/>
  <c r="S1123" i="2"/>
  <c r="Q1123" i="2" s="1"/>
  <c r="S1124" i="2"/>
  <c r="Q1124" i="2" s="1"/>
  <c r="S1125" i="2"/>
  <c r="Q1125" i="2" s="1"/>
  <c r="S1126" i="2"/>
  <c r="Q1126" i="2" s="1"/>
  <c r="S1127" i="2"/>
  <c r="Q1127" i="2" s="1"/>
  <c r="S1128" i="2"/>
  <c r="Q1128" i="2" s="1"/>
  <c r="S1129" i="2"/>
  <c r="Q1129" i="2" s="1"/>
  <c r="S1130" i="2"/>
  <c r="Q1130" i="2" s="1"/>
  <c r="S1131" i="2"/>
  <c r="Q1131" i="2" s="1"/>
  <c r="S1132" i="2"/>
  <c r="Q1132" i="2" s="1"/>
  <c r="S1133" i="2"/>
  <c r="Q1133" i="2" s="1"/>
  <c r="S1134" i="2"/>
  <c r="Q1134" i="2" s="1"/>
  <c r="S1135" i="2"/>
  <c r="S1136" i="2"/>
  <c r="S1137" i="2"/>
  <c r="S1138" i="2"/>
  <c r="S1139" i="2"/>
  <c r="S1140" i="2"/>
  <c r="S1141" i="2"/>
  <c r="S1142" i="2"/>
  <c r="S1143" i="2"/>
  <c r="S1144" i="2"/>
  <c r="S1145" i="2"/>
  <c r="S1146" i="2"/>
  <c r="Q1146" i="2" s="1"/>
  <c r="S1147" i="2"/>
  <c r="Q1147" i="2" s="1"/>
  <c r="S1148" i="2"/>
  <c r="Q1148" i="2" s="1"/>
  <c r="S1149" i="2"/>
  <c r="Q1149" i="2" s="1"/>
  <c r="S1150" i="2"/>
  <c r="Q1150" i="2" s="1"/>
  <c r="S1151" i="2"/>
  <c r="Q1151" i="2" s="1"/>
  <c r="S1152" i="2"/>
  <c r="Q1152" i="2" s="1"/>
  <c r="S1153" i="2"/>
  <c r="Q1153" i="2" s="1"/>
  <c r="S1154" i="2"/>
  <c r="Q1154" i="2" s="1"/>
  <c r="S1155" i="2"/>
  <c r="Q1155" i="2" s="1"/>
  <c r="S1156" i="2"/>
  <c r="Q1156" i="2" s="1"/>
  <c r="S1157" i="2"/>
  <c r="Q1157" i="2" s="1"/>
  <c r="S1158" i="2"/>
  <c r="Q1158" i="2" s="1"/>
  <c r="S1159" i="2"/>
  <c r="Q1159" i="2" s="1"/>
  <c r="S1160" i="2"/>
  <c r="Q1160" i="2" s="1"/>
  <c r="S1161" i="2"/>
  <c r="Q1161" i="2" s="1"/>
  <c r="S1162" i="2"/>
  <c r="Q1162" i="2" s="1"/>
  <c r="S1163" i="2"/>
  <c r="Q1163" i="2" s="1"/>
  <c r="S1164" i="2"/>
  <c r="Q1164" i="2" s="1"/>
  <c r="S1165" i="2"/>
  <c r="Q1165" i="2" s="1"/>
  <c r="S1166" i="2"/>
  <c r="Q1166" i="2" s="1"/>
  <c r="S1167" i="2"/>
  <c r="Q1167" i="2" s="1"/>
  <c r="S822" i="2"/>
  <c r="Q822" i="2" s="1"/>
  <c r="S823" i="2"/>
  <c r="Q823" i="2" s="1"/>
  <c r="S824" i="2"/>
  <c r="Q824" i="2" s="1"/>
  <c r="S825" i="2"/>
  <c r="Q825" i="2" s="1"/>
  <c r="S826" i="2"/>
  <c r="Q826" i="2" s="1"/>
  <c r="S827" i="2"/>
  <c r="Q827" i="2" s="1"/>
  <c r="S828" i="2"/>
  <c r="Q828" i="2" s="1"/>
  <c r="S829" i="2"/>
  <c r="Q829" i="2" s="1"/>
  <c r="S830" i="2"/>
  <c r="Q830" i="2" s="1"/>
  <c r="S831" i="2"/>
  <c r="Q831" i="2" s="1"/>
  <c r="S832" i="2"/>
  <c r="Q832" i="2" s="1"/>
  <c r="S833" i="2"/>
  <c r="Q833" i="2" s="1"/>
  <c r="S834" i="2"/>
  <c r="Q834" i="2" s="1"/>
  <c r="S835" i="2"/>
  <c r="Q835" i="2" s="1"/>
  <c r="S836" i="2"/>
  <c r="Q836" i="2" s="1"/>
  <c r="S837" i="2"/>
  <c r="Q837" i="2" s="1"/>
  <c r="S838" i="2"/>
  <c r="Q838" i="2" s="1"/>
  <c r="S839" i="2"/>
  <c r="Q839" i="2" s="1"/>
  <c r="S840" i="2"/>
  <c r="Q840" i="2" s="1"/>
  <c r="S841" i="2"/>
  <c r="Q841" i="2" s="1"/>
  <c r="S842" i="2"/>
  <c r="Q842" i="2" s="1"/>
  <c r="S843" i="2"/>
  <c r="Q843" i="2" s="1"/>
  <c r="S844" i="2"/>
  <c r="Q844" i="2" s="1"/>
  <c r="S845" i="2"/>
  <c r="Q845" i="2" s="1"/>
  <c r="S846" i="2"/>
  <c r="Q846" i="2" s="1"/>
  <c r="S847" i="2"/>
  <c r="Q847" i="2" s="1"/>
  <c r="S848" i="2"/>
  <c r="Q848" i="2" s="1"/>
  <c r="S849" i="2"/>
  <c r="Q849" i="2" s="1"/>
  <c r="S808" i="2"/>
  <c r="S809" i="2"/>
  <c r="Q809" i="2" s="1"/>
  <c r="S812" i="2"/>
  <c r="Q812" i="2" s="1"/>
  <c r="S813" i="2"/>
  <c r="S814" i="2"/>
  <c r="Q814" i="2" s="1"/>
  <c r="S815" i="2"/>
  <c r="Q815" i="2" s="1"/>
  <c r="S816" i="2"/>
  <c r="Q816" i="2" s="1"/>
  <c r="S817" i="2"/>
  <c r="Q817" i="2" s="1"/>
  <c r="S818" i="2"/>
  <c r="Q818" i="2" s="1"/>
  <c r="S819" i="2"/>
  <c r="Q819" i="2" s="1"/>
  <c r="S820" i="2"/>
  <c r="Q820" i="2" s="1"/>
  <c r="S821" i="2"/>
  <c r="Q821" i="2" s="1"/>
  <c r="S523" i="2"/>
  <c r="Q523" i="2" s="1"/>
  <c r="S524" i="2"/>
  <c r="Q524" i="2" s="1"/>
  <c r="S525" i="2"/>
  <c r="Q525" i="2" s="1"/>
  <c r="S527" i="2"/>
  <c r="Q527" i="2" s="1"/>
  <c r="S530" i="2"/>
  <c r="Q530" i="2" s="1"/>
  <c r="S531" i="2"/>
  <c r="Q531" i="2" s="1"/>
  <c r="S532" i="2"/>
  <c r="Q532" i="2" s="1"/>
  <c r="S533" i="2"/>
  <c r="Q533" i="2" s="1"/>
  <c r="S534" i="2"/>
  <c r="Q534" i="2" s="1"/>
  <c r="S535" i="2"/>
  <c r="Q535" i="2" s="1"/>
  <c r="S536" i="2"/>
  <c r="Q536" i="2" s="1"/>
  <c r="S537" i="2"/>
  <c r="Q537" i="2" s="1"/>
  <c r="S538" i="2"/>
  <c r="Q538" i="2" s="1"/>
  <c r="S539" i="2"/>
  <c r="Q539" i="2" s="1"/>
  <c r="S540" i="2"/>
  <c r="Q540" i="2" s="1"/>
  <c r="S541" i="2"/>
  <c r="Q541" i="2" s="1"/>
  <c r="S543" i="2"/>
  <c r="Q543" i="2" s="1"/>
  <c r="S547" i="2"/>
  <c r="Q547" i="2" s="1"/>
  <c r="S550" i="2"/>
  <c r="Q550" i="2" s="1"/>
  <c r="S551" i="2"/>
  <c r="Q551" i="2" s="1"/>
  <c r="S552" i="2"/>
  <c r="Q552" i="2" s="1"/>
  <c r="S553" i="2"/>
  <c r="Q553" i="2" s="1"/>
  <c r="S556" i="2"/>
  <c r="Q556" i="2" s="1"/>
  <c r="S557" i="2"/>
  <c r="Q557" i="2" s="1"/>
  <c r="S560" i="2"/>
  <c r="Q560" i="2" s="1"/>
  <c r="S561" i="2"/>
  <c r="Q561" i="2" s="1"/>
  <c r="S563" i="2"/>
  <c r="Q563" i="2" s="1"/>
  <c r="S564" i="2"/>
  <c r="Q564" i="2" s="1"/>
  <c r="S565" i="2"/>
  <c r="Q565" i="2" s="1"/>
  <c r="S566" i="2"/>
  <c r="Q566" i="2" s="1"/>
  <c r="S567" i="2"/>
  <c r="Q567" i="2" s="1"/>
  <c r="S568" i="2"/>
  <c r="Q568" i="2" s="1"/>
  <c r="S569" i="2"/>
  <c r="Q569" i="2" s="1"/>
  <c r="S570" i="2"/>
  <c r="Q570" i="2" s="1"/>
  <c r="S571" i="2"/>
  <c r="Q571" i="2" s="1"/>
  <c r="S572" i="2"/>
  <c r="Q572" i="2" s="1"/>
  <c r="S573" i="2"/>
  <c r="Q573" i="2" s="1"/>
  <c r="S574" i="2"/>
  <c r="Q574" i="2" s="1"/>
  <c r="S575" i="2"/>
  <c r="Q575" i="2" s="1"/>
  <c r="S577" i="2"/>
  <c r="Q577" i="2" s="1"/>
  <c r="S578" i="2"/>
  <c r="Q578" i="2" s="1"/>
  <c r="S579" i="2"/>
  <c r="Q579" i="2" s="1"/>
  <c r="S581" i="2"/>
  <c r="Q581" i="2" s="1"/>
  <c r="S582" i="2"/>
  <c r="Q582" i="2" s="1"/>
  <c r="S583" i="2"/>
  <c r="Q583" i="2" s="1"/>
  <c r="S584" i="2"/>
  <c r="Q584" i="2" s="1"/>
  <c r="S585" i="2"/>
  <c r="Q585" i="2" s="1"/>
  <c r="S586" i="2"/>
  <c r="Q586" i="2" s="1"/>
  <c r="S587" i="2"/>
  <c r="Q587" i="2" s="1"/>
  <c r="S588" i="2"/>
  <c r="Q588" i="2" s="1"/>
  <c r="S589" i="2"/>
  <c r="Q589" i="2" s="1"/>
  <c r="S590" i="2"/>
  <c r="Q590" i="2" s="1"/>
  <c r="S591" i="2"/>
  <c r="Q591" i="2" s="1"/>
  <c r="S592" i="2"/>
  <c r="Q592" i="2" s="1"/>
  <c r="S593" i="2"/>
  <c r="Q593" i="2" s="1"/>
  <c r="S594" i="2"/>
  <c r="Q594" i="2" s="1"/>
  <c r="S595" i="2"/>
  <c r="Q595" i="2" s="1"/>
  <c r="S596" i="2"/>
  <c r="Q596" i="2" s="1"/>
  <c r="S597" i="2"/>
  <c r="Q597" i="2" s="1"/>
  <c r="S598" i="2"/>
  <c r="Q598" i="2" s="1"/>
  <c r="S599" i="2"/>
  <c r="Q599" i="2" s="1"/>
  <c r="S600" i="2"/>
  <c r="Q600" i="2" s="1"/>
  <c r="S601" i="2"/>
  <c r="Q601" i="2" s="1"/>
  <c r="S602" i="2"/>
  <c r="Q602" i="2" s="1"/>
  <c r="S603" i="2"/>
  <c r="Q603" i="2" s="1"/>
  <c r="S604" i="2"/>
  <c r="Q604" i="2" s="1"/>
  <c r="S605" i="2"/>
  <c r="Q605" i="2" s="1"/>
  <c r="S606" i="2"/>
  <c r="Q606" i="2" s="1"/>
  <c r="S607" i="2"/>
  <c r="Q607" i="2" s="1"/>
  <c r="S608" i="2"/>
  <c r="Q608" i="2" s="1"/>
  <c r="S609" i="2"/>
  <c r="Q609" i="2" s="1"/>
  <c r="S610" i="2"/>
  <c r="Q610" i="2" s="1"/>
  <c r="S611" i="2"/>
  <c r="Q611" i="2" s="1"/>
  <c r="S612" i="2"/>
  <c r="Q612" i="2" s="1"/>
  <c r="S613" i="2"/>
  <c r="Q613" i="2" s="1"/>
  <c r="S614" i="2"/>
  <c r="Q614" i="2" s="1"/>
  <c r="S615" i="2"/>
  <c r="Q615" i="2" s="1"/>
  <c r="S616" i="2"/>
  <c r="Q616" i="2" s="1"/>
  <c r="S617" i="2"/>
  <c r="Q617" i="2" s="1"/>
  <c r="S618" i="2"/>
  <c r="Q618" i="2" s="1"/>
  <c r="S619" i="2"/>
  <c r="Q619" i="2" s="1"/>
  <c r="S620" i="2"/>
  <c r="Q620" i="2" s="1"/>
  <c r="S621" i="2"/>
  <c r="Q621" i="2" s="1"/>
  <c r="S622" i="2"/>
  <c r="Q622" i="2" s="1"/>
  <c r="S623" i="2"/>
  <c r="Q623" i="2" s="1"/>
  <c r="S624" i="2"/>
  <c r="Q624" i="2" s="1"/>
  <c r="S625" i="2"/>
  <c r="Q625" i="2" s="1"/>
  <c r="S626" i="2"/>
  <c r="Q626" i="2" s="1"/>
  <c r="S627" i="2"/>
  <c r="Q627" i="2" s="1"/>
  <c r="S628" i="2"/>
  <c r="Q628" i="2" s="1"/>
  <c r="S629" i="2"/>
  <c r="Q629" i="2" s="1"/>
  <c r="S630" i="2"/>
  <c r="Q630" i="2" s="1"/>
  <c r="S631" i="2"/>
  <c r="Q631" i="2" s="1"/>
  <c r="S632" i="2"/>
  <c r="Q632" i="2" s="1"/>
  <c r="S633" i="2"/>
  <c r="Q633" i="2" s="1"/>
  <c r="S634" i="2"/>
  <c r="Q634" i="2" s="1"/>
  <c r="S635" i="2"/>
  <c r="Q635" i="2" s="1"/>
  <c r="S636" i="2"/>
  <c r="Q636" i="2" s="1"/>
  <c r="S637" i="2"/>
  <c r="Q637" i="2" s="1"/>
  <c r="S638" i="2"/>
  <c r="Q638" i="2" s="1"/>
  <c r="S639" i="2"/>
  <c r="Q639" i="2" s="1"/>
  <c r="S640" i="2"/>
  <c r="Q640" i="2" s="1"/>
  <c r="S641" i="2"/>
  <c r="Q641" i="2" s="1"/>
  <c r="S642" i="2"/>
  <c r="Q642" i="2" s="1"/>
  <c r="S643" i="2"/>
  <c r="Q643" i="2" s="1"/>
  <c r="S644" i="2"/>
  <c r="Q644" i="2" s="1"/>
  <c r="S645" i="2"/>
  <c r="Q645" i="2" s="1"/>
  <c r="S646" i="2"/>
  <c r="Q646" i="2" s="1"/>
  <c r="S647" i="2"/>
  <c r="Q647" i="2" s="1"/>
  <c r="S648" i="2"/>
  <c r="Q648" i="2" s="1"/>
  <c r="S649" i="2"/>
  <c r="Q649" i="2" s="1"/>
  <c r="S650" i="2"/>
  <c r="Q650" i="2" s="1"/>
  <c r="S651" i="2"/>
  <c r="Q651" i="2" s="1"/>
  <c r="S652" i="2"/>
  <c r="Q652" i="2" s="1"/>
  <c r="S653" i="2"/>
  <c r="Q653" i="2" s="1"/>
  <c r="S654" i="2"/>
  <c r="Q654" i="2" s="1"/>
  <c r="S655" i="2"/>
  <c r="Q655" i="2" s="1"/>
  <c r="S656" i="2"/>
  <c r="Q656" i="2" s="1"/>
  <c r="S657" i="2"/>
  <c r="Q657" i="2" s="1"/>
  <c r="S658" i="2"/>
  <c r="Q658" i="2" s="1"/>
  <c r="S659" i="2"/>
  <c r="Q659" i="2" s="1"/>
  <c r="S660" i="2"/>
  <c r="Q660" i="2" s="1"/>
  <c r="S661" i="2"/>
  <c r="Q661" i="2" s="1"/>
  <c r="S662" i="2"/>
  <c r="Q662" i="2" s="1"/>
  <c r="S663" i="2"/>
  <c r="Q663" i="2" s="1"/>
  <c r="S664" i="2"/>
  <c r="Q664" i="2" s="1"/>
  <c r="S665" i="2"/>
  <c r="Q665" i="2" s="1"/>
  <c r="S666" i="2"/>
  <c r="Q666" i="2" s="1"/>
  <c r="S667" i="2"/>
  <c r="Q667" i="2" s="1"/>
  <c r="S668" i="2"/>
  <c r="Q668" i="2" s="1"/>
  <c r="S669" i="2"/>
  <c r="Q669" i="2" s="1"/>
  <c r="S670" i="2"/>
  <c r="Q670" i="2" s="1"/>
  <c r="S671" i="2"/>
  <c r="Q671" i="2" s="1"/>
  <c r="S672" i="2"/>
  <c r="Q672" i="2" s="1"/>
  <c r="S673" i="2"/>
  <c r="Q673" i="2" s="1"/>
  <c r="S674" i="2"/>
  <c r="Q674" i="2" s="1"/>
  <c r="S675" i="2"/>
  <c r="Q675" i="2" s="1"/>
  <c r="S678" i="2"/>
  <c r="Q678" i="2" s="1"/>
  <c r="S679" i="2"/>
  <c r="Q679" i="2" s="1"/>
  <c r="S681" i="2"/>
  <c r="Q681" i="2" s="1"/>
  <c r="S682" i="2"/>
  <c r="Q682" i="2" s="1"/>
  <c r="S683" i="2"/>
  <c r="Q683" i="2" s="1"/>
  <c r="S684" i="2"/>
  <c r="Q684" i="2" s="1"/>
  <c r="S685" i="2"/>
  <c r="Q685" i="2" s="1"/>
  <c r="S686" i="2"/>
  <c r="Q686" i="2" s="1"/>
  <c r="S687" i="2"/>
  <c r="Q687" i="2" s="1"/>
  <c r="S688" i="2"/>
  <c r="Q688" i="2" s="1"/>
  <c r="S689" i="2"/>
  <c r="Q689" i="2" s="1"/>
  <c r="S690" i="2"/>
  <c r="Q690" i="2" s="1"/>
  <c r="S691" i="2"/>
  <c r="Q691" i="2" s="1"/>
  <c r="S692" i="2"/>
  <c r="Q692" i="2" s="1"/>
  <c r="S693" i="2"/>
  <c r="Q693" i="2" s="1"/>
  <c r="S694" i="2"/>
  <c r="Q694" i="2" s="1"/>
  <c r="S695" i="2"/>
  <c r="Q695" i="2" s="1"/>
  <c r="S696" i="2"/>
  <c r="Q696" i="2" s="1"/>
  <c r="S697" i="2"/>
  <c r="Q697" i="2" s="1"/>
  <c r="S698" i="2"/>
  <c r="Q698" i="2" s="1"/>
  <c r="S699" i="2"/>
  <c r="Q699" i="2" s="1"/>
  <c r="S700" i="2"/>
  <c r="Q700" i="2" s="1"/>
  <c r="S701" i="2"/>
  <c r="Q701" i="2" s="1"/>
  <c r="S702" i="2"/>
  <c r="Q702" i="2" s="1"/>
  <c r="S703" i="2"/>
  <c r="Q703" i="2" s="1"/>
  <c r="S704" i="2"/>
  <c r="Q704" i="2" s="1"/>
  <c r="S705" i="2"/>
  <c r="Q705" i="2" s="1"/>
  <c r="S706" i="2"/>
  <c r="Q706" i="2" s="1"/>
  <c r="S707" i="2"/>
  <c r="Q707" i="2" s="1"/>
  <c r="S708" i="2"/>
  <c r="Q708" i="2" s="1"/>
  <c r="S709" i="2"/>
  <c r="Q709" i="2" s="1"/>
  <c r="S710" i="2"/>
  <c r="Q710" i="2" s="1"/>
  <c r="S711" i="2"/>
  <c r="Q711" i="2" s="1"/>
  <c r="S712" i="2"/>
  <c r="Q712" i="2" s="1"/>
  <c r="S713" i="2"/>
  <c r="Q713" i="2" s="1"/>
  <c r="S714" i="2"/>
  <c r="Q714" i="2" s="1"/>
  <c r="S715" i="2"/>
  <c r="Q715" i="2" s="1"/>
  <c r="S716" i="2"/>
  <c r="Q716" i="2" s="1"/>
  <c r="S721" i="2"/>
  <c r="Q721" i="2" s="1"/>
  <c r="S722" i="2"/>
  <c r="Q722" i="2" s="1"/>
  <c r="S723" i="2"/>
  <c r="Q723" i="2" s="1"/>
  <c r="S724" i="2"/>
  <c r="Q724" i="2" s="1"/>
  <c r="S725" i="2"/>
  <c r="Q725" i="2" s="1"/>
  <c r="S726" i="2"/>
  <c r="Q726" i="2" s="1"/>
  <c r="S727" i="2"/>
  <c r="Q727" i="2" s="1"/>
  <c r="S728" i="2"/>
  <c r="Q728" i="2" s="1"/>
  <c r="S729" i="2"/>
  <c r="Q729" i="2" s="1"/>
  <c r="S730" i="2"/>
  <c r="Q730" i="2" s="1"/>
  <c r="S736" i="2"/>
  <c r="Q736" i="2" s="1"/>
  <c r="S737" i="2"/>
  <c r="Q737" i="2" s="1"/>
  <c r="S742" i="2"/>
  <c r="Q742" i="2" s="1"/>
  <c r="S743" i="2"/>
  <c r="Q743" i="2" s="1"/>
  <c r="S746" i="2"/>
  <c r="Q746" i="2" s="1"/>
  <c r="S747" i="2"/>
  <c r="Q747" i="2" s="1"/>
  <c r="S748" i="2"/>
  <c r="Q748" i="2" s="1"/>
  <c r="S749" i="2"/>
  <c r="Q749" i="2" s="1"/>
  <c r="S761" i="2"/>
  <c r="Q761" i="2" s="1"/>
  <c r="S764" i="2"/>
  <c r="Q764" i="2" s="1"/>
  <c r="S765" i="2"/>
  <c r="Q765" i="2" s="1"/>
  <c r="S766" i="2"/>
  <c r="Q766" i="2" s="1"/>
  <c r="S771" i="2"/>
  <c r="Q771" i="2" s="1"/>
  <c r="S772" i="2"/>
  <c r="Q772" i="2" s="1"/>
  <c r="S773" i="2"/>
  <c r="Q773" i="2" s="1"/>
  <c r="S775" i="2"/>
  <c r="Q775" i="2" s="1"/>
  <c r="S781" i="2"/>
  <c r="Q781" i="2" s="1"/>
  <c r="S782" i="2"/>
  <c r="Q782" i="2" s="1"/>
  <c r="S783" i="2"/>
  <c r="Q783" i="2" s="1"/>
  <c r="S785" i="2"/>
  <c r="Q785" i="2" s="1"/>
  <c r="S797" i="2"/>
  <c r="Q797" i="2" s="1"/>
  <c r="S798" i="2"/>
  <c r="Q798" i="2" s="1"/>
  <c r="S800" i="2"/>
  <c r="Q800" i="2" s="1"/>
  <c r="S801" i="2"/>
  <c r="Q801" i="2" s="1"/>
  <c r="S802" i="2"/>
  <c r="Q802" i="2" s="1"/>
  <c r="S803" i="2"/>
  <c r="Q803" i="2" s="1"/>
  <c r="S804" i="2"/>
  <c r="Q804" i="2" s="1"/>
  <c r="S805" i="2"/>
  <c r="Q805" i="2" s="1"/>
  <c r="S806" i="2"/>
  <c r="Q806" i="2" s="1"/>
  <c r="S807" i="2"/>
  <c r="S371" i="2"/>
  <c r="Q371" i="2" s="1"/>
  <c r="S372" i="2"/>
  <c r="Q372" i="2" s="1"/>
  <c r="S373" i="2"/>
  <c r="Q373" i="2" s="1"/>
  <c r="S375" i="2"/>
  <c r="Q375" i="2" s="1"/>
  <c r="S376" i="2"/>
  <c r="Q376" i="2" s="1"/>
  <c r="S377" i="2"/>
  <c r="Q377" i="2" s="1"/>
  <c r="S378" i="2"/>
  <c r="Q378" i="2" s="1"/>
  <c r="S379" i="2"/>
  <c r="Q379" i="2" s="1"/>
  <c r="S380" i="2"/>
  <c r="Q380" i="2" s="1"/>
  <c r="S381" i="2"/>
  <c r="Q381" i="2" s="1"/>
  <c r="S382" i="2"/>
  <c r="Q382" i="2" s="1"/>
  <c r="S383" i="2"/>
  <c r="Q383" i="2" s="1"/>
  <c r="S384" i="2"/>
  <c r="Q384" i="2" s="1"/>
  <c r="S385" i="2"/>
  <c r="Q385" i="2" s="1"/>
  <c r="S386" i="2"/>
  <c r="Q386" i="2" s="1"/>
  <c r="S387" i="2"/>
  <c r="Q387" i="2" s="1"/>
  <c r="S388" i="2"/>
  <c r="Q388" i="2" s="1"/>
  <c r="S389" i="2"/>
  <c r="Q389" i="2" s="1"/>
  <c r="S390" i="2"/>
  <c r="Q390" i="2" s="1"/>
  <c r="S391" i="2"/>
  <c r="Q391" i="2" s="1"/>
  <c r="S392" i="2"/>
  <c r="Q392" i="2" s="1"/>
  <c r="S393" i="2"/>
  <c r="Q393" i="2" s="1"/>
  <c r="S394" i="2"/>
  <c r="Q394" i="2" s="1"/>
  <c r="S395" i="2"/>
  <c r="Q395" i="2" s="1"/>
  <c r="S396" i="2"/>
  <c r="Q396" i="2" s="1"/>
  <c r="S397" i="2"/>
  <c r="Q397" i="2" s="1"/>
  <c r="S398" i="2"/>
  <c r="Q398" i="2" s="1"/>
  <c r="S399" i="2"/>
  <c r="Q399" i="2" s="1"/>
  <c r="S400" i="2"/>
  <c r="Q400" i="2" s="1"/>
  <c r="S402" i="2"/>
  <c r="Q402" i="2" s="1"/>
  <c r="S403" i="2"/>
  <c r="Q403" i="2" s="1"/>
  <c r="S404" i="2"/>
  <c r="Q404" i="2" s="1"/>
  <c r="S405" i="2"/>
  <c r="Q405" i="2" s="1"/>
  <c r="S406" i="2"/>
  <c r="Q406" i="2" s="1"/>
  <c r="S407" i="2"/>
  <c r="Q407" i="2" s="1"/>
  <c r="S408" i="2"/>
  <c r="Q408" i="2" s="1"/>
  <c r="S409" i="2"/>
  <c r="Q409" i="2" s="1"/>
  <c r="S410" i="2"/>
  <c r="Q410" i="2" s="1"/>
  <c r="S411" i="2"/>
  <c r="Q411" i="2" s="1"/>
  <c r="S414" i="2"/>
  <c r="Q414" i="2" s="1"/>
  <c r="S416" i="2"/>
  <c r="Q416" i="2" s="1"/>
  <c r="S418" i="2"/>
  <c r="Q418" i="2" s="1"/>
  <c r="S419" i="2"/>
  <c r="Q419" i="2" s="1"/>
  <c r="S420" i="2"/>
  <c r="Q420" i="2" s="1"/>
  <c r="S421" i="2"/>
  <c r="Q421" i="2" s="1"/>
  <c r="S424" i="2"/>
  <c r="Q424" i="2" s="1"/>
  <c r="S425" i="2"/>
  <c r="Q425" i="2" s="1"/>
  <c r="S426" i="2"/>
  <c r="Q426" i="2" s="1"/>
  <c r="S429" i="2"/>
  <c r="Q429" i="2" s="1"/>
  <c r="S430" i="2"/>
  <c r="Q430" i="2" s="1"/>
  <c r="S431" i="2"/>
  <c r="Q431" i="2" s="1"/>
  <c r="S432" i="2"/>
  <c r="Q432" i="2" s="1"/>
  <c r="S433" i="2"/>
  <c r="Q433" i="2" s="1"/>
  <c r="S434" i="2"/>
  <c r="Q434" i="2" s="1"/>
  <c r="S436" i="2"/>
  <c r="Q436" i="2" s="1"/>
  <c r="S437" i="2"/>
  <c r="Q437" i="2" s="1"/>
  <c r="S438" i="2"/>
  <c r="Q438" i="2" s="1"/>
  <c r="S440" i="2"/>
  <c r="Q440" i="2" s="1"/>
  <c r="S442" i="2"/>
  <c r="Q442" i="2" s="1"/>
  <c r="S443" i="2"/>
  <c r="Q443" i="2" s="1"/>
  <c r="S444" i="2"/>
  <c r="Q444" i="2" s="1"/>
  <c r="S445" i="2"/>
  <c r="Q445" i="2" s="1"/>
  <c r="S446" i="2"/>
  <c r="Q446" i="2" s="1"/>
  <c r="S447" i="2"/>
  <c r="Q447" i="2" s="1"/>
  <c r="S448" i="2"/>
  <c r="Q448" i="2" s="1"/>
  <c r="S451" i="2"/>
  <c r="Q451" i="2" s="1"/>
  <c r="S452" i="2"/>
  <c r="Q452" i="2" s="1"/>
  <c r="S453" i="2"/>
  <c r="Q453" i="2" s="1"/>
  <c r="S454" i="2"/>
  <c r="Q454" i="2" s="1"/>
  <c r="S455" i="2"/>
  <c r="Q455" i="2" s="1"/>
  <c r="S456" i="2"/>
  <c r="Q456" i="2" s="1"/>
  <c r="S457" i="2"/>
  <c r="Q457" i="2" s="1"/>
  <c r="S458" i="2"/>
  <c r="Q458" i="2" s="1"/>
  <c r="S459" i="2"/>
  <c r="Q459" i="2" s="1"/>
  <c r="S460" i="2"/>
  <c r="Q460" i="2" s="1"/>
  <c r="S461" i="2"/>
  <c r="Q461" i="2" s="1"/>
  <c r="S464" i="2"/>
  <c r="Q464" i="2" s="1"/>
  <c r="S465" i="2"/>
  <c r="Q465" i="2" s="1"/>
  <c r="S466" i="2"/>
  <c r="Q466" i="2" s="1"/>
  <c r="S467" i="2"/>
  <c r="Q467" i="2" s="1"/>
  <c r="S468" i="2"/>
  <c r="Q468" i="2" s="1"/>
  <c r="S469" i="2"/>
  <c r="Q469" i="2" s="1"/>
  <c r="S470" i="2"/>
  <c r="Q470" i="2" s="1"/>
  <c r="S471" i="2"/>
  <c r="Q471" i="2" s="1"/>
  <c r="S472" i="2"/>
  <c r="Q472" i="2" s="1"/>
  <c r="S473" i="2"/>
  <c r="Q473" i="2" s="1"/>
  <c r="S474" i="2"/>
  <c r="Q474" i="2" s="1"/>
  <c r="S475" i="2"/>
  <c r="Q475" i="2" s="1"/>
  <c r="S476" i="2"/>
  <c r="Q476" i="2" s="1"/>
  <c r="S477" i="2"/>
  <c r="Q477" i="2" s="1"/>
  <c r="S478" i="2"/>
  <c r="Q478" i="2" s="1"/>
  <c r="S479" i="2"/>
  <c r="Q479" i="2" s="1"/>
  <c r="S480" i="2"/>
  <c r="Q480" i="2" s="1"/>
  <c r="S481" i="2"/>
  <c r="Q481" i="2" s="1"/>
  <c r="S483" i="2"/>
  <c r="Q483" i="2" s="1"/>
  <c r="S486" i="2"/>
  <c r="Q486" i="2" s="1"/>
  <c r="S487" i="2"/>
  <c r="Q487" i="2" s="1"/>
  <c r="S488" i="2"/>
  <c r="Q488" i="2" s="1"/>
  <c r="S489" i="2"/>
  <c r="Q489" i="2" s="1"/>
  <c r="S490" i="2"/>
  <c r="Q490" i="2" s="1"/>
  <c r="S491" i="2"/>
  <c r="Q491" i="2" s="1"/>
  <c r="S492" i="2"/>
  <c r="Q492" i="2" s="1"/>
  <c r="S493" i="2"/>
  <c r="Q493" i="2" s="1"/>
  <c r="S494" i="2"/>
  <c r="Q494" i="2" s="1"/>
  <c r="S495" i="2"/>
  <c r="Q495" i="2" s="1"/>
  <c r="S496" i="2"/>
  <c r="Q496" i="2" s="1"/>
  <c r="S497" i="2"/>
  <c r="Q497" i="2" s="1"/>
  <c r="S498" i="2"/>
  <c r="Q498" i="2" s="1"/>
  <c r="S499" i="2"/>
  <c r="Q499" i="2" s="1"/>
  <c r="S500" i="2"/>
  <c r="Q500" i="2" s="1"/>
  <c r="S501" i="2"/>
  <c r="Q501" i="2" s="1"/>
  <c r="S502" i="2"/>
  <c r="Q502" i="2" s="1"/>
  <c r="S503" i="2"/>
  <c r="Q503" i="2" s="1"/>
  <c r="S504" i="2"/>
  <c r="Q504" i="2" s="1"/>
  <c r="S505" i="2"/>
  <c r="Q505" i="2" s="1"/>
  <c r="S506" i="2"/>
  <c r="Q506" i="2" s="1"/>
  <c r="S507" i="2"/>
  <c r="Q507" i="2" s="1"/>
  <c r="S508" i="2"/>
  <c r="Q508" i="2" s="1"/>
  <c r="S509" i="2"/>
  <c r="Q509" i="2" s="1"/>
  <c r="S510" i="2"/>
  <c r="Q510" i="2" s="1"/>
  <c r="S511" i="2"/>
  <c r="Q511" i="2" s="1"/>
  <c r="S512" i="2"/>
  <c r="Q512" i="2" s="1"/>
  <c r="S513" i="2"/>
  <c r="Q513" i="2" s="1"/>
  <c r="S514" i="2"/>
  <c r="Q514" i="2" s="1"/>
  <c r="S515" i="2"/>
  <c r="Q515" i="2" s="1"/>
  <c r="S516" i="2"/>
  <c r="Q516" i="2" s="1"/>
  <c r="S517" i="2"/>
  <c r="Q517" i="2" s="1"/>
  <c r="S518" i="2"/>
  <c r="Q518" i="2" s="1"/>
  <c r="S519" i="2"/>
  <c r="Q519" i="2" s="1"/>
  <c r="S520" i="2"/>
  <c r="Q520" i="2" s="1"/>
  <c r="S521" i="2"/>
  <c r="Q521" i="2" s="1"/>
  <c r="S522" i="2"/>
  <c r="Q522" i="2" s="1"/>
  <c r="S151" i="2"/>
  <c r="Q151" i="2" s="1"/>
  <c r="S152" i="2"/>
  <c r="Q152" i="2" s="1"/>
  <c r="S153" i="2"/>
  <c r="Q153" i="2" s="1"/>
  <c r="S154" i="2"/>
  <c r="Q154" i="2" s="1"/>
  <c r="S155" i="2"/>
  <c r="Q155" i="2" s="1"/>
  <c r="S156" i="2"/>
  <c r="Q156" i="2" s="1"/>
  <c r="S157" i="2"/>
  <c r="Q157" i="2" s="1"/>
  <c r="S158" i="2"/>
  <c r="Q158" i="2" s="1"/>
  <c r="S159" i="2"/>
  <c r="Q159" i="2" s="1"/>
  <c r="S160" i="2"/>
  <c r="Q160" i="2" s="1"/>
  <c r="S161" i="2"/>
  <c r="Q161" i="2" s="1"/>
  <c r="S162" i="2"/>
  <c r="Q162" i="2" s="1"/>
  <c r="S163" i="2"/>
  <c r="Q163" i="2" s="1"/>
  <c r="S164" i="2"/>
  <c r="Q164" i="2" s="1"/>
  <c r="S165" i="2"/>
  <c r="Q165" i="2" s="1"/>
  <c r="S166" i="2"/>
  <c r="Q166" i="2" s="1"/>
  <c r="S167" i="2"/>
  <c r="Q167" i="2" s="1"/>
  <c r="S168" i="2"/>
  <c r="Q168" i="2" s="1"/>
  <c r="S171" i="2"/>
  <c r="Q171" i="2" s="1"/>
  <c r="S173" i="2"/>
  <c r="Q173" i="2" s="1"/>
  <c r="S175" i="2"/>
  <c r="Q175" i="2" s="1"/>
  <c r="S176" i="2"/>
  <c r="Q176" i="2" s="1"/>
  <c r="S177" i="2"/>
  <c r="Q177" i="2" s="1"/>
  <c r="S178" i="2"/>
  <c r="Q178" i="2" s="1"/>
  <c r="S179" i="2"/>
  <c r="Q179" i="2" s="1"/>
  <c r="S180" i="2"/>
  <c r="S181" i="2"/>
  <c r="Q181" i="2" s="1"/>
  <c r="S182" i="2"/>
  <c r="Q182" i="2" s="1"/>
  <c r="S183" i="2"/>
  <c r="Q183" i="2" s="1"/>
  <c r="S184" i="2"/>
  <c r="Q184" i="2" s="1"/>
  <c r="S185" i="2"/>
  <c r="Q185" i="2" s="1"/>
  <c r="S186" i="2"/>
  <c r="Q186" i="2" s="1"/>
  <c r="S190" i="2"/>
  <c r="Q190" i="2" s="1"/>
  <c r="S191" i="2"/>
  <c r="Q191" i="2" s="1"/>
  <c r="S192" i="2"/>
  <c r="Q192" i="2" s="1"/>
  <c r="S193" i="2"/>
  <c r="Q193" i="2" s="1"/>
  <c r="S194" i="2"/>
  <c r="Q194" i="2" s="1"/>
  <c r="S195" i="2"/>
  <c r="Q195" i="2" s="1"/>
  <c r="S196" i="2"/>
  <c r="Q196" i="2" s="1"/>
  <c r="S197" i="2"/>
  <c r="Q197" i="2" s="1"/>
  <c r="S198" i="2"/>
  <c r="Q198" i="2" s="1"/>
  <c r="S199" i="2"/>
  <c r="Q199" i="2" s="1"/>
  <c r="S200" i="2"/>
  <c r="Q200" i="2" s="1"/>
  <c r="S201" i="2"/>
  <c r="Q201" i="2" s="1"/>
  <c r="S202" i="2"/>
  <c r="Q202" i="2" s="1"/>
  <c r="S203" i="2"/>
  <c r="Q203" i="2" s="1"/>
  <c r="S204" i="2"/>
  <c r="Q204" i="2" s="1"/>
  <c r="S208" i="2"/>
  <c r="Q208" i="2" s="1"/>
  <c r="S209" i="2"/>
  <c r="Q209" i="2" s="1"/>
  <c r="S210" i="2"/>
  <c r="Q210" i="2" s="1"/>
  <c r="S211" i="2"/>
  <c r="Q211" i="2" s="1"/>
  <c r="S212" i="2"/>
  <c r="Q212" i="2" s="1"/>
  <c r="S213" i="2"/>
  <c r="Q213" i="2" s="1"/>
  <c r="S214" i="2"/>
  <c r="Q214" i="2" s="1"/>
  <c r="S215" i="2"/>
  <c r="Q215" i="2" s="1"/>
  <c r="S216" i="2"/>
  <c r="Q216" i="2" s="1"/>
  <c r="S217" i="2"/>
  <c r="Q217" i="2" s="1"/>
  <c r="S218" i="2"/>
  <c r="Q218" i="2" s="1"/>
  <c r="S219" i="2"/>
  <c r="Q219" i="2" s="1"/>
  <c r="S220" i="2"/>
  <c r="Q220" i="2" s="1"/>
  <c r="S221" i="2"/>
  <c r="Q221" i="2" s="1"/>
  <c r="S222" i="2"/>
  <c r="Q222" i="2" s="1"/>
  <c r="S223" i="2"/>
  <c r="Q223" i="2" s="1"/>
  <c r="S224" i="2"/>
  <c r="Q224" i="2" s="1"/>
  <c r="S225" i="2"/>
  <c r="Q225" i="2" s="1"/>
  <c r="S226" i="2"/>
  <c r="Q226" i="2" s="1"/>
  <c r="S227" i="2"/>
  <c r="Q227" i="2" s="1"/>
  <c r="S228" i="2"/>
  <c r="Q228" i="2" s="1"/>
  <c r="S229" i="2"/>
  <c r="Q229" i="2" s="1"/>
  <c r="S230" i="2"/>
  <c r="Q230" i="2" s="1"/>
  <c r="S231" i="2"/>
  <c r="Q231" i="2" s="1"/>
  <c r="S232" i="2"/>
  <c r="Q232" i="2" s="1"/>
  <c r="S233" i="2"/>
  <c r="Q233" i="2" s="1"/>
  <c r="S234" i="2"/>
  <c r="Q234" i="2" s="1"/>
  <c r="S235" i="2"/>
  <c r="Q235" i="2" s="1"/>
  <c r="S236" i="2"/>
  <c r="Q236" i="2" s="1"/>
  <c r="S237" i="2"/>
  <c r="Q237" i="2" s="1"/>
  <c r="S238" i="2"/>
  <c r="Q238" i="2" s="1"/>
  <c r="S239" i="2"/>
  <c r="Q239" i="2" s="1"/>
  <c r="S240" i="2"/>
  <c r="Q240" i="2" s="1"/>
  <c r="S241" i="2"/>
  <c r="Q241" i="2" s="1"/>
  <c r="S242" i="2"/>
  <c r="Q242" i="2" s="1"/>
  <c r="S243" i="2"/>
  <c r="Q243" i="2" s="1"/>
  <c r="S244" i="2"/>
  <c r="Q244" i="2" s="1"/>
  <c r="S245" i="2"/>
  <c r="Q245" i="2" s="1"/>
  <c r="S246" i="2"/>
  <c r="Q246" i="2" s="1"/>
  <c r="S247" i="2"/>
  <c r="Q247" i="2" s="1"/>
  <c r="S248" i="2"/>
  <c r="Q248" i="2" s="1"/>
  <c r="S249" i="2"/>
  <c r="Q249" i="2" s="1"/>
  <c r="S250" i="2"/>
  <c r="Q250" i="2" s="1"/>
  <c r="S253" i="2"/>
  <c r="Q253" i="2" s="1"/>
  <c r="S254" i="2"/>
  <c r="Q254" i="2" s="1"/>
  <c r="S255" i="2"/>
  <c r="Q255" i="2" s="1"/>
  <c r="S256" i="2"/>
  <c r="Q256" i="2" s="1"/>
  <c r="S261" i="2"/>
  <c r="Q261" i="2" s="1"/>
  <c r="S262" i="2"/>
  <c r="Q262" i="2" s="1"/>
  <c r="S263" i="2"/>
  <c r="Q263" i="2" s="1"/>
  <c r="S264" i="2"/>
  <c r="Q264" i="2" s="1"/>
  <c r="S265" i="2"/>
  <c r="Q265" i="2" s="1"/>
  <c r="S266" i="2"/>
  <c r="Q266" i="2" s="1"/>
  <c r="S267" i="2"/>
  <c r="Q267" i="2" s="1"/>
  <c r="S268" i="2"/>
  <c r="Q268" i="2" s="1"/>
  <c r="S269" i="2"/>
  <c r="Q269" i="2" s="1"/>
  <c r="S270" i="2"/>
  <c r="Q270" i="2" s="1"/>
  <c r="S271" i="2"/>
  <c r="Q271" i="2" s="1"/>
  <c r="S272" i="2"/>
  <c r="Q272" i="2" s="1"/>
  <c r="S273" i="2"/>
  <c r="Q273" i="2" s="1"/>
  <c r="S274" i="2"/>
  <c r="Q274" i="2" s="1"/>
  <c r="S275" i="2"/>
  <c r="Q275" i="2" s="1"/>
  <c r="S276" i="2"/>
  <c r="Q276" i="2" s="1"/>
  <c r="S277" i="2"/>
  <c r="Q277" i="2" s="1"/>
  <c r="S278" i="2"/>
  <c r="Q278" i="2" s="1"/>
  <c r="S279" i="2"/>
  <c r="Q279" i="2" s="1"/>
  <c r="S280" i="2"/>
  <c r="Q280" i="2" s="1"/>
  <c r="S281" i="2"/>
  <c r="Q281" i="2" s="1"/>
  <c r="S282" i="2"/>
  <c r="Q282" i="2" s="1"/>
  <c r="S283" i="2"/>
  <c r="Q283" i="2" s="1"/>
  <c r="S284" i="2"/>
  <c r="Q284" i="2" s="1"/>
  <c r="S285" i="2"/>
  <c r="Q285" i="2" s="1"/>
  <c r="S286" i="2"/>
  <c r="Q286" i="2" s="1"/>
  <c r="S287" i="2"/>
  <c r="Q287" i="2" s="1"/>
  <c r="S288" i="2"/>
  <c r="Q288" i="2" s="1"/>
  <c r="S289" i="2"/>
  <c r="Q289" i="2" s="1"/>
  <c r="S290" i="2"/>
  <c r="Q290" i="2" s="1"/>
  <c r="S291" i="2"/>
  <c r="Q291" i="2" s="1"/>
  <c r="S292" i="2"/>
  <c r="Q292" i="2" s="1"/>
  <c r="S293" i="2"/>
  <c r="Q293" i="2" s="1"/>
  <c r="S294" i="2"/>
  <c r="Q294" i="2" s="1"/>
  <c r="S295" i="2"/>
  <c r="Q295" i="2" s="1"/>
  <c r="S296" i="2"/>
  <c r="Q296" i="2" s="1"/>
  <c r="S297" i="2"/>
  <c r="Q297" i="2" s="1"/>
  <c r="S298" i="2"/>
  <c r="Q298" i="2" s="1"/>
  <c r="S299" i="2"/>
  <c r="Q299" i="2" s="1"/>
  <c r="S300" i="2"/>
  <c r="Q300" i="2" s="1"/>
  <c r="S301" i="2"/>
  <c r="Q301" i="2" s="1"/>
  <c r="S302" i="2"/>
  <c r="Q302" i="2" s="1"/>
  <c r="S303" i="2"/>
  <c r="Q303" i="2" s="1"/>
  <c r="S304" i="2"/>
  <c r="Q304" i="2" s="1"/>
  <c r="S305" i="2"/>
  <c r="Q305" i="2" s="1"/>
  <c r="S306" i="2"/>
  <c r="Q306" i="2" s="1"/>
  <c r="S307" i="2"/>
  <c r="Q307" i="2" s="1"/>
  <c r="S308" i="2"/>
  <c r="Q308" i="2" s="1"/>
  <c r="S309" i="2"/>
  <c r="Q309" i="2" s="1"/>
  <c r="S310" i="2"/>
  <c r="Q310" i="2" s="1"/>
  <c r="S311" i="2"/>
  <c r="Q311" i="2" s="1"/>
  <c r="S312" i="2"/>
  <c r="Q312" i="2" s="1"/>
  <c r="S313" i="2"/>
  <c r="Q313" i="2" s="1"/>
  <c r="S314" i="2"/>
  <c r="Q314" i="2" s="1"/>
  <c r="S315" i="2"/>
  <c r="Q315" i="2" s="1"/>
  <c r="S316" i="2"/>
  <c r="Q316" i="2" s="1"/>
  <c r="S317" i="2"/>
  <c r="Q317" i="2" s="1"/>
  <c r="S318" i="2"/>
  <c r="Q318" i="2" s="1"/>
  <c r="S319" i="2"/>
  <c r="Q319" i="2" s="1"/>
  <c r="S320" i="2"/>
  <c r="Q320" i="2" s="1"/>
  <c r="S321" i="2"/>
  <c r="Q321" i="2" s="1"/>
  <c r="S322" i="2"/>
  <c r="Q322" i="2" s="1"/>
  <c r="S323" i="2"/>
  <c r="Q323" i="2" s="1"/>
  <c r="S324" i="2"/>
  <c r="Q324" i="2" s="1"/>
  <c r="S325" i="2"/>
  <c r="Q325" i="2" s="1"/>
  <c r="S326" i="2"/>
  <c r="Q326" i="2" s="1"/>
  <c r="S327" i="2"/>
  <c r="Q327" i="2" s="1"/>
  <c r="S328" i="2"/>
  <c r="Q328" i="2" s="1"/>
  <c r="S329" i="2"/>
  <c r="Q329" i="2" s="1"/>
  <c r="S330" i="2"/>
  <c r="Q330" i="2" s="1"/>
  <c r="S331" i="2"/>
  <c r="Q331" i="2" s="1"/>
  <c r="S332" i="2"/>
  <c r="Q332" i="2" s="1"/>
  <c r="S333" i="2"/>
  <c r="Q333" i="2" s="1"/>
  <c r="S334" i="2"/>
  <c r="Q334" i="2" s="1"/>
  <c r="S335" i="2"/>
  <c r="Q335" i="2" s="1"/>
  <c r="S336" i="2"/>
  <c r="Q336" i="2" s="1"/>
  <c r="S337" i="2"/>
  <c r="Q337" i="2" s="1"/>
  <c r="S338" i="2"/>
  <c r="Q338" i="2" s="1"/>
  <c r="S339" i="2"/>
  <c r="Q339" i="2" s="1"/>
  <c r="S340" i="2"/>
  <c r="Q340" i="2" s="1"/>
  <c r="S341" i="2"/>
  <c r="Q341" i="2" s="1"/>
  <c r="S342" i="2"/>
  <c r="Q342" i="2" s="1"/>
  <c r="S343" i="2"/>
  <c r="Q343" i="2" s="1"/>
  <c r="S344" i="2"/>
  <c r="Q344" i="2" s="1"/>
  <c r="S345" i="2"/>
  <c r="Q345" i="2" s="1"/>
  <c r="S346" i="2"/>
  <c r="Q346" i="2" s="1"/>
  <c r="S347" i="2"/>
  <c r="Q347" i="2" s="1"/>
  <c r="S348" i="2"/>
  <c r="Q348" i="2" s="1"/>
  <c r="S349" i="2"/>
  <c r="Q349" i="2" s="1"/>
  <c r="S350" i="2"/>
  <c r="Q350" i="2" s="1"/>
  <c r="S351" i="2"/>
  <c r="Q351" i="2" s="1"/>
  <c r="S352" i="2"/>
  <c r="Q352" i="2" s="1"/>
  <c r="S353" i="2"/>
  <c r="Q353" i="2" s="1"/>
  <c r="S354" i="2"/>
  <c r="Q354" i="2" s="1"/>
  <c r="S355" i="2"/>
  <c r="Q355" i="2" s="1"/>
  <c r="S356" i="2"/>
  <c r="Q356" i="2" s="1"/>
  <c r="S357" i="2"/>
  <c r="Q357" i="2" s="1"/>
  <c r="S358" i="2"/>
  <c r="Q358" i="2" s="1"/>
  <c r="S359" i="2"/>
  <c r="Q359" i="2" s="1"/>
  <c r="S360" i="2"/>
  <c r="Q360" i="2" s="1"/>
  <c r="S361" i="2"/>
  <c r="Q361" i="2" s="1"/>
  <c r="S362" i="2"/>
  <c r="Q362" i="2" s="1"/>
  <c r="S363" i="2"/>
  <c r="Q363" i="2" s="1"/>
  <c r="S364" i="2"/>
  <c r="Q364" i="2" s="1"/>
  <c r="S365" i="2"/>
  <c r="Q365" i="2" s="1"/>
  <c r="S366" i="2"/>
  <c r="Q366" i="2" s="1"/>
  <c r="S367" i="2"/>
  <c r="Q367" i="2" s="1"/>
  <c r="S368" i="2"/>
  <c r="Q368" i="2" s="1"/>
  <c r="S369" i="2"/>
  <c r="Q369" i="2" s="1"/>
  <c r="S370" i="2"/>
  <c r="Q370" i="2" s="1"/>
  <c r="S122" i="2"/>
  <c r="Q122" i="2" s="1"/>
  <c r="S123" i="2"/>
  <c r="Q123" i="2" s="1"/>
  <c r="S124" i="2"/>
  <c r="Q124" i="2" s="1"/>
  <c r="S125" i="2"/>
  <c r="Q125" i="2" s="1"/>
  <c r="S126" i="2"/>
  <c r="Q126" i="2" s="1"/>
  <c r="S127" i="2"/>
  <c r="Q127" i="2" s="1"/>
  <c r="S128" i="2"/>
  <c r="Q128" i="2" s="1"/>
  <c r="S129" i="2"/>
  <c r="Q129" i="2" s="1"/>
  <c r="S130" i="2"/>
  <c r="Q130" i="2" s="1"/>
  <c r="S131" i="2"/>
  <c r="Q131" i="2" s="1"/>
  <c r="S132" i="2"/>
  <c r="Q132" i="2" s="1"/>
  <c r="S133" i="2"/>
  <c r="Q133" i="2" s="1"/>
  <c r="S134" i="2"/>
  <c r="Q134" i="2" s="1"/>
  <c r="S135" i="2"/>
  <c r="Q135" i="2" s="1"/>
  <c r="S136" i="2"/>
  <c r="Q136" i="2" s="1"/>
  <c r="S137" i="2"/>
  <c r="Q137" i="2" s="1"/>
  <c r="S138" i="2"/>
  <c r="Q138" i="2" s="1"/>
  <c r="S139" i="2"/>
  <c r="Q139" i="2" s="1"/>
  <c r="S140" i="2"/>
  <c r="Q140" i="2" s="1"/>
  <c r="S141" i="2"/>
  <c r="Q141" i="2" s="1"/>
  <c r="S142" i="2"/>
  <c r="Q142" i="2" s="1"/>
  <c r="S143" i="2"/>
  <c r="Q143" i="2" s="1"/>
  <c r="S144" i="2"/>
  <c r="Q144" i="2" s="1"/>
  <c r="S145" i="2"/>
  <c r="Q145" i="2" s="1"/>
  <c r="S146" i="2"/>
  <c r="Q146" i="2" s="1"/>
  <c r="S147" i="2"/>
  <c r="Q147" i="2" s="1"/>
  <c r="S148" i="2"/>
  <c r="Q148" i="2" s="1"/>
  <c r="S149" i="2"/>
  <c r="Q149" i="2" s="1"/>
  <c r="S150" i="2"/>
  <c r="Q150" i="2" s="1"/>
  <c r="S96" i="2"/>
  <c r="Q96" i="2" s="1"/>
  <c r="S97" i="2"/>
  <c r="Q97" i="2" s="1"/>
  <c r="S98" i="2"/>
  <c r="Q98" i="2" s="1"/>
  <c r="S99" i="2"/>
  <c r="Q99" i="2" s="1"/>
  <c r="S100" i="2"/>
  <c r="Q100" i="2" s="1"/>
  <c r="S101" i="2"/>
  <c r="Q101" i="2" s="1"/>
  <c r="S102" i="2"/>
  <c r="Q102" i="2" s="1"/>
  <c r="S103" i="2"/>
  <c r="Q103" i="2" s="1"/>
  <c r="S104" i="2"/>
  <c r="Q104" i="2" s="1"/>
  <c r="S105" i="2"/>
  <c r="Q105" i="2" s="1"/>
  <c r="S106" i="2"/>
  <c r="Q106" i="2" s="1"/>
  <c r="S107" i="2"/>
  <c r="Q107" i="2" s="1"/>
  <c r="S108" i="2"/>
  <c r="Q108" i="2" s="1"/>
  <c r="S110" i="2"/>
  <c r="Q110" i="2" s="1"/>
  <c r="S111" i="2"/>
  <c r="Q111" i="2" s="1"/>
  <c r="S112" i="2"/>
  <c r="Q112" i="2" s="1"/>
  <c r="S113" i="2"/>
  <c r="Q113" i="2" s="1"/>
  <c r="S114" i="2"/>
  <c r="Q114" i="2" s="1"/>
  <c r="S115" i="2"/>
  <c r="Q115" i="2" s="1"/>
  <c r="S116" i="2"/>
  <c r="Q116" i="2" s="1"/>
  <c r="S117" i="2"/>
  <c r="Q117" i="2" s="1"/>
  <c r="S118" i="2"/>
  <c r="Q118" i="2" s="1"/>
  <c r="S119" i="2"/>
  <c r="Q119" i="2" s="1"/>
  <c r="S120" i="2"/>
  <c r="Q120" i="2" s="1"/>
  <c r="S121" i="2"/>
  <c r="Q121" i="2" s="1"/>
  <c r="S80" i="2"/>
  <c r="Q80" i="2" s="1"/>
  <c r="S81" i="2"/>
  <c r="Q81" i="2" s="1"/>
  <c r="S82" i="2"/>
  <c r="Q82" i="2" s="1"/>
  <c r="S83" i="2"/>
  <c r="Q83" i="2" s="1"/>
  <c r="S84" i="2"/>
  <c r="Q84" i="2" s="1"/>
  <c r="S85" i="2"/>
  <c r="Q85" i="2" s="1"/>
  <c r="S88" i="2"/>
  <c r="Q88" i="2" s="1"/>
  <c r="S89" i="2"/>
  <c r="Q89" i="2" s="1"/>
  <c r="S90" i="2"/>
  <c r="Q90" i="2" s="1"/>
  <c r="S91" i="2"/>
  <c r="Q91" i="2" s="1"/>
  <c r="S92" i="2"/>
  <c r="Q92" i="2" s="1"/>
  <c r="S93" i="2"/>
  <c r="Q93" i="2" s="1"/>
  <c r="S94" i="2"/>
  <c r="Q94" i="2" s="1"/>
  <c r="S95" i="2"/>
  <c r="Q95" i="2" s="1"/>
  <c r="S66" i="2"/>
  <c r="Q66" i="2" s="1"/>
  <c r="S67" i="2"/>
  <c r="Q67" i="2" s="1"/>
  <c r="S68" i="2"/>
  <c r="Q68" i="2" s="1"/>
  <c r="S69" i="2"/>
  <c r="Q69" i="2" s="1"/>
  <c r="S70" i="2"/>
  <c r="Q70" i="2" s="1"/>
  <c r="S71" i="2"/>
  <c r="Q71" i="2" s="1"/>
  <c r="S72" i="2"/>
  <c r="Q72" i="2" s="1"/>
  <c r="S73" i="2"/>
  <c r="Q73" i="2" s="1"/>
  <c r="S74" i="2"/>
  <c r="Q74" i="2" s="1"/>
  <c r="S75" i="2"/>
  <c r="Q75" i="2" s="1"/>
  <c r="S76" i="2"/>
  <c r="Q76" i="2" s="1"/>
  <c r="S77" i="2"/>
  <c r="Q77" i="2" s="1"/>
  <c r="S78" i="2"/>
  <c r="Q78" i="2" s="1"/>
  <c r="S55" i="2"/>
  <c r="Q55" i="2" s="1"/>
  <c r="S57" i="2"/>
  <c r="Q57" i="2" s="1"/>
  <c r="S60" i="2"/>
  <c r="Q60" i="2" s="1"/>
  <c r="S61" i="2"/>
  <c r="Q61" i="2" s="1"/>
  <c r="S11" i="2"/>
  <c r="Q11" i="2" s="1"/>
  <c r="S12" i="2"/>
  <c r="Q12" i="2" s="1"/>
  <c r="S13" i="2"/>
  <c r="Q13" i="2" s="1"/>
  <c r="S14" i="2"/>
  <c r="Q14" i="2" s="1"/>
  <c r="S15" i="2"/>
  <c r="Q15" i="2" s="1"/>
  <c r="S16" i="2"/>
  <c r="Q16" i="2" s="1"/>
  <c r="S17" i="2"/>
  <c r="Q17" i="2" s="1"/>
  <c r="S18" i="2"/>
  <c r="Q18" i="2" s="1"/>
  <c r="S19" i="2"/>
  <c r="Q19" i="2" s="1"/>
  <c r="S20" i="2"/>
  <c r="Q20" i="2" s="1"/>
  <c r="S21" i="2"/>
  <c r="Q21" i="2" s="1"/>
  <c r="S22" i="2"/>
  <c r="Q22" i="2" s="1"/>
  <c r="S23" i="2"/>
  <c r="Q23" i="2" s="1"/>
  <c r="S24" i="2"/>
  <c r="Q24" i="2" s="1"/>
  <c r="S25" i="2"/>
  <c r="Q25" i="2" s="1"/>
  <c r="S26" i="2"/>
  <c r="Q26" i="2" s="1"/>
  <c r="S27" i="2"/>
  <c r="Q27" i="2" s="1"/>
  <c r="S28" i="2"/>
  <c r="Q28" i="2" s="1"/>
  <c r="S29" i="2"/>
  <c r="Q29" i="2" s="1"/>
  <c r="S30" i="2"/>
  <c r="Q30" i="2" s="1"/>
  <c r="S31" i="2"/>
  <c r="Q31" i="2" s="1"/>
  <c r="S32" i="2"/>
  <c r="Q32" i="2" s="1"/>
  <c r="S33" i="2"/>
  <c r="Q33" i="2" s="1"/>
  <c r="S34" i="2"/>
  <c r="Q34" i="2" s="1"/>
  <c r="S35" i="2"/>
  <c r="Q35" i="2" s="1"/>
  <c r="S10" i="2"/>
  <c r="O30" i="37"/>
  <c r="O31" i="37"/>
  <c r="O36" i="37"/>
  <c r="N36" i="37"/>
  <c r="N24" i="37"/>
  <c r="F25" i="37"/>
  <c r="F24" i="37"/>
  <c r="O25" i="37"/>
  <c r="O24" i="37"/>
  <c r="N37" i="37"/>
  <c r="N43" i="37"/>
  <c r="O19" i="37"/>
  <c r="O20" i="37"/>
  <c r="O32" i="37"/>
  <c r="O21" i="37"/>
  <c r="O22" i="37"/>
  <c r="O33" i="37"/>
  <c r="O23" i="37"/>
  <c r="O26" i="37"/>
  <c r="O34" i="37"/>
  <c r="O17" i="37"/>
  <c r="O15" i="37"/>
  <c r="O27" i="37"/>
  <c r="O35" i="37"/>
  <c r="O37" i="37"/>
  <c r="O16" i="37"/>
  <c r="O28" i="37"/>
  <c r="O29" i="37"/>
  <c r="O18" i="37"/>
  <c r="F23" i="37"/>
  <c r="F37" i="37"/>
  <c r="G26" i="37" l="1"/>
  <c r="G30" i="37"/>
  <c r="G27" i="37"/>
  <c r="G28" i="37"/>
  <c r="G29" i="37"/>
  <c r="G32" i="37"/>
  <c r="G31" i="37"/>
  <c r="G36" i="37"/>
  <c r="G35" i="37"/>
  <c r="Q10" i="2"/>
  <c r="Q180" i="2"/>
  <c r="T180" i="2"/>
  <c r="R180" i="2" s="1"/>
  <c r="H16" i="37" s="1"/>
  <c r="Q807" i="2"/>
  <c r="T807" i="2"/>
  <c r="R807" i="2" s="1"/>
  <c r="Q813" i="2"/>
  <c r="T813" i="2"/>
  <c r="R813" i="2" s="1"/>
  <c r="Q808" i="2"/>
  <c r="T808" i="2"/>
  <c r="R808" i="2" s="1"/>
  <c r="Q1145" i="2"/>
  <c r="T1145" i="2"/>
  <c r="R1145" i="2" s="1"/>
  <c r="Q1144" i="2"/>
  <c r="T1144" i="2"/>
  <c r="R1144" i="2" s="1"/>
  <c r="Q1143" i="2"/>
  <c r="T1143" i="2"/>
  <c r="R1143" i="2" s="1"/>
  <c r="Q1142" i="2"/>
  <c r="T1142" i="2"/>
  <c r="R1142" i="2" s="1"/>
  <c r="Q1141" i="2"/>
  <c r="T1141" i="2"/>
  <c r="R1141" i="2" s="1"/>
  <c r="Q1140" i="2"/>
  <c r="T1140" i="2"/>
  <c r="R1140" i="2" s="1"/>
  <c r="Q1139" i="2"/>
  <c r="T1139" i="2"/>
  <c r="R1139" i="2" s="1"/>
  <c r="Q1138" i="2"/>
  <c r="T1138" i="2"/>
  <c r="R1138" i="2" s="1"/>
  <c r="Q1137" i="2"/>
  <c r="T1137" i="2"/>
  <c r="R1137" i="2" s="1"/>
  <c r="Q1136" i="2"/>
  <c r="T1136" i="2"/>
  <c r="R1136" i="2" s="1"/>
  <c r="Q1135" i="2"/>
  <c r="T1135" i="2"/>
  <c r="R1135" i="2" s="1"/>
  <c r="Q1065" i="2"/>
  <c r="T1065" i="2"/>
  <c r="R1065" i="2" s="1"/>
  <c r="Q1064" i="2"/>
  <c r="T1064" i="2"/>
  <c r="R1064" i="2" s="1"/>
  <c r="Q1063" i="2"/>
  <c r="T1063" i="2"/>
  <c r="R1063" i="2" s="1"/>
  <c r="Q1062" i="2"/>
  <c r="T1062" i="2"/>
  <c r="R1062" i="2" s="1"/>
  <c r="Q1061" i="2"/>
  <c r="T1061" i="2"/>
  <c r="R1061" i="2" s="1"/>
  <c r="Q1060" i="2"/>
  <c r="T1060" i="2"/>
  <c r="R1060" i="2" s="1"/>
  <c r="Q1059" i="2"/>
  <c r="T1059" i="2"/>
  <c r="R1059" i="2" s="1"/>
  <c r="Q1058" i="2"/>
  <c r="T1058" i="2"/>
  <c r="R1058" i="2" s="1"/>
  <c r="Q1057" i="2"/>
  <c r="T1057" i="2"/>
  <c r="R1057" i="2" s="1"/>
  <c r="Q1056" i="2"/>
  <c r="T1056" i="2"/>
  <c r="R1056" i="2" s="1"/>
  <c r="Q1055" i="2"/>
  <c r="T1055" i="2"/>
  <c r="R1055" i="2" s="1"/>
  <c r="Q984" i="2"/>
  <c r="T984" i="2"/>
  <c r="R984" i="2" s="1"/>
  <c r="Q983" i="2"/>
  <c r="T983" i="2"/>
  <c r="R983" i="2" s="1"/>
  <c r="Q982" i="2"/>
  <c r="T982" i="2"/>
  <c r="R982" i="2" s="1"/>
  <c r="Q981" i="2"/>
  <c r="T981" i="2"/>
  <c r="R981" i="2" s="1"/>
  <c r="Q980" i="2"/>
  <c r="T980" i="2"/>
  <c r="R980" i="2" s="1"/>
  <c r="Q979" i="2"/>
  <c r="T979" i="2"/>
  <c r="R979" i="2" s="1"/>
  <c r="Q978" i="2"/>
  <c r="T978" i="2"/>
  <c r="R978" i="2" s="1"/>
  <c r="Q977" i="2"/>
  <c r="T977" i="2"/>
  <c r="R977" i="2" s="1"/>
  <c r="Q976" i="2"/>
  <c r="T976" i="2"/>
  <c r="R976" i="2" s="1"/>
  <c r="Q975" i="2"/>
  <c r="T975" i="2"/>
  <c r="R975" i="2" s="1"/>
  <c r="Q974" i="2"/>
  <c r="T974" i="2"/>
  <c r="R974" i="2" s="1"/>
  <c r="Q899" i="2"/>
  <c r="T899" i="2"/>
  <c r="R899" i="2" s="1"/>
  <c r="Q898" i="2"/>
  <c r="T898" i="2"/>
  <c r="R898" i="2" s="1"/>
  <c r="Q897" i="2"/>
  <c r="T897" i="2"/>
  <c r="R897" i="2" s="1"/>
  <c r="Q896" i="2"/>
  <c r="T896" i="2"/>
  <c r="R896" i="2" s="1"/>
  <c r="Q895" i="2"/>
  <c r="T895" i="2"/>
  <c r="R895" i="2" s="1"/>
  <c r="Q894" i="2"/>
  <c r="T894" i="2"/>
  <c r="R894" i="2" s="1"/>
  <c r="Q893" i="2"/>
  <c r="T893" i="2"/>
  <c r="R893" i="2" s="1"/>
  <c r="Q892" i="2"/>
  <c r="T892" i="2"/>
  <c r="R892" i="2" s="1"/>
  <c r="Q891" i="2"/>
  <c r="T891" i="2"/>
  <c r="R891" i="2" s="1"/>
  <c r="Q890" i="2"/>
  <c r="T890" i="2"/>
  <c r="R890" i="2" s="1"/>
  <c r="Q889" i="2"/>
  <c r="T889" i="2"/>
  <c r="R889" i="2" s="1"/>
  <c r="Q1210" i="2"/>
  <c r="T1210" i="2"/>
  <c r="R1210" i="2" s="1"/>
  <c r="Q1209" i="2"/>
  <c r="T1209" i="2"/>
  <c r="R1209" i="2" s="1"/>
  <c r="Q1208" i="2"/>
  <c r="T1208" i="2"/>
  <c r="R1208" i="2" s="1"/>
  <c r="Q1207" i="2"/>
  <c r="T1207" i="2"/>
  <c r="R1207" i="2" s="1"/>
  <c r="Q1206" i="2"/>
  <c r="T1206" i="2"/>
  <c r="R1206" i="2" s="1"/>
  <c r="Q1205" i="2"/>
  <c r="T1205" i="2"/>
  <c r="R1205" i="2" s="1"/>
  <c r="Q1204" i="2"/>
  <c r="T1204" i="2"/>
  <c r="R1204" i="2" s="1"/>
  <c r="Q1203" i="2"/>
  <c r="T1203" i="2"/>
  <c r="R1203" i="2" s="1"/>
  <c r="Q1202" i="2"/>
  <c r="T1202" i="2"/>
  <c r="R1202" i="2" s="1"/>
  <c r="Q1201" i="2"/>
  <c r="T1201" i="2"/>
  <c r="R1201" i="2" s="1"/>
  <c r="Q1200" i="2"/>
  <c r="T1200" i="2"/>
  <c r="R1200" i="2" s="1"/>
  <c r="Q1199" i="2"/>
  <c r="T1199" i="2"/>
  <c r="R1199" i="2" s="1"/>
  <c r="Q1198" i="2"/>
  <c r="T1198" i="2"/>
  <c r="R1198" i="2" s="1"/>
  <c r="Q1197" i="2"/>
  <c r="T1197" i="2"/>
  <c r="R1197" i="2" s="1"/>
  <c r="Q1196" i="2"/>
  <c r="T1196" i="2"/>
  <c r="R1196" i="2" s="1"/>
  <c r="Q1195" i="2"/>
  <c r="T1195" i="2"/>
  <c r="R1195" i="2" s="1"/>
  <c r="Q1194" i="2"/>
  <c r="T1194" i="2"/>
  <c r="R1194" i="2" s="1"/>
  <c r="Q1193" i="2"/>
  <c r="T1193" i="2"/>
  <c r="R1193" i="2" s="1"/>
  <c r="Q1192" i="2"/>
  <c r="T1192" i="2"/>
  <c r="R1192" i="2" s="1"/>
  <c r="Q1191" i="2"/>
  <c r="T1191" i="2"/>
  <c r="R1191" i="2" s="1"/>
  <c r="Q1190" i="2"/>
  <c r="T1190" i="2"/>
  <c r="R1190" i="2" s="1"/>
  <c r="Q2484" i="2"/>
  <c r="T2484" i="2"/>
  <c r="R2484" i="2" s="1"/>
  <c r="Q2483" i="2"/>
  <c r="T2483" i="2"/>
  <c r="R2483" i="2" s="1"/>
  <c r="Q2482" i="2"/>
  <c r="T2482" i="2"/>
  <c r="R2482" i="2" s="1"/>
  <c r="Q2481" i="2"/>
  <c r="T2481" i="2"/>
  <c r="R2481" i="2" s="1"/>
  <c r="Q2480" i="2"/>
  <c r="T2480" i="2"/>
  <c r="R2480" i="2" s="1"/>
  <c r="Q2479" i="2"/>
  <c r="T2479" i="2"/>
  <c r="R2479" i="2" s="1"/>
  <c r="Q2478" i="2"/>
  <c r="T2478" i="2"/>
  <c r="R2478" i="2" s="1"/>
  <c r="Q2477" i="2"/>
  <c r="T2477" i="2"/>
  <c r="R2477" i="2" s="1"/>
  <c r="Q2437" i="2"/>
  <c r="T2437" i="2"/>
  <c r="R2437" i="2" s="1"/>
  <c r="Q2436" i="2"/>
  <c r="T2436" i="2"/>
  <c r="R2436" i="2" s="1"/>
  <c r="Q2435" i="2"/>
  <c r="T2435" i="2"/>
  <c r="R2435" i="2" s="1"/>
  <c r="Q2434" i="2"/>
  <c r="T2434" i="2"/>
  <c r="R2434" i="2" s="1"/>
  <c r="Q1504" i="2"/>
  <c r="T1504" i="2"/>
  <c r="R1504" i="2" s="1"/>
  <c r="H21" i="37" s="1"/>
  <c r="Q5089" i="2"/>
  <c r="T5089" i="2"/>
  <c r="R5089" i="2" s="1"/>
  <c r="Q5088" i="2"/>
  <c r="T5088" i="2"/>
  <c r="R5088" i="2" s="1"/>
  <c r="Q5087" i="2"/>
  <c r="T5087" i="2"/>
  <c r="R5087" i="2" s="1"/>
  <c r="Q5086" i="2"/>
  <c r="T5086" i="2"/>
  <c r="R5086" i="2" s="1"/>
  <c r="Q5085" i="2"/>
  <c r="T5085" i="2"/>
  <c r="R5085" i="2" s="1"/>
  <c r="Q5084" i="2"/>
  <c r="T5084" i="2"/>
  <c r="R5084" i="2" s="1"/>
  <c r="Q5083" i="2"/>
  <c r="T5083" i="2"/>
  <c r="R5083" i="2" s="1"/>
  <c r="Q5082" i="2"/>
  <c r="T5082" i="2"/>
  <c r="R5082" i="2" s="1"/>
  <c r="Q5081" i="2"/>
  <c r="T5081" i="2"/>
  <c r="R5081" i="2" s="1"/>
  <c r="Q5080" i="2"/>
  <c r="T5080" i="2"/>
  <c r="R5080" i="2" s="1"/>
  <c r="Q5079" i="2"/>
  <c r="T5079" i="2"/>
  <c r="R5079" i="2" s="1"/>
  <c r="Q5078" i="2"/>
  <c r="T5078" i="2"/>
  <c r="R5078" i="2" s="1"/>
  <c r="Q5077" i="2"/>
  <c r="T5077" i="2"/>
  <c r="R5077" i="2" s="1"/>
  <c r="Q5076" i="2"/>
  <c r="T5076" i="2"/>
  <c r="R5076" i="2" s="1"/>
  <c r="Q4965" i="2"/>
  <c r="T4965" i="2"/>
  <c r="R4965" i="2" s="1"/>
  <c r="Q4962" i="2"/>
  <c r="T4962" i="2"/>
  <c r="R4962" i="2" s="1"/>
  <c r="Q4924" i="2"/>
  <c r="T4924" i="2"/>
  <c r="R4924" i="2" s="1"/>
  <c r="Q4923" i="2"/>
  <c r="T4923" i="2"/>
  <c r="R4923" i="2" s="1"/>
  <c r="Q4813" i="2"/>
  <c r="T4813" i="2"/>
  <c r="R4813" i="2" s="1"/>
  <c r="Q4806" i="2"/>
  <c r="T4806" i="2"/>
  <c r="R4806" i="2" s="1"/>
  <c r="Q4721" i="2"/>
  <c r="T4721" i="2"/>
  <c r="R4721" i="2" s="1"/>
  <c r="Q4718" i="2"/>
  <c r="T4718" i="2"/>
  <c r="R4718" i="2" s="1"/>
  <c r="Q4663" i="2"/>
  <c r="T4663" i="2"/>
  <c r="R4663" i="2" s="1"/>
  <c r="Q4601" i="2"/>
  <c r="T4601" i="2"/>
  <c r="R4601" i="2" s="1"/>
  <c r="Q4538" i="2"/>
  <c r="T4538" i="2"/>
  <c r="R4538" i="2" s="1"/>
  <c r="Q4535" i="2"/>
  <c r="T4535" i="2"/>
  <c r="R4535" i="2" s="1"/>
  <c r="Q4502" i="2"/>
  <c r="T4502" i="2"/>
  <c r="R4502" i="2" s="1"/>
  <c r="Q5726" i="2"/>
  <c r="T5726" i="2"/>
  <c r="R5726" i="2" s="1"/>
  <c r="H18" i="37" s="1"/>
  <c r="Q5524" i="2"/>
  <c r="T5524" i="2"/>
  <c r="R5524" i="2" s="1"/>
  <c r="Q5523" i="2"/>
  <c r="T5523" i="2"/>
  <c r="R5523" i="2" s="1"/>
  <c r="Q5522" i="2"/>
  <c r="T5522" i="2"/>
  <c r="R5522" i="2" s="1"/>
  <c r="Q5521" i="2"/>
  <c r="T5521" i="2"/>
  <c r="R5521" i="2" s="1"/>
  <c r="Q5520" i="2"/>
  <c r="T5520" i="2"/>
  <c r="R5520" i="2" s="1"/>
  <c r="Q5519" i="2"/>
  <c r="T5519" i="2"/>
  <c r="R5519" i="2" s="1"/>
  <c r="Q5482" i="2"/>
  <c r="T5482" i="2"/>
  <c r="R5482" i="2" s="1"/>
  <c r="Q5481" i="2"/>
  <c r="T5481" i="2"/>
  <c r="R5481" i="2" s="1"/>
  <c r="Q5480" i="2"/>
  <c r="T5480" i="2"/>
  <c r="R5480" i="2" s="1"/>
  <c r="Q5479" i="2"/>
  <c r="T5479" i="2"/>
  <c r="R5479" i="2" s="1"/>
  <c r="Q5478" i="2"/>
  <c r="T5478" i="2"/>
  <c r="R5478" i="2" s="1"/>
  <c r="Q5471" i="2"/>
  <c r="T5471" i="2"/>
  <c r="R5471" i="2" s="1"/>
  <c r="Q5470" i="2"/>
  <c r="T5470" i="2"/>
  <c r="R5470" i="2" s="1"/>
  <c r="Q5452" i="2"/>
  <c r="T5452" i="2"/>
  <c r="R5452" i="2" s="1"/>
  <c r="Q5451" i="2"/>
  <c r="T5451" i="2"/>
  <c r="R5451" i="2" s="1"/>
  <c r="Q5311" i="2"/>
  <c r="T5311" i="2"/>
  <c r="R5311" i="2" s="1"/>
  <c r="Q5310" i="2"/>
  <c r="T5310" i="2"/>
  <c r="R5310" i="2" s="1"/>
  <c r="Q5309" i="2"/>
  <c r="T5309" i="2"/>
  <c r="R5309" i="2" s="1"/>
  <c r="Q5308" i="2"/>
  <c r="T5308" i="2"/>
  <c r="R5308" i="2" s="1"/>
  <c r="Q5307" i="2"/>
  <c r="T5307" i="2"/>
  <c r="R5307" i="2" s="1"/>
  <c r="Q5282" i="2"/>
  <c r="T5282" i="2"/>
  <c r="R5282" i="2" s="1"/>
  <c r="Q5281" i="2"/>
  <c r="T5281" i="2"/>
  <c r="R5281" i="2" s="1"/>
  <c r="Q5280" i="2"/>
  <c r="T5280" i="2"/>
  <c r="R5280" i="2" s="1"/>
  <c r="Q5279" i="2"/>
  <c r="T5279" i="2"/>
  <c r="R5279" i="2" s="1"/>
  <c r="Q5278" i="2"/>
  <c r="T5278" i="2"/>
  <c r="R5278" i="2" s="1"/>
  <c r="Q5261" i="2"/>
  <c r="T5261" i="2"/>
  <c r="R5261" i="2" s="1"/>
  <c r="Q5260" i="2"/>
  <c r="T5260" i="2"/>
  <c r="R5260" i="2" s="1"/>
  <c r="Q5259" i="2"/>
  <c r="T5259" i="2"/>
  <c r="R5259" i="2" s="1"/>
  <c r="Q5258" i="2"/>
  <c r="T5258" i="2"/>
  <c r="R5258" i="2" s="1"/>
  <c r="Q5239" i="2"/>
  <c r="T5239" i="2"/>
  <c r="R5239" i="2" s="1"/>
  <c r="Q5238" i="2"/>
  <c r="T5238" i="2"/>
  <c r="R5238" i="2" s="1"/>
  <c r="Q5237" i="2"/>
  <c r="T5237" i="2"/>
  <c r="R5237" i="2" s="1"/>
  <c r="Q5236" i="2"/>
  <c r="T5236" i="2"/>
  <c r="R5236" i="2" s="1"/>
  <c r="Q5146" i="2"/>
  <c r="T5146" i="2"/>
  <c r="R5146" i="2" s="1"/>
  <c r="Q5145" i="2"/>
  <c r="T5145" i="2"/>
  <c r="R5145" i="2" s="1"/>
  <c r="Q5144" i="2"/>
  <c r="T5144" i="2"/>
  <c r="R5144" i="2" s="1"/>
  <c r="Q5143" i="2"/>
  <c r="T5143" i="2"/>
  <c r="R5143" i="2" s="1"/>
  <c r="Q5142" i="2"/>
  <c r="T5142" i="2"/>
  <c r="R5142" i="2" s="1"/>
  <c r="Q5141" i="2"/>
  <c r="T5141" i="2"/>
  <c r="R5141" i="2" s="1"/>
  <c r="Q5140" i="2"/>
  <c r="T5140" i="2"/>
  <c r="R5140" i="2" s="1"/>
  <c r="Q5139" i="2"/>
  <c r="T5139" i="2"/>
  <c r="R5139" i="2" s="1"/>
  <c r="Q5138" i="2"/>
  <c r="T5138" i="2"/>
  <c r="R5138" i="2" s="1"/>
  <c r="Q5137" i="2"/>
  <c r="T5137" i="2"/>
  <c r="R5137" i="2" s="1"/>
  <c r="Q5136" i="2"/>
  <c r="T5136" i="2"/>
  <c r="R5136" i="2" s="1"/>
  <c r="Q5135" i="2"/>
  <c r="T5135" i="2"/>
  <c r="R5135" i="2" s="1"/>
  <c r="I24" i="37"/>
  <c r="I25"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K34" i="38" l="1"/>
  <c r="H22" i="37"/>
  <c r="H33" i="37"/>
  <c r="G33" i="37"/>
  <c r="H34" i="37"/>
  <c r="H20" i="37"/>
  <c r="G34" i="37"/>
  <c r="G43" i="37"/>
  <c r="G22" i="37"/>
  <c r="G18" i="37"/>
  <c r="G21" i="37"/>
  <c r="G19" i="37"/>
  <c r="G16" i="37"/>
  <c r="G17" i="37"/>
  <c r="G20" i="37"/>
  <c r="C16" i="17" l="1"/>
  <c r="N33" i="38" l="1"/>
  <c r="M33" i="38"/>
  <c r="L33" i="38"/>
  <c r="K33" i="38"/>
  <c r="J33" i="38"/>
  <c r="J34" i="38" l="1"/>
  <c r="I34" i="38"/>
  <c r="M34" i="38"/>
  <c r="L34" i="38"/>
  <c r="N25" i="38"/>
  <c r="M25" i="38"/>
  <c r="L25" i="38"/>
  <c r="K25" i="38"/>
  <c r="J25" i="38"/>
  <c r="I25" i="38"/>
  <c r="E13" i="35"/>
  <c r="F13" i="35" s="1"/>
  <c r="F14" i="35"/>
  <c r="N31" i="18"/>
  <c r="M31" i="18"/>
  <c r="L31" i="18"/>
  <c r="K31" i="18"/>
  <c r="J31" i="18"/>
  <c r="I31" i="18"/>
  <c r="B41" i="17"/>
  <c r="B47" i="17" s="1"/>
  <c r="B51" i="17" s="1"/>
  <c r="B52" i="17"/>
  <c r="E12" i="38" l="1"/>
  <c r="F78" i="31"/>
  <c r="H14" i="35"/>
  <c r="H13" i="35"/>
  <c r="O31" i="18"/>
  <c r="B49" i="17"/>
  <c r="B50" i="17"/>
  <c r="O25" i="38"/>
  <c r="J43" i="18"/>
  <c r="E12" i="18" s="1"/>
  <c r="N34" i="38"/>
  <c r="H134" i="35" l="1"/>
  <c r="B39" i="37"/>
  <c r="O43" i="37"/>
  <c r="O39" i="37" s="1"/>
  <c r="G15" i="37"/>
  <c r="G39" i="37" s="1"/>
  <c r="E15" i="18"/>
  <c r="K48" i="18" s="1"/>
  <c r="B53" i="17"/>
  <c r="E15" i="38"/>
  <c r="H43" i="37"/>
  <c r="I36" i="37" l="1"/>
  <c r="I32" i="37"/>
  <c r="I18" i="37"/>
  <c r="I23" i="37"/>
  <c r="I35" i="37"/>
  <c r="I17" i="37"/>
  <c r="I16" i="37"/>
  <c r="I28" i="37"/>
  <c r="I29" i="37"/>
  <c r="I26" i="37"/>
  <c r="I22" i="37"/>
  <c r="I19" i="37"/>
  <c r="I20" i="37"/>
  <c r="I27" i="37"/>
  <c r="I33" i="37"/>
  <c r="I34" i="37"/>
  <c r="I21" i="37"/>
  <c r="E17" i="38"/>
  <c r="K49" i="38" s="1"/>
  <c r="K48" i="38"/>
  <c r="E18" i="18"/>
  <c r="K50" i="18" s="1"/>
  <c r="E18" i="38"/>
  <c r="E17" i="18"/>
  <c r="I43" i="37" l="1"/>
  <c r="I15" i="37"/>
  <c r="E19" i="38"/>
  <c r="E21" i="38" s="1"/>
  <c r="K50" i="38"/>
  <c r="E19" i="18"/>
  <c r="E21" i="18" s="1"/>
  <c r="C29" i="17" s="1"/>
  <c r="K49" i="18"/>
  <c r="C31" i="17" l="1"/>
  <c r="C34" i="17" s="1"/>
  <c r="C21" i="17" s="1"/>
  <c r="C24" i="17" s="1"/>
  <c r="E22" i="38" s="1"/>
  <c r="E23" i="38" s="1"/>
  <c r="E25" i="38" s="1"/>
  <c r="K55" i="18"/>
  <c r="E22" i="18" l="1"/>
  <c r="E23" i="18" s="1"/>
  <c r="E25" i="18" s="1"/>
  <c r="K51" i="38"/>
  <c r="E26" i="38"/>
  <c r="E32" i="38" s="1"/>
  <c r="E43" i="38" s="1"/>
  <c r="K52" i="38"/>
  <c r="K51" i="18"/>
  <c r="K64" i="38" l="1"/>
  <c r="K66" i="38" s="1"/>
  <c r="E26" i="18"/>
  <c r="E32" i="18" s="1"/>
  <c r="K52" i="18"/>
  <c r="E47" i="38" l="1"/>
  <c r="F39" i="38" s="1"/>
  <c r="E43" i="18"/>
  <c r="E47" i="18" s="1"/>
  <c r="F45" i="38" l="1"/>
  <c r="F36" i="38"/>
  <c r="F26" i="38"/>
  <c r="F43" i="38"/>
  <c r="F47" i="38" s="1"/>
  <c r="F35" i="38"/>
  <c r="E53" i="38"/>
  <c r="K72" i="38" s="1"/>
  <c r="F34" i="38"/>
  <c r="E51" i="38"/>
  <c r="K70" i="38" s="1"/>
  <c r="F40" i="38"/>
  <c r="F38" i="38"/>
  <c r="M15" i="37"/>
  <c r="M16" i="37"/>
  <c r="M17" i="37"/>
  <c r="M18" i="37"/>
  <c r="M19" i="37"/>
  <c r="M20" i="37"/>
  <c r="M21" i="37"/>
  <c r="M22" i="37"/>
  <c r="M23" i="37"/>
  <c r="M24" i="37"/>
  <c r="M25" i="37"/>
  <c r="M26" i="37"/>
  <c r="M27" i="37"/>
  <c r="M28" i="37"/>
  <c r="M29" i="37"/>
  <c r="M30" i="37"/>
  <c r="M31" i="37"/>
  <c r="M32" i="37"/>
  <c r="M33" i="37"/>
  <c r="M34" i="37"/>
  <c r="M35" i="37"/>
  <c r="M36" i="37"/>
  <c r="M37" i="37"/>
  <c r="M38" i="37"/>
  <c r="L38" i="37"/>
  <c r="K15" i="37"/>
  <c r="K16" i="37"/>
  <c r="K17" i="37"/>
  <c r="K18" i="37"/>
  <c r="K19" i="37"/>
  <c r="K20" i="37"/>
  <c r="K21" i="37"/>
  <c r="K22" i="37"/>
  <c r="K23" i="37"/>
  <c r="K24" i="37"/>
  <c r="K25" i="37"/>
  <c r="K26" i="37"/>
  <c r="K27" i="37"/>
  <c r="K28" i="37"/>
  <c r="K29" i="37"/>
  <c r="K30" i="37"/>
  <c r="K31" i="37"/>
  <c r="K32" i="37"/>
  <c r="K33" i="37"/>
  <c r="K34" i="37"/>
  <c r="K35" i="37"/>
  <c r="K36" i="37"/>
  <c r="K37" i="37"/>
  <c r="K38" i="37"/>
  <c r="M43" i="37"/>
  <c r="F19" i="38"/>
  <c r="F37" i="38"/>
  <c r="F32" i="38"/>
  <c r="E49" i="38"/>
  <c r="K68" i="38" s="1"/>
  <c r="F23" i="38"/>
  <c r="F41" i="38"/>
  <c r="K64" i="18"/>
  <c r="K66" i="18" s="1"/>
  <c r="S38" i="37" l="1"/>
  <c r="T38" i="37" s="1"/>
  <c r="M39" i="37"/>
  <c r="L30" i="37" l="1"/>
  <c r="L31" i="37"/>
  <c r="L32" i="37"/>
  <c r="K43" i="37"/>
  <c r="L43" i="37"/>
  <c r="L25" i="37"/>
  <c r="L24" i="37"/>
  <c r="L36" i="37"/>
  <c r="S36" i="37" s="1"/>
  <c r="E53" i="18"/>
  <c r="K72" i="18" s="1"/>
  <c r="F39" i="18"/>
  <c r="F19" i="18"/>
  <c r="F41" i="18"/>
  <c r="F23" i="18"/>
  <c r="F38" i="18"/>
  <c r="E51" i="18"/>
  <c r="K70" i="18" s="1"/>
  <c r="F36" i="18"/>
  <c r="F40" i="18"/>
  <c r="F37" i="18"/>
  <c r="F43" i="18"/>
  <c r="F35" i="18"/>
  <c r="F26" i="18"/>
  <c r="F45" i="18"/>
  <c r="F32" i="18"/>
  <c r="F34" i="18"/>
  <c r="E49" i="18"/>
  <c r="K68" i="18" s="1"/>
  <c r="L37" i="37"/>
  <c r="L28" i="37"/>
  <c r="L27" i="37"/>
  <c r="L18" i="37"/>
  <c r="L21" i="37"/>
  <c r="L34" i="37"/>
  <c r="L23" i="37"/>
  <c r="L29" i="37"/>
  <c r="L20" i="37"/>
  <c r="L19" i="37"/>
  <c r="L16" i="37"/>
  <c r="L26" i="37"/>
  <c r="L35" i="37"/>
  <c r="L33" i="37"/>
  <c r="L17" i="37"/>
  <c r="L22" i="37"/>
  <c r="L15" i="37"/>
  <c r="H16" i="31"/>
  <c r="H26" i="31"/>
  <c r="H24" i="31"/>
  <c r="N26" i="37"/>
  <c r="H19" i="31"/>
  <c r="H17" i="31"/>
  <c r="H15" i="31"/>
  <c r="H14" i="31"/>
  <c r="H13" i="31"/>
  <c r="H12" i="31"/>
  <c r="H11" i="31"/>
  <c r="N15" i="37" s="1"/>
  <c r="H21" i="31" l="1"/>
  <c r="N31" i="37" s="1"/>
  <c r="S31" i="37" s="1"/>
  <c r="T31" i="37" s="1"/>
  <c r="H23" i="31"/>
  <c r="H25" i="31"/>
  <c r="N16" i="37"/>
  <c r="S16" i="37" s="1"/>
  <c r="T16" i="37" s="1"/>
  <c r="H20" i="31"/>
  <c r="N30" i="37" s="1"/>
  <c r="S30" i="37" s="1"/>
  <c r="T30" i="37" s="1"/>
  <c r="N18" i="37"/>
  <c r="S18" i="37" s="1"/>
  <c r="T18" i="37" s="1"/>
  <c r="H22" i="31"/>
  <c r="N32" i="37" s="1"/>
  <c r="S32" i="37" s="1"/>
  <c r="T32" i="37" s="1"/>
  <c r="L39" i="37"/>
  <c r="S43" i="37"/>
  <c r="K39" i="37"/>
  <c r="S24" i="37"/>
  <c r="T24" i="37" s="1"/>
  <c r="S37" i="37"/>
  <c r="T37" i="37" s="1"/>
  <c r="S26" i="37"/>
  <c r="T26" i="37" s="1"/>
  <c r="H30" i="31"/>
  <c r="H41" i="31"/>
  <c r="N23" i="37"/>
  <c r="T36" i="37"/>
  <c r="N27" i="37"/>
  <c r="S27" i="37" s="1"/>
  <c r="H46" i="31"/>
  <c r="F47" i="18"/>
  <c r="H34" i="31"/>
  <c r="N20" i="37" s="1"/>
  <c r="H50" i="31"/>
  <c r="N33" i="37" s="1"/>
  <c r="H47" i="31"/>
  <c r="H37" i="31"/>
  <c r="H54" i="31"/>
  <c r="H53" i="31"/>
  <c r="N22" i="37"/>
  <c r="S22" i="37" s="1"/>
  <c r="H28" i="31"/>
  <c r="H49" i="31"/>
  <c r="H51" i="31"/>
  <c r="H52" i="31"/>
  <c r="H39" i="31"/>
  <c r="N25" i="37" s="1"/>
  <c r="S25" i="37" s="1"/>
  <c r="S15" i="37"/>
  <c r="N35" i="37" l="1"/>
  <c r="S35" i="37" s="1"/>
  <c r="T35" i="37" s="1"/>
  <c r="N29" i="37"/>
  <c r="S29" i="37" s="1"/>
  <c r="T29" i="37" s="1"/>
  <c r="N19" i="37"/>
  <c r="S19" i="37" s="1"/>
  <c r="T19" i="37" s="1"/>
  <c r="H78" i="31"/>
  <c r="N34" i="37"/>
  <c r="S34" i="37" s="1"/>
  <c r="T34" i="37" s="1"/>
  <c r="S33" i="37"/>
  <c r="T33" i="37" s="1"/>
  <c r="T25" i="37"/>
  <c r="T22" i="37"/>
  <c r="S20" i="37"/>
  <c r="T20" i="37" s="1"/>
  <c r="T27" i="37"/>
  <c r="S23" i="37"/>
  <c r="T23" i="37" s="1"/>
  <c r="N28" i="37"/>
  <c r="N21" i="37"/>
  <c r="N17" i="37"/>
  <c r="T43" i="37"/>
  <c r="N39" i="37" l="1"/>
  <c r="S17" i="37"/>
  <c r="S28" i="37"/>
  <c r="T28" i="37" s="1"/>
  <c r="S21" i="37"/>
  <c r="T21" i="37" s="1"/>
  <c r="T15" i="37"/>
  <c r="T17" i="37" l="1"/>
  <c r="T39" i="37" s="1"/>
  <c r="S39" i="37"/>
  <c r="O1" i="37" s="1"/>
  <c r="O2" i="37" l="1"/>
  <c r="O3" i="37" s="1"/>
</calcChain>
</file>

<file path=xl/sharedStrings.xml><?xml version="1.0" encoding="utf-8"?>
<sst xmlns="http://schemas.openxmlformats.org/spreadsheetml/2006/main" count="73963" uniqueCount="5447">
  <si>
    <t>Naam opdrachtgever</t>
  </si>
  <si>
    <t>Calculatie onderdeel</t>
  </si>
  <si>
    <t>1-Uitgangspunten</t>
  </si>
  <si>
    <t>Referentie nummer</t>
  </si>
  <si>
    <t>Algemeen</t>
  </si>
  <si>
    <t xml:space="preserve">De Inschrijver draagt er zorg voor dat de totstandkoming van het inschrijfbedrag overeenkomt met de onderliggende tabbladen. </t>
  </si>
  <si>
    <t xml:space="preserve">Indien dit niet het geval is, wordt de Inschrijving ongeldig verklaard. </t>
  </si>
  <si>
    <t xml:space="preserve">Het door de Inschrijver ingediende inschrijfbedrag is de maximale vergoeding voor het gevraagde in de Aanbestedingsstukken. </t>
  </si>
  <si>
    <t>Prijsniveau</t>
  </si>
  <si>
    <r>
      <rPr>
        <sz val="12"/>
        <color rgb="FF000000"/>
        <rFont val="Century Gothic"/>
      </rPr>
      <t xml:space="preserve">Het loon- en prijspeil tot en met </t>
    </r>
    <r>
      <rPr>
        <b/>
        <sz val="12"/>
        <color rgb="FF000000"/>
        <rFont val="Century Gothic"/>
      </rPr>
      <t>30 juni 2026</t>
    </r>
    <r>
      <rPr>
        <sz val="12"/>
        <color rgb="FF000000"/>
        <rFont val="Century Gothic"/>
      </rPr>
      <t xml:space="preserve"> is het uitgangspunt voor alle aan te bieden tarieven en prijzen. De prijzen worden weergegeven </t>
    </r>
  </si>
  <si>
    <t>exclusief de verschuldigde B.T.W. Na vaststelling van de contractjaarpijs worden tussentijdse prjisverhogingen lopende een contractjaar</t>
  </si>
  <si>
    <t xml:space="preserve">niet geaccepteerd, met uitzondering van de bindende bepalingen van overheidswege. </t>
  </si>
  <si>
    <t>Ruimtestaat en aanvullende werkzaamheden</t>
  </si>
  <si>
    <t xml:space="preserve">De ruimtestaat en de overzichten met aanvullende werkzaamheden in tabblad 8, 10 t/m 13 zijn met een zo groot mogelijke zorgvuldigheid samengesteld. Desondanks kunnen zich verschillen met de werkelijkheid voordoen door verbouwingen en verhuizingen in gebouwen. </t>
  </si>
  <si>
    <t xml:space="preserve">De uitgangspunten in het calculatiemodel vormen de basis voor de calculatie van de Inschrijver. Indien noodzakelijk worden </t>
  </si>
  <si>
    <t xml:space="preserve">eventuele wijzigingen in de ruimtestaat en deze tabbladen na gunning in de calculatie doorgevoerd en verrekend met de in het calculatiemodel </t>
  </si>
  <si>
    <t xml:space="preserve">opgenomen normeringen en tarieven van de Inschrijver. </t>
  </si>
  <si>
    <t>Contractjaarpijs</t>
  </si>
  <si>
    <t xml:space="preserve">De contractjaarprijs is opgebouwd uit alle componenten die zijn opgenomen in het calculatiemodel met uitzondering van de </t>
  </si>
  <si>
    <t xml:space="preserve">afroepprijzen. </t>
  </si>
  <si>
    <t>De Inschrijver maakt gebruik van de invulvelden in het calculatiemodel. Het is niet toegestaan om zelf wijzigingen aan te brengen in het calculatiemodel, vanwege de diverse koppelingen.</t>
  </si>
  <si>
    <t xml:space="preserve">In tabblad 3. Productie normen geeft de Inschrijver een kengetal per ruimtecategorie op. Dit kengetal vertegenwoordigt het aantal uren per vierkante meter per jaar voor een ruimtecategorie. In de kolom daarnaast vult de Inschrijver de norm voor de vierkante meter prestatie per uur van deze ruimtecategorie in. Met deze norm wordt in het calculatiemodel niet gerekend, maar dient ter informatie. </t>
  </si>
  <si>
    <t>Bij vaststelling van de contractjaarprijs wordt rekening gehouden met de overname-uren en -kosten zoals gesteld in Bijlage A04 Overzicht</t>
  </si>
  <si>
    <t>overname personeel. Na gunning van de opdracht wordt op basis van de daadwerkelijke overnamekosten de definitieve contractjaarpijs</t>
  </si>
  <si>
    <t xml:space="preserve">vastgesteld. </t>
  </si>
  <si>
    <t>Uurtarieven</t>
  </si>
  <si>
    <t xml:space="preserve">De Inschrijver geeft op basis van het calculatiemodel een uurtariefopbouw op van de in te zetten categorieën medewerkers. De </t>
  </si>
  <si>
    <t xml:space="preserve">kosten voor werkkleding en uitrusting, materialen, middelen en machines inclusief de levering van afvalzakken, parkeerkosten en </t>
  </si>
  <si>
    <t xml:space="preserve">aanvraag VOG alsmede de overige indirecte kosten maken deel uit van de uurtarieven. </t>
  </si>
  <si>
    <t>Machinekosten</t>
  </si>
  <si>
    <t>Bij een eventuele investering in machines van meer dan € 500,- per machine (netto aanschafprijs, exclusief B.T.W) worden deze machines</t>
  </si>
  <si>
    <t xml:space="preserve">niet verdisconteerd in het uurtarief maar als separaat investeringsvoorstel ingediend conform het calculatiemodel. Hieronder vallen </t>
  </si>
  <si>
    <t xml:space="preserve">bijvoorbeeld veegmachines en schrob-/zuigautomaten. </t>
  </si>
  <si>
    <t xml:space="preserve">Indien de machine(s) op het tijdstip van start contractdatum nog niet beschikbaar zijn, maakt de Inschrijver dit kenbaar in haar </t>
  </si>
  <si>
    <t xml:space="preserve">Inschrijving en draagt zij op eigen kosten zorg voor tijdelijke inzet van kwalitatief gelijkwaardige machines. </t>
  </si>
  <si>
    <t>Voor investering in machines gelden de navolgende voorschriften:</t>
  </si>
  <si>
    <t>- investeringskosten kunnen uitsluitend in rekening gebracht worden indien TNO vooraf goedkeuring heeft gegeven aan een gespecificeerd</t>
  </si>
  <si>
    <t xml:space="preserve">  investeringsvoorstel van de Dienstverlener;</t>
  </si>
  <si>
    <t>- Investeringsvoorstellen zijn gespecificeerd naar aanschafkosten, onderhoudskosten, afschrijvingstermijn , renteverlies en verzekeringskosten;</t>
  </si>
  <si>
    <t xml:space="preserve">- alle slijtvaste en niet slijtvaste onderdelen van machines zijn opgenomen in het onderhouds- en investeringsplan. De kosten voor het gebruik </t>
  </si>
  <si>
    <t xml:space="preserve">  van borstels, filters, etc. zijn voor rekening van de Dienstverlener. </t>
  </si>
  <si>
    <t xml:space="preserve">Gezien de hoogte van de investeringen in combinatie met de technische en economische levensduur van machines geldt een gemiddelde </t>
  </si>
  <si>
    <t>afschrijvingstermijn van vijf (5) jaar.</t>
  </si>
  <si>
    <t>Invoervelden</t>
  </si>
  <si>
    <t>Toezicht percentage</t>
  </si>
  <si>
    <t>EINDTOTAAL KOSTEN PER JAAR  EXCLUSIEF BTW         INSCHRIJVINGSBEDRAG</t>
  </si>
  <si>
    <t>per prod. Uur</t>
  </si>
  <si>
    <t>B.T.W.</t>
  </si>
  <si>
    <t xml:space="preserve">TNO </t>
  </si>
  <si>
    <t>Totale kosten per jaar inclusief B.T.W.</t>
  </si>
  <si>
    <t>2-Kosten per locatie</t>
  </si>
  <si>
    <t>WS2553061541</t>
  </si>
  <si>
    <t>MAXIMALE BOVENGRENS PLAFONDBEDRAG INSCHRIJVINGSBEDRAG</t>
  </si>
  <si>
    <t>Naam dienstverlener</t>
  </si>
  <si>
    <t>MAXIMALE ONDERGRENS INSCHRIJVINGSBEDRAG</t>
  </si>
  <si>
    <t>Prijspeil</t>
  </si>
  <si>
    <t>tot en met 30-6-2026</t>
  </si>
  <si>
    <t>Versie</t>
  </si>
  <si>
    <t>1.0</t>
  </si>
  <si>
    <t>Uren per jaar</t>
  </si>
  <si>
    <t>Kosten per jaar</t>
  </si>
  <si>
    <t>Locatie</t>
  </si>
  <si>
    <t>Totaal m2</t>
  </si>
  <si>
    <t>Locatie factor ma t/m vr</t>
  </si>
  <si>
    <t>Locatie factor ma t/m vr naloop</t>
  </si>
  <si>
    <t>Hoogste frequentie 
ma t/m vr</t>
  </si>
  <si>
    <t>Hoogste frequentie 
ma t/m vr 
naloop</t>
  </si>
  <si>
    <t>ma t/m vr</t>
  </si>
  <si>
    <t xml:space="preserve">ma t/m vr naloop </t>
  </si>
  <si>
    <t>Toezicht uren per jaar 
ma t/m vr</t>
  </si>
  <si>
    <t>Kosten productie per jaar ma t/m vr</t>
  </si>
  <si>
    <t>Kosten productie per jaar 
ma t/m vr naloop</t>
  </si>
  <si>
    <t xml:space="preserve">Kosten toezicht per jaar 
ma t/m vr </t>
  </si>
  <si>
    <t>Kosten Additioneel per jaar</t>
  </si>
  <si>
    <t>Kosten glasbewassing per jaar</t>
  </si>
  <si>
    <t>Machinekosten per jaar</t>
  </si>
  <si>
    <t>Kosten Sanitaire artikelen per jaar</t>
  </si>
  <si>
    <t>Kosten inloopmatten per jaar</t>
  </si>
  <si>
    <t>Totaal kosten per jaar excl. btw</t>
  </si>
  <si>
    <t>Totaal kosten per maand excl. btw</t>
  </si>
  <si>
    <t>Delft, Molengraaffsingel 8</t>
  </si>
  <si>
    <t>output</t>
  </si>
  <si>
    <t>Delft, Pieter Calandweg 15</t>
  </si>
  <si>
    <t>Delft, Stieltjesweg 1</t>
  </si>
  <si>
    <t>Delft, Van Amstelpark 8</t>
  </si>
  <si>
    <t>Delft, Van der Waalsweg 14</t>
  </si>
  <si>
    <t>Den Haag, Anna van Buerenplein 1</t>
  </si>
  <si>
    <t>Den Haag, Oude Waalsdorperweg 63</t>
  </si>
  <si>
    <t>Den Haag, Ypenburgse Boslaan 2</t>
  </si>
  <si>
    <t>Eindhoven, High Tech Campus 21</t>
  </si>
  <si>
    <t>Eindhoven, High Tech Campus 31</t>
  </si>
  <si>
    <t>Eindhoven, High Tech Campus 25</t>
  </si>
  <si>
    <t>Groningen, Zernikelaan 14</t>
  </si>
  <si>
    <t>Helmond, Automotive Campus 40</t>
  </si>
  <si>
    <t>Helmond, Automotive Campus 25</t>
  </si>
  <si>
    <t>Helmond, Automotive Campus 30</t>
  </si>
  <si>
    <t>Leiden, Sylviusweg 71</t>
  </si>
  <si>
    <t>Petten, Westerduinweg 3</t>
  </si>
  <si>
    <t>Rijswijk, Kessler Park 1D</t>
  </si>
  <si>
    <t>Rijswijk, Lange Kleiweg 137</t>
  </si>
  <si>
    <t>Soesterberg, Kampweg 55</t>
  </si>
  <si>
    <t>Utrecht, Princetonlaan 6</t>
  </si>
  <si>
    <t>Zeist, Leeuweriklaan 14</t>
  </si>
  <si>
    <t>Geleen, Urmonderbaan</t>
  </si>
  <si>
    <t>Bergen op Zoom, Auvergnedijk 2</t>
  </si>
  <si>
    <t>Totaal</t>
  </si>
  <si>
    <t>Optioneel</t>
  </si>
  <si>
    <t>Amsterdam, Radarweg 60</t>
  </si>
  <si>
    <t>Datum:</t>
  </si>
  <si>
    <t>Handtekening rechtsgeldig vertegenwoordiger:</t>
  </si>
  <si>
    <t>Naam:</t>
  </si>
  <si>
    <t>Functie:</t>
  </si>
  <si>
    <t>Organisatie:</t>
  </si>
  <si>
    <t>3-Productie normen</t>
  </si>
  <si>
    <t>Let op: Percentage &lt; 100%</t>
  </si>
  <si>
    <t>Oplevermomenten (per jaar):</t>
  </si>
  <si>
    <t>ER-KMS</t>
  </si>
  <si>
    <t>Ruimtecategorie</t>
  </si>
  <si>
    <t>Kengetal: uren per m2 per jaar</t>
  </si>
  <si>
    <t>Prestatie (m2/uur)</t>
  </si>
  <si>
    <t>M2 Totaal</t>
  </si>
  <si>
    <t>Naloop opslag ma-vr</t>
  </si>
  <si>
    <t>Administratieve ruimte</t>
  </si>
  <si>
    <t>B</t>
  </si>
  <si>
    <t>Entree</t>
  </si>
  <si>
    <t>V1</t>
  </si>
  <si>
    <t>Cleanroom specifiek</t>
  </si>
  <si>
    <t>P</t>
  </si>
  <si>
    <t>Laboratorium</t>
  </si>
  <si>
    <t>Gangen en hallen</t>
  </si>
  <si>
    <t>V2</t>
  </si>
  <si>
    <t>Werkplaats</t>
  </si>
  <si>
    <t>Kleedruimten</t>
  </si>
  <si>
    <t>S</t>
  </si>
  <si>
    <t>Liften</t>
  </si>
  <si>
    <t>Pantry/koffiecorner</t>
  </si>
  <si>
    <t>R</t>
  </si>
  <si>
    <t>Restaurant</t>
  </si>
  <si>
    <t>Sanitaire ruimten</t>
  </si>
  <si>
    <r>
      <rPr>
        <sz val="10"/>
        <color rgb="FF000000"/>
        <rFont val="MS Sans Serif"/>
      </rPr>
      <t xml:space="preserve">Sanitaire ruimten </t>
    </r>
    <r>
      <rPr>
        <b/>
        <sz val="10"/>
        <color rgb="FF000000"/>
        <rFont val="MS Sans Serif"/>
      </rPr>
      <t>en</t>
    </r>
    <r>
      <rPr>
        <sz val="10"/>
        <color rgb="FF000000"/>
        <rFont val="MS Sans Serif"/>
      </rPr>
      <t xml:space="preserve"> naloop</t>
    </r>
  </si>
  <si>
    <t>Trappenhuizen</t>
  </si>
  <si>
    <t>Vergader-/spreekruimte</t>
  </si>
  <si>
    <t>Opslagruimte (op afroep)</t>
  </si>
  <si>
    <t>NVT</t>
  </si>
  <si>
    <t>Kolom voor matrix</t>
  </si>
  <si>
    <t>Verklaring oplevermomenten</t>
  </si>
  <si>
    <t>Freq</t>
  </si>
  <si>
    <t>kolom</t>
  </si>
  <si>
    <t>1 x opleveren per werkdag (afhankelijk van gebruik kan dit minder vaak zijn)</t>
  </si>
  <si>
    <t>5 x per week (52 weken)</t>
  </si>
  <si>
    <r>
      <t xml:space="preserve">Sanitaire ruimten </t>
    </r>
    <r>
      <rPr>
        <b/>
        <sz val="10"/>
        <color rgb="FF000000"/>
        <rFont val="Century Gothic"/>
      </rPr>
      <t>en</t>
    </r>
    <r>
      <rPr>
        <sz val="10"/>
        <color rgb="FF000000"/>
        <rFont val="Century Gothic"/>
      </rPr>
      <t xml:space="preserve"> naloop: 
Hiervoor geldt: Op basis van het kwaliteitsontwerp 1 x per dag volledig schoonmaken en daarnaast 1 x per dag een naloopronde. Bij de naloopronde wordt schoongemaakt wat nodig is om het er weer netjes uit te laten zien en automaten bijgevuld. 
Het kengetal voor de naloopronde wordt automatisch berekend met het invullen van het percentage in cel K9. Inschrijver vult daarvoor het % in in bij cel K9 </t>
    </r>
  </si>
  <si>
    <t>4-Basis ruimtestaat</t>
  </si>
  <si>
    <t xml:space="preserve"> % van reguliere norm </t>
  </si>
  <si>
    <t>Plaats</t>
  </si>
  <si>
    <t>Adres</t>
  </si>
  <si>
    <t>Complex</t>
  </si>
  <si>
    <t>Gebouw</t>
  </si>
  <si>
    <t>Bouwdeel</t>
  </si>
  <si>
    <t>Verdieping</t>
  </si>
  <si>
    <t>Ruimtenummer</t>
  </si>
  <si>
    <t>ER-KMS categorie code</t>
  </si>
  <si>
    <t>Ruimtesoort</t>
  </si>
  <si>
    <t>Ruimtegebruik</t>
  </si>
  <si>
    <t>Vloerafwerking</t>
  </si>
  <si>
    <t>Schoonmaak</t>
  </si>
  <si>
    <t>Vloeroppervlakte per ruimte (totaal)</t>
  </si>
  <si>
    <t>Frequentie ma-vr</t>
  </si>
  <si>
    <t>frequentie naloop ma-vr</t>
  </si>
  <si>
    <t>Uren p/j ma t/m vrij</t>
  </si>
  <si>
    <t>Uren p/j ma t/m vrij naloop</t>
  </si>
  <si>
    <t>Kengetal ma t/m vr</t>
  </si>
  <si>
    <t>Kengetal naloop ma-vr</t>
  </si>
  <si>
    <t>Bijzonderheden / opmerkingen</t>
  </si>
  <si>
    <t>Radarweg</t>
  </si>
  <si>
    <t>129</t>
  </si>
  <si>
    <t>129-01</t>
  </si>
  <si>
    <t>_</t>
  </si>
  <si>
    <t>1</t>
  </si>
  <si>
    <t>01.02</t>
  </si>
  <si>
    <t>KANTOOR</t>
  </si>
  <si>
    <t>LINOLEUM_NORMAAL</t>
  </si>
  <si>
    <t>01.03</t>
  </si>
  <si>
    <t>01.04</t>
  </si>
  <si>
    <t>01.05</t>
  </si>
  <si>
    <t>01.06</t>
  </si>
  <si>
    <t>01.07</t>
  </si>
  <si>
    <t>01.08</t>
  </si>
  <si>
    <t>VERGADERRUIMTEN</t>
  </si>
  <si>
    <t>01.09</t>
  </si>
  <si>
    <t>01.10</t>
  </si>
  <si>
    <t>01.11</t>
  </si>
  <si>
    <t>01.12</t>
  </si>
  <si>
    <t>01.13</t>
  </si>
  <si>
    <t>01.14</t>
  </si>
  <si>
    <t>01.15</t>
  </si>
  <si>
    <t>01.16</t>
  </si>
  <si>
    <t>01.17</t>
  </si>
  <si>
    <t>TAPIJT</t>
  </si>
  <si>
    <t>01.18</t>
  </si>
  <si>
    <t>01.19</t>
  </si>
  <si>
    <t>01.20</t>
  </si>
  <si>
    <t>01.21</t>
  </si>
  <si>
    <t>01.22</t>
  </si>
  <si>
    <t>01.23</t>
  </si>
  <si>
    <t>01.24</t>
  </si>
  <si>
    <t>01.25</t>
  </si>
  <si>
    <t>01.26</t>
  </si>
  <si>
    <t>01.27</t>
  </si>
  <si>
    <t>01.44</t>
  </si>
  <si>
    <t>BVO RUIMTEN</t>
  </si>
  <si>
    <t>SCHACHTEN</t>
  </si>
  <si>
    <t/>
  </si>
  <si>
    <t>01.45</t>
  </si>
  <si>
    <t>TECHNISCHE RUIMTE ALGEMEEN</t>
  </si>
  <si>
    <t>01.46</t>
  </si>
  <si>
    <t>LIFTEN</t>
  </si>
  <si>
    <t>01.47</t>
  </si>
  <si>
    <t>01.48</t>
  </si>
  <si>
    <t>01.49</t>
  </si>
  <si>
    <t>01.50</t>
  </si>
  <si>
    <t>TRAPPEN</t>
  </si>
  <si>
    <t>01.51</t>
  </si>
  <si>
    <t>ALGEMENE RUIMTEN</t>
  </si>
  <si>
    <t>SANITAIRE RUIMTE ALGEMEEN</t>
  </si>
  <si>
    <t>01.51a</t>
  </si>
  <si>
    <t>01.51b</t>
  </si>
  <si>
    <t>01.51c</t>
  </si>
  <si>
    <t>01.51d</t>
  </si>
  <si>
    <t>01.51e</t>
  </si>
  <si>
    <t>01.52</t>
  </si>
  <si>
    <t>01.52a</t>
  </si>
  <si>
    <t>01.52b</t>
  </si>
  <si>
    <t>01.53</t>
  </si>
  <si>
    <t>01.54</t>
  </si>
  <si>
    <t>01.55</t>
  </si>
  <si>
    <t>COMPUTERRUIMTE SPECIAAL</t>
  </si>
  <si>
    <t>01.56</t>
  </si>
  <si>
    <t>GANGEN</t>
  </si>
  <si>
    <t>Gangen en Hallen</t>
  </si>
  <si>
    <t>01.57</t>
  </si>
  <si>
    <t>ENTREE</t>
  </si>
  <si>
    <t>01.58</t>
  </si>
  <si>
    <t>01.59</t>
  </si>
  <si>
    <t>01.60</t>
  </si>
  <si>
    <t>01.61</t>
  </si>
  <si>
    <t>Op afroep</t>
  </si>
  <si>
    <t>KOPIEERRUIMTE</t>
  </si>
  <si>
    <t>Kolfkamer 01.01</t>
  </si>
  <si>
    <t>Molengraaffsingel</t>
  </si>
  <si>
    <t>138</t>
  </si>
  <si>
    <t>138-01</t>
  </si>
  <si>
    <t>3</t>
  </si>
  <si>
    <t>03.01.01</t>
  </si>
  <si>
    <t>PVC</t>
  </si>
  <si>
    <t>03.01.02</t>
  </si>
  <si>
    <t>OPSLAG</t>
  </si>
  <si>
    <t>MAGAZIJN/OPSLAG</t>
  </si>
  <si>
    <t>03.01.03</t>
  </si>
  <si>
    <t>GIETVLOER</t>
  </si>
  <si>
    <t>03.01.04</t>
  </si>
  <si>
    <t>03.03.100</t>
  </si>
  <si>
    <t>VLOERTEGELS_TAPIJT</t>
  </si>
  <si>
    <t>03.03.101</t>
  </si>
  <si>
    <t>BETON_GEVERFD</t>
  </si>
  <si>
    <t>03.03.102</t>
  </si>
  <si>
    <t>KOFFIECORNERS</t>
  </si>
  <si>
    <t>03.03.103</t>
  </si>
  <si>
    <t>03.03.104</t>
  </si>
  <si>
    <t>03.03.105</t>
  </si>
  <si>
    <t>03.03.106</t>
  </si>
  <si>
    <t>03.03.107</t>
  </si>
  <si>
    <t>03.03.108</t>
  </si>
  <si>
    <t>03.03.109</t>
  </si>
  <si>
    <t>03.03.110</t>
  </si>
  <si>
    <t>03.03.111</t>
  </si>
  <si>
    <t>03.03.112</t>
  </si>
  <si>
    <t>03.03.113</t>
  </si>
  <si>
    <t>03.03.114</t>
  </si>
  <si>
    <t>03.03.115</t>
  </si>
  <si>
    <t>VERKEERSRUIMTE ALGEMEEN</t>
  </si>
  <si>
    <t>03.03.116</t>
  </si>
  <si>
    <t>03.03.117</t>
  </si>
  <si>
    <t>03.03.118</t>
  </si>
  <si>
    <t>03.03.119</t>
  </si>
  <si>
    <t>03.03.120</t>
  </si>
  <si>
    <t>03.03.121</t>
  </si>
  <si>
    <t>03.03.122</t>
  </si>
  <si>
    <t>03.03.123</t>
  </si>
  <si>
    <t>REPROGRAFIE</t>
  </si>
  <si>
    <t>03.03.124</t>
  </si>
  <si>
    <t>03.03.125</t>
  </si>
  <si>
    <t>03.03.126</t>
  </si>
  <si>
    <t>03.03.127</t>
  </si>
  <si>
    <t>03.03.128</t>
  </si>
  <si>
    <t>03.03.129</t>
  </si>
  <si>
    <t>03.03.130</t>
  </si>
  <si>
    <t>03.03.131</t>
  </si>
  <si>
    <t>03.03.132</t>
  </si>
  <si>
    <t>03.03.133</t>
  </si>
  <si>
    <t>03.03.134</t>
  </si>
  <si>
    <t>03.03.135</t>
  </si>
  <si>
    <t>03.03.136</t>
  </si>
  <si>
    <t>03.03.137</t>
  </si>
  <si>
    <t>03.03.138</t>
  </si>
  <si>
    <t>03.03.139</t>
  </si>
  <si>
    <t>03.03.140</t>
  </si>
  <si>
    <t>03.03.141</t>
  </si>
  <si>
    <t>03.03.142</t>
  </si>
  <si>
    <t>03.03.40</t>
  </si>
  <si>
    <t>03.03.41</t>
  </si>
  <si>
    <t>03.03.42</t>
  </si>
  <si>
    <t>03.03.43</t>
  </si>
  <si>
    <t>03.03.44</t>
  </si>
  <si>
    <t>03.03.45</t>
  </si>
  <si>
    <t>03.03.46</t>
  </si>
  <si>
    <t>03.03.47</t>
  </si>
  <si>
    <t>03.03.48</t>
  </si>
  <si>
    <t>03.03.49</t>
  </si>
  <si>
    <t>03.03.50</t>
  </si>
  <si>
    <t>03.03.51</t>
  </si>
  <si>
    <t>03.03.52</t>
  </si>
  <si>
    <t>03.03.53</t>
  </si>
  <si>
    <t>03.03.54</t>
  </si>
  <si>
    <t>03.03.55</t>
  </si>
  <si>
    <t>03.03.56</t>
  </si>
  <si>
    <t>03.03.57</t>
  </si>
  <si>
    <t>03.03.58</t>
  </si>
  <si>
    <t>03.03.59</t>
  </si>
  <si>
    <t>03.03.60</t>
  </si>
  <si>
    <t>03.03.61</t>
  </si>
  <si>
    <t>03.03.62</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</si>
  <si>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</si>
  <si>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</si>
  <si>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</si>
  <si>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</si>
  <si>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</si>
  <si>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</si>
  <si>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</si>
  <si>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</si>
  <si>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</si>
  <si>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</si>
  <si>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</si>
  <si>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</si>
  <si>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</si>
  <si>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</si>
  <si>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</si>
  <si>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</si>
  <si>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</si>
  <si>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</si>
  <si>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</si>
  <si>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</si>
  <si>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</si>
  <si>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</si>
  <si>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</si>
  <si>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</si>
  <si>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03.03.87</t>
  </si>
  <si>
    <t>03.03.88</t>
  </si>
  <si>
    <t>03.03.89</t>
  </si>
  <si>
    <t>03.03.90</t>
  </si>
  <si>
    <t>03.03.91</t>
  </si>
  <si>
    <t>03.03.92</t>
  </si>
  <si>
    <t>03.03.93</t>
  </si>
  <si>
    <t>03.03.94</t>
  </si>
  <si>
    <t>03.03.95</t>
  </si>
  <si>
    <t>03.03.96</t>
  </si>
  <si>
    <t>03.03.97</t>
  </si>
  <si>
    <t>03.03.98</t>
  </si>
  <si>
    <t>03.03.99</t>
  </si>
  <si>
    <t>03.04.01</t>
  </si>
  <si>
    <t>03.04.02</t>
  </si>
  <si>
    <t>03.05.05</t>
  </si>
  <si>
    <t>03.05.06</t>
  </si>
  <si>
    <t>03.05.07</t>
  </si>
  <si>
    <t>03.05.08</t>
  </si>
  <si>
    <t>Pieter Calandweg</t>
  </si>
  <si>
    <t>070</t>
  </si>
  <si>
    <t>070-01</t>
  </si>
  <si>
    <t>0</t>
  </si>
  <si>
    <t>0.01</t>
  </si>
  <si>
    <t>LAB NIV 1</t>
  </si>
  <si>
    <t>WERKPLAATS</t>
  </si>
  <si>
    <t>BETON_ONGEVERFD</t>
  </si>
  <si>
    <t>0.02</t>
  </si>
  <si>
    <t>0.03</t>
  </si>
  <si>
    <t>0.04</t>
  </si>
  <si>
    <t>0.05</t>
  </si>
  <si>
    <t>0.06</t>
  </si>
  <si>
    <t>VLOERTEGELS_PLAVUIZEN</t>
  </si>
  <si>
    <t>0.06.1</t>
  </si>
  <si>
    <t>0.06.2</t>
  </si>
  <si>
    <t>0.07</t>
  </si>
  <si>
    <t>0.08</t>
  </si>
  <si>
    <t>0.09</t>
  </si>
  <si>
    <t>0.10</t>
  </si>
  <si>
    <t>0.11</t>
  </si>
  <si>
    <t>0.12</t>
  </si>
  <si>
    <t>0.13</t>
  </si>
  <si>
    <t>T0.01</t>
  </si>
  <si>
    <t>ROOSTER_STAAL</t>
  </si>
  <si>
    <t>T0.02</t>
  </si>
  <si>
    <t>T0.03</t>
  </si>
  <si>
    <t>T0.04</t>
  </si>
  <si>
    <t>1.01</t>
  </si>
  <si>
    <t>1.02</t>
  </si>
  <si>
    <t>VLOERTEGELS_RUBBER</t>
  </si>
  <si>
    <t>T.1.02</t>
  </si>
  <si>
    <t>T.1.03</t>
  </si>
  <si>
    <t>2</t>
  </si>
  <si>
    <t>2.01</t>
  </si>
  <si>
    <t>2.02</t>
  </si>
  <si>
    <t>2.03</t>
  </si>
  <si>
    <t>2.04</t>
  </si>
  <si>
    <t>T.2.01</t>
  </si>
  <si>
    <t>T.2.02</t>
  </si>
  <si>
    <t>T.2.03</t>
  </si>
  <si>
    <t>3.01</t>
  </si>
  <si>
    <t>3.02</t>
  </si>
  <si>
    <t>3.03</t>
  </si>
  <si>
    <t>Stieltjesweg</t>
  </si>
  <si>
    <t>021</t>
  </si>
  <si>
    <t>021-01</t>
  </si>
  <si>
    <t>E051</t>
  </si>
  <si>
    <t>E053</t>
  </si>
  <si>
    <t>E054</t>
  </si>
  <si>
    <t>E055</t>
  </si>
  <si>
    <t>VINYL</t>
  </si>
  <si>
    <t>E055a</t>
  </si>
  <si>
    <t>E055b</t>
  </si>
  <si>
    <t>E056</t>
  </si>
  <si>
    <t>E057</t>
  </si>
  <si>
    <t>E058</t>
  </si>
  <si>
    <t>E059</t>
  </si>
  <si>
    <t>E060</t>
  </si>
  <si>
    <t>E061</t>
  </si>
  <si>
    <t>E062</t>
  </si>
  <si>
    <t>E063</t>
  </si>
  <si>
    <t>E064</t>
  </si>
  <si>
    <t>E065</t>
  </si>
  <si>
    <t>E065a</t>
  </si>
  <si>
    <t>E065b</t>
  </si>
  <si>
    <t>E066</t>
  </si>
  <si>
    <t>E067</t>
  </si>
  <si>
    <t>E068</t>
  </si>
  <si>
    <t>E070</t>
  </si>
  <si>
    <t>E071</t>
  </si>
  <si>
    <t>E073</t>
  </si>
  <si>
    <t>E075</t>
  </si>
  <si>
    <t>E075A</t>
  </si>
  <si>
    <t>E077</t>
  </si>
  <si>
    <t>E079</t>
  </si>
  <si>
    <t>E081</t>
  </si>
  <si>
    <t>COATING_EPOXY</t>
  </si>
  <si>
    <t>E081A</t>
  </si>
  <si>
    <t>E081B</t>
  </si>
  <si>
    <t>E081C</t>
  </si>
  <si>
    <t>E081D</t>
  </si>
  <si>
    <t>E081E</t>
  </si>
  <si>
    <t>E081F</t>
  </si>
  <si>
    <t>E082</t>
  </si>
  <si>
    <t>E084</t>
  </si>
  <si>
    <t>E085a</t>
  </si>
  <si>
    <t>VLOERTEGELS_KERAMIEK</t>
  </si>
  <si>
    <t>E086</t>
  </si>
  <si>
    <t>E086b</t>
  </si>
  <si>
    <t>E087A</t>
  </si>
  <si>
    <t>E087B</t>
  </si>
  <si>
    <t>E088</t>
  </si>
  <si>
    <t>E089</t>
  </si>
  <si>
    <t>E090</t>
  </si>
  <si>
    <t>E090a</t>
  </si>
  <si>
    <t>E091</t>
  </si>
  <si>
    <t>E093</t>
  </si>
  <si>
    <t>E095A</t>
  </si>
  <si>
    <t>E095B</t>
  </si>
  <si>
    <t>E095C</t>
  </si>
  <si>
    <t>E095D</t>
  </si>
  <si>
    <t>E151</t>
  </si>
  <si>
    <t>E152</t>
  </si>
  <si>
    <t>E153</t>
  </si>
  <si>
    <t>E154</t>
  </si>
  <si>
    <t>E156</t>
  </si>
  <si>
    <t>E157</t>
  </si>
  <si>
    <t>022</t>
  </si>
  <si>
    <t>E157a</t>
  </si>
  <si>
    <t>E158</t>
  </si>
  <si>
    <t>E159</t>
  </si>
  <si>
    <t>E160</t>
  </si>
  <si>
    <t>E162</t>
  </si>
  <si>
    <t>E163</t>
  </si>
  <si>
    <t>E164</t>
  </si>
  <si>
    <t>E165</t>
  </si>
  <si>
    <t>E167</t>
  </si>
  <si>
    <t>E170</t>
  </si>
  <si>
    <t>E170A</t>
  </si>
  <si>
    <t>E170B</t>
  </si>
  <si>
    <t>E170c</t>
  </si>
  <si>
    <t>E170d</t>
  </si>
  <si>
    <t>E170e</t>
  </si>
  <si>
    <t>E170T</t>
  </si>
  <si>
    <t>E171</t>
  </si>
  <si>
    <t>E173</t>
  </si>
  <si>
    <t>E174</t>
  </si>
  <si>
    <t>E175</t>
  </si>
  <si>
    <t>E176</t>
  </si>
  <si>
    <t>E177</t>
  </si>
  <si>
    <t>E178</t>
  </si>
  <si>
    <t>E179</t>
  </si>
  <si>
    <t>E180</t>
  </si>
  <si>
    <t>E181</t>
  </si>
  <si>
    <t>E181A</t>
  </si>
  <si>
    <t>E182</t>
  </si>
  <si>
    <t>E183</t>
  </si>
  <si>
    <t>E183A</t>
  </si>
  <si>
    <t>E183B</t>
  </si>
  <si>
    <t>E183C</t>
  </si>
  <si>
    <t>E183D</t>
  </si>
  <si>
    <t>E184</t>
  </si>
  <si>
    <t>E185</t>
  </si>
  <si>
    <t>E186</t>
  </si>
  <si>
    <t>E187A</t>
  </si>
  <si>
    <t>E187B</t>
  </si>
  <si>
    <t>E188</t>
  </si>
  <si>
    <t>E190</t>
  </si>
  <si>
    <t>E190B</t>
  </si>
  <si>
    <t>E191</t>
  </si>
  <si>
    <t>E192</t>
  </si>
  <si>
    <t>E195</t>
  </si>
  <si>
    <t>E249</t>
  </si>
  <si>
    <t>E250</t>
  </si>
  <si>
    <t>E251</t>
  </si>
  <si>
    <t>E252</t>
  </si>
  <si>
    <t>E253</t>
  </si>
  <si>
    <t>E253T</t>
  </si>
  <si>
    <t>E255</t>
  </si>
  <si>
    <t>E256</t>
  </si>
  <si>
    <t>E257</t>
  </si>
  <si>
    <t>E257a</t>
  </si>
  <si>
    <t>E257b</t>
  </si>
  <si>
    <t>E259</t>
  </si>
  <si>
    <t>E260</t>
  </si>
  <si>
    <t>E260a</t>
  </si>
  <si>
    <t>E260b</t>
  </si>
  <si>
    <t>E260c</t>
  </si>
  <si>
    <t>E260d</t>
  </si>
  <si>
    <t>E263</t>
  </si>
  <si>
    <t>E264</t>
  </si>
  <si>
    <t>E265</t>
  </si>
  <si>
    <t>E266</t>
  </si>
  <si>
    <t>E267</t>
  </si>
  <si>
    <t>E268</t>
  </si>
  <si>
    <t>E269</t>
  </si>
  <si>
    <t>E270</t>
  </si>
  <si>
    <t>E271</t>
  </si>
  <si>
    <t>E272</t>
  </si>
  <si>
    <t>E273</t>
  </si>
  <si>
    <t>E274</t>
  </si>
  <si>
    <t>E275</t>
  </si>
  <si>
    <t>E275a</t>
  </si>
  <si>
    <t>E276</t>
  </si>
  <si>
    <t>E277</t>
  </si>
  <si>
    <t>E278</t>
  </si>
  <si>
    <t>E279</t>
  </si>
  <si>
    <t>E280</t>
  </si>
  <si>
    <t>E281</t>
  </si>
  <si>
    <t>E281A</t>
  </si>
  <si>
    <t>E281b</t>
  </si>
  <si>
    <t>OPSLAG SPECIFIEK</t>
  </si>
  <si>
    <t>E282</t>
  </si>
  <si>
    <t>E283</t>
  </si>
  <si>
    <t>E283A</t>
  </si>
  <si>
    <t>E283B</t>
  </si>
  <si>
    <t>E283C</t>
  </si>
  <si>
    <t>E283D</t>
  </si>
  <si>
    <t>E285</t>
  </si>
  <si>
    <t>E286</t>
  </si>
  <si>
    <t>E287A</t>
  </si>
  <si>
    <t>E287B</t>
  </si>
  <si>
    <t>E288</t>
  </si>
  <si>
    <t>E290</t>
  </si>
  <si>
    <t>E290B</t>
  </si>
  <si>
    <t>E293</t>
  </si>
  <si>
    <t>E295</t>
  </si>
  <si>
    <t>E299</t>
  </si>
  <si>
    <t>E330</t>
  </si>
  <si>
    <t>E332</t>
  </si>
  <si>
    <t>E350T</t>
  </si>
  <si>
    <t>E351L</t>
  </si>
  <si>
    <t>E352L</t>
  </si>
  <si>
    <t>E355T</t>
  </si>
  <si>
    <t>E356A</t>
  </si>
  <si>
    <t>E357</t>
  </si>
  <si>
    <t>E359</t>
  </si>
  <si>
    <t>E360</t>
  </si>
  <si>
    <t>E361</t>
  </si>
  <si>
    <t>E362</t>
  </si>
  <si>
    <t>E363</t>
  </si>
  <si>
    <t>E365</t>
  </si>
  <si>
    <t>E366</t>
  </si>
  <si>
    <t>E367</t>
  </si>
  <si>
    <t>E368</t>
  </si>
  <si>
    <t>E369</t>
  </si>
  <si>
    <t>E370</t>
  </si>
  <si>
    <t>E371</t>
  </si>
  <si>
    <t>E372</t>
  </si>
  <si>
    <t>E373</t>
  </si>
  <si>
    <t>E374</t>
  </si>
  <si>
    <t>E375</t>
  </si>
  <si>
    <t>E376</t>
  </si>
  <si>
    <t>E378</t>
  </si>
  <si>
    <t>E379</t>
  </si>
  <si>
    <t>E380</t>
  </si>
  <si>
    <t>E382</t>
  </si>
  <si>
    <t>E383</t>
  </si>
  <si>
    <t>E384</t>
  </si>
  <si>
    <t>E385</t>
  </si>
  <si>
    <t>E386</t>
  </si>
  <si>
    <t>E386a</t>
  </si>
  <si>
    <t>E387</t>
  </si>
  <si>
    <t>E387a</t>
  </si>
  <si>
    <t>E390</t>
  </si>
  <si>
    <t>E390A</t>
  </si>
  <si>
    <t>E390B</t>
  </si>
  <si>
    <t>E390C</t>
  </si>
  <si>
    <t>E392</t>
  </si>
  <si>
    <t>E392A</t>
  </si>
  <si>
    <t>E392B</t>
  </si>
  <si>
    <t>E392C</t>
  </si>
  <si>
    <t>E394</t>
  </si>
  <si>
    <t>E397</t>
  </si>
  <si>
    <t>4</t>
  </si>
  <si>
    <t>E463</t>
  </si>
  <si>
    <t>VLOERTEGELS_LINOLEUM</t>
  </si>
  <si>
    <t>E465</t>
  </si>
  <si>
    <t>E-51</t>
  </si>
  <si>
    <t>E-51A</t>
  </si>
  <si>
    <t>E-53</t>
  </si>
  <si>
    <t>E-55</t>
  </si>
  <si>
    <t>E-56</t>
  </si>
  <si>
    <t>E-57</t>
  </si>
  <si>
    <t>E-58</t>
  </si>
  <si>
    <t>LAB NIV 0</t>
  </si>
  <si>
    <t>E-60</t>
  </si>
  <si>
    <t>E-63</t>
  </si>
  <si>
    <t>E-65</t>
  </si>
  <si>
    <t>E-66</t>
  </si>
  <si>
    <t>E-67</t>
  </si>
  <si>
    <t>E-68</t>
  </si>
  <si>
    <t>E-69</t>
  </si>
  <si>
    <t>E-71</t>
  </si>
  <si>
    <t>E-73</t>
  </si>
  <si>
    <t>E-74</t>
  </si>
  <si>
    <t>E-76</t>
  </si>
  <si>
    <t>E-79</t>
  </si>
  <si>
    <t>E-80</t>
  </si>
  <si>
    <t>E-81</t>
  </si>
  <si>
    <t>E-84</t>
  </si>
  <si>
    <t>E-85</t>
  </si>
  <si>
    <t>E-87A</t>
  </si>
  <si>
    <t>E-87B</t>
  </si>
  <si>
    <t>E-88</t>
  </si>
  <si>
    <t>E-90</t>
  </si>
  <si>
    <t>E-91</t>
  </si>
  <si>
    <t>E-92</t>
  </si>
  <si>
    <t>E-93</t>
  </si>
  <si>
    <t>E-93A</t>
  </si>
  <si>
    <t>E-93B</t>
  </si>
  <si>
    <t>E-94</t>
  </si>
  <si>
    <t>E-94A</t>
  </si>
  <si>
    <t>E-94B</t>
  </si>
  <si>
    <t>E-95</t>
  </si>
  <si>
    <t>E-97</t>
  </si>
  <si>
    <t>021-05</t>
  </si>
  <si>
    <t>N002</t>
  </si>
  <si>
    <t>N002 T</t>
  </si>
  <si>
    <t>HOUT_PLANKEN</t>
  </si>
  <si>
    <t>N003</t>
  </si>
  <si>
    <t>N005</t>
  </si>
  <si>
    <t>N007</t>
  </si>
  <si>
    <t>N016</t>
  </si>
  <si>
    <t>N016A</t>
  </si>
  <si>
    <t>N016B</t>
  </si>
  <si>
    <t>N018</t>
  </si>
  <si>
    <t>N018A</t>
  </si>
  <si>
    <t>N020</t>
  </si>
  <si>
    <t>N022</t>
  </si>
  <si>
    <t>N024</t>
  </si>
  <si>
    <t>N050</t>
  </si>
  <si>
    <t>P002</t>
  </si>
  <si>
    <t>P004</t>
  </si>
  <si>
    <t>P006</t>
  </si>
  <si>
    <t>P008</t>
  </si>
  <si>
    <t>P010</t>
  </si>
  <si>
    <t>P012</t>
  </si>
  <si>
    <t>N102T</t>
  </si>
  <si>
    <t>N103</t>
  </si>
  <si>
    <t>N105</t>
  </si>
  <si>
    <t>N107</t>
  </si>
  <si>
    <t>N109</t>
  </si>
  <si>
    <t>N113</t>
  </si>
  <si>
    <t>N116</t>
  </si>
  <si>
    <t>N116A</t>
  </si>
  <si>
    <t>N116B</t>
  </si>
  <si>
    <t>N118</t>
  </si>
  <si>
    <t>N118A</t>
  </si>
  <si>
    <t>N118T</t>
  </si>
  <si>
    <t>N120</t>
  </si>
  <si>
    <t>N122</t>
  </si>
  <si>
    <t>N124</t>
  </si>
  <si>
    <t>N125</t>
  </si>
  <si>
    <t>N125a</t>
  </si>
  <si>
    <t>N125b</t>
  </si>
  <si>
    <t>N126</t>
  </si>
  <si>
    <t>N128</t>
  </si>
  <si>
    <t>N130</t>
  </si>
  <si>
    <t>N132</t>
  </si>
  <si>
    <t>N134</t>
  </si>
  <si>
    <t>N136</t>
  </si>
  <si>
    <t>N150</t>
  </si>
  <si>
    <t>P102</t>
  </si>
  <si>
    <t>P102a</t>
  </si>
  <si>
    <t>P102b</t>
  </si>
  <si>
    <t>P104</t>
  </si>
  <si>
    <t>P106</t>
  </si>
  <si>
    <t>P108</t>
  </si>
  <si>
    <t>P112</t>
  </si>
  <si>
    <t>N200</t>
  </si>
  <si>
    <t>N201</t>
  </si>
  <si>
    <t>N202T</t>
  </si>
  <si>
    <t>N203</t>
  </si>
  <si>
    <t>N204</t>
  </si>
  <si>
    <t>N205</t>
  </si>
  <si>
    <t>N205a</t>
  </si>
  <si>
    <t>N205b</t>
  </si>
  <si>
    <t>N206</t>
  </si>
  <si>
    <t>N207</t>
  </si>
  <si>
    <t>N208</t>
  </si>
  <si>
    <t>N209</t>
  </si>
  <si>
    <t>N210</t>
  </si>
  <si>
    <t>N211</t>
  </si>
  <si>
    <t>N212</t>
  </si>
  <si>
    <t>N213</t>
  </si>
  <si>
    <t>N215</t>
  </si>
  <si>
    <t>N216</t>
  </si>
  <si>
    <t>N216a</t>
  </si>
  <si>
    <t>N216b</t>
  </si>
  <si>
    <t>N217</t>
  </si>
  <si>
    <t>N218</t>
  </si>
  <si>
    <t>N218a</t>
  </si>
  <si>
    <t>N218T</t>
  </si>
  <si>
    <t>N220</t>
  </si>
  <si>
    <t>N222</t>
  </si>
  <si>
    <t>N224</t>
  </si>
  <si>
    <t>N226</t>
  </si>
  <si>
    <t>N228</t>
  </si>
  <si>
    <t>N230</t>
  </si>
  <si>
    <t>N232</t>
  </si>
  <si>
    <t>N234</t>
  </si>
  <si>
    <t>N236</t>
  </si>
  <si>
    <t>N250</t>
  </si>
  <si>
    <t>E436</t>
  </si>
  <si>
    <t>N300</t>
  </si>
  <si>
    <t>N301</t>
  </si>
  <si>
    <t>BEDRIJFSRESTAURANT</t>
  </si>
  <si>
    <t>N301a</t>
  </si>
  <si>
    <t>N301b</t>
  </si>
  <si>
    <t>N302</t>
  </si>
  <si>
    <t>N302T</t>
  </si>
  <si>
    <t>N303</t>
  </si>
  <si>
    <t>N304</t>
  </si>
  <si>
    <t>N304A</t>
  </si>
  <si>
    <t>N320</t>
  </si>
  <si>
    <t>N322</t>
  </si>
  <si>
    <t>N324</t>
  </si>
  <si>
    <t>N326</t>
  </si>
  <si>
    <t>N327</t>
  </si>
  <si>
    <t>N328</t>
  </si>
  <si>
    <t>N329</t>
  </si>
  <si>
    <t>N336T</t>
  </si>
  <si>
    <t>N424</t>
  </si>
  <si>
    <t>N-02</t>
  </si>
  <si>
    <t>N-02 T</t>
  </si>
  <si>
    <t>N-05</t>
  </si>
  <si>
    <t>N-20</t>
  </si>
  <si>
    <t>N-50</t>
  </si>
  <si>
    <t>Van der Waalsweg</t>
  </si>
  <si>
    <t>110</t>
  </si>
  <si>
    <t>110-01</t>
  </si>
  <si>
    <t>00.010</t>
  </si>
  <si>
    <t>00.011</t>
  </si>
  <si>
    <t>00.015</t>
  </si>
  <si>
    <t>LAB NIV 3</t>
  </si>
  <si>
    <t>VERKEERRUIM SPEC</t>
  </si>
  <si>
    <t>00.025</t>
  </si>
  <si>
    <t>TECHN RUIM SPEC</t>
  </si>
  <si>
    <t>00.025a</t>
  </si>
  <si>
    <t>00.030</t>
  </si>
  <si>
    <t>00.040</t>
  </si>
  <si>
    <t>00.041</t>
  </si>
  <si>
    <t>00.050</t>
  </si>
  <si>
    <t>00.060</t>
  </si>
  <si>
    <t>00.070</t>
  </si>
  <si>
    <t>00.080</t>
  </si>
  <si>
    <t>00.090</t>
  </si>
  <si>
    <t>00.090A</t>
  </si>
  <si>
    <t>00.090B</t>
  </si>
  <si>
    <t>00.100</t>
  </si>
  <si>
    <t>00.110</t>
  </si>
  <si>
    <t>00.110 A</t>
  </si>
  <si>
    <t>00.120</t>
  </si>
  <si>
    <t>00.122</t>
  </si>
  <si>
    <t>00.130</t>
  </si>
  <si>
    <t>00.140</t>
  </si>
  <si>
    <t>00.141</t>
  </si>
  <si>
    <t>00.142</t>
  </si>
  <si>
    <t>00.150</t>
  </si>
  <si>
    <t>00.160</t>
  </si>
  <si>
    <t>00.170</t>
  </si>
  <si>
    <t>00.180</t>
  </si>
  <si>
    <t>00.190</t>
  </si>
  <si>
    <t>00.200</t>
  </si>
  <si>
    <t>00.210</t>
  </si>
  <si>
    <t>00.220</t>
  </si>
  <si>
    <t>00.230</t>
  </si>
  <si>
    <t>00.231</t>
  </si>
  <si>
    <t>00.232</t>
  </si>
  <si>
    <t>00.240</t>
  </si>
  <si>
    <t>00.260</t>
  </si>
  <si>
    <t>00.280</t>
  </si>
  <si>
    <t>00.300</t>
  </si>
  <si>
    <t>00.310</t>
  </si>
  <si>
    <t>00.320</t>
  </si>
  <si>
    <t>00.321</t>
  </si>
  <si>
    <t>00.322</t>
  </si>
  <si>
    <t>00.330</t>
  </si>
  <si>
    <t>00.331</t>
  </si>
  <si>
    <t>00.340</t>
  </si>
  <si>
    <t>00.341</t>
  </si>
  <si>
    <t>00.350</t>
  </si>
  <si>
    <t>00.351</t>
  </si>
  <si>
    <t>00.360</t>
  </si>
  <si>
    <t>00.361</t>
  </si>
  <si>
    <t>00.370</t>
  </si>
  <si>
    <t>00.380</t>
  </si>
  <si>
    <t>00.381</t>
  </si>
  <si>
    <t>00.400</t>
  </si>
  <si>
    <t>00.401</t>
  </si>
  <si>
    <t>00.410</t>
  </si>
  <si>
    <t>00.411</t>
  </si>
  <si>
    <t>00.420</t>
  </si>
  <si>
    <t>00.421</t>
  </si>
  <si>
    <t>00.430</t>
  </si>
  <si>
    <t>00.430s</t>
  </si>
  <si>
    <t>00.440</t>
  </si>
  <si>
    <t>00.440S</t>
  </si>
  <si>
    <t>00.450</t>
  </si>
  <si>
    <t>00.450s</t>
  </si>
  <si>
    <t>00.470</t>
  </si>
  <si>
    <t>00.470s</t>
  </si>
  <si>
    <t>00.480</t>
  </si>
  <si>
    <t>00.510</t>
  </si>
  <si>
    <t>00.520</t>
  </si>
  <si>
    <t>00.530</t>
  </si>
  <si>
    <t>00.540</t>
  </si>
  <si>
    <t>00.540s</t>
  </si>
  <si>
    <t>00.550</t>
  </si>
  <si>
    <t>00.570</t>
  </si>
  <si>
    <t>00.590</t>
  </si>
  <si>
    <t>00.610</t>
  </si>
  <si>
    <t>00.630</t>
  </si>
  <si>
    <t>00.650</t>
  </si>
  <si>
    <t>00.650a</t>
  </si>
  <si>
    <t>00.670</t>
  </si>
  <si>
    <t>00.670a</t>
  </si>
  <si>
    <t>00.690</t>
  </si>
  <si>
    <t>00.690a</t>
  </si>
  <si>
    <t>00.710</t>
  </si>
  <si>
    <t>00.730</t>
  </si>
  <si>
    <t>00.750</t>
  </si>
  <si>
    <t>00.750a</t>
  </si>
  <si>
    <t>00.770</t>
  </si>
  <si>
    <t>00.790</t>
  </si>
  <si>
    <t>00.801</t>
  </si>
  <si>
    <t>00.803</t>
  </si>
  <si>
    <t>00.804</t>
  </si>
  <si>
    <t>00.805</t>
  </si>
  <si>
    <t>00.806</t>
  </si>
  <si>
    <t>00.808</t>
  </si>
  <si>
    <t>00.809</t>
  </si>
  <si>
    <t>00.810</t>
  </si>
  <si>
    <t>KLIMAATKAMER</t>
  </si>
  <si>
    <t>00.811</t>
  </si>
  <si>
    <t>00.812a</t>
  </si>
  <si>
    <t>00.812b</t>
  </si>
  <si>
    <t>00.814</t>
  </si>
  <si>
    <t>00.815</t>
  </si>
  <si>
    <t>00.816</t>
  </si>
  <si>
    <t>00.816a</t>
  </si>
  <si>
    <t>00.816B</t>
  </si>
  <si>
    <t>00.817</t>
  </si>
  <si>
    <t>00.818</t>
  </si>
  <si>
    <t>00.819</t>
  </si>
  <si>
    <t>00.820</t>
  </si>
  <si>
    <t>00.821</t>
  </si>
  <si>
    <t>00.822</t>
  </si>
  <si>
    <t>00.823</t>
  </si>
  <si>
    <t>00.824</t>
  </si>
  <si>
    <t>00.906</t>
  </si>
  <si>
    <t>00.907</t>
  </si>
  <si>
    <t>01.010</t>
  </si>
  <si>
    <t>01.020a</t>
  </si>
  <si>
    <t>01.030</t>
  </si>
  <si>
    <t>01.050</t>
  </si>
  <si>
    <t>01.060</t>
  </si>
  <si>
    <t>01.070</t>
  </si>
  <si>
    <t>01.080</t>
  </si>
  <si>
    <t>01.080a</t>
  </si>
  <si>
    <t>01.080b</t>
  </si>
  <si>
    <t>01.110</t>
  </si>
  <si>
    <t>01.110A</t>
  </si>
  <si>
    <t>01.110B</t>
  </si>
  <si>
    <t>01.120</t>
  </si>
  <si>
    <t>01.130</t>
  </si>
  <si>
    <t>01.130A</t>
  </si>
  <si>
    <t>01.140</t>
  </si>
  <si>
    <t>01.140a</t>
  </si>
  <si>
    <t>01.140b</t>
  </si>
  <si>
    <t>01.140c</t>
  </si>
  <si>
    <t>01.150</t>
  </si>
  <si>
    <t>01.160</t>
  </si>
  <si>
    <t>01.170</t>
  </si>
  <si>
    <t>01.180</t>
  </si>
  <si>
    <t>01.190</t>
  </si>
  <si>
    <t>01.200</t>
  </si>
  <si>
    <t>01.210</t>
  </si>
  <si>
    <t>01.220</t>
  </si>
  <si>
    <t>01.230</t>
  </si>
  <si>
    <t>01.240</t>
  </si>
  <si>
    <t>01.250</t>
  </si>
  <si>
    <t>01.260</t>
  </si>
  <si>
    <t>01.260a</t>
  </si>
  <si>
    <t>01.260b</t>
  </si>
  <si>
    <t>01.270</t>
  </si>
  <si>
    <t>01.280</t>
  </si>
  <si>
    <t>01.300</t>
  </si>
  <si>
    <t>01.320</t>
  </si>
  <si>
    <t>01.340</t>
  </si>
  <si>
    <t>01.340a</t>
  </si>
  <si>
    <t>01.701</t>
  </si>
  <si>
    <t>01.702</t>
  </si>
  <si>
    <t>01.703</t>
  </si>
  <si>
    <t>01.704</t>
  </si>
  <si>
    <t>01.803</t>
  </si>
  <si>
    <t>01.805</t>
  </si>
  <si>
    <t>01.806</t>
  </si>
  <si>
    <t>01.809</t>
  </si>
  <si>
    <t>01.811</t>
  </si>
  <si>
    <t>01.812</t>
  </si>
  <si>
    <t>01.822</t>
  </si>
  <si>
    <t>01.824</t>
  </si>
  <si>
    <t>01.825</t>
  </si>
  <si>
    <t>01.826</t>
  </si>
  <si>
    <t>SCHACHT 1</t>
  </si>
  <si>
    <t>SCHACHT 2</t>
  </si>
  <si>
    <t>SCHACHT 3</t>
  </si>
  <si>
    <t>02.701</t>
  </si>
  <si>
    <t>02.702</t>
  </si>
  <si>
    <t>02.824</t>
  </si>
  <si>
    <t>02.826</t>
  </si>
  <si>
    <t>03.701</t>
  </si>
  <si>
    <t>03.702</t>
  </si>
  <si>
    <t>03.703</t>
  </si>
  <si>
    <t>03.704</t>
  </si>
  <si>
    <t>03.824</t>
  </si>
  <si>
    <t>03.826</t>
  </si>
  <si>
    <t>K0.050</t>
  </si>
  <si>
    <t>BEPROEFING NORM</t>
  </si>
  <si>
    <t>K0.051</t>
  </si>
  <si>
    <t>K0.052</t>
  </si>
  <si>
    <t>K0.052a</t>
  </si>
  <si>
    <t>K0.070</t>
  </si>
  <si>
    <t>K0.070A</t>
  </si>
  <si>
    <t>K0.080</t>
  </si>
  <si>
    <t>K0.090</t>
  </si>
  <si>
    <t>K0.100</t>
  </si>
  <si>
    <t>K0.110</t>
  </si>
  <si>
    <t>K0.120</t>
  </si>
  <si>
    <t>K0.130</t>
  </si>
  <si>
    <t>K0.140</t>
  </si>
  <si>
    <t>K0.150</t>
  </si>
  <si>
    <t>K0.160</t>
  </si>
  <si>
    <t>K0.170</t>
  </si>
  <si>
    <t>K0.180</t>
  </si>
  <si>
    <t>K0.190</t>
  </si>
  <si>
    <t>K0.200</t>
  </si>
  <si>
    <t>K0.220</t>
  </si>
  <si>
    <t>K0.300</t>
  </si>
  <si>
    <t>K0.320</t>
  </si>
  <si>
    <t>K0.340</t>
  </si>
  <si>
    <t>K0.360</t>
  </si>
  <si>
    <t>K0.380</t>
  </si>
  <si>
    <t>K0.400</t>
  </si>
  <si>
    <t>K0.420</t>
  </si>
  <si>
    <t>K0.440</t>
  </si>
  <si>
    <t>K0.440A</t>
  </si>
  <si>
    <t>K0.440B</t>
  </si>
  <si>
    <t>K0.460</t>
  </si>
  <si>
    <t>K0.500</t>
  </si>
  <si>
    <t>K0.806a</t>
  </si>
  <si>
    <t>K0.806b</t>
  </si>
  <si>
    <t>K0.806c</t>
  </si>
  <si>
    <t>LAB NIV 2</t>
  </si>
  <si>
    <t>K0.806d</t>
  </si>
  <si>
    <t>K0.806e</t>
  </si>
  <si>
    <t>K0.808</t>
  </si>
  <si>
    <t>K0.809</t>
  </si>
  <si>
    <t>K0.811</t>
  </si>
  <si>
    <t>K0.813</t>
  </si>
  <si>
    <t>K0.817</t>
  </si>
  <si>
    <t>K0-510</t>
  </si>
  <si>
    <t>K0-520</t>
  </si>
  <si>
    <t>K0-525</t>
  </si>
  <si>
    <t>K0-530</t>
  </si>
  <si>
    <t>K0-540</t>
  </si>
  <si>
    <t>K0-550</t>
  </si>
  <si>
    <t>K0-555</t>
  </si>
  <si>
    <t>K0-560</t>
  </si>
  <si>
    <t>K0-570</t>
  </si>
  <si>
    <t>K0-580</t>
  </si>
  <si>
    <t>K0-590</t>
  </si>
  <si>
    <t>K0-805</t>
  </si>
  <si>
    <t>111</t>
  </si>
  <si>
    <t>110-02</t>
  </si>
  <si>
    <t>02.550</t>
  </si>
  <si>
    <t>Anna van Buerenplein</t>
  </si>
  <si>
    <t>123</t>
  </si>
  <si>
    <t>123-01</t>
  </si>
  <si>
    <t>00.004</t>
  </si>
  <si>
    <t>COATING</t>
  </si>
  <si>
    <t>00.004A</t>
  </si>
  <si>
    <t>00.01</t>
  </si>
  <si>
    <t>00.012</t>
  </si>
  <si>
    <t>00.014</t>
  </si>
  <si>
    <t>00.016</t>
  </si>
  <si>
    <t>00.02</t>
  </si>
  <si>
    <t>00.S.1</t>
  </si>
  <si>
    <t>00.S.1a</t>
  </si>
  <si>
    <t>00.T.1</t>
  </si>
  <si>
    <t>00.TR.1</t>
  </si>
  <si>
    <t>01</t>
  </si>
  <si>
    <t>01.002</t>
  </si>
  <si>
    <t>01.01</t>
  </si>
  <si>
    <t>01.S.1</t>
  </si>
  <si>
    <t>06</t>
  </si>
  <si>
    <t>06.001</t>
  </si>
  <si>
    <t>06.002</t>
  </si>
  <si>
    <t>06.003</t>
  </si>
  <si>
    <t>06.004</t>
  </si>
  <si>
    <t>06.005</t>
  </si>
  <si>
    <t>06.006</t>
  </si>
  <si>
    <t>06.007</t>
  </si>
  <si>
    <t>06.008</t>
  </si>
  <si>
    <t>06.009</t>
  </si>
  <si>
    <t>06.01</t>
  </si>
  <si>
    <t>06.010</t>
  </si>
  <si>
    <t>PROJECTRUIMTE</t>
  </si>
  <si>
    <t>06.011</t>
  </si>
  <si>
    <t>06.012</t>
  </si>
  <si>
    <t>06.013</t>
  </si>
  <si>
    <t>06.013A</t>
  </si>
  <si>
    <t>06.014</t>
  </si>
  <si>
    <t>06.014A</t>
  </si>
  <si>
    <t>06.015</t>
  </si>
  <si>
    <t>06.016</t>
  </si>
  <si>
    <t>06.016A</t>
  </si>
  <si>
    <t>SPREEKKAMER</t>
  </si>
  <si>
    <t>06.017</t>
  </si>
  <si>
    <t>06.018</t>
  </si>
  <si>
    <t>06.018A</t>
  </si>
  <si>
    <t>06.018B</t>
  </si>
  <si>
    <t>06.018C</t>
  </si>
  <si>
    <t>06.019</t>
  </si>
  <si>
    <t>06.02</t>
  </si>
  <si>
    <t>06.020</t>
  </si>
  <si>
    <t>06.020A</t>
  </si>
  <si>
    <t>06.021</t>
  </si>
  <si>
    <t>06.021A</t>
  </si>
  <si>
    <t>06.022</t>
  </si>
  <si>
    <t>06.023</t>
  </si>
  <si>
    <t>06.023A</t>
  </si>
  <si>
    <t>06.024</t>
  </si>
  <si>
    <t>06.024A</t>
  </si>
  <si>
    <t>06.025</t>
  </si>
  <si>
    <t>06.026</t>
  </si>
  <si>
    <t>06.026A</t>
  </si>
  <si>
    <t>06.026B</t>
  </si>
  <si>
    <t>06.027</t>
  </si>
  <si>
    <t>06.027A</t>
  </si>
  <si>
    <t>06.028</t>
  </si>
  <si>
    <t>06.029A</t>
  </si>
  <si>
    <t>06.029B</t>
  </si>
  <si>
    <t>06.03</t>
  </si>
  <si>
    <t>06.030</t>
  </si>
  <si>
    <t>06.030A</t>
  </si>
  <si>
    <t>06.030B</t>
  </si>
  <si>
    <t>06.031</t>
  </si>
  <si>
    <t>06.031A</t>
  </si>
  <si>
    <t>06.031B</t>
  </si>
  <si>
    <t>06.032</t>
  </si>
  <si>
    <t>06.032A</t>
  </si>
  <si>
    <t>06.033</t>
  </si>
  <si>
    <t>06.034</t>
  </si>
  <si>
    <t>06.034A</t>
  </si>
  <si>
    <t>06.035</t>
  </si>
  <si>
    <t>06.036</t>
  </si>
  <si>
    <t>06.037</t>
  </si>
  <si>
    <t>06.037A</t>
  </si>
  <si>
    <t>06.037B</t>
  </si>
  <si>
    <t>06.038</t>
  </si>
  <si>
    <t>06.039</t>
  </si>
  <si>
    <t>06.039A</t>
  </si>
  <si>
    <t>06.039B</t>
  </si>
  <si>
    <t>06.04</t>
  </si>
  <si>
    <t>06.040</t>
  </si>
  <si>
    <t>06.041</t>
  </si>
  <si>
    <t>06.043</t>
  </si>
  <si>
    <t>06.043A</t>
  </si>
  <si>
    <t>06.043B</t>
  </si>
  <si>
    <t>06.05</t>
  </si>
  <si>
    <t>06.06</t>
  </si>
  <si>
    <t>06.07</t>
  </si>
  <si>
    <t>06.S.1</t>
  </si>
  <si>
    <t>06.S.1a</t>
  </si>
  <si>
    <t>06.S.1b</t>
  </si>
  <si>
    <t>06.S.1c</t>
  </si>
  <si>
    <t>06.S.1d</t>
  </si>
  <si>
    <t>06.S.2</t>
  </si>
  <si>
    <t>06.S.2a</t>
  </si>
  <si>
    <t>06.S.2b</t>
  </si>
  <si>
    <t>06.S.3</t>
  </si>
  <si>
    <t>06.S.3a</t>
  </si>
  <si>
    <t>06.S.3b</t>
  </si>
  <si>
    <t>06.T.1</t>
  </si>
  <si>
    <t>06.T.2</t>
  </si>
  <si>
    <t>06.TR.2</t>
  </si>
  <si>
    <t>06.TR.3</t>
  </si>
  <si>
    <t>06.TR.4</t>
  </si>
  <si>
    <t>07</t>
  </si>
  <si>
    <t>07.001</t>
  </si>
  <si>
    <t>07.002</t>
  </si>
  <si>
    <t>07.003</t>
  </si>
  <si>
    <t>07.004</t>
  </si>
  <si>
    <t>07.005</t>
  </si>
  <si>
    <t>07.006</t>
  </si>
  <si>
    <t>07.007</t>
  </si>
  <si>
    <t>07.008</t>
  </si>
  <si>
    <t>07.009</t>
  </si>
  <si>
    <t>07.01</t>
  </si>
  <si>
    <t>07.010</t>
  </si>
  <si>
    <t>07.011</t>
  </si>
  <si>
    <t>07.011A</t>
  </si>
  <si>
    <t>07.011B</t>
  </si>
  <si>
    <t>07.012</t>
  </si>
  <si>
    <t>07.012A</t>
  </si>
  <si>
    <t>07.013</t>
  </si>
  <si>
    <t>07.013A</t>
  </si>
  <si>
    <t>07.014</t>
  </si>
  <si>
    <t>07.014A</t>
  </si>
  <si>
    <t>07.015</t>
  </si>
  <si>
    <t>07.016</t>
  </si>
  <si>
    <t>07.016A</t>
  </si>
  <si>
    <t>07.017</t>
  </si>
  <si>
    <t>07.017A</t>
  </si>
  <si>
    <t>07.018</t>
  </si>
  <si>
    <t>07.019</t>
  </si>
  <si>
    <t>07.019A</t>
  </si>
  <si>
    <t>07.02</t>
  </si>
  <si>
    <t>07.020</t>
  </si>
  <si>
    <t>07.020A</t>
  </si>
  <si>
    <t>07.021</t>
  </si>
  <si>
    <t>07.021A</t>
  </si>
  <si>
    <t>07.022</t>
  </si>
  <si>
    <t>07.023</t>
  </si>
  <si>
    <t>07.024</t>
  </si>
  <si>
    <t>07.025</t>
  </si>
  <si>
    <t>07.025A</t>
  </si>
  <si>
    <t>ARCHIEF</t>
  </si>
  <si>
    <t>07.026</t>
  </si>
  <si>
    <t>07.027</t>
  </si>
  <si>
    <t>07.028</t>
  </si>
  <si>
    <t>07.029</t>
  </si>
  <si>
    <t>07.029A</t>
  </si>
  <si>
    <t>07.03</t>
  </si>
  <si>
    <t>07.030</t>
  </si>
  <si>
    <t>07.031</t>
  </si>
  <si>
    <t>07.032</t>
  </si>
  <si>
    <t>07.033</t>
  </si>
  <si>
    <t>07.033A</t>
  </si>
  <si>
    <t>07.034</t>
  </si>
  <si>
    <t>07.034A</t>
  </si>
  <si>
    <t>07.035</t>
  </si>
  <si>
    <t>07.035A</t>
  </si>
  <si>
    <t>07.036</t>
  </si>
  <si>
    <t>07.036A</t>
  </si>
  <si>
    <t>07.037</t>
  </si>
  <si>
    <t>07.037A</t>
  </si>
  <si>
    <t>07.038</t>
  </si>
  <si>
    <t>07.039</t>
  </si>
  <si>
    <t>07.039A</t>
  </si>
  <si>
    <t>07.04</t>
  </si>
  <si>
    <t>07.040</t>
  </si>
  <si>
    <t>07.041</t>
  </si>
  <si>
    <t>07.042</t>
  </si>
  <si>
    <t>07.05</t>
  </si>
  <si>
    <t>07.06</t>
  </si>
  <si>
    <t>07.07</t>
  </si>
  <si>
    <t>07.40A</t>
  </si>
  <si>
    <t>07.41A</t>
  </si>
  <si>
    <t>07.S.1</t>
  </si>
  <si>
    <t>07.S.1a</t>
  </si>
  <si>
    <t>07.S.1b</t>
  </si>
  <si>
    <t>07.S.1c</t>
  </si>
  <si>
    <t>07.S.1d</t>
  </si>
  <si>
    <t>07.S.2</t>
  </si>
  <si>
    <t>07.S.2a</t>
  </si>
  <si>
    <t>07.S.2b</t>
  </si>
  <si>
    <t>07.S.3</t>
  </si>
  <si>
    <t>07.S.3a</t>
  </si>
  <si>
    <t>07.S.3b</t>
  </si>
  <si>
    <t>07.T.1</t>
  </si>
  <si>
    <t>07.T.2</t>
  </si>
  <si>
    <t>07.TR.1</t>
  </si>
  <si>
    <t>07.TR.2</t>
  </si>
  <si>
    <t>07.TR.3</t>
  </si>
  <si>
    <t>07.TR.4</t>
  </si>
  <si>
    <t>08</t>
  </si>
  <si>
    <t>08.001</t>
  </si>
  <si>
    <t>08.002</t>
  </si>
  <si>
    <t>08.003</t>
  </si>
  <si>
    <t>08.004</t>
  </si>
  <si>
    <t>08.005</t>
  </si>
  <si>
    <t>EHBO/KOLFKAMER</t>
  </si>
  <si>
    <t>08.006</t>
  </si>
  <si>
    <t>08.007</t>
  </si>
  <si>
    <t>08.008</t>
  </si>
  <si>
    <t>08.009</t>
  </si>
  <si>
    <t>08.01</t>
  </si>
  <si>
    <t>08.010</t>
  </si>
  <si>
    <t>08.011</t>
  </si>
  <si>
    <t>08.012</t>
  </si>
  <si>
    <t>08.013</t>
  </si>
  <si>
    <t>08.014</t>
  </si>
  <si>
    <t>08.015</t>
  </si>
  <si>
    <t>08.015A</t>
  </si>
  <si>
    <t>08.015B</t>
  </si>
  <si>
    <t>08.016</t>
  </si>
  <si>
    <t>08.017</t>
  </si>
  <si>
    <t>08.017A</t>
  </si>
  <si>
    <t>08.018</t>
  </si>
  <si>
    <t>08.018A</t>
  </si>
  <si>
    <t>08.019A</t>
  </si>
  <si>
    <t>08.02</t>
  </si>
  <si>
    <t>08.020</t>
  </si>
  <si>
    <t>08.020A</t>
  </si>
  <si>
    <t>08.021</t>
  </si>
  <si>
    <t>08.022</t>
  </si>
  <si>
    <t>08.023</t>
  </si>
  <si>
    <t>08.024</t>
  </si>
  <si>
    <t>08.025</t>
  </si>
  <si>
    <t>08.025A</t>
  </si>
  <si>
    <t>08.026</t>
  </si>
  <si>
    <t>08.027</t>
  </si>
  <si>
    <t>08.028</t>
  </si>
  <si>
    <t>08.029</t>
  </si>
  <si>
    <t>08.029A</t>
  </si>
  <si>
    <t>08.03</t>
  </si>
  <si>
    <t>08.030</t>
  </si>
  <si>
    <t>08.031</t>
  </si>
  <si>
    <t>08.031A</t>
  </si>
  <si>
    <t>08.032</t>
  </si>
  <si>
    <t>08.033</t>
  </si>
  <si>
    <t>08.033A</t>
  </si>
  <si>
    <t>08.033B</t>
  </si>
  <si>
    <t>08.035</t>
  </si>
  <si>
    <t>08.035A</t>
  </si>
  <si>
    <t>08.036</t>
  </si>
  <si>
    <t>08.037</t>
  </si>
  <si>
    <t>08.037A</t>
  </si>
  <si>
    <t>08.038</t>
  </si>
  <si>
    <t>08.038A</t>
  </si>
  <si>
    <t>08.039</t>
  </si>
  <si>
    <t>08.039A</t>
  </si>
  <si>
    <t>08.04</t>
  </si>
  <si>
    <t>08.040</t>
  </si>
  <si>
    <t>08.040A</t>
  </si>
  <si>
    <t>08.041</t>
  </si>
  <si>
    <t>08.042</t>
  </si>
  <si>
    <t>08.044</t>
  </si>
  <si>
    <t>08.05</t>
  </si>
  <si>
    <t>08.06</t>
  </si>
  <si>
    <t>08.07</t>
  </si>
  <si>
    <t>08.S.1</t>
  </si>
  <si>
    <t>08.S.1a</t>
  </si>
  <si>
    <t>08.S.1b</t>
  </si>
  <si>
    <t>08.S.1c</t>
  </si>
  <si>
    <t>08.S.1d</t>
  </si>
  <si>
    <t>08.S.2</t>
  </si>
  <si>
    <t>08.S.2a</t>
  </si>
  <si>
    <t>08.S.2b</t>
  </si>
  <si>
    <t>08.S.3</t>
  </si>
  <si>
    <t>08.S.3a</t>
  </si>
  <si>
    <t>08.S.3b</t>
  </si>
  <si>
    <t>08.T.1</t>
  </si>
  <si>
    <t>08.T.2</t>
  </si>
  <si>
    <t>08.TR.1</t>
  </si>
  <si>
    <t>08.TR.2</t>
  </si>
  <si>
    <t>08.TR.3</t>
  </si>
  <si>
    <t>08.TR.4</t>
  </si>
  <si>
    <t>09</t>
  </si>
  <si>
    <t>09.001</t>
  </si>
  <si>
    <t>09.002</t>
  </si>
  <si>
    <t>09.003</t>
  </si>
  <si>
    <t>09.004</t>
  </si>
  <si>
    <t>09.005</t>
  </si>
  <si>
    <t>09.006</t>
  </si>
  <si>
    <t>09.007</t>
  </si>
  <si>
    <t>09.008</t>
  </si>
  <si>
    <t>09.009</t>
  </si>
  <si>
    <t>09.01</t>
  </si>
  <si>
    <t>09.010</t>
  </si>
  <si>
    <t>09.011</t>
  </si>
  <si>
    <t>09.012</t>
  </si>
  <si>
    <t>09.013</t>
  </si>
  <si>
    <t>09.013A</t>
  </si>
  <si>
    <t>VLOERTEGELS_COMPUTER</t>
  </si>
  <si>
    <t>09.013B</t>
  </si>
  <si>
    <t>09.014</t>
  </si>
  <si>
    <t>09.015</t>
  </si>
  <si>
    <t>09.015A</t>
  </si>
  <si>
    <t>09.015B</t>
  </si>
  <si>
    <t>09.016</t>
  </si>
  <si>
    <t>09.016A</t>
  </si>
  <si>
    <t>09.017</t>
  </si>
  <si>
    <t>09.017A</t>
  </si>
  <si>
    <t>09.018A</t>
  </si>
  <si>
    <t>09.019</t>
  </si>
  <si>
    <t>09.019A</t>
  </si>
  <si>
    <t>09.02</t>
  </si>
  <si>
    <t>09.020</t>
  </si>
  <si>
    <t>09.021</t>
  </si>
  <si>
    <t>09.022</t>
  </si>
  <si>
    <t>09.023</t>
  </si>
  <si>
    <t>09.023A</t>
  </si>
  <si>
    <t>09.024</t>
  </si>
  <si>
    <t>09.025</t>
  </si>
  <si>
    <t>09.026</t>
  </si>
  <si>
    <t>09.027</t>
  </si>
  <si>
    <t>09.027A</t>
  </si>
  <si>
    <t>09.028</t>
  </si>
  <si>
    <t>09.029</t>
  </si>
  <si>
    <t>09.030</t>
  </si>
  <si>
    <t>09.031A</t>
  </si>
  <si>
    <t>09.032</t>
  </si>
  <si>
    <t>09.032A</t>
  </si>
  <si>
    <t>09.033</t>
  </si>
  <si>
    <t>09.033A</t>
  </si>
  <si>
    <t>09.033B</t>
  </si>
  <si>
    <t>09.034</t>
  </si>
  <si>
    <t>09.034A</t>
  </si>
  <si>
    <t>09.035</t>
  </si>
  <si>
    <t>09.035A</t>
  </si>
  <si>
    <t>09.036</t>
  </si>
  <si>
    <t>09.036A</t>
  </si>
  <si>
    <t>09.038</t>
  </si>
  <si>
    <t>09.04</t>
  </si>
  <si>
    <t>09.04.01</t>
  </si>
  <si>
    <t>09.040</t>
  </si>
  <si>
    <t>09.040A</t>
  </si>
  <si>
    <t>09.042</t>
  </si>
  <si>
    <t>09.042A</t>
  </si>
  <si>
    <t>09.05</t>
  </si>
  <si>
    <t>09.06</t>
  </si>
  <si>
    <t>09.07</t>
  </si>
  <si>
    <t>09.S.1</t>
  </si>
  <si>
    <t>09.S.1a</t>
  </si>
  <si>
    <t>09.S.1b</t>
  </si>
  <si>
    <t>09.S.1c</t>
  </si>
  <si>
    <t>09.S.1d</t>
  </si>
  <si>
    <t>09.S.2</t>
  </si>
  <si>
    <t>09.S.2a</t>
  </si>
  <si>
    <t>09.S.2b</t>
  </si>
  <si>
    <t>09.S.3</t>
  </si>
  <si>
    <t>09.S.3a</t>
  </si>
  <si>
    <t>09.S.3b</t>
  </si>
  <si>
    <t>09.T.1</t>
  </si>
  <si>
    <t>09.T.2</t>
  </si>
  <si>
    <t>09.TR.1</t>
  </si>
  <si>
    <t>09.TR.2</t>
  </si>
  <si>
    <t>09.TR.3</t>
  </si>
  <si>
    <t>09.TR.4</t>
  </si>
  <si>
    <t>10</t>
  </si>
  <si>
    <t>10.001</t>
  </si>
  <si>
    <t>10.002</t>
  </si>
  <si>
    <t>10.003</t>
  </si>
  <si>
    <t>10.004</t>
  </si>
  <si>
    <t>10.005</t>
  </si>
  <si>
    <t>10.006</t>
  </si>
  <si>
    <t>10.007</t>
  </si>
  <si>
    <t>10.008</t>
  </si>
  <si>
    <t>10.009</t>
  </si>
  <si>
    <t>10.01</t>
  </si>
  <si>
    <t>10.011</t>
  </si>
  <si>
    <t>10.012</t>
  </si>
  <si>
    <t>10.013</t>
  </si>
  <si>
    <t>10.014</t>
  </si>
  <si>
    <t>10.015</t>
  </si>
  <si>
    <t>10.016</t>
  </si>
  <si>
    <t>10.017</t>
  </si>
  <si>
    <t>10.019</t>
  </si>
  <si>
    <t>10.019A</t>
  </si>
  <si>
    <t>10.020</t>
  </si>
  <si>
    <t>10.021</t>
  </si>
  <si>
    <t>10.021A</t>
  </si>
  <si>
    <t>10.023</t>
  </si>
  <si>
    <t>10.023A</t>
  </si>
  <si>
    <t>10.024</t>
  </si>
  <si>
    <t>10.025</t>
  </si>
  <si>
    <t>10.030</t>
  </si>
  <si>
    <t>10.030A</t>
  </si>
  <si>
    <t>10.032</t>
  </si>
  <si>
    <t>10.032A</t>
  </si>
  <si>
    <t>10.034</t>
  </si>
  <si>
    <t>10.036</t>
  </si>
  <si>
    <t>10.036A</t>
  </si>
  <si>
    <t>10.05</t>
  </si>
  <si>
    <t>10.06</t>
  </si>
  <si>
    <t>10.07</t>
  </si>
  <si>
    <t>10.08</t>
  </si>
  <si>
    <t>10.09</t>
  </si>
  <si>
    <t>10.S.1</t>
  </si>
  <si>
    <t>10.S.1a</t>
  </si>
  <si>
    <t>10.S.1b</t>
  </si>
  <si>
    <t>10.S.1c</t>
  </si>
  <si>
    <t>10.S.1d</t>
  </si>
  <si>
    <t>10.S.2</t>
  </si>
  <si>
    <t>10.S.2a</t>
  </si>
  <si>
    <t>10.S.2b</t>
  </si>
  <si>
    <t>10.S.3</t>
  </si>
  <si>
    <t>10.S.3a</t>
  </si>
  <si>
    <t>10.S.3b</t>
  </si>
  <si>
    <t>10.S.4</t>
  </si>
  <si>
    <t>10.S.4a</t>
  </si>
  <si>
    <t>10.S.4b</t>
  </si>
  <si>
    <t>10.S.5</t>
  </si>
  <si>
    <t>10.S.5a</t>
  </si>
  <si>
    <t>10.S.5b</t>
  </si>
  <si>
    <t>10.S.6</t>
  </si>
  <si>
    <t>10.S.7</t>
  </si>
  <si>
    <t>10.S.7a</t>
  </si>
  <si>
    <t>10.S.7b</t>
  </si>
  <si>
    <t>10.T.1</t>
  </si>
  <si>
    <t>10.T.2</t>
  </si>
  <si>
    <t>10.TR.1</t>
  </si>
  <si>
    <t>10.TR.3</t>
  </si>
  <si>
    <t>10.TR.4</t>
  </si>
  <si>
    <t>Oude Waalsdorperweg</t>
  </si>
  <si>
    <t>091</t>
  </si>
  <si>
    <t>091-01</t>
  </si>
  <si>
    <t>0A</t>
  </si>
  <si>
    <t>0A02</t>
  </si>
  <si>
    <t>0A04</t>
  </si>
  <si>
    <t>0A06</t>
  </si>
  <si>
    <t>0AT1</t>
  </si>
  <si>
    <t>0B</t>
  </si>
  <si>
    <t>0B01</t>
  </si>
  <si>
    <t>0B02</t>
  </si>
  <si>
    <t>0B03</t>
  </si>
  <si>
    <t>0B04</t>
  </si>
  <si>
    <t>0B05</t>
  </si>
  <si>
    <t>Tapijt</t>
  </si>
  <si>
    <t>0B06</t>
  </si>
  <si>
    <t>0B07</t>
  </si>
  <si>
    <t>0B10</t>
  </si>
  <si>
    <t>0B10A</t>
  </si>
  <si>
    <t>0B12</t>
  </si>
  <si>
    <t>0BS1</t>
  </si>
  <si>
    <t>0C</t>
  </si>
  <si>
    <t>0C01</t>
  </si>
  <si>
    <t>0C02</t>
  </si>
  <si>
    <t>MUSEUM</t>
  </si>
  <si>
    <t>0C03</t>
  </si>
  <si>
    <t>0C05</t>
  </si>
  <si>
    <t>0C05A</t>
  </si>
  <si>
    <t>0C05B</t>
  </si>
  <si>
    <t>0C07</t>
  </si>
  <si>
    <t>0C-1</t>
  </si>
  <si>
    <t>0CS1</t>
  </si>
  <si>
    <t>0CT1</t>
  </si>
  <si>
    <t>0CT2</t>
  </si>
  <si>
    <t>0D</t>
  </si>
  <si>
    <t>0D01</t>
  </si>
  <si>
    <t>0D02</t>
  </si>
  <si>
    <t>0D03</t>
  </si>
  <si>
    <t>0D04</t>
  </si>
  <si>
    <t>0D05</t>
  </si>
  <si>
    <t>0D06</t>
  </si>
  <si>
    <t>0D07</t>
  </si>
  <si>
    <t>0D08</t>
  </si>
  <si>
    <t>0D09</t>
  </si>
  <si>
    <t>0D10</t>
  </si>
  <si>
    <t>0D11</t>
  </si>
  <si>
    <t>0D13</t>
  </si>
  <si>
    <t>0D13A</t>
  </si>
  <si>
    <t>0DS1</t>
  </si>
  <si>
    <t>0DT1</t>
  </si>
  <si>
    <t>0E</t>
  </si>
  <si>
    <t>0E01</t>
  </si>
  <si>
    <t>0E02</t>
  </si>
  <si>
    <t>0E03</t>
  </si>
  <si>
    <t>0E04</t>
  </si>
  <si>
    <t>0E05</t>
  </si>
  <si>
    <t>0E06</t>
  </si>
  <si>
    <t>0E08</t>
  </si>
  <si>
    <t>0E10</t>
  </si>
  <si>
    <t>0E12</t>
  </si>
  <si>
    <t>0E14</t>
  </si>
  <si>
    <t>0E16</t>
  </si>
  <si>
    <t>0E16A</t>
  </si>
  <si>
    <t>0F00</t>
  </si>
  <si>
    <t>0F02</t>
  </si>
  <si>
    <t>0G</t>
  </si>
  <si>
    <t>0G01</t>
  </si>
  <si>
    <t>0G01A</t>
  </si>
  <si>
    <t>0G02</t>
  </si>
  <si>
    <t>0G03</t>
  </si>
  <si>
    <t>0G04</t>
  </si>
  <si>
    <t>0G05</t>
  </si>
  <si>
    <t>0G05-A</t>
  </si>
  <si>
    <t>0G06</t>
  </si>
  <si>
    <t>0G07</t>
  </si>
  <si>
    <t>0G08</t>
  </si>
  <si>
    <t>0G10</t>
  </si>
  <si>
    <t>0G-12</t>
  </si>
  <si>
    <t>0G16</t>
  </si>
  <si>
    <t>0GT1</t>
  </si>
  <si>
    <t>0GT2</t>
  </si>
  <si>
    <t>0H</t>
  </si>
  <si>
    <t>0H01</t>
  </si>
  <si>
    <t>0H03</t>
  </si>
  <si>
    <t>0H04/0H02</t>
  </si>
  <si>
    <t>0H05</t>
  </si>
  <si>
    <t>0H06</t>
  </si>
  <si>
    <t>0H07</t>
  </si>
  <si>
    <t>0H08</t>
  </si>
  <si>
    <t>0HT1</t>
  </si>
  <si>
    <t>0J</t>
  </si>
  <si>
    <t>0J01</t>
  </si>
  <si>
    <t>0J02</t>
  </si>
  <si>
    <t>0J03</t>
  </si>
  <si>
    <t>0J04</t>
  </si>
  <si>
    <t>0J05</t>
  </si>
  <si>
    <t>0J06</t>
  </si>
  <si>
    <t>0J07</t>
  </si>
  <si>
    <t>0J08</t>
  </si>
  <si>
    <t>0J09</t>
  </si>
  <si>
    <t>0J10</t>
  </si>
  <si>
    <t>0K</t>
  </si>
  <si>
    <t>0K01</t>
  </si>
  <si>
    <t>0K02</t>
  </si>
  <si>
    <t>0K03</t>
  </si>
  <si>
    <t>0K04</t>
  </si>
  <si>
    <t>0K05</t>
  </si>
  <si>
    <t>0K06</t>
  </si>
  <si>
    <t>0K07</t>
  </si>
  <si>
    <t>0K08</t>
  </si>
  <si>
    <t>0K09</t>
  </si>
  <si>
    <t>0K10</t>
  </si>
  <si>
    <t>0K11</t>
  </si>
  <si>
    <t>0K12</t>
  </si>
  <si>
    <t>0K13</t>
  </si>
  <si>
    <t>0K13A</t>
  </si>
  <si>
    <t>0K15</t>
  </si>
  <si>
    <t>0K15A</t>
  </si>
  <si>
    <t>0K16</t>
  </si>
  <si>
    <t>0K17</t>
  </si>
  <si>
    <t>0KT1</t>
  </si>
  <si>
    <t>0KT2</t>
  </si>
  <si>
    <t>0KT3</t>
  </si>
  <si>
    <t>0L00</t>
  </si>
  <si>
    <t>0M</t>
  </si>
  <si>
    <t>0M02</t>
  </si>
  <si>
    <t>0M03</t>
  </si>
  <si>
    <t>0M04</t>
  </si>
  <si>
    <t>0M05</t>
  </si>
  <si>
    <t>0M06</t>
  </si>
  <si>
    <t>0M07</t>
  </si>
  <si>
    <t>0M08</t>
  </si>
  <si>
    <t>0M09</t>
  </si>
  <si>
    <t>0M10</t>
  </si>
  <si>
    <t>0M11</t>
  </si>
  <si>
    <t>0M12</t>
  </si>
  <si>
    <t>0M13</t>
  </si>
  <si>
    <t>0M14</t>
  </si>
  <si>
    <t>0M15</t>
  </si>
  <si>
    <t>KABELSCHACHT</t>
  </si>
  <si>
    <t>KANAAL</t>
  </si>
  <si>
    <t>LIFT</t>
  </si>
  <si>
    <t>LIFTSCHACHT</t>
  </si>
  <si>
    <t>LIFTSCHACHT OB</t>
  </si>
  <si>
    <t>ONB-1</t>
  </si>
  <si>
    <t>ONB-10</t>
  </si>
  <si>
    <t>ONB-11</t>
  </si>
  <si>
    <t>ONB-2</t>
  </si>
  <si>
    <t>ONB-3</t>
  </si>
  <si>
    <t>ONB-4</t>
  </si>
  <si>
    <t>ONB-5</t>
  </si>
  <si>
    <t>ONB-6</t>
  </si>
  <si>
    <t>ONB-7</t>
  </si>
  <si>
    <t>ONB-8</t>
  </si>
  <si>
    <t>ONB-9</t>
  </si>
  <si>
    <t>SCHACHT</t>
  </si>
  <si>
    <t>1A</t>
  </si>
  <si>
    <t>1A01</t>
  </si>
  <si>
    <t>1A02</t>
  </si>
  <si>
    <t>1A03</t>
  </si>
  <si>
    <t>1A03A</t>
  </si>
  <si>
    <t>1A05</t>
  </si>
  <si>
    <t>1A05a</t>
  </si>
  <si>
    <t>1A06</t>
  </si>
  <si>
    <t>1AT1</t>
  </si>
  <si>
    <t>1B</t>
  </si>
  <si>
    <t>1B01</t>
  </si>
  <si>
    <t>HOUT_PARKET</t>
  </si>
  <si>
    <t>1B02</t>
  </si>
  <si>
    <t>1B04</t>
  </si>
  <si>
    <t>1B06</t>
  </si>
  <si>
    <t>1B08</t>
  </si>
  <si>
    <t>1B10</t>
  </si>
  <si>
    <t>1BS1</t>
  </si>
  <si>
    <t>1C</t>
  </si>
  <si>
    <t>1C02</t>
  </si>
  <si>
    <t>1C02A</t>
  </si>
  <si>
    <t>1C02B</t>
  </si>
  <si>
    <t>1C02C</t>
  </si>
  <si>
    <t>1C02D</t>
  </si>
  <si>
    <t>1C02E</t>
  </si>
  <si>
    <t>1C03</t>
  </si>
  <si>
    <t>1C04</t>
  </si>
  <si>
    <t>1C05</t>
  </si>
  <si>
    <t>1C06A</t>
  </si>
  <si>
    <t>1C06B</t>
  </si>
  <si>
    <t>1C07</t>
  </si>
  <si>
    <t>1C08</t>
  </si>
  <si>
    <t>1C10</t>
  </si>
  <si>
    <t>1C12</t>
  </si>
  <si>
    <t>1C12A</t>
  </si>
  <si>
    <t>1C12B</t>
  </si>
  <si>
    <t>1C12C</t>
  </si>
  <si>
    <t>1C12D</t>
  </si>
  <si>
    <t>1C12E</t>
  </si>
  <si>
    <t>1C12F</t>
  </si>
  <si>
    <t>1CS1</t>
  </si>
  <si>
    <t>1CT1</t>
  </si>
  <si>
    <t>1CT2</t>
  </si>
  <si>
    <t>1D</t>
  </si>
  <si>
    <t>1D01</t>
  </si>
  <si>
    <t>1D02</t>
  </si>
  <si>
    <t>1D02A</t>
  </si>
  <si>
    <t>1D02B</t>
  </si>
  <si>
    <t>1D02C</t>
  </si>
  <si>
    <t>1D02D</t>
  </si>
  <si>
    <t>1D02E</t>
  </si>
  <si>
    <t>1D02F</t>
  </si>
  <si>
    <t>1D03</t>
  </si>
  <si>
    <t>1D04</t>
  </si>
  <si>
    <t>1D05</t>
  </si>
  <si>
    <t>1D06</t>
  </si>
  <si>
    <t>1D07</t>
  </si>
  <si>
    <t>1D08</t>
  </si>
  <si>
    <t>1D09</t>
  </si>
  <si>
    <t>1D10</t>
  </si>
  <si>
    <t>1D11</t>
  </si>
  <si>
    <t>1D12</t>
  </si>
  <si>
    <t>1D13</t>
  </si>
  <si>
    <t>1D14</t>
  </si>
  <si>
    <t>COATING_BOLIET</t>
  </si>
  <si>
    <t>1D15</t>
  </si>
  <si>
    <t>1D16</t>
  </si>
  <si>
    <t>1D17</t>
  </si>
  <si>
    <t>1D19A</t>
  </si>
  <si>
    <t>1D19B</t>
  </si>
  <si>
    <t>1D21</t>
  </si>
  <si>
    <t>1D23</t>
  </si>
  <si>
    <t>1D25</t>
  </si>
  <si>
    <t>1DS1</t>
  </si>
  <si>
    <t>1DT1</t>
  </si>
  <si>
    <t>1E</t>
  </si>
  <si>
    <t>1E01</t>
  </si>
  <si>
    <t>1E01A</t>
  </si>
  <si>
    <t>1E02</t>
  </si>
  <si>
    <t>1E03</t>
  </si>
  <si>
    <t>1E03A</t>
  </si>
  <si>
    <t>1E03B</t>
  </si>
  <si>
    <t>1E04</t>
  </si>
  <si>
    <t>1E05</t>
  </si>
  <si>
    <t>1E06</t>
  </si>
  <si>
    <t>1E08</t>
  </si>
  <si>
    <t>1E10</t>
  </si>
  <si>
    <t>1E12</t>
  </si>
  <si>
    <t>1F</t>
  </si>
  <si>
    <t>1F02</t>
  </si>
  <si>
    <t>1F04</t>
  </si>
  <si>
    <t>1F06</t>
  </si>
  <si>
    <t>1F08</t>
  </si>
  <si>
    <t>1G</t>
  </si>
  <si>
    <t>1G01</t>
  </si>
  <si>
    <t>1G02</t>
  </si>
  <si>
    <t>1G03</t>
  </si>
  <si>
    <t>1G04</t>
  </si>
  <si>
    <t>1G05</t>
  </si>
  <si>
    <t>1G05A</t>
  </si>
  <si>
    <t>1G06</t>
  </si>
  <si>
    <t>1G07</t>
  </si>
  <si>
    <t>1G07A</t>
  </si>
  <si>
    <t>1G07B</t>
  </si>
  <si>
    <t>1G08</t>
  </si>
  <si>
    <t>1G09</t>
  </si>
  <si>
    <t>1G10</t>
  </si>
  <si>
    <t>1G11</t>
  </si>
  <si>
    <t>1G12</t>
  </si>
  <si>
    <t>1G12A</t>
  </si>
  <si>
    <t>1G13</t>
  </si>
  <si>
    <t>1G16</t>
  </si>
  <si>
    <t>1G18</t>
  </si>
  <si>
    <t>1GA</t>
  </si>
  <si>
    <t>1GB</t>
  </si>
  <si>
    <t>1GT1</t>
  </si>
  <si>
    <t>1GT2</t>
  </si>
  <si>
    <t>1H</t>
  </si>
  <si>
    <t>1H01</t>
  </si>
  <si>
    <t>1H01A</t>
  </si>
  <si>
    <t>1H02</t>
  </si>
  <si>
    <t>1H02A</t>
  </si>
  <si>
    <t>1H02B</t>
  </si>
  <si>
    <t>1H03</t>
  </si>
  <si>
    <t>1H06</t>
  </si>
  <si>
    <t>1H07</t>
  </si>
  <si>
    <t>1H07A</t>
  </si>
  <si>
    <t>1H08</t>
  </si>
  <si>
    <t>1H10</t>
  </si>
  <si>
    <t>1H10A</t>
  </si>
  <si>
    <t>1H10B</t>
  </si>
  <si>
    <t>1HA</t>
  </si>
  <si>
    <t>1HT1</t>
  </si>
  <si>
    <t>1J</t>
  </si>
  <si>
    <t>1J01</t>
  </si>
  <si>
    <t>1J01A</t>
  </si>
  <si>
    <t>1J01B</t>
  </si>
  <si>
    <t>1J02</t>
  </si>
  <si>
    <t>1J03</t>
  </si>
  <si>
    <t>1J04</t>
  </si>
  <si>
    <t>1J05</t>
  </si>
  <si>
    <t>1J06</t>
  </si>
  <si>
    <t>1J07</t>
  </si>
  <si>
    <t>1J08</t>
  </si>
  <si>
    <t>1J10</t>
  </si>
  <si>
    <t>1J13</t>
  </si>
  <si>
    <t>1J14</t>
  </si>
  <si>
    <t>1J15</t>
  </si>
  <si>
    <t>1J16</t>
  </si>
  <si>
    <t>1J20</t>
  </si>
  <si>
    <t>1J22</t>
  </si>
  <si>
    <t>1K</t>
  </si>
  <si>
    <t>1K01</t>
  </si>
  <si>
    <t>1K01A</t>
  </si>
  <si>
    <t>1K01B</t>
  </si>
  <si>
    <t>1K02</t>
  </si>
  <si>
    <t>1K03</t>
  </si>
  <si>
    <t>1K03A</t>
  </si>
  <si>
    <t>1K03B</t>
  </si>
  <si>
    <t>1K04</t>
  </si>
  <si>
    <t>1K05</t>
  </si>
  <si>
    <t>1K06</t>
  </si>
  <si>
    <t>1K07</t>
  </si>
  <si>
    <t>1K08</t>
  </si>
  <si>
    <t>1K09</t>
  </si>
  <si>
    <t>1K11</t>
  </si>
  <si>
    <t>1K12</t>
  </si>
  <si>
    <t>1K13</t>
  </si>
  <si>
    <t>1K14</t>
  </si>
  <si>
    <t>1K15</t>
  </si>
  <si>
    <t>1K16</t>
  </si>
  <si>
    <t>1K17</t>
  </si>
  <si>
    <t>1K19</t>
  </si>
  <si>
    <t>1K20</t>
  </si>
  <si>
    <t>1K21</t>
  </si>
  <si>
    <t>1K22</t>
  </si>
  <si>
    <t>1K23</t>
  </si>
  <si>
    <t>1K24</t>
  </si>
  <si>
    <t>1K25</t>
  </si>
  <si>
    <t>1KT1</t>
  </si>
  <si>
    <t>1KT3</t>
  </si>
  <si>
    <t>1L</t>
  </si>
  <si>
    <t>1L05</t>
  </si>
  <si>
    <t>1L05A</t>
  </si>
  <si>
    <t>1L05B</t>
  </si>
  <si>
    <t>1L06</t>
  </si>
  <si>
    <t>1L06A</t>
  </si>
  <si>
    <t>1L06B</t>
  </si>
  <si>
    <t>1L06C</t>
  </si>
  <si>
    <t>1L06D</t>
  </si>
  <si>
    <t>1L07</t>
  </si>
  <si>
    <t>1L07A</t>
  </si>
  <si>
    <t>1L07B</t>
  </si>
  <si>
    <t>1L07C</t>
  </si>
  <si>
    <t>1L07D</t>
  </si>
  <si>
    <t>1LO2A</t>
  </si>
  <si>
    <t>1M</t>
  </si>
  <si>
    <t>1M01</t>
  </si>
  <si>
    <t>1M02</t>
  </si>
  <si>
    <t>1M03</t>
  </si>
  <si>
    <t>1M04</t>
  </si>
  <si>
    <t>1M05</t>
  </si>
  <si>
    <t>1M06</t>
  </si>
  <si>
    <t>1M07</t>
  </si>
  <si>
    <t>1M08</t>
  </si>
  <si>
    <t>1M09</t>
  </si>
  <si>
    <t>1M10</t>
  </si>
  <si>
    <t>1M11</t>
  </si>
  <si>
    <t>1M12</t>
  </si>
  <si>
    <t>1M13</t>
  </si>
  <si>
    <t>1M14</t>
  </si>
  <si>
    <t>1M15</t>
  </si>
  <si>
    <t>1M16</t>
  </si>
  <si>
    <t>1M16A</t>
  </si>
  <si>
    <t>1M17</t>
  </si>
  <si>
    <t>1M18</t>
  </si>
  <si>
    <t>1M19</t>
  </si>
  <si>
    <t>1M20</t>
  </si>
  <si>
    <t>1M21</t>
  </si>
  <si>
    <t>1M22</t>
  </si>
  <si>
    <t>1MA</t>
  </si>
  <si>
    <t>1MT1</t>
  </si>
  <si>
    <t>LIFT NB</t>
  </si>
  <si>
    <t>LIFTGOED</t>
  </si>
  <si>
    <t>2A</t>
  </si>
  <si>
    <t>2A01</t>
  </si>
  <si>
    <t>2A02</t>
  </si>
  <si>
    <t>2AL1</t>
  </si>
  <si>
    <t>2AL2</t>
  </si>
  <si>
    <t>2AT1</t>
  </si>
  <si>
    <t>2B</t>
  </si>
  <si>
    <t>2B01</t>
  </si>
  <si>
    <t>2B02</t>
  </si>
  <si>
    <t>2B03</t>
  </si>
  <si>
    <t>2B04</t>
  </si>
  <si>
    <t>2B05</t>
  </si>
  <si>
    <t>2B06</t>
  </si>
  <si>
    <t>2B07</t>
  </si>
  <si>
    <t>2B08</t>
  </si>
  <si>
    <t>2B09</t>
  </si>
  <si>
    <t>2B10</t>
  </si>
  <si>
    <t>2B12</t>
  </si>
  <si>
    <t>2B13</t>
  </si>
  <si>
    <t>2B14</t>
  </si>
  <si>
    <t>2B15</t>
  </si>
  <si>
    <t>2B16</t>
  </si>
  <si>
    <t>2B22</t>
  </si>
  <si>
    <t>2B24</t>
  </si>
  <si>
    <t>2B26</t>
  </si>
  <si>
    <t>2B28</t>
  </si>
  <si>
    <t>2B28A</t>
  </si>
  <si>
    <t>2BS1</t>
  </si>
  <si>
    <t>2C</t>
  </si>
  <si>
    <t>2C01</t>
  </si>
  <si>
    <t>2C02a</t>
  </si>
  <si>
    <t>2C02b</t>
  </si>
  <si>
    <t>2C03</t>
  </si>
  <si>
    <t>2C04</t>
  </si>
  <si>
    <t>2C05</t>
  </si>
  <si>
    <t>2C06</t>
  </si>
  <si>
    <t>2C07</t>
  </si>
  <si>
    <t>2C08</t>
  </si>
  <si>
    <t>2C09</t>
  </si>
  <si>
    <t>2C10</t>
  </si>
  <si>
    <t>2C11</t>
  </si>
  <si>
    <t>2C12</t>
  </si>
  <si>
    <t>2C13</t>
  </si>
  <si>
    <t>2C14</t>
  </si>
  <si>
    <t>2C15</t>
  </si>
  <si>
    <t>2C16</t>
  </si>
  <si>
    <t>2C17</t>
  </si>
  <si>
    <t>2C18</t>
  </si>
  <si>
    <t>2C20</t>
  </si>
  <si>
    <t>2C20a</t>
  </si>
  <si>
    <t>2CS1</t>
  </si>
  <si>
    <t>2CT1</t>
  </si>
  <si>
    <t>2CT2</t>
  </si>
  <si>
    <t>2D</t>
  </si>
  <si>
    <t>2D01</t>
  </si>
  <si>
    <t>2D02</t>
  </si>
  <si>
    <t>2D03</t>
  </si>
  <si>
    <t>2D04</t>
  </si>
  <si>
    <t>2D05</t>
  </si>
  <si>
    <t>2D06</t>
  </si>
  <si>
    <t>2D07</t>
  </si>
  <si>
    <t>2D08</t>
  </si>
  <si>
    <t>2D09</t>
  </si>
  <si>
    <t>2D10</t>
  </si>
  <si>
    <t>2D11</t>
  </si>
  <si>
    <t>2D12</t>
  </si>
  <si>
    <t>2D13</t>
  </si>
  <si>
    <t>2D14</t>
  </si>
  <si>
    <t>2D15</t>
  </si>
  <si>
    <t>2D16</t>
  </si>
  <si>
    <t>2D17</t>
  </si>
  <si>
    <t>2D18</t>
  </si>
  <si>
    <t>2D19</t>
  </si>
  <si>
    <t>2D20</t>
  </si>
  <si>
    <t>2D21</t>
  </si>
  <si>
    <t>2D22</t>
  </si>
  <si>
    <t>2D22a</t>
  </si>
  <si>
    <t>2D23</t>
  </si>
  <si>
    <t>2D25</t>
  </si>
  <si>
    <t>2D27</t>
  </si>
  <si>
    <t>2D29</t>
  </si>
  <si>
    <t>2D31</t>
  </si>
  <si>
    <t>2D33</t>
  </si>
  <si>
    <t>2D33a</t>
  </si>
  <si>
    <t>2D35</t>
  </si>
  <si>
    <t>2DS1</t>
  </si>
  <si>
    <t>2F</t>
  </si>
  <si>
    <t>2F02</t>
  </si>
  <si>
    <t>2F02A</t>
  </si>
  <si>
    <t>2F02B</t>
  </si>
  <si>
    <t>2F04</t>
  </si>
  <si>
    <t>2F04A</t>
  </si>
  <si>
    <t>2F04B</t>
  </si>
  <si>
    <t>2F06</t>
  </si>
  <si>
    <t>2F10</t>
  </si>
  <si>
    <t>2F12</t>
  </si>
  <si>
    <t>2F14</t>
  </si>
  <si>
    <t>2F20</t>
  </si>
  <si>
    <t>2F20A</t>
  </si>
  <si>
    <t>2F20B</t>
  </si>
  <si>
    <t>2F22</t>
  </si>
  <si>
    <t>2F22A</t>
  </si>
  <si>
    <t>2F22B</t>
  </si>
  <si>
    <t>2G</t>
  </si>
  <si>
    <t>2G01</t>
  </si>
  <si>
    <t>2G02</t>
  </si>
  <si>
    <t>2G03</t>
  </si>
  <si>
    <t>2G04</t>
  </si>
  <si>
    <t>2G05</t>
  </si>
  <si>
    <t>2G06</t>
  </si>
  <si>
    <t>2G07</t>
  </si>
  <si>
    <t>2G08</t>
  </si>
  <si>
    <t>2G09</t>
  </si>
  <si>
    <t>2G10</t>
  </si>
  <si>
    <t>2G11</t>
  </si>
  <si>
    <t>2G13</t>
  </si>
  <si>
    <t>2G14</t>
  </si>
  <si>
    <t>2G15</t>
  </si>
  <si>
    <t>2G16</t>
  </si>
  <si>
    <t>2G17</t>
  </si>
  <si>
    <t>2G18</t>
  </si>
  <si>
    <t>2G19</t>
  </si>
  <si>
    <t>2G20</t>
  </si>
  <si>
    <t>2G21</t>
  </si>
  <si>
    <t>2G22</t>
  </si>
  <si>
    <t>2G24</t>
  </si>
  <si>
    <t>2G24A</t>
  </si>
  <si>
    <t>2GA</t>
  </si>
  <si>
    <t>2GT1</t>
  </si>
  <si>
    <t>2GT2</t>
  </si>
  <si>
    <t>2H</t>
  </si>
  <si>
    <t>2H01</t>
  </si>
  <si>
    <t>2H02</t>
  </si>
  <si>
    <t>2H02A</t>
  </si>
  <si>
    <t>2H02B</t>
  </si>
  <si>
    <t>2H03</t>
  </si>
  <si>
    <t>2H04</t>
  </si>
  <si>
    <t>2H05</t>
  </si>
  <si>
    <t>2H06</t>
  </si>
  <si>
    <t>2H07</t>
  </si>
  <si>
    <t>2H08</t>
  </si>
  <si>
    <t>2H09</t>
  </si>
  <si>
    <t>2H10</t>
  </si>
  <si>
    <t>2H11</t>
  </si>
  <si>
    <t>2H12</t>
  </si>
  <si>
    <t>2H13</t>
  </si>
  <si>
    <t>2H14</t>
  </si>
  <si>
    <t>2H15</t>
  </si>
  <si>
    <t>2H16</t>
  </si>
  <si>
    <t>2H18</t>
  </si>
  <si>
    <t>2HA</t>
  </si>
  <si>
    <t>2J</t>
  </si>
  <si>
    <t>2J01</t>
  </si>
  <si>
    <t>2J01A</t>
  </si>
  <si>
    <t>2J01B</t>
  </si>
  <si>
    <t>2J02</t>
  </si>
  <si>
    <t>2J03</t>
  </si>
  <si>
    <t>2J04</t>
  </si>
  <si>
    <t>2J05</t>
  </si>
  <si>
    <t>2J06</t>
  </si>
  <si>
    <t>2J07</t>
  </si>
  <si>
    <t>2J08</t>
  </si>
  <si>
    <t>2J09</t>
  </si>
  <si>
    <t>2J10</t>
  </si>
  <si>
    <t>2J12</t>
  </si>
  <si>
    <t>2J13</t>
  </si>
  <si>
    <t>2J14</t>
  </si>
  <si>
    <t>2J15</t>
  </si>
  <si>
    <t>2J16</t>
  </si>
  <si>
    <t>2J17</t>
  </si>
  <si>
    <t>2J18</t>
  </si>
  <si>
    <t>2J20</t>
  </si>
  <si>
    <t>2K</t>
  </si>
  <si>
    <t>2K01</t>
  </si>
  <si>
    <t>2K01A</t>
  </si>
  <si>
    <t>2K01B</t>
  </si>
  <si>
    <t>2K02</t>
  </si>
  <si>
    <t>2K03</t>
  </si>
  <si>
    <t>2K03A</t>
  </si>
  <si>
    <t>2K03B</t>
  </si>
  <si>
    <t>2K04</t>
  </si>
  <si>
    <t>2K05</t>
  </si>
  <si>
    <t>2K06</t>
  </si>
  <si>
    <t>2K07</t>
  </si>
  <si>
    <t>2K08</t>
  </si>
  <si>
    <t>2K09</t>
  </si>
  <si>
    <t>2K10</t>
  </si>
  <si>
    <t>2K11</t>
  </si>
  <si>
    <t>2K12</t>
  </si>
  <si>
    <t>2K13</t>
  </si>
  <si>
    <t>2K14</t>
  </si>
  <si>
    <t>2K15</t>
  </si>
  <si>
    <t>2K16</t>
  </si>
  <si>
    <t>2K17</t>
  </si>
  <si>
    <t>2K18</t>
  </si>
  <si>
    <t>2K19</t>
  </si>
  <si>
    <t>2K20</t>
  </si>
  <si>
    <t>2K21</t>
  </si>
  <si>
    <t>2K22</t>
  </si>
  <si>
    <t>2K23</t>
  </si>
  <si>
    <t>2K25</t>
  </si>
  <si>
    <t>2KA</t>
  </si>
  <si>
    <t>2KT1</t>
  </si>
  <si>
    <t>2KT2</t>
  </si>
  <si>
    <t>2L</t>
  </si>
  <si>
    <t>2L01</t>
  </si>
  <si>
    <t>2L03</t>
  </si>
  <si>
    <t>2L05</t>
  </si>
  <si>
    <t>2L07</t>
  </si>
  <si>
    <t>2L09</t>
  </si>
  <si>
    <t>2L11</t>
  </si>
  <si>
    <t>2L13</t>
  </si>
  <si>
    <t>2L15</t>
  </si>
  <si>
    <t>2L15A</t>
  </si>
  <si>
    <t>2L15B</t>
  </si>
  <si>
    <t>2L17</t>
  </si>
  <si>
    <t>2LL1</t>
  </si>
  <si>
    <t>2M</t>
  </si>
  <si>
    <t>2M01</t>
  </si>
  <si>
    <t>2M02</t>
  </si>
  <si>
    <t>2M03</t>
  </si>
  <si>
    <t>2M04</t>
  </si>
  <si>
    <t>2M05</t>
  </si>
  <si>
    <t>2M06</t>
  </si>
  <si>
    <t>2M07</t>
  </si>
  <si>
    <t>2M08</t>
  </si>
  <si>
    <t>2M09</t>
  </si>
  <si>
    <t>2M10</t>
  </si>
  <si>
    <t>2M11</t>
  </si>
  <si>
    <t>2M12</t>
  </si>
  <si>
    <t>2M13</t>
  </si>
  <si>
    <t>2M14</t>
  </si>
  <si>
    <t>2M15</t>
  </si>
  <si>
    <t>2M16</t>
  </si>
  <si>
    <t>2M17</t>
  </si>
  <si>
    <t>2M18</t>
  </si>
  <si>
    <t>2M19</t>
  </si>
  <si>
    <t>2M20</t>
  </si>
  <si>
    <t>2M22</t>
  </si>
  <si>
    <t>2MT1</t>
  </si>
  <si>
    <t>3A</t>
  </si>
  <si>
    <t>3B</t>
  </si>
  <si>
    <t>3B01</t>
  </si>
  <si>
    <t>3B02</t>
  </si>
  <si>
    <t>3B03</t>
  </si>
  <si>
    <t>3B04</t>
  </si>
  <si>
    <t>3B05</t>
  </si>
  <si>
    <t>3B06</t>
  </si>
  <si>
    <t>3B07</t>
  </si>
  <si>
    <t>3B08</t>
  </si>
  <si>
    <t>3B09</t>
  </si>
  <si>
    <t>3B10</t>
  </si>
  <si>
    <t>3B11</t>
  </si>
  <si>
    <t>3B12</t>
  </si>
  <si>
    <t>3B13</t>
  </si>
  <si>
    <t>3B14</t>
  </si>
  <si>
    <t>3B15</t>
  </si>
  <si>
    <t>3B16</t>
  </si>
  <si>
    <t>3B17</t>
  </si>
  <si>
    <t>3B18</t>
  </si>
  <si>
    <t>3B19</t>
  </si>
  <si>
    <t>3B20</t>
  </si>
  <si>
    <t>3B21</t>
  </si>
  <si>
    <t>3B22</t>
  </si>
  <si>
    <t>3B23</t>
  </si>
  <si>
    <t>3B24</t>
  </si>
  <si>
    <t>3B25</t>
  </si>
  <si>
    <t>3B26</t>
  </si>
  <si>
    <t>3BS1</t>
  </si>
  <si>
    <t>3C</t>
  </si>
  <si>
    <t>3C01</t>
  </si>
  <si>
    <t>3C02</t>
  </si>
  <si>
    <t>3C02a</t>
  </si>
  <si>
    <t>3C03</t>
  </si>
  <si>
    <t>3C04</t>
  </si>
  <si>
    <t>3C05</t>
  </si>
  <si>
    <t>3C06</t>
  </si>
  <si>
    <t>3C07</t>
  </si>
  <si>
    <t>3C07a</t>
  </si>
  <si>
    <t>3C08</t>
  </si>
  <si>
    <t>3C10a</t>
  </si>
  <si>
    <t>3C10b</t>
  </si>
  <si>
    <t>3C10c</t>
  </si>
  <si>
    <t>3C12</t>
  </si>
  <si>
    <t>3C12a</t>
  </si>
  <si>
    <t>3CS1</t>
  </si>
  <si>
    <t>3CT1</t>
  </si>
  <si>
    <t>3CT2</t>
  </si>
  <si>
    <t>3CT3</t>
  </si>
  <si>
    <t>3D</t>
  </si>
  <si>
    <t>3D01</t>
  </si>
  <si>
    <t>3D02</t>
  </si>
  <si>
    <t>3D03</t>
  </si>
  <si>
    <t>3D04</t>
  </si>
  <si>
    <t>3D05</t>
  </si>
  <si>
    <t>3D06</t>
  </si>
  <si>
    <t>3D07</t>
  </si>
  <si>
    <t>3D09</t>
  </si>
  <si>
    <t>3D11</t>
  </si>
  <si>
    <t>3D12</t>
  </si>
  <si>
    <t>3D13</t>
  </si>
  <si>
    <t>3D14</t>
  </si>
  <si>
    <t>3D15</t>
  </si>
  <si>
    <t>3D16</t>
  </si>
  <si>
    <t>3D17</t>
  </si>
  <si>
    <t>3D18</t>
  </si>
  <si>
    <t>3D19</t>
  </si>
  <si>
    <t>3D20</t>
  </si>
  <si>
    <t>3D21</t>
  </si>
  <si>
    <t>3D22</t>
  </si>
  <si>
    <t>3D23</t>
  </si>
  <si>
    <t>3D24</t>
  </si>
  <si>
    <t>3D25</t>
  </si>
  <si>
    <t>3D26</t>
  </si>
  <si>
    <t>3D27</t>
  </si>
  <si>
    <t>3D28</t>
  </si>
  <si>
    <t>3D29</t>
  </si>
  <si>
    <t>3D31</t>
  </si>
  <si>
    <t>3D33</t>
  </si>
  <si>
    <t>3D33a</t>
  </si>
  <si>
    <t>3DS1</t>
  </si>
  <si>
    <t>3F</t>
  </si>
  <si>
    <t>3F02</t>
  </si>
  <si>
    <t>3F04</t>
  </si>
  <si>
    <t>3F06</t>
  </si>
  <si>
    <t>3F08</t>
  </si>
  <si>
    <t>3F12</t>
  </si>
  <si>
    <t>3F14</t>
  </si>
  <si>
    <t>3F16</t>
  </si>
  <si>
    <t>3F18</t>
  </si>
  <si>
    <t>3F20</t>
  </si>
  <si>
    <t>3F22</t>
  </si>
  <si>
    <t>3F24</t>
  </si>
  <si>
    <t>3F24A</t>
  </si>
  <si>
    <t>3F24B</t>
  </si>
  <si>
    <t>3F26</t>
  </si>
  <si>
    <t>3F26A</t>
  </si>
  <si>
    <t>3F26B</t>
  </si>
  <si>
    <t>3G</t>
  </si>
  <si>
    <t>3G01</t>
  </si>
  <si>
    <t>3G02</t>
  </si>
  <si>
    <t>3G03</t>
  </si>
  <si>
    <t>3G04</t>
  </si>
  <si>
    <t>3G05</t>
  </si>
  <si>
    <t>3G06</t>
  </si>
  <si>
    <t>3G07</t>
  </si>
  <si>
    <t>3G08</t>
  </si>
  <si>
    <t>3G09</t>
  </si>
  <si>
    <t>3G10</t>
  </si>
  <si>
    <t>3G12</t>
  </si>
  <si>
    <t>3G13</t>
  </si>
  <si>
    <t>3G15</t>
  </si>
  <si>
    <t>3G16</t>
  </si>
  <si>
    <t>3G17</t>
  </si>
  <si>
    <t>3G18</t>
  </si>
  <si>
    <t>3G19</t>
  </si>
  <si>
    <t>3G20</t>
  </si>
  <si>
    <t>3G21</t>
  </si>
  <si>
    <t>3G22</t>
  </si>
  <si>
    <t>3G22a</t>
  </si>
  <si>
    <t>3G22b</t>
  </si>
  <si>
    <t>3G23</t>
  </si>
  <si>
    <t>3GA</t>
  </si>
  <si>
    <t>3GB</t>
  </si>
  <si>
    <t>3GT1</t>
  </si>
  <si>
    <t>3GT2</t>
  </si>
  <si>
    <t>3H</t>
  </si>
  <si>
    <t>3H01</t>
  </si>
  <si>
    <t>3H01A</t>
  </si>
  <si>
    <t>3H01B</t>
  </si>
  <si>
    <t>3H02</t>
  </si>
  <si>
    <t>3H03</t>
  </si>
  <si>
    <t>3H04</t>
  </si>
  <si>
    <t>3H05</t>
  </si>
  <si>
    <t>3H06</t>
  </si>
  <si>
    <t>3H07</t>
  </si>
  <si>
    <t>3H09</t>
  </si>
  <si>
    <t>3H10</t>
  </si>
  <si>
    <t>3H12</t>
  </si>
  <si>
    <t>3H13</t>
  </si>
  <si>
    <t>3H14</t>
  </si>
  <si>
    <t>3H15</t>
  </si>
  <si>
    <t>3H16</t>
  </si>
  <si>
    <t>3H19</t>
  </si>
  <si>
    <t>3HA</t>
  </si>
  <si>
    <t>3HT1</t>
  </si>
  <si>
    <t>3J</t>
  </si>
  <si>
    <t>3J01</t>
  </si>
  <si>
    <t>3J01A</t>
  </si>
  <si>
    <t>3J01B</t>
  </si>
  <si>
    <t>3J02</t>
  </si>
  <si>
    <t>3J03</t>
  </si>
  <si>
    <t>3J04</t>
  </si>
  <si>
    <t>3J05</t>
  </si>
  <si>
    <t>3J06</t>
  </si>
  <si>
    <t>3J07</t>
  </si>
  <si>
    <t>3J08</t>
  </si>
  <si>
    <t>3J09</t>
  </si>
  <si>
    <t>3J10</t>
  </si>
  <si>
    <t>3J11</t>
  </si>
  <si>
    <t>3J12</t>
  </si>
  <si>
    <t>3J13</t>
  </si>
  <si>
    <t>3J14</t>
  </si>
  <si>
    <t>3J15</t>
  </si>
  <si>
    <t>3J16</t>
  </si>
  <si>
    <t>3J17</t>
  </si>
  <si>
    <t>3J17A</t>
  </si>
  <si>
    <t>3J17B</t>
  </si>
  <si>
    <t>3J18</t>
  </si>
  <si>
    <t>3J20</t>
  </si>
  <si>
    <t>3J22</t>
  </si>
  <si>
    <t>3J24</t>
  </si>
  <si>
    <t>3JA</t>
  </si>
  <si>
    <t>3K</t>
  </si>
  <si>
    <t>3K01</t>
  </si>
  <si>
    <t>3K01A</t>
  </si>
  <si>
    <t>3K01B</t>
  </si>
  <si>
    <t>3K02</t>
  </si>
  <si>
    <t>3K03</t>
  </si>
  <si>
    <t>3K03A</t>
  </si>
  <si>
    <t>3K03B</t>
  </si>
  <si>
    <t>3K04</t>
  </si>
  <si>
    <t>3K05</t>
  </si>
  <si>
    <t>3K06</t>
  </si>
  <si>
    <t>3K07</t>
  </si>
  <si>
    <t>3K08</t>
  </si>
  <si>
    <t>3K09</t>
  </si>
  <si>
    <t>3K10</t>
  </si>
  <si>
    <t>3K11</t>
  </si>
  <si>
    <t>3K12</t>
  </si>
  <si>
    <t>3K13</t>
  </si>
  <si>
    <t>3K14</t>
  </si>
  <si>
    <t>3K15</t>
  </si>
  <si>
    <t>3K16</t>
  </si>
  <si>
    <t>3K17</t>
  </si>
  <si>
    <t>3K18</t>
  </si>
  <si>
    <t>3K19</t>
  </si>
  <si>
    <t>3K20</t>
  </si>
  <si>
    <t>3K21</t>
  </si>
  <si>
    <t>3K22</t>
  </si>
  <si>
    <t>3K23</t>
  </si>
  <si>
    <t>3K25</t>
  </si>
  <si>
    <t>3K27</t>
  </si>
  <si>
    <t>3K29</t>
  </si>
  <si>
    <t>3KT1</t>
  </si>
  <si>
    <t>3KT2</t>
  </si>
  <si>
    <t>3KT3</t>
  </si>
  <si>
    <t>3L</t>
  </si>
  <si>
    <t>3L01</t>
  </si>
  <si>
    <t>3L03</t>
  </si>
  <si>
    <t>3L05</t>
  </si>
  <si>
    <t>3L07</t>
  </si>
  <si>
    <t>3L09</t>
  </si>
  <si>
    <t>3L11</t>
  </si>
  <si>
    <t>3M</t>
  </si>
  <si>
    <t>3M01</t>
  </si>
  <si>
    <t>3M02</t>
  </si>
  <si>
    <t>3M03</t>
  </si>
  <si>
    <t>3M04</t>
  </si>
  <si>
    <t>3M05</t>
  </si>
  <si>
    <t>3M06</t>
  </si>
  <si>
    <t>3M08</t>
  </si>
  <si>
    <t>3M09</t>
  </si>
  <si>
    <t>3M10</t>
  </si>
  <si>
    <t>3M11</t>
  </si>
  <si>
    <t>3M12</t>
  </si>
  <si>
    <t>3M13</t>
  </si>
  <si>
    <t>3M14</t>
  </si>
  <si>
    <t>3M15</t>
  </si>
  <si>
    <t>3M16</t>
  </si>
  <si>
    <t>3M17</t>
  </si>
  <si>
    <t>3M18</t>
  </si>
  <si>
    <t>3M19</t>
  </si>
  <si>
    <t>3M20</t>
  </si>
  <si>
    <t>3M21</t>
  </si>
  <si>
    <t>3M22</t>
  </si>
  <si>
    <t>3MA</t>
  </si>
  <si>
    <t>3MT1</t>
  </si>
  <si>
    <t>LIFT OB</t>
  </si>
  <si>
    <t>4B01</t>
  </si>
  <si>
    <t>4H01</t>
  </si>
  <si>
    <t>4H02</t>
  </si>
  <si>
    <t>4H04</t>
  </si>
  <si>
    <t>4HT1</t>
  </si>
  <si>
    <t>4J01</t>
  </si>
  <si>
    <t>5</t>
  </si>
  <si>
    <t>5H02</t>
  </si>
  <si>
    <t>5H04</t>
  </si>
  <si>
    <t>5HT1</t>
  </si>
  <si>
    <t>5J01</t>
  </si>
  <si>
    <t>091-02</t>
  </si>
  <si>
    <t>1000</t>
  </si>
  <si>
    <t>STRAATTEGELS</t>
  </si>
  <si>
    <t>1001</t>
  </si>
  <si>
    <t>1001a</t>
  </si>
  <si>
    <t>1003</t>
  </si>
  <si>
    <t>1003a</t>
  </si>
  <si>
    <t>1004</t>
  </si>
  <si>
    <t>LOGEERKAMER</t>
  </si>
  <si>
    <t>1006</t>
  </si>
  <si>
    <t>1007</t>
  </si>
  <si>
    <t>1008</t>
  </si>
  <si>
    <t>1010</t>
  </si>
  <si>
    <t>1011</t>
  </si>
  <si>
    <t>1012</t>
  </si>
  <si>
    <t>1013</t>
  </si>
  <si>
    <t>091-10</t>
  </si>
  <si>
    <t>101</t>
  </si>
  <si>
    <t>102</t>
  </si>
  <si>
    <t>103</t>
  </si>
  <si>
    <t>091-20</t>
  </si>
  <si>
    <t>200</t>
  </si>
  <si>
    <t>201</t>
  </si>
  <si>
    <t>202</t>
  </si>
  <si>
    <t>203</t>
  </si>
  <si>
    <t>203A</t>
  </si>
  <si>
    <t>203B</t>
  </si>
  <si>
    <t>205</t>
  </si>
  <si>
    <t>206</t>
  </si>
  <si>
    <t>206A</t>
  </si>
  <si>
    <t>207</t>
  </si>
  <si>
    <t>208</t>
  </si>
  <si>
    <t>209</t>
  </si>
  <si>
    <t>210</t>
  </si>
  <si>
    <t>210A</t>
  </si>
  <si>
    <t>210B</t>
  </si>
  <si>
    <t>211</t>
  </si>
  <si>
    <t>212</t>
  </si>
  <si>
    <t>213</t>
  </si>
  <si>
    <t>214</t>
  </si>
  <si>
    <t>215</t>
  </si>
  <si>
    <t>216</t>
  </si>
  <si>
    <t>217</t>
  </si>
  <si>
    <t>218</t>
  </si>
  <si>
    <t>219</t>
  </si>
  <si>
    <t>219A</t>
  </si>
  <si>
    <t>233</t>
  </si>
  <si>
    <t>233a</t>
  </si>
  <si>
    <t>2T1</t>
  </si>
  <si>
    <t>2T1a</t>
  </si>
  <si>
    <t>2T1b</t>
  </si>
  <si>
    <t>2T1c</t>
  </si>
  <si>
    <t>2T2</t>
  </si>
  <si>
    <t>2T2a</t>
  </si>
  <si>
    <t>2T2b</t>
  </si>
  <si>
    <t>HAL</t>
  </si>
  <si>
    <t>200-A</t>
  </si>
  <si>
    <t>200-B</t>
  </si>
  <si>
    <t>200-C</t>
  </si>
  <si>
    <t>200-D</t>
  </si>
  <si>
    <t>200-E</t>
  </si>
  <si>
    <t>200-F</t>
  </si>
  <si>
    <t>200-G</t>
  </si>
  <si>
    <t>231</t>
  </si>
  <si>
    <t>231A</t>
  </si>
  <si>
    <t>232</t>
  </si>
  <si>
    <t>232A</t>
  </si>
  <si>
    <t>232B</t>
  </si>
  <si>
    <t>233-T</t>
  </si>
  <si>
    <t>091-30</t>
  </si>
  <si>
    <t>300A</t>
  </si>
  <si>
    <t>3T1</t>
  </si>
  <si>
    <t>3T1a</t>
  </si>
  <si>
    <t>3T1b</t>
  </si>
  <si>
    <t>091-31</t>
  </si>
  <si>
    <t>310</t>
  </si>
  <si>
    <t>311</t>
  </si>
  <si>
    <t>312</t>
  </si>
  <si>
    <t>091-40</t>
  </si>
  <si>
    <t>405</t>
  </si>
  <si>
    <t>405a</t>
  </si>
  <si>
    <t>405B</t>
  </si>
  <si>
    <t>406</t>
  </si>
  <si>
    <t>407</t>
  </si>
  <si>
    <t>408</t>
  </si>
  <si>
    <t>409</t>
  </si>
  <si>
    <t>410</t>
  </si>
  <si>
    <t>411</t>
  </si>
  <si>
    <t>412</t>
  </si>
  <si>
    <t>413</t>
  </si>
  <si>
    <t>413a</t>
  </si>
  <si>
    <t>413b</t>
  </si>
  <si>
    <t>414</t>
  </si>
  <si>
    <t>414A</t>
  </si>
  <si>
    <t>415</t>
  </si>
  <si>
    <t>416A</t>
  </si>
  <si>
    <t>416B</t>
  </si>
  <si>
    <t>416C</t>
  </si>
  <si>
    <t>417</t>
  </si>
  <si>
    <t>418</t>
  </si>
  <si>
    <t>419</t>
  </si>
  <si>
    <t>091-50</t>
  </si>
  <si>
    <t>0.T.01</t>
  </si>
  <si>
    <t>1.T.01</t>
  </si>
  <si>
    <t>3.T.01</t>
  </si>
  <si>
    <t>4.T.01</t>
  </si>
  <si>
    <t>5.T.01</t>
  </si>
  <si>
    <t>6</t>
  </si>
  <si>
    <t>6.T.01</t>
  </si>
  <si>
    <t>7</t>
  </si>
  <si>
    <t>7.T.01</t>
  </si>
  <si>
    <t>8</t>
  </si>
  <si>
    <t>8.T.01</t>
  </si>
  <si>
    <t>9</t>
  </si>
  <si>
    <t>100</t>
  </si>
  <si>
    <t>11</t>
  </si>
  <si>
    <t>120</t>
  </si>
  <si>
    <t>121</t>
  </si>
  <si>
    <t>122</t>
  </si>
  <si>
    <t>S.T.01</t>
  </si>
  <si>
    <t>091-70</t>
  </si>
  <si>
    <t>700</t>
  </si>
  <si>
    <t>701</t>
  </si>
  <si>
    <t>702</t>
  </si>
  <si>
    <t>703</t>
  </si>
  <si>
    <t>091-80</t>
  </si>
  <si>
    <t>000</t>
  </si>
  <si>
    <t>001</t>
  </si>
  <si>
    <t>002</t>
  </si>
  <si>
    <t>T1</t>
  </si>
  <si>
    <t>T1a</t>
  </si>
  <si>
    <t>091-91</t>
  </si>
  <si>
    <t>091-93</t>
  </si>
  <si>
    <t>091-94</t>
  </si>
  <si>
    <t>Ypenburgse Boslaan</t>
  </si>
  <si>
    <t>099</t>
  </si>
  <si>
    <t>099-01</t>
  </si>
  <si>
    <t>104</t>
  </si>
  <si>
    <t>105</t>
  </si>
  <si>
    <t>106</t>
  </si>
  <si>
    <t>107</t>
  </si>
  <si>
    <t>108</t>
  </si>
  <si>
    <t>109</t>
  </si>
  <si>
    <t>BEPROEVING SPEC</t>
  </si>
  <si>
    <t>112</t>
  </si>
  <si>
    <t>LINOLEUM_ESD</t>
  </si>
  <si>
    <t>113</t>
  </si>
  <si>
    <t>114</t>
  </si>
  <si>
    <t>115</t>
  </si>
  <si>
    <t>116</t>
  </si>
  <si>
    <t>117</t>
  </si>
  <si>
    <t>118</t>
  </si>
  <si>
    <t>119</t>
  </si>
  <si>
    <t>120a</t>
  </si>
  <si>
    <t>121a</t>
  </si>
  <si>
    <t>121b</t>
  </si>
  <si>
    <t>124</t>
  </si>
  <si>
    <t>125</t>
  </si>
  <si>
    <t>126</t>
  </si>
  <si>
    <t>127</t>
  </si>
  <si>
    <t>128</t>
  </si>
  <si>
    <t>129a</t>
  </si>
  <si>
    <t>130</t>
  </si>
  <si>
    <t>131</t>
  </si>
  <si>
    <t>132</t>
  </si>
  <si>
    <t>133</t>
  </si>
  <si>
    <t>134</t>
  </si>
  <si>
    <t>135</t>
  </si>
  <si>
    <t>136</t>
  </si>
  <si>
    <t>137</t>
  </si>
  <si>
    <t>204</t>
  </si>
  <si>
    <t>213A</t>
  </si>
  <si>
    <t>214a</t>
  </si>
  <si>
    <t>214b</t>
  </si>
  <si>
    <t>Rubber</t>
  </si>
  <si>
    <t>220</t>
  </si>
  <si>
    <t>221</t>
  </si>
  <si>
    <t>222</t>
  </si>
  <si>
    <t>223</t>
  </si>
  <si>
    <t>225</t>
  </si>
  <si>
    <t>226A</t>
  </si>
  <si>
    <t>226B</t>
  </si>
  <si>
    <t>226C</t>
  </si>
  <si>
    <t>227</t>
  </si>
  <si>
    <t>228</t>
  </si>
  <si>
    <t>301</t>
  </si>
  <si>
    <t>302</t>
  </si>
  <si>
    <t>303</t>
  </si>
  <si>
    <t>304</t>
  </si>
  <si>
    <t>099-03</t>
  </si>
  <si>
    <t>TRAFO</t>
  </si>
  <si>
    <t>099-04</t>
  </si>
  <si>
    <t>0.05A</t>
  </si>
  <si>
    <t>0.05B</t>
  </si>
  <si>
    <t>LINOLEUM_ANTISLIP</t>
  </si>
  <si>
    <t>0.14</t>
  </si>
  <si>
    <t>0.15</t>
  </si>
  <si>
    <t>0.16</t>
  </si>
  <si>
    <t>0.17A</t>
  </si>
  <si>
    <t>0.18</t>
  </si>
  <si>
    <t>0.19</t>
  </si>
  <si>
    <t>0.20</t>
  </si>
  <si>
    <t>0.21</t>
  </si>
  <si>
    <t>0.22</t>
  </si>
  <si>
    <t>0.23</t>
  </si>
  <si>
    <t>0.24</t>
  </si>
  <si>
    <t>0.25</t>
  </si>
  <si>
    <t>0.26</t>
  </si>
  <si>
    <t>0.27</t>
  </si>
  <si>
    <t>0.28</t>
  </si>
  <si>
    <t>0.29</t>
  </si>
  <si>
    <t>0.30</t>
  </si>
  <si>
    <t>0.31</t>
  </si>
  <si>
    <t>0.S.01</t>
  </si>
  <si>
    <t>0.S.01A</t>
  </si>
  <si>
    <t>0.S.01B</t>
  </si>
  <si>
    <t>0.S.02</t>
  </si>
  <si>
    <t>SANITAIRE RUIMTE SPEC</t>
  </si>
  <si>
    <t>0.S.02A</t>
  </si>
  <si>
    <t>0.S.03</t>
  </si>
  <si>
    <t>0.S.03A</t>
  </si>
  <si>
    <t>0.S.03B</t>
  </si>
  <si>
    <t>0.T.03</t>
  </si>
  <si>
    <t>0.TR.01</t>
  </si>
  <si>
    <t>0.TR.02</t>
  </si>
  <si>
    <t>1.TR.01</t>
  </si>
  <si>
    <t>1.TR.02</t>
  </si>
  <si>
    <t>2.TR.01</t>
  </si>
  <si>
    <t>2.TR.02</t>
  </si>
  <si>
    <t>099-08</t>
  </si>
  <si>
    <t>099-09</t>
  </si>
  <si>
    <t>099-10</t>
  </si>
  <si>
    <t>C-1</t>
  </si>
  <si>
    <t>C-2</t>
  </si>
  <si>
    <t>099-11</t>
  </si>
  <si>
    <t>D-1</t>
  </si>
  <si>
    <t>D-2</t>
  </si>
  <si>
    <t>D-3</t>
  </si>
  <si>
    <t>099-12</t>
  </si>
  <si>
    <t>099-15</t>
  </si>
  <si>
    <t>0.17</t>
  </si>
  <si>
    <t>0.32</t>
  </si>
  <si>
    <t>0.33</t>
  </si>
  <si>
    <t>0.34</t>
  </si>
  <si>
    <t>0.TR.12</t>
  </si>
  <si>
    <t>0.TR.13</t>
  </si>
  <si>
    <t>0.TR.14</t>
  </si>
  <si>
    <t>0.TR.15</t>
  </si>
  <si>
    <t>0.TR.16</t>
  </si>
  <si>
    <t>0.TR.17</t>
  </si>
  <si>
    <t>0.TR.19</t>
  </si>
  <si>
    <t>0.TR.20</t>
  </si>
  <si>
    <t>0.TR.21</t>
  </si>
  <si>
    <t>0.TR.28</t>
  </si>
  <si>
    <t>0.TR.33</t>
  </si>
  <si>
    <t>0.TR.34</t>
  </si>
  <si>
    <t>0.TR.35</t>
  </si>
  <si>
    <t>0.TR.36</t>
  </si>
  <si>
    <t>0.TR.37</t>
  </si>
  <si>
    <t>0.TR.38</t>
  </si>
  <si>
    <t>0.TR.39</t>
  </si>
  <si>
    <t>0.TR.40</t>
  </si>
  <si>
    <t>0.TR.41</t>
  </si>
  <si>
    <t>0.TR.42</t>
  </si>
  <si>
    <t>0.TR.43</t>
  </si>
  <si>
    <t>0.TR.44</t>
  </si>
  <si>
    <t>0.TR.45</t>
  </si>
  <si>
    <t>0.TR.46</t>
  </si>
  <si>
    <t>0.TR.47</t>
  </si>
  <si>
    <t>0.TR.48</t>
  </si>
  <si>
    <t>0.TR.49</t>
  </si>
  <si>
    <t>0.TR.50</t>
  </si>
  <si>
    <t>0.TR.51</t>
  </si>
  <si>
    <t>0.TR.52</t>
  </si>
  <si>
    <t>0.TR.53</t>
  </si>
  <si>
    <t>0.TR.54</t>
  </si>
  <si>
    <t>LIFT 1</t>
  </si>
  <si>
    <t>1.04</t>
  </si>
  <si>
    <t>1.05</t>
  </si>
  <si>
    <t>1.06</t>
  </si>
  <si>
    <t>1.07</t>
  </si>
  <si>
    <t>1.08</t>
  </si>
  <si>
    <t>1.09</t>
  </si>
  <si>
    <t>1.10</t>
  </si>
  <si>
    <t>1.13</t>
  </si>
  <si>
    <t>1.14</t>
  </si>
  <si>
    <t>1.15</t>
  </si>
  <si>
    <t>1.16</t>
  </si>
  <si>
    <t>1.17</t>
  </si>
  <si>
    <t>1.18</t>
  </si>
  <si>
    <t>1.19</t>
  </si>
  <si>
    <t>1.20</t>
  </si>
  <si>
    <t>1.21</t>
  </si>
  <si>
    <t>1.22</t>
  </si>
  <si>
    <t>1.23</t>
  </si>
  <si>
    <t>1.24</t>
  </si>
  <si>
    <t>1.25</t>
  </si>
  <si>
    <t>1.26</t>
  </si>
  <si>
    <t>1.27</t>
  </si>
  <si>
    <t>1.28</t>
  </si>
  <si>
    <t>1.29</t>
  </si>
  <si>
    <t>1.30</t>
  </si>
  <si>
    <t>1.31</t>
  </si>
  <si>
    <t>1.32</t>
  </si>
  <si>
    <t>1.33</t>
  </si>
  <si>
    <t>1.S.01</t>
  </si>
  <si>
    <t>1.S.02</t>
  </si>
  <si>
    <t>1.S.03</t>
  </si>
  <si>
    <t>1.S.03A</t>
  </si>
  <si>
    <t>1.S.03B</t>
  </si>
  <si>
    <t>1.S.04</t>
  </si>
  <si>
    <t>1.S.04A</t>
  </si>
  <si>
    <t>1.S.04B</t>
  </si>
  <si>
    <t>1.S.05</t>
  </si>
  <si>
    <t>1.T.02</t>
  </si>
  <si>
    <t>1.T.03</t>
  </si>
  <si>
    <t>1.TR.03</t>
  </si>
  <si>
    <t>1.TR.04</t>
  </si>
  <si>
    <t>LIFT 2</t>
  </si>
  <si>
    <t>2.T.02</t>
  </si>
  <si>
    <t>LIFT 3</t>
  </si>
  <si>
    <t>099-16</t>
  </si>
  <si>
    <t>0.35</t>
  </si>
  <si>
    <t>0.36</t>
  </si>
  <si>
    <t>0.37</t>
  </si>
  <si>
    <t>0.38</t>
  </si>
  <si>
    <t>0.39</t>
  </si>
  <si>
    <t>0.40</t>
  </si>
  <si>
    <t>0.41</t>
  </si>
  <si>
    <t>0.42</t>
  </si>
  <si>
    <t>0.43</t>
  </si>
  <si>
    <t>0.44</t>
  </si>
  <si>
    <t>0.45</t>
  </si>
  <si>
    <t>0.46</t>
  </si>
  <si>
    <t>0.47</t>
  </si>
  <si>
    <t>0.48</t>
  </si>
  <si>
    <t>0.49</t>
  </si>
  <si>
    <t>0.50</t>
  </si>
  <si>
    <t>0.51</t>
  </si>
  <si>
    <t>0.T.02</t>
  </si>
  <si>
    <t>0.TR.03</t>
  </si>
  <si>
    <t>0.TR.04</t>
  </si>
  <si>
    <t>099-17</t>
  </si>
  <si>
    <t>0.01a</t>
  </si>
  <si>
    <t>0.02a</t>
  </si>
  <si>
    <t>0.04a</t>
  </si>
  <si>
    <t>0.06a</t>
  </si>
  <si>
    <t>0.08a</t>
  </si>
  <si>
    <t>0.11a</t>
  </si>
  <si>
    <t>0.12a</t>
  </si>
  <si>
    <t>099-18</t>
  </si>
  <si>
    <t>-</t>
  </si>
  <si>
    <t>099-19</t>
  </si>
  <si>
    <t>stalen mat</t>
  </si>
  <si>
    <t>POST</t>
  </si>
  <si>
    <t>ESD vloer</t>
  </si>
  <si>
    <t>Tapijt tegels</t>
  </si>
  <si>
    <t>0.TR.06</t>
  </si>
  <si>
    <t>0.TR.07</t>
  </si>
  <si>
    <t>1.03</t>
  </si>
  <si>
    <t>099-22</t>
  </si>
  <si>
    <t>099-991</t>
  </si>
  <si>
    <t>0.A01</t>
  </si>
  <si>
    <t>0.A010</t>
  </si>
  <si>
    <t>0.A02</t>
  </si>
  <si>
    <t>0.A03</t>
  </si>
  <si>
    <t>0.A04</t>
  </si>
  <si>
    <t>0.A06</t>
  </si>
  <si>
    <t>0.A07</t>
  </si>
  <si>
    <t>0.A09</t>
  </si>
  <si>
    <t>0.A11</t>
  </si>
  <si>
    <t>0.A12</t>
  </si>
  <si>
    <t>0.A14</t>
  </si>
  <si>
    <t>0.A15</t>
  </si>
  <si>
    <t>0.A17</t>
  </si>
  <si>
    <t>0.A18</t>
  </si>
  <si>
    <t>0.A19</t>
  </si>
  <si>
    <t>0.A20</t>
  </si>
  <si>
    <t>0.B01</t>
  </si>
  <si>
    <t>0.B01a</t>
  </si>
  <si>
    <t>0.B05</t>
  </si>
  <si>
    <t>0.B06</t>
  </si>
  <si>
    <t>0.C02</t>
  </si>
  <si>
    <t>0.C02a</t>
  </si>
  <si>
    <t>0.C03</t>
  </si>
  <si>
    <t>0.C06</t>
  </si>
  <si>
    <t>0.C07</t>
  </si>
  <si>
    <t>0.C08</t>
  </si>
  <si>
    <t>0.C09</t>
  </si>
  <si>
    <t>0.C10</t>
  </si>
  <si>
    <t>0.C11a</t>
  </si>
  <si>
    <t>0.C11b</t>
  </si>
  <si>
    <t>0.C11c</t>
  </si>
  <si>
    <t>0.C13</t>
  </si>
  <si>
    <t>0.C14</t>
  </si>
  <si>
    <t>0.C15</t>
  </si>
  <si>
    <t>0.C17a</t>
  </si>
  <si>
    <t>0.C17b</t>
  </si>
  <si>
    <t>0.C18a</t>
  </si>
  <si>
    <t>0.C18b</t>
  </si>
  <si>
    <t>0.C19</t>
  </si>
  <si>
    <t>0.C20</t>
  </si>
  <si>
    <t>0.C21</t>
  </si>
  <si>
    <t>0.D03</t>
  </si>
  <si>
    <t>0.D04</t>
  </si>
  <si>
    <t>0.D05</t>
  </si>
  <si>
    <t>0.E01</t>
  </si>
  <si>
    <t>0.E06</t>
  </si>
  <si>
    <t>0.E09</t>
  </si>
  <si>
    <t>0.E10</t>
  </si>
  <si>
    <t>0.E11a</t>
  </si>
  <si>
    <t>0.E11b</t>
  </si>
  <si>
    <t>0.E11c</t>
  </si>
  <si>
    <t>0.E11d</t>
  </si>
  <si>
    <t>0.E17</t>
  </si>
  <si>
    <t>0.E21</t>
  </si>
  <si>
    <t>0.F01</t>
  </si>
  <si>
    <t>0.F03</t>
  </si>
  <si>
    <t>0.F04</t>
  </si>
  <si>
    <t>0.F05</t>
  </si>
  <si>
    <t>0.F06</t>
  </si>
  <si>
    <t>0.F09a</t>
  </si>
  <si>
    <t>0.F09b</t>
  </si>
  <si>
    <t>0.F11a</t>
  </si>
  <si>
    <t>0.F11b</t>
  </si>
  <si>
    <t>0.F13</t>
  </si>
  <si>
    <t>0.F14</t>
  </si>
  <si>
    <t>0.F15</t>
  </si>
  <si>
    <t>0.F16</t>
  </si>
  <si>
    <t>0.H13</t>
  </si>
  <si>
    <t>0.H15</t>
  </si>
  <si>
    <t>0.H17</t>
  </si>
  <si>
    <t>0.H20</t>
  </si>
  <si>
    <t>0.J01</t>
  </si>
  <si>
    <t>0.J02</t>
  </si>
  <si>
    <t>0.J03</t>
  </si>
  <si>
    <t>0.J04</t>
  </si>
  <si>
    <t>0.J09a</t>
  </si>
  <si>
    <t>0.J09b</t>
  </si>
  <si>
    <t>0.J09c</t>
  </si>
  <si>
    <t>0.J10</t>
  </si>
  <si>
    <t>0.J10a</t>
  </si>
  <si>
    <t>0.J11</t>
  </si>
  <si>
    <t>0.J12</t>
  </si>
  <si>
    <t>0.J13</t>
  </si>
  <si>
    <t>0.J15</t>
  </si>
  <si>
    <t>0.J16</t>
  </si>
  <si>
    <t>0.K01</t>
  </si>
  <si>
    <t>0.K02</t>
  </si>
  <si>
    <t>0.K05</t>
  </si>
  <si>
    <t>0.K08</t>
  </si>
  <si>
    <t>0.K09</t>
  </si>
  <si>
    <t>1.A01</t>
  </si>
  <si>
    <t>1.A01a</t>
  </si>
  <si>
    <t>1.A03</t>
  </si>
  <si>
    <t>1.A04</t>
  </si>
  <si>
    <t>1.A06</t>
  </si>
  <si>
    <t>1.A08</t>
  </si>
  <si>
    <t>1.A10a</t>
  </si>
  <si>
    <t>1.A10b</t>
  </si>
  <si>
    <t>1.A11</t>
  </si>
  <si>
    <t>1.A13</t>
  </si>
  <si>
    <t>1.A14</t>
  </si>
  <si>
    <t>1.A15</t>
  </si>
  <si>
    <t>1.A16</t>
  </si>
  <si>
    <t>1.A18</t>
  </si>
  <si>
    <t>1.B04a</t>
  </si>
  <si>
    <t>1.B04b</t>
  </si>
  <si>
    <t>1.B04c</t>
  </si>
  <si>
    <t>1.B04d</t>
  </si>
  <si>
    <t>1.B12</t>
  </si>
  <si>
    <t>1.B12a</t>
  </si>
  <si>
    <t>1.C02</t>
  </si>
  <si>
    <t>1.C03</t>
  </si>
  <si>
    <t>1.C04</t>
  </si>
  <si>
    <t>1.C05</t>
  </si>
  <si>
    <t>1.C06</t>
  </si>
  <si>
    <t>1.C07</t>
  </si>
  <si>
    <t>1.C08</t>
  </si>
  <si>
    <t>1.C09</t>
  </si>
  <si>
    <t>1.C10</t>
  </si>
  <si>
    <t>1.C11</t>
  </si>
  <si>
    <t>1.C14</t>
  </si>
  <si>
    <t>1.C15</t>
  </si>
  <si>
    <t>1.C16</t>
  </si>
  <si>
    <t>1.C17</t>
  </si>
  <si>
    <t>1.C18</t>
  </si>
  <si>
    <t>1.C19</t>
  </si>
  <si>
    <t>1.C20</t>
  </si>
  <si>
    <t>1.C21</t>
  </si>
  <si>
    <t>1.D07</t>
  </si>
  <si>
    <t>1.D11</t>
  </si>
  <si>
    <t>1.E02</t>
  </si>
  <si>
    <t>1.E03a</t>
  </si>
  <si>
    <t>1.E03b</t>
  </si>
  <si>
    <t>1.E04</t>
  </si>
  <si>
    <t>1.E06</t>
  </si>
  <si>
    <t>1.E07a</t>
  </si>
  <si>
    <t>1.E07b</t>
  </si>
  <si>
    <t>1.E08</t>
  </si>
  <si>
    <t>1.E09</t>
  </si>
  <si>
    <t>1.E10</t>
  </si>
  <si>
    <t>1.E10a</t>
  </si>
  <si>
    <t>1.E10b</t>
  </si>
  <si>
    <t>1.E10c</t>
  </si>
  <si>
    <t>1.E10d</t>
  </si>
  <si>
    <t>1.E10e</t>
  </si>
  <si>
    <t>1.E11a</t>
  </si>
  <si>
    <t>1.E11b</t>
  </si>
  <si>
    <t>1.E11c</t>
  </si>
  <si>
    <t>1.E11d</t>
  </si>
  <si>
    <t>1.E12</t>
  </si>
  <si>
    <t>1.E13</t>
  </si>
  <si>
    <t>1.E14</t>
  </si>
  <si>
    <t>1.E15a</t>
  </si>
  <si>
    <t>1.E15b</t>
  </si>
  <si>
    <t>1.E16</t>
  </si>
  <si>
    <t>1.E17</t>
  </si>
  <si>
    <t>1.E18a</t>
  </si>
  <si>
    <t>1.E18b</t>
  </si>
  <si>
    <t>1.E18c</t>
  </si>
  <si>
    <t>1.E19</t>
  </si>
  <si>
    <t>1.E21</t>
  </si>
  <si>
    <t>1.F01</t>
  </si>
  <si>
    <t>1.F03</t>
  </si>
  <si>
    <t>1.F11c</t>
  </si>
  <si>
    <t>1.F15</t>
  </si>
  <si>
    <t>1.G01</t>
  </si>
  <si>
    <t>1.G02</t>
  </si>
  <si>
    <t>1.G03</t>
  </si>
  <si>
    <t>1.G04</t>
  </si>
  <si>
    <t>1.G05</t>
  </si>
  <si>
    <t>1.G06</t>
  </si>
  <si>
    <t>1.G07</t>
  </si>
  <si>
    <t>1.G08</t>
  </si>
  <si>
    <t>1.G09</t>
  </si>
  <si>
    <t>1.G10</t>
  </si>
  <si>
    <t>1.G11</t>
  </si>
  <si>
    <t>1.G11a</t>
  </si>
  <si>
    <t>1.G12</t>
  </si>
  <si>
    <t>1.G13</t>
  </si>
  <si>
    <t>1.G14</t>
  </si>
  <si>
    <t>1.G15</t>
  </si>
  <si>
    <t>1.G16</t>
  </si>
  <si>
    <t>1.G17</t>
  </si>
  <si>
    <t>1.G18</t>
  </si>
  <si>
    <t>1.G19</t>
  </si>
  <si>
    <t>1.G20</t>
  </si>
  <si>
    <t>1.G21</t>
  </si>
  <si>
    <t>1.H01</t>
  </si>
  <si>
    <t>1.H02</t>
  </si>
  <si>
    <t>1.H05</t>
  </si>
  <si>
    <t>1.H06</t>
  </si>
  <si>
    <t>1.H11</t>
  </si>
  <si>
    <t>1.H13</t>
  </si>
  <si>
    <t>1.H16</t>
  </si>
  <si>
    <t>1.H18</t>
  </si>
  <si>
    <t>2.A01</t>
  </si>
  <si>
    <t>2.A11</t>
  </si>
  <si>
    <t>2.E09</t>
  </si>
  <si>
    <t>2.E10</t>
  </si>
  <si>
    <t>2.E10a</t>
  </si>
  <si>
    <t>2.E11</t>
  </si>
  <si>
    <t>2.F09a</t>
  </si>
  <si>
    <t>2.F09b</t>
  </si>
  <si>
    <t>2.F09c</t>
  </si>
  <si>
    <t>2.F10</t>
  </si>
  <si>
    <t>2.F11a</t>
  </si>
  <si>
    <t>2.F11b</t>
  </si>
  <si>
    <t>2.F11c</t>
  </si>
  <si>
    <t>Zernikelaan</t>
  </si>
  <si>
    <t>055</t>
  </si>
  <si>
    <t>055-01</t>
  </si>
  <si>
    <t>2.05</t>
  </si>
  <si>
    <t>2.06</t>
  </si>
  <si>
    <t>2.07</t>
  </si>
  <si>
    <t>2.08</t>
  </si>
  <si>
    <t>2.09</t>
  </si>
  <si>
    <t>2.10</t>
  </si>
  <si>
    <t>2.11</t>
  </si>
  <si>
    <t>2.12</t>
  </si>
  <si>
    <t>2.13</t>
  </si>
  <si>
    <t>2.13a</t>
  </si>
  <si>
    <t>2.13b</t>
  </si>
  <si>
    <t>2.13c</t>
  </si>
  <si>
    <t>2.14</t>
  </si>
  <si>
    <t>2.15</t>
  </si>
  <si>
    <t>2.16</t>
  </si>
  <si>
    <t>2.17</t>
  </si>
  <si>
    <t>2.19</t>
  </si>
  <si>
    <t>2.19a</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</si>
  <si>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</si>
  <si>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</si>
  <si>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</si>
  <si>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</si>
  <si>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</si>
  <si>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</si>
  <si>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</si>
  <si>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</si>
  <si>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</si>
  <si>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</si>
  <si>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</si>
  <si>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</si>
  <si>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</si>
  <si>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</si>
  <si>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</si>
  <si>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</si>
  <si>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</si>
  <si>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</si>
  <si>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</si>
  <si>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</si>
  <si>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</si>
  <si>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</si>
  <si>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</si>
  <si>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</si>
  <si>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</si>
  <si>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</si>
  <si>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</si>
  <si>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</si>
  <si>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2.47a</t>
  </si>
  <si>
    <t>2.48</t>
  </si>
  <si>
    <t>2.50</t>
  </si>
  <si>
    <t>2.52</t>
  </si>
  <si>
    <t>2.54</t>
  </si>
  <si>
    <t>2.56</t>
  </si>
  <si>
    <t>2.58</t>
  </si>
  <si>
    <t>2.60</t>
  </si>
  <si>
    <t>2.62</t>
  </si>
  <si>
    <t>2.64</t>
  </si>
  <si>
    <t>2.G.3</t>
  </si>
  <si>
    <t>2.G.4</t>
  </si>
  <si>
    <t>2.G.5</t>
  </si>
  <si>
    <t>2.G.6</t>
  </si>
  <si>
    <t>2.G2</t>
  </si>
  <si>
    <t>2.TR.17</t>
  </si>
  <si>
    <t>2.TR.18</t>
  </si>
  <si>
    <t>K2.01</t>
  </si>
  <si>
    <t>K2.03</t>
  </si>
  <si>
    <t>K2.04</t>
  </si>
  <si>
    <t>K2.05</t>
  </si>
  <si>
    <t>K2.07</t>
  </si>
  <si>
    <t>K2.11</t>
  </si>
  <si>
    <t>K2.12</t>
  </si>
  <si>
    <t>K2.13</t>
  </si>
  <si>
    <t>K2.14</t>
  </si>
  <si>
    <t>K2.17</t>
  </si>
  <si>
    <t>K2.18</t>
  </si>
  <si>
    <t>Automotive Campus</t>
  </si>
  <si>
    <t>102-01</t>
  </si>
  <si>
    <t>3.100</t>
  </si>
  <si>
    <t>3.102</t>
  </si>
  <si>
    <t>3.103</t>
  </si>
  <si>
    <t>3.104</t>
  </si>
  <si>
    <t>3.106</t>
  </si>
  <si>
    <t>3.107</t>
  </si>
  <si>
    <t>3.108</t>
  </si>
  <si>
    <t>3.109</t>
  </si>
  <si>
    <t>3.110</t>
  </si>
  <si>
    <t>3.113</t>
  </si>
  <si>
    <t>3.114</t>
  </si>
  <si>
    <t>3.115</t>
  </si>
  <si>
    <t>3.116</t>
  </si>
  <si>
    <t>3.117</t>
  </si>
  <si>
    <t>3.118</t>
  </si>
  <si>
    <t>3.119</t>
  </si>
  <si>
    <t>3.195</t>
  </si>
  <si>
    <t>3.195A</t>
  </si>
  <si>
    <t>3.196</t>
  </si>
  <si>
    <t>3.197</t>
  </si>
  <si>
    <t>3.197A</t>
  </si>
  <si>
    <t>3.197B</t>
  </si>
  <si>
    <t>3.198</t>
  </si>
  <si>
    <t>3.199</t>
  </si>
  <si>
    <t>3.199A</t>
  </si>
  <si>
    <t>3.199B</t>
  </si>
  <si>
    <t>3.199C</t>
  </si>
  <si>
    <t>3.200</t>
  </si>
  <si>
    <t>3.200A</t>
  </si>
  <si>
    <t>3.220</t>
  </si>
  <si>
    <t>3.221</t>
  </si>
  <si>
    <t>3.223</t>
  </si>
  <si>
    <t>3.224</t>
  </si>
  <si>
    <t>3.225</t>
  </si>
  <si>
    <t>3.226</t>
  </si>
  <si>
    <t>3.227</t>
  </si>
  <si>
    <t>3.228</t>
  </si>
  <si>
    <t>3.229</t>
  </si>
  <si>
    <t>3.230</t>
  </si>
  <si>
    <t>3.231</t>
  </si>
  <si>
    <t>3.232</t>
  </si>
  <si>
    <t>3.233</t>
  </si>
  <si>
    <t>3.235</t>
  </si>
  <si>
    <t>3.236</t>
  </si>
  <si>
    <t>3.237</t>
  </si>
  <si>
    <t>3.238</t>
  </si>
  <si>
    <t>3.239</t>
  </si>
  <si>
    <t>3.240</t>
  </si>
  <si>
    <t>3.241</t>
  </si>
  <si>
    <t>3.242</t>
  </si>
  <si>
    <t>3.244</t>
  </si>
  <si>
    <t>3.245</t>
  </si>
  <si>
    <t>3.246</t>
  </si>
  <si>
    <t>3.247</t>
  </si>
  <si>
    <t>3.295</t>
  </si>
  <si>
    <t>3.295A</t>
  </si>
  <si>
    <t>3.296</t>
  </si>
  <si>
    <t>3.297</t>
  </si>
  <si>
    <t>3.297A</t>
  </si>
  <si>
    <t>3.297B</t>
  </si>
  <si>
    <t>3.298</t>
  </si>
  <si>
    <t>3.299</t>
  </si>
  <si>
    <t>3.299A</t>
  </si>
  <si>
    <t>3.299B</t>
  </si>
  <si>
    <t>3.299C</t>
  </si>
  <si>
    <t>3.404</t>
  </si>
  <si>
    <t>3.405</t>
  </si>
  <si>
    <t>3.406</t>
  </si>
  <si>
    <t>3.407</t>
  </si>
  <si>
    <t>103-04</t>
  </si>
  <si>
    <t>E-0.01</t>
  </si>
  <si>
    <t>E-0.02</t>
  </si>
  <si>
    <t>E-0.03</t>
  </si>
  <si>
    <t>M-.023B</t>
  </si>
  <si>
    <t>M-0.01</t>
  </si>
  <si>
    <t>M-0.02</t>
  </si>
  <si>
    <t>M-0.02A</t>
  </si>
  <si>
    <t>M-0.03</t>
  </si>
  <si>
    <t>M-0.04</t>
  </si>
  <si>
    <t>M-0.05</t>
  </si>
  <si>
    <t>M-0.06</t>
  </si>
  <si>
    <t>M-0.07</t>
  </si>
  <si>
    <t>M-0.08</t>
  </si>
  <si>
    <t>M-0.09</t>
  </si>
  <si>
    <t>M-0.10</t>
  </si>
  <si>
    <t>M-0.11</t>
  </si>
  <si>
    <t>TRAANPLAAT</t>
  </si>
  <si>
    <t>M-0.11A</t>
  </si>
  <si>
    <t>M-0.11B</t>
  </si>
  <si>
    <t>M-0.12</t>
  </si>
  <si>
    <t>M-0.13</t>
  </si>
  <si>
    <t>M-0.14</t>
  </si>
  <si>
    <t>M-0.15</t>
  </si>
  <si>
    <t>M-0.16</t>
  </si>
  <si>
    <t>M-0.17</t>
  </si>
  <si>
    <t>M-0.17A</t>
  </si>
  <si>
    <t>M-0.18</t>
  </si>
  <si>
    <t>M-0.18A</t>
  </si>
  <si>
    <t>M-0.18B</t>
  </si>
  <si>
    <t>M-0.21A</t>
  </si>
  <si>
    <t>M-0.21B</t>
  </si>
  <si>
    <t>M-0.21C</t>
  </si>
  <si>
    <t>M-0.22A</t>
  </si>
  <si>
    <t>M-0.22B</t>
  </si>
  <si>
    <t>M-0.23A</t>
  </si>
  <si>
    <t>M-0.24</t>
  </si>
  <si>
    <t>M-T1</t>
  </si>
  <si>
    <t>E-1.01</t>
  </si>
  <si>
    <t>E-1.02</t>
  </si>
  <si>
    <t>E-T1</t>
  </si>
  <si>
    <t>M-1.01</t>
  </si>
  <si>
    <t>M-1.02</t>
  </si>
  <si>
    <t>M-1.03</t>
  </si>
  <si>
    <t>M-1.04</t>
  </si>
  <si>
    <t>M-1.05</t>
  </si>
  <si>
    <t>M-1.06</t>
  </si>
  <si>
    <t>M-1.07</t>
  </si>
  <si>
    <t>M-1.09</t>
  </si>
  <si>
    <t>M-1.10</t>
  </si>
  <si>
    <t>M-1.11</t>
  </si>
  <si>
    <t>M-1.12</t>
  </si>
  <si>
    <t>M-1.13</t>
  </si>
  <si>
    <t>M-1.14</t>
  </si>
  <si>
    <t>M-1.15</t>
  </si>
  <si>
    <t>M-1.16</t>
  </si>
  <si>
    <t>M-1.17</t>
  </si>
  <si>
    <t>M-1.18</t>
  </si>
  <si>
    <t>M-1.19</t>
  </si>
  <si>
    <t>M-1.19a</t>
  </si>
  <si>
    <t>M-1.20</t>
  </si>
  <si>
    <t>M-1.21</t>
  </si>
  <si>
    <t>M-1.22</t>
  </si>
  <si>
    <t>M-1.23</t>
  </si>
  <si>
    <t>M-1.24</t>
  </si>
  <si>
    <t>M-T3</t>
  </si>
  <si>
    <t>M-T4</t>
  </si>
  <si>
    <t>M-T5</t>
  </si>
  <si>
    <t>M-T6</t>
  </si>
  <si>
    <t>M-2.01</t>
  </si>
  <si>
    <t>M-2.02</t>
  </si>
  <si>
    <t>M-2.03</t>
  </si>
  <si>
    <t>M-T7</t>
  </si>
  <si>
    <t>M-T8</t>
  </si>
  <si>
    <t>M-S.01</t>
  </si>
  <si>
    <t>M-S.02</t>
  </si>
  <si>
    <t>M-S.03</t>
  </si>
  <si>
    <t>M-S.03a</t>
  </si>
  <si>
    <t>M-S.03b</t>
  </si>
  <si>
    <t>M-S.05</t>
  </si>
  <si>
    <t>M-S.06</t>
  </si>
  <si>
    <t>M-S.07</t>
  </si>
  <si>
    <t>M-S.08</t>
  </si>
  <si>
    <t>M-S.10a</t>
  </si>
  <si>
    <t>M-S.10b</t>
  </si>
  <si>
    <t>M-S.10c</t>
  </si>
  <si>
    <t>M-S.11</t>
  </si>
  <si>
    <t>M-S.13</t>
  </si>
  <si>
    <t>M-S.14</t>
  </si>
  <si>
    <t>M-S.15</t>
  </si>
  <si>
    <t>M-S12</t>
  </si>
  <si>
    <t>M-T2</t>
  </si>
  <si>
    <t>103-40</t>
  </si>
  <si>
    <t>GIETVLOER/ TAPIJT</t>
  </si>
  <si>
    <t>0.L.01</t>
  </si>
  <si>
    <t>1.02a</t>
  </si>
  <si>
    <t>1.02b</t>
  </si>
  <si>
    <t>1.11</t>
  </si>
  <si>
    <t>HOUT</t>
  </si>
  <si>
    <t>1.L.01</t>
  </si>
  <si>
    <t>2.02a</t>
  </si>
  <si>
    <t>2.02b</t>
  </si>
  <si>
    <t>2.L.01</t>
  </si>
  <si>
    <t>2.T.01</t>
  </si>
  <si>
    <t>Sylviusweg</t>
  </si>
  <si>
    <t>048</t>
  </si>
  <si>
    <t>048-06</t>
  </si>
  <si>
    <t>Tegels</t>
  </si>
  <si>
    <t>06.01a</t>
  </si>
  <si>
    <t>Schoonloopmat</t>
  </si>
  <si>
    <t>Tapijttegels</t>
  </si>
  <si>
    <t>06.03A</t>
  </si>
  <si>
    <t xml:space="preserve">Vloerbedekking   </t>
  </si>
  <si>
    <t>Vloerbedekking</t>
  </si>
  <si>
    <t>06.08</t>
  </si>
  <si>
    <t>06.09</t>
  </si>
  <si>
    <t>06.10</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</si>
  <si>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</si>
  <si>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</si>
  <si>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</si>
  <si>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</si>
  <si>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</si>
  <si>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</si>
  <si>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</si>
  <si>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</si>
  <si>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</si>
  <si>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</si>
  <si>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</si>
  <si>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</si>
  <si>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</si>
  <si>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</si>
  <si>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</si>
  <si>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</si>
  <si>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</si>
  <si>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</si>
  <si>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</si>
  <si>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</si>
  <si>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</si>
  <si>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06.33a</t>
  </si>
  <si>
    <t>06.34</t>
  </si>
  <si>
    <t>06.35</t>
  </si>
  <si>
    <t>06.35A</t>
  </si>
  <si>
    <t>06.35B</t>
  </si>
  <si>
    <t>06.35C</t>
  </si>
  <si>
    <t>06.36</t>
  </si>
  <si>
    <t>06.36A</t>
  </si>
  <si>
    <t>06.36B</t>
  </si>
  <si>
    <t>06.37</t>
  </si>
  <si>
    <t>06.38</t>
  </si>
  <si>
    <t>06.39</t>
  </si>
  <si>
    <t>Gietvloer</t>
  </si>
  <si>
    <t>06.39A</t>
  </si>
  <si>
    <t>06.40</t>
  </si>
  <si>
    <t>06.41</t>
  </si>
  <si>
    <t>16.01</t>
  </si>
  <si>
    <t>16.02</t>
  </si>
  <si>
    <t>16.03</t>
  </si>
  <si>
    <t>16.03A</t>
  </si>
  <si>
    <t>16.04</t>
  </si>
  <si>
    <t>16.05</t>
  </si>
  <si>
    <t>16.06</t>
  </si>
  <si>
    <t>16.07</t>
  </si>
  <si>
    <t>16.08</t>
  </si>
  <si>
    <t>16.09</t>
  </si>
  <si>
    <t>16.10</t>
  </si>
  <si>
    <t>16.11</t>
  </si>
  <si>
    <t>16.12</t>
  </si>
  <si>
    <t>16.13</t>
  </si>
  <si>
    <t>16.14</t>
  </si>
  <si>
    <t>16.16</t>
  </si>
  <si>
    <t>16.17</t>
  </si>
  <si>
    <t>16.18</t>
  </si>
  <si>
    <t>16.19</t>
  </si>
  <si>
    <t>16.20</t>
  </si>
  <si>
    <t>16.23</t>
  </si>
  <si>
    <t>16.24</t>
  </si>
  <si>
    <t>16.25</t>
  </si>
  <si>
    <t>16.26</t>
  </si>
  <si>
    <t>16.26A</t>
  </si>
  <si>
    <t>16.26B</t>
  </si>
  <si>
    <t>16.27</t>
  </si>
  <si>
    <t>16.28</t>
  </si>
  <si>
    <t>16.29</t>
  </si>
  <si>
    <t>16.29a</t>
  </si>
  <si>
    <t>16.30</t>
  </si>
  <si>
    <t>16.30a</t>
  </si>
  <si>
    <t>16.31</t>
  </si>
  <si>
    <t>16.32</t>
  </si>
  <si>
    <t>16.33</t>
  </si>
  <si>
    <t>16.34</t>
  </si>
  <si>
    <t>16.35</t>
  </si>
  <si>
    <t>16.36</t>
  </si>
  <si>
    <t>16.36A</t>
  </si>
  <si>
    <t>16.36B</t>
  </si>
  <si>
    <t>16.37</t>
  </si>
  <si>
    <t>16.37A</t>
  </si>
  <si>
    <t>16.37B</t>
  </si>
  <si>
    <t>16.38</t>
  </si>
  <si>
    <t>16.39</t>
  </si>
  <si>
    <t>16.40</t>
  </si>
  <si>
    <t>16.41</t>
  </si>
  <si>
    <t>16.42</t>
  </si>
  <si>
    <t>26.01</t>
  </si>
  <si>
    <t>26.01A</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</si>
  <si>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</si>
  <si>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</si>
  <si>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</si>
  <si>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</si>
  <si>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</si>
  <si>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</si>
  <si>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</si>
  <si>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</si>
  <si>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</si>
  <si>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</si>
  <si>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</si>
  <si>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</si>
  <si>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</si>
  <si>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</si>
  <si>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</si>
  <si>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</si>
  <si>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</si>
  <si>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</si>
  <si>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</si>
  <si>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</si>
  <si>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</si>
  <si>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</si>
  <si>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</si>
  <si>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</si>
  <si>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</si>
  <si>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</si>
  <si>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</si>
  <si>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</si>
  <si>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</si>
  <si>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</si>
  <si>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</si>
  <si>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26.38</t>
  </si>
  <si>
    <t>26.39</t>
  </si>
  <si>
    <t>26.40</t>
  </si>
  <si>
    <t>26.41</t>
  </si>
  <si>
    <t>26.42</t>
  </si>
  <si>
    <t>26.42A</t>
  </si>
  <si>
    <t>26.42B</t>
  </si>
  <si>
    <t>26.43</t>
  </si>
  <si>
    <t>26.43A</t>
  </si>
  <si>
    <t>26.43B</t>
  </si>
  <si>
    <t>26.44</t>
  </si>
  <si>
    <t>26.45</t>
  </si>
  <si>
    <t>26.46</t>
  </si>
  <si>
    <t>26.47</t>
  </si>
  <si>
    <t>26.48</t>
  </si>
  <si>
    <t>26.49</t>
  </si>
  <si>
    <t>26.50</t>
  </si>
  <si>
    <t>26.51</t>
  </si>
  <si>
    <t>26.52</t>
  </si>
  <si>
    <t>26.53</t>
  </si>
  <si>
    <t>26.54</t>
  </si>
  <si>
    <t>26.55</t>
  </si>
  <si>
    <t>36.01</t>
  </si>
  <si>
    <t>36.02</t>
  </si>
  <si>
    <t>36.03</t>
  </si>
  <si>
    <t>36.04</t>
  </si>
  <si>
    <t>36.05</t>
  </si>
  <si>
    <t>36.06</t>
  </si>
  <si>
    <t>36.07</t>
  </si>
  <si>
    <t>36.08</t>
  </si>
  <si>
    <t>36.09</t>
  </si>
  <si>
    <t>36.10</t>
  </si>
  <si>
    <t>36.11</t>
  </si>
  <si>
    <t>36.12</t>
  </si>
  <si>
    <t>36.13</t>
  </si>
  <si>
    <t>36.14</t>
  </si>
  <si>
    <t>36.15</t>
  </si>
  <si>
    <t>36.16</t>
  </si>
  <si>
    <t>36.17</t>
  </si>
  <si>
    <t>36.18</t>
  </si>
  <si>
    <t>36.19</t>
  </si>
  <si>
    <t>36.20</t>
  </si>
  <si>
    <t>36.20A</t>
  </si>
  <si>
    <t>36.21</t>
  </si>
  <si>
    <t>36.22</t>
  </si>
  <si>
    <t>36.22a</t>
  </si>
  <si>
    <t>36.23</t>
  </si>
  <si>
    <t>36.23A</t>
  </si>
  <si>
    <t>36.24</t>
  </si>
  <si>
    <t>36.24A</t>
  </si>
  <si>
    <t>36.25</t>
  </si>
  <si>
    <t>36.26</t>
  </si>
  <si>
    <t>36.27</t>
  </si>
  <si>
    <t>36.28</t>
  </si>
  <si>
    <t>36.29</t>
  </si>
  <si>
    <t>36.29A</t>
  </si>
  <si>
    <t>36.29B</t>
  </si>
  <si>
    <t>36.30</t>
  </si>
  <si>
    <t>36.30A</t>
  </si>
  <si>
    <t>36.30B</t>
  </si>
  <si>
    <t>36.31</t>
  </si>
  <si>
    <t>36.32</t>
  </si>
  <si>
    <t>36.33</t>
  </si>
  <si>
    <t>36.34</t>
  </si>
  <si>
    <t>36.35</t>
  </si>
  <si>
    <t>36.36</t>
  </si>
  <si>
    <t>36.37</t>
  </si>
  <si>
    <t>36.38</t>
  </si>
  <si>
    <t>36.39</t>
  </si>
  <si>
    <t>36.40</t>
  </si>
  <si>
    <t>36.41</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</si>
  <si>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</si>
  <si>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</si>
  <si>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</si>
  <si>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</si>
  <si>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</si>
  <si>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</si>
  <si>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</si>
  <si>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</si>
  <si>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</si>
  <si>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</si>
  <si>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</si>
  <si>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</si>
  <si>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</si>
  <si>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</si>
  <si>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</si>
  <si>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</si>
  <si>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</si>
  <si>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</si>
  <si>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</si>
  <si>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</si>
  <si>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</si>
  <si>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</si>
  <si>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</si>
  <si>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</si>
  <si>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</si>
  <si>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</si>
  <si>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</si>
  <si>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</si>
  <si>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</si>
  <si>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</si>
  <si>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</si>
  <si>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</si>
  <si>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</si>
  <si>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</si>
  <si>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</si>
  <si>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</si>
  <si>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</si>
  <si>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</si>
  <si>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</si>
  <si>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46.39A</t>
  </si>
  <si>
    <t>46.39B</t>
  </si>
  <si>
    <t>46.40</t>
  </si>
  <si>
    <t>46.40A</t>
  </si>
  <si>
    <t>46.40B</t>
  </si>
  <si>
    <t>46.41</t>
  </si>
  <si>
    <t>46.42</t>
  </si>
  <si>
    <t>46.43</t>
  </si>
  <si>
    <t>46.44</t>
  </si>
  <si>
    <t>46.45</t>
  </si>
  <si>
    <t>46.46</t>
  </si>
  <si>
    <t>46.47</t>
  </si>
  <si>
    <t>46.48</t>
  </si>
  <si>
    <t>46.49</t>
  </si>
  <si>
    <t>46.50</t>
  </si>
  <si>
    <t>46.51</t>
  </si>
  <si>
    <t>56.01</t>
  </si>
  <si>
    <t>56.02</t>
  </si>
  <si>
    <t>56.03</t>
  </si>
  <si>
    <t>56.04</t>
  </si>
  <si>
    <t>56.05</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</si>
  <si>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</si>
  <si>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</si>
  <si>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</si>
  <si>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</si>
  <si>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</si>
  <si>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</si>
  <si>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</si>
  <si>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</si>
  <si>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</si>
  <si>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</si>
  <si>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</si>
  <si>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</si>
  <si>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</si>
  <si>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</si>
  <si>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</si>
  <si>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</si>
  <si>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</si>
  <si>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</si>
  <si>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</si>
  <si>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</si>
  <si>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</si>
  <si>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</si>
  <si>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</si>
  <si>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</si>
  <si>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</si>
  <si>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</si>
  <si>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</si>
  <si>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</si>
  <si>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</si>
  <si>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</si>
  <si>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</si>
  <si>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</si>
  <si>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</si>
  <si>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</si>
  <si>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56.41A</t>
  </si>
  <si>
    <t>56.41B</t>
  </si>
  <si>
    <t>56.42</t>
  </si>
  <si>
    <t>56.42A</t>
  </si>
  <si>
    <t>56.42B</t>
  </si>
  <si>
    <t>56.43</t>
  </si>
  <si>
    <t>56.43A</t>
  </si>
  <si>
    <t>56.44</t>
  </si>
  <si>
    <t>56.45</t>
  </si>
  <si>
    <t>56.46</t>
  </si>
  <si>
    <t>56.47</t>
  </si>
  <si>
    <t>56.48</t>
  </si>
  <si>
    <t>56.49</t>
  </si>
  <si>
    <t>56.50</t>
  </si>
  <si>
    <t>56.51</t>
  </si>
  <si>
    <t>56.52</t>
  </si>
  <si>
    <t>56.53</t>
  </si>
  <si>
    <t>Westerduinweg</t>
  </si>
  <si>
    <t>127-01</t>
  </si>
  <si>
    <t>01.04a</t>
  </si>
  <si>
    <t>01.04b</t>
  </si>
  <si>
    <t>01.06a</t>
  </si>
  <si>
    <t>01.06b</t>
  </si>
  <si>
    <t>01.06c</t>
  </si>
  <si>
    <t>127-19</t>
  </si>
  <si>
    <t>003</t>
  </si>
  <si>
    <t>004</t>
  </si>
  <si>
    <t>005</t>
  </si>
  <si>
    <t>006</t>
  </si>
  <si>
    <t>007</t>
  </si>
  <si>
    <t>007a</t>
  </si>
  <si>
    <t>008</t>
  </si>
  <si>
    <t>008a</t>
  </si>
  <si>
    <t>009</t>
  </si>
  <si>
    <t>010</t>
  </si>
  <si>
    <t>011</t>
  </si>
  <si>
    <t>012</t>
  </si>
  <si>
    <t>013</t>
  </si>
  <si>
    <t>013a</t>
  </si>
  <si>
    <t>014</t>
  </si>
  <si>
    <t>015</t>
  </si>
  <si>
    <t>127-20</t>
  </si>
  <si>
    <t>003a</t>
  </si>
  <si>
    <t>003b</t>
  </si>
  <si>
    <t>003c</t>
  </si>
  <si>
    <t>127-27A</t>
  </si>
  <si>
    <t>127-31</t>
  </si>
  <si>
    <t>0.1</t>
  </si>
  <si>
    <t>0.1a</t>
  </si>
  <si>
    <t>0.2</t>
  </si>
  <si>
    <t>0.30a</t>
  </si>
  <si>
    <t>0.30B</t>
  </si>
  <si>
    <t>0.32a</t>
  </si>
  <si>
    <t>0.33a</t>
  </si>
  <si>
    <t>0.5</t>
  </si>
  <si>
    <t>0.8</t>
  </si>
  <si>
    <t>0.9</t>
  </si>
  <si>
    <t>S003</t>
  </si>
  <si>
    <t>S005</t>
  </si>
  <si>
    <t>S007</t>
  </si>
  <si>
    <t>S009</t>
  </si>
  <si>
    <t>S011</t>
  </si>
  <si>
    <t>S013</t>
  </si>
  <si>
    <t>1.06a</t>
  </si>
  <si>
    <t>1.1</t>
  </si>
  <si>
    <t>1.1a</t>
  </si>
  <si>
    <t>1.30a</t>
  </si>
  <si>
    <t>1.30b</t>
  </si>
  <si>
    <t>1.32a</t>
  </si>
  <si>
    <t>1.33a</t>
  </si>
  <si>
    <t>1.35</t>
  </si>
  <si>
    <t>1.37</t>
  </si>
  <si>
    <t>S103</t>
  </si>
  <si>
    <t>S105</t>
  </si>
  <si>
    <t>S107</t>
  </si>
  <si>
    <t>S109</t>
  </si>
  <si>
    <t>S111</t>
  </si>
  <si>
    <t>S113</t>
  </si>
  <si>
    <t>2.08a</t>
  </si>
  <si>
    <t>2.1</t>
  </si>
  <si>
    <t>2.17a</t>
  </si>
  <si>
    <t>2.17b</t>
  </si>
  <si>
    <t>2.18</t>
  </si>
  <si>
    <t>2.1a</t>
  </si>
  <si>
    <t>2.30a</t>
  </si>
  <si>
    <t>2.32a</t>
  </si>
  <si>
    <t>2.33a</t>
  </si>
  <si>
    <t>S203</t>
  </si>
  <si>
    <t>S205</t>
  </si>
  <si>
    <t>S207</t>
  </si>
  <si>
    <t>S209</t>
  </si>
  <si>
    <t>S211</t>
  </si>
  <si>
    <t>S213</t>
  </si>
  <si>
    <t>3.05</t>
  </si>
  <si>
    <t>3.07</t>
  </si>
  <si>
    <t>3.09</t>
  </si>
  <si>
    <t>3.1</t>
  </si>
  <si>
    <t>3.10</t>
  </si>
  <si>
    <t>3.13</t>
  </si>
  <si>
    <t>3.14</t>
  </si>
  <si>
    <t>3.15</t>
  </si>
  <si>
    <t>3.15a</t>
  </si>
  <si>
    <t>3.16</t>
  </si>
  <si>
    <t>3.1a</t>
  </si>
  <si>
    <t>3.1b</t>
  </si>
  <si>
    <t>3.21</t>
  </si>
  <si>
    <t>3.22</t>
  </si>
  <si>
    <t>3.24</t>
  </si>
  <si>
    <t>3.26</t>
  </si>
  <si>
    <t>3.27</t>
  </si>
  <si>
    <t>3.28</t>
  </si>
  <si>
    <t>3.28a</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</si>
  <si>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</si>
  <si>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</si>
  <si>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</si>
  <si>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</si>
  <si>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</si>
  <si>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</si>
  <si>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</si>
  <si>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</si>
  <si>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</si>
  <si>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</si>
  <si>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</si>
  <si>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</si>
  <si>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</si>
  <si>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</si>
  <si>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</si>
  <si>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</si>
  <si>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</si>
  <si>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</si>
  <si>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</si>
  <si>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</si>
  <si>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</si>
  <si>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</si>
  <si>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</si>
  <si>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</si>
  <si>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</si>
  <si>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</si>
  <si>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</si>
  <si>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</si>
  <si>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</si>
  <si>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K14</t>
  </si>
  <si>
    <t>K15</t>
  </si>
  <si>
    <t>K17</t>
  </si>
  <si>
    <t>K21</t>
  </si>
  <si>
    <t>K23</t>
  </si>
  <si>
    <t>K24</t>
  </si>
  <si>
    <t>K25</t>
  </si>
  <si>
    <t>K26</t>
  </si>
  <si>
    <t>K26a</t>
  </si>
  <si>
    <t>K27</t>
  </si>
  <si>
    <t>K28</t>
  </si>
  <si>
    <t>K30</t>
  </si>
  <si>
    <t>K30L</t>
  </si>
  <si>
    <t>K34</t>
  </si>
  <si>
    <t>K35</t>
  </si>
  <si>
    <t>K37</t>
  </si>
  <si>
    <t>SK03</t>
  </si>
  <si>
    <t>SK05</t>
  </si>
  <si>
    <t>SK07</t>
  </si>
  <si>
    <t>SK09</t>
  </si>
  <si>
    <t>SK11</t>
  </si>
  <si>
    <t>SK13</t>
  </si>
  <si>
    <t>127-35</t>
  </si>
  <si>
    <t>0.22a</t>
  </si>
  <si>
    <t>0.22b</t>
  </si>
  <si>
    <t>0.22c</t>
  </si>
  <si>
    <t>0.23a</t>
  </si>
  <si>
    <t>0.24a</t>
  </si>
  <si>
    <t>0.24b</t>
  </si>
  <si>
    <t>0.24c</t>
  </si>
  <si>
    <t>0.24d</t>
  </si>
  <si>
    <t>0.38a</t>
  </si>
  <si>
    <t>0.38b</t>
  </si>
  <si>
    <t>0.38c</t>
  </si>
  <si>
    <t>0.38d</t>
  </si>
  <si>
    <t>0.38e</t>
  </si>
  <si>
    <t>0.38f</t>
  </si>
  <si>
    <t>0.38g</t>
  </si>
  <si>
    <t>1.12</t>
  </si>
  <si>
    <t>1.22a</t>
  </si>
  <si>
    <t>1.22b</t>
  </si>
  <si>
    <t>1.22c</t>
  </si>
  <si>
    <t>1.23a</t>
  </si>
  <si>
    <t>1.25a</t>
  </si>
  <si>
    <t>1.25b</t>
  </si>
  <si>
    <t>1.25S</t>
  </si>
  <si>
    <t>1.38</t>
  </si>
  <si>
    <t>1.38b</t>
  </si>
  <si>
    <t>1.38c</t>
  </si>
  <si>
    <t>1.38d</t>
  </si>
  <si>
    <t>1.38e</t>
  </si>
  <si>
    <t>1.38f</t>
  </si>
  <si>
    <t>1.47</t>
  </si>
  <si>
    <t>1.48</t>
  </si>
  <si>
    <t>1.48a</t>
  </si>
  <si>
    <t>2.22a</t>
  </si>
  <si>
    <t>2.22b</t>
  </si>
  <si>
    <t>2.22c</t>
  </si>
  <si>
    <t>2.23a</t>
  </si>
  <si>
    <t>2.25b</t>
  </si>
  <si>
    <t>2.38b</t>
  </si>
  <si>
    <t>2.38c</t>
  </si>
  <si>
    <t>2.38d</t>
  </si>
  <si>
    <t>2.38e</t>
  </si>
  <si>
    <t>2.38f</t>
  </si>
  <si>
    <t>2.38g</t>
  </si>
  <si>
    <t>K.02</t>
  </si>
  <si>
    <t>K.03</t>
  </si>
  <si>
    <t>K.030</t>
  </si>
  <si>
    <t>K.031a</t>
  </si>
  <si>
    <t>K.04</t>
  </si>
  <si>
    <t>K.05</t>
  </si>
  <si>
    <t>K.06</t>
  </si>
  <si>
    <t>K.07</t>
  </si>
  <si>
    <t>K.08</t>
  </si>
  <si>
    <t>K.09</t>
  </si>
  <si>
    <t>K.10</t>
  </si>
  <si>
    <t>K.11</t>
  </si>
  <si>
    <t>K.14</t>
  </si>
  <si>
    <t>K.15</t>
  </si>
  <si>
    <t>K.17</t>
  </si>
  <si>
    <t>K.19</t>
  </si>
  <si>
    <t>K.21</t>
  </si>
  <si>
    <t>K.22</t>
  </si>
  <si>
    <t>K.23</t>
  </si>
  <si>
    <t>K.24</t>
  </si>
  <si>
    <t>K.25</t>
  </si>
  <si>
    <t>K.26</t>
  </si>
  <si>
    <t>K.38b</t>
  </si>
  <si>
    <t>K.38d</t>
  </si>
  <si>
    <t>K.38e</t>
  </si>
  <si>
    <t>K.38f</t>
  </si>
  <si>
    <t>K0.31</t>
  </si>
  <si>
    <t>127-38</t>
  </si>
  <si>
    <t>0.02b</t>
  </si>
  <si>
    <t>0.02c</t>
  </si>
  <si>
    <t>0.02d</t>
  </si>
  <si>
    <t>0.07a</t>
  </si>
  <si>
    <t>0.07b</t>
  </si>
  <si>
    <t>0.07c</t>
  </si>
  <si>
    <t>0.07d</t>
  </si>
  <si>
    <t>0.08b</t>
  </si>
  <si>
    <t>127-39</t>
  </si>
  <si>
    <t>0.05a</t>
  </si>
  <si>
    <t>0.05b</t>
  </si>
  <si>
    <t>0.05c</t>
  </si>
  <si>
    <t>0.05d</t>
  </si>
  <si>
    <t>0.05e</t>
  </si>
  <si>
    <t>0.05f</t>
  </si>
  <si>
    <t>127-40</t>
  </si>
  <si>
    <t>0.39a</t>
  </si>
  <si>
    <t>1.33b</t>
  </si>
  <si>
    <t>1.34</t>
  </si>
  <si>
    <t>1.36</t>
  </si>
  <si>
    <t>1.36a</t>
  </si>
  <si>
    <t>1.36b</t>
  </si>
  <si>
    <t>2.33b</t>
  </si>
  <si>
    <t>2.36a</t>
  </si>
  <si>
    <t>2.39a</t>
  </si>
  <si>
    <t>2.36b</t>
  </si>
  <si>
    <t>3.04</t>
  </si>
  <si>
    <t>3.06</t>
  </si>
  <si>
    <t>3.08</t>
  </si>
  <si>
    <t>3.11</t>
  </si>
  <si>
    <t>3.12</t>
  </si>
  <si>
    <t>3.18</t>
  </si>
  <si>
    <t>3.19</t>
  </si>
  <si>
    <t>3.20</t>
  </si>
  <si>
    <t>3.31</t>
  </si>
  <si>
    <t>3.33b</t>
  </si>
  <si>
    <t>3.34</t>
  </si>
  <si>
    <t>3.36</t>
  </si>
  <si>
    <t>3.36a</t>
  </si>
  <si>
    <t>3.38</t>
  </si>
  <si>
    <t>4.30</t>
  </si>
  <si>
    <t>4.31</t>
  </si>
  <si>
    <t>4.32</t>
  </si>
  <si>
    <t>4.33</t>
  </si>
  <si>
    <t>4.37</t>
  </si>
  <si>
    <t>4.38</t>
  </si>
  <si>
    <t>127-42</t>
  </si>
  <si>
    <t>0.12b</t>
  </si>
  <si>
    <t>V0.02</t>
  </si>
  <si>
    <t>V0.05</t>
  </si>
  <si>
    <t>1.09a</t>
  </si>
  <si>
    <t>1.10a</t>
  </si>
  <si>
    <t>V1.01</t>
  </si>
  <si>
    <t>V1.02</t>
  </si>
  <si>
    <t>V1.03</t>
  </si>
  <si>
    <t>V1.04</t>
  </si>
  <si>
    <t>V1.05</t>
  </si>
  <si>
    <t>V1.06</t>
  </si>
  <si>
    <t>2.06a</t>
  </si>
  <si>
    <t>V2.01</t>
  </si>
  <si>
    <t>V2.02</t>
  </si>
  <si>
    <t>V2.03</t>
  </si>
  <si>
    <t>V2.04</t>
  </si>
  <si>
    <t>V2.05</t>
  </si>
  <si>
    <t>3.01A</t>
  </si>
  <si>
    <t>3.01B</t>
  </si>
  <si>
    <t>V3.01</t>
  </si>
  <si>
    <t>V3.02</t>
  </si>
  <si>
    <t>V3.03</t>
  </si>
  <si>
    <t>V3.04</t>
  </si>
  <si>
    <t>V3.05</t>
  </si>
  <si>
    <t>K.01</t>
  </si>
  <si>
    <t>K.03a</t>
  </si>
  <si>
    <t>K.07A</t>
  </si>
  <si>
    <t>K.09a</t>
  </si>
  <si>
    <t>K.09b</t>
  </si>
  <si>
    <t>K.10a</t>
  </si>
  <si>
    <t>K.10b</t>
  </si>
  <si>
    <t>K.10c</t>
  </si>
  <si>
    <t>K.10d</t>
  </si>
  <si>
    <t>K.12</t>
  </si>
  <si>
    <t>K.13</t>
  </si>
  <si>
    <t>VK.02</t>
  </si>
  <si>
    <t>VK.05</t>
  </si>
  <si>
    <t>127-50</t>
  </si>
  <si>
    <t>127-62</t>
  </si>
  <si>
    <t>0.01b</t>
  </si>
  <si>
    <t>0.03a</t>
  </si>
  <si>
    <t>Kessler Park</t>
  </si>
  <si>
    <t>131-01</t>
  </si>
  <si>
    <t>009A</t>
  </si>
  <si>
    <t>009B</t>
  </si>
  <si>
    <t>016A</t>
  </si>
  <si>
    <t>016Aa</t>
  </si>
  <si>
    <t>016Ab</t>
  </si>
  <si>
    <t>016Ac</t>
  </si>
  <si>
    <t>016K</t>
  </si>
  <si>
    <t>017F</t>
  </si>
  <si>
    <t>017H</t>
  </si>
  <si>
    <t>018A</t>
  </si>
  <si>
    <t>018B</t>
  </si>
  <si>
    <t>019C</t>
  </si>
  <si>
    <t>019H</t>
  </si>
  <si>
    <t>020A</t>
  </si>
  <si>
    <t>020B</t>
  </si>
  <si>
    <t>020C</t>
  </si>
  <si>
    <t>020D</t>
  </si>
  <si>
    <t>021A</t>
  </si>
  <si>
    <t>029N</t>
  </si>
  <si>
    <t>033N</t>
  </si>
  <si>
    <t>035N</t>
  </si>
  <si>
    <t>036V</t>
  </si>
  <si>
    <t>039R</t>
  </si>
  <si>
    <t>045T</t>
  </si>
  <si>
    <t>117H</t>
  </si>
  <si>
    <t>118A</t>
  </si>
  <si>
    <t>118B</t>
  </si>
  <si>
    <t>118E</t>
  </si>
  <si>
    <t>118F</t>
  </si>
  <si>
    <t>118H</t>
  </si>
  <si>
    <t>119C</t>
  </si>
  <si>
    <t>119E</t>
  </si>
  <si>
    <t>120A</t>
  </si>
  <si>
    <t>120B</t>
  </si>
  <si>
    <t>120D</t>
  </si>
  <si>
    <t>125G</t>
  </si>
  <si>
    <t>138S</t>
  </si>
  <si>
    <t>144R</t>
  </si>
  <si>
    <t>218A</t>
  </si>
  <si>
    <t>218B</t>
  </si>
  <si>
    <t>218F</t>
  </si>
  <si>
    <t>219C</t>
  </si>
  <si>
    <t>219F</t>
  </si>
  <si>
    <t>220A</t>
  </si>
  <si>
    <t>220B</t>
  </si>
  <si>
    <t>220D</t>
  </si>
  <si>
    <t>318A</t>
  </si>
  <si>
    <t>319C</t>
  </si>
  <si>
    <t>320A</t>
  </si>
  <si>
    <t>320B</t>
  </si>
  <si>
    <t>S1</t>
  </si>
  <si>
    <t>-101E</t>
  </si>
  <si>
    <t>-102H</t>
  </si>
  <si>
    <t>-117A</t>
  </si>
  <si>
    <t>-118A</t>
  </si>
  <si>
    <t>-118B</t>
  </si>
  <si>
    <t>-120A</t>
  </si>
  <si>
    <t>-120B</t>
  </si>
  <si>
    <t>S2</t>
  </si>
  <si>
    <t>-202H</t>
  </si>
  <si>
    <t>-203E</t>
  </si>
  <si>
    <t>-217E</t>
  </si>
  <si>
    <t>-218A</t>
  </si>
  <si>
    <t>-218B</t>
  </si>
  <si>
    <t>-220A</t>
  </si>
  <si>
    <t>-220B</t>
  </si>
  <si>
    <t>131-02</t>
  </si>
  <si>
    <t>AN-0038C</t>
  </si>
  <si>
    <t>AN-012M</t>
  </si>
  <si>
    <t>AN-013F</t>
  </si>
  <si>
    <t>AN-014L</t>
  </si>
  <si>
    <t>AN-015L</t>
  </si>
  <si>
    <t>AN-019K</t>
  </si>
  <si>
    <t>AN-021D</t>
  </si>
  <si>
    <t>AN-021L</t>
  </si>
  <si>
    <t>AN-021M</t>
  </si>
  <si>
    <t>AN-022F</t>
  </si>
  <si>
    <t>AN-024L</t>
  </si>
  <si>
    <t>AN-026C</t>
  </si>
  <si>
    <t>AN-026E</t>
  </si>
  <si>
    <t>AN-026F</t>
  </si>
  <si>
    <t>AN-026I</t>
  </si>
  <si>
    <t>AN-034K</t>
  </si>
  <si>
    <t>AN-036F</t>
  </si>
  <si>
    <t>AN-038B</t>
  </si>
  <si>
    <t>AN-038F</t>
  </si>
  <si>
    <t>AN-038L</t>
  </si>
  <si>
    <t>AN-038N</t>
  </si>
  <si>
    <t>AN-039H</t>
  </si>
  <si>
    <t>AN-039J</t>
  </si>
  <si>
    <t>AN-039L</t>
  </si>
  <si>
    <t>AN-040L</t>
  </si>
  <si>
    <t>AN-040M</t>
  </si>
  <si>
    <t>AN-040N</t>
  </si>
  <si>
    <t>AN-042J</t>
  </si>
  <si>
    <t>AN-042L</t>
  </si>
  <si>
    <t>AN-043D</t>
  </si>
  <si>
    <t>AN-043E</t>
  </si>
  <si>
    <t>AN-045L</t>
  </si>
  <si>
    <t>AN-045M</t>
  </si>
  <si>
    <t>AN-050C</t>
  </si>
  <si>
    <t>AN-051C</t>
  </si>
  <si>
    <t>AN-052C</t>
  </si>
  <si>
    <t>AN-060B</t>
  </si>
  <si>
    <t>AN-060H</t>
  </si>
  <si>
    <t>AN-061D</t>
  </si>
  <si>
    <t>AN-067J</t>
  </si>
  <si>
    <t>AN-068D</t>
  </si>
  <si>
    <t>AN-068J</t>
  </si>
  <si>
    <t>AN-069H</t>
  </si>
  <si>
    <t>AN-069N</t>
  </si>
  <si>
    <t>AN-070B</t>
  </si>
  <si>
    <t>AN-070D</t>
  </si>
  <si>
    <t>AN-070H</t>
  </si>
  <si>
    <t>AN-070I</t>
  </si>
  <si>
    <t>AN-070J</t>
  </si>
  <si>
    <t>AN-071I</t>
  </si>
  <si>
    <t>AN-071J</t>
  </si>
  <si>
    <t>AN-071L</t>
  </si>
  <si>
    <t>AN-071M</t>
  </si>
  <si>
    <t>AN-072B</t>
  </si>
  <si>
    <t>AN-172I</t>
  </si>
  <si>
    <t>AN-138L</t>
  </si>
  <si>
    <t>AN-138N</t>
  </si>
  <si>
    <t>AN-139L</t>
  </si>
  <si>
    <t>AN-140F</t>
  </si>
  <si>
    <t>AN-140L</t>
  </si>
  <si>
    <t>AN-140M</t>
  </si>
  <si>
    <t>AN-140N</t>
  </si>
  <si>
    <t>AN-142J</t>
  </si>
  <si>
    <t>AN-143D</t>
  </si>
  <si>
    <t>AN-143K</t>
  </si>
  <si>
    <t>AN-145L</t>
  </si>
  <si>
    <t>AN-145M</t>
  </si>
  <si>
    <t>AN-147B</t>
  </si>
  <si>
    <t>AN-147F</t>
  </si>
  <si>
    <t>AN-154D</t>
  </si>
  <si>
    <t>AN-154F</t>
  </si>
  <si>
    <t>AN-154I</t>
  </si>
  <si>
    <t>AN-156D</t>
  </si>
  <si>
    <t>AN-156E</t>
  </si>
  <si>
    <t>AN-157D</t>
  </si>
  <si>
    <t>AN-159D</t>
  </si>
  <si>
    <t>AN-160A</t>
  </si>
  <si>
    <t>AN-165E</t>
  </si>
  <si>
    <t>AN-166E</t>
  </si>
  <si>
    <t>AN-167E</t>
  </si>
  <si>
    <t>AN-168E</t>
  </si>
  <si>
    <t>AN-169F</t>
  </si>
  <si>
    <t>AN-170B</t>
  </si>
  <si>
    <t>AN-170D</t>
  </si>
  <si>
    <t>AN-170O</t>
  </si>
  <si>
    <t>AN-172B</t>
  </si>
  <si>
    <t>AN-172F</t>
  </si>
  <si>
    <t>131-04</t>
  </si>
  <si>
    <t>ZA-101D</t>
  </si>
  <si>
    <t>ZA-102A</t>
  </si>
  <si>
    <t>ZA-102B</t>
  </si>
  <si>
    <t>ZA-102C</t>
  </si>
  <si>
    <t>ZA-103A</t>
  </si>
  <si>
    <t>ZA-103D</t>
  </si>
  <si>
    <t>ZA-104B</t>
  </si>
  <si>
    <t>ZA-104C</t>
  </si>
  <si>
    <t>ZA-104D</t>
  </si>
  <si>
    <t>ZA-105</t>
  </si>
  <si>
    <t>ZA-105A</t>
  </si>
  <si>
    <t>ZA-106</t>
  </si>
  <si>
    <t>ZA-106A</t>
  </si>
  <si>
    <t>ZA-106B</t>
  </si>
  <si>
    <t>ZA-106C</t>
  </si>
  <si>
    <t>ZA-106D</t>
  </si>
  <si>
    <t>ZA-107</t>
  </si>
  <si>
    <t>ZA-107A</t>
  </si>
  <si>
    <t>ZA-107B</t>
  </si>
  <si>
    <t>ZA-107D</t>
  </si>
  <si>
    <t>ZA-108A</t>
  </si>
  <si>
    <t>ZA-109A</t>
  </si>
  <si>
    <t>ZA-109C</t>
  </si>
  <si>
    <t>ZA-109D</t>
  </si>
  <si>
    <t>ZA-110A</t>
  </si>
  <si>
    <t>ZA-110D</t>
  </si>
  <si>
    <t>ZA-111</t>
  </si>
  <si>
    <t>ZA-111A</t>
  </si>
  <si>
    <t>ZA-111B</t>
  </si>
  <si>
    <t>ZA-111C</t>
  </si>
  <si>
    <t>ZA-111D</t>
  </si>
  <si>
    <t>ZA-112</t>
  </si>
  <si>
    <t>ZA-112A</t>
  </si>
  <si>
    <t>ZA-112B</t>
  </si>
  <si>
    <t>ZA-112C</t>
  </si>
  <si>
    <t>ZA-112D</t>
  </si>
  <si>
    <t>ZA-113A</t>
  </si>
  <si>
    <t>ZA-113B</t>
  </si>
  <si>
    <t>ZA-113C</t>
  </si>
  <si>
    <t>ZA-113D</t>
  </si>
  <si>
    <t>ZA-114A</t>
  </si>
  <si>
    <t>ZA-114B</t>
  </si>
  <si>
    <t>ZA-114D</t>
  </si>
  <si>
    <t>ZA-115</t>
  </si>
  <si>
    <t>ZA-115A</t>
  </si>
  <si>
    <t>ZA-115B</t>
  </si>
  <si>
    <t>ZA-115C</t>
  </si>
  <si>
    <t>ZA-115D</t>
  </si>
  <si>
    <t>ZA-116A</t>
  </si>
  <si>
    <t>ZA-116B</t>
  </si>
  <si>
    <t>ZA-116C</t>
  </si>
  <si>
    <t>ZA-201D</t>
  </si>
  <si>
    <t>ZA-202A</t>
  </si>
  <si>
    <t>ZA-202B</t>
  </si>
  <si>
    <t>ZA-202C</t>
  </si>
  <si>
    <t>ZA-203A</t>
  </si>
  <si>
    <t>ZA-203D</t>
  </si>
  <si>
    <t>ZA-204B</t>
  </si>
  <si>
    <t>ZA-204C</t>
  </si>
  <si>
    <t>ZA-204D</t>
  </si>
  <si>
    <t>ZA-205</t>
  </si>
  <si>
    <t>ZA-205A</t>
  </si>
  <si>
    <t>ZA-206</t>
  </si>
  <si>
    <t>ZA-206A</t>
  </si>
  <si>
    <t>ZA-206B</t>
  </si>
  <si>
    <t>ZA-206C</t>
  </si>
  <si>
    <t>ZA-206D</t>
  </si>
  <si>
    <t>ZA-207</t>
  </si>
  <si>
    <t>ZA-207A</t>
  </si>
  <si>
    <t>ZA-207B</t>
  </si>
  <si>
    <t>ZA-207D</t>
  </si>
  <si>
    <t>ZA-208A</t>
  </si>
  <si>
    <t>ZA-209A</t>
  </si>
  <si>
    <t>ZA-209C</t>
  </si>
  <si>
    <t>ZA-209D</t>
  </si>
  <si>
    <t>ZA-210A</t>
  </si>
  <si>
    <t>ZA-210D</t>
  </si>
  <si>
    <t>ZA-211</t>
  </si>
  <si>
    <t>ZA-211A</t>
  </si>
  <si>
    <t>ZA-211B</t>
  </si>
  <si>
    <t>ZA-211C</t>
  </si>
  <si>
    <t>ZA-211D</t>
  </si>
  <si>
    <t>ZA-212</t>
  </si>
  <si>
    <t>ZA-212A</t>
  </si>
  <si>
    <t>ZA-212B</t>
  </si>
  <si>
    <t>ZA-212C</t>
  </si>
  <si>
    <t>ZA-212D</t>
  </si>
  <si>
    <t>ZA-213A</t>
  </si>
  <si>
    <t>ZA-213B</t>
  </si>
  <si>
    <t>ZA-213C</t>
  </si>
  <si>
    <t>ZA-213D</t>
  </si>
  <si>
    <t>ZA-214A</t>
  </si>
  <si>
    <t>ZA-214B</t>
  </si>
  <si>
    <t>ZA-214D</t>
  </si>
  <si>
    <t>ZA-215</t>
  </si>
  <si>
    <t>ZA-215A</t>
  </si>
  <si>
    <t>ZA-215B</t>
  </si>
  <si>
    <t>ZA-215C</t>
  </si>
  <si>
    <t>ZA-215D</t>
  </si>
  <si>
    <t>ZA-216A</t>
  </si>
  <si>
    <t>ZA-216B</t>
  </si>
  <si>
    <t>ZA-216C</t>
  </si>
  <si>
    <t>Lange Kleiweg</t>
  </si>
  <si>
    <t>011-125</t>
  </si>
  <si>
    <t>011-125A</t>
  </si>
  <si>
    <t>011-135</t>
  </si>
  <si>
    <t>12</t>
  </si>
  <si>
    <t>13</t>
  </si>
  <si>
    <t>14</t>
  </si>
  <si>
    <t>15</t>
  </si>
  <si>
    <t>16</t>
  </si>
  <si>
    <t>17</t>
  </si>
  <si>
    <t>2a</t>
  </si>
  <si>
    <t>2b</t>
  </si>
  <si>
    <t>2c</t>
  </si>
  <si>
    <t>1.2</t>
  </si>
  <si>
    <t>011-137</t>
  </si>
  <si>
    <t>1.52G</t>
  </si>
  <si>
    <t>1.52Ga</t>
  </si>
  <si>
    <t>1.55</t>
  </si>
  <si>
    <t>1.56</t>
  </si>
  <si>
    <t>1.57S</t>
  </si>
  <si>
    <t>1.57Sa</t>
  </si>
  <si>
    <t>1.57Sb</t>
  </si>
  <si>
    <t>1.58G</t>
  </si>
  <si>
    <t>1.59G</t>
  </si>
  <si>
    <t>1.59Ga</t>
  </si>
  <si>
    <t>1.61T</t>
  </si>
  <si>
    <t>1.65</t>
  </si>
  <si>
    <t>1.68</t>
  </si>
  <si>
    <t>1.68A</t>
  </si>
  <si>
    <t>1.69</t>
  </si>
  <si>
    <t>1.70</t>
  </si>
  <si>
    <t>1.70a</t>
  </si>
  <si>
    <t>1.72</t>
  </si>
  <si>
    <t>1.73</t>
  </si>
  <si>
    <t>1.74</t>
  </si>
  <si>
    <t>1.75</t>
  </si>
  <si>
    <t>1.76</t>
  </si>
  <si>
    <t>1.78</t>
  </si>
  <si>
    <t>1.80</t>
  </si>
  <si>
    <t>1.84</t>
  </si>
  <si>
    <t>1.85</t>
  </si>
  <si>
    <t>1.85a</t>
  </si>
  <si>
    <t>1.86</t>
  </si>
  <si>
    <t>1.88</t>
  </si>
  <si>
    <t>1.89</t>
  </si>
  <si>
    <t>1.89a</t>
  </si>
  <si>
    <t>1.89b</t>
  </si>
  <si>
    <t>1.90</t>
  </si>
  <si>
    <t>1.95</t>
  </si>
  <si>
    <t>1.95a</t>
  </si>
  <si>
    <t>1.95b</t>
  </si>
  <si>
    <t>1.96S</t>
  </si>
  <si>
    <t>1.97S</t>
  </si>
  <si>
    <t>1.97Sa</t>
  </si>
  <si>
    <t>1.97Sb</t>
  </si>
  <si>
    <t>1.98S</t>
  </si>
  <si>
    <t>1.98Sa</t>
  </si>
  <si>
    <t>1.98Sb</t>
  </si>
  <si>
    <t>2.11a</t>
  </si>
  <si>
    <t>2.26a</t>
  </si>
  <si>
    <t>2.26b</t>
  </si>
  <si>
    <t>2.31G</t>
  </si>
  <si>
    <t>2.36A</t>
  </si>
  <si>
    <t>2.36B</t>
  </si>
  <si>
    <t>2.49</t>
  </si>
  <si>
    <t>2.51</t>
  </si>
  <si>
    <t>2.54T</t>
  </si>
  <si>
    <t>2.58A</t>
  </si>
  <si>
    <t>2.59</t>
  </si>
  <si>
    <t>2.61</t>
  </si>
  <si>
    <t>2.63</t>
  </si>
  <si>
    <t>2.63a</t>
  </si>
  <si>
    <t>2.65G</t>
  </si>
  <si>
    <t>2.67</t>
  </si>
  <si>
    <t>2.67a</t>
  </si>
  <si>
    <t>2.67b</t>
  </si>
  <si>
    <t>2.68A</t>
  </si>
  <si>
    <t>2.68Aa</t>
  </si>
  <si>
    <t>2.68Ab</t>
  </si>
  <si>
    <t>2.73</t>
  </si>
  <si>
    <t>2.74</t>
  </si>
  <si>
    <t>2.76</t>
  </si>
  <si>
    <t>2.78</t>
  </si>
  <si>
    <t>2.79</t>
  </si>
  <si>
    <t>2.80</t>
  </si>
  <si>
    <t>2.81</t>
  </si>
  <si>
    <t>2.82G</t>
  </si>
  <si>
    <t>2.82Ga</t>
  </si>
  <si>
    <t>2.85</t>
  </si>
  <si>
    <t>Vloertegels tapijt</t>
  </si>
  <si>
    <t>2.86</t>
  </si>
  <si>
    <t>2.87</t>
  </si>
  <si>
    <t>2.88</t>
  </si>
  <si>
    <t>2.89</t>
  </si>
  <si>
    <t>2.89A</t>
  </si>
  <si>
    <t>2.89B</t>
  </si>
  <si>
    <t>2.90</t>
  </si>
  <si>
    <t>DOKA/FOTOSTUDIO</t>
  </si>
  <si>
    <t>2.91</t>
  </si>
  <si>
    <t>2.92</t>
  </si>
  <si>
    <t>2.93</t>
  </si>
  <si>
    <t>2.94</t>
  </si>
  <si>
    <t>2.94a</t>
  </si>
  <si>
    <t>2.98</t>
  </si>
  <si>
    <t>6.51</t>
  </si>
  <si>
    <t>6.51A</t>
  </si>
  <si>
    <t>6.51B</t>
  </si>
  <si>
    <t>Vloertegels tapit</t>
  </si>
  <si>
    <t>6.52</t>
  </si>
  <si>
    <t>6.53</t>
  </si>
  <si>
    <t>6.54</t>
  </si>
  <si>
    <t>6.55</t>
  </si>
  <si>
    <t>6.56</t>
  </si>
  <si>
    <t>6.56A</t>
  </si>
  <si>
    <t>6.57</t>
  </si>
  <si>
    <t>6.58</t>
  </si>
  <si>
    <t>6.58A</t>
  </si>
  <si>
    <t>6.58B</t>
  </si>
  <si>
    <t>6.59</t>
  </si>
  <si>
    <t>Vloertegels Tapijt</t>
  </si>
  <si>
    <t>6.60</t>
  </si>
  <si>
    <t>6.61</t>
  </si>
  <si>
    <t>6.61a</t>
  </si>
  <si>
    <t>6.61b</t>
  </si>
  <si>
    <t>6.61c</t>
  </si>
  <si>
    <t>6.62</t>
  </si>
  <si>
    <t>6.65</t>
  </si>
  <si>
    <t>6.65A</t>
  </si>
  <si>
    <t>6.66</t>
  </si>
  <si>
    <t>6.67</t>
  </si>
  <si>
    <t>6.68</t>
  </si>
  <si>
    <t>6.69</t>
  </si>
  <si>
    <t>6.70</t>
  </si>
  <si>
    <t>6.71</t>
  </si>
  <si>
    <t>6.73</t>
  </si>
  <si>
    <t>6.74</t>
  </si>
  <si>
    <t>6.75</t>
  </si>
  <si>
    <t>6.76</t>
  </si>
  <si>
    <t>61S</t>
  </si>
  <si>
    <t>61Sa</t>
  </si>
  <si>
    <t>63S</t>
  </si>
  <si>
    <t>63Sa</t>
  </si>
  <si>
    <t>63Sb</t>
  </si>
  <si>
    <t>63Sc</t>
  </si>
  <si>
    <t>63Sd</t>
  </si>
  <si>
    <t>GANG1</t>
  </si>
  <si>
    <t>Gang1a</t>
  </si>
  <si>
    <t>Gang1b</t>
  </si>
  <si>
    <t>Gang1c</t>
  </si>
  <si>
    <t>Gang1d</t>
  </si>
  <si>
    <t>Gang1e</t>
  </si>
  <si>
    <t>Gang1f</t>
  </si>
  <si>
    <t>Gang1g</t>
  </si>
  <si>
    <t>Gang1h</t>
  </si>
  <si>
    <t>Gang1i</t>
  </si>
  <si>
    <t>Gang1j</t>
  </si>
  <si>
    <t>Gang1k</t>
  </si>
  <si>
    <t>Gang1l</t>
  </si>
  <si>
    <t>Gang1m</t>
  </si>
  <si>
    <t>GANG2</t>
  </si>
  <si>
    <t>Gang2b</t>
  </si>
  <si>
    <t>Gang2c</t>
  </si>
  <si>
    <t>Gang2d</t>
  </si>
  <si>
    <t>Gang2e</t>
  </si>
  <si>
    <t>Gang2f</t>
  </si>
  <si>
    <t>Gang2g</t>
  </si>
  <si>
    <t>Gang2h</t>
  </si>
  <si>
    <t>Gang2i</t>
  </si>
  <si>
    <t>4.51G</t>
  </si>
  <si>
    <t>4.52</t>
  </si>
  <si>
    <t>4.56G</t>
  </si>
  <si>
    <t>4.58</t>
  </si>
  <si>
    <t>4.59</t>
  </si>
  <si>
    <t>BIBLIOTHEEK</t>
  </si>
  <si>
    <t>4.59A</t>
  </si>
  <si>
    <t>4.60</t>
  </si>
  <si>
    <t>4.61</t>
  </si>
  <si>
    <t>4.62</t>
  </si>
  <si>
    <t>4.63</t>
  </si>
  <si>
    <t>4.64</t>
  </si>
  <si>
    <t>4.64A</t>
  </si>
  <si>
    <t>4.64B</t>
  </si>
  <si>
    <t>4.67</t>
  </si>
  <si>
    <t>4.69</t>
  </si>
  <si>
    <t>4.71</t>
  </si>
  <si>
    <t>4.72</t>
  </si>
  <si>
    <t>4.73</t>
  </si>
  <si>
    <t>4.75</t>
  </si>
  <si>
    <t>4.76</t>
  </si>
  <si>
    <t>4.76A</t>
  </si>
  <si>
    <t>4.77</t>
  </si>
  <si>
    <t>4.78</t>
  </si>
  <si>
    <t>4.79</t>
  </si>
  <si>
    <t>4.86</t>
  </si>
  <si>
    <t>4.86a</t>
  </si>
  <si>
    <t>4.88</t>
  </si>
  <si>
    <t>4.98S</t>
  </si>
  <si>
    <t>4.98Sa</t>
  </si>
  <si>
    <t>4.98Sb</t>
  </si>
  <si>
    <t>5.00S</t>
  </si>
  <si>
    <t>5.00Sa</t>
  </si>
  <si>
    <t>5.00Sb</t>
  </si>
  <si>
    <t>5.03</t>
  </si>
  <si>
    <t>5.04</t>
  </si>
  <si>
    <t>5.05</t>
  </si>
  <si>
    <t>5.06</t>
  </si>
  <si>
    <t>5.07</t>
  </si>
  <si>
    <t>5.09</t>
  </si>
  <si>
    <t>5.10</t>
  </si>
  <si>
    <t>5.11</t>
  </si>
  <si>
    <t>5.15</t>
  </si>
  <si>
    <t>5.16</t>
  </si>
  <si>
    <t>5.17</t>
  </si>
  <si>
    <t>5.18</t>
  </si>
  <si>
    <t>5.18A</t>
  </si>
  <si>
    <t>5.19</t>
  </si>
  <si>
    <t>5.19A</t>
  </si>
  <si>
    <t>5.25</t>
  </si>
  <si>
    <t>5.26</t>
  </si>
  <si>
    <t>5.27</t>
  </si>
  <si>
    <t>5.28</t>
  </si>
  <si>
    <t>5.29</t>
  </si>
  <si>
    <t>5.30</t>
  </si>
  <si>
    <t>5.30a</t>
  </si>
  <si>
    <t>5.34</t>
  </si>
  <si>
    <t>5.35</t>
  </si>
  <si>
    <t>5.35a</t>
  </si>
  <si>
    <t>5.35b</t>
  </si>
  <si>
    <t>5.36</t>
  </si>
  <si>
    <t>5.37</t>
  </si>
  <si>
    <t>5.38</t>
  </si>
  <si>
    <t>5.39</t>
  </si>
  <si>
    <t>5.40</t>
  </si>
  <si>
    <t>5.41</t>
  </si>
  <si>
    <t>5.42</t>
  </si>
  <si>
    <t>5.43</t>
  </si>
  <si>
    <t>5.45</t>
  </si>
  <si>
    <t>5.46</t>
  </si>
  <si>
    <t>5.47</t>
  </si>
  <si>
    <t>5.48</t>
  </si>
  <si>
    <t>5.49</t>
  </si>
  <si>
    <t>5.50</t>
  </si>
  <si>
    <t>5.52</t>
  </si>
  <si>
    <t>5.53</t>
  </si>
  <si>
    <t>5.54</t>
  </si>
  <si>
    <t>5.55G</t>
  </si>
  <si>
    <t>5.55Ga</t>
  </si>
  <si>
    <t>5.56</t>
  </si>
  <si>
    <t>5.58</t>
  </si>
  <si>
    <t>5.58A</t>
  </si>
  <si>
    <t>5.59</t>
  </si>
  <si>
    <t>5.59a</t>
  </si>
  <si>
    <t>5.60</t>
  </si>
  <si>
    <t>5.60A</t>
  </si>
  <si>
    <t>5.66</t>
  </si>
  <si>
    <t>5.67</t>
  </si>
  <si>
    <t>5.71</t>
  </si>
  <si>
    <t>5.74</t>
  </si>
  <si>
    <t>5.74A</t>
  </si>
  <si>
    <t>5.76</t>
  </si>
  <si>
    <t>5.76B</t>
  </si>
  <si>
    <t>5.77</t>
  </si>
  <si>
    <t>5.78</t>
  </si>
  <si>
    <t>5.79</t>
  </si>
  <si>
    <t>5.80</t>
  </si>
  <si>
    <t>5.81</t>
  </si>
  <si>
    <t>5.82</t>
  </si>
  <si>
    <t>5.85</t>
  </si>
  <si>
    <t>5.87</t>
  </si>
  <si>
    <t>5.87a</t>
  </si>
  <si>
    <t>5.88</t>
  </si>
  <si>
    <t>5.88B</t>
  </si>
  <si>
    <t>5.89</t>
  </si>
  <si>
    <t>5.90</t>
  </si>
  <si>
    <t>5.91</t>
  </si>
  <si>
    <t>5.91A</t>
  </si>
  <si>
    <t>5.91B</t>
  </si>
  <si>
    <t>5.91C</t>
  </si>
  <si>
    <t>5.91D</t>
  </si>
  <si>
    <t>5.92</t>
  </si>
  <si>
    <t>5.93</t>
  </si>
  <si>
    <t>5.94</t>
  </si>
  <si>
    <t>5.94A</t>
  </si>
  <si>
    <t>5.94B</t>
  </si>
  <si>
    <t>66S</t>
  </si>
  <si>
    <t>66Sa</t>
  </si>
  <si>
    <t>66Sb</t>
  </si>
  <si>
    <t>66Sc</t>
  </si>
  <si>
    <t>66Sd</t>
  </si>
  <si>
    <t>66Se</t>
  </si>
  <si>
    <t>66Sf</t>
  </si>
  <si>
    <t>68S</t>
  </si>
  <si>
    <t>68Sa</t>
  </si>
  <si>
    <t>68Sb</t>
  </si>
  <si>
    <t>68Sc</t>
  </si>
  <si>
    <t>68Sd</t>
  </si>
  <si>
    <t>7.51</t>
  </si>
  <si>
    <t>7.52</t>
  </si>
  <si>
    <t>7.52a</t>
  </si>
  <si>
    <t>7.52b</t>
  </si>
  <si>
    <t>7.54</t>
  </si>
  <si>
    <t>7.55</t>
  </si>
  <si>
    <t>7.56</t>
  </si>
  <si>
    <t>7.57</t>
  </si>
  <si>
    <t>7.58</t>
  </si>
  <si>
    <t>7.59</t>
  </si>
  <si>
    <t>7.60</t>
  </si>
  <si>
    <t>7.61</t>
  </si>
  <si>
    <t>7.62</t>
  </si>
  <si>
    <t>7.63A</t>
  </si>
  <si>
    <t>7.63B</t>
  </si>
  <si>
    <t>7.64</t>
  </si>
  <si>
    <t>7.65</t>
  </si>
  <si>
    <t>7.68</t>
  </si>
  <si>
    <t>7.69</t>
  </si>
  <si>
    <t>7.70</t>
  </si>
  <si>
    <t>7.71</t>
  </si>
  <si>
    <t>7.72A</t>
  </si>
  <si>
    <t>7.73</t>
  </si>
  <si>
    <t>7.74</t>
  </si>
  <si>
    <t>7.75</t>
  </si>
  <si>
    <t>7.76</t>
  </si>
  <si>
    <t>7.77</t>
  </si>
  <si>
    <t>A-1-G</t>
  </si>
  <si>
    <t>A-1-Ga</t>
  </si>
  <si>
    <t>A-1-Gb</t>
  </si>
  <si>
    <t>B-1-G</t>
  </si>
  <si>
    <t>B-1-Ga</t>
  </si>
  <si>
    <t>B-1-Gb</t>
  </si>
  <si>
    <t>B-1-Gc</t>
  </si>
  <si>
    <t>B-1-Gd</t>
  </si>
  <si>
    <t>B-1-Ge</t>
  </si>
  <si>
    <t>B-1-Gf</t>
  </si>
  <si>
    <t>B-1-Gg</t>
  </si>
  <si>
    <t>B-1-Gh</t>
  </si>
  <si>
    <t>B-1-Gi</t>
  </si>
  <si>
    <t>B-1-Gj</t>
  </si>
  <si>
    <t>B-1-Gk</t>
  </si>
  <si>
    <t>B-1-Gl</t>
  </si>
  <si>
    <t>B-1-Gm</t>
  </si>
  <si>
    <t>B-1-Gn</t>
  </si>
  <si>
    <t>B-1-Go</t>
  </si>
  <si>
    <t>B-1-Gp</t>
  </si>
  <si>
    <t>B-1-Gq</t>
  </si>
  <si>
    <t>B-1-Gr</t>
  </si>
  <si>
    <t>C1-GANG</t>
  </si>
  <si>
    <t>E-1-G</t>
  </si>
  <si>
    <t>E-1-Ga</t>
  </si>
  <si>
    <t>E-1-Gb</t>
  </si>
  <si>
    <t>6.01</t>
  </si>
  <si>
    <t>6.10</t>
  </si>
  <si>
    <t>6.11</t>
  </si>
  <si>
    <t>6.13</t>
  </si>
  <si>
    <t>6.14G</t>
  </si>
  <si>
    <t>6.25</t>
  </si>
  <si>
    <t>6.25a</t>
  </si>
  <si>
    <t>6.25b</t>
  </si>
  <si>
    <t>6.25c</t>
  </si>
  <si>
    <t>6.25d</t>
  </si>
  <si>
    <t>6.25e</t>
  </si>
  <si>
    <t>6.25f</t>
  </si>
  <si>
    <t>6.25g</t>
  </si>
  <si>
    <t>6.30</t>
  </si>
  <si>
    <t>6.30a</t>
  </si>
  <si>
    <t>6.30b</t>
  </si>
  <si>
    <t>6.30c</t>
  </si>
  <si>
    <t>6.40</t>
  </si>
  <si>
    <t>6.40a</t>
  </si>
  <si>
    <t>6.40b</t>
  </si>
  <si>
    <t>6.40c</t>
  </si>
  <si>
    <t>6.40d</t>
  </si>
  <si>
    <t>6.40e</t>
  </si>
  <si>
    <t>7.81</t>
  </si>
  <si>
    <t>626</t>
  </si>
  <si>
    <t>661A</t>
  </si>
  <si>
    <t>661B</t>
  </si>
  <si>
    <t>B0.1</t>
  </si>
  <si>
    <t>B0.1A</t>
  </si>
  <si>
    <t>B0.1B</t>
  </si>
  <si>
    <t>B0.1C</t>
  </si>
  <si>
    <t>B0.1D</t>
  </si>
  <si>
    <t>B0.1E</t>
  </si>
  <si>
    <t>B0.1F</t>
  </si>
  <si>
    <t>BIB.</t>
  </si>
  <si>
    <t>D0.1</t>
  </si>
  <si>
    <t>D0.1a</t>
  </si>
  <si>
    <t>GANG</t>
  </si>
  <si>
    <t>KRUIPRUIMTE1</t>
  </si>
  <si>
    <t>KRUIPRUIMTE2</t>
  </si>
  <si>
    <t>011-89</t>
  </si>
  <si>
    <t>4A</t>
  </si>
  <si>
    <t>4B</t>
  </si>
  <si>
    <t>9A</t>
  </si>
  <si>
    <t>TR</t>
  </si>
  <si>
    <t>011-89A</t>
  </si>
  <si>
    <t>011-91</t>
  </si>
  <si>
    <t>800A</t>
  </si>
  <si>
    <t>800B</t>
  </si>
  <si>
    <t>801</t>
  </si>
  <si>
    <t>803</t>
  </si>
  <si>
    <t>803a</t>
  </si>
  <si>
    <t>805A</t>
  </si>
  <si>
    <t>805B</t>
  </si>
  <si>
    <t>805C</t>
  </si>
  <si>
    <t>805D</t>
  </si>
  <si>
    <t>805E</t>
  </si>
  <si>
    <t>805Ea</t>
  </si>
  <si>
    <t>805Eb</t>
  </si>
  <si>
    <t>805F</t>
  </si>
  <si>
    <t>806</t>
  </si>
  <si>
    <t>807</t>
  </si>
  <si>
    <t>808</t>
  </si>
  <si>
    <t>808A</t>
  </si>
  <si>
    <t>808B</t>
  </si>
  <si>
    <t>808C</t>
  </si>
  <si>
    <t>809</t>
  </si>
  <si>
    <t>810</t>
  </si>
  <si>
    <t>811</t>
  </si>
  <si>
    <t>811A</t>
  </si>
  <si>
    <t>811Aa</t>
  </si>
  <si>
    <t>811Ab</t>
  </si>
  <si>
    <t>811B</t>
  </si>
  <si>
    <t>811Ba</t>
  </si>
  <si>
    <t>811C</t>
  </si>
  <si>
    <t>812</t>
  </si>
  <si>
    <t>813</t>
  </si>
  <si>
    <t>814</t>
  </si>
  <si>
    <t>814A</t>
  </si>
  <si>
    <t>815TR</t>
  </si>
  <si>
    <t>816</t>
  </si>
  <si>
    <t>817</t>
  </si>
  <si>
    <t>818</t>
  </si>
  <si>
    <t>818A</t>
  </si>
  <si>
    <t>818B</t>
  </si>
  <si>
    <t>818C</t>
  </si>
  <si>
    <t>818D</t>
  </si>
  <si>
    <t>819</t>
  </si>
  <si>
    <t>819TR</t>
  </si>
  <si>
    <t>820</t>
  </si>
  <si>
    <t>821</t>
  </si>
  <si>
    <t>822</t>
  </si>
  <si>
    <t>823</t>
  </si>
  <si>
    <t>824</t>
  </si>
  <si>
    <t>825</t>
  </si>
  <si>
    <t>826</t>
  </si>
  <si>
    <t>827</t>
  </si>
  <si>
    <t>828</t>
  </si>
  <si>
    <t>900</t>
  </si>
  <si>
    <t>906</t>
  </si>
  <si>
    <t>907</t>
  </si>
  <si>
    <t>908</t>
  </si>
  <si>
    <t>909</t>
  </si>
  <si>
    <t>910</t>
  </si>
  <si>
    <t>911</t>
  </si>
  <si>
    <t>912</t>
  </si>
  <si>
    <t>913</t>
  </si>
  <si>
    <t>916</t>
  </si>
  <si>
    <t>917</t>
  </si>
  <si>
    <t>918</t>
  </si>
  <si>
    <t>919</t>
  </si>
  <si>
    <t>920</t>
  </si>
  <si>
    <t>921</t>
  </si>
  <si>
    <t>921A</t>
  </si>
  <si>
    <t>922</t>
  </si>
  <si>
    <t>923</t>
  </si>
  <si>
    <t>924</t>
  </si>
  <si>
    <t>925</t>
  </si>
  <si>
    <t>926</t>
  </si>
  <si>
    <t>927</t>
  </si>
  <si>
    <t>928</t>
  </si>
  <si>
    <t>929</t>
  </si>
  <si>
    <t>930</t>
  </si>
  <si>
    <t>930A</t>
  </si>
  <si>
    <t>931</t>
  </si>
  <si>
    <t>932</t>
  </si>
  <si>
    <t>932A</t>
  </si>
  <si>
    <t>933</t>
  </si>
  <si>
    <t>935</t>
  </si>
  <si>
    <t>936</t>
  </si>
  <si>
    <t>937</t>
  </si>
  <si>
    <t>938</t>
  </si>
  <si>
    <t>940</t>
  </si>
  <si>
    <t>941</t>
  </si>
  <si>
    <t>942</t>
  </si>
  <si>
    <t>943</t>
  </si>
  <si>
    <t>1002</t>
  </si>
  <si>
    <t>1005</t>
  </si>
  <si>
    <t>Kampweg</t>
  </si>
  <si>
    <t>096</t>
  </si>
  <si>
    <t>096-01</t>
  </si>
  <si>
    <t>1A1</t>
  </si>
  <si>
    <t>1A-1</t>
  </si>
  <si>
    <t>1A10</t>
  </si>
  <si>
    <t>1A11</t>
  </si>
  <si>
    <t>1A12</t>
  </si>
  <si>
    <t>1A13</t>
  </si>
  <si>
    <t>1A14</t>
  </si>
  <si>
    <t>1A15</t>
  </si>
  <si>
    <t>1A16</t>
  </si>
  <si>
    <t>1A17</t>
  </si>
  <si>
    <t>1A18</t>
  </si>
  <si>
    <t>1A19</t>
  </si>
  <si>
    <t>1A2</t>
  </si>
  <si>
    <t>1A-2</t>
  </si>
  <si>
    <t>1A20</t>
  </si>
  <si>
    <t>1A21</t>
  </si>
  <si>
    <t>1A22</t>
  </si>
  <si>
    <t>1A23</t>
  </si>
  <si>
    <t>1A24</t>
  </si>
  <si>
    <t>1A25</t>
  </si>
  <si>
    <t>1A25a</t>
  </si>
  <si>
    <t>1A26</t>
  </si>
  <si>
    <t>1A26a</t>
  </si>
  <si>
    <t>1A27</t>
  </si>
  <si>
    <t>1A28</t>
  </si>
  <si>
    <t>1A28a</t>
  </si>
  <si>
    <t>1A3</t>
  </si>
  <si>
    <t>1A-3</t>
  </si>
  <si>
    <t>1A4</t>
  </si>
  <si>
    <t>1A-4</t>
  </si>
  <si>
    <t>1A5</t>
  </si>
  <si>
    <t>1A-5</t>
  </si>
  <si>
    <t>1A7</t>
  </si>
  <si>
    <t>1A8</t>
  </si>
  <si>
    <t>1A9</t>
  </si>
  <si>
    <t>1AL1</t>
  </si>
  <si>
    <t>1AMK2</t>
  </si>
  <si>
    <t>1AMK4</t>
  </si>
  <si>
    <t>1AMK6</t>
  </si>
  <si>
    <t>1AT2</t>
  </si>
  <si>
    <t>1AT2a</t>
  </si>
  <si>
    <t>1AT2b</t>
  </si>
  <si>
    <t>1AT2c</t>
  </si>
  <si>
    <t>1AT4</t>
  </si>
  <si>
    <t>1AT4a</t>
  </si>
  <si>
    <t>1AT4b</t>
  </si>
  <si>
    <t>1AT4c</t>
  </si>
  <si>
    <t>1AT6</t>
  </si>
  <si>
    <t>1AT8</t>
  </si>
  <si>
    <t>1AT8a</t>
  </si>
  <si>
    <t>1AT8b</t>
  </si>
  <si>
    <t>1AT8c</t>
  </si>
  <si>
    <t>1AT8d</t>
  </si>
  <si>
    <t>1ATR1</t>
  </si>
  <si>
    <t>1ATR2</t>
  </si>
  <si>
    <t>1C1</t>
  </si>
  <si>
    <t>1C-2</t>
  </si>
  <si>
    <t>1C3</t>
  </si>
  <si>
    <t>1C5</t>
  </si>
  <si>
    <t>1C5-1</t>
  </si>
  <si>
    <t>1C5-2</t>
  </si>
  <si>
    <t>1C7</t>
  </si>
  <si>
    <t>1CK1</t>
  </si>
  <si>
    <t>D</t>
  </si>
  <si>
    <t>E</t>
  </si>
  <si>
    <t>2A-1</t>
  </si>
  <si>
    <t>2A10</t>
  </si>
  <si>
    <t>2A11</t>
  </si>
  <si>
    <t>2A12</t>
  </si>
  <si>
    <t>2A13</t>
  </si>
  <si>
    <t>2A14</t>
  </si>
  <si>
    <t>2A15</t>
  </si>
  <si>
    <t>2A16</t>
  </si>
  <si>
    <t>2A17</t>
  </si>
  <si>
    <t>2A18</t>
  </si>
  <si>
    <t>2A19</t>
  </si>
  <si>
    <t>2A1A</t>
  </si>
  <si>
    <t>2A1B</t>
  </si>
  <si>
    <t>2A1C</t>
  </si>
  <si>
    <t>2A2</t>
  </si>
  <si>
    <t>2A-2</t>
  </si>
  <si>
    <t>2A20</t>
  </si>
  <si>
    <t>2A21</t>
  </si>
  <si>
    <t>2A22</t>
  </si>
  <si>
    <t>2A23</t>
  </si>
  <si>
    <t>2A24</t>
  </si>
  <si>
    <t>2A3</t>
  </si>
  <si>
    <t>2A4</t>
  </si>
  <si>
    <t>2A5</t>
  </si>
  <si>
    <t>2A6</t>
  </si>
  <si>
    <t>2A7</t>
  </si>
  <si>
    <t>2A8</t>
  </si>
  <si>
    <t>2A9</t>
  </si>
  <si>
    <t>2AMK2</t>
  </si>
  <si>
    <t>2AMK4</t>
  </si>
  <si>
    <t>2AMK6</t>
  </si>
  <si>
    <t>2AT2</t>
  </si>
  <si>
    <t>2AT2A</t>
  </si>
  <si>
    <t>2AT2B</t>
  </si>
  <si>
    <t>2AT2C</t>
  </si>
  <si>
    <t>2AT4</t>
  </si>
  <si>
    <t>2AT4a</t>
  </si>
  <si>
    <t>2AT4b</t>
  </si>
  <si>
    <t>2AT6</t>
  </si>
  <si>
    <t>2AT6a</t>
  </si>
  <si>
    <t>2AT6b</t>
  </si>
  <si>
    <t>2AT6c</t>
  </si>
  <si>
    <t>2AT6d</t>
  </si>
  <si>
    <t>2ATR1</t>
  </si>
  <si>
    <t>2ATR2</t>
  </si>
  <si>
    <t>2ATR3</t>
  </si>
  <si>
    <t>2C1</t>
  </si>
  <si>
    <t>2CK1</t>
  </si>
  <si>
    <t>2CK2</t>
  </si>
  <si>
    <t>3A1</t>
  </si>
  <si>
    <t>3A2</t>
  </si>
  <si>
    <t>0A1</t>
  </si>
  <si>
    <t>0A-1</t>
  </si>
  <si>
    <t>0A10</t>
  </si>
  <si>
    <t>0A11</t>
  </si>
  <si>
    <t>0A12</t>
  </si>
  <si>
    <t>0A13</t>
  </si>
  <si>
    <t>0A14</t>
  </si>
  <si>
    <t>0A15</t>
  </si>
  <si>
    <t>0A16</t>
  </si>
  <si>
    <t>0A17</t>
  </si>
  <si>
    <t>0A18</t>
  </si>
  <si>
    <t>0A19</t>
  </si>
  <si>
    <t>0A-2</t>
  </si>
  <si>
    <t>0A20</t>
  </si>
  <si>
    <t>0A21</t>
  </si>
  <si>
    <t>0A21-1</t>
  </si>
  <si>
    <t>0A3</t>
  </si>
  <si>
    <t>0A4</t>
  </si>
  <si>
    <t>0A5</t>
  </si>
  <si>
    <t>0A6</t>
  </si>
  <si>
    <t>0A7</t>
  </si>
  <si>
    <t>0A8</t>
  </si>
  <si>
    <t>0A9</t>
  </si>
  <si>
    <t>0AL1</t>
  </si>
  <si>
    <t>0AMK2</t>
  </si>
  <si>
    <t>0ATR1</t>
  </si>
  <si>
    <t>0ATR2</t>
  </si>
  <si>
    <t>0R1-1</t>
  </si>
  <si>
    <t>0R1-2</t>
  </si>
  <si>
    <t>0R1-3</t>
  </si>
  <si>
    <t>0R1-4</t>
  </si>
  <si>
    <t>096-02</t>
  </si>
  <si>
    <t>1B1</t>
  </si>
  <si>
    <t>1B-1</t>
  </si>
  <si>
    <t>1B2</t>
  </si>
  <si>
    <t>1B3</t>
  </si>
  <si>
    <t>1B4</t>
  </si>
  <si>
    <t>1B5</t>
  </si>
  <si>
    <t>1B6</t>
  </si>
  <si>
    <t>1B7</t>
  </si>
  <si>
    <t>1B8</t>
  </si>
  <si>
    <t>1BTR1</t>
  </si>
  <si>
    <t>F</t>
  </si>
  <si>
    <t>2B1</t>
  </si>
  <si>
    <t>2B-1</t>
  </si>
  <si>
    <t>2B2</t>
  </si>
  <si>
    <t>2B3</t>
  </si>
  <si>
    <t>2B4</t>
  </si>
  <si>
    <t>2B5</t>
  </si>
  <si>
    <t>2B6</t>
  </si>
  <si>
    <t>2B7</t>
  </si>
  <si>
    <t>2B8</t>
  </si>
  <si>
    <t>2BTR1</t>
  </si>
  <si>
    <t>0A2</t>
  </si>
  <si>
    <t>0AMK1</t>
  </si>
  <si>
    <t>0B1</t>
  </si>
  <si>
    <t>0B-1</t>
  </si>
  <si>
    <t>0B2</t>
  </si>
  <si>
    <t>0B2a</t>
  </si>
  <si>
    <t>0B2b</t>
  </si>
  <si>
    <t>0B3</t>
  </si>
  <si>
    <t>0B4</t>
  </si>
  <si>
    <t>0B5</t>
  </si>
  <si>
    <t>0B6</t>
  </si>
  <si>
    <t>0BTR1</t>
  </si>
  <si>
    <t>096-03</t>
  </si>
  <si>
    <t>1C-1</t>
  </si>
  <si>
    <t>1C-11</t>
  </si>
  <si>
    <t>1C13</t>
  </si>
  <si>
    <t>1C-1a</t>
  </si>
  <si>
    <t>1C2</t>
  </si>
  <si>
    <t>1C4</t>
  </si>
  <si>
    <t>1C6</t>
  </si>
  <si>
    <t>1C8</t>
  </si>
  <si>
    <t>1C9</t>
  </si>
  <si>
    <t>1CT1a</t>
  </si>
  <si>
    <t>1CT1b</t>
  </si>
  <si>
    <t>1CT1c</t>
  </si>
  <si>
    <t>1CTR1</t>
  </si>
  <si>
    <t>2C00</t>
  </si>
  <si>
    <t>2C02</t>
  </si>
  <si>
    <t>0C1</t>
  </si>
  <si>
    <t>0C10</t>
  </si>
  <si>
    <t>0C2</t>
  </si>
  <si>
    <t>0C3</t>
  </si>
  <si>
    <t>0C4</t>
  </si>
  <si>
    <t>0C5</t>
  </si>
  <si>
    <t>0C6</t>
  </si>
  <si>
    <t>0C8</t>
  </si>
  <si>
    <t>0C9</t>
  </si>
  <si>
    <t>0CT12</t>
  </si>
  <si>
    <t>0CT12a</t>
  </si>
  <si>
    <t>0CT12b</t>
  </si>
  <si>
    <t>0CT12C</t>
  </si>
  <si>
    <t>0CTR1</t>
  </si>
  <si>
    <t>0D1</t>
  </si>
  <si>
    <t>096-04</t>
  </si>
  <si>
    <t>1D-1</t>
  </si>
  <si>
    <t>1DL2</t>
  </si>
  <si>
    <t>1DT1a</t>
  </si>
  <si>
    <t>1DT1b</t>
  </si>
  <si>
    <t>1DT2</t>
  </si>
  <si>
    <t>1DT2a</t>
  </si>
  <si>
    <t>1DTR1</t>
  </si>
  <si>
    <t>1DTR2</t>
  </si>
  <si>
    <t>SD01</t>
  </si>
  <si>
    <t>SD02</t>
  </si>
  <si>
    <t>SD03</t>
  </si>
  <si>
    <t>SD04</t>
  </si>
  <si>
    <t>SD05</t>
  </si>
  <si>
    <t>SD06</t>
  </si>
  <si>
    <t>SD07</t>
  </si>
  <si>
    <t>SD08</t>
  </si>
  <si>
    <t>2D1</t>
  </si>
  <si>
    <t>2D-1</t>
  </si>
  <si>
    <t>2D2</t>
  </si>
  <si>
    <t>2D3</t>
  </si>
  <si>
    <t>2D4</t>
  </si>
  <si>
    <t>2D5</t>
  </si>
  <si>
    <t>2D6</t>
  </si>
  <si>
    <t>2D7</t>
  </si>
  <si>
    <t>2D8</t>
  </si>
  <si>
    <t>2D9</t>
  </si>
  <si>
    <t>2DL2</t>
  </si>
  <si>
    <t>2DT1</t>
  </si>
  <si>
    <t>2DT1a</t>
  </si>
  <si>
    <t>2DT1b</t>
  </si>
  <si>
    <t>2DT2</t>
  </si>
  <si>
    <t>2DT2a</t>
  </si>
  <si>
    <t>2DTR1</t>
  </si>
  <si>
    <t>2DTR2</t>
  </si>
  <si>
    <t>2SD01</t>
  </si>
  <si>
    <t>2SD02</t>
  </si>
  <si>
    <t>2SD03</t>
  </si>
  <si>
    <t>2SD04</t>
  </si>
  <si>
    <t>2SD05</t>
  </si>
  <si>
    <t>2SD06</t>
  </si>
  <si>
    <t>2SD07</t>
  </si>
  <si>
    <t>2SD08</t>
  </si>
  <si>
    <t>0D-1</t>
  </si>
  <si>
    <t>0D2</t>
  </si>
  <si>
    <t>0D3</t>
  </si>
  <si>
    <t>0D4</t>
  </si>
  <si>
    <t>0D5</t>
  </si>
  <si>
    <t>0D6</t>
  </si>
  <si>
    <t>0D8</t>
  </si>
  <si>
    <t>0DL2</t>
  </si>
  <si>
    <t>0DT1a</t>
  </si>
  <si>
    <t>0DT1b</t>
  </si>
  <si>
    <t>0DT2</t>
  </si>
  <si>
    <t>0DT2a</t>
  </si>
  <si>
    <t>0DTR1</t>
  </si>
  <si>
    <t>0DTR2</t>
  </si>
  <si>
    <t>096-05</t>
  </si>
  <si>
    <t>1D-2</t>
  </si>
  <si>
    <t>1E1</t>
  </si>
  <si>
    <t>1E-1</t>
  </si>
  <si>
    <t>1E11</t>
  </si>
  <si>
    <t>1E13</t>
  </si>
  <si>
    <t>1E14</t>
  </si>
  <si>
    <t>1E15</t>
  </si>
  <si>
    <t>1E16</t>
  </si>
  <si>
    <t>1E17</t>
  </si>
  <si>
    <t>1E18</t>
  </si>
  <si>
    <t>1E19</t>
  </si>
  <si>
    <t>1E2</t>
  </si>
  <si>
    <t>1E20</t>
  </si>
  <si>
    <t>1E3</t>
  </si>
  <si>
    <t>1E4</t>
  </si>
  <si>
    <t>1E5</t>
  </si>
  <si>
    <t>1E6</t>
  </si>
  <si>
    <t>1E7</t>
  </si>
  <si>
    <t>1E8</t>
  </si>
  <si>
    <t>1E9</t>
  </si>
  <si>
    <t>1ETR1</t>
  </si>
  <si>
    <t>1ETR2</t>
  </si>
  <si>
    <t>24</t>
  </si>
  <si>
    <t>SE09</t>
  </si>
  <si>
    <t>SE10</t>
  </si>
  <si>
    <t>SE11</t>
  </si>
  <si>
    <t>SE12</t>
  </si>
  <si>
    <t>SE13</t>
  </si>
  <si>
    <t>SE14</t>
  </si>
  <si>
    <t>SE15</t>
  </si>
  <si>
    <t>SE16</t>
  </si>
  <si>
    <t>SE17</t>
  </si>
  <si>
    <t>SE18</t>
  </si>
  <si>
    <t>SE19</t>
  </si>
  <si>
    <t>SE20</t>
  </si>
  <si>
    <t>SE21</t>
  </si>
  <si>
    <t>SE22</t>
  </si>
  <si>
    <t>2D-2</t>
  </si>
  <si>
    <t>2D-2a</t>
  </si>
  <si>
    <t>2E1</t>
  </si>
  <si>
    <t>2E-1</t>
  </si>
  <si>
    <t>2E10</t>
  </si>
  <si>
    <t>2E11</t>
  </si>
  <si>
    <t>2E12</t>
  </si>
  <si>
    <t>2E13</t>
  </si>
  <si>
    <t>2E14</t>
  </si>
  <si>
    <t>2E15</t>
  </si>
  <si>
    <t>2E16</t>
  </si>
  <si>
    <t>2E17</t>
  </si>
  <si>
    <t>2E18</t>
  </si>
  <si>
    <t>2E19</t>
  </si>
  <si>
    <t>2E2</t>
  </si>
  <si>
    <t>2E20</t>
  </si>
  <si>
    <t>2E3</t>
  </si>
  <si>
    <t>2E4</t>
  </si>
  <si>
    <t>2E5</t>
  </si>
  <si>
    <t>2E6</t>
  </si>
  <si>
    <t>2E7</t>
  </si>
  <si>
    <t>2E8</t>
  </si>
  <si>
    <t>2E9</t>
  </si>
  <si>
    <t>2ETR1</t>
  </si>
  <si>
    <t>0D12</t>
  </si>
  <si>
    <t>0D12a</t>
  </si>
  <si>
    <t>0D12b</t>
  </si>
  <si>
    <t>0D12c</t>
  </si>
  <si>
    <t>0D14</t>
  </si>
  <si>
    <t>0D14a</t>
  </si>
  <si>
    <t>0D14b</t>
  </si>
  <si>
    <t>0D14c</t>
  </si>
  <si>
    <t>0D14d</t>
  </si>
  <si>
    <t>0D-2</t>
  </si>
  <si>
    <t>0D7</t>
  </si>
  <si>
    <t>0D9</t>
  </si>
  <si>
    <t>0DMK1</t>
  </si>
  <si>
    <t>0DMK2</t>
  </si>
  <si>
    <t>0E1</t>
  </si>
  <si>
    <t>0E-1</t>
  </si>
  <si>
    <t>0E11</t>
  </si>
  <si>
    <t>0E3</t>
  </si>
  <si>
    <t>0E5</t>
  </si>
  <si>
    <t>0E7</t>
  </si>
  <si>
    <t>0E9</t>
  </si>
  <si>
    <t>0EMK1</t>
  </si>
  <si>
    <t>0ETR1</t>
  </si>
  <si>
    <t>0ETR2</t>
  </si>
  <si>
    <t>096-06</t>
  </si>
  <si>
    <t>1F02-1</t>
  </si>
  <si>
    <t>1F1</t>
  </si>
  <si>
    <t>1F-1</t>
  </si>
  <si>
    <t>1F2</t>
  </si>
  <si>
    <t>1F-2</t>
  </si>
  <si>
    <t>1F3</t>
  </si>
  <si>
    <t>1F4</t>
  </si>
  <si>
    <t>1F5</t>
  </si>
  <si>
    <t>1F6</t>
  </si>
  <si>
    <t>1F7</t>
  </si>
  <si>
    <t>1FT1</t>
  </si>
  <si>
    <t>1FT1a</t>
  </si>
  <si>
    <t>1FT1b</t>
  </si>
  <si>
    <t>096-07</t>
  </si>
  <si>
    <t>1G14</t>
  </si>
  <si>
    <t>1G14a</t>
  </si>
  <si>
    <t>1G15</t>
  </si>
  <si>
    <t>1G17</t>
  </si>
  <si>
    <t>1G2</t>
  </si>
  <si>
    <t>1G4</t>
  </si>
  <si>
    <t>1G4-1</t>
  </si>
  <si>
    <t>1G4-2</t>
  </si>
  <si>
    <t>1G7</t>
  </si>
  <si>
    <t>1G8</t>
  </si>
  <si>
    <t>1G9</t>
  </si>
  <si>
    <t>BA2-B</t>
  </si>
  <si>
    <t>G1</t>
  </si>
  <si>
    <t>GT1</t>
  </si>
  <si>
    <t>GT1a</t>
  </si>
  <si>
    <t>2G1</t>
  </si>
  <si>
    <t>2G2</t>
  </si>
  <si>
    <t>2G3</t>
  </si>
  <si>
    <t>2G4</t>
  </si>
  <si>
    <t>2G4a</t>
  </si>
  <si>
    <t>2G5</t>
  </si>
  <si>
    <t>2GT1a</t>
  </si>
  <si>
    <t>2GT1b</t>
  </si>
  <si>
    <t>2GT3</t>
  </si>
  <si>
    <t>2GTR</t>
  </si>
  <si>
    <t>2SG1</t>
  </si>
  <si>
    <t>G-1</t>
  </si>
  <si>
    <t>096-08</t>
  </si>
  <si>
    <t>56</t>
  </si>
  <si>
    <t>H-1</t>
  </si>
  <si>
    <t>H10</t>
  </si>
  <si>
    <t>H1-1</t>
  </si>
  <si>
    <t>H12</t>
  </si>
  <si>
    <t>H1-2</t>
  </si>
  <si>
    <t>H1-2a</t>
  </si>
  <si>
    <t>H14</t>
  </si>
  <si>
    <t>H14a</t>
  </si>
  <si>
    <t>H16</t>
  </si>
  <si>
    <t>H16a</t>
  </si>
  <si>
    <t>H18</t>
  </si>
  <si>
    <t>H18a</t>
  </si>
  <si>
    <t>H2</t>
  </si>
  <si>
    <t>H-2</t>
  </si>
  <si>
    <t>H2a</t>
  </si>
  <si>
    <t>H2b</t>
  </si>
  <si>
    <t>H3</t>
  </si>
  <si>
    <t>H-3</t>
  </si>
  <si>
    <t>H3a</t>
  </si>
  <si>
    <t>H-3a</t>
  </si>
  <si>
    <t>H4</t>
  </si>
  <si>
    <t>H-4</t>
  </si>
  <si>
    <t>H5</t>
  </si>
  <si>
    <t>H5a</t>
  </si>
  <si>
    <t>H6</t>
  </si>
  <si>
    <t>H6a</t>
  </si>
  <si>
    <t>H6b</t>
  </si>
  <si>
    <t>H7</t>
  </si>
  <si>
    <t>H8</t>
  </si>
  <si>
    <t>HK-3</t>
  </si>
  <si>
    <t>HMK1</t>
  </si>
  <si>
    <t>HMK2</t>
  </si>
  <si>
    <t>HT1</t>
  </si>
  <si>
    <t>HT1a</t>
  </si>
  <si>
    <t>HT1b</t>
  </si>
  <si>
    <t>HT2</t>
  </si>
  <si>
    <t>HT2a</t>
  </si>
  <si>
    <t>HT3</t>
  </si>
  <si>
    <t>HT4</t>
  </si>
  <si>
    <t>HT4A</t>
  </si>
  <si>
    <t>096-09</t>
  </si>
  <si>
    <t>Princetonlaan</t>
  </si>
  <si>
    <t>107-01</t>
  </si>
  <si>
    <t>0.21a</t>
  </si>
  <si>
    <t>0.21b</t>
  </si>
  <si>
    <t>0.31a</t>
  </si>
  <si>
    <t>0.31b</t>
  </si>
  <si>
    <t>0.31c</t>
  </si>
  <si>
    <t>0.31d</t>
  </si>
  <si>
    <t>0.33b</t>
  </si>
  <si>
    <t>BERON_ONGEVERFD</t>
  </si>
  <si>
    <t>0.34a</t>
  </si>
  <si>
    <t>0.34b</t>
  </si>
  <si>
    <t>0.34c</t>
  </si>
  <si>
    <t>0.34d</t>
  </si>
  <si>
    <t>0.34e</t>
  </si>
  <si>
    <t>0.34f</t>
  </si>
  <si>
    <t>FS0.01</t>
  </si>
  <si>
    <t>GA0.02</t>
  </si>
  <si>
    <t>GR0.01</t>
  </si>
  <si>
    <t>GR0.02</t>
  </si>
  <si>
    <t>SN0.08</t>
  </si>
  <si>
    <t>SN0.09</t>
  </si>
  <si>
    <t>SN0.09a</t>
  </si>
  <si>
    <t>SN0.09b</t>
  </si>
  <si>
    <t>SN0.10</t>
  </si>
  <si>
    <t>SN0.11</t>
  </si>
  <si>
    <t>SN0.11a</t>
  </si>
  <si>
    <t>SN0.11b</t>
  </si>
  <si>
    <t>TE0.02</t>
  </si>
  <si>
    <t>1.12a</t>
  </si>
  <si>
    <t>1.39</t>
  </si>
  <si>
    <t>1.40</t>
  </si>
  <si>
    <t>1.41</t>
  </si>
  <si>
    <t>1.43</t>
  </si>
  <si>
    <t>1.45</t>
  </si>
  <si>
    <t>1.46</t>
  </si>
  <si>
    <t>1.49</t>
  </si>
  <si>
    <t>1.50</t>
  </si>
  <si>
    <t>1.51</t>
  </si>
  <si>
    <t>1.52</t>
  </si>
  <si>
    <t>1.53</t>
  </si>
  <si>
    <t>1.54</t>
  </si>
  <si>
    <t>1.57</t>
  </si>
  <si>
    <t>1.57a</t>
  </si>
  <si>
    <t>1.58</t>
  </si>
  <si>
    <t>1.59</t>
  </si>
  <si>
    <t>1.61</t>
  </si>
  <si>
    <t>1.63</t>
  </si>
  <si>
    <t>1.66</t>
  </si>
  <si>
    <t>1.67</t>
  </si>
  <si>
    <t>GA1.01</t>
  </si>
  <si>
    <t>GA1.02</t>
  </si>
  <si>
    <t>GA1.03</t>
  </si>
  <si>
    <t>GA1.04</t>
  </si>
  <si>
    <t>GA1.05</t>
  </si>
  <si>
    <t>GA1.06</t>
  </si>
  <si>
    <t>GA1.07</t>
  </si>
  <si>
    <t>LT0135.01</t>
  </si>
  <si>
    <t>SN1.01</t>
  </si>
  <si>
    <t>SN1.01a</t>
  </si>
  <si>
    <t>SN1.01b</t>
  </si>
  <si>
    <t>SN1.02</t>
  </si>
  <si>
    <t>SN1.02a</t>
  </si>
  <si>
    <t>SN1.02b</t>
  </si>
  <si>
    <t>SN1.03</t>
  </si>
  <si>
    <t>SN1.04</t>
  </si>
  <si>
    <t>SN1.04a</t>
  </si>
  <si>
    <t>SN1.04b</t>
  </si>
  <si>
    <t>SN1.05</t>
  </si>
  <si>
    <t>SN1.05a</t>
  </si>
  <si>
    <t>SN1.05b</t>
  </si>
  <si>
    <t>SN1.08</t>
  </si>
  <si>
    <t>SN1.08a</t>
  </si>
  <si>
    <t>SN1.08b</t>
  </si>
  <si>
    <t>SN1.09</t>
  </si>
  <si>
    <t>SN1.09a</t>
  </si>
  <si>
    <t>SN1.09b</t>
  </si>
  <si>
    <t>SN1.10</t>
  </si>
  <si>
    <t>SN1.10a</t>
  </si>
  <si>
    <t>SN1.10b</t>
  </si>
  <si>
    <t>SN1.11</t>
  </si>
  <si>
    <t>SN1.11a</t>
  </si>
  <si>
    <t>SN1.11b</t>
  </si>
  <si>
    <t>TE1.01</t>
  </si>
  <si>
    <t>TE1.02</t>
  </si>
  <si>
    <t>TE1.04</t>
  </si>
  <si>
    <t>TE1.05</t>
  </si>
  <si>
    <t>TE1.06</t>
  </si>
  <si>
    <t>TE1.07</t>
  </si>
  <si>
    <t>TE1.08</t>
  </si>
  <si>
    <t>TE1.09</t>
  </si>
  <si>
    <t>TE1.10</t>
  </si>
  <si>
    <t>TE1.11</t>
  </si>
  <si>
    <t>TE1.12</t>
  </si>
  <si>
    <t>TE1.13</t>
  </si>
  <si>
    <t>TE1.14</t>
  </si>
  <si>
    <t>TE1.15</t>
  </si>
  <si>
    <t>TE1.16</t>
  </si>
  <si>
    <t>TR1.02</t>
  </si>
  <si>
    <t>TR1.03</t>
  </si>
  <si>
    <t>TR1.04</t>
  </si>
  <si>
    <t>TR1.05</t>
  </si>
  <si>
    <t>2.65</t>
  </si>
  <si>
    <t>2.66</t>
  </si>
  <si>
    <t>2.68</t>
  </si>
  <si>
    <t>2.69</t>
  </si>
  <si>
    <t>2.70</t>
  </si>
  <si>
    <t>2.71</t>
  </si>
  <si>
    <t>2.72</t>
  </si>
  <si>
    <t>2.75</t>
  </si>
  <si>
    <t>2.77</t>
  </si>
  <si>
    <t>GA2.10</t>
  </si>
  <si>
    <t>GA2.11</t>
  </si>
  <si>
    <t>GA2.12</t>
  </si>
  <si>
    <t>TE2.15</t>
  </si>
  <si>
    <t>TR2.05</t>
  </si>
  <si>
    <t>Leeuweriklaan</t>
  </si>
  <si>
    <t>106-01</t>
  </si>
  <si>
    <t>0.3</t>
  </si>
  <si>
    <t>0.4</t>
  </si>
  <si>
    <t>0.7</t>
  </si>
  <si>
    <t>0.9A</t>
  </si>
  <si>
    <t>0.I1</t>
  </si>
  <si>
    <t>0.K1</t>
  </si>
  <si>
    <t>0.K2</t>
  </si>
  <si>
    <t>0.S1</t>
  </si>
  <si>
    <t>0.S3</t>
  </si>
  <si>
    <t>0.S4</t>
  </si>
  <si>
    <t>0.T1</t>
  </si>
  <si>
    <t>1.3</t>
  </si>
  <si>
    <t>1.4</t>
  </si>
  <si>
    <t>1.5</t>
  </si>
  <si>
    <t>1.6</t>
  </si>
  <si>
    <t>Van Amstelpark</t>
  </si>
  <si>
    <t>136-01</t>
  </si>
  <si>
    <r>
      <t xml:space="preserve">Sanitaire ruimten </t>
    </r>
    <r>
      <rPr>
        <b/>
        <sz val="11"/>
        <color theme="1"/>
        <rFont val="Calibri"/>
        <family val="2"/>
        <scheme val="minor"/>
      </rPr>
      <t xml:space="preserve">en </t>
    </r>
    <r>
      <rPr>
        <sz val="10"/>
        <rFont val="MS Sans Serif"/>
      </rPr>
      <t>naloop</t>
    </r>
  </si>
  <si>
    <t>1.06b</t>
  </si>
  <si>
    <t>5-Premies en opslagen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</si>
  <si>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</si>
  <si>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</si>
  <si>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</si>
  <si>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</si>
  <si>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</si>
  <si>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</si>
  <si>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</si>
  <si>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</si>
  <si>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</si>
  <si>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</si>
  <si>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</si>
  <si>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</si>
  <si>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</si>
  <si>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</si>
  <si>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</si>
  <si>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</si>
  <si>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</si>
  <si>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</si>
  <si>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</si>
  <si>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</si>
  <si>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</si>
  <si>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</si>
  <si>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</si>
  <si>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</si>
  <si>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</si>
  <si>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</si>
  <si>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</si>
  <si>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</si>
  <si>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</si>
  <si>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</si>
  <si>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</si>
  <si>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</si>
  <si>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6-Opbouw uurtarief productie</t>
  </si>
  <si>
    <t>Tariefopbouw schoonmaak</t>
  </si>
  <si>
    <t>Gemiddeld tarief ma t/m vr</t>
  </si>
  <si>
    <t>Medewerker</t>
  </si>
  <si>
    <t>Uurlonen tot en met 30 juni 2026</t>
  </si>
  <si>
    <t xml:space="preserve"> </t>
  </si>
  <si>
    <t>Basisuurloon</t>
  </si>
  <si>
    <t>17 jaar en jonger</t>
  </si>
  <si>
    <t>Specialistentoeslag</t>
  </si>
  <si>
    <t>Projectgebonden!</t>
  </si>
  <si>
    <t>18 jaar</t>
  </si>
  <si>
    <t xml:space="preserve">Suppletiekosten toeslag </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</si>
  <si>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</si>
  <si>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</si>
  <si>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</si>
  <si>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</si>
  <si>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</si>
  <si>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</si>
  <si>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</si>
  <si>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</si>
  <si>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</si>
  <si>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</si>
  <si>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</si>
  <si>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</si>
  <si>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</si>
  <si>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</si>
  <si>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</si>
  <si>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</si>
  <si>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</si>
  <si>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</si>
  <si>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</si>
  <si>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</si>
  <si>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</si>
  <si>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</si>
  <si>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</si>
  <si>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</si>
  <si>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</si>
  <si>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</si>
  <si>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</si>
  <si>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</si>
  <si>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</si>
  <si>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</si>
  <si>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</si>
  <si>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</si>
  <si>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</si>
  <si>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</si>
  <si>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</si>
  <si>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</si>
  <si>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</si>
  <si>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7-Opbouw uurtarief toezicht</t>
  </si>
  <si>
    <t>Tariefopbouw toezicht</t>
  </si>
  <si>
    <t>Gemiddeld tarief  ma t/m vr</t>
  </si>
  <si>
    <t>Tariefsoort</t>
  </si>
  <si>
    <t>Tarief</t>
  </si>
  <si>
    <t>Maandag - Vrijdag</t>
  </si>
  <si>
    <t>Maandag - Vrijdag Facilitair medewerker</t>
  </si>
  <si>
    <t>8-Additionele kosten</t>
  </si>
  <si>
    <t>…...................................................</t>
  </si>
  <si>
    <t>* bovenstaande tarieven dienen overeen te komen met de tarieven die</t>
  </si>
  <si>
    <t>in onderstaand opgave zijn gebruikt.</t>
  </si>
  <si>
    <t>Omschrijving werkzaamheden</t>
  </si>
  <si>
    <t>frequentie per jaar</t>
  </si>
  <si>
    <t xml:space="preserve">uren per beurt </t>
  </si>
  <si>
    <t>uren per jaar</t>
  </si>
  <si>
    <t>uurtarief</t>
  </si>
  <si>
    <t>kosten per jaar</t>
  </si>
  <si>
    <t>Inzet 2 facilitair medewerkers voor 15,2 uur per dag, verdeeld over de locaties
Inzet 1 facilitair medewerker voor 7,6 uur per dag op 3 dagen / week.</t>
  </si>
  <si>
    <t xml:space="preserve">Vervanging TNO Facilitair medewerker </t>
  </si>
  <si>
    <t>Facilitair medewerker, 2 ft ma-vrij</t>
  </si>
  <si>
    <t>Facilitair medewerker, 1 fte di en do</t>
  </si>
  <si>
    <t>Inzet 1 facilitair medewerker</t>
  </si>
  <si>
    <t>Inzet 1 Facilitair medewerker voor 5 dagen</t>
  </si>
  <si>
    <t>Facilitair medewerker</t>
  </si>
  <si>
    <t xml:space="preserve">Ruimtenummer / aantal m2 </t>
  </si>
  <si>
    <t>12 x per jaar poesten RVS 3 liften</t>
  </si>
  <si>
    <t>Extra werkzaamheden m.b.t. kleedsluis &amp; aanvullen kleding en materialen</t>
  </si>
  <si>
    <t>Wekelijks schrobben (ontvangst goederen/kelder/postkamer) verdeeld over 2 dagen</t>
  </si>
  <si>
    <t>Reinigen plenum cleanroom met cleanroomstofzuiger en stofwisser ruimten 01.701/01.702/01.704</t>
  </si>
  <si>
    <t>2.400 m2</t>
  </si>
  <si>
    <t>1.800 m2</t>
  </si>
  <si>
    <t>Meerkosten materialen en middelen tbv Cleanroom, conform bijlage C11</t>
  </si>
  <si>
    <t xml:space="preserve">RVS liften poetsen 6 t/m 10e verdieping 4 x per jaar </t>
  </si>
  <si>
    <t>Meerkosten inzet BioOrg</t>
  </si>
  <si>
    <t>Papiercontainers ledigen (betreft grote containers)</t>
  </si>
  <si>
    <t>Elke 2 maanden schrobwerk Gebouw Pyro</t>
  </si>
  <si>
    <t>1.463 m2</t>
  </si>
  <si>
    <t>Elke 2 maanden schrobwerk Gebouw LBR</t>
  </si>
  <si>
    <t>Wekelijks spoelen douches en wasbak ter preventie van legionella en aftekenen</t>
  </si>
  <si>
    <t>M-S03</t>
  </si>
  <si>
    <t xml:space="preserve">52
26
</t>
  </si>
  <si>
    <t>Schoonhouden werkplaats in oneven weken en wasbakken in de ruimtes</t>
  </si>
  <si>
    <t>Machinaal reinigen van de vloer en bijhouden kleine wasbak</t>
  </si>
  <si>
    <t>M-0.28</t>
  </si>
  <si>
    <t>Machinaal reinigen van de vloer</t>
  </si>
  <si>
    <t>M-0.21A &amp; M-0.21B</t>
  </si>
  <si>
    <t xml:space="preserve">Het leveren van een T3 schrobmachine (of vergelijkbaar) </t>
  </si>
  <si>
    <t>Het dagelijks wegbrengen van het afval - extra looptijd</t>
  </si>
  <si>
    <t>Het om de week schrobben van de vloeren</t>
  </si>
  <si>
    <t>743 m2</t>
  </si>
  <si>
    <t>Het dagelijks wegbrengen van het afval - extra looptijd naar milieuplein bij Automotive campus 25</t>
  </si>
  <si>
    <t>Wekelijks met twee personen schoonmaken laboratorium en ad hoc werk</t>
  </si>
  <si>
    <t>Wekelijks vegen/schrobben bordes</t>
  </si>
  <si>
    <t>Wekelijks ledigen afvalbakken</t>
  </si>
  <si>
    <t>7 stuks</t>
  </si>
  <si>
    <t>Distributie papiercontainers op de woensdagen</t>
  </si>
  <si>
    <t>9 stuks</t>
  </si>
  <si>
    <t>Looptijd tbv distributie restafval en gft afval (dagelijks)</t>
  </si>
  <si>
    <t>Aantal werkplekken</t>
  </si>
  <si>
    <t>Prijs per beurt per werkplek</t>
  </si>
  <si>
    <t>Kosten per beurt</t>
  </si>
  <si>
    <t>Reinigen van de werkplek  conform kwaliteitsontwerp  Werkwijze werkplekreiniging</t>
  </si>
  <si>
    <t>Omschrijving werkzaamheden optioneel</t>
  </si>
  <si>
    <t>Aantal</t>
  </si>
  <si>
    <t>9-Afroepprijs</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</si>
  <si>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</si>
  <si>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</si>
  <si>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</si>
  <si>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</si>
  <si>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</si>
  <si>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</si>
  <si>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</si>
  <si>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</si>
  <si>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</si>
  <si>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</si>
  <si>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</si>
  <si>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</si>
  <si>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</si>
  <si>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</si>
  <si>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machinaal</t>
  </si>
  <si>
    <t>Vloeren in en rondom cleanroom schrobben tijdens onderhoudweken</t>
  </si>
  <si>
    <t>Tapijt sproeiextraheren</t>
  </si>
  <si>
    <t>Methode en eindresultaat omschrijven.</t>
  </si>
  <si>
    <t>Reinigen bureau-elektronica en stoelen reinigen</t>
  </si>
  <si>
    <t>Prijs p/stuk excl. btw</t>
  </si>
  <si>
    <t>Apparatuur/onderdeel</t>
  </si>
  <si>
    <t>Aantal stuks 0-50</t>
  </si>
  <si>
    <t>Aantal stuks &gt; 50</t>
  </si>
  <si>
    <t>Systeemkast</t>
  </si>
  <si>
    <t>Monitor</t>
  </si>
  <si>
    <t>Toetsenbord inclusief muis</t>
  </si>
  <si>
    <t>Dieptereiniging stoel</t>
  </si>
  <si>
    <t>Reinigen raambekleding</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</si>
  <si>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</si>
  <si>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</si>
  <si>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</si>
  <si>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</si>
  <si>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</si>
  <si>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</si>
  <si>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</si>
  <si>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</si>
  <si>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</si>
  <si>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</si>
  <si>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Zaterdag - zondag (incl. 50% toeslag conform cao)</t>
  </si>
  <si>
    <t>Feestdagen (incl. 150% toeslag conform cao)</t>
  </si>
  <si>
    <t>Glazenwasserswerkzaamheden</t>
  </si>
  <si>
    <t>Dieptereiniging sanitair groot</t>
  </si>
  <si>
    <t>Prijs per m2 vloeroppervlakte / excl btw</t>
  </si>
  <si>
    <t>1-10 m2</t>
  </si>
  <si>
    <t>Geheel dieptereinging ruimten exclusief vervangen kitranden</t>
  </si>
  <si>
    <t>11-30 m2</t>
  </si>
  <si>
    <t>31- 60 m2</t>
  </si>
  <si>
    <t>61- 90 m2</t>
  </si>
  <si>
    <t>91 m2 - en meer</t>
  </si>
  <si>
    <t>Keuken apparatuur</t>
  </si>
  <si>
    <t>Prijs per stuk</t>
  </si>
  <si>
    <t>Koelkast</t>
  </si>
  <si>
    <t xml:space="preserve">Binnenzijde reinigen </t>
  </si>
  <si>
    <t>Vaatwasser</t>
  </si>
  <si>
    <t>Magnetron</t>
  </si>
  <si>
    <t>Opleverschoonmaak</t>
  </si>
  <si>
    <t>Administratieve ruimten</t>
  </si>
  <si>
    <t>Cleanroom</t>
  </si>
  <si>
    <t>Verkeersruimten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</si>
  <si>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</si>
  <si>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</si>
  <si>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</si>
  <si>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</si>
  <si>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</si>
  <si>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</si>
  <si>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10-Glasbewassing</t>
  </si>
  <si>
    <t>Binnenzijde</t>
  </si>
  <si>
    <t>WS2553061541 </t>
  </si>
  <si>
    <t>Separatieglas enkelzijdig gemeten*</t>
  </si>
  <si>
    <t>Ballustrade</t>
  </si>
  <si>
    <t>Spiegels</t>
  </si>
  <si>
    <t>* Wordt dubbelzijdig gewassen</t>
  </si>
  <si>
    <t>Aanvullende omschrijving</t>
  </si>
  <si>
    <t>Aantal m2</t>
  </si>
  <si>
    <r>
      <t>Kosten per m</t>
    </r>
    <r>
      <rPr>
        <b/>
        <vertAlign val="superscript"/>
        <sz val="10"/>
        <color theme="0"/>
        <rFont val="Century Gothic"/>
        <family val="2"/>
      </rPr>
      <t>2</t>
    </r>
  </si>
  <si>
    <t>Frequentie per jaar</t>
  </si>
  <si>
    <t>Totaalkosten per jaar</t>
  </si>
  <si>
    <t>Bereikbaarheidsvoorzieningen</t>
  </si>
  <si>
    <t>Hoogwerker maximale hoogte 15-30 mtr.</t>
  </si>
  <si>
    <t>Hoogwerker maximale hoogte 15-30 mtr  Hoogewerker Toucan</t>
  </si>
  <si>
    <t>entree</t>
  </si>
  <si>
    <t xml:space="preserve">LBO gebouw 4 </t>
  </si>
  <si>
    <t xml:space="preserve">PYRO gebouw 1 </t>
  </si>
  <si>
    <t xml:space="preserve">PYRO  gebouw 1 </t>
  </si>
  <si>
    <t xml:space="preserve"> Gebouw 15</t>
  </si>
  <si>
    <t xml:space="preserve"> Gebouw 16</t>
  </si>
  <si>
    <t xml:space="preserve"> Gebouw 19</t>
  </si>
  <si>
    <t>Westerduinweg 3 - gebouw 20</t>
  </si>
  <si>
    <t>Westerduinweg 3 - gebouw 31</t>
  </si>
  <si>
    <t>Westerduinweg 3 - gebouw 35</t>
  </si>
  <si>
    <t>Westerduinweg 3 - gebouw 38</t>
  </si>
  <si>
    <t>Westerduinweg 3 - gebouw 39</t>
  </si>
  <si>
    <t xml:space="preserve">Westerduinweg 3 - gebouw 40 </t>
  </si>
  <si>
    <t>Westerduinweg 3 - gebouw 42</t>
  </si>
  <si>
    <t>Westerduinweg 3 - gebouw 62</t>
  </si>
  <si>
    <t>Westerduinweg 3 - gebouw 31 Hoogwerker max. hoogte 05-15 mtr</t>
  </si>
  <si>
    <t>Westerduinweg 3 - gebouw 42 Hoogwerker max. hoogte 05-15 mtr</t>
  </si>
  <si>
    <t>Westerduinweg 3 - gebouw 35 Hoogwerker max. hoogte 05-15 mtr</t>
  </si>
  <si>
    <t>Gebouw 137</t>
  </si>
  <si>
    <t>Gebouw 135</t>
  </si>
  <si>
    <t>Gebouw 91</t>
  </si>
  <si>
    <t>Gebouw 89</t>
  </si>
  <si>
    <t>Maximale hoogte hoogwerker 15-30 meter</t>
  </si>
  <si>
    <t>11-Machinekosten</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</si>
  <si>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</si>
  <si>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</si>
  <si>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</si>
  <si>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</si>
  <si>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</si>
  <si>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</si>
  <si>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</si>
  <si>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</si>
  <si>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</si>
  <si>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</si>
  <si>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</si>
  <si>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</si>
  <si>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</si>
  <si>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</si>
  <si>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Rijswijk, Kessler Park Nieuwbouw</t>
  </si>
  <si>
    <t>Rijswijk, Visseringlaan 25</t>
  </si>
  <si>
    <t>Artikel</t>
  </si>
  <si>
    <t>Prijs per week</t>
  </si>
  <si>
    <t>Specificatie artikel met maten</t>
  </si>
  <si>
    <t>12-Sanitaire voorzieningen</t>
  </si>
  <si>
    <t>Zeepdispenser Foam</t>
  </si>
  <si>
    <t>Zeep desinfectie</t>
  </si>
  <si>
    <t>Vouwhanddoekhouder</t>
  </si>
  <si>
    <t>Afvalbak 20L</t>
  </si>
  <si>
    <t>Afvalbak 25L</t>
  </si>
  <si>
    <t>Afvalbak 43L</t>
  </si>
  <si>
    <t>Afvalbak 50L</t>
  </si>
  <si>
    <t>Toiletrolhouder</t>
  </si>
  <si>
    <t>Hygiëne container
4 wekelijks</t>
  </si>
  <si>
    <t>Celbox mini centrefeed</t>
  </si>
  <si>
    <t>Poetsrol</t>
  </si>
  <si>
    <t>Luchtverfrisser</t>
  </si>
  <si>
    <t>Seatcleaner</t>
  </si>
  <si>
    <t>Toiletborstelset 24 wekelijks wisselfrequentie</t>
  </si>
  <si>
    <t>Elleboog dispensor</t>
  </si>
  <si>
    <t>Industrie zeepdispenser 2l</t>
  </si>
  <si>
    <t>Zeepdispenser no touch vloeibaar 1L</t>
  </si>
  <si>
    <t xml:space="preserve">Aantal </t>
  </si>
  <si>
    <t>Kosten per jaar Totaal</t>
  </si>
  <si>
    <t>Vouwhand-doekhouder</t>
  </si>
  <si>
    <t>Toiletrol-houder</t>
  </si>
  <si>
    <t>Lucht-verfrisser</t>
  </si>
  <si>
    <t>NanoLab</t>
  </si>
  <si>
    <t>BAC</t>
  </si>
  <si>
    <t>MARQ</t>
  </si>
  <si>
    <t>MEL</t>
  </si>
  <si>
    <t>3e ver.</t>
  </si>
  <si>
    <t>Gebouw 31, 35, 39 en 40</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</si>
  <si>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</si>
  <si>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</si>
  <si>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(A) Sl 115x180 Graphite</t>
  </si>
  <si>
    <t>13-Inloopmatten</t>
  </si>
  <si>
    <t>(A) Sl 150x250 Graphite</t>
  </si>
  <si>
    <t>(A) Sl 85x150 Graphite</t>
  </si>
  <si>
    <t>100 x 400</t>
  </si>
  <si>
    <t>115 x 180</t>
  </si>
  <si>
    <t>115 x 200</t>
  </si>
  <si>
    <t>120 x 160</t>
  </si>
  <si>
    <t>140 x 200</t>
  </si>
  <si>
    <t>150 x 200</t>
  </si>
  <si>
    <t>150 x 240</t>
  </si>
  <si>
    <t>150 x 250</t>
  </si>
  <si>
    <t>180 x 115</t>
  </si>
  <si>
    <t>80 x 120</t>
  </si>
  <si>
    <t>85 x 115</t>
  </si>
  <si>
    <t>85 x 150</t>
  </si>
  <si>
    <t>177 x 147,5</t>
  </si>
  <si>
    <t>90 x 100</t>
  </si>
  <si>
    <t>Wissel frequentie</t>
  </si>
  <si>
    <t>177x147,5</t>
  </si>
  <si>
    <t>13x per jaar</t>
  </si>
  <si>
    <t>26 x per jaar</t>
  </si>
  <si>
    <t>4 x per jaar</t>
  </si>
  <si>
    <t>nvt</t>
  </si>
  <si>
    <t>12 x per jaar</t>
  </si>
  <si>
    <t>Gebouw 19, 26x per jaar</t>
  </si>
  <si>
    <t>Gebouw 31, 26x per jaar</t>
  </si>
  <si>
    <r>
      <t xml:space="preserve">Gebouw </t>
    </r>
    <r>
      <rPr>
        <sz val="10"/>
        <color rgb="FF000000"/>
        <rFont val="Century Gothic"/>
        <family val="2"/>
      </rPr>
      <t>20</t>
    </r>
    <r>
      <rPr>
        <sz val="10"/>
        <rFont val="Century Gothic"/>
        <family val="2"/>
      </rPr>
      <t>, 26x per jaar</t>
    </r>
  </si>
  <si>
    <t>12 keer per jaar</t>
  </si>
  <si>
    <t>14-Verbruiksaantallen Sanitair</t>
  </si>
  <si>
    <t xml:space="preserve">Verbruiksaantallen sanitaire voorzieningen 2025 (indicatief) </t>
  </si>
  <si>
    <t xml:space="preserve">In onderstaand overzicht zijn de aantallen opgenomen die in 2025 zijn verbruikt binnen de huidige productlijn en aantal automaten/dispensers.  </t>
  </si>
  <si>
    <t>Specificatie product</t>
  </si>
  <si>
    <t>Aantal automaten</t>
  </si>
  <si>
    <t xml:space="preserve">Verbruik artikelen </t>
  </si>
  <si>
    <t>Paper Slim</t>
  </si>
  <si>
    <t>Paradiser Paper slim 300 vouwhanddoekjes</t>
  </si>
  <si>
    <t>Foam Slim</t>
  </si>
  <si>
    <t>Paradise Foam Slim 500 ml</t>
  </si>
  <si>
    <t>Toiletpaper</t>
  </si>
  <si>
    <t>Paradise toiletpaper 2 x 100 meter</t>
  </si>
  <si>
    <t>Paradise Seatcleaner 300 ml</t>
  </si>
  <si>
    <t>Celbox</t>
  </si>
  <si>
    <t>Celbox mini 120 meter</t>
  </si>
  <si>
    <t>Poetsrol (vervalt)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</si>
</sst>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
    <numFmt numFmtId="174" formatCode="0.0"/>
    <numFmt numFmtId="175" formatCode="0.000%"/>
    <numFmt numFmtId="176" formatCode="_-[$€-2]\ * #,##0.00_ ;_-[$€-2]\ * \-#,##0.00\ ;_-[$€-2]\ * &quot;-&quot;??_ ;_-@_ "/>
    <numFmt numFmtId="177" formatCode="_([$€-2]\ * #,##0.00_);_([$€-2]\ * \(#,##0.00\);_([$€-2]\ * &quot;-&quot;??_);_(@_)"/>
    <numFmt numFmtId="178" formatCode="_ [$€-413]\ * #,##0.00_ ;_ [$€-413]\ * \-#,##0.00_ ;_ [$€-413]\ * &quot;-&quot;??_ ;_ @_ "/>
    <numFmt numFmtId="179" formatCode="0.0000000"/>
    <numFmt numFmtId="180" formatCode="_-* #,##0_-;_-* #,##0\-;_-* &quot;-&quot;_-;_-@_-"/>
    <numFmt numFmtId="181" formatCode="_-[$€]\ * #,##0.00_-;_-[$€]\ * #,##0.00\-;_-[$€]\ * &quot;-&quot;??_-;_-@_-"/>
    <numFmt numFmtId="182" formatCode="_-&quot;€&quot;* #,##0.00_-;\-&quot;€&quot;* #,##0.00_-;_-&quot;€&quot;* &quot;-&quot;??_-;_-@_-"/>
    <numFmt numFmtId="183" formatCode="_-[$€-2]\ * #,##0.00_-;_-[$€-2]\ * #,##0.00\-;_-[$€-2]\ * &quot;-&quot;??_-;_-@_-"/>
    <numFmt numFmtId="184" formatCode="_-&quot;ƒ&quot;\ * #,##0.00_-;_-&quot;ƒ&quot;\ * #,##0.00\-;_-&quot;ƒ&quot;\ * &quot;-&quot;??_-;_-@_-"/>
    <numFmt numFmtId="185" formatCode="[$-413]d\ mmmm\ yyyy;@"/>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 numFmtId="193" formatCode="[$-413]d\-mmm\-yy;@"/>
    <numFmt numFmtId="194" formatCode="_ [$€-2]\ * #,##0.00_ ;_ [$€-2]\ * \-#,##0.00_ ;_ [$€-2]\ * &quot;-&quot;??_ ;_ @_ "/>
    <numFmt numFmtId="195" formatCode="#,##0.00_ ;\-#,##0.00\ "/>
    <numFmt numFmtId="196" formatCode="#,##0.00_ ;[Red]\-#,##0.00\ "/>
    <numFmt numFmtId="197" formatCode="#,##0_ ;[Red]\-#,##0\ "/>
    <numFmt numFmtId="198" formatCode="_-* #,##0.000_-;_-* #,##0.000\-;_-* &quot;-&quot;??_-;_-@_-"/>
  </numFmts>
  <fonts count="124">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
      <sz val="8"/>
      <name val="MS Sans Serif"/>
    </font>
    <font>
      <i/>
      <sz val="10"/>
      <name val="Century Gothic"/>
      <family val="2"/>
    </font>
    <font>
      <b/>
      <sz val="11"/>
      <name val="Century Gothic"/>
      <family val="2"/>
    </font>
    <font>
      <sz val="9"/>
      <color rgb="FFFF0000"/>
      <name val="Calibri"/>
      <family val="2"/>
    </font>
    <font>
      <sz val="9"/>
      <color rgb="FF000000"/>
      <name val="Calibri"/>
      <family val="2"/>
    </font>
    <font>
      <sz val="11"/>
      <color rgb="FF000000"/>
      <name val="Calibri"/>
      <family val="2"/>
      <scheme val="minor"/>
    </font>
    <font>
      <sz val="11"/>
      <name val="Calibri"/>
      <family val="2"/>
      <scheme val="minor"/>
    </font>
    <font>
      <b/>
      <sz val="11"/>
      <name val="Calibri"/>
      <family val="2"/>
      <scheme val="minor"/>
    </font>
    <font>
      <b/>
      <sz val="10"/>
      <color rgb="FFFFFFFF"/>
      <name val="Century Gothic"/>
      <family val="2"/>
    </font>
    <font>
      <sz val="10"/>
      <color rgb="FF000000"/>
      <name val="Century Gothic"/>
      <family val="2"/>
    </font>
    <font>
      <sz val="10"/>
      <color rgb="FFCC0099"/>
      <name val="Century Gothic"/>
      <family val="2"/>
    </font>
    <font>
      <sz val="9"/>
      <color rgb="FFCC0099"/>
      <name val="Calibri"/>
      <family val="2"/>
    </font>
    <font>
      <sz val="10"/>
      <color rgb="FF000000"/>
      <name val="Arial"/>
      <family val="2"/>
    </font>
    <font>
      <b/>
      <sz val="11"/>
      <color rgb="FF000000"/>
      <name val="Calibri"/>
      <family val="2"/>
      <scheme val="minor"/>
    </font>
    <font>
      <sz val="10"/>
      <color rgb="FF000000"/>
      <name val="MS Sans Serif"/>
    </font>
    <font>
      <b/>
      <sz val="10"/>
      <color rgb="FF000000"/>
      <name val="MS Sans Serif"/>
    </font>
    <font>
      <sz val="10"/>
      <color rgb="FF000000"/>
      <name val="Century Gothic"/>
    </font>
    <font>
      <b/>
      <sz val="10"/>
      <color rgb="FF000000"/>
      <name val="Century Gothic"/>
    </font>
    <font>
      <b/>
      <sz val="12"/>
      <color theme="1"/>
      <name val="Century Gothic"/>
      <family val="2"/>
    </font>
    <font>
      <b/>
      <sz val="11"/>
      <color theme="1"/>
      <name val="Calibri"/>
      <family val="2"/>
      <scheme val="minor"/>
    </font>
    <font>
      <sz val="12"/>
      <color rgb="FF000000"/>
      <name val="Century Gothic"/>
      <family val="2"/>
    </font>
    <font>
      <sz val="12"/>
      <color rgb="FF000000"/>
      <name val="Century Gothic"/>
    </font>
    <font>
      <b/>
      <sz val="12"/>
      <color rgb="FF000000"/>
      <name val="Century Gothic"/>
    </font>
  </fonts>
  <fills count="71">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
      <patternFill patternType="solid">
        <fgColor rgb="FF0AAAFF"/>
        <bgColor theme="6"/>
      </patternFill>
    </fill>
    <fill>
      <patternFill patternType="solid">
        <fgColor rgb="FFE6E6E6"/>
        <bgColor indexed="64"/>
      </patternFill>
    </fill>
    <fill>
      <patternFill patternType="solid">
        <fgColor rgb="FFFFC000"/>
        <bgColor indexed="64"/>
      </patternFill>
    </fill>
    <fill>
      <patternFill patternType="solid">
        <fgColor rgb="FF0AAAFF"/>
        <bgColor rgb="FF000000"/>
      </patternFill>
    </fill>
    <fill>
      <patternFill patternType="solid">
        <fgColor theme="3" tint="0.79998168889431442"/>
        <bgColor indexed="64"/>
      </patternFill>
    </fill>
    <fill>
      <patternFill patternType="solid">
        <fgColor rgb="FF00B0F0"/>
        <bgColor indexed="64"/>
      </patternFill>
    </fill>
    <fill>
      <patternFill patternType="solid">
        <fgColor theme="1"/>
        <bgColor indexed="2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s>
  <cellStyleXfs count="52868">
    <xf numFmtId="0" fontId="0" fillId="0" borderId="0"/>
    <xf numFmtId="164"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0" applyNumberFormat="0" applyAlignment="0" applyProtection="0"/>
    <xf numFmtId="0" fontId="20" fillId="5" borderId="11" applyNumberFormat="0" applyAlignment="0" applyProtection="0"/>
    <xf numFmtId="0" fontId="21" fillId="6" borderId="12"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3"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0"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2" fontId="8" fillId="0" borderId="0" applyFont="0" applyFill="0" applyBorder="0" applyAlignment="0" applyProtection="0"/>
    <xf numFmtId="18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3"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15" applyNumberFormat="0" applyAlignment="0" applyProtection="0"/>
    <xf numFmtId="0" fontId="8" fillId="0" borderId="0"/>
    <xf numFmtId="0" fontId="33" fillId="53" borderId="15" applyNumberFormat="0" applyAlignment="0" applyProtection="0"/>
    <xf numFmtId="0" fontId="34" fillId="54" borderId="16" applyNumberFormat="0" applyAlignment="0" applyProtection="0"/>
    <xf numFmtId="0" fontId="36" fillId="0" borderId="17"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1"/>
    <xf numFmtId="0" fontId="43" fillId="0" borderId="22" applyNumberFormat="0" applyFill="0" applyAlignment="0" applyProtection="0"/>
    <xf numFmtId="186"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3" applyNumberFormat="0" applyFont="0" applyAlignment="0" applyProtection="0"/>
    <xf numFmtId="0" fontId="28" fillId="57" borderId="23" applyNumberFormat="0" applyFont="0" applyAlignment="0" applyProtection="0"/>
    <xf numFmtId="0" fontId="45" fillId="35" borderId="0" applyNumberFormat="0" applyBorder="0" applyAlignment="0" applyProtection="0"/>
    <xf numFmtId="0" fontId="42" fillId="58" borderId="25"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26" applyNumberFormat="0" applyFill="0" applyAlignment="0" applyProtection="0"/>
    <xf numFmtId="0" fontId="49" fillId="0" borderId="27" applyNumberFormat="0" applyFill="0" applyAlignment="0" applyProtection="0"/>
    <xf numFmtId="0" fontId="46" fillId="52" borderId="24" applyNumberFormat="0" applyAlignment="0" applyProtection="0"/>
    <xf numFmtId="187" fontId="4" fillId="0" borderId="0"/>
    <xf numFmtId="188"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89" fontId="6"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90" fontId="29" fillId="0" borderId="0"/>
    <xf numFmtId="190"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1"/>
    <xf numFmtId="191"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2" fontId="8" fillId="0" borderId="0" applyFont="0" applyFill="0" applyBorder="0" applyAlignment="0" applyProtection="0"/>
  </cellStyleXfs>
  <cellXfs count="704">
    <xf numFmtId="0" fontId="0" fillId="0" borderId="0" xfId="0"/>
    <xf numFmtId="0" fontId="53" fillId="0" borderId="0" xfId="0" applyFont="1"/>
    <xf numFmtId="0" fontId="55" fillId="0" borderId="0" xfId="11" applyFont="1" applyProtection="1">
      <protection hidden="1"/>
    </xf>
    <xf numFmtId="0" fontId="55" fillId="0" borderId="0" xfId="0" applyFont="1"/>
    <xf numFmtId="2" fontId="55" fillId="0" borderId="0" xfId="9" applyNumberFormat="1" applyFont="1" applyProtection="1">
      <protection hidden="1"/>
    </xf>
    <xf numFmtId="0" fontId="55" fillId="0" borderId="0" xfId="11" applyFont="1" applyAlignment="1" applyProtection="1">
      <alignment vertical="center"/>
      <protection hidden="1"/>
    </xf>
    <xf numFmtId="0" fontId="56" fillId="0" borderId="0" xfId="11" applyFont="1" applyAlignment="1" applyProtection="1">
      <alignment horizontal="right" vertical="center"/>
      <protection hidden="1"/>
    </xf>
    <xf numFmtId="174" fontId="55" fillId="0" borderId="0" xfId="11" applyNumberFormat="1" applyFont="1" applyAlignment="1" applyProtection="1">
      <alignment vertical="center"/>
      <protection hidden="1"/>
    </xf>
    <xf numFmtId="0" fontId="54" fillId="0" borderId="0" xfId="11" applyFont="1" applyAlignment="1" applyProtection="1">
      <alignment horizontal="left" vertical="center"/>
      <protection hidden="1"/>
    </xf>
    <xf numFmtId="0" fontId="59" fillId="0" borderId="0" xfId="11" applyFont="1" applyAlignment="1" applyProtection="1">
      <alignment vertical="center"/>
      <protection hidden="1"/>
    </xf>
    <xf numFmtId="2" fontId="55" fillId="0" borderId="0" xfId="0" applyNumberFormat="1" applyFont="1" applyAlignment="1">
      <alignment vertical="center"/>
    </xf>
    <xf numFmtId="174" fontId="61" fillId="0" borderId="0" xfId="11" applyNumberFormat="1" applyFont="1" applyAlignment="1" applyProtection="1">
      <alignment vertical="center"/>
      <protection hidden="1"/>
    </xf>
    <xf numFmtId="175" fontId="55" fillId="0" borderId="0" xfId="11" applyNumberFormat="1" applyFont="1" applyAlignment="1" applyProtection="1">
      <alignment horizontal="right" vertical="center"/>
      <protection hidden="1"/>
    </xf>
    <xf numFmtId="0" fontId="55" fillId="0" borderId="0" xfId="11" applyFont="1" applyAlignment="1" applyProtection="1">
      <alignment horizontal="right" vertical="center"/>
      <protection hidden="1"/>
    </xf>
    <xf numFmtId="0" fontId="63" fillId="0" borderId="0" xfId="11" applyFont="1" applyProtection="1">
      <protection hidden="1"/>
    </xf>
    <xf numFmtId="2" fontId="70" fillId="0" borderId="0" xfId="54" applyNumberFormat="1" applyFont="1"/>
    <xf numFmtId="0" fontId="55" fillId="0" borderId="0" xfId="80" applyFont="1"/>
    <xf numFmtId="172" fontId="60" fillId="0" borderId="0" xfId="6" applyNumberFormat="1" applyFont="1" applyAlignment="1">
      <alignment horizontal="center"/>
    </xf>
    <xf numFmtId="2" fontId="65" fillId="0" borderId="0" xfId="10" applyNumberFormat="1" applyFont="1"/>
    <xf numFmtId="2" fontId="60" fillId="0" borderId="0" xfId="80" applyNumberFormat="1" applyFont="1"/>
    <xf numFmtId="0" fontId="57" fillId="0" borderId="0" xfId="80" applyFont="1"/>
    <xf numFmtId="0" fontId="60" fillId="0" borderId="0" xfId="80" applyFont="1"/>
    <xf numFmtId="167" fontId="55" fillId="0" borderId="0" xfId="6" applyFont="1"/>
    <xf numFmtId="2" fontId="69" fillId="0" borderId="0" xfId="10" applyNumberFormat="1" applyFont="1"/>
    <xf numFmtId="185" fontId="71" fillId="0" borderId="0" xfId="54" applyNumberFormat="1" applyFont="1" applyAlignment="1">
      <alignment horizontal="left"/>
    </xf>
    <xf numFmtId="0" fontId="55" fillId="0" borderId="0" xfId="0" applyFont="1" applyAlignment="1">
      <alignment horizontal="center" vertical="center"/>
    </xf>
    <xf numFmtId="2" fontId="55" fillId="0" borderId="0" xfId="6" applyNumberFormat="1" applyFont="1" applyAlignment="1">
      <alignment horizontal="left"/>
    </xf>
    <xf numFmtId="171" fontId="61" fillId="0" borderId="0" xfId="10" applyNumberFormat="1" applyFont="1"/>
    <xf numFmtId="0" fontId="55" fillId="0" borderId="0" xfId="15" applyFont="1"/>
    <xf numFmtId="0" fontId="59" fillId="0" borderId="0" xfId="15" applyFont="1"/>
    <xf numFmtId="2" fontId="70" fillId="0" borderId="0" xfId="10" applyNumberFormat="1" applyFont="1"/>
    <xf numFmtId="2" fontId="60" fillId="0" borderId="0" xfId="0" applyNumberFormat="1" applyFont="1" applyAlignment="1">
      <alignment horizontal="center"/>
    </xf>
    <xf numFmtId="0" fontId="57" fillId="0" borderId="0" xfId="0" applyFont="1"/>
    <xf numFmtId="0" fontId="57" fillId="0" borderId="0" xfId="11" applyFont="1" applyProtection="1">
      <protection hidden="1"/>
    </xf>
    <xf numFmtId="0" fontId="60" fillId="0" borderId="0" xfId="0" applyFont="1" applyAlignment="1">
      <alignment horizontal="center"/>
    </xf>
    <xf numFmtId="0" fontId="55" fillId="0" borderId="0" xfId="0" applyFont="1" applyAlignment="1">
      <alignment vertical="center"/>
    </xf>
    <xf numFmtId="2" fontId="55" fillId="0" borderId="0" xfId="11" applyNumberFormat="1" applyFont="1" applyAlignment="1" applyProtection="1">
      <alignment vertical="center"/>
      <protection hidden="1"/>
    </xf>
    <xf numFmtId="2" fontId="65" fillId="0" borderId="0" xfId="11" applyNumberFormat="1" applyFont="1" applyAlignment="1" applyProtection="1">
      <alignment vertical="center"/>
      <protection locked="0"/>
    </xf>
    <xf numFmtId="2" fontId="55" fillId="0" borderId="3" xfId="9" applyNumberFormat="1" applyFont="1" applyBorder="1" applyProtection="1">
      <protection hidden="1"/>
    </xf>
    <xf numFmtId="175" fontId="55" fillId="2" borderId="0" xfId="9" applyNumberFormat="1" applyFont="1" applyFill="1" applyAlignment="1" applyProtection="1">
      <alignment vertical="center"/>
      <protection hidden="1"/>
    </xf>
    <xf numFmtId="0" fontId="54" fillId="0" borderId="3" xfId="11" applyFont="1" applyBorder="1" applyAlignment="1" applyProtection="1">
      <alignment horizontal="left" vertical="center"/>
      <protection hidden="1"/>
    </xf>
    <xf numFmtId="177" fontId="59" fillId="0" borderId="6" xfId="11" applyNumberFormat="1" applyFont="1" applyBorder="1" applyAlignment="1" applyProtection="1">
      <alignment horizontal="left" vertical="center"/>
      <protection hidden="1"/>
    </xf>
    <xf numFmtId="0" fontId="55" fillId="0" borderId="2" xfId="0" applyFont="1" applyBorder="1"/>
    <xf numFmtId="10" fontId="59" fillId="0" borderId="0" xfId="14" applyNumberFormat="1" applyFont="1" applyFill="1" applyBorder="1" applyAlignment="1" applyProtection="1">
      <alignment horizontal="right" vertical="center"/>
      <protection hidden="1"/>
    </xf>
    <xf numFmtId="179" fontId="55" fillId="0" borderId="0" xfId="9" applyNumberFormat="1" applyFont="1" applyProtection="1">
      <protection hidden="1"/>
    </xf>
    <xf numFmtId="10" fontId="54" fillId="0" borderId="0" xfId="14" applyNumberFormat="1" applyFont="1" applyFill="1" applyBorder="1" applyAlignment="1"/>
    <xf numFmtId="177" fontId="55" fillId="0" borderId="0" xfId="11" applyNumberFormat="1" applyFont="1" applyAlignment="1" applyProtection="1">
      <alignment vertical="center"/>
      <protection hidden="1"/>
    </xf>
    <xf numFmtId="0" fontId="53" fillId="0" borderId="0" xfId="0" applyFont="1" applyAlignment="1">
      <alignment horizontal="left" indent="3"/>
    </xf>
    <xf numFmtId="0" fontId="53" fillId="0" borderId="0" xfId="0" applyFont="1" applyAlignment="1">
      <alignment horizontal="left" indent="1"/>
    </xf>
    <xf numFmtId="178" fontId="53" fillId="0" borderId="0" xfId="0" applyNumberFormat="1" applyFont="1"/>
    <xf numFmtId="177" fontId="53" fillId="0" borderId="0" xfId="0" applyNumberFormat="1" applyFont="1"/>
    <xf numFmtId="0" fontId="77" fillId="0" borderId="0" xfId="11" applyFont="1" applyProtection="1">
      <protection hidden="1"/>
    </xf>
    <xf numFmtId="0" fontId="77" fillId="0" borderId="0" xfId="11" applyFont="1" applyAlignment="1" applyProtection="1">
      <alignment horizontal="center"/>
      <protection hidden="1"/>
    </xf>
    <xf numFmtId="0" fontId="77" fillId="0" borderId="0" xfId="11" applyFont="1" applyAlignment="1" applyProtection="1">
      <alignment horizontal="right"/>
      <protection hidden="1"/>
    </xf>
    <xf numFmtId="169" fontId="77" fillId="0" borderId="0" xfId="2" applyFont="1" applyFill="1" applyBorder="1" applyAlignment="1" applyProtection="1">
      <alignment horizontal="center"/>
      <protection hidden="1"/>
    </xf>
    <xf numFmtId="173" fontId="77" fillId="0" borderId="0" xfId="2" applyNumberFormat="1" applyFont="1" applyFill="1" applyBorder="1" applyAlignment="1" applyProtection="1">
      <alignment horizontal="center"/>
      <protection hidden="1"/>
    </xf>
    <xf numFmtId="2" fontId="65" fillId="0" borderId="0" xfId="0" applyNumberFormat="1" applyFont="1"/>
    <xf numFmtId="173" fontId="78" fillId="0" borderId="0" xfId="0" applyNumberFormat="1" applyFont="1" applyAlignment="1">
      <alignment horizontal="center" vertical="center"/>
    </xf>
    <xf numFmtId="1" fontId="66" fillId="0" borderId="0" xfId="0" applyNumberFormat="1" applyFont="1" applyAlignment="1">
      <alignment horizontal="left"/>
    </xf>
    <xf numFmtId="2" fontId="79" fillId="0" borderId="0" xfId="11" applyNumberFormat="1" applyFont="1" applyAlignment="1" applyProtection="1">
      <alignment horizontal="right"/>
      <protection hidden="1"/>
    </xf>
    <xf numFmtId="2" fontId="79" fillId="0" borderId="0" xfId="11" applyNumberFormat="1" applyFont="1" applyAlignment="1" applyProtection="1">
      <alignment horizontal="center"/>
      <protection hidden="1"/>
    </xf>
    <xf numFmtId="0" fontId="55" fillId="0" borderId="0" xfId="0" applyFont="1" applyAlignment="1">
      <alignment vertical="top" wrapText="1"/>
    </xf>
    <xf numFmtId="173" fontId="61" fillId="0" borderId="0" xfId="0" applyNumberFormat="1" applyFont="1" applyAlignment="1">
      <alignment horizontal="center" vertical="center"/>
    </xf>
    <xf numFmtId="2" fontId="79" fillId="0" borderId="0" xfId="11" applyNumberFormat="1" applyFont="1" applyAlignment="1" applyProtection="1">
      <alignment horizontal="center" wrapText="1"/>
      <protection hidden="1"/>
    </xf>
    <xf numFmtId="0" fontId="55" fillId="0" borderId="0" xfId="0" applyFont="1" applyAlignment="1">
      <alignment horizontal="center" wrapText="1"/>
    </xf>
    <xf numFmtId="173" fontId="61" fillId="0" borderId="5" xfId="0" applyNumberFormat="1" applyFont="1" applyBorder="1" applyAlignment="1">
      <alignment horizontal="center" vertical="center"/>
    </xf>
    <xf numFmtId="2" fontId="86" fillId="0" borderId="0" xfId="11" applyNumberFormat="1" applyFont="1" applyAlignment="1" applyProtection="1">
      <alignment horizontal="center"/>
      <protection hidden="1"/>
    </xf>
    <xf numFmtId="173" fontId="57" fillId="0" borderId="5" xfId="0" applyNumberFormat="1" applyFont="1" applyBorder="1" applyAlignment="1">
      <alignment horizontal="center" vertical="center"/>
    </xf>
    <xf numFmtId="173" fontId="55" fillId="0" borderId="5" xfId="0" applyNumberFormat="1" applyFont="1" applyBorder="1"/>
    <xf numFmtId="0" fontId="87" fillId="0" borderId="0" xfId="0" applyFont="1"/>
    <xf numFmtId="173" fontId="55" fillId="0" borderId="0" xfId="0" applyNumberFormat="1" applyFont="1"/>
    <xf numFmtId="177" fontId="57" fillId="0" borderId="0" xfId="0" applyNumberFormat="1" applyFont="1"/>
    <xf numFmtId="0" fontId="83" fillId="0" borderId="0" xfId="0" applyFont="1"/>
    <xf numFmtId="0" fontId="83" fillId="0" borderId="5" xfId="0" applyFont="1" applyBorder="1" applyAlignment="1">
      <alignment horizontal="right"/>
    </xf>
    <xf numFmtId="0" fontId="83" fillId="0" borderId="0" xfId="0" applyFont="1" applyAlignment="1">
      <alignment horizontal="right"/>
    </xf>
    <xf numFmtId="173" fontId="57" fillId="0" borderId="0" xfId="0" applyNumberFormat="1" applyFont="1"/>
    <xf numFmtId="0" fontId="57" fillId="0" borderId="0" xfId="0" applyFont="1" applyAlignment="1">
      <alignment horizontal="right"/>
    </xf>
    <xf numFmtId="2" fontId="69" fillId="0" borderId="0" xfId="0" applyNumberFormat="1" applyFont="1"/>
    <xf numFmtId="2" fontId="70" fillId="0" borderId="0" xfId="0" applyNumberFormat="1" applyFont="1"/>
    <xf numFmtId="0" fontId="88" fillId="0" borderId="0" xfId="11" applyFont="1" applyAlignment="1" applyProtection="1">
      <alignment horizontal="right"/>
      <protection hidden="1"/>
    </xf>
    <xf numFmtId="1" fontId="70" fillId="0" borderId="0" xfId="0" applyNumberFormat="1" applyFont="1" applyAlignment="1">
      <alignment horizontal="left"/>
    </xf>
    <xf numFmtId="2" fontId="88" fillId="0" borderId="0" xfId="11" applyNumberFormat="1" applyFont="1" applyAlignment="1" applyProtection="1">
      <alignment horizontal="right"/>
      <protection hidden="1"/>
    </xf>
    <xf numFmtId="0" fontId="87" fillId="0" borderId="0" xfId="8" applyFont="1"/>
    <xf numFmtId="177" fontId="87" fillId="0" borderId="0" xfId="8" applyNumberFormat="1" applyFont="1"/>
    <xf numFmtId="2" fontId="87" fillId="0" borderId="0" xfId="8" applyNumberFormat="1" applyFont="1"/>
    <xf numFmtId="2" fontId="65" fillId="0" borderId="0" xfId="8" applyNumberFormat="1" applyFont="1" applyAlignment="1">
      <alignment vertical="center"/>
    </xf>
    <xf numFmtId="2" fontId="65" fillId="0" borderId="0" xfId="8" applyNumberFormat="1" applyFont="1" applyAlignment="1">
      <alignment horizontal="right" vertical="center"/>
    </xf>
    <xf numFmtId="2" fontId="66" fillId="0" borderId="0" xfId="8" applyNumberFormat="1" applyFont="1" applyAlignment="1">
      <alignment vertical="center"/>
    </xf>
    <xf numFmtId="0" fontId="61" fillId="0" borderId="0" xfId="12" applyFont="1"/>
    <xf numFmtId="2" fontId="61" fillId="0" borderId="0" xfId="12" applyNumberFormat="1" applyFont="1"/>
    <xf numFmtId="0" fontId="55" fillId="0" borderId="0" xfId="8" applyFont="1"/>
    <xf numFmtId="0" fontId="55" fillId="0" borderId="2" xfId="8" applyFont="1" applyBorder="1"/>
    <xf numFmtId="0" fontId="55" fillId="0" borderId="0" xfId="0" applyFont="1" applyAlignment="1">
      <alignment horizontal="left" vertical="center" indent="6"/>
    </xf>
    <xf numFmtId="0" fontId="60" fillId="0" borderId="0" xfId="7" applyFont="1" applyAlignment="1" applyProtection="1">
      <alignment horizontal="left" vertical="center"/>
      <protection hidden="1"/>
    </xf>
    <xf numFmtId="0" fontId="55" fillId="0" borderId="0" xfId="7" applyFont="1" applyAlignment="1" applyProtection="1">
      <alignment horizontal="center"/>
      <protection hidden="1"/>
    </xf>
    <xf numFmtId="0" fontId="55" fillId="0" borderId="0" xfId="7" applyFont="1" applyAlignment="1" applyProtection="1">
      <alignment horizontal="left"/>
      <protection hidden="1"/>
    </xf>
    <xf numFmtId="0" fontId="89" fillId="0" borderId="0" xfId="7" applyFont="1" applyAlignment="1" applyProtection="1">
      <alignment horizontal="left" vertical="center"/>
      <protection hidden="1"/>
    </xf>
    <xf numFmtId="0" fontId="57" fillId="0" borderId="0" xfId="11" applyFont="1" applyAlignment="1" applyProtection="1">
      <alignment horizontal="center"/>
      <protection hidden="1"/>
    </xf>
    <xf numFmtId="172" fontId="55" fillId="0" borderId="0" xfId="6" applyNumberFormat="1" applyFont="1" applyFill="1" applyAlignment="1" applyProtection="1">
      <protection hidden="1"/>
    </xf>
    <xf numFmtId="0" fontId="55" fillId="0" borderId="0" xfId="75" applyFont="1"/>
    <xf numFmtId="0" fontId="56" fillId="0" borderId="0" xfId="11" applyFont="1" applyProtection="1">
      <protection hidden="1"/>
    </xf>
    <xf numFmtId="173" fontId="56" fillId="0" borderId="0" xfId="2" applyNumberFormat="1" applyFont="1" applyFill="1" applyBorder="1" applyAlignment="1" applyProtection="1">
      <alignment horizontal="center"/>
      <protection hidden="1"/>
    </xf>
    <xf numFmtId="169" fontId="56" fillId="0" borderId="0" xfId="2" applyFont="1" applyFill="1" applyBorder="1" applyAlignment="1" applyProtection="1">
      <alignment horizontal="center"/>
      <protection hidden="1"/>
    </xf>
    <xf numFmtId="0" fontId="55" fillId="0" borderId="0" xfId="75" applyFont="1" applyAlignment="1">
      <alignment horizontal="center" vertical="center"/>
    </xf>
    <xf numFmtId="173" fontId="55" fillId="0" borderId="0" xfId="75" applyNumberFormat="1" applyFont="1" applyAlignment="1">
      <alignment horizontal="center" vertical="center"/>
    </xf>
    <xf numFmtId="2" fontId="65" fillId="0" borderId="0" xfId="75" applyNumberFormat="1" applyFont="1"/>
    <xf numFmtId="172" fontId="56" fillId="0" borderId="0" xfId="6" applyNumberFormat="1" applyFont="1" applyFill="1" applyBorder="1" applyAlignment="1" applyProtection="1">
      <alignment horizontal="center"/>
      <protection hidden="1"/>
    </xf>
    <xf numFmtId="0" fontId="55" fillId="0" borderId="0" xfId="94" applyFont="1"/>
    <xf numFmtId="0" fontId="55" fillId="0" borderId="0" xfId="94" applyFont="1" applyAlignment="1">
      <alignment horizontal="center"/>
    </xf>
    <xf numFmtId="172" fontId="55" fillId="0" borderId="0" xfId="6" applyNumberFormat="1" applyFont="1"/>
    <xf numFmtId="167" fontId="55" fillId="0" borderId="0" xfId="96" applyFont="1"/>
    <xf numFmtId="2" fontId="65" fillId="0" borderId="0" xfId="54" applyNumberFormat="1" applyFont="1"/>
    <xf numFmtId="0" fontId="87" fillId="0" borderId="0" xfId="8" applyFont="1" applyAlignment="1">
      <alignment horizontal="center"/>
    </xf>
    <xf numFmtId="0" fontId="55" fillId="0" borderId="0" xfId="75" applyFont="1" applyAlignment="1">
      <alignment vertical="center"/>
    </xf>
    <xf numFmtId="0" fontId="88" fillId="0" borderId="0" xfId="8" applyFont="1"/>
    <xf numFmtId="0" fontId="93" fillId="0" borderId="0" xfId="80" applyFont="1" applyAlignment="1">
      <alignment vertical="center" wrapText="1"/>
    </xf>
    <xf numFmtId="0" fontId="81" fillId="0" borderId="0" xfId="8" applyFont="1"/>
    <xf numFmtId="2" fontId="88" fillId="0" borderId="0" xfId="11" applyNumberFormat="1" applyFont="1" applyAlignment="1" applyProtection="1">
      <alignment horizontal="center"/>
      <protection hidden="1"/>
    </xf>
    <xf numFmtId="177" fontId="60" fillId="0" borderId="4" xfId="3" applyNumberFormat="1" applyFont="1" applyFill="1" applyBorder="1" applyAlignment="1" applyProtection="1">
      <protection hidden="1"/>
    </xf>
    <xf numFmtId="173" fontId="55" fillId="0" borderId="6" xfId="0" applyNumberFormat="1" applyFont="1" applyBorder="1" applyAlignment="1">
      <alignment horizontal="center" vertical="center"/>
    </xf>
    <xf numFmtId="173" fontId="55" fillId="0" borderId="5" xfId="0" applyNumberFormat="1" applyFont="1" applyBorder="1" applyAlignment="1">
      <alignment horizontal="center" vertical="center"/>
    </xf>
    <xf numFmtId="0" fontId="60" fillId="0" borderId="0" xfId="15" applyFont="1"/>
    <xf numFmtId="2" fontId="55" fillId="0" borderId="0" xfId="11" applyNumberFormat="1" applyFont="1" applyProtection="1">
      <protection hidden="1"/>
    </xf>
    <xf numFmtId="166" fontId="55" fillId="0" borderId="0" xfId="16" applyFont="1" applyFill="1" applyBorder="1" applyAlignment="1" applyProtection="1">
      <protection hidden="1"/>
    </xf>
    <xf numFmtId="0" fontId="60" fillId="0" borderId="0" xfId="94" applyFont="1"/>
    <xf numFmtId="0" fontId="75" fillId="0" borderId="0" xfId="11" applyFont="1" applyProtection="1">
      <protection hidden="1"/>
    </xf>
    <xf numFmtId="0" fontId="75" fillId="0" borderId="0" xfId="11" applyFont="1" applyAlignment="1" applyProtection="1">
      <alignment horizontal="right" vertical="center"/>
      <protection hidden="1"/>
    </xf>
    <xf numFmtId="2" fontId="75" fillId="0" borderId="0" xfId="11" applyNumberFormat="1" applyFont="1" applyAlignment="1" applyProtection="1">
      <alignment vertical="center"/>
      <protection hidden="1"/>
    </xf>
    <xf numFmtId="0" fontId="75" fillId="0" borderId="0" xfId="11" applyFont="1" applyAlignment="1" applyProtection="1">
      <alignment vertical="center"/>
      <protection hidden="1"/>
    </xf>
    <xf numFmtId="0" fontId="75" fillId="0" borderId="0" xfId="0" applyFont="1"/>
    <xf numFmtId="173" fontId="95" fillId="0" borderId="5" xfId="0" applyNumberFormat="1" applyFont="1" applyBorder="1" applyAlignment="1">
      <alignment horizontal="center" vertical="center"/>
    </xf>
    <xf numFmtId="0" fontId="78" fillId="0" borderId="0" xfId="0" applyFont="1" applyAlignment="1">
      <alignment horizontal="center" vertical="center"/>
    </xf>
    <xf numFmtId="2" fontId="61" fillId="0" borderId="0" xfId="0" applyNumberFormat="1" applyFont="1" applyAlignment="1">
      <alignment horizontal="center" vertical="center"/>
    </xf>
    <xf numFmtId="10" fontId="83" fillId="0" borderId="2" xfId="11" applyNumberFormat="1" applyFont="1" applyBorder="1" applyAlignment="1" applyProtection="1">
      <alignment horizontal="right"/>
      <protection hidden="1"/>
    </xf>
    <xf numFmtId="173" fontId="82" fillId="0" borderId="6" xfId="14" applyNumberFormat="1" applyFont="1" applyFill="1" applyBorder="1" applyAlignment="1" applyProtection="1">
      <alignment horizontal="right"/>
      <protection hidden="1"/>
    </xf>
    <xf numFmtId="0" fontId="59" fillId="0" borderId="28" xfId="11" applyFont="1" applyBorder="1" applyProtection="1">
      <protection hidden="1"/>
    </xf>
    <xf numFmtId="2" fontId="69" fillId="0" borderId="0" xfId="54" applyNumberFormat="1" applyFont="1"/>
    <xf numFmtId="0" fontId="55" fillId="0" borderId="0" xfId="88" applyFont="1"/>
    <xf numFmtId="193" fontId="98" fillId="0" borderId="0" xfId="54" applyNumberFormat="1" applyFont="1" applyAlignment="1">
      <alignment horizontal="left"/>
    </xf>
    <xf numFmtId="0" fontId="55" fillId="0" borderId="0" xfId="75" applyFont="1" applyAlignment="1">
      <alignment wrapText="1"/>
    </xf>
    <xf numFmtId="0" fontId="59" fillId="0" borderId="0" xfId="53" applyFont="1" applyAlignment="1" applyProtection="1">
      <alignment horizontal="left" textRotation="90"/>
      <protection hidden="1"/>
    </xf>
    <xf numFmtId="0" fontId="54" fillId="0" borderId="0" xfId="53" applyFont="1" applyAlignment="1" applyProtection="1">
      <alignment horizontal="left" textRotation="90"/>
      <protection hidden="1"/>
    </xf>
    <xf numFmtId="0" fontId="99" fillId="0" borderId="0" xfId="75" applyFont="1"/>
    <xf numFmtId="172" fontId="55" fillId="0" borderId="0" xfId="0" applyNumberFormat="1" applyFont="1"/>
    <xf numFmtId="0" fontId="58" fillId="0" borderId="0" xfId="54" applyFont="1"/>
    <xf numFmtId="2" fontId="70" fillId="2" borderId="0" xfId="10" applyNumberFormat="1" applyFont="1" applyFill="1"/>
    <xf numFmtId="0" fontId="58" fillId="0" borderId="0" xfId="80" applyFont="1"/>
    <xf numFmtId="0" fontId="100" fillId="0" borderId="0" xfId="0" applyFont="1"/>
    <xf numFmtId="14" fontId="70" fillId="0" borderId="0" xfId="54" applyNumberFormat="1" applyFont="1" applyAlignment="1">
      <alignment horizontal="left"/>
    </xf>
    <xf numFmtId="14" fontId="70" fillId="0" borderId="0" xfId="10" applyNumberFormat="1" applyFont="1" applyAlignment="1">
      <alignment horizontal="left"/>
    </xf>
    <xf numFmtId="14" fontId="70" fillId="0" borderId="0" xfId="0" applyNumberFormat="1" applyFont="1" applyAlignment="1">
      <alignment horizontal="left"/>
    </xf>
    <xf numFmtId="167" fontId="58" fillId="0" borderId="0" xfId="6" applyFont="1"/>
    <xf numFmtId="2" fontId="71" fillId="0" borderId="0" xfId="10" applyNumberFormat="1" applyFont="1"/>
    <xf numFmtId="0" fontId="1" fillId="0" borderId="0" xfId="77" applyFont="1" applyAlignment="1">
      <alignment horizontal="center"/>
    </xf>
    <xf numFmtId="0" fontId="1" fillId="0" borderId="0" xfId="77" applyFont="1"/>
    <xf numFmtId="0" fontId="68" fillId="0" borderId="0" xfId="77" applyFont="1" applyAlignment="1">
      <alignment horizontal="left" vertical="top" wrapText="1"/>
    </xf>
    <xf numFmtId="166" fontId="1" fillId="0" borderId="0" xfId="16" applyFont="1" applyFill="1" applyBorder="1" applyAlignment="1">
      <alignment horizontal="center"/>
    </xf>
    <xf numFmtId="177" fontId="88" fillId="0" borderId="0" xfId="8" applyNumberFormat="1" applyFont="1" applyAlignment="1">
      <alignment vertical="center"/>
    </xf>
    <xf numFmtId="0" fontId="55" fillId="0" borderId="32" xfId="75" applyFont="1" applyBorder="1"/>
    <xf numFmtId="0" fontId="55" fillId="0" borderId="33" xfId="75" applyFont="1" applyBorder="1"/>
    <xf numFmtId="0" fontId="60" fillId="0" borderId="0" xfId="75" applyFont="1"/>
    <xf numFmtId="2" fontId="63" fillId="0" borderId="0" xfId="0" applyNumberFormat="1" applyFont="1" applyAlignment="1">
      <alignment vertical="center"/>
    </xf>
    <xf numFmtId="2" fontId="69" fillId="0" borderId="0" xfId="10" applyNumberFormat="1" applyFont="1" applyAlignment="1">
      <alignment vertical="center"/>
    </xf>
    <xf numFmtId="2" fontId="70" fillId="0" borderId="0" xfId="10" applyNumberFormat="1" applyFont="1" applyAlignment="1">
      <alignment vertical="center"/>
    </xf>
    <xf numFmtId="8" fontId="55" fillId="0" borderId="0" xfId="75" applyNumberFormat="1" applyFont="1"/>
    <xf numFmtId="10" fontId="55" fillId="0" borderId="0" xfId="14" applyNumberFormat="1" applyFont="1"/>
    <xf numFmtId="44" fontId="58" fillId="0" borderId="0" xfId="80" applyNumberFormat="1" applyFont="1"/>
    <xf numFmtId="0" fontId="58" fillId="0" borderId="0" xfId="15" applyFont="1"/>
    <xf numFmtId="0" fontId="55" fillId="0" borderId="0" xfId="0" applyFont="1" applyAlignment="1">
      <alignment vertical="top"/>
    </xf>
    <xf numFmtId="0" fontId="28" fillId="0" borderId="0" xfId="0" applyFont="1" applyAlignment="1">
      <alignment wrapText="1"/>
    </xf>
    <xf numFmtId="49" fontId="55" fillId="0" borderId="0" xfId="54" applyNumberFormat="1" applyFont="1"/>
    <xf numFmtId="0" fontId="55" fillId="0" borderId="0" xfId="54" applyFont="1"/>
    <xf numFmtId="10" fontId="55" fillId="0" borderId="0" xfId="54" applyNumberFormat="1" applyFont="1" applyAlignment="1">
      <alignment horizontal="left"/>
    </xf>
    <xf numFmtId="176" fontId="55" fillId="0" borderId="2" xfId="4" applyNumberFormat="1" applyFont="1" applyFill="1" applyBorder="1" applyAlignment="1">
      <alignment horizontal="left"/>
    </xf>
    <xf numFmtId="44" fontId="55" fillId="0" borderId="0" xfId="54" applyNumberFormat="1" applyFont="1"/>
    <xf numFmtId="2" fontId="70" fillId="0" borderId="0" xfId="54" applyNumberFormat="1" applyFont="1" applyAlignment="1">
      <alignment horizontal="left"/>
    </xf>
    <xf numFmtId="2" fontId="70" fillId="0" borderId="0" xfId="0" applyNumberFormat="1" applyFont="1" applyAlignment="1">
      <alignment horizontal="left"/>
    </xf>
    <xf numFmtId="2" fontId="69" fillId="0" borderId="0" xfId="54" applyNumberFormat="1" applyFont="1" applyAlignment="1">
      <alignment vertical="top"/>
    </xf>
    <xf numFmtId="2" fontId="70" fillId="0" borderId="0" xfId="54" applyNumberFormat="1" applyFont="1" applyAlignment="1">
      <alignment vertical="top"/>
    </xf>
    <xf numFmtId="2" fontId="70" fillId="0" borderId="0" xfId="10" applyNumberFormat="1" applyFont="1" applyAlignment="1">
      <alignment vertical="top"/>
    </xf>
    <xf numFmtId="2" fontId="70" fillId="0" borderId="0" xfId="54" applyNumberFormat="1" applyFont="1" applyAlignment="1">
      <alignment horizontal="left" vertical="top"/>
    </xf>
    <xf numFmtId="14" fontId="70" fillId="0" borderId="0" xfId="54" applyNumberFormat="1" applyFont="1" applyAlignment="1">
      <alignment horizontal="left" vertical="top"/>
    </xf>
    <xf numFmtId="44" fontId="55" fillId="0" borderId="0" xfId="0" applyNumberFormat="1" applyFont="1" applyAlignment="1">
      <alignment vertical="top"/>
    </xf>
    <xf numFmtId="0" fontId="0" fillId="0" borderId="0" xfId="0" applyAlignment="1">
      <alignment vertical="top"/>
    </xf>
    <xf numFmtId="0" fontId="58" fillId="0" borderId="0" xfId="0" applyFont="1" applyAlignment="1">
      <alignment vertical="top"/>
    </xf>
    <xf numFmtId="0" fontId="104" fillId="0" borderId="0" xfId="0" applyFont="1" applyAlignment="1">
      <alignment vertical="top"/>
    </xf>
    <xf numFmtId="0" fontId="105" fillId="0" borderId="0" xfId="0" applyFont="1" applyAlignment="1">
      <alignment vertical="top"/>
    </xf>
    <xf numFmtId="0" fontId="60" fillId="0" borderId="0" xfId="0" applyFont="1" applyAlignment="1">
      <alignment vertical="top"/>
    </xf>
    <xf numFmtId="0" fontId="55" fillId="0" borderId="34" xfId="0" applyFont="1" applyBorder="1" applyAlignment="1">
      <alignment horizontal="left" vertical="top" wrapText="1"/>
    </xf>
    <xf numFmtId="0" fontId="55" fillId="0" borderId="4" xfId="0" applyFont="1" applyBorder="1" applyAlignment="1">
      <alignment horizontal="left" vertical="top" wrapText="1"/>
    </xf>
    <xf numFmtId="172" fontId="68" fillId="59" borderId="29" xfId="6" applyNumberFormat="1" applyFont="1" applyFill="1" applyBorder="1" applyAlignment="1">
      <alignment horizontal="center" vertical="top" wrapText="1"/>
    </xf>
    <xf numFmtId="172" fontId="68" fillId="59" borderId="30" xfId="6" applyNumberFormat="1" applyFont="1" applyFill="1" applyBorder="1" applyAlignment="1">
      <alignment horizontal="center" vertical="top" wrapText="1"/>
    </xf>
    <xf numFmtId="0" fontId="107" fillId="0" borderId="0" xfId="0" applyFont="1"/>
    <xf numFmtId="0" fontId="108" fillId="0" borderId="0" xfId="0" applyFont="1"/>
    <xf numFmtId="0" fontId="106" fillId="0" borderId="0" xfId="0" applyFont="1"/>
    <xf numFmtId="44" fontId="55" fillId="0" borderId="0" xfId="75" applyNumberFormat="1" applyFont="1"/>
    <xf numFmtId="166" fontId="55" fillId="0" borderId="0" xfId="0" applyNumberFormat="1" applyFont="1" applyAlignment="1">
      <alignment vertical="top"/>
    </xf>
    <xf numFmtId="0" fontId="111" fillId="0" borderId="0" xfId="0" applyFont="1" applyAlignment="1">
      <alignment vertical="top"/>
    </xf>
    <xf numFmtId="0" fontId="112" fillId="0" borderId="0" xfId="0" applyFont="1" applyAlignment="1">
      <alignment vertical="top"/>
    </xf>
    <xf numFmtId="0" fontId="0" fillId="0" borderId="14" xfId="0" applyBorder="1"/>
    <xf numFmtId="0" fontId="0" fillId="0" borderId="14" xfId="0" applyBorder="1" applyAlignment="1">
      <alignment horizontal="center"/>
    </xf>
    <xf numFmtId="4" fontId="0" fillId="0" borderId="14" xfId="0" applyNumberFormat="1" applyBorder="1" applyAlignment="1">
      <alignment vertical="top"/>
    </xf>
    <xf numFmtId="1" fontId="1" fillId="0" borderId="14" xfId="0" applyNumberFormat="1" applyFont="1" applyBorder="1" applyAlignment="1">
      <alignment horizontal="center" vertical="center"/>
    </xf>
    <xf numFmtId="43" fontId="57" fillId="0" borderId="14" xfId="6" applyNumberFormat="1" applyFont="1" applyFill="1" applyBorder="1" applyAlignment="1">
      <alignment horizontal="center" vertical="center"/>
    </xf>
    <xf numFmtId="1" fontId="57" fillId="0" borderId="14" xfId="6" applyNumberFormat="1" applyFont="1" applyFill="1" applyBorder="1" applyAlignment="1">
      <alignment horizontal="center" vertical="center"/>
    </xf>
    <xf numFmtId="0" fontId="55" fillId="0" borderId="14" xfId="0" applyFont="1" applyBorder="1"/>
    <xf numFmtId="0" fontId="57" fillId="0" borderId="14" xfId="0" applyFont="1" applyBorder="1"/>
    <xf numFmtId="0" fontId="0" fillId="0" borderId="14" xfId="0" applyBorder="1" applyAlignment="1">
      <alignment horizontal="center" vertical="top"/>
    </xf>
    <xf numFmtId="0" fontId="0" fillId="0" borderId="14" xfId="0" applyBorder="1" applyAlignment="1">
      <alignment vertical="top"/>
    </xf>
    <xf numFmtId="0" fontId="0" fillId="0" borderId="14" xfId="0" applyBorder="1" applyAlignment="1">
      <alignment horizontal="left"/>
    </xf>
    <xf numFmtId="3" fontId="0" fillId="0" borderId="14" xfId="0" applyNumberFormat="1" applyBorder="1" applyAlignment="1">
      <alignment horizontal="left"/>
    </xf>
    <xf numFmtId="0" fontId="0" fillId="0" borderId="14" xfId="0" applyBorder="1" applyAlignment="1">
      <alignment horizontal="left" vertical="top"/>
    </xf>
    <xf numFmtId="0" fontId="113" fillId="0" borderId="14" xfId="0" applyFont="1" applyBorder="1"/>
    <xf numFmtId="2" fontId="57" fillId="0" borderId="14" xfId="6" applyNumberFormat="1" applyFont="1" applyFill="1" applyBorder="1" applyAlignment="1">
      <alignment horizontal="center" vertical="center"/>
    </xf>
    <xf numFmtId="0" fontId="55" fillId="0" borderId="14" xfId="0" applyFont="1" applyBorder="1" applyAlignment="1">
      <alignment horizontal="center" vertical="center"/>
    </xf>
    <xf numFmtId="0" fontId="73" fillId="0" borderId="14" xfId="0" applyFont="1" applyBorder="1" applyAlignment="1">
      <alignment horizontal="center" vertical="center"/>
    </xf>
    <xf numFmtId="4" fontId="0" fillId="0" borderId="14" xfId="0" applyNumberFormat="1" applyBorder="1"/>
    <xf numFmtId="0" fontId="0" fillId="0" borderId="0" xfId="0" applyAlignment="1">
      <alignment horizontal="center" vertical="top"/>
    </xf>
    <xf numFmtId="0" fontId="55" fillId="0" borderId="0" xfId="0" applyFont="1" applyAlignment="1">
      <alignment horizontal="left" vertical="center"/>
    </xf>
    <xf numFmtId="0" fontId="55" fillId="0" borderId="35" xfId="0" applyFont="1" applyBorder="1" applyAlignment="1">
      <alignment vertical="top"/>
    </xf>
    <xf numFmtId="16" fontId="0" fillId="0" borderId="0" xfId="0" applyNumberFormat="1"/>
    <xf numFmtId="2" fontId="0" fillId="0" borderId="0" xfId="0" applyNumberFormat="1"/>
    <xf numFmtId="0" fontId="114" fillId="0" borderId="0" xfId="0" applyFont="1"/>
    <xf numFmtId="0" fontId="68" fillId="59" borderId="14" xfId="0" applyFont="1" applyFill="1" applyBorder="1" applyAlignment="1">
      <alignment wrapText="1"/>
    </xf>
    <xf numFmtId="0" fontId="55" fillId="0" borderId="14" xfId="0" applyFont="1" applyBorder="1" applyAlignment="1">
      <alignment horizontal="center"/>
    </xf>
    <xf numFmtId="0" fontId="115" fillId="0" borderId="14" xfId="0" applyFont="1" applyBorder="1"/>
    <xf numFmtId="167" fontId="75" fillId="59" borderId="35" xfId="6" applyFont="1" applyFill="1" applyBorder="1" applyAlignment="1">
      <alignment vertical="top" wrapText="1"/>
    </xf>
    <xf numFmtId="2" fontId="68" fillId="59" borderId="35" xfId="0" applyNumberFormat="1" applyFont="1" applyFill="1" applyBorder="1" applyAlignment="1">
      <alignment vertical="top" wrapText="1"/>
    </xf>
    <xf numFmtId="9" fontId="75" fillId="66" borderId="14" xfId="0" applyNumberFormat="1" applyFont="1" applyFill="1" applyBorder="1" applyAlignment="1">
      <alignment horizontal="center" wrapText="1"/>
    </xf>
    <xf numFmtId="0" fontId="58" fillId="0" borderId="0" xfId="0" applyFont="1" applyAlignment="1">
      <alignment horizontal="left" vertical="center"/>
    </xf>
    <xf numFmtId="0" fontId="58" fillId="0" borderId="35" xfId="0" applyFont="1" applyBorder="1" applyAlignment="1">
      <alignment horizontal="left" vertical="top"/>
    </xf>
    <xf numFmtId="0" fontId="58" fillId="0" borderId="14" xfId="0" applyFont="1" applyBorder="1" applyAlignment="1">
      <alignment horizontal="left" vertical="center"/>
    </xf>
    <xf numFmtId="0" fontId="58" fillId="0" borderId="14" xfId="0" applyFont="1" applyBorder="1" applyAlignment="1">
      <alignment horizontal="left" vertical="top"/>
    </xf>
    <xf numFmtId="49" fontId="74" fillId="61" borderId="1" xfId="53" applyNumberFormat="1" applyFont="1" applyFill="1" applyBorder="1" applyAlignment="1" applyProtection="1">
      <alignment horizontal="left" vertical="top"/>
      <protection hidden="1"/>
    </xf>
    <xf numFmtId="172" fontId="68" fillId="59" borderId="42" xfId="6" applyNumberFormat="1" applyFont="1" applyFill="1" applyBorder="1" applyAlignment="1">
      <alignment horizontal="left"/>
    </xf>
    <xf numFmtId="167" fontId="68" fillId="59" borderId="43" xfId="6" applyFont="1" applyFill="1" applyBorder="1"/>
    <xf numFmtId="49" fontId="60" fillId="0" borderId="42" xfId="54" applyNumberFormat="1" applyFont="1" applyBorder="1"/>
    <xf numFmtId="0" fontId="55" fillId="0" borderId="44" xfId="54" applyFont="1" applyBorder="1"/>
    <xf numFmtId="49" fontId="60" fillId="0" borderId="44" xfId="54" applyNumberFormat="1" applyFont="1" applyBorder="1"/>
    <xf numFmtId="166" fontId="60" fillId="2" borderId="43" xfId="16" applyFont="1" applyFill="1" applyBorder="1" applyAlignment="1"/>
    <xf numFmtId="167" fontId="55" fillId="0" borderId="43" xfId="6" applyFont="1" applyBorder="1"/>
    <xf numFmtId="49" fontId="68" fillId="59" borderId="42" xfId="54" applyNumberFormat="1" applyFont="1" applyFill="1" applyBorder="1"/>
    <xf numFmtId="0" fontId="68" fillId="59" borderId="44" xfId="54" applyFont="1" applyFill="1" applyBorder="1"/>
    <xf numFmtId="2" fontId="68" fillId="59" borderId="1" xfId="80" applyNumberFormat="1" applyFont="1" applyFill="1" applyBorder="1" applyAlignment="1">
      <alignment vertical="top" wrapText="1"/>
    </xf>
    <xf numFmtId="172" fontId="68" fillId="59" borderId="1" xfId="6" applyNumberFormat="1" applyFont="1" applyFill="1" applyBorder="1" applyAlignment="1">
      <alignment horizontal="center" vertical="top" wrapText="1"/>
    </xf>
    <xf numFmtId="172" fontId="68" fillId="59" borderId="1" xfId="6" applyNumberFormat="1" applyFont="1" applyFill="1" applyBorder="1" applyAlignment="1">
      <alignment vertical="top" wrapText="1"/>
    </xf>
    <xf numFmtId="167" fontId="68" fillId="59" borderId="45" xfId="6" applyFont="1" applyFill="1" applyBorder="1" applyAlignment="1">
      <alignment horizontal="center" vertical="top" wrapText="1"/>
    </xf>
    <xf numFmtId="167" fontId="68" fillId="59" borderId="1" xfId="6" applyFont="1" applyFill="1" applyBorder="1" applyAlignment="1">
      <alignment horizontal="center" vertical="top" wrapText="1"/>
    </xf>
    <xf numFmtId="167" fontId="68" fillId="59" borderId="46" xfId="6" applyFont="1" applyFill="1" applyBorder="1" applyAlignment="1">
      <alignment horizontal="center" vertical="top" wrapText="1"/>
    </xf>
    <xf numFmtId="167" fontId="68" fillId="59" borderId="47" xfId="6" applyFont="1" applyFill="1" applyBorder="1" applyAlignment="1">
      <alignment horizontal="center" vertical="top" wrapText="1"/>
    </xf>
    <xf numFmtId="167" fontId="68" fillId="59" borderId="40" xfId="6" applyFont="1" applyFill="1" applyBorder="1" applyAlignment="1">
      <alignment horizontal="center" vertical="top" wrapText="1"/>
    </xf>
    <xf numFmtId="167" fontId="68" fillId="59" borderId="48" xfId="6" applyFont="1" applyFill="1" applyBorder="1" applyAlignment="1">
      <alignment horizontal="center" vertical="top" wrapText="1"/>
    </xf>
    <xf numFmtId="2" fontId="55" fillId="0" borderId="1" xfId="0" applyNumberFormat="1" applyFont="1" applyBorder="1"/>
    <xf numFmtId="197" fontId="55" fillId="2" borderId="1" xfId="6" applyNumberFormat="1" applyFont="1" applyFill="1" applyBorder="1" applyAlignment="1">
      <alignment horizontal="center"/>
    </xf>
    <xf numFmtId="2" fontId="55" fillId="60" borderId="1" xfId="6" applyNumberFormat="1" applyFont="1" applyFill="1" applyBorder="1" applyAlignment="1">
      <alignment horizontal="center"/>
    </xf>
    <xf numFmtId="196" fontId="55" fillId="2" borderId="45" xfId="6" applyNumberFormat="1" applyFont="1" applyFill="1" applyBorder="1" applyAlignment="1">
      <alignment horizontal="center"/>
    </xf>
    <xf numFmtId="196" fontId="55" fillId="2" borderId="1" xfId="6" applyNumberFormat="1" applyFont="1" applyFill="1" applyBorder="1" applyAlignment="1">
      <alignment horizontal="center"/>
    </xf>
    <xf numFmtId="196" fontId="55" fillId="2" borderId="46" xfId="6" applyNumberFormat="1" applyFont="1" applyFill="1" applyBorder="1" applyAlignment="1">
      <alignment horizontal="center"/>
    </xf>
    <xf numFmtId="166" fontId="55" fillId="2" borderId="45" xfId="16" applyFont="1" applyFill="1" applyBorder="1" applyAlignment="1">
      <alignment horizontal="right"/>
    </xf>
    <xf numFmtId="166" fontId="55" fillId="2" borderId="1" xfId="16" applyFont="1" applyFill="1" applyBorder="1" applyAlignment="1">
      <alignment horizontal="right"/>
    </xf>
    <xf numFmtId="166" fontId="55" fillId="2" borderId="1" xfId="16" applyFont="1" applyFill="1" applyBorder="1" applyAlignment="1">
      <alignment horizontal="center"/>
    </xf>
    <xf numFmtId="166" fontId="55" fillId="2" borderId="46" xfId="16" applyFont="1" applyFill="1" applyBorder="1" applyAlignment="1">
      <alignment horizontal="center"/>
    </xf>
    <xf numFmtId="2" fontId="55" fillId="0" borderId="1" xfId="80" applyNumberFormat="1" applyFont="1" applyBorder="1"/>
    <xf numFmtId="0" fontId="55" fillId="0" borderId="1" xfId="0" applyFont="1" applyBorder="1"/>
    <xf numFmtId="166" fontId="55" fillId="0" borderId="1" xfId="16" applyFont="1" applyFill="1" applyBorder="1" applyAlignment="1">
      <alignment horizontal="center"/>
    </xf>
    <xf numFmtId="196" fontId="55" fillId="2" borderId="47" xfId="6" applyNumberFormat="1" applyFont="1" applyFill="1" applyBorder="1" applyAlignment="1">
      <alignment horizontal="center"/>
    </xf>
    <xf numFmtId="196" fontId="55" fillId="2" borderId="40" xfId="6" applyNumberFormat="1" applyFont="1" applyFill="1" applyBorder="1" applyAlignment="1">
      <alignment horizontal="center"/>
    </xf>
    <xf numFmtId="196" fontId="55" fillId="2" borderId="48" xfId="6" applyNumberFormat="1" applyFont="1" applyFill="1" applyBorder="1" applyAlignment="1">
      <alignment horizontal="center"/>
    </xf>
    <xf numFmtId="166" fontId="55" fillId="2" borderId="47" xfId="16" applyFont="1" applyFill="1" applyBorder="1" applyAlignment="1">
      <alignment horizontal="right"/>
    </xf>
    <xf numFmtId="166" fontId="55" fillId="2" borderId="40" xfId="16" applyFont="1" applyFill="1" applyBorder="1" applyAlignment="1">
      <alignment horizontal="right"/>
    </xf>
    <xf numFmtId="166" fontId="55" fillId="2" borderId="40" xfId="16" applyFont="1" applyFill="1" applyBorder="1" applyAlignment="1">
      <alignment horizontal="center"/>
    </xf>
    <xf numFmtId="0" fontId="60" fillId="0" borderId="1" xfId="80" applyFont="1" applyBorder="1"/>
    <xf numFmtId="197" fontId="60" fillId="2" borderId="1" xfId="6" applyNumberFormat="1" applyFont="1" applyFill="1" applyBorder="1" applyAlignment="1">
      <alignment horizontal="center"/>
    </xf>
    <xf numFmtId="172" fontId="60" fillId="2" borderId="1" xfId="6" applyNumberFormat="1" applyFont="1" applyFill="1" applyBorder="1"/>
    <xf numFmtId="0" fontId="103" fillId="64" borderId="1" xfId="0" applyFont="1" applyFill="1" applyBorder="1" applyAlignment="1">
      <alignment vertical="center" wrapText="1"/>
    </xf>
    <xf numFmtId="2" fontId="68" fillId="59" borderId="1" xfId="0" applyNumberFormat="1" applyFont="1" applyFill="1" applyBorder="1" applyAlignment="1">
      <alignment horizontal="left" vertical="center" wrapText="1"/>
    </xf>
    <xf numFmtId="1" fontId="68" fillId="59" borderId="1" xfId="0" applyNumberFormat="1" applyFont="1" applyFill="1" applyBorder="1" applyAlignment="1">
      <alignment horizontal="center" vertical="center" wrapText="1"/>
    </xf>
    <xf numFmtId="0" fontId="68" fillId="59" borderId="1" xfId="0" applyFont="1" applyFill="1" applyBorder="1" applyAlignment="1">
      <alignment horizontal="left" vertical="center" wrapText="1"/>
    </xf>
    <xf numFmtId="2" fontId="68" fillId="59" borderId="1" xfId="0" applyNumberFormat="1" applyFont="1" applyFill="1" applyBorder="1" applyAlignment="1">
      <alignment horizontal="center" vertical="center" wrapText="1"/>
    </xf>
    <xf numFmtId="1" fontId="64" fillId="0" borderId="1" xfId="0" applyNumberFormat="1" applyFont="1" applyBorder="1" applyAlignment="1">
      <alignment horizontal="center" vertical="center" wrapText="1"/>
    </xf>
    <xf numFmtId="172" fontId="60" fillId="0" borderId="1" xfId="6" applyNumberFormat="1" applyFont="1" applyFill="1" applyBorder="1" applyAlignment="1">
      <alignment horizontal="center"/>
    </xf>
    <xf numFmtId="172" fontId="60" fillId="0" borderId="1" xfId="6" applyNumberFormat="1" applyFont="1" applyFill="1" applyBorder="1" applyAlignment="1">
      <alignment vertical="center"/>
    </xf>
    <xf numFmtId="197" fontId="55" fillId="0" borderId="1" xfId="6" applyNumberFormat="1" applyFont="1" applyBorder="1" applyAlignment="1">
      <alignment horizontal="center"/>
    </xf>
    <xf numFmtId="172" fontId="64" fillId="0" borderId="1" xfId="6" applyNumberFormat="1" applyFont="1" applyFill="1" applyBorder="1" applyAlignment="1">
      <alignment vertical="center"/>
    </xf>
    <xf numFmtId="0" fontId="55" fillId="0" borderId="1" xfId="0" applyFont="1" applyBorder="1" applyAlignment="1">
      <alignment vertical="center"/>
    </xf>
    <xf numFmtId="0" fontId="60" fillId="0" borderId="1" xfId="0" applyFont="1" applyBorder="1" applyAlignment="1">
      <alignment vertical="center"/>
    </xf>
    <xf numFmtId="0" fontId="60" fillId="0" borderId="1" xfId="0" applyFont="1" applyBorder="1"/>
    <xf numFmtId="197" fontId="60" fillId="0" borderId="1" xfId="6" applyNumberFormat="1" applyFont="1" applyFill="1" applyBorder="1" applyAlignment="1">
      <alignment horizontal="center" vertical="center"/>
    </xf>
    <xf numFmtId="1" fontId="68" fillId="59" borderId="1" xfId="0" applyNumberFormat="1" applyFont="1" applyFill="1" applyBorder="1" applyAlignment="1">
      <alignment horizontal="left"/>
    </xf>
    <xf numFmtId="1" fontId="68" fillId="59" borderId="1" xfId="0" applyNumberFormat="1" applyFont="1" applyFill="1" applyBorder="1" applyAlignment="1">
      <alignment horizontal="center"/>
    </xf>
    <xf numFmtId="0" fontId="68" fillId="59" borderId="1" xfId="0" applyFont="1" applyFill="1" applyBorder="1" applyAlignment="1">
      <alignment wrapText="1"/>
    </xf>
    <xf numFmtId="0" fontId="68" fillId="59" borderId="42" xfId="0" applyFont="1" applyFill="1" applyBorder="1" applyAlignment="1">
      <alignment wrapText="1"/>
    </xf>
    <xf numFmtId="1" fontId="59" fillId="0" borderId="42" xfId="52" applyNumberFormat="1" applyFont="1" applyBorder="1" applyAlignment="1">
      <alignment horizontal="center"/>
    </xf>
    <xf numFmtId="49" fontId="74" fillId="61" borderId="1" xfId="7" applyNumberFormat="1" applyFont="1" applyFill="1" applyBorder="1" applyAlignment="1" applyProtection="1">
      <alignment vertical="center"/>
      <protection hidden="1"/>
    </xf>
    <xf numFmtId="2" fontId="76" fillId="59" borderId="42" xfId="11" applyNumberFormat="1" applyFont="1" applyFill="1" applyBorder="1" applyAlignment="1" applyProtection="1">
      <alignment horizontal="left" vertical="center"/>
      <protection hidden="1"/>
    </xf>
    <xf numFmtId="2" fontId="72" fillId="59" borderId="44" xfId="9" applyNumberFormat="1" applyFont="1" applyFill="1" applyBorder="1" applyProtection="1">
      <protection hidden="1"/>
    </xf>
    <xf numFmtId="2" fontId="72" fillId="59" borderId="43" xfId="9" applyNumberFormat="1" applyFont="1" applyFill="1" applyBorder="1" applyProtection="1">
      <protection hidden="1"/>
    </xf>
    <xf numFmtId="2" fontId="55" fillId="0" borderId="42" xfId="9" applyNumberFormat="1" applyFont="1" applyBorder="1" applyProtection="1">
      <protection hidden="1"/>
    </xf>
    <xf numFmtId="0" fontId="55" fillId="0" borderId="43" xfId="0" applyFont="1" applyBorder="1"/>
    <xf numFmtId="2" fontId="55" fillId="0" borderId="43" xfId="9" applyNumberFormat="1" applyFont="1" applyBorder="1" applyProtection="1">
      <protection hidden="1"/>
    </xf>
    <xf numFmtId="0" fontId="55" fillId="0" borderId="42" xfId="0" applyFont="1" applyBorder="1"/>
    <xf numFmtId="0" fontId="60" fillId="0" borderId="42" xfId="0" applyFont="1" applyBorder="1"/>
    <xf numFmtId="0" fontId="60" fillId="0" borderId="43" xfId="0" applyFont="1" applyBorder="1"/>
    <xf numFmtId="175" fontId="60" fillId="0" borderId="1" xfId="9" applyNumberFormat="1" applyFont="1" applyBorder="1" applyAlignment="1" applyProtection="1">
      <alignment vertical="center"/>
      <protection hidden="1"/>
    </xf>
    <xf numFmtId="0" fontId="55" fillId="0" borderId="43" xfId="0" applyFont="1" applyBorder="1" applyAlignment="1">
      <alignment horizontal="left"/>
    </xf>
    <xf numFmtId="175" fontId="55" fillId="0" borderId="1" xfId="9" applyNumberFormat="1" applyFont="1" applyBorder="1" applyAlignment="1" applyProtection="1">
      <alignment vertical="center"/>
      <protection hidden="1"/>
    </xf>
    <xf numFmtId="10" fontId="60" fillId="0" borderId="43" xfId="0" applyNumberFormat="1" applyFont="1" applyBorder="1"/>
    <xf numFmtId="2" fontId="60" fillId="0" borderId="1" xfId="9" applyNumberFormat="1" applyFont="1" applyBorder="1" applyAlignment="1" applyProtection="1">
      <alignment horizontal="center"/>
      <protection hidden="1"/>
    </xf>
    <xf numFmtId="177" fontId="59" fillId="0" borderId="1" xfId="11" applyNumberFormat="1" applyFont="1" applyBorder="1" applyAlignment="1" applyProtection="1">
      <alignment horizontal="left" vertical="center"/>
      <protection hidden="1"/>
    </xf>
    <xf numFmtId="0" fontId="58" fillId="0" borderId="43" xfId="0" applyFont="1" applyBorder="1"/>
    <xf numFmtId="0" fontId="55" fillId="0" borderId="42" xfId="9" applyFont="1" applyBorder="1" applyAlignment="1" applyProtection="1">
      <alignment vertical="center"/>
      <protection hidden="1"/>
    </xf>
    <xf numFmtId="0" fontId="55" fillId="0" borderId="44" xfId="0" applyFont="1" applyBorder="1"/>
    <xf numFmtId="0" fontId="60" fillId="0" borderId="42" xfId="11" applyFont="1" applyBorder="1" applyAlignment="1" applyProtection="1">
      <alignment vertical="center"/>
      <protection hidden="1"/>
    </xf>
    <xf numFmtId="0" fontId="60" fillId="0" borderId="44" xfId="0" applyFont="1" applyBorder="1"/>
    <xf numFmtId="10" fontId="60" fillId="0" borderId="1" xfId="14" applyNumberFormat="1" applyFont="1" applyFill="1" applyBorder="1" applyAlignment="1"/>
    <xf numFmtId="0" fontId="76" fillId="59" borderId="42" xfId="11" applyFont="1" applyFill="1" applyBorder="1" applyAlignment="1" applyProtection="1">
      <alignment horizontal="left" vertical="center"/>
      <protection hidden="1"/>
    </xf>
    <xf numFmtId="0" fontId="67" fillId="59" borderId="44" xfId="11" applyFont="1" applyFill="1" applyBorder="1" applyAlignment="1" applyProtection="1">
      <alignment horizontal="left" vertical="center"/>
      <protection hidden="1"/>
    </xf>
    <xf numFmtId="9" fontId="72" fillId="59" borderId="43" xfId="11" applyNumberFormat="1" applyFont="1" applyFill="1" applyBorder="1" applyAlignment="1" applyProtection="1">
      <alignment vertical="center"/>
      <protection hidden="1"/>
    </xf>
    <xf numFmtId="0" fontId="68" fillId="59" borderId="1" xfId="11" applyFont="1" applyFill="1" applyBorder="1" applyAlignment="1" applyProtection="1">
      <alignment horizontal="left" vertical="center"/>
      <protection hidden="1"/>
    </xf>
    <xf numFmtId="0" fontId="59" fillId="0" borderId="1" xfId="11" applyFont="1" applyBorder="1" applyAlignment="1" applyProtection="1">
      <alignment horizontal="left" vertical="center"/>
      <protection hidden="1"/>
    </xf>
    <xf numFmtId="2" fontId="59" fillId="2" borderId="1" xfId="11" applyNumberFormat="1" applyFont="1" applyFill="1" applyBorder="1" applyAlignment="1" applyProtection="1">
      <alignment horizontal="right" vertical="center"/>
      <protection hidden="1"/>
    </xf>
    <xf numFmtId="0" fontId="60" fillId="0" borderId="1" xfId="11" applyFont="1" applyBorder="1" applyAlignment="1" applyProtection="1">
      <alignment vertical="center"/>
      <protection hidden="1"/>
    </xf>
    <xf numFmtId="2" fontId="60" fillId="0" borderId="1" xfId="11" applyNumberFormat="1" applyFont="1" applyBorder="1" applyAlignment="1" applyProtection="1">
      <alignment vertical="center"/>
      <protection hidden="1"/>
    </xf>
    <xf numFmtId="0" fontId="54" fillId="0" borderId="1" xfId="11" applyFont="1" applyBorder="1" applyAlignment="1" applyProtection="1">
      <alignment vertical="center"/>
      <protection hidden="1"/>
    </xf>
    <xf numFmtId="0" fontId="62" fillId="0" borderId="1" xfId="11" applyFont="1" applyBorder="1" applyAlignment="1" applyProtection="1">
      <alignment vertical="center"/>
      <protection hidden="1"/>
    </xf>
    <xf numFmtId="0" fontId="55" fillId="0" borderId="1" xfId="11" applyFont="1" applyBorder="1" applyAlignment="1" applyProtection="1">
      <alignment vertical="center"/>
      <protection hidden="1"/>
    </xf>
    <xf numFmtId="10" fontId="59" fillId="0" borderId="1" xfId="14" applyNumberFormat="1" applyFont="1" applyFill="1" applyBorder="1" applyAlignment="1" applyProtection="1">
      <alignment vertical="center"/>
      <protection hidden="1"/>
    </xf>
    <xf numFmtId="10" fontId="60" fillId="0" borderId="1" xfId="14" applyNumberFormat="1" applyFont="1" applyFill="1" applyBorder="1" applyAlignment="1" applyProtection="1">
      <alignment vertical="center"/>
      <protection hidden="1"/>
    </xf>
    <xf numFmtId="2" fontId="67" fillId="59" borderId="42" xfId="11" applyNumberFormat="1" applyFont="1" applyFill="1" applyBorder="1" applyAlignment="1" applyProtection="1">
      <alignment horizontal="left" vertical="center" wrapText="1"/>
      <protection hidden="1"/>
    </xf>
    <xf numFmtId="2" fontId="90" fillId="59" borderId="44" xfId="11" applyNumberFormat="1" applyFont="1" applyFill="1" applyBorder="1" applyAlignment="1" applyProtection="1">
      <alignment horizontal="center" wrapText="1"/>
      <protection hidden="1"/>
    </xf>
    <xf numFmtId="2" fontId="90" fillId="59" borderId="43" xfId="11" applyNumberFormat="1" applyFont="1" applyFill="1" applyBorder="1" applyAlignment="1" applyProtection="1">
      <alignment horizontal="right" wrapText="1"/>
      <protection hidden="1"/>
    </xf>
    <xf numFmtId="2" fontId="90" fillId="59" borderId="42" xfId="11" applyNumberFormat="1" applyFont="1" applyFill="1" applyBorder="1" applyAlignment="1" applyProtection="1">
      <alignment horizontal="left" vertical="center" wrapText="1"/>
      <protection hidden="1"/>
    </xf>
    <xf numFmtId="2" fontId="55" fillId="0" borderId="42" xfId="11" applyNumberFormat="1" applyFont="1" applyBorder="1" applyProtection="1">
      <protection hidden="1"/>
    </xf>
    <xf numFmtId="2" fontId="80" fillId="0" borderId="44" xfId="2" applyNumberFormat="1" applyFont="1" applyFill="1" applyBorder="1" applyAlignment="1" applyProtection="1">
      <alignment horizontal="center" vertical="center"/>
      <protection hidden="1"/>
    </xf>
    <xf numFmtId="2" fontId="80" fillId="0" borderId="43" xfId="2" applyNumberFormat="1" applyFont="1" applyFill="1" applyBorder="1" applyAlignment="1" applyProtection="1">
      <alignment horizontal="right" vertical="center"/>
      <protection hidden="1"/>
    </xf>
    <xf numFmtId="2" fontId="59" fillId="0" borderId="1" xfId="2" applyNumberFormat="1" applyFont="1" applyFill="1" applyBorder="1" applyAlignment="1" applyProtection="1">
      <protection hidden="1"/>
    </xf>
    <xf numFmtId="173" fontId="61" fillId="0" borderId="41" xfId="0" applyNumberFormat="1" applyFont="1" applyBorder="1" applyAlignment="1">
      <alignment horizontal="center" vertical="center"/>
    </xf>
    <xf numFmtId="1" fontId="60" fillId="0" borderId="1" xfId="11" applyNumberFormat="1" applyFont="1" applyBorder="1" applyAlignment="1" applyProtection="1">
      <alignment horizontal="center"/>
      <protection hidden="1"/>
    </xf>
    <xf numFmtId="2" fontId="81" fillId="0" borderId="44" xfId="2" applyNumberFormat="1" applyFont="1" applyFill="1" applyBorder="1" applyAlignment="1" applyProtection="1">
      <alignment horizontal="left" vertical="center"/>
      <protection hidden="1"/>
    </xf>
    <xf numFmtId="2" fontId="77" fillId="0" borderId="43" xfId="2" applyNumberFormat="1" applyFont="1" applyFill="1" applyBorder="1" applyAlignment="1" applyProtection="1">
      <alignment horizontal="right" vertical="center"/>
      <protection hidden="1"/>
    </xf>
    <xf numFmtId="166" fontId="59" fillId="33" borderId="1" xfId="16" applyFont="1" applyFill="1" applyBorder="1" applyAlignment="1" applyProtection="1">
      <protection locked="0"/>
    </xf>
    <xf numFmtId="2" fontId="82" fillId="0" borderId="44" xfId="11" applyNumberFormat="1" applyFont="1" applyBorder="1" applyProtection="1">
      <protection hidden="1"/>
    </xf>
    <xf numFmtId="10" fontId="83" fillId="0" borderId="43" xfId="14" applyNumberFormat="1" applyFont="1" applyFill="1" applyBorder="1" applyAlignment="1" applyProtection="1">
      <alignment horizontal="right"/>
      <protection hidden="1"/>
    </xf>
    <xf numFmtId="166" fontId="59" fillId="61" borderId="1" xfId="16" applyFont="1" applyFill="1" applyBorder="1" applyAlignment="1" applyProtection="1">
      <protection locked="0"/>
    </xf>
    <xf numFmtId="0" fontId="55" fillId="0" borderId="42" xfId="11" applyFont="1" applyBorder="1" applyProtection="1">
      <protection hidden="1"/>
    </xf>
    <xf numFmtId="0" fontId="82" fillId="0" borderId="44" xfId="11" applyFont="1" applyBorder="1" applyProtection="1">
      <protection hidden="1"/>
    </xf>
    <xf numFmtId="0" fontId="82" fillId="0" borderId="43" xfId="11" applyFont="1" applyBorder="1" applyAlignment="1" applyProtection="1">
      <alignment horizontal="right"/>
      <protection hidden="1"/>
    </xf>
    <xf numFmtId="0" fontId="60" fillId="0" borderId="42" xfId="11" applyFont="1" applyBorder="1" applyProtection="1">
      <protection hidden="1"/>
    </xf>
    <xf numFmtId="0" fontId="87" fillId="0" borderId="44" xfId="11" applyFont="1" applyBorder="1" applyProtection="1">
      <protection hidden="1"/>
    </xf>
    <xf numFmtId="0" fontId="87" fillId="0" borderId="43" xfId="11" applyFont="1" applyBorder="1" applyAlignment="1" applyProtection="1">
      <alignment horizontal="right"/>
      <protection hidden="1"/>
    </xf>
    <xf numFmtId="177" fontId="60" fillId="0" borderId="1" xfId="2" applyNumberFormat="1" applyFont="1" applyFill="1" applyBorder="1" applyAlignment="1" applyProtection="1">
      <protection hidden="1"/>
    </xf>
    <xf numFmtId="0" fontId="83" fillId="0" borderId="44" xfId="11" applyFont="1" applyBorder="1" applyAlignment="1" applyProtection="1">
      <alignment horizontal="right"/>
      <protection hidden="1"/>
    </xf>
    <xf numFmtId="0" fontId="83" fillId="0" borderId="43" xfId="11" applyFont="1" applyBorder="1" applyAlignment="1" applyProtection="1">
      <alignment horizontal="right"/>
      <protection hidden="1"/>
    </xf>
    <xf numFmtId="169" fontId="59" fillId="0" borderId="1" xfId="2" applyFont="1" applyFill="1" applyBorder="1" applyAlignment="1" applyProtection="1">
      <protection hidden="1"/>
    </xf>
    <xf numFmtId="0" fontId="59" fillId="0" borderId="42" xfId="11" applyFont="1" applyBorder="1" applyProtection="1">
      <protection hidden="1"/>
    </xf>
    <xf numFmtId="10" fontId="83" fillId="0" borderId="44" xfId="11" applyNumberFormat="1" applyFont="1" applyBorder="1" applyAlignment="1" applyProtection="1">
      <alignment horizontal="right"/>
      <protection hidden="1"/>
    </xf>
    <xf numFmtId="166" fontId="59" fillId="0" borderId="1" xfId="16" applyFont="1" applyFill="1" applyBorder="1" applyAlignment="1" applyProtection="1">
      <protection locked="0"/>
    </xf>
    <xf numFmtId="169" fontId="59" fillId="0" borderId="1" xfId="2" applyFont="1" applyFill="1" applyBorder="1" applyAlignment="1" applyProtection="1">
      <protection locked="0"/>
    </xf>
    <xf numFmtId="0" fontId="82" fillId="0" borderId="44" xfId="11" applyFont="1" applyBorder="1" applyAlignment="1" applyProtection="1">
      <alignment horizontal="center"/>
      <protection hidden="1"/>
    </xf>
    <xf numFmtId="173" fontId="84" fillId="0" borderId="1" xfId="14" applyNumberFormat="1" applyFont="1" applyFill="1" applyBorder="1" applyAlignment="1" applyProtection="1">
      <alignment horizontal="center"/>
      <protection hidden="1"/>
    </xf>
    <xf numFmtId="0" fontId="57" fillId="0" borderId="42" xfId="11" applyFont="1" applyBorder="1" applyProtection="1">
      <protection hidden="1"/>
    </xf>
    <xf numFmtId="166" fontId="85" fillId="2" borderId="1" xfId="16" applyFont="1" applyFill="1" applyBorder="1" applyAlignment="1" applyProtection="1">
      <alignment horizontal="right"/>
      <protection locked="0"/>
    </xf>
    <xf numFmtId="173" fontId="82" fillId="0" borderId="43" xfId="14" applyNumberFormat="1" applyFont="1" applyFill="1" applyBorder="1" applyAlignment="1" applyProtection="1">
      <alignment horizontal="right"/>
      <protection hidden="1"/>
    </xf>
    <xf numFmtId="0" fontId="92" fillId="0" borderId="44" xfId="11" applyFont="1" applyBorder="1" applyAlignment="1" applyProtection="1">
      <alignment horizontal="center"/>
      <protection hidden="1"/>
    </xf>
    <xf numFmtId="169" fontId="82" fillId="0" borderId="44" xfId="11" applyNumberFormat="1" applyFont="1" applyBorder="1" applyAlignment="1" applyProtection="1">
      <alignment horizontal="center"/>
      <protection hidden="1"/>
    </xf>
    <xf numFmtId="165" fontId="82" fillId="0" borderId="44" xfId="11" applyNumberFormat="1" applyFont="1" applyBorder="1" applyAlignment="1" applyProtection="1">
      <alignment horizontal="center"/>
      <protection hidden="1"/>
    </xf>
    <xf numFmtId="9" fontId="60" fillId="0" borderId="1" xfId="0" applyNumberFormat="1" applyFont="1" applyBorder="1" applyAlignment="1">
      <alignment horizontal="center"/>
    </xf>
    <xf numFmtId="9" fontId="60" fillId="59" borderId="1" xfId="56" applyFont="1" applyFill="1" applyBorder="1" applyAlignment="1">
      <alignment horizontal="center"/>
    </xf>
    <xf numFmtId="167" fontId="82" fillId="0" borderId="43" xfId="6" applyFont="1" applyFill="1" applyBorder="1" applyAlignment="1" applyProtection="1">
      <alignment horizontal="right"/>
      <protection hidden="1"/>
    </xf>
    <xf numFmtId="166" fontId="55" fillId="0" borderId="42" xfId="16" applyFont="1" applyFill="1" applyBorder="1" applyAlignment="1" applyProtection="1">
      <protection hidden="1"/>
    </xf>
    <xf numFmtId="166" fontId="55" fillId="0" borderId="1" xfId="16" applyFont="1" applyFill="1" applyBorder="1" applyAlignment="1" applyProtection="1">
      <protection hidden="1"/>
    </xf>
    <xf numFmtId="10" fontId="82" fillId="0" borderId="43" xfId="14" applyNumberFormat="1" applyFont="1" applyFill="1" applyBorder="1" applyAlignment="1" applyProtection="1">
      <alignment horizontal="right"/>
      <protection hidden="1"/>
    </xf>
    <xf numFmtId="166" fontId="60" fillId="0" borderId="1" xfId="16" applyFont="1" applyBorder="1"/>
    <xf numFmtId="2" fontId="90" fillId="59" borderId="1" xfId="2" applyNumberFormat="1" applyFont="1" applyFill="1" applyBorder="1" applyAlignment="1" applyProtection="1">
      <alignment vertical="center" wrapText="1"/>
      <protection hidden="1"/>
    </xf>
    <xf numFmtId="169" fontId="87" fillId="0" borderId="44" xfId="11" applyNumberFormat="1" applyFont="1" applyBorder="1" applyProtection="1">
      <protection hidden="1"/>
    </xf>
    <xf numFmtId="169" fontId="82" fillId="0" borderId="43" xfId="11" applyNumberFormat="1" applyFont="1" applyBorder="1" applyAlignment="1" applyProtection="1">
      <alignment horizontal="right"/>
      <protection hidden="1"/>
    </xf>
    <xf numFmtId="0" fontId="87" fillId="0" borderId="41" xfId="0" applyFont="1" applyBorder="1" applyAlignment="1">
      <alignment horizontal="right"/>
    </xf>
    <xf numFmtId="0" fontId="96" fillId="0" borderId="42" xfId="11" applyFont="1" applyBorder="1" applyProtection="1">
      <protection hidden="1"/>
    </xf>
    <xf numFmtId="0" fontId="97" fillId="0" borderId="44" xfId="11" applyFont="1" applyBorder="1" applyProtection="1">
      <protection hidden="1"/>
    </xf>
    <xf numFmtId="0" fontId="97" fillId="0" borderId="43" xfId="11" applyFont="1" applyBorder="1" applyAlignment="1" applyProtection="1">
      <alignment horizontal="right"/>
      <protection hidden="1"/>
    </xf>
    <xf numFmtId="0" fontId="63" fillId="0" borderId="42" xfId="11" applyFont="1" applyBorder="1" applyProtection="1">
      <protection hidden="1"/>
    </xf>
    <xf numFmtId="169" fontId="83" fillId="0" borderId="44" xfId="11" applyNumberFormat="1" applyFont="1" applyBorder="1" applyProtection="1">
      <protection hidden="1"/>
    </xf>
    <xf numFmtId="169" fontId="83" fillId="0" borderId="43" xfId="11" applyNumberFormat="1" applyFont="1" applyBorder="1" applyAlignment="1" applyProtection="1">
      <alignment horizontal="right"/>
      <protection hidden="1"/>
    </xf>
    <xf numFmtId="177" fontId="63" fillId="0" borderId="1" xfId="3" applyNumberFormat="1" applyFont="1" applyFill="1" applyBorder="1" applyAlignment="1" applyProtection="1">
      <protection hidden="1"/>
    </xf>
    <xf numFmtId="1" fontId="60" fillId="0" borderId="1" xfId="11" applyNumberFormat="1" applyFont="1" applyBorder="1" applyAlignment="1" applyProtection="1">
      <alignment horizontal="center" vertical="center"/>
      <protection hidden="1"/>
    </xf>
    <xf numFmtId="2" fontId="55" fillId="0" borderId="42" xfId="11" applyNumberFormat="1" applyFont="1" applyBorder="1" applyAlignment="1" applyProtection="1">
      <alignment vertical="center"/>
      <protection hidden="1"/>
    </xf>
    <xf numFmtId="0" fontId="82" fillId="2" borderId="44" xfId="11" applyFont="1" applyFill="1" applyBorder="1" applyProtection="1">
      <protection hidden="1"/>
    </xf>
    <xf numFmtId="0" fontId="85" fillId="0" borderId="42" xfId="11" applyFont="1" applyBorder="1" applyProtection="1">
      <protection hidden="1"/>
    </xf>
    <xf numFmtId="9" fontId="60" fillId="0" borderId="1" xfId="14" applyFont="1" applyBorder="1" applyAlignment="1">
      <alignment horizontal="center"/>
    </xf>
    <xf numFmtId="9" fontId="60" fillId="2" borderId="1" xfId="56" applyFont="1" applyFill="1" applyBorder="1" applyAlignment="1">
      <alignment horizontal="center"/>
    </xf>
    <xf numFmtId="169" fontId="92" fillId="0" borderId="44" xfId="11" applyNumberFormat="1" applyFont="1" applyBorder="1" applyProtection="1">
      <protection hidden="1"/>
    </xf>
    <xf numFmtId="172" fontId="68" fillId="59" borderId="42" xfId="6" applyNumberFormat="1" applyFont="1" applyFill="1" applyBorder="1" applyAlignment="1">
      <alignment vertical="top" wrapText="1"/>
    </xf>
    <xf numFmtId="172" fontId="68" fillId="59" borderId="44" xfId="6" applyNumberFormat="1" applyFont="1" applyFill="1" applyBorder="1" applyAlignment="1">
      <alignment vertical="top" wrapText="1"/>
    </xf>
    <xf numFmtId="172" fontId="68" fillId="59" borderId="43" xfId="6" applyNumberFormat="1" applyFont="1" applyFill="1" applyBorder="1" applyAlignment="1">
      <alignment vertical="top" wrapText="1"/>
    </xf>
    <xf numFmtId="172" fontId="68" fillId="59" borderId="41" xfId="6" applyNumberFormat="1" applyFont="1" applyFill="1" applyBorder="1" applyAlignment="1">
      <alignment vertical="top" wrapText="1"/>
    </xf>
    <xf numFmtId="0" fontId="55" fillId="2" borderId="42" xfId="8" applyFont="1" applyFill="1" applyBorder="1" applyAlignment="1">
      <alignment vertical="top"/>
    </xf>
    <xf numFmtId="44" fontId="55" fillId="33" borderId="44" xfId="57" applyFont="1" applyFill="1" applyBorder="1" applyAlignment="1" applyProtection="1">
      <alignment vertical="top"/>
      <protection locked="0"/>
    </xf>
    <xf numFmtId="44" fontId="55" fillId="33" borderId="43" xfId="57" applyFont="1" applyFill="1" applyBorder="1" applyAlignment="1" applyProtection="1">
      <alignment vertical="top"/>
      <protection locked="0"/>
    </xf>
    <xf numFmtId="44" fontId="55" fillId="61" borderId="43" xfId="57" applyFont="1" applyFill="1" applyBorder="1" applyAlignment="1" applyProtection="1">
      <alignment vertical="top"/>
      <protection locked="0"/>
    </xf>
    <xf numFmtId="44" fontId="55" fillId="61" borderId="44" xfId="57" applyFont="1" applyFill="1" applyBorder="1" applyAlignment="1" applyProtection="1">
      <alignment vertical="top"/>
      <protection locked="0"/>
    </xf>
    <xf numFmtId="0" fontId="68" fillId="59" borderId="1" xfId="50" applyFont="1" applyFill="1" applyBorder="1" applyAlignment="1">
      <alignment horizontal="left" vertical="top" wrapText="1"/>
    </xf>
    <xf numFmtId="0" fontId="55" fillId="0" borderId="40" xfId="0" applyFont="1" applyBorder="1" applyAlignment="1">
      <alignment horizontal="left" vertical="top" wrapText="1"/>
    </xf>
    <xf numFmtId="0" fontId="55" fillId="0" borderId="1" xfId="0" applyFont="1" applyBorder="1" applyAlignment="1">
      <alignment horizontal="center" vertical="top"/>
    </xf>
    <xf numFmtId="195" fontId="59" fillId="0" borderId="1" xfId="6" applyNumberFormat="1" applyFont="1" applyFill="1" applyBorder="1" applyAlignment="1" applyProtection="1">
      <alignment horizontal="center" vertical="top"/>
      <protection hidden="1"/>
    </xf>
    <xf numFmtId="167" fontId="55" fillId="0" borderId="1" xfId="6" applyFont="1" applyBorder="1" applyAlignment="1">
      <alignment vertical="top"/>
    </xf>
    <xf numFmtId="166" fontId="55" fillId="0" borderId="1" xfId="16" applyFont="1" applyBorder="1" applyAlignment="1">
      <alignment vertical="top"/>
    </xf>
    <xf numFmtId="2" fontId="55" fillId="0" borderId="1" xfId="80" applyNumberFormat="1" applyFont="1" applyBorder="1" applyAlignment="1">
      <alignment vertical="top"/>
    </xf>
    <xf numFmtId="0" fontId="55" fillId="0" borderId="1" xfId="0" applyFont="1" applyBorder="1" applyAlignment="1">
      <alignment vertical="top"/>
    </xf>
    <xf numFmtId="0" fontId="55" fillId="0" borderId="1" xfId="0" applyFont="1" applyBorder="1" applyAlignment="1">
      <alignment vertical="top" wrapText="1"/>
    </xf>
    <xf numFmtId="0" fontId="55" fillId="2" borderId="1" xfId="0" applyFont="1" applyFill="1" applyBorder="1" applyAlignment="1">
      <alignment vertical="top"/>
    </xf>
    <xf numFmtId="195" fontId="59" fillId="2" borderId="1" xfId="6" applyNumberFormat="1" applyFont="1" applyFill="1" applyBorder="1" applyAlignment="1" applyProtection="1">
      <alignment horizontal="center" vertical="top"/>
      <protection hidden="1"/>
    </xf>
    <xf numFmtId="0" fontId="1" fillId="0" borderId="1" xfId="0" applyFont="1" applyBorder="1" applyAlignment="1">
      <alignment vertical="top"/>
    </xf>
    <xf numFmtId="0" fontId="55" fillId="2" borderId="1" xfId="0" applyFont="1" applyFill="1" applyBorder="1" applyAlignment="1">
      <alignment horizontal="center" vertical="top"/>
    </xf>
    <xf numFmtId="0" fontId="55" fillId="2" borderId="40" xfId="0" applyFont="1" applyFill="1" applyBorder="1" applyAlignment="1">
      <alignment horizontal="center" vertical="top"/>
    </xf>
    <xf numFmtId="0" fontId="68" fillId="2" borderId="1" xfId="50" applyFont="1" applyFill="1" applyBorder="1" applyAlignment="1">
      <alignment horizontal="left" vertical="top" wrapText="1"/>
    </xf>
    <xf numFmtId="166" fontId="59" fillId="2" borderId="1" xfId="16" applyFont="1" applyFill="1" applyBorder="1" applyAlignment="1" applyProtection="1">
      <alignment horizontal="center" vertical="top"/>
      <protection hidden="1"/>
    </xf>
    <xf numFmtId="0" fontId="55" fillId="0" borderId="1" xfId="0" applyFont="1" applyBorder="1" applyAlignment="1">
      <alignment horizontal="center"/>
    </xf>
    <xf numFmtId="0" fontId="60" fillId="0" borderId="42" xfId="0" applyFont="1" applyBorder="1" applyAlignment="1">
      <alignment vertical="top"/>
    </xf>
    <xf numFmtId="0" fontId="60" fillId="0" borderId="44" xfId="0" applyFont="1" applyBorder="1" applyAlignment="1">
      <alignment vertical="top"/>
    </xf>
    <xf numFmtId="167" fontId="60" fillId="0" borderId="1" xfId="6" applyFont="1" applyBorder="1" applyAlignment="1">
      <alignment vertical="top"/>
    </xf>
    <xf numFmtId="166" fontId="60" fillId="0" borderId="1" xfId="16" applyFont="1" applyBorder="1" applyAlignment="1">
      <alignment vertical="top"/>
    </xf>
    <xf numFmtId="2" fontId="55" fillId="0" borderId="1" xfId="0" applyNumberFormat="1" applyFont="1" applyBorder="1" applyAlignment="1">
      <alignment vertical="top"/>
    </xf>
    <xf numFmtId="0" fontId="67" fillId="59" borderId="42" xfId="7" applyFont="1" applyFill="1" applyBorder="1" applyAlignment="1" applyProtection="1">
      <alignment horizontal="left" vertical="center"/>
      <protection hidden="1"/>
    </xf>
    <xf numFmtId="0" fontId="72" fillId="59" borderId="44" xfId="8" applyFont="1" applyFill="1" applyBorder="1"/>
    <xf numFmtId="0" fontId="91" fillId="59" borderId="44" xfId="8" applyFont="1" applyFill="1" applyBorder="1"/>
    <xf numFmtId="0" fontId="91" fillId="59" borderId="43" xfId="8" applyFont="1" applyFill="1" applyBorder="1"/>
    <xf numFmtId="0" fontId="55" fillId="0" borderId="42" xfId="7" applyFont="1" applyBorder="1" applyAlignment="1" applyProtection="1">
      <alignment horizontal="left"/>
      <protection hidden="1"/>
    </xf>
    <xf numFmtId="0" fontId="55" fillId="0" borderId="43" xfId="7" applyFont="1" applyBorder="1" applyAlignment="1" applyProtection="1">
      <alignment horizontal="left"/>
      <protection hidden="1"/>
    </xf>
    <xf numFmtId="0" fontId="55" fillId="0" borderId="1" xfId="7" applyFont="1" applyBorder="1" applyAlignment="1" applyProtection="1">
      <alignment horizontal="left"/>
      <protection hidden="1"/>
    </xf>
    <xf numFmtId="0" fontId="55" fillId="0" borderId="1" xfId="8" applyFont="1" applyBorder="1"/>
    <xf numFmtId="0" fontId="72" fillId="59" borderId="43" xfId="8" applyFont="1" applyFill="1" applyBorder="1"/>
    <xf numFmtId="0" fontId="55" fillId="0" borderId="44" xfId="8" applyFont="1" applyBorder="1"/>
    <xf numFmtId="0" fontId="55" fillId="0" borderId="1" xfId="7" applyFont="1" applyBorder="1" applyAlignment="1" applyProtection="1">
      <alignment horizontal="left" vertical="center"/>
      <protection hidden="1"/>
    </xf>
    <xf numFmtId="0" fontId="55" fillId="0" borderId="42" xfId="8" applyFont="1" applyBorder="1"/>
    <xf numFmtId="0" fontId="55" fillId="2" borderId="1" xfId="8" applyFont="1" applyFill="1" applyBorder="1"/>
    <xf numFmtId="172" fontId="68" fillId="59" borderId="40" xfId="6" applyNumberFormat="1" applyFont="1" applyFill="1" applyBorder="1" applyAlignment="1">
      <alignment vertical="top" wrapText="1"/>
    </xf>
    <xf numFmtId="0" fontId="55" fillId="0" borderId="1" xfId="94" applyFont="1" applyBorder="1" applyAlignment="1">
      <alignment vertical="top" wrapText="1"/>
    </xf>
    <xf numFmtId="44" fontId="55" fillId="61" borderId="1" xfId="57" applyFont="1" applyFill="1" applyBorder="1" applyAlignment="1" applyProtection="1">
      <protection locked="0"/>
    </xf>
    <xf numFmtId="0" fontId="55" fillId="0" borderId="1" xfId="94" applyFont="1" applyBorder="1" applyAlignment="1">
      <alignment vertical="top"/>
    </xf>
    <xf numFmtId="2" fontId="68" fillId="59" borderId="40" xfId="75" applyNumberFormat="1" applyFont="1" applyFill="1" applyBorder="1" applyAlignment="1">
      <alignment horizontal="left" vertical="top" wrapText="1"/>
    </xf>
    <xf numFmtId="2" fontId="68" fillId="59" borderId="40" xfId="75" applyNumberFormat="1" applyFont="1" applyFill="1" applyBorder="1" applyAlignment="1">
      <alignment vertical="top" wrapText="1"/>
    </xf>
    <xf numFmtId="2" fontId="55" fillId="0" borderId="1" xfId="0" applyNumberFormat="1" applyFont="1" applyBorder="1" applyAlignment="1">
      <alignment vertical="center"/>
    </xf>
    <xf numFmtId="0" fontId="55" fillId="0" borderId="1" xfId="94" applyFont="1" applyBorder="1" applyAlignment="1">
      <alignment vertical="center" wrapText="1"/>
    </xf>
    <xf numFmtId="0" fontId="55" fillId="2" borderId="1" xfId="94" applyFont="1" applyFill="1" applyBorder="1" applyAlignment="1">
      <alignment vertical="center" wrapText="1"/>
    </xf>
    <xf numFmtId="3" fontId="55" fillId="2" borderId="1" xfId="6" applyNumberFormat="1" applyFont="1" applyFill="1" applyBorder="1" applyAlignment="1">
      <alignment horizontal="center" vertical="center" wrapText="1"/>
    </xf>
    <xf numFmtId="166" fontId="55" fillId="0" borderId="1" xfId="16" applyFont="1" applyBorder="1" applyAlignment="1">
      <alignment horizontal="center" vertical="center" wrapText="1"/>
    </xf>
    <xf numFmtId="44" fontId="55" fillId="0" borderId="1" xfId="57" applyFont="1" applyBorder="1" applyAlignment="1">
      <alignment vertical="center" wrapText="1"/>
    </xf>
    <xf numFmtId="49" fontId="55" fillId="0" borderId="1" xfId="94" applyNumberFormat="1" applyFont="1" applyBorder="1" applyAlignment="1">
      <alignment horizontal="center" vertical="center" wrapText="1"/>
    </xf>
    <xf numFmtId="0" fontId="55" fillId="0" borderId="1" xfId="94" applyFont="1" applyBorder="1" applyAlignment="1">
      <alignment horizontal="left" vertical="center"/>
    </xf>
    <xf numFmtId="3" fontId="55" fillId="0" borderId="1" xfId="6" applyNumberFormat="1" applyFont="1" applyFill="1" applyBorder="1" applyAlignment="1">
      <alignment horizontal="center" vertical="center" wrapText="1"/>
    </xf>
    <xf numFmtId="0" fontId="55" fillId="0" borderId="1" xfId="94" applyFont="1" applyBorder="1" applyAlignment="1">
      <alignment vertical="center"/>
    </xf>
    <xf numFmtId="2" fontId="55" fillId="0" borderId="1" xfId="80" applyNumberFormat="1" applyFont="1" applyBorder="1" applyAlignment="1">
      <alignment vertical="center"/>
    </xf>
    <xf numFmtId="166" fontId="55" fillId="62" borderId="1" xfId="16" applyFont="1" applyFill="1" applyBorder="1" applyAlignment="1">
      <alignment horizontal="center" vertical="center" wrapText="1"/>
    </xf>
    <xf numFmtId="166" fontId="55" fillId="0" borderId="1" xfId="16" applyFont="1" applyFill="1" applyBorder="1" applyAlignment="1">
      <alignment horizontal="center" vertical="center" wrapText="1"/>
    </xf>
    <xf numFmtId="44" fontId="55" fillId="0" borderId="1" xfId="57" applyFont="1" applyFill="1" applyBorder="1" applyAlignment="1">
      <alignment vertical="center" wrapText="1"/>
    </xf>
    <xf numFmtId="0" fontId="55" fillId="0" borderId="1" xfId="0" applyFont="1" applyBorder="1" applyAlignment="1">
      <alignment vertical="center" wrapText="1"/>
    </xf>
    <xf numFmtId="2" fontId="60" fillId="2" borderId="42" xfId="75" applyNumberFormat="1" applyFont="1" applyFill="1" applyBorder="1" applyAlignment="1">
      <alignment vertical="top" wrapText="1"/>
    </xf>
    <xf numFmtId="2" fontId="60" fillId="2" borderId="43" xfId="75" applyNumberFormat="1" applyFont="1" applyFill="1" applyBorder="1" applyAlignment="1">
      <alignment vertical="top" wrapText="1"/>
    </xf>
    <xf numFmtId="2" fontId="60" fillId="2" borderId="44" xfId="75" applyNumberFormat="1" applyFont="1" applyFill="1" applyBorder="1" applyAlignment="1">
      <alignment vertical="top" wrapText="1"/>
    </xf>
    <xf numFmtId="196" fontId="60" fillId="2" borderId="43" xfId="6" applyNumberFormat="1" applyFont="1" applyFill="1" applyBorder="1" applyAlignment="1">
      <alignment horizontal="center" vertical="top" wrapText="1"/>
    </xf>
    <xf numFmtId="178" fontId="60" fillId="2" borderId="42" xfId="75" applyNumberFormat="1" applyFont="1" applyFill="1" applyBorder="1" applyAlignment="1">
      <alignment vertical="top" wrapText="1"/>
    </xf>
    <xf numFmtId="178" fontId="60" fillId="2" borderId="43" xfId="75" applyNumberFormat="1" applyFont="1" applyFill="1" applyBorder="1" applyAlignment="1">
      <alignment vertical="top" wrapText="1"/>
    </xf>
    <xf numFmtId="2" fontId="68" fillId="59" borderId="40" xfId="0" applyNumberFormat="1" applyFont="1" applyFill="1" applyBorder="1" applyAlignment="1">
      <alignment horizontal="left" vertical="top" wrapText="1"/>
    </xf>
    <xf numFmtId="0" fontId="59" fillId="0" borderId="40" xfId="53" applyFont="1" applyBorder="1" applyAlignment="1" applyProtection="1">
      <alignment horizontal="left" textRotation="90"/>
      <protection hidden="1"/>
    </xf>
    <xf numFmtId="177" fontId="59" fillId="2" borderId="1" xfId="53" applyNumberFormat="1" applyFont="1" applyFill="1" applyBorder="1" applyAlignment="1" applyProtection="1">
      <alignment horizontal="center"/>
      <protection hidden="1"/>
    </xf>
    <xf numFmtId="177" fontId="59" fillId="0" borderId="1" xfId="53" applyNumberFormat="1" applyFont="1" applyBorder="1" applyAlignment="1" applyProtection="1">
      <alignment horizontal="center"/>
      <protection hidden="1"/>
    </xf>
    <xf numFmtId="166" fontId="55" fillId="0" borderId="1" xfId="93" applyFont="1" applyBorder="1"/>
    <xf numFmtId="178" fontId="55" fillId="0" borderId="1" xfId="75" applyNumberFormat="1" applyFont="1" applyBorder="1"/>
    <xf numFmtId="194" fontId="55" fillId="0" borderId="1" xfId="75" applyNumberFormat="1" applyFont="1" applyBorder="1"/>
    <xf numFmtId="166" fontId="55" fillId="0" borderId="1" xfId="75" applyNumberFormat="1" applyFont="1" applyBorder="1"/>
    <xf numFmtId="0" fontId="60" fillId="0" borderId="42" xfId="75" applyFont="1" applyBorder="1"/>
    <xf numFmtId="0" fontId="60" fillId="0" borderId="44" xfId="75" applyFont="1" applyBorder="1"/>
    <xf numFmtId="0" fontId="60" fillId="0" borderId="43" xfId="75" applyFont="1" applyBorder="1"/>
    <xf numFmtId="49" fontId="60" fillId="0" borderId="1" xfId="6" applyNumberFormat="1" applyFont="1" applyBorder="1" applyAlignment="1">
      <alignment horizontal="center"/>
    </xf>
    <xf numFmtId="166" fontId="60" fillId="0" borderId="1" xfId="75" applyNumberFormat="1" applyFont="1" applyBorder="1"/>
    <xf numFmtId="3" fontId="59" fillId="65" borderId="1" xfId="53" applyNumberFormat="1" applyFont="1" applyFill="1" applyBorder="1" applyAlignment="1" applyProtection="1">
      <alignment horizontal="left" wrapText="1"/>
      <protection hidden="1"/>
    </xf>
    <xf numFmtId="172" fontId="68" fillId="59" borderId="1" xfId="6" applyNumberFormat="1" applyFont="1" applyFill="1" applyBorder="1" applyAlignment="1">
      <alignment horizontal="center" vertical="center" wrapText="1"/>
    </xf>
    <xf numFmtId="0" fontId="68" fillId="63" borderId="40" xfId="77" applyFont="1" applyFill="1" applyBorder="1" applyAlignment="1">
      <alignment horizontal="left" vertical="top" wrapText="1"/>
    </xf>
    <xf numFmtId="0" fontId="68" fillId="63" borderId="39" xfId="77" applyFont="1" applyFill="1" applyBorder="1" applyAlignment="1">
      <alignment horizontal="left" vertical="top" wrapText="1"/>
    </xf>
    <xf numFmtId="0" fontId="68" fillId="59" borderId="47" xfId="77" applyFont="1" applyFill="1" applyBorder="1" applyAlignment="1">
      <alignment horizontal="left" vertical="top" wrapText="1"/>
    </xf>
    <xf numFmtId="0" fontId="68" fillId="59" borderId="40" xfId="77" applyFont="1" applyFill="1" applyBorder="1" applyAlignment="1">
      <alignment horizontal="left" vertical="top" wrapText="1"/>
    </xf>
    <xf numFmtId="0" fontId="68" fillId="59" borderId="1" xfId="77" applyFont="1" applyFill="1" applyBorder="1" applyAlignment="1">
      <alignment horizontal="left" vertical="top" wrapText="1"/>
    </xf>
    <xf numFmtId="0" fontId="68" fillId="59" borderId="46" xfId="77" applyFont="1" applyFill="1" applyBorder="1" applyAlignment="1">
      <alignment horizontal="left" vertical="top" wrapText="1"/>
    </xf>
    <xf numFmtId="2" fontId="55" fillId="0" borderId="42" xfId="80" applyNumberFormat="1" applyFont="1" applyBorder="1"/>
    <xf numFmtId="0" fontId="1" fillId="0" borderId="45" xfId="77" applyFont="1" applyBorder="1" applyAlignment="1">
      <alignment horizontal="center"/>
    </xf>
    <xf numFmtId="0" fontId="1" fillId="0" borderId="1" xfId="77" applyFont="1" applyBorder="1" applyAlignment="1">
      <alignment horizontal="center"/>
    </xf>
    <xf numFmtId="0" fontId="1" fillId="0" borderId="46" xfId="77" applyFont="1" applyBorder="1" applyAlignment="1">
      <alignment horizontal="center"/>
    </xf>
    <xf numFmtId="166" fontId="1" fillId="2" borderId="45" xfId="16" applyFont="1" applyFill="1" applyBorder="1" applyAlignment="1">
      <alignment horizontal="center"/>
    </xf>
    <xf numFmtId="166" fontId="1" fillId="2" borderId="1" xfId="16" applyFont="1" applyFill="1" applyBorder="1" applyAlignment="1">
      <alignment horizontal="center"/>
    </xf>
    <xf numFmtId="166" fontId="1" fillId="0" borderId="1" xfId="16" applyFont="1" applyFill="1" applyBorder="1" applyAlignment="1">
      <alignment horizontal="center"/>
    </xf>
    <xf numFmtId="166" fontId="74" fillId="2" borderId="1" xfId="16" applyFont="1" applyFill="1" applyBorder="1" applyAlignment="1">
      <alignment horizontal="center"/>
    </xf>
    <xf numFmtId="0" fontId="55" fillId="0" borderId="1" xfId="75" applyFont="1" applyBorder="1" applyAlignment="1">
      <alignment horizontal="center"/>
    </xf>
    <xf numFmtId="0" fontId="88" fillId="0" borderId="42" xfId="8" applyFont="1" applyBorder="1" applyAlignment="1">
      <alignment horizontal="left"/>
    </xf>
    <xf numFmtId="0" fontId="74" fillId="2" borderId="49" xfId="77" applyFont="1" applyFill="1" applyBorder="1" applyAlignment="1">
      <alignment horizontal="center"/>
    </xf>
    <xf numFmtId="0" fontId="74" fillId="2" borderId="50" xfId="77" applyFont="1" applyFill="1" applyBorder="1" applyAlignment="1">
      <alignment horizontal="center"/>
    </xf>
    <xf numFmtId="0" fontId="74" fillId="2" borderId="51" xfId="77" applyFont="1" applyFill="1" applyBorder="1" applyAlignment="1">
      <alignment horizontal="center"/>
    </xf>
    <xf numFmtId="177" fontId="87" fillId="0" borderId="49" xfId="8" applyNumberFormat="1" applyFont="1" applyBorder="1" applyAlignment="1">
      <alignment vertical="center"/>
    </xf>
    <xf numFmtId="177" fontId="87" fillId="0" borderId="50" xfId="8" applyNumberFormat="1" applyFont="1" applyBorder="1" applyAlignment="1">
      <alignment vertical="center"/>
    </xf>
    <xf numFmtId="177" fontId="88" fillId="0" borderId="1" xfId="8" applyNumberFormat="1" applyFont="1" applyBorder="1" applyAlignment="1">
      <alignment vertical="center"/>
    </xf>
    <xf numFmtId="0" fontId="109" fillId="66" borderId="47" xfId="0" applyFont="1" applyFill="1" applyBorder="1" applyAlignment="1">
      <alignment horizontal="left" vertical="top" wrapText="1"/>
    </xf>
    <xf numFmtId="0" fontId="109" fillId="66" borderId="40" xfId="0" applyFont="1" applyFill="1" applyBorder="1" applyAlignment="1">
      <alignment horizontal="left" vertical="top" wrapText="1"/>
    </xf>
    <xf numFmtId="0" fontId="109" fillId="66" borderId="1" xfId="0" applyFont="1" applyFill="1" applyBorder="1" applyAlignment="1">
      <alignment horizontal="left" vertical="top" wrapText="1"/>
    </xf>
    <xf numFmtId="0" fontId="109" fillId="66" borderId="43" xfId="0" applyFont="1" applyFill="1" applyBorder="1" applyAlignment="1">
      <alignment horizontal="left" vertical="top" wrapText="1"/>
    </xf>
    <xf numFmtId="0" fontId="109" fillId="66" borderId="46" xfId="0" applyFont="1" applyFill="1" applyBorder="1" applyAlignment="1">
      <alignment horizontal="left" vertical="top" wrapText="1"/>
    </xf>
    <xf numFmtId="0" fontId="110" fillId="0" borderId="1" xfId="0" applyFont="1" applyBorder="1"/>
    <xf numFmtId="0" fontId="110" fillId="0" borderId="45" xfId="0" applyFont="1" applyBorder="1" applyAlignment="1">
      <alignment horizontal="center"/>
    </xf>
    <xf numFmtId="0" fontId="110" fillId="0" borderId="1" xfId="0" applyFont="1" applyBorder="1" applyAlignment="1">
      <alignment horizontal="center"/>
    </xf>
    <xf numFmtId="0" fontId="110" fillId="0" borderId="43" xfId="0" applyFont="1" applyBorder="1" applyAlignment="1">
      <alignment horizontal="center"/>
    </xf>
    <xf numFmtId="0" fontId="110" fillId="0" borderId="46" xfId="0" applyFont="1" applyBorder="1" applyAlignment="1">
      <alignment horizontal="center"/>
    </xf>
    <xf numFmtId="0" fontId="55" fillId="0" borderId="46" xfId="0" applyFont="1" applyBorder="1"/>
    <xf numFmtId="177" fontId="55" fillId="0" borderId="1" xfId="8" applyNumberFormat="1" applyFont="1" applyBorder="1" applyAlignment="1">
      <alignment vertical="center"/>
    </xf>
    <xf numFmtId="0" fontId="106" fillId="0" borderId="1" xfId="0" applyFont="1" applyBorder="1"/>
    <xf numFmtId="0" fontId="107" fillId="0" borderId="1" xfId="0" applyFont="1" applyBorder="1"/>
    <xf numFmtId="0" fontId="106" fillId="0" borderId="1" xfId="0" applyFont="1" applyBorder="1" applyAlignment="1">
      <alignment horizontal="center"/>
    </xf>
    <xf numFmtId="172" fontId="106" fillId="0" borderId="1" xfId="6" applyNumberFormat="1" applyFont="1" applyFill="1" applyBorder="1" applyAlignment="1">
      <alignment horizontal="left"/>
    </xf>
    <xf numFmtId="166" fontId="55" fillId="0" borderId="1" xfId="16" applyFont="1" applyFill="1" applyBorder="1" applyAlignment="1">
      <alignment horizontal="right"/>
    </xf>
    <xf numFmtId="185" fontId="119" fillId="0" borderId="0" xfId="54" applyNumberFormat="1" applyFont="1" applyAlignment="1">
      <alignment horizontal="left"/>
    </xf>
    <xf numFmtId="1" fontId="59" fillId="0" borderId="42" xfId="52" applyNumberFormat="1" applyFont="1" applyBorder="1" applyAlignment="1">
      <alignment horizontal="center" vertical="center"/>
    </xf>
    <xf numFmtId="3" fontId="61" fillId="0" borderId="0" xfId="10" applyNumberFormat="1" applyFont="1" applyAlignment="1">
      <alignment vertical="center"/>
    </xf>
    <xf numFmtId="3" fontId="55" fillId="0" borderId="0" xfId="6" applyNumberFormat="1" applyFont="1" applyAlignment="1">
      <alignment vertical="center"/>
    </xf>
    <xf numFmtId="0" fontId="64" fillId="0" borderId="1" xfId="15" applyFont="1" applyBorder="1" applyAlignment="1">
      <alignment vertical="center"/>
    </xf>
    <xf numFmtId="1" fontId="68" fillId="59" borderId="1" xfId="0" applyNumberFormat="1" applyFont="1" applyFill="1" applyBorder="1" applyAlignment="1">
      <alignment vertical="center"/>
    </xf>
    <xf numFmtId="0" fontId="0" fillId="0" borderId="52" xfId="0" applyBorder="1"/>
    <xf numFmtId="0" fontId="0" fillId="0" borderId="54" xfId="0" applyBorder="1"/>
    <xf numFmtId="0" fontId="0" fillId="0" borderId="54" xfId="0" applyBorder="1" applyAlignment="1">
      <alignment horizontal="center"/>
    </xf>
    <xf numFmtId="4" fontId="0" fillId="0" borderId="54" xfId="0" applyNumberFormat="1" applyBorder="1" applyAlignment="1">
      <alignment vertical="top"/>
    </xf>
    <xf numFmtId="0" fontId="0" fillId="0" borderId="35" xfId="0" applyBorder="1"/>
    <xf numFmtId="0" fontId="0" fillId="0" borderId="35" xfId="0" applyBorder="1" applyAlignment="1">
      <alignment horizontal="center" vertical="top"/>
    </xf>
    <xf numFmtId="0" fontId="0" fillId="0" borderId="1" xfId="0" applyBorder="1"/>
    <xf numFmtId="4" fontId="0" fillId="0" borderId="1" xfId="0" applyNumberFormat="1" applyBorder="1" applyAlignment="1">
      <alignment vertical="top"/>
    </xf>
    <xf numFmtId="0" fontId="0" fillId="0" borderId="1" xfId="0" applyBorder="1" applyAlignment="1">
      <alignment horizontal="center"/>
    </xf>
    <xf numFmtId="0" fontId="1" fillId="0" borderId="14" xfId="0" applyFont="1" applyBorder="1" applyAlignment="1">
      <alignment horizontal="center" vertical="center"/>
    </xf>
    <xf numFmtId="0" fontId="1" fillId="0" borderId="53" xfId="0" applyFont="1" applyBorder="1" applyAlignment="1">
      <alignment horizontal="center" vertical="center"/>
    </xf>
    <xf numFmtId="0" fontId="55" fillId="0" borderId="1" xfId="0" applyFont="1" applyBorder="1" applyAlignment="1">
      <alignment wrapText="1"/>
    </xf>
    <xf numFmtId="167" fontId="75" fillId="2" borderId="1" xfId="6" applyFont="1" applyFill="1" applyBorder="1"/>
    <xf numFmtId="167" fontId="75" fillId="2" borderId="42" xfId="6" applyFont="1" applyFill="1" applyBorder="1"/>
    <xf numFmtId="0" fontId="55" fillId="0" borderId="14" xfId="15" applyFont="1" applyBorder="1"/>
    <xf numFmtId="0" fontId="60" fillId="0" borderId="14" xfId="15" applyFont="1" applyBorder="1"/>
    <xf numFmtId="198" fontId="55" fillId="0" borderId="0" xfId="0" applyNumberFormat="1" applyFont="1" applyAlignment="1">
      <alignment vertical="center"/>
    </xf>
    <xf numFmtId="172" fontId="55" fillId="0" borderId="1" xfId="6" applyNumberFormat="1" applyFont="1" applyFill="1" applyBorder="1" applyAlignment="1">
      <alignment vertical="center"/>
    </xf>
    <xf numFmtId="198" fontId="55" fillId="0" borderId="1" xfId="6" applyNumberFormat="1" applyFont="1" applyFill="1" applyBorder="1" applyAlignment="1">
      <alignment vertical="center"/>
    </xf>
    <xf numFmtId="172" fontId="1" fillId="0" borderId="1" xfId="6" applyNumberFormat="1" applyFont="1" applyFill="1" applyBorder="1" applyAlignment="1">
      <alignment vertical="center"/>
    </xf>
    <xf numFmtId="2" fontId="55" fillId="60" borderId="1" xfId="80" applyNumberFormat="1" applyFont="1" applyFill="1" applyBorder="1"/>
    <xf numFmtId="0" fontId="58" fillId="60" borderId="14" xfId="0" applyFont="1" applyFill="1" applyBorder="1" applyAlignment="1">
      <alignment horizontal="left" vertical="center"/>
    </xf>
    <xf numFmtId="0" fontId="58" fillId="60" borderId="14" xfId="0" applyFont="1" applyFill="1" applyBorder="1" applyAlignment="1">
      <alignment horizontal="left" vertical="top"/>
    </xf>
    <xf numFmtId="0" fontId="115" fillId="0" borderId="14" xfId="0" applyFont="1" applyBorder="1" applyAlignment="1">
      <alignment horizontal="center"/>
    </xf>
    <xf numFmtId="167" fontId="60" fillId="0" borderId="0" xfId="6" applyFont="1"/>
    <xf numFmtId="172" fontId="68" fillId="59" borderId="42" xfId="6" applyNumberFormat="1" applyFont="1" applyFill="1" applyBorder="1" applyAlignment="1">
      <alignment horizontal="center" vertical="top" wrapText="1"/>
    </xf>
    <xf numFmtId="2" fontId="55" fillId="0" borderId="0" xfId="0" applyNumberFormat="1" applyFont="1"/>
    <xf numFmtId="197" fontId="55" fillId="2" borderId="0" xfId="6" applyNumberFormat="1" applyFont="1" applyFill="1" applyBorder="1" applyAlignment="1">
      <alignment horizontal="center"/>
    </xf>
    <xf numFmtId="166" fontId="55" fillId="2" borderId="0" xfId="16" applyFont="1" applyFill="1" applyBorder="1" applyAlignment="1">
      <alignment horizontal="center"/>
    </xf>
    <xf numFmtId="1" fontId="110" fillId="2" borderId="1" xfId="6" applyNumberFormat="1" applyFont="1" applyFill="1" applyBorder="1" applyAlignment="1">
      <alignment horizontal="center"/>
    </xf>
    <xf numFmtId="1" fontId="110" fillId="2" borderId="42" xfId="6" applyNumberFormat="1" applyFont="1" applyFill="1" applyBorder="1" applyAlignment="1">
      <alignment horizontal="center"/>
    </xf>
    <xf numFmtId="44" fontId="55" fillId="61" borderId="42" xfId="57" applyFont="1" applyFill="1" applyBorder="1" applyAlignment="1" applyProtection="1">
      <protection locked="0"/>
    </xf>
    <xf numFmtId="0" fontId="60" fillId="0" borderId="1" xfId="7" applyFont="1" applyBorder="1" applyAlignment="1" applyProtection="1">
      <alignment horizontal="left"/>
      <protection hidden="1"/>
    </xf>
    <xf numFmtId="0" fontId="60" fillId="0" borderId="1" xfId="7" applyFont="1" applyBorder="1" applyAlignment="1" applyProtection="1">
      <alignment horizontal="center"/>
      <protection hidden="1"/>
    </xf>
    <xf numFmtId="0" fontId="60" fillId="0" borderId="1" xfId="0" applyFont="1" applyBorder="1" applyAlignment="1">
      <alignment horizontal="center"/>
    </xf>
    <xf numFmtId="0" fontId="60" fillId="0" borderId="42" xfId="7" applyFont="1" applyBorder="1" applyAlignment="1" applyProtection="1">
      <alignment horizontal="left" vertical="top"/>
      <protection hidden="1"/>
    </xf>
    <xf numFmtId="0" fontId="60" fillId="0" borderId="44" xfId="7" applyFont="1" applyBorder="1" applyAlignment="1" applyProtection="1">
      <alignment horizontal="left" vertical="top"/>
      <protection hidden="1"/>
    </xf>
    <xf numFmtId="0" fontId="60" fillId="0" borderId="43" xfId="7" applyFont="1" applyBorder="1" applyAlignment="1" applyProtection="1">
      <alignment horizontal="center" vertical="top"/>
      <protection hidden="1"/>
    </xf>
    <xf numFmtId="0" fontId="60" fillId="0" borderId="1" xfId="7" applyFont="1" applyBorder="1" applyAlignment="1" applyProtection="1">
      <alignment horizontal="left" vertical="center"/>
      <protection hidden="1"/>
    </xf>
    <xf numFmtId="0" fontId="60" fillId="0" borderId="42" xfId="7" applyFont="1" applyBorder="1" applyAlignment="1" applyProtection="1">
      <alignment horizontal="left" vertical="center"/>
      <protection hidden="1"/>
    </xf>
    <xf numFmtId="0" fontId="60" fillId="0" borderId="1" xfId="7" applyFont="1" applyBorder="1" applyAlignment="1" applyProtection="1">
      <alignment horizontal="left" wrapText="1"/>
      <protection hidden="1"/>
    </xf>
    <xf numFmtId="0" fontId="60" fillId="0" borderId="43" xfId="7" applyFont="1" applyBorder="1" applyAlignment="1" applyProtection="1">
      <alignment horizontal="left" wrapText="1"/>
      <protection hidden="1"/>
    </xf>
    <xf numFmtId="0" fontId="60" fillId="0" borderId="42" xfId="7" applyFont="1" applyBorder="1" applyAlignment="1" applyProtection="1">
      <alignment horizontal="left"/>
      <protection hidden="1"/>
    </xf>
    <xf numFmtId="0" fontId="60" fillId="0" borderId="44" xfId="8" applyFont="1" applyBorder="1"/>
    <xf numFmtId="0" fontId="60" fillId="0" borderId="1" xfId="7" applyFont="1" applyBorder="1" applyAlignment="1" applyProtection="1">
      <alignment horizontal="left" vertical="top"/>
      <protection hidden="1"/>
    </xf>
    <xf numFmtId="2" fontId="57" fillId="0" borderId="0" xfId="6" applyNumberFormat="1" applyFont="1" applyFill="1" applyBorder="1" applyAlignment="1">
      <alignment horizontal="center"/>
    </xf>
    <xf numFmtId="0" fontId="55" fillId="0" borderId="58" xfId="0" applyFont="1" applyBorder="1" applyAlignment="1">
      <alignment vertical="top"/>
    </xf>
    <xf numFmtId="0" fontId="57" fillId="0" borderId="53" xfId="0" applyFont="1" applyBorder="1"/>
    <xf numFmtId="0" fontId="55" fillId="0" borderId="53" xfId="0" applyFont="1" applyBorder="1"/>
    <xf numFmtId="2" fontId="75" fillId="59" borderId="57" xfId="0" applyNumberFormat="1" applyFont="1" applyFill="1" applyBorder="1" applyAlignment="1">
      <alignment vertical="top" wrapText="1"/>
    </xf>
    <xf numFmtId="2" fontId="57" fillId="0" borderId="52" xfId="6" applyNumberFormat="1" applyFont="1" applyFill="1" applyBorder="1" applyAlignment="1">
      <alignment horizontal="left" vertical="center"/>
    </xf>
    <xf numFmtId="0" fontId="55" fillId="0" borderId="52" xfId="0" applyFont="1" applyBorder="1" applyAlignment="1">
      <alignment horizontal="left" vertical="center"/>
    </xf>
    <xf numFmtId="196" fontId="60" fillId="2" borderId="59" xfId="6" applyNumberFormat="1" applyFont="1" applyFill="1" applyBorder="1" applyAlignment="1">
      <alignment horizontal="center"/>
    </xf>
    <xf numFmtId="166" fontId="60" fillId="2" borderId="59" xfId="16" applyFont="1" applyFill="1" applyBorder="1"/>
    <xf numFmtId="166" fontId="60" fillId="2" borderId="60" xfId="16" applyFont="1" applyFill="1" applyBorder="1"/>
    <xf numFmtId="166" fontId="60" fillId="2" borderId="61" xfId="16" applyFont="1" applyFill="1" applyBorder="1"/>
    <xf numFmtId="166" fontId="55" fillId="2" borderId="48" xfId="16" applyFont="1" applyFill="1" applyBorder="1" applyAlignment="1">
      <alignment horizontal="center"/>
    </xf>
    <xf numFmtId="172" fontId="60" fillId="0" borderId="1" xfId="6" applyNumberFormat="1" applyFont="1" applyFill="1" applyBorder="1" applyAlignment="1">
      <alignment horizontal="center" vertical="top"/>
    </xf>
    <xf numFmtId="172" fontId="55" fillId="0" borderId="1" xfId="6" applyNumberFormat="1" applyFont="1" applyFill="1" applyBorder="1" applyAlignment="1">
      <alignment vertical="top"/>
    </xf>
    <xf numFmtId="0" fontId="55" fillId="0" borderId="0" xfId="15" applyFont="1" applyAlignment="1">
      <alignment vertical="top"/>
    </xf>
    <xf numFmtId="197" fontId="55" fillId="0" borderId="1" xfId="6" applyNumberFormat="1" applyFont="1" applyBorder="1" applyAlignment="1">
      <alignment horizontal="center" vertical="top"/>
    </xf>
    <xf numFmtId="0" fontId="69" fillId="0" borderId="0" xfId="0" applyFont="1"/>
    <xf numFmtId="0" fontId="70" fillId="0" borderId="0" xfId="0" applyFont="1"/>
    <xf numFmtId="0" fontId="70" fillId="0" borderId="0" xfId="0" quotePrefix="1" applyFont="1"/>
    <xf numFmtId="0" fontId="121" fillId="0" borderId="0" xfId="0" applyFont="1"/>
    <xf numFmtId="0" fontId="115" fillId="0" borderId="0" xfId="0" applyFont="1"/>
    <xf numFmtId="0" fontId="122" fillId="0" borderId="0" xfId="0" applyFont="1"/>
    <xf numFmtId="0" fontId="68" fillId="59" borderId="1" xfId="0" applyFont="1" applyFill="1" applyBorder="1" applyAlignment="1">
      <alignment horizontal="center" vertical="center" wrapText="1"/>
    </xf>
    <xf numFmtId="0" fontId="55" fillId="0" borderId="1" xfId="7" applyFont="1" applyBorder="1" applyAlignment="1" applyProtection="1">
      <alignment horizontal="left" wrapText="1"/>
      <protection hidden="1"/>
    </xf>
    <xf numFmtId="198" fontId="55" fillId="60" borderId="1" xfId="6" applyNumberFormat="1" applyFont="1" applyFill="1" applyBorder="1" applyAlignment="1" applyProtection="1">
      <alignment vertical="center"/>
      <protection locked="0"/>
    </xf>
    <xf numFmtId="0" fontId="55" fillId="60" borderId="14" xfId="15" applyFont="1" applyFill="1" applyBorder="1" applyAlignment="1" applyProtection="1">
      <alignment horizontal="center"/>
      <protection locked="0"/>
    </xf>
    <xf numFmtId="0" fontId="110" fillId="60" borderId="14" xfId="15" applyFont="1" applyFill="1" applyBorder="1" applyAlignment="1" applyProtection="1">
      <alignment horizontal="center"/>
      <protection locked="0"/>
    </xf>
    <xf numFmtId="9" fontId="74" fillId="60" borderId="1" xfId="52" applyNumberFormat="1" applyFont="1" applyFill="1" applyBorder="1" applyAlignment="1" applyProtection="1">
      <alignment horizontal="center" vertical="center"/>
      <protection locked="0"/>
    </xf>
    <xf numFmtId="175" fontId="55" fillId="60" borderId="1" xfId="9" applyNumberFormat="1" applyFont="1" applyFill="1" applyBorder="1" applyAlignment="1" applyProtection="1">
      <alignment vertical="center"/>
      <protection locked="0" hidden="1"/>
    </xf>
    <xf numFmtId="166" fontId="59" fillId="60" borderId="1" xfId="16" applyFont="1" applyFill="1" applyBorder="1" applyAlignment="1" applyProtection="1">
      <alignment horizontal="right" vertical="center"/>
      <protection locked="0" hidden="1"/>
    </xf>
    <xf numFmtId="10" fontId="55" fillId="60" borderId="1" xfId="9" applyNumberFormat="1" applyFont="1" applyFill="1" applyBorder="1" applyAlignment="1" applyProtection="1">
      <alignment vertical="center"/>
      <protection locked="0" hidden="1"/>
    </xf>
    <xf numFmtId="2" fontId="59" fillId="60" borderId="1" xfId="11" applyNumberFormat="1" applyFont="1" applyFill="1" applyBorder="1" applyAlignment="1" applyProtection="1">
      <alignment horizontal="right" vertical="center"/>
      <protection locked="0" hidden="1"/>
    </xf>
    <xf numFmtId="10" fontId="82" fillId="60" borderId="1" xfId="14" applyNumberFormat="1" applyFont="1" applyFill="1" applyBorder="1" applyAlignment="1" applyProtection="1">
      <alignment horizontal="right"/>
      <protection locked="0" hidden="1"/>
    </xf>
    <xf numFmtId="166" fontId="55" fillId="60" borderId="1" xfId="16" applyFont="1" applyFill="1" applyBorder="1" applyAlignment="1" applyProtection="1">
      <alignment vertical="center"/>
      <protection locked="0" hidden="1"/>
    </xf>
    <xf numFmtId="9" fontId="59" fillId="60" borderId="1" xfId="14" applyFont="1" applyFill="1" applyBorder="1" applyAlignment="1" applyProtection="1">
      <alignment horizontal="center"/>
      <protection locked="0" hidden="1"/>
    </xf>
    <xf numFmtId="0" fontId="55" fillId="60" borderId="42" xfId="8" applyFont="1" applyFill="1" applyBorder="1" applyAlignment="1" applyProtection="1">
      <alignment vertical="top"/>
      <protection locked="0"/>
    </xf>
    <xf numFmtId="166" fontId="59" fillId="60" borderId="1" xfId="16" applyFont="1" applyFill="1" applyBorder="1" applyAlignment="1" applyProtection="1">
      <alignment horizontal="center" vertical="top"/>
      <protection locked="0" hidden="1"/>
    </xf>
    <xf numFmtId="195" fontId="59" fillId="60" borderId="1" xfId="6" applyNumberFormat="1" applyFont="1" applyFill="1" applyBorder="1" applyAlignment="1" applyProtection="1">
      <alignment horizontal="center" vertical="top"/>
      <protection locked="0" hidden="1"/>
    </xf>
    <xf numFmtId="177" fontId="87" fillId="60" borderId="1" xfId="8" applyNumberFormat="1" applyFont="1" applyFill="1" applyBorder="1" applyProtection="1">
      <protection locked="0"/>
    </xf>
    <xf numFmtId="0" fontId="55" fillId="60" borderId="1" xfId="8" applyFont="1" applyFill="1" applyBorder="1" applyProtection="1">
      <protection locked="0"/>
    </xf>
    <xf numFmtId="0" fontId="55" fillId="60" borderId="2" xfId="8" applyFont="1" applyFill="1" applyBorder="1" applyProtection="1">
      <protection locked="0"/>
    </xf>
    <xf numFmtId="0" fontId="55" fillId="60" borderId="44" xfId="8" applyFont="1" applyFill="1" applyBorder="1" applyProtection="1">
      <protection locked="0"/>
    </xf>
    <xf numFmtId="0" fontId="55" fillId="60" borderId="42" xfId="8" applyFont="1" applyFill="1" applyBorder="1" applyProtection="1">
      <protection locked="0"/>
    </xf>
    <xf numFmtId="44" fontId="55" fillId="60" borderId="1" xfId="57" applyFont="1" applyFill="1" applyBorder="1" applyAlignment="1" applyProtection="1">
      <alignment vertical="center" wrapText="1"/>
      <protection locked="0"/>
    </xf>
    <xf numFmtId="3" fontId="59" fillId="60" borderId="1" xfId="53" applyNumberFormat="1" applyFont="1" applyFill="1" applyBorder="1" applyAlignment="1" applyProtection="1">
      <alignment horizontal="left" wrapText="1"/>
      <protection locked="0" hidden="1"/>
    </xf>
    <xf numFmtId="3" fontId="59" fillId="60" borderId="1" xfId="53" applyNumberFormat="1" applyFont="1" applyFill="1" applyBorder="1" applyAlignment="1" applyProtection="1">
      <alignment horizontal="left" vertical="top" wrapText="1"/>
      <protection locked="0" hidden="1"/>
    </xf>
    <xf numFmtId="177" fontId="59" fillId="60" borderId="1" xfId="53" applyNumberFormat="1" applyFont="1" applyFill="1" applyBorder="1" applyAlignment="1" applyProtection="1">
      <alignment horizontal="center"/>
      <protection locked="0" hidden="1"/>
    </xf>
    <xf numFmtId="3" fontId="59" fillId="60" borderId="1" xfId="53" applyNumberFormat="1" applyFont="1" applyFill="1" applyBorder="1" applyAlignment="1" applyProtection="1">
      <alignment horizontal="center"/>
      <protection locked="0" hidden="1"/>
    </xf>
    <xf numFmtId="173" fontId="59" fillId="60" borderId="40" xfId="56" applyNumberFormat="1" applyFont="1" applyFill="1" applyBorder="1" applyAlignment="1" applyProtection="1">
      <alignment horizontal="center"/>
      <protection locked="0" hidden="1"/>
    </xf>
    <xf numFmtId="2" fontId="55" fillId="60" borderId="1" xfId="6" applyNumberFormat="1" applyFont="1" applyFill="1" applyBorder="1" applyAlignment="1" applyProtection="1">
      <alignment horizontal="center"/>
      <protection locked="0"/>
    </xf>
    <xf numFmtId="2" fontId="70" fillId="60" borderId="0" xfId="10" applyNumberFormat="1" applyFont="1" applyFill="1" applyProtection="1">
      <protection locked="0"/>
    </xf>
    <xf numFmtId="9" fontId="55" fillId="60" borderId="1" xfId="14" applyFont="1" applyFill="1" applyBorder="1" applyAlignment="1" applyProtection="1">
      <alignment horizontal="center"/>
      <protection locked="0"/>
    </xf>
    <xf numFmtId="44" fontId="68" fillId="68" borderId="43" xfId="54" applyNumberFormat="1" applyFont="1" applyFill="1" applyBorder="1"/>
    <xf numFmtId="0" fontId="82" fillId="0" borderId="43" xfId="11" applyFont="1" applyBorder="1" applyAlignment="1" applyProtection="1">
      <alignment horizontal="right"/>
      <protection locked="0" hidden="1"/>
    </xf>
    <xf numFmtId="177" fontId="87" fillId="0" borderId="43" xfId="8" applyNumberFormat="1" applyFont="1" applyBorder="1" applyProtection="1">
      <protection locked="0"/>
    </xf>
    <xf numFmtId="49" fontId="60" fillId="61" borderId="1" xfId="7" applyNumberFormat="1" applyFont="1" applyFill="1" applyBorder="1" applyAlignment="1" applyProtection="1">
      <alignment horizontal="left" vertical="top"/>
      <protection hidden="1"/>
    </xf>
    <xf numFmtId="0" fontId="60" fillId="60" borderId="1" xfId="11" applyFont="1" applyFill="1" applyBorder="1" applyProtection="1">
      <protection hidden="1"/>
    </xf>
    <xf numFmtId="0" fontId="60" fillId="60" borderId="1" xfId="8" applyFont="1" applyFill="1" applyBorder="1" applyAlignment="1">
      <alignment vertical="top"/>
    </xf>
    <xf numFmtId="0" fontId="60" fillId="60" borderId="1" xfId="8" applyFont="1" applyFill="1" applyBorder="1"/>
    <xf numFmtId="167" fontId="55" fillId="2" borderId="1" xfId="6" applyFont="1" applyFill="1" applyBorder="1" applyAlignment="1">
      <alignment vertical="top"/>
    </xf>
    <xf numFmtId="2" fontId="55" fillId="0" borderId="40" xfId="80" applyNumberFormat="1" applyFont="1" applyBorder="1" applyAlignment="1">
      <alignment vertical="center"/>
    </xf>
    <xf numFmtId="0" fontId="58" fillId="0" borderId="1" xfId="0" applyFont="1" applyBorder="1" applyAlignment="1">
      <alignment vertical="top"/>
    </xf>
    <xf numFmtId="0" fontId="58" fillId="2" borderId="1" xfId="0" applyFont="1" applyFill="1" applyBorder="1" applyAlignment="1">
      <alignment horizontal="center" vertical="top"/>
    </xf>
    <xf numFmtId="0" fontId="58" fillId="0" borderId="1" xfId="0" applyFont="1" applyBorder="1" applyAlignment="1">
      <alignment horizontal="center" vertical="top"/>
    </xf>
    <xf numFmtId="44" fontId="55" fillId="69" borderId="1" xfId="57" applyFont="1" applyFill="1" applyBorder="1" applyAlignment="1" applyProtection="1"/>
    <xf numFmtId="9" fontId="55" fillId="0" borderId="0" xfId="6" applyNumberFormat="1" applyFont="1" applyFill="1" applyBorder="1" applyAlignment="1" applyProtection="1">
      <alignment horizontal="center" vertical="top" wrapText="1"/>
    </xf>
    <xf numFmtId="0" fontId="102" fillId="0" borderId="0" xfId="75" applyFont="1" applyAlignment="1">
      <alignment horizontal="left" vertical="top" wrapText="1"/>
    </xf>
    <xf numFmtId="0" fontId="121" fillId="0" borderId="0" xfId="0" applyFont="1" applyAlignment="1">
      <alignment horizontal="left" vertical="top" wrapText="1"/>
    </xf>
    <xf numFmtId="0" fontId="70" fillId="0" borderId="0" xfId="0" applyFont="1" applyAlignment="1">
      <alignment horizontal="left" vertical="top" wrapText="1"/>
    </xf>
    <xf numFmtId="0" fontId="103" fillId="60" borderId="1" xfId="0" applyFont="1" applyFill="1" applyBorder="1" applyAlignment="1">
      <alignment horizontal="center" vertical="center" wrapText="1"/>
    </xf>
    <xf numFmtId="172" fontId="68" fillId="59" borderId="29" xfId="6" applyNumberFormat="1" applyFont="1" applyFill="1" applyBorder="1" applyAlignment="1">
      <alignment horizontal="center" vertical="center" wrapText="1"/>
    </xf>
    <xf numFmtId="172" fontId="68" fillId="59" borderId="30" xfId="6" applyNumberFormat="1" applyFont="1" applyFill="1" applyBorder="1" applyAlignment="1">
      <alignment horizontal="center" vertical="center" wrapText="1"/>
    </xf>
    <xf numFmtId="172" fontId="68" fillId="59" borderId="31" xfId="6" applyNumberFormat="1" applyFont="1" applyFill="1" applyBorder="1" applyAlignment="1">
      <alignment horizontal="center" vertical="center" wrapText="1"/>
    </xf>
    <xf numFmtId="14" fontId="103" fillId="60" borderId="1" xfId="0" applyNumberFormat="1" applyFont="1" applyFill="1" applyBorder="1" applyAlignment="1">
      <alignment horizontal="center" vertical="center" wrapText="1"/>
    </xf>
    <xf numFmtId="2" fontId="68" fillId="59" borderId="42" xfId="0" applyNumberFormat="1" applyFont="1" applyFill="1" applyBorder="1" applyAlignment="1">
      <alignment horizontal="center" vertical="center" wrapText="1"/>
    </xf>
    <xf numFmtId="2" fontId="68" fillId="59" borderId="44" xfId="0" applyNumberFormat="1" applyFont="1" applyFill="1" applyBorder="1" applyAlignment="1">
      <alignment horizontal="center" vertical="center" wrapText="1"/>
    </xf>
    <xf numFmtId="2" fontId="68" fillId="59" borderId="43" xfId="0" applyNumberFormat="1" applyFont="1" applyFill="1" applyBorder="1" applyAlignment="1">
      <alignment horizontal="center" vertical="center" wrapText="1"/>
    </xf>
    <xf numFmtId="0" fontId="117" fillId="67" borderId="36" xfId="0" applyFont="1" applyFill="1" applyBorder="1" applyAlignment="1">
      <alignment horizontal="left" vertical="top" wrapText="1"/>
    </xf>
    <xf numFmtId="0" fontId="117" fillId="67" borderId="37" xfId="0" applyFont="1" applyFill="1" applyBorder="1" applyAlignment="1">
      <alignment horizontal="left" vertical="top" wrapText="1"/>
    </xf>
    <xf numFmtId="0" fontId="117" fillId="67" borderId="38" xfId="0" applyFont="1" applyFill="1" applyBorder="1" applyAlignment="1">
      <alignment horizontal="left" vertical="top" wrapText="1"/>
    </xf>
    <xf numFmtId="167" fontId="75" fillId="0" borderId="0" xfId="6" applyFont="1" applyAlignment="1">
      <alignment horizontal="left"/>
    </xf>
    <xf numFmtId="0" fontId="75" fillId="66" borderId="14" xfId="0" applyFont="1" applyFill="1" applyBorder="1" applyAlignment="1">
      <alignment wrapText="1"/>
    </xf>
    <xf numFmtId="49" fontId="68" fillId="59" borderId="42" xfId="54" applyNumberFormat="1" applyFont="1" applyFill="1" applyBorder="1" applyAlignment="1">
      <alignment horizontal="left" vertical="top" wrapText="1"/>
    </xf>
    <xf numFmtId="49" fontId="68" fillId="59" borderId="44" xfId="54" applyNumberFormat="1" applyFont="1" applyFill="1" applyBorder="1" applyAlignment="1">
      <alignment horizontal="left" vertical="top" wrapText="1"/>
    </xf>
    <xf numFmtId="49" fontId="68" fillId="59" borderId="43" xfId="54" applyNumberFormat="1" applyFont="1" applyFill="1" applyBorder="1" applyAlignment="1">
      <alignment horizontal="left" vertical="top" wrapText="1"/>
    </xf>
    <xf numFmtId="0" fontId="55" fillId="0" borderId="42" xfId="0" applyFont="1" applyBorder="1" applyAlignment="1">
      <alignment horizontal="left"/>
    </xf>
    <xf numFmtId="0" fontId="55" fillId="0" borderId="43" xfId="0" applyFont="1" applyBorder="1" applyAlignment="1">
      <alignment horizontal="left"/>
    </xf>
    <xf numFmtId="0" fontId="60" fillId="0" borderId="42" xfId="11" applyFont="1" applyBorder="1" applyAlignment="1" applyProtection="1">
      <alignment horizontal="left" vertical="center"/>
      <protection hidden="1"/>
    </xf>
    <xf numFmtId="0" fontId="60" fillId="0" borderId="43" xfId="11" applyFont="1" applyBorder="1" applyAlignment="1" applyProtection="1">
      <alignment horizontal="left" vertical="center"/>
      <protection hidden="1"/>
    </xf>
    <xf numFmtId="2" fontId="90" fillId="59" borderId="1" xfId="11" applyNumberFormat="1" applyFont="1" applyFill="1" applyBorder="1" applyAlignment="1" applyProtection="1">
      <alignment horizontal="center" vertical="center" wrapText="1"/>
      <protection hidden="1"/>
    </xf>
    <xf numFmtId="2" fontId="90" fillId="59" borderId="42" xfId="2" applyNumberFormat="1" applyFont="1" applyFill="1" applyBorder="1" applyAlignment="1" applyProtection="1">
      <alignment horizontal="center" vertical="center" wrapText="1"/>
      <protection hidden="1"/>
    </xf>
    <xf numFmtId="0" fontId="68" fillId="59" borderId="43" xfId="0" applyFont="1" applyFill="1" applyBorder="1" applyAlignment="1">
      <alignment horizontal="center" vertical="center" wrapText="1"/>
    </xf>
    <xf numFmtId="0" fontId="55" fillId="0" borderId="0" xfId="0" applyFont="1" applyAlignment="1">
      <alignment horizontal="left" vertical="top" wrapText="1"/>
    </xf>
    <xf numFmtId="2" fontId="90" fillId="59" borderId="42" xfId="11" applyNumberFormat="1" applyFont="1" applyFill="1" applyBorder="1" applyAlignment="1" applyProtection="1">
      <alignment horizontal="center" vertical="center" wrapText="1"/>
      <protection hidden="1"/>
    </xf>
    <xf numFmtId="2" fontId="90" fillId="59" borderId="44" xfId="11" applyNumberFormat="1" applyFont="1" applyFill="1" applyBorder="1" applyAlignment="1" applyProtection="1">
      <alignment horizontal="center" vertical="center" wrapText="1"/>
      <protection hidden="1"/>
    </xf>
    <xf numFmtId="2" fontId="90" fillId="59" borderId="43" xfId="11" applyNumberFormat="1" applyFont="1" applyFill="1" applyBorder="1" applyAlignment="1" applyProtection="1">
      <alignment horizontal="center" vertical="center" wrapText="1"/>
      <protection hidden="1"/>
    </xf>
    <xf numFmtId="0" fontId="72" fillId="59" borderId="43" xfId="0" applyFont="1" applyFill="1" applyBorder="1" applyAlignment="1">
      <alignment horizontal="center" vertical="center" wrapText="1"/>
    </xf>
    <xf numFmtId="195" fontId="59" fillId="2" borderId="40" xfId="6" applyNumberFormat="1" applyFont="1" applyFill="1" applyBorder="1" applyAlignment="1" applyProtection="1">
      <alignment horizontal="center" vertical="top"/>
      <protection hidden="1"/>
    </xf>
    <xf numFmtId="195" fontId="59" fillId="2" borderId="34" xfId="6" applyNumberFormat="1" applyFont="1" applyFill="1" applyBorder="1" applyAlignment="1" applyProtection="1">
      <alignment horizontal="center" vertical="top"/>
      <protection hidden="1"/>
    </xf>
    <xf numFmtId="195" fontId="59" fillId="2" borderId="4" xfId="6" applyNumberFormat="1" applyFont="1" applyFill="1" applyBorder="1" applyAlignment="1" applyProtection="1">
      <alignment horizontal="center" vertical="top"/>
      <protection hidden="1"/>
    </xf>
    <xf numFmtId="167" fontId="55" fillId="0" borderId="40" xfId="6" applyFont="1" applyBorder="1" applyAlignment="1">
      <alignment horizontal="center" vertical="top"/>
    </xf>
    <xf numFmtId="167" fontId="55" fillId="0" borderId="34" xfId="6" applyFont="1" applyBorder="1" applyAlignment="1">
      <alignment horizontal="center" vertical="top"/>
    </xf>
    <xf numFmtId="167" fontId="55" fillId="0" borderId="4" xfId="6" applyFont="1" applyBorder="1" applyAlignment="1">
      <alignment horizontal="center" vertical="top"/>
    </xf>
    <xf numFmtId="166" fontId="55" fillId="0" borderId="40" xfId="16" applyFont="1" applyBorder="1" applyAlignment="1">
      <alignment horizontal="center" vertical="top"/>
    </xf>
    <xf numFmtId="166" fontId="55" fillId="0" borderId="34" xfId="16" applyFont="1" applyBorder="1" applyAlignment="1">
      <alignment horizontal="center" vertical="top"/>
    </xf>
    <xf numFmtId="166" fontId="55" fillId="0" borderId="4" xfId="16" applyFont="1" applyBorder="1" applyAlignment="1">
      <alignment horizontal="center" vertical="top"/>
    </xf>
    <xf numFmtId="0" fontId="55" fillId="0" borderId="40" xfId="0" applyFont="1" applyBorder="1" applyAlignment="1">
      <alignment horizontal="center" vertical="center" wrapText="1"/>
    </xf>
    <xf numFmtId="0" fontId="55" fillId="0" borderId="34" xfId="0" applyFont="1" applyBorder="1" applyAlignment="1">
      <alignment horizontal="center" vertical="center" wrapText="1"/>
    </xf>
    <xf numFmtId="0" fontId="55" fillId="0" borderId="40" xfId="0" applyFont="1" applyBorder="1" applyAlignment="1">
      <alignment horizontal="center" vertical="top" wrapText="1"/>
    </xf>
    <xf numFmtId="0" fontId="55" fillId="0" borderId="34" xfId="0" applyFont="1" applyBorder="1" applyAlignment="1">
      <alignment horizontal="center" vertical="top"/>
    </xf>
    <xf numFmtId="0" fontId="55" fillId="2" borderId="40" xfId="0" applyFont="1" applyFill="1" applyBorder="1" applyAlignment="1">
      <alignment horizontal="center" vertical="top"/>
    </xf>
    <xf numFmtId="0" fontId="55" fillId="2" borderId="4" xfId="0" applyFont="1" applyFill="1" applyBorder="1" applyAlignment="1">
      <alignment horizontal="center" vertical="top"/>
    </xf>
    <xf numFmtId="0" fontId="55" fillId="0" borderId="40" xfId="0" applyFont="1" applyBorder="1" applyAlignment="1">
      <alignment horizontal="center" vertical="top"/>
    </xf>
    <xf numFmtId="0" fontId="55" fillId="0" borderId="4" xfId="0" applyFont="1" applyBorder="1" applyAlignment="1">
      <alignment horizontal="center" vertical="top"/>
    </xf>
    <xf numFmtId="195" fontId="59" fillId="60" borderId="40" xfId="6" applyNumberFormat="1" applyFont="1" applyFill="1" applyBorder="1" applyAlignment="1" applyProtection="1">
      <alignment horizontal="center" vertical="top"/>
      <protection locked="0" hidden="1"/>
    </xf>
    <xf numFmtId="195" fontId="59" fillId="60" borderId="4" xfId="6" applyNumberFormat="1" applyFont="1" applyFill="1" applyBorder="1" applyAlignment="1" applyProtection="1">
      <alignment horizontal="center" vertical="top"/>
      <protection locked="0" hidden="1"/>
    </xf>
    <xf numFmtId="0" fontId="55" fillId="0" borderId="42" xfId="7" applyFont="1" applyBorder="1" applyAlignment="1" applyProtection="1">
      <alignment horizontal="center"/>
      <protection hidden="1"/>
    </xf>
    <xf numFmtId="0" fontId="55" fillId="0" borderId="44" xfId="7" applyFont="1" applyBorder="1" applyAlignment="1" applyProtection="1">
      <alignment horizontal="center"/>
      <protection hidden="1"/>
    </xf>
    <xf numFmtId="0" fontId="55" fillId="0" borderId="43" xfId="7" applyFont="1" applyBorder="1" applyAlignment="1" applyProtection="1">
      <alignment horizontal="center"/>
      <protection hidden="1"/>
    </xf>
    <xf numFmtId="172" fontId="68" fillId="0" borderId="0" xfId="6" applyNumberFormat="1" applyFont="1" applyFill="1" applyBorder="1" applyAlignment="1">
      <alignment horizontal="left" vertical="top" wrapText="1"/>
    </xf>
    <xf numFmtId="0" fontId="68" fillId="59" borderId="0" xfId="77" applyFont="1" applyFill="1" applyAlignment="1">
      <alignment horizontal="center" vertical="top" wrapText="1"/>
    </xf>
    <xf numFmtId="0" fontId="68" fillId="59" borderId="2" xfId="77" applyFont="1" applyFill="1" applyBorder="1" applyAlignment="1">
      <alignment horizontal="center" vertical="top" wrapText="1"/>
    </xf>
    <xf numFmtId="172" fontId="68" fillId="59" borderId="29" xfId="6" applyNumberFormat="1" applyFont="1" applyFill="1" applyBorder="1" applyAlignment="1">
      <alignment horizontal="center" vertical="top" wrapText="1"/>
    </xf>
    <xf numFmtId="172" fontId="68" fillId="59" borderId="30" xfId="6" applyNumberFormat="1" applyFont="1" applyFill="1" applyBorder="1" applyAlignment="1">
      <alignment horizontal="center" vertical="top" wrapText="1"/>
    </xf>
    <xf numFmtId="172" fontId="68" fillId="59" borderId="31" xfId="6" applyNumberFormat="1" applyFont="1" applyFill="1" applyBorder="1" applyAlignment="1">
      <alignment horizontal="center" vertical="top" wrapText="1"/>
    </xf>
    <xf numFmtId="172" fontId="55" fillId="0" borderId="1" xfId="94" applyNumberFormat="1" applyFont="1" applyBorder="1" applyAlignment="1">
      <alignment horizontal="left" vertical="top" wrapText="1"/>
    </xf>
    <xf numFmtId="172" fontId="58" fillId="0" borderId="1" xfId="94" applyNumberFormat="1" applyFont="1" applyBorder="1" applyAlignment="1">
      <alignment horizontal="left" vertical="top" wrapText="1"/>
    </xf>
    <xf numFmtId="172" fontId="55" fillId="60" borderId="1" xfId="6" applyNumberFormat="1" applyFont="1" applyFill="1" applyBorder="1" applyAlignment="1" applyProtection="1">
      <alignment horizontal="left" vertical="top" wrapText="1"/>
      <protection locked="0"/>
    </xf>
    <xf numFmtId="172" fontId="68" fillId="59" borderId="1" xfId="6" applyNumberFormat="1" applyFont="1" applyFill="1" applyBorder="1" applyAlignment="1">
      <alignment horizontal="left" vertical="top" wrapText="1"/>
    </xf>
    <xf numFmtId="0" fontId="81" fillId="0" borderId="0" xfId="80" applyFont="1" applyAlignment="1">
      <alignment horizontal="left" vertical="center" wrapText="1"/>
    </xf>
    <xf numFmtId="172" fontId="55" fillId="70" borderId="1" xfId="6" applyNumberFormat="1" applyFont="1" applyFill="1" applyBorder="1" applyAlignment="1" applyProtection="1">
      <alignment horizontal="left" vertical="top" wrapText="1"/>
    </xf>
    <xf numFmtId="172" fontId="55" fillId="0" borderId="42" xfId="94" applyNumberFormat="1" applyFont="1" applyBorder="1" applyAlignment="1">
      <alignment horizontal="left" vertical="top" wrapText="1"/>
    </xf>
    <xf numFmtId="172" fontId="55" fillId="0" borderId="44" xfId="94" applyNumberFormat="1" applyFont="1" applyBorder="1" applyAlignment="1">
      <alignment horizontal="left" vertical="top" wrapText="1"/>
    </xf>
    <xf numFmtId="172" fontId="55" fillId="0" borderId="43" xfId="94" applyNumberFormat="1" applyFont="1" applyBorder="1" applyAlignment="1">
      <alignment horizontal="left" vertical="top" wrapText="1"/>
    </xf>
    <xf numFmtId="172" fontId="55" fillId="60" borderId="14" xfId="6" applyNumberFormat="1" applyFont="1" applyFill="1" applyBorder="1" applyAlignment="1" applyProtection="1">
      <alignment horizontal="center" vertical="top" wrapText="1"/>
      <protection locked="0"/>
    </xf>
    <xf numFmtId="172" fontId="68" fillId="59" borderId="55" xfId="6" applyNumberFormat="1" applyFont="1" applyFill="1" applyBorder="1" applyAlignment="1">
      <alignment horizontal="left" vertical="top" wrapText="1"/>
    </xf>
    <xf numFmtId="172" fontId="68" fillId="59" borderId="56" xfId="6" applyNumberFormat="1" applyFont="1" applyFill="1" applyBorder="1" applyAlignment="1">
      <alignment horizontal="left" vertical="top" wrapText="1"/>
    </xf>
  </cellXfs>
  <cellStyles count="52868">
    <cellStyle name="20% - Accent1" xfId="27" builtinId="30" customBuiltin="1"/>
    <cellStyle name="20% - Accent1 10" xfId="181" xr:uid="{00000000-0005-0000-0000-000001000000}"/>
    <cellStyle name="20% - Accent1 10 10" xfId="182" xr:uid="{00000000-0005-0000-0000-000002000000}"/>
    <cellStyle name="20% - Accent1 10 10 2" xfId="183" xr:uid="{00000000-0005-0000-0000-000003000000}"/>
    <cellStyle name="20% - Accent1 10 11" xfId="184" xr:uid="{00000000-0005-0000-0000-000004000000}"/>
    <cellStyle name="20% - Accent1 10 11 2" xfId="185" xr:uid="{00000000-0005-0000-0000-000005000000}"/>
    <cellStyle name="20% - Accent1 10 12" xfId="186" xr:uid="{00000000-0005-0000-0000-000006000000}"/>
    <cellStyle name="20% - Accent1 10 2" xfId="187" xr:uid="{00000000-0005-0000-0000-000007000000}"/>
    <cellStyle name="20% - Accent1 10 2 10" xfId="188" xr:uid="{00000000-0005-0000-0000-000008000000}"/>
    <cellStyle name="20% - Accent1 10 2 10 2" xfId="189" xr:uid="{00000000-0005-0000-0000-000009000000}"/>
    <cellStyle name="20% - Accent1 10 2 11" xfId="190" xr:uid="{00000000-0005-0000-0000-00000A000000}"/>
    <cellStyle name="20% - Accent1 10 2 2" xfId="191" xr:uid="{00000000-0005-0000-0000-00000B000000}"/>
    <cellStyle name="20% - Accent1 10 2 2 2" xfId="192" xr:uid="{00000000-0005-0000-0000-00000C000000}"/>
    <cellStyle name="20% - Accent1 10 2 2 2 2" xfId="193" xr:uid="{00000000-0005-0000-0000-00000D000000}"/>
    <cellStyle name="20% - Accent1 10 2 2 2 2 2" xfId="194" xr:uid="{00000000-0005-0000-0000-00000E000000}"/>
    <cellStyle name="20% - Accent1 10 2 2 2 2 2 2" xfId="195" xr:uid="{00000000-0005-0000-0000-00000F000000}"/>
    <cellStyle name="20% - Accent1 10 2 2 2 2 3" xfId="196" xr:uid="{00000000-0005-0000-0000-000010000000}"/>
    <cellStyle name="20% - Accent1 10 2 2 2 3" xfId="197" xr:uid="{00000000-0005-0000-0000-000011000000}"/>
    <cellStyle name="20% - Accent1 10 2 2 2 3 2" xfId="198" xr:uid="{00000000-0005-0000-0000-000012000000}"/>
    <cellStyle name="20% - Accent1 10 2 2 2 4" xfId="199" xr:uid="{00000000-0005-0000-0000-000013000000}"/>
    <cellStyle name="20% - Accent1 10 2 2 3" xfId="200" xr:uid="{00000000-0005-0000-0000-000014000000}"/>
    <cellStyle name="20% - Accent1 10 2 2 3 2" xfId="201" xr:uid="{00000000-0005-0000-0000-000015000000}"/>
    <cellStyle name="20% - Accent1 10 2 2 3 2 2" xfId="202" xr:uid="{00000000-0005-0000-0000-000016000000}"/>
    <cellStyle name="20% - Accent1 10 2 2 3 2 2 2" xfId="203" xr:uid="{00000000-0005-0000-0000-000017000000}"/>
    <cellStyle name="20% - Accent1 10 2 2 3 2 3" xfId="204" xr:uid="{00000000-0005-0000-0000-000018000000}"/>
    <cellStyle name="20% - Accent1 10 2 2 3 3" xfId="205" xr:uid="{00000000-0005-0000-0000-000019000000}"/>
    <cellStyle name="20% - Accent1 10 2 2 3 3 2" xfId="206" xr:uid="{00000000-0005-0000-0000-00001A000000}"/>
    <cellStyle name="20% - Accent1 10 2 2 3 4" xfId="207" xr:uid="{00000000-0005-0000-0000-00001B000000}"/>
    <cellStyle name="20% - Accent1 10 2 2 4" xfId="208" xr:uid="{00000000-0005-0000-0000-00001C000000}"/>
    <cellStyle name="20% - Accent1 10 2 2 4 2" xfId="209" xr:uid="{00000000-0005-0000-0000-00001D000000}"/>
    <cellStyle name="20% - Accent1 10 2 2 4 2 2" xfId="210" xr:uid="{00000000-0005-0000-0000-00001E000000}"/>
    <cellStyle name="20% - Accent1 10 2 2 4 2 2 2" xfId="211" xr:uid="{00000000-0005-0000-0000-00001F000000}"/>
    <cellStyle name="20% - Accent1 10 2 2 4 2 3" xfId="212" xr:uid="{00000000-0005-0000-0000-000020000000}"/>
    <cellStyle name="20% - Accent1 10 2 2 4 3" xfId="213" xr:uid="{00000000-0005-0000-0000-000021000000}"/>
    <cellStyle name="20% - Accent1 10 2 2 4 3 2" xfId="214" xr:uid="{00000000-0005-0000-0000-000022000000}"/>
    <cellStyle name="20% - Accent1 10 2 2 4 4" xfId="215" xr:uid="{00000000-0005-0000-0000-000023000000}"/>
    <cellStyle name="20% - Accent1 10 2 2 5" xfId="216" xr:uid="{00000000-0005-0000-0000-000024000000}"/>
    <cellStyle name="20% - Accent1 10 2 2 5 2" xfId="217" xr:uid="{00000000-0005-0000-0000-000025000000}"/>
    <cellStyle name="20% - Accent1 10 2 2 5 2 2" xfId="218" xr:uid="{00000000-0005-0000-0000-000026000000}"/>
    <cellStyle name="20% - Accent1 10 2 2 5 3" xfId="219" xr:uid="{00000000-0005-0000-0000-000027000000}"/>
    <cellStyle name="20% - Accent1 10 2 2 6" xfId="220" xr:uid="{00000000-0005-0000-0000-000028000000}"/>
    <cellStyle name="20% - Accent1 10 2 2 6 2" xfId="221" xr:uid="{00000000-0005-0000-0000-000029000000}"/>
    <cellStyle name="20% - Accent1 10 2 2 6 2 2" xfId="222" xr:uid="{00000000-0005-0000-0000-00002A000000}"/>
    <cellStyle name="20% - Accent1 10 2 2 6 3" xfId="223" xr:uid="{00000000-0005-0000-0000-00002B000000}"/>
    <cellStyle name="20% - Accent1 10 2 2 7" xfId="224" xr:uid="{00000000-0005-0000-0000-00002C000000}"/>
    <cellStyle name="20% - Accent1 10 2 2 7 2" xfId="225" xr:uid="{00000000-0005-0000-0000-00002D000000}"/>
    <cellStyle name="20% - Accent1 10 2 2 8" xfId="226" xr:uid="{00000000-0005-0000-0000-00002E000000}"/>
    <cellStyle name="20% - Accent1 10 2 2 8 2" xfId="227" xr:uid="{00000000-0005-0000-0000-00002F000000}"/>
    <cellStyle name="20% - Accent1 10 2 2 9" xfId="228" xr:uid="{00000000-0005-0000-0000-000030000000}"/>
    <cellStyle name="20% - Accent1 10 2 3" xfId="229" xr:uid="{00000000-0005-0000-0000-000031000000}"/>
    <cellStyle name="20% - Accent1 10 2 3 2" xfId="230" xr:uid="{00000000-0005-0000-0000-000032000000}"/>
    <cellStyle name="20% - Accent1 10 2 3 2 2" xfId="231" xr:uid="{00000000-0005-0000-0000-000033000000}"/>
    <cellStyle name="20% - Accent1 10 2 3 2 2 2" xfId="232" xr:uid="{00000000-0005-0000-0000-000034000000}"/>
    <cellStyle name="20% - Accent1 10 2 3 2 2 2 2" xfId="233" xr:uid="{00000000-0005-0000-0000-000035000000}"/>
    <cellStyle name="20% - Accent1 10 2 3 2 2 3" xfId="234" xr:uid="{00000000-0005-0000-0000-000036000000}"/>
    <cellStyle name="20% - Accent1 10 2 3 2 3" xfId="235" xr:uid="{00000000-0005-0000-0000-000037000000}"/>
    <cellStyle name="20% - Accent1 10 2 3 2 3 2" xfId="236" xr:uid="{00000000-0005-0000-0000-000038000000}"/>
    <cellStyle name="20% - Accent1 10 2 3 2 4" xfId="237" xr:uid="{00000000-0005-0000-0000-000039000000}"/>
    <cellStyle name="20% - Accent1 10 2 3 3" xfId="238" xr:uid="{00000000-0005-0000-0000-00003A000000}"/>
    <cellStyle name="20% - Accent1 10 2 3 3 2" xfId="239" xr:uid="{00000000-0005-0000-0000-00003B000000}"/>
    <cellStyle name="20% - Accent1 10 2 3 3 2 2" xfId="240" xr:uid="{00000000-0005-0000-0000-00003C000000}"/>
    <cellStyle name="20% - Accent1 10 2 3 3 2 2 2" xfId="241" xr:uid="{00000000-0005-0000-0000-00003D000000}"/>
    <cellStyle name="20% - Accent1 10 2 3 3 2 3" xfId="242" xr:uid="{00000000-0005-0000-0000-00003E000000}"/>
    <cellStyle name="20% - Accent1 10 2 3 3 3" xfId="243" xr:uid="{00000000-0005-0000-0000-00003F000000}"/>
    <cellStyle name="20% - Accent1 10 2 3 3 3 2" xfId="244" xr:uid="{00000000-0005-0000-0000-000040000000}"/>
    <cellStyle name="20% - Accent1 10 2 3 3 4" xfId="245" xr:uid="{00000000-0005-0000-0000-000041000000}"/>
    <cellStyle name="20% - Accent1 10 2 3 4" xfId="246" xr:uid="{00000000-0005-0000-0000-000042000000}"/>
    <cellStyle name="20% - Accent1 10 2 3 4 2" xfId="247" xr:uid="{00000000-0005-0000-0000-000043000000}"/>
    <cellStyle name="20% - Accent1 10 2 3 4 2 2" xfId="248" xr:uid="{00000000-0005-0000-0000-000044000000}"/>
    <cellStyle name="20% - Accent1 10 2 3 4 2 2 2" xfId="249" xr:uid="{00000000-0005-0000-0000-000045000000}"/>
    <cellStyle name="20% - Accent1 10 2 3 4 2 3" xfId="250" xr:uid="{00000000-0005-0000-0000-000046000000}"/>
    <cellStyle name="20% - Accent1 10 2 3 4 3" xfId="251" xr:uid="{00000000-0005-0000-0000-000047000000}"/>
    <cellStyle name="20% - Accent1 10 2 3 4 3 2" xfId="252" xr:uid="{00000000-0005-0000-0000-000048000000}"/>
    <cellStyle name="20% - Accent1 10 2 3 4 4" xfId="253" xr:uid="{00000000-0005-0000-0000-000049000000}"/>
    <cellStyle name="20% - Accent1 10 2 3 5" xfId="254" xr:uid="{00000000-0005-0000-0000-00004A000000}"/>
    <cellStyle name="20% - Accent1 10 2 3 5 2" xfId="255" xr:uid="{00000000-0005-0000-0000-00004B000000}"/>
    <cellStyle name="20% - Accent1 10 2 3 5 2 2" xfId="256" xr:uid="{00000000-0005-0000-0000-00004C000000}"/>
    <cellStyle name="20% - Accent1 10 2 3 5 3" xfId="257" xr:uid="{00000000-0005-0000-0000-00004D000000}"/>
    <cellStyle name="20% - Accent1 10 2 3 6" xfId="258" xr:uid="{00000000-0005-0000-0000-00004E000000}"/>
    <cellStyle name="20% - Accent1 10 2 3 6 2" xfId="259" xr:uid="{00000000-0005-0000-0000-00004F000000}"/>
    <cellStyle name="20% - Accent1 10 2 3 6 2 2" xfId="260" xr:uid="{00000000-0005-0000-0000-000050000000}"/>
    <cellStyle name="20% - Accent1 10 2 3 6 3" xfId="261" xr:uid="{00000000-0005-0000-0000-000051000000}"/>
    <cellStyle name="20% - Accent1 10 2 3 7" xfId="262" xr:uid="{00000000-0005-0000-0000-000052000000}"/>
    <cellStyle name="20% - Accent1 10 2 3 7 2" xfId="263" xr:uid="{00000000-0005-0000-0000-000053000000}"/>
    <cellStyle name="20% - Accent1 10 2 3 8" xfId="264" xr:uid="{00000000-0005-0000-0000-000054000000}"/>
    <cellStyle name="20% - Accent1 10 2 3 8 2" xfId="265" xr:uid="{00000000-0005-0000-0000-000055000000}"/>
    <cellStyle name="20% - Accent1 10 2 3 9" xfId="266" xr:uid="{00000000-0005-0000-0000-000056000000}"/>
    <cellStyle name="20% - Accent1 10 2 4" xfId="267" xr:uid="{00000000-0005-0000-0000-000057000000}"/>
    <cellStyle name="20% - Accent1 10 2 4 2" xfId="268" xr:uid="{00000000-0005-0000-0000-000058000000}"/>
    <cellStyle name="20% - Accent1 10 2 4 2 2" xfId="269" xr:uid="{00000000-0005-0000-0000-000059000000}"/>
    <cellStyle name="20% - Accent1 10 2 4 2 2 2" xfId="270" xr:uid="{00000000-0005-0000-0000-00005A000000}"/>
    <cellStyle name="20% - Accent1 10 2 4 2 3" xfId="271" xr:uid="{00000000-0005-0000-0000-00005B000000}"/>
    <cellStyle name="20% - Accent1 10 2 4 3" xfId="272" xr:uid="{00000000-0005-0000-0000-00005C000000}"/>
    <cellStyle name="20% - Accent1 10 2 4 3 2" xfId="273" xr:uid="{00000000-0005-0000-0000-00005D000000}"/>
    <cellStyle name="20% - Accent1 10 2 4 4" xfId="274" xr:uid="{00000000-0005-0000-0000-00005E000000}"/>
    <cellStyle name="20% - Accent1 10 2 5" xfId="275" xr:uid="{00000000-0005-0000-0000-00005F000000}"/>
    <cellStyle name="20% - Accent1 10 2 5 2" xfId="276" xr:uid="{00000000-0005-0000-0000-000060000000}"/>
    <cellStyle name="20% - Accent1 10 2 5 2 2" xfId="277" xr:uid="{00000000-0005-0000-0000-000061000000}"/>
    <cellStyle name="20% - Accent1 10 2 5 2 2 2" xfId="278" xr:uid="{00000000-0005-0000-0000-000062000000}"/>
    <cellStyle name="20% - Accent1 10 2 5 2 3" xfId="279" xr:uid="{00000000-0005-0000-0000-000063000000}"/>
    <cellStyle name="20% - Accent1 10 2 5 3" xfId="280" xr:uid="{00000000-0005-0000-0000-000064000000}"/>
    <cellStyle name="20% - Accent1 10 2 5 3 2" xfId="281" xr:uid="{00000000-0005-0000-0000-000065000000}"/>
    <cellStyle name="20% - Accent1 10 2 5 4" xfId="282" xr:uid="{00000000-0005-0000-0000-000066000000}"/>
    <cellStyle name="20% - Accent1 10 2 6" xfId="283" xr:uid="{00000000-0005-0000-0000-000067000000}"/>
    <cellStyle name="20% - Accent1 10 2 6 2" xfId="284" xr:uid="{00000000-0005-0000-0000-000068000000}"/>
    <cellStyle name="20% - Accent1 10 2 6 2 2" xfId="285" xr:uid="{00000000-0005-0000-0000-000069000000}"/>
    <cellStyle name="20% - Accent1 10 2 6 2 2 2" xfId="286" xr:uid="{00000000-0005-0000-0000-00006A000000}"/>
    <cellStyle name="20% - Accent1 10 2 6 2 3" xfId="287" xr:uid="{00000000-0005-0000-0000-00006B000000}"/>
    <cellStyle name="20% - Accent1 10 2 6 3" xfId="288" xr:uid="{00000000-0005-0000-0000-00006C000000}"/>
    <cellStyle name="20% - Accent1 10 2 6 3 2" xfId="289" xr:uid="{00000000-0005-0000-0000-00006D000000}"/>
    <cellStyle name="20% - Accent1 10 2 6 4" xfId="290" xr:uid="{00000000-0005-0000-0000-00006E000000}"/>
    <cellStyle name="20% - Accent1 10 2 7" xfId="291" xr:uid="{00000000-0005-0000-0000-00006F000000}"/>
    <cellStyle name="20% - Accent1 10 2 7 2" xfId="292" xr:uid="{00000000-0005-0000-0000-000070000000}"/>
    <cellStyle name="20% - Accent1 10 2 7 2 2" xfId="293" xr:uid="{00000000-0005-0000-0000-000071000000}"/>
    <cellStyle name="20% - Accent1 10 2 7 3" xfId="294" xr:uid="{00000000-0005-0000-0000-000072000000}"/>
    <cellStyle name="20% - Accent1 10 2 8" xfId="295" xr:uid="{00000000-0005-0000-0000-000073000000}"/>
    <cellStyle name="20% - Accent1 10 2 8 2" xfId="296" xr:uid="{00000000-0005-0000-0000-000074000000}"/>
    <cellStyle name="20% - Accent1 10 2 8 2 2" xfId="297" xr:uid="{00000000-0005-0000-0000-000075000000}"/>
    <cellStyle name="20% - Accent1 10 2 8 3" xfId="298" xr:uid="{00000000-0005-0000-0000-000076000000}"/>
    <cellStyle name="20% - Accent1 10 2 9" xfId="299" xr:uid="{00000000-0005-0000-0000-000077000000}"/>
    <cellStyle name="20% - Accent1 10 2 9 2" xfId="300" xr:uid="{00000000-0005-0000-0000-000078000000}"/>
    <cellStyle name="20% - Accent1 10 3" xfId="301" xr:uid="{00000000-0005-0000-0000-000079000000}"/>
    <cellStyle name="20% - Accent1 10 3 2" xfId="302" xr:uid="{00000000-0005-0000-0000-00007A000000}"/>
    <cellStyle name="20% - Accent1 10 3 2 2" xfId="303" xr:uid="{00000000-0005-0000-0000-00007B000000}"/>
    <cellStyle name="20% - Accent1 10 3 2 2 2" xfId="304" xr:uid="{00000000-0005-0000-0000-00007C000000}"/>
    <cellStyle name="20% - Accent1 10 3 2 2 2 2" xfId="305" xr:uid="{00000000-0005-0000-0000-00007D000000}"/>
    <cellStyle name="20% - Accent1 10 3 2 2 3" xfId="306" xr:uid="{00000000-0005-0000-0000-00007E000000}"/>
    <cellStyle name="20% - Accent1 10 3 2 3" xfId="307" xr:uid="{00000000-0005-0000-0000-00007F000000}"/>
    <cellStyle name="20% - Accent1 10 3 2 3 2" xfId="308" xr:uid="{00000000-0005-0000-0000-000080000000}"/>
    <cellStyle name="20% - Accent1 10 3 2 4" xfId="309" xr:uid="{00000000-0005-0000-0000-000081000000}"/>
    <cellStyle name="20% - Accent1 10 3 3" xfId="310" xr:uid="{00000000-0005-0000-0000-000082000000}"/>
    <cellStyle name="20% - Accent1 10 3 3 2" xfId="311" xr:uid="{00000000-0005-0000-0000-000083000000}"/>
    <cellStyle name="20% - Accent1 10 3 3 2 2" xfId="312" xr:uid="{00000000-0005-0000-0000-000084000000}"/>
    <cellStyle name="20% - Accent1 10 3 3 2 2 2" xfId="313" xr:uid="{00000000-0005-0000-0000-000085000000}"/>
    <cellStyle name="20% - Accent1 10 3 3 2 3" xfId="314" xr:uid="{00000000-0005-0000-0000-000086000000}"/>
    <cellStyle name="20% - Accent1 10 3 3 3" xfId="315" xr:uid="{00000000-0005-0000-0000-000087000000}"/>
    <cellStyle name="20% - Accent1 10 3 3 3 2" xfId="316" xr:uid="{00000000-0005-0000-0000-000088000000}"/>
    <cellStyle name="20% - Accent1 10 3 3 4" xfId="317" xr:uid="{00000000-0005-0000-0000-000089000000}"/>
    <cellStyle name="20% - Accent1 10 3 4" xfId="318" xr:uid="{00000000-0005-0000-0000-00008A000000}"/>
    <cellStyle name="20% - Accent1 10 3 4 2" xfId="319" xr:uid="{00000000-0005-0000-0000-00008B000000}"/>
    <cellStyle name="20% - Accent1 10 3 4 2 2" xfId="320" xr:uid="{00000000-0005-0000-0000-00008C000000}"/>
    <cellStyle name="20% - Accent1 10 3 4 2 2 2" xfId="321" xr:uid="{00000000-0005-0000-0000-00008D000000}"/>
    <cellStyle name="20% - Accent1 10 3 4 2 3" xfId="322" xr:uid="{00000000-0005-0000-0000-00008E000000}"/>
    <cellStyle name="20% - Accent1 10 3 4 3" xfId="323" xr:uid="{00000000-0005-0000-0000-00008F000000}"/>
    <cellStyle name="20% - Accent1 10 3 4 3 2" xfId="324" xr:uid="{00000000-0005-0000-0000-000090000000}"/>
    <cellStyle name="20% - Accent1 10 3 4 4" xfId="325" xr:uid="{00000000-0005-0000-0000-000091000000}"/>
    <cellStyle name="20% - Accent1 10 3 5" xfId="326" xr:uid="{00000000-0005-0000-0000-000092000000}"/>
    <cellStyle name="20% - Accent1 10 3 5 2" xfId="327" xr:uid="{00000000-0005-0000-0000-000093000000}"/>
    <cellStyle name="20% - Accent1 10 3 5 2 2" xfId="328" xr:uid="{00000000-0005-0000-0000-000094000000}"/>
    <cellStyle name="20% - Accent1 10 3 5 3" xfId="329" xr:uid="{00000000-0005-0000-0000-000095000000}"/>
    <cellStyle name="20% - Accent1 10 3 6" xfId="330" xr:uid="{00000000-0005-0000-0000-000096000000}"/>
    <cellStyle name="20% - Accent1 10 3 6 2" xfId="331" xr:uid="{00000000-0005-0000-0000-000097000000}"/>
    <cellStyle name="20% - Accent1 10 3 6 2 2" xfId="332" xr:uid="{00000000-0005-0000-0000-000098000000}"/>
    <cellStyle name="20% - Accent1 10 3 6 3" xfId="333" xr:uid="{00000000-0005-0000-0000-000099000000}"/>
    <cellStyle name="20% - Accent1 10 3 7" xfId="334" xr:uid="{00000000-0005-0000-0000-00009A000000}"/>
    <cellStyle name="20% - Accent1 10 3 7 2" xfId="335" xr:uid="{00000000-0005-0000-0000-00009B000000}"/>
    <cellStyle name="20% - Accent1 10 3 8" xfId="336" xr:uid="{00000000-0005-0000-0000-00009C000000}"/>
    <cellStyle name="20% - Accent1 10 3 8 2" xfId="337" xr:uid="{00000000-0005-0000-0000-00009D000000}"/>
    <cellStyle name="20% - Accent1 10 3 9" xfId="338" xr:uid="{00000000-0005-0000-0000-00009E000000}"/>
    <cellStyle name="20% - Accent1 10 4" xfId="339" xr:uid="{00000000-0005-0000-0000-00009F000000}"/>
    <cellStyle name="20% - Accent1 10 4 2" xfId="340" xr:uid="{00000000-0005-0000-0000-0000A0000000}"/>
    <cellStyle name="20% - Accent1 10 4 2 2" xfId="341" xr:uid="{00000000-0005-0000-0000-0000A1000000}"/>
    <cellStyle name="20% - Accent1 10 4 2 2 2" xfId="342" xr:uid="{00000000-0005-0000-0000-0000A2000000}"/>
    <cellStyle name="20% - Accent1 10 4 2 2 2 2" xfId="343" xr:uid="{00000000-0005-0000-0000-0000A3000000}"/>
    <cellStyle name="20% - Accent1 10 4 2 2 3" xfId="344" xr:uid="{00000000-0005-0000-0000-0000A4000000}"/>
    <cellStyle name="20% - Accent1 10 4 2 3" xfId="345" xr:uid="{00000000-0005-0000-0000-0000A5000000}"/>
    <cellStyle name="20% - Accent1 10 4 2 3 2" xfId="346" xr:uid="{00000000-0005-0000-0000-0000A6000000}"/>
    <cellStyle name="20% - Accent1 10 4 2 4" xfId="347" xr:uid="{00000000-0005-0000-0000-0000A7000000}"/>
    <cellStyle name="20% - Accent1 10 4 3" xfId="348" xr:uid="{00000000-0005-0000-0000-0000A8000000}"/>
    <cellStyle name="20% - Accent1 10 4 3 2" xfId="349" xr:uid="{00000000-0005-0000-0000-0000A9000000}"/>
    <cellStyle name="20% - Accent1 10 4 3 2 2" xfId="350" xr:uid="{00000000-0005-0000-0000-0000AA000000}"/>
    <cellStyle name="20% - Accent1 10 4 3 2 2 2" xfId="351" xr:uid="{00000000-0005-0000-0000-0000AB000000}"/>
    <cellStyle name="20% - Accent1 10 4 3 2 3" xfId="352" xr:uid="{00000000-0005-0000-0000-0000AC000000}"/>
    <cellStyle name="20% - Accent1 10 4 3 3" xfId="353" xr:uid="{00000000-0005-0000-0000-0000AD000000}"/>
    <cellStyle name="20% - Accent1 10 4 3 3 2" xfId="354" xr:uid="{00000000-0005-0000-0000-0000AE000000}"/>
    <cellStyle name="20% - Accent1 10 4 3 4" xfId="355" xr:uid="{00000000-0005-0000-0000-0000AF000000}"/>
    <cellStyle name="20% - Accent1 10 4 4" xfId="356" xr:uid="{00000000-0005-0000-0000-0000B0000000}"/>
    <cellStyle name="20% - Accent1 10 4 4 2" xfId="357" xr:uid="{00000000-0005-0000-0000-0000B1000000}"/>
    <cellStyle name="20% - Accent1 10 4 4 2 2" xfId="358" xr:uid="{00000000-0005-0000-0000-0000B2000000}"/>
    <cellStyle name="20% - Accent1 10 4 4 2 2 2" xfId="359" xr:uid="{00000000-0005-0000-0000-0000B3000000}"/>
    <cellStyle name="20% - Accent1 10 4 4 2 3" xfId="360" xr:uid="{00000000-0005-0000-0000-0000B4000000}"/>
    <cellStyle name="20% - Accent1 10 4 4 3" xfId="361" xr:uid="{00000000-0005-0000-0000-0000B5000000}"/>
    <cellStyle name="20% - Accent1 10 4 4 3 2" xfId="362" xr:uid="{00000000-0005-0000-0000-0000B6000000}"/>
    <cellStyle name="20% - Accent1 10 4 4 4" xfId="363" xr:uid="{00000000-0005-0000-0000-0000B7000000}"/>
    <cellStyle name="20% - Accent1 10 4 5" xfId="364" xr:uid="{00000000-0005-0000-0000-0000B8000000}"/>
    <cellStyle name="20% - Accent1 10 4 5 2" xfId="365" xr:uid="{00000000-0005-0000-0000-0000B9000000}"/>
    <cellStyle name="20% - Accent1 10 4 5 2 2" xfId="366" xr:uid="{00000000-0005-0000-0000-0000BA000000}"/>
    <cellStyle name="20% - Accent1 10 4 5 3" xfId="367" xr:uid="{00000000-0005-0000-0000-0000BB000000}"/>
    <cellStyle name="20% - Accent1 10 4 6" xfId="368" xr:uid="{00000000-0005-0000-0000-0000BC000000}"/>
    <cellStyle name="20% - Accent1 10 4 6 2" xfId="369" xr:uid="{00000000-0005-0000-0000-0000BD000000}"/>
    <cellStyle name="20% - Accent1 10 4 6 2 2" xfId="370" xr:uid="{00000000-0005-0000-0000-0000BE000000}"/>
    <cellStyle name="20% - Accent1 10 4 6 3" xfId="371" xr:uid="{00000000-0005-0000-0000-0000BF000000}"/>
    <cellStyle name="20% - Accent1 10 4 7" xfId="372" xr:uid="{00000000-0005-0000-0000-0000C0000000}"/>
    <cellStyle name="20% - Accent1 10 4 7 2" xfId="373" xr:uid="{00000000-0005-0000-0000-0000C1000000}"/>
    <cellStyle name="20% - Accent1 10 4 8" xfId="374" xr:uid="{00000000-0005-0000-0000-0000C2000000}"/>
    <cellStyle name="20% - Accent1 10 4 8 2" xfId="375" xr:uid="{00000000-0005-0000-0000-0000C3000000}"/>
    <cellStyle name="20% - Accent1 10 4 9" xfId="376" xr:uid="{00000000-0005-0000-0000-0000C4000000}"/>
    <cellStyle name="20% - Accent1 10 5" xfId="377" xr:uid="{00000000-0005-0000-0000-0000C5000000}"/>
    <cellStyle name="20% - Accent1 10 5 2" xfId="378" xr:uid="{00000000-0005-0000-0000-0000C6000000}"/>
    <cellStyle name="20% - Accent1 10 5 2 2" xfId="379" xr:uid="{00000000-0005-0000-0000-0000C7000000}"/>
    <cellStyle name="20% - Accent1 10 5 2 2 2" xfId="380" xr:uid="{00000000-0005-0000-0000-0000C8000000}"/>
    <cellStyle name="20% - Accent1 10 5 2 3" xfId="381" xr:uid="{00000000-0005-0000-0000-0000C9000000}"/>
    <cellStyle name="20% - Accent1 10 5 3" xfId="382" xr:uid="{00000000-0005-0000-0000-0000CA000000}"/>
    <cellStyle name="20% - Accent1 10 5 3 2" xfId="383" xr:uid="{00000000-0005-0000-0000-0000CB000000}"/>
    <cellStyle name="20% - Accent1 10 5 4" xfId="384" xr:uid="{00000000-0005-0000-0000-0000CC000000}"/>
    <cellStyle name="20% - Accent1 10 6" xfId="385" xr:uid="{00000000-0005-0000-0000-0000CD000000}"/>
    <cellStyle name="20% - Accent1 10 6 2" xfId="386" xr:uid="{00000000-0005-0000-0000-0000CE000000}"/>
    <cellStyle name="20% - Accent1 10 6 2 2" xfId="387" xr:uid="{00000000-0005-0000-0000-0000CF000000}"/>
    <cellStyle name="20% - Accent1 10 6 2 2 2" xfId="388" xr:uid="{00000000-0005-0000-0000-0000D0000000}"/>
    <cellStyle name="20% - Accent1 10 6 2 3" xfId="389" xr:uid="{00000000-0005-0000-0000-0000D1000000}"/>
    <cellStyle name="20% - Accent1 10 6 3" xfId="390" xr:uid="{00000000-0005-0000-0000-0000D2000000}"/>
    <cellStyle name="20% - Accent1 10 6 3 2" xfId="391" xr:uid="{00000000-0005-0000-0000-0000D3000000}"/>
    <cellStyle name="20% - Accent1 10 6 4" xfId="392" xr:uid="{00000000-0005-0000-0000-0000D4000000}"/>
    <cellStyle name="20% - Accent1 10 7" xfId="393" xr:uid="{00000000-0005-0000-0000-0000D5000000}"/>
    <cellStyle name="20% - Accent1 10 7 2" xfId="394" xr:uid="{00000000-0005-0000-0000-0000D6000000}"/>
    <cellStyle name="20% - Accent1 10 7 2 2" xfId="395" xr:uid="{00000000-0005-0000-0000-0000D7000000}"/>
    <cellStyle name="20% - Accent1 10 7 2 2 2" xfId="396" xr:uid="{00000000-0005-0000-0000-0000D8000000}"/>
    <cellStyle name="20% - Accent1 10 7 2 3" xfId="397" xr:uid="{00000000-0005-0000-0000-0000D9000000}"/>
    <cellStyle name="20% - Accent1 10 7 3" xfId="398" xr:uid="{00000000-0005-0000-0000-0000DA000000}"/>
    <cellStyle name="20% - Accent1 10 7 3 2" xfId="399" xr:uid="{00000000-0005-0000-0000-0000DB000000}"/>
    <cellStyle name="20% - Accent1 10 7 4" xfId="400" xr:uid="{00000000-0005-0000-0000-0000DC000000}"/>
    <cellStyle name="20% - Accent1 10 8" xfId="401" xr:uid="{00000000-0005-0000-0000-0000DD000000}"/>
    <cellStyle name="20% - Accent1 10 8 2" xfId="402" xr:uid="{00000000-0005-0000-0000-0000DE000000}"/>
    <cellStyle name="20% - Accent1 10 8 2 2" xfId="403" xr:uid="{00000000-0005-0000-0000-0000DF000000}"/>
    <cellStyle name="20% - Accent1 10 8 3" xfId="404" xr:uid="{00000000-0005-0000-0000-0000E0000000}"/>
    <cellStyle name="20% - Accent1 10 9" xfId="405" xr:uid="{00000000-0005-0000-0000-0000E1000000}"/>
    <cellStyle name="20% - Accent1 10 9 2" xfId="406" xr:uid="{00000000-0005-0000-0000-0000E2000000}"/>
    <cellStyle name="20% - Accent1 10 9 2 2" xfId="407" xr:uid="{00000000-0005-0000-0000-0000E3000000}"/>
    <cellStyle name="20% - Accent1 10 9 3" xfId="408" xr:uid="{00000000-0005-0000-0000-0000E4000000}"/>
    <cellStyle name="20% - Accent1 11" xfId="409" xr:uid="{00000000-0005-0000-0000-0000E5000000}"/>
    <cellStyle name="20% - Accent1 11 10" xfId="410" xr:uid="{00000000-0005-0000-0000-0000E6000000}"/>
    <cellStyle name="20% - Accent1 11 10 2" xfId="411" xr:uid="{00000000-0005-0000-0000-0000E7000000}"/>
    <cellStyle name="20% - Accent1 11 11" xfId="412" xr:uid="{00000000-0005-0000-0000-0000E8000000}"/>
    <cellStyle name="20% - Accent1 11 2" xfId="413" xr:uid="{00000000-0005-0000-0000-0000E9000000}"/>
    <cellStyle name="20% - Accent1 11 2 2" xfId="414" xr:uid="{00000000-0005-0000-0000-0000EA000000}"/>
    <cellStyle name="20% - Accent1 11 2 2 2" xfId="415" xr:uid="{00000000-0005-0000-0000-0000EB000000}"/>
    <cellStyle name="20% - Accent1 11 2 2 2 2" xfId="416" xr:uid="{00000000-0005-0000-0000-0000EC000000}"/>
    <cellStyle name="20% - Accent1 11 2 2 2 2 2" xfId="417" xr:uid="{00000000-0005-0000-0000-0000ED000000}"/>
    <cellStyle name="20% - Accent1 11 2 2 2 3" xfId="418" xr:uid="{00000000-0005-0000-0000-0000EE000000}"/>
    <cellStyle name="20% - Accent1 11 2 2 3" xfId="419" xr:uid="{00000000-0005-0000-0000-0000EF000000}"/>
    <cellStyle name="20% - Accent1 11 2 2 3 2" xfId="420" xr:uid="{00000000-0005-0000-0000-0000F0000000}"/>
    <cellStyle name="20% - Accent1 11 2 2 4" xfId="421" xr:uid="{00000000-0005-0000-0000-0000F1000000}"/>
    <cellStyle name="20% - Accent1 11 2 3" xfId="422" xr:uid="{00000000-0005-0000-0000-0000F2000000}"/>
    <cellStyle name="20% - Accent1 11 2 3 2" xfId="423" xr:uid="{00000000-0005-0000-0000-0000F3000000}"/>
    <cellStyle name="20% - Accent1 11 2 3 2 2" xfId="424" xr:uid="{00000000-0005-0000-0000-0000F4000000}"/>
    <cellStyle name="20% - Accent1 11 2 3 2 2 2" xfId="425" xr:uid="{00000000-0005-0000-0000-0000F5000000}"/>
    <cellStyle name="20% - Accent1 11 2 3 2 3" xfId="426" xr:uid="{00000000-0005-0000-0000-0000F6000000}"/>
    <cellStyle name="20% - Accent1 11 2 3 3" xfId="427" xr:uid="{00000000-0005-0000-0000-0000F7000000}"/>
    <cellStyle name="20% - Accent1 11 2 3 3 2" xfId="428" xr:uid="{00000000-0005-0000-0000-0000F8000000}"/>
    <cellStyle name="20% - Accent1 11 2 3 4" xfId="429" xr:uid="{00000000-0005-0000-0000-0000F9000000}"/>
    <cellStyle name="20% - Accent1 11 2 4" xfId="430" xr:uid="{00000000-0005-0000-0000-0000FA000000}"/>
    <cellStyle name="20% - Accent1 11 2 4 2" xfId="431" xr:uid="{00000000-0005-0000-0000-0000FB000000}"/>
    <cellStyle name="20% - Accent1 11 2 4 2 2" xfId="432" xr:uid="{00000000-0005-0000-0000-0000FC000000}"/>
    <cellStyle name="20% - Accent1 11 2 4 2 2 2" xfId="433" xr:uid="{00000000-0005-0000-0000-0000FD000000}"/>
    <cellStyle name="20% - Accent1 11 2 4 2 3" xfId="434" xr:uid="{00000000-0005-0000-0000-0000FE000000}"/>
    <cellStyle name="20% - Accent1 11 2 4 3" xfId="435" xr:uid="{00000000-0005-0000-0000-0000FF000000}"/>
    <cellStyle name="20% - Accent1 11 2 4 3 2" xfId="436" xr:uid="{00000000-0005-0000-0000-000000010000}"/>
    <cellStyle name="20% - Accent1 11 2 4 4" xfId="437" xr:uid="{00000000-0005-0000-0000-000001010000}"/>
    <cellStyle name="20% - Accent1 11 2 5" xfId="438" xr:uid="{00000000-0005-0000-0000-000002010000}"/>
    <cellStyle name="20% - Accent1 11 2 5 2" xfId="439" xr:uid="{00000000-0005-0000-0000-000003010000}"/>
    <cellStyle name="20% - Accent1 11 2 5 2 2" xfId="440" xr:uid="{00000000-0005-0000-0000-000004010000}"/>
    <cellStyle name="20% - Accent1 11 2 5 3" xfId="441" xr:uid="{00000000-0005-0000-0000-000005010000}"/>
    <cellStyle name="20% - Accent1 11 2 6" xfId="442" xr:uid="{00000000-0005-0000-0000-000006010000}"/>
    <cellStyle name="20% - Accent1 11 2 6 2" xfId="443" xr:uid="{00000000-0005-0000-0000-000007010000}"/>
    <cellStyle name="20% - Accent1 11 2 6 2 2" xfId="444" xr:uid="{00000000-0005-0000-0000-000008010000}"/>
    <cellStyle name="20% - Accent1 11 2 6 3" xfId="445" xr:uid="{00000000-0005-0000-0000-000009010000}"/>
    <cellStyle name="20% - Accent1 11 2 7" xfId="446" xr:uid="{00000000-0005-0000-0000-00000A010000}"/>
    <cellStyle name="20% - Accent1 11 2 7 2" xfId="447" xr:uid="{00000000-0005-0000-0000-00000B010000}"/>
    <cellStyle name="20% - Accent1 11 2 8" xfId="448" xr:uid="{00000000-0005-0000-0000-00000C010000}"/>
    <cellStyle name="20% - Accent1 11 2 8 2" xfId="449" xr:uid="{00000000-0005-0000-0000-00000D010000}"/>
    <cellStyle name="20% - Accent1 11 2 9" xfId="450" xr:uid="{00000000-0005-0000-0000-00000E010000}"/>
    <cellStyle name="20% - Accent1 11 3" xfId="451" xr:uid="{00000000-0005-0000-0000-00000F010000}"/>
    <cellStyle name="20% - Accent1 11 3 2" xfId="452" xr:uid="{00000000-0005-0000-0000-000010010000}"/>
    <cellStyle name="20% - Accent1 11 3 2 2" xfId="453" xr:uid="{00000000-0005-0000-0000-000011010000}"/>
    <cellStyle name="20% - Accent1 11 3 2 2 2" xfId="454" xr:uid="{00000000-0005-0000-0000-000012010000}"/>
    <cellStyle name="20% - Accent1 11 3 2 2 2 2" xfId="455" xr:uid="{00000000-0005-0000-0000-000013010000}"/>
    <cellStyle name="20% - Accent1 11 3 2 2 3" xfId="456" xr:uid="{00000000-0005-0000-0000-000014010000}"/>
    <cellStyle name="20% - Accent1 11 3 2 3" xfId="457" xr:uid="{00000000-0005-0000-0000-000015010000}"/>
    <cellStyle name="20% - Accent1 11 3 2 3 2" xfId="458" xr:uid="{00000000-0005-0000-0000-000016010000}"/>
    <cellStyle name="20% - Accent1 11 3 2 4" xfId="459" xr:uid="{00000000-0005-0000-0000-000017010000}"/>
    <cellStyle name="20% - Accent1 11 3 3" xfId="460" xr:uid="{00000000-0005-0000-0000-000018010000}"/>
    <cellStyle name="20% - Accent1 11 3 3 2" xfId="461" xr:uid="{00000000-0005-0000-0000-000019010000}"/>
    <cellStyle name="20% - Accent1 11 3 3 2 2" xfId="462" xr:uid="{00000000-0005-0000-0000-00001A010000}"/>
    <cellStyle name="20% - Accent1 11 3 3 2 2 2" xfId="463" xr:uid="{00000000-0005-0000-0000-00001B010000}"/>
    <cellStyle name="20% - Accent1 11 3 3 2 3" xfId="464" xr:uid="{00000000-0005-0000-0000-00001C010000}"/>
    <cellStyle name="20% - Accent1 11 3 3 3" xfId="465" xr:uid="{00000000-0005-0000-0000-00001D010000}"/>
    <cellStyle name="20% - Accent1 11 3 3 3 2" xfId="466" xr:uid="{00000000-0005-0000-0000-00001E010000}"/>
    <cellStyle name="20% - Accent1 11 3 3 4" xfId="467" xr:uid="{00000000-0005-0000-0000-00001F010000}"/>
    <cellStyle name="20% - Accent1 11 3 4" xfId="468" xr:uid="{00000000-0005-0000-0000-000020010000}"/>
    <cellStyle name="20% - Accent1 11 3 4 2" xfId="469" xr:uid="{00000000-0005-0000-0000-000021010000}"/>
    <cellStyle name="20% - Accent1 11 3 4 2 2" xfId="470" xr:uid="{00000000-0005-0000-0000-000022010000}"/>
    <cellStyle name="20% - Accent1 11 3 4 2 2 2" xfId="471" xr:uid="{00000000-0005-0000-0000-000023010000}"/>
    <cellStyle name="20% - Accent1 11 3 4 2 3" xfId="472" xr:uid="{00000000-0005-0000-0000-000024010000}"/>
    <cellStyle name="20% - Accent1 11 3 4 3" xfId="473" xr:uid="{00000000-0005-0000-0000-000025010000}"/>
    <cellStyle name="20% - Accent1 11 3 4 3 2" xfId="474" xr:uid="{00000000-0005-0000-0000-000026010000}"/>
    <cellStyle name="20% - Accent1 11 3 4 4" xfId="475" xr:uid="{00000000-0005-0000-0000-000027010000}"/>
    <cellStyle name="20% - Accent1 11 3 5" xfId="476" xr:uid="{00000000-0005-0000-0000-000028010000}"/>
    <cellStyle name="20% - Accent1 11 3 5 2" xfId="477" xr:uid="{00000000-0005-0000-0000-000029010000}"/>
    <cellStyle name="20% - Accent1 11 3 5 2 2" xfId="478" xr:uid="{00000000-0005-0000-0000-00002A010000}"/>
    <cellStyle name="20% - Accent1 11 3 5 3" xfId="479" xr:uid="{00000000-0005-0000-0000-00002B010000}"/>
    <cellStyle name="20% - Accent1 11 3 6" xfId="480" xr:uid="{00000000-0005-0000-0000-00002C010000}"/>
    <cellStyle name="20% - Accent1 11 3 6 2" xfId="481" xr:uid="{00000000-0005-0000-0000-00002D010000}"/>
    <cellStyle name="20% - Accent1 11 3 6 2 2" xfId="482" xr:uid="{00000000-0005-0000-0000-00002E010000}"/>
    <cellStyle name="20% - Accent1 11 3 6 3" xfId="483" xr:uid="{00000000-0005-0000-0000-00002F010000}"/>
    <cellStyle name="20% - Accent1 11 3 7" xfId="484" xr:uid="{00000000-0005-0000-0000-000030010000}"/>
    <cellStyle name="20% - Accent1 11 3 7 2" xfId="485" xr:uid="{00000000-0005-0000-0000-000031010000}"/>
    <cellStyle name="20% - Accent1 11 3 8" xfId="486" xr:uid="{00000000-0005-0000-0000-000032010000}"/>
    <cellStyle name="20% - Accent1 11 3 8 2" xfId="487" xr:uid="{00000000-0005-0000-0000-000033010000}"/>
    <cellStyle name="20% - Accent1 11 3 9" xfId="488" xr:uid="{00000000-0005-0000-0000-000034010000}"/>
    <cellStyle name="20% - Accent1 11 4" xfId="489" xr:uid="{00000000-0005-0000-0000-000035010000}"/>
    <cellStyle name="20% - Accent1 11 4 2" xfId="490" xr:uid="{00000000-0005-0000-0000-000036010000}"/>
    <cellStyle name="20% - Accent1 11 4 2 2" xfId="491" xr:uid="{00000000-0005-0000-0000-000037010000}"/>
    <cellStyle name="20% - Accent1 11 4 2 2 2" xfId="492" xr:uid="{00000000-0005-0000-0000-000038010000}"/>
    <cellStyle name="20% - Accent1 11 4 2 3" xfId="493" xr:uid="{00000000-0005-0000-0000-000039010000}"/>
    <cellStyle name="20% - Accent1 11 4 3" xfId="494" xr:uid="{00000000-0005-0000-0000-00003A010000}"/>
    <cellStyle name="20% - Accent1 11 4 3 2" xfId="495" xr:uid="{00000000-0005-0000-0000-00003B010000}"/>
    <cellStyle name="20% - Accent1 11 4 4" xfId="496" xr:uid="{00000000-0005-0000-0000-00003C010000}"/>
    <cellStyle name="20% - Accent1 11 5" xfId="497" xr:uid="{00000000-0005-0000-0000-00003D010000}"/>
    <cellStyle name="20% - Accent1 11 5 2" xfId="498" xr:uid="{00000000-0005-0000-0000-00003E010000}"/>
    <cellStyle name="20% - Accent1 11 5 2 2" xfId="499" xr:uid="{00000000-0005-0000-0000-00003F010000}"/>
    <cellStyle name="20% - Accent1 11 5 2 2 2" xfId="500" xr:uid="{00000000-0005-0000-0000-000040010000}"/>
    <cellStyle name="20% - Accent1 11 5 2 3" xfId="501" xr:uid="{00000000-0005-0000-0000-000041010000}"/>
    <cellStyle name="20% - Accent1 11 5 3" xfId="502" xr:uid="{00000000-0005-0000-0000-000042010000}"/>
    <cellStyle name="20% - Accent1 11 5 3 2" xfId="503" xr:uid="{00000000-0005-0000-0000-000043010000}"/>
    <cellStyle name="20% - Accent1 11 5 4" xfId="504" xr:uid="{00000000-0005-0000-0000-000044010000}"/>
    <cellStyle name="20% - Accent1 11 6" xfId="505" xr:uid="{00000000-0005-0000-0000-000045010000}"/>
    <cellStyle name="20% - Accent1 11 6 2" xfId="506" xr:uid="{00000000-0005-0000-0000-000046010000}"/>
    <cellStyle name="20% - Accent1 11 6 2 2" xfId="507" xr:uid="{00000000-0005-0000-0000-000047010000}"/>
    <cellStyle name="20% - Accent1 11 6 2 2 2" xfId="508" xr:uid="{00000000-0005-0000-0000-000048010000}"/>
    <cellStyle name="20% - Accent1 11 6 2 3" xfId="509" xr:uid="{00000000-0005-0000-0000-000049010000}"/>
    <cellStyle name="20% - Accent1 11 6 3" xfId="510" xr:uid="{00000000-0005-0000-0000-00004A010000}"/>
    <cellStyle name="20% - Accent1 11 6 3 2" xfId="511" xr:uid="{00000000-0005-0000-0000-00004B010000}"/>
    <cellStyle name="20% - Accent1 11 6 4" xfId="512" xr:uid="{00000000-0005-0000-0000-00004C010000}"/>
    <cellStyle name="20% - Accent1 11 7" xfId="513" xr:uid="{00000000-0005-0000-0000-00004D010000}"/>
    <cellStyle name="20% - Accent1 11 7 2" xfId="514" xr:uid="{00000000-0005-0000-0000-00004E010000}"/>
    <cellStyle name="20% - Accent1 11 7 2 2" xfId="515" xr:uid="{00000000-0005-0000-0000-00004F010000}"/>
    <cellStyle name="20% - Accent1 11 7 3" xfId="516" xr:uid="{00000000-0005-0000-0000-000050010000}"/>
    <cellStyle name="20% - Accent1 11 8" xfId="517" xr:uid="{00000000-0005-0000-0000-000051010000}"/>
    <cellStyle name="20% - Accent1 11 8 2" xfId="518" xr:uid="{00000000-0005-0000-0000-000052010000}"/>
    <cellStyle name="20% - Accent1 11 8 2 2" xfId="519" xr:uid="{00000000-0005-0000-0000-000053010000}"/>
    <cellStyle name="20% - Accent1 11 8 3" xfId="520" xr:uid="{00000000-0005-0000-0000-000054010000}"/>
    <cellStyle name="20% - Accent1 11 9" xfId="521" xr:uid="{00000000-0005-0000-0000-000055010000}"/>
    <cellStyle name="20% - Accent1 11 9 2" xfId="522" xr:uid="{00000000-0005-0000-0000-000056010000}"/>
    <cellStyle name="20% - Accent1 12" xfId="523" xr:uid="{00000000-0005-0000-0000-000057010000}"/>
    <cellStyle name="20% - Accent1 12 10" xfId="524" xr:uid="{00000000-0005-0000-0000-000058010000}"/>
    <cellStyle name="20% - Accent1 12 10 2" xfId="525" xr:uid="{00000000-0005-0000-0000-000059010000}"/>
    <cellStyle name="20% - Accent1 12 11" xfId="526" xr:uid="{00000000-0005-0000-0000-00005A010000}"/>
    <cellStyle name="20% - Accent1 12 2" xfId="527" xr:uid="{00000000-0005-0000-0000-00005B010000}"/>
    <cellStyle name="20% - Accent1 12 2 2" xfId="528" xr:uid="{00000000-0005-0000-0000-00005C010000}"/>
    <cellStyle name="20% - Accent1 12 2 2 2" xfId="529" xr:uid="{00000000-0005-0000-0000-00005D010000}"/>
    <cellStyle name="20% - Accent1 12 2 2 2 2" xfId="530" xr:uid="{00000000-0005-0000-0000-00005E010000}"/>
    <cellStyle name="20% - Accent1 12 2 2 2 2 2" xfId="531" xr:uid="{00000000-0005-0000-0000-00005F010000}"/>
    <cellStyle name="20% - Accent1 12 2 2 2 3" xfId="532" xr:uid="{00000000-0005-0000-0000-000060010000}"/>
    <cellStyle name="20% - Accent1 12 2 2 3" xfId="533" xr:uid="{00000000-0005-0000-0000-000061010000}"/>
    <cellStyle name="20% - Accent1 12 2 2 3 2" xfId="534" xr:uid="{00000000-0005-0000-0000-000062010000}"/>
    <cellStyle name="20% - Accent1 12 2 2 4" xfId="535" xr:uid="{00000000-0005-0000-0000-000063010000}"/>
    <cellStyle name="20% - Accent1 12 2 3" xfId="536" xr:uid="{00000000-0005-0000-0000-000064010000}"/>
    <cellStyle name="20% - Accent1 12 2 3 2" xfId="537" xr:uid="{00000000-0005-0000-0000-000065010000}"/>
    <cellStyle name="20% - Accent1 12 2 3 2 2" xfId="538" xr:uid="{00000000-0005-0000-0000-000066010000}"/>
    <cellStyle name="20% - Accent1 12 2 3 2 2 2" xfId="539" xr:uid="{00000000-0005-0000-0000-000067010000}"/>
    <cellStyle name="20% - Accent1 12 2 3 2 3" xfId="540" xr:uid="{00000000-0005-0000-0000-000068010000}"/>
    <cellStyle name="20% - Accent1 12 2 3 3" xfId="541" xr:uid="{00000000-0005-0000-0000-000069010000}"/>
    <cellStyle name="20% - Accent1 12 2 3 3 2" xfId="542" xr:uid="{00000000-0005-0000-0000-00006A010000}"/>
    <cellStyle name="20% - Accent1 12 2 3 4" xfId="543" xr:uid="{00000000-0005-0000-0000-00006B010000}"/>
    <cellStyle name="20% - Accent1 12 2 4" xfId="544" xr:uid="{00000000-0005-0000-0000-00006C010000}"/>
    <cellStyle name="20% - Accent1 12 2 4 2" xfId="545" xr:uid="{00000000-0005-0000-0000-00006D010000}"/>
    <cellStyle name="20% - Accent1 12 2 4 2 2" xfId="546" xr:uid="{00000000-0005-0000-0000-00006E010000}"/>
    <cellStyle name="20% - Accent1 12 2 4 2 2 2" xfId="547" xr:uid="{00000000-0005-0000-0000-00006F010000}"/>
    <cellStyle name="20% - Accent1 12 2 4 2 3" xfId="548" xr:uid="{00000000-0005-0000-0000-000070010000}"/>
    <cellStyle name="20% - Accent1 12 2 4 3" xfId="549" xr:uid="{00000000-0005-0000-0000-000071010000}"/>
    <cellStyle name="20% - Accent1 12 2 4 3 2" xfId="550" xr:uid="{00000000-0005-0000-0000-000072010000}"/>
    <cellStyle name="20% - Accent1 12 2 4 4" xfId="551" xr:uid="{00000000-0005-0000-0000-000073010000}"/>
    <cellStyle name="20% - Accent1 12 2 5" xfId="552" xr:uid="{00000000-0005-0000-0000-000074010000}"/>
    <cellStyle name="20% - Accent1 12 2 5 2" xfId="553" xr:uid="{00000000-0005-0000-0000-000075010000}"/>
    <cellStyle name="20% - Accent1 12 2 5 2 2" xfId="554" xr:uid="{00000000-0005-0000-0000-000076010000}"/>
    <cellStyle name="20% - Accent1 12 2 5 3" xfId="555" xr:uid="{00000000-0005-0000-0000-000077010000}"/>
    <cellStyle name="20% - Accent1 12 2 6" xfId="556" xr:uid="{00000000-0005-0000-0000-000078010000}"/>
    <cellStyle name="20% - Accent1 12 2 6 2" xfId="557" xr:uid="{00000000-0005-0000-0000-000079010000}"/>
    <cellStyle name="20% - Accent1 12 2 6 2 2" xfId="558" xr:uid="{00000000-0005-0000-0000-00007A010000}"/>
    <cellStyle name="20% - Accent1 12 2 6 3" xfId="559" xr:uid="{00000000-0005-0000-0000-00007B010000}"/>
    <cellStyle name="20% - Accent1 12 2 7" xfId="560" xr:uid="{00000000-0005-0000-0000-00007C010000}"/>
    <cellStyle name="20% - Accent1 12 2 7 2" xfId="561" xr:uid="{00000000-0005-0000-0000-00007D010000}"/>
    <cellStyle name="20% - Accent1 12 2 8" xfId="562" xr:uid="{00000000-0005-0000-0000-00007E010000}"/>
    <cellStyle name="20% - Accent1 12 2 8 2" xfId="563" xr:uid="{00000000-0005-0000-0000-00007F010000}"/>
    <cellStyle name="20% - Accent1 12 2 9" xfId="564" xr:uid="{00000000-0005-0000-0000-000080010000}"/>
    <cellStyle name="20% - Accent1 12 3" xfId="565" xr:uid="{00000000-0005-0000-0000-000081010000}"/>
    <cellStyle name="20% - Accent1 12 3 2" xfId="566" xr:uid="{00000000-0005-0000-0000-000082010000}"/>
    <cellStyle name="20% - Accent1 12 3 2 2" xfId="567" xr:uid="{00000000-0005-0000-0000-000083010000}"/>
    <cellStyle name="20% - Accent1 12 3 2 2 2" xfId="568" xr:uid="{00000000-0005-0000-0000-000084010000}"/>
    <cellStyle name="20% - Accent1 12 3 2 2 2 2" xfId="569" xr:uid="{00000000-0005-0000-0000-000085010000}"/>
    <cellStyle name="20% - Accent1 12 3 2 2 3" xfId="570" xr:uid="{00000000-0005-0000-0000-000086010000}"/>
    <cellStyle name="20% - Accent1 12 3 2 3" xfId="571" xr:uid="{00000000-0005-0000-0000-000087010000}"/>
    <cellStyle name="20% - Accent1 12 3 2 3 2" xfId="572" xr:uid="{00000000-0005-0000-0000-000088010000}"/>
    <cellStyle name="20% - Accent1 12 3 2 4" xfId="573" xr:uid="{00000000-0005-0000-0000-000089010000}"/>
    <cellStyle name="20% - Accent1 12 3 3" xfId="574" xr:uid="{00000000-0005-0000-0000-00008A010000}"/>
    <cellStyle name="20% - Accent1 12 3 3 2" xfId="575" xr:uid="{00000000-0005-0000-0000-00008B010000}"/>
    <cellStyle name="20% - Accent1 12 3 3 2 2" xfId="576" xr:uid="{00000000-0005-0000-0000-00008C010000}"/>
    <cellStyle name="20% - Accent1 12 3 3 2 2 2" xfId="577" xr:uid="{00000000-0005-0000-0000-00008D010000}"/>
    <cellStyle name="20% - Accent1 12 3 3 2 3" xfId="578" xr:uid="{00000000-0005-0000-0000-00008E010000}"/>
    <cellStyle name="20% - Accent1 12 3 3 3" xfId="579" xr:uid="{00000000-0005-0000-0000-00008F010000}"/>
    <cellStyle name="20% - Accent1 12 3 3 3 2" xfId="580" xr:uid="{00000000-0005-0000-0000-000090010000}"/>
    <cellStyle name="20% - Accent1 12 3 3 4" xfId="581" xr:uid="{00000000-0005-0000-0000-000091010000}"/>
    <cellStyle name="20% - Accent1 12 3 4" xfId="582" xr:uid="{00000000-0005-0000-0000-000092010000}"/>
    <cellStyle name="20% - Accent1 12 3 4 2" xfId="583" xr:uid="{00000000-0005-0000-0000-000093010000}"/>
    <cellStyle name="20% - Accent1 12 3 4 2 2" xfId="584" xr:uid="{00000000-0005-0000-0000-000094010000}"/>
    <cellStyle name="20% - Accent1 12 3 4 2 2 2" xfId="585" xr:uid="{00000000-0005-0000-0000-000095010000}"/>
    <cellStyle name="20% - Accent1 12 3 4 2 3" xfId="586" xr:uid="{00000000-0005-0000-0000-000096010000}"/>
    <cellStyle name="20% - Accent1 12 3 4 3" xfId="587" xr:uid="{00000000-0005-0000-0000-000097010000}"/>
    <cellStyle name="20% - Accent1 12 3 4 3 2" xfId="588" xr:uid="{00000000-0005-0000-0000-000098010000}"/>
    <cellStyle name="20% - Accent1 12 3 4 4" xfId="589" xr:uid="{00000000-0005-0000-0000-000099010000}"/>
    <cellStyle name="20% - Accent1 12 3 5" xfId="590" xr:uid="{00000000-0005-0000-0000-00009A010000}"/>
    <cellStyle name="20% - Accent1 12 3 5 2" xfId="591" xr:uid="{00000000-0005-0000-0000-00009B010000}"/>
    <cellStyle name="20% - Accent1 12 3 5 2 2" xfId="592" xr:uid="{00000000-0005-0000-0000-00009C010000}"/>
    <cellStyle name="20% - Accent1 12 3 5 3" xfId="593" xr:uid="{00000000-0005-0000-0000-00009D010000}"/>
    <cellStyle name="20% - Accent1 12 3 6" xfId="594" xr:uid="{00000000-0005-0000-0000-00009E010000}"/>
    <cellStyle name="20% - Accent1 12 3 6 2" xfId="595" xr:uid="{00000000-0005-0000-0000-00009F010000}"/>
    <cellStyle name="20% - Accent1 12 3 6 2 2" xfId="596" xr:uid="{00000000-0005-0000-0000-0000A0010000}"/>
    <cellStyle name="20% - Accent1 12 3 6 3" xfId="597" xr:uid="{00000000-0005-0000-0000-0000A1010000}"/>
    <cellStyle name="20% - Accent1 12 3 7" xfId="598" xr:uid="{00000000-0005-0000-0000-0000A2010000}"/>
    <cellStyle name="20% - Accent1 12 3 7 2" xfId="599" xr:uid="{00000000-0005-0000-0000-0000A3010000}"/>
    <cellStyle name="20% - Accent1 12 3 8" xfId="600" xr:uid="{00000000-0005-0000-0000-0000A4010000}"/>
    <cellStyle name="20% - Accent1 12 3 8 2" xfId="601" xr:uid="{00000000-0005-0000-0000-0000A5010000}"/>
    <cellStyle name="20% - Accent1 12 3 9" xfId="602" xr:uid="{00000000-0005-0000-0000-0000A6010000}"/>
    <cellStyle name="20% - Accent1 12 4" xfId="603" xr:uid="{00000000-0005-0000-0000-0000A7010000}"/>
    <cellStyle name="20% - Accent1 12 4 2" xfId="604" xr:uid="{00000000-0005-0000-0000-0000A8010000}"/>
    <cellStyle name="20% - Accent1 12 4 2 2" xfId="605" xr:uid="{00000000-0005-0000-0000-0000A9010000}"/>
    <cellStyle name="20% - Accent1 12 4 2 2 2" xfId="606" xr:uid="{00000000-0005-0000-0000-0000AA010000}"/>
    <cellStyle name="20% - Accent1 12 4 2 3" xfId="607" xr:uid="{00000000-0005-0000-0000-0000AB010000}"/>
    <cellStyle name="20% - Accent1 12 4 3" xfId="608" xr:uid="{00000000-0005-0000-0000-0000AC010000}"/>
    <cellStyle name="20% - Accent1 12 4 3 2" xfId="609" xr:uid="{00000000-0005-0000-0000-0000AD010000}"/>
    <cellStyle name="20% - Accent1 12 4 4" xfId="610" xr:uid="{00000000-0005-0000-0000-0000AE010000}"/>
    <cellStyle name="20% - Accent1 12 5" xfId="611" xr:uid="{00000000-0005-0000-0000-0000AF010000}"/>
    <cellStyle name="20% - Accent1 12 5 2" xfId="612" xr:uid="{00000000-0005-0000-0000-0000B0010000}"/>
    <cellStyle name="20% - Accent1 12 5 2 2" xfId="613" xr:uid="{00000000-0005-0000-0000-0000B1010000}"/>
    <cellStyle name="20% - Accent1 12 5 2 2 2" xfId="614" xr:uid="{00000000-0005-0000-0000-0000B2010000}"/>
    <cellStyle name="20% - Accent1 12 5 2 3" xfId="615" xr:uid="{00000000-0005-0000-0000-0000B3010000}"/>
    <cellStyle name="20% - Accent1 12 5 3" xfId="616" xr:uid="{00000000-0005-0000-0000-0000B4010000}"/>
    <cellStyle name="20% - Accent1 12 5 3 2" xfId="617" xr:uid="{00000000-0005-0000-0000-0000B5010000}"/>
    <cellStyle name="20% - Accent1 12 5 4" xfId="618" xr:uid="{00000000-0005-0000-0000-0000B6010000}"/>
    <cellStyle name="20% - Accent1 12 6" xfId="619" xr:uid="{00000000-0005-0000-0000-0000B7010000}"/>
    <cellStyle name="20% - Accent1 12 6 2" xfId="620" xr:uid="{00000000-0005-0000-0000-0000B8010000}"/>
    <cellStyle name="20% - Accent1 12 6 2 2" xfId="621" xr:uid="{00000000-0005-0000-0000-0000B9010000}"/>
    <cellStyle name="20% - Accent1 12 6 2 2 2" xfId="622" xr:uid="{00000000-0005-0000-0000-0000BA010000}"/>
    <cellStyle name="20% - Accent1 12 6 2 3" xfId="623" xr:uid="{00000000-0005-0000-0000-0000BB010000}"/>
    <cellStyle name="20% - Accent1 12 6 3" xfId="624" xr:uid="{00000000-0005-0000-0000-0000BC010000}"/>
    <cellStyle name="20% - Accent1 12 6 3 2" xfId="625" xr:uid="{00000000-0005-0000-0000-0000BD010000}"/>
    <cellStyle name="20% - Accent1 12 6 4" xfId="626" xr:uid="{00000000-0005-0000-0000-0000BE010000}"/>
    <cellStyle name="20% - Accent1 12 7" xfId="627" xr:uid="{00000000-0005-0000-0000-0000BF010000}"/>
    <cellStyle name="20% - Accent1 12 7 2" xfId="628" xr:uid="{00000000-0005-0000-0000-0000C0010000}"/>
    <cellStyle name="20% - Accent1 12 7 2 2" xfId="629" xr:uid="{00000000-0005-0000-0000-0000C1010000}"/>
    <cellStyle name="20% - Accent1 12 7 3" xfId="630" xr:uid="{00000000-0005-0000-0000-0000C2010000}"/>
    <cellStyle name="20% - Accent1 12 8" xfId="631" xr:uid="{00000000-0005-0000-0000-0000C3010000}"/>
    <cellStyle name="20% - Accent1 12 8 2" xfId="632" xr:uid="{00000000-0005-0000-0000-0000C4010000}"/>
    <cellStyle name="20% - Accent1 12 8 2 2" xfId="633" xr:uid="{00000000-0005-0000-0000-0000C5010000}"/>
    <cellStyle name="20% - Accent1 12 8 3" xfId="634" xr:uid="{00000000-0005-0000-0000-0000C6010000}"/>
    <cellStyle name="20% - Accent1 12 9" xfId="635" xr:uid="{00000000-0005-0000-0000-0000C7010000}"/>
    <cellStyle name="20% - Accent1 12 9 2" xfId="636" xr:uid="{00000000-0005-0000-0000-0000C8010000}"/>
    <cellStyle name="20% - Accent1 13" xfId="637" xr:uid="{00000000-0005-0000-0000-0000C9010000}"/>
    <cellStyle name="20% - Accent1 13 10" xfId="638" xr:uid="{00000000-0005-0000-0000-0000CA010000}"/>
    <cellStyle name="20% - Accent1 13 10 2" xfId="639" xr:uid="{00000000-0005-0000-0000-0000CB010000}"/>
    <cellStyle name="20% - Accent1 13 11" xfId="640" xr:uid="{00000000-0005-0000-0000-0000CC010000}"/>
    <cellStyle name="20% - Accent1 13 2" xfId="641" xr:uid="{00000000-0005-0000-0000-0000CD010000}"/>
    <cellStyle name="20% - Accent1 13 2 2" xfId="642" xr:uid="{00000000-0005-0000-0000-0000CE010000}"/>
    <cellStyle name="20% - Accent1 13 2 2 2" xfId="643" xr:uid="{00000000-0005-0000-0000-0000CF010000}"/>
    <cellStyle name="20% - Accent1 13 2 2 2 2" xfId="644" xr:uid="{00000000-0005-0000-0000-0000D0010000}"/>
    <cellStyle name="20% - Accent1 13 2 2 2 2 2" xfId="645" xr:uid="{00000000-0005-0000-0000-0000D1010000}"/>
    <cellStyle name="20% - Accent1 13 2 2 2 3" xfId="646" xr:uid="{00000000-0005-0000-0000-0000D2010000}"/>
    <cellStyle name="20% - Accent1 13 2 2 3" xfId="647" xr:uid="{00000000-0005-0000-0000-0000D3010000}"/>
    <cellStyle name="20% - Accent1 13 2 2 3 2" xfId="648" xr:uid="{00000000-0005-0000-0000-0000D4010000}"/>
    <cellStyle name="20% - Accent1 13 2 2 4" xfId="649" xr:uid="{00000000-0005-0000-0000-0000D5010000}"/>
    <cellStyle name="20% - Accent1 13 2 3" xfId="650" xr:uid="{00000000-0005-0000-0000-0000D6010000}"/>
    <cellStyle name="20% - Accent1 13 2 3 2" xfId="651" xr:uid="{00000000-0005-0000-0000-0000D7010000}"/>
    <cellStyle name="20% - Accent1 13 2 3 2 2" xfId="652" xr:uid="{00000000-0005-0000-0000-0000D8010000}"/>
    <cellStyle name="20% - Accent1 13 2 3 2 2 2" xfId="653" xr:uid="{00000000-0005-0000-0000-0000D9010000}"/>
    <cellStyle name="20% - Accent1 13 2 3 2 3" xfId="654" xr:uid="{00000000-0005-0000-0000-0000DA010000}"/>
    <cellStyle name="20% - Accent1 13 2 3 3" xfId="655" xr:uid="{00000000-0005-0000-0000-0000DB010000}"/>
    <cellStyle name="20% - Accent1 13 2 3 3 2" xfId="656" xr:uid="{00000000-0005-0000-0000-0000DC010000}"/>
    <cellStyle name="20% - Accent1 13 2 3 4" xfId="657" xr:uid="{00000000-0005-0000-0000-0000DD010000}"/>
    <cellStyle name="20% - Accent1 13 2 4" xfId="658" xr:uid="{00000000-0005-0000-0000-0000DE010000}"/>
    <cellStyle name="20% - Accent1 13 2 4 2" xfId="659" xr:uid="{00000000-0005-0000-0000-0000DF010000}"/>
    <cellStyle name="20% - Accent1 13 2 4 2 2" xfId="660" xr:uid="{00000000-0005-0000-0000-0000E0010000}"/>
    <cellStyle name="20% - Accent1 13 2 4 2 2 2" xfId="661" xr:uid="{00000000-0005-0000-0000-0000E1010000}"/>
    <cellStyle name="20% - Accent1 13 2 4 2 3" xfId="662" xr:uid="{00000000-0005-0000-0000-0000E2010000}"/>
    <cellStyle name="20% - Accent1 13 2 4 3" xfId="663" xr:uid="{00000000-0005-0000-0000-0000E3010000}"/>
    <cellStyle name="20% - Accent1 13 2 4 3 2" xfId="664" xr:uid="{00000000-0005-0000-0000-0000E4010000}"/>
    <cellStyle name="20% - Accent1 13 2 4 4" xfId="665" xr:uid="{00000000-0005-0000-0000-0000E5010000}"/>
    <cellStyle name="20% - Accent1 13 2 5" xfId="666" xr:uid="{00000000-0005-0000-0000-0000E6010000}"/>
    <cellStyle name="20% - Accent1 13 2 5 2" xfId="667" xr:uid="{00000000-0005-0000-0000-0000E7010000}"/>
    <cellStyle name="20% - Accent1 13 2 5 2 2" xfId="668" xr:uid="{00000000-0005-0000-0000-0000E8010000}"/>
    <cellStyle name="20% - Accent1 13 2 5 3" xfId="669" xr:uid="{00000000-0005-0000-0000-0000E9010000}"/>
    <cellStyle name="20% - Accent1 13 2 6" xfId="670" xr:uid="{00000000-0005-0000-0000-0000EA010000}"/>
    <cellStyle name="20% - Accent1 13 2 6 2" xfId="671" xr:uid="{00000000-0005-0000-0000-0000EB010000}"/>
    <cellStyle name="20% - Accent1 13 2 6 2 2" xfId="672" xr:uid="{00000000-0005-0000-0000-0000EC010000}"/>
    <cellStyle name="20% - Accent1 13 2 6 3" xfId="673" xr:uid="{00000000-0005-0000-0000-0000ED010000}"/>
    <cellStyle name="20% - Accent1 13 2 7" xfId="674" xr:uid="{00000000-0005-0000-0000-0000EE010000}"/>
    <cellStyle name="20% - Accent1 13 2 7 2" xfId="675" xr:uid="{00000000-0005-0000-0000-0000EF010000}"/>
    <cellStyle name="20% - Accent1 13 2 8" xfId="676" xr:uid="{00000000-0005-0000-0000-0000F0010000}"/>
    <cellStyle name="20% - Accent1 13 2 8 2" xfId="677" xr:uid="{00000000-0005-0000-0000-0000F1010000}"/>
    <cellStyle name="20% - Accent1 13 2 9" xfId="678" xr:uid="{00000000-0005-0000-0000-0000F2010000}"/>
    <cellStyle name="20% - Accent1 13 3" xfId="679" xr:uid="{00000000-0005-0000-0000-0000F3010000}"/>
    <cellStyle name="20% - Accent1 13 3 2" xfId="680" xr:uid="{00000000-0005-0000-0000-0000F4010000}"/>
    <cellStyle name="20% - Accent1 13 3 2 2" xfId="681" xr:uid="{00000000-0005-0000-0000-0000F5010000}"/>
    <cellStyle name="20% - Accent1 13 3 2 2 2" xfId="682" xr:uid="{00000000-0005-0000-0000-0000F6010000}"/>
    <cellStyle name="20% - Accent1 13 3 2 2 2 2" xfId="683" xr:uid="{00000000-0005-0000-0000-0000F7010000}"/>
    <cellStyle name="20% - Accent1 13 3 2 2 3" xfId="684" xr:uid="{00000000-0005-0000-0000-0000F8010000}"/>
    <cellStyle name="20% - Accent1 13 3 2 3" xfId="685" xr:uid="{00000000-0005-0000-0000-0000F9010000}"/>
    <cellStyle name="20% - Accent1 13 3 2 3 2" xfId="686" xr:uid="{00000000-0005-0000-0000-0000FA010000}"/>
    <cellStyle name="20% - Accent1 13 3 2 4" xfId="687" xr:uid="{00000000-0005-0000-0000-0000FB010000}"/>
    <cellStyle name="20% - Accent1 13 3 3" xfId="688" xr:uid="{00000000-0005-0000-0000-0000FC010000}"/>
    <cellStyle name="20% - Accent1 13 3 3 2" xfId="689" xr:uid="{00000000-0005-0000-0000-0000FD010000}"/>
    <cellStyle name="20% - Accent1 13 3 3 2 2" xfId="690" xr:uid="{00000000-0005-0000-0000-0000FE010000}"/>
    <cellStyle name="20% - Accent1 13 3 3 2 2 2" xfId="691" xr:uid="{00000000-0005-0000-0000-0000FF010000}"/>
    <cellStyle name="20% - Accent1 13 3 3 2 3" xfId="692" xr:uid="{00000000-0005-0000-0000-000000020000}"/>
    <cellStyle name="20% - Accent1 13 3 3 3" xfId="693" xr:uid="{00000000-0005-0000-0000-000001020000}"/>
    <cellStyle name="20% - Accent1 13 3 3 3 2" xfId="694" xr:uid="{00000000-0005-0000-0000-000002020000}"/>
    <cellStyle name="20% - Accent1 13 3 3 4" xfId="695" xr:uid="{00000000-0005-0000-0000-000003020000}"/>
    <cellStyle name="20% - Accent1 13 3 4" xfId="696" xr:uid="{00000000-0005-0000-0000-000004020000}"/>
    <cellStyle name="20% - Accent1 13 3 4 2" xfId="697" xr:uid="{00000000-0005-0000-0000-000005020000}"/>
    <cellStyle name="20% - Accent1 13 3 4 2 2" xfId="698" xr:uid="{00000000-0005-0000-0000-000006020000}"/>
    <cellStyle name="20% - Accent1 13 3 4 2 2 2" xfId="699" xr:uid="{00000000-0005-0000-0000-000007020000}"/>
    <cellStyle name="20% - Accent1 13 3 4 2 3" xfId="700" xr:uid="{00000000-0005-0000-0000-000008020000}"/>
    <cellStyle name="20% - Accent1 13 3 4 3" xfId="701" xr:uid="{00000000-0005-0000-0000-000009020000}"/>
    <cellStyle name="20% - Accent1 13 3 4 3 2" xfId="702" xr:uid="{00000000-0005-0000-0000-00000A020000}"/>
    <cellStyle name="20% - Accent1 13 3 4 4" xfId="703" xr:uid="{00000000-0005-0000-0000-00000B020000}"/>
    <cellStyle name="20% - Accent1 13 3 5" xfId="704" xr:uid="{00000000-0005-0000-0000-00000C020000}"/>
    <cellStyle name="20% - Accent1 13 3 5 2" xfId="705" xr:uid="{00000000-0005-0000-0000-00000D020000}"/>
    <cellStyle name="20% - Accent1 13 3 5 2 2" xfId="706" xr:uid="{00000000-0005-0000-0000-00000E020000}"/>
    <cellStyle name="20% - Accent1 13 3 5 3" xfId="707" xr:uid="{00000000-0005-0000-0000-00000F020000}"/>
    <cellStyle name="20% - Accent1 13 3 6" xfId="708" xr:uid="{00000000-0005-0000-0000-000010020000}"/>
    <cellStyle name="20% - Accent1 13 3 6 2" xfId="709" xr:uid="{00000000-0005-0000-0000-000011020000}"/>
    <cellStyle name="20% - Accent1 13 3 6 2 2" xfId="710" xr:uid="{00000000-0005-0000-0000-000012020000}"/>
    <cellStyle name="20% - Accent1 13 3 6 3" xfId="711" xr:uid="{00000000-0005-0000-0000-000013020000}"/>
    <cellStyle name="20% - Accent1 13 3 7" xfId="712" xr:uid="{00000000-0005-0000-0000-000014020000}"/>
    <cellStyle name="20% - Accent1 13 3 7 2" xfId="713" xr:uid="{00000000-0005-0000-0000-000015020000}"/>
    <cellStyle name="20% - Accent1 13 3 8" xfId="714" xr:uid="{00000000-0005-0000-0000-000016020000}"/>
    <cellStyle name="20% - Accent1 13 3 8 2" xfId="715" xr:uid="{00000000-0005-0000-0000-000017020000}"/>
    <cellStyle name="20% - Accent1 13 3 9" xfId="716" xr:uid="{00000000-0005-0000-0000-000018020000}"/>
    <cellStyle name="20% - Accent1 13 4" xfId="717" xr:uid="{00000000-0005-0000-0000-000019020000}"/>
    <cellStyle name="20% - Accent1 13 4 2" xfId="718" xr:uid="{00000000-0005-0000-0000-00001A020000}"/>
    <cellStyle name="20% - Accent1 13 4 2 2" xfId="719" xr:uid="{00000000-0005-0000-0000-00001B020000}"/>
    <cellStyle name="20% - Accent1 13 4 2 2 2" xfId="720" xr:uid="{00000000-0005-0000-0000-00001C020000}"/>
    <cellStyle name="20% - Accent1 13 4 2 3" xfId="721" xr:uid="{00000000-0005-0000-0000-00001D020000}"/>
    <cellStyle name="20% - Accent1 13 4 3" xfId="722" xr:uid="{00000000-0005-0000-0000-00001E020000}"/>
    <cellStyle name="20% - Accent1 13 4 3 2" xfId="723" xr:uid="{00000000-0005-0000-0000-00001F020000}"/>
    <cellStyle name="20% - Accent1 13 4 4" xfId="724" xr:uid="{00000000-0005-0000-0000-000020020000}"/>
    <cellStyle name="20% - Accent1 13 5" xfId="725" xr:uid="{00000000-0005-0000-0000-000021020000}"/>
    <cellStyle name="20% - Accent1 13 5 2" xfId="726" xr:uid="{00000000-0005-0000-0000-000022020000}"/>
    <cellStyle name="20% - Accent1 13 5 2 2" xfId="727" xr:uid="{00000000-0005-0000-0000-000023020000}"/>
    <cellStyle name="20% - Accent1 13 5 2 2 2" xfId="728" xr:uid="{00000000-0005-0000-0000-000024020000}"/>
    <cellStyle name="20% - Accent1 13 5 2 3" xfId="729" xr:uid="{00000000-0005-0000-0000-000025020000}"/>
    <cellStyle name="20% - Accent1 13 5 3" xfId="730" xr:uid="{00000000-0005-0000-0000-000026020000}"/>
    <cellStyle name="20% - Accent1 13 5 3 2" xfId="731" xr:uid="{00000000-0005-0000-0000-000027020000}"/>
    <cellStyle name="20% - Accent1 13 5 4" xfId="732" xr:uid="{00000000-0005-0000-0000-000028020000}"/>
    <cellStyle name="20% - Accent1 13 6" xfId="733" xr:uid="{00000000-0005-0000-0000-000029020000}"/>
    <cellStyle name="20% - Accent1 13 6 2" xfId="734" xr:uid="{00000000-0005-0000-0000-00002A020000}"/>
    <cellStyle name="20% - Accent1 13 6 2 2" xfId="735" xr:uid="{00000000-0005-0000-0000-00002B020000}"/>
    <cellStyle name="20% - Accent1 13 6 2 2 2" xfId="736" xr:uid="{00000000-0005-0000-0000-00002C020000}"/>
    <cellStyle name="20% - Accent1 13 6 2 3" xfId="737" xr:uid="{00000000-0005-0000-0000-00002D020000}"/>
    <cellStyle name="20% - Accent1 13 6 3" xfId="738" xr:uid="{00000000-0005-0000-0000-00002E020000}"/>
    <cellStyle name="20% - Accent1 13 6 3 2" xfId="739" xr:uid="{00000000-0005-0000-0000-00002F020000}"/>
    <cellStyle name="20% - Accent1 13 6 4" xfId="740" xr:uid="{00000000-0005-0000-0000-000030020000}"/>
    <cellStyle name="20% - Accent1 13 7" xfId="741" xr:uid="{00000000-0005-0000-0000-000031020000}"/>
    <cellStyle name="20% - Accent1 13 7 2" xfId="742" xr:uid="{00000000-0005-0000-0000-000032020000}"/>
    <cellStyle name="20% - Accent1 13 7 2 2" xfId="743" xr:uid="{00000000-0005-0000-0000-000033020000}"/>
    <cellStyle name="20% - Accent1 13 7 3" xfId="744" xr:uid="{00000000-0005-0000-0000-000034020000}"/>
    <cellStyle name="20% - Accent1 13 8" xfId="745" xr:uid="{00000000-0005-0000-0000-000035020000}"/>
    <cellStyle name="20% - Accent1 13 8 2" xfId="746" xr:uid="{00000000-0005-0000-0000-000036020000}"/>
    <cellStyle name="20% - Accent1 13 8 2 2" xfId="747" xr:uid="{00000000-0005-0000-0000-000037020000}"/>
    <cellStyle name="20% - Accent1 13 8 3" xfId="748" xr:uid="{00000000-0005-0000-0000-000038020000}"/>
    <cellStyle name="20% - Accent1 13 9" xfId="749" xr:uid="{00000000-0005-0000-0000-000039020000}"/>
    <cellStyle name="20% - Accent1 13 9 2" xfId="750" xr:uid="{00000000-0005-0000-0000-00003A020000}"/>
    <cellStyle name="20% - Accent1 14" xfId="751" xr:uid="{00000000-0005-0000-0000-00003B020000}"/>
    <cellStyle name="20% - Accent1 14 2" xfId="752" xr:uid="{00000000-0005-0000-0000-00003C020000}"/>
    <cellStyle name="20% - Accent1 14 2 2" xfId="753" xr:uid="{00000000-0005-0000-0000-00003D020000}"/>
    <cellStyle name="20% - Accent1 14 2 2 2" xfId="754" xr:uid="{00000000-0005-0000-0000-00003E020000}"/>
    <cellStyle name="20% - Accent1 14 2 2 2 2" xfId="755" xr:uid="{00000000-0005-0000-0000-00003F020000}"/>
    <cellStyle name="20% - Accent1 14 2 2 3" xfId="756" xr:uid="{00000000-0005-0000-0000-000040020000}"/>
    <cellStyle name="20% - Accent1 14 2 3" xfId="757" xr:uid="{00000000-0005-0000-0000-000041020000}"/>
    <cellStyle name="20% - Accent1 14 2 3 2" xfId="758" xr:uid="{00000000-0005-0000-0000-000042020000}"/>
    <cellStyle name="20% - Accent1 14 2 4" xfId="759" xr:uid="{00000000-0005-0000-0000-000043020000}"/>
    <cellStyle name="20% - Accent1 14 3" xfId="760" xr:uid="{00000000-0005-0000-0000-000044020000}"/>
    <cellStyle name="20% - Accent1 14 3 2" xfId="761" xr:uid="{00000000-0005-0000-0000-000045020000}"/>
    <cellStyle name="20% - Accent1 14 3 2 2" xfId="762" xr:uid="{00000000-0005-0000-0000-000046020000}"/>
    <cellStyle name="20% - Accent1 14 3 2 2 2" xfId="763" xr:uid="{00000000-0005-0000-0000-000047020000}"/>
    <cellStyle name="20% - Accent1 14 3 2 3" xfId="764" xr:uid="{00000000-0005-0000-0000-000048020000}"/>
    <cellStyle name="20% - Accent1 14 3 3" xfId="765" xr:uid="{00000000-0005-0000-0000-000049020000}"/>
    <cellStyle name="20% - Accent1 14 3 3 2" xfId="766" xr:uid="{00000000-0005-0000-0000-00004A020000}"/>
    <cellStyle name="20% - Accent1 14 3 4" xfId="767" xr:uid="{00000000-0005-0000-0000-00004B020000}"/>
    <cellStyle name="20% - Accent1 14 4" xfId="768" xr:uid="{00000000-0005-0000-0000-00004C020000}"/>
    <cellStyle name="20% - Accent1 14 4 2" xfId="769" xr:uid="{00000000-0005-0000-0000-00004D020000}"/>
    <cellStyle name="20% - Accent1 14 4 2 2" xfId="770" xr:uid="{00000000-0005-0000-0000-00004E020000}"/>
    <cellStyle name="20% - Accent1 14 4 2 2 2" xfId="771" xr:uid="{00000000-0005-0000-0000-00004F020000}"/>
    <cellStyle name="20% - Accent1 14 4 2 3" xfId="772" xr:uid="{00000000-0005-0000-0000-000050020000}"/>
    <cellStyle name="20% - Accent1 14 4 3" xfId="773" xr:uid="{00000000-0005-0000-0000-000051020000}"/>
    <cellStyle name="20% - Accent1 14 4 3 2" xfId="774" xr:uid="{00000000-0005-0000-0000-000052020000}"/>
    <cellStyle name="20% - Accent1 14 4 4" xfId="775" xr:uid="{00000000-0005-0000-0000-000053020000}"/>
    <cellStyle name="20% - Accent1 14 5" xfId="776" xr:uid="{00000000-0005-0000-0000-000054020000}"/>
    <cellStyle name="20% - Accent1 14 5 2" xfId="777" xr:uid="{00000000-0005-0000-0000-000055020000}"/>
    <cellStyle name="20% - Accent1 14 5 2 2" xfId="778" xr:uid="{00000000-0005-0000-0000-000056020000}"/>
    <cellStyle name="20% - Accent1 14 5 3" xfId="779" xr:uid="{00000000-0005-0000-0000-000057020000}"/>
    <cellStyle name="20% - Accent1 14 6" xfId="780" xr:uid="{00000000-0005-0000-0000-000058020000}"/>
    <cellStyle name="20% - Accent1 14 6 2" xfId="781" xr:uid="{00000000-0005-0000-0000-000059020000}"/>
    <cellStyle name="20% - Accent1 14 6 2 2" xfId="782" xr:uid="{00000000-0005-0000-0000-00005A020000}"/>
    <cellStyle name="20% - Accent1 14 6 3" xfId="783" xr:uid="{00000000-0005-0000-0000-00005B020000}"/>
    <cellStyle name="20% - Accent1 14 7" xfId="784" xr:uid="{00000000-0005-0000-0000-00005C020000}"/>
    <cellStyle name="20% - Accent1 14 7 2" xfId="785" xr:uid="{00000000-0005-0000-0000-00005D020000}"/>
    <cellStyle name="20% - Accent1 14 8" xfId="786" xr:uid="{00000000-0005-0000-0000-00005E020000}"/>
    <cellStyle name="20% - Accent1 14 8 2" xfId="787" xr:uid="{00000000-0005-0000-0000-00005F020000}"/>
    <cellStyle name="20% - Accent1 14 9" xfId="788" xr:uid="{00000000-0005-0000-0000-000060020000}"/>
    <cellStyle name="20% - Accent1 15" xfId="789" xr:uid="{00000000-0005-0000-0000-000061020000}"/>
    <cellStyle name="20% - Accent1 15 2" xfId="790" xr:uid="{00000000-0005-0000-0000-000062020000}"/>
    <cellStyle name="20% - Accent1 15 2 2" xfId="791" xr:uid="{00000000-0005-0000-0000-000063020000}"/>
    <cellStyle name="20% - Accent1 15 2 2 2" xfId="792" xr:uid="{00000000-0005-0000-0000-000064020000}"/>
    <cellStyle name="20% - Accent1 15 2 2 2 2" xfId="793" xr:uid="{00000000-0005-0000-0000-000065020000}"/>
    <cellStyle name="20% - Accent1 15 2 2 3" xfId="794" xr:uid="{00000000-0005-0000-0000-000066020000}"/>
    <cellStyle name="20% - Accent1 15 2 3" xfId="795" xr:uid="{00000000-0005-0000-0000-000067020000}"/>
    <cellStyle name="20% - Accent1 15 2 3 2" xfId="796" xr:uid="{00000000-0005-0000-0000-000068020000}"/>
    <cellStyle name="20% - Accent1 15 2 4" xfId="797" xr:uid="{00000000-0005-0000-0000-000069020000}"/>
    <cellStyle name="20% - Accent1 15 3" xfId="798" xr:uid="{00000000-0005-0000-0000-00006A020000}"/>
    <cellStyle name="20% - Accent1 15 3 2" xfId="799" xr:uid="{00000000-0005-0000-0000-00006B020000}"/>
    <cellStyle name="20% - Accent1 15 3 2 2" xfId="800" xr:uid="{00000000-0005-0000-0000-00006C020000}"/>
    <cellStyle name="20% - Accent1 15 3 2 2 2" xfId="801" xr:uid="{00000000-0005-0000-0000-00006D020000}"/>
    <cellStyle name="20% - Accent1 15 3 2 3" xfId="802" xr:uid="{00000000-0005-0000-0000-00006E020000}"/>
    <cellStyle name="20% - Accent1 15 3 3" xfId="803" xr:uid="{00000000-0005-0000-0000-00006F020000}"/>
    <cellStyle name="20% - Accent1 15 3 3 2" xfId="804" xr:uid="{00000000-0005-0000-0000-000070020000}"/>
    <cellStyle name="20% - Accent1 15 3 4" xfId="805" xr:uid="{00000000-0005-0000-0000-000071020000}"/>
    <cellStyle name="20% - Accent1 15 4" xfId="806" xr:uid="{00000000-0005-0000-0000-000072020000}"/>
    <cellStyle name="20% - Accent1 15 4 2" xfId="807" xr:uid="{00000000-0005-0000-0000-000073020000}"/>
    <cellStyle name="20% - Accent1 15 4 2 2" xfId="808" xr:uid="{00000000-0005-0000-0000-000074020000}"/>
    <cellStyle name="20% - Accent1 15 4 2 2 2" xfId="809" xr:uid="{00000000-0005-0000-0000-000075020000}"/>
    <cellStyle name="20% - Accent1 15 4 2 3" xfId="810" xr:uid="{00000000-0005-0000-0000-000076020000}"/>
    <cellStyle name="20% - Accent1 15 4 3" xfId="811" xr:uid="{00000000-0005-0000-0000-000077020000}"/>
    <cellStyle name="20% - Accent1 15 4 3 2" xfId="812" xr:uid="{00000000-0005-0000-0000-000078020000}"/>
    <cellStyle name="20% - Accent1 15 4 4" xfId="813" xr:uid="{00000000-0005-0000-0000-000079020000}"/>
    <cellStyle name="20% - Accent1 15 5" xfId="814" xr:uid="{00000000-0005-0000-0000-00007A020000}"/>
    <cellStyle name="20% - Accent1 15 5 2" xfId="815" xr:uid="{00000000-0005-0000-0000-00007B020000}"/>
    <cellStyle name="20% - Accent1 15 5 2 2" xfId="816" xr:uid="{00000000-0005-0000-0000-00007C020000}"/>
    <cellStyle name="20% - Accent1 15 5 3" xfId="817" xr:uid="{00000000-0005-0000-0000-00007D020000}"/>
    <cellStyle name="20% - Accent1 15 6" xfId="818" xr:uid="{00000000-0005-0000-0000-00007E020000}"/>
    <cellStyle name="20% - Accent1 15 6 2" xfId="819" xr:uid="{00000000-0005-0000-0000-00007F020000}"/>
    <cellStyle name="20% - Accent1 15 6 2 2" xfId="820" xr:uid="{00000000-0005-0000-0000-000080020000}"/>
    <cellStyle name="20% - Accent1 15 6 3" xfId="821" xr:uid="{00000000-0005-0000-0000-000081020000}"/>
    <cellStyle name="20% - Accent1 15 7" xfId="822" xr:uid="{00000000-0005-0000-0000-000082020000}"/>
    <cellStyle name="20% - Accent1 15 7 2" xfId="823" xr:uid="{00000000-0005-0000-0000-000083020000}"/>
    <cellStyle name="20% - Accent1 15 8" xfId="824" xr:uid="{00000000-0005-0000-0000-000084020000}"/>
    <cellStyle name="20% - Accent1 15 8 2" xfId="825" xr:uid="{00000000-0005-0000-0000-000085020000}"/>
    <cellStyle name="20% - Accent1 15 9" xfId="826" xr:uid="{00000000-0005-0000-0000-000086020000}"/>
    <cellStyle name="20% - Accent1 16" xfId="827" xr:uid="{00000000-0005-0000-0000-000087020000}"/>
    <cellStyle name="20% - Accent1 16 2" xfId="828" xr:uid="{00000000-0005-0000-0000-000088020000}"/>
    <cellStyle name="20% - Accent1 16 2 2" xfId="829" xr:uid="{00000000-0005-0000-0000-000089020000}"/>
    <cellStyle name="20% - Accent1 16 2 2 2" xfId="830" xr:uid="{00000000-0005-0000-0000-00008A020000}"/>
    <cellStyle name="20% - Accent1 16 2 3" xfId="831" xr:uid="{00000000-0005-0000-0000-00008B020000}"/>
    <cellStyle name="20% - Accent1 16 3" xfId="832" xr:uid="{00000000-0005-0000-0000-00008C020000}"/>
    <cellStyle name="20% - Accent1 16 3 2" xfId="833" xr:uid="{00000000-0005-0000-0000-00008D020000}"/>
    <cellStyle name="20% - Accent1 16 4" xfId="834" xr:uid="{00000000-0005-0000-0000-00008E020000}"/>
    <cellStyle name="20% - Accent1 17" xfId="835" xr:uid="{00000000-0005-0000-0000-00008F020000}"/>
    <cellStyle name="20% - Accent1 17 2" xfId="836" xr:uid="{00000000-0005-0000-0000-000090020000}"/>
    <cellStyle name="20% - Accent1 17 2 2" xfId="837" xr:uid="{00000000-0005-0000-0000-000091020000}"/>
    <cellStyle name="20% - Accent1 17 2 2 2" xfId="838" xr:uid="{00000000-0005-0000-0000-000092020000}"/>
    <cellStyle name="20% - Accent1 17 2 3" xfId="839" xr:uid="{00000000-0005-0000-0000-000093020000}"/>
    <cellStyle name="20% - Accent1 17 3" xfId="840" xr:uid="{00000000-0005-0000-0000-000094020000}"/>
    <cellStyle name="20% - Accent1 17 3 2" xfId="841" xr:uid="{00000000-0005-0000-0000-000095020000}"/>
    <cellStyle name="20% - Accent1 17 4" xfId="842" xr:uid="{00000000-0005-0000-0000-000096020000}"/>
    <cellStyle name="20% - Accent1 18" xfId="843" xr:uid="{00000000-0005-0000-0000-000097020000}"/>
    <cellStyle name="20% - Accent1 18 2" xfId="844" xr:uid="{00000000-0005-0000-0000-000098020000}"/>
    <cellStyle name="20% - Accent1 18 2 2" xfId="845" xr:uid="{00000000-0005-0000-0000-000099020000}"/>
    <cellStyle name="20% - Accent1 18 2 2 2" xfId="846" xr:uid="{00000000-0005-0000-0000-00009A020000}"/>
    <cellStyle name="20% - Accent1 18 2 3" xfId="847" xr:uid="{00000000-0005-0000-0000-00009B020000}"/>
    <cellStyle name="20% - Accent1 18 3" xfId="848" xr:uid="{00000000-0005-0000-0000-00009C020000}"/>
    <cellStyle name="20% - Accent1 18 3 2" xfId="849" xr:uid="{00000000-0005-0000-0000-00009D020000}"/>
    <cellStyle name="20% - Accent1 18 4" xfId="850" xr:uid="{00000000-0005-0000-0000-00009E020000}"/>
    <cellStyle name="20% - Accent1 19" xfId="851" xr:uid="{00000000-0005-0000-0000-00009F020000}"/>
    <cellStyle name="20% - Accent1 19 2" xfId="852" xr:uid="{00000000-0005-0000-0000-0000A0020000}"/>
    <cellStyle name="20% - Accent1 19 2 2" xfId="853" xr:uid="{00000000-0005-0000-0000-0000A1020000}"/>
    <cellStyle name="20% - Accent1 19 3" xfId="854" xr:uid="{00000000-0005-0000-0000-0000A2020000}"/>
    <cellStyle name="20% - Accent1 2" xfId="97" xr:uid="{00000000-0005-0000-0000-0000A3020000}"/>
    <cellStyle name="20% - Accent1 2 10" xfId="855" xr:uid="{00000000-0005-0000-0000-0000A4020000}"/>
    <cellStyle name="20% - Accent1 2 10 10" xfId="856" xr:uid="{00000000-0005-0000-0000-0000A5020000}"/>
    <cellStyle name="20% - Accent1 2 10 10 2" xfId="857" xr:uid="{00000000-0005-0000-0000-0000A6020000}"/>
    <cellStyle name="20% - Accent1 2 10 11" xfId="858" xr:uid="{00000000-0005-0000-0000-0000A7020000}"/>
    <cellStyle name="20% - Accent1 2 10 2" xfId="859" xr:uid="{00000000-0005-0000-0000-0000A8020000}"/>
    <cellStyle name="20% - Accent1 2 10 2 2" xfId="860" xr:uid="{00000000-0005-0000-0000-0000A9020000}"/>
    <cellStyle name="20% - Accent1 2 10 2 2 2" xfId="861" xr:uid="{00000000-0005-0000-0000-0000AA020000}"/>
    <cellStyle name="20% - Accent1 2 10 2 2 2 2" xfId="862" xr:uid="{00000000-0005-0000-0000-0000AB020000}"/>
    <cellStyle name="20% - Accent1 2 10 2 2 2 2 2" xfId="863" xr:uid="{00000000-0005-0000-0000-0000AC020000}"/>
    <cellStyle name="20% - Accent1 2 10 2 2 2 3" xfId="864" xr:uid="{00000000-0005-0000-0000-0000AD020000}"/>
    <cellStyle name="20% - Accent1 2 10 2 2 3" xfId="865" xr:uid="{00000000-0005-0000-0000-0000AE020000}"/>
    <cellStyle name="20% - Accent1 2 10 2 2 3 2" xfId="866" xr:uid="{00000000-0005-0000-0000-0000AF020000}"/>
    <cellStyle name="20% - Accent1 2 10 2 2 4" xfId="867" xr:uid="{00000000-0005-0000-0000-0000B0020000}"/>
    <cellStyle name="20% - Accent1 2 10 2 3" xfId="868" xr:uid="{00000000-0005-0000-0000-0000B1020000}"/>
    <cellStyle name="20% - Accent1 2 10 2 3 2" xfId="869" xr:uid="{00000000-0005-0000-0000-0000B2020000}"/>
    <cellStyle name="20% - Accent1 2 10 2 3 2 2" xfId="870" xr:uid="{00000000-0005-0000-0000-0000B3020000}"/>
    <cellStyle name="20% - Accent1 2 10 2 3 2 2 2" xfId="871" xr:uid="{00000000-0005-0000-0000-0000B4020000}"/>
    <cellStyle name="20% - Accent1 2 10 2 3 2 3" xfId="872" xr:uid="{00000000-0005-0000-0000-0000B5020000}"/>
    <cellStyle name="20% - Accent1 2 10 2 3 3" xfId="873" xr:uid="{00000000-0005-0000-0000-0000B6020000}"/>
    <cellStyle name="20% - Accent1 2 10 2 3 3 2" xfId="874" xr:uid="{00000000-0005-0000-0000-0000B7020000}"/>
    <cellStyle name="20% - Accent1 2 10 2 3 4" xfId="875" xr:uid="{00000000-0005-0000-0000-0000B8020000}"/>
    <cellStyle name="20% - Accent1 2 10 2 4" xfId="876" xr:uid="{00000000-0005-0000-0000-0000B9020000}"/>
    <cellStyle name="20% - Accent1 2 10 2 4 2" xfId="877" xr:uid="{00000000-0005-0000-0000-0000BA020000}"/>
    <cellStyle name="20% - Accent1 2 10 2 4 2 2" xfId="878" xr:uid="{00000000-0005-0000-0000-0000BB020000}"/>
    <cellStyle name="20% - Accent1 2 10 2 4 2 2 2" xfId="879" xr:uid="{00000000-0005-0000-0000-0000BC020000}"/>
    <cellStyle name="20% - Accent1 2 10 2 4 2 3" xfId="880" xr:uid="{00000000-0005-0000-0000-0000BD020000}"/>
    <cellStyle name="20% - Accent1 2 10 2 4 3" xfId="881" xr:uid="{00000000-0005-0000-0000-0000BE020000}"/>
    <cellStyle name="20% - Accent1 2 10 2 4 3 2" xfId="882" xr:uid="{00000000-0005-0000-0000-0000BF020000}"/>
    <cellStyle name="20% - Accent1 2 10 2 4 4" xfId="883" xr:uid="{00000000-0005-0000-0000-0000C0020000}"/>
    <cellStyle name="20% - Accent1 2 10 2 5" xfId="884" xr:uid="{00000000-0005-0000-0000-0000C1020000}"/>
    <cellStyle name="20% - Accent1 2 10 2 5 2" xfId="885" xr:uid="{00000000-0005-0000-0000-0000C2020000}"/>
    <cellStyle name="20% - Accent1 2 10 2 5 2 2" xfId="886" xr:uid="{00000000-0005-0000-0000-0000C3020000}"/>
    <cellStyle name="20% - Accent1 2 10 2 5 3" xfId="887" xr:uid="{00000000-0005-0000-0000-0000C4020000}"/>
    <cellStyle name="20% - Accent1 2 10 2 6" xfId="98" xr:uid="{00000000-0005-0000-0000-0000C5020000}"/>
    <cellStyle name="20% - Accent1 2 10 2 6 2" xfId="99" xr:uid="{00000000-0005-0000-0000-0000C6020000}"/>
    <cellStyle name="20% - Accent1 2 10 2 6 2 2" xfId="888" xr:uid="{00000000-0005-0000-0000-0000C7020000}"/>
    <cellStyle name="20% - Accent1 2 10 2 6 3" xfId="100" xr:uid="{00000000-0005-0000-0000-0000C8020000}"/>
    <cellStyle name="20% - Accent1 2 10 2 6 4" xfId="889"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0" xr:uid="{00000000-0005-0000-0000-0000CD020000}"/>
    <cellStyle name="20% - Accent1 2 10 2 8 2" xfId="891" xr:uid="{00000000-0005-0000-0000-0000CE020000}"/>
    <cellStyle name="20% - Accent1 2 10 2 9" xfId="892" xr:uid="{00000000-0005-0000-0000-0000CF020000}"/>
    <cellStyle name="20% - Accent1 2 10 3" xfId="893" xr:uid="{00000000-0005-0000-0000-0000D0020000}"/>
    <cellStyle name="20% - Accent1 2 10 3 2" xfId="894" xr:uid="{00000000-0005-0000-0000-0000D1020000}"/>
    <cellStyle name="20% - Accent1 2 10 3 2 2" xfId="895" xr:uid="{00000000-0005-0000-0000-0000D2020000}"/>
    <cellStyle name="20% - Accent1 2 10 3 2 2 2" xfId="896" xr:uid="{00000000-0005-0000-0000-0000D3020000}"/>
    <cellStyle name="20% - Accent1 2 10 3 2 2 2 2" xfId="897" xr:uid="{00000000-0005-0000-0000-0000D4020000}"/>
    <cellStyle name="20% - Accent1 2 10 3 2 2 3" xfId="898" xr:uid="{00000000-0005-0000-0000-0000D5020000}"/>
    <cellStyle name="20% - Accent1 2 10 3 2 3" xfId="899" xr:uid="{00000000-0005-0000-0000-0000D6020000}"/>
    <cellStyle name="20% - Accent1 2 10 3 2 3 2" xfId="900" xr:uid="{00000000-0005-0000-0000-0000D7020000}"/>
    <cellStyle name="20% - Accent1 2 10 3 2 4" xfId="901" xr:uid="{00000000-0005-0000-0000-0000D8020000}"/>
    <cellStyle name="20% - Accent1 2 10 3 3" xfId="902" xr:uid="{00000000-0005-0000-0000-0000D9020000}"/>
    <cellStyle name="20% - Accent1 2 10 3 3 2" xfId="903" xr:uid="{00000000-0005-0000-0000-0000DA020000}"/>
    <cellStyle name="20% - Accent1 2 10 3 3 2 2" xfId="904" xr:uid="{00000000-0005-0000-0000-0000DB020000}"/>
    <cellStyle name="20% - Accent1 2 10 3 3 2 2 2" xfId="905" xr:uid="{00000000-0005-0000-0000-0000DC020000}"/>
    <cellStyle name="20% - Accent1 2 10 3 3 2 3" xfId="906" xr:uid="{00000000-0005-0000-0000-0000DD020000}"/>
    <cellStyle name="20% - Accent1 2 10 3 3 3" xfId="907" xr:uid="{00000000-0005-0000-0000-0000DE020000}"/>
    <cellStyle name="20% - Accent1 2 10 3 3 3 2" xfId="908" xr:uid="{00000000-0005-0000-0000-0000DF020000}"/>
    <cellStyle name="20% - Accent1 2 10 3 3 4" xfId="909" xr:uid="{00000000-0005-0000-0000-0000E0020000}"/>
    <cellStyle name="20% - Accent1 2 10 3 4" xfId="910" xr:uid="{00000000-0005-0000-0000-0000E1020000}"/>
    <cellStyle name="20% - Accent1 2 10 3 4 2" xfId="911" xr:uid="{00000000-0005-0000-0000-0000E2020000}"/>
    <cellStyle name="20% - Accent1 2 10 3 4 2 2" xfId="912" xr:uid="{00000000-0005-0000-0000-0000E3020000}"/>
    <cellStyle name="20% - Accent1 2 10 3 4 2 2 2" xfId="913" xr:uid="{00000000-0005-0000-0000-0000E4020000}"/>
    <cellStyle name="20% - Accent1 2 10 3 4 2 3" xfId="914" xr:uid="{00000000-0005-0000-0000-0000E5020000}"/>
    <cellStyle name="20% - Accent1 2 10 3 4 3" xfId="915" xr:uid="{00000000-0005-0000-0000-0000E6020000}"/>
    <cellStyle name="20% - Accent1 2 10 3 4 3 2" xfId="916" xr:uid="{00000000-0005-0000-0000-0000E7020000}"/>
    <cellStyle name="20% - Accent1 2 10 3 4 4" xfId="917" xr:uid="{00000000-0005-0000-0000-0000E8020000}"/>
    <cellStyle name="20% - Accent1 2 10 3 5" xfId="918" xr:uid="{00000000-0005-0000-0000-0000E9020000}"/>
    <cellStyle name="20% - Accent1 2 10 3 5 2" xfId="919" xr:uid="{00000000-0005-0000-0000-0000EA020000}"/>
    <cellStyle name="20% - Accent1 2 10 3 5 2 2" xfId="920" xr:uid="{00000000-0005-0000-0000-0000EB020000}"/>
    <cellStyle name="20% - Accent1 2 10 3 5 3" xfId="921" xr:uid="{00000000-0005-0000-0000-0000EC020000}"/>
    <cellStyle name="20% - Accent1 2 10 3 6" xfId="922" xr:uid="{00000000-0005-0000-0000-0000ED020000}"/>
    <cellStyle name="20% - Accent1 2 10 3 6 2" xfId="923" xr:uid="{00000000-0005-0000-0000-0000EE020000}"/>
    <cellStyle name="20% - Accent1 2 10 3 6 2 2" xfId="924" xr:uid="{00000000-0005-0000-0000-0000EF020000}"/>
    <cellStyle name="20% - Accent1 2 10 3 6 3" xfId="925" xr:uid="{00000000-0005-0000-0000-0000F0020000}"/>
    <cellStyle name="20% - Accent1 2 10 3 7" xfId="926" xr:uid="{00000000-0005-0000-0000-0000F1020000}"/>
    <cellStyle name="20% - Accent1 2 10 3 7 2" xfId="927" xr:uid="{00000000-0005-0000-0000-0000F2020000}"/>
    <cellStyle name="20% - Accent1 2 10 3 8" xfId="928" xr:uid="{00000000-0005-0000-0000-0000F3020000}"/>
    <cellStyle name="20% - Accent1 2 10 3 8 2" xfId="929" xr:uid="{00000000-0005-0000-0000-0000F4020000}"/>
    <cellStyle name="20% - Accent1 2 10 3 9" xfId="930" xr:uid="{00000000-0005-0000-0000-0000F5020000}"/>
    <cellStyle name="20% - Accent1 2 10 4" xfId="931" xr:uid="{00000000-0005-0000-0000-0000F6020000}"/>
    <cellStyle name="20% - Accent1 2 10 4 2" xfId="932" xr:uid="{00000000-0005-0000-0000-0000F7020000}"/>
    <cellStyle name="20% - Accent1 2 10 4 2 2" xfId="933" xr:uid="{00000000-0005-0000-0000-0000F8020000}"/>
    <cellStyle name="20% - Accent1 2 10 4 2 2 2" xfId="934" xr:uid="{00000000-0005-0000-0000-0000F9020000}"/>
    <cellStyle name="20% - Accent1 2 10 4 2 3" xfId="935" xr:uid="{00000000-0005-0000-0000-0000FA020000}"/>
    <cellStyle name="20% - Accent1 2 10 4 3" xfId="936" xr:uid="{00000000-0005-0000-0000-0000FB020000}"/>
    <cellStyle name="20% - Accent1 2 10 4 3 2" xfId="937" xr:uid="{00000000-0005-0000-0000-0000FC020000}"/>
    <cellStyle name="20% - Accent1 2 10 4 4" xfId="938" xr:uid="{00000000-0005-0000-0000-0000FD020000}"/>
    <cellStyle name="20% - Accent1 2 10 5" xfId="939" xr:uid="{00000000-0005-0000-0000-0000FE020000}"/>
    <cellStyle name="20% - Accent1 2 10 5 2" xfId="940" xr:uid="{00000000-0005-0000-0000-0000FF020000}"/>
    <cellStyle name="20% - Accent1 2 10 5 2 2" xfId="941" xr:uid="{00000000-0005-0000-0000-000000030000}"/>
    <cellStyle name="20% - Accent1 2 10 5 2 2 2" xfId="942" xr:uid="{00000000-0005-0000-0000-000001030000}"/>
    <cellStyle name="20% - Accent1 2 10 5 2 3" xfId="943" xr:uid="{00000000-0005-0000-0000-000002030000}"/>
    <cellStyle name="20% - Accent1 2 10 5 3" xfId="944" xr:uid="{00000000-0005-0000-0000-000003030000}"/>
    <cellStyle name="20% - Accent1 2 10 5 3 2" xfId="945" xr:uid="{00000000-0005-0000-0000-000004030000}"/>
    <cellStyle name="20% - Accent1 2 10 5 4" xfId="946" xr:uid="{00000000-0005-0000-0000-000005030000}"/>
    <cellStyle name="20% - Accent1 2 10 6" xfId="947" xr:uid="{00000000-0005-0000-0000-000006030000}"/>
    <cellStyle name="20% - Accent1 2 10 6 2" xfId="948" xr:uid="{00000000-0005-0000-0000-000007030000}"/>
    <cellStyle name="20% - Accent1 2 10 6 2 2" xfId="949" xr:uid="{00000000-0005-0000-0000-000008030000}"/>
    <cellStyle name="20% - Accent1 2 10 6 2 2 2" xfId="950" xr:uid="{00000000-0005-0000-0000-000009030000}"/>
    <cellStyle name="20% - Accent1 2 10 6 2 3" xfId="951" xr:uid="{00000000-0005-0000-0000-00000A030000}"/>
    <cellStyle name="20% - Accent1 2 10 6 3" xfId="952" xr:uid="{00000000-0005-0000-0000-00000B030000}"/>
    <cellStyle name="20% - Accent1 2 10 6 3 2" xfId="953" xr:uid="{00000000-0005-0000-0000-00000C030000}"/>
    <cellStyle name="20% - Accent1 2 10 6 4" xfId="954" xr:uid="{00000000-0005-0000-0000-00000D030000}"/>
    <cellStyle name="20% - Accent1 2 10 7" xfId="955" xr:uid="{00000000-0005-0000-0000-00000E030000}"/>
    <cellStyle name="20% - Accent1 2 10 7 2" xfId="956" xr:uid="{00000000-0005-0000-0000-00000F030000}"/>
    <cellStyle name="20% - Accent1 2 10 7 2 2" xfId="957" xr:uid="{00000000-0005-0000-0000-000010030000}"/>
    <cellStyle name="20% - Accent1 2 10 7 3" xfId="958" xr:uid="{00000000-0005-0000-0000-000011030000}"/>
    <cellStyle name="20% - Accent1 2 10 8" xfId="959" xr:uid="{00000000-0005-0000-0000-000012030000}"/>
    <cellStyle name="20% - Accent1 2 10 8 2" xfId="960" xr:uid="{00000000-0005-0000-0000-000013030000}"/>
    <cellStyle name="20% - Accent1 2 10 8 2 2" xfId="961" xr:uid="{00000000-0005-0000-0000-000014030000}"/>
    <cellStyle name="20% - Accent1 2 10 8 3" xfId="962" xr:uid="{00000000-0005-0000-0000-000015030000}"/>
    <cellStyle name="20% - Accent1 2 10 9" xfId="963" xr:uid="{00000000-0005-0000-0000-000016030000}"/>
    <cellStyle name="20% - Accent1 2 10 9 2" xfId="964" xr:uid="{00000000-0005-0000-0000-000017030000}"/>
    <cellStyle name="20% - Accent1 2 11" xfId="965" xr:uid="{00000000-0005-0000-0000-000018030000}"/>
    <cellStyle name="20% - Accent1 2 11 10" xfId="966" xr:uid="{00000000-0005-0000-0000-000019030000}"/>
    <cellStyle name="20% - Accent1 2 11 10 2" xfId="967" xr:uid="{00000000-0005-0000-0000-00001A030000}"/>
    <cellStyle name="20% - Accent1 2 11 11" xfId="968" xr:uid="{00000000-0005-0000-0000-00001B030000}"/>
    <cellStyle name="20% - Accent1 2 11 2" xfId="969" xr:uid="{00000000-0005-0000-0000-00001C030000}"/>
    <cellStyle name="20% - Accent1 2 11 2 2" xfId="970" xr:uid="{00000000-0005-0000-0000-00001D030000}"/>
    <cellStyle name="20% - Accent1 2 11 2 2 2" xfId="971" xr:uid="{00000000-0005-0000-0000-00001E030000}"/>
    <cellStyle name="20% - Accent1 2 11 2 2 2 2" xfId="972" xr:uid="{00000000-0005-0000-0000-00001F030000}"/>
    <cellStyle name="20% - Accent1 2 11 2 2 2 2 2" xfId="973" xr:uid="{00000000-0005-0000-0000-000020030000}"/>
    <cellStyle name="20% - Accent1 2 11 2 2 2 3" xfId="974" xr:uid="{00000000-0005-0000-0000-000021030000}"/>
    <cellStyle name="20% - Accent1 2 11 2 2 3" xfId="975" xr:uid="{00000000-0005-0000-0000-000022030000}"/>
    <cellStyle name="20% - Accent1 2 11 2 2 3 2" xfId="976" xr:uid="{00000000-0005-0000-0000-000023030000}"/>
    <cellStyle name="20% - Accent1 2 11 2 2 4" xfId="977" xr:uid="{00000000-0005-0000-0000-000024030000}"/>
    <cellStyle name="20% - Accent1 2 11 2 3" xfId="978" xr:uid="{00000000-0005-0000-0000-000025030000}"/>
    <cellStyle name="20% - Accent1 2 11 2 3 2" xfId="979" xr:uid="{00000000-0005-0000-0000-000026030000}"/>
    <cellStyle name="20% - Accent1 2 11 2 3 2 2" xfId="980" xr:uid="{00000000-0005-0000-0000-000027030000}"/>
    <cellStyle name="20% - Accent1 2 11 2 3 2 2 2" xfId="981" xr:uid="{00000000-0005-0000-0000-000028030000}"/>
    <cellStyle name="20% - Accent1 2 11 2 3 2 3" xfId="982" xr:uid="{00000000-0005-0000-0000-000029030000}"/>
    <cellStyle name="20% - Accent1 2 11 2 3 3" xfId="983" xr:uid="{00000000-0005-0000-0000-00002A030000}"/>
    <cellStyle name="20% - Accent1 2 11 2 3 3 2" xfId="984" xr:uid="{00000000-0005-0000-0000-00002B030000}"/>
    <cellStyle name="20% - Accent1 2 11 2 3 4" xfId="985" xr:uid="{00000000-0005-0000-0000-00002C030000}"/>
    <cellStyle name="20% - Accent1 2 11 2 4" xfId="986" xr:uid="{00000000-0005-0000-0000-00002D030000}"/>
    <cellStyle name="20% - Accent1 2 11 2 4 2" xfId="987" xr:uid="{00000000-0005-0000-0000-00002E030000}"/>
    <cellStyle name="20% - Accent1 2 11 2 4 2 2" xfId="988" xr:uid="{00000000-0005-0000-0000-00002F030000}"/>
    <cellStyle name="20% - Accent1 2 11 2 4 2 2 2" xfId="989" xr:uid="{00000000-0005-0000-0000-000030030000}"/>
    <cellStyle name="20% - Accent1 2 11 2 4 2 3" xfId="990" xr:uid="{00000000-0005-0000-0000-000031030000}"/>
    <cellStyle name="20% - Accent1 2 11 2 4 3" xfId="991" xr:uid="{00000000-0005-0000-0000-000032030000}"/>
    <cellStyle name="20% - Accent1 2 11 2 4 3 2" xfId="992" xr:uid="{00000000-0005-0000-0000-000033030000}"/>
    <cellStyle name="20% - Accent1 2 11 2 4 4" xfId="993" xr:uid="{00000000-0005-0000-0000-000034030000}"/>
    <cellStyle name="20% - Accent1 2 11 2 5" xfId="994" xr:uid="{00000000-0005-0000-0000-000035030000}"/>
    <cellStyle name="20% - Accent1 2 11 2 5 2" xfId="995" xr:uid="{00000000-0005-0000-0000-000036030000}"/>
    <cellStyle name="20% - Accent1 2 11 2 5 2 2" xfId="996" xr:uid="{00000000-0005-0000-0000-000037030000}"/>
    <cellStyle name="20% - Accent1 2 11 2 5 3" xfId="997" xr:uid="{00000000-0005-0000-0000-000038030000}"/>
    <cellStyle name="20% - Accent1 2 11 2 6" xfId="998" xr:uid="{00000000-0005-0000-0000-000039030000}"/>
    <cellStyle name="20% - Accent1 2 11 2 6 2" xfId="999" xr:uid="{00000000-0005-0000-0000-00003A030000}"/>
    <cellStyle name="20% - Accent1 2 11 2 6 2 2" xfId="1000" xr:uid="{00000000-0005-0000-0000-00003B030000}"/>
    <cellStyle name="20% - Accent1 2 11 2 6 3" xfId="1001" xr:uid="{00000000-0005-0000-0000-00003C030000}"/>
    <cellStyle name="20% - Accent1 2 11 2 7" xfId="1002" xr:uid="{00000000-0005-0000-0000-00003D030000}"/>
    <cellStyle name="20% - Accent1 2 11 2 7 2" xfId="1003" xr:uid="{00000000-0005-0000-0000-00003E030000}"/>
    <cellStyle name="20% - Accent1 2 11 2 8" xfId="1004" xr:uid="{00000000-0005-0000-0000-00003F030000}"/>
    <cellStyle name="20% - Accent1 2 11 2 8 2" xfId="1005" xr:uid="{00000000-0005-0000-0000-000040030000}"/>
    <cellStyle name="20% - Accent1 2 11 2 9" xfId="1006" xr:uid="{00000000-0005-0000-0000-000041030000}"/>
    <cellStyle name="20% - Accent1 2 11 3" xfId="1007" xr:uid="{00000000-0005-0000-0000-000042030000}"/>
    <cellStyle name="20% - Accent1 2 11 3 2" xfId="1008" xr:uid="{00000000-0005-0000-0000-000043030000}"/>
    <cellStyle name="20% - Accent1 2 11 3 2 2" xfId="1009" xr:uid="{00000000-0005-0000-0000-000044030000}"/>
    <cellStyle name="20% - Accent1 2 11 3 2 2 2" xfId="1010" xr:uid="{00000000-0005-0000-0000-000045030000}"/>
    <cellStyle name="20% - Accent1 2 11 3 2 2 2 2" xfId="1011" xr:uid="{00000000-0005-0000-0000-000046030000}"/>
    <cellStyle name="20% - Accent1 2 11 3 2 2 3" xfId="1012" xr:uid="{00000000-0005-0000-0000-000047030000}"/>
    <cellStyle name="20% - Accent1 2 11 3 2 3" xfId="1013" xr:uid="{00000000-0005-0000-0000-000048030000}"/>
    <cellStyle name="20% - Accent1 2 11 3 2 3 2" xfId="1014" xr:uid="{00000000-0005-0000-0000-000049030000}"/>
    <cellStyle name="20% - Accent1 2 11 3 2 4" xfId="1015" xr:uid="{00000000-0005-0000-0000-00004A030000}"/>
    <cellStyle name="20% - Accent1 2 11 3 3" xfId="1016" xr:uid="{00000000-0005-0000-0000-00004B030000}"/>
    <cellStyle name="20% - Accent1 2 11 3 3 2" xfId="1017" xr:uid="{00000000-0005-0000-0000-00004C030000}"/>
    <cellStyle name="20% - Accent1 2 11 3 3 2 2" xfId="1018" xr:uid="{00000000-0005-0000-0000-00004D030000}"/>
    <cellStyle name="20% - Accent1 2 11 3 3 2 2 2" xfId="1019" xr:uid="{00000000-0005-0000-0000-00004E030000}"/>
    <cellStyle name="20% - Accent1 2 11 3 3 2 3" xfId="1020" xr:uid="{00000000-0005-0000-0000-00004F030000}"/>
    <cellStyle name="20% - Accent1 2 11 3 3 3" xfId="1021" xr:uid="{00000000-0005-0000-0000-000050030000}"/>
    <cellStyle name="20% - Accent1 2 11 3 3 3 2" xfId="1022" xr:uid="{00000000-0005-0000-0000-000051030000}"/>
    <cellStyle name="20% - Accent1 2 11 3 3 4" xfId="1023" xr:uid="{00000000-0005-0000-0000-000052030000}"/>
    <cellStyle name="20% - Accent1 2 11 3 4" xfId="1024" xr:uid="{00000000-0005-0000-0000-000053030000}"/>
    <cellStyle name="20% - Accent1 2 11 3 4 2" xfId="1025" xr:uid="{00000000-0005-0000-0000-000054030000}"/>
    <cellStyle name="20% - Accent1 2 11 3 4 2 2" xfId="1026" xr:uid="{00000000-0005-0000-0000-000055030000}"/>
    <cellStyle name="20% - Accent1 2 11 3 4 2 2 2" xfId="1027" xr:uid="{00000000-0005-0000-0000-000056030000}"/>
    <cellStyle name="20% - Accent1 2 11 3 4 2 3" xfId="1028" xr:uid="{00000000-0005-0000-0000-000057030000}"/>
    <cellStyle name="20% - Accent1 2 11 3 4 3" xfId="1029" xr:uid="{00000000-0005-0000-0000-000058030000}"/>
    <cellStyle name="20% - Accent1 2 11 3 4 3 2" xfId="1030" xr:uid="{00000000-0005-0000-0000-000059030000}"/>
    <cellStyle name="20% - Accent1 2 11 3 4 4" xfId="1031" xr:uid="{00000000-0005-0000-0000-00005A030000}"/>
    <cellStyle name="20% - Accent1 2 11 3 5" xfId="1032" xr:uid="{00000000-0005-0000-0000-00005B030000}"/>
    <cellStyle name="20% - Accent1 2 11 3 5 2" xfId="1033" xr:uid="{00000000-0005-0000-0000-00005C030000}"/>
    <cellStyle name="20% - Accent1 2 11 3 5 2 2" xfId="1034" xr:uid="{00000000-0005-0000-0000-00005D030000}"/>
    <cellStyle name="20% - Accent1 2 11 3 5 3" xfId="1035" xr:uid="{00000000-0005-0000-0000-00005E030000}"/>
    <cellStyle name="20% - Accent1 2 11 3 6" xfId="1036" xr:uid="{00000000-0005-0000-0000-00005F030000}"/>
    <cellStyle name="20% - Accent1 2 11 3 6 2" xfId="1037" xr:uid="{00000000-0005-0000-0000-000060030000}"/>
    <cellStyle name="20% - Accent1 2 11 3 6 2 2" xfId="1038" xr:uid="{00000000-0005-0000-0000-000061030000}"/>
    <cellStyle name="20% - Accent1 2 11 3 6 3" xfId="1039" xr:uid="{00000000-0005-0000-0000-000062030000}"/>
    <cellStyle name="20% - Accent1 2 11 3 7" xfId="1040" xr:uid="{00000000-0005-0000-0000-000063030000}"/>
    <cellStyle name="20% - Accent1 2 11 3 7 2" xfId="1041" xr:uid="{00000000-0005-0000-0000-000064030000}"/>
    <cellStyle name="20% - Accent1 2 11 3 8" xfId="1042" xr:uid="{00000000-0005-0000-0000-000065030000}"/>
    <cellStyle name="20% - Accent1 2 11 3 8 2" xfId="1043" xr:uid="{00000000-0005-0000-0000-000066030000}"/>
    <cellStyle name="20% - Accent1 2 11 3 9" xfId="1044" xr:uid="{00000000-0005-0000-0000-000067030000}"/>
    <cellStyle name="20% - Accent1 2 11 4" xfId="1045" xr:uid="{00000000-0005-0000-0000-000068030000}"/>
    <cellStyle name="20% - Accent1 2 11 4 2" xfId="1046" xr:uid="{00000000-0005-0000-0000-000069030000}"/>
    <cellStyle name="20% - Accent1 2 11 4 2 2" xfId="1047" xr:uid="{00000000-0005-0000-0000-00006A030000}"/>
    <cellStyle name="20% - Accent1 2 11 4 2 2 2" xfId="1048" xr:uid="{00000000-0005-0000-0000-00006B030000}"/>
    <cellStyle name="20% - Accent1 2 11 4 2 3" xfId="1049" xr:uid="{00000000-0005-0000-0000-00006C030000}"/>
    <cellStyle name="20% - Accent1 2 11 4 3" xfId="1050" xr:uid="{00000000-0005-0000-0000-00006D030000}"/>
    <cellStyle name="20% - Accent1 2 11 4 3 2" xfId="1051" xr:uid="{00000000-0005-0000-0000-00006E030000}"/>
    <cellStyle name="20% - Accent1 2 11 4 4" xfId="1052" xr:uid="{00000000-0005-0000-0000-00006F030000}"/>
    <cellStyle name="20% - Accent1 2 11 5" xfId="1053" xr:uid="{00000000-0005-0000-0000-000070030000}"/>
    <cellStyle name="20% - Accent1 2 11 5 2" xfId="1054" xr:uid="{00000000-0005-0000-0000-000071030000}"/>
    <cellStyle name="20% - Accent1 2 11 5 2 2" xfId="1055" xr:uid="{00000000-0005-0000-0000-000072030000}"/>
    <cellStyle name="20% - Accent1 2 11 5 2 2 2" xfId="1056" xr:uid="{00000000-0005-0000-0000-000073030000}"/>
    <cellStyle name="20% - Accent1 2 11 5 2 3" xfId="1057" xr:uid="{00000000-0005-0000-0000-000074030000}"/>
    <cellStyle name="20% - Accent1 2 11 5 3" xfId="1058" xr:uid="{00000000-0005-0000-0000-000075030000}"/>
    <cellStyle name="20% - Accent1 2 11 5 3 2" xfId="1059" xr:uid="{00000000-0005-0000-0000-000076030000}"/>
    <cellStyle name="20% - Accent1 2 11 5 4" xfId="1060" xr:uid="{00000000-0005-0000-0000-000077030000}"/>
    <cellStyle name="20% - Accent1 2 11 6" xfId="1061" xr:uid="{00000000-0005-0000-0000-000078030000}"/>
    <cellStyle name="20% - Accent1 2 11 6 2" xfId="1062" xr:uid="{00000000-0005-0000-0000-000079030000}"/>
    <cellStyle name="20% - Accent1 2 11 6 2 2" xfId="1063" xr:uid="{00000000-0005-0000-0000-00007A030000}"/>
    <cellStyle name="20% - Accent1 2 11 6 2 2 2" xfId="1064" xr:uid="{00000000-0005-0000-0000-00007B030000}"/>
    <cellStyle name="20% - Accent1 2 11 6 2 3" xfId="1065" xr:uid="{00000000-0005-0000-0000-00007C030000}"/>
    <cellStyle name="20% - Accent1 2 11 6 3" xfId="1066" xr:uid="{00000000-0005-0000-0000-00007D030000}"/>
    <cellStyle name="20% - Accent1 2 11 6 3 2" xfId="1067" xr:uid="{00000000-0005-0000-0000-00007E030000}"/>
    <cellStyle name="20% - Accent1 2 11 6 4" xfId="1068" xr:uid="{00000000-0005-0000-0000-00007F030000}"/>
    <cellStyle name="20% - Accent1 2 11 7" xfId="1069" xr:uid="{00000000-0005-0000-0000-000080030000}"/>
    <cellStyle name="20% - Accent1 2 11 7 2" xfId="1070" xr:uid="{00000000-0005-0000-0000-000081030000}"/>
    <cellStyle name="20% - Accent1 2 11 7 2 2" xfId="1071" xr:uid="{00000000-0005-0000-0000-000082030000}"/>
    <cellStyle name="20% - Accent1 2 11 7 3" xfId="1072" xr:uid="{00000000-0005-0000-0000-000083030000}"/>
    <cellStyle name="20% - Accent1 2 11 8" xfId="1073" xr:uid="{00000000-0005-0000-0000-000084030000}"/>
    <cellStyle name="20% - Accent1 2 11 8 2" xfId="1074" xr:uid="{00000000-0005-0000-0000-000085030000}"/>
    <cellStyle name="20% - Accent1 2 11 8 2 2" xfId="1075" xr:uid="{00000000-0005-0000-0000-000086030000}"/>
    <cellStyle name="20% - Accent1 2 11 8 3" xfId="1076" xr:uid="{00000000-0005-0000-0000-000087030000}"/>
    <cellStyle name="20% - Accent1 2 11 9" xfId="1077" xr:uid="{00000000-0005-0000-0000-000088030000}"/>
    <cellStyle name="20% - Accent1 2 11 9 2" xfId="1078" xr:uid="{00000000-0005-0000-0000-000089030000}"/>
    <cellStyle name="20% - Accent1 2 12" xfId="1079" xr:uid="{00000000-0005-0000-0000-00008A030000}"/>
    <cellStyle name="20% - Accent1 2 12 2" xfId="1080" xr:uid="{00000000-0005-0000-0000-00008B030000}"/>
    <cellStyle name="20% - Accent1 2 12 2 2" xfId="1081" xr:uid="{00000000-0005-0000-0000-00008C030000}"/>
    <cellStyle name="20% - Accent1 2 12 2 2 2" xfId="1082" xr:uid="{00000000-0005-0000-0000-00008D030000}"/>
    <cellStyle name="20% - Accent1 2 12 2 2 2 2" xfId="1083" xr:uid="{00000000-0005-0000-0000-00008E030000}"/>
    <cellStyle name="20% - Accent1 2 12 2 2 3" xfId="1084" xr:uid="{00000000-0005-0000-0000-00008F030000}"/>
    <cellStyle name="20% - Accent1 2 12 2 3" xfId="1085" xr:uid="{00000000-0005-0000-0000-000090030000}"/>
    <cellStyle name="20% - Accent1 2 12 2 3 2" xfId="1086" xr:uid="{00000000-0005-0000-0000-000091030000}"/>
    <cellStyle name="20% - Accent1 2 12 2 4" xfId="1087" xr:uid="{00000000-0005-0000-0000-000092030000}"/>
    <cellStyle name="20% - Accent1 2 12 3" xfId="1088" xr:uid="{00000000-0005-0000-0000-000093030000}"/>
    <cellStyle name="20% - Accent1 2 12 3 2" xfId="1089" xr:uid="{00000000-0005-0000-0000-000094030000}"/>
    <cellStyle name="20% - Accent1 2 12 3 2 2" xfId="1090" xr:uid="{00000000-0005-0000-0000-000095030000}"/>
    <cellStyle name="20% - Accent1 2 12 3 2 2 2" xfId="1091" xr:uid="{00000000-0005-0000-0000-000096030000}"/>
    <cellStyle name="20% - Accent1 2 12 3 2 3" xfId="1092" xr:uid="{00000000-0005-0000-0000-000097030000}"/>
    <cellStyle name="20% - Accent1 2 12 3 3" xfId="1093" xr:uid="{00000000-0005-0000-0000-000098030000}"/>
    <cellStyle name="20% - Accent1 2 12 3 3 2" xfId="1094" xr:uid="{00000000-0005-0000-0000-000099030000}"/>
    <cellStyle name="20% - Accent1 2 12 3 4" xfId="1095" xr:uid="{00000000-0005-0000-0000-00009A030000}"/>
    <cellStyle name="20% - Accent1 2 12 4" xfId="1096" xr:uid="{00000000-0005-0000-0000-00009B030000}"/>
    <cellStyle name="20% - Accent1 2 12 4 2" xfId="1097" xr:uid="{00000000-0005-0000-0000-00009C030000}"/>
    <cellStyle name="20% - Accent1 2 12 4 2 2" xfId="1098" xr:uid="{00000000-0005-0000-0000-00009D030000}"/>
    <cellStyle name="20% - Accent1 2 12 4 2 2 2" xfId="1099" xr:uid="{00000000-0005-0000-0000-00009E030000}"/>
    <cellStyle name="20% - Accent1 2 12 4 2 3" xfId="1100" xr:uid="{00000000-0005-0000-0000-00009F030000}"/>
    <cellStyle name="20% - Accent1 2 12 4 3" xfId="1101" xr:uid="{00000000-0005-0000-0000-0000A0030000}"/>
    <cellStyle name="20% - Accent1 2 12 4 3 2" xfId="1102" xr:uid="{00000000-0005-0000-0000-0000A1030000}"/>
    <cellStyle name="20% - Accent1 2 12 4 4" xfId="1103" xr:uid="{00000000-0005-0000-0000-0000A2030000}"/>
    <cellStyle name="20% - Accent1 2 12 5" xfId="1104" xr:uid="{00000000-0005-0000-0000-0000A3030000}"/>
    <cellStyle name="20% - Accent1 2 12 5 2" xfId="1105" xr:uid="{00000000-0005-0000-0000-0000A4030000}"/>
    <cellStyle name="20% - Accent1 2 12 5 2 2" xfId="1106" xr:uid="{00000000-0005-0000-0000-0000A5030000}"/>
    <cellStyle name="20% - Accent1 2 12 5 3" xfId="1107" xr:uid="{00000000-0005-0000-0000-0000A6030000}"/>
    <cellStyle name="20% - Accent1 2 12 6" xfId="1108" xr:uid="{00000000-0005-0000-0000-0000A7030000}"/>
    <cellStyle name="20% - Accent1 2 12 6 2" xfId="1109" xr:uid="{00000000-0005-0000-0000-0000A8030000}"/>
    <cellStyle name="20% - Accent1 2 12 6 2 2" xfId="1110" xr:uid="{00000000-0005-0000-0000-0000A9030000}"/>
    <cellStyle name="20% - Accent1 2 12 6 3" xfId="1111" xr:uid="{00000000-0005-0000-0000-0000AA030000}"/>
    <cellStyle name="20% - Accent1 2 12 7" xfId="1112" xr:uid="{00000000-0005-0000-0000-0000AB030000}"/>
    <cellStyle name="20% - Accent1 2 12 7 2" xfId="1113" xr:uid="{00000000-0005-0000-0000-0000AC030000}"/>
    <cellStyle name="20% - Accent1 2 12 8" xfId="1114" xr:uid="{00000000-0005-0000-0000-0000AD030000}"/>
    <cellStyle name="20% - Accent1 2 12 8 2" xfId="1115" xr:uid="{00000000-0005-0000-0000-0000AE030000}"/>
    <cellStyle name="20% - Accent1 2 12 9" xfId="1116" xr:uid="{00000000-0005-0000-0000-0000AF030000}"/>
    <cellStyle name="20% - Accent1 2 13" xfId="1117" xr:uid="{00000000-0005-0000-0000-0000B0030000}"/>
    <cellStyle name="20% - Accent1 2 13 2" xfId="1118" xr:uid="{00000000-0005-0000-0000-0000B1030000}"/>
    <cellStyle name="20% - Accent1 2 13 2 2" xfId="1119" xr:uid="{00000000-0005-0000-0000-0000B2030000}"/>
    <cellStyle name="20% - Accent1 2 13 2 2 2" xfId="1120" xr:uid="{00000000-0005-0000-0000-0000B3030000}"/>
    <cellStyle name="20% - Accent1 2 13 2 2 2 2" xfId="1121" xr:uid="{00000000-0005-0000-0000-0000B4030000}"/>
    <cellStyle name="20% - Accent1 2 13 2 2 3" xfId="1122" xr:uid="{00000000-0005-0000-0000-0000B5030000}"/>
    <cellStyle name="20% - Accent1 2 13 2 3" xfId="1123" xr:uid="{00000000-0005-0000-0000-0000B6030000}"/>
    <cellStyle name="20% - Accent1 2 13 2 3 2" xfId="1124" xr:uid="{00000000-0005-0000-0000-0000B7030000}"/>
    <cellStyle name="20% - Accent1 2 13 2 4" xfId="1125" xr:uid="{00000000-0005-0000-0000-0000B8030000}"/>
    <cellStyle name="20% - Accent1 2 13 3" xfId="1126" xr:uid="{00000000-0005-0000-0000-0000B9030000}"/>
    <cellStyle name="20% - Accent1 2 13 3 2" xfId="1127" xr:uid="{00000000-0005-0000-0000-0000BA030000}"/>
    <cellStyle name="20% - Accent1 2 13 3 2 2" xfId="1128" xr:uid="{00000000-0005-0000-0000-0000BB030000}"/>
    <cellStyle name="20% - Accent1 2 13 3 2 2 2" xfId="1129" xr:uid="{00000000-0005-0000-0000-0000BC030000}"/>
    <cellStyle name="20% - Accent1 2 13 3 2 3" xfId="1130" xr:uid="{00000000-0005-0000-0000-0000BD030000}"/>
    <cellStyle name="20% - Accent1 2 13 3 3" xfId="1131" xr:uid="{00000000-0005-0000-0000-0000BE030000}"/>
    <cellStyle name="20% - Accent1 2 13 3 3 2" xfId="1132" xr:uid="{00000000-0005-0000-0000-0000BF030000}"/>
    <cellStyle name="20% - Accent1 2 13 3 4" xfId="1133" xr:uid="{00000000-0005-0000-0000-0000C0030000}"/>
    <cellStyle name="20% - Accent1 2 13 4" xfId="1134" xr:uid="{00000000-0005-0000-0000-0000C1030000}"/>
    <cellStyle name="20% - Accent1 2 13 4 2" xfId="1135" xr:uid="{00000000-0005-0000-0000-0000C2030000}"/>
    <cellStyle name="20% - Accent1 2 13 4 2 2" xfId="1136" xr:uid="{00000000-0005-0000-0000-0000C3030000}"/>
    <cellStyle name="20% - Accent1 2 13 4 2 2 2" xfId="1137" xr:uid="{00000000-0005-0000-0000-0000C4030000}"/>
    <cellStyle name="20% - Accent1 2 13 4 2 3" xfId="1138" xr:uid="{00000000-0005-0000-0000-0000C5030000}"/>
    <cellStyle name="20% - Accent1 2 13 4 3" xfId="1139" xr:uid="{00000000-0005-0000-0000-0000C6030000}"/>
    <cellStyle name="20% - Accent1 2 13 4 3 2" xfId="1140" xr:uid="{00000000-0005-0000-0000-0000C7030000}"/>
    <cellStyle name="20% - Accent1 2 13 4 4" xfId="1141" xr:uid="{00000000-0005-0000-0000-0000C8030000}"/>
    <cellStyle name="20% - Accent1 2 13 5" xfId="1142" xr:uid="{00000000-0005-0000-0000-0000C9030000}"/>
    <cellStyle name="20% - Accent1 2 13 5 2" xfId="1143" xr:uid="{00000000-0005-0000-0000-0000CA030000}"/>
    <cellStyle name="20% - Accent1 2 13 5 2 2" xfId="1144" xr:uid="{00000000-0005-0000-0000-0000CB030000}"/>
    <cellStyle name="20% - Accent1 2 13 5 3" xfId="1145" xr:uid="{00000000-0005-0000-0000-0000CC030000}"/>
    <cellStyle name="20% - Accent1 2 13 6" xfId="1146" xr:uid="{00000000-0005-0000-0000-0000CD030000}"/>
    <cellStyle name="20% - Accent1 2 13 6 2" xfId="1147" xr:uid="{00000000-0005-0000-0000-0000CE030000}"/>
    <cellStyle name="20% - Accent1 2 13 6 2 2" xfId="1148" xr:uid="{00000000-0005-0000-0000-0000CF030000}"/>
    <cellStyle name="20% - Accent1 2 13 6 3" xfId="1149" xr:uid="{00000000-0005-0000-0000-0000D0030000}"/>
    <cellStyle name="20% - Accent1 2 13 7" xfId="1150" xr:uid="{00000000-0005-0000-0000-0000D1030000}"/>
    <cellStyle name="20% - Accent1 2 13 7 2" xfId="1151" xr:uid="{00000000-0005-0000-0000-0000D2030000}"/>
    <cellStyle name="20% - Accent1 2 13 8" xfId="1152" xr:uid="{00000000-0005-0000-0000-0000D3030000}"/>
    <cellStyle name="20% - Accent1 2 13 8 2" xfId="1153" xr:uid="{00000000-0005-0000-0000-0000D4030000}"/>
    <cellStyle name="20% - Accent1 2 13 9" xfId="1154" xr:uid="{00000000-0005-0000-0000-0000D5030000}"/>
    <cellStyle name="20% - Accent1 2 14" xfId="1155" xr:uid="{00000000-0005-0000-0000-0000D6030000}"/>
    <cellStyle name="20% - Accent1 2 14 2" xfId="1156" xr:uid="{00000000-0005-0000-0000-0000D7030000}"/>
    <cellStyle name="20% - Accent1 2 14 2 2" xfId="1157" xr:uid="{00000000-0005-0000-0000-0000D8030000}"/>
    <cellStyle name="20% - Accent1 2 14 2 2 2" xfId="1158" xr:uid="{00000000-0005-0000-0000-0000D9030000}"/>
    <cellStyle name="20% - Accent1 2 14 2 3" xfId="1159" xr:uid="{00000000-0005-0000-0000-0000DA030000}"/>
    <cellStyle name="20% - Accent1 2 14 3" xfId="1160" xr:uid="{00000000-0005-0000-0000-0000DB030000}"/>
    <cellStyle name="20% - Accent1 2 14 3 2" xfId="1161" xr:uid="{00000000-0005-0000-0000-0000DC030000}"/>
    <cellStyle name="20% - Accent1 2 14 4" xfId="1162" xr:uid="{00000000-0005-0000-0000-0000DD030000}"/>
    <cellStyle name="20% - Accent1 2 15" xfId="1163" xr:uid="{00000000-0005-0000-0000-0000DE030000}"/>
    <cellStyle name="20% - Accent1 2 15 2" xfId="1164" xr:uid="{00000000-0005-0000-0000-0000DF030000}"/>
    <cellStyle name="20% - Accent1 2 15 2 2" xfId="1165" xr:uid="{00000000-0005-0000-0000-0000E0030000}"/>
    <cellStyle name="20% - Accent1 2 15 2 2 2" xfId="1166" xr:uid="{00000000-0005-0000-0000-0000E1030000}"/>
    <cellStyle name="20% - Accent1 2 15 2 3" xfId="1167" xr:uid="{00000000-0005-0000-0000-0000E2030000}"/>
    <cellStyle name="20% - Accent1 2 15 3" xfId="1168" xr:uid="{00000000-0005-0000-0000-0000E3030000}"/>
    <cellStyle name="20% - Accent1 2 15 3 2" xfId="1169" xr:uid="{00000000-0005-0000-0000-0000E4030000}"/>
    <cellStyle name="20% - Accent1 2 15 4" xfId="1170" xr:uid="{00000000-0005-0000-0000-0000E5030000}"/>
    <cellStyle name="20% - Accent1 2 16" xfId="1171" xr:uid="{00000000-0005-0000-0000-0000E6030000}"/>
    <cellStyle name="20% - Accent1 2 16 2" xfId="1172" xr:uid="{00000000-0005-0000-0000-0000E7030000}"/>
    <cellStyle name="20% - Accent1 2 16 2 2" xfId="1173" xr:uid="{00000000-0005-0000-0000-0000E8030000}"/>
    <cellStyle name="20% - Accent1 2 16 2 2 2" xfId="1174" xr:uid="{00000000-0005-0000-0000-0000E9030000}"/>
    <cellStyle name="20% - Accent1 2 16 2 3" xfId="1175" xr:uid="{00000000-0005-0000-0000-0000EA030000}"/>
    <cellStyle name="20% - Accent1 2 16 3" xfId="1176" xr:uid="{00000000-0005-0000-0000-0000EB030000}"/>
    <cellStyle name="20% - Accent1 2 16 3 2" xfId="1177" xr:uid="{00000000-0005-0000-0000-0000EC030000}"/>
    <cellStyle name="20% - Accent1 2 16 4" xfId="1178" xr:uid="{00000000-0005-0000-0000-0000ED030000}"/>
    <cellStyle name="20% - Accent1 2 17" xfId="1179" xr:uid="{00000000-0005-0000-0000-0000EE030000}"/>
    <cellStyle name="20% - Accent1 2 17 2" xfId="1180" xr:uid="{00000000-0005-0000-0000-0000EF030000}"/>
    <cellStyle name="20% - Accent1 2 17 2 2" xfId="1181" xr:uid="{00000000-0005-0000-0000-0000F0030000}"/>
    <cellStyle name="20% - Accent1 2 17 3" xfId="1182" xr:uid="{00000000-0005-0000-0000-0000F1030000}"/>
    <cellStyle name="20% - Accent1 2 18" xfId="104" xr:uid="{00000000-0005-0000-0000-0000F2030000}"/>
    <cellStyle name="20% - Accent1 2 18 2" xfId="105" xr:uid="{00000000-0005-0000-0000-0000F3030000}"/>
    <cellStyle name="20% - Accent1 2 18 2 2" xfId="1183" xr:uid="{00000000-0005-0000-0000-0000F4030000}"/>
    <cellStyle name="20% - Accent1 2 18 3" xfId="106" xr:uid="{00000000-0005-0000-0000-0000F5030000}"/>
    <cellStyle name="20% - Accent1 2 18 4" xfId="1184" xr:uid="{00000000-0005-0000-0000-0000F6030000}"/>
    <cellStyle name="20% - Accent1 2 19" xfId="1185" xr:uid="{00000000-0005-0000-0000-0000F7030000}"/>
    <cellStyle name="20% - Accent1 2 19 2" xfId="1186" xr:uid="{00000000-0005-0000-0000-0000F8030000}"/>
    <cellStyle name="20% - Accent1 2 2" xfId="1187" xr:uid="{00000000-0005-0000-0000-0000F9030000}"/>
    <cellStyle name="20% - Accent1 2 2 10" xfId="1188" xr:uid="{00000000-0005-0000-0000-0000FA030000}"/>
    <cellStyle name="20% - Accent1 2 2 10 10" xfId="1189" xr:uid="{00000000-0005-0000-0000-0000FB030000}"/>
    <cellStyle name="20% - Accent1 2 2 10 10 2" xfId="1190" xr:uid="{00000000-0005-0000-0000-0000FC030000}"/>
    <cellStyle name="20% - Accent1 2 2 10 11" xfId="1191" xr:uid="{00000000-0005-0000-0000-0000FD030000}"/>
    <cellStyle name="20% - Accent1 2 2 10 2" xfId="1192" xr:uid="{00000000-0005-0000-0000-0000FE030000}"/>
    <cellStyle name="20% - Accent1 2 2 10 2 2" xfId="1193" xr:uid="{00000000-0005-0000-0000-0000FF030000}"/>
    <cellStyle name="20% - Accent1 2 2 10 2 2 2" xfId="1194" xr:uid="{00000000-0005-0000-0000-000000040000}"/>
    <cellStyle name="20% - Accent1 2 2 10 2 2 2 2" xfId="1195" xr:uid="{00000000-0005-0000-0000-000001040000}"/>
    <cellStyle name="20% - Accent1 2 2 10 2 2 2 2 2" xfId="1196" xr:uid="{00000000-0005-0000-0000-000002040000}"/>
    <cellStyle name="20% - Accent1 2 2 10 2 2 2 3" xfId="1197" xr:uid="{00000000-0005-0000-0000-000003040000}"/>
    <cellStyle name="20% - Accent1 2 2 10 2 2 3" xfId="1198" xr:uid="{00000000-0005-0000-0000-000004040000}"/>
    <cellStyle name="20% - Accent1 2 2 10 2 2 3 2" xfId="1199" xr:uid="{00000000-0005-0000-0000-000005040000}"/>
    <cellStyle name="20% - Accent1 2 2 10 2 2 4" xfId="1200" xr:uid="{00000000-0005-0000-0000-000006040000}"/>
    <cellStyle name="20% - Accent1 2 2 10 2 3" xfId="1201" xr:uid="{00000000-0005-0000-0000-000007040000}"/>
    <cellStyle name="20% - Accent1 2 2 10 2 3 2" xfId="1202" xr:uid="{00000000-0005-0000-0000-000008040000}"/>
    <cellStyle name="20% - Accent1 2 2 10 2 3 2 2" xfId="1203" xr:uid="{00000000-0005-0000-0000-000009040000}"/>
    <cellStyle name="20% - Accent1 2 2 10 2 3 2 2 2" xfId="1204" xr:uid="{00000000-0005-0000-0000-00000A040000}"/>
    <cellStyle name="20% - Accent1 2 2 10 2 3 2 3" xfId="1205" xr:uid="{00000000-0005-0000-0000-00000B040000}"/>
    <cellStyle name="20% - Accent1 2 2 10 2 3 3" xfId="1206" xr:uid="{00000000-0005-0000-0000-00000C040000}"/>
    <cellStyle name="20% - Accent1 2 2 10 2 3 3 2" xfId="1207" xr:uid="{00000000-0005-0000-0000-00000D040000}"/>
    <cellStyle name="20% - Accent1 2 2 10 2 3 4" xfId="1208" xr:uid="{00000000-0005-0000-0000-00000E040000}"/>
    <cellStyle name="20% - Accent1 2 2 10 2 4" xfId="1209" xr:uid="{00000000-0005-0000-0000-00000F040000}"/>
    <cellStyle name="20% - Accent1 2 2 10 2 4 2" xfId="1210" xr:uid="{00000000-0005-0000-0000-000010040000}"/>
    <cellStyle name="20% - Accent1 2 2 10 2 4 2 2" xfId="1211" xr:uid="{00000000-0005-0000-0000-000011040000}"/>
    <cellStyle name="20% - Accent1 2 2 10 2 4 2 2 2" xfId="1212" xr:uid="{00000000-0005-0000-0000-000012040000}"/>
    <cellStyle name="20% - Accent1 2 2 10 2 4 2 3" xfId="1213" xr:uid="{00000000-0005-0000-0000-000013040000}"/>
    <cellStyle name="20% - Accent1 2 2 10 2 4 3" xfId="1214" xr:uid="{00000000-0005-0000-0000-000014040000}"/>
    <cellStyle name="20% - Accent1 2 2 10 2 4 3 2" xfId="1215" xr:uid="{00000000-0005-0000-0000-000015040000}"/>
    <cellStyle name="20% - Accent1 2 2 10 2 4 4" xfId="1216" xr:uid="{00000000-0005-0000-0000-000016040000}"/>
    <cellStyle name="20% - Accent1 2 2 10 2 5" xfId="1217" xr:uid="{00000000-0005-0000-0000-000017040000}"/>
    <cellStyle name="20% - Accent1 2 2 10 2 5 2" xfId="1218" xr:uid="{00000000-0005-0000-0000-000018040000}"/>
    <cellStyle name="20% - Accent1 2 2 10 2 5 2 2" xfId="1219" xr:uid="{00000000-0005-0000-0000-000019040000}"/>
    <cellStyle name="20% - Accent1 2 2 10 2 5 3" xfId="1220" xr:uid="{00000000-0005-0000-0000-00001A040000}"/>
    <cellStyle name="20% - Accent1 2 2 10 2 6" xfId="1221" xr:uid="{00000000-0005-0000-0000-00001B040000}"/>
    <cellStyle name="20% - Accent1 2 2 10 2 6 2" xfId="1222" xr:uid="{00000000-0005-0000-0000-00001C040000}"/>
    <cellStyle name="20% - Accent1 2 2 10 2 6 2 2" xfId="1223" xr:uid="{00000000-0005-0000-0000-00001D040000}"/>
    <cellStyle name="20% - Accent1 2 2 10 2 6 3" xfId="1224" xr:uid="{00000000-0005-0000-0000-00001E040000}"/>
    <cellStyle name="20% - Accent1 2 2 10 2 7" xfId="1225" xr:uid="{00000000-0005-0000-0000-00001F040000}"/>
    <cellStyle name="20% - Accent1 2 2 10 2 7 2" xfId="1226" xr:uid="{00000000-0005-0000-0000-000020040000}"/>
    <cellStyle name="20% - Accent1 2 2 10 2 8" xfId="1227" xr:uid="{00000000-0005-0000-0000-000021040000}"/>
    <cellStyle name="20% - Accent1 2 2 10 2 8 2" xfId="1228" xr:uid="{00000000-0005-0000-0000-000022040000}"/>
    <cellStyle name="20% - Accent1 2 2 10 2 9" xfId="1229" xr:uid="{00000000-0005-0000-0000-000023040000}"/>
    <cellStyle name="20% - Accent1 2 2 10 3" xfId="1230" xr:uid="{00000000-0005-0000-0000-000024040000}"/>
    <cellStyle name="20% - Accent1 2 2 10 3 2" xfId="1231" xr:uid="{00000000-0005-0000-0000-000025040000}"/>
    <cellStyle name="20% - Accent1 2 2 10 3 2 2" xfId="1232" xr:uid="{00000000-0005-0000-0000-000026040000}"/>
    <cellStyle name="20% - Accent1 2 2 10 3 2 2 2" xfId="1233" xr:uid="{00000000-0005-0000-0000-000027040000}"/>
    <cellStyle name="20% - Accent1 2 2 10 3 2 2 2 2" xfId="1234" xr:uid="{00000000-0005-0000-0000-000028040000}"/>
    <cellStyle name="20% - Accent1 2 2 10 3 2 2 3" xfId="1235" xr:uid="{00000000-0005-0000-0000-000029040000}"/>
    <cellStyle name="20% - Accent1 2 2 10 3 2 3" xfId="1236" xr:uid="{00000000-0005-0000-0000-00002A040000}"/>
    <cellStyle name="20% - Accent1 2 2 10 3 2 3 2" xfId="1237" xr:uid="{00000000-0005-0000-0000-00002B040000}"/>
    <cellStyle name="20% - Accent1 2 2 10 3 2 4" xfId="1238" xr:uid="{00000000-0005-0000-0000-00002C040000}"/>
    <cellStyle name="20% - Accent1 2 2 10 3 3" xfId="1239" xr:uid="{00000000-0005-0000-0000-00002D040000}"/>
    <cellStyle name="20% - Accent1 2 2 10 3 3 2" xfId="1240" xr:uid="{00000000-0005-0000-0000-00002E040000}"/>
    <cellStyle name="20% - Accent1 2 2 10 3 3 2 2" xfId="1241" xr:uid="{00000000-0005-0000-0000-00002F040000}"/>
    <cellStyle name="20% - Accent1 2 2 10 3 3 2 2 2" xfId="1242" xr:uid="{00000000-0005-0000-0000-000030040000}"/>
    <cellStyle name="20% - Accent1 2 2 10 3 3 2 3" xfId="1243" xr:uid="{00000000-0005-0000-0000-000031040000}"/>
    <cellStyle name="20% - Accent1 2 2 10 3 3 3" xfId="1244" xr:uid="{00000000-0005-0000-0000-000032040000}"/>
    <cellStyle name="20% - Accent1 2 2 10 3 3 3 2" xfId="1245" xr:uid="{00000000-0005-0000-0000-000033040000}"/>
    <cellStyle name="20% - Accent1 2 2 10 3 3 4" xfId="1246" xr:uid="{00000000-0005-0000-0000-000034040000}"/>
    <cellStyle name="20% - Accent1 2 2 10 3 4" xfId="1247" xr:uid="{00000000-0005-0000-0000-000035040000}"/>
    <cellStyle name="20% - Accent1 2 2 10 3 4 2" xfId="1248" xr:uid="{00000000-0005-0000-0000-000036040000}"/>
    <cellStyle name="20% - Accent1 2 2 10 3 4 2 2" xfId="1249" xr:uid="{00000000-0005-0000-0000-000037040000}"/>
    <cellStyle name="20% - Accent1 2 2 10 3 4 2 2 2" xfId="1250" xr:uid="{00000000-0005-0000-0000-000038040000}"/>
    <cellStyle name="20% - Accent1 2 2 10 3 4 2 3" xfId="1251" xr:uid="{00000000-0005-0000-0000-000039040000}"/>
    <cellStyle name="20% - Accent1 2 2 10 3 4 3" xfId="1252" xr:uid="{00000000-0005-0000-0000-00003A040000}"/>
    <cellStyle name="20% - Accent1 2 2 10 3 4 3 2" xfId="1253" xr:uid="{00000000-0005-0000-0000-00003B040000}"/>
    <cellStyle name="20% - Accent1 2 2 10 3 4 4" xfId="1254" xr:uid="{00000000-0005-0000-0000-00003C040000}"/>
    <cellStyle name="20% - Accent1 2 2 10 3 5" xfId="1255" xr:uid="{00000000-0005-0000-0000-00003D040000}"/>
    <cellStyle name="20% - Accent1 2 2 10 3 5 2" xfId="1256" xr:uid="{00000000-0005-0000-0000-00003E040000}"/>
    <cellStyle name="20% - Accent1 2 2 10 3 5 2 2" xfId="1257" xr:uid="{00000000-0005-0000-0000-00003F040000}"/>
    <cellStyle name="20% - Accent1 2 2 10 3 5 3" xfId="1258" xr:uid="{00000000-0005-0000-0000-000040040000}"/>
    <cellStyle name="20% - Accent1 2 2 10 3 6" xfId="1259" xr:uid="{00000000-0005-0000-0000-000041040000}"/>
    <cellStyle name="20% - Accent1 2 2 10 3 6 2" xfId="1260" xr:uid="{00000000-0005-0000-0000-000042040000}"/>
    <cellStyle name="20% - Accent1 2 2 10 3 6 2 2" xfId="1261" xr:uid="{00000000-0005-0000-0000-000043040000}"/>
    <cellStyle name="20% - Accent1 2 2 10 3 6 3" xfId="1262" xr:uid="{00000000-0005-0000-0000-000044040000}"/>
    <cellStyle name="20% - Accent1 2 2 10 3 7" xfId="1263" xr:uid="{00000000-0005-0000-0000-000045040000}"/>
    <cellStyle name="20% - Accent1 2 2 10 3 7 2" xfId="1264" xr:uid="{00000000-0005-0000-0000-000046040000}"/>
    <cellStyle name="20% - Accent1 2 2 10 3 8" xfId="1265" xr:uid="{00000000-0005-0000-0000-000047040000}"/>
    <cellStyle name="20% - Accent1 2 2 10 3 8 2" xfId="1266" xr:uid="{00000000-0005-0000-0000-000048040000}"/>
    <cellStyle name="20% - Accent1 2 2 10 3 9" xfId="1267" xr:uid="{00000000-0005-0000-0000-000049040000}"/>
    <cellStyle name="20% - Accent1 2 2 10 4" xfId="1268" xr:uid="{00000000-0005-0000-0000-00004A040000}"/>
    <cellStyle name="20% - Accent1 2 2 10 4 2" xfId="1269" xr:uid="{00000000-0005-0000-0000-00004B040000}"/>
    <cellStyle name="20% - Accent1 2 2 10 4 2 2" xfId="1270" xr:uid="{00000000-0005-0000-0000-00004C040000}"/>
    <cellStyle name="20% - Accent1 2 2 10 4 2 2 2" xfId="1271" xr:uid="{00000000-0005-0000-0000-00004D040000}"/>
    <cellStyle name="20% - Accent1 2 2 10 4 2 3" xfId="1272" xr:uid="{00000000-0005-0000-0000-00004E040000}"/>
    <cellStyle name="20% - Accent1 2 2 10 4 3" xfId="1273" xr:uid="{00000000-0005-0000-0000-00004F040000}"/>
    <cellStyle name="20% - Accent1 2 2 10 4 3 2" xfId="1274" xr:uid="{00000000-0005-0000-0000-000050040000}"/>
    <cellStyle name="20% - Accent1 2 2 10 4 4" xfId="1275" xr:uid="{00000000-0005-0000-0000-000051040000}"/>
    <cellStyle name="20% - Accent1 2 2 10 5" xfId="1276" xr:uid="{00000000-0005-0000-0000-000052040000}"/>
    <cellStyle name="20% - Accent1 2 2 10 5 2" xfId="1277" xr:uid="{00000000-0005-0000-0000-000053040000}"/>
    <cellStyle name="20% - Accent1 2 2 10 5 2 2" xfId="1278" xr:uid="{00000000-0005-0000-0000-000054040000}"/>
    <cellStyle name="20% - Accent1 2 2 10 5 2 2 2" xfId="1279" xr:uid="{00000000-0005-0000-0000-000055040000}"/>
    <cellStyle name="20% - Accent1 2 2 10 5 2 3" xfId="1280" xr:uid="{00000000-0005-0000-0000-000056040000}"/>
    <cellStyle name="20% - Accent1 2 2 10 5 3" xfId="1281" xr:uid="{00000000-0005-0000-0000-000057040000}"/>
    <cellStyle name="20% - Accent1 2 2 10 5 3 2" xfId="1282" xr:uid="{00000000-0005-0000-0000-000058040000}"/>
    <cellStyle name="20% - Accent1 2 2 10 5 4" xfId="1283" xr:uid="{00000000-0005-0000-0000-000059040000}"/>
    <cellStyle name="20% - Accent1 2 2 10 6" xfId="1284" xr:uid="{00000000-0005-0000-0000-00005A040000}"/>
    <cellStyle name="20% - Accent1 2 2 10 6 2" xfId="1285" xr:uid="{00000000-0005-0000-0000-00005B040000}"/>
    <cellStyle name="20% - Accent1 2 2 10 6 2 2" xfId="1286" xr:uid="{00000000-0005-0000-0000-00005C040000}"/>
    <cellStyle name="20% - Accent1 2 2 10 6 2 2 2" xfId="1287" xr:uid="{00000000-0005-0000-0000-00005D040000}"/>
    <cellStyle name="20% - Accent1 2 2 10 6 2 3" xfId="1288" xr:uid="{00000000-0005-0000-0000-00005E040000}"/>
    <cellStyle name="20% - Accent1 2 2 10 6 3" xfId="1289" xr:uid="{00000000-0005-0000-0000-00005F040000}"/>
    <cellStyle name="20% - Accent1 2 2 10 6 3 2" xfId="1290" xr:uid="{00000000-0005-0000-0000-000060040000}"/>
    <cellStyle name="20% - Accent1 2 2 10 6 4" xfId="1291" xr:uid="{00000000-0005-0000-0000-000061040000}"/>
    <cellStyle name="20% - Accent1 2 2 10 7" xfId="1292" xr:uid="{00000000-0005-0000-0000-000062040000}"/>
    <cellStyle name="20% - Accent1 2 2 10 7 2" xfId="1293" xr:uid="{00000000-0005-0000-0000-000063040000}"/>
    <cellStyle name="20% - Accent1 2 2 10 7 2 2" xfId="1294" xr:uid="{00000000-0005-0000-0000-000064040000}"/>
    <cellStyle name="20% - Accent1 2 2 10 7 3" xfId="1295" xr:uid="{00000000-0005-0000-0000-000065040000}"/>
    <cellStyle name="20% - Accent1 2 2 10 8" xfId="1296" xr:uid="{00000000-0005-0000-0000-000066040000}"/>
    <cellStyle name="20% - Accent1 2 2 10 8 2" xfId="1297" xr:uid="{00000000-0005-0000-0000-000067040000}"/>
    <cellStyle name="20% - Accent1 2 2 10 8 2 2" xfId="1298" xr:uid="{00000000-0005-0000-0000-000068040000}"/>
    <cellStyle name="20% - Accent1 2 2 10 8 3" xfId="1299" xr:uid="{00000000-0005-0000-0000-000069040000}"/>
    <cellStyle name="20% - Accent1 2 2 10 9" xfId="1300" xr:uid="{00000000-0005-0000-0000-00006A040000}"/>
    <cellStyle name="20% - Accent1 2 2 10 9 2" xfId="1301" xr:uid="{00000000-0005-0000-0000-00006B040000}"/>
    <cellStyle name="20% - Accent1 2 2 11" xfId="1302" xr:uid="{00000000-0005-0000-0000-00006C040000}"/>
    <cellStyle name="20% - Accent1 2 2 11 2" xfId="1303" xr:uid="{00000000-0005-0000-0000-00006D040000}"/>
    <cellStyle name="20% - Accent1 2 2 11 2 2" xfId="1304" xr:uid="{00000000-0005-0000-0000-00006E040000}"/>
    <cellStyle name="20% - Accent1 2 2 11 2 2 2" xfId="1305" xr:uid="{00000000-0005-0000-0000-00006F040000}"/>
    <cellStyle name="20% - Accent1 2 2 11 2 2 2 2" xfId="1306" xr:uid="{00000000-0005-0000-0000-000070040000}"/>
    <cellStyle name="20% - Accent1 2 2 11 2 2 3" xfId="1307" xr:uid="{00000000-0005-0000-0000-000071040000}"/>
    <cellStyle name="20% - Accent1 2 2 11 2 3" xfId="1308" xr:uid="{00000000-0005-0000-0000-000072040000}"/>
    <cellStyle name="20% - Accent1 2 2 11 2 3 2" xfId="1309" xr:uid="{00000000-0005-0000-0000-000073040000}"/>
    <cellStyle name="20% - Accent1 2 2 11 2 4" xfId="1310" xr:uid="{00000000-0005-0000-0000-000074040000}"/>
    <cellStyle name="20% - Accent1 2 2 11 3" xfId="1311" xr:uid="{00000000-0005-0000-0000-000075040000}"/>
    <cellStyle name="20% - Accent1 2 2 11 3 2" xfId="1312" xr:uid="{00000000-0005-0000-0000-000076040000}"/>
    <cellStyle name="20% - Accent1 2 2 11 3 2 2" xfId="1313" xr:uid="{00000000-0005-0000-0000-000077040000}"/>
    <cellStyle name="20% - Accent1 2 2 11 3 2 2 2" xfId="1314" xr:uid="{00000000-0005-0000-0000-000078040000}"/>
    <cellStyle name="20% - Accent1 2 2 11 3 2 3" xfId="1315" xr:uid="{00000000-0005-0000-0000-000079040000}"/>
    <cellStyle name="20% - Accent1 2 2 11 3 3" xfId="1316" xr:uid="{00000000-0005-0000-0000-00007A040000}"/>
    <cellStyle name="20% - Accent1 2 2 11 3 3 2" xfId="1317" xr:uid="{00000000-0005-0000-0000-00007B040000}"/>
    <cellStyle name="20% - Accent1 2 2 11 3 4" xfId="1318" xr:uid="{00000000-0005-0000-0000-00007C040000}"/>
    <cellStyle name="20% - Accent1 2 2 11 4" xfId="1319" xr:uid="{00000000-0005-0000-0000-00007D040000}"/>
    <cellStyle name="20% - Accent1 2 2 11 4 2" xfId="1320" xr:uid="{00000000-0005-0000-0000-00007E040000}"/>
    <cellStyle name="20% - Accent1 2 2 11 4 2 2" xfId="1321" xr:uid="{00000000-0005-0000-0000-00007F040000}"/>
    <cellStyle name="20% - Accent1 2 2 11 4 2 2 2" xfId="1322" xr:uid="{00000000-0005-0000-0000-000080040000}"/>
    <cellStyle name="20% - Accent1 2 2 11 4 2 3" xfId="1323" xr:uid="{00000000-0005-0000-0000-000081040000}"/>
    <cellStyle name="20% - Accent1 2 2 11 4 3" xfId="1324" xr:uid="{00000000-0005-0000-0000-000082040000}"/>
    <cellStyle name="20% - Accent1 2 2 11 4 3 2" xfId="1325" xr:uid="{00000000-0005-0000-0000-000083040000}"/>
    <cellStyle name="20% - Accent1 2 2 11 4 4" xfId="1326" xr:uid="{00000000-0005-0000-0000-000084040000}"/>
    <cellStyle name="20% - Accent1 2 2 11 5" xfId="1327" xr:uid="{00000000-0005-0000-0000-000085040000}"/>
    <cellStyle name="20% - Accent1 2 2 11 5 2" xfId="1328" xr:uid="{00000000-0005-0000-0000-000086040000}"/>
    <cellStyle name="20% - Accent1 2 2 11 5 2 2" xfId="1329" xr:uid="{00000000-0005-0000-0000-000087040000}"/>
    <cellStyle name="20% - Accent1 2 2 11 5 3" xfId="1330" xr:uid="{00000000-0005-0000-0000-000088040000}"/>
    <cellStyle name="20% - Accent1 2 2 11 6" xfId="1331" xr:uid="{00000000-0005-0000-0000-000089040000}"/>
    <cellStyle name="20% - Accent1 2 2 11 6 2" xfId="1332" xr:uid="{00000000-0005-0000-0000-00008A040000}"/>
    <cellStyle name="20% - Accent1 2 2 11 6 2 2" xfId="1333" xr:uid="{00000000-0005-0000-0000-00008B040000}"/>
    <cellStyle name="20% - Accent1 2 2 11 6 3" xfId="1334" xr:uid="{00000000-0005-0000-0000-00008C040000}"/>
    <cellStyle name="20% - Accent1 2 2 11 7" xfId="1335" xr:uid="{00000000-0005-0000-0000-00008D040000}"/>
    <cellStyle name="20% - Accent1 2 2 11 7 2" xfId="1336" xr:uid="{00000000-0005-0000-0000-00008E040000}"/>
    <cellStyle name="20% - Accent1 2 2 11 8" xfId="1337" xr:uid="{00000000-0005-0000-0000-00008F040000}"/>
    <cellStyle name="20% - Accent1 2 2 11 8 2" xfId="1338" xr:uid="{00000000-0005-0000-0000-000090040000}"/>
    <cellStyle name="20% - Accent1 2 2 11 9" xfId="1339" xr:uid="{00000000-0005-0000-0000-000091040000}"/>
    <cellStyle name="20% - Accent1 2 2 12" xfId="1340" xr:uid="{00000000-0005-0000-0000-000092040000}"/>
    <cellStyle name="20% - Accent1 2 2 12 2" xfId="1341" xr:uid="{00000000-0005-0000-0000-000093040000}"/>
    <cellStyle name="20% - Accent1 2 2 12 2 2" xfId="1342" xr:uid="{00000000-0005-0000-0000-000094040000}"/>
    <cellStyle name="20% - Accent1 2 2 12 2 2 2" xfId="1343" xr:uid="{00000000-0005-0000-0000-000095040000}"/>
    <cellStyle name="20% - Accent1 2 2 12 2 2 2 2" xfId="1344" xr:uid="{00000000-0005-0000-0000-000096040000}"/>
    <cellStyle name="20% - Accent1 2 2 12 2 2 3" xfId="1345" xr:uid="{00000000-0005-0000-0000-000097040000}"/>
    <cellStyle name="20% - Accent1 2 2 12 2 3" xfId="1346" xr:uid="{00000000-0005-0000-0000-000098040000}"/>
    <cellStyle name="20% - Accent1 2 2 12 2 3 2" xfId="1347" xr:uid="{00000000-0005-0000-0000-000099040000}"/>
    <cellStyle name="20% - Accent1 2 2 12 2 4" xfId="1348" xr:uid="{00000000-0005-0000-0000-00009A040000}"/>
    <cellStyle name="20% - Accent1 2 2 12 3" xfId="1349" xr:uid="{00000000-0005-0000-0000-00009B040000}"/>
    <cellStyle name="20% - Accent1 2 2 12 3 2" xfId="1350" xr:uid="{00000000-0005-0000-0000-00009C040000}"/>
    <cellStyle name="20% - Accent1 2 2 12 3 2 2" xfId="1351" xr:uid="{00000000-0005-0000-0000-00009D040000}"/>
    <cellStyle name="20% - Accent1 2 2 12 3 2 2 2" xfId="1352" xr:uid="{00000000-0005-0000-0000-00009E040000}"/>
    <cellStyle name="20% - Accent1 2 2 12 3 2 3" xfId="1353" xr:uid="{00000000-0005-0000-0000-00009F040000}"/>
    <cellStyle name="20% - Accent1 2 2 12 3 3" xfId="1354" xr:uid="{00000000-0005-0000-0000-0000A0040000}"/>
    <cellStyle name="20% - Accent1 2 2 12 3 3 2" xfId="1355" xr:uid="{00000000-0005-0000-0000-0000A1040000}"/>
    <cellStyle name="20% - Accent1 2 2 12 3 4" xfId="1356" xr:uid="{00000000-0005-0000-0000-0000A2040000}"/>
    <cellStyle name="20% - Accent1 2 2 12 4" xfId="1357" xr:uid="{00000000-0005-0000-0000-0000A3040000}"/>
    <cellStyle name="20% - Accent1 2 2 12 4 2" xfId="1358" xr:uid="{00000000-0005-0000-0000-0000A4040000}"/>
    <cellStyle name="20% - Accent1 2 2 12 4 2 2" xfId="1359" xr:uid="{00000000-0005-0000-0000-0000A5040000}"/>
    <cellStyle name="20% - Accent1 2 2 12 4 2 2 2" xfId="1360" xr:uid="{00000000-0005-0000-0000-0000A6040000}"/>
    <cellStyle name="20% - Accent1 2 2 12 4 2 3" xfId="1361" xr:uid="{00000000-0005-0000-0000-0000A7040000}"/>
    <cellStyle name="20% - Accent1 2 2 12 4 3" xfId="1362" xr:uid="{00000000-0005-0000-0000-0000A8040000}"/>
    <cellStyle name="20% - Accent1 2 2 12 4 3 2" xfId="1363" xr:uid="{00000000-0005-0000-0000-0000A9040000}"/>
    <cellStyle name="20% - Accent1 2 2 12 4 4" xfId="1364" xr:uid="{00000000-0005-0000-0000-0000AA040000}"/>
    <cellStyle name="20% - Accent1 2 2 12 5" xfId="1365" xr:uid="{00000000-0005-0000-0000-0000AB040000}"/>
    <cellStyle name="20% - Accent1 2 2 12 5 2" xfId="1366" xr:uid="{00000000-0005-0000-0000-0000AC040000}"/>
    <cellStyle name="20% - Accent1 2 2 12 5 2 2" xfId="1367" xr:uid="{00000000-0005-0000-0000-0000AD040000}"/>
    <cellStyle name="20% - Accent1 2 2 12 5 3" xfId="1368" xr:uid="{00000000-0005-0000-0000-0000AE040000}"/>
    <cellStyle name="20% - Accent1 2 2 12 6" xfId="1369" xr:uid="{00000000-0005-0000-0000-0000AF040000}"/>
    <cellStyle name="20% - Accent1 2 2 12 6 2" xfId="1370" xr:uid="{00000000-0005-0000-0000-0000B0040000}"/>
    <cellStyle name="20% - Accent1 2 2 12 6 2 2" xfId="1371" xr:uid="{00000000-0005-0000-0000-0000B1040000}"/>
    <cellStyle name="20% - Accent1 2 2 12 6 3" xfId="1372" xr:uid="{00000000-0005-0000-0000-0000B2040000}"/>
    <cellStyle name="20% - Accent1 2 2 12 7" xfId="1373" xr:uid="{00000000-0005-0000-0000-0000B3040000}"/>
    <cellStyle name="20% - Accent1 2 2 12 7 2" xfId="1374" xr:uid="{00000000-0005-0000-0000-0000B4040000}"/>
    <cellStyle name="20% - Accent1 2 2 12 8" xfId="1375" xr:uid="{00000000-0005-0000-0000-0000B5040000}"/>
    <cellStyle name="20% - Accent1 2 2 12 8 2" xfId="1376" xr:uid="{00000000-0005-0000-0000-0000B6040000}"/>
    <cellStyle name="20% - Accent1 2 2 12 9" xfId="1377" xr:uid="{00000000-0005-0000-0000-0000B7040000}"/>
    <cellStyle name="20% - Accent1 2 2 13" xfId="1378" xr:uid="{00000000-0005-0000-0000-0000B8040000}"/>
    <cellStyle name="20% - Accent1 2 2 13 2" xfId="1379" xr:uid="{00000000-0005-0000-0000-0000B9040000}"/>
    <cellStyle name="20% - Accent1 2 2 13 2 2" xfId="1380" xr:uid="{00000000-0005-0000-0000-0000BA040000}"/>
    <cellStyle name="20% - Accent1 2 2 13 2 2 2" xfId="1381" xr:uid="{00000000-0005-0000-0000-0000BB040000}"/>
    <cellStyle name="20% - Accent1 2 2 13 2 3" xfId="1382" xr:uid="{00000000-0005-0000-0000-0000BC040000}"/>
    <cellStyle name="20% - Accent1 2 2 13 3" xfId="1383" xr:uid="{00000000-0005-0000-0000-0000BD040000}"/>
    <cellStyle name="20% - Accent1 2 2 13 3 2" xfId="1384" xr:uid="{00000000-0005-0000-0000-0000BE040000}"/>
    <cellStyle name="20% - Accent1 2 2 13 4" xfId="1385" xr:uid="{00000000-0005-0000-0000-0000BF040000}"/>
    <cellStyle name="20% - Accent1 2 2 14" xfId="1386" xr:uid="{00000000-0005-0000-0000-0000C0040000}"/>
    <cellStyle name="20% - Accent1 2 2 14 2" xfId="1387" xr:uid="{00000000-0005-0000-0000-0000C1040000}"/>
    <cellStyle name="20% - Accent1 2 2 14 2 2" xfId="1388" xr:uid="{00000000-0005-0000-0000-0000C2040000}"/>
    <cellStyle name="20% - Accent1 2 2 14 2 2 2" xfId="1389" xr:uid="{00000000-0005-0000-0000-0000C3040000}"/>
    <cellStyle name="20% - Accent1 2 2 14 2 3" xfId="1390" xr:uid="{00000000-0005-0000-0000-0000C4040000}"/>
    <cellStyle name="20% - Accent1 2 2 14 3" xfId="1391" xr:uid="{00000000-0005-0000-0000-0000C5040000}"/>
    <cellStyle name="20% - Accent1 2 2 14 3 2" xfId="1392" xr:uid="{00000000-0005-0000-0000-0000C6040000}"/>
    <cellStyle name="20% - Accent1 2 2 14 4" xfId="1393" xr:uid="{00000000-0005-0000-0000-0000C7040000}"/>
    <cellStyle name="20% - Accent1 2 2 15" xfId="1394" xr:uid="{00000000-0005-0000-0000-0000C8040000}"/>
    <cellStyle name="20% - Accent1 2 2 15 2" xfId="1395" xr:uid="{00000000-0005-0000-0000-0000C9040000}"/>
    <cellStyle name="20% - Accent1 2 2 15 2 2" xfId="1396" xr:uid="{00000000-0005-0000-0000-0000CA040000}"/>
    <cellStyle name="20% - Accent1 2 2 15 2 2 2" xfId="1397" xr:uid="{00000000-0005-0000-0000-0000CB040000}"/>
    <cellStyle name="20% - Accent1 2 2 15 2 3" xfId="1398" xr:uid="{00000000-0005-0000-0000-0000CC040000}"/>
    <cellStyle name="20% - Accent1 2 2 15 3" xfId="1399" xr:uid="{00000000-0005-0000-0000-0000CD040000}"/>
    <cellStyle name="20% - Accent1 2 2 15 3 2" xfId="1400" xr:uid="{00000000-0005-0000-0000-0000CE040000}"/>
    <cellStyle name="20% - Accent1 2 2 15 4" xfId="1401" xr:uid="{00000000-0005-0000-0000-0000CF040000}"/>
    <cellStyle name="20% - Accent1 2 2 16" xfId="1402" xr:uid="{00000000-0005-0000-0000-0000D0040000}"/>
    <cellStyle name="20% - Accent1 2 2 16 2" xfId="1403" xr:uid="{00000000-0005-0000-0000-0000D1040000}"/>
    <cellStyle name="20% - Accent1 2 2 16 2 2" xfId="1404" xr:uid="{00000000-0005-0000-0000-0000D2040000}"/>
    <cellStyle name="20% - Accent1 2 2 16 3" xfId="1405" xr:uid="{00000000-0005-0000-0000-0000D3040000}"/>
    <cellStyle name="20% - Accent1 2 2 17" xfId="1406" xr:uid="{00000000-0005-0000-0000-0000D4040000}"/>
    <cellStyle name="20% - Accent1 2 2 17 2" xfId="1407" xr:uid="{00000000-0005-0000-0000-0000D5040000}"/>
    <cellStyle name="20% - Accent1 2 2 17 2 2" xfId="1408" xr:uid="{00000000-0005-0000-0000-0000D6040000}"/>
    <cellStyle name="20% - Accent1 2 2 17 3" xfId="1409" xr:uid="{00000000-0005-0000-0000-0000D7040000}"/>
    <cellStyle name="20% - Accent1 2 2 18" xfId="1410" xr:uid="{00000000-0005-0000-0000-0000D8040000}"/>
    <cellStyle name="20% - Accent1 2 2 18 2" xfId="1411" xr:uid="{00000000-0005-0000-0000-0000D9040000}"/>
    <cellStyle name="20% - Accent1 2 2 19" xfId="1412" xr:uid="{00000000-0005-0000-0000-0000DA040000}"/>
    <cellStyle name="20% - Accent1 2 2 19 2" xfId="1413" xr:uid="{00000000-0005-0000-0000-0000DB040000}"/>
    <cellStyle name="20% - Accent1 2 2 2" xfId="1414" xr:uid="{00000000-0005-0000-0000-0000DC040000}"/>
    <cellStyle name="20% - Accent1 2 2 2 10" xfId="1415" xr:uid="{00000000-0005-0000-0000-0000DD040000}"/>
    <cellStyle name="20% - Accent1 2 2 2 10 2" xfId="1416" xr:uid="{00000000-0005-0000-0000-0000DE040000}"/>
    <cellStyle name="20% - Accent1 2 2 2 10 2 2" xfId="1417" xr:uid="{00000000-0005-0000-0000-0000DF040000}"/>
    <cellStyle name="20% - Accent1 2 2 2 10 2 2 2" xfId="1418" xr:uid="{00000000-0005-0000-0000-0000E0040000}"/>
    <cellStyle name="20% - Accent1 2 2 2 10 2 3" xfId="1419" xr:uid="{00000000-0005-0000-0000-0000E1040000}"/>
    <cellStyle name="20% - Accent1 2 2 2 10 3" xfId="1420" xr:uid="{00000000-0005-0000-0000-0000E2040000}"/>
    <cellStyle name="20% - Accent1 2 2 2 10 3 2" xfId="1421" xr:uid="{00000000-0005-0000-0000-0000E3040000}"/>
    <cellStyle name="20% - Accent1 2 2 2 10 4" xfId="1422" xr:uid="{00000000-0005-0000-0000-0000E4040000}"/>
    <cellStyle name="20% - Accent1 2 2 2 11" xfId="1423" xr:uid="{00000000-0005-0000-0000-0000E5040000}"/>
    <cellStyle name="20% - Accent1 2 2 2 11 2" xfId="1424" xr:uid="{00000000-0005-0000-0000-0000E6040000}"/>
    <cellStyle name="20% - Accent1 2 2 2 11 2 2" xfId="1425" xr:uid="{00000000-0005-0000-0000-0000E7040000}"/>
    <cellStyle name="20% - Accent1 2 2 2 11 2 2 2" xfId="1426" xr:uid="{00000000-0005-0000-0000-0000E8040000}"/>
    <cellStyle name="20% - Accent1 2 2 2 11 2 3" xfId="1427" xr:uid="{00000000-0005-0000-0000-0000E9040000}"/>
    <cellStyle name="20% - Accent1 2 2 2 11 3" xfId="1428" xr:uid="{00000000-0005-0000-0000-0000EA040000}"/>
    <cellStyle name="20% - Accent1 2 2 2 11 3 2" xfId="1429" xr:uid="{00000000-0005-0000-0000-0000EB040000}"/>
    <cellStyle name="20% - Accent1 2 2 2 11 4" xfId="1430" xr:uid="{00000000-0005-0000-0000-0000EC040000}"/>
    <cellStyle name="20% - Accent1 2 2 2 12" xfId="1431" xr:uid="{00000000-0005-0000-0000-0000ED040000}"/>
    <cellStyle name="20% - Accent1 2 2 2 12 2" xfId="1432" xr:uid="{00000000-0005-0000-0000-0000EE040000}"/>
    <cellStyle name="20% - Accent1 2 2 2 12 2 2" xfId="1433" xr:uid="{00000000-0005-0000-0000-0000EF040000}"/>
    <cellStyle name="20% - Accent1 2 2 2 12 3" xfId="1434" xr:uid="{00000000-0005-0000-0000-0000F0040000}"/>
    <cellStyle name="20% - Accent1 2 2 2 13" xfId="1435" xr:uid="{00000000-0005-0000-0000-0000F1040000}"/>
    <cellStyle name="20% - Accent1 2 2 2 13 2" xfId="1436" xr:uid="{00000000-0005-0000-0000-0000F2040000}"/>
    <cellStyle name="20% - Accent1 2 2 2 13 2 2" xfId="1437" xr:uid="{00000000-0005-0000-0000-0000F3040000}"/>
    <cellStyle name="20% - Accent1 2 2 2 13 3" xfId="1438" xr:uid="{00000000-0005-0000-0000-0000F4040000}"/>
    <cellStyle name="20% - Accent1 2 2 2 14" xfId="1439" xr:uid="{00000000-0005-0000-0000-0000F5040000}"/>
    <cellStyle name="20% - Accent1 2 2 2 14 2" xfId="1440" xr:uid="{00000000-0005-0000-0000-0000F6040000}"/>
    <cellStyle name="20% - Accent1 2 2 2 15" xfId="1441" xr:uid="{00000000-0005-0000-0000-0000F7040000}"/>
    <cellStyle name="20% - Accent1 2 2 2 15 2" xfId="1442" xr:uid="{00000000-0005-0000-0000-0000F8040000}"/>
    <cellStyle name="20% - Accent1 2 2 2 16" xfId="1443" xr:uid="{00000000-0005-0000-0000-0000F9040000}"/>
    <cellStyle name="20% - Accent1 2 2 2 2" xfId="1444" xr:uid="{00000000-0005-0000-0000-0000FA040000}"/>
    <cellStyle name="20% - Accent1 2 2 2 2 10" xfId="1445" xr:uid="{00000000-0005-0000-0000-0000FB040000}"/>
    <cellStyle name="20% - Accent1 2 2 2 2 10 2" xfId="1446" xr:uid="{00000000-0005-0000-0000-0000FC040000}"/>
    <cellStyle name="20% - Accent1 2 2 2 2 10 2 2" xfId="1447" xr:uid="{00000000-0005-0000-0000-0000FD040000}"/>
    <cellStyle name="20% - Accent1 2 2 2 2 10 2 2 2" xfId="1448" xr:uid="{00000000-0005-0000-0000-0000FE040000}"/>
    <cellStyle name="20% - Accent1 2 2 2 2 10 2 3" xfId="1449" xr:uid="{00000000-0005-0000-0000-0000FF040000}"/>
    <cellStyle name="20% - Accent1 2 2 2 2 10 3" xfId="1450" xr:uid="{00000000-0005-0000-0000-000000050000}"/>
    <cellStyle name="20% - Accent1 2 2 2 2 10 3 2" xfId="1451" xr:uid="{00000000-0005-0000-0000-000001050000}"/>
    <cellStyle name="20% - Accent1 2 2 2 2 10 4" xfId="1452" xr:uid="{00000000-0005-0000-0000-000002050000}"/>
    <cellStyle name="20% - Accent1 2 2 2 2 11" xfId="1453" xr:uid="{00000000-0005-0000-0000-000003050000}"/>
    <cellStyle name="20% - Accent1 2 2 2 2 11 2" xfId="1454" xr:uid="{00000000-0005-0000-0000-000004050000}"/>
    <cellStyle name="20% - Accent1 2 2 2 2 11 2 2" xfId="1455" xr:uid="{00000000-0005-0000-0000-000005050000}"/>
    <cellStyle name="20% - Accent1 2 2 2 2 11 3" xfId="1456" xr:uid="{00000000-0005-0000-0000-000006050000}"/>
    <cellStyle name="20% - Accent1 2 2 2 2 12" xfId="1457" xr:uid="{00000000-0005-0000-0000-000007050000}"/>
    <cellStyle name="20% - Accent1 2 2 2 2 12 2" xfId="1458" xr:uid="{00000000-0005-0000-0000-000008050000}"/>
    <cellStyle name="20% - Accent1 2 2 2 2 12 2 2" xfId="1459" xr:uid="{00000000-0005-0000-0000-000009050000}"/>
    <cellStyle name="20% - Accent1 2 2 2 2 12 3" xfId="1460" xr:uid="{00000000-0005-0000-0000-00000A050000}"/>
    <cellStyle name="20% - Accent1 2 2 2 2 13" xfId="1461" xr:uid="{00000000-0005-0000-0000-00000B050000}"/>
    <cellStyle name="20% - Accent1 2 2 2 2 13 2" xfId="1462" xr:uid="{00000000-0005-0000-0000-00000C050000}"/>
    <cellStyle name="20% - Accent1 2 2 2 2 14" xfId="1463" xr:uid="{00000000-0005-0000-0000-00000D050000}"/>
    <cellStyle name="20% - Accent1 2 2 2 2 14 2" xfId="1464" xr:uid="{00000000-0005-0000-0000-00000E050000}"/>
    <cellStyle name="20% - Accent1 2 2 2 2 15" xfId="1465" xr:uid="{00000000-0005-0000-0000-00000F050000}"/>
    <cellStyle name="20% - Accent1 2 2 2 2 2" xfId="1466" xr:uid="{00000000-0005-0000-0000-000010050000}"/>
    <cellStyle name="20% - Accent1 2 2 2 2 2 10" xfId="1467" xr:uid="{00000000-0005-0000-0000-000011050000}"/>
    <cellStyle name="20% - Accent1 2 2 2 2 2 10 2" xfId="1468" xr:uid="{00000000-0005-0000-0000-000012050000}"/>
    <cellStyle name="20% - Accent1 2 2 2 2 2 10 2 2" xfId="1469" xr:uid="{00000000-0005-0000-0000-000013050000}"/>
    <cellStyle name="20% - Accent1 2 2 2 2 2 10 3" xfId="1470" xr:uid="{00000000-0005-0000-0000-000014050000}"/>
    <cellStyle name="20% - Accent1 2 2 2 2 2 11" xfId="1471" xr:uid="{00000000-0005-0000-0000-000015050000}"/>
    <cellStyle name="20% - Accent1 2 2 2 2 2 11 2" xfId="1472" xr:uid="{00000000-0005-0000-0000-000016050000}"/>
    <cellStyle name="20% - Accent1 2 2 2 2 2 11 2 2" xfId="1473" xr:uid="{00000000-0005-0000-0000-000017050000}"/>
    <cellStyle name="20% - Accent1 2 2 2 2 2 11 3" xfId="1474" xr:uid="{00000000-0005-0000-0000-000018050000}"/>
    <cellStyle name="20% - Accent1 2 2 2 2 2 12" xfId="1475" xr:uid="{00000000-0005-0000-0000-000019050000}"/>
    <cellStyle name="20% - Accent1 2 2 2 2 2 12 2" xfId="1476" xr:uid="{00000000-0005-0000-0000-00001A050000}"/>
    <cellStyle name="20% - Accent1 2 2 2 2 2 13" xfId="1477" xr:uid="{00000000-0005-0000-0000-00001B050000}"/>
    <cellStyle name="20% - Accent1 2 2 2 2 2 13 2" xfId="1478" xr:uid="{00000000-0005-0000-0000-00001C050000}"/>
    <cellStyle name="20% - Accent1 2 2 2 2 2 14" xfId="1479" xr:uid="{00000000-0005-0000-0000-00001D050000}"/>
    <cellStyle name="20% - Accent1 2 2 2 2 2 2" xfId="1480" xr:uid="{00000000-0005-0000-0000-00001E050000}"/>
    <cellStyle name="20% - Accent1 2 2 2 2 2 2 10" xfId="1481" xr:uid="{00000000-0005-0000-0000-00001F050000}"/>
    <cellStyle name="20% - Accent1 2 2 2 2 2 2 10 2" xfId="1482" xr:uid="{00000000-0005-0000-0000-000020050000}"/>
    <cellStyle name="20% - Accent1 2 2 2 2 2 2 11" xfId="1483" xr:uid="{00000000-0005-0000-0000-000021050000}"/>
    <cellStyle name="20% - Accent1 2 2 2 2 2 2 2" xfId="1484" xr:uid="{00000000-0005-0000-0000-000022050000}"/>
    <cellStyle name="20% - Accent1 2 2 2 2 2 2 2 2" xfId="1485" xr:uid="{00000000-0005-0000-0000-000023050000}"/>
    <cellStyle name="20% - Accent1 2 2 2 2 2 2 2 2 2" xfId="1486" xr:uid="{00000000-0005-0000-0000-000024050000}"/>
    <cellStyle name="20% - Accent1 2 2 2 2 2 2 2 2 2 2" xfId="1487" xr:uid="{00000000-0005-0000-0000-000025050000}"/>
    <cellStyle name="20% - Accent1 2 2 2 2 2 2 2 2 2 2 2" xfId="1488" xr:uid="{00000000-0005-0000-0000-000026050000}"/>
    <cellStyle name="20% - Accent1 2 2 2 2 2 2 2 2 2 3" xfId="1489" xr:uid="{00000000-0005-0000-0000-000027050000}"/>
    <cellStyle name="20% - Accent1 2 2 2 2 2 2 2 2 3" xfId="1490" xr:uid="{00000000-0005-0000-0000-000028050000}"/>
    <cellStyle name="20% - Accent1 2 2 2 2 2 2 2 2 3 2" xfId="1491" xr:uid="{00000000-0005-0000-0000-000029050000}"/>
    <cellStyle name="20% - Accent1 2 2 2 2 2 2 2 2 4" xfId="1492" xr:uid="{00000000-0005-0000-0000-00002A050000}"/>
    <cellStyle name="20% - Accent1 2 2 2 2 2 2 2 3" xfId="1493" xr:uid="{00000000-0005-0000-0000-00002B050000}"/>
    <cellStyle name="20% - Accent1 2 2 2 2 2 2 2 3 2" xfId="1494" xr:uid="{00000000-0005-0000-0000-00002C050000}"/>
    <cellStyle name="20% - Accent1 2 2 2 2 2 2 2 3 2 2" xfId="1495" xr:uid="{00000000-0005-0000-0000-00002D050000}"/>
    <cellStyle name="20% - Accent1 2 2 2 2 2 2 2 3 2 2 2" xfId="1496" xr:uid="{00000000-0005-0000-0000-00002E050000}"/>
    <cellStyle name="20% - Accent1 2 2 2 2 2 2 2 3 2 3" xfId="1497" xr:uid="{00000000-0005-0000-0000-00002F050000}"/>
    <cellStyle name="20% - Accent1 2 2 2 2 2 2 2 3 3" xfId="1498" xr:uid="{00000000-0005-0000-0000-000030050000}"/>
    <cellStyle name="20% - Accent1 2 2 2 2 2 2 2 3 3 2" xfId="1499" xr:uid="{00000000-0005-0000-0000-000031050000}"/>
    <cellStyle name="20% - Accent1 2 2 2 2 2 2 2 3 4" xfId="1500" xr:uid="{00000000-0005-0000-0000-000032050000}"/>
    <cellStyle name="20% - Accent1 2 2 2 2 2 2 2 4" xfId="1501" xr:uid="{00000000-0005-0000-0000-000033050000}"/>
    <cellStyle name="20% - Accent1 2 2 2 2 2 2 2 4 2" xfId="1502" xr:uid="{00000000-0005-0000-0000-000034050000}"/>
    <cellStyle name="20% - Accent1 2 2 2 2 2 2 2 4 2 2" xfId="1503" xr:uid="{00000000-0005-0000-0000-000035050000}"/>
    <cellStyle name="20% - Accent1 2 2 2 2 2 2 2 4 2 2 2" xfId="1504" xr:uid="{00000000-0005-0000-0000-000036050000}"/>
    <cellStyle name="20% - Accent1 2 2 2 2 2 2 2 4 2 3" xfId="1505" xr:uid="{00000000-0005-0000-0000-000037050000}"/>
    <cellStyle name="20% - Accent1 2 2 2 2 2 2 2 4 3" xfId="1506" xr:uid="{00000000-0005-0000-0000-000038050000}"/>
    <cellStyle name="20% - Accent1 2 2 2 2 2 2 2 4 3 2" xfId="1507" xr:uid="{00000000-0005-0000-0000-000039050000}"/>
    <cellStyle name="20% - Accent1 2 2 2 2 2 2 2 4 4" xfId="1508" xr:uid="{00000000-0005-0000-0000-00003A050000}"/>
    <cellStyle name="20% - Accent1 2 2 2 2 2 2 2 5" xfId="1509" xr:uid="{00000000-0005-0000-0000-00003B050000}"/>
    <cellStyle name="20% - Accent1 2 2 2 2 2 2 2 5 2" xfId="1510" xr:uid="{00000000-0005-0000-0000-00003C050000}"/>
    <cellStyle name="20% - Accent1 2 2 2 2 2 2 2 5 2 2" xfId="1511" xr:uid="{00000000-0005-0000-0000-00003D050000}"/>
    <cellStyle name="20% - Accent1 2 2 2 2 2 2 2 5 3" xfId="1512" xr:uid="{00000000-0005-0000-0000-00003E050000}"/>
    <cellStyle name="20% - Accent1 2 2 2 2 2 2 2 6" xfId="1513" xr:uid="{00000000-0005-0000-0000-00003F050000}"/>
    <cellStyle name="20% - Accent1 2 2 2 2 2 2 2 6 2" xfId="1514" xr:uid="{00000000-0005-0000-0000-000040050000}"/>
    <cellStyle name="20% - Accent1 2 2 2 2 2 2 2 6 2 2" xfId="1515" xr:uid="{00000000-0005-0000-0000-000041050000}"/>
    <cellStyle name="20% - Accent1 2 2 2 2 2 2 2 6 3" xfId="1516" xr:uid="{00000000-0005-0000-0000-000042050000}"/>
    <cellStyle name="20% - Accent1 2 2 2 2 2 2 2 7" xfId="1517" xr:uid="{00000000-0005-0000-0000-000043050000}"/>
    <cellStyle name="20% - Accent1 2 2 2 2 2 2 2 7 2" xfId="1518" xr:uid="{00000000-0005-0000-0000-000044050000}"/>
    <cellStyle name="20% - Accent1 2 2 2 2 2 2 2 8" xfId="1519" xr:uid="{00000000-0005-0000-0000-000045050000}"/>
    <cellStyle name="20% - Accent1 2 2 2 2 2 2 2 8 2" xfId="1520" xr:uid="{00000000-0005-0000-0000-000046050000}"/>
    <cellStyle name="20% - Accent1 2 2 2 2 2 2 2 9" xfId="1521" xr:uid="{00000000-0005-0000-0000-000047050000}"/>
    <cellStyle name="20% - Accent1 2 2 2 2 2 2 3" xfId="1522" xr:uid="{00000000-0005-0000-0000-000048050000}"/>
    <cellStyle name="20% - Accent1 2 2 2 2 2 2 3 2" xfId="1523" xr:uid="{00000000-0005-0000-0000-000049050000}"/>
    <cellStyle name="20% - Accent1 2 2 2 2 2 2 3 2 2" xfId="1524" xr:uid="{00000000-0005-0000-0000-00004A050000}"/>
    <cellStyle name="20% - Accent1 2 2 2 2 2 2 3 2 2 2" xfId="1525" xr:uid="{00000000-0005-0000-0000-00004B050000}"/>
    <cellStyle name="20% - Accent1 2 2 2 2 2 2 3 2 2 2 2" xfId="1526" xr:uid="{00000000-0005-0000-0000-00004C050000}"/>
    <cellStyle name="20% - Accent1 2 2 2 2 2 2 3 2 2 3" xfId="1527" xr:uid="{00000000-0005-0000-0000-00004D050000}"/>
    <cellStyle name="20% - Accent1 2 2 2 2 2 2 3 2 3" xfId="1528" xr:uid="{00000000-0005-0000-0000-00004E050000}"/>
    <cellStyle name="20% - Accent1 2 2 2 2 2 2 3 2 3 2" xfId="1529" xr:uid="{00000000-0005-0000-0000-00004F050000}"/>
    <cellStyle name="20% - Accent1 2 2 2 2 2 2 3 2 4" xfId="1530" xr:uid="{00000000-0005-0000-0000-000050050000}"/>
    <cellStyle name="20% - Accent1 2 2 2 2 2 2 3 3" xfId="1531" xr:uid="{00000000-0005-0000-0000-000051050000}"/>
    <cellStyle name="20% - Accent1 2 2 2 2 2 2 3 3 2" xfId="1532" xr:uid="{00000000-0005-0000-0000-000052050000}"/>
    <cellStyle name="20% - Accent1 2 2 2 2 2 2 3 3 2 2" xfId="1533" xr:uid="{00000000-0005-0000-0000-000053050000}"/>
    <cellStyle name="20% - Accent1 2 2 2 2 2 2 3 3 2 2 2" xfId="1534" xr:uid="{00000000-0005-0000-0000-000054050000}"/>
    <cellStyle name="20% - Accent1 2 2 2 2 2 2 3 3 2 3" xfId="1535" xr:uid="{00000000-0005-0000-0000-000055050000}"/>
    <cellStyle name="20% - Accent1 2 2 2 2 2 2 3 3 3" xfId="1536" xr:uid="{00000000-0005-0000-0000-000056050000}"/>
    <cellStyle name="20% - Accent1 2 2 2 2 2 2 3 3 3 2" xfId="1537" xr:uid="{00000000-0005-0000-0000-000057050000}"/>
    <cellStyle name="20% - Accent1 2 2 2 2 2 2 3 3 4" xfId="1538" xr:uid="{00000000-0005-0000-0000-000058050000}"/>
    <cellStyle name="20% - Accent1 2 2 2 2 2 2 3 4" xfId="1539" xr:uid="{00000000-0005-0000-0000-000059050000}"/>
    <cellStyle name="20% - Accent1 2 2 2 2 2 2 3 4 2" xfId="1540" xr:uid="{00000000-0005-0000-0000-00005A050000}"/>
    <cellStyle name="20% - Accent1 2 2 2 2 2 2 3 4 2 2" xfId="1541" xr:uid="{00000000-0005-0000-0000-00005B050000}"/>
    <cellStyle name="20% - Accent1 2 2 2 2 2 2 3 4 2 2 2" xfId="1542" xr:uid="{00000000-0005-0000-0000-00005C050000}"/>
    <cellStyle name="20% - Accent1 2 2 2 2 2 2 3 4 2 3" xfId="1543" xr:uid="{00000000-0005-0000-0000-00005D050000}"/>
    <cellStyle name="20% - Accent1 2 2 2 2 2 2 3 4 3" xfId="1544" xr:uid="{00000000-0005-0000-0000-00005E050000}"/>
    <cellStyle name="20% - Accent1 2 2 2 2 2 2 3 4 3 2" xfId="1545" xr:uid="{00000000-0005-0000-0000-00005F050000}"/>
    <cellStyle name="20% - Accent1 2 2 2 2 2 2 3 4 4" xfId="1546" xr:uid="{00000000-0005-0000-0000-000060050000}"/>
    <cellStyle name="20% - Accent1 2 2 2 2 2 2 3 5" xfId="1547" xr:uid="{00000000-0005-0000-0000-000061050000}"/>
    <cellStyle name="20% - Accent1 2 2 2 2 2 2 3 5 2" xfId="1548" xr:uid="{00000000-0005-0000-0000-000062050000}"/>
    <cellStyle name="20% - Accent1 2 2 2 2 2 2 3 5 2 2" xfId="1549" xr:uid="{00000000-0005-0000-0000-000063050000}"/>
    <cellStyle name="20% - Accent1 2 2 2 2 2 2 3 5 3" xfId="1550" xr:uid="{00000000-0005-0000-0000-000064050000}"/>
    <cellStyle name="20% - Accent1 2 2 2 2 2 2 3 6" xfId="1551" xr:uid="{00000000-0005-0000-0000-000065050000}"/>
    <cellStyle name="20% - Accent1 2 2 2 2 2 2 3 6 2" xfId="1552" xr:uid="{00000000-0005-0000-0000-000066050000}"/>
    <cellStyle name="20% - Accent1 2 2 2 2 2 2 3 6 2 2" xfId="1553" xr:uid="{00000000-0005-0000-0000-000067050000}"/>
    <cellStyle name="20% - Accent1 2 2 2 2 2 2 3 6 3" xfId="1554" xr:uid="{00000000-0005-0000-0000-000068050000}"/>
    <cellStyle name="20% - Accent1 2 2 2 2 2 2 3 7" xfId="1555" xr:uid="{00000000-0005-0000-0000-000069050000}"/>
    <cellStyle name="20% - Accent1 2 2 2 2 2 2 3 7 2" xfId="1556" xr:uid="{00000000-0005-0000-0000-00006A050000}"/>
    <cellStyle name="20% - Accent1 2 2 2 2 2 2 3 8" xfId="1557" xr:uid="{00000000-0005-0000-0000-00006B050000}"/>
    <cellStyle name="20% - Accent1 2 2 2 2 2 2 3 8 2" xfId="1558" xr:uid="{00000000-0005-0000-0000-00006C050000}"/>
    <cellStyle name="20% - Accent1 2 2 2 2 2 2 3 9" xfId="1559" xr:uid="{00000000-0005-0000-0000-00006D050000}"/>
    <cellStyle name="20% - Accent1 2 2 2 2 2 2 4" xfId="1560" xr:uid="{00000000-0005-0000-0000-00006E050000}"/>
    <cellStyle name="20% - Accent1 2 2 2 2 2 2 4 2" xfId="1561" xr:uid="{00000000-0005-0000-0000-00006F050000}"/>
    <cellStyle name="20% - Accent1 2 2 2 2 2 2 4 2 2" xfId="1562" xr:uid="{00000000-0005-0000-0000-000070050000}"/>
    <cellStyle name="20% - Accent1 2 2 2 2 2 2 4 2 2 2" xfId="1563" xr:uid="{00000000-0005-0000-0000-000071050000}"/>
    <cellStyle name="20% - Accent1 2 2 2 2 2 2 4 2 3" xfId="1564" xr:uid="{00000000-0005-0000-0000-000072050000}"/>
    <cellStyle name="20% - Accent1 2 2 2 2 2 2 4 3" xfId="1565" xr:uid="{00000000-0005-0000-0000-000073050000}"/>
    <cellStyle name="20% - Accent1 2 2 2 2 2 2 4 3 2" xfId="1566" xr:uid="{00000000-0005-0000-0000-000074050000}"/>
    <cellStyle name="20% - Accent1 2 2 2 2 2 2 4 4" xfId="1567" xr:uid="{00000000-0005-0000-0000-000075050000}"/>
    <cellStyle name="20% - Accent1 2 2 2 2 2 2 5" xfId="1568" xr:uid="{00000000-0005-0000-0000-000076050000}"/>
    <cellStyle name="20% - Accent1 2 2 2 2 2 2 5 2" xfId="1569" xr:uid="{00000000-0005-0000-0000-000077050000}"/>
    <cellStyle name="20% - Accent1 2 2 2 2 2 2 5 2 2" xfId="1570" xr:uid="{00000000-0005-0000-0000-000078050000}"/>
    <cellStyle name="20% - Accent1 2 2 2 2 2 2 5 2 2 2" xfId="1571" xr:uid="{00000000-0005-0000-0000-000079050000}"/>
    <cellStyle name="20% - Accent1 2 2 2 2 2 2 5 2 3" xfId="1572" xr:uid="{00000000-0005-0000-0000-00007A050000}"/>
    <cellStyle name="20% - Accent1 2 2 2 2 2 2 5 3" xfId="1573" xr:uid="{00000000-0005-0000-0000-00007B050000}"/>
    <cellStyle name="20% - Accent1 2 2 2 2 2 2 5 3 2" xfId="1574" xr:uid="{00000000-0005-0000-0000-00007C050000}"/>
    <cellStyle name="20% - Accent1 2 2 2 2 2 2 5 4" xfId="1575" xr:uid="{00000000-0005-0000-0000-00007D050000}"/>
    <cellStyle name="20% - Accent1 2 2 2 2 2 2 6" xfId="1576" xr:uid="{00000000-0005-0000-0000-00007E050000}"/>
    <cellStyle name="20% - Accent1 2 2 2 2 2 2 6 2" xfId="1577" xr:uid="{00000000-0005-0000-0000-00007F050000}"/>
    <cellStyle name="20% - Accent1 2 2 2 2 2 2 6 2 2" xfId="1578" xr:uid="{00000000-0005-0000-0000-000080050000}"/>
    <cellStyle name="20% - Accent1 2 2 2 2 2 2 6 2 2 2" xfId="1579" xr:uid="{00000000-0005-0000-0000-000081050000}"/>
    <cellStyle name="20% - Accent1 2 2 2 2 2 2 6 2 3" xfId="1580" xr:uid="{00000000-0005-0000-0000-000082050000}"/>
    <cellStyle name="20% - Accent1 2 2 2 2 2 2 6 3" xfId="1581" xr:uid="{00000000-0005-0000-0000-000083050000}"/>
    <cellStyle name="20% - Accent1 2 2 2 2 2 2 6 3 2" xfId="1582" xr:uid="{00000000-0005-0000-0000-000084050000}"/>
    <cellStyle name="20% - Accent1 2 2 2 2 2 2 6 4" xfId="1583" xr:uid="{00000000-0005-0000-0000-000085050000}"/>
    <cellStyle name="20% - Accent1 2 2 2 2 2 2 7" xfId="1584" xr:uid="{00000000-0005-0000-0000-000086050000}"/>
    <cellStyle name="20% - Accent1 2 2 2 2 2 2 7 2" xfId="1585" xr:uid="{00000000-0005-0000-0000-000087050000}"/>
    <cellStyle name="20% - Accent1 2 2 2 2 2 2 7 2 2" xfId="1586" xr:uid="{00000000-0005-0000-0000-000088050000}"/>
    <cellStyle name="20% - Accent1 2 2 2 2 2 2 7 3" xfId="1587" xr:uid="{00000000-0005-0000-0000-000089050000}"/>
    <cellStyle name="20% - Accent1 2 2 2 2 2 2 8" xfId="1588" xr:uid="{00000000-0005-0000-0000-00008A050000}"/>
    <cellStyle name="20% - Accent1 2 2 2 2 2 2 8 2" xfId="1589" xr:uid="{00000000-0005-0000-0000-00008B050000}"/>
    <cellStyle name="20% - Accent1 2 2 2 2 2 2 8 2 2" xfId="1590" xr:uid="{00000000-0005-0000-0000-00008C050000}"/>
    <cellStyle name="20% - Accent1 2 2 2 2 2 2 8 3" xfId="1591" xr:uid="{00000000-0005-0000-0000-00008D050000}"/>
    <cellStyle name="20% - Accent1 2 2 2 2 2 2 9" xfId="1592" xr:uid="{00000000-0005-0000-0000-00008E050000}"/>
    <cellStyle name="20% - Accent1 2 2 2 2 2 2 9 2" xfId="1593" xr:uid="{00000000-0005-0000-0000-00008F050000}"/>
    <cellStyle name="20% - Accent1 2 2 2 2 2 3" xfId="1594" xr:uid="{00000000-0005-0000-0000-000090050000}"/>
    <cellStyle name="20% - Accent1 2 2 2 2 2 3 10" xfId="1595" xr:uid="{00000000-0005-0000-0000-000091050000}"/>
    <cellStyle name="20% - Accent1 2 2 2 2 2 3 10 2" xfId="1596" xr:uid="{00000000-0005-0000-0000-000092050000}"/>
    <cellStyle name="20% - Accent1 2 2 2 2 2 3 11" xfId="1597" xr:uid="{00000000-0005-0000-0000-000093050000}"/>
    <cellStyle name="20% - Accent1 2 2 2 2 2 3 2" xfId="1598" xr:uid="{00000000-0005-0000-0000-000094050000}"/>
    <cellStyle name="20% - Accent1 2 2 2 2 2 3 2 2" xfId="1599" xr:uid="{00000000-0005-0000-0000-000095050000}"/>
    <cellStyle name="20% - Accent1 2 2 2 2 2 3 2 2 2" xfId="1600" xr:uid="{00000000-0005-0000-0000-000096050000}"/>
    <cellStyle name="20% - Accent1 2 2 2 2 2 3 2 2 2 2" xfId="1601" xr:uid="{00000000-0005-0000-0000-000097050000}"/>
    <cellStyle name="20% - Accent1 2 2 2 2 2 3 2 2 2 2 2" xfId="1602" xr:uid="{00000000-0005-0000-0000-000098050000}"/>
    <cellStyle name="20% - Accent1 2 2 2 2 2 3 2 2 2 3" xfId="1603" xr:uid="{00000000-0005-0000-0000-000099050000}"/>
    <cellStyle name="20% - Accent1 2 2 2 2 2 3 2 2 3" xfId="1604" xr:uid="{00000000-0005-0000-0000-00009A050000}"/>
    <cellStyle name="20% - Accent1 2 2 2 2 2 3 2 2 3 2" xfId="1605" xr:uid="{00000000-0005-0000-0000-00009B050000}"/>
    <cellStyle name="20% - Accent1 2 2 2 2 2 3 2 2 4" xfId="1606" xr:uid="{00000000-0005-0000-0000-00009C050000}"/>
    <cellStyle name="20% - Accent1 2 2 2 2 2 3 2 3" xfId="1607" xr:uid="{00000000-0005-0000-0000-00009D050000}"/>
    <cellStyle name="20% - Accent1 2 2 2 2 2 3 2 3 2" xfId="1608" xr:uid="{00000000-0005-0000-0000-00009E050000}"/>
    <cellStyle name="20% - Accent1 2 2 2 2 2 3 2 3 2 2" xfId="1609" xr:uid="{00000000-0005-0000-0000-00009F050000}"/>
    <cellStyle name="20% - Accent1 2 2 2 2 2 3 2 3 2 2 2" xfId="1610" xr:uid="{00000000-0005-0000-0000-0000A0050000}"/>
    <cellStyle name="20% - Accent1 2 2 2 2 2 3 2 3 2 3" xfId="1611" xr:uid="{00000000-0005-0000-0000-0000A1050000}"/>
    <cellStyle name="20% - Accent1 2 2 2 2 2 3 2 3 3" xfId="1612" xr:uid="{00000000-0005-0000-0000-0000A2050000}"/>
    <cellStyle name="20% - Accent1 2 2 2 2 2 3 2 3 3 2" xfId="1613" xr:uid="{00000000-0005-0000-0000-0000A3050000}"/>
    <cellStyle name="20% - Accent1 2 2 2 2 2 3 2 3 4" xfId="1614" xr:uid="{00000000-0005-0000-0000-0000A4050000}"/>
    <cellStyle name="20% - Accent1 2 2 2 2 2 3 2 4" xfId="1615" xr:uid="{00000000-0005-0000-0000-0000A5050000}"/>
    <cellStyle name="20% - Accent1 2 2 2 2 2 3 2 4 2" xfId="1616" xr:uid="{00000000-0005-0000-0000-0000A6050000}"/>
    <cellStyle name="20% - Accent1 2 2 2 2 2 3 2 4 2 2" xfId="1617" xr:uid="{00000000-0005-0000-0000-0000A7050000}"/>
    <cellStyle name="20% - Accent1 2 2 2 2 2 3 2 4 2 2 2" xfId="1618" xr:uid="{00000000-0005-0000-0000-0000A8050000}"/>
    <cellStyle name="20% - Accent1 2 2 2 2 2 3 2 4 2 3" xfId="1619" xr:uid="{00000000-0005-0000-0000-0000A9050000}"/>
    <cellStyle name="20% - Accent1 2 2 2 2 2 3 2 4 3" xfId="1620" xr:uid="{00000000-0005-0000-0000-0000AA050000}"/>
    <cellStyle name="20% - Accent1 2 2 2 2 2 3 2 4 3 2" xfId="1621" xr:uid="{00000000-0005-0000-0000-0000AB050000}"/>
    <cellStyle name="20% - Accent1 2 2 2 2 2 3 2 4 4" xfId="1622" xr:uid="{00000000-0005-0000-0000-0000AC050000}"/>
    <cellStyle name="20% - Accent1 2 2 2 2 2 3 2 5" xfId="1623" xr:uid="{00000000-0005-0000-0000-0000AD050000}"/>
    <cellStyle name="20% - Accent1 2 2 2 2 2 3 2 5 2" xfId="1624" xr:uid="{00000000-0005-0000-0000-0000AE050000}"/>
    <cellStyle name="20% - Accent1 2 2 2 2 2 3 2 5 2 2" xfId="1625" xr:uid="{00000000-0005-0000-0000-0000AF050000}"/>
    <cellStyle name="20% - Accent1 2 2 2 2 2 3 2 5 3" xfId="1626" xr:uid="{00000000-0005-0000-0000-0000B0050000}"/>
    <cellStyle name="20% - Accent1 2 2 2 2 2 3 2 6" xfId="1627" xr:uid="{00000000-0005-0000-0000-0000B1050000}"/>
    <cellStyle name="20% - Accent1 2 2 2 2 2 3 2 6 2" xfId="1628" xr:uid="{00000000-0005-0000-0000-0000B2050000}"/>
    <cellStyle name="20% - Accent1 2 2 2 2 2 3 2 6 2 2" xfId="1629" xr:uid="{00000000-0005-0000-0000-0000B3050000}"/>
    <cellStyle name="20% - Accent1 2 2 2 2 2 3 2 6 3" xfId="1630" xr:uid="{00000000-0005-0000-0000-0000B4050000}"/>
    <cellStyle name="20% - Accent1 2 2 2 2 2 3 2 7" xfId="1631" xr:uid="{00000000-0005-0000-0000-0000B5050000}"/>
    <cellStyle name="20% - Accent1 2 2 2 2 2 3 2 7 2" xfId="1632" xr:uid="{00000000-0005-0000-0000-0000B6050000}"/>
    <cellStyle name="20% - Accent1 2 2 2 2 2 3 2 8" xfId="1633" xr:uid="{00000000-0005-0000-0000-0000B7050000}"/>
    <cellStyle name="20% - Accent1 2 2 2 2 2 3 2 8 2" xfId="1634" xr:uid="{00000000-0005-0000-0000-0000B8050000}"/>
    <cellStyle name="20% - Accent1 2 2 2 2 2 3 2 9" xfId="1635" xr:uid="{00000000-0005-0000-0000-0000B9050000}"/>
    <cellStyle name="20% - Accent1 2 2 2 2 2 3 3" xfId="1636" xr:uid="{00000000-0005-0000-0000-0000BA050000}"/>
    <cellStyle name="20% - Accent1 2 2 2 2 2 3 3 2" xfId="1637" xr:uid="{00000000-0005-0000-0000-0000BB050000}"/>
    <cellStyle name="20% - Accent1 2 2 2 2 2 3 3 2 2" xfId="1638" xr:uid="{00000000-0005-0000-0000-0000BC050000}"/>
    <cellStyle name="20% - Accent1 2 2 2 2 2 3 3 2 2 2" xfId="1639" xr:uid="{00000000-0005-0000-0000-0000BD050000}"/>
    <cellStyle name="20% - Accent1 2 2 2 2 2 3 3 2 2 2 2" xfId="1640" xr:uid="{00000000-0005-0000-0000-0000BE050000}"/>
    <cellStyle name="20% - Accent1 2 2 2 2 2 3 3 2 2 3" xfId="1641" xr:uid="{00000000-0005-0000-0000-0000BF050000}"/>
    <cellStyle name="20% - Accent1 2 2 2 2 2 3 3 2 3" xfId="1642" xr:uid="{00000000-0005-0000-0000-0000C0050000}"/>
    <cellStyle name="20% - Accent1 2 2 2 2 2 3 3 2 3 2" xfId="1643" xr:uid="{00000000-0005-0000-0000-0000C1050000}"/>
    <cellStyle name="20% - Accent1 2 2 2 2 2 3 3 2 4" xfId="1644" xr:uid="{00000000-0005-0000-0000-0000C2050000}"/>
    <cellStyle name="20% - Accent1 2 2 2 2 2 3 3 3" xfId="1645" xr:uid="{00000000-0005-0000-0000-0000C3050000}"/>
    <cellStyle name="20% - Accent1 2 2 2 2 2 3 3 3 2" xfId="1646" xr:uid="{00000000-0005-0000-0000-0000C4050000}"/>
    <cellStyle name="20% - Accent1 2 2 2 2 2 3 3 3 2 2" xfId="1647" xr:uid="{00000000-0005-0000-0000-0000C5050000}"/>
    <cellStyle name="20% - Accent1 2 2 2 2 2 3 3 3 2 2 2" xfId="1648" xr:uid="{00000000-0005-0000-0000-0000C6050000}"/>
    <cellStyle name="20% - Accent1 2 2 2 2 2 3 3 3 2 3" xfId="1649" xr:uid="{00000000-0005-0000-0000-0000C7050000}"/>
    <cellStyle name="20% - Accent1 2 2 2 2 2 3 3 3 3" xfId="1650" xr:uid="{00000000-0005-0000-0000-0000C8050000}"/>
    <cellStyle name="20% - Accent1 2 2 2 2 2 3 3 3 3 2" xfId="1651" xr:uid="{00000000-0005-0000-0000-0000C9050000}"/>
    <cellStyle name="20% - Accent1 2 2 2 2 2 3 3 3 4" xfId="1652" xr:uid="{00000000-0005-0000-0000-0000CA050000}"/>
    <cellStyle name="20% - Accent1 2 2 2 2 2 3 3 4" xfId="1653" xr:uid="{00000000-0005-0000-0000-0000CB050000}"/>
    <cellStyle name="20% - Accent1 2 2 2 2 2 3 3 4 2" xfId="1654" xr:uid="{00000000-0005-0000-0000-0000CC050000}"/>
    <cellStyle name="20% - Accent1 2 2 2 2 2 3 3 4 2 2" xfId="1655" xr:uid="{00000000-0005-0000-0000-0000CD050000}"/>
    <cellStyle name="20% - Accent1 2 2 2 2 2 3 3 4 2 2 2" xfId="1656" xr:uid="{00000000-0005-0000-0000-0000CE050000}"/>
    <cellStyle name="20% - Accent1 2 2 2 2 2 3 3 4 2 3" xfId="1657" xr:uid="{00000000-0005-0000-0000-0000CF050000}"/>
    <cellStyle name="20% - Accent1 2 2 2 2 2 3 3 4 3" xfId="1658" xr:uid="{00000000-0005-0000-0000-0000D0050000}"/>
    <cellStyle name="20% - Accent1 2 2 2 2 2 3 3 4 3 2" xfId="1659" xr:uid="{00000000-0005-0000-0000-0000D1050000}"/>
    <cellStyle name="20% - Accent1 2 2 2 2 2 3 3 4 4" xfId="1660" xr:uid="{00000000-0005-0000-0000-0000D2050000}"/>
    <cellStyle name="20% - Accent1 2 2 2 2 2 3 3 5" xfId="1661" xr:uid="{00000000-0005-0000-0000-0000D3050000}"/>
    <cellStyle name="20% - Accent1 2 2 2 2 2 3 3 5 2" xfId="1662" xr:uid="{00000000-0005-0000-0000-0000D4050000}"/>
    <cellStyle name="20% - Accent1 2 2 2 2 2 3 3 5 2 2" xfId="1663" xr:uid="{00000000-0005-0000-0000-0000D5050000}"/>
    <cellStyle name="20% - Accent1 2 2 2 2 2 3 3 5 3" xfId="1664" xr:uid="{00000000-0005-0000-0000-0000D6050000}"/>
    <cellStyle name="20% - Accent1 2 2 2 2 2 3 3 6" xfId="1665" xr:uid="{00000000-0005-0000-0000-0000D7050000}"/>
    <cellStyle name="20% - Accent1 2 2 2 2 2 3 3 6 2" xfId="1666" xr:uid="{00000000-0005-0000-0000-0000D8050000}"/>
    <cellStyle name="20% - Accent1 2 2 2 2 2 3 3 6 2 2" xfId="1667" xr:uid="{00000000-0005-0000-0000-0000D9050000}"/>
    <cellStyle name="20% - Accent1 2 2 2 2 2 3 3 6 3" xfId="1668" xr:uid="{00000000-0005-0000-0000-0000DA050000}"/>
    <cellStyle name="20% - Accent1 2 2 2 2 2 3 3 7" xfId="1669" xr:uid="{00000000-0005-0000-0000-0000DB050000}"/>
    <cellStyle name="20% - Accent1 2 2 2 2 2 3 3 7 2" xfId="1670" xr:uid="{00000000-0005-0000-0000-0000DC050000}"/>
    <cellStyle name="20% - Accent1 2 2 2 2 2 3 3 8" xfId="1671" xr:uid="{00000000-0005-0000-0000-0000DD050000}"/>
    <cellStyle name="20% - Accent1 2 2 2 2 2 3 3 8 2" xfId="1672" xr:uid="{00000000-0005-0000-0000-0000DE050000}"/>
    <cellStyle name="20% - Accent1 2 2 2 2 2 3 3 9" xfId="1673" xr:uid="{00000000-0005-0000-0000-0000DF050000}"/>
    <cellStyle name="20% - Accent1 2 2 2 2 2 3 4" xfId="1674" xr:uid="{00000000-0005-0000-0000-0000E0050000}"/>
    <cellStyle name="20% - Accent1 2 2 2 2 2 3 4 2" xfId="1675" xr:uid="{00000000-0005-0000-0000-0000E1050000}"/>
    <cellStyle name="20% - Accent1 2 2 2 2 2 3 4 2 2" xfId="1676" xr:uid="{00000000-0005-0000-0000-0000E2050000}"/>
    <cellStyle name="20% - Accent1 2 2 2 2 2 3 4 2 2 2" xfId="1677" xr:uid="{00000000-0005-0000-0000-0000E3050000}"/>
    <cellStyle name="20% - Accent1 2 2 2 2 2 3 4 2 3" xfId="1678" xr:uid="{00000000-0005-0000-0000-0000E4050000}"/>
    <cellStyle name="20% - Accent1 2 2 2 2 2 3 4 3" xfId="1679" xr:uid="{00000000-0005-0000-0000-0000E5050000}"/>
    <cellStyle name="20% - Accent1 2 2 2 2 2 3 4 3 2" xfId="1680" xr:uid="{00000000-0005-0000-0000-0000E6050000}"/>
    <cellStyle name="20% - Accent1 2 2 2 2 2 3 4 4" xfId="1681" xr:uid="{00000000-0005-0000-0000-0000E7050000}"/>
    <cellStyle name="20% - Accent1 2 2 2 2 2 3 5" xfId="1682" xr:uid="{00000000-0005-0000-0000-0000E8050000}"/>
    <cellStyle name="20% - Accent1 2 2 2 2 2 3 5 2" xfId="1683" xr:uid="{00000000-0005-0000-0000-0000E9050000}"/>
    <cellStyle name="20% - Accent1 2 2 2 2 2 3 5 2 2" xfId="1684" xr:uid="{00000000-0005-0000-0000-0000EA050000}"/>
    <cellStyle name="20% - Accent1 2 2 2 2 2 3 5 2 2 2" xfId="1685" xr:uid="{00000000-0005-0000-0000-0000EB050000}"/>
    <cellStyle name="20% - Accent1 2 2 2 2 2 3 5 2 3" xfId="1686" xr:uid="{00000000-0005-0000-0000-0000EC050000}"/>
    <cellStyle name="20% - Accent1 2 2 2 2 2 3 5 3" xfId="1687" xr:uid="{00000000-0005-0000-0000-0000ED050000}"/>
    <cellStyle name="20% - Accent1 2 2 2 2 2 3 5 3 2" xfId="1688" xr:uid="{00000000-0005-0000-0000-0000EE050000}"/>
    <cellStyle name="20% - Accent1 2 2 2 2 2 3 5 4" xfId="1689" xr:uid="{00000000-0005-0000-0000-0000EF050000}"/>
    <cellStyle name="20% - Accent1 2 2 2 2 2 3 6" xfId="1690" xr:uid="{00000000-0005-0000-0000-0000F0050000}"/>
    <cellStyle name="20% - Accent1 2 2 2 2 2 3 6 2" xfId="1691" xr:uid="{00000000-0005-0000-0000-0000F1050000}"/>
    <cellStyle name="20% - Accent1 2 2 2 2 2 3 6 2 2" xfId="1692" xr:uid="{00000000-0005-0000-0000-0000F2050000}"/>
    <cellStyle name="20% - Accent1 2 2 2 2 2 3 6 2 2 2" xfId="1693" xr:uid="{00000000-0005-0000-0000-0000F3050000}"/>
    <cellStyle name="20% - Accent1 2 2 2 2 2 3 6 2 3" xfId="1694" xr:uid="{00000000-0005-0000-0000-0000F4050000}"/>
    <cellStyle name="20% - Accent1 2 2 2 2 2 3 6 3" xfId="1695" xr:uid="{00000000-0005-0000-0000-0000F5050000}"/>
    <cellStyle name="20% - Accent1 2 2 2 2 2 3 6 3 2" xfId="1696" xr:uid="{00000000-0005-0000-0000-0000F6050000}"/>
    <cellStyle name="20% - Accent1 2 2 2 2 2 3 6 4" xfId="1697" xr:uid="{00000000-0005-0000-0000-0000F7050000}"/>
    <cellStyle name="20% - Accent1 2 2 2 2 2 3 7" xfId="1698" xr:uid="{00000000-0005-0000-0000-0000F8050000}"/>
    <cellStyle name="20% - Accent1 2 2 2 2 2 3 7 2" xfId="1699" xr:uid="{00000000-0005-0000-0000-0000F9050000}"/>
    <cellStyle name="20% - Accent1 2 2 2 2 2 3 7 2 2" xfId="1700" xr:uid="{00000000-0005-0000-0000-0000FA050000}"/>
    <cellStyle name="20% - Accent1 2 2 2 2 2 3 7 3" xfId="1701" xr:uid="{00000000-0005-0000-0000-0000FB050000}"/>
    <cellStyle name="20% - Accent1 2 2 2 2 2 3 8" xfId="1702" xr:uid="{00000000-0005-0000-0000-0000FC050000}"/>
    <cellStyle name="20% - Accent1 2 2 2 2 2 3 8 2" xfId="1703" xr:uid="{00000000-0005-0000-0000-0000FD050000}"/>
    <cellStyle name="20% - Accent1 2 2 2 2 2 3 8 2 2" xfId="1704" xr:uid="{00000000-0005-0000-0000-0000FE050000}"/>
    <cellStyle name="20% - Accent1 2 2 2 2 2 3 8 3" xfId="1705" xr:uid="{00000000-0005-0000-0000-0000FF050000}"/>
    <cellStyle name="20% - Accent1 2 2 2 2 2 3 9" xfId="1706" xr:uid="{00000000-0005-0000-0000-000000060000}"/>
    <cellStyle name="20% - Accent1 2 2 2 2 2 3 9 2" xfId="1707" xr:uid="{00000000-0005-0000-0000-000001060000}"/>
    <cellStyle name="20% - Accent1 2 2 2 2 2 4" xfId="1708" xr:uid="{00000000-0005-0000-0000-000002060000}"/>
    <cellStyle name="20% - Accent1 2 2 2 2 2 4 10" xfId="1709" xr:uid="{00000000-0005-0000-0000-000003060000}"/>
    <cellStyle name="20% - Accent1 2 2 2 2 2 4 10 2" xfId="1710" xr:uid="{00000000-0005-0000-0000-000004060000}"/>
    <cellStyle name="20% - Accent1 2 2 2 2 2 4 11" xfId="1711" xr:uid="{00000000-0005-0000-0000-000005060000}"/>
    <cellStyle name="20% - Accent1 2 2 2 2 2 4 2" xfId="1712" xr:uid="{00000000-0005-0000-0000-000006060000}"/>
    <cellStyle name="20% - Accent1 2 2 2 2 2 4 2 2" xfId="1713" xr:uid="{00000000-0005-0000-0000-000007060000}"/>
    <cellStyle name="20% - Accent1 2 2 2 2 2 4 2 2 2" xfId="1714" xr:uid="{00000000-0005-0000-0000-000008060000}"/>
    <cellStyle name="20% - Accent1 2 2 2 2 2 4 2 2 2 2" xfId="1715" xr:uid="{00000000-0005-0000-0000-000009060000}"/>
    <cellStyle name="20% - Accent1 2 2 2 2 2 4 2 2 2 2 2" xfId="1716" xr:uid="{00000000-0005-0000-0000-00000A060000}"/>
    <cellStyle name="20% - Accent1 2 2 2 2 2 4 2 2 2 3" xfId="1717" xr:uid="{00000000-0005-0000-0000-00000B060000}"/>
    <cellStyle name="20% - Accent1 2 2 2 2 2 4 2 2 3" xfId="1718" xr:uid="{00000000-0005-0000-0000-00000C060000}"/>
    <cellStyle name="20% - Accent1 2 2 2 2 2 4 2 2 3 2" xfId="1719" xr:uid="{00000000-0005-0000-0000-00000D060000}"/>
    <cellStyle name="20% - Accent1 2 2 2 2 2 4 2 2 4" xfId="1720" xr:uid="{00000000-0005-0000-0000-00000E060000}"/>
    <cellStyle name="20% - Accent1 2 2 2 2 2 4 2 3" xfId="1721" xr:uid="{00000000-0005-0000-0000-00000F060000}"/>
    <cellStyle name="20% - Accent1 2 2 2 2 2 4 2 3 2" xfId="1722" xr:uid="{00000000-0005-0000-0000-000010060000}"/>
    <cellStyle name="20% - Accent1 2 2 2 2 2 4 2 3 2 2" xfId="1723" xr:uid="{00000000-0005-0000-0000-000011060000}"/>
    <cellStyle name="20% - Accent1 2 2 2 2 2 4 2 3 2 2 2" xfId="1724" xr:uid="{00000000-0005-0000-0000-000012060000}"/>
    <cellStyle name="20% - Accent1 2 2 2 2 2 4 2 3 2 3" xfId="1725" xr:uid="{00000000-0005-0000-0000-000013060000}"/>
    <cellStyle name="20% - Accent1 2 2 2 2 2 4 2 3 3" xfId="1726" xr:uid="{00000000-0005-0000-0000-000014060000}"/>
    <cellStyle name="20% - Accent1 2 2 2 2 2 4 2 3 3 2" xfId="1727" xr:uid="{00000000-0005-0000-0000-000015060000}"/>
    <cellStyle name="20% - Accent1 2 2 2 2 2 4 2 3 4" xfId="1728" xr:uid="{00000000-0005-0000-0000-000016060000}"/>
    <cellStyle name="20% - Accent1 2 2 2 2 2 4 2 4" xfId="1729" xr:uid="{00000000-0005-0000-0000-000017060000}"/>
    <cellStyle name="20% - Accent1 2 2 2 2 2 4 2 4 2" xfId="1730" xr:uid="{00000000-0005-0000-0000-000018060000}"/>
    <cellStyle name="20% - Accent1 2 2 2 2 2 4 2 4 2 2" xfId="1731" xr:uid="{00000000-0005-0000-0000-000019060000}"/>
    <cellStyle name="20% - Accent1 2 2 2 2 2 4 2 4 2 2 2" xfId="1732" xr:uid="{00000000-0005-0000-0000-00001A060000}"/>
    <cellStyle name="20% - Accent1 2 2 2 2 2 4 2 4 2 3" xfId="1733" xr:uid="{00000000-0005-0000-0000-00001B060000}"/>
    <cellStyle name="20% - Accent1 2 2 2 2 2 4 2 4 3" xfId="1734" xr:uid="{00000000-0005-0000-0000-00001C060000}"/>
    <cellStyle name="20% - Accent1 2 2 2 2 2 4 2 4 3 2" xfId="1735" xr:uid="{00000000-0005-0000-0000-00001D060000}"/>
    <cellStyle name="20% - Accent1 2 2 2 2 2 4 2 4 4" xfId="1736" xr:uid="{00000000-0005-0000-0000-00001E060000}"/>
    <cellStyle name="20% - Accent1 2 2 2 2 2 4 2 5" xfId="1737" xr:uid="{00000000-0005-0000-0000-00001F060000}"/>
    <cellStyle name="20% - Accent1 2 2 2 2 2 4 2 5 2" xfId="1738" xr:uid="{00000000-0005-0000-0000-000020060000}"/>
    <cellStyle name="20% - Accent1 2 2 2 2 2 4 2 5 2 2" xfId="1739" xr:uid="{00000000-0005-0000-0000-000021060000}"/>
    <cellStyle name="20% - Accent1 2 2 2 2 2 4 2 5 3" xfId="1740" xr:uid="{00000000-0005-0000-0000-000022060000}"/>
    <cellStyle name="20% - Accent1 2 2 2 2 2 4 2 6" xfId="1741" xr:uid="{00000000-0005-0000-0000-000023060000}"/>
    <cellStyle name="20% - Accent1 2 2 2 2 2 4 2 6 2" xfId="1742" xr:uid="{00000000-0005-0000-0000-000024060000}"/>
    <cellStyle name="20% - Accent1 2 2 2 2 2 4 2 6 2 2" xfId="1743" xr:uid="{00000000-0005-0000-0000-000025060000}"/>
    <cellStyle name="20% - Accent1 2 2 2 2 2 4 2 6 3" xfId="1744" xr:uid="{00000000-0005-0000-0000-000026060000}"/>
    <cellStyle name="20% - Accent1 2 2 2 2 2 4 2 7" xfId="1745" xr:uid="{00000000-0005-0000-0000-000027060000}"/>
    <cellStyle name="20% - Accent1 2 2 2 2 2 4 2 7 2" xfId="1746" xr:uid="{00000000-0005-0000-0000-000028060000}"/>
    <cellStyle name="20% - Accent1 2 2 2 2 2 4 2 8" xfId="1747" xr:uid="{00000000-0005-0000-0000-000029060000}"/>
    <cellStyle name="20% - Accent1 2 2 2 2 2 4 2 8 2" xfId="1748" xr:uid="{00000000-0005-0000-0000-00002A060000}"/>
    <cellStyle name="20% - Accent1 2 2 2 2 2 4 2 9" xfId="1749" xr:uid="{00000000-0005-0000-0000-00002B060000}"/>
    <cellStyle name="20% - Accent1 2 2 2 2 2 4 3" xfId="1750" xr:uid="{00000000-0005-0000-0000-00002C060000}"/>
    <cellStyle name="20% - Accent1 2 2 2 2 2 4 3 2" xfId="1751" xr:uid="{00000000-0005-0000-0000-00002D060000}"/>
    <cellStyle name="20% - Accent1 2 2 2 2 2 4 3 2 2" xfId="1752" xr:uid="{00000000-0005-0000-0000-00002E060000}"/>
    <cellStyle name="20% - Accent1 2 2 2 2 2 4 3 2 2 2" xfId="1753" xr:uid="{00000000-0005-0000-0000-00002F060000}"/>
    <cellStyle name="20% - Accent1 2 2 2 2 2 4 3 2 2 2 2" xfId="1754" xr:uid="{00000000-0005-0000-0000-000030060000}"/>
    <cellStyle name="20% - Accent1 2 2 2 2 2 4 3 2 2 3" xfId="1755" xr:uid="{00000000-0005-0000-0000-000031060000}"/>
    <cellStyle name="20% - Accent1 2 2 2 2 2 4 3 2 3" xfId="1756" xr:uid="{00000000-0005-0000-0000-000032060000}"/>
    <cellStyle name="20% - Accent1 2 2 2 2 2 4 3 2 3 2" xfId="1757" xr:uid="{00000000-0005-0000-0000-000033060000}"/>
    <cellStyle name="20% - Accent1 2 2 2 2 2 4 3 2 4" xfId="1758" xr:uid="{00000000-0005-0000-0000-000034060000}"/>
    <cellStyle name="20% - Accent1 2 2 2 2 2 4 3 3" xfId="1759" xr:uid="{00000000-0005-0000-0000-000035060000}"/>
    <cellStyle name="20% - Accent1 2 2 2 2 2 4 3 3 2" xfId="1760" xr:uid="{00000000-0005-0000-0000-000036060000}"/>
    <cellStyle name="20% - Accent1 2 2 2 2 2 4 3 3 2 2" xfId="1761" xr:uid="{00000000-0005-0000-0000-000037060000}"/>
    <cellStyle name="20% - Accent1 2 2 2 2 2 4 3 3 2 2 2" xfId="1762" xr:uid="{00000000-0005-0000-0000-000038060000}"/>
    <cellStyle name="20% - Accent1 2 2 2 2 2 4 3 3 2 3" xfId="1763" xr:uid="{00000000-0005-0000-0000-000039060000}"/>
    <cellStyle name="20% - Accent1 2 2 2 2 2 4 3 3 3" xfId="1764" xr:uid="{00000000-0005-0000-0000-00003A060000}"/>
    <cellStyle name="20% - Accent1 2 2 2 2 2 4 3 3 3 2" xfId="1765" xr:uid="{00000000-0005-0000-0000-00003B060000}"/>
    <cellStyle name="20% - Accent1 2 2 2 2 2 4 3 3 4" xfId="1766" xr:uid="{00000000-0005-0000-0000-00003C060000}"/>
    <cellStyle name="20% - Accent1 2 2 2 2 2 4 3 4" xfId="1767" xr:uid="{00000000-0005-0000-0000-00003D060000}"/>
    <cellStyle name="20% - Accent1 2 2 2 2 2 4 3 4 2" xfId="1768" xr:uid="{00000000-0005-0000-0000-00003E060000}"/>
    <cellStyle name="20% - Accent1 2 2 2 2 2 4 3 4 2 2" xfId="1769" xr:uid="{00000000-0005-0000-0000-00003F060000}"/>
    <cellStyle name="20% - Accent1 2 2 2 2 2 4 3 4 2 2 2" xfId="1770" xr:uid="{00000000-0005-0000-0000-000040060000}"/>
    <cellStyle name="20% - Accent1 2 2 2 2 2 4 3 4 2 3" xfId="1771" xr:uid="{00000000-0005-0000-0000-000041060000}"/>
    <cellStyle name="20% - Accent1 2 2 2 2 2 4 3 4 3" xfId="1772" xr:uid="{00000000-0005-0000-0000-000042060000}"/>
    <cellStyle name="20% - Accent1 2 2 2 2 2 4 3 4 3 2" xfId="1773" xr:uid="{00000000-0005-0000-0000-000043060000}"/>
    <cellStyle name="20% - Accent1 2 2 2 2 2 4 3 4 4" xfId="1774" xr:uid="{00000000-0005-0000-0000-000044060000}"/>
    <cellStyle name="20% - Accent1 2 2 2 2 2 4 3 5" xfId="1775" xr:uid="{00000000-0005-0000-0000-000045060000}"/>
    <cellStyle name="20% - Accent1 2 2 2 2 2 4 3 5 2" xfId="1776" xr:uid="{00000000-0005-0000-0000-000046060000}"/>
    <cellStyle name="20% - Accent1 2 2 2 2 2 4 3 5 2 2" xfId="1777" xr:uid="{00000000-0005-0000-0000-000047060000}"/>
    <cellStyle name="20% - Accent1 2 2 2 2 2 4 3 5 3" xfId="1778" xr:uid="{00000000-0005-0000-0000-000048060000}"/>
    <cellStyle name="20% - Accent1 2 2 2 2 2 4 3 6" xfId="1779" xr:uid="{00000000-0005-0000-0000-000049060000}"/>
    <cellStyle name="20% - Accent1 2 2 2 2 2 4 3 6 2" xfId="1780" xr:uid="{00000000-0005-0000-0000-00004A060000}"/>
    <cellStyle name="20% - Accent1 2 2 2 2 2 4 3 6 2 2" xfId="1781" xr:uid="{00000000-0005-0000-0000-00004B060000}"/>
    <cellStyle name="20% - Accent1 2 2 2 2 2 4 3 6 3" xfId="1782" xr:uid="{00000000-0005-0000-0000-00004C060000}"/>
    <cellStyle name="20% - Accent1 2 2 2 2 2 4 3 7" xfId="1783" xr:uid="{00000000-0005-0000-0000-00004D060000}"/>
    <cellStyle name="20% - Accent1 2 2 2 2 2 4 3 7 2" xfId="1784" xr:uid="{00000000-0005-0000-0000-00004E060000}"/>
    <cellStyle name="20% - Accent1 2 2 2 2 2 4 3 8" xfId="1785" xr:uid="{00000000-0005-0000-0000-00004F060000}"/>
    <cellStyle name="20% - Accent1 2 2 2 2 2 4 3 8 2" xfId="1786" xr:uid="{00000000-0005-0000-0000-000050060000}"/>
    <cellStyle name="20% - Accent1 2 2 2 2 2 4 3 9" xfId="1787" xr:uid="{00000000-0005-0000-0000-000051060000}"/>
    <cellStyle name="20% - Accent1 2 2 2 2 2 4 4" xfId="1788" xr:uid="{00000000-0005-0000-0000-000052060000}"/>
    <cellStyle name="20% - Accent1 2 2 2 2 2 4 4 2" xfId="1789" xr:uid="{00000000-0005-0000-0000-000053060000}"/>
    <cellStyle name="20% - Accent1 2 2 2 2 2 4 4 2 2" xfId="1790" xr:uid="{00000000-0005-0000-0000-000054060000}"/>
    <cellStyle name="20% - Accent1 2 2 2 2 2 4 4 2 2 2" xfId="1791" xr:uid="{00000000-0005-0000-0000-000055060000}"/>
    <cellStyle name="20% - Accent1 2 2 2 2 2 4 4 2 3" xfId="1792" xr:uid="{00000000-0005-0000-0000-000056060000}"/>
    <cellStyle name="20% - Accent1 2 2 2 2 2 4 4 3" xfId="1793" xr:uid="{00000000-0005-0000-0000-000057060000}"/>
    <cellStyle name="20% - Accent1 2 2 2 2 2 4 4 3 2" xfId="1794" xr:uid="{00000000-0005-0000-0000-000058060000}"/>
    <cellStyle name="20% - Accent1 2 2 2 2 2 4 4 4" xfId="1795" xr:uid="{00000000-0005-0000-0000-000059060000}"/>
    <cellStyle name="20% - Accent1 2 2 2 2 2 4 5" xfId="1796" xr:uid="{00000000-0005-0000-0000-00005A060000}"/>
    <cellStyle name="20% - Accent1 2 2 2 2 2 4 5 2" xfId="1797" xr:uid="{00000000-0005-0000-0000-00005B060000}"/>
    <cellStyle name="20% - Accent1 2 2 2 2 2 4 5 2 2" xfId="1798" xr:uid="{00000000-0005-0000-0000-00005C060000}"/>
    <cellStyle name="20% - Accent1 2 2 2 2 2 4 5 2 2 2" xfId="1799" xr:uid="{00000000-0005-0000-0000-00005D060000}"/>
    <cellStyle name="20% - Accent1 2 2 2 2 2 4 5 2 3" xfId="1800" xr:uid="{00000000-0005-0000-0000-00005E060000}"/>
    <cellStyle name="20% - Accent1 2 2 2 2 2 4 5 3" xfId="1801" xr:uid="{00000000-0005-0000-0000-00005F060000}"/>
    <cellStyle name="20% - Accent1 2 2 2 2 2 4 5 3 2" xfId="1802" xr:uid="{00000000-0005-0000-0000-000060060000}"/>
    <cellStyle name="20% - Accent1 2 2 2 2 2 4 5 4" xfId="1803" xr:uid="{00000000-0005-0000-0000-000061060000}"/>
    <cellStyle name="20% - Accent1 2 2 2 2 2 4 6" xfId="1804" xr:uid="{00000000-0005-0000-0000-000062060000}"/>
    <cellStyle name="20% - Accent1 2 2 2 2 2 4 6 2" xfId="1805" xr:uid="{00000000-0005-0000-0000-000063060000}"/>
    <cellStyle name="20% - Accent1 2 2 2 2 2 4 6 2 2" xfId="1806" xr:uid="{00000000-0005-0000-0000-000064060000}"/>
    <cellStyle name="20% - Accent1 2 2 2 2 2 4 6 2 2 2" xfId="1807" xr:uid="{00000000-0005-0000-0000-000065060000}"/>
    <cellStyle name="20% - Accent1 2 2 2 2 2 4 6 2 3" xfId="1808" xr:uid="{00000000-0005-0000-0000-000066060000}"/>
    <cellStyle name="20% - Accent1 2 2 2 2 2 4 6 3" xfId="1809" xr:uid="{00000000-0005-0000-0000-000067060000}"/>
    <cellStyle name="20% - Accent1 2 2 2 2 2 4 6 3 2" xfId="1810" xr:uid="{00000000-0005-0000-0000-000068060000}"/>
    <cellStyle name="20% - Accent1 2 2 2 2 2 4 6 4" xfId="1811" xr:uid="{00000000-0005-0000-0000-000069060000}"/>
    <cellStyle name="20% - Accent1 2 2 2 2 2 4 7" xfId="1812" xr:uid="{00000000-0005-0000-0000-00006A060000}"/>
    <cellStyle name="20% - Accent1 2 2 2 2 2 4 7 2" xfId="1813" xr:uid="{00000000-0005-0000-0000-00006B060000}"/>
    <cellStyle name="20% - Accent1 2 2 2 2 2 4 7 2 2" xfId="1814" xr:uid="{00000000-0005-0000-0000-00006C060000}"/>
    <cellStyle name="20% - Accent1 2 2 2 2 2 4 7 3" xfId="1815" xr:uid="{00000000-0005-0000-0000-00006D060000}"/>
    <cellStyle name="20% - Accent1 2 2 2 2 2 4 8" xfId="1816" xr:uid="{00000000-0005-0000-0000-00006E060000}"/>
    <cellStyle name="20% - Accent1 2 2 2 2 2 4 8 2" xfId="1817" xr:uid="{00000000-0005-0000-0000-00006F060000}"/>
    <cellStyle name="20% - Accent1 2 2 2 2 2 4 8 2 2" xfId="1818" xr:uid="{00000000-0005-0000-0000-000070060000}"/>
    <cellStyle name="20% - Accent1 2 2 2 2 2 4 8 3" xfId="1819" xr:uid="{00000000-0005-0000-0000-000071060000}"/>
    <cellStyle name="20% - Accent1 2 2 2 2 2 4 9" xfId="1820" xr:uid="{00000000-0005-0000-0000-000072060000}"/>
    <cellStyle name="20% - Accent1 2 2 2 2 2 4 9 2" xfId="1821" xr:uid="{00000000-0005-0000-0000-000073060000}"/>
    <cellStyle name="20% - Accent1 2 2 2 2 2 5" xfId="1822" xr:uid="{00000000-0005-0000-0000-000074060000}"/>
    <cellStyle name="20% - Accent1 2 2 2 2 2 5 2" xfId="1823" xr:uid="{00000000-0005-0000-0000-000075060000}"/>
    <cellStyle name="20% - Accent1 2 2 2 2 2 5 2 2" xfId="1824" xr:uid="{00000000-0005-0000-0000-000076060000}"/>
    <cellStyle name="20% - Accent1 2 2 2 2 2 5 2 2 2" xfId="1825" xr:uid="{00000000-0005-0000-0000-000077060000}"/>
    <cellStyle name="20% - Accent1 2 2 2 2 2 5 2 2 2 2" xfId="1826" xr:uid="{00000000-0005-0000-0000-000078060000}"/>
    <cellStyle name="20% - Accent1 2 2 2 2 2 5 2 2 3" xfId="1827" xr:uid="{00000000-0005-0000-0000-000079060000}"/>
    <cellStyle name="20% - Accent1 2 2 2 2 2 5 2 3" xfId="1828" xr:uid="{00000000-0005-0000-0000-00007A060000}"/>
    <cellStyle name="20% - Accent1 2 2 2 2 2 5 2 3 2" xfId="1829" xr:uid="{00000000-0005-0000-0000-00007B060000}"/>
    <cellStyle name="20% - Accent1 2 2 2 2 2 5 2 4" xfId="1830" xr:uid="{00000000-0005-0000-0000-00007C060000}"/>
    <cellStyle name="20% - Accent1 2 2 2 2 2 5 3" xfId="1831" xr:uid="{00000000-0005-0000-0000-00007D060000}"/>
    <cellStyle name="20% - Accent1 2 2 2 2 2 5 3 2" xfId="1832" xr:uid="{00000000-0005-0000-0000-00007E060000}"/>
    <cellStyle name="20% - Accent1 2 2 2 2 2 5 3 2 2" xfId="1833" xr:uid="{00000000-0005-0000-0000-00007F060000}"/>
    <cellStyle name="20% - Accent1 2 2 2 2 2 5 3 2 2 2" xfId="1834" xr:uid="{00000000-0005-0000-0000-000080060000}"/>
    <cellStyle name="20% - Accent1 2 2 2 2 2 5 3 2 3" xfId="1835" xr:uid="{00000000-0005-0000-0000-000081060000}"/>
    <cellStyle name="20% - Accent1 2 2 2 2 2 5 3 3" xfId="1836" xr:uid="{00000000-0005-0000-0000-000082060000}"/>
    <cellStyle name="20% - Accent1 2 2 2 2 2 5 3 3 2" xfId="1837" xr:uid="{00000000-0005-0000-0000-000083060000}"/>
    <cellStyle name="20% - Accent1 2 2 2 2 2 5 3 4" xfId="1838" xr:uid="{00000000-0005-0000-0000-000084060000}"/>
    <cellStyle name="20% - Accent1 2 2 2 2 2 5 4" xfId="1839" xr:uid="{00000000-0005-0000-0000-000085060000}"/>
    <cellStyle name="20% - Accent1 2 2 2 2 2 5 4 2" xfId="1840" xr:uid="{00000000-0005-0000-0000-000086060000}"/>
    <cellStyle name="20% - Accent1 2 2 2 2 2 5 4 2 2" xfId="1841" xr:uid="{00000000-0005-0000-0000-000087060000}"/>
    <cellStyle name="20% - Accent1 2 2 2 2 2 5 4 2 2 2" xfId="1842" xr:uid="{00000000-0005-0000-0000-000088060000}"/>
    <cellStyle name="20% - Accent1 2 2 2 2 2 5 4 2 3" xfId="1843" xr:uid="{00000000-0005-0000-0000-000089060000}"/>
    <cellStyle name="20% - Accent1 2 2 2 2 2 5 4 3" xfId="1844" xr:uid="{00000000-0005-0000-0000-00008A060000}"/>
    <cellStyle name="20% - Accent1 2 2 2 2 2 5 4 3 2" xfId="1845" xr:uid="{00000000-0005-0000-0000-00008B060000}"/>
    <cellStyle name="20% - Accent1 2 2 2 2 2 5 4 4" xfId="1846" xr:uid="{00000000-0005-0000-0000-00008C060000}"/>
    <cellStyle name="20% - Accent1 2 2 2 2 2 5 5" xfId="1847" xr:uid="{00000000-0005-0000-0000-00008D060000}"/>
    <cellStyle name="20% - Accent1 2 2 2 2 2 5 5 2" xfId="1848" xr:uid="{00000000-0005-0000-0000-00008E060000}"/>
    <cellStyle name="20% - Accent1 2 2 2 2 2 5 5 2 2" xfId="1849" xr:uid="{00000000-0005-0000-0000-00008F060000}"/>
    <cellStyle name="20% - Accent1 2 2 2 2 2 5 5 3" xfId="1850" xr:uid="{00000000-0005-0000-0000-000090060000}"/>
    <cellStyle name="20% - Accent1 2 2 2 2 2 5 6" xfId="1851" xr:uid="{00000000-0005-0000-0000-000091060000}"/>
    <cellStyle name="20% - Accent1 2 2 2 2 2 5 6 2" xfId="1852" xr:uid="{00000000-0005-0000-0000-000092060000}"/>
    <cellStyle name="20% - Accent1 2 2 2 2 2 5 6 2 2" xfId="1853" xr:uid="{00000000-0005-0000-0000-000093060000}"/>
    <cellStyle name="20% - Accent1 2 2 2 2 2 5 6 3" xfId="1854" xr:uid="{00000000-0005-0000-0000-000094060000}"/>
    <cellStyle name="20% - Accent1 2 2 2 2 2 5 7" xfId="1855" xr:uid="{00000000-0005-0000-0000-000095060000}"/>
    <cellStyle name="20% - Accent1 2 2 2 2 2 5 7 2" xfId="1856" xr:uid="{00000000-0005-0000-0000-000096060000}"/>
    <cellStyle name="20% - Accent1 2 2 2 2 2 5 8" xfId="1857" xr:uid="{00000000-0005-0000-0000-000097060000}"/>
    <cellStyle name="20% - Accent1 2 2 2 2 2 5 8 2" xfId="1858" xr:uid="{00000000-0005-0000-0000-000098060000}"/>
    <cellStyle name="20% - Accent1 2 2 2 2 2 5 9" xfId="1859" xr:uid="{00000000-0005-0000-0000-000099060000}"/>
    <cellStyle name="20% - Accent1 2 2 2 2 2 6" xfId="1860" xr:uid="{00000000-0005-0000-0000-00009A060000}"/>
    <cellStyle name="20% - Accent1 2 2 2 2 2 6 2" xfId="1861" xr:uid="{00000000-0005-0000-0000-00009B060000}"/>
    <cellStyle name="20% - Accent1 2 2 2 2 2 6 2 2" xfId="1862" xr:uid="{00000000-0005-0000-0000-00009C060000}"/>
    <cellStyle name="20% - Accent1 2 2 2 2 2 6 2 2 2" xfId="1863" xr:uid="{00000000-0005-0000-0000-00009D060000}"/>
    <cellStyle name="20% - Accent1 2 2 2 2 2 6 2 2 2 2" xfId="1864" xr:uid="{00000000-0005-0000-0000-00009E060000}"/>
    <cellStyle name="20% - Accent1 2 2 2 2 2 6 2 2 3" xfId="1865" xr:uid="{00000000-0005-0000-0000-00009F060000}"/>
    <cellStyle name="20% - Accent1 2 2 2 2 2 6 2 3" xfId="1866" xr:uid="{00000000-0005-0000-0000-0000A0060000}"/>
    <cellStyle name="20% - Accent1 2 2 2 2 2 6 2 3 2" xfId="1867" xr:uid="{00000000-0005-0000-0000-0000A1060000}"/>
    <cellStyle name="20% - Accent1 2 2 2 2 2 6 2 4" xfId="1868" xr:uid="{00000000-0005-0000-0000-0000A2060000}"/>
    <cellStyle name="20% - Accent1 2 2 2 2 2 6 3" xfId="1869" xr:uid="{00000000-0005-0000-0000-0000A3060000}"/>
    <cellStyle name="20% - Accent1 2 2 2 2 2 6 3 2" xfId="1870" xr:uid="{00000000-0005-0000-0000-0000A4060000}"/>
    <cellStyle name="20% - Accent1 2 2 2 2 2 6 3 2 2" xfId="1871" xr:uid="{00000000-0005-0000-0000-0000A5060000}"/>
    <cellStyle name="20% - Accent1 2 2 2 2 2 6 3 2 2 2" xfId="1872" xr:uid="{00000000-0005-0000-0000-0000A6060000}"/>
    <cellStyle name="20% - Accent1 2 2 2 2 2 6 3 2 3" xfId="1873" xr:uid="{00000000-0005-0000-0000-0000A7060000}"/>
    <cellStyle name="20% - Accent1 2 2 2 2 2 6 3 3" xfId="1874" xr:uid="{00000000-0005-0000-0000-0000A8060000}"/>
    <cellStyle name="20% - Accent1 2 2 2 2 2 6 3 3 2" xfId="1875" xr:uid="{00000000-0005-0000-0000-0000A9060000}"/>
    <cellStyle name="20% - Accent1 2 2 2 2 2 6 3 4" xfId="1876" xr:uid="{00000000-0005-0000-0000-0000AA060000}"/>
    <cellStyle name="20% - Accent1 2 2 2 2 2 6 4" xfId="1877" xr:uid="{00000000-0005-0000-0000-0000AB060000}"/>
    <cellStyle name="20% - Accent1 2 2 2 2 2 6 4 2" xfId="1878" xr:uid="{00000000-0005-0000-0000-0000AC060000}"/>
    <cellStyle name="20% - Accent1 2 2 2 2 2 6 4 2 2" xfId="1879" xr:uid="{00000000-0005-0000-0000-0000AD060000}"/>
    <cellStyle name="20% - Accent1 2 2 2 2 2 6 4 2 2 2" xfId="1880" xr:uid="{00000000-0005-0000-0000-0000AE060000}"/>
    <cellStyle name="20% - Accent1 2 2 2 2 2 6 4 2 3" xfId="1881" xr:uid="{00000000-0005-0000-0000-0000AF060000}"/>
    <cellStyle name="20% - Accent1 2 2 2 2 2 6 4 3" xfId="1882" xr:uid="{00000000-0005-0000-0000-0000B0060000}"/>
    <cellStyle name="20% - Accent1 2 2 2 2 2 6 4 3 2" xfId="1883" xr:uid="{00000000-0005-0000-0000-0000B1060000}"/>
    <cellStyle name="20% - Accent1 2 2 2 2 2 6 4 4" xfId="1884" xr:uid="{00000000-0005-0000-0000-0000B2060000}"/>
    <cellStyle name="20% - Accent1 2 2 2 2 2 6 5" xfId="1885" xr:uid="{00000000-0005-0000-0000-0000B3060000}"/>
    <cellStyle name="20% - Accent1 2 2 2 2 2 6 5 2" xfId="1886" xr:uid="{00000000-0005-0000-0000-0000B4060000}"/>
    <cellStyle name="20% - Accent1 2 2 2 2 2 6 5 2 2" xfId="1887" xr:uid="{00000000-0005-0000-0000-0000B5060000}"/>
    <cellStyle name="20% - Accent1 2 2 2 2 2 6 5 3" xfId="1888" xr:uid="{00000000-0005-0000-0000-0000B6060000}"/>
    <cellStyle name="20% - Accent1 2 2 2 2 2 6 6" xfId="1889" xr:uid="{00000000-0005-0000-0000-0000B7060000}"/>
    <cellStyle name="20% - Accent1 2 2 2 2 2 6 6 2" xfId="1890" xr:uid="{00000000-0005-0000-0000-0000B8060000}"/>
    <cellStyle name="20% - Accent1 2 2 2 2 2 6 6 2 2" xfId="1891" xr:uid="{00000000-0005-0000-0000-0000B9060000}"/>
    <cellStyle name="20% - Accent1 2 2 2 2 2 6 6 3" xfId="1892" xr:uid="{00000000-0005-0000-0000-0000BA060000}"/>
    <cellStyle name="20% - Accent1 2 2 2 2 2 6 7" xfId="1893" xr:uid="{00000000-0005-0000-0000-0000BB060000}"/>
    <cellStyle name="20% - Accent1 2 2 2 2 2 6 7 2" xfId="1894" xr:uid="{00000000-0005-0000-0000-0000BC060000}"/>
    <cellStyle name="20% - Accent1 2 2 2 2 2 6 8" xfId="1895" xr:uid="{00000000-0005-0000-0000-0000BD060000}"/>
    <cellStyle name="20% - Accent1 2 2 2 2 2 6 8 2" xfId="1896" xr:uid="{00000000-0005-0000-0000-0000BE060000}"/>
    <cellStyle name="20% - Accent1 2 2 2 2 2 6 9" xfId="1897" xr:uid="{00000000-0005-0000-0000-0000BF060000}"/>
    <cellStyle name="20% - Accent1 2 2 2 2 2 7" xfId="1898" xr:uid="{00000000-0005-0000-0000-0000C0060000}"/>
    <cellStyle name="20% - Accent1 2 2 2 2 2 7 2" xfId="1899" xr:uid="{00000000-0005-0000-0000-0000C1060000}"/>
    <cellStyle name="20% - Accent1 2 2 2 2 2 7 2 2" xfId="1900" xr:uid="{00000000-0005-0000-0000-0000C2060000}"/>
    <cellStyle name="20% - Accent1 2 2 2 2 2 7 2 2 2" xfId="1901" xr:uid="{00000000-0005-0000-0000-0000C3060000}"/>
    <cellStyle name="20% - Accent1 2 2 2 2 2 7 2 3" xfId="1902" xr:uid="{00000000-0005-0000-0000-0000C4060000}"/>
    <cellStyle name="20% - Accent1 2 2 2 2 2 7 3" xfId="1903" xr:uid="{00000000-0005-0000-0000-0000C5060000}"/>
    <cellStyle name="20% - Accent1 2 2 2 2 2 7 3 2" xfId="1904" xr:uid="{00000000-0005-0000-0000-0000C6060000}"/>
    <cellStyle name="20% - Accent1 2 2 2 2 2 7 4" xfId="1905" xr:uid="{00000000-0005-0000-0000-0000C7060000}"/>
    <cellStyle name="20% - Accent1 2 2 2 2 2 8" xfId="1906" xr:uid="{00000000-0005-0000-0000-0000C8060000}"/>
    <cellStyle name="20% - Accent1 2 2 2 2 2 8 2" xfId="1907" xr:uid="{00000000-0005-0000-0000-0000C9060000}"/>
    <cellStyle name="20% - Accent1 2 2 2 2 2 8 2 2" xfId="1908" xr:uid="{00000000-0005-0000-0000-0000CA060000}"/>
    <cellStyle name="20% - Accent1 2 2 2 2 2 8 2 2 2" xfId="1909" xr:uid="{00000000-0005-0000-0000-0000CB060000}"/>
    <cellStyle name="20% - Accent1 2 2 2 2 2 8 2 3" xfId="1910" xr:uid="{00000000-0005-0000-0000-0000CC060000}"/>
    <cellStyle name="20% - Accent1 2 2 2 2 2 8 3" xfId="1911" xr:uid="{00000000-0005-0000-0000-0000CD060000}"/>
    <cellStyle name="20% - Accent1 2 2 2 2 2 8 3 2" xfId="1912" xr:uid="{00000000-0005-0000-0000-0000CE060000}"/>
    <cellStyle name="20% - Accent1 2 2 2 2 2 8 4" xfId="1913" xr:uid="{00000000-0005-0000-0000-0000CF060000}"/>
    <cellStyle name="20% - Accent1 2 2 2 2 2 9" xfId="1914" xr:uid="{00000000-0005-0000-0000-0000D0060000}"/>
    <cellStyle name="20% - Accent1 2 2 2 2 2 9 2" xfId="1915" xr:uid="{00000000-0005-0000-0000-0000D1060000}"/>
    <cellStyle name="20% - Accent1 2 2 2 2 2 9 2 2" xfId="1916" xr:uid="{00000000-0005-0000-0000-0000D2060000}"/>
    <cellStyle name="20% - Accent1 2 2 2 2 2 9 2 2 2" xfId="1917" xr:uid="{00000000-0005-0000-0000-0000D3060000}"/>
    <cellStyle name="20% - Accent1 2 2 2 2 2 9 2 3" xfId="1918" xr:uid="{00000000-0005-0000-0000-0000D4060000}"/>
    <cellStyle name="20% - Accent1 2 2 2 2 2 9 3" xfId="1919" xr:uid="{00000000-0005-0000-0000-0000D5060000}"/>
    <cellStyle name="20% - Accent1 2 2 2 2 2 9 3 2" xfId="1920" xr:uid="{00000000-0005-0000-0000-0000D6060000}"/>
    <cellStyle name="20% - Accent1 2 2 2 2 2 9 4" xfId="1921" xr:uid="{00000000-0005-0000-0000-0000D7060000}"/>
    <cellStyle name="20% - Accent1 2 2 2 2 3" xfId="1922" xr:uid="{00000000-0005-0000-0000-0000D8060000}"/>
    <cellStyle name="20% - Accent1 2 2 2 2 3 10" xfId="1923" xr:uid="{00000000-0005-0000-0000-0000D9060000}"/>
    <cellStyle name="20% - Accent1 2 2 2 2 3 10 2" xfId="1924" xr:uid="{00000000-0005-0000-0000-0000DA060000}"/>
    <cellStyle name="20% - Accent1 2 2 2 2 3 11" xfId="1925" xr:uid="{00000000-0005-0000-0000-0000DB060000}"/>
    <cellStyle name="20% - Accent1 2 2 2 2 3 2" xfId="1926" xr:uid="{00000000-0005-0000-0000-0000DC060000}"/>
    <cellStyle name="20% - Accent1 2 2 2 2 3 2 2" xfId="1927" xr:uid="{00000000-0005-0000-0000-0000DD060000}"/>
    <cellStyle name="20% - Accent1 2 2 2 2 3 2 2 2" xfId="1928" xr:uid="{00000000-0005-0000-0000-0000DE060000}"/>
    <cellStyle name="20% - Accent1 2 2 2 2 3 2 2 2 2" xfId="1929" xr:uid="{00000000-0005-0000-0000-0000DF060000}"/>
    <cellStyle name="20% - Accent1 2 2 2 2 3 2 2 2 2 2" xfId="1930" xr:uid="{00000000-0005-0000-0000-0000E0060000}"/>
    <cellStyle name="20% - Accent1 2 2 2 2 3 2 2 2 3" xfId="1931" xr:uid="{00000000-0005-0000-0000-0000E1060000}"/>
    <cellStyle name="20% - Accent1 2 2 2 2 3 2 2 3" xfId="1932" xr:uid="{00000000-0005-0000-0000-0000E2060000}"/>
    <cellStyle name="20% - Accent1 2 2 2 2 3 2 2 3 2" xfId="1933" xr:uid="{00000000-0005-0000-0000-0000E3060000}"/>
    <cellStyle name="20% - Accent1 2 2 2 2 3 2 2 4" xfId="1934" xr:uid="{00000000-0005-0000-0000-0000E4060000}"/>
    <cellStyle name="20% - Accent1 2 2 2 2 3 2 3" xfId="1935" xr:uid="{00000000-0005-0000-0000-0000E5060000}"/>
    <cellStyle name="20% - Accent1 2 2 2 2 3 2 3 2" xfId="1936" xr:uid="{00000000-0005-0000-0000-0000E6060000}"/>
    <cellStyle name="20% - Accent1 2 2 2 2 3 2 3 2 2" xfId="1937" xr:uid="{00000000-0005-0000-0000-0000E7060000}"/>
    <cellStyle name="20% - Accent1 2 2 2 2 3 2 3 2 2 2" xfId="1938" xr:uid="{00000000-0005-0000-0000-0000E8060000}"/>
    <cellStyle name="20% - Accent1 2 2 2 2 3 2 3 2 3" xfId="1939" xr:uid="{00000000-0005-0000-0000-0000E9060000}"/>
    <cellStyle name="20% - Accent1 2 2 2 2 3 2 3 3" xfId="1940" xr:uid="{00000000-0005-0000-0000-0000EA060000}"/>
    <cellStyle name="20% - Accent1 2 2 2 2 3 2 3 3 2" xfId="1941" xr:uid="{00000000-0005-0000-0000-0000EB060000}"/>
    <cellStyle name="20% - Accent1 2 2 2 2 3 2 3 4" xfId="1942" xr:uid="{00000000-0005-0000-0000-0000EC060000}"/>
    <cellStyle name="20% - Accent1 2 2 2 2 3 2 4" xfId="1943" xr:uid="{00000000-0005-0000-0000-0000ED060000}"/>
    <cellStyle name="20% - Accent1 2 2 2 2 3 2 4 2" xfId="1944" xr:uid="{00000000-0005-0000-0000-0000EE060000}"/>
    <cellStyle name="20% - Accent1 2 2 2 2 3 2 4 2 2" xfId="1945" xr:uid="{00000000-0005-0000-0000-0000EF060000}"/>
    <cellStyle name="20% - Accent1 2 2 2 2 3 2 4 2 2 2" xfId="1946" xr:uid="{00000000-0005-0000-0000-0000F0060000}"/>
    <cellStyle name="20% - Accent1 2 2 2 2 3 2 4 2 3" xfId="1947" xr:uid="{00000000-0005-0000-0000-0000F1060000}"/>
    <cellStyle name="20% - Accent1 2 2 2 2 3 2 4 3" xfId="1948" xr:uid="{00000000-0005-0000-0000-0000F2060000}"/>
    <cellStyle name="20% - Accent1 2 2 2 2 3 2 4 3 2" xfId="1949" xr:uid="{00000000-0005-0000-0000-0000F3060000}"/>
    <cellStyle name="20% - Accent1 2 2 2 2 3 2 4 4" xfId="1950" xr:uid="{00000000-0005-0000-0000-0000F4060000}"/>
    <cellStyle name="20% - Accent1 2 2 2 2 3 2 5" xfId="1951" xr:uid="{00000000-0005-0000-0000-0000F5060000}"/>
    <cellStyle name="20% - Accent1 2 2 2 2 3 2 5 2" xfId="1952" xr:uid="{00000000-0005-0000-0000-0000F6060000}"/>
    <cellStyle name="20% - Accent1 2 2 2 2 3 2 5 2 2" xfId="1953" xr:uid="{00000000-0005-0000-0000-0000F7060000}"/>
    <cellStyle name="20% - Accent1 2 2 2 2 3 2 5 3" xfId="1954" xr:uid="{00000000-0005-0000-0000-0000F8060000}"/>
    <cellStyle name="20% - Accent1 2 2 2 2 3 2 6" xfId="1955" xr:uid="{00000000-0005-0000-0000-0000F9060000}"/>
    <cellStyle name="20% - Accent1 2 2 2 2 3 2 6 2" xfId="1956" xr:uid="{00000000-0005-0000-0000-0000FA060000}"/>
    <cellStyle name="20% - Accent1 2 2 2 2 3 2 6 2 2" xfId="1957" xr:uid="{00000000-0005-0000-0000-0000FB060000}"/>
    <cellStyle name="20% - Accent1 2 2 2 2 3 2 6 3" xfId="1958" xr:uid="{00000000-0005-0000-0000-0000FC060000}"/>
    <cellStyle name="20% - Accent1 2 2 2 2 3 2 7" xfId="1959" xr:uid="{00000000-0005-0000-0000-0000FD060000}"/>
    <cellStyle name="20% - Accent1 2 2 2 2 3 2 7 2" xfId="1960" xr:uid="{00000000-0005-0000-0000-0000FE060000}"/>
    <cellStyle name="20% - Accent1 2 2 2 2 3 2 8" xfId="1961" xr:uid="{00000000-0005-0000-0000-0000FF060000}"/>
    <cellStyle name="20% - Accent1 2 2 2 2 3 2 8 2" xfId="1962" xr:uid="{00000000-0005-0000-0000-000000070000}"/>
    <cellStyle name="20% - Accent1 2 2 2 2 3 2 9" xfId="1963" xr:uid="{00000000-0005-0000-0000-000001070000}"/>
    <cellStyle name="20% - Accent1 2 2 2 2 3 3" xfId="1964" xr:uid="{00000000-0005-0000-0000-000002070000}"/>
    <cellStyle name="20% - Accent1 2 2 2 2 3 3 2" xfId="1965" xr:uid="{00000000-0005-0000-0000-000003070000}"/>
    <cellStyle name="20% - Accent1 2 2 2 2 3 3 2 2" xfId="1966" xr:uid="{00000000-0005-0000-0000-000004070000}"/>
    <cellStyle name="20% - Accent1 2 2 2 2 3 3 2 2 2" xfId="1967" xr:uid="{00000000-0005-0000-0000-000005070000}"/>
    <cellStyle name="20% - Accent1 2 2 2 2 3 3 2 2 2 2" xfId="1968" xr:uid="{00000000-0005-0000-0000-000006070000}"/>
    <cellStyle name="20% - Accent1 2 2 2 2 3 3 2 2 3" xfId="1969" xr:uid="{00000000-0005-0000-0000-000007070000}"/>
    <cellStyle name="20% - Accent1 2 2 2 2 3 3 2 3" xfId="1970" xr:uid="{00000000-0005-0000-0000-000008070000}"/>
    <cellStyle name="20% - Accent1 2 2 2 2 3 3 2 3 2" xfId="1971" xr:uid="{00000000-0005-0000-0000-000009070000}"/>
    <cellStyle name="20% - Accent1 2 2 2 2 3 3 2 4" xfId="1972" xr:uid="{00000000-0005-0000-0000-00000A070000}"/>
    <cellStyle name="20% - Accent1 2 2 2 2 3 3 3" xfId="1973" xr:uid="{00000000-0005-0000-0000-00000B070000}"/>
    <cellStyle name="20% - Accent1 2 2 2 2 3 3 3 2" xfId="1974" xr:uid="{00000000-0005-0000-0000-00000C070000}"/>
    <cellStyle name="20% - Accent1 2 2 2 2 3 3 3 2 2" xfId="1975" xr:uid="{00000000-0005-0000-0000-00000D070000}"/>
    <cellStyle name="20% - Accent1 2 2 2 2 3 3 3 2 2 2" xfId="1976" xr:uid="{00000000-0005-0000-0000-00000E070000}"/>
    <cellStyle name="20% - Accent1 2 2 2 2 3 3 3 2 3" xfId="1977" xr:uid="{00000000-0005-0000-0000-00000F070000}"/>
    <cellStyle name="20% - Accent1 2 2 2 2 3 3 3 3" xfId="1978" xr:uid="{00000000-0005-0000-0000-000010070000}"/>
    <cellStyle name="20% - Accent1 2 2 2 2 3 3 3 3 2" xfId="1979" xr:uid="{00000000-0005-0000-0000-000011070000}"/>
    <cellStyle name="20% - Accent1 2 2 2 2 3 3 3 4" xfId="1980" xr:uid="{00000000-0005-0000-0000-000012070000}"/>
    <cellStyle name="20% - Accent1 2 2 2 2 3 3 4" xfId="1981" xr:uid="{00000000-0005-0000-0000-000013070000}"/>
    <cellStyle name="20% - Accent1 2 2 2 2 3 3 4 2" xfId="1982" xr:uid="{00000000-0005-0000-0000-000014070000}"/>
    <cellStyle name="20% - Accent1 2 2 2 2 3 3 4 2 2" xfId="1983" xr:uid="{00000000-0005-0000-0000-000015070000}"/>
    <cellStyle name="20% - Accent1 2 2 2 2 3 3 4 2 2 2" xfId="1984" xr:uid="{00000000-0005-0000-0000-000016070000}"/>
    <cellStyle name="20% - Accent1 2 2 2 2 3 3 4 2 3" xfId="1985" xr:uid="{00000000-0005-0000-0000-000017070000}"/>
    <cellStyle name="20% - Accent1 2 2 2 2 3 3 4 3" xfId="1986" xr:uid="{00000000-0005-0000-0000-000018070000}"/>
    <cellStyle name="20% - Accent1 2 2 2 2 3 3 4 3 2" xfId="1987" xr:uid="{00000000-0005-0000-0000-000019070000}"/>
    <cellStyle name="20% - Accent1 2 2 2 2 3 3 4 4" xfId="1988" xr:uid="{00000000-0005-0000-0000-00001A070000}"/>
    <cellStyle name="20% - Accent1 2 2 2 2 3 3 5" xfId="1989" xr:uid="{00000000-0005-0000-0000-00001B070000}"/>
    <cellStyle name="20% - Accent1 2 2 2 2 3 3 5 2" xfId="1990" xr:uid="{00000000-0005-0000-0000-00001C070000}"/>
    <cellStyle name="20% - Accent1 2 2 2 2 3 3 5 2 2" xfId="1991" xr:uid="{00000000-0005-0000-0000-00001D070000}"/>
    <cellStyle name="20% - Accent1 2 2 2 2 3 3 5 3" xfId="1992" xr:uid="{00000000-0005-0000-0000-00001E070000}"/>
    <cellStyle name="20% - Accent1 2 2 2 2 3 3 6" xfId="1993" xr:uid="{00000000-0005-0000-0000-00001F070000}"/>
    <cellStyle name="20% - Accent1 2 2 2 2 3 3 6 2" xfId="1994" xr:uid="{00000000-0005-0000-0000-000020070000}"/>
    <cellStyle name="20% - Accent1 2 2 2 2 3 3 6 2 2" xfId="1995" xr:uid="{00000000-0005-0000-0000-000021070000}"/>
    <cellStyle name="20% - Accent1 2 2 2 2 3 3 6 3" xfId="1996" xr:uid="{00000000-0005-0000-0000-000022070000}"/>
    <cellStyle name="20% - Accent1 2 2 2 2 3 3 7" xfId="1997" xr:uid="{00000000-0005-0000-0000-000023070000}"/>
    <cellStyle name="20% - Accent1 2 2 2 2 3 3 7 2" xfId="1998" xr:uid="{00000000-0005-0000-0000-000024070000}"/>
    <cellStyle name="20% - Accent1 2 2 2 2 3 3 8" xfId="1999" xr:uid="{00000000-0005-0000-0000-000025070000}"/>
    <cellStyle name="20% - Accent1 2 2 2 2 3 3 8 2" xfId="2000" xr:uid="{00000000-0005-0000-0000-000026070000}"/>
    <cellStyle name="20% - Accent1 2 2 2 2 3 3 9" xfId="2001" xr:uid="{00000000-0005-0000-0000-000027070000}"/>
    <cellStyle name="20% - Accent1 2 2 2 2 3 4" xfId="2002" xr:uid="{00000000-0005-0000-0000-000028070000}"/>
    <cellStyle name="20% - Accent1 2 2 2 2 3 4 2" xfId="2003" xr:uid="{00000000-0005-0000-0000-000029070000}"/>
    <cellStyle name="20% - Accent1 2 2 2 2 3 4 2 2" xfId="2004" xr:uid="{00000000-0005-0000-0000-00002A070000}"/>
    <cellStyle name="20% - Accent1 2 2 2 2 3 4 2 2 2" xfId="2005" xr:uid="{00000000-0005-0000-0000-00002B070000}"/>
    <cellStyle name="20% - Accent1 2 2 2 2 3 4 2 3" xfId="2006" xr:uid="{00000000-0005-0000-0000-00002C070000}"/>
    <cellStyle name="20% - Accent1 2 2 2 2 3 4 3" xfId="2007" xr:uid="{00000000-0005-0000-0000-00002D070000}"/>
    <cellStyle name="20% - Accent1 2 2 2 2 3 4 3 2" xfId="2008" xr:uid="{00000000-0005-0000-0000-00002E070000}"/>
    <cellStyle name="20% - Accent1 2 2 2 2 3 4 4" xfId="2009" xr:uid="{00000000-0005-0000-0000-00002F070000}"/>
    <cellStyle name="20% - Accent1 2 2 2 2 3 5" xfId="2010" xr:uid="{00000000-0005-0000-0000-000030070000}"/>
    <cellStyle name="20% - Accent1 2 2 2 2 3 5 2" xfId="2011" xr:uid="{00000000-0005-0000-0000-000031070000}"/>
    <cellStyle name="20% - Accent1 2 2 2 2 3 5 2 2" xfId="2012" xr:uid="{00000000-0005-0000-0000-000032070000}"/>
    <cellStyle name="20% - Accent1 2 2 2 2 3 5 2 2 2" xfId="2013" xr:uid="{00000000-0005-0000-0000-000033070000}"/>
    <cellStyle name="20% - Accent1 2 2 2 2 3 5 2 3" xfId="2014" xr:uid="{00000000-0005-0000-0000-000034070000}"/>
    <cellStyle name="20% - Accent1 2 2 2 2 3 5 3" xfId="2015" xr:uid="{00000000-0005-0000-0000-000035070000}"/>
    <cellStyle name="20% - Accent1 2 2 2 2 3 5 3 2" xfId="2016" xr:uid="{00000000-0005-0000-0000-000036070000}"/>
    <cellStyle name="20% - Accent1 2 2 2 2 3 5 4" xfId="2017" xr:uid="{00000000-0005-0000-0000-000037070000}"/>
    <cellStyle name="20% - Accent1 2 2 2 2 3 6" xfId="2018" xr:uid="{00000000-0005-0000-0000-000038070000}"/>
    <cellStyle name="20% - Accent1 2 2 2 2 3 6 2" xfId="2019" xr:uid="{00000000-0005-0000-0000-000039070000}"/>
    <cellStyle name="20% - Accent1 2 2 2 2 3 6 2 2" xfId="2020" xr:uid="{00000000-0005-0000-0000-00003A070000}"/>
    <cellStyle name="20% - Accent1 2 2 2 2 3 6 2 2 2" xfId="2021" xr:uid="{00000000-0005-0000-0000-00003B070000}"/>
    <cellStyle name="20% - Accent1 2 2 2 2 3 6 2 3" xfId="2022" xr:uid="{00000000-0005-0000-0000-00003C070000}"/>
    <cellStyle name="20% - Accent1 2 2 2 2 3 6 3" xfId="2023" xr:uid="{00000000-0005-0000-0000-00003D070000}"/>
    <cellStyle name="20% - Accent1 2 2 2 2 3 6 3 2" xfId="2024" xr:uid="{00000000-0005-0000-0000-00003E070000}"/>
    <cellStyle name="20% - Accent1 2 2 2 2 3 6 4" xfId="2025" xr:uid="{00000000-0005-0000-0000-00003F070000}"/>
    <cellStyle name="20% - Accent1 2 2 2 2 3 7" xfId="2026" xr:uid="{00000000-0005-0000-0000-000040070000}"/>
    <cellStyle name="20% - Accent1 2 2 2 2 3 7 2" xfId="2027" xr:uid="{00000000-0005-0000-0000-000041070000}"/>
    <cellStyle name="20% - Accent1 2 2 2 2 3 7 2 2" xfId="2028" xr:uid="{00000000-0005-0000-0000-000042070000}"/>
    <cellStyle name="20% - Accent1 2 2 2 2 3 7 3" xfId="2029" xr:uid="{00000000-0005-0000-0000-000043070000}"/>
    <cellStyle name="20% - Accent1 2 2 2 2 3 8" xfId="2030" xr:uid="{00000000-0005-0000-0000-000044070000}"/>
    <cellStyle name="20% - Accent1 2 2 2 2 3 8 2" xfId="2031" xr:uid="{00000000-0005-0000-0000-000045070000}"/>
    <cellStyle name="20% - Accent1 2 2 2 2 3 8 2 2" xfId="2032" xr:uid="{00000000-0005-0000-0000-000046070000}"/>
    <cellStyle name="20% - Accent1 2 2 2 2 3 8 3" xfId="2033" xr:uid="{00000000-0005-0000-0000-000047070000}"/>
    <cellStyle name="20% - Accent1 2 2 2 2 3 9" xfId="2034" xr:uid="{00000000-0005-0000-0000-000048070000}"/>
    <cellStyle name="20% - Accent1 2 2 2 2 3 9 2" xfId="2035" xr:uid="{00000000-0005-0000-0000-000049070000}"/>
    <cellStyle name="20% - Accent1 2 2 2 2 4" xfId="2036" xr:uid="{00000000-0005-0000-0000-00004A070000}"/>
    <cellStyle name="20% - Accent1 2 2 2 2 4 10" xfId="2037" xr:uid="{00000000-0005-0000-0000-00004B070000}"/>
    <cellStyle name="20% - Accent1 2 2 2 2 4 10 2" xfId="2038" xr:uid="{00000000-0005-0000-0000-00004C070000}"/>
    <cellStyle name="20% - Accent1 2 2 2 2 4 11" xfId="2039" xr:uid="{00000000-0005-0000-0000-00004D070000}"/>
    <cellStyle name="20% - Accent1 2 2 2 2 4 2" xfId="2040" xr:uid="{00000000-0005-0000-0000-00004E070000}"/>
    <cellStyle name="20% - Accent1 2 2 2 2 4 2 2" xfId="2041" xr:uid="{00000000-0005-0000-0000-00004F070000}"/>
    <cellStyle name="20% - Accent1 2 2 2 2 4 2 2 2" xfId="2042" xr:uid="{00000000-0005-0000-0000-000050070000}"/>
    <cellStyle name="20% - Accent1 2 2 2 2 4 2 2 2 2" xfId="2043" xr:uid="{00000000-0005-0000-0000-000051070000}"/>
    <cellStyle name="20% - Accent1 2 2 2 2 4 2 2 2 2 2" xfId="2044" xr:uid="{00000000-0005-0000-0000-000052070000}"/>
    <cellStyle name="20% - Accent1 2 2 2 2 4 2 2 2 3" xfId="2045" xr:uid="{00000000-0005-0000-0000-000053070000}"/>
    <cellStyle name="20% - Accent1 2 2 2 2 4 2 2 3" xfId="2046" xr:uid="{00000000-0005-0000-0000-000054070000}"/>
    <cellStyle name="20% - Accent1 2 2 2 2 4 2 2 3 2" xfId="2047" xr:uid="{00000000-0005-0000-0000-000055070000}"/>
    <cellStyle name="20% - Accent1 2 2 2 2 4 2 2 4" xfId="2048" xr:uid="{00000000-0005-0000-0000-000056070000}"/>
    <cellStyle name="20% - Accent1 2 2 2 2 4 2 3" xfId="2049" xr:uid="{00000000-0005-0000-0000-000057070000}"/>
    <cellStyle name="20% - Accent1 2 2 2 2 4 2 3 2" xfId="2050" xr:uid="{00000000-0005-0000-0000-000058070000}"/>
    <cellStyle name="20% - Accent1 2 2 2 2 4 2 3 2 2" xfId="2051" xr:uid="{00000000-0005-0000-0000-000059070000}"/>
    <cellStyle name="20% - Accent1 2 2 2 2 4 2 3 2 2 2" xfId="2052" xr:uid="{00000000-0005-0000-0000-00005A070000}"/>
    <cellStyle name="20% - Accent1 2 2 2 2 4 2 3 2 3" xfId="2053" xr:uid="{00000000-0005-0000-0000-00005B070000}"/>
    <cellStyle name="20% - Accent1 2 2 2 2 4 2 3 3" xfId="2054" xr:uid="{00000000-0005-0000-0000-00005C070000}"/>
    <cellStyle name="20% - Accent1 2 2 2 2 4 2 3 3 2" xfId="2055" xr:uid="{00000000-0005-0000-0000-00005D070000}"/>
    <cellStyle name="20% - Accent1 2 2 2 2 4 2 3 4" xfId="2056" xr:uid="{00000000-0005-0000-0000-00005E070000}"/>
    <cellStyle name="20% - Accent1 2 2 2 2 4 2 4" xfId="2057" xr:uid="{00000000-0005-0000-0000-00005F070000}"/>
    <cellStyle name="20% - Accent1 2 2 2 2 4 2 4 2" xfId="2058" xr:uid="{00000000-0005-0000-0000-000060070000}"/>
    <cellStyle name="20% - Accent1 2 2 2 2 4 2 4 2 2" xfId="2059" xr:uid="{00000000-0005-0000-0000-000061070000}"/>
    <cellStyle name="20% - Accent1 2 2 2 2 4 2 4 2 2 2" xfId="2060" xr:uid="{00000000-0005-0000-0000-000062070000}"/>
    <cellStyle name="20% - Accent1 2 2 2 2 4 2 4 2 3" xfId="2061" xr:uid="{00000000-0005-0000-0000-000063070000}"/>
    <cellStyle name="20% - Accent1 2 2 2 2 4 2 4 3" xfId="2062" xr:uid="{00000000-0005-0000-0000-000064070000}"/>
    <cellStyle name="20% - Accent1 2 2 2 2 4 2 4 3 2" xfId="2063" xr:uid="{00000000-0005-0000-0000-000065070000}"/>
    <cellStyle name="20% - Accent1 2 2 2 2 4 2 4 4" xfId="2064" xr:uid="{00000000-0005-0000-0000-000066070000}"/>
    <cellStyle name="20% - Accent1 2 2 2 2 4 2 5" xfId="2065" xr:uid="{00000000-0005-0000-0000-000067070000}"/>
    <cellStyle name="20% - Accent1 2 2 2 2 4 2 5 2" xfId="2066" xr:uid="{00000000-0005-0000-0000-000068070000}"/>
    <cellStyle name="20% - Accent1 2 2 2 2 4 2 5 2 2" xfId="2067" xr:uid="{00000000-0005-0000-0000-000069070000}"/>
    <cellStyle name="20% - Accent1 2 2 2 2 4 2 5 3" xfId="2068" xr:uid="{00000000-0005-0000-0000-00006A070000}"/>
    <cellStyle name="20% - Accent1 2 2 2 2 4 2 6" xfId="2069" xr:uid="{00000000-0005-0000-0000-00006B070000}"/>
    <cellStyle name="20% - Accent1 2 2 2 2 4 2 6 2" xfId="2070" xr:uid="{00000000-0005-0000-0000-00006C070000}"/>
    <cellStyle name="20% - Accent1 2 2 2 2 4 2 6 2 2" xfId="2071" xr:uid="{00000000-0005-0000-0000-00006D070000}"/>
    <cellStyle name="20% - Accent1 2 2 2 2 4 2 6 3" xfId="2072" xr:uid="{00000000-0005-0000-0000-00006E070000}"/>
    <cellStyle name="20% - Accent1 2 2 2 2 4 2 7" xfId="2073" xr:uid="{00000000-0005-0000-0000-00006F070000}"/>
    <cellStyle name="20% - Accent1 2 2 2 2 4 2 7 2" xfId="2074" xr:uid="{00000000-0005-0000-0000-000070070000}"/>
    <cellStyle name="20% - Accent1 2 2 2 2 4 2 8" xfId="2075" xr:uid="{00000000-0005-0000-0000-000071070000}"/>
    <cellStyle name="20% - Accent1 2 2 2 2 4 2 8 2" xfId="2076" xr:uid="{00000000-0005-0000-0000-000072070000}"/>
    <cellStyle name="20% - Accent1 2 2 2 2 4 2 9" xfId="2077" xr:uid="{00000000-0005-0000-0000-000073070000}"/>
    <cellStyle name="20% - Accent1 2 2 2 2 4 3" xfId="2078" xr:uid="{00000000-0005-0000-0000-000074070000}"/>
    <cellStyle name="20% - Accent1 2 2 2 2 4 3 2" xfId="2079" xr:uid="{00000000-0005-0000-0000-000075070000}"/>
    <cellStyle name="20% - Accent1 2 2 2 2 4 3 2 2" xfId="2080" xr:uid="{00000000-0005-0000-0000-000076070000}"/>
    <cellStyle name="20% - Accent1 2 2 2 2 4 3 2 2 2" xfId="2081" xr:uid="{00000000-0005-0000-0000-000077070000}"/>
    <cellStyle name="20% - Accent1 2 2 2 2 4 3 2 2 2 2" xfId="2082" xr:uid="{00000000-0005-0000-0000-000078070000}"/>
    <cellStyle name="20% - Accent1 2 2 2 2 4 3 2 2 3" xfId="2083" xr:uid="{00000000-0005-0000-0000-000079070000}"/>
    <cellStyle name="20% - Accent1 2 2 2 2 4 3 2 3" xfId="2084" xr:uid="{00000000-0005-0000-0000-00007A070000}"/>
    <cellStyle name="20% - Accent1 2 2 2 2 4 3 2 3 2" xfId="2085" xr:uid="{00000000-0005-0000-0000-00007B070000}"/>
    <cellStyle name="20% - Accent1 2 2 2 2 4 3 2 4" xfId="2086" xr:uid="{00000000-0005-0000-0000-00007C070000}"/>
    <cellStyle name="20% - Accent1 2 2 2 2 4 3 3" xfId="2087" xr:uid="{00000000-0005-0000-0000-00007D070000}"/>
    <cellStyle name="20% - Accent1 2 2 2 2 4 3 3 2" xfId="2088" xr:uid="{00000000-0005-0000-0000-00007E070000}"/>
    <cellStyle name="20% - Accent1 2 2 2 2 4 3 3 2 2" xfId="2089" xr:uid="{00000000-0005-0000-0000-00007F070000}"/>
    <cellStyle name="20% - Accent1 2 2 2 2 4 3 3 2 2 2" xfId="2090" xr:uid="{00000000-0005-0000-0000-000080070000}"/>
    <cellStyle name="20% - Accent1 2 2 2 2 4 3 3 2 3" xfId="2091" xr:uid="{00000000-0005-0000-0000-000081070000}"/>
    <cellStyle name="20% - Accent1 2 2 2 2 4 3 3 3" xfId="2092" xr:uid="{00000000-0005-0000-0000-000082070000}"/>
    <cellStyle name="20% - Accent1 2 2 2 2 4 3 3 3 2" xfId="2093" xr:uid="{00000000-0005-0000-0000-000083070000}"/>
    <cellStyle name="20% - Accent1 2 2 2 2 4 3 3 4" xfId="2094" xr:uid="{00000000-0005-0000-0000-000084070000}"/>
    <cellStyle name="20% - Accent1 2 2 2 2 4 3 4" xfId="2095" xr:uid="{00000000-0005-0000-0000-000085070000}"/>
    <cellStyle name="20% - Accent1 2 2 2 2 4 3 4 2" xfId="2096" xr:uid="{00000000-0005-0000-0000-000086070000}"/>
    <cellStyle name="20% - Accent1 2 2 2 2 4 3 4 2 2" xfId="2097" xr:uid="{00000000-0005-0000-0000-000087070000}"/>
    <cellStyle name="20% - Accent1 2 2 2 2 4 3 4 2 2 2" xfId="2098" xr:uid="{00000000-0005-0000-0000-000088070000}"/>
    <cellStyle name="20% - Accent1 2 2 2 2 4 3 4 2 3" xfId="2099" xr:uid="{00000000-0005-0000-0000-000089070000}"/>
    <cellStyle name="20% - Accent1 2 2 2 2 4 3 4 3" xfId="2100" xr:uid="{00000000-0005-0000-0000-00008A070000}"/>
    <cellStyle name="20% - Accent1 2 2 2 2 4 3 4 3 2" xfId="2101" xr:uid="{00000000-0005-0000-0000-00008B070000}"/>
    <cellStyle name="20% - Accent1 2 2 2 2 4 3 4 4" xfId="2102" xr:uid="{00000000-0005-0000-0000-00008C070000}"/>
    <cellStyle name="20% - Accent1 2 2 2 2 4 3 5" xfId="2103" xr:uid="{00000000-0005-0000-0000-00008D070000}"/>
    <cellStyle name="20% - Accent1 2 2 2 2 4 3 5 2" xfId="2104" xr:uid="{00000000-0005-0000-0000-00008E070000}"/>
    <cellStyle name="20% - Accent1 2 2 2 2 4 3 5 2 2" xfId="2105" xr:uid="{00000000-0005-0000-0000-00008F070000}"/>
    <cellStyle name="20% - Accent1 2 2 2 2 4 3 5 3" xfId="2106" xr:uid="{00000000-0005-0000-0000-000090070000}"/>
    <cellStyle name="20% - Accent1 2 2 2 2 4 3 6" xfId="2107" xr:uid="{00000000-0005-0000-0000-000091070000}"/>
    <cellStyle name="20% - Accent1 2 2 2 2 4 3 6 2" xfId="2108" xr:uid="{00000000-0005-0000-0000-000092070000}"/>
    <cellStyle name="20% - Accent1 2 2 2 2 4 3 6 2 2" xfId="2109" xr:uid="{00000000-0005-0000-0000-000093070000}"/>
    <cellStyle name="20% - Accent1 2 2 2 2 4 3 6 3" xfId="2110" xr:uid="{00000000-0005-0000-0000-000094070000}"/>
    <cellStyle name="20% - Accent1 2 2 2 2 4 3 7" xfId="2111" xr:uid="{00000000-0005-0000-0000-000095070000}"/>
    <cellStyle name="20% - Accent1 2 2 2 2 4 3 7 2" xfId="2112" xr:uid="{00000000-0005-0000-0000-000096070000}"/>
    <cellStyle name="20% - Accent1 2 2 2 2 4 3 8" xfId="2113" xr:uid="{00000000-0005-0000-0000-000097070000}"/>
    <cellStyle name="20% - Accent1 2 2 2 2 4 3 8 2" xfId="2114" xr:uid="{00000000-0005-0000-0000-000098070000}"/>
    <cellStyle name="20% - Accent1 2 2 2 2 4 3 9" xfId="2115" xr:uid="{00000000-0005-0000-0000-000099070000}"/>
    <cellStyle name="20% - Accent1 2 2 2 2 4 4" xfId="2116" xr:uid="{00000000-0005-0000-0000-00009A070000}"/>
    <cellStyle name="20% - Accent1 2 2 2 2 4 4 2" xfId="2117" xr:uid="{00000000-0005-0000-0000-00009B070000}"/>
    <cellStyle name="20% - Accent1 2 2 2 2 4 4 2 2" xfId="2118" xr:uid="{00000000-0005-0000-0000-00009C070000}"/>
    <cellStyle name="20% - Accent1 2 2 2 2 4 4 2 2 2" xfId="2119" xr:uid="{00000000-0005-0000-0000-00009D070000}"/>
    <cellStyle name="20% - Accent1 2 2 2 2 4 4 2 3" xfId="2120" xr:uid="{00000000-0005-0000-0000-00009E070000}"/>
    <cellStyle name="20% - Accent1 2 2 2 2 4 4 3" xfId="2121" xr:uid="{00000000-0005-0000-0000-00009F070000}"/>
    <cellStyle name="20% - Accent1 2 2 2 2 4 4 3 2" xfId="2122" xr:uid="{00000000-0005-0000-0000-0000A0070000}"/>
    <cellStyle name="20% - Accent1 2 2 2 2 4 4 4" xfId="2123" xr:uid="{00000000-0005-0000-0000-0000A1070000}"/>
    <cellStyle name="20% - Accent1 2 2 2 2 4 5" xfId="2124" xr:uid="{00000000-0005-0000-0000-0000A2070000}"/>
    <cellStyle name="20% - Accent1 2 2 2 2 4 5 2" xfId="2125" xr:uid="{00000000-0005-0000-0000-0000A3070000}"/>
    <cellStyle name="20% - Accent1 2 2 2 2 4 5 2 2" xfId="2126" xr:uid="{00000000-0005-0000-0000-0000A4070000}"/>
    <cellStyle name="20% - Accent1 2 2 2 2 4 5 2 2 2" xfId="2127" xr:uid="{00000000-0005-0000-0000-0000A5070000}"/>
    <cellStyle name="20% - Accent1 2 2 2 2 4 5 2 3" xfId="2128" xr:uid="{00000000-0005-0000-0000-0000A6070000}"/>
    <cellStyle name="20% - Accent1 2 2 2 2 4 5 3" xfId="2129" xr:uid="{00000000-0005-0000-0000-0000A7070000}"/>
    <cellStyle name="20% - Accent1 2 2 2 2 4 5 3 2" xfId="2130" xr:uid="{00000000-0005-0000-0000-0000A8070000}"/>
    <cellStyle name="20% - Accent1 2 2 2 2 4 5 4" xfId="2131" xr:uid="{00000000-0005-0000-0000-0000A9070000}"/>
    <cellStyle name="20% - Accent1 2 2 2 2 4 6" xfId="2132" xr:uid="{00000000-0005-0000-0000-0000AA070000}"/>
    <cellStyle name="20% - Accent1 2 2 2 2 4 6 2" xfId="2133" xr:uid="{00000000-0005-0000-0000-0000AB070000}"/>
    <cellStyle name="20% - Accent1 2 2 2 2 4 6 2 2" xfId="2134" xr:uid="{00000000-0005-0000-0000-0000AC070000}"/>
    <cellStyle name="20% - Accent1 2 2 2 2 4 6 2 2 2" xfId="2135" xr:uid="{00000000-0005-0000-0000-0000AD070000}"/>
    <cellStyle name="20% - Accent1 2 2 2 2 4 6 2 3" xfId="2136" xr:uid="{00000000-0005-0000-0000-0000AE070000}"/>
    <cellStyle name="20% - Accent1 2 2 2 2 4 6 3" xfId="2137" xr:uid="{00000000-0005-0000-0000-0000AF070000}"/>
    <cellStyle name="20% - Accent1 2 2 2 2 4 6 3 2" xfId="2138" xr:uid="{00000000-0005-0000-0000-0000B0070000}"/>
    <cellStyle name="20% - Accent1 2 2 2 2 4 6 4" xfId="2139" xr:uid="{00000000-0005-0000-0000-0000B1070000}"/>
    <cellStyle name="20% - Accent1 2 2 2 2 4 7" xfId="2140" xr:uid="{00000000-0005-0000-0000-0000B2070000}"/>
    <cellStyle name="20% - Accent1 2 2 2 2 4 7 2" xfId="2141" xr:uid="{00000000-0005-0000-0000-0000B3070000}"/>
    <cellStyle name="20% - Accent1 2 2 2 2 4 7 2 2" xfId="2142" xr:uid="{00000000-0005-0000-0000-0000B4070000}"/>
    <cellStyle name="20% - Accent1 2 2 2 2 4 7 3" xfId="2143" xr:uid="{00000000-0005-0000-0000-0000B5070000}"/>
    <cellStyle name="20% - Accent1 2 2 2 2 4 8" xfId="2144" xr:uid="{00000000-0005-0000-0000-0000B6070000}"/>
    <cellStyle name="20% - Accent1 2 2 2 2 4 8 2" xfId="2145" xr:uid="{00000000-0005-0000-0000-0000B7070000}"/>
    <cellStyle name="20% - Accent1 2 2 2 2 4 8 2 2" xfId="2146" xr:uid="{00000000-0005-0000-0000-0000B8070000}"/>
    <cellStyle name="20% - Accent1 2 2 2 2 4 8 3" xfId="2147" xr:uid="{00000000-0005-0000-0000-0000B9070000}"/>
    <cellStyle name="20% - Accent1 2 2 2 2 4 9" xfId="2148" xr:uid="{00000000-0005-0000-0000-0000BA070000}"/>
    <cellStyle name="20% - Accent1 2 2 2 2 4 9 2" xfId="2149" xr:uid="{00000000-0005-0000-0000-0000BB070000}"/>
    <cellStyle name="20% - Accent1 2 2 2 2 5" xfId="2150" xr:uid="{00000000-0005-0000-0000-0000BC070000}"/>
    <cellStyle name="20% - Accent1 2 2 2 2 5 10" xfId="2151" xr:uid="{00000000-0005-0000-0000-0000BD070000}"/>
    <cellStyle name="20% - Accent1 2 2 2 2 5 10 2" xfId="2152" xr:uid="{00000000-0005-0000-0000-0000BE070000}"/>
    <cellStyle name="20% - Accent1 2 2 2 2 5 11" xfId="2153" xr:uid="{00000000-0005-0000-0000-0000BF070000}"/>
    <cellStyle name="20% - Accent1 2 2 2 2 5 2" xfId="2154" xr:uid="{00000000-0005-0000-0000-0000C0070000}"/>
    <cellStyle name="20% - Accent1 2 2 2 2 5 2 2" xfId="2155" xr:uid="{00000000-0005-0000-0000-0000C1070000}"/>
    <cellStyle name="20% - Accent1 2 2 2 2 5 2 2 2" xfId="2156" xr:uid="{00000000-0005-0000-0000-0000C2070000}"/>
    <cellStyle name="20% - Accent1 2 2 2 2 5 2 2 2 2" xfId="2157" xr:uid="{00000000-0005-0000-0000-0000C3070000}"/>
    <cellStyle name="20% - Accent1 2 2 2 2 5 2 2 2 2 2" xfId="2158" xr:uid="{00000000-0005-0000-0000-0000C4070000}"/>
    <cellStyle name="20% - Accent1 2 2 2 2 5 2 2 2 3" xfId="2159" xr:uid="{00000000-0005-0000-0000-0000C5070000}"/>
    <cellStyle name="20% - Accent1 2 2 2 2 5 2 2 3" xfId="2160" xr:uid="{00000000-0005-0000-0000-0000C6070000}"/>
    <cellStyle name="20% - Accent1 2 2 2 2 5 2 2 3 2" xfId="2161" xr:uid="{00000000-0005-0000-0000-0000C7070000}"/>
    <cellStyle name="20% - Accent1 2 2 2 2 5 2 2 4" xfId="2162" xr:uid="{00000000-0005-0000-0000-0000C8070000}"/>
    <cellStyle name="20% - Accent1 2 2 2 2 5 2 3" xfId="2163" xr:uid="{00000000-0005-0000-0000-0000C9070000}"/>
    <cellStyle name="20% - Accent1 2 2 2 2 5 2 3 2" xfId="2164" xr:uid="{00000000-0005-0000-0000-0000CA070000}"/>
    <cellStyle name="20% - Accent1 2 2 2 2 5 2 3 2 2" xfId="2165" xr:uid="{00000000-0005-0000-0000-0000CB070000}"/>
    <cellStyle name="20% - Accent1 2 2 2 2 5 2 3 2 2 2" xfId="2166" xr:uid="{00000000-0005-0000-0000-0000CC070000}"/>
    <cellStyle name="20% - Accent1 2 2 2 2 5 2 3 2 3" xfId="2167" xr:uid="{00000000-0005-0000-0000-0000CD070000}"/>
    <cellStyle name="20% - Accent1 2 2 2 2 5 2 3 3" xfId="2168" xr:uid="{00000000-0005-0000-0000-0000CE070000}"/>
    <cellStyle name="20% - Accent1 2 2 2 2 5 2 3 3 2" xfId="2169" xr:uid="{00000000-0005-0000-0000-0000CF070000}"/>
    <cellStyle name="20% - Accent1 2 2 2 2 5 2 3 4" xfId="2170" xr:uid="{00000000-0005-0000-0000-0000D0070000}"/>
    <cellStyle name="20% - Accent1 2 2 2 2 5 2 4" xfId="2171" xr:uid="{00000000-0005-0000-0000-0000D1070000}"/>
    <cellStyle name="20% - Accent1 2 2 2 2 5 2 4 2" xfId="2172" xr:uid="{00000000-0005-0000-0000-0000D2070000}"/>
    <cellStyle name="20% - Accent1 2 2 2 2 5 2 4 2 2" xfId="2173" xr:uid="{00000000-0005-0000-0000-0000D3070000}"/>
    <cellStyle name="20% - Accent1 2 2 2 2 5 2 4 2 2 2" xfId="2174" xr:uid="{00000000-0005-0000-0000-0000D4070000}"/>
    <cellStyle name="20% - Accent1 2 2 2 2 5 2 4 2 3" xfId="2175" xr:uid="{00000000-0005-0000-0000-0000D5070000}"/>
    <cellStyle name="20% - Accent1 2 2 2 2 5 2 4 3" xfId="2176" xr:uid="{00000000-0005-0000-0000-0000D6070000}"/>
    <cellStyle name="20% - Accent1 2 2 2 2 5 2 4 3 2" xfId="2177" xr:uid="{00000000-0005-0000-0000-0000D7070000}"/>
    <cellStyle name="20% - Accent1 2 2 2 2 5 2 4 4" xfId="2178" xr:uid="{00000000-0005-0000-0000-0000D8070000}"/>
    <cellStyle name="20% - Accent1 2 2 2 2 5 2 5" xfId="2179" xr:uid="{00000000-0005-0000-0000-0000D9070000}"/>
    <cellStyle name="20% - Accent1 2 2 2 2 5 2 5 2" xfId="2180" xr:uid="{00000000-0005-0000-0000-0000DA070000}"/>
    <cellStyle name="20% - Accent1 2 2 2 2 5 2 5 2 2" xfId="2181" xr:uid="{00000000-0005-0000-0000-0000DB070000}"/>
    <cellStyle name="20% - Accent1 2 2 2 2 5 2 5 3" xfId="2182" xr:uid="{00000000-0005-0000-0000-0000DC070000}"/>
    <cellStyle name="20% - Accent1 2 2 2 2 5 2 6" xfId="2183" xr:uid="{00000000-0005-0000-0000-0000DD070000}"/>
    <cellStyle name="20% - Accent1 2 2 2 2 5 2 6 2" xfId="2184" xr:uid="{00000000-0005-0000-0000-0000DE070000}"/>
    <cellStyle name="20% - Accent1 2 2 2 2 5 2 6 2 2" xfId="2185" xr:uid="{00000000-0005-0000-0000-0000DF070000}"/>
    <cellStyle name="20% - Accent1 2 2 2 2 5 2 6 3" xfId="2186" xr:uid="{00000000-0005-0000-0000-0000E0070000}"/>
    <cellStyle name="20% - Accent1 2 2 2 2 5 2 7" xfId="2187" xr:uid="{00000000-0005-0000-0000-0000E1070000}"/>
    <cellStyle name="20% - Accent1 2 2 2 2 5 2 7 2" xfId="2188" xr:uid="{00000000-0005-0000-0000-0000E2070000}"/>
    <cellStyle name="20% - Accent1 2 2 2 2 5 2 8" xfId="2189" xr:uid="{00000000-0005-0000-0000-0000E3070000}"/>
    <cellStyle name="20% - Accent1 2 2 2 2 5 2 8 2" xfId="2190" xr:uid="{00000000-0005-0000-0000-0000E4070000}"/>
    <cellStyle name="20% - Accent1 2 2 2 2 5 2 9" xfId="2191" xr:uid="{00000000-0005-0000-0000-0000E5070000}"/>
    <cellStyle name="20% - Accent1 2 2 2 2 5 3" xfId="2192" xr:uid="{00000000-0005-0000-0000-0000E6070000}"/>
    <cellStyle name="20% - Accent1 2 2 2 2 5 3 2" xfId="2193" xr:uid="{00000000-0005-0000-0000-0000E7070000}"/>
    <cellStyle name="20% - Accent1 2 2 2 2 5 3 2 2" xfId="2194" xr:uid="{00000000-0005-0000-0000-0000E8070000}"/>
    <cellStyle name="20% - Accent1 2 2 2 2 5 3 2 2 2" xfId="2195" xr:uid="{00000000-0005-0000-0000-0000E9070000}"/>
    <cellStyle name="20% - Accent1 2 2 2 2 5 3 2 2 2 2" xfId="2196" xr:uid="{00000000-0005-0000-0000-0000EA070000}"/>
    <cellStyle name="20% - Accent1 2 2 2 2 5 3 2 2 3" xfId="2197" xr:uid="{00000000-0005-0000-0000-0000EB070000}"/>
    <cellStyle name="20% - Accent1 2 2 2 2 5 3 2 3" xfId="2198" xr:uid="{00000000-0005-0000-0000-0000EC070000}"/>
    <cellStyle name="20% - Accent1 2 2 2 2 5 3 2 3 2" xfId="2199" xr:uid="{00000000-0005-0000-0000-0000ED070000}"/>
    <cellStyle name="20% - Accent1 2 2 2 2 5 3 2 4" xfId="2200" xr:uid="{00000000-0005-0000-0000-0000EE070000}"/>
    <cellStyle name="20% - Accent1 2 2 2 2 5 3 3" xfId="2201" xr:uid="{00000000-0005-0000-0000-0000EF070000}"/>
    <cellStyle name="20% - Accent1 2 2 2 2 5 3 3 2" xfId="2202" xr:uid="{00000000-0005-0000-0000-0000F0070000}"/>
    <cellStyle name="20% - Accent1 2 2 2 2 5 3 3 2 2" xfId="2203" xr:uid="{00000000-0005-0000-0000-0000F1070000}"/>
    <cellStyle name="20% - Accent1 2 2 2 2 5 3 3 2 2 2" xfId="2204" xr:uid="{00000000-0005-0000-0000-0000F2070000}"/>
    <cellStyle name="20% - Accent1 2 2 2 2 5 3 3 2 3" xfId="2205" xr:uid="{00000000-0005-0000-0000-0000F3070000}"/>
    <cellStyle name="20% - Accent1 2 2 2 2 5 3 3 3" xfId="2206" xr:uid="{00000000-0005-0000-0000-0000F4070000}"/>
    <cellStyle name="20% - Accent1 2 2 2 2 5 3 3 3 2" xfId="2207" xr:uid="{00000000-0005-0000-0000-0000F5070000}"/>
    <cellStyle name="20% - Accent1 2 2 2 2 5 3 3 4" xfId="2208" xr:uid="{00000000-0005-0000-0000-0000F6070000}"/>
    <cellStyle name="20% - Accent1 2 2 2 2 5 3 4" xfId="2209" xr:uid="{00000000-0005-0000-0000-0000F7070000}"/>
    <cellStyle name="20% - Accent1 2 2 2 2 5 3 4 2" xfId="2210" xr:uid="{00000000-0005-0000-0000-0000F8070000}"/>
    <cellStyle name="20% - Accent1 2 2 2 2 5 3 4 2 2" xfId="2211" xr:uid="{00000000-0005-0000-0000-0000F9070000}"/>
    <cellStyle name="20% - Accent1 2 2 2 2 5 3 4 2 2 2" xfId="2212" xr:uid="{00000000-0005-0000-0000-0000FA070000}"/>
    <cellStyle name="20% - Accent1 2 2 2 2 5 3 4 2 3" xfId="2213" xr:uid="{00000000-0005-0000-0000-0000FB070000}"/>
    <cellStyle name="20% - Accent1 2 2 2 2 5 3 4 3" xfId="2214" xr:uid="{00000000-0005-0000-0000-0000FC070000}"/>
    <cellStyle name="20% - Accent1 2 2 2 2 5 3 4 3 2" xfId="2215" xr:uid="{00000000-0005-0000-0000-0000FD070000}"/>
    <cellStyle name="20% - Accent1 2 2 2 2 5 3 4 4" xfId="2216" xr:uid="{00000000-0005-0000-0000-0000FE070000}"/>
    <cellStyle name="20% - Accent1 2 2 2 2 5 3 5" xfId="2217" xr:uid="{00000000-0005-0000-0000-0000FF070000}"/>
    <cellStyle name="20% - Accent1 2 2 2 2 5 3 5 2" xfId="2218" xr:uid="{00000000-0005-0000-0000-000000080000}"/>
    <cellStyle name="20% - Accent1 2 2 2 2 5 3 5 2 2" xfId="2219" xr:uid="{00000000-0005-0000-0000-000001080000}"/>
    <cellStyle name="20% - Accent1 2 2 2 2 5 3 5 3" xfId="2220" xr:uid="{00000000-0005-0000-0000-000002080000}"/>
    <cellStyle name="20% - Accent1 2 2 2 2 5 3 6" xfId="2221" xr:uid="{00000000-0005-0000-0000-000003080000}"/>
    <cellStyle name="20% - Accent1 2 2 2 2 5 3 6 2" xfId="2222" xr:uid="{00000000-0005-0000-0000-000004080000}"/>
    <cellStyle name="20% - Accent1 2 2 2 2 5 3 6 2 2" xfId="2223" xr:uid="{00000000-0005-0000-0000-000005080000}"/>
    <cellStyle name="20% - Accent1 2 2 2 2 5 3 6 3" xfId="2224" xr:uid="{00000000-0005-0000-0000-000006080000}"/>
    <cellStyle name="20% - Accent1 2 2 2 2 5 3 7" xfId="2225" xr:uid="{00000000-0005-0000-0000-000007080000}"/>
    <cellStyle name="20% - Accent1 2 2 2 2 5 3 7 2" xfId="2226" xr:uid="{00000000-0005-0000-0000-000008080000}"/>
    <cellStyle name="20% - Accent1 2 2 2 2 5 3 8" xfId="2227" xr:uid="{00000000-0005-0000-0000-000009080000}"/>
    <cellStyle name="20% - Accent1 2 2 2 2 5 3 8 2" xfId="2228" xr:uid="{00000000-0005-0000-0000-00000A080000}"/>
    <cellStyle name="20% - Accent1 2 2 2 2 5 3 9" xfId="2229" xr:uid="{00000000-0005-0000-0000-00000B080000}"/>
    <cellStyle name="20% - Accent1 2 2 2 2 5 4" xfId="2230" xr:uid="{00000000-0005-0000-0000-00000C080000}"/>
    <cellStyle name="20% - Accent1 2 2 2 2 5 4 2" xfId="2231" xr:uid="{00000000-0005-0000-0000-00000D080000}"/>
    <cellStyle name="20% - Accent1 2 2 2 2 5 4 2 2" xfId="2232" xr:uid="{00000000-0005-0000-0000-00000E080000}"/>
    <cellStyle name="20% - Accent1 2 2 2 2 5 4 2 2 2" xfId="2233" xr:uid="{00000000-0005-0000-0000-00000F080000}"/>
    <cellStyle name="20% - Accent1 2 2 2 2 5 4 2 3" xfId="2234" xr:uid="{00000000-0005-0000-0000-000010080000}"/>
    <cellStyle name="20% - Accent1 2 2 2 2 5 4 3" xfId="2235" xr:uid="{00000000-0005-0000-0000-000011080000}"/>
    <cellStyle name="20% - Accent1 2 2 2 2 5 4 3 2" xfId="2236" xr:uid="{00000000-0005-0000-0000-000012080000}"/>
    <cellStyle name="20% - Accent1 2 2 2 2 5 4 4" xfId="2237" xr:uid="{00000000-0005-0000-0000-000013080000}"/>
    <cellStyle name="20% - Accent1 2 2 2 2 5 5" xfId="2238" xr:uid="{00000000-0005-0000-0000-000014080000}"/>
    <cellStyle name="20% - Accent1 2 2 2 2 5 5 2" xfId="2239" xr:uid="{00000000-0005-0000-0000-000015080000}"/>
    <cellStyle name="20% - Accent1 2 2 2 2 5 5 2 2" xfId="2240" xr:uid="{00000000-0005-0000-0000-000016080000}"/>
    <cellStyle name="20% - Accent1 2 2 2 2 5 5 2 2 2" xfId="2241" xr:uid="{00000000-0005-0000-0000-000017080000}"/>
    <cellStyle name="20% - Accent1 2 2 2 2 5 5 2 3" xfId="2242" xr:uid="{00000000-0005-0000-0000-000018080000}"/>
    <cellStyle name="20% - Accent1 2 2 2 2 5 5 3" xfId="2243" xr:uid="{00000000-0005-0000-0000-000019080000}"/>
    <cellStyle name="20% - Accent1 2 2 2 2 5 5 3 2" xfId="2244" xr:uid="{00000000-0005-0000-0000-00001A080000}"/>
    <cellStyle name="20% - Accent1 2 2 2 2 5 5 4" xfId="2245" xr:uid="{00000000-0005-0000-0000-00001B080000}"/>
    <cellStyle name="20% - Accent1 2 2 2 2 5 6" xfId="2246" xr:uid="{00000000-0005-0000-0000-00001C080000}"/>
    <cellStyle name="20% - Accent1 2 2 2 2 5 6 2" xfId="2247" xr:uid="{00000000-0005-0000-0000-00001D080000}"/>
    <cellStyle name="20% - Accent1 2 2 2 2 5 6 2 2" xfId="2248" xr:uid="{00000000-0005-0000-0000-00001E080000}"/>
    <cellStyle name="20% - Accent1 2 2 2 2 5 6 2 2 2" xfId="2249" xr:uid="{00000000-0005-0000-0000-00001F080000}"/>
    <cellStyle name="20% - Accent1 2 2 2 2 5 6 2 3" xfId="2250" xr:uid="{00000000-0005-0000-0000-000020080000}"/>
    <cellStyle name="20% - Accent1 2 2 2 2 5 6 3" xfId="2251" xr:uid="{00000000-0005-0000-0000-000021080000}"/>
    <cellStyle name="20% - Accent1 2 2 2 2 5 6 3 2" xfId="2252" xr:uid="{00000000-0005-0000-0000-000022080000}"/>
    <cellStyle name="20% - Accent1 2 2 2 2 5 6 4" xfId="2253" xr:uid="{00000000-0005-0000-0000-000023080000}"/>
    <cellStyle name="20% - Accent1 2 2 2 2 5 7" xfId="2254" xr:uid="{00000000-0005-0000-0000-000024080000}"/>
    <cellStyle name="20% - Accent1 2 2 2 2 5 7 2" xfId="2255" xr:uid="{00000000-0005-0000-0000-000025080000}"/>
    <cellStyle name="20% - Accent1 2 2 2 2 5 7 2 2" xfId="2256" xr:uid="{00000000-0005-0000-0000-000026080000}"/>
    <cellStyle name="20% - Accent1 2 2 2 2 5 7 3" xfId="2257" xr:uid="{00000000-0005-0000-0000-000027080000}"/>
    <cellStyle name="20% - Accent1 2 2 2 2 5 8" xfId="2258" xr:uid="{00000000-0005-0000-0000-000028080000}"/>
    <cellStyle name="20% - Accent1 2 2 2 2 5 8 2" xfId="2259" xr:uid="{00000000-0005-0000-0000-000029080000}"/>
    <cellStyle name="20% - Accent1 2 2 2 2 5 8 2 2" xfId="2260" xr:uid="{00000000-0005-0000-0000-00002A080000}"/>
    <cellStyle name="20% - Accent1 2 2 2 2 5 8 3" xfId="2261" xr:uid="{00000000-0005-0000-0000-00002B080000}"/>
    <cellStyle name="20% - Accent1 2 2 2 2 5 9" xfId="2262" xr:uid="{00000000-0005-0000-0000-00002C080000}"/>
    <cellStyle name="20% - Accent1 2 2 2 2 5 9 2" xfId="2263" xr:uid="{00000000-0005-0000-0000-00002D080000}"/>
    <cellStyle name="20% - Accent1 2 2 2 2 6" xfId="2264" xr:uid="{00000000-0005-0000-0000-00002E080000}"/>
    <cellStyle name="20% - Accent1 2 2 2 2 6 2" xfId="2265" xr:uid="{00000000-0005-0000-0000-00002F080000}"/>
    <cellStyle name="20% - Accent1 2 2 2 2 6 2 2" xfId="2266" xr:uid="{00000000-0005-0000-0000-000030080000}"/>
    <cellStyle name="20% - Accent1 2 2 2 2 6 2 2 2" xfId="2267" xr:uid="{00000000-0005-0000-0000-000031080000}"/>
    <cellStyle name="20% - Accent1 2 2 2 2 6 2 2 2 2" xfId="2268" xr:uid="{00000000-0005-0000-0000-000032080000}"/>
    <cellStyle name="20% - Accent1 2 2 2 2 6 2 2 3" xfId="2269" xr:uid="{00000000-0005-0000-0000-000033080000}"/>
    <cellStyle name="20% - Accent1 2 2 2 2 6 2 3" xfId="2270" xr:uid="{00000000-0005-0000-0000-000034080000}"/>
    <cellStyle name="20% - Accent1 2 2 2 2 6 2 3 2" xfId="2271" xr:uid="{00000000-0005-0000-0000-000035080000}"/>
    <cellStyle name="20% - Accent1 2 2 2 2 6 2 4" xfId="2272" xr:uid="{00000000-0005-0000-0000-000036080000}"/>
    <cellStyle name="20% - Accent1 2 2 2 2 6 3" xfId="2273" xr:uid="{00000000-0005-0000-0000-000037080000}"/>
    <cellStyle name="20% - Accent1 2 2 2 2 6 3 2" xfId="2274" xr:uid="{00000000-0005-0000-0000-000038080000}"/>
    <cellStyle name="20% - Accent1 2 2 2 2 6 3 2 2" xfId="2275" xr:uid="{00000000-0005-0000-0000-000039080000}"/>
    <cellStyle name="20% - Accent1 2 2 2 2 6 3 2 2 2" xfId="2276" xr:uid="{00000000-0005-0000-0000-00003A080000}"/>
    <cellStyle name="20% - Accent1 2 2 2 2 6 3 2 3" xfId="2277" xr:uid="{00000000-0005-0000-0000-00003B080000}"/>
    <cellStyle name="20% - Accent1 2 2 2 2 6 3 3" xfId="2278" xr:uid="{00000000-0005-0000-0000-00003C080000}"/>
    <cellStyle name="20% - Accent1 2 2 2 2 6 3 3 2" xfId="2279" xr:uid="{00000000-0005-0000-0000-00003D080000}"/>
    <cellStyle name="20% - Accent1 2 2 2 2 6 3 4" xfId="2280" xr:uid="{00000000-0005-0000-0000-00003E080000}"/>
    <cellStyle name="20% - Accent1 2 2 2 2 6 4" xfId="2281" xr:uid="{00000000-0005-0000-0000-00003F080000}"/>
    <cellStyle name="20% - Accent1 2 2 2 2 6 4 2" xfId="2282" xr:uid="{00000000-0005-0000-0000-000040080000}"/>
    <cellStyle name="20% - Accent1 2 2 2 2 6 4 2 2" xfId="2283" xr:uid="{00000000-0005-0000-0000-000041080000}"/>
    <cellStyle name="20% - Accent1 2 2 2 2 6 4 2 2 2" xfId="2284" xr:uid="{00000000-0005-0000-0000-000042080000}"/>
    <cellStyle name="20% - Accent1 2 2 2 2 6 4 2 3" xfId="2285" xr:uid="{00000000-0005-0000-0000-000043080000}"/>
    <cellStyle name="20% - Accent1 2 2 2 2 6 4 3" xfId="2286" xr:uid="{00000000-0005-0000-0000-000044080000}"/>
    <cellStyle name="20% - Accent1 2 2 2 2 6 4 3 2" xfId="2287" xr:uid="{00000000-0005-0000-0000-000045080000}"/>
    <cellStyle name="20% - Accent1 2 2 2 2 6 4 4" xfId="2288" xr:uid="{00000000-0005-0000-0000-000046080000}"/>
    <cellStyle name="20% - Accent1 2 2 2 2 6 5" xfId="2289" xr:uid="{00000000-0005-0000-0000-000047080000}"/>
    <cellStyle name="20% - Accent1 2 2 2 2 6 5 2" xfId="2290" xr:uid="{00000000-0005-0000-0000-000048080000}"/>
    <cellStyle name="20% - Accent1 2 2 2 2 6 5 2 2" xfId="2291" xr:uid="{00000000-0005-0000-0000-000049080000}"/>
    <cellStyle name="20% - Accent1 2 2 2 2 6 5 3" xfId="2292" xr:uid="{00000000-0005-0000-0000-00004A080000}"/>
    <cellStyle name="20% - Accent1 2 2 2 2 6 6" xfId="2293" xr:uid="{00000000-0005-0000-0000-00004B080000}"/>
    <cellStyle name="20% - Accent1 2 2 2 2 6 6 2" xfId="2294" xr:uid="{00000000-0005-0000-0000-00004C080000}"/>
    <cellStyle name="20% - Accent1 2 2 2 2 6 6 2 2" xfId="2295" xr:uid="{00000000-0005-0000-0000-00004D080000}"/>
    <cellStyle name="20% - Accent1 2 2 2 2 6 6 3" xfId="2296" xr:uid="{00000000-0005-0000-0000-00004E080000}"/>
    <cellStyle name="20% - Accent1 2 2 2 2 6 7" xfId="2297" xr:uid="{00000000-0005-0000-0000-00004F080000}"/>
    <cellStyle name="20% - Accent1 2 2 2 2 6 7 2" xfId="2298" xr:uid="{00000000-0005-0000-0000-000050080000}"/>
    <cellStyle name="20% - Accent1 2 2 2 2 6 8" xfId="2299" xr:uid="{00000000-0005-0000-0000-000051080000}"/>
    <cellStyle name="20% - Accent1 2 2 2 2 6 8 2" xfId="2300" xr:uid="{00000000-0005-0000-0000-000052080000}"/>
    <cellStyle name="20% - Accent1 2 2 2 2 6 9" xfId="2301" xr:uid="{00000000-0005-0000-0000-000053080000}"/>
    <cellStyle name="20% - Accent1 2 2 2 2 7" xfId="2302" xr:uid="{00000000-0005-0000-0000-000054080000}"/>
    <cellStyle name="20% - Accent1 2 2 2 2 7 2" xfId="2303" xr:uid="{00000000-0005-0000-0000-000055080000}"/>
    <cellStyle name="20% - Accent1 2 2 2 2 7 2 2" xfId="2304" xr:uid="{00000000-0005-0000-0000-000056080000}"/>
    <cellStyle name="20% - Accent1 2 2 2 2 7 2 2 2" xfId="2305" xr:uid="{00000000-0005-0000-0000-000057080000}"/>
    <cellStyle name="20% - Accent1 2 2 2 2 7 2 2 2 2" xfId="2306" xr:uid="{00000000-0005-0000-0000-000058080000}"/>
    <cellStyle name="20% - Accent1 2 2 2 2 7 2 2 3" xfId="2307" xr:uid="{00000000-0005-0000-0000-000059080000}"/>
    <cellStyle name="20% - Accent1 2 2 2 2 7 2 3" xfId="2308" xr:uid="{00000000-0005-0000-0000-00005A080000}"/>
    <cellStyle name="20% - Accent1 2 2 2 2 7 2 3 2" xfId="2309" xr:uid="{00000000-0005-0000-0000-00005B080000}"/>
    <cellStyle name="20% - Accent1 2 2 2 2 7 2 4" xfId="2310" xr:uid="{00000000-0005-0000-0000-00005C080000}"/>
    <cellStyle name="20% - Accent1 2 2 2 2 7 3" xfId="2311" xr:uid="{00000000-0005-0000-0000-00005D080000}"/>
    <cellStyle name="20% - Accent1 2 2 2 2 7 3 2" xfId="2312" xr:uid="{00000000-0005-0000-0000-00005E080000}"/>
    <cellStyle name="20% - Accent1 2 2 2 2 7 3 2 2" xfId="2313" xr:uid="{00000000-0005-0000-0000-00005F080000}"/>
    <cellStyle name="20% - Accent1 2 2 2 2 7 3 2 2 2" xfId="2314" xr:uid="{00000000-0005-0000-0000-000060080000}"/>
    <cellStyle name="20% - Accent1 2 2 2 2 7 3 2 3" xfId="2315" xr:uid="{00000000-0005-0000-0000-000061080000}"/>
    <cellStyle name="20% - Accent1 2 2 2 2 7 3 3" xfId="2316" xr:uid="{00000000-0005-0000-0000-000062080000}"/>
    <cellStyle name="20% - Accent1 2 2 2 2 7 3 3 2" xfId="2317" xr:uid="{00000000-0005-0000-0000-000063080000}"/>
    <cellStyle name="20% - Accent1 2 2 2 2 7 3 4" xfId="2318" xr:uid="{00000000-0005-0000-0000-000064080000}"/>
    <cellStyle name="20% - Accent1 2 2 2 2 7 4" xfId="2319" xr:uid="{00000000-0005-0000-0000-000065080000}"/>
    <cellStyle name="20% - Accent1 2 2 2 2 7 4 2" xfId="2320" xr:uid="{00000000-0005-0000-0000-000066080000}"/>
    <cellStyle name="20% - Accent1 2 2 2 2 7 4 2 2" xfId="2321" xr:uid="{00000000-0005-0000-0000-000067080000}"/>
    <cellStyle name="20% - Accent1 2 2 2 2 7 4 2 2 2" xfId="2322" xr:uid="{00000000-0005-0000-0000-000068080000}"/>
    <cellStyle name="20% - Accent1 2 2 2 2 7 4 2 3" xfId="2323" xr:uid="{00000000-0005-0000-0000-000069080000}"/>
    <cellStyle name="20% - Accent1 2 2 2 2 7 4 3" xfId="2324" xr:uid="{00000000-0005-0000-0000-00006A080000}"/>
    <cellStyle name="20% - Accent1 2 2 2 2 7 4 3 2" xfId="2325" xr:uid="{00000000-0005-0000-0000-00006B080000}"/>
    <cellStyle name="20% - Accent1 2 2 2 2 7 4 4" xfId="2326" xr:uid="{00000000-0005-0000-0000-00006C080000}"/>
    <cellStyle name="20% - Accent1 2 2 2 2 7 5" xfId="2327" xr:uid="{00000000-0005-0000-0000-00006D080000}"/>
    <cellStyle name="20% - Accent1 2 2 2 2 7 5 2" xfId="2328" xr:uid="{00000000-0005-0000-0000-00006E080000}"/>
    <cellStyle name="20% - Accent1 2 2 2 2 7 5 2 2" xfId="2329" xr:uid="{00000000-0005-0000-0000-00006F080000}"/>
    <cellStyle name="20% - Accent1 2 2 2 2 7 5 3" xfId="2330" xr:uid="{00000000-0005-0000-0000-000070080000}"/>
    <cellStyle name="20% - Accent1 2 2 2 2 7 6" xfId="2331" xr:uid="{00000000-0005-0000-0000-000071080000}"/>
    <cellStyle name="20% - Accent1 2 2 2 2 7 6 2" xfId="2332" xr:uid="{00000000-0005-0000-0000-000072080000}"/>
    <cellStyle name="20% - Accent1 2 2 2 2 7 6 2 2" xfId="2333" xr:uid="{00000000-0005-0000-0000-000073080000}"/>
    <cellStyle name="20% - Accent1 2 2 2 2 7 6 3" xfId="2334" xr:uid="{00000000-0005-0000-0000-000074080000}"/>
    <cellStyle name="20% - Accent1 2 2 2 2 7 7" xfId="2335" xr:uid="{00000000-0005-0000-0000-000075080000}"/>
    <cellStyle name="20% - Accent1 2 2 2 2 7 7 2" xfId="2336" xr:uid="{00000000-0005-0000-0000-000076080000}"/>
    <cellStyle name="20% - Accent1 2 2 2 2 7 8" xfId="2337" xr:uid="{00000000-0005-0000-0000-000077080000}"/>
    <cellStyle name="20% - Accent1 2 2 2 2 7 8 2" xfId="2338" xr:uid="{00000000-0005-0000-0000-000078080000}"/>
    <cellStyle name="20% - Accent1 2 2 2 2 7 9" xfId="2339" xr:uid="{00000000-0005-0000-0000-000079080000}"/>
    <cellStyle name="20% - Accent1 2 2 2 2 8" xfId="2340" xr:uid="{00000000-0005-0000-0000-00007A080000}"/>
    <cellStyle name="20% - Accent1 2 2 2 2 8 2" xfId="2341" xr:uid="{00000000-0005-0000-0000-00007B080000}"/>
    <cellStyle name="20% - Accent1 2 2 2 2 8 2 2" xfId="2342" xr:uid="{00000000-0005-0000-0000-00007C080000}"/>
    <cellStyle name="20% - Accent1 2 2 2 2 8 2 2 2" xfId="2343" xr:uid="{00000000-0005-0000-0000-00007D080000}"/>
    <cellStyle name="20% - Accent1 2 2 2 2 8 2 3" xfId="2344" xr:uid="{00000000-0005-0000-0000-00007E080000}"/>
    <cellStyle name="20% - Accent1 2 2 2 2 8 3" xfId="2345" xr:uid="{00000000-0005-0000-0000-00007F080000}"/>
    <cellStyle name="20% - Accent1 2 2 2 2 8 3 2" xfId="2346" xr:uid="{00000000-0005-0000-0000-000080080000}"/>
    <cellStyle name="20% - Accent1 2 2 2 2 8 4" xfId="2347" xr:uid="{00000000-0005-0000-0000-000081080000}"/>
    <cellStyle name="20% - Accent1 2 2 2 2 9" xfId="2348" xr:uid="{00000000-0005-0000-0000-000082080000}"/>
    <cellStyle name="20% - Accent1 2 2 2 2 9 2" xfId="2349" xr:uid="{00000000-0005-0000-0000-000083080000}"/>
    <cellStyle name="20% - Accent1 2 2 2 2 9 2 2" xfId="2350" xr:uid="{00000000-0005-0000-0000-000084080000}"/>
    <cellStyle name="20% - Accent1 2 2 2 2 9 2 2 2" xfId="2351" xr:uid="{00000000-0005-0000-0000-000085080000}"/>
    <cellStyle name="20% - Accent1 2 2 2 2 9 2 3" xfId="2352" xr:uid="{00000000-0005-0000-0000-000086080000}"/>
    <cellStyle name="20% - Accent1 2 2 2 2 9 3" xfId="2353" xr:uid="{00000000-0005-0000-0000-000087080000}"/>
    <cellStyle name="20% - Accent1 2 2 2 2 9 3 2" xfId="2354" xr:uid="{00000000-0005-0000-0000-000088080000}"/>
    <cellStyle name="20% - Accent1 2 2 2 2 9 4" xfId="2355" xr:uid="{00000000-0005-0000-0000-000089080000}"/>
    <cellStyle name="20% - Accent1 2 2 2 3" xfId="2356" xr:uid="{00000000-0005-0000-0000-00008A080000}"/>
    <cellStyle name="20% - Accent1 2 2 2 3 10" xfId="2357" xr:uid="{00000000-0005-0000-0000-00008B080000}"/>
    <cellStyle name="20% - Accent1 2 2 2 3 10 2" xfId="2358" xr:uid="{00000000-0005-0000-0000-00008C080000}"/>
    <cellStyle name="20% - Accent1 2 2 2 3 10 2 2" xfId="2359" xr:uid="{00000000-0005-0000-0000-00008D080000}"/>
    <cellStyle name="20% - Accent1 2 2 2 3 10 3" xfId="2360" xr:uid="{00000000-0005-0000-0000-00008E080000}"/>
    <cellStyle name="20% - Accent1 2 2 2 3 11" xfId="2361" xr:uid="{00000000-0005-0000-0000-00008F080000}"/>
    <cellStyle name="20% - Accent1 2 2 2 3 11 2" xfId="2362" xr:uid="{00000000-0005-0000-0000-000090080000}"/>
    <cellStyle name="20% - Accent1 2 2 2 3 11 2 2" xfId="2363" xr:uid="{00000000-0005-0000-0000-000091080000}"/>
    <cellStyle name="20% - Accent1 2 2 2 3 11 3" xfId="2364" xr:uid="{00000000-0005-0000-0000-000092080000}"/>
    <cellStyle name="20% - Accent1 2 2 2 3 12" xfId="2365" xr:uid="{00000000-0005-0000-0000-000093080000}"/>
    <cellStyle name="20% - Accent1 2 2 2 3 12 2" xfId="2366" xr:uid="{00000000-0005-0000-0000-000094080000}"/>
    <cellStyle name="20% - Accent1 2 2 2 3 13" xfId="2367" xr:uid="{00000000-0005-0000-0000-000095080000}"/>
    <cellStyle name="20% - Accent1 2 2 2 3 13 2" xfId="2368" xr:uid="{00000000-0005-0000-0000-000096080000}"/>
    <cellStyle name="20% - Accent1 2 2 2 3 14" xfId="2369" xr:uid="{00000000-0005-0000-0000-000097080000}"/>
    <cellStyle name="20% - Accent1 2 2 2 3 2" xfId="2370" xr:uid="{00000000-0005-0000-0000-000098080000}"/>
    <cellStyle name="20% - Accent1 2 2 2 3 2 10" xfId="2371" xr:uid="{00000000-0005-0000-0000-000099080000}"/>
    <cellStyle name="20% - Accent1 2 2 2 3 2 10 2" xfId="2372" xr:uid="{00000000-0005-0000-0000-00009A080000}"/>
    <cellStyle name="20% - Accent1 2 2 2 3 2 11" xfId="2373" xr:uid="{00000000-0005-0000-0000-00009B080000}"/>
    <cellStyle name="20% - Accent1 2 2 2 3 2 2" xfId="2374" xr:uid="{00000000-0005-0000-0000-00009C080000}"/>
    <cellStyle name="20% - Accent1 2 2 2 3 2 2 2" xfId="2375" xr:uid="{00000000-0005-0000-0000-00009D080000}"/>
    <cellStyle name="20% - Accent1 2 2 2 3 2 2 2 2" xfId="2376" xr:uid="{00000000-0005-0000-0000-00009E080000}"/>
    <cellStyle name="20% - Accent1 2 2 2 3 2 2 2 2 2" xfId="2377" xr:uid="{00000000-0005-0000-0000-00009F080000}"/>
    <cellStyle name="20% - Accent1 2 2 2 3 2 2 2 2 2 2" xfId="2378" xr:uid="{00000000-0005-0000-0000-0000A0080000}"/>
    <cellStyle name="20% - Accent1 2 2 2 3 2 2 2 2 3" xfId="2379" xr:uid="{00000000-0005-0000-0000-0000A1080000}"/>
    <cellStyle name="20% - Accent1 2 2 2 3 2 2 2 3" xfId="2380" xr:uid="{00000000-0005-0000-0000-0000A2080000}"/>
    <cellStyle name="20% - Accent1 2 2 2 3 2 2 2 3 2" xfId="2381" xr:uid="{00000000-0005-0000-0000-0000A3080000}"/>
    <cellStyle name="20% - Accent1 2 2 2 3 2 2 2 4" xfId="2382" xr:uid="{00000000-0005-0000-0000-0000A4080000}"/>
    <cellStyle name="20% - Accent1 2 2 2 3 2 2 3" xfId="2383" xr:uid="{00000000-0005-0000-0000-0000A5080000}"/>
    <cellStyle name="20% - Accent1 2 2 2 3 2 2 3 2" xfId="2384" xr:uid="{00000000-0005-0000-0000-0000A6080000}"/>
    <cellStyle name="20% - Accent1 2 2 2 3 2 2 3 2 2" xfId="2385" xr:uid="{00000000-0005-0000-0000-0000A7080000}"/>
    <cellStyle name="20% - Accent1 2 2 2 3 2 2 3 2 2 2" xfId="2386" xr:uid="{00000000-0005-0000-0000-0000A8080000}"/>
    <cellStyle name="20% - Accent1 2 2 2 3 2 2 3 2 3" xfId="2387" xr:uid="{00000000-0005-0000-0000-0000A9080000}"/>
    <cellStyle name="20% - Accent1 2 2 2 3 2 2 3 3" xfId="2388" xr:uid="{00000000-0005-0000-0000-0000AA080000}"/>
    <cellStyle name="20% - Accent1 2 2 2 3 2 2 3 3 2" xfId="2389" xr:uid="{00000000-0005-0000-0000-0000AB080000}"/>
    <cellStyle name="20% - Accent1 2 2 2 3 2 2 3 4" xfId="2390" xr:uid="{00000000-0005-0000-0000-0000AC080000}"/>
    <cellStyle name="20% - Accent1 2 2 2 3 2 2 4" xfId="2391" xr:uid="{00000000-0005-0000-0000-0000AD080000}"/>
    <cellStyle name="20% - Accent1 2 2 2 3 2 2 4 2" xfId="2392" xr:uid="{00000000-0005-0000-0000-0000AE080000}"/>
    <cellStyle name="20% - Accent1 2 2 2 3 2 2 4 2 2" xfId="2393" xr:uid="{00000000-0005-0000-0000-0000AF080000}"/>
    <cellStyle name="20% - Accent1 2 2 2 3 2 2 4 2 2 2" xfId="2394" xr:uid="{00000000-0005-0000-0000-0000B0080000}"/>
    <cellStyle name="20% - Accent1 2 2 2 3 2 2 4 2 3" xfId="2395" xr:uid="{00000000-0005-0000-0000-0000B1080000}"/>
    <cellStyle name="20% - Accent1 2 2 2 3 2 2 4 3" xfId="2396" xr:uid="{00000000-0005-0000-0000-0000B2080000}"/>
    <cellStyle name="20% - Accent1 2 2 2 3 2 2 4 3 2" xfId="2397" xr:uid="{00000000-0005-0000-0000-0000B3080000}"/>
    <cellStyle name="20% - Accent1 2 2 2 3 2 2 4 4" xfId="2398" xr:uid="{00000000-0005-0000-0000-0000B4080000}"/>
    <cellStyle name="20% - Accent1 2 2 2 3 2 2 5" xfId="2399" xr:uid="{00000000-0005-0000-0000-0000B5080000}"/>
    <cellStyle name="20% - Accent1 2 2 2 3 2 2 5 2" xfId="2400" xr:uid="{00000000-0005-0000-0000-0000B6080000}"/>
    <cellStyle name="20% - Accent1 2 2 2 3 2 2 5 2 2" xfId="2401" xr:uid="{00000000-0005-0000-0000-0000B7080000}"/>
    <cellStyle name="20% - Accent1 2 2 2 3 2 2 5 3" xfId="2402" xr:uid="{00000000-0005-0000-0000-0000B8080000}"/>
    <cellStyle name="20% - Accent1 2 2 2 3 2 2 6" xfId="2403" xr:uid="{00000000-0005-0000-0000-0000B9080000}"/>
    <cellStyle name="20% - Accent1 2 2 2 3 2 2 6 2" xfId="2404" xr:uid="{00000000-0005-0000-0000-0000BA080000}"/>
    <cellStyle name="20% - Accent1 2 2 2 3 2 2 6 2 2" xfId="2405" xr:uid="{00000000-0005-0000-0000-0000BB080000}"/>
    <cellStyle name="20% - Accent1 2 2 2 3 2 2 6 3" xfId="2406" xr:uid="{00000000-0005-0000-0000-0000BC080000}"/>
    <cellStyle name="20% - Accent1 2 2 2 3 2 2 7" xfId="2407" xr:uid="{00000000-0005-0000-0000-0000BD080000}"/>
    <cellStyle name="20% - Accent1 2 2 2 3 2 2 7 2" xfId="2408" xr:uid="{00000000-0005-0000-0000-0000BE080000}"/>
    <cellStyle name="20% - Accent1 2 2 2 3 2 2 8" xfId="2409" xr:uid="{00000000-0005-0000-0000-0000BF080000}"/>
    <cellStyle name="20% - Accent1 2 2 2 3 2 2 8 2" xfId="2410" xr:uid="{00000000-0005-0000-0000-0000C0080000}"/>
    <cellStyle name="20% - Accent1 2 2 2 3 2 2 9" xfId="2411" xr:uid="{00000000-0005-0000-0000-0000C1080000}"/>
    <cellStyle name="20% - Accent1 2 2 2 3 2 3" xfId="2412" xr:uid="{00000000-0005-0000-0000-0000C2080000}"/>
    <cellStyle name="20% - Accent1 2 2 2 3 2 3 2" xfId="2413" xr:uid="{00000000-0005-0000-0000-0000C3080000}"/>
    <cellStyle name="20% - Accent1 2 2 2 3 2 3 2 2" xfId="2414" xr:uid="{00000000-0005-0000-0000-0000C4080000}"/>
    <cellStyle name="20% - Accent1 2 2 2 3 2 3 2 2 2" xfId="2415" xr:uid="{00000000-0005-0000-0000-0000C5080000}"/>
    <cellStyle name="20% - Accent1 2 2 2 3 2 3 2 2 2 2" xfId="2416" xr:uid="{00000000-0005-0000-0000-0000C6080000}"/>
    <cellStyle name="20% - Accent1 2 2 2 3 2 3 2 2 3" xfId="2417" xr:uid="{00000000-0005-0000-0000-0000C7080000}"/>
    <cellStyle name="20% - Accent1 2 2 2 3 2 3 2 3" xfId="2418" xr:uid="{00000000-0005-0000-0000-0000C8080000}"/>
    <cellStyle name="20% - Accent1 2 2 2 3 2 3 2 3 2" xfId="2419" xr:uid="{00000000-0005-0000-0000-0000C9080000}"/>
    <cellStyle name="20% - Accent1 2 2 2 3 2 3 2 4" xfId="2420" xr:uid="{00000000-0005-0000-0000-0000CA080000}"/>
    <cellStyle name="20% - Accent1 2 2 2 3 2 3 3" xfId="2421" xr:uid="{00000000-0005-0000-0000-0000CB080000}"/>
    <cellStyle name="20% - Accent1 2 2 2 3 2 3 3 2" xfId="2422" xr:uid="{00000000-0005-0000-0000-0000CC080000}"/>
    <cellStyle name="20% - Accent1 2 2 2 3 2 3 3 2 2" xfId="2423" xr:uid="{00000000-0005-0000-0000-0000CD080000}"/>
    <cellStyle name="20% - Accent1 2 2 2 3 2 3 3 2 2 2" xfId="2424" xr:uid="{00000000-0005-0000-0000-0000CE080000}"/>
    <cellStyle name="20% - Accent1 2 2 2 3 2 3 3 2 3" xfId="2425" xr:uid="{00000000-0005-0000-0000-0000CF080000}"/>
    <cellStyle name="20% - Accent1 2 2 2 3 2 3 3 3" xfId="2426" xr:uid="{00000000-0005-0000-0000-0000D0080000}"/>
    <cellStyle name="20% - Accent1 2 2 2 3 2 3 3 3 2" xfId="2427" xr:uid="{00000000-0005-0000-0000-0000D1080000}"/>
    <cellStyle name="20% - Accent1 2 2 2 3 2 3 3 4" xfId="2428" xr:uid="{00000000-0005-0000-0000-0000D2080000}"/>
    <cellStyle name="20% - Accent1 2 2 2 3 2 3 4" xfId="2429" xr:uid="{00000000-0005-0000-0000-0000D3080000}"/>
    <cellStyle name="20% - Accent1 2 2 2 3 2 3 4 2" xfId="2430" xr:uid="{00000000-0005-0000-0000-0000D4080000}"/>
    <cellStyle name="20% - Accent1 2 2 2 3 2 3 4 2 2" xfId="2431" xr:uid="{00000000-0005-0000-0000-0000D5080000}"/>
    <cellStyle name="20% - Accent1 2 2 2 3 2 3 4 2 2 2" xfId="2432" xr:uid="{00000000-0005-0000-0000-0000D6080000}"/>
    <cellStyle name="20% - Accent1 2 2 2 3 2 3 4 2 3" xfId="2433" xr:uid="{00000000-0005-0000-0000-0000D7080000}"/>
    <cellStyle name="20% - Accent1 2 2 2 3 2 3 4 3" xfId="2434" xr:uid="{00000000-0005-0000-0000-0000D8080000}"/>
    <cellStyle name="20% - Accent1 2 2 2 3 2 3 4 3 2" xfId="2435" xr:uid="{00000000-0005-0000-0000-0000D9080000}"/>
    <cellStyle name="20% - Accent1 2 2 2 3 2 3 4 4" xfId="2436" xr:uid="{00000000-0005-0000-0000-0000DA080000}"/>
    <cellStyle name="20% - Accent1 2 2 2 3 2 3 5" xfId="2437" xr:uid="{00000000-0005-0000-0000-0000DB080000}"/>
    <cellStyle name="20% - Accent1 2 2 2 3 2 3 5 2" xfId="2438" xr:uid="{00000000-0005-0000-0000-0000DC080000}"/>
    <cellStyle name="20% - Accent1 2 2 2 3 2 3 5 2 2" xfId="2439" xr:uid="{00000000-0005-0000-0000-0000DD080000}"/>
    <cellStyle name="20% - Accent1 2 2 2 3 2 3 5 3" xfId="2440" xr:uid="{00000000-0005-0000-0000-0000DE080000}"/>
    <cellStyle name="20% - Accent1 2 2 2 3 2 3 6" xfId="2441" xr:uid="{00000000-0005-0000-0000-0000DF080000}"/>
    <cellStyle name="20% - Accent1 2 2 2 3 2 3 6 2" xfId="2442" xr:uid="{00000000-0005-0000-0000-0000E0080000}"/>
    <cellStyle name="20% - Accent1 2 2 2 3 2 3 6 2 2" xfId="2443" xr:uid="{00000000-0005-0000-0000-0000E1080000}"/>
    <cellStyle name="20% - Accent1 2 2 2 3 2 3 6 3" xfId="2444" xr:uid="{00000000-0005-0000-0000-0000E2080000}"/>
    <cellStyle name="20% - Accent1 2 2 2 3 2 3 7" xfId="2445" xr:uid="{00000000-0005-0000-0000-0000E3080000}"/>
    <cellStyle name="20% - Accent1 2 2 2 3 2 3 7 2" xfId="2446" xr:uid="{00000000-0005-0000-0000-0000E4080000}"/>
    <cellStyle name="20% - Accent1 2 2 2 3 2 3 8" xfId="2447" xr:uid="{00000000-0005-0000-0000-0000E5080000}"/>
    <cellStyle name="20% - Accent1 2 2 2 3 2 3 8 2" xfId="2448" xr:uid="{00000000-0005-0000-0000-0000E6080000}"/>
    <cellStyle name="20% - Accent1 2 2 2 3 2 3 9" xfId="2449" xr:uid="{00000000-0005-0000-0000-0000E7080000}"/>
    <cellStyle name="20% - Accent1 2 2 2 3 2 4" xfId="2450" xr:uid="{00000000-0005-0000-0000-0000E8080000}"/>
    <cellStyle name="20% - Accent1 2 2 2 3 2 4 2" xfId="2451" xr:uid="{00000000-0005-0000-0000-0000E9080000}"/>
    <cellStyle name="20% - Accent1 2 2 2 3 2 4 2 2" xfId="2452" xr:uid="{00000000-0005-0000-0000-0000EA080000}"/>
    <cellStyle name="20% - Accent1 2 2 2 3 2 4 2 2 2" xfId="2453" xr:uid="{00000000-0005-0000-0000-0000EB080000}"/>
    <cellStyle name="20% - Accent1 2 2 2 3 2 4 2 3" xfId="2454" xr:uid="{00000000-0005-0000-0000-0000EC080000}"/>
    <cellStyle name="20% - Accent1 2 2 2 3 2 4 3" xfId="2455" xr:uid="{00000000-0005-0000-0000-0000ED080000}"/>
    <cellStyle name="20% - Accent1 2 2 2 3 2 4 3 2" xfId="2456" xr:uid="{00000000-0005-0000-0000-0000EE080000}"/>
    <cellStyle name="20% - Accent1 2 2 2 3 2 4 4" xfId="2457" xr:uid="{00000000-0005-0000-0000-0000EF080000}"/>
    <cellStyle name="20% - Accent1 2 2 2 3 2 5" xfId="2458" xr:uid="{00000000-0005-0000-0000-0000F0080000}"/>
    <cellStyle name="20% - Accent1 2 2 2 3 2 5 2" xfId="2459" xr:uid="{00000000-0005-0000-0000-0000F1080000}"/>
    <cellStyle name="20% - Accent1 2 2 2 3 2 5 2 2" xfId="2460" xr:uid="{00000000-0005-0000-0000-0000F2080000}"/>
    <cellStyle name="20% - Accent1 2 2 2 3 2 5 2 2 2" xfId="2461" xr:uid="{00000000-0005-0000-0000-0000F3080000}"/>
    <cellStyle name="20% - Accent1 2 2 2 3 2 5 2 3" xfId="2462" xr:uid="{00000000-0005-0000-0000-0000F4080000}"/>
    <cellStyle name="20% - Accent1 2 2 2 3 2 5 3" xfId="2463" xr:uid="{00000000-0005-0000-0000-0000F5080000}"/>
    <cellStyle name="20% - Accent1 2 2 2 3 2 5 3 2" xfId="2464" xr:uid="{00000000-0005-0000-0000-0000F6080000}"/>
    <cellStyle name="20% - Accent1 2 2 2 3 2 5 4" xfId="2465" xr:uid="{00000000-0005-0000-0000-0000F7080000}"/>
    <cellStyle name="20% - Accent1 2 2 2 3 2 6" xfId="2466" xr:uid="{00000000-0005-0000-0000-0000F8080000}"/>
    <cellStyle name="20% - Accent1 2 2 2 3 2 6 2" xfId="2467" xr:uid="{00000000-0005-0000-0000-0000F9080000}"/>
    <cellStyle name="20% - Accent1 2 2 2 3 2 6 2 2" xfId="2468" xr:uid="{00000000-0005-0000-0000-0000FA080000}"/>
    <cellStyle name="20% - Accent1 2 2 2 3 2 6 2 2 2" xfId="2469" xr:uid="{00000000-0005-0000-0000-0000FB080000}"/>
    <cellStyle name="20% - Accent1 2 2 2 3 2 6 2 3" xfId="2470" xr:uid="{00000000-0005-0000-0000-0000FC080000}"/>
    <cellStyle name="20% - Accent1 2 2 2 3 2 6 3" xfId="2471" xr:uid="{00000000-0005-0000-0000-0000FD080000}"/>
    <cellStyle name="20% - Accent1 2 2 2 3 2 6 3 2" xfId="2472" xr:uid="{00000000-0005-0000-0000-0000FE080000}"/>
    <cellStyle name="20% - Accent1 2 2 2 3 2 6 4" xfId="2473" xr:uid="{00000000-0005-0000-0000-0000FF080000}"/>
    <cellStyle name="20% - Accent1 2 2 2 3 2 7" xfId="2474" xr:uid="{00000000-0005-0000-0000-000000090000}"/>
    <cellStyle name="20% - Accent1 2 2 2 3 2 7 2" xfId="2475" xr:uid="{00000000-0005-0000-0000-000001090000}"/>
    <cellStyle name="20% - Accent1 2 2 2 3 2 7 2 2" xfId="2476" xr:uid="{00000000-0005-0000-0000-000002090000}"/>
    <cellStyle name="20% - Accent1 2 2 2 3 2 7 3" xfId="2477" xr:uid="{00000000-0005-0000-0000-000003090000}"/>
    <cellStyle name="20% - Accent1 2 2 2 3 2 8" xfId="2478" xr:uid="{00000000-0005-0000-0000-000004090000}"/>
    <cellStyle name="20% - Accent1 2 2 2 3 2 8 2" xfId="2479" xr:uid="{00000000-0005-0000-0000-000005090000}"/>
    <cellStyle name="20% - Accent1 2 2 2 3 2 8 2 2" xfId="2480" xr:uid="{00000000-0005-0000-0000-000006090000}"/>
    <cellStyle name="20% - Accent1 2 2 2 3 2 8 3" xfId="2481" xr:uid="{00000000-0005-0000-0000-000007090000}"/>
    <cellStyle name="20% - Accent1 2 2 2 3 2 9" xfId="2482" xr:uid="{00000000-0005-0000-0000-000008090000}"/>
    <cellStyle name="20% - Accent1 2 2 2 3 2 9 2" xfId="2483" xr:uid="{00000000-0005-0000-0000-000009090000}"/>
    <cellStyle name="20% - Accent1 2 2 2 3 3" xfId="2484" xr:uid="{00000000-0005-0000-0000-00000A090000}"/>
    <cellStyle name="20% - Accent1 2 2 2 3 3 10" xfId="2485" xr:uid="{00000000-0005-0000-0000-00000B090000}"/>
    <cellStyle name="20% - Accent1 2 2 2 3 3 10 2" xfId="2486" xr:uid="{00000000-0005-0000-0000-00000C090000}"/>
    <cellStyle name="20% - Accent1 2 2 2 3 3 11" xfId="2487" xr:uid="{00000000-0005-0000-0000-00000D090000}"/>
    <cellStyle name="20% - Accent1 2 2 2 3 3 2" xfId="2488" xr:uid="{00000000-0005-0000-0000-00000E090000}"/>
    <cellStyle name="20% - Accent1 2 2 2 3 3 2 2" xfId="2489" xr:uid="{00000000-0005-0000-0000-00000F090000}"/>
    <cellStyle name="20% - Accent1 2 2 2 3 3 2 2 2" xfId="2490" xr:uid="{00000000-0005-0000-0000-000010090000}"/>
    <cellStyle name="20% - Accent1 2 2 2 3 3 2 2 2 2" xfId="2491" xr:uid="{00000000-0005-0000-0000-000011090000}"/>
    <cellStyle name="20% - Accent1 2 2 2 3 3 2 2 2 2 2" xfId="2492" xr:uid="{00000000-0005-0000-0000-000012090000}"/>
    <cellStyle name="20% - Accent1 2 2 2 3 3 2 2 2 3" xfId="2493" xr:uid="{00000000-0005-0000-0000-000013090000}"/>
    <cellStyle name="20% - Accent1 2 2 2 3 3 2 2 3" xfId="2494" xr:uid="{00000000-0005-0000-0000-000014090000}"/>
    <cellStyle name="20% - Accent1 2 2 2 3 3 2 2 3 2" xfId="2495" xr:uid="{00000000-0005-0000-0000-000015090000}"/>
    <cellStyle name="20% - Accent1 2 2 2 3 3 2 2 4" xfId="2496" xr:uid="{00000000-0005-0000-0000-000016090000}"/>
    <cellStyle name="20% - Accent1 2 2 2 3 3 2 3" xfId="2497" xr:uid="{00000000-0005-0000-0000-000017090000}"/>
    <cellStyle name="20% - Accent1 2 2 2 3 3 2 3 2" xfId="2498" xr:uid="{00000000-0005-0000-0000-000018090000}"/>
    <cellStyle name="20% - Accent1 2 2 2 3 3 2 3 2 2" xfId="2499" xr:uid="{00000000-0005-0000-0000-000019090000}"/>
    <cellStyle name="20% - Accent1 2 2 2 3 3 2 3 2 2 2" xfId="2500" xr:uid="{00000000-0005-0000-0000-00001A090000}"/>
    <cellStyle name="20% - Accent1 2 2 2 3 3 2 3 2 3" xfId="2501" xr:uid="{00000000-0005-0000-0000-00001B090000}"/>
    <cellStyle name="20% - Accent1 2 2 2 3 3 2 3 3" xfId="2502" xr:uid="{00000000-0005-0000-0000-00001C090000}"/>
    <cellStyle name="20% - Accent1 2 2 2 3 3 2 3 3 2" xfId="2503" xr:uid="{00000000-0005-0000-0000-00001D090000}"/>
    <cellStyle name="20% - Accent1 2 2 2 3 3 2 3 4" xfId="2504" xr:uid="{00000000-0005-0000-0000-00001E090000}"/>
    <cellStyle name="20% - Accent1 2 2 2 3 3 2 4" xfId="2505" xr:uid="{00000000-0005-0000-0000-00001F090000}"/>
    <cellStyle name="20% - Accent1 2 2 2 3 3 2 4 2" xfId="2506" xr:uid="{00000000-0005-0000-0000-000020090000}"/>
    <cellStyle name="20% - Accent1 2 2 2 3 3 2 4 2 2" xfId="2507" xr:uid="{00000000-0005-0000-0000-000021090000}"/>
    <cellStyle name="20% - Accent1 2 2 2 3 3 2 4 2 2 2" xfId="2508" xr:uid="{00000000-0005-0000-0000-000022090000}"/>
    <cellStyle name="20% - Accent1 2 2 2 3 3 2 4 2 3" xfId="2509" xr:uid="{00000000-0005-0000-0000-000023090000}"/>
    <cellStyle name="20% - Accent1 2 2 2 3 3 2 4 3" xfId="2510" xr:uid="{00000000-0005-0000-0000-000024090000}"/>
    <cellStyle name="20% - Accent1 2 2 2 3 3 2 4 3 2" xfId="2511" xr:uid="{00000000-0005-0000-0000-000025090000}"/>
    <cellStyle name="20% - Accent1 2 2 2 3 3 2 4 4" xfId="2512" xr:uid="{00000000-0005-0000-0000-000026090000}"/>
    <cellStyle name="20% - Accent1 2 2 2 3 3 2 5" xfId="2513" xr:uid="{00000000-0005-0000-0000-000027090000}"/>
    <cellStyle name="20% - Accent1 2 2 2 3 3 2 5 2" xfId="2514" xr:uid="{00000000-0005-0000-0000-000028090000}"/>
    <cellStyle name="20% - Accent1 2 2 2 3 3 2 5 2 2" xfId="2515" xr:uid="{00000000-0005-0000-0000-000029090000}"/>
    <cellStyle name="20% - Accent1 2 2 2 3 3 2 5 3" xfId="2516" xr:uid="{00000000-0005-0000-0000-00002A090000}"/>
    <cellStyle name="20% - Accent1 2 2 2 3 3 2 6" xfId="2517" xr:uid="{00000000-0005-0000-0000-00002B090000}"/>
    <cellStyle name="20% - Accent1 2 2 2 3 3 2 6 2" xfId="2518" xr:uid="{00000000-0005-0000-0000-00002C090000}"/>
    <cellStyle name="20% - Accent1 2 2 2 3 3 2 6 2 2" xfId="2519" xr:uid="{00000000-0005-0000-0000-00002D090000}"/>
    <cellStyle name="20% - Accent1 2 2 2 3 3 2 6 3" xfId="2520" xr:uid="{00000000-0005-0000-0000-00002E090000}"/>
    <cellStyle name="20% - Accent1 2 2 2 3 3 2 7" xfId="2521" xr:uid="{00000000-0005-0000-0000-00002F090000}"/>
    <cellStyle name="20% - Accent1 2 2 2 3 3 2 7 2" xfId="2522" xr:uid="{00000000-0005-0000-0000-000030090000}"/>
    <cellStyle name="20% - Accent1 2 2 2 3 3 2 8" xfId="2523" xr:uid="{00000000-0005-0000-0000-000031090000}"/>
    <cellStyle name="20% - Accent1 2 2 2 3 3 2 8 2" xfId="2524" xr:uid="{00000000-0005-0000-0000-000032090000}"/>
    <cellStyle name="20% - Accent1 2 2 2 3 3 2 9" xfId="2525" xr:uid="{00000000-0005-0000-0000-000033090000}"/>
    <cellStyle name="20% - Accent1 2 2 2 3 3 3" xfId="2526" xr:uid="{00000000-0005-0000-0000-000034090000}"/>
    <cellStyle name="20% - Accent1 2 2 2 3 3 3 2" xfId="2527" xr:uid="{00000000-0005-0000-0000-000035090000}"/>
    <cellStyle name="20% - Accent1 2 2 2 3 3 3 2 2" xfId="2528" xr:uid="{00000000-0005-0000-0000-000036090000}"/>
    <cellStyle name="20% - Accent1 2 2 2 3 3 3 2 2 2" xfId="2529" xr:uid="{00000000-0005-0000-0000-000037090000}"/>
    <cellStyle name="20% - Accent1 2 2 2 3 3 3 2 2 2 2" xfId="2530" xr:uid="{00000000-0005-0000-0000-000038090000}"/>
    <cellStyle name="20% - Accent1 2 2 2 3 3 3 2 2 3" xfId="2531" xr:uid="{00000000-0005-0000-0000-000039090000}"/>
    <cellStyle name="20% - Accent1 2 2 2 3 3 3 2 3" xfId="2532" xr:uid="{00000000-0005-0000-0000-00003A090000}"/>
    <cellStyle name="20% - Accent1 2 2 2 3 3 3 2 3 2" xfId="2533" xr:uid="{00000000-0005-0000-0000-00003B090000}"/>
    <cellStyle name="20% - Accent1 2 2 2 3 3 3 2 4" xfId="2534" xr:uid="{00000000-0005-0000-0000-00003C090000}"/>
    <cellStyle name="20% - Accent1 2 2 2 3 3 3 3" xfId="2535" xr:uid="{00000000-0005-0000-0000-00003D090000}"/>
    <cellStyle name="20% - Accent1 2 2 2 3 3 3 3 2" xfId="2536" xr:uid="{00000000-0005-0000-0000-00003E090000}"/>
    <cellStyle name="20% - Accent1 2 2 2 3 3 3 3 2 2" xfId="2537" xr:uid="{00000000-0005-0000-0000-00003F090000}"/>
    <cellStyle name="20% - Accent1 2 2 2 3 3 3 3 2 2 2" xfId="2538" xr:uid="{00000000-0005-0000-0000-000040090000}"/>
    <cellStyle name="20% - Accent1 2 2 2 3 3 3 3 2 3" xfId="2539" xr:uid="{00000000-0005-0000-0000-000041090000}"/>
    <cellStyle name="20% - Accent1 2 2 2 3 3 3 3 3" xfId="2540" xr:uid="{00000000-0005-0000-0000-000042090000}"/>
    <cellStyle name="20% - Accent1 2 2 2 3 3 3 3 3 2" xfId="2541" xr:uid="{00000000-0005-0000-0000-000043090000}"/>
    <cellStyle name="20% - Accent1 2 2 2 3 3 3 3 4" xfId="2542" xr:uid="{00000000-0005-0000-0000-000044090000}"/>
    <cellStyle name="20% - Accent1 2 2 2 3 3 3 4" xfId="2543" xr:uid="{00000000-0005-0000-0000-000045090000}"/>
    <cellStyle name="20% - Accent1 2 2 2 3 3 3 4 2" xfId="2544" xr:uid="{00000000-0005-0000-0000-000046090000}"/>
    <cellStyle name="20% - Accent1 2 2 2 3 3 3 4 2 2" xfId="2545" xr:uid="{00000000-0005-0000-0000-000047090000}"/>
    <cellStyle name="20% - Accent1 2 2 2 3 3 3 4 2 2 2" xfId="2546" xr:uid="{00000000-0005-0000-0000-000048090000}"/>
    <cellStyle name="20% - Accent1 2 2 2 3 3 3 4 2 3" xfId="2547" xr:uid="{00000000-0005-0000-0000-000049090000}"/>
    <cellStyle name="20% - Accent1 2 2 2 3 3 3 4 3" xfId="2548" xr:uid="{00000000-0005-0000-0000-00004A090000}"/>
    <cellStyle name="20% - Accent1 2 2 2 3 3 3 4 3 2" xfId="2549" xr:uid="{00000000-0005-0000-0000-00004B090000}"/>
    <cellStyle name="20% - Accent1 2 2 2 3 3 3 4 4" xfId="2550" xr:uid="{00000000-0005-0000-0000-00004C090000}"/>
    <cellStyle name="20% - Accent1 2 2 2 3 3 3 5" xfId="2551" xr:uid="{00000000-0005-0000-0000-00004D090000}"/>
    <cellStyle name="20% - Accent1 2 2 2 3 3 3 5 2" xfId="2552" xr:uid="{00000000-0005-0000-0000-00004E090000}"/>
    <cellStyle name="20% - Accent1 2 2 2 3 3 3 5 2 2" xfId="2553" xr:uid="{00000000-0005-0000-0000-00004F090000}"/>
    <cellStyle name="20% - Accent1 2 2 2 3 3 3 5 3" xfId="2554" xr:uid="{00000000-0005-0000-0000-000050090000}"/>
    <cellStyle name="20% - Accent1 2 2 2 3 3 3 6" xfId="2555" xr:uid="{00000000-0005-0000-0000-000051090000}"/>
    <cellStyle name="20% - Accent1 2 2 2 3 3 3 6 2" xfId="2556" xr:uid="{00000000-0005-0000-0000-000052090000}"/>
    <cellStyle name="20% - Accent1 2 2 2 3 3 3 6 2 2" xfId="2557" xr:uid="{00000000-0005-0000-0000-000053090000}"/>
    <cellStyle name="20% - Accent1 2 2 2 3 3 3 6 3" xfId="2558" xr:uid="{00000000-0005-0000-0000-000054090000}"/>
    <cellStyle name="20% - Accent1 2 2 2 3 3 3 7" xfId="2559" xr:uid="{00000000-0005-0000-0000-000055090000}"/>
    <cellStyle name="20% - Accent1 2 2 2 3 3 3 7 2" xfId="2560" xr:uid="{00000000-0005-0000-0000-000056090000}"/>
    <cellStyle name="20% - Accent1 2 2 2 3 3 3 8" xfId="2561" xr:uid="{00000000-0005-0000-0000-000057090000}"/>
    <cellStyle name="20% - Accent1 2 2 2 3 3 3 8 2" xfId="2562" xr:uid="{00000000-0005-0000-0000-000058090000}"/>
    <cellStyle name="20% - Accent1 2 2 2 3 3 3 9" xfId="2563" xr:uid="{00000000-0005-0000-0000-000059090000}"/>
    <cellStyle name="20% - Accent1 2 2 2 3 3 4" xfId="2564" xr:uid="{00000000-0005-0000-0000-00005A090000}"/>
    <cellStyle name="20% - Accent1 2 2 2 3 3 4 2" xfId="2565" xr:uid="{00000000-0005-0000-0000-00005B090000}"/>
    <cellStyle name="20% - Accent1 2 2 2 3 3 4 2 2" xfId="2566" xr:uid="{00000000-0005-0000-0000-00005C090000}"/>
    <cellStyle name="20% - Accent1 2 2 2 3 3 4 2 2 2" xfId="2567" xr:uid="{00000000-0005-0000-0000-00005D090000}"/>
    <cellStyle name="20% - Accent1 2 2 2 3 3 4 2 3" xfId="2568" xr:uid="{00000000-0005-0000-0000-00005E090000}"/>
    <cellStyle name="20% - Accent1 2 2 2 3 3 4 3" xfId="2569" xr:uid="{00000000-0005-0000-0000-00005F090000}"/>
    <cellStyle name="20% - Accent1 2 2 2 3 3 4 3 2" xfId="2570" xr:uid="{00000000-0005-0000-0000-000060090000}"/>
    <cellStyle name="20% - Accent1 2 2 2 3 3 4 4" xfId="2571" xr:uid="{00000000-0005-0000-0000-000061090000}"/>
    <cellStyle name="20% - Accent1 2 2 2 3 3 5" xfId="2572" xr:uid="{00000000-0005-0000-0000-000062090000}"/>
    <cellStyle name="20% - Accent1 2 2 2 3 3 5 2" xfId="2573" xr:uid="{00000000-0005-0000-0000-000063090000}"/>
    <cellStyle name="20% - Accent1 2 2 2 3 3 5 2 2" xfId="2574" xr:uid="{00000000-0005-0000-0000-000064090000}"/>
    <cellStyle name="20% - Accent1 2 2 2 3 3 5 2 2 2" xfId="2575" xr:uid="{00000000-0005-0000-0000-000065090000}"/>
    <cellStyle name="20% - Accent1 2 2 2 3 3 5 2 3" xfId="2576" xr:uid="{00000000-0005-0000-0000-000066090000}"/>
    <cellStyle name="20% - Accent1 2 2 2 3 3 5 3" xfId="2577" xr:uid="{00000000-0005-0000-0000-000067090000}"/>
    <cellStyle name="20% - Accent1 2 2 2 3 3 5 3 2" xfId="2578" xr:uid="{00000000-0005-0000-0000-000068090000}"/>
    <cellStyle name="20% - Accent1 2 2 2 3 3 5 4" xfId="2579" xr:uid="{00000000-0005-0000-0000-000069090000}"/>
    <cellStyle name="20% - Accent1 2 2 2 3 3 6" xfId="2580" xr:uid="{00000000-0005-0000-0000-00006A090000}"/>
    <cellStyle name="20% - Accent1 2 2 2 3 3 6 2" xfId="2581" xr:uid="{00000000-0005-0000-0000-00006B090000}"/>
    <cellStyle name="20% - Accent1 2 2 2 3 3 6 2 2" xfId="2582" xr:uid="{00000000-0005-0000-0000-00006C090000}"/>
    <cellStyle name="20% - Accent1 2 2 2 3 3 6 2 2 2" xfId="2583" xr:uid="{00000000-0005-0000-0000-00006D090000}"/>
    <cellStyle name="20% - Accent1 2 2 2 3 3 6 2 3" xfId="2584" xr:uid="{00000000-0005-0000-0000-00006E090000}"/>
    <cellStyle name="20% - Accent1 2 2 2 3 3 6 3" xfId="2585" xr:uid="{00000000-0005-0000-0000-00006F090000}"/>
    <cellStyle name="20% - Accent1 2 2 2 3 3 6 3 2" xfId="2586" xr:uid="{00000000-0005-0000-0000-000070090000}"/>
    <cellStyle name="20% - Accent1 2 2 2 3 3 6 4" xfId="2587" xr:uid="{00000000-0005-0000-0000-000071090000}"/>
    <cellStyle name="20% - Accent1 2 2 2 3 3 7" xfId="2588" xr:uid="{00000000-0005-0000-0000-000072090000}"/>
    <cellStyle name="20% - Accent1 2 2 2 3 3 7 2" xfId="2589" xr:uid="{00000000-0005-0000-0000-000073090000}"/>
    <cellStyle name="20% - Accent1 2 2 2 3 3 7 2 2" xfId="2590" xr:uid="{00000000-0005-0000-0000-000074090000}"/>
    <cellStyle name="20% - Accent1 2 2 2 3 3 7 3" xfId="2591" xr:uid="{00000000-0005-0000-0000-000075090000}"/>
    <cellStyle name="20% - Accent1 2 2 2 3 3 8" xfId="2592" xr:uid="{00000000-0005-0000-0000-000076090000}"/>
    <cellStyle name="20% - Accent1 2 2 2 3 3 8 2" xfId="2593" xr:uid="{00000000-0005-0000-0000-000077090000}"/>
    <cellStyle name="20% - Accent1 2 2 2 3 3 8 2 2" xfId="2594" xr:uid="{00000000-0005-0000-0000-000078090000}"/>
    <cellStyle name="20% - Accent1 2 2 2 3 3 8 3" xfId="2595" xr:uid="{00000000-0005-0000-0000-000079090000}"/>
    <cellStyle name="20% - Accent1 2 2 2 3 3 9" xfId="2596" xr:uid="{00000000-0005-0000-0000-00007A090000}"/>
    <cellStyle name="20% - Accent1 2 2 2 3 3 9 2" xfId="2597" xr:uid="{00000000-0005-0000-0000-00007B090000}"/>
    <cellStyle name="20% - Accent1 2 2 2 3 4" xfId="2598" xr:uid="{00000000-0005-0000-0000-00007C090000}"/>
    <cellStyle name="20% - Accent1 2 2 2 3 4 10" xfId="2599" xr:uid="{00000000-0005-0000-0000-00007D090000}"/>
    <cellStyle name="20% - Accent1 2 2 2 3 4 10 2" xfId="2600" xr:uid="{00000000-0005-0000-0000-00007E090000}"/>
    <cellStyle name="20% - Accent1 2 2 2 3 4 11" xfId="2601" xr:uid="{00000000-0005-0000-0000-00007F090000}"/>
    <cellStyle name="20% - Accent1 2 2 2 3 4 2" xfId="2602" xr:uid="{00000000-0005-0000-0000-000080090000}"/>
    <cellStyle name="20% - Accent1 2 2 2 3 4 2 2" xfId="2603" xr:uid="{00000000-0005-0000-0000-000081090000}"/>
    <cellStyle name="20% - Accent1 2 2 2 3 4 2 2 2" xfId="2604" xr:uid="{00000000-0005-0000-0000-000082090000}"/>
    <cellStyle name="20% - Accent1 2 2 2 3 4 2 2 2 2" xfId="2605" xr:uid="{00000000-0005-0000-0000-000083090000}"/>
    <cellStyle name="20% - Accent1 2 2 2 3 4 2 2 2 2 2" xfId="2606" xr:uid="{00000000-0005-0000-0000-000084090000}"/>
    <cellStyle name="20% - Accent1 2 2 2 3 4 2 2 2 3" xfId="2607" xr:uid="{00000000-0005-0000-0000-000085090000}"/>
    <cellStyle name="20% - Accent1 2 2 2 3 4 2 2 3" xfId="2608" xr:uid="{00000000-0005-0000-0000-000086090000}"/>
    <cellStyle name="20% - Accent1 2 2 2 3 4 2 2 3 2" xfId="2609" xr:uid="{00000000-0005-0000-0000-000087090000}"/>
    <cellStyle name="20% - Accent1 2 2 2 3 4 2 2 4" xfId="2610" xr:uid="{00000000-0005-0000-0000-000088090000}"/>
    <cellStyle name="20% - Accent1 2 2 2 3 4 2 3" xfId="2611" xr:uid="{00000000-0005-0000-0000-000089090000}"/>
    <cellStyle name="20% - Accent1 2 2 2 3 4 2 3 2" xfId="2612" xr:uid="{00000000-0005-0000-0000-00008A090000}"/>
    <cellStyle name="20% - Accent1 2 2 2 3 4 2 3 2 2" xfId="2613" xr:uid="{00000000-0005-0000-0000-00008B090000}"/>
    <cellStyle name="20% - Accent1 2 2 2 3 4 2 3 2 2 2" xfId="2614" xr:uid="{00000000-0005-0000-0000-00008C090000}"/>
    <cellStyle name="20% - Accent1 2 2 2 3 4 2 3 2 3" xfId="2615" xr:uid="{00000000-0005-0000-0000-00008D090000}"/>
    <cellStyle name="20% - Accent1 2 2 2 3 4 2 3 3" xfId="2616" xr:uid="{00000000-0005-0000-0000-00008E090000}"/>
    <cellStyle name="20% - Accent1 2 2 2 3 4 2 3 3 2" xfId="2617" xr:uid="{00000000-0005-0000-0000-00008F090000}"/>
    <cellStyle name="20% - Accent1 2 2 2 3 4 2 3 4" xfId="2618" xr:uid="{00000000-0005-0000-0000-000090090000}"/>
    <cellStyle name="20% - Accent1 2 2 2 3 4 2 4" xfId="2619" xr:uid="{00000000-0005-0000-0000-000091090000}"/>
    <cellStyle name="20% - Accent1 2 2 2 3 4 2 4 2" xfId="2620" xr:uid="{00000000-0005-0000-0000-000092090000}"/>
    <cellStyle name="20% - Accent1 2 2 2 3 4 2 4 2 2" xfId="2621" xr:uid="{00000000-0005-0000-0000-000093090000}"/>
    <cellStyle name="20% - Accent1 2 2 2 3 4 2 4 2 2 2" xfId="2622" xr:uid="{00000000-0005-0000-0000-000094090000}"/>
    <cellStyle name="20% - Accent1 2 2 2 3 4 2 4 2 3" xfId="2623" xr:uid="{00000000-0005-0000-0000-000095090000}"/>
    <cellStyle name="20% - Accent1 2 2 2 3 4 2 4 3" xfId="2624" xr:uid="{00000000-0005-0000-0000-000096090000}"/>
    <cellStyle name="20% - Accent1 2 2 2 3 4 2 4 3 2" xfId="2625" xr:uid="{00000000-0005-0000-0000-000097090000}"/>
    <cellStyle name="20% - Accent1 2 2 2 3 4 2 4 4" xfId="2626" xr:uid="{00000000-0005-0000-0000-000098090000}"/>
    <cellStyle name="20% - Accent1 2 2 2 3 4 2 5" xfId="2627" xr:uid="{00000000-0005-0000-0000-000099090000}"/>
    <cellStyle name="20% - Accent1 2 2 2 3 4 2 5 2" xfId="2628" xr:uid="{00000000-0005-0000-0000-00009A090000}"/>
    <cellStyle name="20% - Accent1 2 2 2 3 4 2 5 2 2" xfId="2629" xr:uid="{00000000-0005-0000-0000-00009B090000}"/>
    <cellStyle name="20% - Accent1 2 2 2 3 4 2 5 3" xfId="2630" xr:uid="{00000000-0005-0000-0000-00009C090000}"/>
    <cellStyle name="20% - Accent1 2 2 2 3 4 2 6" xfId="2631" xr:uid="{00000000-0005-0000-0000-00009D090000}"/>
    <cellStyle name="20% - Accent1 2 2 2 3 4 2 6 2" xfId="2632" xr:uid="{00000000-0005-0000-0000-00009E090000}"/>
    <cellStyle name="20% - Accent1 2 2 2 3 4 2 6 2 2" xfId="2633" xr:uid="{00000000-0005-0000-0000-00009F090000}"/>
    <cellStyle name="20% - Accent1 2 2 2 3 4 2 6 3" xfId="2634" xr:uid="{00000000-0005-0000-0000-0000A0090000}"/>
    <cellStyle name="20% - Accent1 2 2 2 3 4 2 7" xfId="2635" xr:uid="{00000000-0005-0000-0000-0000A1090000}"/>
    <cellStyle name="20% - Accent1 2 2 2 3 4 2 7 2" xfId="2636" xr:uid="{00000000-0005-0000-0000-0000A2090000}"/>
    <cellStyle name="20% - Accent1 2 2 2 3 4 2 8" xfId="2637" xr:uid="{00000000-0005-0000-0000-0000A3090000}"/>
    <cellStyle name="20% - Accent1 2 2 2 3 4 2 8 2" xfId="2638" xr:uid="{00000000-0005-0000-0000-0000A4090000}"/>
    <cellStyle name="20% - Accent1 2 2 2 3 4 2 9" xfId="2639" xr:uid="{00000000-0005-0000-0000-0000A5090000}"/>
    <cellStyle name="20% - Accent1 2 2 2 3 4 3" xfId="2640" xr:uid="{00000000-0005-0000-0000-0000A6090000}"/>
    <cellStyle name="20% - Accent1 2 2 2 3 4 3 2" xfId="2641" xr:uid="{00000000-0005-0000-0000-0000A7090000}"/>
    <cellStyle name="20% - Accent1 2 2 2 3 4 3 2 2" xfId="2642" xr:uid="{00000000-0005-0000-0000-0000A8090000}"/>
    <cellStyle name="20% - Accent1 2 2 2 3 4 3 2 2 2" xfId="2643" xr:uid="{00000000-0005-0000-0000-0000A9090000}"/>
    <cellStyle name="20% - Accent1 2 2 2 3 4 3 2 2 2 2" xfId="2644" xr:uid="{00000000-0005-0000-0000-0000AA090000}"/>
    <cellStyle name="20% - Accent1 2 2 2 3 4 3 2 2 3" xfId="2645" xr:uid="{00000000-0005-0000-0000-0000AB090000}"/>
    <cellStyle name="20% - Accent1 2 2 2 3 4 3 2 3" xfId="2646" xr:uid="{00000000-0005-0000-0000-0000AC090000}"/>
    <cellStyle name="20% - Accent1 2 2 2 3 4 3 2 3 2" xfId="2647" xr:uid="{00000000-0005-0000-0000-0000AD090000}"/>
    <cellStyle name="20% - Accent1 2 2 2 3 4 3 2 4" xfId="2648" xr:uid="{00000000-0005-0000-0000-0000AE090000}"/>
    <cellStyle name="20% - Accent1 2 2 2 3 4 3 3" xfId="2649" xr:uid="{00000000-0005-0000-0000-0000AF090000}"/>
    <cellStyle name="20% - Accent1 2 2 2 3 4 3 3 2" xfId="2650" xr:uid="{00000000-0005-0000-0000-0000B0090000}"/>
    <cellStyle name="20% - Accent1 2 2 2 3 4 3 3 2 2" xfId="2651" xr:uid="{00000000-0005-0000-0000-0000B1090000}"/>
    <cellStyle name="20% - Accent1 2 2 2 3 4 3 3 2 2 2" xfId="2652" xr:uid="{00000000-0005-0000-0000-0000B2090000}"/>
    <cellStyle name="20% - Accent1 2 2 2 3 4 3 3 2 3" xfId="2653" xr:uid="{00000000-0005-0000-0000-0000B3090000}"/>
    <cellStyle name="20% - Accent1 2 2 2 3 4 3 3 3" xfId="2654" xr:uid="{00000000-0005-0000-0000-0000B4090000}"/>
    <cellStyle name="20% - Accent1 2 2 2 3 4 3 3 3 2" xfId="2655" xr:uid="{00000000-0005-0000-0000-0000B5090000}"/>
    <cellStyle name="20% - Accent1 2 2 2 3 4 3 3 4" xfId="2656" xr:uid="{00000000-0005-0000-0000-0000B6090000}"/>
    <cellStyle name="20% - Accent1 2 2 2 3 4 3 4" xfId="2657" xr:uid="{00000000-0005-0000-0000-0000B7090000}"/>
    <cellStyle name="20% - Accent1 2 2 2 3 4 3 4 2" xfId="2658" xr:uid="{00000000-0005-0000-0000-0000B8090000}"/>
    <cellStyle name="20% - Accent1 2 2 2 3 4 3 4 2 2" xfId="2659" xr:uid="{00000000-0005-0000-0000-0000B9090000}"/>
    <cellStyle name="20% - Accent1 2 2 2 3 4 3 4 2 2 2" xfId="2660" xr:uid="{00000000-0005-0000-0000-0000BA090000}"/>
    <cellStyle name="20% - Accent1 2 2 2 3 4 3 4 2 3" xfId="2661" xr:uid="{00000000-0005-0000-0000-0000BB090000}"/>
    <cellStyle name="20% - Accent1 2 2 2 3 4 3 4 3" xfId="2662" xr:uid="{00000000-0005-0000-0000-0000BC090000}"/>
    <cellStyle name="20% - Accent1 2 2 2 3 4 3 4 3 2" xfId="2663" xr:uid="{00000000-0005-0000-0000-0000BD090000}"/>
    <cellStyle name="20% - Accent1 2 2 2 3 4 3 4 4" xfId="2664" xr:uid="{00000000-0005-0000-0000-0000BE090000}"/>
    <cellStyle name="20% - Accent1 2 2 2 3 4 3 5" xfId="2665" xr:uid="{00000000-0005-0000-0000-0000BF090000}"/>
    <cellStyle name="20% - Accent1 2 2 2 3 4 3 5 2" xfId="2666" xr:uid="{00000000-0005-0000-0000-0000C0090000}"/>
    <cellStyle name="20% - Accent1 2 2 2 3 4 3 5 2 2" xfId="2667" xr:uid="{00000000-0005-0000-0000-0000C1090000}"/>
    <cellStyle name="20% - Accent1 2 2 2 3 4 3 5 3" xfId="2668" xr:uid="{00000000-0005-0000-0000-0000C2090000}"/>
    <cellStyle name="20% - Accent1 2 2 2 3 4 3 6" xfId="2669" xr:uid="{00000000-0005-0000-0000-0000C3090000}"/>
    <cellStyle name="20% - Accent1 2 2 2 3 4 3 6 2" xfId="2670" xr:uid="{00000000-0005-0000-0000-0000C4090000}"/>
    <cellStyle name="20% - Accent1 2 2 2 3 4 3 6 2 2" xfId="2671" xr:uid="{00000000-0005-0000-0000-0000C5090000}"/>
    <cellStyle name="20% - Accent1 2 2 2 3 4 3 6 3" xfId="2672" xr:uid="{00000000-0005-0000-0000-0000C6090000}"/>
    <cellStyle name="20% - Accent1 2 2 2 3 4 3 7" xfId="2673" xr:uid="{00000000-0005-0000-0000-0000C7090000}"/>
    <cellStyle name="20% - Accent1 2 2 2 3 4 3 7 2" xfId="2674" xr:uid="{00000000-0005-0000-0000-0000C8090000}"/>
    <cellStyle name="20% - Accent1 2 2 2 3 4 3 8" xfId="2675" xr:uid="{00000000-0005-0000-0000-0000C9090000}"/>
    <cellStyle name="20% - Accent1 2 2 2 3 4 3 8 2" xfId="2676" xr:uid="{00000000-0005-0000-0000-0000CA090000}"/>
    <cellStyle name="20% - Accent1 2 2 2 3 4 3 9" xfId="2677" xr:uid="{00000000-0005-0000-0000-0000CB090000}"/>
    <cellStyle name="20% - Accent1 2 2 2 3 4 4" xfId="2678" xr:uid="{00000000-0005-0000-0000-0000CC090000}"/>
    <cellStyle name="20% - Accent1 2 2 2 3 4 4 2" xfId="2679" xr:uid="{00000000-0005-0000-0000-0000CD090000}"/>
    <cellStyle name="20% - Accent1 2 2 2 3 4 4 2 2" xfId="2680" xr:uid="{00000000-0005-0000-0000-0000CE090000}"/>
    <cellStyle name="20% - Accent1 2 2 2 3 4 4 2 2 2" xfId="2681" xr:uid="{00000000-0005-0000-0000-0000CF090000}"/>
    <cellStyle name="20% - Accent1 2 2 2 3 4 4 2 3" xfId="2682" xr:uid="{00000000-0005-0000-0000-0000D0090000}"/>
    <cellStyle name="20% - Accent1 2 2 2 3 4 4 3" xfId="2683" xr:uid="{00000000-0005-0000-0000-0000D1090000}"/>
    <cellStyle name="20% - Accent1 2 2 2 3 4 4 3 2" xfId="2684" xr:uid="{00000000-0005-0000-0000-0000D2090000}"/>
    <cellStyle name="20% - Accent1 2 2 2 3 4 4 4" xfId="2685" xr:uid="{00000000-0005-0000-0000-0000D3090000}"/>
    <cellStyle name="20% - Accent1 2 2 2 3 4 5" xfId="2686" xr:uid="{00000000-0005-0000-0000-0000D4090000}"/>
    <cellStyle name="20% - Accent1 2 2 2 3 4 5 2" xfId="2687" xr:uid="{00000000-0005-0000-0000-0000D5090000}"/>
    <cellStyle name="20% - Accent1 2 2 2 3 4 5 2 2" xfId="2688" xr:uid="{00000000-0005-0000-0000-0000D6090000}"/>
    <cellStyle name="20% - Accent1 2 2 2 3 4 5 2 2 2" xfId="2689" xr:uid="{00000000-0005-0000-0000-0000D7090000}"/>
    <cellStyle name="20% - Accent1 2 2 2 3 4 5 2 3" xfId="2690" xr:uid="{00000000-0005-0000-0000-0000D8090000}"/>
    <cellStyle name="20% - Accent1 2 2 2 3 4 5 3" xfId="2691" xr:uid="{00000000-0005-0000-0000-0000D9090000}"/>
    <cellStyle name="20% - Accent1 2 2 2 3 4 5 3 2" xfId="2692" xr:uid="{00000000-0005-0000-0000-0000DA090000}"/>
    <cellStyle name="20% - Accent1 2 2 2 3 4 5 4" xfId="2693" xr:uid="{00000000-0005-0000-0000-0000DB090000}"/>
    <cellStyle name="20% - Accent1 2 2 2 3 4 6" xfId="2694" xr:uid="{00000000-0005-0000-0000-0000DC090000}"/>
    <cellStyle name="20% - Accent1 2 2 2 3 4 6 2" xfId="2695" xr:uid="{00000000-0005-0000-0000-0000DD090000}"/>
    <cellStyle name="20% - Accent1 2 2 2 3 4 6 2 2" xfId="2696" xr:uid="{00000000-0005-0000-0000-0000DE090000}"/>
    <cellStyle name="20% - Accent1 2 2 2 3 4 6 2 2 2" xfId="2697" xr:uid="{00000000-0005-0000-0000-0000DF090000}"/>
    <cellStyle name="20% - Accent1 2 2 2 3 4 6 2 3" xfId="2698" xr:uid="{00000000-0005-0000-0000-0000E0090000}"/>
    <cellStyle name="20% - Accent1 2 2 2 3 4 6 3" xfId="2699" xr:uid="{00000000-0005-0000-0000-0000E1090000}"/>
    <cellStyle name="20% - Accent1 2 2 2 3 4 6 3 2" xfId="2700" xr:uid="{00000000-0005-0000-0000-0000E2090000}"/>
    <cellStyle name="20% - Accent1 2 2 2 3 4 6 4" xfId="2701" xr:uid="{00000000-0005-0000-0000-0000E3090000}"/>
    <cellStyle name="20% - Accent1 2 2 2 3 4 7" xfId="2702" xr:uid="{00000000-0005-0000-0000-0000E4090000}"/>
    <cellStyle name="20% - Accent1 2 2 2 3 4 7 2" xfId="2703" xr:uid="{00000000-0005-0000-0000-0000E5090000}"/>
    <cellStyle name="20% - Accent1 2 2 2 3 4 7 2 2" xfId="2704" xr:uid="{00000000-0005-0000-0000-0000E6090000}"/>
    <cellStyle name="20% - Accent1 2 2 2 3 4 7 3" xfId="2705" xr:uid="{00000000-0005-0000-0000-0000E7090000}"/>
    <cellStyle name="20% - Accent1 2 2 2 3 4 8" xfId="2706" xr:uid="{00000000-0005-0000-0000-0000E8090000}"/>
    <cellStyle name="20% - Accent1 2 2 2 3 4 8 2" xfId="2707" xr:uid="{00000000-0005-0000-0000-0000E9090000}"/>
    <cellStyle name="20% - Accent1 2 2 2 3 4 8 2 2" xfId="2708" xr:uid="{00000000-0005-0000-0000-0000EA090000}"/>
    <cellStyle name="20% - Accent1 2 2 2 3 4 8 3" xfId="2709" xr:uid="{00000000-0005-0000-0000-0000EB090000}"/>
    <cellStyle name="20% - Accent1 2 2 2 3 4 9" xfId="2710" xr:uid="{00000000-0005-0000-0000-0000EC090000}"/>
    <cellStyle name="20% - Accent1 2 2 2 3 4 9 2" xfId="2711" xr:uid="{00000000-0005-0000-0000-0000ED090000}"/>
    <cellStyle name="20% - Accent1 2 2 2 3 5" xfId="2712" xr:uid="{00000000-0005-0000-0000-0000EE090000}"/>
    <cellStyle name="20% - Accent1 2 2 2 3 5 2" xfId="2713" xr:uid="{00000000-0005-0000-0000-0000EF090000}"/>
    <cellStyle name="20% - Accent1 2 2 2 3 5 2 2" xfId="2714" xr:uid="{00000000-0005-0000-0000-0000F0090000}"/>
    <cellStyle name="20% - Accent1 2 2 2 3 5 2 2 2" xfId="2715" xr:uid="{00000000-0005-0000-0000-0000F1090000}"/>
    <cellStyle name="20% - Accent1 2 2 2 3 5 2 2 2 2" xfId="2716" xr:uid="{00000000-0005-0000-0000-0000F2090000}"/>
    <cellStyle name="20% - Accent1 2 2 2 3 5 2 2 3" xfId="2717" xr:uid="{00000000-0005-0000-0000-0000F3090000}"/>
    <cellStyle name="20% - Accent1 2 2 2 3 5 2 3" xfId="2718" xr:uid="{00000000-0005-0000-0000-0000F4090000}"/>
    <cellStyle name="20% - Accent1 2 2 2 3 5 2 3 2" xfId="2719" xr:uid="{00000000-0005-0000-0000-0000F5090000}"/>
    <cellStyle name="20% - Accent1 2 2 2 3 5 2 4" xfId="2720" xr:uid="{00000000-0005-0000-0000-0000F6090000}"/>
    <cellStyle name="20% - Accent1 2 2 2 3 5 3" xfId="2721" xr:uid="{00000000-0005-0000-0000-0000F7090000}"/>
    <cellStyle name="20% - Accent1 2 2 2 3 5 3 2" xfId="2722" xr:uid="{00000000-0005-0000-0000-0000F8090000}"/>
    <cellStyle name="20% - Accent1 2 2 2 3 5 3 2 2" xfId="2723" xr:uid="{00000000-0005-0000-0000-0000F9090000}"/>
    <cellStyle name="20% - Accent1 2 2 2 3 5 3 2 2 2" xfId="2724" xr:uid="{00000000-0005-0000-0000-0000FA090000}"/>
    <cellStyle name="20% - Accent1 2 2 2 3 5 3 2 3" xfId="2725" xr:uid="{00000000-0005-0000-0000-0000FB090000}"/>
    <cellStyle name="20% - Accent1 2 2 2 3 5 3 3" xfId="2726" xr:uid="{00000000-0005-0000-0000-0000FC090000}"/>
    <cellStyle name="20% - Accent1 2 2 2 3 5 3 3 2" xfId="2727" xr:uid="{00000000-0005-0000-0000-0000FD090000}"/>
    <cellStyle name="20% - Accent1 2 2 2 3 5 3 4" xfId="2728" xr:uid="{00000000-0005-0000-0000-0000FE090000}"/>
    <cellStyle name="20% - Accent1 2 2 2 3 5 4" xfId="2729" xr:uid="{00000000-0005-0000-0000-0000FF090000}"/>
    <cellStyle name="20% - Accent1 2 2 2 3 5 4 2" xfId="2730" xr:uid="{00000000-0005-0000-0000-0000000A0000}"/>
    <cellStyle name="20% - Accent1 2 2 2 3 5 4 2 2" xfId="2731" xr:uid="{00000000-0005-0000-0000-0000010A0000}"/>
    <cellStyle name="20% - Accent1 2 2 2 3 5 4 2 2 2" xfId="2732" xr:uid="{00000000-0005-0000-0000-0000020A0000}"/>
    <cellStyle name="20% - Accent1 2 2 2 3 5 4 2 3" xfId="2733" xr:uid="{00000000-0005-0000-0000-0000030A0000}"/>
    <cellStyle name="20% - Accent1 2 2 2 3 5 4 3" xfId="2734" xr:uid="{00000000-0005-0000-0000-0000040A0000}"/>
    <cellStyle name="20% - Accent1 2 2 2 3 5 4 3 2" xfId="2735" xr:uid="{00000000-0005-0000-0000-0000050A0000}"/>
    <cellStyle name="20% - Accent1 2 2 2 3 5 4 4" xfId="2736" xr:uid="{00000000-0005-0000-0000-0000060A0000}"/>
    <cellStyle name="20% - Accent1 2 2 2 3 5 5" xfId="2737" xr:uid="{00000000-0005-0000-0000-0000070A0000}"/>
    <cellStyle name="20% - Accent1 2 2 2 3 5 5 2" xfId="2738" xr:uid="{00000000-0005-0000-0000-0000080A0000}"/>
    <cellStyle name="20% - Accent1 2 2 2 3 5 5 2 2" xfId="2739" xr:uid="{00000000-0005-0000-0000-0000090A0000}"/>
    <cellStyle name="20% - Accent1 2 2 2 3 5 5 3" xfId="2740" xr:uid="{00000000-0005-0000-0000-00000A0A0000}"/>
    <cellStyle name="20% - Accent1 2 2 2 3 5 6" xfId="2741" xr:uid="{00000000-0005-0000-0000-00000B0A0000}"/>
    <cellStyle name="20% - Accent1 2 2 2 3 5 6 2" xfId="2742" xr:uid="{00000000-0005-0000-0000-00000C0A0000}"/>
    <cellStyle name="20% - Accent1 2 2 2 3 5 6 2 2" xfId="2743" xr:uid="{00000000-0005-0000-0000-00000D0A0000}"/>
    <cellStyle name="20% - Accent1 2 2 2 3 5 6 3" xfId="2744" xr:uid="{00000000-0005-0000-0000-00000E0A0000}"/>
    <cellStyle name="20% - Accent1 2 2 2 3 5 7" xfId="2745" xr:uid="{00000000-0005-0000-0000-00000F0A0000}"/>
    <cellStyle name="20% - Accent1 2 2 2 3 5 7 2" xfId="2746" xr:uid="{00000000-0005-0000-0000-0000100A0000}"/>
    <cellStyle name="20% - Accent1 2 2 2 3 5 8" xfId="2747" xr:uid="{00000000-0005-0000-0000-0000110A0000}"/>
    <cellStyle name="20% - Accent1 2 2 2 3 5 8 2" xfId="2748" xr:uid="{00000000-0005-0000-0000-0000120A0000}"/>
    <cellStyle name="20% - Accent1 2 2 2 3 5 9" xfId="2749" xr:uid="{00000000-0005-0000-0000-0000130A0000}"/>
    <cellStyle name="20% - Accent1 2 2 2 3 6" xfId="2750" xr:uid="{00000000-0005-0000-0000-0000140A0000}"/>
    <cellStyle name="20% - Accent1 2 2 2 3 6 2" xfId="2751" xr:uid="{00000000-0005-0000-0000-0000150A0000}"/>
    <cellStyle name="20% - Accent1 2 2 2 3 6 2 2" xfId="2752" xr:uid="{00000000-0005-0000-0000-0000160A0000}"/>
    <cellStyle name="20% - Accent1 2 2 2 3 6 2 2 2" xfId="2753" xr:uid="{00000000-0005-0000-0000-0000170A0000}"/>
    <cellStyle name="20% - Accent1 2 2 2 3 6 2 2 2 2" xfId="2754" xr:uid="{00000000-0005-0000-0000-0000180A0000}"/>
    <cellStyle name="20% - Accent1 2 2 2 3 6 2 2 3" xfId="2755" xr:uid="{00000000-0005-0000-0000-0000190A0000}"/>
    <cellStyle name="20% - Accent1 2 2 2 3 6 2 3" xfId="2756" xr:uid="{00000000-0005-0000-0000-00001A0A0000}"/>
    <cellStyle name="20% - Accent1 2 2 2 3 6 2 3 2" xfId="2757" xr:uid="{00000000-0005-0000-0000-00001B0A0000}"/>
    <cellStyle name="20% - Accent1 2 2 2 3 6 2 4" xfId="2758" xr:uid="{00000000-0005-0000-0000-00001C0A0000}"/>
    <cellStyle name="20% - Accent1 2 2 2 3 6 3" xfId="2759" xr:uid="{00000000-0005-0000-0000-00001D0A0000}"/>
    <cellStyle name="20% - Accent1 2 2 2 3 6 3 2" xfId="2760" xr:uid="{00000000-0005-0000-0000-00001E0A0000}"/>
    <cellStyle name="20% - Accent1 2 2 2 3 6 3 2 2" xfId="2761" xr:uid="{00000000-0005-0000-0000-00001F0A0000}"/>
    <cellStyle name="20% - Accent1 2 2 2 3 6 3 2 2 2" xfId="2762" xr:uid="{00000000-0005-0000-0000-0000200A0000}"/>
    <cellStyle name="20% - Accent1 2 2 2 3 6 3 2 3" xfId="2763" xr:uid="{00000000-0005-0000-0000-0000210A0000}"/>
    <cellStyle name="20% - Accent1 2 2 2 3 6 3 3" xfId="2764" xr:uid="{00000000-0005-0000-0000-0000220A0000}"/>
    <cellStyle name="20% - Accent1 2 2 2 3 6 3 3 2" xfId="2765" xr:uid="{00000000-0005-0000-0000-0000230A0000}"/>
    <cellStyle name="20% - Accent1 2 2 2 3 6 3 4" xfId="2766" xr:uid="{00000000-0005-0000-0000-0000240A0000}"/>
    <cellStyle name="20% - Accent1 2 2 2 3 6 4" xfId="2767" xr:uid="{00000000-0005-0000-0000-0000250A0000}"/>
    <cellStyle name="20% - Accent1 2 2 2 3 6 4 2" xfId="2768" xr:uid="{00000000-0005-0000-0000-0000260A0000}"/>
    <cellStyle name="20% - Accent1 2 2 2 3 6 4 2 2" xfId="2769" xr:uid="{00000000-0005-0000-0000-0000270A0000}"/>
    <cellStyle name="20% - Accent1 2 2 2 3 6 4 2 2 2" xfId="2770" xr:uid="{00000000-0005-0000-0000-0000280A0000}"/>
    <cellStyle name="20% - Accent1 2 2 2 3 6 4 2 3" xfId="2771" xr:uid="{00000000-0005-0000-0000-0000290A0000}"/>
    <cellStyle name="20% - Accent1 2 2 2 3 6 4 3" xfId="2772" xr:uid="{00000000-0005-0000-0000-00002A0A0000}"/>
    <cellStyle name="20% - Accent1 2 2 2 3 6 4 3 2" xfId="2773" xr:uid="{00000000-0005-0000-0000-00002B0A0000}"/>
    <cellStyle name="20% - Accent1 2 2 2 3 6 4 4" xfId="2774" xr:uid="{00000000-0005-0000-0000-00002C0A0000}"/>
    <cellStyle name="20% - Accent1 2 2 2 3 6 5" xfId="2775" xr:uid="{00000000-0005-0000-0000-00002D0A0000}"/>
    <cellStyle name="20% - Accent1 2 2 2 3 6 5 2" xfId="2776" xr:uid="{00000000-0005-0000-0000-00002E0A0000}"/>
    <cellStyle name="20% - Accent1 2 2 2 3 6 5 2 2" xfId="2777" xr:uid="{00000000-0005-0000-0000-00002F0A0000}"/>
    <cellStyle name="20% - Accent1 2 2 2 3 6 5 3" xfId="2778" xr:uid="{00000000-0005-0000-0000-0000300A0000}"/>
    <cellStyle name="20% - Accent1 2 2 2 3 6 6" xfId="2779" xr:uid="{00000000-0005-0000-0000-0000310A0000}"/>
    <cellStyle name="20% - Accent1 2 2 2 3 6 6 2" xfId="2780" xr:uid="{00000000-0005-0000-0000-0000320A0000}"/>
    <cellStyle name="20% - Accent1 2 2 2 3 6 6 2 2" xfId="2781" xr:uid="{00000000-0005-0000-0000-0000330A0000}"/>
    <cellStyle name="20% - Accent1 2 2 2 3 6 6 3" xfId="2782" xr:uid="{00000000-0005-0000-0000-0000340A0000}"/>
    <cellStyle name="20% - Accent1 2 2 2 3 6 7" xfId="2783" xr:uid="{00000000-0005-0000-0000-0000350A0000}"/>
    <cellStyle name="20% - Accent1 2 2 2 3 6 7 2" xfId="2784" xr:uid="{00000000-0005-0000-0000-0000360A0000}"/>
    <cellStyle name="20% - Accent1 2 2 2 3 6 8" xfId="2785" xr:uid="{00000000-0005-0000-0000-0000370A0000}"/>
    <cellStyle name="20% - Accent1 2 2 2 3 6 8 2" xfId="2786" xr:uid="{00000000-0005-0000-0000-0000380A0000}"/>
    <cellStyle name="20% - Accent1 2 2 2 3 6 9" xfId="2787" xr:uid="{00000000-0005-0000-0000-0000390A0000}"/>
    <cellStyle name="20% - Accent1 2 2 2 3 7" xfId="2788" xr:uid="{00000000-0005-0000-0000-00003A0A0000}"/>
    <cellStyle name="20% - Accent1 2 2 2 3 7 2" xfId="2789" xr:uid="{00000000-0005-0000-0000-00003B0A0000}"/>
    <cellStyle name="20% - Accent1 2 2 2 3 7 2 2" xfId="2790" xr:uid="{00000000-0005-0000-0000-00003C0A0000}"/>
    <cellStyle name="20% - Accent1 2 2 2 3 7 2 2 2" xfId="2791" xr:uid="{00000000-0005-0000-0000-00003D0A0000}"/>
    <cellStyle name="20% - Accent1 2 2 2 3 7 2 3" xfId="2792" xr:uid="{00000000-0005-0000-0000-00003E0A0000}"/>
    <cellStyle name="20% - Accent1 2 2 2 3 7 3" xfId="2793" xr:uid="{00000000-0005-0000-0000-00003F0A0000}"/>
    <cellStyle name="20% - Accent1 2 2 2 3 7 3 2" xfId="2794" xr:uid="{00000000-0005-0000-0000-0000400A0000}"/>
    <cellStyle name="20% - Accent1 2 2 2 3 7 4" xfId="2795" xr:uid="{00000000-0005-0000-0000-0000410A0000}"/>
    <cellStyle name="20% - Accent1 2 2 2 3 8" xfId="2796" xr:uid="{00000000-0005-0000-0000-0000420A0000}"/>
    <cellStyle name="20% - Accent1 2 2 2 3 8 2" xfId="2797" xr:uid="{00000000-0005-0000-0000-0000430A0000}"/>
    <cellStyle name="20% - Accent1 2 2 2 3 8 2 2" xfId="2798" xr:uid="{00000000-0005-0000-0000-0000440A0000}"/>
    <cellStyle name="20% - Accent1 2 2 2 3 8 2 2 2" xfId="2799" xr:uid="{00000000-0005-0000-0000-0000450A0000}"/>
    <cellStyle name="20% - Accent1 2 2 2 3 8 2 3" xfId="2800" xr:uid="{00000000-0005-0000-0000-0000460A0000}"/>
    <cellStyle name="20% - Accent1 2 2 2 3 8 3" xfId="2801" xr:uid="{00000000-0005-0000-0000-0000470A0000}"/>
    <cellStyle name="20% - Accent1 2 2 2 3 8 3 2" xfId="2802" xr:uid="{00000000-0005-0000-0000-0000480A0000}"/>
    <cellStyle name="20% - Accent1 2 2 2 3 8 4" xfId="2803" xr:uid="{00000000-0005-0000-0000-0000490A0000}"/>
    <cellStyle name="20% - Accent1 2 2 2 3 9" xfId="2804" xr:uid="{00000000-0005-0000-0000-00004A0A0000}"/>
    <cellStyle name="20% - Accent1 2 2 2 3 9 2" xfId="2805" xr:uid="{00000000-0005-0000-0000-00004B0A0000}"/>
    <cellStyle name="20% - Accent1 2 2 2 3 9 2 2" xfId="2806" xr:uid="{00000000-0005-0000-0000-00004C0A0000}"/>
    <cellStyle name="20% - Accent1 2 2 2 3 9 2 2 2" xfId="2807" xr:uid="{00000000-0005-0000-0000-00004D0A0000}"/>
    <cellStyle name="20% - Accent1 2 2 2 3 9 2 3" xfId="2808" xr:uid="{00000000-0005-0000-0000-00004E0A0000}"/>
    <cellStyle name="20% - Accent1 2 2 2 3 9 3" xfId="2809" xr:uid="{00000000-0005-0000-0000-00004F0A0000}"/>
    <cellStyle name="20% - Accent1 2 2 2 3 9 3 2" xfId="2810" xr:uid="{00000000-0005-0000-0000-0000500A0000}"/>
    <cellStyle name="20% - Accent1 2 2 2 3 9 4" xfId="2811" xr:uid="{00000000-0005-0000-0000-0000510A0000}"/>
    <cellStyle name="20% - Accent1 2 2 2 4" xfId="2812" xr:uid="{00000000-0005-0000-0000-0000520A0000}"/>
    <cellStyle name="20% - Accent1 2 2 2 4 10" xfId="2813" xr:uid="{00000000-0005-0000-0000-0000530A0000}"/>
    <cellStyle name="20% - Accent1 2 2 2 4 10 2" xfId="2814" xr:uid="{00000000-0005-0000-0000-0000540A0000}"/>
    <cellStyle name="20% - Accent1 2 2 2 4 11" xfId="2815" xr:uid="{00000000-0005-0000-0000-0000550A0000}"/>
    <cellStyle name="20% - Accent1 2 2 2 4 2" xfId="2816" xr:uid="{00000000-0005-0000-0000-0000560A0000}"/>
    <cellStyle name="20% - Accent1 2 2 2 4 2 2" xfId="2817" xr:uid="{00000000-0005-0000-0000-0000570A0000}"/>
    <cellStyle name="20% - Accent1 2 2 2 4 2 2 2" xfId="2818" xr:uid="{00000000-0005-0000-0000-0000580A0000}"/>
    <cellStyle name="20% - Accent1 2 2 2 4 2 2 2 2" xfId="2819" xr:uid="{00000000-0005-0000-0000-0000590A0000}"/>
    <cellStyle name="20% - Accent1 2 2 2 4 2 2 2 2 2" xfId="2820" xr:uid="{00000000-0005-0000-0000-00005A0A0000}"/>
    <cellStyle name="20% - Accent1 2 2 2 4 2 2 2 3" xfId="2821" xr:uid="{00000000-0005-0000-0000-00005B0A0000}"/>
    <cellStyle name="20% - Accent1 2 2 2 4 2 2 3" xfId="2822" xr:uid="{00000000-0005-0000-0000-00005C0A0000}"/>
    <cellStyle name="20% - Accent1 2 2 2 4 2 2 3 2" xfId="2823" xr:uid="{00000000-0005-0000-0000-00005D0A0000}"/>
    <cellStyle name="20% - Accent1 2 2 2 4 2 2 4" xfId="2824" xr:uid="{00000000-0005-0000-0000-00005E0A0000}"/>
    <cellStyle name="20% - Accent1 2 2 2 4 2 3" xfId="2825" xr:uid="{00000000-0005-0000-0000-00005F0A0000}"/>
    <cellStyle name="20% - Accent1 2 2 2 4 2 3 2" xfId="2826" xr:uid="{00000000-0005-0000-0000-0000600A0000}"/>
    <cellStyle name="20% - Accent1 2 2 2 4 2 3 2 2" xfId="2827" xr:uid="{00000000-0005-0000-0000-0000610A0000}"/>
    <cellStyle name="20% - Accent1 2 2 2 4 2 3 2 2 2" xfId="2828" xr:uid="{00000000-0005-0000-0000-0000620A0000}"/>
    <cellStyle name="20% - Accent1 2 2 2 4 2 3 2 3" xfId="2829" xr:uid="{00000000-0005-0000-0000-0000630A0000}"/>
    <cellStyle name="20% - Accent1 2 2 2 4 2 3 3" xfId="2830" xr:uid="{00000000-0005-0000-0000-0000640A0000}"/>
    <cellStyle name="20% - Accent1 2 2 2 4 2 3 3 2" xfId="2831" xr:uid="{00000000-0005-0000-0000-0000650A0000}"/>
    <cellStyle name="20% - Accent1 2 2 2 4 2 3 4" xfId="2832" xr:uid="{00000000-0005-0000-0000-0000660A0000}"/>
    <cellStyle name="20% - Accent1 2 2 2 4 2 4" xfId="2833" xr:uid="{00000000-0005-0000-0000-0000670A0000}"/>
    <cellStyle name="20% - Accent1 2 2 2 4 2 4 2" xfId="2834" xr:uid="{00000000-0005-0000-0000-0000680A0000}"/>
    <cellStyle name="20% - Accent1 2 2 2 4 2 4 2 2" xfId="2835" xr:uid="{00000000-0005-0000-0000-0000690A0000}"/>
    <cellStyle name="20% - Accent1 2 2 2 4 2 4 2 2 2" xfId="2836" xr:uid="{00000000-0005-0000-0000-00006A0A0000}"/>
    <cellStyle name="20% - Accent1 2 2 2 4 2 4 2 3" xfId="2837" xr:uid="{00000000-0005-0000-0000-00006B0A0000}"/>
    <cellStyle name="20% - Accent1 2 2 2 4 2 4 3" xfId="2838" xr:uid="{00000000-0005-0000-0000-00006C0A0000}"/>
    <cellStyle name="20% - Accent1 2 2 2 4 2 4 3 2" xfId="2839" xr:uid="{00000000-0005-0000-0000-00006D0A0000}"/>
    <cellStyle name="20% - Accent1 2 2 2 4 2 4 4" xfId="2840" xr:uid="{00000000-0005-0000-0000-00006E0A0000}"/>
    <cellStyle name="20% - Accent1 2 2 2 4 2 5" xfId="2841" xr:uid="{00000000-0005-0000-0000-00006F0A0000}"/>
    <cellStyle name="20% - Accent1 2 2 2 4 2 5 2" xfId="2842" xr:uid="{00000000-0005-0000-0000-0000700A0000}"/>
    <cellStyle name="20% - Accent1 2 2 2 4 2 5 2 2" xfId="2843" xr:uid="{00000000-0005-0000-0000-0000710A0000}"/>
    <cellStyle name="20% - Accent1 2 2 2 4 2 5 3" xfId="2844" xr:uid="{00000000-0005-0000-0000-0000720A0000}"/>
    <cellStyle name="20% - Accent1 2 2 2 4 2 6" xfId="2845" xr:uid="{00000000-0005-0000-0000-0000730A0000}"/>
    <cellStyle name="20% - Accent1 2 2 2 4 2 6 2" xfId="2846" xr:uid="{00000000-0005-0000-0000-0000740A0000}"/>
    <cellStyle name="20% - Accent1 2 2 2 4 2 6 2 2" xfId="2847" xr:uid="{00000000-0005-0000-0000-0000750A0000}"/>
    <cellStyle name="20% - Accent1 2 2 2 4 2 6 3" xfId="2848" xr:uid="{00000000-0005-0000-0000-0000760A0000}"/>
    <cellStyle name="20% - Accent1 2 2 2 4 2 7" xfId="2849" xr:uid="{00000000-0005-0000-0000-0000770A0000}"/>
    <cellStyle name="20% - Accent1 2 2 2 4 2 7 2" xfId="2850" xr:uid="{00000000-0005-0000-0000-0000780A0000}"/>
    <cellStyle name="20% - Accent1 2 2 2 4 2 8" xfId="2851" xr:uid="{00000000-0005-0000-0000-0000790A0000}"/>
    <cellStyle name="20% - Accent1 2 2 2 4 2 8 2" xfId="2852" xr:uid="{00000000-0005-0000-0000-00007A0A0000}"/>
    <cellStyle name="20% - Accent1 2 2 2 4 2 9" xfId="2853" xr:uid="{00000000-0005-0000-0000-00007B0A0000}"/>
    <cellStyle name="20% - Accent1 2 2 2 4 3" xfId="2854" xr:uid="{00000000-0005-0000-0000-00007C0A0000}"/>
    <cellStyle name="20% - Accent1 2 2 2 4 3 2" xfId="2855" xr:uid="{00000000-0005-0000-0000-00007D0A0000}"/>
    <cellStyle name="20% - Accent1 2 2 2 4 3 2 2" xfId="2856" xr:uid="{00000000-0005-0000-0000-00007E0A0000}"/>
    <cellStyle name="20% - Accent1 2 2 2 4 3 2 2 2" xfId="2857" xr:uid="{00000000-0005-0000-0000-00007F0A0000}"/>
    <cellStyle name="20% - Accent1 2 2 2 4 3 2 2 2 2" xfId="2858" xr:uid="{00000000-0005-0000-0000-0000800A0000}"/>
    <cellStyle name="20% - Accent1 2 2 2 4 3 2 2 3" xfId="2859" xr:uid="{00000000-0005-0000-0000-0000810A0000}"/>
    <cellStyle name="20% - Accent1 2 2 2 4 3 2 3" xfId="2860" xr:uid="{00000000-0005-0000-0000-0000820A0000}"/>
    <cellStyle name="20% - Accent1 2 2 2 4 3 2 3 2" xfId="2861" xr:uid="{00000000-0005-0000-0000-0000830A0000}"/>
    <cellStyle name="20% - Accent1 2 2 2 4 3 2 4" xfId="2862" xr:uid="{00000000-0005-0000-0000-0000840A0000}"/>
    <cellStyle name="20% - Accent1 2 2 2 4 3 3" xfId="2863" xr:uid="{00000000-0005-0000-0000-0000850A0000}"/>
    <cellStyle name="20% - Accent1 2 2 2 4 3 3 2" xfId="2864" xr:uid="{00000000-0005-0000-0000-0000860A0000}"/>
    <cellStyle name="20% - Accent1 2 2 2 4 3 3 2 2" xfId="2865" xr:uid="{00000000-0005-0000-0000-0000870A0000}"/>
    <cellStyle name="20% - Accent1 2 2 2 4 3 3 2 2 2" xfId="2866" xr:uid="{00000000-0005-0000-0000-0000880A0000}"/>
    <cellStyle name="20% - Accent1 2 2 2 4 3 3 2 3" xfId="2867" xr:uid="{00000000-0005-0000-0000-0000890A0000}"/>
    <cellStyle name="20% - Accent1 2 2 2 4 3 3 3" xfId="2868" xr:uid="{00000000-0005-0000-0000-00008A0A0000}"/>
    <cellStyle name="20% - Accent1 2 2 2 4 3 3 3 2" xfId="2869" xr:uid="{00000000-0005-0000-0000-00008B0A0000}"/>
    <cellStyle name="20% - Accent1 2 2 2 4 3 3 4" xfId="2870" xr:uid="{00000000-0005-0000-0000-00008C0A0000}"/>
    <cellStyle name="20% - Accent1 2 2 2 4 3 4" xfId="2871" xr:uid="{00000000-0005-0000-0000-00008D0A0000}"/>
    <cellStyle name="20% - Accent1 2 2 2 4 3 4 2" xfId="2872" xr:uid="{00000000-0005-0000-0000-00008E0A0000}"/>
    <cellStyle name="20% - Accent1 2 2 2 4 3 4 2 2" xfId="2873" xr:uid="{00000000-0005-0000-0000-00008F0A0000}"/>
    <cellStyle name="20% - Accent1 2 2 2 4 3 4 2 2 2" xfId="2874" xr:uid="{00000000-0005-0000-0000-0000900A0000}"/>
    <cellStyle name="20% - Accent1 2 2 2 4 3 4 2 3" xfId="2875" xr:uid="{00000000-0005-0000-0000-0000910A0000}"/>
    <cellStyle name="20% - Accent1 2 2 2 4 3 4 3" xfId="2876" xr:uid="{00000000-0005-0000-0000-0000920A0000}"/>
    <cellStyle name="20% - Accent1 2 2 2 4 3 4 3 2" xfId="2877" xr:uid="{00000000-0005-0000-0000-0000930A0000}"/>
    <cellStyle name="20% - Accent1 2 2 2 4 3 4 4" xfId="2878" xr:uid="{00000000-0005-0000-0000-0000940A0000}"/>
    <cellStyle name="20% - Accent1 2 2 2 4 3 5" xfId="2879" xr:uid="{00000000-0005-0000-0000-0000950A0000}"/>
    <cellStyle name="20% - Accent1 2 2 2 4 3 5 2" xfId="2880" xr:uid="{00000000-0005-0000-0000-0000960A0000}"/>
    <cellStyle name="20% - Accent1 2 2 2 4 3 5 2 2" xfId="2881" xr:uid="{00000000-0005-0000-0000-0000970A0000}"/>
    <cellStyle name="20% - Accent1 2 2 2 4 3 5 3" xfId="2882" xr:uid="{00000000-0005-0000-0000-0000980A0000}"/>
    <cellStyle name="20% - Accent1 2 2 2 4 3 6" xfId="2883" xr:uid="{00000000-0005-0000-0000-0000990A0000}"/>
    <cellStyle name="20% - Accent1 2 2 2 4 3 6 2" xfId="2884" xr:uid="{00000000-0005-0000-0000-00009A0A0000}"/>
    <cellStyle name="20% - Accent1 2 2 2 4 3 6 2 2" xfId="2885" xr:uid="{00000000-0005-0000-0000-00009B0A0000}"/>
    <cellStyle name="20% - Accent1 2 2 2 4 3 6 3" xfId="2886" xr:uid="{00000000-0005-0000-0000-00009C0A0000}"/>
    <cellStyle name="20% - Accent1 2 2 2 4 3 7" xfId="2887" xr:uid="{00000000-0005-0000-0000-00009D0A0000}"/>
    <cellStyle name="20% - Accent1 2 2 2 4 3 7 2" xfId="2888" xr:uid="{00000000-0005-0000-0000-00009E0A0000}"/>
    <cellStyle name="20% - Accent1 2 2 2 4 3 8" xfId="2889" xr:uid="{00000000-0005-0000-0000-00009F0A0000}"/>
    <cellStyle name="20% - Accent1 2 2 2 4 3 8 2" xfId="2890" xr:uid="{00000000-0005-0000-0000-0000A00A0000}"/>
    <cellStyle name="20% - Accent1 2 2 2 4 3 9" xfId="2891" xr:uid="{00000000-0005-0000-0000-0000A10A0000}"/>
    <cellStyle name="20% - Accent1 2 2 2 4 4" xfId="2892" xr:uid="{00000000-0005-0000-0000-0000A20A0000}"/>
    <cellStyle name="20% - Accent1 2 2 2 4 4 2" xfId="2893" xr:uid="{00000000-0005-0000-0000-0000A30A0000}"/>
    <cellStyle name="20% - Accent1 2 2 2 4 4 2 2" xfId="2894" xr:uid="{00000000-0005-0000-0000-0000A40A0000}"/>
    <cellStyle name="20% - Accent1 2 2 2 4 4 2 2 2" xfId="2895" xr:uid="{00000000-0005-0000-0000-0000A50A0000}"/>
    <cellStyle name="20% - Accent1 2 2 2 4 4 2 3" xfId="2896" xr:uid="{00000000-0005-0000-0000-0000A60A0000}"/>
    <cellStyle name="20% - Accent1 2 2 2 4 4 3" xfId="2897" xr:uid="{00000000-0005-0000-0000-0000A70A0000}"/>
    <cellStyle name="20% - Accent1 2 2 2 4 4 3 2" xfId="2898" xr:uid="{00000000-0005-0000-0000-0000A80A0000}"/>
    <cellStyle name="20% - Accent1 2 2 2 4 4 4" xfId="2899" xr:uid="{00000000-0005-0000-0000-0000A90A0000}"/>
    <cellStyle name="20% - Accent1 2 2 2 4 5" xfId="2900" xr:uid="{00000000-0005-0000-0000-0000AA0A0000}"/>
    <cellStyle name="20% - Accent1 2 2 2 4 5 2" xfId="2901" xr:uid="{00000000-0005-0000-0000-0000AB0A0000}"/>
    <cellStyle name="20% - Accent1 2 2 2 4 5 2 2" xfId="2902" xr:uid="{00000000-0005-0000-0000-0000AC0A0000}"/>
    <cellStyle name="20% - Accent1 2 2 2 4 5 2 2 2" xfId="2903" xr:uid="{00000000-0005-0000-0000-0000AD0A0000}"/>
    <cellStyle name="20% - Accent1 2 2 2 4 5 2 3" xfId="2904" xr:uid="{00000000-0005-0000-0000-0000AE0A0000}"/>
    <cellStyle name="20% - Accent1 2 2 2 4 5 3" xfId="2905" xr:uid="{00000000-0005-0000-0000-0000AF0A0000}"/>
    <cellStyle name="20% - Accent1 2 2 2 4 5 3 2" xfId="2906" xr:uid="{00000000-0005-0000-0000-0000B00A0000}"/>
    <cellStyle name="20% - Accent1 2 2 2 4 5 4" xfId="2907" xr:uid="{00000000-0005-0000-0000-0000B10A0000}"/>
    <cellStyle name="20% - Accent1 2 2 2 4 6" xfId="2908" xr:uid="{00000000-0005-0000-0000-0000B20A0000}"/>
    <cellStyle name="20% - Accent1 2 2 2 4 6 2" xfId="2909" xr:uid="{00000000-0005-0000-0000-0000B30A0000}"/>
    <cellStyle name="20% - Accent1 2 2 2 4 6 2 2" xfId="2910" xr:uid="{00000000-0005-0000-0000-0000B40A0000}"/>
    <cellStyle name="20% - Accent1 2 2 2 4 6 2 2 2" xfId="2911" xr:uid="{00000000-0005-0000-0000-0000B50A0000}"/>
    <cellStyle name="20% - Accent1 2 2 2 4 6 2 3" xfId="2912" xr:uid="{00000000-0005-0000-0000-0000B60A0000}"/>
    <cellStyle name="20% - Accent1 2 2 2 4 6 3" xfId="2913" xr:uid="{00000000-0005-0000-0000-0000B70A0000}"/>
    <cellStyle name="20% - Accent1 2 2 2 4 6 3 2" xfId="2914" xr:uid="{00000000-0005-0000-0000-0000B80A0000}"/>
    <cellStyle name="20% - Accent1 2 2 2 4 6 4" xfId="2915" xr:uid="{00000000-0005-0000-0000-0000B90A0000}"/>
    <cellStyle name="20% - Accent1 2 2 2 4 7" xfId="2916" xr:uid="{00000000-0005-0000-0000-0000BA0A0000}"/>
    <cellStyle name="20% - Accent1 2 2 2 4 7 2" xfId="2917" xr:uid="{00000000-0005-0000-0000-0000BB0A0000}"/>
    <cellStyle name="20% - Accent1 2 2 2 4 7 2 2" xfId="2918" xr:uid="{00000000-0005-0000-0000-0000BC0A0000}"/>
    <cellStyle name="20% - Accent1 2 2 2 4 7 3" xfId="2919" xr:uid="{00000000-0005-0000-0000-0000BD0A0000}"/>
    <cellStyle name="20% - Accent1 2 2 2 4 8" xfId="2920" xr:uid="{00000000-0005-0000-0000-0000BE0A0000}"/>
    <cellStyle name="20% - Accent1 2 2 2 4 8 2" xfId="2921" xr:uid="{00000000-0005-0000-0000-0000BF0A0000}"/>
    <cellStyle name="20% - Accent1 2 2 2 4 8 2 2" xfId="2922" xr:uid="{00000000-0005-0000-0000-0000C00A0000}"/>
    <cellStyle name="20% - Accent1 2 2 2 4 8 3" xfId="2923" xr:uid="{00000000-0005-0000-0000-0000C10A0000}"/>
    <cellStyle name="20% - Accent1 2 2 2 4 9" xfId="2924" xr:uid="{00000000-0005-0000-0000-0000C20A0000}"/>
    <cellStyle name="20% - Accent1 2 2 2 4 9 2" xfId="2925" xr:uid="{00000000-0005-0000-0000-0000C30A0000}"/>
    <cellStyle name="20% - Accent1 2 2 2 5" xfId="2926" xr:uid="{00000000-0005-0000-0000-0000C40A0000}"/>
    <cellStyle name="20% - Accent1 2 2 2 5 10" xfId="2927" xr:uid="{00000000-0005-0000-0000-0000C50A0000}"/>
    <cellStyle name="20% - Accent1 2 2 2 5 10 2" xfId="2928" xr:uid="{00000000-0005-0000-0000-0000C60A0000}"/>
    <cellStyle name="20% - Accent1 2 2 2 5 11" xfId="2929" xr:uid="{00000000-0005-0000-0000-0000C70A0000}"/>
    <cellStyle name="20% - Accent1 2 2 2 5 2" xfId="2930" xr:uid="{00000000-0005-0000-0000-0000C80A0000}"/>
    <cellStyle name="20% - Accent1 2 2 2 5 2 2" xfId="2931" xr:uid="{00000000-0005-0000-0000-0000C90A0000}"/>
    <cellStyle name="20% - Accent1 2 2 2 5 2 2 2" xfId="2932" xr:uid="{00000000-0005-0000-0000-0000CA0A0000}"/>
    <cellStyle name="20% - Accent1 2 2 2 5 2 2 2 2" xfId="2933" xr:uid="{00000000-0005-0000-0000-0000CB0A0000}"/>
    <cellStyle name="20% - Accent1 2 2 2 5 2 2 2 2 2" xfId="2934" xr:uid="{00000000-0005-0000-0000-0000CC0A0000}"/>
    <cellStyle name="20% - Accent1 2 2 2 5 2 2 2 3" xfId="2935" xr:uid="{00000000-0005-0000-0000-0000CD0A0000}"/>
    <cellStyle name="20% - Accent1 2 2 2 5 2 2 3" xfId="2936" xr:uid="{00000000-0005-0000-0000-0000CE0A0000}"/>
    <cellStyle name="20% - Accent1 2 2 2 5 2 2 3 2" xfId="2937" xr:uid="{00000000-0005-0000-0000-0000CF0A0000}"/>
    <cellStyle name="20% - Accent1 2 2 2 5 2 2 4" xfId="2938" xr:uid="{00000000-0005-0000-0000-0000D00A0000}"/>
    <cellStyle name="20% - Accent1 2 2 2 5 2 3" xfId="2939" xr:uid="{00000000-0005-0000-0000-0000D10A0000}"/>
    <cellStyle name="20% - Accent1 2 2 2 5 2 3 2" xfId="2940" xr:uid="{00000000-0005-0000-0000-0000D20A0000}"/>
    <cellStyle name="20% - Accent1 2 2 2 5 2 3 2 2" xfId="2941" xr:uid="{00000000-0005-0000-0000-0000D30A0000}"/>
    <cellStyle name="20% - Accent1 2 2 2 5 2 3 2 2 2" xfId="2942" xr:uid="{00000000-0005-0000-0000-0000D40A0000}"/>
    <cellStyle name="20% - Accent1 2 2 2 5 2 3 2 3" xfId="2943" xr:uid="{00000000-0005-0000-0000-0000D50A0000}"/>
    <cellStyle name="20% - Accent1 2 2 2 5 2 3 3" xfId="2944" xr:uid="{00000000-0005-0000-0000-0000D60A0000}"/>
    <cellStyle name="20% - Accent1 2 2 2 5 2 3 3 2" xfId="2945" xr:uid="{00000000-0005-0000-0000-0000D70A0000}"/>
    <cellStyle name="20% - Accent1 2 2 2 5 2 3 4" xfId="2946" xr:uid="{00000000-0005-0000-0000-0000D80A0000}"/>
    <cellStyle name="20% - Accent1 2 2 2 5 2 4" xfId="2947" xr:uid="{00000000-0005-0000-0000-0000D90A0000}"/>
    <cellStyle name="20% - Accent1 2 2 2 5 2 4 2" xfId="2948" xr:uid="{00000000-0005-0000-0000-0000DA0A0000}"/>
    <cellStyle name="20% - Accent1 2 2 2 5 2 4 2 2" xfId="2949" xr:uid="{00000000-0005-0000-0000-0000DB0A0000}"/>
    <cellStyle name="20% - Accent1 2 2 2 5 2 4 2 2 2" xfId="2950" xr:uid="{00000000-0005-0000-0000-0000DC0A0000}"/>
    <cellStyle name="20% - Accent1 2 2 2 5 2 4 2 3" xfId="2951" xr:uid="{00000000-0005-0000-0000-0000DD0A0000}"/>
    <cellStyle name="20% - Accent1 2 2 2 5 2 4 3" xfId="2952" xr:uid="{00000000-0005-0000-0000-0000DE0A0000}"/>
    <cellStyle name="20% - Accent1 2 2 2 5 2 4 3 2" xfId="2953" xr:uid="{00000000-0005-0000-0000-0000DF0A0000}"/>
    <cellStyle name="20% - Accent1 2 2 2 5 2 4 4" xfId="2954" xr:uid="{00000000-0005-0000-0000-0000E00A0000}"/>
    <cellStyle name="20% - Accent1 2 2 2 5 2 5" xfId="2955" xr:uid="{00000000-0005-0000-0000-0000E10A0000}"/>
    <cellStyle name="20% - Accent1 2 2 2 5 2 5 2" xfId="2956" xr:uid="{00000000-0005-0000-0000-0000E20A0000}"/>
    <cellStyle name="20% - Accent1 2 2 2 5 2 5 2 2" xfId="2957" xr:uid="{00000000-0005-0000-0000-0000E30A0000}"/>
    <cellStyle name="20% - Accent1 2 2 2 5 2 5 3" xfId="2958" xr:uid="{00000000-0005-0000-0000-0000E40A0000}"/>
    <cellStyle name="20% - Accent1 2 2 2 5 2 6" xfId="2959" xr:uid="{00000000-0005-0000-0000-0000E50A0000}"/>
    <cellStyle name="20% - Accent1 2 2 2 5 2 6 2" xfId="2960" xr:uid="{00000000-0005-0000-0000-0000E60A0000}"/>
    <cellStyle name="20% - Accent1 2 2 2 5 2 6 2 2" xfId="2961" xr:uid="{00000000-0005-0000-0000-0000E70A0000}"/>
    <cellStyle name="20% - Accent1 2 2 2 5 2 6 3" xfId="2962" xr:uid="{00000000-0005-0000-0000-0000E80A0000}"/>
    <cellStyle name="20% - Accent1 2 2 2 5 2 7" xfId="2963" xr:uid="{00000000-0005-0000-0000-0000E90A0000}"/>
    <cellStyle name="20% - Accent1 2 2 2 5 2 7 2" xfId="2964" xr:uid="{00000000-0005-0000-0000-0000EA0A0000}"/>
    <cellStyle name="20% - Accent1 2 2 2 5 2 8" xfId="2965" xr:uid="{00000000-0005-0000-0000-0000EB0A0000}"/>
    <cellStyle name="20% - Accent1 2 2 2 5 2 8 2" xfId="2966" xr:uid="{00000000-0005-0000-0000-0000EC0A0000}"/>
    <cellStyle name="20% - Accent1 2 2 2 5 2 9" xfId="2967" xr:uid="{00000000-0005-0000-0000-0000ED0A0000}"/>
    <cellStyle name="20% - Accent1 2 2 2 5 3" xfId="2968" xr:uid="{00000000-0005-0000-0000-0000EE0A0000}"/>
    <cellStyle name="20% - Accent1 2 2 2 5 3 2" xfId="2969" xr:uid="{00000000-0005-0000-0000-0000EF0A0000}"/>
    <cellStyle name="20% - Accent1 2 2 2 5 3 2 2" xfId="2970" xr:uid="{00000000-0005-0000-0000-0000F00A0000}"/>
    <cellStyle name="20% - Accent1 2 2 2 5 3 2 2 2" xfId="2971" xr:uid="{00000000-0005-0000-0000-0000F10A0000}"/>
    <cellStyle name="20% - Accent1 2 2 2 5 3 2 2 2 2" xfId="2972" xr:uid="{00000000-0005-0000-0000-0000F20A0000}"/>
    <cellStyle name="20% - Accent1 2 2 2 5 3 2 2 3" xfId="2973" xr:uid="{00000000-0005-0000-0000-0000F30A0000}"/>
    <cellStyle name="20% - Accent1 2 2 2 5 3 2 3" xfId="2974" xr:uid="{00000000-0005-0000-0000-0000F40A0000}"/>
    <cellStyle name="20% - Accent1 2 2 2 5 3 2 3 2" xfId="2975" xr:uid="{00000000-0005-0000-0000-0000F50A0000}"/>
    <cellStyle name="20% - Accent1 2 2 2 5 3 2 4" xfId="2976" xr:uid="{00000000-0005-0000-0000-0000F60A0000}"/>
    <cellStyle name="20% - Accent1 2 2 2 5 3 3" xfId="2977" xr:uid="{00000000-0005-0000-0000-0000F70A0000}"/>
    <cellStyle name="20% - Accent1 2 2 2 5 3 3 2" xfId="2978" xr:uid="{00000000-0005-0000-0000-0000F80A0000}"/>
    <cellStyle name="20% - Accent1 2 2 2 5 3 3 2 2" xfId="2979" xr:uid="{00000000-0005-0000-0000-0000F90A0000}"/>
    <cellStyle name="20% - Accent1 2 2 2 5 3 3 2 2 2" xfId="2980" xr:uid="{00000000-0005-0000-0000-0000FA0A0000}"/>
    <cellStyle name="20% - Accent1 2 2 2 5 3 3 2 3" xfId="2981" xr:uid="{00000000-0005-0000-0000-0000FB0A0000}"/>
    <cellStyle name="20% - Accent1 2 2 2 5 3 3 3" xfId="2982" xr:uid="{00000000-0005-0000-0000-0000FC0A0000}"/>
    <cellStyle name="20% - Accent1 2 2 2 5 3 3 3 2" xfId="2983" xr:uid="{00000000-0005-0000-0000-0000FD0A0000}"/>
    <cellStyle name="20% - Accent1 2 2 2 5 3 3 4" xfId="2984" xr:uid="{00000000-0005-0000-0000-0000FE0A0000}"/>
    <cellStyle name="20% - Accent1 2 2 2 5 3 4" xfId="2985" xr:uid="{00000000-0005-0000-0000-0000FF0A0000}"/>
    <cellStyle name="20% - Accent1 2 2 2 5 3 4 2" xfId="2986" xr:uid="{00000000-0005-0000-0000-0000000B0000}"/>
    <cellStyle name="20% - Accent1 2 2 2 5 3 4 2 2" xfId="2987" xr:uid="{00000000-0005-0000-0000-0000010B0000}"/>
    <cellStyle name="20% - Accent1 2 2 2 5 3 4 2 2 2" xfId="2988" xr:uid="{00000000-0005-0000-0000-0000020B0000}"/>
    <cellStyle name="20% - Accent1 2 2 2 5 3 4 2 3" xfId="2989" xr:uid="{00000000-0005-0000-0000-0000030B0000}"/>
    <cellStyle name="20% - Accent1 2 2 2 5 3 4 3" xfId="2990" xr:uid="{00000000-0005-0000-0000-0000040B0000}"/>
    <cellStyle name="20% - Accent1 2 2 2 5 3 4 3 2" xfId="2991" xr:uid="{00000000-0005-0000-0000-0000050B0000}"/>
    <cellStyle name="20% - Accent1 2 2 2 5 3 4 4" xfId="2992" xr:uid="{00000000-0005-0000-0000-0000060B0000}"/>
    <cellStyle name="20% - Accent1 2 2 2 5 3 5" xfId="2993" xr:uid="{00000000-0005-0000-0000-0000070B0000}"/>
    <cellStyle name="20% - Accent1 2 2 2 5 3 5 2" xfId="2994" xr:uid="{00000000-0005-0000-0000-0000080B0000}"/>
    <cellStyle name="20% - Accent1 2 2 2 5 3 5 2 2" xfId="2995" xr:uid="{00000000-0005-0000-0000-0000090B0000}"/>
    <cellStyle name="20% - Accent1 2 2 2 5 3 5 3" xfId="2996" xr:uid="{00000000-0005-0000-0000-00000A0B0000}"/>
    <cellStyle name="20% - Accent1 2 2 2 5 3 6" xfId="2997" xr:uid="{00000000-0005-0000-0000-00000B0B0000}"/>
    <cellStyle name="20% - Accent1 2 2 2 5 3 6 2" xfId="2998" xr:uid="{00000000-0005-0000-0000-00000C0B0000}"/>
    <cellStyle name="20% - Accent1 2 2 2 5 3 6 2 2" xfId="2999" xr:uid="{00000000-0005-0000-0000-00000D0B0000}"/>
    <cellStyle name="20% - Accent1 2 2 2 5 3 6 3" xfId="3000" xr:uid="{00000000-0005-0000-0000-00000E0B0000}"/>
    <cellStyle name="20% - Accent1 2 2 2 5 3 7" xfId="3001" xr:uid="{00000000-0005-0000-0000-00000F0B0000}"/>
    <cellStyle name="20% - Accent1 2 2 2 5 3 7 2" xfId="3002" xr:uid="{00000000-0005-0000-0000-0000100B0000}"/>
    <cellStyle name="20% - Accent1 2 2 2 5 3 8" xfId="3003" xr:uid="{00000000-0005-0000-0000-0000110B0000}"/>
    <cellStyle name="20% - Accent1 2 2 2 5 3 8 2" xfId="3004" xr:uid="{00000000-0005-0000-0000-0000120B0000}"/>
    <cellStyle name="20% - Accent1 2 2 2 5 3 9" xfId="3005" xr:uid="{00000000-0005-0000-0000-0000130B0000}"/>
    <cellStyle name="20% - Accent1 2 2 2 5 4" xfId="3006" xr:uid="{00000000-0005-0000-0000-0000140B0000}"/>
    <cellStyle name="20% - Accent1 2 2 2 5 4 2" xfId="3007" xr:uid="{00000000-0005-0000-0000-0000150B0000}"/>
    <cellStyle name="20% - Accent1 2 2 2 5 4 2 2" xfId="3008" xr:uid="{00000000-0005-0000-0000-0000160B0000}"/>
    <cellStyle name="20% - Accent1 2 2 2 5 4 2 2 2" xfId="3009" xr:uid="{00000000-0005-0000-0000-0000170B0000}"/>
    <cellStyle name="20% - Accent1 2 2 2 5 4 2 3" xfId="3010" xr:uid="{00000000-0005-0000-0000-0000180B0000}"/>
    <cellStyle name="20% - Accent1 2 2 2 5 4 3" xfId="3011" xr:uid="{00000000-0005-0000-0000-0000190B0000}"/>
    <cellStyle name="20% - Accent1 2 2 2 5 4 3 2" xfId="3012" xr:uid="{00000000-0005-0000-0000-00001A0B0000}"/>
    <cellStyle name="20% - Accent1 2 2 2 5 4 4" xfId="3013" xr:uid="{00000000-0005-0000-0000-00001B0B0000}"/>
    <cellStyle name="20% - Accent1 2 2 2 5 5" xfId="3014" xr:uid="{00000000-0005-0000-0000-00001C0B0000}"/>
    <cellStyle name="20% - Accent1 2 2 2 5 5 2" xfId="3015" xr:uid="{00000000-0005-0000-0000-00001D0B0000}"/>
    <cellStyle name="20% - Accent1 2 2 2 5 5 2 2" xfId="3016" xr:uid="{00000000-0005-0000-0000-00001E0B0000}"/>
    <cellStyle name="20% - Accent1 2 2 2 5 5 2 2 2" xfId="3017" xr:uid="{00000000-0005-0000-0000-00001F0B0000}"/>
    <cellStyle name="20% - Accent1 2 2 2 5 5 2 3" xfId="3018" xr:uid="{00000000-0005-0000-0000-0000200B0000}"/>
    <cellStyle name="20% - Accent1 2 2 2 5 5 3" xfId="3019" xr:uid="{00000000-0005-0000-0000-0000210B0000}"/>
    <cellStyle name="20% - Accent1 2 2 2 5 5 3 2" xfId="3020" xr:uid="{00000000-0005-0000-0000-0000220B0000}"/>
    <cellStyle name="20% - Accent1 2 2 2 5 5 4" xfId="3021" xr:uid="{00000000-0005-0000-0000-0000230B0000}"/>
    <cellStyle name="20% - Accent1 2 2 2 5 6" xfId="3022" xr:uid="{00000000-0005-0000-0000-0000240B0000}"/>
    <cellStyle name="20% - Accent1 2 2 2 5 6 2" xfId="3023" xr:uid="{00000000-0005-0000-0000-0000250B0000}"/>
    <cellStyle name="20% - Accent1 2 2 2 5 6 2 2" xfId="3024" xr:uid="{00000000-0005-0000-0000-0000260B0000}"/>
    <cellStyle name="20% - Accent1 2 2 2 5 6 2 2 2" xfId="3025" xr:uid="{00000000-0005-0000-0000-0000270B0000}"/>
    <cellStyle name="20% - Accent1 2 2 2 5 6 2 3" xfId="3026" xr:uid="{00000000-0005-0000-0000-0000280B0000}"/>
    <cellStyle name="20% - Accent1 2 2 2 5 6 3" xfId="3027" xr:uid="{00000000-0005-0000-0000-0000290B0000}"/>
    <cellStyle name="20% - Accent1 2 2 2 5 6 3 2" xfId="3028" xr:uid="{00000000-0005-0000-0000-00002A0B0000}"/>
    <cellStyle name="20% - Accent1 2 2 2 5 6 4" xfId="3029" xr:uid="{00000000-0005-0000-0000-00002B0B0000}"/>
    <cellStyle name="20% - Accent1 2 2 2 5 7" xfId="3030" xr:uid="{00000000-0005-0000-0000-00002C0B0000}"/>
    <cellStyle name="20% - Accent1 2 2 2 5 7 2" xfId="3031" xr:uid="{00000000-0005-0000-0000-00002D0B0000}"/>
    <cellStyle name="20% - Accent1 2 2 2 5 7 2 2" xfId="3032" xr:uid="{00000000-0005-0000-0000-00002E0B0000}"/>
    <cellStyle name="20% - Accent1 2 2 2 5 7 3" xfId="3033" xr:uid="{00000000-0005-0000-0000-00002F0B0000}"/>
    <cellStyle name="20% - Accent1 2 2 2 5 8" xfId="3034" xr:uid="{00000000-0005-0000-0000-0000300B0000}"/>
    <cellStyle name="20% - Accent1 2 2 2 5 8 2" xfId="3035" xr:uid="{00000000-0005-0000-0000-0000310B0000}"/>
    <cellStyle name="20% - Accent1 2 2 2 5 8 2 2" xfId="3036" xr:uid="{00000000-0005-0000-0000-0000320B0000}"/>
    <cellStyle name="20% - Accent1 2 2 2 5 8 3" xfId="3037" xr:uid="{00000000-0005-0000-0000-0000330B0000}"/>
    <cellStyle name="20% - Accent1 2 2 2 5 9" xfId="3038" xr:uid="{00000000-0005-0000-0000-0000340B0000}"/>
    <cellStyle name="20% - Accent1 2 2 2 5 9 2" xfId="3039" xr:uid="{00000000-0005-0000-0000-0000350B0000}"/>
    <cellStyle name="20% - Accent1 2 2 2 6" xfId="3040" xr:uid="{00000000-0005-0000-0000-0000360B0000}"/>
    <cellStyle name="20% - Accent1 2 2 2 6 10" xfId="3041" xr:uid="{00000000-0005-0000-0000-0000370B0000}"/>
    <cellStyle name="20% - Accent1 2 2 2 6 10 2" xfId="3042" xr:uid="{00000000-0005-0000-0000-0000380B0000}"/>
    <cellStyle name="20% - Accent1 2 2 2 6 11" xfId="3043" xr:uid="{00000000-0005-0000-0000-0000390B0000}"/>
    <cellStyle name="20% - Accent1 2 2 2 6 2" xfId="3044" xr:uid="{00000000-0005-0000-0000-00003A0B0000}"/>
    <cellStyle name="20% - Accent1 2 2 2 6 2 2" xfId="3045" xr:uid="{00000000-0005-0000-0000-00003B0B0000}"/>
    <cellStyle name="20% - Accent1 2 2 2 6 2 2 2" xfId="3046" xr:uid="{00000000-0005-0000-0000-00003C0B0000}"/>
    <cellStyle name="20% - Accent1 2 2 2 6 2 2 2 2" xfId="3047" xr:uid="{00000000-0005-0000-0000-00003D0B0000}"/>
    <cellStyle name="20% - Accent1 2 2 2 6 2 2 2 2 2" xfId="3048" xr:uid="{00000000-0005-0000-0000-00003E0B0000}"/>
    <cellStyle name="20% - Accent1 2 2 2 6 2 2 2 3" xfId="3049" xr:uid="{00000000-0005-0000-0000-00003F0B0000}"/>
    <cellStyle name="20% - Accent1 2 2 2 6 2 2 3" xfId="3050" xr:uid="{00000000-0005-0000-0000-0000400B0000}"/>
    <cellStyle name="20% - Accent1 2 2 2 6 2 2 3 2" xfId="3051" xr:uid="{00000000-0005-0000-0000-0000410B0000}"/>
    <cellStyle name="20% - Accent1 2 2 2 6 2 2 4" xfId="3052" xr:uid="{00000000-0005-0000-0000-0000420B0000}"/>
    <cellStyle name="20% - Accent1 2 2 2 6 2 3" xfId="3053" xr:uid="{00000000-0005-0000-0000-0000430B0000}"/>
    <cellStyle name="20% - Accent1 2 2 2 6 2 3 2" xfId="3054" xr:uid="{00000000-0005-0000-0000-0000440B0000}"/>
    <cellStyle name="20% - Accent1 2 2 2 6 2 3 2 2" xfId="3055" xr:uid="{00000000-0005-0000-0000-0000450B0000}"/>
    <cellStyle name="20% - Accent1 2 2 2 6 2 3 2 2 2" xfId="3056" xr:uid="{00000000-0005-0000-0000-0000460B0000}"/>
    <cellStyle name="20% - Accent1 2 2 2 6 2 3 2 3" xfId="3057" xr:uid="{00000000-0005-0000-0000-0000470B0000}"/>
    <cellStyle name="20% - Accent1 2 2 2 6 2 3 3" xfId="3058" xr:uid="{00000000-0005-0000-0000-0000480B0000}"/>
    <cellStyle name="20% - Accent1 2 2 2 6 2 3 3 2" xfId="3059" xr:uid="{00000000-0005-0000-0000-0000490B0000}"/>
    <cellStyle name="20% - Accent1 2 2 2 6 2 3 4" xfId="3060" xr:uid="{00000000-0005-0000-0000-00004A0B0000}"/>
    <cellStyle name="20% - Accent1 2 2 2 6 2 4" xfId="3061" xr:uid="{00000000-0005-0000-0000-00004B0B0000}"/>
    <cellStyle name="20% - Accent1 2 2 2 6 2 4 2" xfId="3062" xr:uid="{00000000-0005-0000-0000-00004C0B0000}"/>
    <cellStyle name="20% - Accent1 2 2 2 6 2 4 2 2" xfId="3063" xr:uid="{00000000-0005-0000-0000-00004D0B0000}"/>
    <cellStyle name="20% - Accent1 2 2 2 6 2 4 2 2 2" xfId="3064" xr:uid="{00000000-0005-0000-0000-00004E0B0000}"/>
    <cellStyle name="20% - Accent1 2 2 2 6 2 4 2 3" xfId="3065" xr:uid="{00000000-0005-0000-0000-00004F0B0000}"/>
    <cellStyle name="20% - Accent1 2 2 2 6 2 4 3" xfId="3066" xr:uid="{00000000-0005-0000-0000-0000500B0000}"/>
    <cellStyle name="20% - Accent1 2 2 2 6 2 4 3 2" xfId="3067" xr:uid="{00000000-0005-0000-0000-0000510B0000}"/>
    <cellStyle name="20% - Accent1 2 2 2 6 2 4 4" xfId="3068" xr:uid="{00000000-0005-0000-0000-0000520B0000}"/>
    <cellStyle name="20% - Accent1 2 2 2 6 2 5" xfId="3069" xr:uid="{00000000-0005-0000-0000-0000530B0000}"/>
    <cellStyle name="20% - Accent1 2 2 2 6 2 5 2" xfId="3070" xr:uid="{00000000-0005-0000-0000-0000540B0000}"/>
    <cellStyle name="20% - Accent1 2 2 2 6 2 5 2 2" xfId="3071" xr:uid="{00000000-0005-0000-0000-0000550B0000}"/>
    <cellStyle name="20% - Accent1 2 2 2 6 2 5 3" xfId="3072" xr:uid="{00000000-0005-0000-0000-0000560B0000}"/>
    <cellStyle name="20% - Accent1 2 2 2 6 2 6" xfId="3073" xr:uid="{00000000-0005-0000-0000-0000570B0000}"/>
    <cellStyle name="20% - Accent1 2 2 2 6 2 6 2" xfId="3074" xr:uid="{00000000-0005-0000-0000-0000580B0000}"/>
    <cellStyle name="20% - Accent1 2 2 2 6 2 6 2 2" xfId="3075" xr:uid="{00000000-0005-0000-0000-0000590B0000}"/>
    <cellStyle name="20% - Accent1 2 2 2 6 2 6 3" xfId="3076" xr:uid="{00000000-0005-0000-0000-00005A0B0000}"/>
    <cellStyle name="20% - Accent1 2 2 2 6 2 7" xfId="3077" xr:uid="{00000000-0005-0000-0000-00005B0B0000}"/>
    <cellStyle name="20% - Accent1 2 2 2 6 2 7 2" xfId="3078" xr:uid="{00000000-0005-0000-0000-00005C0B0000}"/>
    <cellStyle name="20% - Accent1 2 2 2 6 2 8" xfId="3079" xr:uid="{00000000-0005-0000-0000-00005D0B0000}"/>
    <cellStyle name="20% - Accent1 2 2 2 6 2 8 2" xfId="3080" xr:uid="{00000000-0005-0000-0000-00005E0B0000}"/>
    <cellStyle name="20% - Accent1 2 2 2 6 2 9" xfId="3081" xr:uid="{00000000-0005-0000-0000-00005F0B0000}"/>
    <cellStyle name="20% - Accent1 2 2 2 6 3" xfId="3082" xr:uid="{00000000-0005-0000-0000-0000600B0000}"/>
    <cellStyle name="20% - Accent1 2 2 2 6 3 2" xfId="3083" xr:uid="{00000000-0005-0000-0000-0000610B0000}"/>
    <cellStyle name="20% - Accent1 2 2 2 6 3 2 2" xfId="3084" xr:uid="{00000000-0005-0000-0000-0000620B0000}"/>
    <cellStyle name="20% - Accent1 2 2 2 6 3 2 2 2" xfId="3085" xr:uid="{00000000-0005-0000-0000-0000630B0000}"/>
    <cellStyle name="20% - Accent1 2 2 2 6 3 2 2 2 2" xfId="3086" xr:uid="{00000000-0005-0000-0000-0000640B0000}"/>
    <cellStyle name="20% - Accent1 2 2 2 6 3 2 2 3" xfId="3087" xr:uid="{00000000-0005-0000-0000-0000650B0000}"/>
    <cellStyle name="20% - Accent1 2 2 2 6 3 2 3" xfId="3088" xr:uid="{00000000-0005-0000-0000-0000660B0000}"/>
    <cellStyle name="20% - Accent1 2 2 2 6 3 2 3 2" xfId="3089" xr:uid="{00000000-0005-0000-0000-0000670B0000}"/>
    <cellStyle name="20% - Accent1 2 2 2 6 3 2 4" xfId="3090" xr:uid="{00000000-0005-0000-0000-0000680B0000}"/>
    <cellStyle name="20% - Accent1 2 2 2 6 3 3" xfId="3091" xr:uid="{00000000-0005-0000-0000-0000690B0000}"/>
    <cellStyle name="20% - Accent1 2 2 2 6 3 3 2" xfId="3092" xr:uid="{00000000-0005-0000-0000-00006A0B0000}"/>
    <cellStyle name="20% - Accent1 2 2 2 6 3 3 2 2" xfId="3093" xr:uid="{00000000-0005-0000-0000-00006B0B0000}"/>
    <cellStyle name="20% - Accent1 2 2 2 6 3 3 2 2 2" xfId="3094" xr:uid="{00000000-0005-0000-0000-00006C0B0000}"/>
    <cellStyle name="20% - Accent1 2 2 2 6 3 3 2 3" xfId="3095" xr:uid="{00000000-0005-0000-0000-00006D0B0000}"/>
    <cellStyle name="20% - Accent1 2 2 2 6 3 3 3" xfId="3096" xr:uid="{00000000-0005-0000-0000-00006E0B0000}"/>
    <cellStyle name="20% - Accent1 2 2 2 6 3 3 3 2" xfId="3097" xr:uid="{00000000-0005-0000-0000-00006F0B0000}"/>
    <cellStyle name="20% - Accent1 2 2 2 6 3 3 4" xfId="3098" xr:uid="{00000000-0005-0000-0000-0000700B0000}"/>
    <cellStyle name="20% - Accent1 2 2 2 6 3 4" xfId="3099" xr:uid="{00000000-0005-0000-0000-0000710B0000}"/>
    <cellStyle name="20% - Accent1 2 2 2 6 3 4 2" xfId="3100" xr:uid="{00000000-0005-0000-0000-0000720B0000}"/>
    <cellStyle name="20% - Accent1 2 2 2 6 3 4 2 2" xfId="3101" xr:uid="{00000000-0005-0000-0000-0000730B0000}"/>
    <cellStyle name="20% - Accent1 2 2 2 6 3 4 2 2 2" xfId="3102" xr:uid="{00000000-0005-0000-0000-0000740B0000}"/>
    <cellStyle name="20% - Accent1 2 2 2 6 3 4 2 3" xfId="3103" xr:uid="{00000000-0005-0000-0000-0000750B0000}"/>
    <cellStyle name="20% - Accent1 2 2 2 6 3 4 3" xfId="3104" xr:uid="{00000000-0005-0000-0000-0000760B0000}"/>
    <cellStyle name="20% - Accent1 2 2 2 6 3 4 3 2" xfId="3105" xr:uid="{00000000-0005-0000-0000-0000770B0000}"/>
    <cellStyle name="20% - Accent1 2 2 2 6 3 4 4" xfId="3106" xr:uid="{00000000-0005-0000-0000-0000780B0000}"/>
    <cellStyle name="20% - Accent1 2 2 2 6 3 5" xfId="3107" xr:uid="{00000000-0005-0000-0000-0000790B0000}"/>
    <cellStyle name="20% - Accent1 2 2 2 6 3 5 2" xfId="3108" xr:uid="{00000000-0005-0000-0000-00007A0B0000}"/>
    <cellStyle name="20% - Accent1 2 2 2 6 3 5 2 2" xfId="3109" xr:uid="{00000000-0005-0000-0000-00007B0B0000}"/>
    <cellStyle name="20% - Accent1 2 2 2 6 3 5 3" xfId="3110" xr:uid="{00000000-0005-0000-0000-00007C0B0000}"/>
    <cellStyle name="20% - Accent1 2 2 2 6 3 6" xfId="3111" xr:uid="{00000000-0005-0000-0000-00007D0B0000}"/>
    <cellStyle name="20% - Accent1 2 2 2 6 3 6 2" xfId="3112" xr:uid="{00000000-0005-0000-0000-00007E0B0000}"/>
    <cellStyle name="20% - Accent1 2 2 2 6 3 6 2 2" xfId="3113" xr:uid="{00000000-0005-0000-0000-00007F0B0000}"/>
    <cellStyle name="20% - Accent1 2 2 2 6 3 6 3" xfId="3114" xr:uid="{00000000-0005-0000-0000-0000800B0000}"/>
    <cellStyle name="20% - Accent1 2 2 2 6 3 7" xfId="3115" xr:uid="{00000000-0005-0000-0000-0000810B0000}"/>
    <cellStyle name="20% - Accent1 2 2 2 6 3 7 2" xfId="3116" xr:uid="{00000000-0005-0000-0000-0000820B0000}"/>
    <cellStyle name="20% - Accent1 2 2 2 6 3 8" xfId="3117" xr:uid="{00000000-0005-0000-0000-0000830B0000}"/>
    <cellStyle name="20% - Accent1 2 2 2 6 3 8 2" xfId="3118" xr:uid="{00000000-0005-0000-0000-0000840B0000}"/>
    <cellStyle name="20% - Accent1 2 2 2 6 3 9" xfId="3119" xr:uid="{00000000-0005-0000-0000-0000850B0000}"/>
    <cellStyle name="20% - Accent1 2 2 2 6 4" xfId="3120" xr:uid="{00000000-0005-0000-0000-0000860B0000}"/>
    <cellStyle name="20% - Accent1 2 2 2 6 4 2" xfId="3121" xr:uid="{00000000-0005-0000-0000-0000870B0000}"/>
    <cellStyle name="20% - Accent1 2 2 2 6 4 2 2" xfId="3122" xr:uid="{00000000-0005-0000-0000-0000880B0000}"/>
    <cellStyle name="20% - Accent1 2 2 2 6 4 2 2 2" xfId="3123" xr:uid="{00000000-0005-0000-0000-0000890B0000}"/>
    <cellStyle name="20% - Accent1 2 2 2 6 4 2 3" xfId="3124" xr:uid="{00000000-0005-0000-0000-00008A0B0000}"/>
    <cellStyle name="20% - Accent1 2 2 2 6 4 3" xfId="3125" xr:uid="{00000000-0005-0000-0000-00008B0B0000}"/>
    <cellStyle name="20% - Accent1 2 2 2 6 4 3 2" xfId="3126" xr:uid="{00000000-0005-0000-0000-00008C0B0000}"/>
    <cellStyle name="20% - Accent1 2 2 2 6 4 4" xfId="3127" xr:uid="{00000000-0005-0000-0000-00008D0B0000}"/>
    <cellStyle name="20% - Accent1 2 2 2 6 5" xfId="3128" xr:uid="{00000000-0005-0000-0000-00008E0B0000}"/>
    <cellStyle name="20% - Accent1 2 2 2 6 5 2" xfId="3129" xr:uid="{00000000-0005-0000-0000-00008F0B0000}"/>
    <cellStyle name="20% - Accent1 2 2 2 6 5 2 2" xfId="3130" xr:uid="{00000000-0005-0000-0000-0000900B0000}"/>
    <cellStyle name="20% - Accent1 2 2 2 6 5 2 2 2" xfId="3131" xr:uid="{00000000-0005-0000-0000-0000910B0000}"/>
    <cellStyle name="20% - Accent1 2 2 2 6 5 2 3" xfId="3132" xr:uid="{00000000-0005-0000-0000-0000920B0000}"/>
    <cellStyle name="20% - Accent1 2 2 2 6 5 3" xfId="3133" xr:uid="{00000000-0005-0000-0000-0000930B0000}"/>
    <cellStyle name="20% - Accent1 2 2 2 6 5 3 2" xfId="3134" xr:uid="{00000000-0005-0000-0000-0000940B0000}"/>
    <cellStyle name="20% - Accent1 2 2 2 6 5 4" xfId="3135" xr:uid="{00000000-0005-0000-0000-0000950B0000}"/>
    <cellStyle name="20% - Accent1 2 2 2 6 6" xfId="3136" xr:uid="{00000000-0005-0000-0000-0000960B0000}"/>
    <cellStyle name="20% - Accent1 2 2 2 6 6 2" xfId="3137" xr:uid="{00000000-0005-0000-0000-0000970B0000}"/>
    <cellStyle name="20% - Accent1 2 2 2 6 6 2 2" xfId="3138" xr:uid="{00000000-0005-0000-0000-0000980B0000}"/>
    <cellStyle name="20% - Accent1 2 2 2 6 6 2 2 2" xfId="3139" xr:uid="{00000000-0005-0000-0000-0000990B0000}"/>
    <cellStyle name="20% - Accent1 2 2 2 6 6 2 3" xfId="3140" xr:uid="{00000000-0005-0000-0000-00009A0B0000}"/>
    <cellStyle name="20% - Accent1 2 2 2 6 6 3" xfId="3141" xr:uid="{00000000-0005-0000-0000-00009B0B0000}"/>
    <cellStyle name="20% - Accent1 2 2 2 6 6 3 2" xfId="3142" xr:uid="{00000000-0005-0000-0000-00009C0B0000}"/>
    <cellStyle name="20% - Accent1 2 2 2 6 6 4" xfId="3143" xr:uid="{00000000-0005-0000-0000-00009D0B0000}"/>
    <cellStyle name="20% - Accent1 2 2 2 6 7" xfId="3144" xr:uid="{00000000-0005-0000-0000-00009E0B0000}"/>
    <cellStyle name="20% - Accent1 2 2 2 6 7 2" xfId="3145" xr:uid="{00000000-0005-0000-0000-00009F0B0000}"/>
    <cellStyle name="20% - Accent1 2 2 2 6 7 2 2" xfId="3146" xr:uid="{00000000-0005-0000-0000-0000A00B0000}"/>
    <cellStyle name="20% - Accent1 2 2 2 6 7 3" xfId="3147" xr:uid="{00000000-0005-0000-0000-0000A10B0000}"/>
    <cellStyle name="20% - Accent1 2 2 2 6 8" xfId="3148" xr:uid="{00000000-0005-0000-0000-0000A20B0000}"/>
    <cellStyle name="20% - Accent1 2 2 2 6 8 2" xfId="3149" xr:uid="{00000000-0005-0000-0000-0000A30B0000}"/>
    <cellStyle name="20% - Accent1 2 2 2 6 8 2 2" xfId="3150" xr:uid="{00000000-0005-0000-0000-0000A40B0000}"/>
    <cellStyle name="20% - Accent1 2 2 2 6 8 3" xfId="3151" xr:uid="{00000000-0005-0000-0000-0000A50B0000}"/>
    <cellStyle name="20% - Accent1 2 2 2 6 9" xfId="3152" xr:uid="{00000000-0005-0000-0000-0000A60B0000}"/>
    <cellStyle name="20% - Accent1 2 2 2 6 9 2" xfId="3153" xr:uid="{00000000-0005-0000-0000-0000A70B0000}"/>
    <cellStyle name="20% - Accent1 2 2 2 7" xfId="3154" xr:uid="{00000000-0005-0000-0000-0000A80B0000}"/>
    <cellStyle name="20% - Accent1 2 2 2 7 2" xfId="3155" xr:uid="{00000000-0005-0000-0000-0000A90B0000}"/>
    <cellStyle name="20% - Accent1 2 2 2 7 2 2" xfId="3156" xr:uid="{00000000-0005-0000-0000-0000AA0B0000}"/>
    <cellStyle name="20% - Accent1 2 2 2 7 2 2 2" xfId="3157" xr:uid="{00000000-0005-0000-0000-0000AB0B0000}"/>
    <cellStyle name="20% - Accent1 2 2 2 7 2 2 2 2" xfId="3158" xr:uid="{00000000-0005-0000-0000-0000AC0B0000}"/>
    <cellStyle name="20% - Accent1 2 2 2 7 2 2 3" xfId="3159" xr:uid="{00000000-0005-0000-0000-0000AD0B0000}"/>
    <cellStyle name="20% - Accent1 2 2 2 7 2 3" xfId="3160" xr:uid="{00000000-0005-0000-0000-0000AE0B0000}"/>
    <cellStyle name="20% - Accent1 2 2 2 7 2 3 2" xfId="3161" xr:uid="{00000000-0005-0000-0000-0000AF0B0000}"/>
    <cellStyle name="20% - Accent1 2 2 2 7 2 4" xfId="3162" xr:uid="{00000000-0005-0000-0000-0000B00B0000}"/>
    <cellStyle name="20% - Accent1 2 2 2 7 3" xfId="3163" xr:uid="{00000000-0005-0000-0000-0000B10B0000}"/>
    <cellStyle name="20% - Accent1 2 2 2 7 3 2" xfId="3164" xr:uid="{00000000-0005-0000-0000-0000B20B0000}"/>
    <cellStyle name="20% - Accent1 2 2 2 7 3 2 2" xfId="3165" xr:uid="{00000000-0005-0000-0000-0000B30B0000}"/>
    <cellStyle name="20% - Accent1 2 2 2 7 3 2 2 2" xfId="3166" xr:uid="{00000000-0005-0000-0000-0000B40B0000}"/>
    <cellStyle name="20% - Accent1 2 2 2 7 3 2 3" xfId="3167" xr:uid="{00000000-0005-0000-0000-0000B50B0000}"/>
    <cellStyle name="20% - Accent1 2 2 2 7 3 3" xfId="3168" xr:uid="{00000000-0005-0000-0000-0000B60B0000}"/>
    <cellStyle name="20% - Accent1 2 2 2 7 3 3 2" xfId="3169" xr:uid="{00000000-0005-0000-0000-0000B70B0000}"/>
    <cellStyle name="20% - Accent1 2 2 2 7 3 4" xfId="3170" xr:uid="{00000000-0005-0000-0000-0000B80B0000}"/>
    <cellStyle name="20% - Accent1 2 2 2 7 4" xfId="3171" xr:uid="{00000000-0005-0000-0000-0000B90B0000}"/>
    <cellStyle name="20% - Accent1 2 2 2 7 4 2" xfId="3172" xr:uid="{00000000-0005-0000-0000-0000BA0B0000}"/>
    <cellStyle name="20% - Accent1 2 2 2 7 4 2 2" xfId="3173" xr:uid="{00000000-0005-0000-0000-0000BB0B0000}"/>
    <cellStyle name="20% - Accent1 2 2 2 7 4 2 2 2" xfId="3174" xr:uid="{00000000-0005-0000-0000-0000BC0B0000}"/>
    <cellStyle name="20% - Accent1 2 2 2 7 4 2 3" xfId="3175" xr:uid="{00000000-0005-0000-0000-0000BD0B0000}"/>
    <cellStyle name="20% - Accent1 2 2 2 7 4 3" xfId="3176" xr:uid="{00000000-0005-0000-0000-0000BE0B0000}"/>
    <cellStyle name="20% - Accent1 2 2 2 7 4 3 2" xfId="3177" xr:uid="{00000000-0005-0000-0000-0000BF0B0000}"/>
    <cellStyle name="20% - Accent1 2 2 2 7 4 4" xfId="3178" xr:uid="{00000000-0005-0000-0000-0000C00B0000}"/>
    <cellStyle name="20% - Accent1 2 2 2 7 5" xfId="3179" xr:uid="{00000000-0005-0000-0000-0000C10B0000}"/>
    <cellStyle name="20% - Accent1 2 2 2 7 5 2" xfId="3180" xr:uid="{00000000-0005-0000-0000-0000C20B0000}"/>
    <cellStyle name="20% - Accent1 2 2 2 7 5 2 2" xfId="3181" xr:uid="{00000000-0005-0000-0000-0000C30B0000}"/>
    <cellStyle name="20% - Accent1 2 2 2 7 5 3" xfId="3182" xr:uid="{00000000-0005-0000-0000-0000C40B0000}"/>
    <cellStyle name="20% - Accent1 2 2 2 7 6" xfId="3183" xr:uid="{00000000-0005-0000-0000-0000C50B0000}"/>
    <cellStyle name="20% - Accent1 2 2 2 7 6 2" xfId="3184" xr:uid="{00000000-0005-0000-0000-0000C60B0000}"/>
    <cellStyle name="20% - Accent1 2 2 2 7 6 2 2" xfId="3185" xr:uid="{00000000-0005-0000-0000-0000C70B0000}"/>
    <cellStyle name="20% - Accent1 2 2 2 7 6 3" xfId="3186" xr:uid="{00000000-0005-0000-0000-0000C80B0000}"/>
    <cellStyle name="20% - Accent1 2 2 2 7 7" xfId="3187" xr:uid="{00000000-0005-0000-0000-0000C90B0000}"/>
    <cellStyle name="20% - Accent1 2 2 2 7 7 2" xfId="3188" xr:uid="{00000000-0005-0000-0000-0000CA0B0000}"/>
    <cellStyle name="20% - Accent1 2 2 2 7 8" xfId="3189" xr:uid="{00000000-0005-0000-0000-0000CB0B0000}"/>
    <cellStyle name="20% - Accent1 2 2 2 7 8 2" xfId="3190" xr:uid="{00000000-0005-0000-0000-0000CC0B0000}"/>
    <cellStyle name="20% - Accent1 2 2 2 7 9" xfId="3191" xr:uid="{00000000-0005-0000-0000-0000CD0B0000}"/>
    <cellStyle name="20% - Accent1 2 2 2 8" xfId="3192" xr:uid="{00000000-0005-0000-0000-0000CE0B0000}"/>
    <cellStyle name="20% - Accent1 2 2 2 8 2" xfId="3193" xr:uid="{00000000-0005-0000-0000-0000CF0B0000}"/>
    <cellStyle name="20% - Accent1 2 2 2 8 2 2" xfId="3194" xr:uid="{00000000-0005-0000-0000-0000D00B0000}"/>
    <cellStyle name="20% - Accent1 2 2 2 8 2 2 2" xfId="3195" xr:uid="{00000000-0005-0000-0000-0000D10B0000}"/>
    <cellStyle name="20% - Accent1 2 2 2 8 2 2 2 2" xfId="3196" xr:uid="{00000000-0005-0000-0000-0000D20B0000}"/>
    <cellStyle name="20% - Accent1 2 2 2 8 2 2 3" xfId="3197" xr:uid="{00000000-0005-0000-0000-0000D30B0000}"/>
    <cellStyle name="20% - Accent1 2 2 2 8 2 3" xfId="3198" xr:uid="{00000000-0005-0000-0000-0000D40B0000}"/>
    <cellStyle name="20% - Accent1 2 2 2 8 2 3 2" xfId="3199" xr:uid="{00000000-0005-0000-0000-0000D50B0000}"/>
    <cellStyle name="20% - Accent1 2 2 2 8 2 4" xfId="3200" xr:uid="{00000000-0005-0000-0000-0000D60B0000}"/>
    <cellStyle name="20% - Accent1 2 2 2 8 3" xfId="3201" xr:uid="{00000000-0005-0000-0000-0000D70B0000}"/>
    <cellStyle name="20% - Accent1 2 2 2 8 3 2" xfId="3202" xr:uid="{00000000-0005-0000-0000-0000D80B0000}"/>
    <cellStyle name="20% - Accent1 2 2 2 8 3 2 2" xfId="3203" xr:uid="{00000000-0005-0000-0000-0000D90B0000}"/>
    <cellStyle name="20% - Accent1 2 2 2 8 3 2 2 2" xfId="3204" xr:uid="{00000000-0005-0000-0000-0000DA0B0000}"/>
    <cellStyle name="20% - Accent1 2 2 2 8 3 2 3" xfId="3205" xr:uid="{00000000-0005-0000-0000-0000DB0B0000}"/>
    <cellStyle name="20% - Accent1 2 2 2 8 3 3" xfId="3206" xr:uid="{00000000-0005-0000-0000-0000DC0B0000}"/>
    <cellStyle name="20% - Accent1 2 2 2 8 3 3 2" xfId="3207" xr:uid="{00000000-0005-0000-0000-0000DD0B0000}"/>
    <cellStyle name="20% - Accent1 2 2 2 8 3 4" xfId="3208" xr:uid="{00000000-0005-0000-0000-0000DE0B0000}"/>
    <cellStyle name="20% - Accent1 2 2 2 8 4" xfId="3209" xr:uid="{00000000-0005-0000-0000-0000DF0B0000}"/>
    <cellStyle name="20% - Accent1 2 2 2 8 4 2" xfId="3210" xr:uid="{00000000-0005-0000-0000-0000E00B0000}"/>
    <cellStyle name="20% - Accent1 2 2 2 8 4 2 2" xfId="3211" xr:uid="{00000000-0005-0000-0000-0000E10B0000}"/>
    <cellStyle name="20% - Accent1 2 2 2 8 4 2 2 2" xfId="3212" xr:uid="{00000000-0005-0000-0000-0000E20B0000}"/>
    <cellStyle name="20% - Accent1 2 2 2 8 4 2 3" xfId="3213" xr:uid="{00000000-0005-0000-0000-0000E30B0000}"/>
    <cellStyle name="20% - Accent1 2 2 2 8 4 3" xfId="3214" xr:uid="{00000000-0005-0000-0000-0000E40B0000}"/>
    <cellStyle name="20% - Accent1 2 2 2 8 4 3 2" xfId="3215" xr:uid="{00000000-0005-0000-0000-0000E50B0000}"/>
    <cellStyle name="20% - Accent1 2 2 2 8 4 4" xfId="3216" xr:uid="{00000000-0005-0000-0000-0000E60B0000}"/>
    <cellStyle name="20% - Accent1 2 2 2 8 5" xfId="3217" xr:uid="{00000000-0005-0000-0000-0000E70B0000}"/>
    <cellStyle name="20% - Accent1 2 2 2 8 5 2" xfId="3218" xr:uid="{00000000-0005-0000-0000-0000E80B0000}"/>
    <cellStyle name="20% - Accent1 2 2 2 8 5 2 2" xfId="3219" xr:uid="{00000000-0005-0000-0000-0000E90B0000}"/>
    <cellStyle name="20% - Accent1 2 2 2 8 5 3" xfId="3220" xr:uid="{00000000-0005-0000-0000-0000EA0B0000}"/>
    <cellStyle name="20% - Accent1 2 2 2 8 6" xfId="3221" xr:uid="{00000000-0005-0000-0000-0000EB0B0000}"/>
    <cellStyle name="20% - Accent1 2 2 2 8 6 2" xfId="3222" xr:uid="{00000000-0005-0000-0000-0000EC0B0000}"/>
    <cellStyle name="20% - Accent1 2 2 2 8 6 2 2" xfId="3223" xr:uid="{00000000-0005-0000-0000-0000ED0B0000}"/>
    <cellStyle name="20% - Accent1 2 2 2 8 6 3" xfId="3224" xr:uid="{00000000-0005-0000-0000-0000EE0B0000}"/>
    <cellStyle name="20% - Accent1 2 2 2 8 7" xfId="3225" xr:uid="{00000000-0005-0000-0000-0000EF0B0000}"/>
    <cellStyle name="20% - Accent1 2 2 2 8 7 2" xfId="3226" xr:uid="{00000000-0005-0000-0000-0000F00B0000}"/>
    <cellStyle name="20% - Accent1 2 2 2 8 8" xfId="3227" xr:uid="{00000000-0005-0000-0000-0000F10B0000}"/>
    <cellStyle name="20% - Accent1 2 2 2 8 8 2" xfId="3228" xr:uid="{00000000-0005-0000-0000-0000F20B0000}"/>
    <cellStyle name="20% - Accent1 2 2 2 8 9" xfId="3229" xr:uid="{00000000-0005-0000-0000-0000F30B0000}"/>
    <cellStyle name="20% - Accent1 2 2 2 9" xfId="3230" xr:uid="{00000000-0005-0000-0000-0000F40B0000}"/>
    <cellStyle name="20% - Accent1 2 2 2 9 2" xfId="3231" xr:uid="{00000000-0005-0000-0000-0000F50B0000}"/>
    <cellStyle name="20% - Accent1 2 2 2 9 2 2" xfId="3232" xr:uid="{00000000-0005-0000-0000-0000F60B0000}"/>
    <cellStyle name="20% - Accent1 2 2 2 9 2 2 2" xfId="3233" xr:uid="{00000000-0005-0000-0000-0000F70B0000}"/>
    <cellStyle name="20% - Accent1 2 2 2 9 2 3" xfId="3234" xr:uid="{00000000-0005-0000-0000-0000F80B0000}"/>
    <cellStyle name="20% - Accent1 2 2 2 9 3" xfId="3235" xr:uid="{00000000-0005-0000-0000-0000F90B0000}"/>
    <cellStyle name="20% - Accent1 2 2 2 9 3 2" xfId="3236" xr:uid="{00000000-0005-0000-0000-0000FA0B0000}"/>
    <cellStyle name="20% - Accent1 2 2 2 9 4" xfId="3237" xr:uid="{00000000-0005-0000-0000-0000FB0B0000}"/>
    <cellStyle name="20% - Accent1 2 2 20" xfId="3238" xr:uid="{00000000-0005-0000-0000-0000FC0B0000}"/>
    <cellStyle name="20% - Accent1 2 2 3" xfId="3239" xr:uid="{00000000-0005-0000-0000-0000FD0B0000}"/>
    <cellStyle name="20% - Accent1 2 2 3 10" xfId="3240" xr:uid="{00000000-0005-0000-0000-0000FE0B0000}"/>
    <cellStyle name="20% - Accent1 2 2 3 10 2" xfId="3241" xr:uid="{00000000-0005-0000-0000-0000FF0B0000}"/>
    <cellStyle name="20% - Accent1 2 2 3 10 2 2" xfId="3242" xr:uid="{00000000-0005-0000-0000-0000000C0000}"/>
    <cellStyle name="20% - Accent1 2 2 3 10 2 2 2" xfId="3243" xr:uid="{00000000-0005-0000-0000-0000010C0000}"/>
    <cellStyle name="20% - Accent1 2 2 3 10 2 3" xfId="3244" xr:uid="{00000000-0005-0000-0000-0000020C0000}"/>
    <cellStyle name="20% - Accent1 2 2 3 10 3" xfId="3245" xr:uid="{00000000-0005-0000-0000-0000030C0000}"/>
    <cellStyle name="20% - Accent1 2 2 3 10 3 2" xfId="3246" xr:uid="{00000000-0005-0000-0000-0000040C0000}"/>
    <cellStyle name="20% - Accent1 2 2 3 10 4" xfId="3247" xr:uid="{00000000-0005-0000-0000-0000050C0000}"/>
    <cellStyle name="20% - Accent1 2 2 3 11" xfId="3248" xr:uid="{00000000-0005-0000-0000-0000060C0000}"/>
    <cellStyle name="20% - Accent1 2 2 3 11 2" xfId="3249" xr:uid="{00000000-0005-0000-0000-0000070C0000}"/>
    <cellStyle name="20% - Accent1 2 2 3 11 2 2" xfId="3250" xr:uid="{00000000-0005-0000-0000-0000080C0000}"/>
    <cellStyle name="20% - Accent1 2 2 3 11 2 2 2" xfId="3251" xr:uid="{00000000-0005-0000-0000-0000090C0000}"/>
    <cellStyle name="20% - Accent1 2 2 3 11 2 3" xfId="3252" xr:uid="{00000000-0005-0000-0000-00000A0C0000}"/>
    <cellStyle name="20% - Accent1 2 2 3 11 3" xfId="3253" xr:uid="{00000000-0005-0000-0000-00000B0C0000}"/>
    <cellStyle name="20% - Accent1 2 2 3 11 3 2" xfId="3254" xr:uid="{00000000-0005-0000-0000-00000C0C0000}"/>
    <cellStyle name="20% - Accent1 2 2 3 11 4" xfId="3255" xr:uid="{00000000-0005-0000-0000-00000D0C0000}"/>
    <cellStyle name="20% - Accent1 2 2 3 12" xfId="3256" xr:uid="{00000000-0005-0000-0000-00000E0C0000}"/>
    <cellStyle name="20% - Accent1 2 2 3 12 2" xfId="3257" xr:uid="{00000000-0005-0000-0000-00000F0C0000}"/>
    <cellStyle name="20% - Accent1 2 2 3 12 2 2" xfId="3258" xr:uid="{00000000-0005-0000-0000-0000100C0000}"/>
    <cellStyle name="20% - Accent1 2 2 3 12 3" xfId="3259" xr:uid="{00000000-0005-0000-0000-0000110C0000}"/>
    <cellStyle name="20% - Accent1 2 2 3 13" xfId="3260" xr:uid="{00000000-0005-0000-0000-0000120C0000}"/>
    <cellStyle name="20% - Accent1 2 2 3 13 2" xfId="3261" xr:uid="{00000000-0005-0000-0000-0000130C0000}"/>
    <cellStyle name="20% - Accent1 2 2 3 13 2 2" xfId="3262" xr:uid="{00000000-0005-0000-0000-0000140C0000}"/>
    <cellStyle name="20% - Accent1 2 2 3 13 3" xfId="3263" xr:uid="{00000000-0005-0000-0000-0000150C0000}"/>
    <cellStyle name="20% - Accent1 2 2 3 14" xfId="3264" xr:uid="{00000000-0005-0000-0000-0000160C0000}"/>
    <cellStyle name="20% - Accent1 2 2 3 14 2" xfId="3265" xr:uid="{00000000-0005-0000-0000-0000170C0000}"/>
    <cellStyle name="20% - Accent1 2 2 3 15" xfId="3266" xr:uid="{00000000-0005-0000-0000-0000180C0000}"/>
    <cellStyle name="20% - Accent1 2 2 3 15 2" xfId="3267" xr:uid="{00000000-0005-0000-0000-0000190C0000}"/>
    <cellStyle name="20% - Accent1 2 2 3 16" xfId="3268" xr:uid="{00000000-0005-0000-0000-00001A0C0000}"/>
    <cellStyle name="20% - Accent1 2 2 3 2" xfId="3269" xr:uid="{00000000-0005-0000-0000-00001B0C0000}"/>
    <cellStyle name="20% - Accent1 2 2 3 2 10" xfId="3270" xr:uid="{00000000-0005-0000-0000-00001C0C0000}"/>
    <cellStyle name="20% - Accent1 2 2 3 2 10 2" xfId="3271" xr:uid="{00000000-0005-0000-0000-00001D0C0000}"/>
    <cellStyle name="20% - Accent1 2 2 3 2 10 2 2" xfId="3272" xr:uid="{00000000-0005-0000-0000-00001E0C0000}"/>
    <cellStyle name="20% - Accent1 2 2 3 2 10 2 2 2" xfId="3273" xr:uid="{00000000-0005-0000-0000-00001F0C0000}"/>
    <cellStyle name="20% - Accent1 2 2 3 2 10 2 3" xfId="3274" xr:uid="{00000000-0005-0000-0000-0000200C0000}"/>
    <cellStyle name="20% - Accent1 2 2 3 2 10 3" xfId="3275" xr:uid="{00000000-0005-0000-0000-0000210C0000}"/>
    <cellStyle name="20% - Accent1 2 2 3 2 10 3 2" xfId="3276" xr:uid="{00000000-0005-0000-0000-0000220C0000}"/>
    <cellStyle name="20% - Accent1 2 2 3 2 10 4" xfId="3277" xr:uid="{00000000-0005-0000-0000-0000230C0000}"/>
    <cellStyle name="20% - Accent1 2 2 3 2 11" xfId="3278" xr:uid="{00000000-0005-0000-0000-0000240C0000}"/>
    <cellStyle name="20% - Accent1 2 2 3 2 11 2" xfId="3279" xr:uid="{00000000-0005-0000-0000-0000250C0000}"/>
    <cellStyle name="20% - Accent1 2 2 3 2 11 2 2" xfId="3280" xr:uid="{00000000-0005-0000-0000-0000260C0000}"/>
    <cellStyle name="20% - Accent1 2 2 3 2 11 3" xfId="3281" xr:uid="{00000000-0005-0000-0000-0000270C0000}"/>
    <cellStyle name="20% - Accent1 2 2 3 2 12" xfId="3282" xr:uid="{00000000-0005-0000-0000-0000280C0000}"/>
    <cellStyle name="20% - Accent1 2 2 3 2 12 2" xfId="3283" xr:uid="{00000000-0005-0000-0000-0000290C0000}"/>
    <cellStyle name="20% - Accent1 2 2 3 2 12 2 2" xfId="3284" xr:uid="{00000000-0005-0000-0000-00002A0C0000}"/>
    <cellStyle name="20% - Accent1 2 2 3 2 12 3" xfId="3285" xr:uid="{00000000-0005-0000-0000-00002B0C0000}"/>
    <cellStyle name="20% - Accent1 2 2 3 2 13" xfId="3286" xr:uid="{00000000-0005-0000-0000-00002C0C0000}"/>
    <cellStyle name="20% - Accent1 2 2 3 2 13 2" xfId="3287" xr:uid="{00000000-0005-0000-0000-00002D0C0000}"/>
    <cellStyle name="20% - Accent1 2 2 3 2 14" xfId="3288" xr:uid="{00000000-0005-0000-0000-00002E0C0000}"/>
    <cellStyle name="20% - Accent1 2 2 3 2 14 2" xfId="3289" xr:uid="{00000000-0005-0000-0000-00002F0C0000}"/>
    <cellStyle name="20% - Accent1 2 2 3 2 15" xfId="3290" xr:uid="{00000000-0005-0000-0000-0000300C0000}"/>
    <cellStyle name="20% - Accent1 2 2 3 2 2" xfId="3291" xr:uid="{00000000-0005-0000-0000-0000310C0000}"/>
    <cellStyle name="20% - Accent1 2 2 3 2 2 10" xfId="3292" xr:uid="{00000000-0005-0000-0000-0000320C0000}"/>
    <cellStyle name="20% - Accent1 2 2 3 2 2 10 2" xfId="3293" xr:uid="{00000000-0005-0000-0000-0000330C0000}"/>
    <cellStyle name="20% - Accent1 2 2 3 2 2 10 2 2" xfId="3294" xr:uid="{00000000-0005-0000-0000-0000340C0000}"/>
    <cellStyle name="20% - Accent1 2 2 3 2 2 10 3" xfId="3295" xr:uid="{00000000-0005-0000-0000-0000350C0000}"/>
    <cellStyle name="20% - Accent1 2 2 3 2 2 11" xfId="3296" xr:uid="{00000000-0005-0000-0000-0000360C0000}"/>
    <cellStyle name="20% - Accent1 2 2 3 2 2 11 2" xfId="3297" xr:uid="{00000000-0005-0000-0000-0000370C0000}"/>
    <cellStyle name="20% - Accent1 2 2 3 2 2 11 2 2" xfId="3298" xr:uid="{00000000-0005-0000-0000-0000380C0000}"/>
    <cellStyle name="20% - Accent1 2 2 3 2 2 11 3" xfId="3299" xr:uid="{00000000-0005-0000-0000-0000390C0000}"/>
    <cellStyle name="20% - Accent1 2 2 3 2 2 12" xfId="3300" xr:uid="{00000000-0005-0000-0000-00003A0C0000}"/>
    <cellStyle name="20% - Accent1 2 2 3 2 2 12 2" xfId="3301" xr:uid="{00000000-0005-0000-0000-00003B0C0000}"/>
    <cellStyle name="20% - Accent1 2 2 3 2 2 13" xfId="3302" xr:uid="{00000000-0005-0000-0000-00003C0C0000}"/>
    <cellStyle name="20% - Accent1 2 2 3 2 2 13 2" xfId="3303" xr:uid="{00000000-0005-0000-0000-00003D0C0000}"/>
    <cellStyle name="20% - Accent1 2 2 3 2 2 14" xfId="3304" xr:uid="{00000000-0005-0000-0000-00003E0C0000}"/>
    <cellStyle name="20% - Accent1 2 2 3 2 2 2" xfId="3305" xr:uid="{00000000-0005-0000-0000-00003F0C0000}"/>
    <cellStyle name="20% - Accent1 2 2 3 2 2 2 10" xfId="3306" xr:uid="{00000000-0005-0000-0000-0000400C0000}"/>
    <cellStyle name="20% - Accent1 2 2 3 2 2 2 10 2" xfId="3307" xr:uid="{00000000-0005-0000-0000-0000410C0000}"/>
    <cellStyle name="20% - Accent1 2 2 3 2 2 2 11" xfId="3308" xr:uid="{00000000-0005-0000-0000-0000420C0000}"/>
    <cellStyle name="20% - Accent1 2 2 3 2 2 2 2" xfId="3309" xr:uid="{00000000-0005-0000-0000-0000430C0000}"/>
    <cellStyle name="20% - Accent1 2 2 3 2 2 2 2 2" xfId="3310" xr:uid="{00000000-0005-0000-0000-0000440C0000}"/>
    <cellStyle name="20% - Accent1 2 2 3 2 2 2 2 2 2" xfId="3311" xr:uid="{00000000-0005-0000-0000-0000450C0000}"/>
    <cellStyle name="20% - Accent1 2 2 3 2 2 2 2 2 2 2" xfId="3312" xr:uid="{00000000-0005-0000-0000-0000460C0000}"/>
    <cellStyle name="20% - Accent1 2 2 3 2 2 2 2 2 2 2 2" xfId="3313" xr:uid="{00000000-0005-0000-0000-0000470C0000}"/>
    <cellStyle name="20% - Accent1 2 2 3 2 2 2 2 2 2 3" xfId="3314" xr:uid="{00000000-0005-0000-0000-0000480C0000}"/>
    <cellStyle name="20% - Accent1 2 2 3 2 2 2 2 2 3" xfId="3315" xr:uid="{00000000-0005-0000-0000-0000490C0000}"/>
    <cellStyle name="20% - Accent1 2 2 3 2 2 2 2 2 3 2" xfId="3316" xr:uid="{00000000-0005-0000-0000-00004A0C0000}"/>
    <cellStyle name="20% - Accent1 2 2 3 2 2 2 2 2 4" xfId="3317" xr:uid="{00000000-0005-0000-0000-00004B0C0000}"/>
    <cellStyle name="20% - Accent1 2 2 3 2 2 2 2 3" xfId="3318" xr:uid="{00000000-0005-0000-0000-00004C0C0000}"/>
    <cellStyle name="20% - Accent1 2 2 3 2 2 2 2 3 2" xfId="3319" xr:uid="{00000000-0005-0000-0000-00004D0C0000}"/>
    <cellStyle name="20% - Accent1 2 2 3 2 2 2 2 3 2 2" xfId="3320" xr:uid="{00000000-0005-0000-0000-00004E0C0000}"/>
    <cellStyle name="20% - Accent1 2 2 3 2 2 2 2 3 2 2 2" xfId="3321" xr:uid="{00000000-0005-0000-0000-00004F0C0000}"/>
    <cellStyle name="20% - Accent1 2 2 3 2 2 2 2 3 2 3" xfId="3322" xr:uid="{00000000-0005-0000-0000-0000500C0000}"/>
    <cellStyle name="20% - Accent1 2 2 3 2 2 2 2 3 3" xfId="3323" xr:uid="{00000000-0005-0000-0000-0000510C0000}"/>
    <cellStyle name="20% - Accent1 2 2 3 2 2 2 2 3 3 2" xfId="3324" xr:uid="{00000000-0005-0000-0000-0000520C0000}"/>
    <cellStyle name="20% - Accent1 2 2 3 2 2 2 2 3 4" xfId="3325" xr:uid="{00000000-0005-0000-0000-0000530C0000}"/>
    <cellStyle name="20% - Accent1 2 2 3 2 2 2 2 4" xfId="3326" xr:uid="{00000000-0005-0000-0000-0000540C0000}"/>
    <cellStyle name="20% - Accent1 2 2 3 2 2 2 2 4 2" xfId="3327" xr:uid="{00000000-0005-0000-0000-0000550C0000}"/>
    <cellStyle name="20% - Accent1 2 2 3 2 2 2 2 4 2 2" xfId="3328" xr:uid="{00000000-0005-0000-0000-0000560C0000}"/>
    <cellStyle name="20% - Accent1 2 2 3 2 2 2 2 4 2 2 2" xfId="3329" xr:uid="{00000000-0005-0000-0000-0000570C0000}"/>
    <cellStyle name="20% - Accent1 2 2 3 2 2 2 2 4 2 3" xfId="3330" xr:uid="{00000000-0005-0000-0000-0000580C0000}"/>
    <cellStyle name="20% - Accent1 2 2 3 2 2 2 2 4 3" xfId="3331" xr:uid="{00000000-0005-0000-0000-0000590C0000}"/>
    <cellStyle name="20% - Accent1 2 2 3 2 2 2 2 4 3 2" xfId="3332" xr:uid="{00000000-0005-0000-0000-00005A0C0000}"/>
    <cellStyle name="20% - Accent1 2 2 3 2 2 2 2 4 4" xfId="3333" xr:uid="{00000000-0005-0000-0000-00005B0C0000}"/>
    <cellStyle name="20% - Accent1 2 2 3 2 2 2 2 5" xfId="3334" xr:uid="{00000000-0005-0000-0000-00005C0C0000}"/>
    <cellStyle name="20% - Accent1 2 2 3 2 2 2 2 5 2" xfId="3335" xr:uid="{00000000-0005-0000-0000-00005D0C0000}"/>
    <cellStyle name="20% - Accent1 2 2 3 2 2 2 2 5 2 2" xfId="3336" xr:uid="{00000000-0005-0000-0000-00005E0C0000}"/>
    <cellStyle name="20% - Accent1 2 2 3 2 2 2 2 5 3" xfId="3337" xr:uid="{00000000-0005-0000-0000-00005F0C0000}"/>
    <cellStyle name="20% - Accent1 2 2 3 2 2 2 2 6" xfId="3338" xr:uid="{00000000-0005-0000-0000-0000600C0000}"/>
    <cellStyle name="20% - Accent1 2 2 3 2 2 2 2 6 2" xfId="3339" xr:uid="{00000000-0005-0000-0000-0000610C0000}"/>
    <cellStyle name="20% - Accent1 2 2 3 2 2 2 2 6 2 2" xfId="3340" xr:uid="{00000000-0005-0000-0000-0000620C0000}"/>
    <cellStyle name="20% - Accent1 2 2 3 2 2 2 2 6 3" xfId="3341" xr:uid="{00000000-0005-0000-0000-0000630C0000}"/>
    <cellStyle name="20% - Accent1 2 2 3 2 2 2 2 7" xfId="3342" xr:uid="{00000000-0005-0000-0000-0000640C0000}"/>
    <cellStyle name="20% - Accent1 2 2 3 2 2 2 2 7 2" xfId="3343" xr:uid="{00000000-0005-0000-0000-0000650C0000}"/>
    <cellStyle name="20% - Accent1 2 2 3 2 2 2 2 8" xfId="3344" xr:uid="{00000000-0005-0000-0000-0000660C0000}"/>
    <cellStyle name="20% - Accent1 2 2 3 2 2 2 2 8 2" xfId="3345" xr:uid="{00000000-0005-0000-0000-0000670C0000}"/>
    <cellStyle name="20% - Accent1 2 2 3 2 2 2 2 9" xfId="3346" xr:uid="{00000000-0005-0000-0000-0000680C0000}"/>
    <cellStyle name="20% - Accent1 2 2 3 2 2 2 3" xfId="3347" xr:uid="{00000000-0005-0000-0000-0000690C0000}"/>
    <cellStyle name="20% - Accent1 2 2 3 2 2 2 3 2" xfId="3348" xr:uid="{00000000-0005-0000-0000-00006A0C0000}"/>
    <cellStyle name="20% - Accent1 2 2 3 2 2 2 3 2 2" xfId="3349" xr:uid="{00000000-0005-0000-0000-00006B0C0000}"/>
    <cellStyle name="20% - Accent1 2 2 3 2 2 2 3 2 2 2" xfId="3350" xr:uid="{00000000-0005-0000-0000-00006C0C0000}"/>
    <cellStyle name="20% - Accent1 2 2 3 2 2 2 3 2 2 2 2" xfId="3351" xr:uid="{00000000-0005-0000-0000-00006D0C0000}"/>
    <cellStyle name="20% - Accent1 2 2 3 2 2 2 3 2 2 3" xfId="3352" xr:uid="{00000000-0005-0000-0000-00006E0C0000}"/>
    <cellStyle name="20% - Accent1 2 2 3 2 2 2 3 2 3" xfId="3353" xr:uid="{00000000-0005-0000-0000-00006F0C0000}"/>
    <cellStyle name="20% - Accent1 2 2 3 2 2 2 3 2 3 2" xfId="3354" xr:uid="{00000000-0005-0000-0000-0000700C0000}"/>
    <cellStyle name="20% - Accent1 2 2 3 2 2 2 3 2 4" xfId="3355" xr:uid="{00000000-0005-0000-0000-0000710C0000}"/>
    <cellStyle name="20% - Accent1 2 2 3 2 2 2 3 3" xfId="3356" xr:uid="{00000000-0005-0000-0000-0000720C0000}"/>
    <cellStyle name="20% - Accent1 2 2 3 2 2 2 3 3 2" xfId="3357" xr:uid="{00000000-0005-0000-0000-0000730C0000}"/>
    <cellStyle name="20% - Accent1 2 2 3 2 2 2 3 3 2 2" xfId="3358" xr:uid="{00000000-0005-0000-0000-0000740C0000}"/>
    <cellStyle name="20% - Accent1 2 2 3 2 2 2 3 3 2 2 2" xfId="3359" xr:uid="{00000000-0005-0000-0000-0000750C0000}"/>
    <cellStyle name="20% - Accent1 2 2 3 2 2 2 3 3 2 3" xfId="3360" xr:uid="{00000000-0005-0000-0000-0000760C0000}"/>
    <cellStyle name="20% - Accent1 2 2 3 2 2 2 3 3 3" xfId="3361" xr:uid="{00000000-0005-0000-0000-0000770C0000}"/>
    <cellStyle name="20% - Accent1 2 2 3 2 2 2 3 3 3 2" xfId="3362" xr:uid="{00000000-0005-0000-0000-0000780C0000}"/>
    <cellStyle name="20% - Accent1 2 2 3 2 2 2 3 3 4" xfId="3363" xr:uid="{00000000-0005-0000-0000-0000790C0000}"/>
    <cellStyle name="20% - Accent1 2 2 3 2 2 2 3 4" xfId="3364" xr:uid="{00000000-0005-0000-0000-00007A0C0000}"/>
    <cellStyle name="20% - Accent1 2 2 3 2 2 2 3 4 2" xfId="3365" xr:uid="{00000000-0005-0000-0000-00007B0C0000}"/>
    <cellStyle name="20% - Accent1 2 2 3 2 2 2 3 4 2 2" xfId="3366" xr:uid="{00000000-0005-0000-0000-00007C0C0000}"/>
    <cellStyle name="20% - Accent1 2 2 3 2 2 2 3 4 2 2 2" xfId="3367" xr:uid="{00000000-0005-0000-0000-00007D0C0000}"/>
    <cellStyle name="20% - Accent1 2 2 3 2 2 2 3 4 2 3" xfId="3368" xr:uid="{00000000-0005-0000-0000-00007E0C0000}"/>
    <cellStyle name="20% - Accent1 2 2 3 2 2 2 3 4 3" xfId="3369" xr:uid="{00000000-0005-0000-0000-00007F0C0000}"/>
    <cellStyle name="20% - Accent1 2 2 3 2 2 2 3 4 3 2" xfId="3370" xr:uid="{00000000-0005-0000-0000-0000800C0000}"/>
    <cellStyle name="20% - Accent1 2 2 3 2 2 2 3 4 4" xfId="3371" xr:uid="{00000000-0005-0000-0000-0000810C0000}"/>
    <cellStyle name="20% - Accent1 2 2 3 2 2 2 3 5" xfId="3372" xr:uid="{00000000-0005-0000-0000-0000820C0000}"/>
    <cellStyle name="20% - Accent1 2 2 3 2 2 2 3 5 2" xfId="3373" xr:uid="{00000000-0005-0000-0000-0000830C0000}"/>
    <cellStyle name="20% - Accent1 2 2 3 2 2 2 3 5 2 2" xfId="3374" xr:uid="{00000000-0005-0000-0000-0000840C0000}"/>
    <cellStyle name="20% - Accent1 2 2 3 2 2 2 3 5 3" xfId="3375" xr:uid="{00000000-0005-0000-0000-0000850C0000}"/>
    <cellStyle name="20% - Accent1 2 2 3 2 2 2 3 6" xfId="3376" xr:uid="{00000000-0005-0000-0000-0000860C0000}"/>
    <cellStyle name="20% - Accent1 2 2 3 2 2 2 3 6 2" xfId="3377" xr:uid="{00000000-0005-0000-0000-0000870C0000}"/>
    <cellStyle name="20% - Accent1 2 2 3 2 2 2 3 6 2 2" xfId="3378" xr:uid="{00000000-0005-0000-0000-0000880C0000}"/>
    <cellStyle name="20% - Accent1 2 2 3 2 2 2 3 6 3" xfId="3379" xr:uid="{00000000-0005-0000-0000-0000890C0000}"/>
    <cellStyle name="20% - Accent1 2 2 3 2 2 2 3 7" xfId="3380" xr:uid="{00000000-0005-0000-0000-00008A0C0000}"/>
    <cellStyle name="20% - Accent1 2 2 3 2 2 2 3 7 2" xfId="3381" xr:uid="{00000000-0005-0000-0000-00008B0C0000}"/>
    <cellStyle name="20% - Accent1 2 2 3 2 2 2 3 8" xfId="3382" xr:uid="{00000000-0005-0000-0000-00008C0C0000}"/>
    <cellStyle name="20% - Accent1 2 2 3 2 2 2 3 8 2" xfId="3383" xr:uid="{00000000-0005-0000-0000-00008D0C0000}"/>
    <cellStyle name="20% - Accent1 2 2 3 2 2 2 3 9" xfId="3384" xr:uid="{00000000-0005-0000-0000-00008E0C0000}"/>
    <cellStyle name="20% - Accent1 2 2 3 2 2 2 4" xfId="3385" xr:uid="{00000000-0005-0000-0000-00008F0C0000}"/>
    <cellStyle name="20% - Accent1 2 2 3 2 2 2 4 2" xfId="3386" xr:uid="{00000000-0005-0000-0000-0000900C0000}"/>
    <cellStyle name="20% - Accent1 2 2 3 2 2 2 4 2 2" xfId="3387" xr:uid="{00000000-0005-0000-0000-0000910C0000}"/>
    <cellStyle name="20% - Accent1 2 2 3 2 2 2 4 2 2 2" xfId="3388" xr:uid="{00000000-0005-0000-0000-0000920C0000}"/>
    <cellStyle name="20% - Accent1 2 2 3 2 2 2 4 2 3" xfId="3389" xr:uid="{00000000-0005-0000-0000-0000930C0000}"/>
    <cellStyle name="20% - Accent1 2 2 3 2 2 2 4 3" xfId="3390" xr:uid="{00000000-0005-0000-0000-0000940C0000}"/>
    <cellStyle name="20% - Accent1 2 2 3 2 2 2 4 3 2" xfId="3391" xr:uid="{00000000-0005-0000-0000-0000950C0000}"/>
    <cellStyle name="20% - Accent1 2 2 3 2 2 2 4 4" xfId="3392" xr:uid="{00000000-0005-0000-0000-0000960C0000}"/>
    <cellStyle name="20% - Accent1 2 2 3 2 2 2 5" xfId="3393" xr:uid="{00000000-0005-0000-0000-0000970C0000}"/>
    <cellStyle name="20% - Accent1 2 2 3 2 2 2 5 2" xfId="3394" xr:uid="{00000000-0005-0000-0000-0000980C0000}"/>
    <cellStyle name="20% - Accent1 2 2 3 2 2 2 5 2 2" xfId="3395" xr:uid="{00000000-0005-0000-0000-0000990C0000}"/>
    <cellStyle name="20% - Accent1 2 2 3 2 2 2 5 2 2 2" xfId="3396" xr:uid="{00000000-0005-0000-0000-00009A0C0000}"/>
    <cellStyle name="20% - Accent1 2 2 3 2 2 2 5 2 3" xfId="3397" xr:uid="{00000000-0005-0000-0000-00009B0C0000}"/>
    <cellStyle name="20% - Accent1 2 2 3 2 2 2 5 3" xfId="3398" xr:uid="{00000000-0005-0000-0000-00009C0C0000}"/>
    <cellStyle name="20% - Accent1 2 2 3 2 2 2 5 3 2" xfId="3399" xr:uid="{00000000-0005-0000-0000-00009D0C0000}"/>
    <cellStyle name="20% - Accent1 2 2 3 2 2 2 5 4" xfId="3400" xr:uid="{00000000-0005-0000-0000-00009E0C0000}"/>
    <cellStyle name="20% - Accent1 2 2 3 2 2 2 6" xfId="3401" xr:uid="{00000000-0005-0000-0000-00009F0C0000}"/>
    <cellStyle name="20% - Accent1 2 2 3 2 2 2 6 2" xfId="3402" xr:uid="{00000000-0005-0000-0000-0000A00C0000}"/>
    <cellStyle name="20% - Accent1 2 2 3 2 2 2 6 2 2" xfId="3403" xr:uid="{00000000-0005-0000-0000-0000A10C0000}"/>
    <cellStyle name="20% - Accent1 2 2 3 2 2 2 6 2 2 2" xfId="3404" xr:uid="{00000000-0005-0000-0000-0000A20C0000}"/>
    <cellStyle name="20% - Accent1 2 2 3 2 2 2 6 2 3" xfId="3405" xr:uid="{00000000-0005-0000-0000-0000A30C0000}"/>
    <cellStyle name="20% - Accent1 2 2 3 2 2 2 6 3" xfId="3406" xr:uid="{00000000-0005-0000-0000-0000A40C0000}"/>
    <cellStyle name="20% - Accent1 2 2 3 2 2 2 6 3 2" xfId="3407" xr:uid="{00000000-0005-0000-0000-0000A50C0000}"/>
    <cellStyle name="20% - Accent1 2 2 3 2 2 2 6 4" xfId="3408" xr:uid="{00000000-0005-0000-0000-0000A60C0000}"/>
    <cellStyle name="20% - Accent1 2 2 3 2 2 2 7" xfId="3409" xr:uid="{00000000-0005-0000-0000-0000A70C0000}"/>
    <cellStyle name="20% - Accent1 2 2 3 2 2 2 7 2" xfId="3410" xr:uid="{00000000-0005-0000-0000-0000A80C0000}"/>
    <cellStyle name="20% - Accent1 2 2 3 2 2 2 7 2 2" xfId="3411" xr:uid="{00000000-0005-0000-0000-0000A90C0000}"/>
    <cellStyle name="20% - Accent1 2 2 3 2 2 2 7 3" xfId="3412" xr:uid="{00000000-0005-0000-0000-0000AA0C0000}"/>
    <cellStyle name="20% - Accent1 2 2 3 2 2 2 8" xfId="3413" xr:uid="{00000000-0005-0000-0000-0000AB0C0000}"/>
    <cellStyle name="20% - Accent1 2 2 3 2 2 2 8 2" xfId="3414" xr:uid="{00000000-0005-0000-0000-0000AC0C0000}"/>
    <cellStyle name="20% - Accent1 2 2 3 2 2 2 8 2 2" xfId="3415" xr:uid="{00000000-0005-0000-0000-0000AD0C0000}"/>
    <cellStyle name="20% - Accent1 2 2 3 2 2 2 8 3" xfId="3416" xr:uid="{00000000-0005-0000-0000-0000AE0C0000}"/>
    <cellStyle name="20% - Accent1 2 2 3 2 2 2 9" xfId="3417" xr:uid="{00000000-0005-0000-0000-0000AF0C0000}"/>
    <cellStyle name="20% - Accent1 2 2 3 2 2 2 9 2" xfId="3418" xr:uid="{00000000-0005-0000-0000-0000B00C0000}"/>
    <cellStyle name="20% - Accent1 2 2 3 2 2 3" xfId="3419" xr:uid="{00000000-0005-0000-0000-0000B10C0000}"/>
    <cellStyle name="20% - Accent1 2 2 3 2 2 3 10" xfId="3420" xr:uid="{00000000-0005-0000-0000-0000B20C0000}"/>
    <cellStyle name="20% - Accent1 2 2 3 2 2 3 10 2" xfId="3421" xr:uid="{00000000-0005-0000-0000-0000B30C0000}"/>
    <cellStyle name="20% - Accent1 2 2 3 2 2 3 11" xfId="3422" xr:uid="{00000000-0005-0000-0000-0000B40C0000}"/>
    <cellStyle name="20% - Accent1 2 2 3 2 2 3 2" xfId="3423" xr:uid="{00000000-0005-0000-0000-0000B50C0000}"/>
    <cellStyle name="20% - Accent1 2 2 3 2 2 3 2 2" xfId="3424" xr:uid="{00000000-0005-0000-0000-0000B60C0000}"/>
    <cellStyle name="20% - Accent1 2 2 3 2 2 3 2 2 2" xfId="3425" xr:uid="{00000000-0005-0000-0000-0000B70C0000}"/>
    <cellStyle name="20% - Accent1 2 2 3 2 2 3 2 2 2 2" xfId="3426" xr:uid="{00000000-0005-0000-0000-0000B80C0000}"/>
    <cellStyle name="20% - Accent1 2 2 3 2 2 3 2 2 2 2 2" xfId="3427" xr:uid="{00000000-0005-0000-0000-0000B90C0000}"/>
    <cellStyle name="20% - Accent1 2 2 3 2 2 3 2 2 2 3" xfId="3428" xr:uid="{00000000-0005-0000-0000-0000BA0C0000}"/>
    <cellStyle name="20% - Accent1 2 2 3 2 2 3 2 2 3" xfId="3429" xr:uid="{00000000-0005-0000-0000-0000BB0C0000}"/>
    <cellStyle name="20% - Accent1 2 2 3 2 2 3 2 2 3 2" xfId="3430" xr:uid="{00000000-0005-0000-0000-0000BC0C0000}"/>
    <cellStyle name="20% - Accent1 2 2 3 2 2 3 2 2 4" xfId="3431" xr:uid="{00000000-0005-0000-0000-0000BD0C0000}"/>
    <cellStyle name="20% - Accent1 2 2 3 2 2 3 2 3" xfId="3432" xr:uid="{00000000-0005-0000-0000-0000BE0C0000}"/>
    <cellStyle name="20% - Accent1 2 2 3 2 2 3 2 3 2" xfId="3433" xr:uid="{00000000-0005-0000-0000-0000BF0C0000}"/>
    <cellStyle name="20% - Accent1 2 2 3 2 2 3 2 3 2 2" xfId="3434" xr:uid="{00000000-0005-0000-0000-0000C00C0000}"/>
    <cellStyle name="20% - Accent1 2 2 3 2 2 3 2 3 2 2 2" xfId="3435" xr:uid="{00000000-0005-0000-0000-0000C10C0000}"/>
    <cellStyle name="20% - Accent1 2 2 3 2 2 3 2 3 2 3" xfId="3436" xr:uid="{00000000-0005-0000-0000-0000C20C0000}"/>
    <cellStyle name="20% - Accent1 2 2 3 2 2 3 2 3 3" xfId="3437" xr:uid="{00000000-0005-0000-0000-0000C30C0000}"/>
    <cellStyle name="20% - Accent1 2 2 3 2 2 3 2 3 3 2" xfId="3438" xr:uid="{00000000-0005-0000-0000-0000C40C0000}"/>
    <cellStyle name="20% - Accent1 2 2 3 2 2 3 2 3 4" xfId="3439" xr:uid="{00000000-0005-0000-0000-0000C50C0000}"/>
    <cellStyle name="20% - Accent1 2 2 3 2 2 3 2 4" xfId="3440" xr:uid="{00000000-0005-0000-0000-0000C60C0000}"/>
    <cellStyle name="20% - Accent1 2 2 3 2 2 3 2 4 2" xfId="3441" xr:uid="{00000000-0005-0000-0000-0000C70C0000}"/>
    <cellStyle name="20% - Accent1 2 2 3 2 2 3 2 4 2 2" xfId="3442" xr:uid="{00000000-0005-0000-0000-0000C80C0000}"/>
    <cellStyle name="20% - Accent1 2 2 3 2 2 3 2 4 2 2 2" xfId="3443" xr:uid="{00000000-0005-0000-0000-0000C90C0000}"/>
    <cellStyle name="20% - Accent1 2 2 3 2 2 3 2 4 2 3" xfId="3444" xr:uid="{00000000-0005-0000-0000-0000CA0C0000}"/>
    <cellStyle name="20% - Accent1 2 2 3 2 2 3 2 4 3" xfId="3445" xr:uid="{00000000-0005-0000-0000-0000CB0C0000}"/>
    <cellStyle name="20% - Accent1 2 2 3 2 2 3 2 4 3 2" xfId="3446" xr:uid="{00000000-0005-0000-0000-0000CC0C0000}"/>
    <cellStyle name="20% - Accent1 2 2 3 2 2 3 2 4 4" xfId="3447" xr:uid="{00000000-0005-0000-0000-0000CD0C0000}"/>
    <cellStyle name="20% - Accent1 2 2 3 2 2 3 2 5" xfId="3448" xr:uid="{00000000-0005-0000-0000-0000CE0C0000}"/>
    <cellStyle name="20% - Accent1 2 2 3 2 2 3 2 5 2" xfId="3449" xr:uid="{00000000-0005-0000-0000-0000CF0C0000}"/>
    <cellStyle name="20% - Accent1 2 2 3 2 2 3 2 5 2 2" xfId="3450" xr:uid="{00000000-0005-0000-0000-0000D00C0000}"/>
    <cellStyle name="20% - Accent1 2 2 3 2 2 3 2 5 3" xfId="3451" xr:uid="{00000000-0005-0000-0000-0000D10C0000}"/>
    <cellStyle name="20% - Accent1 2 2 3 2 2 3 2 6" xfId="3452" xr:uid="{00000000-0005-0000-0000-0000D20C0000}"/>
    <cellStyle name="20% - Accent1 2 2 3 2 2 3 2 6 2" xfId="3453" xr:uid="{00000000-0005-0000-0000-0000D30C0000}"/>
    <cellStyle name="20% - Accent1 2 2 3 2 2 3 2 6 2 2" xfId="3454" xr:uid="{00000000-0005-0000-0000-0000D40C0000}"/>
    <cellStyle name="20% - Accent1 2 2 3 2 2 3 2 6 3" xfId="3455" xr:uid="{00000000-0005-0000-0000-0000D50C0000}"/>
    <cellStyle name="20% - Accent1 2 2 3 2 2 3 2 7" xfId="3456" xr:uid="{00000000-0005-0000-0000-0000D60C0000}"/>
    <cellStyle name="20% - Accent1 2 2 3 2 2 3 2 7 2" xfId="3457" xr:uid="{00000000-0005-0000-0000-0000D70C0000}"/>
    <cellStyle name="20% - Accent1 2 2 3 2 2 3 2 8" xfId="3458" xr:uid="{00000000-0005-0000-0000-0000D80C0000}"/>
    <cellStyle name="20% - Accent1 2 2 3 2 2 3 2 8 2" xfId="3459" xr:uid="{00000000-0005-0000-0000-0000D90C0000}"/>
    <cellStyle name="20% - Accent1 2 2 3 2 2 3 2 9" xfId="3460" xr:uid="{00000000-0005-0000-0000-0000DA0C0000}"/>
    <cellStyle name="20% - Accent1 2 2 3 2 2 3 3" xfId="3461" xr:uid="{00000000-0005-0000-0000-0000DB0C0000}"/>
    <cellStyle name="20% - Accent1 2 2 3 2 2 3 3 2" xfId="3462" xr:uid="{00000000-0005-0000-0000-0000DC0C0000}"/>
    <cellStyle name="20% - Accent1 2 2 3 2 2 3 3 2 2" xfId="3463" xr:uid="{00000000-0005-0000-0000-0000DD0C0000}"/>
    <cellStyle name="20% - Accent1 2 2 3 2 2 3 3 2 2 2" xfId="3464" xr:uid="{00000000-0005-0000-0000-0000DE0C0000}"/>
    <cellStyle name="20% - Accent1 2 2 3 2 2 3 3 2 2 2 2" xfId="3465" xr:uid="{00000000-0005-0000-0000-0000DF0C0000}"/>
    <cellStyle name="20% - Accent1 2 2 3 2 2 3 3 2 2 3" xfId="3466" xr:uid="{00000000-0005-0000-0000-0000E00C0000}"/>
    <cellStyle name="20% - Accent1 2 2 3 2 2 3 3 2 3" xfId="3467" xr:uid="{00000000-0005-0000-0000-0000E10C0000}"/>
    <cellStyle name="20% - Accent1 2 2 3 2 2 3 3 2 3 2" xfId="3468" xr:uid="{00000000-0005-0000-0000-0000E20C0000}"/>
    <cellStyle name="20% - Accent1 2 2 3 2 2 3 3 2 4" xfId="3469" xr:uid="{00000000-0005-0000-0000-0000E30C0000}"/>
    <cellStyle name="20% - Accent1 2 2 3 2 2 3 3 3" xfId="3470" xr:uid="{00000000-0005-0000-0000-0000E40C0000}"/>
    <cellStyle name="20% - Accent1 2 2 3 2 2 3 3 3 2" xfId="3471" xr:uid="{00000000-0005-0000-0000-0000E50C0000}"/>
    <cellStyle name="20% - Accent1 2 2 3 2 2 3 3 3 2 2" xfId="3472" xr:uid="{00000000-0005-0000-0000-0000E60C0000}"/>
    <cellStyle name="20% - Accent1 2 2 3 2 2 3 3 3 2 2 2" xfId="3473" xr:uid="{00000000-0005-0000-0000-0000E70C0000}"/>
    <cellStyle name="20% - Accent1 2 2 3 2 2 3 3 3 2 3" xfId="3474" xr:uid="{00000000-0005-0000-0000-0000E80C0000}"/>
    <cellStyle name="20% - Accent1 2 2 3 2 2 3 3 3 3" xfId="3475" xr:uid="{00000000-0005-0000-0000-0000E90C0000}"/>
    <cellStyle name="20% - Accent1 2 2 3 2 2 3 3 3 3 2" xfId="3476" xr:uid="{00000000-0005-0000-0000-0000EA0C0000}"/>
    <cellStyle name="20% - Accent1 2 2 3 2 2 3 3 3 4" xfId="3477" xr:uid="{00000000-0005-0000-0000-0000EB0C0000}"/>
    <cellStyle name="20% - Accent1 2 2 3 2 2 3 3 4" xfId="3478" xr:uid="{00000000-0005-0000-0000-0000EC0C0000}"/>
    <cellStyle name="20% - Accent1 2 2 3 2 2 3 3 4 2" xfId="3479" xr:uid="{00000000-0005-0000-0000-0000ED0C0000}"/>
    <cellStyle name="20% - Accent1 2 2 3 2 2 3 3 4 2 2" xfId="3480" xr:uid="{00000000-0005-0000-0000-0000EE0C0000}"/>
    <cellStyle name="20% - Accent1 2 2 3 2 2 3 3 4 2 2 2" xfId="3481" xr:uid="{00000000-0005-0000-0000-0000EF0C0000}"/>
    <cellStyle name="20% - Accent1 2 2 3 2 2 3 3 4 2 3" xfId="3482" xr:uid="{00000000-0005-0000-0000-0000F00C0000}"/>
    <cellStyle name="20% - Accent1 2 2 3 2 2 3 3 4 3" xfId="3483" xr:uid="{00000000-0005-0000-0000-0000F10C0000}"/>
    <cellStyle name="20% - Accent1 2 2 3 2 2 3 3 4 3 2" xfId="3484" xr:uid="{00000000-0005-0000-0000-0000F20C0000}"/>
    <cellStyle name="20% - Accent1 2 2 3 2 2 3 3 4 4" xfId="3485" xr:uid="{00000000-0005-0000-0000-0000F30C0000}"/>
    <cellStyle name="20% - Accent1 2 2 3 2 2 3 3 5" xfId="3486" xr:uid="{00000000-0005-0000-0000-0000F40C0000}"/>
    <cellStyle name="20% - Accent1 2 2 3 2 2 3 3 5 2" xfId="3487" xr:uid="{00000000-0005-0000-0000-0000F50C0000}"/>
    <cellStyle name="20% - Accent1 2 2 3 2 2 3 3 5 2 2" xfId="3488" xr:uid="{00000000-0005-0000-0000-0000F60C0000}"/>
    <cellStyle name="20% - Accent1 2 2 3 2 2 3 3 5 3" xfId="3489" xr:uid="{00000000-0005-0000-0000-0000F70C0000}"/>
    <cellStyle name="20% - Accent1 2 2 3 2 2 3 3 6" xfId="3490" xr:uid="{00000000-0005-0000-0000-0000F80C0000}"/>
    <cellStyle name="20% - Accent1 2 2 3 2 2 3 3 6 2" xfId="3491" xr:uid="{00000000-0005-0000-0000-0000F90C0000}"/>
    <cellStyle name="20% - Accent1 2 2 3 2 2 3 3 6 2 2" xfId="3492" xr:uid="{00000000-0005-0000-0000-0000FA0C0000}"/>
    <cellStyle name="20% - Accent1 2 2 3 2 2 3 3 6 3" xfId="3493" xr:uid="{00000000-0005-0000-0000-0000FB0C0000}"/>
    <cellStyle name="20% - Accent1 2 2 3 2 2 3 3 7" xfId="3494" xr:uid="{00000000-0005-0000-0000-0000FC0C0000}"/>
    <cellStyle name="20% - Accent1 2 2 3 2 2 3 3 7 2" xfId="3495" xr:uid="{00000000-0005-0000-0000-0000FD0C0000}"/>
    <cellStyle name="20% - Accent1 2 2 3 2 2 3 3 8" xfId="3496" xr:uid="{00000000-0005-0000-0000-0000FE0C0000}"/>
    <cellStyle name="20% - Accent1 2 2 3 2 2 3 3 8 2" xfId="3497" xr:uid="{00000000-0005-0000-0000-0000FF0C0000}"/>
    <cellStyle name="20% - Accent1 2 2 3 2 2 3 3 9" xfId="3498" xr:uid="{00000000-0005-0000-0000-0000000D0000}"/>
    <cellStyle name="20% - Accent1 2 2 3 2 2 3 4" xfId="3499" xr:uid="{00000000-0005-0000-0000-0000010D0000}"/>
    <cellStyle name="20% - Accent1 2 2 3 2 2 3 4 2" xfId="3500" xr:uid="{00000000-0005-0000-0000-0000020D0000}"/>
    <cellStyle name="20% - Accent1 2 2 3 2 2 3 4 2 2" xfId="3501" xr:uid="{00000000-0005-0000-0000-0000030D0000}"/>
    <cellStyle name="20% - Accent1 2 2 3 2 2 3 4 2 2 2" xfId="3502" xr:uid="{00000000-0005-0000-0000-0000040D0000}"/>
    <cellStyle name="20% - Accent1 2 2 3 2 2 3 4 2 3" xfId="3503" xr:uid="{00000000-0005-0000-0000-0000050D0000}"/>
    <cellStyle name="20% - Accent1 2 2 3 2 2 3 4 3" xfId="3504" xr:uid="{00000000-0005-0000-0000-0000060D0000}"/>
    <cellStyle name="20% - Accent1 2 2 3 2 2 3 4 3 2" xfId="3505" xr:uid="{00000000-0005-0000-0000-0000070D0000}"/>
    <cellStyle name="20% - Accent1 2 2 3 2 2 3 4 4" xfId="3506" xr:uid="{00000000-0005-0000-0000-0000080D0000}"/>
    <cellStyle name="20% - Accent1 2 2 3 2 2 3 5" xfId="3507" xr:uid="{00000000-0005-0000-0000-0000090D0000}"/>
    <cellStyle name="20% - Accent1 2 2 3 2 2 3 5 2" xfId="3508" xr:uid="{00000000-0005-0000-0000-00000A0D0000}"/>
    <cellStyle name="20% - Accent1 2 2 3 2 2 3 5 2 2" xfId="3509" xr:uid="{00000000-0005-0000-0000-00000B0D0000}"/>
    <cellStyle name="20% - Accent1 2 2 3 2 2 3 5 2 2 2" xfId="3510" xr:uid="{00000000-0005-0000-0000-00000C0D0000}"/>
    <cellStyle name="20% - Accent1 2 2 3 2 2 3 5 2 3" xfId="3511" xr:uid="{00000000-0005-0000-0000-00000D0D0000}"/>
    <cellStyle name="20% - Accent1 2 2 3 2 2 3 5 3" xfId="3512" xr:uid="{00000000-0005-0000-0000-00000E0D0000}"/>
    <cellStyle name="20% - Accent1 2 2 3 2 2 3 5 3 2" xfId="3513" xr:uid="{00000000-0005-0000-0000-00000F0D0000}"/>
    <cellStyle name="20% - Accent1 2 2 3 2 2 3 5 4" xfId="3514" xr:uid="{00000000-0005-0000-0000-0000100D0000}"/>
    <cellStyle name="20% - Accent1 2 2 3 2 2 3 6" xfId="3515" xr:uid="{00000000-0005-0000-0000-0000110D0000}"/>
    <cellStyle name="20% - Accent1 2 2 3 2 2 3 6 2" xfId="3516" xr:uid="{00000000-0005-0000-0000-0000120D0000}"/>
    <cellStyle name="20% - Accent1 2 2 3 2 2 3 6 2 2" xfId="3517" xr:uid="{00000000-0005-0000-0000-0000130D0000}"/>
    <cellStyle name="20% - Accent1 2 2 3 2 2 3 6 2 2 2" xfId="3518" xr:uid="{00000000-0005-0000-0000-0000140D0000}"/>
    <cellStyle name="20% - Accent1 2 2 3 2 2 3 6 2 3" xfId="3519" xr:uid="{00000000-0005-0000-0000-0000150D0000}"/>
    <cellStyle name="20% - Accent1 2 2 3 2 2 3 6 3" xfId="3520" xr:uid="{00000000-0005-0000-0000-0000160D0000}"/>
    <cellStyle name="20% - Accent1 2 2 3 2 2 3 6 3 2" xfId="3521" xr:uid="{00000000-0005-0000-0000-0000170D0000}"/>
    <cellStyle name="20% - Accent1 2 2 3 2 2 3 6 4" xfId="3522" xr:uid="{00000000-0005-0000-0000-0000180D0000}"/>
    <cellStyle name="20% - Accent1 2 2 3 2 2 3 7" xfId="3523" xr:uid="{00000000-0005-0000-0000-0000190D0000}"/>
    <cellStyle name="20% - Accent1 2 2 3 2 2 3 7 2" xfId="3524" xr:uid="{00000000-0005-0000-0000-00001A0D0000}"/>
    <cellStyle name="20% - Accent1 2 2 3 2 2 3 7 2 2" xfId="3525" xr:uid="{00000000-0005-0000-0000-00001B0D0000}"/>
    <cellStyle name="20% - Accent1 2 2 3 2 2 3 7 3" xfId="3526" xr:uid="{00000000-0005-0000-0000-00001C0D0000}"/>
    <cellStyle name="20% - Accent1 2 2 3 2 2 3 8" xfId="3527" xr:uid="{00000000-0005-0000-0000-00001D0D0000}"/>
    <cellStyle name="20% - Accent1 2 2 3 2 2 3 8 2" xfId="3528" xr:uid="{00000000-0005-0000-0000-00001E0D0000}"/>
    <cellStyle name="20% - Accent1 2 2 3 2 2 3 8 2 2" xfId="3529" xr:uid="{00000000-0005-0000-0000-00001F0D0000}"/>
    <cellStyle name="20% - Accent1 2 2 3 2 2 3 8 3" xfId="3530" xr:uid="{00000000-0005-0000-0000-0000200D0000}"/>
    <cellStyle name="20% - Accent1 2 2 3 2 2 3 9" xfId="3531" xr:uid="{00000000-0005-0000-0000-0000210D0000}"/>
    <cellStyle name="20% - Accent1 2 2 3 2 2 3 9 2" xfId="3532" xr:uid="{00000000-0005-0000-0000-0000220D0000}"/>
    <cellStyle name="20% - Accent1 2 2 3 2 2 4" xfId="3533" xr:uid="{00000000-0005-0000-0000-0000230D0000}"/>
    <cellStyle name="20% - Accent1 2 2 3 2 2 4 10" xfId="3534" xr:uid="{00000000-0005-0000-0000-0000240D0000}"/>
    <cellStyle name="20% - Accent1 2 2 3 2 2 4 10 2" xfId="3535" xr:uid="{00000000-0005-0000-0000-0000250D0000}"/>
    <cellStyle name="20% - Accent1 2 2 3 2 2 4 11" xfId="3536" xr:uid="{00000000-0005-0000-0000-0000260D0000}"/>
    <cellStyle name="20% - Accent1 2 2 3 2 2 4 2" xfId="3537" xr:uid="{00000000-0005-0000-0000-0000270D0000}"/>
    <cellStyle name="20% - Accent1 2 2 3 2 2 4 2 2" xfId="3538" xr:uid="{00000000-0005-0000-0000-0000280D0000}"/>
    <cellStyle name="20% - Accent1 2 2 3 2 2 4 2 2 2" xfId="3539" xr:uid="{00000000-0005-0000-0000-0000290D0000}"/>
    <cellStyle name="20% - Accent1 2 2 3 2 2 4 2 2 2 2" xfId="3540" xr:uid="{00000000-0005-0000-0000-00002A0D0000}"/>
    <cellStyle name="20% - Accent1 2 2 3 2 2 4 2 2 2 2 2" xfId="3541" xr:uid="{00000000-0005-0000-0000-00002B0D0000}"/>
    <cellStyle name="20% - Accent1 2 2 3 2 2 4 2 2 2 3" xfId="3542" xr:uid="{00000000-0005-0000-0000-00002C0D0000}"/>
    <cellStyle name="20% - Accent1 2 2 3 2 2 4 2 2 3" xfId="3543" xr:uid="{00000000-0005-0000-0000-00002D0D0000}"/>
    <cellStyle name="20% - Accent1 2 2 3 2 2 4 2 2 3 2" xfId="3544" xr:uid="{00000000-0005-0000-0000-00002E0D0000}"/>
    <cellStyle name="20% - Accent1 2 2 3 2 2 4 2 2 4" xfId="3545" xr:uid="{00000000-0005-0000-0000-00002F0D0000}"/>
    <cellStyle name="20% - Accent1 2 2 3 2 2 4 2 3" xfId="3546" xr:uid="{00000000-0005-0000-0000-0000300D0000}"/>
    <cellStyle name="20% - Accent1 2 2 3 2 2 4 2 3 2" xfId="3547" xr:uid="{00000000-0005-0000-0000-0000310D0000}"/>
    <cellStyle name="20% - Accent1 2 2 3 2 2 4 2 3 2 2" xfId="3548" xr:uid="{00000000-0005-0000-0000-0000320D0000}"/>
    <cellStyle name="20% - Accent1 2 2 3 2 2 4 2 3 2 2 2" xfId="3549" xr:uid="{00000000-0005-0000-0000-0000330D0000}"/>
    <cellStyle name="20% - Accent1 2 2 3 2 2 4 2 3 2 3" xfId="3550" xr:uid="{00000000-0005-0000-0000-0000340D0000}"/>
    <cellStyle name="20% - Accent1 2 2 3 2 2 4 2 3 3" xfId="3551" xr:uid="{00000000-0005-0000-0000-0000350D0000}"/>
    <cellStyle name="20% - Accent1 2 2 3 2 2 4 2 3 3 2" xfId="3552" xr:uid="{00000000-0005-0000-0000-0000360D0000}"/>
    <cellStyle name="20% - Accent1 2 2 3 2 2 4 2 3 4" xfId="3553" xr:uid="{00000000-0005-0000-0000-0000370D0000}"/>
    <cellStyle name="20% - Accent1 2 2 3 2 2 4 2 4" xfId="3554" xr:uid="{00000000-0005-0000-0000-0000380D0000}"/>
    <cellStyle name="20% - Accent1 2 2 3 2 2 4 2 4 2" xfId="3555" xr:uid="{00000000-0005-0000-0000-0000390D0000}"/>
    <cellStyle name="20% - Accent1 2 2 3 2 2 4 2 4 2 2" xfId="3556" xr:uid="{00000000-0005-0000-0000-00003A0D0000}"/>
    <cellStyle name="20% - Accent1 2 2 3 2 2 4 2 4 2 2 2" xfId="3557" xr:uid="{00000000-0005-0000-0000-00003B0D0000}"/>
    <cellStyle name="20% - Accent1 2 2 3 2 2 4 2 4 2 3" xfId="3558" xr:uid="{00000000-0005-0000-0000-00003C0D0000}"/>
    <cellStyle name="20% - Accent1 2 2 3 2 2 4 2 4 3" xfId="3559" xr:uid="{00000000-0005-0000-0000-00003D0D0000}"/>
    <cellStyle name="20% - Accent1 2 2 3 2 2 4 2 4 3 2" xfId="3560" xr:uid="{00000000-0005-0000-0000-00003E0D0000}"/>
    <cellStyle name="20% - Accent1 2 2 3 2 2 4 2 4 4" xfId="3561" xr:uid="{00000000-0005-0000-0000-00003F0D0000}"/>
    <cellStyle name="20% - Accent1 2 2 3 2 2 4 2 5" xfId="3562" xr:uid="{00000000-0005-0000-0000-0000400D0000}"/>
    <cellStyle name="20% - Accent1 2 2 3 2 2 4 2 5 2" xfId="3563" xr:uid="{00000000-0005-0000-0000-0000410D0000}"/>
    <cellStyle name="20% - Accent1 2 2 3 2 2 4 2 5 2 2" xfId="3564" xr:uid="{00000000-0005-0000-0000-0000420D0000}"/>
    <cellStyle name="20% - Accent1 2 2 3 2 2 4 2 5 3" xfId="3565" xr:uid="{00000000-0005-0000-0000-0000430D0000}"/>
    <cellStyle name="20% - Accent1 2 2 3 2 2 4 2 6" xfId="3566" xr:uid="{00000000-0005-0000-0000-0000440D0000}"/>
    <cellStyle name="20% - Accent1 2 2 3 2 2 4 2 6 2" xfId="3567" xr:uid="{00000000-0005-0000-0000-0000450D0000}"/>
    <cellStyle name="20% - Accent1 2 2 3 2 2 4 2 6 2 2" xfId="3568" xr:uid="{00000000-0005-0000-0000-0000460D0000}"/>
    <cellStyle name="20% - Accent1 2 2 3 2 2 4 2 6 3" xfId="3569" xr:uid="{00000000-0005-0000-0000-0000470D0000}"/>
    <cellStyle name="20% - Accent1 2 2 3 2 2 4 2 7" xfId="3570" xr:uid="{00000000-0005-0000-0000-0000480D0000}"/>
    <cellStyle name="20% - Accent1 2 2 3 2 2 4 2 7 2" xfId="3571" xr:uid="{00000000-0005-0000-0000-0000490D0000}"/>
    <cellStyle name="20% - Accent1 2 2 3 2 2 4 2 8" xfId="3572" xr:uid="{00000000-0005-0000-0000-00004A0D0000}"/>
    <cellStyle name="20% - Accent1 2 2 3 2 2 4 2 8 2" xfId="3573" xr:uid="{00000000-0005-0000-0000-00004B0D0000}"/>
    <cellStyle name="20% - Accent1 2 2 3 2 2 4 2 9" xfId="3574" xr:uid="{00000000-0005-0000-0000-00004C0D0000}"/>
    <cellStyle name="20% - Accent1 2 2 3 2 2 4 3" xfId="3575" xr:uid="{00000000-0005-0000-0000-00004D0D0000}"/>
    <cellStyle name="20% - Accent1 2 2 3 2 2 4 3 2" xfId="3576" xr:uid="{00000000-0005-0000-0000-00004E0D0000}"/>
    <cellStyle name="20% - Accent1 2 2 3 2 2 4 3 2 2" xfId="3577" xr:uid="{00000000-0005-0000-0000-00004F0D0000}"/>
    <cellStyle name="20% - Accent1 2 2 3 2 2 4 3 2 2 2" xfId="3578" xr:uid="{00000000-0005-0000-0000-0000500D0000}"/>
    <cellStyle name="20% - Accent1 2 2 3 2 2 4 3 2 2 2 2" xfId="3579" xr:uid="{00000000-0005-0000-0000-0000510D0000}"/>
    <cellStyle name="20% - Accent1 2 2 3 2 2 4 3 2 2 3" xfId="3580" xr:uid="{00000000-0005-0000-0000-0000520D0000}"/>
    <cellStyle name="20% - Accent1 2 2 3 2 2 4 3 2 3" xfId="3581" xr:uid="{00000000-0005-0000-0000-0000530D0000}"/>
    <cellStyle name="20% - Accent1 2 2 3 2 2 4 3 2 3 2" xfId="3582" xr:uid="{00000000-0005-0000-0000-0000540D0000}"/>
    <cellStyle name="20% - Accent1 2 2 3 2 2 4 3 2 4" xfId="3583" xr:uid="{00000000-0005-0000-0000-0000550D0000}"/>
    <cellStyle name="20% - Accent1 2 2 3 2 2 4 3 3" xfId="3584" xr:uid="{00000000-0005-0000-0000-0000560D0000}"/>
    <cellStyle name="20% - Accent1 2 2 3 2 2 4 3 3 2" xfId="3585" xr:uid="{00000000-0005-0000-0000-0000570D0000}"/>
    <cellStyle name="20% - Accent1 2 2 3 2 2 4 3 3 2 2" xfId="3586" xr:uid="{00000000-0005-0000-0000-0000580D0000}"/>
    <cellStyle name="20% - Accent1 2 2 3 2 2 4 3 3 2 2 2" xfId="3587" xr:uid="{00000000-0005-0000-0000-0000590D0000}"/>
    <cellStyle name="20% - Accent1 2 2 3 2 2 4 3 3 2 3" xfId="3588" xr:uid="{00000000-0005-0000-0000-00005A0D0000}"/>
    <cellStyle name="20% - Accent1 2 2 3 2 2 4 3 3 3" xfId="3589" xr:uid="{00000000-0005-0000-0000-00005B0D0000}"/>
    <cellStyle name="20% - Accent1 2 2 3 2 2 4 3 3 3 2" xfId="3590" xr:uid="{00000000-0005-0000-0000-00005C0D0000}"/>
    <cellStyle name="20% - Accent1 2 2 3 2 2 4 3 3 4" xfId="3591" xr:uid="{00000000-0005-0000-0000-00005D0D0000}"/>
    <cellStyle name="20% - Accent1 2 2 3 2 2 4 3 4" xfId="3592" xr:uid="{00000000-0005-0000-0000-00005E0D0000}"/>
    <cellStyle name="20% - Accent1 2 2 3 2 2 4 3 4 2" xfId="3593" xr:uid="{00000000-0005-0000-0000-00005F0D0000}"/>
    <cellStyle name="20% - Accent1 2 2 3 2 2 4 3 4 2 2" xfId="3594" xr:uid="{00000000-0005-0000-0000-0000600D0000}"/>
    <cellStyle name="20% - Accent1 2 2 3 2 2 4 3 4 2 2 2" xfId="3595" xr:uid="{00000000-0005-0000-0000-0000610D0000}"/>
    <cellStyle name="20% - Accent1 2 2 3 2 2 4 3 4 2 3" xfId="3596" xr:uid="{00000000-0005-0000-0000-0000620D0000}"/>
    <cellStyle name="20% - Accent1 2 2 3 2 2 4 3 4 3" xfId="3597" xr:uid="{00000000-0005-0000-0000-0000630D0000}"/>
    <cellStyle name="20% - Accent1 2 2 3 2 2 4 3 4 3 2" xfId="3598" xr:uid="{00000000-0005-0000-0000-0000640D0000}"/>
    <cellStyle name="20% - Accent1 2 2 3 2 2 4 3 4 4" xfId="3599" xr:uid="{00000000-0005-0000-0000-0000650D0000}"/>
    <cellStyle name="20% - Accent1 2 2 3 2 2 4 3 5" xfId="3600" xr:uid="{00000000-0005-0000-0000-0000660D0000}"/>
    <cellStyle name="20% - Accent1 2 2 3 2 2 4 3 5 2" xfId="3601" xr:uid="{00000000-0005-0000-0000-0000670D0000}"/>
    <cellStyle name="20% - Accent1 2 2 3 2 2 4 3 5 2 2" xfId="3602" xr:uid="{00000000-0005-0000-0000-0000680D0000}"/>
    <cellStyle name="20% - Accent1 2 2 3 2 2 4 3 5 3" xfId="3603" xr:uid="{00000000-0005-0000-0000-0000690D0000}"/>
    <cellStyle name="20% - Accent1 2 2 3 2 2 4 3 6" xfId="3604" xr:uid="{00000000-0005-0000-0000-00006A0D0000}"/>
    <cellStyle name="20% - Accent1 2 2 3 2 2 4 3 6 2" xfId="3605" xr:uid="{00000000-0005-0000-0000-00006B0D0000}"/>
    <cellStyle name="20% - Accent1 2 2 3 2 2 4 3 6 2 2" xfId="3606" xr:uid="{00000000-0005-0000-0000-00006C0D0000}"/>
    <cellStyle name="20% - Accent1 2 2 3 2 2 4 3 6 3" xfId="3607" xr:uid="{00000000-0005-0000-0000-00006D0D0000}"/>
    <cellStyle name="20% - Accent1 2 2 3 2 2 4 3 7" xfId="3608" xr:uid="{00000000-0005-0000-0000-00006E0D0000}"/>
    <cellStyle name="20% - Accent1 2 2 3 2 2 4 3 7 2" xfId="3609" xr:uid="{00000000-0005-0000-0000-00006F0D0000}"/>
    <cellStyle name="20% - Accent1 2 2 3 2 2 4 3 8" xfId="3610" xr:uid="{00000000-0005-0000-0000-0000700D0000}"/>
    <cellStyle name="20% - Accent1 2 2 3 2 2 4 3 8 2" xfId="3611" xr:uid="{00000000-0005-0000-0000-0000710D0000}"/>
    <cellStyle name="20% - Accent1 2 2 3 2 2 4 3 9" xfId="3612" xr:uid="{00000000-0005-0000-0000-0000720D0000}"/>
    <cellStyle name="20% - Accent1 2 2 3 2 2 4 4" xfId="3613" xr:uid="{00000000-0005-0000-0000-0000730D0000}"/>
    <cellStyle name="20% - Accent1 2 2 3 2 2 4 4 2" xfId="3614" xr:uid="{00000000-0005-0000-0000-0000740D0000}"/>
    <cellStyle name="20% - Accent1 2 2 3 2 2 4 4 2 2" xfId="3615" xr:uid="{00000000-0005-0000-0000-0000750D0000}"/>
    <cellStyle name="20% - Accent1 2 2 3 2 2 4 4 2 2 2" xfId="3616" xr:uid="{00000000-0005-0000-0000-0000760D0000}"/>
    <cellStyle name="20% - Accent1 2 2 3 2 2 4 4 2 3" xfId="3617" xr:uid="{00000000-0005-0000-0000-0000770D0000}"/>
    <cellStyle name="20% - Accent1 2 2 3 2 2 4 4 3" xfId="3618" xr:uid="{00000000-0005-0000-0000-0000780D0000}"/>
    <cellStyle name="20% - Accent1 2 2 3 2 2 4 4 3 2" xfId="3619" xr:uid="{00000000-0005-0000-0000-0000790D0000}"/>
    <cellStyle name="20% - Accent1 2 2 3 2 2 4 4 4" xfId="3620" xr:uid="{00000000-0005-0000-0000-00007A0D0000}"/>
    <cellStyle name="20% - Accent1 2 2 3 2 2 4 5" xfId="3621" xr:uid="{00000000-0005-0000-0000-00007B0D0000}"/>
    <cellStyle name="20% - Accent1 2 2 3 2 2 4 5 2" xfId="3622" xr:uid="{00000000-0005-0000-0000-00007C0D0000}"/>
    <cellStyle name="20% - Accent1 2 2 3 2 2 4 5 2 2" xfId="3623" xr:uid="{00000000-0005-0000-0000-00007D0D0000}"/>
    <cellStyle name="20% - Accent1 2 2 3 2 2 4 5 2 2 2" xfId="3624" xr:uid="{00000000-0005-0000-0000-00007E0D0000}"/>
    <cellStyle name="20% - Accent1 2 2 3 2 2 4 5 2 3" xfId="3625" xr:uid="{00000000-0005-0000-0000-00007F0D0000}"/>
    <cellStyle name="20% - Accent1 2 2 3 2 2 4 5 3" xfId="3626" xr:uid="{00000000-0005-0000-0000-0000800D0000}"/>
    <cellStyle name="20% - Accent1 2 2 3 2 2 4 5 3 2" xfId="3627" xr:uid="{00000000-0005-0000-0000-0000810D0000}"/>
    <cellStyle name="20% - Accent1 2 2 3 2 2 4 5 4" xfId="3628" xr:uid="{00000000-0005-0000-0000-0000820D0000}"/>
    <cellStyle name="20% - Accent1 2 2 3 2 2 4 6" xfId="3629" xr:uid="{00000000-0005-0000-0000-0000830D0000}"/>
    <cellStyle name="20% - Accent1 2 2 3 2 2 4 6 2" xfId="3630" xr:uid="{00000000-0005-0000-0000-0000840D0000}"/>
    <cellStyle name="20% - Accent1 2 2 3 2 2 4 6 2 2" xfId="3631" xr:uid="{00000000-0005-0000-0000-0000850D0000}"/>
    <cellStyle name="20% - Accent1 2 2 3 2 2 4 6 2 2 2" xfId="3632" xr:uid="{00000000-0005-0000-0000-0000860D0000}"/>
    <cellStyle name="20% - Accent1 2 2 3 2 2 4 6 2 3" xfId="3633" xr:uid="{00000000-0005-0000-0000-0000870D0000}"/>
    <cellStyle name="20% - Accent1 2 2 3 2 2 4 6 3" xfId="3634" xr:uid="{00000000-0005-0000-0000-0000880D0000}"/>
    <cellStyle name="20% - Accent1 2 2 3 2 2 4 6 3 2" xfId="3635" xr:uid="{00000000-0005-0000-0000-0000890D0000}"/>
    <cellStyle name="20% - Accent1 2 2 3 2 2 4 6 4" xfId="3636" xr:uid="{00000000-0005-0000-0000-00008A0D0000}"/>
    <cellStyle name="20% - Accent1 2 2 3 2 2 4 7" xfId="3637" xr:uid="{00000000-0005-0000-0000-00008B0D0000}"/>
    <cellStyle name="20% - Accent1 2 2 3 2 2 4 7 2" xfId="3638" xr:uid="{00000000-0005-0000-0000-00008C0D0000}"/>
    <cellStyle name="20% - Accent1 2 2 3 2 2 4 7 2 2" xfId="3639" xr:uid="{00000000-0005-0000-0000-00008D0D0000}"/>
    <cellStyle name="20% - Accent1 2 2 3 2 2 4 7 3" xfId="3640" xr:uid="{00000000-0005-0000-0000-00008E0D0000}"/>
    <cellStyle name="20% - Accent1 2 2 3 2 2 4 8" xfId="3641" xr:uid="{00000000-0005-0000-0000-00008F0D0000}"/>
    <cellStyle name="20% - Accent1 2 2 3 2 2 4 8 2" xfId="3642" xr:uid="{00000000-0005-0000-0000-0000900D0000}"/>
    <cellStyle name="20% - Accent1 2 2 3 2 2 4 8 2 2" xfId="3643" xr:uid="{00000000-0005-0000-0000-0000910D0000}"/>
    <cellStyle name="20% - Accent1 2 2 3 2 2 4 8 3" xfId="3644" xr:uid="{00000000-0005-0000-0000-0000920D0000}"/>
    <cellStyle name="20% - Accent1 2 2 3 2 2 4 9" xfId="3645" xr:uid="{00000000-0005-0000-0000-0000930D0000}"/>
    <cellStyle name="20% - Accent1 2 2 3 2 2 4 9 2" xfId="3646" xr:uid="{00000000-0005-0000-0000-0000940D0000}"/>
    <cellStyle name="20% - Accent1 2 2 3 2 2 5" xfId="3647" xr:uid="{00000000-0005-0000-0000-0000950D0000}"/>
    <cellStyle name="20% - Accent1 2 2 3 2 2 5 2" xfId="3648" xr:uid="{00000000-0005-0000-0000-0000960D0000}"/>
    <cellStyle name="20% - Accent1 2 2 3 2 2 5 2 2" xfId="3649" xr:uid="{00000000-0005-0000-0000-0000970D0000}"/>
    <cellStyle name="20% - Accent1 2 2 3 2 2 5 2 2 2" xfId="3650" xr:uid="{00000000-0005-0000-0000-0000980D0000}"/>
    <cellStyle name="20% - Accent1 2 2 3 2 2 5 2 2 2 2" xfId="3651" xr:uid="{00000000-0005-0000-0000-0000990D0000}"/>
    <cellStyle name="20% - Accent1 2 2 3 2 2 5 2 2 3" xfId="3652" xr:uid="{00000000-0005-0000-0000-00009A0D0000}"/>
    <cellStyle name="20% - Accent1 2 2 3 2 2 5 2 3" xfId="3653" xr:uid="{00000000-0005-0000-0000-00009B0D0000}"/>
    <cellStyle name="20% - Accent1 2 2 3 2 2 5 2 3 2" xfId="3654" xr:uid="{00000000-0005-0000-0000-00009C0D0000}"/>
    <cellStyle name="20% - Accent1 2 2 3 2 2 5 2 4" xfId="3655" xr:uid="{00000000-0005-0000-0000-00009D0D0000}"/>
    <cellStyle name="20% - Accent1 2 2 3 2 2 5 3" xfId="3656" xr:uid="{00000000-0005-0000-0000-00009E0D0000}"/>
    <cellStyle name="20% - Accent1 2 2 3 2 2 5 3 2" xfId="3657" xr:uid="{00000000-0005-0000-0000-00009F0D0000}"/>
    <cellStyle name="20% - Accent1 2 2 3 2 2 5 3 2 2" xfId="3658" xr:uid="{00000000-0005-0000-0000-0000A00D0000}"/>
    <cellStyle name="20% - Accent1 2 2 3 2 2 5 3 2 2 2" xfId="3659" xr:uid="{00000000-0005-0000-0000-0000A10D0000}"/>
    <cellStyle name="20% - Accent1 2 2 3 2 2 5 3 2 3" xfId="3660" xr:uid="{00000000-0005-0000-0000-0000A20D0000}"/>
    <cellStyle name="20% - Accent1 2 2 3 2 2 5 3 3" xfId="3661" xr:uid="{00000000-0005-0000-0000-0000A30D0000}"/>
    <cellStyle name="20% - Accent1 2 2 3 2 2 5 3 3 2" xfId="3662" xr:uid="{00000000-0005-0000-0000-0000A40D0000}"/>
    <cellStyle name="20% - Accent1 2 2 3 2 2 5 3 4" xfId="3663" xr:uid="{00000000-0005-0000-0000-0000A50D0000}"/>
    <cellStyle name="20% - Accent1 2 2 3 2 2 5 4" xfId="3664" xr:uid="{00000000-0005-0000-0000-0000A60D0000}"/>
    <cellStyle name="20% - Accent1 2 2 3 2 2 5 4 2" xfId="3665" xr:uid="{00000000-0005-0000-0000-0000A70D0000}"/>
    <cellStyle name="20% - Accent1 2 2 3 2 2 5 4 2 2" xfId="3666" xr:uid="{00000000-0005-0000-0000-0000A80D0000}"/>
    <cellStyle name="20% - Accent1 2 2 3 2 2 5 4 2 2 2" xfId="3667" xr:uid="{00000000-0005-0000-0000-0000A90D0000}"/>
    <cellStyle name="20% - Accent1 2 2 3 2 2 5 4 2 3" xfId="3668" xr:uid="{00000000-0005-0000-0000-0000AA0D0000}"/>
    <cellStyle name="20% - Accent1 2 2 3 2 2 5 4 3" xfId="3669" xr:uid="{00000000-0005-0000-0000-0000AB0D0000}"/>
    <cellStyle name="20% - Accent1 2 2 3 2 2 5 4 3 2" xfId="3670" xr:uid="{00000000-0005-0000-0000-0000AC0D0000}"/>
    <cellStyle name="20% - Accent1 2 2 3 2 2 5 4 4" xfId="3671" xr:uid="{00000000-0005-0000-0000-0000AD0D0000}"/>
    <cellStyle name="20% - Accent1 2 2 3 2 2 5 5" xfId="3672" xr:uid="{00000000-0005-0000-0000-0000AE0D0000}"/>
    <cellStyle name="20% - Accent1 2 2 3 2 2 5 5 2" xfId="3673" xr:uid="{00000000-0005-0000-0000-0000AF0D0000}"/>
    <cellStyle name="20% - Accent1 2 2 3 2 2 5 5 2 2" xfId="3674" xr:uid="{00000000-0005-0000-0000-0000B00D0000}"/>
    <cellStyle name="20% - Accent1 2 2 3 2 2 5 5 3" xfId="3675" xr:uid="{00000000-0005-0000-0000-0000B10D0000}"/>
    <cellStyle name="20% - Accent1 2 2 3 2 2 5 6" xfId="3676" xr:uid="{00000000-0005-0000-0000-0000B20D0000}"/>
    <cellStyle name="20% - Accent1 2 2 3 2 2 5 6 2" xfId="3677" xr:uid="{00000000-0005-0000-0000-0000B30D0000}"/>
    <cellStyle name="20% - Accent1 2 2 3 2 2 5 6 2 2" xfId="3678" xr:uid="{00000000-0005-0000-0000-0000B40D0000}"/>
    <cellStyle name="20% - Accent1 2 2 3 2 2 5 6 3" xfId="3679" xr:uid="{00000000-0005-0000-0000-0000B50D0000}"/>
    <cellStyle name="20% - Accent1 2 2 3 2 2 5 7" xfId="3680" xr:uid="{00000000-0005-0000-0000-0000B60D0000}"/>
    <cellStyle name="20% - Accent1 2 2 3 2 2 5 7 2" xfId="3681" xr:uid="{00000000-0005-0000-0000-0000B70D0000}"/>
    <cellStyle name="20% - Accent1 2 2 3 2 2 5 8" xfId="3682" xr:uid="{00000000-0005-0000-0000-0000B80D0000}"/>
    <cellStyle name="20% - Accent1 2 2 3 2 2 5 8 2" xfId="3683" xr:uid="{00000000-0005-0000-0000-0000B90D0000}"/>
    <cellStyle name="20% - Accent1 2 2 3 2 2 5 9" xfId="3684" xr:uid="{00000000-0005-0000-0000-0000BA0D0000}"/>
    <cellStyle name="20% - Accent1 2 2 3 2 2 6" xfId="3685" xr:uid="{00000000-0005-0000-0000-0000BB0D0000}"/>
    <cellStyle name="20% - Accent1 2 2 3 2 2 6 2" xfId="3686" xr:uid="{00000000-0005-0000-0000-0000BC0D0000}"/>
    <cellStyle name="20% - Accent1 2 2 3 2 2 6 2 2" xfId="3687" xr:uid="{00000000-0005-0000-0000-0000BD0D0000}"/>
    <cellStyle name="20% - Accent1 2 2 3 2 2 6 2 2 2" xfId="3688" xr:uid="{00000000-0005-0000-0000-0000BE0D0000}"/>
    <cellStyle name="20% - Accent1 2 2 3 2 2 6 2 2 2 2" xfId="3689" xr:uid="{00000000-0005-0000-0000-0000BF0D0000}"/>
    <cellStyle name="20% - Accent1 2 2 3 2 2 6 2 2 3" xfId="3690" xr:uid="{00000000-0005-0000-0000-0000C00D0000}"/>
    <cellStyle name="20% - Accent1 2 2 3 2 2 6 2 3" xfId="3691" xr:uid="{00000000-0005-0000-0000-0000C10D0000}"/>
    <cellStyle name="20% - Accent1 2 2 3 2 2 6 2 3 2" xfId="3692" xr:uid="{00000000-0005-0000-0000-0000C20D0000}"/>
    <cellStyle name="20% - Accent1 2 2 3 2 2 6 2 4" xfId="3693" xr:uid="{00000000-0005-0000-0000-0000C30D0000}"/>
    <cellStyle name="20% - Accent1 2 2 3 2 2 6 3" xfId="3694" xr:uid="{00000000-0005-0000-0000-0000C40D0000}"/>
    <cellStyle name="20% - Accent1 2 2 3 2 2 6 3 2" xfId="3695" xr:uid="{00000000-0005-0000-0000-0000C50D0000}"/>
    <cellStyle name="20% - Accent1 2 2 3 2 2 6 3 2 2" xfId="3696" xr:uid="{00000000-0005-0000-0000-0000C60D0000}"/>
    <cellStyle name="20% - Accent1 2 2 3 2 2 6 3 2 2 2" xfId="3697" xr:uid="{00000000-0005-0000-0000-0000C70D0000}"/>
    <cellStyle name="20% - Accent1 2 2 3 2 2 6 3 2 3" xfId="3698" xr:uid="{00000000-0005-0000-0000-0000C80D0000}"/>
    <cellStyle name="20% - Accent1 2 2 3 2 2 6 3 3" xfId="3699" xr:uid="{00000000-0005-0000-0000-0000C90D0000}"/>
    <cellStyle name="20% - Accent1 2 2 3 2 2 6 3 3 2" xfId="3700" xr:uid="{00000000-0005-0000-0000-0000CA0D0000}"/>
    <cellStyle name="20% - Accent1 2 2 3 2 2 6 3 4" xfId="3701" xr:uid="{00000000-0005-0000-0000-0000CB0D0000}"/>
    <cellStyle name="20% - Accent1 2 2 3 2 2 6 4" xfId="3702" xr:uid="{00000000-0005-0000-0000-0000CC0D0000}"/>
    <cellStyle name="20% - Accent1 2 2 3 2 2 6 4 2" xfId="3703" xr:uid="{00000000-0005-0000-0000-0000CD0D0000}"/>
    <cellStyle name="20% - Accent1 2 2 3 2 2 6 4 2 2" xfId="3704" xr:uid="{00000000-0005-0000-0000-0000CE0D0000}"/>
    <cellStyle name="20% - Accent1 2 2 3 2 2 6 4 2 2 2" xfId="3705" xr:uid="{00000000-0005-0000-0000-0000CF0D0000}"/>
    <cellStyle name="20% - Accent1 2 2 3 2 2 6 4 2 3" xfId="3706" xr:uid="{00000000-0005-0000-0000-0000D00D0000}"/>
    <cellStyle name="20% - Accent1 2 2 3 2 2 6 4 3" xfId="3707" xr:uid="{00000000-0005-0000-0000-0000D10D0000}"/>
    <cellStyle name="20% - Accent1 2 2 3 2 2 6 4 3 2" xfId="3708" xr:uid="{00000000-0005-0000-0000-0000D20D0000}"/>
    <cellStyle name="20% - Accent1 2 2 3 2 2 6 4 4" xfId="3709" xr:uid="{00000000-0005-0000-0000-0000D30D0000}"/>
    <cellStyle name="20% - Accent1 2 2 3 2 2 6 5" xfId="3710" xr:uid="{00000000-0005-0000-0000-0000D40D0000}"/>
    <cellStyle name="20% - Accent1 2 2 3 2 2 6 5 2" xfId="3711" xr:uid="{00000000-0005-0000-0000-0000D50D0000}"/>
    <cellStyle name="20% - Accent1 2 2 3 2 2 6 5 2 2" xfId="3712" xr:uid="{00000000-0005-0000-0000-0000D60D0000}"/>
    <cellStyle name="20% - Accent1 2 2 3 2 2 6 5 3" xfId="3713" xr:uid="{00000000-0005-0000-0000-0000D70D0000}"/>
    <cellStyle name="20% - Accent1 2 2 3 2 2 6 6" xfId="3714" xr:uid="{00000000-0005-0000-0000-0000D80D0000}"/>
    <cellStyle name="20% - Accent1 2 2 3 2 2 6 6 2" xfId="3715" xr:uid="{00000000-0005-0000-0000-0000D90D0000}"/>
    <cellStyle name="20% - Accent1 2 2 3 2 2 6 6 2 2" xfId="3716" xr:uid="{00000000-0005-0000-0000-0000DA0D0000}"/>
    <cellStyle name="20% - Accent1 2 2 3 2 2 6 6 3" xfId="3717" xr:uid="{00000000-0005-0000-0000-0000DB0D0000}"/>
    <cellStyle name="20% - Accent1 2 2 3 2 2 6 7" xfId="3718" xr:uid="{00000000-0005-0000-0000-0000DC0D0000}"/>
    <cellStyle name="20% - Accent1 2 2 3 2 2 6 7 2" xfId="3719" xr:uid="{00000000-0005-0000-0000-0000DD0D0000}"/>
    <cellStyle name="20% - Accent1 2 2 3 2 2 6 8" xfId="3720" xr:uid="{00000000-0005-0000-0000-0000DE0D0000}"/>
    <cellStyle name="20% - Accent1 2 2 3 2 2 6 8 2" xfId="3721" xr:uid="{00000000-0005-0000-0000-0000DF0D0000}"/>
    <cellStyle name="20% - Accent1 2 2 3 2 2 6 9" xfId="3722" xr:uid="{00000000-0005-0000-0000-0000E00D0000}"/>
    <cellStyle name="20% - Accent1 2 2 3 2 2 7" xfId="3723" xr:uid="{00000000-0005-0000-0000-0000E10D0000}"/>
    <cellStyle name="20% - Accent1 2 2 3 2 2 7 2" xfId="3724" xr:uid="{00000000-0005-0000-0000-0000E20D0000}"/>
    <cellStyle name="20% - Accent1 2 2 3 2 2 7 2 2" xfId="3725" xr:uid="{00000000-0005-0000-0000-0000E30D0000}"/>
    <cellStyle name="20% - Accent1 2 2 3 2 2 7 2 2 2" xfId="3726" xr:uid="{00000000-0005-0000-0000-0000E40D0000}"/>
    <cellStyle name="20% - Accent1 2 2 3 2 2 7 2 3" xfId="3727" xr:uid="{00000000-0005-0000-0000-0000E50D0000}"/>
    <cellStyle name="20% - Accent1 2 2 3 2 2 7 3" xfId="3728" xr:uid="{00000000-0005-0000-0000-0000E60D0000}"/>
    <cellStyle name="20% - Accent1 2 2 3 2 2 7 3 2" xfId="3729" xr:uid="{00000000-0005-0000-0000-0000E70D0000}"/>
    <cellStyle name="20% - Accent1 2 2 3 2 2 7 4" xfId="3730" xr:uid="{00000000-0005-0000-0000-0000E80D0000}"/>
    <cellStyle name="20% - Accent1 2 2 3 2 2 8" xfId="3731" xr:uid="{00000000-0005-0000-0000-0000E90D0000}"/>
    <cellStyle name="20% - Accent1 2 2 3 2 2 8 2" xfId="3732" xr:uid="{00000000-0005-0000-0000-0000EA0D0000}"/>
    <cellStyle name="20% - Accent1 2 2 3 2 2 8 2 2" xfId="3733" xr:uid="{00000000-0005-0000-0000-0000EB0D0000}"/>
    <cellStyle name="20% - Accent1 2 2 3 2 2 8 2 2 2" xfId="3734" xr:uid="{00000000-0005-0000-0000-0000EC0D0000}"/>
    <cellStyle name="20% - Accent1 2 2 3 2 2 8 2 3" xfId="3735" xr:uid="{00000000-0005-0000-0000-0000ED0D0000}"/>
    <cellStyle name="20% - Accent1 2 2 3 2 2 8 3" xfId="3736" xr:uid="{00000000-0005-0000-0000-0000EE0D0000}"/>
    <cellStyle name="20% - Accent1 2 2 3 2 2 8 3 2" xfId="3737" xr:uid="{00000000-0005-0000-0000-0000EF0D0000}"/>
    <cellStyle name="20% - Accent1 2 2 3 2 2 8 4" xfId="3738" xr:uid="{00000000-0005-0000-0000-0000F00D0000}"/>
    <cellStyle name="20% - Accent1 2 2 3 2 2 9" xfId="3739" xr:uid="{00000000-0005-0000-0000-0000F10D0000}"/>
    <cellStyle name="20% - Accent1 2 2 3 2 2 9 2" xfId="3740" xr:uid="{00000000-0005-0000-0000-0000F20D0000}"/>
    <cellStyle name="20% - Accent1 2 2 3 2 2 9 2 2" xfId="3741" xr:uid="{00000000-0005-0000-0000-0000F30D0000}"/>
    <cellStyle name="20% - Accent1 2 2 3 2 2 9 2 2 2" xfId="3742" xr:uid="{00000000-0005-0000-0000-0000F40D0000}"/>
    <cellStyle name="20% - Accent1 2 2 3 2 2 9 2 3" xfId="3743" xr:uid="{00000000-0005-0000-0000-0000F50D0000}"/>
    <cellStyle name="20% - Accent1 2 2 3 2 2 9 3" xfId="3744" xr:uid="{00000000-0005-0000-0000-0000F60D0000}"/>
    <cellStyle name="20% - Accent1 2 2 3 2 2 9 3 2" xfId="3745" xr:uid="{00000000-0005-0000-0000-0000F70D0000}"/>
    <cellStyle name="20% - Accent1 2 2 3 2 2 9 4" xfId="3746" xr:uid="{00000000-0005-0000-0000-0000F80D0000}"/>
    <cellStyle name="20% - Accent1 2 2 3 2 3" xfId="3747" xr:uid="{00000000-0005-0000-0000-0000F90D0000}"/>
    <cellStyle name="20% - Accent1 2 2 3 2 3 10" xfId="3748" xr:uid="{00000000-0005-0000-0000-0000FA0D0000}"/>
    <cellStyle name="20% - Accent1 2 2 3 2 3 10 2" xfId="3749" xr:uid="{00000000-0005-0000-0000-0000FB0D0000}"/>
    <cellStyle name="20% - Accent1 2 2 3 2 3 11" xfId="3750" xr:uid="{00000000-0005-0000-0000-0000FC0D0000}"/>
    <cellStyle name="20% - Accent1 2 2 3 2 3 2" xfId="3751" xr:uid="{00000000-0005-0000-0000-0000FD0D0000}"/>
    <cellStyle name="20% - Accent1 2 2 3 2 3 2 2" xfId="3752" xr:uid="{00000000-0005-0000-0000-0000FE0D0000}"/>
    <cellStyle name="20% - Accent1 2 2 3 2 3 2 2 2" xfId="3753" xr:uid="{00000000-0005-0000-0000-0000FF0D0000}"/>
    <cellStyle name="20% - Accent1 2 2 3 2 3 2 2 2 2" xfId="3754" xr:uid="{00000000-0005-0000-0000-0000000E0000}"/>
    <cellStyle name="20% - Accent1 2 2 3 2 3 2 2 2 2 2" xfId="3755" xr:uid="{00000000-0005-0000-0000-0000010E0000}"/>
    <cellStyle name="20% - Accent1 2 2 3 2 3 2 2 2 3" xfId="3756" xr:uid="{00000000-0005-0000-0000-0000020E0000}"/>
    <cellStyle name="20% - Accent1 2 2 3 2 3 2 2 3" xfId="3757" xr:uid="{00000000-0005-0000-0000-0000030E0000}"/>
    <cellStyle name="20% - Accent1 2 2 3 2 3 2 2 3 2" xfId="3758" xr:uid="{00000000-0005-0000-0000-0000040E0000}"/>
    <cellStyle name="20% - Accent1 2 2 3 2 3 2 2 4" xfId="3759" xr:uid="{00000000-0005-0000-0000-0000050E0000}"/>
    <cellStyle name="20% - Accent1 2 2 3 2 3 2 3" xfId="3760" xr:uid="{00000000-0005-0000-0000-0000060E0000}"/>
    <cellStyle name="20% - Accent1 2 2 3 2 3 2 3 2" xfId="3761" xr:uid="{00000000-0005-0000-0000-0000070E0000}"/>
    <cellStyle name="20% - Accent1 2 2 3 2 3 2 3 2 2" xfId="3762" xr:uid="{00000000-0005-0000-0000-0000080E0000}"/>
    <cellStyle name="20% - Accent1 2 2 3 2 3 2 3 2 2 2" xfId="3763" xr:uid="{00000000-0005-0000-0000-0000090E0000}"/>
    <cellStyle name="20% - Accent1 2 2 3 2 3 2 3 2 3" xfId="3764" xr:uid="{00000000-0005-0000-0000-00000A0E0000}"/>
    <cellStyle name="20% - Accent1 2 2 3 2 3 2 3 3" xfId="3765" xr:uid="{00000000-0005-0000-0000-00000B0E0000}"/>
    <cellStyle name="20% - Accent1 2 2 3 2 3 2 3 3 2" xfId="3766" xr:uid="{00000000-0005-0000-0000-00000C0E0000}"/>
    <cellStyle name="20% - Accent1 2 2 3 2 3 2 3 4" xfId="3767" xr:uid="{00000000-0005-0000-0000-00000D0E0000}"/>
    <cellStyle name="20% - Accent1 2 2 3 2 3 2 4" xfId="3768" xr:uid="{00000000-0005-0000-0000-00000E0E0000}"/>
    <cellStyle name="20% - Accent1 2 2 3 2 3 2 4 2" xfId="3769" xr:uid="{00000000-0005-0000-0000-00000F0E0000}"/>
    <cellStyle name="20% - Accent1 2 2 3 2 3 2 4 2 2" xfId="3770" xr:uid="{00000000-0005-0000-0000-0000100E0000}"/>
    <cellStyle name="20% - Accent1 2 2 3 2 3 2 4 2 2 2" xfId="3771" xr:uid="{00000000-0005-0000-0000-0000110E0000}"/>
    <cellStyle name="20% - Accent1 2 2 3 2 3 2 4 2 3" xfId="3772" xr:uid="{00000000-0005-0000-0000-0000120E0000}"/>
    <cellStyle name="20% - Accent1 2 2 3 2 3 2 4 3" xfId="3773" xr:uid="{00000000-0005-0000-0000-0000130E0000}"/>
    <cellStyle name="20% - Accent1 2 2 3 2 3 2 4 3 2" xfId="3774" xr:uid="{00000000-0005-0000-0000-0000140E0000}"/>
    <cellStyle name="20% - Accent1 2 2 3 2 3 2 4 4" xfId="3775" xr:uid="{00000000-0005-0000-0000-0000150E0000}"/>
    <cellStyle name="20% - Accent1 2 2 3 2 3 2 5" xfId="3776" xr:uid="{00000000-0005-0000-0000-0000160E0000}"/>
    <cellStyle name="20% - Accent1 2 2 3 2 3 2 5 2" xfId="3777" xr:uid="{00000000-0005-0000-0000-0000170E0000}"/>
    <cellStyle name="20% - Accent1 2 2 3 2 3 2 5 2 2" xfId="3778" xr:uid="{00000000-0005-0000-0000-0000180E0000}"/>
    <cellStyle name="20% - Accent1 2 2 3 2 3 2 5 3" xfId="3779" xr:uid="{00000000-0005-0000-0000-0000190E0000}"/>
    <cellStyle name="20% - Accent1 2 2 3 2 3 2 6" xfId="3780" xr:uid="{00000000-0005-0000-0000-00001A0E0000}"/>
    <cellStyle name="20% - Accent1 2 2 3 2 3 2 6 2" xfId="3781" xr:uid="{00000000-0005-0000-0000-00001B0E0000}"/>
    <cellStyle name="20% - Accent1 2 2 3 2 3 2 6 2 2" xfId="3782" xr:uid="{00000000-0005-0000-0000-00001C0E0000}"/>
    <cellStyle name="20% - Accent1 2 2 3 2 3 2 6 3" xfId="3783" xr:uid="{00000000-0005-0000-0000-00001D0E0000}"/>
    <cellStyle name="20% - Accent1 2 2 3 2 3 2 7" xfId="3784" xr:uid="{00000000-0005-0000-0000-00001E0E0000}"/>
    <cellStyle name="20% - Accent1 2 2 3 2 3 2 7 2" xfId="3785" xr:uid="{00000000-0005-0000-0000-00001F0E0000}"/>
    <cellStyle name="20% - Accent1 2 2 3 2 3 2 8" xfId="3786" xr:uid="{00000000-0005-0000-0000-0000200E0000}"/>
    <cellStyle name="20% - Accent1 2 2 3 2 3 2 8 2" xfId="3787" xr:uid="{00000000-0005-0000-0000-0000210E0000}"/>
    <cellStyle name="20% - Accent1 2 2 3 2 3 2 9" xfId="3788" xr:uid="{00000000-0005-0000-0000-0000220E0000}"/>
    <cellStyle name="20% - Accent1 2 2 3 2 3 3" xfId="3789" xr:uid="{00000000-0005-0000-0000-0000230E0000}"/>
    <cellStyle name="20% - Accent1 2 2 3 2 3 3 2" xfId="3790" xr:uid="{00000000-0005-0000-0000-0000240E0000}"/>
    <cellStyle name="20% - Accent1 2 2 3 2 3 3 2 2" xfId="3791" xr:uid="{00000000-0005-0000-0000-0000250E0000}"/>
    <cellStyle name="20% - Accent1 2 2 3 2 3 3 2 2 2" xfId="3792" xr:uid="{00000000-0005-0000-0000-0000260E0000}"/>
    <cellStyle name="20% - Accent1 2 2 3 2 3 3 2 2 2 2" xfId="3793" xr:uid="{00000000-0005-0000-0000-0000270E0000}"/>
    <cellStyle name="20% - Accent1 2 2 3 2 3 3 2 2 3" xfId="3794" xr:uid="{00000000-0005-0000-0000-0000280E0000}"/>
    <cellStyle name="20% - Accent1 2 2 3 2 3 3 2 3" xfId="3795" xr:uid="{00000000-0005-0000-0000-0000290E0000}"/>
    <cellStyle name="20% - Accent1 2 2 3 2 3 3 2 3 2" xfId="3796" xr:uid="{00000000-0005-0000-0000-00002A0E0000}"/>
    <cellStyle name="20% - Accent1 2 2 3 2 3 3 2 4" xfId="3797" xr:uid="{00000000-0005-0000-0000-00002B0E0000}"/>
    <cellStyle name="20% - Accent1 2 2 3 2 3 3 3" xfId="3798" xr:uid="{00000000-0005-0000-0000-00002C0E0000}"/>
    <cellStyle name="20% - Accent1 2 2 3 2 3 3 3 2" xfId="3799" xr:uid="{00000000-0005-0000-0000-00002D0E0000}"/>
    <cellStyle name="20% - Accent1 2 2 3 2 3 3 3 2 2" xfId="3800" xr:uid="{00000000-0005-0000-0000-00002E0E0000}"/>
    <cellStyle name="20% - Accent1 2 2 3 2 3 3 3 2 2 2" xfId="3801" xr:uid="{00000000-0005-0000-0000-00002F0E0000}"/>
    <cellStyle name="20% - Accent1 2 2 3 2 3 3 3 2 3" xfId="3802" xr:uid="{00000000-0005-0000-0000-0000300E0000}"/>
    <cellStyle name="20% - Accent1 2 2 3 2 3 3 3 3" xfId="3803" xr:uid="{00000000-0005-0000-0000-0000310E0000}"/>
    <cellStyle name="20% - Accent1 2 2 3 2 3 3 3 3 2" xfId="3804" xr:uid="{00000000-0005-0000-0000-0000320E0000}"/>
    <cellStyle name="20% - Accent1 2 2 3 2 3 3 3 4" xfId="3805" xr:uid="{00000000-0005-0000-0000-0000330E0000}"/>
    <cellStyle name="20% - Accent1 2 2 3 2 3 3 4" xfId="3806" xr:uid="{00000000-0005-0000-0000-0000340E0000}"/>
    <cellStyle name="20% - Accent1 2 2 3 2 3 3 4 2" xfId="3807" xr:uid="{00000000-0005-0000-0000-0000350E0000}"/>
    <cellStyle name="20% - Accent1 2 2 3 2 3 3 4 2 2" xfId="3808" xr:uid="{00000000-0005-0000-0000-0000360E0000}"/>
    <cellStyle name="20% - Accent1 2 2 3 2 3 3 4 2 2 2" xfId="3809" xr:uid="{00000000-0005-0000-0000-0000370E0000}"/>
    <cellStyle name="20% - Accent1 2 2 3 2 3 3 4 2 3" xfId="3810" xr:uid="{00000000-0005-0000-0000-0000380E0000}"/>
    <cellStyle name="20% - Accent1 2 2 3 2 3 3 4 3" xfId="3811" xr:uid="{00000000-0005-0000-0000-0000390E0000}"/>
    <cellStyle name="20% - Accent1 2 2 3 2 3 3 4 3 2" xfId="3812" xr:uid="{00000000-0005-0000-0000-00003A0E0000}"/>
    <cellStyle name="20% - Accent1 2 2 3 2 3 3 4 4" xfId="3813" xr:uid="{00000000-0005-0000-0000-00003B0E0000}"/>
    <cellStyle name="20% - Accent1 2 2 3 2 3 3 5" xfId="3814" xr:uid="{00000000-0005-0000-0000-00003C0E0000}"/>
    <cellStyle name="20% - Accent1 2 2 3 2 3 3 5 2" xfId="3815" xr:uid="{00000000-0005-0000-0000-00003D0E0000}"/>
    <cellStyle name="20% - Accent1 2 2 3 2 3 3 5 2 2" xfId="3816" xr:uid="{00000000-0005-0000-0000-00003E0E0000}"/>
    <cellStyle name="20% - Accent1 2 2 3 2 3 3 5 3" xfId="3817" xr:uid="{00000000-0005-0000-0000-00003F0E0000}"/>
    <cellStyle name="20% - Accent1 2 2 3 2 3 3 6" xfId="3818" xr:uid="{00000000-0005-0000-0000-0000400E0000}"/>
    <cellStyle name="20% - Accent1 2 2 3 2 3 3 6 2" xfId="3819" xr:uid="{00000000-0005-0000-0000-0000410E0000}"/>
    <cellStyle name="20% - Accent1 2 2 3 2 3 3 6 2 2" xfId="3820" xr:uid="{00000000-0005-0000-0000-0000420E0000}"/>
    <cellStyle name="20% - Accent1 2 2 3 2 3 3 6 3" xfId="3821" xr:uid="{00000000-0005-0000-0000-0000430E0000}"/>
    <cellStyle name="20% - Accent1 2 2 3 2 3 3 7" xfId="3822" xr:uid="{00000000-0005-0000-0000-0000440E0000}"/>
    <cellStyle name="20% - Accent1 2 2 3 2 3 3 7 2" xfId="3823" xr:uid="{00000000-0005-0000-0000-0000450E0000}"/>
    <cellStyle name="20% - Accent1 2 2 3 2 3 3 8" xfId="3824" xr:uid="{00000000-0005-0000-0000-0000460E0000}"/>
    <cellStyle name="20% - Accent1 2 2 3 2 3 3 8 2" xfId="3825" xr:uid="{00000000-0005-0000-0000-0000470E0000}"/>
    <cellStyle name="20% - Accent1 2 2 3 2 3 3 9" xfId="3826" xr:uid="{00000000-0005-0000-0000-0000480E0000}"/>
    <cellStyle name="20% - Accent1 2 2 3 2 3 4" xfId="3827" xr:uid="{00000000-0005-0000-0000-0000490E0000}"/>
    <cellStyle name="20% - Accent1 2 2 3 2 3 4 2" xfId="3828" xr:uid="{00000000-0005-0000-0000-00004A0E0000}"/>
    <cellStyle name="20% - Accent1 2 2 3 2 3 4 2 2" xfId="3829" xr:uid="{00000000-0005-0000-0000-00004B0E0000}"/>
    <cellStyle name="20% - Accent1 2 2 3 2 3 4 2 2 2" xfId="3830" xr:uid="{00000000-0005-0000-0000-00004C0E0000}"/>
    <cellStyle name="20% - Accent1 2 2 3 2 3 4 2 3" xfId="3831" xr:uid="{00000000-0005-0000-0000-00004D0E0000}"/>
    <cellStyle name="20% - Accent1 2 2 3 2 3 4 3" xfId="3832" xr:uid="{00000000-0005-0000-0000-00004E0E0000}"/>
    <cellStyle name="20% - Accent1 2 2 3 2 3 4 3 2" xfId="3833" xr:uid="{00000000-0005-0000-0000-00004F0E0000}"/>
    <cellStyle name="20% - Accent1 2 2 3 2 3 4 4" xfId="3834" xr:uid="{00000000-0005-0000-0000-0000500E0000}"/>
    <cellStyle name="20% - Accent1 2 2 3 2 3 5" xfId="3835" xr:uid="{00000000-0005-0000-0000-0000510E0000}"/>
    <cellStyle name="20% - Accent1 2 2 3 2 3 5 2" xfId="3836" xr:uid="{00000000-0005-0000-0000-0000520E0000}"/>
    <cellStyle name="20% - Accent1 2 2 3 2 3 5 2 2" xfId="3837" xr:uid="{00000000-0005-0000-0000-0000530E0000}"/>
    <cellStyle name="20% - Accent1 2 2 3 2 3 5 2 2 2" xfId="3838" xr:uid="{00000000-0005-0000-0000-0000540E0000}"/>
    <cellStyle name="20% - Accent1 2 2 3 2 3 5 2 3" xfId="3839" xr:uid="{00000000-0005-0000-0000-0000550E0000}"/>
    <cellStyle name="20% - Accent1 2 2 3 2 3 5 3" xfId="3840" xr:uid="{00000000-0005-0000-0000-0000560E0000}"/>
    <cellStyle name="20% - Accent1 2 2 3 2 3 5 3 2" xfId="3841" xr:uid="{00000000-0005-0000-0000-0000570E0000}"/>
    <cellStyle name="20% - Accent1 2 2 3 2 3 5 4" xfId="3842" xr:uid="{00000000-0005-0000-0000-0000580E0000}"/>
    <cellStyle name="20% - Accent1 2 2 3 2 3 6" xfId="3843" xr:uid="{00000000-0005-0000-0000-0000590E0000}"/>
    <cellStyle name="20% - Accent1 2 2 3 2 3 6 2" xfId="3844" xr:uid="{00000000-0005-0000-0000-00005A0E0000}"/>
    <cellStyle name="20% - Accent1 2 2 3 2 3 6 2 2" xfId="3845" xr:uid="{00000000-0005-0000-0000-00005B0E0000}"/>
    <cellStyle name="20% - Accent1 2 2 3 2 3 6 2 2 2" xfId="3846" xr:uid="{00000000-0005-0000-0000-00005C0E0000}"/>
    <cellStyle name="20% - Accent1 2 2 3 2 3 6 2 3" xfId="3847" xr:uid="{00000000-0005-0000-0000-00005D0E0000}"/>
    <cellStyle name="20% - Accent1 2 2 3 2 3 6 3" xfId="3848" xr:uid="{00000000-0005-0000-0000-00005E0E0000}"/>
    <cellStyle name="20% - Accent1 2 2 3 2 3 6 3 2" xfId="3849" xr:uid="{00000000-0005-0000-0000-00005F0E0000}"/>
    <cellStyle name="20% - Accent1 2 2 3 2 3 6 4" xfId="3850" xr:uid="{00000000-0005-0000-0000-0000600E0000}"/>
    <cellStyle name="20% - Accent1 2 2 3 2 3 7" xfId="3851" xr:uid="{00000000-0005-0000-0000-0000610E0000}"/>
    <cellStyle name="20% - Accent1 2 2 3 2 3 7 2" xfId="3852" xr:uid="{00000000-0005-0000-0000-0000620E0000}"/>
    <cellStyle name="20% - Accent1 2 2 3 2 3 7 2 2" xfId="3853" xr:uid="{00000000-0005-0000-0000-0000630E0000}"/>
    <cellStyle name="20% - Accent1 2 2 3 2 3 7 3" xfId="3854" xr:uid="{00000000-0005-0000-0000-0000640E0000}"/>
    <cellStyle name="20% - Accent1 2 2 3 2 3 8" xfId="3855" xr:uid="{00000000-0005-0000-0000-0000650E0000}"/>
    <cellStyle name="20% - Accent1 2 2 3 2 3 8 2" xfId="3856" xr:uid="{00000000-0005-0000-0000-0000660E0000}"/>
    <cellStyle name="20% - Accent1 2 2 3 2 3 8 2 2" xfId="3857" xr:uid="{00000000-0005-0000-0000-0000670E0000}"/>
    <cellStyle name="20% - Accent1 2 2 3 2 3 8 3" xfId="3858" xr:uid="{00000000-0005-0000-0000-0000680E0000}"/>
    <cellStyle name="20% - Accent1 2 2 3 2 3 9" xfId="3859" xr:uid="{00000000-0005-0000-0000-0000690E0000}"/>
    <cellStyle name="20% - Accent1 2 2 3 2 3 9 2" xfId="3860" xr:uid="{00000000-0005-0000-0000-00006A0E0000}"/>
    <cellStyle name="20% - Accent1 2 2 3 2 4" xfId="3861" xr:uid="{00000000-0005-0000-0000-00006B0E0000}"/>
    <cellStyle name="20% - Accent1 2 2 3 2 4 10" xfId="3862" xr:uid="{00000000-0005-0000-0000-00006C0E0000}"/>
    <cellStyle name="20% - Accent1 2 2 3 2 4 10 2" xfId="3863" xr:uid="{00000000-0005-0000-0000-00006D0E0000}"/>
    <cellStyle name="20% - Accent1 2 2 3 2 4 11" xfId="3864" xr:uid="{00000000-0005-0000-0000-00006E0E0000}"/>
    <cellStyle name="20% - Accent1 2 2 3 2 4 2" xfId="3865" xr:uid="{00000000-0005-0000-0000-00006F0E0000}"/>
    <cellStyle name="20% - Accent1 2 2 3 2 4 2 2" xfId="3866" xr:uid="{00000000-0005-0000-0000-0000700E0000}"/>
    <cellStyle name="20% - Accent1 2 2 3 2 4 2 2 2" xfId="3867" xr:uid="{00000000-0005-0000-0000-0000710E0000}"/>
    <cellStyle name="20% - Accent1 2 2 3 2 4 2 2 2 2" xfId="3868" xr:uid="{00000000-0005-0000-0000-0000720E0000}"/>
    <cellStyle name="20% - Accent1 2 2 3 2 4 2 2 2 2 2" xfId="3869" xr:uid="{00000000-0005-0000-0000-0000730E0000}"/>
    <cellStyle name="20% - Accent1 2 2 3 2 4 2 2 2 3" xfId="3870" xr:uid="{00000000-0005-0000-0000-0000740E0000}"/>
    <cellStyle name="20% - Accent1 2 2 3 2 4 2 2 3" xfId="3871" xr:uid="{00000000-0005-0000-0000-0000750E0000}"/>
    <cellStyle name="20% - Accent1 2 2 3 2 4 2 2 3 2" xfId="3872" xr:uid="{00000000-0005-0000-0000-0000760E0000}"/>
    <cellStyle name="20% - Accent1 2 2 3 2 4 2 2 4" xfId="3873" xr:uid="{00000000-0005-0000-0000-0000770E0000}"/>
    <cellStyle name="20% - Accent1 2 2 3 2 4 2 3" xfId="3874" xr:uid="{00000000-0005-0000-0000-0000780E0000}"/>
    <cellStyle name="20% - Accent1 2 2 3 2 4 2 3 2" xfId="3875" xr:uid="{00000000-0005-0000-0000-0000790E0000}"/>
    <cellStyle name="20% - Accent1 2 2 3 2 4 2 3 2 2" xfId="3876" xr:uid="{00000000-0005-0000-0000-00007A0E0000}"/>
    <cellStyle name="20% - Accent1 2 2 3 2 4 2 3 2 2 2" xfId="3877" xr:uid="{00000000-0005-0000-0000-00007B0E0000}"/>
    <cellStyle name="20% - Accent1 2 2 3 2 4 2 3 2 3" xfId="3878" xr:uid="{00000000-0005-0000-0000-00007C0E0000}"/>
    <cellStyle name="20% - Accent1 2 2 3 2 4 2 3 3" xfId="3879" xr:uid="{00000000-0005-0000-0000-00007D0E0000}"/>
    <cellStyle name="20% - Accent1 2 2 3 2 4 2 3 3 2" xfId="3880" xr:uid="{00000000-0005-0000-0000-00007E0E0000}"/>
    <cellStyle name="20% - Accent1 2 2 3 2 4 2 3 4" xfId="3881" xr:uid="{00000000-0005-0000-0000-00007F0E0000}"/>
    <cellStyle name="20% - Accent1 2 2 3 2 4 2 4" xfId="3882" xr:uid="{00000000-0005-0000-0000-0000800E0000}"/>
    <cellStyle name="20% - Accent1 2 2 3 2 4 2 4 2" xfId="3883" xr:uid="{00000000-0005-0000-0000-0000810E0000}"/>
    <cellStyle name="20% - Accent1 2 2 3 2 4 2 4 2 2" xfId="3884" xr:uid="{00000000-0005-0000-0000-0000820E0000}"/>
    <cellStyle name="20% - Accent1 2 2 3 2 4 2 4 2 2 2" xfId="3885" xr:uid="{00000000-0005-0000-0000-0000830E0000}"/>
    <cellStyle name="20% - Accent1 2 2 3 2 4 2 4 2 3" xfId="3886" xr:uid="{00000000-0005-0000-0000-0000840E0000}"/>
    <cellStyle name="20% - Accent1 2 2 3 2 4 2 4 3" xfId="3887" xr:uid="{00000000-0005-0000-0000-0000850E0000}"/>
    <cellStyle name="20% - Accent1 2 2 3 2 4 2 4 3 2" xfId="3888" xr:uid="{00000000-0005-0000-0000-0000860E0000}"/>
    <cellStyle name="20% - Accent1 2 2 3 2 4 2 4 4" xfId="3889" xr:uid="{00000000-0005-0000-0000-0000870E0000}"/>
    <cellStyle name="20% - Accent1 2 2 3 2 4 2 5" xfId="3890" xr:uid="{00000000-0005-0000-0000-0000880E0000}"/>
    <cellStyle name="20% - Accent1 2 2 3 2 4 2 5 2" xfId="3891" xr:uid="{00000000-0005-0000-0000-0000890E0000}"/>
    <cellStyle name="20% - Accent1 2 2 3 2 4 2 5 2 2" xfId="3892" xr:uid="{00000000-0005-0000-0000-00008A0E0000}"/>
    <cellStyle name="20% - Accent1 2 2 3 2 4 2 5 3" xfId="3893" xr:uid="{00000000-0005-0000-0000-00008B0E0000}"/>
    <cellStyle name="20% - Accent1 2 2 3 2 4 2 6" xfId="3894" xr:uid="{00000000-0005-0000-0000-00008C0E0000}"/>
    <cellStyle name="20% - Accent1 2 2 3 2 4 2 6 2" xfId="3895" xr:uid="{00000000-0005-0000-0000-00008D0E0000}"/>
    <cellStyle name="20% - Accent1 2 2 3 2 4 2 6 2 2" xfId="3896" xr:uid="{00000000-0005-0000-0000-00008E0E0000}"/>
    <cellStyle name="20% - Accent1 2 2 3 2 4 2 6 3" xfId="3897" xr:uid="{00000000-0005-0000-0000-00008F0E0000}"/>
    <cellStyle name="20% - Accent1 2 2 3 2 4 2 7" xfId="3898" xr:uid="{00000000-0005-0000-0000-0000900E0000}"/>
    <cellStyle name="20% - Accent1 2 2 3 2 4 2 7 2" xfId="3899" xr:uid="{00000000-0005-0000-0000-0000910E0000}"/>
    <cellStyle name="20% - Accent1 2 2 3 2 4 2 8" xfId="3900" xr:uid="{00000000-0005-0000-0000-0000920E0000}"/>
    <cellStyle name="20% - Accent1 2 2 3 2 4 2 8 2" xfId="3901" xr:uid="{00000000-0005-0000-0000-0000930E0000}"/>
    <cellStyle name="20% - Accent1 2 2 3 2 4 2 9" xfId="3902" xr:uid="{00000000-0005-0000-0000-0000940E0000}"/>
    <cellStyle name="20% - Accent1 2 2 3 2 4 3" xfId="3903" xr:uid="{00000000-0005-0000-0000-0000950E0000}"/>
    <cellStyle name="20% - Accent1 2 2 3 2 4 3 2" xfId="3904" xr:uid="{00000000-0005-0000-0000-0000960E0000}"/>
    <cellStyle name="20% - Accent1 2 2 3 2 4 3 2 2" xfId="3905" xr:uid="{00000000-0005-0000-0000-0000970E0000}"/>
    <cellStyle name="20% - Accent1 2 2 3 2 4 3 2 2 2" xfId="3906" xr:uid="{00000000-0005-0000-0000-0000980E0000}"/>
    <cellStyle name="20% - Accent1 2 2 3 2 4 3 2 2 2 2" xfId="3907" xr:uid="{00000000-0005-0000-0000-0000990E0000}"/>
    <cellStyle name="20% - Accent1 2 2 3 2 4 3 2 2 3" xfId="3908" xr:uid="{00000000-0005-0000-0000-00009A0E0000}"/>
    <cellStyle name="20% - Accent1 2 2 3 2 4 3 2 3" xfId="3909" xr:uid="{00000000-0005-0000-0000-00009B0E0000}"/>
    <cellStyle name="20% - Accent1 2 2 3 2 4 3 2 3 2" xfId="3910" xr:uid="{00000000-0005-0000-0000-00009C0E0000}"/>
    <cellStyle name="20% - Accent1 2 2 3 2 4 3 2 4" xfId="3911" xr:uid="{00000000-0005-0000-0000-00009D0E0000}"/>
    <cellStyle name="20% - Accent1 2 2 3 2 4 3 3" xfId="3912" xr:uid="{00000000-0005-0000-0000-00009E0E0000}"/>
    <cellStyle name="20% - Accent1 2 2 3 2 4 3 3 2" xfId="3913" xr:uid="{00000000-0005-0000-0000-00009F0E0000}"/>
    <cellStyle name="20% - Accent1 2 2 3 2 4 3 3 2 2" xfId="3914" xr:uid="{00000000-0005-0000-0000-0000A00E0000}"/>
    <cellStyle name="20% - Accent1 2 2 3 2 4 3 3 2 2 2" xfId="3915" xr:uid="{00000000-0005-0000-0000-0000A10E0000}"/>
    <cellStyle name="20% - Accent1 2 2 3 2 4 3 3 2 3" xfId="3916" xr:uid="{00000000-0005-0000-0000-0000A20E0000}"/>
    <cellStyle name="20% - Accent1 2 2 3 2 4 3 3 3" xfId="3917" xr:uid="{00000000-0005-0000-0000-0000A30E0000}"/>
    <cellStyle name="20% - Accent1 2 2 3 2 4 3 3 3 2" xfId="3918" xr:uid="{00000000-0005-0000-0000-0000A40E0000}"/>
    <cellStyle name="20% - Accent1 2 2 3 2 4 3 3 4" xfId="3919" xr:uid="{00000000-0005-0000-0000-0000A50E0000}"/>
    <cellStyle name="20% - Accent1 2 2 3 2 4 3 4" xfId="3920" xr:uid="{00000000-0005-0000-0000-0000A60E0000}"/>
    <cellStyle name="20% - Accent1 2 2 3 2 4 3 4 2" xfId="3921" xr:uid="{00000000-0005-0000-0000-0000A70E0000}"/>
    <cellStyle name="20% - Accent1 2 2 3 2 4 3 4 2 2" xfId="3922" xr:uid="{00000000-0005-0000-0000-0000A80E0000}"/>
    <cellStyle name="20% - Accent1 2 2 3 2 4 3 4 2 2 2" xfId="3923" xr:uid="{00000000-0005-0000-0000-0000A90E0000}"/>
    <cellStyle name="20% - Accent1 2 2 3 2 4 3 4 2 3" xfId="3924" xr:uid="{00000000-0005-0000-0000-0000AA0E0000}"/>
    <cellStyle name="20% - Accent1 2 2 3 2 4 3 4 3" xfId="3925" xr:uid="{00000000-0005-0000-0000-0000AB0E0000}"/>
    <cellStyle name="20% - Accent1 2 2 3 2 4 3 4 3 2" xfId="3926" xr:uid="{00000000-0005-0000-0000-0000AC0E0000}"/>
    <cellStyle name="20% - Accent1 2 2 3 2 4 3 4 4" xfId="3927" xr:uid="{00000000-0005-0000-0000-0000AD0E0000}"/>
    <cellStyle name="20% - Accent1 2 2 3 2 4 3 5" xfId="3928" xr:uid="{00000000-0005-0000-0000-0000AE0E0000}"/>
    <cellStyle name="20% - Accent1 2 2 3 2 4 3 5 2" xfId="3929" xr:uid="{00000000-0005-0000-0000-0000AF0E0000}"/>
    <cellStyle name="20% - Accent1 2 2 3 2 4 3 5 2 2" xfId="3930" xr:uid="{00000000-0005-0000-0000-0000B00E0000}"/>
    <cellStyle name="20% - Accent1 2 2 3 2 4 3 5 3" xfId="3931" xr:uid="{00000000-0005-0000-0000-0000B10E0000}"/>
    <cellStyle name="20% - Accent1 2 2 3 2 4 3 6" xfId="3932" xr:uid="{00000000-0005-0000-0000-0000B20E0000}"/>
    <cellStyle name="20% - Accent1 2 2 3 2 4 3 6 2" xfId="3933" xr:uid="{00000000-0005-0000-0000-0000B30E0000}"/>
    <cellStyle name="20% - Accent1 2 2 3 2 4 3 6 2 2" xfId="3934" xr:uid="{00000000-0005-0000-0000-0000B40E0000}"/>
    <cellStyle name="20% - Accent1 2 2 3 2 4 3 6 3" xfId="3935" xr:uid="{00000000-0005-0000-0000-0000B50E0000}"/>
    <cellStyle name="20% - Accent1 2 2 3 2 4 3 7" xfId="3936" xr:uid="{00000000-0005-0000-0000-0000B60E0000}"/>
    <cellStyle name="20% - Accent1 2 2 3 2 4 3 7 2" xfId="3937" xr:uid="{00000000-0005-0000-0000-0000B70E0000}"/>
    <cellStyle name="20% - Accent1 2 2 3 2 4 3 8" xfId="3938" xr:uid="{00000000-0005-0000-0000-0000B80E0000}"/>
    <cellStyle name="20% - Accent1 2 2 3 2 4 3 8 2" xfId="3939" xr:uid="{00000000-0005-0000-0000-0000B90E0000}"/>
    <cellStyle name="20% - Accent1 2 2 3 2 4 3 9" xfId="3940" xr:uid="{00000000-0005-0000-0000-0000BA0E0000}"/>
    <cellStyle name="20% - Accent1 2 2 3 2 4 4" xfId="3941" xr:uid="{00000000-0005-0000-0000-0000BB0E0000}"/>
    <cellStyle name="20% - Accent1 2 2 3 2 4 4 2" xfId="3942" xr:uid="{00000000-0005-0000-0000-0000BC0E0000}"/>
    <cellStyle name="20% - Accent1 2 2 3 2 4 4 2 2" xfId="3943" xr:uid="{00000000-0005-0000-0000-0000BD0E0000}"/>
    <cellStyle name="20% - Accent1 2 2 3 2 4 4 2 2 2" xfId="3944" xr:uid="{00000000-0005-0000-0000-0000BE0E0000}"/>
    <cellStyle name="20% - Accent1 2 2 3 2 4 4 2 3" xfId="3945" xr:uid="{00000000-0005-0000-0000-0000BF0E0000}"/>
    <cellStyle name="20% - Accent1 2 2 3 2 4 4 3" xfId="3946" xr:uid="{00000000-0005-0000-0000-0000C00E0000}"/>
    <cellStyle name="20% - Accent1 2 2 3 2 4 4 3 2" xfId="3947" xr:uid="{00000000-0005-0000-0000-0000C10E0000}"/>
    <cellStyle name="20% - Accent1 2 2 3 2 4 4 4" xfId="3948" xr:uid="{00000000-0005-0000-0000-0000C20E0000}"/>
    <cellStyle name="20% - Accent1 2 2 3 2 4 5" xfId="3949" xr:uid="{00000000-0005-0000-0000-0000C30E0000}"/>
    <cellStyle name="20% - Accent1 2 2 3 2 4 5 2" xfId="3950" xr:uid="{00000000-0005-0000-0000-0000C40E0000}"/>
    <cellStyle name="20% - Accent1 2 2 3 2 4 5 2 2" xfId="3951" xr:uid="{00000000-0005-0000-0000-0000C50E0000}"/>
    <cellStyle name="20% - Accent1 2 2 3 2 4 5 2 2 2" xfId="3952" xr:uid="{00000000-0005-0000-0000-0000C60E0000}"/>
    <cellStyle name="20% - Accent1 2 2 3 2 4 5 2 3" xfId="3953" xr:uid="{00000000-0005-0000-0000-0000C70E0000}"/>
    <cellStyle name="20% - Accent1 2 2 3 2 4 5 3" xfId="3954" xr:uid="{00000000-0005-0000-0000-0000C80E0000}"/>
    <cellStyle name="20% - Accent1 2 2 3 2 4 5 3 2" xfId="3955" xr:uid="{00000000-0005-0000-0000-0000C90E0000}"/>
    <cellStyle name="20% - Accent1 2 2 3 2 4 5 4" xfId="3956" xr:uid="{00000000-0005-0000-0000-0000CA0E0000}"/>
    <cellStyle name="20% - Accent1 2 2 3 2 4 6" xfId="3957" xr:uid="{00000000-0005-0000-0000-0000CB0E0000}"/>
    <cellStyle name="20% - Accent1 2 2 3 2 4 6 2" xfId="3958" xr:uid="{00000000-0005-0000-0000-0000CC0E0000}"/>
    <cellStyle name="20% - Accent1 2 2 3 2 4 6 2 2" xfId="3959" xr:uid="{00000000-0005-0000-0000-0000CD0E0000}"/>
    <cellStyle name="20% - Accent1 2 2 3 2 4 6 2 2 2" xfId="3960" xr:uid="{00000000-0005-0000-0000-0000CE0E0000}"/>
    <cellStyle name="20% - Accent1 2 2 3 2 4 6 2 3" xfId="3961" xr:uid="{00000000-0005-0000-0000-0000CF0E0000}"/>
    <cellStyle name="20% - Accent1 2 2 3 2 4 6 3" xfId="3962" xr:uid="{00000000-0005-0000-0000-0000D00E0000}"/>
    <cellStyle name="20% - Accent1 2 2 3 2 4 6 3 2" xfId="3963" xr:uid="{00000000-0005-0000-0000-0000D10E0000}"/>
    <cellStyle name="20% - Accent1 2 2 3 2 4 6 4" xfId="3964" xr:uid="{00000000-0005-0000-0000-0000D20E0000}"/>
    <cellStyle name="20% - Accent1 2 2 3 2 4 7" xfId="3965" xr:uid="{00000000-0005-0000-0000-0000D30E0000}"/>
    <cellStyle name="20% - Accent1 2 2 3 2 4 7 2" xfId="3966" xr:uid="{00000000-0005-0000-0000-0000D40E0000}"/>
    <cellStyle name="20% - Accent1 2 2 3 2 4 7 2 2" xfId="3967" xr:uid="{00000000-0005-0000-0000-0000D50E0000}"/>
    <cellStyle name="20% - Accent1 2 2 3 2 4 7 3" xfId="3968" xr:uid="{00000000-0005-0000-0000-0000D60E0000}"/>
    <cellStyle name="20% - Accent1 2 2 3 2 4 8" xfId="3969" xr:uid="{00000000-0005-0000-0000-0000D70E0000}"/>
    <cellStyle name="20% - Accent1 2 2 3 2 4 8 2" xfId="3970" xr:uid="{00000000-0005-0000-0000-0000D80E0000}"/>
    <cellStyle name="20% - Accent1 2 2 3 2 4 8 2 2" xfId="3971" xr:uid="{00000000-0005-0000-0000-0000D90E0000}"/>
    <cellStyle name="20% - Accent1 2 2 3 2 4 8 3" xfId="3972" xr:uid="{00000000-0005-0000-0000-0000DA0E0000}"/>
    <cellStyle name="20% - Accent1 2 2 3 2 4 9" xfId="3973" xr:uid="{00000000-0005-0000-0000-0000DB0E0000}"/>
    <cellStyle name="20% - Accent1 2 2 3 2 4 9 2" xfId="3974" xr:uid="{00000000-0005-0000-0000-0000DC0E0000}"/>
    <cellStyle name="20% - Accent1 2 2 3 2 5" xfId="3975" xr:uid="{00000000-0005-0000-0000-0000DD0E0000}"/>
    <cellStyle name="20% - Accent1 2 2 3 2 5 10" xfId="3976" xr:uid="{00000000-0005-0000-0000-0000DE0E0000}"/>
    <cellStyle name="20% - Accent1 2 2 3 2 5 10 2" xfId="3977" xr:uid="{00000000-0005-0000-0000-0000DF0E0000}"/>
    <cellStyle name="20% - Accent1 2 2 3 2 5 11" xfId="3978" xr:uid="{00000000-0005-0000-0000-0000E00E0000}"/>
    <cellStyle name="20% - Accent1 2 2 3 2 5 2" xfId="3979" xr:uid="{00000000-0005-0000-0000-0000E10E0000}"/>
    <cellStyle name="20% - Accent1 2 2 3 2 5 2 2" xfId="3980" xr:uid="{00000000-0005-0000-0000-0000E20E0000}"/>
    <cellStyle name="20% - Accent1 2 2 3 2 5 2 2 2" xfId="3981" xr:uid="{00000000-0005-0000-0000-0000E30E0000}"/>
    <cellStyle name="20% - Accent1 2 2 3 2 5 2 2 2 2" xfId="3982" xr:uid="{00000000-0005-0000-0000-0000E40E0000}"/>
    <cellStyle name="20% - Accent1 2 2 3 2 5 2 2 2 2 2" xfId="3983" xr:uid="{00000000-0005-0000-0000-0000E50E0000}"/>
    <cellStyle name="20% - Accent1 2 2 3 2 5 2 2 2 3" xfId="3984" xr:uid="{00000000-0005-0000-0000-0000E60E0000}"/>
    <cellStyle name="20% - Accent1 2 2 3 2 5 2 2 3" xfId="3985" xr:uid="{00000000-0005-0000-0000-0000E70E0000}"/>
    <cellStyle name="20% - Accent1 2 2 3 2 5 2 2 3 2" xfId="3986" xr:uid="{00000000-0005-0000-0000-0000E80E0000}"/>
    <cellStyle name="20% - Accent1 2 2 3 2 5 2 2 4" xfId="3987" xr:uid="{00000000-0005-0000-0000-0000E90E0000}"/>
    <cellStyle name="20% - Accent1 2 2 3 2 5 2 3" xfId="3988" xr:uid="{00000000-0005-0000-0000-0000EA0E0000}"/>
    <cellStyle name="20% - Accent1 2 2 3 2 5 2 3 2" xfId="3989" xr:uid="{00000000-0005-0000-0000-0000EB0E0000}"/>
    <cellStyle name="20% - Accent1 2 2 3 2 5 2 3 2 2" xfId="3990" xr:uid="{00000000-0005-0000-0000-0000EC0E0000}"/>
    <cellStyle name="20% - Accent1 2 2 3 2 5 2 3 2 2 2" xfId="3991" xr:uid="{00000000-0005-0000-0000-0000ED0E0000}"/>
    <cellStyle name="20% - Accent1 2 2 3 2 5 2 3 2 3" xfId="3992" xr:uid="{00000000-0005-0000-0000-0000EE0E0000}"/>
    <cellStyle name="20% - Accent1 2 2 3 2 5 2 3 3" xfId="3993" xr:uid="{00000000-0005-0000-0000-0000EF0E0000}"/>
    <cellStyle name="20% - Accent1 2 2 3 2 5 2 3 3 2" xfId="3994" xr:uid="{00000000-0005-0000-0000-0000F00E0000}"/>
    <cellStyle name="20% - Accent1 2 2 3 2 5 2 3 4" xfId="3995" xr:uid="{00000000-0005-0000-0000-0000F10E0000}"/>
    <cellStyle name="20% - Accent1 2 2 3 2 5 2 4" xfId="3996" xr:uid="{00000000-0005-0000-0000-0000F20E0000}"/>
    <cellStyle name="20% - Accent1 2 2 3 2 5 2 4 2" xfId="3997" xr:uid="{00000000-0005-0000-0000-0000F30E0000}"/>
    <cellStyle name="20% - Accent1 2 2 3 2 5 2 4 2 2" xfId="3998" xr:uid="{00000000-0005-0000-0000-0000F40E0000}"/>
    <cellStyle name="20% - Accent1 2 2 3 2 5 2 4 2 2 2" xfId="3999" xr:uid="{00000000-0005-0000-0000-0000F50E0000}"/>
    <cellStyle name="20% - Accent1 2 2 3 2 5 2 4 2 3" xfId="4000" xr:uid="{00000000-0005-0000-0000-0000F60E0000}"/>
    <cellStyle name="20% - Accent1 2 2 3 2 5 2 4 3" xfId="4001" xr:uid="{00000000-0005-0000-0000-0000F70E0000}"/>
    <cellStyle name="20% - Accent1 2 2 3 2 5 2 4 3 2" xfId="4002" xr:uid="{00000000-0005-0000-0000-0000F80E0000}"/>
    <cellStyle name="20% - Accent1 2 2 3 2 5 2 4 4" xfId="4003" xr:uid="{00000000-0005-0000-0000-0000F90E0000}"/>
    <cellStyle name="20% - Accent1 2 2 3 2 5 2 5" xfId="4004" xr:uid="{00000000-0005-0000-0000-0000FA0E0000}"/>
    <cellStyle name="20% - Accent1 2 2 3 2 5 2 5 2" xfId="4005" xr:uid="{00000000-0005-0000-0000-0000FB0E0000}"/>
    <cellStyle name="20% - Accent1 2 2 3 2 5 2 5 2 2" xfId="4006" xr:uid="{00000000-0005-0000-0000-0000FC0E0000}"/>
    <cellStyle name="20% - Accent1 2 2 3 2 5 2 5 3" xfId="4007" xr:uid="{00000000-0005-0000-0000-0000FD0E0000}"/>
    <cellStyle name="20% - Accent1 2 2 3 2 5 2 6" xfId="4008" xr:uid="{00000000-0005-0000-0000-0000FE0E0000}"/>
    <cellStyle name="20% - Accent1 2 2 3 2 5 2 6 2" xfId="4009" xr:uid="{00000000-0005-0000-0000-0000FF0E0000}"/>
    <cellStyle name="20% - Accent1 2 2 3 2 5 2 6 2 2" xfId="4010" xr:uid="{00000000-0005-0000-0000-0000000F0000}"/>
    <cellStyle name="20% - Accent1 2 2 3 2 5 2 6 3" xfId="4011" xr:uid="{00000000-0005-0000-0000-0000010F0000}"/>
    <cellStyle name="20% - Accent1 2 2 3 2 5 2 7" xfId="4012" xr:uid="{00000000-0005-0000-0000-0000020F0000}"/>
    <cellStyle name="20% - Accent1 2 2 3 2 5 2 7 2" xfId="4013" xr:uid="{00000000-0005-0000-0000-0000030F0000}"/>
    <cellStyle name="20% - Accent1 2 2 3 2 5 2 8" xfId="4014" xr:uid="{00000000-0005-0000-0000-0000040F0000}"/>
    <cellStyle name="20% - Accent1 2 2 3 2 5 2 8 2" xfId="4015" xr:uid="{00000000-0005-0000-0000-0000050F0000}"/>
    <cellStyle name="20% - Accent1 2 2 3 2 5 2 9" xfId="4016" xr:uid="{00000000-0005-0000-0000-0000060F0000}"/>
    <cellStyle name="20% - Accent1 2 2 3 2 5 3" xfId="4017" xr:uid="{00000000-0005-0000-0000-0000070F0000}"/>
    <cellStyle name="20% - Accent1 2 2 3 2 5 3 2" xfId="4018" xr:uid="{00000000-0005-0000-0000-0000080F0000}"/>
    <cellStyle name="20% - Accent1 2 2 3 2 5 3 2 2" xfId="4019" xr:uid="{00000000-0005-0000-0000-0000090F0000}"/>
    <cellStyle name="20% - Accent1 2 2 3 2 5 3 2 2 2" xfId="4020" xr:uid="{00000000-0005-0000-0000-00000A0F0000}"/>
    <cellStyle name="20% - Accent1 2 2 3 2 5 3 2 2 2 2" xfId="4021" xr:uid="{00000000-0005-0000-0000-00000B0F0000}"/>
    <cellStyle name="20% - Accent1 2 2 3 2 5 3 2 2 3" xfId="4022" xr:uid="{00000000-0005-0000-0000-00000C0F0000}"/>
    <cellStyle name="20% - Accent1 2 2 3 2 5 3 2 3" xfId="4023" xr:uid="{00000000-0005-0000-0000-00000D0F0000}"/>
    <cellStyle name="20% - Accent1 2 2 3 2 5 3 2 3 2" xfId="4024" xr:uid="{00000000-0005-0000-0000-00000E0F0000}"/>
    <cellStyle name="20% - Accent1 2 2 3 2 5 3 2 4" xfId="4025" xr:uid="{00000000-0005-0000-0000-00000F0F0000}"/>
    <cellStyle name="20% - Accent1 2 2 3 2 5 3 3" xfId="4026" xr:uid="{00000000-0005-0000-0000-0000100F0000}"/>
    <cellStyle name="20% - Accent1 2 2 3 2 5 3 3 2" xfId="4027" xr:uid="{00000000-0005-0000-0000-0000110F0000}"/>
    <cellStyle name="20% - Accent1 2 2 3 2 5 3 3 2 2" xfId="4028" xr:uid="{00000000-0005-0000-0000-0000120F0000}"/>
    <cellStyle name="20% - Accent1 2 2 3 2 5 3 3 2 2 2" xfId="4029" xr:uid="{00000000-0005-0000-0000-0000130F0000}"/>
    <cellStyle name="20% - Accent1 2 2 3 2 5 3 3 2 3" xfId="4030" xr:uid="{00000000-0005-0000-0000-0000140F0000}"/>
    <cellStyle name="20% - Accent1 2 2 3 2 5 3 3 3" xfId="4031" xr:uid="{00000000-0005-0000-0000-0000150F0000}"/>
    <cellStyle name="20% - Accent1 2 2 3 2 5 3 3 3 2" xfId="4032" xr:uid="{00000000-0005-0000-0000-0000160F0000}"/>
    <cellStyle name="20% - Accent1 2 2 3 2 5 3 3 4" xfId="4033" xr:uid="{00000000-0005-0000-0000-0000170F0000}"/>
    <cellStyle name="20% - Accent1 2 2 3 2 5 3 4" xfId="4034" xr:uid="{00000000-0005-0000-0000-0000180F0000}"/>
    <cellStyle name="20% - Accent1 2 2 3 2 5 3 4 2" xfId="4035" xr:uid="{00000000-0005-0000-0000-0000190F0000}"/>
    <cellStyle name="20% - Accent1 2 2 3 2 5 3 4 2 2" xfId="4036" xr:uid="{00000000-0005-0000-0000-00001A0F0000}"/>
    <cellStyle name="20% - Accent1 2 2 3 2 5 3 4 2 2 2" xfId="4037" xr:uid="{00000000-0005-0000-0000-00001B0F0000}"/>
    <cellStyle name="20% - Accent1 2 2 3 2 5 3 4 2 3" xfId="4038" xr:uid="{00000000-0005-0000-0000-00001C0F0000}"/>
    <cellStyle name="20% - Accent1 2 2 3 2 5 3 4 3" xfId="4039" xr:uid="{00000000-0005-0000-0000-00001D0F0000}"/>
    <cellStyle name="20% - Accent1 2 2 3 2 5 3 4 3 2" xfId="4040" xr:uid="{00000000-0005-0000-0000-00001E0F0000}"/>
    <cellStyle name="20% - Accent1 2 2 3 2 5 3 4 4" xfId="4041" xr:uid="{00000000-0005-0000-0000-00001F0F0000}"/>
    <cellStyle name="20% - Accent1 2 2 3 2 5 3 5" xfId="4042" xr:uid="{00000000-0005-0000-0000-0000200F0000}"/>
    <cellStyle name="20% - Accent1 2 2 3 2 5 3 5 2" xfId="4043" xr:uid="{00000000-0005-0000-0000-0000210F0000}"/>
    <cellStyle name="20% - Accent1 2 2 3 2 5 3 5 2 2" xfId="4044" xr:uid="{00000000-0005-0000-0000-0000220F0000}"/>
    <cellStyle name="20% - Accent1 2 2 3 2 5 3 5 3" xfId="4045" xr:uid="{00000000-0005-0000-0000-0000230F0000}"/>
    <cellStyle name="20% - Accent1 2 2 3 2 5 3 6" xfId="4046" xr:uid="{00000000-0005-0000-0000-0000240F0000}"/>
    <cellStyle name="20% - Accent1 2 2 3 2 5 3 6 2" xfId="4047" xr:uid="{00000000-0005-0000-0000-0000250F0000}"/>
    <cellStyle name="20% - Accent1 2 2 3 2 5 3 6 2 2" xfId="4048" xr:uid="{00000000-0005-0000-0000-0000260F0000}"/>
    <cellStyle name="20% - Accent1 2 2 3 2 5 3 6 3" xfId="4049" xr:uid="{00000000-0005-0000-0000-0000270F0000}"/>
    <cellStyle name="20% - Accent1 2 2 3 2 5 3 7" xfId="4050" xr:uid="{00000000-0005-0000-0000-0000280F0000}"/>
    <cellStyle name="20% - Accent1 2 2 3 2 5 3 7 2" xfId="4051" xr:uid="{00000000-0005-0000-0000-0000290F0000}"/>
    <cellStyle name="20% - Accent1 2 2 3 2 5 3 8" xfId="4052" xr:uid="{00000000-0005-0000-0000-00002A0F0000}"/>
    <cellStyle name="20% - Accent1 2 2 3 2 5 3 8 2" xfId="4053" xr:uid="{00000000-0005-0000-0000-00002B0F0000}"/>
    <cellStyle name="20% - Accent1 2 2 3 2 5 3 9" xfId="4054" xr:uid="{00000000-0005-0000-0000-00002C0F0000}"/>
    <cellStyle name="20% - Accent1 2 2 3 2 5 4" xfId="4055" xr:uid="{00000000-0005-0000-0000-00002D0F0000}"/>
    <cellStyle name="20% - Accent1 2 2 3 2 5 4 2" xfId="4056" xr:uid="{00000000-0005-0000-0000-00002E0F0000}"/>
    <cellStyle name="20% - Accent1 2 2 3 2 5 4 2 2" xfId="4057" xr:uid="{00000000-0005-0000-0000-00002F0F0000}"/>
    <cellStyle name="20% - Accent1 2 2 3 2 5 4 2 2 2" xfId="4058" xr:uid="{00000000-0005-0000-0000-0000300F0000}"/>
    <cellStyle name="20% - Accent1 2 2 3 2 5 4 2 3" xfId="4059" xr:uid="{00000000-0005-0000-0000-0000310F0000}"/>
    <cellStyle name="20% - Accent1 2 2 3 2 5 4 3" xfId="4060" xr:uid="{00000000-0005-0000-0000-0000320F0000}"/>
    <cellStyle name="20% - Accent1 2 2 3 2 5 4 3 2" xfId="4061" xr:uid="{00000000-0005-0000-0000-0000330F0000}"/>
    <cellStyle name="20% - Accent1 2 2 3 2 5 4 4" xfId="4062" xr:uid="{00000000-0005-0000-0000-0000340F0000}"/>
    <cellStyle name="20% - Accent1 2 2 3 2 5 5" xfId="4063" xr:uid="{00000000-0005-0000-0000-0000350F0000}"/>
    <cellStyle name="20% - Accent1 2 2 3 2 5 5 2" xfId="4064" xr:uid="{00000000-0005-0000-0000-0000360F0000}"/>
    <cellStyle name="20% - Accent1 2 2 3 2 5 5 2 2" xfId="4065" xr:uid="{00000000-0005-0000-0000-0000370F0000}"/>
    <cellStyle name="20% - Accent1 2 2 3 2 5 5 2 2 2" xfId="4066" xr:uid="{00000000-0005-0000-0000-0000380F0000}"/>
    <cellStyle name="20% - Accent1 2 2 3 2 5 5 2 3" xfId="4067" xr:uid="{00000000-0005-0000-0000-0000390F0000}"/>
    <cellStyle name="20% - Accent1 2 2 3 2 5 5 3" xfId="4068" xr:uid="{00000000-0005-0000-0000-00003A0F0000}"/>
    <cellStyle name="20% - Accent1 2 2 3 2 5 5 3 2" xfId="4069" xr:uid="{00000000-0005-0000-0000-00003B0F0000}"/>
    <cellStyle name="20% - Accent1 2 2 3 2 5 5 4" xfId="4070" xr:uid="{00000000-0005-0000-0000-00003C0F0000}"/>
    <cellStyle name="20% - Accent1 2 2 3 2 5 6" xfId="4071" xr:uid="{00000000-0005-0000-0000-00003D0F0000}"/>
    <cellStyle name="20% - Accent1 2 2 3 2 5 6 2" xfId="4072" xr:uid="{00000000-0005-0000-0000-00003E0F0000}"/>
    <cellStyle name="20% - Accent1 2 2 3 2 5 6 2 2" xfId="4073" xr:uid="{00000000-0005-0000-0000-00003F0F0000}"/>
    <cellStyle name="20% - Accent1 2 2 3 2 5 6 2 2 2" xfId="4074" xr:uid="{00000000-0005-0000-0000-0000400F0000}"/>
    <cellStyle name="20% - Accent1 2 2 3 2 5 6 2 3" xfId="4075" xr:uid="{00000000-0005-0000-0000-0000410F0000}"/>
    <cellStyle name="20% - Accent1 2 2 3 2 5 6 3" xfId="4076" xr:uid="{00000000-0005-0000-0000-0000420F0000}"/>
    <cellStyle name="20% - Accent1 2 2 3 2 5 6 3 2" xfId="4077" xr:uid="{00000000-0005-0000-0000-0000430F0000}"/>
    <cellStyle name="20% - Accent1 2 2 3 2 5 6 4" xfId="4078" xr:uid="{00000000-0005-0000-0000-0000440F0000}"/>
    <cellStyle name="20% - Accent1 2 2 3 2 5 7" xfId="4079" xr:uid="{00000000-0005-0000-0000-0000450F0000}"/>
    <cellStyle name="20% - Accent1 2 2 3 2 5 7 2" xfId="4080" xr:uid="{00000000-0005-0000-0000-0000460F0000}"/>
    <cellStyle name="20% - Accent1 2 2 3 2 5 7 2 2" xfId="4081" xr:uid="{00000000-0005-0000-0000-0000470F0000}"/>
    <cellStyle name="20% - Accent1 2 2 3 2 5 7 3" xfId="4082" xr:uid="{00000000-0005-0000-0000-0000480F0000}"/>
    <cellStyle name="20% - Accent1 2 2 3 2 5 8" xfId="4083" xr:uid="{00000000-0005-0000-0000-0000490F0000}"/>
    <cellStyle name="20% - Accent1 2 2 3 2 5 8 2" xfId="4084" xr:uid="{00000000-0005-0000-0000-00004A0F0000}"/>
    <cellStyle name="20% - Accent1 2 2 3 2 5 8 2 2" xfId="4085" xr:uid="{00000000-0005-0000-0000-00004B0F0000}"/>
    <cellStyle name="20% - Accent1 2 2 3 2 5 8 3" xfId="4086" xr:uid="{00000000-0005-0000-0000-00004C0F0000}"/>
    <cellStyle name="20% - Accent1 2 2 3 2 5 9" xfId="4087" xr:uid="{00000000-0005-0000-0000-00004D0F0000}"/>
    <cellStyle name="20% - Accent1 2 2 3 2 5 9 2" xfId="4088" xr:uid="{00000000-0005-0000-0000-00004E0F0000}"/>
    <cellStyle name="20% - Accent1 2 2 3 2 6" xfId="4089" xr:uid="{00000000-0005-0000-0000-00004F0F0000}"/>
    <cellStyle name="20% - Accent1 2 2 3 2 6 2" xfId="4090" xr:uid="{00000000-0005-0000-0000-0000500F0000}"/>
    <cellStyle name="20% - Accent1 2 2 3 2 6 2 2" xfId="4091" xr:uid="{00000000-0005-0000-0000-0000510F0000}"/>
    <cellStyle name="20% - Accent1 2 2 3 2 6 2 2 2" xfId="4092" xr:uid="{00000000-0005-0000-0000-0000520F0000}"/>
    <cellStyle name="20% - Accent1 2 2 3 2 6 2 2 2 2" xfId="4093" xr:uid="{00000000-0005-0000-0000-0000530F0000}"/>
    <cellStyle name="20% - Accent1 2 2 3 2 6 2 2 3" xfId="4094" xr:uid="{00000000-0005-0000-0000-0000540F0000}"/>
    <cellStyle name="20% - Accent1 2 2 3 2 6 2 3" xfId="4095" xr:uid="{00000000-0005-0000-0000-0000550F0000}"/>
    <cellStyle name="20% - Accent1 2 2 3 2 6 2 3 2" xfId="4096" xr:uid="{00000000-0005-0000-0000-0000560F0000}"/>
    <cellStyle name="20% - Accent1 2 2 3 2 6 2 4" xfId="4097" xr:uid="{00000000-0005-0000-0000-0000570F0000}"/>
    <cellStyle name="20% - Accent1 2 2 3 2 6 3" xfId="4098" xr:uid="{00000000-0005-0000-0000-0000580F0000}"/>
    <cellStyle name="20% - Accent1 2 2 3 2 6 3 2" xfId="4099" xr:uid="{00000000-0005-0000-0000-0000590F0000}"/>
    <cellStyle name="20% - Accent1 2 2 3 2 6 3 2 2" xfId="4100" xr:uid="{00000000-0005-0000-0000-00005A0F0000}"/>
    <cellStyle name="20% - Accent1 2 2 3 2 6 3 2 2 2" xfId="4101" xr:uid="{00000000-0005-0000-0000-00005B0F0000}"/>
    <cellStyle name="20% - Accent1 2 2 3 2 6 3 2 3" xfId="4102" xr:uid="{00000000-0005-0000-0000-00005C0F0000}"/>
    <cellStyle name="20% - Accent1 2 2 3 2 6 3 3" xfId="4103" xr:uid="{00000000-0005-0000-0000-00005D0F0000}"/>
    <cellStyle name="20% - Accent1 2 2 3 2 6 3 3 2" xfId="4104" xr:uid="{00000000-0005-0000-0000-00005E0F0000}"/>
    <cellStyle name="20% - Accent1 2 2 3 2 6 3 4" xfId="4105" xr:uid="{00000000-0005-0000-0000-00005F0F0000}"/>
    <cellStyle name="20% - Accent1 2 2 3 2 6 4" xfId="4106" xr:uid="{00000000-0005-0000-0000-0000600F0000}"/>
    <cellStyle name="20% - Accent1 2 2 3 2 6 4 2" xfId="4107" xr:uid="{00000000-0005-0000-0000-0000610F0000}"/>
    <cellStyle name="20% - Accent1 2 2 3 2 6 4 2 2" xfId="4108" xr:uid="{00000000-0005-0000-0000-0000620F0000}"/>
    <cellStyle name="20% - Accent1 2 2 3 2 6 4 2 2 2" xfId="4109" xr:uid="{00000000-0005-0000-0000-0000630F0000}"/>
    <cellStyle name="20% - Accent1 2 2 3 2 6 4 2 3" xfId="4110" xr:uid="{00000000-0005-0000-0000-0000640F0000}"/>
    <cellStyle name="20% - Accent1 2 2 3 2 6 4 3" xfId="4111" xr:uid="{00000000-0005-0000-0000-0000650F0000}"/>
    <cellStyle name="20% - Accent1 2 2 3 2 6 4 3 2" xfId="4112" xr:uid="{00000000-0005-0000-0000-0000660F0000}"/>
    <cellStyle name="20% - Accent1 2 2 3 2 6 4 4" xfId="4113" xr:uid="{00000000-0005-0000-0000-0000670F0000}"/>
    <cellStyle name="20% - Accent1 2 2 3 2 6 5" xfId="4114" xr:uid="{00000000-0005-0000-0000-0000680F0000}"/>
    <cellStyle name="20% - Accent1 2 2 3 2 6 5 2" xfId="4115" xr:uid="{00000000-0005-0000-0000-0000690F0000}"/>
    <cellStyle name="20% - Accent1 2 2 3 2 6 5 2 2" xfId="4116" xr:uid="{00000000-0005-0000-0000-00006A0F0000}"/>
    <cellStyle name="20% - Accent1 2 2 3 2 6 5 3" xfId="4117" xr:uid="{00000000-0005-0000-0000-00006B0F0000}"/>
    <cellStyle name="20% - Accent1 2 2 3 2 6 6" xfId="4118" xr:uid="{00000000-0005-0000-0000-00006C0F0000}"/>
    <cellStyle name="20% - Accent1 2 2 3 2 6 6 2" xfId="4119" xr:uid="{00000000-0005-0000-0000-00006D0F0000}"/>
    <cellStyle name="20% - Accent1 2 2 3 2 6 6 2 2" xfId="4120" xr:uid="{00000000-0005-0000-0000-00006E0F0000}"/>
    <cellStyle name="20% - Accent1 2 2 3 2 6 6 3" xfId="4121" xr:uid="{00000000-0005-0000-0000-00006F0F0000}"/>
    <cellStyle name="20% - Accent1 2 2 3 2 6 7" xfId="4122" xr:uid="{00000000-0005-0000-0000-0000700F0000}"/>
    <cellStyle name="20% - Accent1 2 2 3 2 6 7 2" xfId="4123" xr:uid="{00000000-0005-0000-0000-0000710F0000}"/>
    <cellStyle name="20% - Accent1 2 2 3 2 6 8" xfId="4124" xr:uid="{00000000-0005-0000-0000-0000720F0000}"/>
    <cellStyle name="20% - Accent1 2 2 3 2 6 8 2" xfId="4125" xr:uid="{00000000-0005-0000-0000-0000730F0000}"/>
    <cellStyle name="20% - Accent1 2 2 3 2 6 9" xfId="4126" xr:uid="{00000000-0005-0000-0000-0000740F0000}"/>
    <cellStyle name="20% - Accent1 2 2 3 2 7" xfId="4127" xr:uid="{00000000-0005-0000-0000-0000750F0000}"/>
    <cellStyle name="20% - Accent1 2 2 3 2 7 2" xfId="4128" xr:uid="{00000000-0005-0000-0000-0000760F0000}"/>
    <cellStyle name="20% - Accent1 2 2 3 2 7 2 2" xfId="4129" xr:uid="{00000000-0005-0000-0000-0000770F0000}"/>
    <cellStyle name="20% - Accent1 2 2 3 2 7 2 2 2" xfId="4130" xr:uid="{00000000-0005-0000-0000-0000780F0000}"/>
    <cellStyle name="20% - Accent1 2 2 3 2 7 2 2 2 2" xfId="4131" xr:uid="{00000000-0005-0000-0000-0000790F0000}"/>
    <cellStyle name="20% - Accent1 2 2 3 2 7 2 2 3" xfId="4132" xr:uid="{00000000-0005-0000-0000-00007A0F0000}"/>
    <cellStyle name="20% - Accent1 2 2 3 2 7 2 3" xfId="4133" xr:uid="{00000000-0005-0000-0000-00007B0F0000}"/>
    <cellStyle name="20% - Accent1 2 2 3 2 7 2 3 2" xfId="4134" xr:uid="{00000000-0005-0000-0000-00007C0F0000}"/>
    <cellStyle name="20% - Accent1 2 2 3 2 7 2 4" xfId="4135" xr:uid="{00000000-0005-0000-0000-00007D0F0000}"/>
    <cellStyle name="20% - Accent1 2 2 3 2 7 3" xfId="4136" xr:uid="{00000000-0005-0000-0000-00007E0F0000}"/>
    <cellStyle name="20% - Accent1 2 2 3 2 7 3 2" xfId="4137" xr:uid="{00000000-0005-0000-0000-00007F0F0000}"/>
    <cellStyle name="20% - Accent1 2 2 3 2 7 3 2 2" xfId="4138" xr:uid="{00000000-0005-0000-0000-0000800F0000}"/>
    <cellStyle name="20% - Accent1 2 2 3 2 7 3 2 2 2" xfId="4139" xr:uid="{00000000-0005-0000-0000-0000810F0000}"/>
    <cellStyle name="20% - Accent1 2 2 3 2 7 3 2 3" xfId="4140" xr:uid="{00000000-0005-0000-0000-0000820F0000}"/>
    <cellStyle name="20% - Accent1 2 2 3 2 7 3 3" xfId="4141" xr:uid="{00000000-0005-0000-0000-0000830F0000}"/>
    <cellStyle name="20% - Accent1 2 2 3 2 7 3 3 2" xfId="4142" xr:uid="{00000000-0005-0000-0000-0000840F0000}"/>
    <cellStyle name="20% - Accent1 2 2 3 2 7 3 4" xfId="4143" xr:uid="{00000000-0005-0000-0000-0000850F0000}"/>
    <cellStyle name="20% - Accent1 2 2 3 2 7 4" xfId="4144" xr:uid="{00000000-0005-0000-0000-0000860F0000}"/>
    <cellStyle name="20% - Accent1 2 2 3 2 7 4 2" xfId="4145" xr:uid="{00000000-0005-0000-0000-0000870F0000}"/>
    <cellStyle name="20% - Accent1 2 2 3 2 7 4 2 2" xfId="4146" xr:uid="{00000000-0005-0000-0000-0000880F0000}"/>
    <cellStyle name="20% - Accent1 2 2 3 2 7 4 2 2 2" xfId="4147" xr:uid="{00000000-0005-0000-0000-0000890F0000}"/>
    <cellStyle name="20% - Accent1 2 2 3 2 7 4 2 3" xfId="4148" xr:uid="{00000000-0005-0000-0000-00008A0F0000}"/>
    <cellStyle name="20% - Accent1 2 2 3 2 7 4 3" xfId="4149" xr:uid="{00000000-0005-0000-0000-00008B0F0000}"/>
    <cellStyle name="20% - Accent1 2 2 3 2 7 4 3 2" xfId="4150" xr:uid="{00000000-0005-0000-0000-00008C0F0000}"/>
    <cellStyle name="20% - Accent1 2 2 3 2 7 4 4" xfId="4151" xr:uid="{00000000-0005-0000-0000-00008D0F0000}"/>
    <cellStyle name="20% - Accent1 2 2 3 2 7 5" xfId="4152" xr:uid="{00000000-0005-0000-0000-00008E0F0000}"/>
    <cellStyle name="20% - Accent1 2 2 3 2 7 5 2" xfId="4153" xr:uid="{00000000-0005-0000-0000-00008F0F0000}"/>
    <cellStyle name="20% - Accent1 2 2 3 2 7 5 2 2" xfId="4154" xr:uid="{00000000-0005-0000-0000-0000900F0000}"/>
    <cellStyle name="20% - Accent1 2 2 3 2 7 5 3" xfId="4155" xr:uid="{00000000-0005-0000-0000-0000910F0000}"/>
    <cellStyle name="20% - Accent1 2 2 3 2 7 6" xfId="4156" xr:uid="{00000000-0005-0000-0000-0000920F0000}"/>
    <cellStyle name="20% - Accent1 2 2 3 2 7 6 2" xfId="4157" xr:uid="{00000000-0005-0000-0000-0000930F0000}"/>
    <cellStyle name="20% - Accent1 2 2 3 2 7 6 2 2" xfId="4158" xr:uid="{00000000-0005-0000-0000-0000940F0000}"/>
    <cellStyle name="20% - Accent1 2 2 3 2 7 6 3" xfId="4159" xr:uid="{00000000-0005-0000-0000-0000950F0000}"/>
    <cellStyle name="20% - Accent1 2 2 3 2 7 7" xfId="4160" xr:uid="{00000000-0005-0000-0000-0000960F0000}"/>
    <cellStyle name="20% - Accent1 2 2 3 2 7 7 2" xfId="4161" xr:uid="{00000000-0005-0000-0000-0000970F0000}"/>
    <cellStyle name="20% - Accent1 2 2 3 2 7 8" xfId="4162" xr:uid="{00000000-0005-0000-0000-0000980F0000}"/>
    <cellStyle name="20% - Accent1 2 2 3 2 7 8 2" xfId="4163" xr:uid="{00000000-0005-0000-0000-0000990F0000}"/>
    <cellStyle name="20% - Accent1 2 2 3 2 7 9" xfId="4164" xr:uid="{00000000-0005-0000-0000-00009A0F0000}"/>
    <cellStyle name="20% - Accent1 2 2 3 2 8" xfId="4165" xr:uid="{00000000-0005-0000-0000-00009B0F0000}"/>
    <cellStyle name="20% - Accent1 2 2 3 2 8 2" xfId="4166" xr:uid="{00000000-0005-0000-0000-00009C0F0000}"/>
    <cellStyle name="20% - Accent1 2 2 3 2 8 2 2" xfId="4167" xr:uid="{00000000-0005-0000-0000-00009D0F0000}"/>
    <cellStyle name="20% - Accent1 2 2 3 2 8 2 2 2" xfId="4168" xr:uid="{00000000-0005-0000-0000-00009E0F0000}"/>
    <cellStyle name="20% - Accent1 2 2 3 2 8 2 3" xfId="4169" xr:uid="{00000000-0005-0000-0000-00009F0F0000}"/>
    <cellStyle name="20% - Accent1 2 2 3 2 8 3" xfId="4170" xr:uid="{00000000-0005-0000-0000-0000A00F0000}"/>
    <cellStyle name="20% - Accent1 2 2 3 2 8 3 2" xfId="4171" xr:uid="{00000000-0005-0000-0000-0000A10F0000}"/>
    <cellStyle name="20% - Accent1 2 2 3 2 8 4" xfId="4172" xr:uid="{00000000-0005-0000-0000-0000A20F0000}"/>
    <cellStyle name="20% - Accent1 2 2 3 2 9" xfId="4173" xr:uid="{00000000-0005-0000-0000-0000A30F0000}"/>
    <cellStyle name="20% - Accent1 2 2 3 2 9 2" xfId="4174" xr:uid="{00000000-0005-0000-0000-0000A40F0000}"/>
    <cellStyle name="20% - Accent1 2 2 3 2 9 2 2" xfId="4175" xr:uid="{00000000-0005-0000-0000-0000A50F0000}"/>
    <cellStyle name="20% - Accent1 2 2 3 2 9 2 2 2" xfId="4176" xr:uid="{00000000-0005-0000-0000-0000A60F0000}"/>
    <cellStyle name="20% - Accent1 2 2 3 2 9 2 3" xfId="4177" xr:uid="{00000000-0005-0000-0000-0000A70F0000}"/>
    <cellStyle name="20% - Accent1 2 2 3 2 9 3" xfId="4178" xr:uid="{00000000-0005-0000-0000-0000A80F0000}"/>
    <cellStyle name="20% - Accent1 2 2 3 2 9 3 2" xfId="4179" xr:uid="{00000000-0005-0000-0000-0000A90F0000}"/>
    <cellStyle name="20% - Accent1 2 2 3 2 9 4" xfId="4180" xr:uid="{00000000-0005-0000-0000-0000AA0F0000}"/>
    <cellStyle name="20% - Accent1 2 2 3 3" xfId="4181" xr:uid="{00000000-0005-0000-0000-0000AB0F0000}"/>
    <cellStyle name="20% - Accent1 2 2 3 3 10" xfId="4182" xr:uid="{00000000-0005-0000-0000-0000AC0F0000}"/>
    <cellStyle name="20% - Accent1 2 2 3 3 10 2" xfId="4183" xr:uid="{00000000-0005-0000-0000-0000AD0F0000}"/>
    <cellStyle name="20% - Accent1 2 2 3 3 10 2 2" xfId="4184" xr:uid="{00000000-0005-0000-0000-0000AE0F0000}"/>
    <cellStyle name="20% - Accent1 2 2 3 3 10 3" xfId="4185" xr:uid="{00000000-0005-0000-0000-0000AF0F0000}"/>
    <cellStyle name="20% - Accent1 2 2 3 3 11" xfId="4186" xr:uid="{00000000-0005-0000-0000-0000B00F0000}"/>
    <cellStyle name="20% - Accent1 2 2 3 3 11 2" xfId="4187" xr:uid="{00000000-0005-0000-0000-0000B10F0000}"/>
    <cellStyle name="20% - Accent1 2 2 3 3 11 2 2" xfId="4188" xr:uid="{00000000-0005-0000-0000-0000B20F0000}"/>
    <cellStyle name="20% - Accent1 2 2 3 3 11 3" xfId="4189" xr:uid="{00000000-0005-0000-0000-0000B30F0000}"/>
    <cellStyle name="20% - Accent1 2 2 3 3 12" xfId="4190" xr:uid="{00000000-0005-0000-0000-0000B40F0000}"/>
    <cellStyle name="20% - Accent1 2 2 3 3 12 2" xfId="4191" xr:uid="{00000000-0005-0000-0000-0000B50F0000}"/>
    <cellStyle name="20% - Accent1 2 2 3 3 13" xfId="4192" xr:uid="{00000000-0005-0000-0000-0000B60F0000}"/>
    <cellStyle name="20% - Accent1 2 2 3 3 13 2" xfId="4193" xr:uid="{00000000-0005-0000-0000-0000B70F0000}"/>
    <cellStyle name="20% - Accent1 2 2 3 3 14" xfId="4194" xr:uid="{00000000-0005-0000-0000-0000B80F0000}"/>
    <cellStyle name="20% - Accent1 2 2 3 3 2" xfId="4195" xr:uid="{00000000-0005-0000-0000-0000B90F0000}"/>
    <cellStyle name="20% - Accent1 2 2 3 3 2 10" xfId="4196" xr:uid="{00000000-0005-0000-0000-0000BA0F0000}"/>
    <cellStyle name="20% - Accent1 2 2 3 3 2 10 2" xfId="4197" xr:uid="{00000000-0005-0000-0000-0000BB0F0000}"/>
    <cellStyle name="20% - Accent1 2 2 3 3 2 11" xfId="4198" xr:uid="{00000000-0005-0000-0000-0000BC0F0000}"/>
    <cellStyle name="20% - Accent1 2 2 3 3 2 2" xfId="4199" xr:uid="{00000000-0005-0000-0000-0000BD0F0000}"/>
    <cellStyle name="20% - Accent1 2 2 3 3 2 2 2" xfId="4200" xr:uid="{00000000-0005-0000-0000-0000BE0F0000}"/>
    <cellStyle name="20% - Accent1 2 2 3 3 2 2 2 2" xfId="4201" xr:uid="{00000000-0005-0000-0000-0000BF0F0000}"/>
    <cellStyle name="20% - Accent1 2 2 3 3 2 2 2 2 2" xfId="4202" xr:uid="{00000000-0005-0000-0000-0000C00F0000}"/>
    <cellStyle name="20% - Accent1 2 2 3 3 2 2 2 2 2 2" xfId="4203" xr:uid="{00000000-0005-0000-0000-0000C10F0000}"/>
    <cellStyle name="20% - Accent1 2 2 3 3 2 2 2 2 3" xfId="4204" xr:uid="{00000000-0005-0000-0000-0000C20F0000}"/>
    <cellStyle name="20% - Accent1 2 2 3 3 2 2 2 3" xfId="4205" xr:uid="{00000000-0005-0000-0000-0000C30F0000}"/>
    <cellStyle name="20% - Accent1 2 2 3 3 2 2 2 3 2" xfId="4206" xr:uid="{00000000-0005-0000-0000-0000C40F0000}"/>
    <cellStyle name="20% - Accent1 2 2 3 3 2 2 2 4" xfId="4207" xr:uid="{00000000-0005-0000-0000-0000C50F0000}"/>
    <cellStyle name="20% - Accent1 2 2 3 3 2 2 3" xfId="4208" xr:uid="{00000000-0005-0000-0000-0000C60F0000}"/>
    <cellStyle name="20% - Accent1 2 2 3 3 2 2 3 2" xfId="4209" xr:uid="{00000000-0005-0000-0000-0000C70F0000}"/>
    <cellStyle name="20% - Accent1 2 2 3 3 2 2 3 2 2" xfId="4210" xr:uid="{00000000-0005-0000-0000-0000C80F0000}"/>
    <cellStyle name="20% - Accent1 2 2 3 3 2 2 3 2 2 2" xfId="4211" xr:uid="{00000000-0005-0000-0000-0000C90F0000}"/>
    <cellStyle name="20% - Accent1 2 2 3 3 2 2 3 2 3" xfId="4212" xr:uid="{00000000-0005-0000-0000-0000CA0F0000}"/>
    <cellStyle name="20% - Accent1 2 2 3 3 2 2 3 3" xfId="4213" xr:uid="{00000000-0005-0000-0000-0000CB0F0000}"/>
    <cellStyle name="20% - Accent1 2 2 3 3 2 2 3 3 2" xfId="4214" xr:uid="{00000000-0005-0000-0000-0000CC0F0000}"/>
    <cellStyle name="20% - Accent1 2 2 3 3 2 2 3 4" xfId="4215" xr:uid="{00000000-0005-0000-0000-0000CD0F0000}"/>
    <cellStyle name="20% - Accent1 2 2 3 3 2 2 4" xfId="4216" xr:uid="{00000000-0005-0000-0000-0000CE0F0000}"/>
    <cellStyle name="20% - Accent1 2 2 3 3 2 2 4 2" xfId="4217" xr:uid="{00000000-0005-0000-0000-0000CF0F0000}"/>
    <cellStyle name="20% - Accent1 2 2 3 3 2 2 4 2 2" xfId="4218" xr:uid="{00000000-0005-0000-0000-0000D00F0000}"/>
    <cellStyle name="20% - Accent1 2 2 3 3 2 2 4 2 2 2" xfId="4219" xr:uid="{00000000-0005-0000-0000-0000D10F0000}"/>
    <cellStyle name="20% - Accent1 2 2 3 3 2 2 4 2 3" xfId="4220" xr:uid="{00000000-0005-0000-0000-0000D20F0000}"/>
    <cellStyle name="20% - Accent1 2 2 3 3 2 2 4 3" xfId="4221" xr:uid="{00000000-0005-0000-0000-0000D30F0000}"/>
    <cellStyle name="20% - Accent1 2 2 3 3 2 2 4 3 2" xfId="4222" xr:uid="{00000000-0005-0000-0000-0000D40F0000}"/>
    <cellStyle name="20% - Accent1 2 2 3 3 2 2 4 4" xfId="4223" xr:uid="{00000000-0005-0000-0000-0000D50F0000}"/>
    <cellStyle name="20% - Accent1 2 2 3 3 2 2 5" xfId="4224" xr:uid="{00000000-0005-0000-0000-0000D60F0000}"/>
    <cellStyle name="20% - Accent1 2 2 3 3 2 2 5 2" xfId="4225" xr:uid="{00000000-0005-0000-0000-0000D70F0000}"/>
    <cellStyle name="20% - Accent1 2 2 3 3 2 2 5 2 2" xfId="4226" xr:uid="{00000000-0005-0000-0000-0000D80F0000}"/>
    <cellStyle name="20% - Accent1 2 2 3 3 2 2 5 3" xfId="4227" xr:uid="{00000000-0005-0000-0000-0000D90F0000}"/>
    <cellStyle name="20% - Accent1 2 2 3 3 2 2 6" xfId="4228" xr:uid="{00000000-0005-0000-0000-0000DA0F0000}"/>
    <cellStyle name="20% - Accent1 2 2 3 3 2 2 6 2" xfId="4229" xr:uid="{00000000-0005-0000-0000-0000DB0F0000}"/>
    <cellStyle name="20% - Accent1 2 2 3 3 2 2 6 2 2" xfId="4230" xr:uid="{00000000-0005-0000-0000-0000DC0F0000}"/>
    <cellStyle name="20% - Accent1 2 2 3 3 2 2 6 3" xfId="4231" xr:uid="{00000000-0005-0000-0000-0000DD0F0000}"/>
    <cellStyle name="20% - Accent1 2 2 3 3 2 2 7" xfId="4232" xr:uid="{00000000-0005-0000-0000-0000DE0F0000}"/>
    <cellStyle name="20% - Accent1 2 2 3 3 2 2 7 2" xfId="4233" xr:uid="{00000000-0005-0000-0000-0000DF0F0000}"/>
    <cellStyle name="20% - Accent1 2 2 3 3 2 2 8" xfId="4234" xr:uid="{00000000-0005-0000-0000-0000E00F0000}"/>
    <cellStyle name="20% - Accent1 2 2 3 3 2 2 8 2" xfId="4235" xr:uid="{00000000-0005-0000-0000-0000E10F0000}"/>
    <cellStyle name="20% - Accent1 2 2 3 3 2 2 9" xfId="4236" xr:uid="{00000000-0005-0000-0000-0000E20F0000}"/>
    <cellStyle name="20% - Accent1 2 2 3 3 2 3" xfId="4237" xr:uid="{00000000-0005-0000-0000-0000E30F0000}"/>
    <cellStyle name="20% - Accent1 2 2 3 3 2 3 2" xfId="4238" xr:uid="{00000000-0005-0000-0000-0000E40F0000}"/>
    <cellStyle name="20% - Accent1 2 2 3 3 2 3 2 2" xfId="4239" xr:uid="{00000000-0005-0000-0000-0000E50F0000}"/>
    <cellStyle name="20% - Accent1 2 2 3 3 2 3 2 2 2" xfId="4240" xr:uid="{00000000-0005-0000-0000-0000E60F0000}"/>
    <cellStyle name="20% - Accent1 2 2 3 3 2 3 2 2 2 2" xfId="4241" xr:uid="{00000000-0005-0000-0000-0000E70F0000}"/>
    <cellStyle name="20% - Accent1 2 2 3 3 2 3 2 2 3" xfId="4242" xr:uid="{00000000-0005-0000-0000-0000E80F0000}"/>
    <cellStyle name="20% - Accent1 2 2 3 3 2 3 2 3" xfId="4243" xr:uid="{00000000-0005-0000-0000-0000E90F0000}"/>
    <cellStyle name="20% - Accent1 2 2 3 3 2 3 2 3 2" xfId="4244" xr:uid="{00000000-0005-0000-0000-0000EA0F0000}"/>
    <cellStyle name="20% - Accent1 2 2 3 3 2 3 2 4" xfId="4245" xr:uid="{00000000-0005-0000-0000-0000EB0F0000}"/>
    <cellStyle name="20% - Accent1 2 2 3 3 2 3 3" xfId="4246" xr:uid="{00000000-0005-0000-0000-0000EC0F0000}"/>
    <cellStyle name="20% - Accent1 2 2 3 3 2 3 3 2" xfId="4247" xr:uid="{00000000-0005-0000-0000-0000ED0F0000}"/>
    <cellStyle name="20% - Accent1 2 2 3 3 2 3 3 2 2" xfId="4248" xr:uid="{00000000-0005-0000-0000-0000EE0F0000}"/>
    <cellStyle name="20% - Accent1 2 2 3 3 2 3 3 2 2 2" xfId="4249" xr:uid="{00000000-0005-0000-0000-0000EF0F0000}"/>
    <cellStyle name="20% - Accent1 2 2 3 3 2 3 3 2 3" xfId="4250" xr:uid="{00000000-0005-0000-0000-0000F00F0000}"/>
    <cellStyle name="20% - Accent1 2 2 3 3 2 3 3 3" xfId="4251" xr:uid="{00000000-0005-0000-0000-0000F10F0000}"/>
    <cellStyle name="20% - Accent1 2 2 3 3 2 3 3 3 2" xfId="4252" xr:uid="{00000000-0005-0000-0000-0000F20F0000}"/>
    <cellStyle name="20% - Accent1 2 2 3 3 2 3 3 4" xfId="4253" xr:uid="{00000000-0005-0000-0000-0000F30F0000}"/>
    <cellStyle name="20% - Accent1 2 2 3 3 2 3 4" xfId="4254" xr:uid="{00000000-0005-0000-0000-0000F40F0000}"/>
    <cellStyle name="20% - Accent1 2 2 3 3 2 3 4 2" xfId="4255" xr:uid="{00000000-0005-0000-0000-0000F50F0000}"/>
    <cellStyle name="20% - Accent1 2 2 3 3 2 3 4 2 2" xfId="4256" xr:uid="{00000000-0005-0000-0000-0000F60F0000}"/>
    <cellStyle name="20% - Accent1 2 2 3 3 2 3 4 2 2 2" xfId="4257" xr:uid="{00000000-0005-0000-0000-0000F70F0000}"/>
    <cellStyle name="20% - Accent1 2 2 3 3 2 3 4 2 3" xfId="4258" xr:uid="{00000000-0005-0000-0000-0000F80F0000}"/>
    <cellStyle name="20% - Accent1 2 2 3 3 2 3 4 3" xfId="4259" xr:uid="{00000000-0005-0000-0000-0000F90F0000}"/>
    <cellStyle name="20% - Accent1 2 2 3 3 2 3 4 3 2" xfId="4260" xr:uid="{00000000-0005-0000-0000-0000FA0F0000}"/>
    <cellStyle name="20% - Accent1 2 2 3 3 2 3 4 4" xfId="4261" xr:uid="{00000000-0005-0000-0000-0000FB0F0000}"/>
    <cellStyle name="20% - Accent1 2 2 3 3 2 3 5" xfId="4262" xr:uid="{00000000-0005-0000-0000-0000FC0F0000}"/>
    <cellStyle name="20% - Accent1 2 2 3 3 2 3 5 2" xfId="4263" xr:uid="{00000000-0005-0000-0000-0000FD0F0000}"/>
    <cellStyle name="20% - Accent1 2 2 3 3 2 3 5 2 2" xfId="4264" xr:uid="{00000000-0005-0000-0000-0000FE0F0000}"/>
    <cellStyle name="20% - Accent1 2 2 3 3 2 3 5 3" xfId="4265" xr:uid="{00000000-0005-0000-0000-0000FF0F0000}"/>
    <cellStyle name="20% - Accent1 2 2 3 3 2 3 6" xfId="4266" xr:uid="{00000000-0005-0000-0000-000000100000}"/>
    <cellStyle name="20% - Accent1 2 2 3 3 2 3 6 2" xfId="4267" xr:uid="{00000000-0005-0000-0000-000001100000}"/>
    <cellStyle name="20% - Accent1 2 2 3 3 2 3 6 2 2" xfId="4268" xr:uid="{00000000-0005-0000-0000-000002100000}"/>
    <cellStyle name="20% - Accent1 2 2 3 3 2 3 6 3" xfId="4269" xr:uid="{00000000-0005-0000-0000-000003100000}"/>
    <cellStyle name="20% - Accent1 2 2 3 3 2 3 7" xfId="4270" xr:uid="{00000000-0005-0000-0000-000004100000}"/>
    <cellStyle name="20% - Accent1 2 2 3 3 2 3 7 2" xfId="4271" xr:uid="{00000000-0005-0000-0000-000005100000}"/>
    <cellStyle name="20% - Accent1 2 2 3 3 2 3 8" xfId="4272" xr:uid="{00000000-0005-0000-0000-000006100000}"/>
    <cellStyle name="20% - Accent1 2 2 3 3 2 3 8 2" xfId="4273" xr:uid="{00000000-0005-0000-0000-000007100000}"/>
    <cellStyle name="20% - Accent1 2 2 3 3 2 3 9" xfId="4274" xr:uid="{00000000-0005-0000-0000-000008100000}"/>
    <cellStyle name="20% - Accent1 2 2 3 3 2 4" xfId="4275" xr:uid="{00000000-0005-0000-0000-000009100000}"/>
    <cellStyle name="20% - Accent1 2 2 3 3 2 4 2" xfId="4276" xr:uid="{00000000-0005-0000-0000-00000A100000}"/>
    <cellStyle name="20% - Accent1 2 2 3 3 2 4 2 2" xfId="4277" xr:uid="{00000000-0005-0000-0000-00000B100000}"/>
    <cellStyle name="20% - Accent1 2 2 3 3 2 4 2 2 2" xfId="4278" xr:uid="{00000000-0005-0000-0000-00000C100000}"/>
    <cellStyle name="20% - Accent1 2 2 3 3 2 4 2 3" xfId="4279" xr:uid="{00000000-0005-0000-0000-00000D100000}"/>
    <cellStyle name="20% - Accent1 2 2 3 3 2 4 3" xfId="4280" xr:uid="{00000000-0005-0000-0000-00000E100000}"/>
    <cellStyle name="20% - Accent1 2 2 3 3 2 4 3 2" xfId="4281" xr:uid="{00000000-0005-0000-0000-00000F100000}"/>
    <cellStyle name="20% - Accent1 2 2 3 3 2 4 4" xfId="4282" xr:uid="{00000000-0005-0000-0000-000010100000}"/>
    <cellStyle name="20% - Accent1 2 2 3 3 2 5" xfId="4283" xr:uid="{00000000-0005-0000-0000-000011100000}"/>
    <cellStyle name="20% - Accent1 2 2 3 3 2 5 2" xfId="4284" xr:uid="{00000000-0005-0000-0000-000012100000}"/>
    <cellStyle name="20% - Accent1 2 2 3 3 2 5 2 2" xfId="4285" xr:uid="{00000000-0005-0000-0000-000013100000}"/>
    <cellStyle name="20% - Accent1 2 2 3 3 2 5 2 2 2" xfId="4286" xr:uid="{00000000-0005-0000-0000-000014100000}"/>
    <cellStyle name="20% - Accent1 2 2 3 3 2 5 2 3" xfId="4287" xr:uid="{00000000-0005-0000-0000-000015100000}"/>
    <cellStyle name="20% - Accent1 2 2 3 3 2 5 3" xfId="4288" xr:uid="{00000000-0005-0000-0000-000016100000}"/>
    <cellStyle name="20% - Accent1 2 2 3 3 2 5 3 2" xfId="4289" xr:uid="{00000000-0005-0000-0000-000017100000}"/>
    <cellStyle name="20% - Accent1 2 2 3 3 2 5 4" xfId="4290" xr:uid="{00000000-0005-0000-0000-000018100000}"/>
    <cellStyle name="20% - Accent1 2 2 3 3 2 6" xfId="4291" xr:uid="{00000000-0005-0000-0000-000019100000}"/>
    <cellStyle name="20% - Accent1 2 2 3 3 2 6 2" xfId="4292" xr:uid="{00000000-0005-0000-0000-00001A100000}"/>
    <cellStyle name="20% - Accent1 2 2 3 3 2 6 2 2" xfId="4293" xr:uid="{00000000-0005-0000-0000-00001B100000}"/>
    <cellStyle name="20% - Accent1 2 2 3 3 2 6 2 2 2" xfId="4294" xr:uid="{00000000-0005-0000-0000-00001C100000}"/>
    <cellStyle name="20% - Accent1 2 2 3 3 2 6 2 3" xfId="4295" xr:uid="{00000000-0005-0000-0000-00001D100000}"/>
    <cellStyle name="20% - Accent1 2 2 3 3 2 6 3" xfId="4296" xr:uid="{00000000-0005-0000-0000-00001E100000}"/>
    <cellStyle name="20% - Accent1 2 2 3 3 2 6 3 2" xfId="4297" xr:uid="{00000000-0005-0000-0000-00001F100000}"/>
    <cellStyle name="20% - Accent1 2 2 3 3 2 6 4" xfId="4298" xr:uid="{00000000-0005-0000-0000-000020100000}"/>
    <cellStyle name="20% - Accent1 2 2 3 3 2 7" xfId="4299" xr:uid="{00000000-0005-0000-0000-000021100000}"/>
    <cellStyle name="20% - Accent1 2 2 3 3 2 7 2" xfId="4300" xr:uid="{00000000-0005-0000-0000-000022100000}"/>
    <cellStyle name="20% - Accent1 2 2 3 3 2 7 2 2" xfId="4301" xr:uid="{00000000-0005-0000-0000-000023100000}"/>
    <cellStyle name="20% - Accent1 2 2 3 3 2 7 3" xfId="4302" xr:uid="{00000000-0005-0000-0000-000024100000}"/>
    <cellStyle name="20% - Accent1 2 2 3 3 2 8" xfId="4303" xr:uid="{00000000-0005-0000-0000-000025100000}"/>
    <cellStyle name="20% - Accent1 2 2 3 3 2 8 2" xfId="4304" xr:uid="{00000000-0005-0000-0000-000026100000}"/>
    <cellStyle name="20% - Accent1 2 2 3 3 2 8 2 2" xfId="4305" xr:uid="{00000000-0005-0000-0000-000027100000}"/>
    <cellStyle name="20% - Accent1 2 2 3 3 2 8 3" xfId="4306" xr:uid="{00000000-0005-0000-0000-000028100000}"/>
    <cellStyle name="20% - Accent1 2 2 3 3 2 9" xfId="4307" xr:uid="{00000000-0005-0000-0000-000029100000}"/>
    <cellStyle name="20% - Accent1 2 2 3 3 2 9 2" xfId="4308" xr:uid="{00000000-0005-0000-0000-00002A100000}"/>
    <cellStyle name="20% - Accent1 2 2 3 3 3" xfId="4309" xr:uid="{00000000-0005-0000-0000-00002B100000}"/>
    <cellStyle name="20% - Accent1 2 2 3 3 3 10" xfId="4310" xr:uid="{00000000-0005-0000-0000-00002C100000}"/>
    <cellStyle name="20% - Accent1 2 2 3 3 3 10 2" xfId="4311" xr:uid="{00000000-0005-0000-0000-00002D100000}"/>
    <cellStyle name="20% - Accent1 2 2 3 3 3 11" xfId="4312" xr:uid="{00000000-0005-0000-0000-00002E100000}"/>
    <cellStyle name="20% - Accent1 2 2 3 3 3 2" xfId="4313" xr:uid="{00000000-0005-0000-0000-00002F100000}"/>
    <cellStyle name="20% - Accent1 2 2 3 3 3 2 2" xfId="4314" xr:uid="{00000000-0005-0000-0000-000030100000}"/>
    <cellStyle name="20% - Accent1 2 2 3 3 3 2 2 2" xfId="4315" xr:uid="{00000000-0005-0000-0000-000031100000}"/>
    <cellStyle name="20% - Accent1 2 2 3 3 3 2 2 2 2" xfId="4316" xr:uid="{00000000-0005-0000-0000-000032100000}"/>
    <cellStyle name="20% - Accent1 2 2 3 3 3 2 2 2 2 2" xfId="4317" xr:uid="{00000000-0005-0000-0000-000033100000}"/>
    <cellStyle name="20% - Accent1 2 2 3 3 3 2 2 2 3" xfId="4318" xr:uid="{00000000-0005-0000-0000-000034100000}"/>
    <cellStyle name="20% - Accent1 2 2 3 3 3 2 2 3" xfId="4319" xr:uid="{00000000-0005-0000-0000-000035100000}"/>
    <cellStyle name="20% - Accent1 2 2 3 3 3 2 2 3 2" xfId="4320" xr:uid="{00000000-0005-0000-0000-000036100000}"/>
    <cellStyle name="20% - Accent1 2 2 3 3 3 2 2 4" xfId="4321" xr:uid="{00000000-0005-0000-0000-000037100000}"/>
    <cellStyle name="20% - Accent1 2 2 3 3 3 2 3" xfId="4322" xr:uid="{00000000-0005-0000-0000-000038100000}"/>
    <cellStyle name="20% - Accent1 2 2 3 3 3 2 3 2" xfId="4323" xr:uid="{00000000-0005-0000-0000-000039100000}"/>
    <cellStyle name="20% - Accent1 2 2 3 3 3 2 3 2 2" xfId="4324" xr:uid="{00000000-0005-0000-0000-00003A100000}"/>
    <cellStyle name="20% - Accent1 2 2 3 3 3 2 3 2 2 2" xfId="4325" xr:uid="{00000000-0005-0000-0000-00003B100000}"/>
    <cellStyle name="20% - Accent1 2 2 3 3 3 2 3 2 3" xfId="4326" xr:uid="{00000000-0005-0000-0000-00003C100000}"/>
    <cellStyle name="20% - Accent1 2 2 3 3 3 2 3 3" xfId="4327" xr:uid="{00000000-0005-0000-0000-00003D100000}"/>
    <cellStyle name="20% - Accent1 2 2 3 3 3 2 3 3 2" xfId="4328" xr:uid="{00000000-0005-0000-0000-00003E100000}"/>
    <cellStyle name="20% - Accent1 2 2 3 3 3 2 3 4" xfId="4329" xr:uid="{00000000-0005-0000-0000-00003F100000}"/>
    <cellStyle name="20% - Accent1 2 2 3 3 3 2 4" xfId="4330" xr:uid="{00000000-0005-0000-0000-000040100000}"/>
    <cellStyle name="20% - Accent1 2 2 3 3 3 2 4 2" xfId="4331" xr:uid="{00000000-0005-0000-0000-000041100000}"/>
    <cellStyle name="20% - Accent1 2 2 3 3 3 2 4 2 2" xfId="4332" xr:uid="{00000000-0005-0000-0000-000042100000}"/>
    <cellStyle name="20% - Accent1 2 2 3 3 3 2 4 2 2 2" xfId="4333" xr:uid="{00000000-0005-0000-0000-000043100000}"/>
    <cellStyle name="20% - Accent1 2 2 3 3 3 2 4 2 3" xfId="4334" xr:uid="{00000000-0005-0000-0000-000044100000}"/>
    <cellStyle name="20% - Accent1 2 2 3 3 3 2 4 3" xfId="4335" xr:uid="{00000000-0005-0000-0000-000045100000}"/>
    <cellStyle name="20% - Accent1 2 2 3 3 3 2 4 3 2" xfId="4336" xr:uid="{00000000-0005-0000-0000-000046100000}"/>
    <cellStyle name="20% - Accent1 2 2 3 3 3 2 4 4" xfId="4337" xr:uid="{00000000-0005-0000-0000-000047100000}"/>
    <cellStyle name="20% - Accent1 2 2 3 3 3 2 5" xfId="4338" xr:uid="{00000000-0005-0000-0000-000048100000}"/>
    <cellStyle name="20% - Accent1 2 2 3 3 3 2 5 2" xfId="4339" xr:uid="{00000000-0005-0000-0000-000049100000}"/>
    <cellStyle name="20% - Accent1 2 2 3 3 3 2 5 2 2" xfId="4340" xr:uid="{00000000-0005-0000-0000-00004A100000}"/>
    <cellStyle name="20% - Accent1 2 2 3 3 3 2 5 3" xfId="4341" xr:uid="{00000000-0005-0000-0000-00004B100000}"/>
    <cellStyle name="20% - Accent1 2 2 3 3 3 2 6" xfId="4342" xr:uid="{00000000-0005-0000-0000-00004C100000}"/>
    <cellStyle name="20% - Accent1 2 2 3 3 3 2 6 2" xfId="4343" xr:uid="{00000000-0005-0000-0000-00004D100000}"/>
    <cellStyle name="20% - Accent1 2 2 3 3 3 2 6 2 2" xfId="4344" xr:uid="{00000000-0005-0000-0000-00004E100000}"/>
    <cellStyle name="20% - Accent1 2 2 3 3 3 2 6 3" xfId="4345" xr:uid="{00000000-0005-0000-0000-00004F100000}"/>
    <cellStyle name="20% - Accent1 2 2 3 3 3 2 7" xfId="4346" xr:uid="{00000000-0005-0000-0000-000050100000}"/>
    <cellStyle name="20% - Accent1 2 2 3 3 3 2 7 2" xfId="4347" xr:uid="{00000000-0005-0000-0000-000051100000}"/>
    <cellStyle name="20% - Accent1 2 2 3 3 3 2 8" xfId="4348" xr:uid="{00000000-0005-0000-0000-000052100000}"/>
    <cellStyle name="20% - Accent1 2 2 3 3 3 2 8 2" xfId="4349" xr:uid="{00000000-0005-0000-0000-000053100000}"/>
    <cellStyle name="20% - Accent1 2 2 3 3 3 2 9" xfId="4350" xr:uid="{00000000-0005-0000-0000-000054100000}"/>
    <cellStyle name="20% - Accent1 2 2 3 3 3 3" xfId="4351" xr:uid="{00000000-0005-0000-0000-000055100000}"/>
    <cellStyle name="20% - Accent1 2 2 3 3 3 3 2" xfId="4352" xr:uid="{00000000-0005-0000-0000-000056100000}"/>
    <cellStyle name="20% - Accent1 2 2 3 3 3 3 2 2" xfId="4353" xr:uid="{00000000-0005-0000-0000-000057100000}"/>
    <cellStyle name="20% - Accent1 2 2 3 3 3 3 2 2 2" xfId="4354" xr:uid="{00000000-0005-0000-0000-000058100000}"/>
    <cellStyle name="20% - Accent1 2 2 3 3 3 3 2 2 2 2" xfId="4355" xr:uid="{00000000-0005-0000-0000-000059100000}"/>
    <cellStyle name="20% - Accent1 2 2 3 3 3 3 2 2 3" xfId="4356" xr:uid="{00000000-0005-0000-0000-00005A100000}"/>
    <cellStyle name="20% - Accent1 2 2 3 3 3 3 2 3" xfId="4357" xr:uid="{00000000-0005-0000-0000-00005B100000}"/>
    <cellStyle name="20% - Accent1 2 2 3 3 3 3 2 3 2" xfId="4358" xr:uid="{00000000-0005-0000-0000-00005C100000}"/>
    <cellStyle name="20% - Accent1 2 2 3 3 3 3 2 4" xfId="4359" xr:uid="{00000000-0005-0000-0000-00005D100000}"/>
    <cellStyle name="20% - Accent1 2 2 3 3 3 3 3" xfId="4360" xr:uid="{00000000-0005-0000-0000-00005E100000}"/>
    <cellStyle name="20% - Accent1 2 2 3 3 3 3 3 2" xfId="4361" xr:uid="{00000000-0005-0000-0000-00005F100000}"/>
    <cellStyle name="20% - Accent1 2 2 3 3 3 3 3 2 2" xfId="4362" xr:uid="{00000000-0005-0000-0000-000060100000}"/>
    <cellStyle name="20% - Accent1 2 2 3 3 3 3 3 2 2 2" xfId="4363" xr:uid="{00000000-0005-0000-0000-000061100000}"/>
    <cellStyle name="20% - Accent1 2 2 3 3 3 3 3 2 3" xfId="4364" xr:uid="{00000000-0005-0000-0000-000062100000}"/>
    <cellStyle name="20% - Accent1 2 2 3 3 3 3 3 3" xfId="4365" xr:uid="{00000000-0005-0000-0000-000063100000}"/>
    <cellStyle name="20% - Accent1 2 2 3 3 3 3 3 3 2" xfId="4366" xr:uid="{00000000-0005-0000-0000-000064100000}"/>
    <cellStyle name="20% - Accent1 2 2 3 3 3 3 3 4" xfId="4367" xr:uid="{00000000-0005-0000-0000-000065100000}"/>
    <cellStyle name="20% - Accent1 2 2 3 3 3 3 4" xfId="4368" xr:uid="{00000000-0005-0000-0000-000066100000}"/>
    <cellStyle name="20% - Accent1 2 2 3 3 3 3 4 2" xfId="4369" xr:uid="{00000000-0005-0000-0000-000067100000}"/>
    <cellStyle name="20% - Accent1 2 2 3 3 3 3 4 2 2" xfId="4370" xr:uid="{00000000-0005-0000-0000-000068100000}"/>
    <cellStyle name="20% - Accent1 2 2 3 3 3 3 4 2 2 2" xfId="4371" xr:uid="{00000000-0005-0000-0000-000069100000}"/>
    <cellStyle name="20% - Accent1 2 2 3 3 3 3 4 2 3" xfId="4372" xr:uid="{00000000-0005-0000-0000-00006A100000}"/>
    <cellStyle name="20% - Accent1 2 2 3 3 3 3 4 3" xfId="4373" xr:uid="{00000000-0005-0000-0000-00006B100000}"/>
    <cellStyle name="20% - Accent1 2 2 3 3 3 3 4 3 2" xfId="4374" xr:uid="{00000000-0005-0000-0000-00006C100000}"/>
    <cellStyle name="20% - Accent1 2 2 3 3 3 3 4 4" xfId="4375" xr:uid="{00000000-0005-0000-0000-00006D100000}"/>
    <cellStyle name="20% - Accent1 2 2 3 3 3 3 5" xfId="4376" xr:uid="{00000000-0005-0000-0000-00006E100000}"/>
    <cellStyle name="20% - Accent1 2 2 3 3 3 3 5 2" xfId="4377" xr:uid="{00000000-0005-0000-0000-00006F100000}"/>
    <cellStyle name="20% - Accent1 2 2 3 3 3 3 5 2 2" xfId="4378" xr:uid="{00000000-0005-0000-0000-000070100000}"/>
    <cellStyle name="20% - Accent1 2 2 3 3 3 3 5 3" xfId="4379" xr:uid="{00000000-0005-0000-0000-000071100000}"/>
    <cellStyle name="20% - Accent1 2 2 3 3 3 3 6" xfId="4380" xr:uid="{00000000-0005-0000-0000-000072100000}"/>
    <cellStyle name="20% - Accent1 2 2 3 3 3 3 6 2" xfId="4381" xr:uid="{00000000-0005-0000-0000-000073100000}"/>
    <cellStyle name="20% - Accent1 2 2 3 3 3 3 6 2 2" xfId="4382" xr:uid="{00000000-0005-0000-0000-000074100000}"/>
    <cellStyle name="20% - Accent1 2 2 3 3 3 3 6 3" xfId="4383" xr:uid="{00000000-0005-0000-0000-000075100000}"/>
    <cellStyle name="20% - Accent1 2 2 3 3 3 3 7" xfId="4384" xr:uid="{00000000-0005-0000-0000-000076100000}"/>
    <cellStyle name="20% - Accent1 2 2 3 3 3 3 7 2" xfId="4385" xr:uid="{00000000-0005-0000-0000-000077100000}"/>
    <cellStyle name="20% - Accent1 2 2 3 3 3 3 8" xfId="4386" xr:uid="{00000000-0005-0000-0000-000078100000}"/>
    <cellStyle name="20% - Accent1 2 2 3 3 3 3 8 2" xfId="4387" xr:uid="{00000000-0005-0000-0000-000079100000}"/>
    <cellStyle name="20% - Accent1 2 2 3 3 3 3 9" xfId="4388" xr:uid="{00000000-0005-0000-0000-00007A100000}"/>
    <cellStyle name="20% - Accent1 2 2 3 3 3 4" xfId="4389" xr:uid="{00000000-0005-0000-0000-00007B100000}"/>
    <cellStyle name="20% - Accent1 2 2 3 3 3 4 2" xfId="4390" xr:uid="{00000000-0005-0000-0000-00007C100000}"/>
    <cellStyle name="20% - Accent1 2 2 3 3 3 4 2 2" xfId="4391" xr:uid="{00000000-0005-0000-0000-00007D100000}"/>
    <cellStyle name="20% - Accent1 2 2 3 3 3 4 2 2 2" xfId="4392" xr:uid="{00000000-0005-0000-0000-00007E100000}"/>
    <cellStyle name="20% - Accent1 2 2 3 3 3 4 2 3" xfId="4393" xr:uid="{00000000-0005-0000-0000-00007F100000}"/>
    <cellStyle name="20% - Accent1 2 2 3 3 3 4 3" xfId="4394" xr:uid="{00000000-0005-0000-0000-000080100000}"/>
    <cellStyle name="20% - Accent1 2 2 3 3 3 4 3 2" xfId="4395" xr:uid="{00000000-0005-0000-0000-000081100000}"/>
    <cellStyle name="20% - Accent1 2 2 3 3 3 4 4" xfId="4396" xr:uid="{00000000-0005-0000-0000-000082100000}"/>
    <cellStyle name="20% - Accent1 2 2 3 3 3 5" xfId="4397" xr:uid="{00000000-0005-0000-0000-000083100000}"/>
    <cellStyle name="20% - Accent1 2 2 3 3 3 5 2" xfId="4398" xr:uid="{00000000-0005-0000-0000-000084100000}"/>
    <cellStyle name="20% - Accent1 2 2 3 3 3 5 2 2" xfId="4399" xr:uid="{00000000-0005-0000-0000-000085100000}"/>
    <cellStyle name="20% - Accent1 2 2 3 3 3 5 2 2 2" xfId="4400" xr:uid="{00000000-0005-0000-0000-000086100000}"/>
    <cellStyle name="20% - Accent1 2 2 3 3 3 5 2 3" xfId="4401" xr:uid="{00000000-0005-0000-0000-000087100000}"/>
    <cellStyle name="20% - Accent1 2 2 3 3 3 5 3" xfId="4402" xr:uid="{00000000-0005-0000-0000-000088100000}"/>
    <cellStyle name="20% - Accent1 2 2 3 3 3 5 3 2" xfId="4403" xr:uid="{00000000-0005-0000-0000-000089100000}"/>
    <cellStyle name="20% - Accent1 2 2 3 3 3 5 4" xfId="4404" xr:uid="{00000000-0005-0000-0000-00008A100000}"/>
    <cellStyle name="20% - Accent1 2 2 3 3 3 6" xfId="4405" xr:uid="{00000000-0005-0000-0000-00008B100000}"/>
    <cellStyle name="20% - Accent1 2 2 3 3 3 6 2" xfId="4406" xr:uid="{00000000-0005-0000-0000-00008C100000}"/>
    <cellStyle name="20% - Accent1 2 2 3 3 3 6 2 2" xfId="4407" xr:uid="{00000000-0005-0000-0000-00008D100000}"/>
    <cellStyle name="20% - Accent1 2 2 3 3 3 6 2 2 2" xfId="4408" xr:uid="{00000000-0005-0000-0000-00008E100000}"/>
    <cellStyle name="20% - Accent1 2 2 3 3 3 6 2 3" xfId="4409" xr:uid="{00000000-0005-0000-0000-00008F100000}"/>
    <cellStyle name="20% - Accent1 2 2 3 3 3 6 3" xfId="4410" xr:uid="{00000000-0005-0000-0000-000090100000}"/>
    <cellStyle name="20% - Accent1 2 2 3 3 3 6 3 2" xfId="4411" xr:uid="{00000000-0005-0000-0000-000091100000}"/>
    <cellStyle name="20% - Accent1 2 2 3 3 3 6 4" xfId="4412" xr:uid="{00000000-0005-0000-0000-000092100000}"/>
    <cellStyle name="20% - Accent1 2 2 3 3 3 7" xfId="4413" xr:uid="{00000000-0005-0000-0000-000093100000}"/>
    <cellStyle name="20% - Accent1 2 2 3 3 3 7 2" xfId="4414" xr:uid="{00000000-0005-0000-0000-000094100000}"/>
    <cellStyle name="20% - Accent1 2 2 3 3 3 7 2 2" xfId="4415" xr:uid="{00000000-0005-0000-0000-000095100000}"/>
    <cellStyle name="20% - Accent1 2 2 3 3 3 7 3" xfId="4416" xr:uid="{00000000-0005-0000-0000-000096100000}"/>
    <cellStyle name="20% - Accent1 2 2 3 3 3 8" xfId="4417" xr:uid="{00000000-0005-0000-0000-000097100000}"/>
    <cellStyle name="20% - Accent1 2 2 3 3 3 8 2" xfId="4418" xr:uid="{00000000-0005-0000-0000-000098100000}"/>
    <cellStyle name="20% - Accent1 2 2 3 3 3 8 2 2" xfId="4419" xr:uid="{00000000-0005-0000-0000-000099100000}"/>
    <cellStyle name="20% - Accent1 2 2 3 3 3 8 3" xfId="4420" xr:uid="{00000000-0005-0000-0000-00009A100000}"/>
    <cellStyle name="20% - Accent1 2 2 3 3 3 9" xfId="4421" xr:uid="{00000000-0005-0000-0000-00009B100000}"/>
    <cellStyle name="20% - Accent1 2 2 3 3 3 9 2" xfId="4422" xr:uid="{00000000-0005-0000-0000-00009C100000}"/>
    <cellStyle name="20% - Accent1 2 2 3 3 4" xfId="4423" xr:uid="{00000000-0005-0000-0000-00009D100000}"/>
    <cellStyle name="20% - Accent1 2 2 3 3 4 10" xfId="4424" xr:uid="{00000000-0005-0000-0000-00009E100000}"/>
    <cellStyle name="20% - Accent1 2 2 3 3 4 10 2" xfId="4425" xr:uid="{00000000-0005-0000-0000-00009F100000}"/>
    <cellStyle name="20% - Accent1 2 2 3 3 4 11" xfId="4426" xr:uid="{00000000-0005-0000-0000-0000A0100000}"/>
    <cellStyle name="20% - Accent1 2 2 3 3 4 2" xfId="4427" xr:uid="{00000000-0005-0000-0000-0000A1100000}"/>
    <cellStyle name="20% - Accent1 2 2 3 3 4 2 2" xfId="4428" xr:uid="{00000000-0005-0000-0000-0000A2100000}"/>
    <cellStyle name="20% - Accent1 2 2 3 3 4 2 2 2" xfId="4429" xr:uid="{00000000-0005-0000-0000-0000A3100000}"/>
    <cellStyle name="20% - Accent1 2 2 3 3 4 2 2 2 2" xfId="4430" xr:uid="{00000000-0005-0000-0000-0000A4100000}"/>
    <cellStyle name="20% - Accent1 2 2 3 3 4 2 2 2 2 2" xfId="4431" xr:uid="{00000000-0005-0000-0000-0000A5100000}"/>
    <cellStyle name="20% - Accent1 2 2 3 3 4 2 2 2 3" xfId="4432" xr:uid="{00000000-0005-0000-0000-0000A6100000}"/>
    <cellStyle name="20% - Accent1 2 2 3 3 4 2 2 3" xfId="4433" xr:uid="{00000000-0005-0000-0000-0000A7100000}"/>
    <cellStyle name="20% - Accent1 2 2 3 3 4 2 2 3 2" xfId="4434" xr:uid="{00000000-0005-0000-0000-0000A8100000}"/>
    <cellStyle name="20% - Accent1 2 2 3 3 4 2 2 4" xfId="4435" xr:uid="{00000000-0005-0000-0000-0000A9100000}"/>
    <cellStyle name="20% - Accent1 2 2 3 3 4 2 3" xfId="4436" xr:uid="{00000000-0005-0000-0000-0000AA100000}"/>
    <cellStyle name="20% - Accent1 2 2 3 3 4 2 3 2" xfId="4437" xr:uid="{00000000-0005-0000-0000-0000AB100000}"/>
    <cellStyle name="20% - Accent1 2 2 3 3 4 2 3 2 2" xfId="4438" xr:uid="{00000000-0005-0000-0000-0000AC100000}"/>
    <cellStyle name="20% - Accent1 2 2 3 3 4 2 3 2 2 2" xfId="4439" xr:uid="{00000000-0005-0000-0000-0000AD100000}"/>
    <cellStyle name="20% - Accent1 2 2 3 3 4 2 3 2 3" xfId="4440" xr:uid="{00000000-0005-0000-0000-0000AE100000}"/>
    <cellStyle name="20% - Accent1 2 2 3 3 4 2 3 3" xfId="4441" xr:uid="{00000000-0005-0000-0000-0000AF100000}"/>
    <cellStyle name="20% - Accent1 2 2 3 3 4 2 3 3 2" xfId="4442" xr:uid="{00000000-0005-0000-0000-0000B0100000}"/>
    <cellStyle name="20% - Accent1 2 2 3 3 4 2 3 4" xfId="4443" xr:uid="{00000000-0005-0000-0000-0000B1100000}"/>
    <cellStyle name="20% - Accent1 2 2 3 3 4 2 4" xfId="4444" xr:uid="{00000000-0005-0000-0000-0000B2100000}"/>
    <cellStyle name="20% - Accent1 2 2 3 3 4 2 4 2" xfId="4445" xr:uid="{00000000-0005-0000-0000-0000B3100000}"/>
    <cellStyle name="20% - Accent1 2 2 3 3 4 2 4 2 2" xfId="4446" xr:uid="{00000000-0005-0000-0000-0000B4100000}"/>
    <cellStyle name="20% - Accent1 2 2 3 3 4 2 4 2 2 2" xfId="4447" xr:uid="{00000000-0005-0000-0000-0000B5100000}"/>
    <cellStyle name="20% - Accent1 2 2 3 3 4 2 4 2 3" xfId="4448" xr:uid="{00000000-0005-0000-0000-0000B6100000}"/>
    <cellStyle name="20% - Accent1 2 2 3 3 4 2 4 3" xfId="4449" xr:uid="{00000000-0005-0000-0000-0000B7100000}"/>
    <cellStyle name="20% - Accent1 2 2 3 3 4 2 4 3 2" xfId="4450" xr:uid="{00000000-0005-0000-0000-0000B8100000}"/>
    <cellStyle name="20% - Accent1 2 2 3 3 4 2 4 4" xfId="4451" xr:uid="{00000000-0005-0000-0000-0000B9100000}"/>
    <cellStyle name="20% - Accent1 2 2 3 3 4 2 5" xfId="4452" xr:uid="{00000000-0005-0000-0000-0000BA100000}"/>
    <cellStyle name="20% - Accent1 2 2 3 3 4 2 5 2" xfId="4453" xr:uid="{00000000-0005-0000-0000-0000BB100000}"/>
    <cellStyle name="20% - Accent1 2 2 3 3 4 2 5 2 2" xfId="4454" xr:uid="{00000000-0005-0000-0000-0000BC100000}"/>
    <cellStyle name="20% - Accent1 2 2 3 3 4 2 5 3" xfId="4455" xr:uid="{00000000-0005-0000-0000-0000BD100000}"/>
    <cellStyle name="20% - Accent1 2 2 3 3 4 2 6" xfId="4456" xr:uid="{00000000-0005-0000-0000-0000BE100000}"/>
    <cellStyle name="20% - Accent1 2 2 3 3 4 2 6 2" xfId="4457" xr:uid="{00000000-0005-0000-0000-0000BF100000}"/>
    <cellStyle name="20% - Accent1 2 2 3 3 4 2 6 2 2" xfId="4458" xr:uid="{00000000-0005-0000-0000-0000C0100000}"/>
    <cellStyle name="20% - Accent1 2 2 3 3 4 2 6 3" xfId="4459" xr:uid="{00000000-0005-0000-0000-0000C1100000}"/>
    <cellStyle name="20% - Accent1 2 2 3 3 4 2 7" xfId="4460" xr:uid="{00000000-0005-0000-0000-0000C2100000}"/>
    <cellStyle name="20% - Accent1 2 2 3 3 4 2 7 2" xfId="4461" xr:uid="{00000000-0005-0000-0000-0000C3100000}"/>
    <cellStyle name="20% - Accent1 2 2 3 3 4 2 8" xfId="4462" xr:uid="{00000000-0005-0000-0000-0000C4100000}"/>
    <cellStyle name="20% - Accent1 2 2 3 3 4 2 8 2" xfId="4463" xr:uid="{00000000-0005-0000-0000-0000C5100000}"/>
    <cellStyle name="20% - Accent1 2 2 3 3 4 2 9" xfId="4464" xr:uid="{00000000-0005-0000-0000-0000C6100000}"/>
    <cellStyle name="20% - Accent1 2 2 3 3 4 3" xfId="4465" xr:uid="{00000000-0005-0000-0000-0000C7100000}"/>
    <cellStyle name="20% - Accent1 2 2 3 3 4 3 2" xfId="4466" xr:uid="{00000000-0005-0000-0000-0000C8100000}"/>
    <cellStyle name="20% - Accent1 2 2 3 3 4 3 2 2" xfId="4467" xr:uid="{00000000-0005-0000-0000-0000C9100000}"/>
    <cellStyle name="20% - Accent1 2 2 3 3 4 3 2 2 2" xfId="4468" xr:uid="{00000000-0005-0000-0000-0000CA100000}"/>
    <cellStyle name="20% - Accent1 2 2 3 3 4 3 2 2 2 2" xfId="4469" xr:uid="{00000000-0005-0000-0000-0000CB100000}"/>
    <cellStyle name="20% - Accent1 2 2 3 3 4 3 2 2 3" xfId="4470" xr:uid="{00000000-0005-0000-0000-0000CC100000}"/>
    <cellStyle name="20% - Accent1 2 2 3 3 4 3 2 3" xfId="4471" xr:uid="{00000000-0005-0000-0000-0000CD100000}"/>
    <cellStyle name="20% - Accent1 2 2 3 3 4 3 2 3 2" xfId="4472" xr:uid="{00000000-0005-0000-0000-0000CE100000}"/>
    <cellStyle name="20% - Accent1 2 2 3 3 4 3 2 4" xfId="4473" xr:uid="{00000000-0005-0000-0000-0000CF100000}"/>
    <cellStyle name="20% - Accent1 2 2 3 3 4 3 3" xfId="4474" xr:uid="{00000000-0005-0000-0000-0000D0100000}"/>
    <cellStyle name="20% - Accent1 2 2 3 3 4 3 3 2" xfId="4475" xr:uid="{00000000-0005-0000-0000-0000D1100000}"/>
    <cellStyle name="20% - Accent1 2 2 3 3 4 3 3 2 2" xfId="4476" xr:uid="{00000000-0005-0000-0000-0000D2100000}"/>
    <cellStyle name="20% - Accent1 2 2 3 3 4 3 3 2 2 2" xfId="4477" xr:uid="{00000000-0005-0000-0000-0000D3100000}"/>
    <cellStyle name="20% - Accent1 2 2 3 3 4 3 3 2 3" xfId="4478" xr:uid="{00000000-0005-0000-0000-0000D4100000}"/>
    <cellStyle name="20% - Accent1 2 2 3 3 4 3 3 3" xfId="4479" xr:uid="{00000000-0005-0000-0000-0000D5100000}"/>
    <cellStyle name="20% - Accent1 2 2 3 3 4 3 3 3 2" xfId="4480" xr:uid="{00000000-0005-0000-0000-0000D6100000}"/>
    <cellStyle name="20% - Accent1 2 2 3 3 4 3 3 4" xfId="4481" xr:uid="{00000000-0005-0000-0000-0000D7100000}"/>
    <cellStyle name="20% - Accent1 2 2 3 3 4 3 4" xfId="4482" xr:uid="{00000000-0005-0000-0000-0000D8100000}"/>
    <cellStyle name="20% - Accent1 2 2 3 3 4 3 4 2" xfId="4483" xr:uid="{00000000-0005-0000-0000-0000D9100000}"/>
    <cellStyle name="20% - Accent1 2 2 3 3 4 3 4 2 2" xfId="4484" xr:uid="{00000000-0005-0000-0000-0000DA100000}"/>
    <cellStyle name="20% - Accent1 2 2 3 3 4 3 4 2 2 2" xfId="4485" xr:uid="{00000000-0005-0000-0000-0000DB100000}"/>
    <cellStyle name="20% - Accent1 2 2 3 3 4 3 4 2 3" xfId="4486" xr:uid="{00000000-0005-0000-0000-0000DC100000}"/>
    <cellStyle name="20% - Accent1 2 2 3 3 4 3 4 3" xfId="4487" xr:uid="{00000000-0005-0000-0000-0000DD100000}"/>
    <cellStyle name="20% - Accent1 2 2 3 3 4 3 4 3 2" xfId="4488" xr:uid="{00000000-0005-0000-0000-0000DE100000}"/>
    <cellStyle name="20% - Accent1 2 2 3 3 4 3 4 4" xfId="4489" xr:uid="{00000000-0005-0000-0000-0000DF100000}"/>
    <cellStyle name="20% - Accent1 2 2 3 3 4 3 5" xfId="4490" xr:uid="{00000000-0005-0000-0000-0000E0100000}"/>
    <cellStyle name="20% - Accent1 2 2 3 3 4 3 5 2" xfId="4491" xr:uid="{00000000-0005-0000-0000-0000E1100000}"/>
    <cellStyle name="20% - Accent1 2 2 3 3 4 3 5 2 2" xfId="4492" xr:uid="{00000000-0005-0000-0000-0000E2100000}"/>
    <cellStyle name="20% - Accent1 2 2 3 3 4 3 5 3" xfId="4493" xr:uid="{00000000-0005-0000-0000-0000E3100000}"/>
    <cellStyle name="20% - Accent1 2 2 3 3 4 3 6" xfId="4494" xr:uid="{00000000-0005-0000-0000-0000E4100000}"/>
    <cellStyle name="20% - Accent1 2 2 3 3 4 3 6 2" xfId="4495" xr:uid="{00000000-0005-0000-0000-0000E5100000}"/>
    <cellStyle name="20% - Accent1 2 2 3 3 4 3 6 2 2" xfId="4496" xr:uid="{00000000-0005-0000-0000-0000E6100000}"/>
    <cellStyle name="20% - Accent1 2 2 3 3 4 3 6 3" xfId="4497" xr:uid="{00000000-0005-0000-0000-0000E7100000}"/>
    <cellStyle name="20% - Accent1 2 2 3 3 4 3 7" xfId="4498" xr:uid="{00000000-0005-0000-0000-0000E8100000}"/>
    <cellStyle name="20% - Accent1 2 2 3 3 4 3 7 2" xfId="4499" xr:uid="{00000000-0005-0000-0000-0000E9100000}"/>
    <cellStyle name="20% - Accent1 2 2 3 3 4 3 8" xfId="4500" xr:uid="{00000000-0005-0000-0000-0000EA100000}"/>
    <cellStyle name="20% - Accent1 2 2 3 3 4 3 8 2" xfId="4501" xr:uid="{00000000-0005-0000-0000-0000EB100000}"/>
    <cellStyle name="20% - Accent1 2 2 3 3 4 3 9" xfId="4502" xr:uid="{00000000-0005-0000-0000-0000EC100000}"/>
    <cellStyle name="20% - Accent1 2 2 3 3 4 4" xfId="4503" xr:uid="{00000000-0005-0000-0000-0000ED100000}"/>
    <cellStyle name="20% - Accent1 2 2 3 3 4 4 2" xfId="4504" xr:uid="{00000000-0005-0000-0000-0000EE100000}"/>
    <cellStyle name="20% - Accent1 2 2 3 3 4 4 2 2" xfId="4505" xr:uid="{00000000-0005-0000-0000-0000EF100000}"/>
    <cellStyle name="20% - Accent1 2 2 3 3 4 4 2 2 2" xfId="4506" xr:uid="{00000000-0005-0000-0000-0000F0100000}"/>
    <cellStyle name="20% - Accent1 2 2 3 3 4 4 2 3" xfId="4507" xr:uid="{00000000-0005-0000-0000-0000F1100000}"/>
    <cellStyle name="20% - Accent1 2 2 3 3 4 4 3" xfId="4508" xr:uid="{00000000-0005-0000-0000-0000F2100000}"/>
    <cellStyle name="20% - Accent1 2 2 3 3 4 4 3 2" xfId="4509" xr:uid="{00000000-0005-0000-0000-0000F3100000}"/>
    <cellStyle name="20% - Accent1 2 2 3 3 4 4 4" xfId="4510" xr:uid="{00000000-0005-0000-0000-0000F4100000}"/>
    <cellStyle name="20% - Accent1 2 2 3 3 4 5" xfId="4511" xr:uid="{00000000-0005-0000-0000-0000F5100000}"/>
    <cellStyle name="20% - Accent1 2 2 3 3 4 5 2" xfId="4512" xr:uid="{00000000-0005-0000-0000-0000F6100000}"/>
    <cellStyle name="20% - Accent1 2 2 3 3 4 5 2 2" xfId="4513" xr:uid="{00000000-0005-0000-0000-0000F7100000}"/>
    <cellStyle name="20% - Accent1 2 2 3 3 4 5 2 2 2" xfId="4514" xr:uid="{00000000-0005-0000-0000-0000F8100000}"/>
    <cellStyle name="20% - Accent1 2 2 3 3 4 5 2 3" xfId="4515" xr:uid="{00000000-0005-0000-0000-0000F9100000}"/>
    <cellStyle name="20% - Accent1 2 2 3 3 4 5 3" xfId="4516" xr:uid="{00000000-0005-0000-0000-0000FA100000}"/>
    <cellStyle name="20% - Accent1 2 2 3 3 4 5 3 2" xfId="4517" xr:uid="{00000000-0005-0000-0000-0000FB100000}"/>
    <cellStyle name="20% - Accent1 2 2 3 3 4 5 4" xfId="4518" xr:uid="{00000000-0005-0000-0000-0000FC100000}"/>
    <cellStyle name="20% - Accent1 2 2 3 3 4 6" xfId="4519" xr:uid="{00000000-0005-0000-0000-0000FD100000}"/>
    <cellStyle name="20% - Accent1 2 2 3 3 4 6 2" xfId="4520" xr:uid="{00000000-0005-0000-0000-0000FE100000}"/>
    <cellStyle name="20% - Accent1 2 2 3 3 4 6 2 2" xfId="4521" xr:uid="{00000000-0005-0000-0000-0000FF100000}"/>
    <cellStyle name="20% - Accent1 2 2 3 3 4 6 2 2 2" xfId="4522" xr:uid="{00000000-0005-0000-0000-000000110000}"/>
    <cellStyle name="20% - Accent1 2 2 3 3 4 6 2 3" xfId="4523" xr:uid="{00000000-0005-0000-0000-000001110000}"/>
    <cellStyle name="20% - Accent1 2 2 3 3 4 6 3" xfId="4524" xr:uid="{00000000-0005-0000-0000-000002110000}"/>
    <cellStyle name="20% - Accent1 2 2 3 3 4 6 3 2" xfId="4525" xr:uid="{00000000-0005-0000-0000-000003110000}"/>
    <cellStyle name="20% - Accent1 2 2 3 3 4 6 4" xfId="4526" xr:uid="{00000000-0005-0000-0000-000004110000}"/>
    <cellStyle name="20% - Accent1 2 2 3 3 4 7" xfId="4527" xr:uid="{00000000-0005-0000-0000-000005110000}"/>
    <cellStyle name="20% - Accent1 2 2 3 3 4 7 2" xfId="4528" xr:uid="{00000000-0005-0000-0000-000006110000}"/>
    <cellStyle name="20% - Accent1 2 2 3 3 4 7 2 2" xfId="4529" xr:uid="{00000000-0005-0000-0000-000007110000}"/>
    <cellStyle name="20% - Accent1 2 2 3 3 4 7 3" xfId="4530" xr:uid="{00000000-0005-0000-0000-000008110000}"/>
    <cellStyle name="20% - Accent1 2 2 3 3 4 8" xfId="4531" xr:uid="{00000000-0005-0000-0000-000009110000}"/>
    <cellStyle name="20% - Accent1 2 2 3 3 4 8 2" xfId="4532" xr:uid="{00000000-0005-0000-0000-00000A110000}"/>
    <cellStyle name="20% - Accent1 2 2 3 3 4 8 2 2" xfId="4533" xr:uid="{00000000-0005-0000-0000-00000B110000}"/>
    <cellStyle name="20% - Accent1 2 2 3 3 4 8 3" xfId="4534" xr:uid="{00000000-0005-0000-0000-00000C110000}"/>
    <cellStyle name="20% - Accent1 2 2 3 3 4 9" xfId="4535" xr:uid="{00000000-0005-0000-0000-00000D110000}"/>
    <cellStyle name="20% - Accent1 2 2 3 3 4 9 2" xfId="4536" xr:uid="{00000000-0005-0000-0000-00000E110000}"/>
    <cellStyle name="20% - Accent1 2 2 3 3 5" xfId="4537" xr:uid="{00000000-0005-0000-0000-00000F110000}"/>
    <cellStyle name="20% - Accent1 2 2 3 3 5 2" xfId="4538" xr:uid="{00000000-0005-0000-0000-000010110000}"/>
    <cellStyle name="20% - Accent1 2 2 3 3 5 2 2" xfId="4539" xr:uid="{00000000-0005-0000-0000-000011110000}"/>
    <cellStyle name="20% - Accent1 2 2 3 3 5 2 2 2" xfId="4540" xr:uid="{00000000-0005-0000-0000-000012110000}"/>
    <cellStyle name="20% - Accent1 2 2 3 3 5 2 2 2 2" xfId="4541" xr:uid="{00000000-0005-0000-0000-000013110000}"/>
    <cellStyle name="20% - Accent1 2 2 3 3 5 2 2 3" xfId="4542" xr:uid="{00000000-0005-0000-0000-000014110000}"/>
    <cellStyle name="20% - Accent1 2 2 3 3 5 2 3" xfId="4543" xr:uid="{00000000-0005-0000-0000-000015110000}"/>
    <cellStyle name="20% - Accent1 2 2 3 3 5 2 3 2" xfId="4544" xr:uid="{00000000-0005-0000-0000-000016110000}"/>
    <cellStyle name="20% - Accent1 2 2 3 3 5 2 4" xfId="4545" xr:uid="{00000000-0005-0000-0000-000017110000}"/>
    <cellStyle name="20% - Accent1 2 2 3 3 5 3" xfId="4546" xr:uid="{00000000-0005-0000-0000-000018110000}"/>
    <cellStyle name="20% - Accent1 2 2 3 3 5 3 2" xfId="4547" xr:uid="{00000000-0005-0000-0000-000019110000}"/>
    <cellStyle name="20% - Accent1 2 2 3 3 5 3 2 2" xfId="4548" xr:uid="{00000000-0005-0000-0000-00001A110000}"/>
    <cellStyle name="20% - Accent1 2 2 3 3 5 3 2 2 2" xfId="4549" xr:uid="{00000000-0005-0000-0000-00001B110000}"/>
    <cellStyle name="20% - Accent1 2 2 3 3 5 3 2 3" xfId="4550" xr:uid="{00000000-0005-0000-0000-00001C110000}"/>
    <cellStyle name="20% - Accent1 2 2 3 3 5 3 3" xfId="4551" xr:uid="{00000000-0005-0000-0000-00001D110000}"/>
    <cellStyle name="20% - Accent1 2 2 3 3 5 3 3 2" xfId="4552" xr:uid="{00000000-0005-0000-0000-00001E110000}"/>
    <cellStyle name="20% - Accent1 2 2 3 3 5 3 4" xfId="4553" xr:uid="{00000000-0005-0000-0000-00001F110000}"/>
    <cellStyle name="20% - Accent1 2 2 3 3 5 4" xfId="4554" xr:uid="{00000000-0005-0000-0000-000020110000}"/>
    <cellStyle name="20% - Accent1 2 2 3 3 5 4 2" xfId="4555" xr:uid="{00000000-0005-0000-0000-000021110000}"/>
    <cellStyle name="20% - Accent1 2 2 3 3 5 4 2 2" xfId="4556" xr:uid="{00000000-0005-0000-0000-000022110000}"/>
    <cellStyle name="20% - Accent1 2 2 3 3 5 4 2 2 2" xfId="4557" xr:uid="{00000000-0005-0000-0000-000023110000}"/>
    <cellStyle name="20% - Accent1 2 2 3 3 5 4 2 3" xfId="4558" xr:uid="{00000000-0005-0000-0000-000024110000}"/>
    <cellStyle name="20% - Accent1 2 2 3 3 5 4 3" xfId="4559" xr:uid="{00000000-0005-0000-0000-000025110000}"/>
    <cellStyle name="20% - Accent1 2 2 3 3 5 4 3 2" xfId="4560" xr:uid="{00000000-0005-0000-0000-000026110000}"/>
    <cellStyle name="20% - Accent1 2 2 3 3 5 4 4" xfId="4561" xr:uid="{00000000-0005-0000-0000-000027110000}"/>
    <cellStyle name="20% - Accent1 2 2 3 3 5 5" xfId="4562" xr:uid="{00000000-0005-0000-0000-000028110000}"/>
    <cellStyle name="20% - Accent1 2 2 3 3 5 5 2" xfId="4563" xr:uid="{00000000-0005-0000-0000-000029110000}"/>
    <cellStyle name="20% - Accent1 2 2 3 3 5 5 2 2" xfId="4564" xr:uid="{00000000-0005-0000-0000-00002A110000}"/>
    <cellStyle name="20% - Accent1 2 2 3 3 5 5 3" xfId="4565" xr:uid="{00000000-0005-0000-0000-00002B110000}"/>
    <cellStyle name="20% - Accent1 2 2 3 3 5 6" xfId="4566" xr:uid="{00000000-0005-0000-0000-00002C110000}"/>
    <cellStyle name="20% - Accent1 2 2 3 3 5 6 2" xfId="4567" xr:uid="{00000000-0005-0000-0000-00002D110000}"/>
    <cellStyle name="20% - Accent1 2 2 3 3 5 6 2 2" xfId="4568" xr:uid="{00000000-0005-0000-0000-00002E110000}"/>
    <cellStyle name="20% - Accent1 2 2 3 3 5 6 3" xfId="4569" xr:uid="{00000000-0005-0000-0000-00002F110000}"/>
    <cellStyle name="20% - Accent1 2 2 3 3 5 7" xfId="4570" xr:uid="{00000000-0005-0000-0000-000030110000}"/>
    <cellStyle name="20% - Accent1 2 2 3 3 5 7 2" xfId="4571" xr:uid="{00000000-0005-0000-0000-000031110000}"/>
    <cellStyle name="20% - Accent1 2 2 3 3 5 8" xfId="4572" xr:uid="{00000000-0005-0000-0000-000032110000}"/>
    <cellStyle name="20% - Accent1 2 2 3 3 5 8 2" xfId="4573" xr:uid="{00000000-0005-0000-0000-000033110000}"/>
    <cellStyle name="20% - Accent1 2 2 3 3 5 9" xfId="4574" xr:uid="{00000000-0005-0000-0000-000034110000}"/>
    <cellStyle name="20% - Accent1 2 2 3 3 6" xfId="4575" xr:uid="{00000000-0005-0000-0000-000035110000}"/>
    <cellStyle name="20% - Accent1 2 2 3 3 6 2" xfId="4576" xr:uid="{00000000-0005-0000-0000-000036110000}"/>
    <cellStyle name="20% - Accent1 2 2 3 3 6 2 2" xfId="4577" xr:uid="{00000000-0005-0000-0000-000037110000}"/>
    <cellStyle name="20% - Accent1 2 2 3 3 6 2 2 2" xfId="4578" xr:uid="{00000000-0005-0000-0000-000038110000}"/>
    <cellStyle name="20% - Accent1 2 2 3 3 6 2 2 2 2" xfId="4579" xr:uid="{00000000-0005-0000-0000-000039110000}"/>
    <cellStyle name="20% - Accent1 2 2 3 3 6 2 2 3" xfId="4580" xr:uid="{00000000-0005-0000-0000-00003A110000}"/>
    <cellStyle name="20% - Accent1 2 2 3 3 6 2 3" xfId="4581" xr:uid="{00000000-0005-0000-0000-00003B110000}"/>
    <cellStyle name="20% - Accent1 2 2 3 3 6 2 3 2" xfId="4582" xr:uid="{00000000-0005-0000-0000-00003C110000}"/>
    <cellStyle name="20% - Accent1 2 2 3 3 6 2 4" xfId="4583" xr:uid="{00000000-0005-0000-0000-00003D110000}"/>
    <cellStyle name="20% - Accent1 2 2 3 3 6 3" xfId="4584" xr:uid="{00000000-0005-0000-0000-00003E110000}"/>
    <cellStyle name="20% - Accent1 2 2 3 3 6 3 2" xfId="4585" xr:uid="{00000000-0005-0000-0000-00003F110000}"/>
    <cellStyle name="20% - Accent1 2 2 3 3 6 3 2 2" xfId="4586" xr:uid="{00000000-0005-0000-0000-000040110000}"/>
    <cellStyle name="20% - Accent1 2 2 3 3 6 3 2 2 2" xfId="4587" xr:uid="{00000000-0005-0000-0000-000041110000}"/>
    <cellStyle name="20% - Accent1 2 2 3 3 6 3 2 3" xfId="4588" xr:uid="{00000000-0005-0000-0000-000042110000}"/>
    <cellStyle name="20% - Accent1 2 2 3 3 6 3 3" xfId="4589" xr:uid="{00000000-0005-0000-0000-000043110000}"/>
    <cellStyle name="20% - Accent1 2 2 3 3 6 3 3 2" xfId="4590" xr:uid="{00000000-0005-0000-0000-000044110000}"/>
    <cellStyle name="20% - Accent1 2 2 3 3 6 3 4" xfId="4591" xr:uid="{00000000-0005-0000-0000-000045110000}"/>
    <cellStyle name="20% - Accent1 2 2 3 3 6 4" xfId="4592" xr:uid="{00000000-0005-0000-0000-000046110000}"/>
    <cellStyle name="20% - Accent1 2 2 3 3 6 4 2" xfId="4593" xr:uid="{00000000-0005-0000-0000-000047110000}"/>
    <cellStyle name="20% - Accent1 2 2 3 3 6 4 2 2" xfId="4594" xr:uid="{00000000-0005-0000-0000-000048110000}"/>
    <cellStyle name="20% - Accent1 2 2 3 3 6 4 2 2 2" xfId="4595" xr:uid="{00000000-0005-0000-0000-000049110000}"/>
    <cellStyle name="20% - Accent1 2 2 3 3 6 4 2 3" xfId="4596" xr:uid="{00000000-0005-0000-0000-00004A110000}"/>
    <cellStyle name="20% - Accent1 2 2 3 3 6 4 3" xfId="4597" xr:uid="{00000000-0005-0000-0000-00004B110000}"/>
    <cellStyle name="20% - Accent1 2 2 3 3 6 4 3 2" xfId="4598" xr:uid="{00000000-0005-0000-0000-00004C110000}"/>
    <cellStyle name="20% - Accent1 2 2 3 3 6 4 4" xfId="4599" xr:uid="{00000000-0005-0000-0000-00004D110000}"/>
    <cellStyle name="20% - Accent1 2 2 3 3 6 5" xfId="4600" xr:uid="{00000000-0005-0000-0000-00004E110000}"/>
    <cellStyle name="20% - Accent1 2 2 3 3 6 5 2" xfId="4601" xr:uid="{00000000-0005-0000-0000-00004F110000}"/>
    <cellStyle name="20% - Accent1 2 2 3 3 6 5 2 2" xfId="4602" xr:uid="{00000000-0005-0000-0000-000050110000}"/>
    <cellStyle name="20% - Accent1 2 2 3 3 6 5 3" xfId="4603" xr:uid="{00000000-0005-0000-0000-000051110000}"/>
    <cellStyle name="20% - Accent1 2 2 3 3 6 6" xfId="4604" xr:uid="{00000000-0005-0000-0000-000052110000}"/>
    <cellStyle name="20% - Accent1 2 2 3 3 6 6 2" xfId="4605" xr:uid="{00000000-0005-0000-0000-000053110000}"/>
    <cellStyle name="20% - Accent1 2 2 3 3 6 6 2 2" xfId="4606" xr:uid="{00000000-0005-0000-0000-000054110000}"/>
    <cellStyle name="20% - Accent1 2 2 3 3 6 6 3" xfId="4607" xr:uid="{00000000-0005-0000-0000-000055110000}"/>
    <cellStyle name="20% - Accent1 2 2 3 3 6 7" xfId="4608" xr:uid="{00000000-0005-0000-0000-000056110000}"/>
    <cellStyle name="20% - Accent1 2 2 3 3 6 7 2" xfId="4609" xr:uid="{00000000-0005-0000-0000-000057110000}"/>
    <cellStyle name="20% - Accent1 2 2 3 3 6 8" xfId="4610" xr:uid="{00000000-0005-0000-0000-000058110000}"/>
    <cellStyle name="20% - Accent1 2 2 3 3 6 8 2" xfId="4611" xr:uid="{00000000-0005-0000-0000-000059110000}"/>
    <cellStyle name="20% - Accent1 2 2 3 3 6 9" xfId="4612" xr:uid="{00000000-0005-0000-0000-00005A110000}"/>
    <cellStyle name="20% - Accent1 2 2 3 3 7" xfId="4613" xr:uid="{00000000-0005-0000-0000-00005B110000}"/>
    <cellStyle name="20% - Accent1 2 2 3 3 7 2" xfId="4614" xr:uid="{00000000-0005-0000-0000-00005C110000}"/>
    <cellStyle name="20% - Accent1 2 2 3 3 7 2 2" xfId="4615" xr:uid="{00000000-0005-0000-0000-00005D110000}"/>
    <cellStyle name="20% - Accent1 2 2 3 3 7 2 2 2" xfId="4616" xr:uid="{00000000-0005-0000-0000-00005E110000}"/>
    <cellStyle name="20% - Accent1 2 2 3 3 7 2 3" xfId="4617" xr:uid="{00000000-0005-0000-0000-00005F110000}"/>
    <cellStyle name="20% - Accent1 2 2 3 3 7 3" xfId="4618" xr:uid="{00000000-0005-0000-0000-000060110000}"/>
    <cellStyle name="20% - Accent1 2 2 3 3 7 3 2" xfId="4619" xr:uid="{00000000-0005-0000-0000-000061110000}"/>
    <cellStyle name="20% - Accent1 2 2 3 3 7 4" xfId="4620" xr:uid="{00000000-0005-0000-0000-000062110000}"/>
    <cellStyle name="20% - Accent1 2 2 3 3 8" xfId="4621" xr:uid="{00000000-0005-0000-0000-000063110000}"/>
    <cellStyle name="20% - Accent1 2 2 3 3 8 2" xfId="4622" xr:uid="{00000000-0005-0000-0000-000064110000}"/>
    <cellStyle name="20% - Accent1 2 2 3 3 8 2 2" xfId="4623" xr:uid="{00000000-0005-0000-0000-000065110000}"/>
    <cellStyle name="20% - Accent1 2 2 3 3 8 2 2 2" xfId="4624" xr:uid="{00000000-0005-0000-0000-000066110000}"/>
    <cellStyle name="20% - Accent1 2 2 3 3 8 2 3" xfId="4625" xr:uid="{00000000-0005-0000-0000-000067110000}"/>
    <cellStyle name="20% - Accent1 2 2 3 3 8 3" xfId="4626" xr:uid="{00000000-0005-0000-0000-000068110000}"/>
    <cellStyle name="20% - Accent1 2 2 3 3 8 3 2" xfId="4627" xr:uid="{00000000-0005-0000-0000-000069110000}"/>
    <cellStyle name="20% - Accent1 2 2 3 3 8 4" xfId="4628" xr:uid="{00000000-0005-0000-0000-00006A110000}"/>
    <cellStyle name="20% - Accent1 2 2 3 3 9" xfId="4629" xr:uid="{00000000-0005-0000-0000-00006B110000}"/>
    <cellStyle name="20% - Accent1 2 2 3 3 9 2" xfId="4630" xr:uid="{00000000-0005-0000-0000-00006C110000}"/>
    <cellStyle name="20% - Accent1 2 2 3 3 9 2 2" xfId="4631" xr:uid="{00000000-0005-0000-0000-00006D110000}"/>
    <cellStyle name="20% - Accent1 2 2 3 3 9 2 2 2" xfId="4632" xr:uid="{00000000-0005-0000-0000-00006E110000}"/>
    <cellStyle name="20% - Accent1 2 2 3 3 9 2 3" xfId="4633" xr:uid="{00000000-0005-0000-0000-00006F110000}"/>
    <cellStyle name="20% - Accent1 2 2 3 3 9 3" xfId="4634" xr:uid="{00000000-0005-0000-0000-000070110000}"/>
    <cellStyle name="20% - Accent1 2 2 3 3 9 3 2" xfId="4635" xr:uid="{00000000-0005-0000-0000-000071110000}"/>
    <cellStyle name="20% - Accent1 2 2 3 3 9 4" xfId="4636" xr:uid="{00000000-0005-0000-0000-000072110000}"/>
    <cellStyle name="20% - Accent1 2 2 3 4" xfId="4637" xr:uid="{00000000-0005-0000-0000-000073110000}"/>
    <cellStyle name="20% - Accent1 2 2 3 4 10" xfId="4638" xr:uid="{00000000-0005-0000-0000-000074110000}"/>
    <cellStyle name="20% - Accent1 2 2 3 4 10 2" xfId="4639" xr:uid="{00000000-0005-0000-0000-000075110000}"/>
    <cellStyle name="20% - Accent1 2 2 3 4 11" xfId="4640" xr:uid="{00000000-0005-0000-0000-000076110000}"/>
    <cellStyle name="20% - Accent1 2 2 3 4 2" xfId="4641" xr:uid="{00000000-0005-0000-0000-000077110000}"/>
    <cellStyle name="20% - Accent1 2 2 3 4 2 2" xfId="4642" xr:uid="{00000000-0005-0000-0000-000078110000}"/>
    <cellStyle name="20% - Accent1 2 2 3 4 2 2 2" xfId="4643" xr:uid="{00000000-0005-0000-0000-000079110000}"/>
    <cellStyle name="20% - Accent1 2 2 3 4 2 2 2 2" xfId="4644" xr:uid="{00000000-0005-0000-0000-00007A110000}"/>
    <cellStyle name="20% - Accent1 2 2 3 4 2 2 2 2 2" xfId="4645" xr:uid="{00000000-0005-0000-0000-00007B110000}"/>
    <cellStyle name="20% - Accent1 2 2 3 4 2 2 2 3" xfId="4646" xr:uid="{00000000-0005-0000-0000-00007C110000}"/>
    <cellStyle name="20% - Accent1 2 2 3 4 2 2 3" xfId="4647" xr:uid="{00000000-0005-0000-0000-00007D110000}"/>
    <cellStyle name="20% - Accent1 2 2 3 4 2 2 3 2" xfId="4648" xr:uid="{00000000-0005-0000-0000-00007E110000}"/>
    <cellStyle name="20% - Accent1 2 2 3 4 2 2 4" xfId="4649" xr:uid="{00000000-0005-0000-0000-00007F110000}"/>
    <cellStyle name="20% - Accent1 2 2 3 4 2 3" xfId="4650" xr:uid="{00000000-0005-0000-0000-000080110000}"/>
    <cellStyle name="20% - Accent1 2 2 3 4 2 3 2" xfId="4651" xr:uid="{00000000-0005-0000-0000-000081110000}"/>
    <cellStyle name="20% - Accent1 2 2 3 4 2 3 2 2" xfId="4652" xr:uid="{00000000-0005-0000-0000-000082110000}"/>
    <cellStyle name="20% - Accent1 2 2 3 4 2 3 2 2 2" xfId="4653" xr:uid="{00000000-0005-0000-0000-000083110000}"/>
    <cellStyle name="20% - Accent1 2 2 3 4 2 3 2 3" xfId="4654" xr:uid="{00000000-0005-0000-0000-000084110000}"/>
    <cellStyle name="20% - Accent1 2 2 3 4 2 3 3" xfId="4655" xr:uid="{00000000-0005-0000-0000-000085110000}"/>
    <cellStyle name="20% - Accent1 2 2 3 4 2 3 3 2" xfId="4656" xr:uid="{00000000-0005-0000-0000-000086110000}"/>
    <cellStyle name="20% - Accent1 2 2 3 4 2 3 4" xfId="4657" xr:uid="{00000000-0005-0000-0000-000087110000}"/>
    <cellStyle name="20% - Accent1 2 2 3 4 2 4" xfId="4658" xr:uid="{00000000-0005-0000-0000-000088110000}"/>
    <cellStyle name="20% - Accent1 2 2 3 4 2 4 2" xfId="4659" xr:uid="{00000000-0005-0000-0000-000089110000}"/>
    <cellStyle name="20% - Accent1 2 2 3 4 2 4 2 2" xfId="4660" xr:uid="{00000000-0005-0000-0000-00008A110000}"/>
    <cellStyle name="20% - Accent1 2 2 3 4 2 4 2 2 2" xfId="4661" xr:uid="{00000000-0005-0000-0000-00008B110000}"/>
    <cellStyle name="20% - Accent1 2 2 3 4 2 4 2 3" xfId="4662" xr:uid="{00000000-0005-0000-0000-00008C110000}"/>
    <cellStyle name="20% - Accent1 2 2 3 4 2 4 3" xfId="4663" xr:uid="{00000000-0005-0000-0000-00008D110000}"/>
    <cellStyle name="20% - Accent1 2 2 3 4 2 4 3 2" xfId="4664" xr:uid="{00000000-0005-0000-0000-00008E110000}"/>
    <cellStyle name="20% - Accent1 2 2 3 4 2 4 4" xfId="4665" xr:uid="{00000000-0005-0000-0000-00008F110000}"/>
    <cellStyle name="20% - Accent1 2 2 3 4 2 5" xfId="4666" xr:uid="{00000000-0005-0000-0000-000090110000}"/>
    <cellStyle name="20% - Accent1 2 2 3 4 2 5 2" xfId="4667" xr:uid="{00000000-0005-0000-0000-000091110000}"/>
    <cellStyle name="20% - Accent1 2 2 3 4 2 5 2 2" xfId="4668" xr:uid="{00000000-0005-0000-0000-000092110000}"/>
    <cellStyle name="20% - Accent1 2 2 3 4 2 5 3" xfId="4669" xr:uid="{00000000-0005-0000-0000-000093110000}"/>
    <cellStyle name="20% - Accent1 2 2 3 4 2 6" xfId="4670" xr:uid="{00000000-0005-0000-0000-000094110000}"/>
    <cellStyle name="20% - Accent1 2 2 3 4 2 6 2" xfId="4671" xr:uid="{00000000-0005-0000-0000-000095110000}"/>
    <cellStyle name="20% - Accent1 2 2 3 4 2 6 2 2" xfId="4672" xr:uid="{00000000-0005-0000-0000-000096110000}"/>
    <cellStyle name="20% - Accent1 2 2 3 4 2 6 3" xfId="4673" xr:uid="{00000000-0005-0000-0000-000097110000}"/>
    <cellStyle name="20% - Accent1 2 2 3 4 2 7" xfId="4674" xr:uid="{00000000-0005-0000-0000-000098110000}"/>
    <cellStyle name="20% - Accent1 2 2 3 4 2 7 2" xfId="4675" xr:uid="{00000000-0005-0000-0000-000099110000}"/>
    <cellStyle name="20% - Accent1 2 2 3 4 2 8" xfId="4676" xr:uid="{00000000-0005-0000-0000-00009A110000}"/>
    <cellStyle name="20% - Accent1 2 2 3 4 2 8 2" xfId="4677" xr:uid="{00000000-0005-0000-0000-00009B110000}"/>
    <cellStyle name="20% - Accent1 2 2 3 4 2 9" xfId="4678" xr:uid="{00000000-0005-0000-0000-00009C110000}"/>
    <cellStyle name="20% - Accent1 2 2 3 4 3" xfId="4679" xr:uid="{00000000-0005-0000-0000-00009D110000}"/>
    <cellStyle name="20% - Accent1 2 2 3 4 3 2" xfId="4680" xr:uid="{00000000-0005-0000-0000-00009E110000}"/>
    <cellStyle name="20% - Accent1 2 2 3 4 3 2 2" xfId="4681" xr:uid="{00000000-0005-0000-0000-00009F110000}"/>
    <cellStyle name="20% - Accent1 2 2 3 4 3 2 2 2" xfId="4682" xr:uid="{00000000-0005-0000-0000-0000A0110000}"/>
    <cellStyle name="20% - Accent1 2 2 3 4 3 2 2 2 2" xfId="4683" xr:uid="{00000000-0005-0000-0000-0000A1110000}"/>
    <cellStyle name="20% - Accent1 2 2 3 4 3 2 2 3" xfId="4684" xr:uid="{00000000-0005-0000-0000-0000A2110000}"/>
    <cellStyle name="20% - Accent1 2 2 3 4 3 2 3" xfId="4685" xr:uid="{00000000-0005-0000-0000-0000A3110000}"/>
    <cellStyle name="20% - Accent1 2 2 3 4 3 2 3 2" xfId="4686" xr:uid="{00000000-0005-0000-0000-0000A4110000}"/>
    <cellStyle name="20% - Accent1 2 2 3 4 3 2 4" xfId="4687" xr:uid="{00000000-0005-0000-0000-0000A5110000}"/>
    <cellStyle name="20% - Accent1 2 2 3 4 3 3" xfId="4688" xr:uid="{00000000-0005-0000-0000-0000A6110000}"/>
    <cellStyle name="20% - Accent1 2 2 3 4 3 3 2" xfId="4689" xr:uid="{00000000-0005-0000-0000-0000A7110000}"/>
    <cellStyle name="20% - Accent1 2 2 3 4 3 3 2 2" xfId="4690" xr:uid="{00000000-0005-0000-0000-0000A8110000}"/>
    <cellStyle name="20% - Accent1 2 2 3 4 3 3 2 2 2" xfId="4691" xr:uid="{00000000-0005-0000-0000-0000A9110000}"/>
    <cellStyle name="20% - Accent1 2 2 3 4 3 3 2 3" xfId="4692" xr:uid="{00000000-0005-0000-0000-0000AA110000}"/>
    <cellStyle name="20% - Accent1 2 2 3 4 3 3 3" xfId="4693" xr:uid="{00000000-0005-0000-0000-0000AB110000}"/>
    <cellStyle name="20% - Accent1 2 2 3 4 3 3 3 2" xfId="4694" xr:uid="{00000000-0005-0000-0000-0000AC110000}"/>
    <cellStyle name="20% - Accent1 2 2 3 4 3 3 4" xfId="4695" xr:uid="{00000000-0005-0000-0000-0000AD110000}"/>
    <cellStyle name="20% - Accent1 2 2 3 4 3 4" xfId="4696" xr:uid="{00000000-0005-0000-0000-0000AE110000}"/>
    <cellStyle name="20% - Accent1 2 2 3 4 3 4 2" xfId="4697" xr:uid="{00000000-0005-0000-0000-0000AF110000}"/>
    <cellStyle name="20% - Accent1 2 2 3 4 3 4 2 2" xfId="4698" xr:uid="{00000000-0005-0000-0000-0000B0110000}"/>
    <cellStyle name="20% - Accent1 2 2 3 4 3 4 2 2 2" xfId="4699" xr:uid="{00000000-0005-0000-0000-0000B1110000}"/>
    <cellStyle name="20% - Accent1 2 2 3 4 3 4 2 3" xfId="4700" xr:uid="{00000000-0005-0000-0000-0000B2110000}"/>
    <cellStyle name="20% - Accent1 2 2 3 4 3 4 3" xfId="4701" xr:uid="{00000000-0005-0000-0000-0000B3110000}"/>
    <cellStyle name="20% - Accent1 2 2 3 4 3 4 3 2" xfId="4702" xr:uid="{00000000-0005-0000-0000-0000B4110000}"/>
    <cellStyle name="20% - Accent1 2 2 3 4 3 4 4" xfId="4703" xr:uid="{00000000-0005-0000-0000-0000B5110000}"/>
    <cellStyle name="20% - Accent1 2 2 3 4 3 5" xfId="4704" xr:uid="{00000000-0005-0000-0000-0000B6110000}"/>
    <cellStyle name="20% - Accent1 2 2 3 4 3 5 2" xfId="4705" xr:uid="{00000000-0005-0000-0000-0000B7110000}"/>
    <cellStyle name="20% - Accent1 2 2 3 4 3 5 2 2" xfId="4706" xr:uid="{00000000-0005-0000-0000-0000B8110000}"/>
    <cellStyle name="20% - Accent1 2 2 3 4 3 5 3" xfId="4707" xr:uid="{00000000-0005-0000-0000-0000B9110000}"/>
    <cellStyle name="20% - Accent1 2 2 3 4 3 6" xfId="4708" xr:uid="{00000000-0005-0000-0000-0000BA110000}"/>
    <cellStyle name="20% - Accent1 2 2 3 4 3 6 2" xfId="4709" xr:uid="{00000000-0005-0000-0000-0000BB110000}"/>
    <cellStyle name="20% - Accent1 2 2 3 4 3 6 2 2" xfId="4710" xr:uid="{00000000-0005-0000-0000-0000BC110000}"/>
    <cellStyle name="20% - Accent1 2 2 3 4 3 6 3" xfId="4711" xr:uid="{00000000-0005-0000-0000-0000BD110000}"/>
    <cellStyle name="20% - Accent1 2 2 3 4 3 7" xfId="4712" xr:uid="{00000000-0005-0000-0000-0000BE110000}"/>
    <cellStyle name="20% - Accent1 2 2 3 4 3 7 2" xfId="4713" xr:uid="{00000000-0005-0000-0000-0000BF110000}"/>
    <cellStyle name="20% - Accent1 2 2 3 4 3 8" xfId="4714" xr:uid="{00000000-0005-0000-0000-0000C0110000}"/>
    <cellStyle name="20% - Accent1 2 2 3 4 3 8 2" xfId="4715" xr:uid="{00000000-0005-0000-0000-0000C1110000}"/>
    <cellStyle name="20% - Accent1 2 2 3 4 3 9" xfId="4716" xr:uid="{00000000-0005-0000-0000-0000C2110000}"/>
    <cellStyle name="20% - Accent1 2 2 3 4 4" xfId="4717" xr:uid="{00000000-0005-0000-0000-0000C3110000}"/>
    <cellStyle name="20% - Accent1 2 2 3 4 4 2" xfId="4718" xr:uid="{00000000-0005-0000-0000-0000C4110000}"/>
    <cellStyle name="20% - Accent1 2 2 3 4 4 2 2" xfId="4719" xr:uid="{00000000-0005-0000-0000-0000C5110000}"/>
    <cellStyle name="20% - Accent1 2 2 3 4 4 2 2 2" xfId="4720" xr:uid="{00000000-0005-0000-0000-0000C6110000}"/>
    <cellStyle name="20% - Accent1 2 2 3 4 4 2 3" xfId="4721" xr:uid="{00000000-0005-0000-0000-0000C7110000}"/>
    <cellStyle name="20% - Accent1 2 2 3 4 4 3" xfId="4722" xr:uid="{00000000-0005-0000-0000-0000C8110000}"/>
    <cellStyle name="20% - Accent1 2 2 3 4 4 3 2" xfId="4723" xr:uid="{00000000-0005-0000-0000-0000C9110000}"/>
    <cellStyle name="20% - Accent1 2 2 3 4 4 4" xfId="4724" xr:uid="{00000000-0005-0000-0000-0000CA110000}"/>
    <cellStyle name="20% - Accent1 2 2 3 4 5" xfId="4725" xr:uid="{00000000-0005-0000-0000-0000CB110000}"/>
    <cellStyle name="20% - Accent1 2 2 3 4 5 2" xfId="4726" xr:uid="{00000000-0005-0000-0000-0000CC110000}"/>
    <cellStyle name="20% - Accent1 2 2 3 4 5 2 2" xfId="4727" xr:uid="{00000000-0005-0000-0000-0000CD110000}"/>
    <cellStyle name="20% - Accent1 2 2 3 4 5 2 2 2" xfId="4728" xr:uid="{00000000-0005-0000-0000-0000CE110000}"/>
    <cellStyle name="20% - Accent1 2 2 3 4 5 2 3" xfId="4729" xr:uid="{00000000-0005-0000-0000-0000CF110000}"/>
    <cellStyle name="20% - Accent1 2 2 3 4 5 3" xfId="4730" xr:uid="{00000000-0005-0000-0000-0000D0110000}"/>
    <cellStyle name="20% - Accent1 2 2 3 4 5 3 2" xfId="4731" xr:uid="{00000000-0005-0000-0000-0000D1110000}"/>
    <cellStyle name="20% - Accent1 2 2 3 4 5 4" xfId="4732" xr:uid="{00000000-0005-0000-0000-0000D2110000}"/>
    <cellStyle name="20% - Accent1 2 2 3 4 6" xfId="4733" xr:uid="{00000000-0005-0000-0000-0000D3110000}"/>
    <cellStyle name="20% - Accent1 2 2 3 4 6 2" xfId="4734" xr:uid="{00000000-0005-0000-0000-0000D4110000}"/>
    <cellStyle name="20% - Accent1 2 2 3 4 6 2 2" xfId="4735" xr:uid="{00000000-0005-0000-0000-0000D5110000}"/>
    <cellStyle name="20% - Accent1 2 2 3 4 6 2 2 2" xfId="4736" xr:uid="{00000000-0005-0000-0000-0000D6110000}"/>
    <cellStyle name="20% - Accent1 2 2 3 4 6 2 3" xfId="4737" xr:uid="{00000000-0005-0000-0000-0000D7110000}"/>
    <cellStyle name="20% - Accent1 2 2 3 4 6 3" xfId="4738" xr:uid="{00000000-0005-0000-0000-0000D8110000}"/>
    <cellStyle name="20% - Accent1 2 2 3 4 6 3 2" xfId="4739" xr:uid="{00000000-0005-0000-0000-0000D9110000}"/>
    <cellStyle name="20% - Accent1 2 2 3 4 6 4" xfId="4740" xr:uid="{00000000-0005-0000-0000-0000DA110000}"/>
    <cellStyle name="20% - Accent1 2 2 3 4 7" xfId="4741" xr:uid="{00000000-0005-0000-0000-0000DB110000}"/>
    <cellStyle name="20% - Accent1 2 2 3 4 7 2" xfId="4742" xr:uid="{00000000-0005-0000-0000-0000DC110000}"/>
    <cellStyle name="20% - Accent1 2 2 3 4 7 2 2" xfId="4743" xr:uid="{00000000-0005-0000-0000-0000DD110000}"/>
    <cellStyle name="20% - Accent1 2 2 3 4 7 3" xfId="4744" xr:uid="{00000000-0005-0000-0000-0000DE110000}"/>
    <cellStyle name="20% - Accent1 2 2 3 4 8" xfId="4745" xr:uid="{00000000-0005-0000-0000-0000DF110000}"/>
    <cellStyle name="20% - Accent1 2 2 3 4 8 2" xfId="4746" xr:uid="{00000000-0005-0000-0000-0000E0110000}"/>
    <cellStyle name="20% - Accent1 2 2 3 4 8 2 2" xfId="4747" xr:uid="{00000000-0005-0000-0000-0000E1110000}"/>
    <cellStyle name="20% - Accent1 2 2 3 4 8 3" xfId="4748" xr:uid="{00000000-0005-0000-0000-0000E2110000}"/>
    <cellStyle name="20% - Accent1 2 2 3 4 9" xfId="4749" xr:uid="{00000000-0005-0000-0000-0000E3110000}"/>
    <cellStyle name="20% - Accent1 2 2 3 4 9 2" xfId="4750" xr:uid="{00000000-0005-0000-0000-0000E4110000}"/>
    <cellStyle name="20% - Accent1 2 2 3 5" xfId="4751" xr:uid="{00000000-0005-0000-0000-0000E5110000}"/>
    <cellStyle name="20% - Accent1 2 2 3 5 10" xfId="4752" xr:uid="{00000000-0005-0000-0000-0000E6110000}"/>
    <cellStyle name="20% - Accent1 2 2 3 5 10 2" xfId="4753" xr:uid="{00000000-0005-0000-0000-0000E7110000}"/>
    <cellStyle name="20% - Accent1 2 2 3 5 11" xfId="4754" xr:uid="{00000000-0005-0000-0000-0000E8110000}"/>
    <cellStyle name="20% - Accent1 2 2 3 5 2" xfId="4755" xr:uid="{00000000-0005-0000-0000-0000E9110000}"/>
    <cellStyle name="20% - Accent1 2 2 3 5 2 2" xfId="4756" xr:uid="{00000000-0005-0000-0000-0000EA110000}"/>
    <cellStyle name="20% - Accent1 2 2 3 5 2 2 2" xfId="4757" xr:uid="{00000000-0005-0000-0000-0000EB110000}"/>
    <cellStyle name="20% - Accent1 2 2 3 5 2 2 2 2" xfId="4758" xr:uid="{00000000-0005-0000-0000-0000EC110000}"/>
    <cellStyle name="20% - Accent1 2 2 3 5 2 2 2 2 2" xfId="4759" xr:uid="{00000000-0005-0000-0000-0000ED110000}"/>
    <cellStyle name="20% - Accent1 2 2 3 5 2 2 2 3" xfId="4760" xr:uid="{00000000-0005-0000-0000-0000EE110000}"/>
    <cellStyle name="20% - Accent1 2 2 3 5 2 2 3" xfId="4761" xr:uid="{00000000-0005-0000-0000-0000EF110000}"/>
    <cellStyle name="20% - Accent1 2 2 3 5 2 2 3 2" xfId="4762" xr:uid="{00000000-0005-0000-0000-0000F0110000}"/>
    <cellStyle name="20% - Accent1 2 2 3 5 2 2 4" xfId="4763" xr:uid="{00000000-0005-0000-0000-0000F1110000}"/>
    <cellStyle name="20% - Accent1 2 2 3 5 2 3" xfId="4764" xr:uid="{00000000-0005-0000-0000-0000F2110000}"/>
    <cellStyle name="20% - Accent1 2 2 3 5 2 3 2" xfId="4765" xr:uid="{00000000-0005-0000-0000-0000F3110000}"/>
    <cellStyle name="20% - Accent1 2 2 3 5 2 3 2 2" xfId="4766" xr:uid="{00000000-0005-0000-0000-0000F4110000}"/>
    <cellStyle name="20% - Accent1 2 2 3 5 2 3 2 2 2" xfId="4767" xr:uid="{00000000-0005-0000-0000-0000F5110000}"/>
    <cellStyle name="20% - Accent1 2 2 3 5 2 3 2 3" xfId="4768" xr:uid="{00000000-0005-0000-0000-0000F6110000}"/>
    <cellStyle name="20% - Accent1 2 2 3 5 2 3 3" xfId="4769" xr:uid="{00000000-0005-0000-0000-0000F7110000}"/>
    <cellStyle name="20% - Accent1 2 2 3 5 2 3 3 2" xfId="4770" xr:uid="{00000000-0005-0000-0000-0000F8110000}"/>
    <cellStyle name="20% - Accent1 2 2 3 5 2 3 4" xfId="4771" xr:uid="{00000000-0005-0000-0000-0000F9110000}"/>
    <cellStyle name="20% - Accent1 2 2 3 5 2 4" xfId="4772" xr:uid="{00000000-0005-0000-0000-0000FA110000}"/>
    <cellStyle name="20% - Accent1 2 2 3 5 2 4 2" xfId="4773" xr:uid="{00000000-0005-0000-0000-0000FB110000}"/>
    <cellStyle name="20% - Accent1 2 2 3 5 2 4 2 2" xfId="4774" xr:uid="{00000000-0005-0000-0000-0000FC110000}"/>
    <cellStyle name="20% - Accent1 2 2 3 5 2 4 2 2 2" xfId="4775" xr:uid="{00000000-0005-0000-0000-0000FD110000}"/>
    <cellStyle name="20% - Accent1 2 2 3 5 2 4 2 3" xfId="4776" xr:uid="{00000000-0005-0000-0000-0000FE110000}"/>
    <cellStyle name="20% - Accent1 2 2 3 5 2 4 3" xfId="4777" xr:uid="{00000000-0005-0000-0000-0000FF110000}"/>
    <cellStyle name="20% - Accent1 2 2 3 5 2 4 3 2" xfId="4778" xr:uid="{00000000-0005-0000-0000-000000120000}"/>
    <cellStyle name="20% - Accent1 2 2 3 5 2 4 4" xfId="4779" xr:uid="{00000000-0005-0000-0000-000001120000}"/>
    <cellStyle name="20% - Accent1 2 2 3 5 2 5" xfId="4780" xr:uid="{00000000-0005-0000-0000-000002120000}"/>
    <cellStyle name="20% - Accent1 2 2 3 5 2 5 2" xfId="4781" xr:uid="{00000000-0005-0000-0000-000003120000}"/>
    <cellStyle name="20% - Accent1 2 2 3 5 2 5 2 2" xfId="4782" xr:uid="{00000000-0005-0000-0000-000004120000}"/>
    <cellStyle name="20% - Accent1 2 2 3 5 2 5 3" xfId="4783" xr:uid="{00000000-0005-0000-0000-000005120000}"/>
    <cellStyle name="20% - Accent1 2 2 3 5 2 6" xfId="4784" xr:uid="{00000000-0005-0000-0000-000006120000}"/>
    <cellStyle name="20% - Accent1 2 2 3 5 2 6 2" xfId="4785" xr:uid="{00000000-0005-0000-0000-000007120000}"/>
    <cellStyle name="20% - Accent1 2 2 3 5 2 6 2 2" xfId="4786" xr:uid="{00000000-0005-0000-0000-000008120000}"/>
    <cellStyle name="20% - Accent1 2 2 3 5 2 6 3" xfId="4787" xr:uid="{00000000-0005-0000-0000-000009120000}"/>
    <cellStyle name="20% - Accent1 2 2 3 5 2 7" xfId="4788" xr:uid="{00000000-0005-0000-0000-00000A120000}"/>
    <cellStyle name="20% - Accent1 2 2 3 5 2 7 2" xfId="4789" xr:uid="{00000000-0005-0000-0000-00000B120000}"/>
    <cellStyle name="20% - Accent1 2 2 3 5 2 8" xfId="4790" xr:uid="{00000000-0005-0000-0000-00000C120000}"/>
    <cellStyle name="20% - Accent1 2 2 3 5 2 8 2" xfId="4791" xr:uid="{00000000-0005-0000-0000-00000D120000}"/>
    <cellStyle name="20% - Accent1 2 2 3 5 2 9" xfId="4792" xr:uid="{00000000-0005-0000-0000-00000E120000}"/>
    <cellStyle name="20% - Accent1 2 2 3 5 3" xfId="4793" xr:uid="{00000000-0005-0000-0000-00000F120000}"/>
    <cellStyle name="20% - Accent1 2 2 3 5 3 2" xfId="4794" xr:uid="{00000000-0005-0000-0000-000010120000}"/>
    <cellStyle name="20% - Accent1 2 2 3 5 3 2 2" xfId="4795" xr:uid="{00000000-0005-0000-0000-000011120000}"/>
    <cellStyle name="20% - Accent1 2 2 3 5 3 2 2 2" xfId="4796" xr:uid="{00000000-0005-0000-0000-000012120000}"/>
    <cellStyle name="20% - Accent1 2 2 3 5 3 2 2 2 2" xfId="4797" xr:uid="{00000000-0005-0000-0000-000013120000}"/>
    <cellStyle name="20% - Accent1 2 2 3 5 3 2 2 3" xfId="4798" xr:uid="{00000000-0005-0000-0000-000014120000}"/>
    <cellStyle name="20% - Accent1 2 2 3 5 3 2 3" xfId="4799" xr:uid="{00000000-0005-0000-0000-000015120000}"/>
    <cellStyle name="20% - Accent1 2 2 3 5 3 2 3 2" xfId="4800" xr:uid="{00000000-0005-0000-0000-000016120000}"/>
    <cellStyle name="20% - Accent1 2 2 3 5 3 2 4" xfId="4801" xr:uid="{00000000-0005-0000-0000-000017120000}"/>
    <cellStyle name="20% - Accent1 2 2 3 5 3 3" xfId="4802" xr:uid="{00000000-0005-0000-0000-000018120000}"/>
    <cellStyle name="20% - Accent1 2 2 3 5 3 3 2" xfId="4803" xr:uid="{00000000-0005-0000-0000-000019120000}"/>
    <cellStyle name="20% - Accent1 2 2 3 5 3 3 2 2" xfId="4804" xr:uid="{00000000-0005-0000-0000-00001A120000}"/>
    <cellStyle name="20% - Accent1 2 2 3 5 3 3 2 2 2" xfId="4805" xr:uid="{00000000-0005-0000-0000-00001B120000}"/>
    <cellStyle name="20% - Accent1 2 2 3 5 3 3 2 3" xfId="4806" xr:uid="{00000000-0005-0000-0000-00001C120000}"/>
    <cellStyle name="20% - Accent1 2 2 3 5 3 3 3" xfId="4807" xr:uid="{00000000-0005-0000-0000-00001D120000}"/>
    <cellStyle name="20% - Accent1 2 2 3 5 3 3 3 2" xfId="4808" xr:uid="{00000000-0005-0000-0000-00001E120000}"/>
    <cellStyle name="20% - Accent1 2 2 3 5 3 3 4" xfId="4809" xr:uid="{00000000-0005-0000-0000-00001F120000}"/>
    <cellStyle name="20% - Accent1 2 2 3 5 3 4" xfId="4810" xr:uid="{00000000-0005-0000-0000-000020120000}"/>
    <cellStyle name="20% - Accent1 2 2 3 5 3 4 2" xfId="4811" xr:uid="{00000000-0005-0000-0000-000021120000}"/>
    <cellStyle name="20% - Accent1 2 2 3 5 3 4 2 2" xfId="4812" xr:uid="{00000000-0005-0000-0000-000022120000}"/>
    <cellStyle name="20% - Accent1 2 2 3 5 3 4 2 2 2" xfId="4813" xr:uid="{00000000-0005-0000-0000-000023120000}"/>
    <cellStyle name="20% - Accent1 2 2 3 5 3 4 2 3" xfId="4814" xr:uid="{00000000-0005-0000-0000-000024120000}"/>
    <cellStyle name="20% - Accent1 2 2 3 5 3 4 3" xfId="4815" xr:uid="{00000000-0005-0000-0000-000025120000}"/>
    <cellStyle name="20% - Accent1 2 2 3 5 3 4 3 2" xfId="4816" xr:uid="{00000000-0005-0000-0000-000026120000}"/>
    <cellStyle name="20% - Accent1 2 2 3 5 3 4 4" xfId="4817" xr:uid="{00000000-0005-0000-0000-000027120000}"/>
    <cellStyle name="20% - Accent1 2 2 3 5 3 5" xfId="4818" xr:uid="{00000000-0005-0000-0000-000028120000}"/>
    <cellStyle name="20% - Accent1 2 2 3 5 3 5 2" xfId="4819" xr:uid="{00000000-0005-0000-0000-000029120000}"/>
    <cellStyle name="20% - Accent1 2 2 3 5 3 5 2 2" xfId="4820" xr:uid="{00000000-0005-0000-0000-00002A120000}"/>
    <cellStyle name="20% - Accent1 2 2 3 5 3 5 3" xfId="4821" xr:uid="{00000000-0005-0000-0000-00002B120000}"/>
    <cellStyle name="20% - Accent1 2 2 3 5 3 6" xfId="4822" xr:uid="{00000000-0005-0000-0000-00002C120000}"/>
    <cellStyle name="20% - Accent1 2 2 3 5 3 6 2" xfId="4823" xr:uid="{00000000-0005-0000-0000-00002D120000}"/>
    <cellStyle name="20% - Accent1 2 2 3 5 3 6 2 2" xfId="4824" xr:uid="{00000000-0005-0000-0000-00002E120000}"/>
    <cellStyle name="20% - Accent1 2 2 3 5 3 6 3" xfId="4825" xr:uid="{00000000-0005-0000-0000-00002F120000}"/>
    <cellStyle name="20% - Accent1 2 2 3 5 3 7" xfId="4826" xr:uid="{00000000-0005-0000-0000-000030120000}"/>
    <cellStyle name="20% - Accent1 2 2 3 5 3 7 2" xfId="4827" xr:uid="{00000000-0005-0000-0000-000031120000}"/>
    <cellStyle name="20% - Accent1 2 2 3 5 3 8" xfId="4828" xr:uid="{00000000-0005-0000-0000-000032120000}"/>
    <cellStyle name="20% - Accent1 2 2 3 5 3 8 2" xfId="4829" xr:uid="{00000000-0005-0000-0000-000033120000}"/>
    <cellStyle name="20% - Accent1 2 2 3 5 3 9" xfId="4830" xr:uid="{00000000-0005-0000-0000-000034120000}"/>
    <cellStyle name="20% - Accent1 2 2 3 5 4" xfId="4831" xr:uid="{00000000-0005-0000-0000-000035120000}"/>
    <cellStyle name="20% - Accent1 2 2 3 5 4 2" xfId="4832" xr:uid="{00000000-0005-0000-0000-000036120000}"/>
    <cellStyle name="20% - Accent1 2 2 3 5 4 2 2" xfId="4833" xr:uid="{00000000-0005-0000-0000-000037120000}"/>
    <cellStyle name="20% - Accent1 2 2 3 5 4 2 2 2" xfId="4834" xr:uid="{00000000-0005-0000-0000-000038120000}"/>
    <cellStyle name="20% - Accent1 2 2 3 5 4 2 3" xfId="4835" xr:uid="{00000000-0005-0000-0000-000039120000}"/>
    <cellStyle name="20% - Accent1 2 2 3 5 4 3" xfId="4836" xr:uid="{00000000-0005-0000-0000-00003A120000}"/>
    <cellStyle name="20% - Accent1 2 2 3 5 4 3 2" xfId="4837" xr:uid="{00000000-0005-0000-0000-00003B120000}"/>
    <cellStyle name="20% - Accent1 2 2 3 5 4 4" xfId="4838" xr:uid="{00000000-0005-0000-0000-00003C120000}"/>
    <cellStyle name="20% - Accent1 2 2 3 5 5" xfId="4839" xr:uid="{00000000-0005-0000-0000-00003D120000}"/>
    <cellStyle name="20% - Accent1 2 2 3 5 5 2" xfId="4840" xr:uid="{00000000-0005-0000-0000-00003E120000}"/>
    <cellStyle name="20% - Accent1 2 2 3 5 5 2 2" xfId="4841" xr:uid="{00000000-0005-0000-0000-00003F120000}"/>
    <cellStyle name="20% - Accent1 2 2 3 5 5 2 2 2" xfId="4842" xr:uid="{00000000-0005-0000-0000-000040120000}"/>
    <cellStyle name="20% - Accent1 2 2 3 5 5 2 3" xfId="4843" xr:uid="{00000000-0005-0000-0000-000041120000}"/>
    <cellStyle name="20% - Accent1 2 2 3 5 5 3" xfId="4844" xr:uid="{00000000-0005-0000-0000-000042120000}"/>
    <cellStyle name="20% - Accent1 2 2 3 5 5 3 2" xfId="4845" xr:uid="{00000000-0005-0000-0000-000043120000}"/>
    <cellStyle name="20% - Accent1 2 2 3 5 5 4" xfId="4846" xr:uid="{00000000-0005-0000-0000-000044120000}"/>
    <cellStyle name="20% - Accent1 2 2 3 5 6" xfId="4847" xr:uid="{00000000-0005-0000-0000-000045120000}"/>
    <cellStyle name="20% - Accent1 2 2 3 5 6 2" xfId="4848" xr:uid="{00000000-0005-0000-0000-000046120000}"/>
    <cellStyle name="20% - Accent1 2 2 3 5 6 2 2" xfId="4849" xr:uid="{00000000-0005-0000-0000-000047120000}"/>
    <cellStyle name="20% - Accent1 2 2 3 5 6 2 2 2" xfId="4850" xr:uid="{00000000-0005-0000-0000-000048120000}"/>
    <cellStyle name="20% - Accent1 2 2 3 5 6 2 3" xfId="4851" xr:uid="{00000000-0005-0000-0000-000049120000}"/>
    <cellStyle name="20% - Accent1 2 2 3 5 6 3" xfId="4852" xr:uid="{00000000-0005-0000-0000-00004A120000}"/>
    <cellStyle name="20% - Accent1 2 2 3 5 6 3 2" xfId="4853" xr:uid="{00000000-0005-0000-0000-00004B120000}"/>
    <cellStyle name="20% - Accent1 2 2 3 5 6 4" xfId="4854" xr:uid="{00000000-0005-0000-0000-00004C120000}"/>
    <cellStyle name="20% - Accent1 2 2 3 5 7" xfId="4855" xr:uid="{00000000-0005-0000-0000-00004D120000}"/>
    <cellStyle name="20% - Accent1 2 2 3 5 7 2" xfId="4856" xr:uid="{00000000-0005-0000-0000-00004E120000}"/>
    <cellStyle name="20% - Accent1 2 2 3 5 7 2 2" xfId="4857" xr:uid="{00000000-0005-0000-0000-00004F120000}"/>
    <cellStyle name="20% - Accent1 2 2 3 5 7 3" xfId="4858" xr:uid="{00000000-0005-0000-0000-000050120000}"/>
    <cellStyle name="20% - Accent1 2 2 3 5 8" xfId="4859" xr:uid="{00000000-0005-0000-0000-000051120000}"/>
    <cellStyle name="20% - Accent1 2 2 3 5 8 2" xfId="4860" xr:uid="{00000000-0005-0000-0000-000052120000}"/>
    <cellStyle name="20% - Accent1 2 2 3 5 8 2 2" xfId="4861" xr:uid="{00000000-0005-0000-0000-000053120000}"/>
    <cellStyle name="20% - Accent1 2 2 3 5 8 3" xfId="4862" xr:uid="{00000000-0005-0000-0000-000054120000}"/>
    <cellStyle name="20% - Accent1 2 2 3 5 9" xfId="4863" xr:uid="{00000000-0005-0000-0000-000055120000}"/>
    <cellStyle name="20% - Accent1 2 2 3 5 9 2" xfId="4864" xr:uid="{00000000-0005-0000-0000-000056120000}"/>
    <cellStyle name="20% - Accent1 2 2 3 6" xfId="4865" xr:uid="{00000000-0005-0000-0000-000057120000}"/>
    <cellStyle name="20% - Accent1 2 2 3 6 10" xfId="4866" xr:uid="{00000000-0005-0000-0000-000058120000}"/>
    <cellStyle name="20% - Accent1 2 2 3 6 10 2" xfId="4867" xr:uid="{00000000-0005-0000-0000-000059120000}"/>
    <cellStyle name="20% - Accent1 2 2 3 6 11" xfId="4868" xr:uid="{00000000-0005-0000-0000-00005A120000}"/>
    <cellStyle name="20% - Accent1 2 2 3 6 2" xfId="4869" xr:uid="{00000000-0005-0000-0000-00005B120000}"/>
    <cellStyle name="20% - Accent1 2 2 3 6 2 2" xfId="4870" xr:uid="{00000000-0005-0000-0000-00005C120000}"/>
    <cellStyle name="20% - Accent1 2 2 3 6 2 2 2" xfId="4871" xr:uid="{00000000-0005-0000-0000-00005D120000}"/>
    <cellStyle name="20% - Accent1 2 2 3 6 2 2 2 2" xfId="4872" xr:uid="{00000000-0005-0000-0000-00005E120000}"/>
    <cellStyle name="20% - Accent1 2 2 3 6 2 2 2 2 2" xfId="4873" xr:uid="{00000000-0005-0000-0000-00005F120000}"/>
    <cellStyle name="20% - Accent1 2 2 3 6 2 2 2 3" xfId="4874" xr:uid="{00000000-0005-0000-0000-000060120000}"/>
    <cellStyle name="20% - Accent1 2 2 3 6 2 2 3" xfId="4875" xr:uid="{00000000-0005-0000-0000-000061120000}"/>
    <cellStyle name="20% - Accent1 2 2 3 6 2 2 3 2" xfId="4876" xr:uid="{00000000-0005-0000-0000-000062120000}"/>
    <cellStyle name="20% - Accent1 2 2 3 6 2 2 4" xfId="4877" xr:uid="{00000000-0005-0000-0000-000063120000}"/>
    <cellStyle name="20% - Accent1 2 2 3 6 2 3" xfId="4878" xr:uid="{00000000-0005-0000-0000-000064120000}"/>
    <cellStyle name="20% - Accent1 2 2 3 6 2 3 2" xfId="4879" xr:uid="{00000000-0005-0000-0000-000065120000}"/>
    <cellStyle name="20% - Accent1 2 2 3 6 2 3 2 2" xfId="4880" xr:uid="{00000000-0005-0000-0000-000066120000}"/>
    <cellStyle name="20% - Accent1 2 2 3 6 2 3 2 2 2" xfId="4881" xr:uid="{00000000-0005-0000-0000-000067120000}"/>
    <cellStyle name="20% - Accent1 2 2 3 6 2 3 2 3" xfId="4882" xr:uid="{00000000-0005-0000-0000-000068120000}"/>
    <cellStyle name="20% - Accent1 2 2 3 6 2 3 3" xfId="4883" xr:uid="{00000000-0005-0000-0000-000069120000}"/>
    <cellStyle name="20% - Accent1 2 2 3 6 2 3 3 2" xfId="4884" xr:uid="{00000000-0005-0000-0000-00006A120000}"/>
    <cellStyle name="20% - Accent1 2 2 3 6 2 3 4" xfId="4885" xr:uid="{00000000-0005-0000-0000-00006B120000}"/>
    <cellStyle name="20% - Accent1 2 2 3 6 2 4" xfId="4886" xr:uid="{00000000-0005-0000-0000-00006C120000}"/>
    <cellStyle name="20% - Accent1 2 2 3 6 2 4 2" xfId="4887" xr:uid="{00000000-0005-0000-0000-00006D120000}"/>
    <cellStyle name="20% - Accent1 2 2 3 6 2 4 2 2" xfId="4888" xr:uid="{00000000-0005-0000-0000-00006E120000}"/>
    <cellStyle name="20% - Accent1 2 2 3 6 2 4 2 2 2" xfId="4889" xr:uid="{00000000-0005-0000-0000-00006F120000}"/>
    <cellStyle name="20% - Accent1 2 2 3 6 2 4 2 3" xfId="4890" xr:uid="{00000000-0005-0000-0000-000070120000}"/>
    <cellStyle name="20% - Accent1 2 2 3 6 2 4 3" xfId="4891" xr:uid="{00000000-0005-0000-0000-000071120000}"/>
    <cellStyle name="20% - Accent1 2 2 3 6 2 4 3 2" xfId="4892" xr:uid="{00000000-0005-0000-0000-000072120000}"/>
    <cellStyle name="20% - Accent1 2 2 3 6 2 4 4" xfId="4893" xr:uid="{00000000-0005-0000-0000-000073120000}"/>
    <cellStyle name="20% - Accent1 2 2 3 6 2 5" xfId="4894" xr:uid="{00000000-0005-0000-0000-000074120000}"/>
    <cellStyle name="20% - Accent1 2 2 3 6 2 5 2" xfId="4895" xr:uid="{00000000-0005-0000-0000-000075120000}"/>
    <cellStyle name="20% - Accent1 2 2 3 6 2 5 2 2" xfId="4896" xr:uid="{00000000-0005-0000-0000-000076120000}"/>
    <cellStyle name="20% - Accent1 2 2 3 6 2 5 3" xfId="4897" xr:uid="{00000000-0005-0000-0000-000077120000}"/>
    <cellStyle name="20% - Accent1 2 2 3 6 2 6" xfId="4898" xr:uid="{00000000-0005-0000-0000-000078120000}"/>
    <cellStyle name="20% - Accent1 2 2 3 6 2 6 2" xfId="4899" xr:uid="{00000000-0005-0000-0000-000079120000}"/>
    <cellStyle name="20% - Accent1 2 2 3 6 2 6 2 2" xfId="4900" xr:uid="{00000000-0005-0000-0000-00007A120000}"/>
    <cellStyle name="20% - Accent1 2 2 3 6 2 6 3" xfId="4901" xr:uid="{00000000-0005-0000-0000-00007B120000}"/>
    <cellStyle name="20% - Accent1 2 2 3 6 2 7" xfId="4902" xr:uid="{00000000-0005-0000-0000-00007C120000}"/>
    <cellStyle name="20% - Accent1 2 2 3 6 2 7 2" xfId="4903" xr:uid="{00000000-0005-0000-0000-00007D120000}"/>
    <cellStyle name="20% - Accent1 2 2 3 6 2 8" xfId="4904" xr:uid="{00000000-0005-0000-0000-00007E120000}"/>
    <cellStyle name="20% - Accent1 2 2 3 6 2 8 2" xfId="4905" xr:uid="{00000000-0005-0000-0000-00007F120000}"/>
    <cellStyle name="20% - Accent1 2 2 3 6 2 9" xfId="4906" xr:uid="{00000000-0005-0000-0000-000080120000}"/>
    <cellStyle name="20% - Accent1 2 2 3 6 3" xfId="4907" xr:uid="{00000000-0005-0000-0000-000081120000}"/>
    <cellStyle name="20% - Accent1 2 2 3 6 3 2" xfId="4908" xr:uid="{00000000-0005-0000-0000-000082120000}"/>
    <cellStyle name="20% - Accent1 2 2 3 6 3 2 2" xfId="4909" xr:uid="{00000000-0005-0000-0000-000083120000}"/>
    <cellStyle name="20% - Accent1 2 2 3 6 3 2 2 2" xfId="4910" xr:uid="{00000000-0005-0000-0000-000084120000}"/>
    <cellStyle name="20% - Accent1 2 2 3 6 3 2 2 2 2" xfId="4911" xr:uid="{00000000-0005-0000-0000-000085120000}"/>
    <cellStyle name="20% - Accent1 2 2 3 6 3 2 2 3" xfId="4912" xr:uid="{00000000-0005-0000-0000-000086120000}"/>
    <cellStyle name="20% - Accent1 2 2 3 6 3 2 3" xfId="4913" xr:uid="{00000000-0005-0000-0000-000087120000}"/>
    <cellStyle name="20% - Accent1 2 2 3 6 3 2 3 2" xfId="4914" xr:uid="{00000000-0005-0000-0000-000088120000}"/>
    <cellStyle name="20% - Accent1 2 2 3 6 3 2 4" xfId="4915" xr:uid="{00000000-0005-0000-0000-000089120000}"/>
    <cellStyle name="20% - Accent1 2 2 3 6 3 3" xfId="4916" xr:uid="{00000000-0005-0000-0000-00008A120000}"/>
    <cellStyle name="20% - Accent1 2 2 3 6 3 3 2" xfId="4917" xr:uid="{00000000-0005-0000-0000-00008B120000}"/>
    <cellStyle name="20% - Accent1 2 2 3 6 3 3 2 2" xfId="4918" xr:uid="{00000000-0005-0000-0000-00008C120000}"/>
    <cellStyle name="20% - Accent1 2 2 3 6 3 3 2 2 2" xfId="4919" xr:uid="{00000000-0005-0000-0000-00008D120000}"/>
    <cellStyle name="20% - Accent1 2 2 3 6 3 3 2 3" xfId="4920" xr:uid="{00000000-0005-0000-0000-00008E120000}"/>
    <cellStyle name="20% - Accent1 2 2 3 6 3 3 3" xfId="4921" xr:uid="{00000000-0005-0000-0000-00008F120000}"/>
    <cellStyle name="20% - Accent1 2 2 3 6 3 3 3 2" xfId="4922" xr:uid="{00000000-0005-0000-0000-000090120000}"/>
    <cellStyle name="20% - Accent1 2 2 3 6 3 3 4" xfId="4923" xr:uid="{00000000-0005-0000-0000-000091120000}"/>
    <cellStyle name="20% - Accent1 2 2 3 6 3 4" xfId="4924" xr:uid="{00000000-0005-0000-0000-000092120000}"/>
    <cellStyle name="20% - Accent1 2 2 3 6 3 4 2" xfId="4925" xr:uid="{00000000-0005-0000-0000-000093120000}"/>
    <cellStyle name="20% - Accent1 2 2 3 6 3 4 2 2" xfId="4926" xr:uid="{00000000-0005-0000-0000-000094120000}"/>
    <cellStyle name="20% - Accent1 2 2 3 6 3 4 2 2 2" xfId="4927" xr:uid="{00000000-0005-0000-0000-000095120000}"/>
    <cellStyle name="20% - Accent1 2 2 3 6 3 4 2 3" xfId="4928" xr:uid="{00000000-0005-0000-0000-000096120000}"/>
    <cellStyle name="20% - Accent1 2 2 3 6 3 4 3" xfId="4929" xr:uid="{00000000-0005-0000-0000-000097120000}"/>
    <cellStyle name="20% - Accent1 2 2 3 6 3 4 3 2" xfId="4930" xr:uid="{00000000-0005-0000-0000-000098120000}"/>
    <cellStyle name="20% - Accent1 2 2 3 6 3 4 4" xfId="4931" xr:uid="{00000000-0005-0000-0000-000099120000}"/>
    <cellStyle name="20% - Accent1 2 2 3 6 3 5" xfId="4932" xr:uid="{00000000-0005-0000-0000-00009A120000}"/>
    <cellStyle name="20% - Accent1 2 2 3 6 3 5 2" xfId="4933" xr:uid="{00000000-0005-0000-0000-00009B120000}"/>
    <cellStyle name="20% - Accent1 2 2 3 6 3 5 2 2" xfId="4934" xr:uid="{00000000-0005-0000-0000-00009C120000}"/>
    <cellStyle name="20% - Accent1 2 2 3 6 3 5 3" xfId="4935" xr:uid="{00000000-0005-0000-0000-00009D120000}"/>
    <cellStyle name="20% - Accent1 2 2 3 6 3 6" xfId="4936" xr:uid="{00000000-0005-0000-0000-00009E120000}"/>
    <cellStyle name="20% - Accent1 2 2 3 6 3 6 2" xfId="4937" xr:uid="{00000000-0005-0000-0000-00009F120000}"/>
    <cellStyle name="20% - Accent1 2 2 3 6 3 6 2 2" xfId="4938" xr:uid="{00000000-0005-0000-0000-0000A0120000}"/>
    <cellStyle name="20% - Accent1 2 2 3 6 3 6 3" xfId="4939" xr:uid="{00000000-0005-0000-0000-0000A1120000}"/>
    <cellStyle name="20% - Accent1 2 2 3 6 3 7" xfId="4940" xr:uid="{00000000-0005-0000-0000-0000A2120000}"/>
    <cellStyle name="20% - Accent1 2 2 3 6 3 7 2" xfId="4941" xr:uid="{00000000-0005-0000-0000-0000A3120000}"/>
    <cellStyle name="20% - Accent1 2 2 3 6 3 8" xfId="4942" xr:uid="{00000000-0005-0000-0000-0000A4120000}"/>
    <cellStyle name="20% - Accent1 2 2 3 6 3 8 2" xfId="4943" xr:uid="{00000000-0005-0000-0000-0000A5120000}"/>
    <cellStyle name="20% - Accent1 2 2 3 6 3 9" xfId="4944" xr:uid="{00000000-0005-0000-0000-0000A6120000}"/>
    <cellStyle name="20% - Accent1 2 2 3 6 4" xfId="4945" xr:uid="{00000000-0005-0000-0000-0000A7120000}"/>
    <cellStyle name="20% - Accent1 2 2 3 6 4 2" xfId="4946" xr:uid="{00000000-0005-0000-0000-0000A8120000}"/>
    <cellStyle name="20% - Accent1 2 2 3 6 4 2 2" xfId="4947" xr:uid="{00000000-0005-0000-0000-0000A9120000}"/>
    <cellStyle name="20% - Accent1 2 2 3 6 4 2 2 2" xfId="4948" xr:uid="{00000000-0005-0000-0000-0000AA120000}"/>
    <cellStyle name="20% - Accent1 2 2 3 6 4 2 3" xfId="4949" xr:uid="{00000000-0005-0000-0000-0000AB120000}"/>
    <cellStyle name="20% - Accent1 2 2 3 6 4 3" xfId="4950" xr:uid="{00000000-0005-0000-0000-0000AC120000}"/>
    <cellStyle name="20% - Accent1 2 2 3 6 4 3 2" xfId="4951" xr:uid="{00000000-0005-0000-0000-0000AD120000}"/>
    <cellStyle name="20% - Accent1 2 2 3 6 4 4" xfId="4952" xr:uid="{00000000-0005-0000-0000-0000AE120000}"/>
    <cellStyle name="20% - Accent1 2 2 3 6 5" xfId="4953" xr:uid="{00000000-0005-0000-0000-0000AF120000}"/>
    <cellStyle name="20% - Accent1 2 2 3 6 5 2" xfId="4954" xr:uid="{00000000-0005-0000-0000-0000B0120000}"/>
    <cellStyle name="20% - Accent1 2 2 3 6 5 2 2" xfId="4955" xr:uid="{00000000-0005-0000-0000-0000B1120000}"/>
    <cellStyle name="20% - Accent1 2 2 3 6 5 2 2 2" xfId="4956" xr:uid="{00000000-0005-0000-0000-0000B2120000}"/>
    <cellStyle name="20% - Accent1 2 2 3 6 5 2 3" xfId="4957" xr:uid="{00000000-0005-0000-0000-0000B3120000}"/>
    <cellStyle name="20% - Accent1 2 2 3 6 5 3" xfId="4958" xr:uid="{00000000-0005-0000-0000-0000B4120000}"/>
    <cellStyle name="20% - Accent1 2 2 3 6 5 3 2" xfId="4959" xr:uid="{00000000-0005-0000-0000-0000B5120000}"/>
    <cellStyle name="20% - Accent1 2 2 3 6 5 4" xfId="4960" xr:uid="{00000000-0005-0000-0000-0000B6120000}"/>
    <cellStyle name="20% - Accent1 2 2 3 6 6" xfId="4961" xr:uid="{00000000-0005-0000-0000-0000B7120000}"/>
    <cellStyle name="20% - Accent1 2 2 3 6 6 2" xfId="4962" xr:uid="{00000000-0005-0000-0000-0000B8120000}"/>
    <cellStyle name="20% - Accent1 2 2 3 6 6 2 2" xfId="4963" xr:uid="{00000000-0005-0000-0000-0000B9120000}"/>
    <cellStyle name="20% - Accent1 2 2 3 6 6 2 2 2" xfId="4964" xr:uid="{00000000-0005-0000-0000-0000BA120000}"/>
    <cellStyle name="20% - Accent1 2 2 3 6 6 2 3" xfId="4965" xr:uid="{00000000-0005-0000-0000-0000BB120000}"/>
    <cellStyle name="20% - Accent1 2 2 3 6 6 3" xfId="4966" xr:uid="{00000000-0005-0000-0000-0000BC120000}"/>
    <cellStyle name="20% - Accent1 2 2 3 6 6 3 2" xfId="4967" xr:uid="{00000000-0005-0000-0000-0000BD120000}"/>
    <cellStyle name="20% - Accent1 2 2 3 6 6 4" xfId="4968" xr:uid="{00000000-0005-0000-0000-0000BE120000}"/>
    <cellStyle name="20% - Accent1 2 2 3 6 7" xfId="4969" xr:uid="{00000000-0005-0000-0000-0000BF120000}"/>
    <cellStyle name="20% - Accent1 2 2 3 6 7 2" xfId="4970" xr:uid="{00000000-0005-0000-0000-0000C0120000}"/>
    <cellStyle name="20% - Accent1 2 2 3 6 7 2 2" xfId="4971" xr:uid="{00000000-0005-0000-0000-0000C1120000}"/>
    <cellStyle name="20% - Accent1 2 2 3 6 7 3" xfId="4972" xr:uid="{00000000-0005-0000-0000-0000C2120000}"/>
    <cellStyle name="20% - Accent1 2 2 3 6 8" xfId="4973" xr:uid="{00000000-0005-0000-0000-0000C3120000}"/>
    <cellStyle name="20% - Accent1 2 2 3 6 8 2" xfId="4974" xr:uid="{00000000-0005-0000-0000-0000C4120000}"/>
    <cellStyle name="20% - Accent1 2 2 3 6 8 2 2" xfId="4975" xr:uid="{00000000-0005-0000-0000-0000C5120000}"/>
    <cellStyle name="20% - Accent1 2 2 3 6 8 3" xfId="4976" xr:uid="{00000000-0005-0000-0000-0000C6120000}"/>
    <cellStyle name="20% - Accent1 2 2 3 6 9" xfId="4977" xr:uid="{00000000-0005-0000-0000-0000C7120000}"/>
    <cellStyle name="20% - Accent1 2 2 3 6 9 2" xfId="4978" xr:uid="{00000000-0005-0000-0000-0000C8120000}"/>
    <cellStyle name="20% - Accent1 2 2 3 7" xfId="4979" xr:uid="{00000000-0005-0000-0000-0000C9120000}"/>
    <cellStyle name="20% - Accent1 2 2 3 7 2" xfId="4980" xr:uid="{00000000-0005-0000-0000-0000CA120000}"/>
    <cellStyle name="20% - Accent1 2 2 3 7 2 2" xfId="4981" xr:uid="{00000000-0005-0000-0000-0000CB120000}"/>
    <cellStyle name="20% - Accent1 2 2 3 7 2 2 2" xfId="4982" xr:uid="{00000000-0005-0000-0000-0000CC120000}"/>
    <cellStyle name="20% - Accent1 2 2 3 7 2 2 2 2" xfId="4983" xr:uid="{00000000-0005-0000-0000-0000CD120000}"/>
    <cellStyle name="20% - Accent1 2 2 3 7 2 2 3" xfId="4984" xr:uid="{00000000-0005-0000-0000-0000CE120000}"/>
    <cellStyle name="20% - Accent1 2 2 3 7 2 3" xfId="4985" xr:uid="{00000000-0005-0000-0000-0000CF120000}"/>
    <cellStyle name="20% - Accent1 2 2 3 7 2 3 2" xfId="4986" xr:uid="{00000000-0005-0000-0000-0000D0120000}"/>
    <cellStyle name="20% - Accent1 2 2 3 7 2 4" xfId="4987" xr:uid="{00000000-0005-0000-0000-0000D1120000}"/>
    <cellStyle name="20% - Accent1 2 2 3 7 3" xfId="4988" xr:uid="{00000000-0005-0000-0000-0000D2120000}"/>
    <cellStyle name="20% - Accent1 2 2 3 7 3 2" xfId="4989" xr:uid="{00000000-0005-0000-0000-0000D3120000}"/>
    <cellStyle name="20% - Accent1 2 2 3 7 3 2 2" xfId="4990" xr:uid="{00000000-0005-0000-0000-0000D4120000}"/>
    <cellStyle name="20% - Accent1 2 2 3 7 3 2 2 2" xfId="4991" xr:uid="{00000000-0005-0000-0000-0000D5120000}"/>
    <cellStyle name="20% - Accent1 2 2 3 7 3 2 3" xfId="4992" xr:uid="{00000000-0005-0000-0000-0000D6120000}"/>
    <cellStyle name="20% - Accent1 2 2 3 7 3 3" xfId="4993" xr:uid="{00000000-0005-0000-0000-0000D7120000}"/>
    <cellStyle name="20% - Accent1 2 2 3 7 3 3 2" xfId="4994" xr:uid="{00000000-0005-0000-0000-0000D8120000}"/>
    <cellStyle name="20% - Accent1 2 2 3 7 3 4" xfId="4995" xr:uid="{00000000-0005-0000-0000-0000D9120000}"/>
    <cellStyle name="20% - Accent1 2 2 3 7 4" xfId="4996" xr:uid="{00000000-0005-0000-0000-0000DA120000}"/>
    <cellStyle name="20% - Accent1 2 2 3 7 4 2" xfId="4997" xr:uid="{00000000-0005-0000-0000-0000DB120000}"/>
    <cellStyle name="20% - Accent1 2 2 3 7 4 2 2" xfId="4998" xr:uid="{00000000-0005-0000-0000-0000DC120000}"/>
    <cellStyle name="20% - Accent1 2 2 3 7 4 2 2 2" xfId="4999" xr:uid="{00000000-0005-0000-0000-0000DD120000}"/>
    <cellStyle name="20% - Accent1 2 2 3 7 4 2 3" xfId="5000" xr:uid="{00000000-0005-0000-0000-0000DE120000}"/>
    <cellStyle name="20% - Accent1 2 2 3 7 4 3" xfId="5001" xr:uid="{00000000-0005-0000-0000-0000DF120000}"/>
    <cellStyle name="20% - Accent1 2 2 3 7 4 3 2" xfId="5002" xr:uid="{00000000-0005-0000-0000-0000E0120000}"/>
    <cellStyle name="20% - Accent1 2 2 3 7 4 4" xfId="5003" xr:uid="{00000000-0005-0000-0000-0000E1120000}"/>
    <cellStyle name="20% - Accent1 2 2 3 7 5" xfId="5004" xr:uid="{00000000-0005-0000-0000-0000E2120000}"/>
    <cellStyle name="20% - Accent1 2 2 3 7 5 2" xfId="5005" xr:uid="{00000000-0005-0000-0000-0000E3120000}"/>
    <cellStyle name="20% - Accent1 2 2 3 7 5 2 2" xfId="5006" xr:uid="{00000000-0005-0000-0000-0000E4120000}"/>
    <cellStyle name="20% - Accent1 2 2 3 7 5 3" xfId="5007" xr:uid="{00000000-0005-0000-0000-0000E5120000}"/>
    <cellStyle name="20% - Accent1 2 2 3 7 6" xfId="5008" xr:uid="{00000000-0005-0000-0000-0000E6120000}"/>
    <cellStyle name="20% - Accent1 2 2 3 7 6 2" xfId="5009" xr:uid="{00000000-0005-0000-0000-0000E7120000}"/>
    <cellStyle name="20% - Accent1 2 2 3 7 6 2 2" xfId="5010" xr:uid="{00000000-0005-0000-0000-0000E8120000}"/>
    <cellStyle name="20% - Accent1 2 2 3 7 6 3" xfId="5011" xr:uid="{00000000-0005-0000-0000-0000E9120000}"/>
    <cellStyle name="20% - Accent1 2 2 3 7 7" xfId="5012" xr:uid="{00000000-0005-0000-0000-0000EA120000}"/>
    <cellStyle name="20% - Accent1 2 2 3 7 7 2" xfId="5013" xr:uid="{00000000-0005-0000-0000-0000EB120000}"/>
    <cellStyle name="20% - Accent1 2 2 3 7 8" xfId="5014" xr:uid="{00000000-0005-0000-0000-0000EC120000}"/>
    <cellStyle name="20% - Accent1 2 2 3 7 8 2" xfId="5015" xr:uid="{00000000-0005-0000-0000-0000ED120000}"/>
    <cellStyle name="20% - Accent1 2 2 3 7 9" xfId="5016" xr:uid="{00000000-0005-0000-0000-0000EE120000}"/>
    <cellStyle name="20% - Accent1 2 2 3 8" xfId="5017" xr:uid="{00000000-0005-0000-0000-0000EF120000}"/>
    <cellStyle name="20% - Accent1 2 2 3 8 2" xfId="5018" xr:uid="{00000000-0005-0000-0000-0000F0120000}"/>
    <cellStyle name="20% - Accent1 2 2 3 8 2 2" xfId="5019" xr:uid="{00000000-0005-0000-0000-0000F1120000}"/>
    <cellStyle name="20% - Accent1 2 2 3 8 2 2 2" xfId="5020" xr:uid="{00000000-0005-0000-0000-0000F2120000}"/>
    <cellStyle name="20% - Accent1 2 2 3 8 2 2 2 2" xfId="5021" xr:uid="{00000000-0005-0000-0000-0000F3120000}"/>
    <cellStyle name="20% - Accent1 2 2 3 8 2 2 3" xfId="5022" xr:uid="{00000000-0005-0000-0000-0000F4120000}"/>
    <cellStyle name="20% - Accent1 2 2 3 8 2 3" xfId="5023" xr:uid="{00000000-0005-0000-0000-0000F5120000}"/>
    <cellStyle name="20% - Accent1 2 2 3 8 2 3 2" xfId="5024" xr:uid="{00000000-0005-0000-0000-0000F6120000}"/>
    <cellStyle name="20% - Accent1 2 2 3 8 2 4" xfId="5025" xr:uid="{00000000-0005-0000-0000-0000F7120000}"/>
    <cellStyle name="20% - Accent1 2 2 3 8 3" xfId="5026" xr:uid="{00000000-0005-0000-0000-0000F8120000}"/>
    <cellStyle name="20% - Accent1 2 2 3 8 3 2" xfId="5027" xr:uid="{00000000-0005-0000-0000-0000F9120000}"/>
    <cellStyle name="20% - Accent1 2 2 3 8 3 2 2" xfId="5028" xr:uid="{00000000-0005-0000-0000-0000FA120000}"/>
    <cellStyle name="20% - Accent1 2 2 3 8 3 2 2 2" xfId="5029" xr:uid="{00000000-0005-0000-0000-0000FB120000}"/>
    <cellStyle name="20% - Accent1 2 2 3 8 3 2 3" xfId="5030" xr:uid="{00000000-0005-0000-0000-0000FC120000}"/>
    <cellStyle name="20% - Accent1 2 2 3 8 3 3" xfId="5031" xr:uid="{00000000-0005-0000-0000-0000FD120000}"/>
    <cellStyle name="20% - Accent1 2 2 3 8 3 3 2" xfId="5032" xr:uid="{00000000-0005-0000-0000-0000FE120000}"/>
    <cellStyle name="20% - Accent1 2 2 3 8 3 4" xfId="5033" xr:uid="{00000000-0005-0000-0000-0000FF120000}"/>
    <cellStyle name="20% - Accent1 2 2 3 8 4" xfId="5034" xr:uid="{00000000-0005-0000-0000-000000130000}"/>
    <cellStyle name="20% - Accent1 2 2 3 8 4 2" xfId="5035" xr:uid="{00000000-0005-0000-0000-000001130000}"/>
    <cellStyle name="20% - Accent1 2 2 3 8 4 2 2" xfId="5036" xr:uid="{00000000-0005-0000-0000-000002130000}"/>
    <cellStyle name="20% - Accent1 2 2 3 8 4 2 2 2" xfId="5037" xr:uid="{00000000-0005-0000-0000-000003130000}"/>
    <cellStyle name="20% - Accent1 2 2 3 8 4 2 3" xfId="5038" xr:uid="{00000000-0005-0000-0000-000004130000}"/>
    <cellStyle name="20% - Accent1 2 2 3 8 4 3" xfId="5039" xr:uid="{00000000-0005-0000-0000-000005130000}"/>
    <cellStyle name="20% - Accent1 2 2 3 8 4 3 2" xfId="5040" xr:uid="{00000000-0005-0000-0000-000006130000}"/>
    <cellStyle name="20% - Accent1 2 2 3 8 4 4" xfId="5041" xr:uid="{00000000-0005-0000-0000-000007130000}"/>
    <cellStyle name="20% - Accent1 2 2 3 8 5" xfId="5042" xr:uid="{00000000-0005-0000-0000-000008130000}"/>
    <cellStyle name="20% - Accent1 2 2 3 8 5 2" xfId="5043" xr:uid="{00000000-0005-0000-0000-000009130000}"/>
    <cellStyle name="20% - Accent1 2 2 3 8 5 2 2" xfId="5044" xr:uid="{00000000-0005-0000-0000-00000A130000}"/>
    <cellStyle name="20% - Accent1 2 2 3 8 5 3" xfId="5045" xr:uid="{00000000-0005-0000-0000-00000B130000}"/>
    <cellStyle name="20% - Accent1 2 2 3 8 6" xfId="5046" xr:uid="{00000000-0005-0000-0000-00000C130000}"/>
    <cellStyle name="20% - Accent1 2 2 3 8 6 2" xfId="5047" xr:uid="{00000000-0005-0000-0000-00000D130000}"/>
    <cellStyle name="20% - Accent1 2 2 3 8 6 2 2" xfId="5048" xr:uid="{00000000-0005-0000-0000-00000E130000}"/>
    <cellStyle name="20% - Accent1 2 2 3 8 6 3" xfId="5049" xr:uid="{00000000-0005-0000-0000-00000F130000}"/>
    <cellStyle name="20% - Accent1 2 2 3 8 7" xfId="5050" xr:uid="{00000000-0005-0000-0000-000010130000}"/>
    <cellStyle name="20% - Accent1 2 2 3 8 7 2" xfId="5051" xr:uid="{00000000-0005-0000-0000-000011130000}"/>
    <cellStyle name="20% - Accent1 2 2 3 8 8" xfId="5052" xr:uid="{00000000-0005-0000-0000-000012130000}"/>
    <cellStyle name="20% - Accent1 2 2 3 8 8 2" xfId="5053" xr:uid="{00000000-0005-0000-0000-000013130000}"/>
    <cellStyle name="20% - Accent1 2 2 3 8 9" xfId="5054" xr:uid="{00000000-0005-0000-0000-000014130000}"/>
    <cellStyle name="20% - Accent1 2 2 3 9" xfId="5055" xr:uid="{00000000-0005-0000-0000-000015130000}"/>
    <cellStyle name="20% - Accent1 2 2 3 9 2" xfId="5056" xr:uid="{00000000-0005-0000-0000-000016130000}"/>
    <cellStyle name="20% - Accent1 2 2 3 9 2 2" xfId="5057" xr:uid="{00000000-0005-0000-0000-000017130000}"/>
    <cellStyle name="20% - Accent1 2 2 3 9 2 2 2" xfId="5058" xr:uid="{00000000-0005-0000-0000-000018130000}"/>
    <cellStyle name="20% - Accent1 2 2 3 9 2 3" xfId="5059" xr:uid="{00000000-0005-0000-0000-000019130000}"/>
    <cellStyle name="20% - Accent1 2 2 3 9 3" xfId="5060" xr:uid="{00000000-0005-0000-0000-00001A130000}"/>
    <cellStyle name="20% - Accent1 2 2 3 9 3 2" xfId="5061" xr:uid="{00000000-0005-0000-0000-00001B130000}"/>
    <cellStyle name="20% - Accent1 2 2 3 9 4" xfId="5062" xr:uid="{00000000-0005-0000-0000-00001C130000}"/>
    <cellStyle name="20% - Accent1 2 2 4" xfId="5063" xr:uid="{00000000-0005-0000-0000-00001D130000}"/>
    <cellStyle name="20% - Accent1 2 2 4 10" xfId="5064" xr:uid="{00000000-0005-0000-0000-00001E130000}"/>
    <cellStyle name="20% - Accent1 2 2 4 10 2" xfId="5065" xr:uid="{00000000-0005-0000-0000-00001F130000}"/>
    <cellStyle name="20% - Accent1 2 2 4 10 2 2" xfId="5066" xr:uid="{00000000-0005-0000-0000-000020130000}"/>
    <cellStyle name="20% - Accent1 2 2 4 10 2 2 2" xfId="5067" xr:uid="{00000000-0005-0000-0000-000021130000}"/>
    <cellStyle name="20% - Accent1 2 2 4 10 2 3" xfId="5068" xr:uid="{00000000-0005-0000-0000-000022130000}"/>
    <cellStyle name="20% - Accent1 2 2 4 10 3" xfId="5069" xr:uid="{00000000-0005-0000-0000-000023130000}"/>
    <cellStyle name="20% - Accent1 2 2 4 10 3 2" xfId="5070" xr:uid="{00000000-0005-0000-0000-000024130000}"/>
    <cellStyle name="20% - Accent1 2 2 4 10 4" xfId="5071" xr:uid="{00000000-0005-0000-0000-000025130000}"/>
    <cellStyle name="20% - Accent1 2 2 4 11" xfId="5072" xr:uid="{00000000-0005-0000-0000-000026130000}"/>
    <cellStyle name="20% - Accent1 2 2 4 11 2" xfId="5073" xr:uid="{00000000-0005-0000-0000-000027130000}"/>
    <cellStyle name="20% - Accent1 2 2 4 11 2 2" xfId="5074" xr:uid="{00000000-0005-0000-0000-000028130000}"/>
    <cellStyle name="20% - Accent1 2 2 4 11 2 2 2" xfId="5075" xr:uid="{00000000-0005-0000-0000-000029130000}"/>
    <cellStyle name="20% - Accent1 2 2 4 11 2 3" xfId="5076" xr:uid="{00000000-0005-0000-0000-00002A130000}"/>
    <cellStyle name="20% - Accent1 2 2 4 11 3" xfId="5077" xr:uid="{00000000-0005-0000-0000-00002B130000}"/>
    <cellStyle name="20% - Accent1 2 2 4 11 3 2" xfId="5078" xr:uid="{00000000-0005-0000-0000-00002C130000}"/>
    <cellStyle name="20% - Accent1 2 2 4 11 4" xfId="5079" xr:uid="{00000000-0005-0000-0000-00002D130000}"/>
    <cellStyle name="20% - Accent1 2 2 4 12" xfId="5080" xr:uid="{00000000-0005-0000-0000-00002E130000}"/>
    <cellStyle name="20% - Accent1 2 2 4 12 2" xfId="5081" xr:uid="{00000000-0005-0000-0000-00002F130000}"/>
    <cellStyle name="20% - Accent1 2 2 4 12 2 2" xfId="5082" xr:uid="{00000000-0005-0000-0000-000030130000}"/>
    <cellStyle name="20% - Accent1 2 2 4 12 3" xfId="5083" xr:uid="{00000000-0005-0000-0000-000031130000}"/>
    <cellStyle name="20% - Accent1 2 2 4 13" xfId="5084" xr:uid="{00000000-0005-0000-0000-000032130000}"/>
    <cellStyle name="20% - Accent1 2 2 4 13 2" xfId="5085" xr:uid="{00000000-0005-0000-0000-000033130000}"/>
    <cellStyle name="20% - Accent1 2 2 4 13 2 2" xfId="5086" xr:uid="{00000000-0005-0000-0000-000034130000}"/>
    <cellStyle name="20% - Accent1 2 2 4 13 3" xfId="5087" xr:uid="{00000000-0005-0000-0000-000035130000}"/>
    <cellStyle name="20% - Accent1 2 2 4 14" xfId="5088" xr:uid="{00000000-0005-0000-0000-000036130000}"/>
    <cellStyle name="20% - Accent1 2 2 4 14 2" xfId="5089" xr:uid="{00000000-0005-0000-0000-000037130000}"/>
    <cellStyle name="20% - Accent1 2 2 4 15" xfId="5090" xr:uid="{00000000-0005-0000-0000-000038130000}"/>
    <cellStyle name="20% - Accent1 2 2 4 15 2" xfId="5091" xr:uid="{00000000-0005-0000-0000-000039130000}"/>
    <cellStyle name="20% - Accent1 2 2 4 16" xfId="5092" xr:uid="{00000000-0005-0000-0000-00003A130000}"/>
    <cellStyle name="20% - Accent1 2 2 4 2" xfId="5093" xr:uid="{00000000-0005-0000-0000-00003B130000}"/>
    <cellStyle name="20% - Accent1 2 2 4 2 10" xfId="5094" xr:uid="{00000000-0005-0000-0000-00003C130000}"/>
    <cellStyle name="20% - Accent1 2 2 4 2 10 2" xfId="5095" xr:uid="{00000000-0005-0000-0000-00003D130000}"/>
    <cellStyle name="20% - Accent1 2 2 4 2 10 2 2" xfId="5096" xr:uid="{00000000-0005-0000-0000-00003E130000}"/>
    <cellStyle name="20% - Accent1 2 2 4 2 10 2 2 2" xfId="5097" xr:uid="{00000000-0005-0000-0000-00003F130000}"/>
    <cellStyle name="20% - Accent1 2 2 4 2 10 2 3" xfId="5098" xr:uid="{00000000-0005-0000-0000-000040130000}"/>
    <cellStyle name="20% - Accent1 2 2 4 2 10 3" xfId="5099" xr:uid="{00000000-0005-0000-0000-000041130000}"/>
    <cellStyle name="20% - Accent1 2 2 4 2 10 3 2" xfId="5100" xr:uid="{00000000-0005-0000-0000-000042130000}"/>
    <cellStyle name="20% - Accent1 2 2 4 2 10 4" xfId="5101" xr:uid="{00000000-0005-0000-0000-000043130000}"/>
    <cellStyle name="20% - Accent1 2 2 4 2 11" xfId="5102" xr:uid="{00000000-0005-0000-0000-000044130000}"/>
    <cellStyle name="20% - Accent1 2 2 4 2 11 2" xfId="5103" xr:uid="{00000000-0005-0000-0000-000045130000}"/>
    <cellStyle name="20% - Accent1 2 2 4 2 11 2 2" xfId="5104" xr:uid="{00000000-0005-0000-0000-000046130000}"/>
    <cellStyle name="20% - Accent1 2 2 4 2 11 3" xfId="5105" xr:uid="{00000000-0005-0000-0000-000047130000}"/>
    <cellStyle name="20% - Accent1 2 2 4 2 12" xfId="5106" xr:uid="{00000000-0005-0000-0000-000048130000}"/>
    <cellStyle name="20% - Accent1 2 2 4 2 12 2" xfId="5107" xr:uid="{00000000-0005-0000-0000-000049130000}"/>
    <cellStyle name="20% - Accent1 2 2 4 2 12 2 2" xfId="5108" xr:uid="{00000000-0005-0000-0000-00004A130000}"/>
    <cellStyle name="20% - Accent1 2 2 4 2 12 3" xfId="5109" xr:uid="{00000000-0005-0000-0000-00004B130000}"/>
    <cellStyle name="20% - Accent1 2 2 4 2 13" xfId="5110" xr:uid="{00000000-0005-0000-0000-00004C130000}"/>
    <cellStyle name="20% - Accent1 2 2 4 2 13 2" xfId="5111" xr:uid="{00000000-0005-0000-0000-00004D130000}"/>
    <cellStyle name="20% - Accent1 2 2 4 2 14" xfId="5112" xr:uid="{00000000-0005-0000-0000-00004E130000}"/>
    <cellStyle name="20% - Accent1 2 2 4 2 14 2" xfId="5113" xr:uid="{00000000-0005-0000-0000-00004F130000}"/>
    <cellStyle name="20% - Accent1 2 2 4 2 15" xfId="5114" xr:uid="{00000000-0005-0000-0000-000050130000}"/>
    <cellStyle name="20% - Accent1 2 2 4 2 2" xfId="5115" xr:uid="{00000000-0005-0000-0000-000051130000}"/>
    <cellStyle name="20% - Accent1 2 2 4 2 2 10" xfId="5116" xr:uid="{00000000-0005-0000-0000-000052130000}"/>
    <cellStyle name="20% - Accent1 2 2 4 2 2 10 2" xfId="5117" xr:uid="{00000000-0005-0000-0000-000053130000}"/>
    <cellStyle name="20% - Accent1 2 2 4 2 2 10 2 2" xfId="5118" xr:uid="{00000000-0005-0000-0000-000054130000}"/>
    <cellStyle name="20% - Accent1 2 2 4 2 2 10 3" xfId="5119" xr:uid="{00000000-0005-0000-0000-000055130000}"/>
    <cellStyle name="20% - Accent1 2 2 4 2 2 11" xfId="5120" xr:uid="{00000000-0005-0000-0000-000056130000}"/>
    <cellStyle name="20% - Accent1 2 2 4 2 2 11 2" xfId="5121" xr:uid="{00000000-0005-0000-0000-000057130000}"/>
    <cellStyle name="20% - Accent1 2 2 4 2 2 11 2 2" xfId="5122" xr:uid="{00000000-0005-0000-0000-000058130000}"/>
    <cellStyle name="20% - Accent1 2 2 4 2 2 11 3" xfId="5123" xr:uid="{00000000-0005-0000-0000-000059130000}"/>
    <cellStyle name="20% - Accent1 2 2 4 2 2 12" xfId="5124" xr:uid="{00000000-0005-0000-0000-00005A130000}"/>
    <cellStyle name="20% - Accent1 2 2 4 2 2 12 2" xfId="5125" xr:uid="{00000000-0005-0000-0000-00005B130000}"/>
    <cellStyle name="20% - Accent1 2 2 4 2 2 13" xfId="5126" xr:uid="{00000000-0005-0000-0000-00005C130000}"/>
    <cellStyle name="20% - Accent1 2 2 4 2 2 13 2" xfId="5127" xr:uid="{00000000-0005-0000-0000-00005D130000}"/>
    <cellStyle name="20% - Accent1 2 2 4 2 2 14" xfId="5128" xr:uid="{00000000-0005-0000-0000-00005E130000}"/>
    <cellStyle name="20% - Accent1 2 2 4 2 2 2" xfId="5129" xr:uid="{00000000-0005-0000-0000-00005F130000}"/>
    <cellStyle name="20% - Accent1 2 2 4 2 2 2 10" xfId="5130" xr:uid="{00000000-0005-0000-0000-000060130000}"/>
    <cellStyle name="20% - Accent1 2 2 4 2 2 2 10 2" xfId="5131" xr:uid="{00000000-0005-0000-0000-000061130000}"/>
    <cellStyle name="20% - Accent1 2 2 4 2 2 2 11" xfId="5132" xr:uid="{00000000-0005-0000-0000-000062130000}"/>
    <cellStyle name="20% - Accent1 2 2 4 2 2 2 2" xfId="5133" xr:uid="{00000000-0005-0000-0000-000063130000}"/>
    <cellStyle name="20% - Accent1 2 2 4 2 2 2 2 2" xfId="5134" xr:uid="{00000000-0005-0000-0000-000064130000}"/>
    <cellStyle name="20% - Accent1 2 2 4 2 2 2 2 2 2" xfId="5135" xr:uid="{00000000-0005-0000-0000-000065130000}"/>
    <cellStyle name="20% - Accent1 2 2 4 2 2 2 2 2 2 2" xfId="5136" xr:uid="{00000000-0005-0000-0000-000066130000}"/>
    <cellStyle name="20% - Accent1 2 2 4 2 2 2 2 2 2 2 2" xfId="5137" xr:uid="{00000000-0005-0000-0000-000067130000}"/>
    <cellStyle name="20% - Accent1 2 2 4 2 2 2 2 2 2 3" xfId="5138" xr:uid="{00000000-0005-0000-0000-000068130000}"/>
    <cellStyle name="20% - Accent1 2 2 4 2 2 2 2 2 3" xfId="5139" xr:uid="{00000000-0005-0000-0000-000069130000}"/>
    <cellStyle name="20% - Accent1 2 2 4 2 2 2 2 2 3 2" xfId="5140" xr:uid="{00000000-0005-0000-0000-00006A130000}"/>
    <cellStyle name="20% - Accent1 2 2 4 2 2 2 2 2 4" xfId="5141" xr:uid="{00000000-0005-0000-0000-00006B130000}"/>
    <cellStyle name="20% - Accent1 2 2 4 2 2 2 2 3" xfId="5142" xr:uid="{00000000-0005-0000-0000-00006C130000}"/>
    <cellStyle name="20% - Accent1 2 2 4 2 2 2 2 3 2" xfId="5143" xr:uid="{00000000-0005-0000-0000-00006D130000}"/>
    <cellStyle name="20% - Accent1 2 2 4 2 2 2 2 3 2 2" xfId="5144" xr:uid="{00000000-0005-0000-0000-00006E130000}"/>
    <cellStyle name="20% - Accent1 2 2 4 2 2 2 2 3 2 2 2" xfId="5145" xr:uid="{00000000-0005-0000-0000-00006F130000}"/>
    <cellStyle name="20% - Accent1 2 2 4 2 2 2 2 3 2 3" xfId="5146" xr:uid="{00000000-0005-0000-0000-000070130000}"/>
    <cellStyle name="20% - Accent1 2 2 4 2 2 2 2 3 3" xfId="5147" xr:uid="{00000000-0005-0000-0000-000071130000}"/>
    <cellStyle name="20% - Accent1 2 2 4 2 2 2 2 3 3 2" xfId="5148" xr:uid="{00000000-0005-0000-0000-000072130000}"/>
    <cellStyle name="20% - Accent1 2 2 4 2 2 2 2 3 4" xfId="5149" xr:uid="{00000000-0005-0000-0000-000073130000}"/>
    <cellStyle name="20% - Accent1 2 2 4 2 2 2 2 4" xfId="5150" xr:uid="{00000000-0005-0000-0000-000074130000}"/>
    <cellStyle name="20% - Accent1 2 2 4 2 2 2 2 4 2" xfId="5151" xr:uid="{00000000-0005-0000-0000-000075130000}"/>
    <cellStyle name="20% - Accent1 2 2 4 2 2 2 2 4 2 2" xfId="5152" xr:uid="{00000000-0005-0000-0000-000076130000}"/>
    <cellStyle name="20% - Accent1 2 2 4 2 2 2 2 4 2 2 2" xfId="5153" xr:uid="{00000000-0005-0000-0000-000077130000}"/>
    <cellStyle name="20% - Accent1 2 2 4 2 2 2 2 4 2 3" xfId="5154" xr:uid="{00000000-0005-0000-0000-000078130000}"/>
    <cellStyle name="20% - Accent1 2 2 4 2 2 2 2 4 3" xfId="5155" xr:uid="{00000000-0005-0000-0000-000079130000}"/>
    <cellStyle name="20% - Accent1 2 2 4 2 2 2 2 4 3 2" xfId="5156" xr:uid="{00000000-0005-0000-0000-00007A130000}"/>
    <cellStyle name="20% - Accent1 2 2 4 2 2 2 2 4 4" xfId="5157" xr:uid="{00000000-0005-0000-0000-00007B130000}"/>
    <cellStyle name="20% - Accent1 2 2 4 2 2 2 2 5" xfId="5158" xr:uid="{00000000-0005-0000-0000-00007C130000}"/>
    <cellStyle name="20% - Accent1 2 2 4 2 2 2 2 5 2" xfId="5159" xr:uid="{00000000-0005-0000-0000-00007D130000}"/>
    <cellStyle name="20% - Accent1 2 2 4 2 2 2 2 5 2 2" xfId="5160" xr:uid="{00000000-0005-0000-0000-00007E130000}"/>
    <cellStyle name="20% - Accent1 2 2 4 2 2 2 2 5 3" xfId="5161" xr:uid="{00000000-0005-0000-0000-00007F130000}"/>
    <cellStyle name="20% - Accent1 2 2 4 2 2 2 2 6" xfId="5162" xr:uid="{00000000-0005-0000-0000-000080130000}"/>
    <cellStyle name="20% - Accent1 2 2 4 2 2 2 2 6 2" xfId="5163" xr:uid="{00000000-0005-0000-0000-000081130000}"/>
    <cellStyle name="20% - Accent1 2 2 4 2 2 2 2 6 2 2" xfId="5164" xr:uid="{00000000-0005-0000-0000-000082130000}"/>
    <cellStyle name="20% - Accent1 2 2 4 2 2 2 2 6 3" xfId="5165" xr:uid="{00000000-0005-0000-0000-000083130000}"/>
    <cellStyle name="20% - Accent1 2 2 4 2 2 2 2 7" xfId="5166" xr:uid="{00000000-0005-0000-0000-000084130000}"/>
    <cellStyle name="20% - Accent1 2 2 4 2 2 2 2 7 2" xfId="5167" xr:uid="{00000000-0005-0000-0000-000085130000}"/>
    <cellStyle name="20% - Accent1 2 2 4 2 2 2 2 8" xfId="5168" xr:uid="{00000000-0005-0000-0000-000086130000}"/>
    <cellStyle name="20% - Accent1 2 2 4 2 2 2 2 8 2" xfId="5169" xr:uid="{00000000-0005-0000-0000-000087130000}"/>
    <cellStyle name="20% - Accent1 2 2 4 2 2 2 2 9" xfId="5170" xr:uid="{00000000-0005-0000-0000-000088130000}"/>
    <cellStyle name="20% - Accent1 2 2 4 2 2 2 3" xfId="5171" xr:uid="{00000000-0005-0000-0000-000089130000}"/>
    <cellStyle name="20% - Accent1 2 2 4 2 2 2 3 2" xfId="5172" xr:uid="{00000000-0005-0000-0000-00008A130000}"/>
    <cellStyle name="20% - Accent1 2 2 4 2 2 2 3 2 2" xfId="5173" xr:uid="{00000000-0005-0000-0000-00008B130000}"/>
    <cellStyle name="20% - Accent1 2 2 4 2 2 2 3 2 2 2" xfId="5174" xr:uid="{00000000-0005-0000-0000-00008C130000}"/>
    <cellStyle name="20% - Accent1 2 2 4 2 2 2 3 2 2 2 2" xfId="5175" xr:uid="{00000000-0005-0000-0000-00008D130000}"/>
    <cellStyle name="20% - Accent1 2 2 4 2 2 2 3 2 2 3" xfId="5176" xr:uid="{00000000-0005-0000-0000-00008E130000}"/>
    <cellStyle name="20% - Accent1 2 2 4 2 2 2 3 2 3" xfId="5177" xr:uid="{00000000-0005-0000-0000-00008F130000}"/>
    <cellStyle name="20% - Accent1 2 2 4 2 2 2 3 2 3 2" xfId="5178" xr:uid="{00000000-0005-0000-0000-000090130000}"/>
    <cellStyle name="20% - Accent1 2 2 4 2 2 2 3 2 4" xfId="5179" xr:uid="{00000000-0005-0000-0000-000091130000}"/>
    <cellStyle name="20% - Accent1 2 2 4 2 2 2 3 3" xfId="5180" xr:uid="{00000000-0005-0000-0000-000092130000}"/>
    <cellStyle name="20% - Accent1 2 2 4 2 2 2 3 3 2" xfId="5181" xr:uid="{00000000-0005-0000-0000-000093130000}"/>
    <cellStyle name="20% - Accent1 2 2 4 2 2 2 3 3 2 2" xfId="5182" xr:uid="{00000000-0005-0000-0000-000094130000}"/>
    <cellStyle name="20% - Accent1 2 2 4 2 2 2 3 3 2 2 2" xfId="5183" xr:uid="{00000000-0005-0000-0000-000095130000}"/>
    <cellStyle name="20% - Accent1 2 2 4 2 2 2 3 3 2 3" xfId="5184" xr:uid="{00000000-0005-0000-0000-000096130000}"/>
    <cellStyle name="20% - Accent1 2 2 4 2 2 2 3 3 3" xfId="5185" xr:uid="{00000000-0005-0000-0000-000097130000}"/>
    <cellStyle name="20% - Accent1 2 2 4 2 2 2 3 3 3 2" xfId="5186" xr:uid="{00000000-0005-0000-0000-000098130000}"/>
    <cellStyle name="20% - Accent1 2 2 4 2 2 2 3 3 4" xfId="5187" xr:uid="{00000000-0005-0000-0000-000099130000}"/>
    <cellStyle name="20% - Accent1 2 2 4 2 2 2 3 4" xfId="5188" xr:uid="{00000000-0005-0000-0000-00009A130000}"/>
    <cellStyle name="20% - Accent1 2 2 4 2 2 2 3 4 2" xfId="5189" xr:uid="{00000000-0005-0000-0000-00009B130000}"/>
    <cellStyle name="20% - Accent1 2 2 4 2 2 2 3 4 2 2" xfId="5190" xr:uid="{00000000-0005-0000-0000-00009C130000}"/>
    <cellStyle name="20% - Accent1 2 2 4 2 2 2 3 4 2 2 2" xfId="5191" xr:uid="{00000000-0005-0000-0000-00009D130000}"/>
    <cellStyle name="20% - Accent1 2 2 4 2 2 2 3 4 2 3" xfId="5192" xr:uid="{00000000-0005-0000-0000-00009E130000}"/>
    <cellStyle name="20% - Accent1 2 2 4 2 2 2 3 4 3" xfId="5193" xr:uid="{00000000-0005-0000-0000-00009F130000}"/>
    <cellStyle name="20% - Accent1 2 2 4 2 2 2 3 4 3 2" xfId="5194" xr:uid="{00000000-0005-0000-0000-0000A0130000}"/>
    <cellStyle name="20% - Accent1 2 2 4 2 2 2 3 4 4" xfId="5195" xr:uid="{00000000-0005-0000-0000-0000A1130000}"/>
    <cellStyle name="20% - Accent1 2 2 4 2 2 2 3 5" xfId="5196" xr:uid="{00000000-0005-0000-0000-0000A2130000}"/>
    <cellStyle name="20% - Accent1 2 2 4 2 2 2 3 5 2" xfId="5197" xr:uid="{00000000-0005-0000-0000-0000A3130000}"/>
    <cellStyle name="20% - Accent1 2 2 4 2 2 2 3 5 2 2" xfId="5198" xr:uid="{00000000-0005-0000-0000-0000A4130000}"/>
    <cellStyle name="20% - Accent1 2 2 4 2 2 2 3 5 3" xfId="5199" xr:uid="{00000000-0005-0000-0000-0000A5130000}"/>
    <cellStyle name="20% - Accent1 2 2 4 2 2 2 3 6" xfId="5200" xr:uid="{00000000-0005-0000-0000-0000A6130000}"/>
    <cellStyle name="20% - Accent1 2 2 4 2 2 2 3 6 2" xfId="5201" xr:uid="{00000000-0005-0000-0000-0000A7130000}"/>
    <cellStyle name="20% - Accent1 2 2 4 2 2 2 3 6 2 2" xfId="5202" xr:uid="{00000000-0005-0000-0000-0000A8130000}"/>
    <cellStyle name="20% - Accent1 2 2 4 2 2 2 3 6 3" xfId="5203" xr:uid="{00000000-0005-0000-0000-0000A9130000}"/>
    <cellStyle name="20% - Accent1 2 2 4 2 2 2 3 7" xfId="5204" xr:uid="{00000000-0005-0000-0000-0000AA130000}"/>
    <cellStyle name="20% - Accent1 2 2 4 2 2 2 3 7 2" xfId="5205" xr:uid="{00000000-0005-0000-0000-0000AB130000}"/>
    <cellStyle name="20% - Accent1 2 2 4 2 2 2 3 8" xfId="5206" xr:uid="{00000000-0005-0000-0000-0000AC130000}"/>
    <cellStyle name="20% - Accent1 2 2 4 2 2 2 3 8 2" xfId="5207" xr:uid="{00000000-0005-0000-0000-0000AD130000}"/>
    <cellStyle name="20% - Accent1 2 2 4 2 2 2 3 9" xfId="5208" xr:uid="{00000000-0005-0000-0000-0000AE130000}"/>
    <cellStyle name="20% - Accent1 2 2 4 2 2 2 4" xfId="5209" xr:uid="{00000000-0005-0000-0000-0000AF130000}"/>
    <cellStyle name="20% - Accent1 2 2 4 2 2 2 4 2" xfId="5210" xr:uid="{00000000-0005-0000-0000-0000B0130000}"/>
    <cellStyle name="20% - Accent1 2 2 4 2 2 2 4 2 2" xfId="5211" xr:uid="{00000000-0005-0000-0000-0000B1130000}"/>
    <cellStyle name="20% - Accent1 2 2 4 2 2 2 4 2 2 2" xfId="5212" xr:uid="{00000000-0005-0000-0000-0000B2130000}"/>
    <cellStyle name="20% - Accent1 2 2 4 2 2 2 4 2 3" xfId="5213" xr:uid="{00000000-0005-0000-0000-0000B3130000}"/>
    <cellStyle name="20% - Accent1 2 2 4 2 2 2 4 3" xfId="5214" xr:uid="{00000000-0005-0000-0000-0000B4130000}"/>
    <cellStyle name="20% - Accent1 2 2 4 2 2 2 4 3 2" xfId="5215" xr:uid="{00000000-0005-0000-0000-0000B5130000}"/>
    <cellStyle name="20% - Accent1 2 2 4 2 2 2 4 4" xfId="5216" xr:uid="{00000000-0005-0000-0000-0000B6130000}"/>
    <cellStyle name="20% - Accent1 2 2 4 2 2 2 5" xfId="5217" xr:uid="{00000000-0005-0000-0000-0000B7130000}"/>
    <cellStyle name="20% - Accent1 2 2 4 2 2 2 5 2" xfId="5218" xr:uid="{00000000-0005-0000-0000-0000B8130000}"/>
    <cellStyle name="20% - Accent1 2 2 4 2 2 2 5 2 2" xfId="5219" xr:uid="{00000000-0005-0000-0000-0000B9130000}"/>
    <cellStyle name="20% - Accent1 2 2 4 2 2 2 5 2 2 2" xfId="5220" xr:uid="{00000000-0005-0000-0000-0000BA130000}"/>
    <cellStyle name="20% - Accent1 2 2 4 2 2 2 5 2 3" xfId="5221" xr:uid="{00000000-0005-0000-0000-0000BB130000}"/>
    <cellStyle name="20% - Accent1 2 2 4 2 2 2 5 3" xfId="5222" xr:uid="{00000000-0005-0000-0000-0000BC130000}"/>
    <cellStyle name="20% - Accent1 2 2 4 2 2 2 5 3 2" xfId="5223" xr:uid="{00000000-0005-0000-0000-0000BD130000}"/>
    <cellStyle name="20% - Accent1 2 2 4 2 2 2 5 4" xfId="5224" xr:uid="{00000000-0005-0000-0000-0000BE130000}"/>
    <cellStyle name="20% - Accent1 2 2 4 2 2 2 6" xfId="5225" xr:uid="{00000000-0005-0000-0000-0000BF130000}"/>
    <cellStyle name="20% - Accent1 2 2 4 2 2 2 6 2" xfId="5226" xr:uid="{00000000-0005-0000-0000-0000C0130000}"/>
    <cellStyle name="20% - Accent1 2 2 4 2 2 2 6 2 2" xfId="5227" xr:uid="{00000000-0005-0000-0000-0000C1130000}"/>
    <cellStyle name="20% - Accent1 2 2 4 2 2 2 6 2 2 2" xfId="5228" xr:uid="{00000000-0005-0000-0000-0000C2130000}"/>
    <cellStyle name="20% - Accent1 2 2 4 2 2 2 6 2 3" xfId="5229" xr:uid="{00000000-0005-0000-0000-0000C3130000}"/>
    <cellStyle name="20% - Accent1 2 2 4 2 2 2 6 3" xfId="5230" xr:uid="{00000000-0005-0000-0000-0000C4130000}"/>
    <cellStyle name="20% - Accent1 2 2 4 2 2 2 6 3 2" xfId="5231" xr:uid="{00000000-0005-0000-0000-0000C5130000}"/>
    <cellStyle name="20% - Accent1 2 2 4 2 2 2 6 4" xfId="5232" xr:uid="{00000000-0005-0000-0000-0000C6130000}"/>
    <cellStyle name="20% - Accent1 2 2 4 2 2 2 7" xfId="5233" xr:uid="{00000000-0005-0000-0000-0000C7130000}"/>
    <cellStyle name="20% - Accent1 2 2 4 2 2 2 7 2" xfId="5234" xr:uid="{00000000-0005-0000-0000-0000C8130000}"/>
    <cellStyle name="20% - Accent1 2 2 4 2 2 2 7 2 2" xfId="5235" xr:uid="{00000000-0005-0000-0000-0000C9130000}"/>
    <cellStyle name="20% - Accent1 2 2 4 2 2 2 7 3" xfId="5236" xr:uid="{00000000-0005-0000-0000-0000CA130000}"/>
    <cellStyle name="20% - Accent1 2 2 4 2 2 2 8" xfId="5237" xr:uid="{00000000-0005-0000-0000-0000CB130000}"/>
    <cellStyle name="20% - Accent1 2 2 4 2 2 2 8 2" xfId="5238" xr:uid="{00000000-0005-0000-0000-0000CC130000}"/>
    <cellStyle name="20% - Accent1 2 2 4 2 2 2 8 2 2" xfId="5239" xr:uid="{00000000-0005-0000-0000-0000CD130000}"/>
    <cellStyle name="20% - Accent1 2 2 4 2 2 2 8 3" xfId="5240" xr:uid="{00000000-0005-0000-0000-0000CE130000}"/>
    <cellStyle name="20% - Accent1 2 2 4 2 2 2 9" xfId="5241" xr:uid="{00000000-0005-0000-0000-0000CF130000}"/>
    <cellStyle name="20% - Accent1 2 2 4 2 2 2 9 2" xfId="5242" xr:uid="{00000000-0005-0000-0000-0000D0130000}"/>
    <cellStyle name="20% - Accent1 2 2 4 2 2 3" xfId="5243" xr:uid="{00000000-0005-0000-0000-0000D1130000}"/>
    <cellStyle name="20% - Accent1 2 2 4 2 2 3 10" xfId="5244" xr:uid="{00000000-0005-0000-0000-0000D2130000}"/>
    <cellStyle name="20% - Accent1 2 2 4 2 2 3 10 2" xfId="5245" xr:uid="{00000000-0005-0000-0000-0000D3130000}"/>
    <cellStyle name="20% - Accent1 2 2 4 2 2 3 11" xfId="5246" xr:uid="{00000000-0005-0000-0000-0000D4130000}"/>
    <cellStyle name="20% - Accent1 2 2 4 2 2 3 2" xfId="5247" xr:uid="{00000000-0005-0000-0000-0000D5130000}"/>
    <cellStyle name="20% - Accent1 2 2 4 2 2 3 2 2" xfId="5248" xr:uid="{00000000-0005-0000-0000-0000D6130000}"/>
    <cellStyle name="20% - Accent1 2 2 4 2 2 3 2 2 2" xfId="5249" xr:uid="{00000000-0005-0000-0000-0000D7130000}"/>
    <cellStyle name="20% - Accent1 2 2 4 2 2 3 2 2 2 2" xfId="5250" xr:uid="{00000000-0005-0000-0000-0000D8130000}"/>
    <cellStyle name="20% - Accent1 2 2 4 2 2 3 2 2 2 2 2" xfId="5251" xr:uid="{00000000-0005-0000-0000-0000D9130000}"/>
    <cellStyle name="20% - Accent1 2 2 4 2 2 3 2 2 2 3" xfId="5252" xr:uid="{00000000-0005-0000-0000-0000DA130000}"/>
    <cellStyle name="20% - Accent1 2 2 4 2 2 3 2 2 3" xfId="5253" xr:uid="{00000000-0005-0000-0000-0000DB130000}"/>
    <cellStyle name="20% - Accent1 2 2 4 2 2 3 2 2 3 2" xfId="5254" xr:uid="{00000000-0005-0000-0000-0000DC130000}"/>
    <cellStyle name="20% - Accent1 2 2 4 2 2 3 2 2 4" xfId="5255" xr:uid="{00000000-0005-0000-0000-0000DD130000}"/>
    <cellStyle name="20% - Accent1 2 2 4 2 2 3 2 3" xfId="5256" xr:uid="{00000000-0005-0000-0000-0000DE130000}"/>
    <cellStyle name="20% - Accent1 2 2 4 2 2 3 2 3 2" xfId="5257" xr:uid="{00000000-0005-0000-0000-0000DF130000}"/>
    <cellStyle name="20% - Accent1 2 2 4 2 2 3 2 3 2 2" xfId="5258" xr:uid="{00000000-0005-0000-0000-0000E0130000}"/>
    <cellStyle name="20% - Accent1 2 2 4 2 2 3 2 3 2 2 2" xfId="5259" xr:uid="{00000000-0005-0000-0000-0000E1130000}"/>
    <cellStyle name="20% - Accent1 2 2 4 2 2 3 2 3 2 3" xfId="5260" xr:uid="{00000000-0005-0000-0000-0000E2130000}"/>
    <cellStyle name="20% - Accent1 2 2 4 2 2 3 2 3 3" xfId="5261" xr:uid="{00000000-0005-0000-0000-0000E3130000}"/>
    <cellStyle name="20% - Accent1 2 2 4 2 2 3 2 3 3 2" xfId="5262" xr:uid="{00000000-0005-0000-0000-0000E4130000}"/>
    <cellStyle name="20% - Accent1 2 2 4 2 2 3 2 3 4" xfId="5263" xr:uid="{00000000-0005-0000-0000-0000E5130000}"/>
    <cellStyle name="20% - Accent1 2 2 4 2 2 3 2 4" xfId="5264" xr:uid="{00000000-0005-0000-0000-0000E6130000}"/>
    <cellStyle name="20% - Accent1 2 2 4 2 2 3 2 4 2" xfId="5265" xr:uid="{00000000-0005-0000-0000-0000E7130000}"/>
    <cellStyle name="20% - Accent1 2 2 4 2 2 3 2 4 2 2" xfId="5266" xr:uid="{00000000-0005-0000-0000-0000E8130000}"/>
    <cellStyle name="20% - Accent1 2 2 4 2 2 3 2 4 2 2 2" xfId="5267" xr:uid="{00000000-0005-0000-0000-0000E9130000}"/>
    <cellStyle name="20% - Accent1 2 2 4 2 2 3 2 4 2 3" xfId="5268" xr:uid="{00000000-0005-0000-0000-0000EA130000}"/>
    <cellStyle name="20% - Accent1 2 2 4 2 2 3 2 4 3" xfId="5269" xr:uid="{00000000-0005-0000-0000-0000EB130000}"/>
    <cellStyle name="20% - Accent1 2 2 4 2 2 3 2 4 3 2" xfId="5270" xr:uid="{00000000-0005-0000-0000-0000EC130000}"/>
    <cellStyle name="20% - Accent1 2 2 4 2 2 3 2 4 4" xfId="5271" xr:uid="{00000000-0005-0000-0000-0000ED130000}"/>
    <cellStyle name="20% - Accent1 2 2 4 2 2 3 2 5" xfId="5272" xr:uid="{00000000-0005-0000-0000-0000EE130000}"/>
    <cellStyle name="20% - Accent1 2 2 4 2 2 3 2 5 2" xfId="5273" xr:uid="{00000000-0005-0000-0000-0000EF130000}"/>
    <cellStyle name="20% - Accent1 2 2 4 2 2 3 2 5 2 2" xfId="5274" xr:uid="{00000000-0005-0000-0000-0000F0130000}"/>
    <cellStyle name="20% - Accent1 2 2 4 2 2 3 2 5 3" xfId="5275" xr:uid="{00000000-0005-0000-0000-0000F1130000}"/>
    <cellStyle name="20% - Accent1 2 2 4 2 2 3 2 6" xfId="5276" xr:uid="{00000000-0005-0000-0000-0000F2130000}"/>
    <cellStyle name="20% - Accent1 2 2 4 2 2 3 2 6 2" xfId="5277" xr:uid="{00000000-0005-0000-0000-0000F3130000}"/>
    <cellStyle name="20% - Accent1 2 2 4 2 2 3 2 6 2 2" xfId="5278" xr:uid="{00000000-0005-0000-0000-0000F4130000}"/>
    <cellStyle name="20% - Accent1 2 2 4 2 2 3 2 6 3" xfId="5279" xr:uid="{00000000-0005-0000-0000-0000F5130000}"/>
    <cellStyle name="20% - Accent1 2 2 4 2 2 3 2 7" xfId="5280" xr:uid="{00000000-0005-0000-0000-0000F6130000}"/>
    <cellStyle name="20% - Accent1 2 2 4 2 2 3 2 7 2" xfId="5281" xr:uid="{00000000-0005-0000-0000-0000F7130000}"/>
    <cellStyle name="20% - Accent1 2 2 4 2 2 3 2 8" xfId="5282" xr:uid="{00000000-0005-0000-0000-0000F8130000}"/>
    <cellStyle name="20% - Accent1 2 2 4 2 2 3 2 8 2" xfId="5283" xr:uid="{00000000-0005-0000-0000-0000F9130000}"/>
    <cellStyle name="20% - Accent1 2 2 4 2 2 3 2 9" xfId="5284" xr:uid="{00000000-0005-0000-0000-0000FA130000}"/>
    <cellStyle name="20% - Accent1 2 2 4 2 2 3 3" xfId="5285" xr:uid="{00000000-0005-0000-0000-0000FB130000}"/>
    <cellStyle name="20% - Accent1 2 2 4 2 2 3 3 2" xfId="5286" xr:uid="{00000000-0005-0000-0000-0000FC130000}"/>
    <cellStyle name="20% - Accent1 2 2 4 2 2 3 3 2 2" xfId="5287" xr:uid="{00000000-0005-0000-0000-0000FD130000}"/>
    <cellStyle name="20% - Accent1 2 2 4 2 2 3 3 2 2 2" xfId="5288" xr:uid="{00000000-0005-0000-0000-0000FE130000}"/>
    <cellStyle name="20% - Accent1 2 2 4 2 2 3 3 2 2 2 2" xfId="5289" xr:uid="{00000000-0005-0000-0000-0000FF130000}"/>
    <cellStyle name="20% - Accent1 2 2 4 2 2 3 3 2 2 3" xfId="5290" xr:uid="{00000000-0005-0000-0000-000000140000}"/>
    <cellStyle name="20% - Accent1 2 2 4 2 2 3 3 2 3" xfId="5291" xr:uid="{00000000-0005-0000-0000-000001140000}"/>
    <cellStyle name="20% - Accent1 2 2 4 2 2 3 3 2 3 2" xfId="5292" xr:uid="{00000000-0005-0000-0000-000002140000}"/>
    <cellStyle name="20% - Accent1 2 2 4 2 2 3 3 2 4" xfId="5293" xr:uid="{00000000-0005-0000-0000-000003140000}"/>
    <cellStyle name="20% - Accent1 2 2 4 2 2 3 3 3" xfId="5294" xr:uid="{00000000-0005-0000-0000-000004140000}"/>
    <cellStyle name="20% - Accent1 2 2 4 2 2 3 3 3 2" xfId="5295" xr:uid="{00000000-0005-0000-0000-000005140000}"/>
    <cellStyle name="20% - Accent1 2 2 4 2 2 3 3 3 2 2" xfId="5296" xr:uid="{00000000-0005-0000-0000-000006140000}"/>
    <cellStyle name="20% - Accent1 2 2 4 2 2 3 3 3 2 2 2" xfId="5297" xr:uid="{00000000-0005-0000-0000-000007140000}"/>
    <cellStyle name="20% - Accent1 2 2 4 2 2 3 3 3 2 3" xfId="5298" xr:uid="{00000000-0005-0000-0000-000008140000}"/>
    <cellStyle name="20% - Accent1 2 2 4 2 2 3 3 3 3" xfId="5299" xr:uid="{00000000-0005-0000-0000-000009140000}"/>
    <cellStyle name="20% - Accent1 2 2 4 2 2 3 3 3 3 2" xfId="5300" xr:uid="{00000000-0005-0000-0000-00000A140000}"/>
    <cellStyle name="20% - Accent1 2 2 4 2 2 3 3 3 4" xfId="5301" xr:uid="{00000000-0005-0000-0000-00000B140000}"/>
    <cellStyle name="20% - Accent1 2 2 4 2 2 3 3 4" xfId="5302" xr:uid="{00000000-0005-0000-0000-00000C140000}"/>
    <cellStyle name="20% - Accent1 2 2 4 2 2 3 3 4 2" xfId="5303" xr:uid="{00000000-0005-0000-0000-00000D140000}"/>
    <cellStyle name="20% - Accent1 2 2 4 2 2 3 3 4 2 2" xfId="5304" xr:uid="{00000000-0005-0000-0000-00000E140000}"/>
    <cellStyle name="20% - Accent1 2 2 4 2 2 3 3 4 2 2 2" xfId="5305" xr:uid="{00000000-0005-0000-0000-00000F140000}"/>
    <cellStyle name="20% - Accent1 2 2 4 2 2 3 3 4 2 3" xfId="5306" xr:uid="{00000000-0005-0000-0000-000010140000}"/>
    <cellStyle name="20% - Accent1 2 2 4 2 2 3 3 4 3" xfId="5307" xr:uid="{00000000-0005-0000-0000-000011140000}"/>
    <cellStyle name="20% - Accent1 2 2 4 2 2 3 3 4 3 2" xfId="5308" xr:uid="{00000000-0005-0000-0000-000012140000}"/>
    <cellStyle name="20% - Accent1 2 2 4 2 2 3 3 4 4" xfId="5309" xr:uid="{00000000-0005-0000-0000-000013140000}"/>
    <cellStyle name="20% - Accent1 2 2 4 2 2 3 3 5" xfId="5310" xr:uid="{00000000-0005-0000-0000-000014140000}"/>
    <cellStyle name="20% - Accent1 2 2 4 2 2 3 3 5 2" xfId="5311" xr:uid="{00000000-0005-0000-0000-000015140000}"/>
    <cellStyle name="20% - Accent1 2 2 4 2 2 3 3 5 2 2" xfId="5312" xr:uid="{00000000-0005-0000-0000-000016140000}"/>
    <cellStyle name="20% - Accent1 2 2 4 2 2 3 3 5 3" xfId="5313" xr:uid="{00000000-0005-0000-0000-000017140000}"/>
    <cellStyle name="20% - Accent1 2 2 4 2 2 3 3 6" xfId="5314" xr:uid="{00000000-0005-0000-0000-000018140000}"/>
    <cellStyle name="20% - Accent1 2 2 4 2 2 3 3 6 2" xfId="5315" xr:uid="{00000000-0005-0000-0000-000019140000}"/>
    <cellStyle name="20% - Accent1 2 2 4 2 2 3 3 6 2 2" xfId="5316" xr:uid="{00000000-0005-0000-0000-00001A140000}"/>
    <cellStyle name="20% - Accent1 2 2 4 2 2 3 3 6 3" xfId="5317" xr:uid="{00000000-0005-0000-0000-00001B140000}"/>
    <cellStyle name="20% - Accent1 2 2 4 2 2 3 3 7" xfId="5318" xr:uid="{00000000-0005-0000-0000-00001C140000}"/>
    <cellStyle name="20% - Accent1 2 2 4 2 2 3 3 7 2" xfId="5319" xr:uid="{00000000-0005-0000-0000-00001D140000}"/>
    <cellStyle name="20% - Accent1 2 2 4 2 2 3 3 8" xfId="5320" xr:uid="{00000000-0005-0000-0000-00001E140000}"/>
    <cellStyle name="20% - Accent1 2 2 4 2 2 3 3 8 2" xfId="5321" xr:uid="{00000000-0005-0000-0000-00001F140000}"/>
    <cellStyle name="20% - Accent1 2 2 4 2 2 3 3 9" xfId="5322" xr:uid="{00000000-0005-0000-0000-000020140000}"/>
    <cellStyle name="20% - Accent1 2 2 4 2 2 3 4" xfId="5323" xr:uid="{00000000-0005-0000-0000-000021140000}"/>
    <cellStyle name="20% - Accent1 2 2 4 2 2 3 4 2" xfId="5324" xr:uid="{00000000-0005-0000-0000-000022140000}"/>
    <cellStyle name="20% - Accent1 2 2 4 2 2 3 4 2 2" xfId="5325" xr:uid="{00000000-0005-0000-0000-000023140000}"/>
    <cellStyle name="20% - Accent1 2 2 4 2 2 3 4 2 2 2" xfId="5326" xr:uid="{00000000-0005-0000-0000-000024140000}"/>
    <cellStyle name="20% - Accent1 2 2 4 2 2 3 4 2 3" xfId="5327" xr:uid="{00000000-0005-0000-0000-000025140000}"/>
    <cellStyle name="20% - Accent1 2 2 4 2 2 3 4 3" xfId="5328" xr:uid="{00000000-0005-0000-0000-000026140000}"/>
    <cellStyle name="20% - Accent1 2 2 4 2 2 3 4 3 2" xfId="5329" xr:uid="{00000000-0005-0000-0000-000027140000}"/>
    <cellStyle name="20% - Accent1 2 2 4 2 2 3 4 4" xfId="5330" xr:uid="{00000000-0005-0000-0000-000028140000}"/>
    <cellStyle name="20% - Accent1 2 2 4 2 2 3 5" xfId="5331" xr:uid="{00000000-0005-0000-0000-000029140000}"/>
    <cellStyle name="20% - Accent1 2 2 4 2 2 3 5 2" xfId="5332" xr:uid="{00000000-0005-0000-0000-00002A140000}"/>
    <cellStyle name="20% - Accent1 2 2 4 2 2 3 5 2 2" xfId="5333" xr:uid="{00000000-0005-0000-0000-00002B140000}"/>
    <cellStyle name="20% - Accent1 2 2 4 2 2 3 5 2 2 2" xfId="5334" xr:uid="{00000000-0005-0000-0000-00002C140000}"/>
    <cellStyle name="20% - Accent1 2 2 4 2 2 3 5 2 3" xfId="5335" xr:uid="{00000000-0005-0000-0000-00002D140000}"/>
    <cellStyle name="20% - Accent1 2 2 4 2 2 3 5 3" xfId="5336" xr:uid="{00000000-0005-0000-0000-00002E140000}"/>
    <cellStyle name="20% - Accent1 2 2 4 2 2 3 5 3 2" xfId="5337" xr:uid="{00000000-0005-0000-0000-00002F140000}"/>
    <cellStyle name="20% - Accent1 2 2 4 2 2 3 5 4" xfId="5338" xr:uid="{00000000-0005-0000-0000-000030140000}"/>
    <cellStyle name="20% - Accent1 2 2 4 2 2 3 6" xfId="5339" xr:uid="{00000000-0005-0000-0000-000031140000}"/>
    <cellStyle name="20% - Accent1 2 2 4 2 2 3 6 2" xfId="5340" xr:uid="{00000000-0005-0000-0000-000032140000}"/>
    <cellStyle name="20% - Accent1 2 2 4 2 2 3 6 2 2" xfId="5341" xr:uid="{00000000-0005-0000-0000-000033140000}"/>
    <cellStyle name="20% - Accent1 2 2 4 2 2 3 6 2 2 2" xfId="5342" xr:uid="{00000000-0005-0000-0000-000034140000}"/>
    <cellStyle name="20% - Accent1 2 2 4 2 2 3 6 2 3" xfId="5343" xr:uid="{00000000-0005-0000-0000-000035140000}"/>
    <cellStyle name="20% - Accent1 2 2 4 2 2 3 6 3" xfId="5344" xr:uid="{00000000-0005-0000-0000-000036140000}"/>
    <cellStyle name="20% - Accent1 2 2 4 2 2 3 6 3 2" xfId="5345" xr:uid="{00000000-0005-0000-0000-000037140000}"/>
    <cellStyle name="20% - Accent1 2 2 4 2 2 3 6 4" xfId="5346" xr:uid="{00000000-0005-0000-0000-000038140000}"/>
    <cellStyle name="20% - Accent1 2 2 4 2 2 3 7" xfId="5347" xr:uid="{00000000-0005-0000-0000-000039140000}"/>
    <cellStyle name="20% - Accent1 2 2 4 2 2 3 7 2" xfId="5348" xr:uid="{00000000-0005-0000-0000-00003A140000}"/>
    <cellStyle name="20% - Accent1 2 2 4 2 2 3 7 2 2" xfId="5349" xr:uid="{00000000-0005-0000-0000-00003B140000}"/>
    <cellStyle name="20% - Accent1 2 2 4 2 2 3 7 3" xfId="5350" xr:uid="{00000000-0005-0000-0000-00003C140000}"/>
    <cellStyle name="20% - Accent1 2 2 4 2 2 3 8" xfId="5351" xr:uid="{00000000-0005-0000-0000-00003D140000}"/>
    <cellStyle name="20% - Accent1 2 2 4 2 2 3 8 2" xfId="5352" xr:uid="{00000000-0005-0000-0000-00003E140000}"/>
    <cellStyle name="20% - Accent1 2 2 4 2 2 3 8 2 2" xfId="5353" xr:uid="{00000000-0005-0000-0000-00003F140000}"/>
    <cellStyle name="20% - Accent1 2 2 4 2 2 3 8 3" xfId="5354" xr:uid="{00000000-0005-0000-0000-000040140000}"/>
    <cellStyle name="20% - Accent1 2 2 4 2 2 3 9" xfId="5355" xr:uid="{00000000-0005-0000-0000-000041140000}"/>
    <cellStyle name="20% - Accent1 2 2 4 2 2 3 9 2" xfId="5356" xr:uid="{00000000-0005-0000-0000-000042140000}"/>
    <cellStyle name="20% - Accent1 2 2 4 2 2 4" xfId="5357" xr:uid="{00000000-0005-0000-0000-000043140000}"/>
    <cellStyle name="20% - Accent1 2 2 4 2 2 4 10" xfId="5358" xr:uid="{00000000-0005-0000-0000-000044140000}"/>
    <cellStyle name="20% - Accent1 2 2 4 2 2 4 10 2" xfId="5359" xr:uid="{00000000-0005-0000-0000-000045140000}"/>
    <cellStyle name="20% - Accent1 2 2 4 2 2 4 11" xfId="5360" xr:uid="{00000000-0005-0000-0000-000046140000}"/>
    <cellStyle name="20% - Accent1 2 2 4 2 2 4 2" xfId="5361" xr:uid="{00000000-0005-0000-0000-000047140000}"/>
    <cellStyle name="20% - Accent1 2 2 4 2 2 4 2 2" xfId="5362" xr:uid="{00000000-0005-0000-0000-000048140000}"/>
    <cellStyle name="20% - Accent1 2 2 4 2 2 4 2 2 2" xfId="5363" xr:uid="{00000000-0005-0000-0000-000049140000}"/>
    <cellStyle name="20% - Accent1 2 2 4 2 2 4 2 2 2 2" xfId="5364" xr:uid="{00000000-0005-0000-0000-00004A140000}"/>
    <cellStyle name="20% - Accent1 2 2 4 2 2 4 2 2 2 2 2" xfId="5365" xr:uid="{00000000-0005-0000-0000-00004B140000}"/>
    <cellStyle name="20% - Accent1 2 2 4 2 2 4 2 2 2 3" xfId="5366" xr:uid="{00000000-0005-0000-0000-00004C140000}"/>
    <cellStyle name="20% - Accent1 2 2 4 2 2 4 2 2 3" xfId="5367" xr:uid="{00000000-0005-0000-0000-00004D140000}"/>
    <cellStyle name="20% - Accent1 2 2 4 2 2 4 2 2 3 2" xfId="5368" xr:uid="{00000000-0005-0000-0000-00004E140000}"/>
    <cellStyle name="20% - Accent1 2 2 4 2 2 4 2 2 4" xfId="5369" xr:uid="{00000000-0005-0000-0000-00004F140000}"/>
    <cellStyle name="20% - Accent1 2 2 4 2 2 4 2 3" xfId="5370" xr:uid="{00000000-0005-0000-0000-000050140000}"/>
    <cellStyle name="20% - Accent1 2 2 4 2 2 4 2 3 2" xfId="5371" xr:uid="{00000000-0005-0000-0000-000051140000}"/>
    <cellStyle name="20% - Accent1 2 2 4 2 2 4 2 3 2 2" xfId="5372" xr:uid="{00000000-0005-0000-0000-000052140000}"/>
    <cellStyle name="20% - Accent1 2 2 4 2 2 4 2 3 2 2 2" xfId="5373" xr:uid="{00000000-0005-0000-0000-000053140000}"/>
    <cellStyle name="20% - Accent1 2 2 4 2 2 4 2 3 2 3" xfId="5374" xr:uid="{00000000-0005-0000-0000-000054140000}"/>
    <cellStyle name="20% - Accent1 2 2 4 2 2 4 2 3 3" xfId="5375" xr:uid="{00000000-0005-0000-0000-000055140000}"/>
    <cellStyle name="20% - Accent1 2 2 4 2 2 4 2 3 3 2" xfId="5376" xr:uid="{00000000-0005-0000-0000-000056140000}"/>
    <cellStyle name="20% - Accent1 2 2 4 2 2 4 2 3 4" xfId="5377" xr:uid="{00000000-0005-0000-0000-000057140000}"/>
    <cellStyle name="20% - Accent1 2 2 4 2 2 4 2 4" xfId="5378" xr:uid="{00000000-0005-0000-0000-000058140000}"/>
    <cellStyle name="20% - Accent1 2 2 4 2 2 4 2 4 2" xfId="5379" xr:uid="{00000000-0005-0000-0000-000059140000}"/>
    <cellStyle name="20% - Accent1 2 2 4 2 2 4 2 4 2 2" xfId="5380" xr:uid="{00000000-0005-0000-0000-00005A140000}"/>
    <cellStyle name="20% - Accent1 2 2 4 2 2 4 2 4 2 2 2" xfId="5381" xr:uid="{00000000-0005-0000-0000-00005B140000}"/>
    <cellStyle name="20% - Accent1 2 2 4 2 2 4 2 4 2 3" xfId="5382" xr:uid="{00000000-0005-0000-0000-00005C140000}"/>
    <cellStyle name="20% - Accent1 2 2 4 2 2 4 2 4 3" xfId="5383" xr:uid="{00000000-0005-0000-0000-00005D140000}"/>
    <cellStyle name="20% - Accent1 2 2 4 2 2 4 2 4 3 2" xfId="5384" xr:uid="{00000000-0005-0000-0000-00005E140000}"/>
    <cellStyle name="20% - Accent1 2 2 4 2 2 4 2 4 4" xfId="5385" xr:uid="{00000000-0005-0000-0000-00005F140000}"/>
    <cellStyle name="20% - Accent1 2 2 4 2 2 4 2 5" xfId="5386" xr:uid="{00000000-0005-0000-0000-000060140000}"/>
    <cellStyle name="20% - Accent1 2 2 4 2 2 4 2 5 2" xfId="5387" xr:uid="{00000000-0005-0000-0000-000061140000}"/>
    <cellStyle name="20% - Accent1 2 2 4 2 2 4 2 5 2 2" xfId="5388" xr:uid="{00000000-0005-0000-0000-000062140000}"/>
    <cellStyle name="20% - Accent1 2 2 4 2 2 4 2 5 3" xfId="5389" xr:uid="{00000000-0005-0000-0000-000063140000}"/>
    <cellStyle name="20% - Accent1 2 2 4 2 2 4 2 6" xfId="5390" xr:uid="{00000000-0005-0000-0000-000064140000}"/>
    <cellStyle name="20% - Accent1 2 2 4 2 2 4 2 6 2" xfId="5391" xr:uid="{00000000-0005-0000-0000-000065140000}"/>
    <cellStyle name="20% - Accent1 2 2 4 2 2 4 2 6 2 2" xfId="5392" xr:uid="{00000000-0005-0000-0000-000066140000}"/>
    <cellStyle name="20% - Accent1 2 2 4 2 2 4 2 6 3" xfId="5393" xr:uid="{00000000-0005-0000-0000-000067140000}"/>
    <cellStyle name="20% - Accent1 2 2 4 2 2 4 2 7" xfId="5394" xr:uid="{00000000-0005-0000-0000-000068140000}"/>
    <cellStyle name="20% - Accent1 2 2 4 2 2 4 2 7 2" xfId="5395" xr:uid="{00000000-0005-0000-0000-000069140000}"/>
    <cellStyle name="20% - Accent1 2 2 4 2 2 4 2 8" xfId="5396" xr:uid="{00000000-0005-0000-0000-00006A140000}"/>
    <cellStyle name="20% - Accent1 2 2 4 2 2 4 2 8 2" xfId="5397" xr:uid="{00000000-0005-0000-0000-00006B140000}"/>
    <cellStyle name="20% - Accent1 2 2 4 2 2 4 2 9" xfId="5398" xr:uid="{00000000-0005-0000-0000-00006C140000}"/>
    <cellStyle name="20% - Accent1 2 2 4 2 2 4 3" xfId="5399" xr:uid="{00000000-0005-0000-0000-00006D140000}"/>
    <cellStyle name="20% - Accent1 2 2 4 2 2 4 3 2" xfId="5400" xr:uid="{00000000-0005-0000-0000-00006E140000}"/>
    <cellStyle name="20% - Accent1 2 2 4 2 2 4 3 2 2" xfId="5401" xr:uid="{00000000-0005-0000-0000-00006F140000}"/>
    <cellStyle name="20% - Accent1 2 2 4 2 2 4 3 2 2 2" xfId="5402" xr:uid="{00000000-0005-0000-0000-000070140000}"/>
    <cellStyle name="20% - Accent1 2 2 4 2 2 4 3 2 2 2 2" xfId="5403" xr:uid="{00000000-0005-0000-0000-000071140000}"/>
    <cellStyle name="20% - Accent1 2 2 4 2 2 4 3 2 2 3" xfId="5404" xr:uid="{00000000-0005-0000-0000-000072140000}"/>
    <cellStyle name="20% - Accent1 2 2 4 2 2 4 3 2 3" xfId="5405" xr:uid="{00000000-0005-0000-0000-000073140000}"/>
    <cellStyle name="20% - Accent1 2 2 4 2 2 4 3 2 3 2" xfId="5406" xr:uid="{00000000-0005-0000-0000-000074140000}"/>
    <cellStyle name="20% - Accent1 2 2 4 2 2 4 3 2 4" xfId="5407" xr:uid="{00000000-0005-0000-0000-000075140000}"/>
    <cellStyle name="20% - Accent1 2 2 4 2 2 4 3 3" xfId="5408" xr:uid="{00000000-0005-0000-0000-000076140000}"/>
    <cellStyle name="20% - Accent1 2 2 4 2 2 4 3 3 2" xfId="5409" xr:uid="{00000000-0005-0000-0000-000077140000}"/>
    <cellStyle name="20% - Accent1 2 2 4 2 2 4 3 3 2 2" xfId="5410" xr:uid="{00000000-0005-0000-0000-000078140000}"/>
    <cellStyle name="20% - Accent1 2 2 4 2 2 4 3 3 2 2 2" xfId="5411" xr:uid="{00000000-0005-0000-0000-000079140000}"/>
    <cellStyle name="20% - Accent1 2 2 4 2 2 4 3 3 2 3" xfId="5412" xr:uid="{00000000-0005-0000-0000-00007A140000}"/>
    <cellStyle name="20% - Accent1 2 2 4 2 2 4 3 3 3" xfId="5413" xr:uid="{00000000-0005-0000-0000-00007B140000}"/>
    <cellStyle name="20% - Accent1 2 2 4 2 2 4 3 3 3 2" xfId="5414" xr:uid="{00000000-0005-0000-0000-00007C140000}"/>
    <cellStyle name="20% - Accent1 2 2 4 2 2 4 3 3 4" xfId="5415" xr:uid="{00000000-0005-0000-0000-00007D140000}"/>
    <cellStyle name="20% - Accent1 2 2 4 2 2 4 3 4" xfId="5416" xr:uid="{00000000-0005-0000-0000-00007E140000}"/>
    <cellStyle name="20% - Accent1 2 2 4 2 2 4 3 4 2" xfId="5417" xr:uid="{00000000-0005-0000-0000-00007F140000}"/>
    <cellStyle name="20% - Accent1 2 2 4 2 2 4 3 4 2 2" xfId="5418" xr:uid="{00000000-0005-0000-0000-000080140000}"/>
    <cellStyle name="20% - Accent1 2 2 4 2 2 4 3 4 2 2 2" xfId="5419" xr:uid="{00000000-0005-0000-0000-000081140000}"/>
    <cellStyle name="20% - Accent1 2 2 4 2 2 4 3 4 2 3" xfId="5420" xr:uid="{00000000-0005-0000-0000-000082140000}"/>
    <cellStyle name="20% - Accent1 2 2 4 2 2 4 3 4 3" xfId="5421" xr:uid="{00000000-0005-0000-0000-000083140000}"/>
    <cellStyle name="20% - Accent1 2 2 4 2 2 4 3 4 3 2" xfId="5422" xr:uid="{00000000-0005-0000-0000-000084140000}"/>
    <cellStyle name="20% - Accent1 2 2 4 2 2 4 3 4 4" xfId="5423" xr:uid="{00000000-0005-0000-0000-000085140000}"/>
    <cellStyle name="20% - Accent1 2 2 4 2 2 4 3 5" xfId="5424" xr:uid="{00000000-0005-0000-0000-000086140000}"/>
    <cellStyle name="20% - Accent1 2 2 4 2 2 4 3 5 2" xfId="5425" xr:uid="{00000000-0005-0000-0000-000087140000}"/>
    <cellStyle name="20% - Accent1 2 2 4 2 2 4 3 5 2 2" xfId="5426" xr:uid="{00000000-0005-0000-0000-000088140000}"/>
    <cellStyle name="20% - Accent1 2 2 4 2 2 4 3 5 3" xfId="5427" xr:uid="{00000000-0005-0000-0000-000089140000}"/>
    <cellStyle name="20% - Accent1 2 2 4 2 2 4 3 6" xfId="5428" xr:uid="{00000000-0005-0000-0000-00008A140000}"/>
    <cellStyle name="20% - Accent1 2 2 4 2 2 4 3 6 2" xfId="5429" xr:uid="{00000000-0005-0000-0000-00008B140000}"/>
    <cellStyle name="20% - Accent1 2 2 4 2 2 4 3 6 2 2" xfId="5430" xr:uid="{00000000-0005-0000-0000-00008C140000}"/>
    <cellStyle name="20% - Accent1 2 2 4 2 2 4 3 6 3" xfId="5431" xr:uid="{00000000-0005-0000-0000-00008D140000}"/>
    <cellStyle name="20% - Accent1 2 2 4 2 2 4 3 7" xfId="5432" xr:uid="{00000000-0005-0000-0000-00008E140000}"/>
    <cellStyle name="20% - Accent1 2 2 4 2 2 4 3 7 2" xfId="5433" xr:uid="{00000000-0005-0000-0000-00008F140000}"/>
    <cellStyle name="20% - Accent1 2 2 4 2 2 4 3 8" xfId="5434" xr:uid="{00000000-0005-0000-0000-000090140000}"/>
    <cellStyle name="20% - Accent1 2 2 4 2 2 4 3 8 2" xfId="5435" xr:uid="{00000000-0005-0000-0000-000091140000}"/>
    <cellStyle name="20% - Accent1 2 2 4 2 2 4 3 9" xfId="5436" xr:uid="{00000000-0005-0000-0000-000092140000}"/>
    <cellStyle name="20% - Accent1 2 2 4 2 2 4 4" xfId="5437" xr:uid="{00000000-0005-0000-0000-000093140000}"/>
    <cellStyle name="20% - Accent1 2 2 4 2 2 4 4 2" xfId="5438" xr:uid="{00000000-0005-0000-0000-000094140000}"/>
    <cellStyle name="20% - Accent1 2 2 4 2 2 4 4 2 2" xfId="5439" xr:uid="{00000000-0005-0000-0000-000095140000}"/>
    <cellStyle name="20% - Accent1 2 2 4 2 2 4 4 2 2 2" xfId="5440" xr:uid="{00000000-0005-0000-0000-000096140000}"/>
    <cellStyle name="20% - Accent1 2 2 4 2 2 4 4 2 3" xfId="5441" xr:uid="{00000000-0005-0000-0000-000097140000}"/>
    <cellStyle name="20% - Accent1 2 2 4 2 2 4 4 3" xfId="5442" xr:uid="{00000000-0005-0000-0000-000098140000}"/>
    <cellStyle name="20% - Accent1 2 2 4 2 2 4 4 3 2" xfId="5443" xr:uid="{00000000-0005-0000-0000-000099140000}"/>
    <cellStyle name="20% - Accent1 2 2 4 2 2 4 4 4" xfId="5444" xr:uid="{00000000-0005-0000-0000-00009A140000}"/>
    <cellStyle name="20% - Accent1 2 2 4 2 2 4 5" xfId="5445" xr:uid="{00000000-0005-0000-0000-00009B140000}"/>
    <cellStyle name="20% - Accent1 2 2 4 2 2 4 5 2" xfId="5446" xr:uid="{00000000-0005-0000-0000-00009C140000}"/>
    <cellStyle name="20% - Accent1 2 2 4 2 2 4 5 2 2" xfId="5447" xr:uid="{00000000-0005-0000-0000-00009D140000}"/>
    <cellStyle name="20% - Accent1 2 2 4 2 2 4 5 2 2 2" xfId="5448" xr:uid="{00000000-0005-0000-0000-00009E140000}"/>
    <cellStyle name="20% - Accent1 2 2 4 2 2 4 5 2 3" xfId="5449" xr:uid="{00000000-0005-0000-0000-00009F140000}"/>
    <cellStyle name="20% - Accent1 2 2 4 2 2 4 5 3" xfId="5450" xr:uid="{00000000-0005-0000-0000-0000A0140000}"/>
    <cellStyle name="20% - Accent1 2 2 4 2 2 4 5 3 2" xfId="5451" xr:uid="{00000000-0005-0000-0000-0000A1140000}"/>
    <cellStyle name="20% - Accent1 2 2 4 2 2 4 5 4" xfId="5452" xr:uid="{00000000-0005-0000-0000-0000A2140000}"/>
    <cellStyle name="20% - Accent1 2 2 4 2 2 4 6" xfId="5453" xr:uid="{00000000-0005-0000-0000-0000A3140000}"/>
    <cellStyle name="20% - Accent1 2 2 4 2 2 4 6 2" xfId="5454" xr:uid="{00000000-0005-0000-0000-0000A4140000}"/>
    <cellStyle name="20% - Accent1 2 2 4 2 2 4 6 2 2" xfId="5455" xr:uid="{00000000-0005-0000-0000-0000A5140000}"/>
    <cellStyle name="20% - Accent1 2 2 4 2 2 4 6 2 2 2" xfId="5456" xr:uid="{00000000-0005-0000-0000-0000A6140000}"/>
    <cellStyle name="20% - Accent1 2 2 4 2 2 4 6 2 3" xfId="5457" xr:uid="{00000000-0005-0000-0000-0000A7140000}"/>
    <cellStyle name="20% - Accent1 2 2 4 2 2 4 6 3" xfId="5458" xr:uid="{00000000-0005-0000-0000-0000A8140000}"/>
    <cellStyle name="20% - Accent1 2 2 4 2 2 4 6 3 2" xfId="5459" xr:uid="{00000000-0005-0000-0000-0000A9140000}"/>
    <cellStyle name="20% - Accent1 2 2 4 2 2 4 6 4" xfId="5460" xr:uid="{00000000-0005-0000-0000-0000AA140000}"/>
    <cellStyle name="20% - Accent1 2 2 4 2 2 4 7" xfId="5461" xr:uid="{00000000-0005-0000-0000-0000AB140000}"/>
    <cellStyle name="20% - Accent1 2 2 4 2 2 4 7 2" xfId="5462" xr:uid="{00000000-0005-0000-0000-0000AC140000}"/>
    <cellStyle name="20% - Accent1 2 2 4 2 2 4 7 2 2" xfId="5463" xr:uid="{00000000-0005-0000-0000-0000AD140000}"/>
    <cellStyle name="20% - Accent1 2 2 4 2 2 4 7 3" xfId="5464" xr:uid="{00000000-0005-0000-0000-0000AE140000}"/>
    <cellStyle name="20% - Accent1 2 2 4 2 2 4 8" xfId="5465" xr:uid="{00000000-0005-0000-0000-0000AF140000}"/>
    <cellStyle name="20% - Accent1 2 2 4 2 2 4 8 2" xfId="5466" xr:uid="{00000000-0005-0000-0000-0000B0140000}"/>
    <cellStyle name="20% - Accent1 2 2 4 2 2 4 8 2 2" xfId="5467" xr:uid="{00000000-0005-0000-0000-0000B1140000}"/>
    <cellStyle name="20% - Accent1 2 2 4 2 2 4 8 3" xfId="5468" xr:uid="{00000000-0005-0000-0000-0000B2140000}"/>
    <cellStyle name="20% - Accent1 2 2 4 2 2 4 9" xfId="5469" xr:uid="{00000000-0005-0000-0000-0000B3140000}"/>
    <cellStyle name="20% - Accent1 2 2 4 2 2 4 9 2" xfId="5470" xr:uid="{00000000-0005-0000-0000-0000B4140000}"/>
    <cellStyle name="20% - Accent1 2 2 4 2 2 5" xfId="5471" xr:uid="{00000000-0005-0000-0000-0000B5140000}"/>
    <cellStyle name="20% - Accent1 2 2 4 2 2 5 2" xfId="5472" xr:uid="{00000000-0005-0000-0000-0000B6140000}"/>
    <cellStyle name="20% - Accent1 2 2 4 2 2 5 2 2" xfId="5473" xr:uid="{00000000-0005-0000-0000-0000B7140000}"/>
    <cellStyle name="20% - Accent1 2 2 4 2 2 5 2 2 2" xfId="5474" xr:uid="{00000000-0005-0000-0000-0000B8140000}"/>
    <cellStyle name="20% - Accent1 2 2 4 2 2 5 2 2 2 2" xfId="5475" xr:uid="{00000000-0005-0000-0000-0000B9140000}"/>
    <cellStyle name="20% - Accent1 2 2 4 2 2 5 2 2 3" xfId="5476" xr:uid="{00000000-0005-0000-0000-0000BA140000}"/>
    <cellStyle name="20% - Accent1 2 2 4 2 2 5 2 3" xfId="5477" xr:uid="{00000000-0005-0000-0000-0000BB140000}"/>
    <cellStyle name="20% - Accent1 2 2 4 2 2 5 2 3 2" xfId="5478" xr:uid="{00000000-0005-0000-0000-0000BC140000}"/>
    <cellStyle name="20% - Accent1 2 2 4 2 2 5 2 4" xfId="5479" xr:uid="{00000000-0005-0000-0000-0000BD140000}"/>
    <cellStyle name="20% - Accent1 2 2 4 2 2 5 3" xfId="5480" xr:uid="{00000000-0005-0000-0000-0000BE140000}"/>
    <cellStyle name="20% - Accent1 2 2 4 2 2 5 3 2" xfId="5481" xr:uid="{00000000-0005-0000-0000-0000BF140000}"/>
    <cellStyle name="20% - Accent1 2 2 4 2 2 5 3 2 2" xfId="5482" xr:uid="{00000000-0005-0000-0000-0000C0140000}"/>
    <cellStyle name="20% - Accent1 2 2 4 2 2 5 3 2 2 2" xfId="5483" xr:uid="{00000000-0005-0000-0000-0000C1140000}"/>
    <cellStyle name="20% - Accent1 2 2 4 2 2 5 3 2 3" xfId="5484" xr:uid="{00000000-0005-0000-0000-0000C2140000}"/>
    <cellStyle name="20% - Accent1 2 2 4 2 2 5 3 3" xfId="5485" xr:uid="{00000000-0005-0000-0000-0000C3140000}"/>
    <cellStyle name="20% - Accent1 2 2 4 2 2 5 3 3 2" xfId="5486" xr:uid="{00000000-0005-0000-0000-0000C4140000}"/>
    <cellStyle name="20% - Accent1 2 2 4 2 2 5 3 4" xfId="5487" xr:uid="{00000000-0005-0000-0000-0000C5140000}"/>
    <cellStyle name="20% - Accent1 2 2 4 2 2 5 4" xfId="5488" xr:uid="{00000000-0005-0000-0000-0000C6140000}"/>
    <cellStyle name="20% - Accent1 2 2 4 2 2 5 4 2" xfId="5489" xr:uid="{00000000-0005-0000-0000-0000C7140000}"/>
    <cellStyle name="20% - Accent1 2 2 4 2 2 5 4 2 2" xfId="5490" xr:uid="{00000000-0005-0000-0000-0000C8140000}"/>
    <cellStyle name="20% - Accent1 2 2 4 2 2 5 4 2 2 2" xfId="5491" xr:uid="{00000000-0005-0000-0000-0000C9140000}"/>
    <cellStyle name="20% - Accent1 2 2 4 2 2 5 4 2 3" xfId="5492" xr:uid="{00000000-0005-0000-0000-0000CA140000}"/>
    <cellStyle name="20% - Accent1 2 2 4 2 2 5 4 3" xfId="5493" xr:uid="{00000000-0005-0000-0000-0000CB140000}"/>
    <cellStyle name="20% - Accent1 2 2 4 2 2 5 4 3 2" xfId="5494" xr:uid="{00000000-0005-0000-0000-0000CC140000}"/>
    <cellStyle name="20% - Accent1 2 2 4 2 2 5 4 4" xfId="5495" xr:uid="{00000000-0005-0000-0000-0000CD140000}"/>
    <cellStyle name="20% - Accent1 2 2 4 2 2 5 5" xfId="5496" xr:uid="{00000000-0005-0000-0000-0000CE140000}"/>
    <cellStyle name="20% - Accent1 2 2 4 2 2 5 5 2" xfId="5497" xr:uid="{00000000-0005-0000-0000-0000CF140000}"/>
    <cellStyle name="20% - Accent1 2 2 4 2 2 5 5 2 2" xfId="5498" xr:uid="{00000000-0005-0000-0000-0000D0140000}"/>
    <cellStyle name="20% - Accent1 2 2 4 2 2 5 5 3" xfId="5499" xr:uid="{00000000-0005-0000-0000-0000D1140000}"/>
    <cellStyle name="20% - Accent1 2 2 4 2 2 5 6" xfId="5500" xr:uid="{00000000-0005-0000-0000-0000D2140000}"/>
    <cellStyle name="20% - Accent1 2 2 4 2 2 5 6 2" xfId="5501" xr:uid="{00000000-0005-0000-0000-0000D3140000}"/>
    <cellStyle name="20% - Accent1 2 2 4 2 2 5 6 2 2" xfId="5502" xr:uid="{00000000-0005-0000-0000-0000D4140000}"/>
    <cellStyle name="20% - Accent1 2 2 4 2 2 5 6 3" xfId="5503" xr:uid="{00000000-0005-0000-0000-0000D5140000}"/>
    <cellStyle name="20% - Accent1 2 2 4 2 2 5 7" xfId="5504" xr:uid="{00000000-0005-0000-0000-0000D6140000}"/>
    <cellStyle name="20% - Accent1 2 2 4 2 2 5 7 2" xfId="5505" xr:uid="{00000000-0005-0000-0000-0000D7140000}"/>
    <cellStyle name="20% - Accent1 2 2 4 2 2 5 8" xfId="5506" xr:uid="{00000000-0005-0000-0000-0000D8140000}"/>
    <cellStyle name="20% - Accent1 2 2 4 2 2 5 8 2" xfId="5507" xr:uid="{00000000-0005-0000-0000-0000D9140000}"/>
    <cellStyle name="20% - Accent1 2 2 4 2 2 5 9" xfId="5508" xr:uid="{00000000-0005-0000-0000-0000DA140000}"/>
    <cellStyle name="20% - Accent1 2 2 4 2 2 6" xfId="5509" xr:uid="{00000000-0005-0000-0000-0000DB140000}"/>
    <cellStyle name="20% - Accent1 2 2 4 2 2 6 2" xfId="5510" xr:uid="{00000000-0005-0000-0000-0000DC140000}"/>
    <cellStyle name="20% - Accent1 2 2 4 2 2 6 2 2" xfId="5511" xr:uid="{00000000-0005-0000-0000-0000DD140000}"/>
    <cellStyle name="20% - Accent1 2 2 4 2 2 6 2 2 2" xfId="5512" xr:uid="{00000000-0005-0000-0000-0000DE140000}"/>
    <cellStyle name="20% - Accent1 2 2 4 2 2 6 2 2 2 2" xfId="5513" xr:uid="{00000000-0005-0000-0000-0000DF140000}"/>
    <cellStyle name="20% - Accent1 2 2 4 2 2 6 2 2 3" xfId="5514" xr:uid="{00000000-0005-0000-0000-0000E0140000}"/>
    <cellStyle name="20% - Accent1 2 2 4 2 2 6 2 3" xfId="5515" xr:uid="{00000000-0005-0000-0000-0000E1140000}"/>
    <cellStyle name="20% - Accent1 2 2 4 2 2 6 2 3 2" xfId="5516" xr:uid="{00000000-0005-0000-0000-0000E2140000}"/>
    <cellStyle name="20% - Accent1 2 2 4 2 2 6 2 4" xfId="5517" xr:uid="{00000000-0005-0000-0000-0000E3140000}"/>
    <cellStyle name="20% - Accent1 2 2 4 2 2 6 3" xfId="5518" xr:uid="{00000000-0005-0000-0000-0000E4140000}"/>
    <cellStyle name="20% - Accent1 2 2 4 2 2 6 3 2" xfId="5519" xr:uid="{00000000-0005-0000-0000-0000E5140000}"/>
    <cellStyle name="20% - Accent1 2 2 4 2 2 6 3 2 2" xfId="5520" xr:uid="{00000000-0005-0000-0000-0000E6140000}"/>
    <cellStyle name="20% - Accent1 2 2 4 2 2 6 3 2 2 2" xfId="5521" xr:uid="{00000000-0005-0000-0000-0000E7140000}"/>
    <cellStyle name="20% - Accent1 2 2 4 2 2 6 3 2 3" xfId="5522" xr:uid="{00000000-0005-0000-0000-0000E8140000}"/>
    <cellStyle name="20% - Accent1 2 2 4 2 2 6 3 3" xfId="5523" xr:uid="{00000000-0005-0000-0000-0000E9140000}"/>
    <cellStyle name="20% - Accent1 2 2 4 2 2 6 3 3 2" xfId="5524" xr:uid="{00000000-0005-0000-0000-0000EA140000}"/>
    <cellStyle name="20% - Accent1 2 2 4 2 2 6 3 4" xfId="5525" xr:uid="{00000000-0005-0000-0000-0000EB140000}"/>
    <cellStyle name="20% - Accent1 2 2 4 2 2 6 4" xfId="5526" xr:uid="{00000000-0005-0000-0000-0000EC140000}"/>
    <cellStyle name="20% - Accent1 2 2 4 2 2 6 4 2" xfId="5527" xr:uid="{00000000-0005-0000-0000-0000ED140000}"/>
    <cellStyle name="20% - Accent1 2 2 4 2 2 6 4 2 2" xfId="5528" xr:uid="{00000000-0005-0000-0000-0000EE140000}"/>
    <cellStyle name="20% - Accent1 2 2 4 2 2 6 4 2 2 2" xfId="5529" xr:uid="{00000000-0005-0000-0000-0000EF140000}"/>
    <cellStyle name="20% - Accent1 2 2 4 2 2 6 4 2 3" xfId="5530" xr:uid="{00000000-0005-0000-0000-0000F0140000}"/>
    <cellStyle name="20% - Accent1 2 2 4 2 2 6 4 3" xfId="5531" xr:uid="{00000000-0005-0000-0000-0000F1140000}"/>
    <cellStyle name="20% - Accent1 2 2 4 2 2 6 4 3 2" xfId="5532" xr:uid="{00000000-0005-0000-0000-0000F2140000}"/>
    <cellStyle name="20% - Accent1 2 2 4 2 2 6 4 4" xfId="5533" xr:uid="{00000000-0005-0000-0000-0000F3140000}"/>
    <cellStyle name="20% - Accent1 2 2 4 2 2 6 5" xfId="5534" xr:uid="{00000000-0005-0000-0000-0000F4140000}"/>
    <cellStyle name="20% - Accent1 2 2 4 2 2 6 5 2" xfId="5535" xr:uid="{00000000-0005-0000-0000-0000F5140000}"/>
    <cellStyle name="20% - Accent1 2 2 4 2 2 6 5 2 2" xfId="5536" xr:uid="{00000000-0005-0000-0000-0000F6140000}"/>
    <cellStyle name="20% - Accent1 2 2 4 2 2 6 5 3" xfId="5537" xr:uid="{00000000-0005-0000-0000-0000F7140000}"/>
    <cellStyle name="20% - Accent1 2 2 4 2 2 6 6" xfId="5538" xr:uid="{00000000-0005-0000-0000-0000F8140000}"/>
    <cellStyle name="20% - Accent1 2 2 4 2 2 6 6 2" xfId="5539" xr:uid="{00000000-0005-0000-0000-0000F9140000}"/>
    <cellStyle name="20% - Accent1 2 2 4 2 2 6 6 2 2" xfId="5540" xr:uid="{00000000-0005-0000-0000-0000FA140000}"/>
    <cellStyle name="20% - Accent1 2 2 4 2 2 6 6 3" xfId="5541" xr:uid="{00000000-0005-0000-0000-0000FB140000}"/>
    <cellStyle name="20% - Accent1 2 2 4 2 2 6 7" xfId="5542" xr:uid="{00000000-0005-0000-0000-0000FC140000}"/>
    <cellStyle name="20% - Accent1 2 2 4 2 2 6 7 2" xfId="5543" xr:uid="{00000000-0005-0000-0000-0000FD140000}"/>
    <cellStyle name="20% - Accent1 2 2 4 2 2 6 8" xfId="5544" xr:uid="{00000000-0005-0000-0000-0000FE140000}"/>
    <cellStyle name="20% - Accent1 2 2 4 2 2 6 8 2" xfId="5545" xr:uid="{00000000-0005-0000-0000-0000FF140000}"/>
    <cellStyle name="20% - Accent1 2 2 4 2 2 6 9" xfId="5546" xr:uid="{00000000-0005-0000-0000-000000150000}"/>
    <cellStyle name="20% - Accent1 2 2 4 2 2 7" xfId="5547" xr:uid="{00000000-0005-0000-0000-000001150000}"/>
    <cellStyle name="20% - Accent1 2 2 4 2 2 7 2" xfId="5548" xr:uid="{00000000-0005-0000-0000-000002150000}"/>
    <cellStyle name="20% - Accent1 2 2 4 2 2 7 2 2" xfId="5549" xr:uid="{00000000-0005-0000-0000-000003150000}"/>
    <cellStyle name="20% - Accent1 2 2 4 2 2 7 2 2 2" xfId="5550" xr:uid="{00000000-0005-0000-0000-000004150000}"/>
    <cellStyle name="20% - Accent1 2 2 4 2 2 7 2 3" xfId="5551" xr:uid="{00000000-0005-0000-0000-000005150000}"/>
    <cellStyle name="20% - Accent1 2 2 4 2 2 7 3" xfId="5552" xr:uid="{00000000-0005-0000-0000-000006150000}"/>
    <cellStyle name="20% - Accent1 2 2 4 2 2 7 3 2" xfId="5553" xr:uid="{00000000-0005-0000-0000-000007150000}"/>
    <cellStyle name="20% - Accent1 2 2 4 2 2 7 4" xfId="5554" xr:uid="{00000000-0005-0000-0000-000008150000}"/>
    <cellStyle name="20% - Accent1 2 2 4 2 2 8" xfId="5555" xr:uid="{00000000-0005-0000-0000-000009150000}"/>
    <cellStyle name="20% - Accent1 2 2 4 2 2 8 2" xfId="5556" xr:uid="{00000000-0005-0000-0000-00000A150000}"/>
    <cellStyle name="20% - Accent1 2 2 4 2 2 8 2 2" xfId="5557" xr:uid="{00000000-0005-0000-0000-00000B150000}"/>
    <cellStyle name="20% - Accent1 2 2 4 2 2 8 2 2 2" xfId="5558" xr:uid="{00000000-0005-0000-0000-00000C150000}"/>
    <cellStyle name="20% - Accent1 2 2 4 2 2 8 2 3" xfId="5559" xr:uid="{00000000-0005-0000-0000-00000D150000}"/>
    <cellStyle name="20% - Accent1 2 2 4 2 2 8 3" xfId="5560" xr:uid="{00000000-0005-0000-0000-00000E150000}"/>
    <cellStyle name="20% - Accent1 2 2 4 2 2 8 3 2" xfId="5561" xr:uid="{00000000-0005-0000-0000-00000F150000}"/>
    <cellStyle name="20% - Accent1 2 2 4 2 2 8 4" xfId="5562" xr:uid="{00000000-0005-0000-0000-000010150000}"/>
    <cellStyle name="20% - Accent1 2 2 4 2 2 9" xfId="5563" xr:uid="{00000000-0005-0000-0000-000011150000}"/>
    <cellStyle name="20% - Accent1 2 2 4 2 2 9 2" xfId="5564" xr:uid="{00000000-0005-0000-0000-000012150000}"/>
    <cellStyle name="20% - Accent1 2 2 4 2 2 9 2 2" xfId="5565" xr:uid="{00000000-0005-0000-0000-000013150000}"/>
    <cellStyle name="20% - Accent1 2 2 4 2 2 9 2 2 2" xfId="5566" xr:uid="{00000000-0005-0000-0000-000014150000}"/>
    <cellStyle name="20% - Accent1 2 2 4 2 2 9 2 3" xfId="5567" xr:uid="{00000000-0005-0000-0000-000015150000}"/>
    <cellStyle name="20% - Accent1 2 2 4 2 2 9 3" xfId="5568" xr:uid="{00000000-0005-0000-0000-000016150000}"/>
    <cellStyle name="20% - Accent1 2 2 4 2 2 9 3 2" xfId="5569" xr:uid="{00000000-0005-0000-0000-000017150000}"/>
    <cellStyle name="20% - Accent1 2 2 4 2 2 9 4" xfId="5570" xr:uid="{00000000-0005-0000-0000-000018150000}"/>
    <cellStyle name="20% - Accent1 2 2 4 2 3" xfId="5571" xr:uid="{00000000-0005-0000-0000-000019150000}"/>
    <cellStyle name="20% - Accent1 2 2 4 2 3 10" xfId="5572" xr:uid="{00000000-0005-0000-0000-00001A150000}"/>
    <cellStyle name="20% - Accent1 2 2 4 2 3 10 2" xfId="5573" xr:uid="{00000000-0005-0000-0000-00001B150000}"/>
    <cellStyle name="20% - Accent1 2 2 4 2 3 11" xfId="5574" xr:uid="{00000000-0005-0000-0000-00001C150000}"/>
    <cellStyle name="20% - Accent1 2 2 4 2 3 2" xfId="5575" xr:uid="{00000000-0005-0000-0000-00001D150000}"/>
    <cellStyle name="20% - Accent1 2 2 4 2 3 2 2" xfId="5576" xr:uid="{00000000-0005-0000-0000-00001E150000}"/>
    <cellStyle name="20% - Accent1 2 2 4 2 3 2 2 2" xfId="5577" xr:uid="{00000000-0005-0000-0000-00001F150000}"/>
    <cellStyle name="20% - Accent1 2 2 4 2 3 2 2 2 2" xfId="5578" xr:uid="{00000000-0005-0000-0000-000020150000}"/>
    <cellStyle name="20% - Accent1 2 2 4 2 3 2 2 2 2 2" xfId="5579" xr:uid="{00000000-0005-0000-0000-000021150000}"/>
    <cellStyle name="20% - Accent1 2 2 4 2 3 2 2 2 3" xfId="5580" xr:uid="{00000000-0005-0000-0000-000022150000}"/>
    <cellStyle name="20% - Accent1 2 2 4 2 3 2 2 3" xfId="5581" xr:uid="{00000000-0005-0000-0000-000023150000}"/>
    <cellStyle name="20% - Accent1 2 2 4 2 3 2 2 3 2" xfId="5582" xr:uid="{00000000-0005-0000-0000-000024150000}"/>
    <cellStyle name="20% - Accent1 2 2 4 2 3 2 2 4" xfId="5583" xr:uid="{00000000-0005-0000-0000-000025150000}"/>
    <cellStyle name="20% - Accent1 2 2 4 2 3 2 3" xfId="5584" xr:uid="{00000000-0005-0000-0000-000026150000}"/>
    <cellStyle name="20% - Accent1 2 2 4 2 3 2 3 2" xfId="5585" xr:uid="{00000000-0005-0000-0000-000027150000}"/>
    <cellStyle name="20% - Accent1 2 2 4 2 3 2 3 2 2" xfId="5586" xr:uid="{00000000-0005-0000-0000-000028150000}"/>
    <cellStyle name="20% - Accent1 2 2 4 2 3 2 3 2 2 2" xfId="5587" xr:uid="{00000000-0005-0000-0000-000029150000}"/>
    <cellStyle name="20% - Accent1 2 2 4 2 3 2 3 2 3" xfId="5588" xr:uid="{00000000-0005-0000-0000-00002A150000}"/>
    <cellStyle name="20% - Accent1 2 2 4 2 3 2 3 3" xfId="5589" xr:uid="{00000000-0005-0000-0000-00002B150000}"/>
    <cellStyle name="20% - Accent1 2 2 4 2 3 2 3 3 2" xfId="5590" xr:uid="{00000000-0005-0000-0000-00002C150000}"/>
    <cellStyle name="20% - Accent1 2 2 4 2 3 2 3 4" xfId="5591" xr:uid="{00000000-0005-0000-0000-00002D150000}"/>
    <cellStyle name="20% - Accent1 2 2 4 2 3 2 4" xfId="5592" xr:uid="{00000000-0005-0000-0000-00002E150000}"/>
    <cellStyle name="20% - Accent1 2 2 4 2 3 2 4 2" xfId="5593" xr:uid="{00000000-0005-0000-0000-00002F150000}"/>
    <cellStyle name="20% - Accent1 2 2 4 2 3 2 4 2 2" xfId="5594" xr:uid="{00000000-0005-0000-0000-000030150000}"/>
    <cellStyle name="20% - Accent1 2 2 4 2 3 2 4 2 2 2" xfId="5595" xr:uid="{00000000-0005-0000-0000-000031150000}"/>
    <cellStyle name="20% - Accent1 2 2 4 2 3 2 4 2 3" xfId="5596" xr:uid="{00000000-0005-0000-0000-000032150000}"/>
    <cellStyle name="20% - Accent1 2 2 4 2 3 2 4 3" xfId="5597" xr:uid="{00000000-0005-0000-0000-000033150000}"/>
    <cellStyle name="20% - Accent1 2 2 4 2 3 2 4 3 2" xfId="5598" xr:uid="{00000000-0005-0000-0000-000034150000}"/>
    <cellStyle name="20% - Accent1 2 2 4 2 3 2 4 4" xfId="5599" xr:uid="{00000000-0005-0000-0000-000035150000}"/>
    <cellStyle name="20% - Accent1 2 2 4 2 3 2 5" xfId="5600" xr:uid="{00000000-0005-0000-0000-000036150000}"/>
    <cellStyle name="20% - Accent1 2 2 4 2 3 2 5 2" xfId="5601" xr:uid="{00000000-0005-0000-0000-000037150000}"/>
    <cellStyle name="20% - Accent1 2 2 4 2 3 2 5 2 2" xfId="5602" xr:uid="{00000000-0005-0000-0000-000038150000}"/>
    <cellStyle name="20% - Accent1 2 2 4 2 3 2 5 3" xfId="5603" xr:uid="{00000000-0005-0000-0000-000039150000}"/>
    <cellStyle name="20% - Accent1 2 2 4 2 3 2 6" xfId="5604" xr:uid="{00000000-0005-0000-0000-00003A150000}"/>
    <cellStyle name="20% - Accent1 2 2 4 2 3 2 6 2" xfId="5605" xr:uid="{00000000-0005-0000-0000-00003B150000}"/>
    <cellStyle name="20% - Accent1 2 2 4 2 3 2 6 2 2" xfId="5606" xr:uid="{00000000-0005-0000-0000-00003C150000}"/>
    <cellStyle name="20% - Accent1 2 2 4 2 3 2 6 3" xfId="5607" xr:uid="{00000000-0005-0000-0000-00003D150000}"/>
    <cellStyle name="20% - Accent1 2 2 4 2 3 2 7" xfId="5608" xr:uid="{00000000-0005-0000-0000-00003E150000}"/>
    <cellStyle name="20% - Accent1 2 2 4 2 3 2 7 2" xfId="5609" xr:uid="{00000000-0005-0000-0000-00003F150000}"/>
    <cellStyle name="20% - Accent1 2 2 4 2 3 2 8" xfId="5610" xr:uid="{00000000-0005-0000-0000-000040150000}"/>
    <cellStyle name="20% - Accent1 2 2 4 2 3 2 8 2" xfId="5611" xr:uid="{00000000-0005-0000-0000-000041150000}"/>
    <cellStyle name="20% - Accent1 2 2 4 2 3 2 9" xfId="5612" xr:uid="{00000000-0005-0000-0000-000042150000}"/>
    <cellStyle name="20% - Accent1 2 2 4 2 3 3" xfId="5613" xr:uid="{00000000-0005-0000-0000-000043150000}"/>
    <cellStyle name="20% - Accent1 2 2 4 2 3 3 2" xfId="5614" xr:uid="{00000000-0005-0000-0000-000044150000}"/>
    <cellStyle name="20% - Accent1 2 2 4 2 3 3 2 2" xfId="5615" xr:uid="{00000000-0005-0000-0000-000045150000}"/>
    <cellStyle name="20% - Accent1 2 2 4 2 3 3 2 2 2" xfId="5616" xr:uid="{00000000-0005-0000-0000-000046150000}"/>
    <cellStyle name="20% - Accent1 2 2 4 2 3 3 2 2 2 2" xfId="5617" xr:uid="{00000000-0005-0000-0000-000047150000}"/>
    <cellStyle name="20% - Accent1 2 2 4 2 3 3 2 2 3" xfId="5618" xr:uid="{00000000-0005-0000-0000-000048150000}"/>
    <cellStyle name="20% - Accent1 2 2 4 2 3 3 2 3" xfId="5619" xr:uid="{00000000-0005-0000-0000-000049150000}"/>
    <cellStyle name="20% - Accent1 2 2 4 2 3 3 2 3 2" xfId="5620" xr:uid="{00000000-0005-0000-0000-00004A150000}"/>
    <cellStyle name="20% - Accent1 2 2 4 2 3 3 2 4" xfId="5621" xr:uid="{00000000-0005-0000-0000-00004B150000}"/>
    <cellStyle name="20% - Accent1 2 2 4 2 3 3 3" xfId="5622" xr:uid="{00000000-0005-0000-0000-00004C150000}"/>
    <cellStyle name="20% - Accent1 2 2 4 2 3 3 3 2" xfId="5623" xr:uid="{00000000-0005-0000-0000-00004D150000}"/>
    <cellStyle name="20% - Accent1 2 2 4 2 3 3 3 2 2" xfId="5624" xr:uid="{00000000-0005-0000-0000-00004E150000}"/>
    <cellStyle name="20% - Accent1 2 2 4 2 3 3 3 2 2 2" xfId="5625" xr:uid="{00000000-0005-0000-0000-00004F150000}"/>
    <cellStyle name="20% - Accent1 2 2 4 2 3 3 3 2 3" xfId="5626" xr:uid="{00000000-0005-0000-0000-000050150000}"/>
    <cellStyle name="20% - Accent1 2 2 4 2 3 3 3 3" xfId="5627" xr:uid="{00000000-0005-0000-0000-000051150000}"/>
    <cellStyle name="20% - Accent1 2 2 4 2 3 3 3 3 2" xfId="5628" xr:uid="{00000000-0005-0000-0000-000052150000}"/>
    <cellStyle name="20% - Accent1 2 2 4 2 3 3 3 4" xfId="5629" xr:uid="{00000000-0005-0000-0000-000053150000}"/>
    <cellStyle name="20% - Accent1 2 2 4 2 3 3 4" xfId="5630" xr:uid="{00000000-0005-0000-0000-000054150000}"/>
    <cellStyle name="20% - Accent1 2 2 4 2 3 3 4 2" xfId="5631" xr:uid="{00000000-0005-0000-0000-000055150000}"/>
    <cellStyle name="20% - Accent1 2 2 4 2 3 3 4 2 2" xfId="5632" xr:uid="{00000000-0005-0000-0000-000056150000}"/>
    <cellStyle name="20% - Accent1 2 2 4 2 3 3 4 2 2 2" xfId="5633" xr:uid="{00000000-0005-0000-0000-000057150000}"/>
    <cellStyle name="20% - Accent1 2 2 4 2 3 3 4 2 3" xfId="5634" xr:uid="{00000000-0005-0000-0000-000058150000}"/>
    <cellStyle name="20% - Accent1 2 2 4 2 3 3 4 3" xfId="5635" xr:uid="{00000000-0005-0000-0000-000059150000}"/>
    <cellStyle name="20% - Accent1 2 2 4 2 3 3 4 3 2" xfId="5636" xr:uid="{00000000-0005-0000-0000-00005A150000}"/>
    <cellStyle name="20% - Accent1 2 2 4 2 3 3 4 4" xfId="5637" xr:uid="{00000000-0005-0000-0000-00005B150000}"/>
    <cellStyle name="20% - Accent1 2 2 4 2 3 3 5" xfId="5638" xr:uid="{00000000-0005-0000-0000-00005C150000}"/>
    <cellStyle name="20% - Accent1 2 2 4 2 3 3 5 2" xfId="5639" xr:uid="{00000000-0005-0000-0000-00005D150000}"/>
    <cellStyle name="20% - Accent1 2 2 4 2 3 3 5 2 2" xfId="5640" xr:uid="{00000000-0005-0000-0000-00005E150000}"/>
    <cellStyle name="20% - Accent1 2 2 4 2 3 3 5 3" xfId="5641" xr:uid="{00000000-0005-0000-0000-00005F150000}"/>
    <cellStyle name="20% - Accent1 2 2 4 2 3 3 6" xfId="5642" xr:uid="{00000000-0005-0000-0000-000060150000}"/>
    <cellStyle name="20% - Accent1 2 2 4 2 3 3 6 2" xfId="5643" xr:uid="{00000000-0005-0000-0000-000061150000}"/>
    <cellStyle name="20% - Accent1 2 2 4 2 3 3 6 2 2" xfId="5644" xr:uid="{00000000-0005-0000-0000-000062150000}"/>
    <cellStyle name="20% - Accent1 2 2 4 2 3 3 6 3" xfId="5645" xr:uid="{00000000-0005-0000-0000-000063150000}"/>
    <cellStyle name="20% - Accent1 2 2 4 2 3 3 7" xfId="5646" xr:uid="{00000000-0005-0000-0000-000064150000}"/>
    <cellStyle name="20% - Accent1 2 2 4 2 3 3 7 2" xfId="5647" xr:uid="{00000000-0005-0000-0000-000065150000}"/>
    <cellStyle name="20% - Accent1 2 2 4 2 3 3 8" xfId="5648" xr:uid="{00000000-0005-0000-0000-000066150000}"/>
    <cellStyle name="20% - Accent1 2 2 4 2 3 3 8 2" xfId="5649" xr:uid="{00000000-0005-0000-0000-000067150000}"/>
    <cellStyle name="20% - Accent1 2 2 4 2 3 3 9" xfId="5650" xr:uid="{00000000-0005-0000-0000-000068150000}"/>
    <cellStyle name="20% - Accent1 2 2 4 2 3 4" xfId="5651" xr:uid="{00000000-0005-0000-0000-000069150000}"/>
    <cellStyle name="20% - Accent1 2 2 4 2 3 4 2" xfId="5652" xr:uid="{00000000-0005-0000-0000-00006A150000}"/>
    <cellStyle name="20% - Accent1 2 2 4 2 3 4 2 2" xfId="5653" xr:uid="{00000000-0005-0000-0000-00006B150000}"/>
    <cellStyle name="20% - Accent1 2 2 4 2 3 4 2 2 2" xfId="5654" xr:uid="{00000000-0005-0000-0000-00006C150000}"/>
    <cellStyle name="20% - Accent1 2 2 4 2 3 4 2 3" xfId="5655" xr:uid="{00000000-0005-0000-0000-00006D150000}"/>
    <cellStyle name="20% - Accent1 2 2 4 2 3 4 3" xfId="5656" xr:uid="{00000000-0005-0000-0000-00006E150000}"/>
    <cellStyle name="20% - Accent1 2 2 4 2 3 4 3 2" xfId="5657" xr:uid="{00000000-0005-0000-0000-00006F150000}"/>
    <cellStyle name="20% - Accent1 2 2 4 2 3 4 4" xfId="5658" xr:uid="{00000000-0005-0000-0000-000070150000}"/>
    <cellStyle name="20% - Accent1 2 2 4 2 3 5" xfId="5659" xr:uid="{00000000-0005-0000-0000-000071150000}"/>
    <cellStyle name="20% - Accent1 2 2 4 2 3 5 2" xfId="5660" xr:uid="{00000000-0005-0000-0000-000072150000}"/>
    <cellStyle name="20% - Accent1 2 2 4 2 3 5 2 2" xfId="5661" xr:uid="{00000000-0005-0000-0000-000073150000}"/>
    <cellStyle name="20% - Accent1 2 2 4 2 3 5 2 2 2" xfId="5662" xr:uid="{00000000-0005-0000-0000-000074150000}"/>
    <cellStyle name="20% - Accent1 2 2 4 2 3 5 2 3" xfId="5663" xr:uid="{00000000-0005-0000-0000-000075150000}"/>
    <cellStyle name="20% - Accent1 2 2 4 2 3 5 3" xfId="5664" xr:uid="{00000000-0005-0000-0000-000076150000}"/>
    <cellStyle name="20% - Accent1 2 2 4 2 3 5 3 2" xfId="5665" xr:uid="{00000000-0005-0000-0000-000077150000}"/>
    <cellStyle name="20% - Accent1 2 2 4 2 3 5 4" xfId="5666" xr:uid="{00000000-0005-0000-0000-000078150000}"/>
    <cellStyle name="20% - Accent1 2 2 4 2 3 6" xfId="5667" xr:uid="{00000000-0005-0000-0000-000079150000}"/>
    <cellStyle name="20% - Accent1 2 2 4 2 3 6 2" xfId="5668" xr:uid="{00000000-0005-0000-0000-00007A150000}"/>
    <cellStyle name="20% - Accent1 2 2 4 2 3 6 2 2" xfId="5669" xr:uid="{00000000-0005-0000-0000-00007B150000}"/>
    <cellStyle name="20% - Accent1 2 2 4 2 3 6 2 2 2" xfId="5670" xr:uid="{00000000-0005-0000-0000-00007C150000}"/>
    <cellStyle name="20% - Accent1 2 2 4 2 3 6 2 3" xfId="5671" xr:uid="{00000000-0005-0000-0000-00007D150000}"/>
    <cellStyle name="20% - Accent1 2 2 4 2 3 6 3" xfId="5672" xr:uid="{00000000-0005-0000-0000-00007E150000}"/>
    <cellStyle name="20% - Accent1 2 2 4 2 3 6 3 2" xfId="5673" xr:uid="{00000000-0005-0000-0000-00007F150000}"/>
    <cellStyle name="20% - Accent1 2 2 4 2 3 6 4" xfId="5674" xr:uid="{00000000-0005-0000-0000-000080150000}"/>
    <cellStyle name="20% - Accent1 2 2 4 2 3 7" xfId="5675" xr:uid="{00000000-0005-0000-0000-000081150000}"/>
    <cellStyle name="20% - Accent1 2 2 4 2 3 7 2" xfId="5676" xr:uid="{00000000-0005-0000-0000-000082150000}"/>
    <cellStyle name="20% - Accent1 2 2 4 2 3 7 2 2" xfId="5677" xr:uid="{00000000-0005-0000-0000-000083150000}"/>
    <cellStyle name="20% - Accent1 2 2 4 2 3 7 3" xfId="5678" xr:uid="{00000000-0005-0000-0000-000084150000}"/>
    <cellStyle name="20% - Accent1 2 2 4 2 3 8" xfId="5679" xr:uid="{00000000-0005-0000-0000-000085150000}"/>
    <cellStyle name="20% - Accent1 2 2 4 2 3 8 2" xfId="5680" xr:uid="{00000000-0005-0000-0000-000086150000}"/>
    <cellStyle name="20% - Accent1 2 2 4 2 3 8 2 2" xfId="5681" xr:uid="{00000000-0005-0000-0000-000087150000}"/>
    <cellStyle name="20% - Accent1 2 2 4 2 3 8 3" xfId="5682" xr:uid="{00000000-0005-0000-0000-000088150000}"/>
    <cellStyle name="20% - Accent1 2 2 4 2 3 9" xfId="5683" xr:uid="{00000000-0005-0000-0000-000089150000}"/>
    <cellStyle name="20% - Accent1 2 2 4 2 3 9 2" xfId="5684" xr:uid="{00000000-0005-0000-0000-00008A150000}"/>
    <cellStyle name="20% - Accent1 2 2 4 2 4" xfId="5685" xr:uid="{00000000-0005-0000-0000-00008B150000}"/>
    <cellStyle name="20% - Accent1 2 2 4 2 4 10" xfId="5686" xr:uid="{00000000-0005-0000-0000-00008C150000}"/>
    <cellStyle name="20% - Accent1 2 2 4 2 4 10 2" xfId="5687" xr:uid="{00000000-0005-0000-0000-00008D150000}"/>
    <cellStyle name="20% - Accent1 2 2 4 2 4 11" xfId="5688" xr:uid="{00000000-0005-0000-0000-00008E150000}"/>
    <cellStyle name="20% - Accent1 2 2 4 2 4 2" xfId="5689" xr:uid="{00000000-0005-0000-0000-00008F150000}"/>
    <cellStyle name="20% - Accent1 2 2 4 2 4 2 2" xfId="5690" xr:uid="{00000000-0005-0000-0000-000090150000}"/>
    <cellStyle name="20% - Accent1 2 2 4 2 4 2 2 2" xfId="5691" xr:uid="{00000000-0005-0000-0000-000091150000}"/>
    <cellStyle name="20% - Accent1 2 2 4 2 4 2 2 2 2" xfId="5692" xr:uid="{00000000-0005-0000-0000-000092150000}"/>
    <cellStyle name="20% - Accent1 2 2 4 2 4 2 2 2 2 2" xfId="5693" xr:uid="{00000000-0005-0000-0000-000093150000}"/>
    <cellStyle name="20% - Accent1 2 2 4 2 4 2 2 2 3" xfId="5694" xr:uid="{00000000-0005-0000-0000-000094150000}"/>
    <cellStyle name="20% - Accent1 2 2 4 2 4 2 2 3" xfId="5695" xr:uid="{00000000-0005-0000-0000-000095150000}"/>
    <cellStyle name="20% - Accent1 2 2 4 2 4 2 2 3 2" xfId="5696" xr:uid="{00000000-0005-0000-0000-000096150000}"/>
    <cellStyle name="20% - Accent1 2 2 4 2 4 2 2 4" xfId="5697" xr:uid="{00000000-0005-0000-0000-000097150000}"/>
    <cellStyle name="20% - Accent1 2 2 4 2 4 2 3" xfId="5698" xr:uid="{00000000-0005-0000-0000-000098150000}"/>
    <cellStyle name="20% - Accent1 2 2 4 2 4 2 3 2" xfId="5699" xr:uid="{00000000-0005-0000-0000-000099150000}"/>
    <cellStyle name="20% - Accent1 2 2 4 2 4 2 3 2 2" xfId="5700" xr:uid="{00000000-0005-0000-0000-00009A150000}"/>
    <cellStyle name="20% - Accent1 2 2 4 2 4 2 3 2 2 2" xfId="5701" xr:uid="{00000000-0005-0000-0000-00009B150000}"/>
    <cellStyle name="20% - Accent1 2 2 4 2 4 2 3 2 3" xfId="5702" xr:uid="{00000000-0005-0000-0000-00009C150000}"/>
    <cellStyle name="20% - Accent1 2 2 4 2 4 2 3 3" xfId="5703" xr:uid="{00000000-0005-0000-0000-00009D150000}"/>
    <cellStyle name="20% - Accent1 2 2 4 2 4 2 3 3 2" xfId="5704" xr:uid="{00000000-0005-0000-0000-00009E150000}"/>
    <cellStyle name="20% - Accent1 2 2 4 2 4 2 3 4" xfId="5705" xr:uid="{00000000-0005-0000-0000-00009F150000}"/>
    <cellStyle name="20% - Accent1 2 2 4 2 4 2 4" xfId="5706" xr:uid="{00000000-0005-0000-0000-0000A0150000}"/>
    <cellStyle name="20% - Accent1 2 2 4 2 4 2 4 2" xfId="5707" xr:uid="{00000000-0005-0000-0000-0000A1150000}"/>
    <cellStyle name="20% - Accent1 2 2 4 2 4 2 4 2 2" xfId="5708" xr:uid="{00000000-0005-0000-0000-0000A2150000}"/>
    <cellStyle name="20% - Accent1 2 2 4 2 4 2 4 2 2 2" xfId="5709" xr:uid="{00000000-0005-0000-0000-0000A3150000}"/>
    <cellStyle name="20% - Accent1 2 2 4 2 4 2 4 2 3" xfId="5710" xr:uid="{00000000-0005-0000-0000-0000A4150000}"/>
    <cellStyle name="20% - Accent1 2 2 4 2 4 2 4 3" xfId="5711" xr:uid="{00000000-0005-0000-0000-0000A5150000}"/>
    <cellStyle name="20% - Accent1 2 2 4 2 4 2 4 3 2" xfId="5712" xr:uid="{00000000-0005-0000-0000-0000A6150000}"/>
    <cellStyle name="20% - Accent1 2 2 4 2 4 2 4 4" xfId="5713" xr:uid="{00000000-0005-0000-0000-0000A7150000}"/>
    <cellStyle name="20% - Accent1 2 2 4 2 4 2 5" xfId="5714" xr:uid="{00000000-0005-0000-0000-0000A8150000}"/>
    <cellStyle name="20% - Accent1 2 2 4 2 4 2 5 2" xfId="5715" xr:uid="{00000000-0005-0000-0000-0000A9150000}"/>
    <cellStyle name="20% - Accent1 2 2 4 2 4 2 5 2 2" xfId="5716" xr:uid="{00000000-0005-0000-0000-0000AA150000}"/>
    <cellStyle name="20% - Accent1 2 2 4 2 4 2 5 3" xfId="5717" xr:uid="{00000000-0005-0000-0000-0000AB150000}"/>
    <cellStyle name="20% - Accent1 2 2 4 2 4 2 6" xfId="5718" xr:uid="{00000000-0005-0000-0000-0000AC150000}"/>
    <cellStyle name="20% - Accent1 2 2 4 2 4 2 6 2" xfId="5719" xr:uid="{00000000-0005-0000-0000-0000AD150000}"/>
    <cellStyle name="20% - Accent1 2 2 4 2 4 2 6 2 2" xfId="5720" xr:uid="{00000000-0005-0000-0000-0000AE150000}"/>
    <cellStyle name="20% - Accent1 2 2 4 2 4 2 6 3" xfId="5721" xr:uid="{00000000-0005-0000-0000-0000AF150000}"/>
    <cellStyle name="20% - Accent1 2 2 4 2 4 2 7" xfId="5722" xr:uid="{00000000-0005-0000-0000-0000B0150000}"/>
    <cellStyle name="20% - Accent1 2 2 4 2 4 2 7 2" xfId="5723" xr:uid="{00000000-0005-0000-0000-0000B1150000}"/>
    <cellStyle name="20% - Accent1 2 2 4 2 4 2 8" xfId="5724" xr:uid="{00000000-0005-0000-0000-0000B2150000}"/>
    <cellStyle name="20% - Accent1 2 2 4 2 4 2 8 2" xfId="5725" xr:uid="{00000000-0005-0000-0000-0000B3150000}"/>
    <cellStyle name="20% - Accent1 2 2 4 2 4 2 9" xfId="5726" xr:uid="{00000000-0005-0000-0000-0000B4150000}"/>
    <cellStyle name="20% - Accent1 2 2 4 2 4 3" xfId="5727" xr:uid="{00000000-0005-0000-0000-0000B5150000}"/>
    <cellStyle name="20% - Accent1 2 2 4 2 4 3 2" xfId="5728" xr:uid="{00000000-0005-0000-0000-0000B6150000}"/>
    <cellStyle name="20% - Accent1 2 2 4 2 4 3 2 2" xfId="5729" xr:uid="{00000000-0005-0000-0000-0000B7150000}"/>
    <cellStyle name="20% - Accent1 2 2 4 2 4 3 2 2 2" xfId="5730" xr:uid="{00000000-0005-0000-0000-0000B8150000}"/>
    <cellStyle name="20% - Accent1 2 2 4 2 4 3 2 2 2 2" xfId="5731" xr:uid="{00000000-0005-0000-0000-0000B9150000}"/>
    <cellStyle name="20% - Accent1 2 2 4 2 4 3 2 2 3" xfId="5732" xr:uid="{00000000-0005-0000-0000-0000BA150000}"/>
    <cellStyle name="20% - Accent1 2 2 4 2 4 3 2 3" xfId="5733" xr:uid="{00000000-0005-0000-0000-0000BB150000}"/>
    <cellStyle name="20% - Accent1 2 2 4 2 4 3 2 3 2" xfId="5734" xr:uid="{00000000-0005-0000-0000-0000BC150000}"/>
    <cellStyle name="20% - Accent1 2 2 4 2 4 3 2 4" xfId="5735" xr:uid="{00000000-0005-0000-0000-0000BD150000}"/>
    <cellStyle name="20% - Accent1 2 2 4 2 4 3 3" xfId="5736" xr:uid="{00000000-0005-0000-0000-0000BE150000}"/>
    <cellStyle name="20% - Accent1 2 2 4 2 4 3 3 2" xfId="5737" xr:uid="{00000000-0005-0000-0000-0000BF150000}"/>
    <cellStyle name="20% - Accent1 2 2 4 2 4 3 3 2 2" xfId="5738" xr:uid="{00000000-0005-0000-0000-0000C0150000}"/>
    <cellStyle name="20% - Accent1 2 2 4 2 4 3 3 2 2 2" xfId="5739" xr:uid="{00000000-0005-0000-0000-0000C1150000}"/>
    <cellStyle name="20% - Accent1 2 2 4 2 4 3 3 2 3" xfId="5740" xr:uid="{00000000-0005-0000-0000-0000C2150000}"/>
    <cellStyle name="20% - Accent1 2 2 4 2 4 3 3 3" xfId="5741" xr:uid="{00000000-0005-0000-0000-0000C3150000}"/>
    <cellStyle name="20% - Accent1 2 2 4 2 4 3 3 3 2" xfId="5742" xr:uid="{00000000-0005-0000-0000-0000C4150000}"/>
    <cellStyle name="20% - Accent1 2 2 4 2 4 3 3 4" xfId="5743" xr:uid="{00000000-0005-0000-0000-0000C5150000}"/>
    <cellStyle name="20% - Accent1 2 2 4 2 4 3 4" xfId="5744" xr:uid="{00000000-0005-0000-0000-0000C6150000}"/>
    <cellStyle name="20% - Accent1 2 2 4 2 4 3 4 2" xfId="5745" xr:uid="{00000000-0005-0000-0000-0000C7150000}"/>
    <cellStyle name="20% - Accent1 2 2 4 2 4 3 4 2 2" xfId="5746" xr:uid="{00000000-0005-0000-0000-0000C8150000}"/>
    <cellStyle name="20% - Accent1 2 2 4 2 4 3 4 2 2 2" xfId="5747" xr:uid="{00000000-0005-0000-0000-0000C9150000}"/>
    <cellStyle name="20% - Accent1 2 2 4 2 4 3 4 2 3" xfId="5748" xr:uid="{00000000-0005-0000-0000-0000CA150000}"/>
    <cellStyle name="20% - Accent1 2 2 4 2 4 3 4 3" xfId="5749" xr:uid="{00000000-0005-0000-0000-0000CB150000}"/>
    <cellStyle name="20% - Accent1 2 2 4 2 4 3 4 3 2" xfId="5750" xr:uid="{00000000-0005-0000-0000-0000CC150000}"/>
    <cellStyle name="20% - Accent1 2 2 4 2 4 3 4 4" xfId="5751" xr:uid="{00000000-0005-0000-0000-0000CD150000}"/>
    <cellStyle name="20% - Accent1 2 2 4 2 4 3 5" xfId="5752" xr:uid="{00000000-0005-0000-0000-0000CE150000}"/>
    <cellStyle name="20% - Accent1 2 2 4 2 4 3 5 2" xfId="5753" xr:uid="{00000000-0005-0000-0000-0000CF150000}"/>
    <cellStyle name="20% - Accent1 2 2 4 2 4 3 5 2 2" xfId="5754" xr:uid="{00000000-0005-0000-0000-0000D0150000}"/>
    <cellStyle name="20% - Accent1 2 2 4 2 4 3 5 3" xfId="5755" xr:uid="{00000000-0005-0000-0000-0000D1150000}"/>
    <cellStyle name="20% - Accent1 2 2 4 2 4 3 6" xfId="5756" xr:uid="{00000000-0005-0000-0000-0000D2150000}"/>
    <cellStyle name="20% - Accent1 2 2 4 2 4 3 6 2" xfId="5757" xr:uid="{00000000-0005-0000-0000-0000D3150000}"/>
    <cellStyle name="20% - Accent1 2 2 4 2 4 3 6 2 2" xfId="5758" xr:uid="{00000000-0005-0000-0000-0000D4150000}"/>
    <cellStyle name="20% - Accent1 2 2 4 2 4 3 6 3" xfId="5759" xr:uid="{00000000-0005-0000-0000-0000D5150000}"/>
    <cellStyle name="20% - Accent1 2 2 4 2 4 3 7" xfId="5760" xr:uid="{00000000-0005-0000-0000-0000D6150000}"/>
    <cellStyle name="20% - Accent1 2 2 4 2 4 3 7 2" xfId="5761" xr:uid="{00000000-0005-0000-0000-0000D7150000}"/>
    <cellStyle name="20% - Accent1 2 2 4 2 4 3 8" xfId="5762" xr:uid="{00000000-0005-0000-0000-0000D8150000}"/>
    <cellStyle name="20% - Accent1 2 2 4 2 4 3 8 2" xfId="5763" xr:uid="{00000000-0005-0000-0000-0000D9150000}"/>
    <cellStyle name="20% - Accent1 2 2 4 2 4 3 9" xfId="5764" xr:uid="{00000000-0005-0000-0000-0000DA150000}"/>
    <cellStyle name="20% - Accent1 2 2 4 2 4 4" xfId="5765" xr:uid="{00000000-0005-0000-0000-0000DB150000}"/>
    <cellStyle name="20% - Accent1 2 2 4 2 4 4 2" xfId="5766" xr:uid="{00000000-0005-0000-0000-0000DC150000}"/>
    <cellStyle name="20% - Accent1 2 2 4 2 4 4 2 2" xfId="5767" xr:uid="{00000000-0005-0000-0000-0000DD150000}"/>
    <cellStyle name="20% - Accent1 2 2 4 2 4 4 2 2 2" xfId="5768" xr:uid="{00000000-0005-0000-0000-0000DE150000}"/>
    <cellStyle name="20% - Accent1 2 2 4 2 4 4 2 3" xfId="5769" xr:uid="{00000000-0005-0000-0000-0000DF150000}"/>
    <cellStyle name="20% - Accent1 2 2 4 2 4 4 3" xfId="5770" xr:uid="{00000000-0005-0000-0000-0000E0150000}"/>
    <cellStyle name="20% - Accent1 2 2 4 2 4 4 3 2" xfId="5771" xr:uid="{00000000-0005-0000-0000-0000E1150000}"/>
    <cellStyle name="20% - Accent1 2 2 4 2 4 4 4" xfId="5772" xr:uid="{00000000-0005-0000-0000-0000E2150000}"/>
    <cellStyle name="20% - Accent1 2 2 4 2 4 5" xfId="5773" xr:uid="{00000000-0005-0000-0000-0000E3150000}"/>
    <cellStyle name="20% - Accent1 2 2 4 2 4 5 2" xfId="5774" xr:uid="{00000000-0005-0000-0000-0000E4150000}"/>
    <cellStyle name="20% - Accent1 2 2 4 2 4 5 2 2" xfId="5775" xr:uid="{00000000-0005-0000-0000-0000E5150000}"/>
    <cellStyle name="20% - Accent1 2 2 4 2 4 5 2 2 2" xfId="5776" xr:uid="{00000000-0005-0000-0000-0000E6150000}"/>
    <cellStyle name="20% - Accent1 2 2 4 2 4 5 2 3" xfId="5777" xr:uid="{00000000-0005-0000-0000-0000E7150000}"/>
    <cellStyle name="20% - Accent1 2 2 4 2 4 5 3" xfId="5778" xr:uid="{00000000-0005-0000-0000-0000E8150000}"/>
    <cellStyle name="20% - Accent1 2 2 4 2 4 5 3 2" xfId="5779" xr:uid="{00000000-0005-0000-0000-0000E9150000}"/>
    <cellStyle name="20% - Accent1 2 2 4 2 4 5 4" xfId="5780" xr:uid="{00000000-0005-0000-0000-0000EA150000}"/>
    <cellStyle name="20% - Accent1 2 2 4 2 4 6" xfId="5781" xr:uid="{00000000-0005-0000-0000-0000EB150000}"/>
    <cellStyle name="20% - Accent1 2 2 4 2 4 6 2" xfId="5782" xr:uid="{00000000-0005-0000-0000-0000EC150000}"/>
    <cellStyle name="20% - Accent1 2 2 4 2 4 6 2 2" xfId="5783" xr:uid="{00000000-0005-0000-0000-0000ED150000}"/>
    <cellStyle name="20% - Accent1 2 2 4 2 4 6 2 2 2" xfId="5784" xr:uid="{00000000-0005-0000-0000-0000EE150000}"/>
    <cellStyle name="20% - Accent1 2 2 4 2 4 6 2 3" xfId="5785" xr:uid="{00000000-0005-0000-0000-0000EF150000}"/>
    <cellStyle name="20% - Accent1 2 2 4 2 4 6 3" xfId="5786" xr:uid="{00000000-0005-0000-0000-0000F0150000}"/>
    <cellStyle name="20% - Accent1 2 2 4 2 4 6 3 2" xfId="5787" xr:uid="{00000000-0005-0000-0000-0000F1150000}"/>
    <cellStyle name="20% - Accent1 2 2 4 2 4 6 4" xfId="5788" xr:uid="{00000000-0005-0000-0000-0000F2150000}"/>
    <cellStyle name="20% - Accent1 2 2 4 2 4 7" xfId="5789" xr:uid="{00000000-0005-0000-0000-0000F3150000}"/>
    <cellStyle name="20% - Accent1 2 2 4 2 4 7 2" xfId="5790" xr:uid="{00000000-0005-0000-0000-0000F4150000}"/>
    <cellStyle name="20% - Accent1 2 2 4 2 4 7 2 2" xfId="5791" xr:uid="{00000000-0005-0000-0000-0000F5150000}"/>
    <cellStyle name="20% - Accent1 2 2 4 2 4 7 3" xfId="5792" xr:uid="{00000000-0005-0000-0000-0000F6150000}"/>
    <cellStyle name="20% - Accent1 2 2 4 2 4 8" xfId="5793" xr:uid="{00000000-0005-0000-0000-0000F7150000}"/>
    <cellStyle name="20% - Accent1 2 2 4 2 4 8 2" xfId="5794" xr:uid="{00000000-0005-0000-0000-0000F8150000}"/>
    <cellStyle name="20% - Accent1 2 2 4 2 4 8 2 2" xfId="5795" xr:uid="{00000000-0005-0000-0000-0000F9150000}"/>
    <cellStyle name="20% - Accent1 2 2 4 2 4 8 3" xfId="5796" xr:uid="{00000000-0005-0000-0000-0000FA150000}"/>
    <cellStyle name="20% - Accent1 2 2 4 2 4 9" xfId="5797" xr:uid="{00000000-0005-0000-0000-0000FB150000}"/>
    <cellStyle name="20% - Accent1 2 2 4 2 4 9 2" xfId="5798" xr:uid="{00000000-0005-0000-0000-0000FC150000}"/>
    <cellStyle name="20% - Accent1 2 2 4 2 5" xfId="5799" xr:uid="{00000000-0005-0000-0000-0000FD150000}"/>
    <cellStyle name="20% - Accent1 2 2 4 2 5 10" xfId="5800" xr:uid="{00000000-0005-0000-0000-0000FE150000}"/>
    <cellStyle name="20% - Accent1 2 2 4 2 5 10 2" xfId="5801" xr:uid="{00000000-0005-0000-0000-0000FF150000}"/>
    <cellStyle name="20% - Accent1 2 2 4 2 5 11" xfId="5802" xr:uid="{00000000-0005-0000-0000-000000160000}"/>
    <cellStyle name="20% - Accent1 2 2 4 2 5 2" xfId="5803" xr:uid="{00000000-0005-0000-0000-000001160000}"/>
    <cellStyle name="20% - Accent1 2 2 4 2 5 2 2" xfId="5804" xr:uid="{00000000-0005-0000-0000-000002160000}"/>
    <cellStyle name="20% - Accent1 2 2 4 2 5 2 2 2" xfId="5805" xr:uid="{00000000-0005-0000-0000-000003160000}"/>
    <cellStyle name="20% - Accent1 2 2 4 2 5 2 2 2 2" xfId="5806" xr:uid="{00000000-0005-0000-0000-000004160000}"/>
    <cellStyle name="20% - Accent1 2 2 4 2 5 2 2 2 2 2" xfId="5807" xr:uid="{00000000-0005-0000-0000-000005160000}"/>
    <cellStyle name="20% - Accent1 2 2 4 2 5 2 2 2 3" xfId="5808" xr:uid="{00000000-0005-0000-0000-000006160000}"/>
    <cellStyle name="20% - Accent1 2 2 4 2 5 2 2 3" xfId="5809" xr:uid="{00000000-0005-0000-0000-000007160000}"/>
    <cellStyle name="20% - Accent1 2 2 4 2 5 2 2 3 2" xfId="5810" xr:uid="{00000000-0005-0000-0000-000008160000}"/>
    <cellStyle name="20% - Accent1 2 2 4 2 5 2 2 4" xfId="5811" xr:uid="{00000000-0005-0000-0000-000009160000}"/>
    <cellStyle name="20% - Accent1 2 2 4 2 5 2 3" xfId="5812" xr:uid="{00000000-0005-0000-0000-00000A160000}"/>
    <cellStyle name="20% - Accent1 2 2 4 2 5 2 3 2" xfId="5813" xr:uid="{00000000-0005-0000-0000-00000B160000}"/>
    <cellStyle name="20% - Accent1 2 2 4 2 5 2 3 2 2" xfId="5814" xr:uid="{00000000-0005-0000-0000-00000C160000}"/>
    <cellStyle name="20% - Accent1 2 2 4 2 5 2 3 2 2 2" xfId="5815" xr:uid="{00000000-0005-0000-0000-00000D160000}"/>
    <cellStyle name="20% - Accent1 2 2 4 2 5 2 3 2 3" xfId="5816" xr:uid="{00000000-0005-0000-0000-00000E160000}"/>
    <cellStyle name="20% - Accent1 2 2 4 2 5 2 3 3" xfId="5817" xr:uid="{00000000-0005-0000-0000-00000F160000}"/>
    <cellStyle name="20% - Accent1 2 2 4 2 5 2 3 3 2" xfId="5818" xr:uid="{00000000-0005-0000-0000-000010160000}"/>
    <cellStyle name="20% - Accent1 2 2 4 2 5 2 3 4" xfId="5819" xr:uid="{00000000-0005-0000-0000-000011160000}"/>
    <cellStyle name="20% - Accent1 2 2 4 2 5 2 4" xfId="5820" xr:uid="{00000000-0005-0000-0000-000012160000}"/>
    <cellStyle name="20% - Accent1 2 2 4 2 5 2 4 2" xfId="5821" xr:uid="{00000000-0005-0000-0000-000013160000}"/>
    <cellStyle name="20% - Accent1 2 2 4 2 5 2 4 2 2" xfId="5822" xr:uid="{00000000-0005-0000-0000-000014160000}"/>
    <cellStyle name="20% - Accent1 2 2 4 2 5 2 4 2 2 2" xfId="5823" xr:uid="{00000000-0005-0000-0000-000015160000}"/>
    <cellStyle name="20% - Accent1 2 2 4 2 5 2 4 2 3" xfId="5824" xr:uid="{00000000-0005-0000-0000-000016160000}"/>
    <cellStyle name="20% - Accent1 2 2 4 2 5 2 4 3" xfId="5825" xr:uid="{00000000-0005-0000-0000-000017160000}"/>
    <cellStyle name="20% - Accent1 2 2 4 2 5 2 4 3 2" xfId="5826" xr:uid="{00000000-0005-0000-0000-000018160000}"/>
    <cellStyle name="20% - Accent1 2 2 4 2 5 2 4 4" xfId="5827" xr:uid="{00000000-0005-0000-0000-000019160000}"/>
    <cellStyle name="20% - Accent1 2 2 4 2 5 2 5" xfId="5828" xr:uid="{00000000-0005-0000-0000-00001A160000}"/>
    <cellStyle name="20% - Accent1 2 2 4 2 5 2 5 2" xfId="5829" xr:uid="{00000000-0005-0000-0000-00001B160000}"/>
    <cellStyle name="20% - Accent1 2 2 4 2 5 2 5 2 2" xfId="5830" xr:uid="{00000000-0005-0000-0000-00001C160000}"/>
    <cellStyle name="20% - Accent1 2 2 4 2 5 2 5 3" xfId="5831" xr:uid="{00000000-0005-0000-0000-00001D160000}"/>
    <cellStyle name="20% - Accent1 2 2 4 2 5 2 6" xfId="5832" xr:uid="{00000000-0005-0000-0000-00001E160000}"/>
    <cellStyle name="20% - Accent1 2 2 4 2 5 2 6 2" xfId="5833" xr:uid="{00000000-0005-0000-0000-00001F160000}"/>
    <cellStyle name="20% - Accent1 2 2 4 2 5 2 6 2 2" xfId="5834" xr:uid="{00000000-0005-0000-0000-000020160000}"/>
    <cellStyle name="20% - Accent1 2 2 4 2 5 2 6 3" xfId="5835" xr:uid="{00000000-0005-0000-0000-000021160000}"/>
    <cellStyle name="20% - Accent1 2 2 4 2 5 2 7" xfId="5836" xr:uid="{00000000-0005-0000-0000-000022160000}"/>
    <cellStyle name="20% - Accent1 2 2 4 2 5 2 7 2" xfId="5837" xr:uid="{00000000-0005-0000-0000-000023160000}"/>
    <cellStyle name="20% - Accent1 2 2 4 2 5 2 8" xfId="5838" xr:uid="{00000000-0005-0000-0000-000024160000}"/>
    <cellStyle name="20% - Accent1 2 2 4 2 5 2 8 2" xfId="5839" xr:uid="{00000000-0005-0000-0000-000025160000}"/>
    <cellStyle name="20% - Accent1 2 2 4 2 5 2 9" xfId="5840" xr:uid="{00000000-0005-0000-0000-000026160000}"/>
    <cellStyle name="20% - Accent1 2 2 4 2 5 3" xfId="5841" xr:uid="{00000000-0005-0000-0000-000027160000}"/>
    <cellStyle name="20% - Accent1 2 2 4 2 5 3 2" xfId="5842" xr:uid="{00000000-0005-0000-0000-000028160000}"/>
    <cellStyle name="20% - Accent1 2 2 4 2 5 3 2 2" xfId="5843" xr:uid="{00000000-0005-0000-0000-000029160000}"/>
    <cellStyle name="20% - Accent1 2 2 4 2 5 3 2 2 2" xfId="5844" xr:uid="{00000000-0005-0000-0000-00002A160000}"/>
    <cellStyle name="20% - Accent1 2 2 4 2 5 3 2 2 2 2" xfId="5845" xr:uid="{00000000-0005-0000-0000-00002B160000}"/>
    <cellStyle name="20% - Accent1 2 2 4 2 5 3 2 2 3" xfId="5846" xr:uid="{00000000-0005-0000-0000-00002C160000}"/>
    <cellStyle name="20% - Accent1 2 2 4 2 5 3 2 3" xfId="5847" xr:uid="{00000000-0005-0000-0000-00002D160000}"/>
    <cellStyle name="20% - Accent1 2 2 4 2 5 3 2 3 2" xfId="5848" xr:uid="{00000000-0005-0000-0000-00002E160000}"/>
    <cellStyle name="20% - Accent1 2 2 4 2 5 3 2 4" xfId="5849" xr:uid="{00000000-0005-0000-0000-00002F160000}"/>
    <cellStyle name="20% - Accent1 2 2 4 2 5 3 3" xfId="5850" xr:uid="{00000000-0005-0000-0000-000030160000}"/>
    <cellStyle name="20% - Accent1 2 2 4 2 5 3 3 2" xfId="5851" xr:uid="{00000000-0005-0000-0000-000031160000}"/>
    <cellStyle name="20% - Accent1 2 2 4 2 5 3 3 2 2" xfId="5852" xr:uid="{00000000-0005-0000-0000-000032160000}"/>
    <cellStyle name="20% - Accent1 2 2 4 2 5 3 3 2 2 2" xfId="5853" xr:uid="{00000000-0005-0000-0000-000033160000}"/>
    <cellStyle name="20% - Accent1 2 2 4 2 5 3 3 2 3" xfId="5854" xr:uid="{00000000-0005-0000-0000-000034160000}"/>
    <cellStyle name="20% - Accent1 2 2 4 2 5 3 3 3" xfId="5855" xr:uid="{00000000-0005-0000-0000-000035160000}"/>
    <cellStyle name="20% - Accent1 2 2 4 2 5 3 3 3 2" xfId="5856" xr:uid="{00000000-0005-0000-0000-000036160000}"/>
    <cellStyle name="20% - Accent1 2 2 4 2 5 3 3 4" xfId="5857" xr:uid="{00000000-0005-0000-0000-000037160000}"/>
    <cellStyle name="20% - Accent1 2 2 4 2 5 3 4" xfId="5858" xr:uid="{00000000-0005-0000-0000-000038160000}"/>
    <cellStyle name="20% - Accent1 2 2 4 2 5 3 4 2" xfId="5859" xr:uid="{00000000-0005-0000-0000-000039160000}"/>
    <cellStyle name="20% - Accent1 2 2 4 2 5 3 4 2 2" xfId="5860" xr:uid="{00000000-0005-0000-0000-00003A160000}"/>
    <cellStyle name="20% - Accent1 2 2 4 2 5 3 4 2 2 2" xfId="5861" xr:uid="{00000000-0005-0000-0000-00003B160000}"/>
    <cellStyle name="20% - Accent1 2 2 4 2 5 3 4 2 3" xfId="5862" xr:uid="{00000000-0005-0000-0000-00003C160000}"/>
    <cellStyle name="20% - Accent1 2 2 4 2 5 3 4 3" xfId="5863" xr:uid="{00000000-0005-0000-0000-00003D160000}"/>
    <cellStyle name="20% - Accent1 2 2 4 2 5 3 4 3 2" xfId="5864" xr:uid="{00000000-0005-0000-0000-00003E160000}"/>
    <cellStyle name="20% - Accent1 2 2 4 2 5 3 4 4" xfId="5865" xr:uid="{00000000-0005-0000-0000-00003F160000}"/>
    <cellStyle name="20% - Accent1 2 2 4 2 5 3 5" xfId="5866" xr:uid="{00000000-0005-0000-0000-000040160000}"/>
    <cellStyle name="20% - Accent1 2 2 4 2 5 3 5 2" xfId="5867" xr:uid="{00000000-0005-0000-0000-000041160000}"/>
    <cellStyle name="20% - Accent1 2 2 4 2 5 3 5 2 2" xfId="5868" xr:uid="{00000000-0005-0000-0000-000042160000}"/>
    <cellStyle name="20% - Accent1 2 2 4 2 5 3 5 3" xfId="5869" xr:uid="{00000000-0005-0000-0000-000043160000}"/>
    <cellStyle name="20% - Accent1 2 2 4 2 5 3 6" xfId="5870" xr:uid="{00000000-0005-0000-0000-000044160000}"/>
    <cellStyle name="20% - Accent1 2 2 4 2 5 3 6 2" xfId="5871" xr:uid="{00000000-0005-0000-0000-000045160000}"/>
    <cellStyle name="20% - Accent1 2 2 4 2 5 3 6 2 2" xfId="5872" xr:uid="{00000000-0005-0000-0000-000046160000}"/>
    <cellStyle name="20% - Accent1 2 2 4 2 5 3 6 3" xfId="5873" xr:uid="{00000000-0005-0000-0000-000047160000}"/>
    <cellStyle name="20% - Accent1 2 2 4 2 5 3 7" xfId="5874" xr:uid="{00000000-0005-0000-0000-000048160000}"/>
    <cellStyle name="20% - Accent1 2 2 4 2 5 3 7 2" xfId="5875" xr:uid="{00000000-0005-0000-0000-000049160000}"/>
    <cellStyle name="20% - Accent1 2 2 4 2 5 3 8" xfId="5876" xr:uid="{00000000-0005-0000-0000-00004A160000}"/>
    <cellStyle name="20% - Accent1 2 2 4 2 5 3 8 2" xfId="5877" xr:uid="{00000000-0005-0000-0000-00004B160000}"/>
    <cellStyle name="20% - Accent1 2 2 4 2 5 3 9" xfId="5878" xr:uid="{00000000-0005-0000-0000-00004C160000}"/>
    <cellStyle name="20% - Accent1 2 2 4 2 5 4" xfId="5879" xr:uid="{00000000-0005-0000-0000-00004D160000}"/>
    <cellStyle name="20% - Accent1 2 2 4 2 5 4 2" xfId="5880" xr:uid="{00000000-0005-0000-0000-00004E160000}"/>
    <cellStyle name="20% - Accent1 2 2 4 2 5 4 2 2" xfId="5881" xr:uid="{00000000-0005-0000-0000-00004F160000}"/>
    <cellStyle name="20% - Accent1 2 2 4 2 5 4 2 2 2" xfId="5882" xr:uid="{00000000-0005-0000-0000-000050160000}"/>
    <cellStyle name="20% - Accent1 2 2 4 2 5 4 2 3" xfId="5883" xr:uid="{00000000-0005-0000-0000-000051160000}"/>
    <cellStyle name="20% - Accent1 2 2 4 2 5 4 3" xfId="5884" xr:uid="{00000000-0005-0000-0000-000052160000}"/>
    <cellStyle name="20% - Accent1 2 2 4 2 5 4 3 2" xfId="5885" xr:uid="{00000000-0005-0000-0000-000053160000}"/>
    <cellStyle name="20% - Accent1 2 2 4 2 5 4 4" xfId="5886" xr:uid="{00000000-0005-0000-0000-000054160000}"/>
    <cellStyle name="20% - Accent1 2 2 4 2 5 5" xfId="5887" xr:uid="{00000000-0005-0000-0000-000055160000}"/>
    <cellStyle name="20% - Accent1 2 2 4 2 5 5 2" xfId="5888" xr:uid="{00000000-0005-0000-0000-000056160000}"/>
    <cellStyle name="20% - Accent1 2 2 4 2 5 5 2 2" xfId="5889" xr:uid="{00000000-0005-0000-0000-000057160000}"/>
    <cellStyle name="20% - Accent1 2 2 4 2 5 5 2 2 2" xfId="5890" xr:uid="{00000000-0005-0000-0000-000058160000}"/>
    <cellStyle name="20% - Accent1 2 2 4 2 5 5 2 3" xfId="5891" xr:uid="{00000000-0005-0000-0000-000059160000}"/>
    <cellStyle name="20% - Accent1 2 2 4 2 5 5 3" xfId="5892" xr:uid="{00000000-0005-0000-0000-00005A160000}"/>
    <cellStyle name="20% - Accent1 2 2 4 2 5 5 3 2" xfId="5893" xr:uid="{00000000-0005-0000-0000-00005B160000}"/>
    <cellStyle name="20% - Accent1 2 2 4 2 5 5 4" xfId="5894" xr:uid="{00000000-0005-0000-0000-00005C160000}"/>
    <cellStyle name="20% - Accent1 2 2 4 2 5 6" xfId="5895" xr:uid="{00000000-0005-0000-0000-00005D160000}"/>
    <cellStyle name="20% - Accent1 2 2 4 2 5 6 2" xfId="5896" xr:uid="{00000000-0005-0000-0000-00005E160000}"/>
    <cellStyle name="20% - Accent1 2 2 4 2 5 6 2 2" xfId="5897" xr:uid="{00000000-0005-0000-0000-00005F160000}"/>
    <cellStyle name="20% - Accent1 2 2 4 2 5 6 2 2 2" xfId="5898" xr:uid="{00000000-0005-0000-0000-000060160000}"/>
    <cellStyle name="20% - Accent1 2 2 4 2 5 6 2 3" xfId="5899" xr:uid="{00000000-0005-0000-0000-000061160000}"/>
    <cellStyle name="20% - Accent1 2 2 4 2 5 6 3" xfId="5900" xr:uid="{00000000-0005-0000-0000-000062160000}"/>
    <cellStyle name="20% - Accent1 2 2 4 2 5 6 3 2" xfId="5901" xr:uid="{00000000-0005-0000-0000-000063160000}"/>
    <cellStyle name="20% - Accent1 2 2 4 2 5 6 4" xfId="5902" xr:uid="{00000000-0005-0000-0000-000064160000}"/>
    <cellStyle name="20% - Accent1 2 2 4 2 5 7" xfId="5903" xr:uid="{00000000-0005-0000-0000-000065160000}"/>
    <cellStyle name="20% - Accent1 2 2 4 2 5 7 2" xfId="5904" xr:uid="{00000000-0005-0000-0000-000066160000}"/>
    <cellStyle name="20% - Accent1 2 2 4 2 5 7 2 2" xfId="5905" xr:uid="{00000000-0005-0000-0000-000067160000}"/>
    <cellStyle name="20% - Accent1 2 2 4 2 5 7 3" xfId="5906" xr:uid="{00000000-0005-0000-0000-000068160000}"/>
    <cellStyle name="20% - Accent1 2 2 4 2 5 8" xfId="5907" xr:uid="{00000000-0005-0000-0000-000069160000}"/>
    <cellStyle name="20% - Accent1 2 2 4 2 5 8 2" xfId="5908" xr:uid="{00000000-0005-0000-0000-00006A160000}"/>
    <cellStyle name="20% - Accent1 2 2 4 2 5 8 2 2" xfId="5909" xr:uid="{00000000-0005-0000-0000-00006B160000}"/>
    <cellStyle name="20% - Accent1 2 2 4 2 5 8 3" xfId="5910" xr:uid="{00000000-0005-0000-0000-00006C160000}"/>
    <cellStyle name="20% - Accent1 2 2 4 2 5 9" xfId="5911" xr:uid="{00000000-0005-0000-0000-00006D160000}"/>
    <cellStyle name="20% - Accent1 2 2 4 2 5 9 2" xfId="5912" xr:uid="{00000000-0005-0000-0000-00006E160000}"/>
    <cellStyle name="20% - Accent1 2 2 4 2 6" xfId="5913" xr:uid="{00000000-0005-0000-0000-00006F160000}"/>
    <cellStyle name="20% - Accent1 2 2 4 2 6 2" xfId="5914" xr:uid="{00000000-0005-0000-0000-000070160000}"/>
    <cellStyle name="20% - Accent1 2 2 4 2 6 2 2" xfId="5915" xr:uid="{00000000-0005-0000-0000-000071160000}"/>
    <cellStyle name="20% - Accent1 2 2 4 2 6 2 2 2" xfId="5916" xr:uid="{00000000-0005-0000-0000-000072160000}"/>
    <cellStyle name="20% - Accent1 2 2 4 2 6 2 2 2 2" xfId="5917" xr:uid="{00000000-0005-0000-0000-000073160000}"/>
    <cellStyle name="20% - Accent1 2 2 4 2 6 2 2 3" xfId="5918" xr:uid="{00000000-0005-0000-0000-000074160000}"/>
    <cellStyle name="20% - Accent1 2 2 4 2 6 2 3" xfId="5919" xr:uid="{00000000-0005-0000-0000-000075160000}"/>
    <cellStyle name="20% - Accent1 2 2 4 2 6 2 3 2" xfId="5920" xr:uid="{00000000-0005-0000-0000-000076160000}"/>
    <cellStyle name="20% - Accent1 2 2 4 2 6 2 4" xfId="5921" xr:uid="{00000000-0005-0000-0000-000077160000}"/>
    <cellStyle name="20% - Accent1 2 2 4 2 6 3" xfId="5922" xr:uid="{00000000-0005-0000-0000-000078160000}"/>
    <cellStyle name="20% - Accent1 2 2 4 2 6 3 2" xfId="5923" xr:uid="{00000000-0005-0000-0000-000079160000}"/>
    <cellStyle name="20% - Accent1 2 2 4 2 6 3 2 2" xfId="5924" xr:uid="{00000000-0005-0000-0000-00007A160000}"/>
    <cellStyle name="20% - Accent1 2 2 4 2 6 3 2 2 2" xfId="5925" xr:uid="{00000000-0005-0000-0000-00007B160000}"/>
    <cellStyle name="20% - Accent1 2 2 4 2 6 3 2 3" xfId="5926" xr:uid="{00000000-0005-0000-0000-00007C160000}"/>
    <cellStyle name="20% - Accent1 2 2 4 2 6 3 3" xfId="5927" xr:uid="{00000000-0005-0000-0000-00007D160000}"/>
    <cellStyle name="20% - Accent1 2 2 4 2 6 3 3 2" xfId="5928" xr:uid="{00000000-0005-0000-0000-00007E160000}"/>
    <cellStyle name="20% - Accent1 2 2 4 2 6 3 4" xfId="5929" xr:uid="{00000000-0005-0000-0000-00007F160000}"/>
    <cellStyle name="20% - Accent1 2 2 4 2 6 4" xfId="5930" xr:uid="{00000000-0005-0000-0000-000080160000}"/>
    <cellStyle name="20% - Accent1 2 2 4 2 6 4 2" xfId="5931" xr:uid="{00000000-0005-0000-0000-000081160000}"/>
    <cellStyle name="20% - Accent1 2 2 4 2 6 4 2 2" xfId="5932" xr:uid="{00000000-0005-0000-0000-000082160000}"/>
    <cellStyle name="20% - Accent1 2 2 4 2 6 4 2 2 2" xfId="5933" xr:uid="{00000000-0005-0000-0000-000083160000}"/>
    <cellStyle name="20% - Accent1 2 2 4 2 6 4 2 3" xfId="5934" xr:uid="{00000000-0005-0000-0000-000084160000}"/>
    <cellStyle name="20% - Accent1 2 2 4 2 6 4 3" xfId="5935" xr:uid="{00000000-0005-0000-0000-000085160000}"/>
    <cellStyle name="20% - Accent1 2 2 4 2 6 4 3 2" xfId="5936" xr:uid="{00000000-0005-0000-0000-000086160000}"/>
    <cellStyle name="20% - Accent1 2 2 4 2 6 4 4" xfId="5937" xr:uid="{00000000-0005-0000-0000-000087160000}"/>
    <cellStyle name="20% - Accent1 2 2 4 2 6 5" xfId="5938" xr:uid="{00000000-0005-0000-0000-000088160000}"/>
    <cellStyle name="20% - Accent1 2 2 4 2 6 5 2" xfId="5939" xr:uid="{00000000-0005-0000-0000-000089160000}"/>
    <cellStyle name="20% - Accent1 2 2 4 2 6 5 2 2" xfId="5940" xr:uid="{00000000-0005-0000-0000-00008A160000}"/>
    <cellStyle name="20% - Accent1 2 2 4 2 6 5 3" xfId="5941" xr:uid="{00000000-0005-0000-0000-00008B160000}"/>
    <cellStyle name="20% - Accent1 2 2 4 2 6 6" xfId="5942" xr:uid="{00000000-0005-0000-0000-00008C160000}"/>
    <cellStyle name="20% - Accent1 2 2 4 2 6 6 2" xfId="5943" xr:uid="{00000000-0005-0000-0000-00008D160000}"/>
    <cellStyle name="20% - Accent1 2 2 4 2 6 6 2 2" xfId="5944" xr:uid="{00000000-0005-0000-0000-00008E160000}"/>
    <cellStyle name="20% - Accent1 2 2 4 2 6 6 3" xfId="5945" xr:uid="{00000000-0005-0000-0000-00008F160000}"/>
    <cellStyle name="20% - Accent1 2 2 4 2 6 7" xfId="5946" xr:uid="{00000000-0005-0000-0000-000090160000}"/>
    <cellStyle name="20% - Accent1 2 2 4 2 6 7 2" xfId="5947" xr:uid="{00000000-0005-0000-0000-000091160000}"/>
    <cellStyle name="20% - Accent1 2 2 4 2 6 8" xfId="5948" xr:uid="{00000000-0005-0000-0000-000092160000}"/>
    <cellStyle name="20% - Accent1 2 2 4 2 6 8 2" xfId="5949" xr:uid="{00000000-0005-0000-0000-000093160000}"/>
    <cellStyle name="20% - Accent1 2 2 4 2 6 9" xfId="5950" xr:uid="{00000000-0005-0000-0000-000094160000}"/>
    <cellStyle name="20% - Accent1 2 2 4 2 7" xfId="5951" xr:uid="{00000000-0005-0000-0000-000095160000}"/>
    <cellStyle name="20% - Accent1 2 2 4 2 7 2" xfId="5952" xr:uid="{00000000-0005-0000-0000-000096160000}"/>
    <cellStyle name="20% - Accent1 2 2 4 2 7 2 2" xfId="5953" xr:uid="{00000000-0005-0000-0000-000097160000}"/>
    <cellStyle name="20% - Accent1 2 2 4 2 7 2 2 2" xfId="5954" xr:uid="{00000000-0005-0000-0000-000098160000}"/>
    <cellStyle name="20% - Accent1 2 2 4 2 7 2 2 2 2" xfId="5955" xr:uid="{00000000-0005-0000-0000-000099160000}"/>
    <cellStyle name="20% - Accent1 2 2 4 2 7 2 2 3" xfId="5956" xr:uid="{00000000-0005-0000-0000-00009A160000}"/>
    <cellStyle name="20% - Accent1 2 2 4 2 7 2 3" xfId="5957" xr:uid="{00000000-0005-0000-0000-00009B160000}"/>
    <cellStyle name="20% - Accent1 2 2 4 2 7 2 3 2" xfId="5958" xr:uid="{00000000-0005-0000-0000-00009C160000}"/>
    <cellStyle name="20% - Accent1 2 2 4 2 7 2 4" xfId="5959" xr:uid="{00000000-0005-0000-0000-00009D160000}"/>
    <cellStyle name="20% - Accent1 2 2 4 2 7 3" xfId="5960" xr:uid="{00000000-0005-0000-0000-00009E160000}"/>
    <cellStyle name="20% - Accent1 2 2 4 2 7 3 2" xfId="5961" xr:uid="{00000000-0005-0000-0000-00009F160000}"/>
    <cellStyle name="20% - Accent1 2 2 4 2 7 3 2 2" xfId="5962" xr:uid="{00000000-0005-0000-0000-0000A0160000}"/>
    <cellStyle name="20% - Accent1 2 2 4 2 7 3 2 2 2" xfId="5963" xr:uid="{00000000-0005-0000-0000-0000A1160000}"/>
    <cellStyle name="20% - Accent1 2 2 4 2 7 3 2 3" xfId="5964" xr:uid="{00000000-0005-0000-0000-0000A2160000}"/>
    <cellStyle name="20% - Accent1 2 2 4 2 7 3 3" xfId="5965" xr:uid="{00000000-0005-0000-0000-0000A3160000}"/>
    <cellStyle name="20% - Accent1 2 2 4 2 7 3 3 2" xfId="5966" xr:uid="{00000000-0005-0000-0000-0000A4160000}"/>
    <cellStyle name="20% - Accent1 2 2 4 2 7 3 4" xfId="5967" xr:uid="{00000000-0005-0000-0000-0000A5160000}"/>
    <cellStyle name="20% - Accent1 2 2 4 2 7 4" xfId="5968" xr:uid="{00000000-0005-0000-0000-0000A6160000}"/>
    <cellStyle name="20% - Accent1 2 2 4 2 7 4 2" xfId="5969" xr:uid="{00000000-0005-0000-0000-0000A7160000}"/>
    <cellStyle name="20% - Accent1 2 2 4 2 7 4 2 2" xfId="5970" xr:uid="{00000000-0005-0000-0000-0000A8160000}"/>
    <cellStyle name="20% - Accent1 2 2 4 2 7 4 2 2 2" xfId="5971" xr:uid="{00000000-0005-0000-0000-0000A9160000}"/>
    <cellStyle name="20% - Accent1 2 2 4 2 7 4 2 3" xfId="5972" xr:uid="{00000000-0005-0000-0000-0000AA160000}"/>
    <cellStyle name="20% - Accent1 2 2 4 2 7 4 3" xfId="5973" xr:uid="{00000000-0005-0000-0000-0000AB160000}"/>
    <cellStyle name="20% - Accent1 2 2 4 2 7 4 3 2" xfId="5974" xr:uid="{00000000-0005-0000-0000-0000AC160000}"/>
    <cellStyle name="20% - Accent1 2 2 4 2 7 4 4" xfId="5975" xr:uid="{00000000-0005-0000-0000-0000AD160000}"/>
    <cellStyle name="20% - Accent1 2 2 4 2 7 5" xfId="5976" xr:uid="{00000000-0005-0000-0000-0000AE160000}"/>
    <cellStyle name="20% - Accent1 2 2 4 2 7 5 2" xfId="5977" xr:uid="{00000000-0005-0000-0000-0000AF160000}"/>
    <cellStyle name="20% - Accent1 2 2 4 2 7 5 2 2" xfId="5978" xr:uid="{00000000-0005-0000-0000-0000B0160000}"/>
    <cellStyle name="20% - Accent1 2 2 4 2 7 5 3" xfId="5979" xr:uid="{00000000-0005-0000-0000-0000B1160000}"/>
    <cellStyle name="20% - Accent1 2 2 4 2 7 6" xfId="5980" xr:uid="{00000000-0005-0000-0000-0000B2160000}"/>
    <cellStyle name="20% - Accent1 2 2 4 2 7 6 2" xfId="5981" xr:uid="{00000000-0005-0000-0000-0000B3160000}"/>
    <cellStyle name="20% - Accent1 2 2 4 2 7 6 2 2" xfId="5982" xr:uid="{00000000-0005-0000-0000-0000B4160000}"/>
    <cellStyle name="20% - Accent1 2 2 4 2 7 6 3" xfId="5983" xr:uid="{00000000-0005-0000-0000-0000B5160000}"/>
    <cellStyle name="20% - Accent1 2 2 4 2 7 7" xfId="5984" xr:uid="{00000000-0005-0000-0000-0000B6160000}"/>
    <cellStyle name="20% - Accent1 2 2 4 2 7 7 2" xfId="5985" xr:uid="{00000000-0005-0000-0000-0000B7160000}"/>
    <cellStyle name="20% - Accent1 2 2 4 2 7 8" xfId="5986" xr:uid="{00000000-0005-0000-0000-0000B8160000}"/>
    <cellStyle name="20% - Accent1 2 2 4 2 7 8 2" xfId="5987" xr:uid="{00000000-0005-0000-0000-0000B9160000}"/>
    <cellStyle name="20% - Accent1 2 2 4 2 7 9" xfId="5988" xr:uid="{00000000-0005-0000-0000-0000BA160000}"/>
    <cellStyle name="20% - Accent1 2 2 4 2 8" xfId="5989" xr:uid="{00000000-0005-0000-0000-0000BB160000}"/>
    <cellStyle name="20% - Accent1 2 2 4 2 8 2" xfId="5990" xr:uid="{00000000-0005-0000-0000-0000BC160000}"/>
    <cellStyle name="20% - Accent1 2 2 4 2 8 2 2" xfId="5991" xr:uid="{00000000-0005-0000-0000-0000BD160000}"/>
    <cellStyle name="20% - Accent1 2 2 4 2 8 2 2 2" xfId="5992" xr:uid="{00000000-0005-0000-0000-0000BE160000}"/>
    <cellStyle name="20% - Accent1 2 2 4 2 8 2 3" xfId="5993" xr:uid="{00000000-0005-0000-0000-0000BF160000}"/>
    <cellStyle name="20% - Accent1 2 2 4 2 8 3" xfId="5994" xr:uid="{00000000-0005-0000-0000-0000C0160000}"/>
    <cellStyle name="20% - Accent1 2 2 4 2 8 3 2" xfId="5995" xr:uid="{00000000-0005-0000-0000-0000C1160000}"/>
    <cellStyle name="20% - Accent1 2 2 4 2 8 4" xfId="5996" xr:uid="{00000000-0005-0000-0000-0000C2160000}"/>
    <cellStyle name="20% - Accent1 2 2 4 2 9" xfId="5997" xr:uid="{00000000-0005-0000-0000-0000C3160000}"/>
    <cellStyle name="20% - Accent1 2 2 4 2 9 2" xfId="5998" xr:uid="{00000000-0005-0000-0000-0000C4160000}"/>
    <cellStyle name="20% - Accent1 2 2 4 2 9 2 2" xfId="5999" xr:uid="{00000000-0005-0000-0000-0000C5160000}"/>
    <cellStyle name="20% - Accent1 2 2 4 2 9 2 2 2" xfId="6000" xr:uid="{00000000-0005-0000-0000-0000C6160000}"/>
    <cellStyle name="20% - Accent1 2 2 4 2 9 2 3" xfId="6001" xr:uid="{00000000-0005-0000-0000-0000C7160000}"/>
    <cellStyle name="20% - Accent1 2 2 4 2 9 3" xfId="6002" xr:uid="{00000000-0005-0000-0000-0000C8160000}"/>
    <cellStyle name="20% - Accent1 2 2 4 2 9 3 2" xfId="6003" xr:uid="{00000000-0005-0000-0000-0000C9160000}"/>
    <cellStyle name="20% - Accent1 2 2 4 2 9 4" xfId="6004" xr:uid="{00000000-0005-0000-0000-0000CA160000}"/>
    <cellStyle name="20% - Accent1 2 2 4 3" xfId="6005" xr:uid="{00000000-0005-0000-0000-0000CB160000}"/>
    <cellStyle name="20% - Accent1 2 2 4 3 10" xfId="6006" xr:uid="{00000000-0005-0000-0000-0000CC160000}"/>
    <cellStyle name="20% - Accent1 2 2 4 3 10 2" xfId="6007" xr:uid="{00000000-0005-0000-0000-0000CD160000}"/>
    <cellStyle name="20% - Accent1 2 2 4 3 10 2 2" xfId="6008" xr:uid="{00000000-0005-0000-0000-0000CE160000}"/>
    <cellStyle name="20% - Accent1 2 2 4 3 10 3" xfId="6009" xr:uid="{00000000-0005-0000-0000-0000CF160000}"/>
    <cellStyle name="20% - Accent1 2 2 4 3 11" xfId="6010" xr:uid="{00000000-0005-0000-0000-0000D0160000}"/>
    <cellStyle name="20% - Accent1 2 2 4 3 11 2" xfId="6011" xr:uid="{00000000-0005-0000-0000-0000D1160000}"/>
    <cellStyle name="20% - Accent1 2 2 4 3 11 2 2" xfId="6012" xr:uid="{00000000-0005-0000-0000-0000D2160000}"/>
    <cellStyle name="20% - Accent1 2 2 4 3 11 3" xfId="6013" xr:uid="{00000000-0005-0000-0000-0000D3160000}"/>
    <cellStyle name="20% - Accent1 2 2 4 3 12" xfId="6014" xr:uid="{00000000-0005-0000-0000-0000D4160000}"/>
    <cellStyle name="20% - Accent1 2 2 4 3 12 2" xfId="6015" xr:uid="{00000000-0005-0000-0000-0000D5160000}"/>
    <cellStyle name="20% - Accent1 2 2 4 3 13" xfId="6016" xr:uid="{00000000-0005-0000-0000-0000D6160000}"/>
    <cellStyle name="20% - Accent1 2 2 4 3 13 2" xfId="6017" xr:uid="{00000000-0005-0000-0000-0000D7160000}"/>
    <cellStyle name="20% - Accent1 2 2 4 3 14" xfId="6018" xr:uid="{00000000-0005-0000-0000-0000D8160000}"/>
    <cellStyle name="20% - Accent1 2 2 4 3 2" xfId="6019" xr:uid="{00000000-0005-0000-0000-0000D9160000}"/>
    <cellStyle name="20% - Accent1 2 2 4 3 2 10" xfId="6020" xr:uid="{00000000-0005-0000-0000-0000DA160000}"/>
    <cellStyle name="20% - Accent1 2 2 4 3 2 10 2" xfId="6021" xr:uid="{00000000-0005-0000-0000-0000DB160000}"/>
    <cellStyle name="20% - Accent1 2 2 4 3 2 11" xfId="6022" xr:uid="{00000000-0005-0000-0000-0000DC160000}"/>
    <cellStyle name="20% - Accent1 2 2 4 3 2 2" xfId="6023" xr:uid="{00000000-0005-0000-0000-0000DD160000}"/>
    <cellStyle name="20% - Accent1 2 2 4 3 2 2 2" xfId="6024" xr:uid="{00000000-0005-0000-0000-0000DE160000}"/>
    <cellStyle name="20% - Accent1 2 2 4 3 2 2 2 2" xfId="6025" xr:uid="{00000000-0005-0000-0000-0000DF160000}"/>
    <cellStyle name="20% - Accent1 2 2 4 3 2 2 2 2 2" xfId="6026" xr:uid="{00000000-0005-0000-0000-0000E0160000}"/>
    <cellStyle name="20% - Accent1 2 2 4 3 2 2 2 2 2 2" xfId="6027" xr:uid="{00000000-0005-0000-0000-0000E1160000}"/>
    <cellStyle name="20% - Accent1 2 2 4 3 2 2 2 2 3" xfId="6028" xr:uid="{00000000-0005-0000-0000-0000E2160000}"/>
    <cellStyle name="20% - Accent1 2 2 4 3 2 2 2 3" xfId="6029" xr:uid="{00000000-0005-0000-0000-0000E3160000}"/>
    <cellStyle name="20% - Accent1 2 2 4 3 2 2 2 3 2" xfId="6030" xr:uid="{00000000-0005-0000-0000-0000E4160000}"/>
    <cellStyle name="20% - Accent1 2 2 4 3 2 2 2 4" xfId="6031" xr:uid="{00000000-0005-0000-0000-0000E5160000}"/>
    <cellStyle name="20% - Accent1 2 2 4 3 2 2 3" xfId="6032" xr:uid="{00000000-0005-0000-0000-0000E6160000}"/>
    <cellStyle name="20% - Accent1 2 2 4 3 2 2 3 2" xfId="6033" xr:uid="{00000000-0005-0000-0000-0000E7160000}"/>
    <cellStyle name="20% - Accent1 2 2 4 3 2 2 3 2 2" xfId="6034" xr:uid="{00000000-0005-0000-0000-0000E8160000}"/>
    <cellStyle name="20% - Accent1 2 2 4 3 2 2 3 2 2 2" xfId="6035" xr:uid="{00000000-0005-0000-0000-0000E9160000}"/>
    <cellStyle name="20% - Accent1 2 2 4 3 2 2 3 2 3" xfId="6036" xr:uid="{00000000-0005-0000-0000-0000EA160000}"/>
    <cellStyle name="20% - Accent1 2 2 4 3 2 2 3 3" xfId="6037" xr:uid="{00000000-0005-0000-0000-0000EB160000}"/>
    <cellStyle name="20% - Accent1 2 2 4 3 2 2 3 3 2" xfId="6038" xr:uid="{00000000-0005-0000-0000-0000EC160000}"/>
    <cellStyle name="20% - Accent1 2 2 4 3 2 2 3 4" xfId="6039" xr:uid="{00000000-0005-0000-0000-0000ED160000}"/>
    <cellStyle name="20% - Accent1 2 2 4 3 2 2 4" xfId="6040" xr:uid="{00000000-0005-0000-0000-0000EE160000}"/>
    <cellStyle name="20% - Accent1 2 2 4 3 2 2 4 2" xfId="6041" xr:uid="{00000000-0005-0000-0000-0000EF160000}"/>
    <cellStyle name="20% - Accent1 2 2 4 3 2 2 4 2 2" xfId="6042" xr:uid="{00000000-0005-0000-0000-0000F0160000}"/>
    <cellStyle name="20% - Accent1 2 2 4 3 2 2 4 2 2 2" xfId="6043" xr:uid="{00000000-0005-0000-0000-0000F1160000}"/>
    <cellStyle name="20% - Accent1 2 2 4 3 2 2 4 2 3" xfId="6044" xr:uid="{00000000-0005-0000-0000-0000F2160000}"/>
    <cellStyle name="20% - Accent1 2 2 4 3 2 2 4 3" xfId="6045" xr:uid="{00000000-0005-0000-0000-0000F3160000}"/>
    <cellStyle name="20% - Accent1 2 2 4 3 2 2 4 3 2" xfId="6046" xr:uid="{00000000-0005-0000-0000-0000F4160000}"/>
    <cellStyle name="20% - Accent1 2 2 4 3 2 2 4 4" xfId="6047" xr:uid="{00000000-0005-0000-0000-0000F5160000}"/>
    <cellStyle name="20% - Accent1 2 2 4 3 2 2 5" xfId="6048" xr:uid="{00000000-0005-0000-0000-0000F6160000}"/>
    <cellStyle name="20% - Accent1 2 2 4 3 2 2 5 2" xfId="6049" xr:uid="{00000000-0005-0000-0000-0000F7160000}"/>
    <cellStyle name="20% - Accent1 2 2 4 3 2 2 5 2 2" xfId="6050" xr:uid="{00000000-0005-0000-0000-0000F8160000}"/>
    <cellStyle name="20% - Accent1 2 2 4 3 2 2 5 3" xfId="6051" xr:uid="{00000000-0005-0000-0000-0000F9160000}"/>
    <cellStyle name="20% - Accent1 2 2 4 3 2 2 6" xfId="6052" xr:uid="{00000000-0005-0000-0000-0000FA160000}"/>
    <cellStyle name="20% - Accent1 2 2 4 3 2 2 6 2" xfId="6053" xr:uid="{00000000-0005-0000-0000-0000FB160000}"/>
    <cellStyle name="20% - Accent1 2 2 4 3 2 2 6 2 2" xfId="6054" xr:uid="{00000000-0005-0000-0000-0000FC160000}"/>
    <cellStyle name="20% - Accent1 2 2 4 3 2 2 6 3" xfId="6055" xr:uid="{00000000-0005-0000-0000-0000FD160000}"/>
    <cellStyle name="20% - Accent1 2 2 4 3 2 2 7" xfId="6056" xr:uid="{00000000-0005-0000-0000-0000FE160000}"/>
    <cellStyle name="20% - Accent1 2 2 4 3 2 2 7 2" xfId="6057" xr:uid="{00000000-0005-0000-0000-0000FF160000}"/>
    <cellStyle name="20% - Accent1 2 2 4 3 2 2 8" xfId="6058" xr:uid="{00000000-0005-0000-0000-000000170000}"/>
    <cellStyle name="20% - Accent1 2 2 4 3 2 2 8 2" xfId="6059" xr:uid="{00000000-0005-0000-0000-000001170000}"/>
    <cellStyle name="20% - Accent1 2 2 4 3 2 2 9" xfId="6060" xr:uid="{00000000-0005-0000-0000-000002170000}"/>
    <cellStyle name="20% - Accent1 2 2 4 3 2 3" xfId="6061" xr:uid="{00000000-0005-0000-0000-000003170000}"/>
    <cellStyle name="20% - Accent1 2 2 4 3 2 3 2" xfId="6062" xr:uid="{00000000-0005-0000-0000-000004170000}"/>
    <cellStyle name="20% - Accent1 2 2 4 3 2 3 2 2" xfId="6063" xr:uid="{00000000-0005-0000-0000-000005170000}"/>
    <cellStyle name="20% - Accent1 2 2 4 3 2 3 2 2 2" xfId="6064" xr:uid="{00000000-0005-0000-0000-000006170000}"/>
    <cellStyle name="20% - Accent1 2 2 4 3 2 3 2 2 2 2" xfId="6065" xr:uid="{00000000-0005-0000-0000-000007170000}"/>
    <cellStyle name="20% - Accent1 2 2 4 3 2 3 2 2 3" xfId="6066" xr:uid="{00000000-0005-0000-0000-000008170000}"/>
    <cellStyle name="20% - Accent1 2 2 4 3 2 3 2 3" xfId="6067" xr:uid="{00000000-0005-0000-0000-000009170000}"/>
    <cellStyle name="20% - Accent1 2 2 4 3 2 3 2 3 2" xfId="6068" xr:uid="{00000000-0005-0000-0000-00000A170000}"/>
    <cellStyle name="20% - Accent1 2 2 4 3 2 3 2 4" xfId="6069" xr:uid="{00000000-0005-0000-0000-00000B170000}"/>
    <cellStyle name="20% - Accent1 2 2 4 3 2 3 3" xfId="6070" xr:uid="{00000000-0005-0000-0000-00000C170000}"/>
    <cellStyle name="20% - Accent1 2 2 4 3 2 3 3 2" xfId="6071" xr:uid="{00000000-0005-0000-0000-00000D170000}"/>
    <cellStyle name="20% - Accent1 2 2 4 3 2 3 3 2 2" xfId="6072" xr:uid="{00000000-0005-0000-0000-00000E170000}"/>
    <cellStyle name="20% - Accent1 2 2 4 3 2 3 3 2 2 2" xfId="6073" xr:uid="{00000000-0005-0000-0000-00000F170000}"/>
    <cellStyle name="20% - Accent1 2 2 4 3 2 3 3 2 3" xfId="6074" xr:uid="{00000000-0005-0000-0000-000010170000}"/>
    <cellStyle name="20% - Accent1 2 2 4 3 2 3 3 3" xfId="6075" xr:uid="{00000000-0005-0000-0000-000011170000}"/>
    <cellStyle name="20% - Accent1 2 2 4 3 2 3 3 3 2" xfId="6076" xr:uid="{00000000-0005-0000-0000-000012170000}"/>
    <cellStyle name="20% - Accent1 2 2 4 3 2 3 3 4" xfId="6077" xr:uid="{00000000-0005-0000-0000-000013170000}"/>
    <cellStyle name="20% - Accent1 2 2 4 3 2 3 4" xfId="6078" xr:uid="{00000000-0005-0000-0000-000014170000}"/>
    <cellStyle name="20% - Accent1 2 2 4 3 2 3 4 2" xfId="6079" xr:uid="{00000000-0005-0000-0000-000015170000}"/>
    <cellStyle name="20% - Accent1 2 2 4 3 2 3 4 2 2" xfId="6080" xr:uid="{00000000-0005-0000-0000-000016170000}"/>
    <cellStyle name="20% - Accent1 2 2 4 3 2 3 4 2 2 2" xfId="6081" xr:uid="{00000000-0005-0000-0000-000017170000}"/>
    <cellStyle name="20% - Accent1 2 2 4 3 2 3 4 2 3" xfId="6082" xr:uid="{00000000-0005-0000-0000-000018170000}"/>
    <cellStyle name="20% - Accent1 2 2 4 3 2 3 4 3" xfId="6083" xr:uid="{00000000-0005-0000-0000-000019170000}"/>
    <cellStyle name="20% - Accent1 2 2 4 3 2 3 4 3 2" xfId="6084" xr:uid="{00000000-0005-0000-0000-00001A170000}"/>
    <cellStyle name="20% - Accent1 2 2 4 3 2 3 4 4" xfId="6085" xr:uid="{00000000-0005-0000-0000-00001B170000}"/>
    <cellStyle name="20% - Accent1 2 2 4 3 2 3 5" xfId="6086" xr:uid="{00000000-0005-0000-0000-00001C170000}"/>
    <cellStyle name="20% - Accent1 2 2 4 3 2 3 5 2" xfId="6087" xr:uid="{00000000-0005-0000-0000-00001D170000}"/>
    <cellStyle name="20% - Accent1 2 2 4 3 2 3 5 2 2" xfId="6088" xr:uid="{00000000-0005-0000-0000-00001E170000}"/>
    <cellStyle name="20% - Accent1 2 2 4 3 2 3 5 3" xfId="6089" xr:uid="{00000000-0005-0000-0000-00001F170000}"/>
    <cellStyle name="20% - Accent1 2 2 4 3 2 3 6" xfId="6090" xr:uid="{00000000-0005-0000-0000-000020170000}"/>
    <cellStyle name="20% - Accent1 2 2 4 3 2 3 6 2" xfId="6091" xr:uid="{00000000-0005-0000-0000-000021170000}"/>
    <cellStyle name="20% - Accent1 2 2 4 3 2 3 6 2 2" xfId="6092" xr:uid="{00000000-0005-0000-0000-000022170000}"/>
    <cellStyle name="20% - Accent1 2 2 4 3 2 3 6 3" xfId="6093" xr:uid="{00000000-0005-0000-0000-000023170000}"/>
    <cellStyle name="20% - Accent1 2 2 4 3 2 3 7" xfId="6094" xr:uid="{00000000-0005-0000-0000-000024170000}"/>
    <cellStyle name="20% - Accent1 2 2 4 3 2 3 7 2" xfId="6095" xr:uid="{00000000-0005-0000-0000-000025170000}"/>
    <cellStyle name="20% - Accent1 2 2 4 3 2 3 8" xfId="6096" xr:uid="{00000000-0005-0000-0000-000026170000}"/>
    <cellStyle name="20% - Accent1 2 2 4 3 2 3 8 2" xfId="6097" xr:uid="{00000000-0005-0000-0000-000027170000}"/>
    <cellStyle name="20% - Accent1 2 2 4 3 2 3 9" xfId="6098" xr:uid="{00000000-0005-0000-0000-000028170000}"/>
    <cellStyle name="20% - Accent1 2 2 4 3 2 4" xfId="6099" xr:uid="{00000000-0005-0000-0000-000029170000}"/>
    <cellStyle name="20% - Accent1 2 2 4 3 2 4 2" xfId="6100" xr:uid="{00000000-0005-0000-0000-00002A170000}"/>
    <cellStyle name="20% - Accent1 2 2 4 3 2 4 2 2" xfId="6101" xr:uid="{00000000-0005-0000-0000-00002B170000}"/>
    <cellStyle name="20% - Accent1 2 2 4 3 2 4 2 2 2" xfId="6102" xr:uid="{00000000-0005-0000-0000-00002C170000}"/>
    <cellStyle name="20% - Accent1 2 2 4 3 2 4 2 3" xfId="6103" xr:uid="{00000000-0005-0000-0000-00002D170000}"/>
    <cellStyle name="20% - Accent1 2 2 4 3 2 4 3" xfId="6104" xr:uid="{00000000-0005-0000-0000-00002E170000}"/>
    <cellStyle name="20% - Accent1 2 2 4 3 2 4 3 2" xfId="6105" xr:uid="{00000000-0005-0000-0000-00002F170000}"/>
    <cellStyle name="20% - Accent1 2 2 4 3 2 4 4" xfId="6106" xr:uid="{00000000-0005-0000-0000-000030170000}"/>
    <cellStyle name="20% - Accent1 2 2 4 3 2 5" xfId="6107" xr:uid="{00000000-0005-0000-0000-000031170000}"/>
    <cellStyle name="20% - Accent1 2 2 4 3 2 5 2" xfId="6108" xr:uid="{00000000-0005-0000-0000-000032170000}"/>
    <cellStyle name="20% - Accent1 2 2 4 3 2 5 2 2" xfId="6109" xr:uid="{00000000-0005-0000-0000-000033170000}"/>
    <cellStyle name="20% - Accent1 2 2 4 3 2 5 2 2 2" xfId="6110" xr:uid="{00000000-0005-0000-0000-000034170000}"/>
    <cellStyle name="20% - Accent1 2 2 4 3 2 5 2 3" xfId="6111" xr:uid="{00000000-0005-0000-0000-000035170000}"/>
    <cellStyle name="20% - Accent1 2 2 4 3 2 5 3" xfId="6112" xr:uid="{00000000-0005-0000-0000-000036170000}"/>
    <cellStyle name="20% - Accent1 2 2 4 3 2 5 3 2" xfId="6113" xr:uid="{00000000-0005-0000-0000-000037170000}"/>
    <cellStyle name="20% - Accent1 2 2 4 3 2 5 4" xfId="6114" xr:uid="{00000000-0005-0000-0000-000038170000}"/>
    <cellStyle name="20% - Accent1 2 2 4 3 2 6" xfId="6115" xr:uid="{00000000-0005-0000-0000-000039170000}"/>
    <cellStyle name="20% - Accent1 2 2 4 3 2 6 2" xfId="6116" xr:uid="{00000000-0005-0000-0000-00003A170000}"/>
    <cellStyle name="20% - Accent1 2 2 4 3 2 6 2 2" xfId="6117" xr:uid="{00000000-0005-0000-0000-00003B170000}"/>
    <cellStyle name="20% - Accent1 2 2 4 3 2 6 2 2 2" xfId="6118" xr:uid="{00000000-0005-0000-0000-00003C170000}"/>
    <cellStyle name="20% - Accent1 2 2 4 3 2 6 2 3" xfId="6119" xr:uid="{00000000-0005-0000-0000-00003D170000}"/>
    <cellStyle name="20% - Accent1 2 2 4 3 2 6 3" xfId="6120" xr:uid="{00000000-0005-0000-0000-00003E170000}"/>
    <cellStyle name="20% - Accent1 2 2 4 3 2 6 3 2" xfId="6121" xr:uid="{00000000-0005-0000-0000-00003F170000}"/>
    <cellStyle name="20% - Accent1 2 2 4 3 2 6 4" xfId="6122" xr:uid="{00000000-0005-0000-0000-000040170000}"/>
    <cellStyle name="20% - Accent1 2 2 4 3 2 7" xfId="6123" xr:uid="{00000000-0005-0000-0000-000041170000}"/>
    <cellStyle name="20% - Accent1 2 2 4 3 2 7 2" xfId="6124" xr:uid="{00000000-0005-0000-0000-000042170000}"/>
    <cellStyle name="20% - Accent1 2 2 4 3 2 7 2 2" xfId="6125" xr:uid="{00000000-0005-0000-0000-000043170000}"/>
    <cellStyle name="20% - Accent1 2 2 4 3 2 7 3" xfId="6126" xr:uid="{00000000-0005-0000-0000-000044170000}"/>
    <cellStyle name="20% - Accent1 2 2 4 3 2 8" xfId="6127" xr:uid="{00000000-0005-0000-0000-000045170000}"/>
    <cellStyle name="20% - Accent1 2 2 4 3 2 8 2" xfId="6128" xr:uid="{00000000-0005-0000-0000-000046170000}"/>
    <cellStyle name="20% - Accent1 2 2 4 3 2 8 2 2" xfId="6129" xr:uid="{00000000-0005-0000-0000-000047170000}"/>
    <cellStyle name="20% - Accent1 2 2 4 3 2 8 3" xfId="6130" xr:uid="{00000000-0005-0000-0000-000048170000}"/>
    <cellStyle name="20% - Accent1 2 2 4 3 2 9" xfId="6131" xr:uid="{00000000-0005-0000-0000-000049170000}"/>
    <cellStyle name="20% - Accent1 2 2 4 3 2 9 2" xfId="6132" xr:uid="{00000000-0005-0000-0000-00004A170000}"/>
    <cellStyle name="20% - Accent1 2 2 4 3 3" xfId="6133" xr:uid="{00000000-0005-0000-0000-00004B170000}"/>
    <cellStyle name="20% - Accent1 2 2 4 3 3 10" xfId="6134" xr:uid="{00000000-0005-0000-0000-00004C170000}"/>
    <cellStyle name="20% - Accent1 2 2 4 3 3 10 2" xfId="6135" xr:uid="{00000000-0005-0000-0000-00004D170000}"/>
    <cellStyle name="20% - Accent1 2 2 4 3 3 11" xfId="6136" xr:uid="{00000000-0005-0000-0000-00004E170000}"/>
    <cellStyle name="20% - Accent1 2 2 4 3 3 2" xfId="6137" xr:uid="{00000000-0005-0000-0000-00004F170000}"/>
    <cellStyle name="20% - Accent1 2 2 4 3 3 2 2" xfId="6138" xr:uid="{00000000-0005-0000-0000-000050170000}"/>
    <cellStyle name="20% - Accent1 2 2 4 3 3 2 2 2" xfId="6139" xr:uid="{00000000-0005-0000-0000-000051170000}"/>
    <cellStyle name="20% - Accent1 2 2 4 3 3 2 2 2 2" xfId="6140" xr:uid="{00000000-0005-0000-0000-000052170000}"/>
    <cellStyle name="20% - Accent1 2 2 4 3 3 2 2 2 2 2" xfId="6141" xr:uid="{00000000-0005-0000-0000-000053170000}"/>
    <cellStyle name="20% - Accent1 2 2 4 3 3 2 2 2 3" xfId="6142" xr:uid="{00000000-0005-0000-0000-000054170000}"/>
    <cellStyle name="20% - Accent1 2 2 4 3 3 2 2 3" xfId="6143" xr:uid="{00000000-0005-0000-0000-000055170000}"/>
    <cellStyle name="20% - Accent1 2 2 4 3 3 2 2 3 2" xfId="6144" xr:uid="{00000000-0005-0000-0000-000056170000}"/>
    <cellStyle name="20% - Accent1 2 2 4 3 3 2 2 4" xfId="6145" xr:uid="{00000000-0005-0000-0000-000057170000}"/>
    <cellStyle name="20% - Accent1 2 2 4 3 3 2 3" xfId="6146" xr:uid="{00000000-0005-0000-0000-000058170000}"/>
    <cellStyle name="20% - Accent1 2 2 4 3 3 2 3 2" xfId="6147" xr:uid="{00000000-0005-0000-0000-000059170000}"/>
    <cellStyle name="20% - Accent1 2 2 4 3 3 2 3 2 2" xfId="6148" xr:uid="{00000000-0005-0000-0000-00005A170000}"/>
    <cellStyle name="20% - Accent1 2 2 4 3 3 2 3 2 2 2" xfId="6149" xr:uid="{00000000-0005-0000-0000-00005B170000}"/>
    <cellStyle name="20% - Accent1 2 2 4 3 3 2 3 2 3" xfId="6150" xr:uid="{00000000-0005-0000-0000-00005C170000}"/>
    <cellStyle name="20% - Accent1 2 2 4 3 3 2 3 3" xfId="6151" xr:uid="{00000000-0005-0000-0000-00005D170000}"/>
    <cellStyle name="20% - Accent1 2 2 4 3 3 2 3 3 2" xfId="6152" xr:uid="{00000000-0005-0000-0000-00005E170000}"/>
    <cellStyle name="20% - Accent1 2 2 4 3 3 2 3 4" xfId="6153" xr:uid="{00000000-0005-0000-0000-00005F170000}"/>
    <cellStyle name="20% - Accent1 2 2 4 3 3 2 4" xfId="6154" xr:uid="{00000000-0005-0000-0000-000060170000}"/>
    <cellStyle name="20% - Accent1 2 2 4 3 3 2 4 2" xfId="6155" xr:uid="{00000000-0005-0000-0000-000061170000}"/>
    <cellStyle name="20% - Accent1 2 2 4 3 3 2 4 2 2" xfId="6156" xr:uid="{00000000-0005-0000-0000-000062170000}"/>
    <cellStyle name="20% - Accent1 2 2 4 3 3 2 4 2 2 2" xfId="6157" xr:uid="{00000000-0005-0000-0000-000063170000}"/>
    <cellStyle name="20% - Accent1 2 2 4 3 3 2 4 2 3" xfId="6158" xr:uid="{00000000-0005-0000-0000-000064170000}"/>
    <cellStyle name="20% - Accent1 2 2 4 3 3 2 4 3" xfId="6159" xr:uid="{00000000-0005-0000-0000-000065170000}"/>
    <cellStyle name="20% - Accent1 2 2 4 3 3 2 4 3 2" xfId="6160" xr:uid="{00000000-0005-0000-0000-000066170000}"/>
    <cellStyle name="20% - Accent1 2 2 4 3 3 2 4 4" xfId="6161" xr:uid="{00000000-0005-0000-0000-000067170000}"/>
    <cellStyle name="20% - Accent1 2 2 4 3 3 2 5" xfId="6162" xr:uid="{00000000-0005-0000-0000-000068170000}"/>
    <cellStyle name="20% - Accent1 2 2 4 3 3 2 5 2" xfId="6163" xr:uid="{00000000-0005-0000-0000-000069170000}"/>
    <cellStyle name="20% - Accent1 2 2 4 3 3 2 5 2 2" xfId="6164" xr:uid="{00000000-0005-0000-0000-00006A170000}"/>
    <cellStyle name="20% - Accent1 2 2 4 3 3 2 5 3" xfId="6165" xr:uid="{00000000-0005-0000-0000-00006B170000}"/>
    <cellStyle name="20% - Accent1 2 2 4 3 3 2 6" xfId="6166" xr:uid="{00000000-0005-0000-0000-00006C170000}"/>
    <cellStyle name="20% - Accent1 2 2 4 3 3 2 6 2" xfId="6167" xr:uid="{00000000-0005-0000-0000-00006D170000}"/>
    <cellStyle name="20% - Accent1 2 2 4 3 3 2 6 2 2" xfId="6168" xr:uid="{00000000-0005-0000-0000-00006E170000}"/>
    <cellStyle name="20% - Accent1 2 2 4 3 3 2 6 3" xfId="6169" xr:uid="{00000000-0005-0000-0000-00006F170000}"/>
    <cellStyle name="20% - Accent1 2 2 4 3 3 2 7" xfId="6170" xr:uid="{00000000-0005-0000-0000-000070170000}"/>
    <cellStyle name="20% - Accent1 2 2 4 3 3 2 7 2" xfId="6171" xr:uid="{00000000-0005-0000-0000-000071170000}"/>
    <cellStyle name="20% - Accent1 2 2 4 3 3 2 8" xfId="6172" xr:uid="{00000000-0005-0000-0000-000072170000}"/>
    <cellStyle name="20% - Accent1 2 2 4 3 3 2 8 2" xfId="6173" xr:uid="{00000000-0005-0000-0000-000073170000}"/>
    <cellStyle name="20% - Accent1 2 2 4 3 3 2 9" xfId="6174" xr:uid="{00000000-0005-0000-0000-000074170000}"/>
    <cellStyle name="20% - Accent1 2 2 4 3 3 3" xfId="6175" xr:uid="{00000000-0005-0000-0000-000075170000}"/>
    <cellStyle name="20% - Accent1 2 2 4 3 3 3 2" xfId="6176" xr:uid="{00000000-0005-0000-0000-000076170000}"/>
    <cellStyle name="20% - Accent1 2 2 4 3 3 3 2 2" xfId="6177" xr:uid="{00000000-0005-0000-0000-000077170000}"/>
    <cellStyle name="20% - Accent1 2 2 4 3 3 3 2 2 2" xfId="6178" xr:uid="{00000000-0005-0000-0000-000078170000}"/>
    <cellStyle name="20% - Accent1 2 2 4 3 3 3 2 2 2 2" xfId="6179" xr:uid="{00000000-0005-0000-0000-000079170000}"/>
    <cellStyle name="20% - Accent1 2 2 4 3 3 3 2 2 3" xfId="6180" xr:uid="{00000000-0005-0000-0000-00007A170000}"/>
    <cellStyle name="20% - Accent1 2 2 4 3 3 3 2 3" xfId="6181" xr:uid="{00000000-0005-0000-0000-00007B170000}"/>
    <cellStyle name="20% - Accent1 2 2 4 3 3 3 2 3 2" xfId="6182" xr:uid="{00000000-0005-0000-0000-00007C170000}"/>
    <cellStyle name="20% - Accent1 2 2 4 3 3 3 2 4" xfId="6183" xr:uid="{00000000-0005-0000-0000-00007D170000}"/>
    <cellStyle name="20% - Accent1 2 2 4 3 3 3 3" xfId="6184" xr:uid="{00000000-0005-0000-0000-00007E170000}"/>
    <cellStyle name="20% - Accent1 2 2 4 3 3 3 3 2" xfId="6185" xr:uid="{00000000-0005-0000-0000-00007F170000}"/>
    <cellStyle name="20% - Accent1 2 2 4 3 3 3 3 2 2" xfId="6186" xr:uid="{00000000-0005-0000-0000-000080170000}"/>
    <cellStyle name="20% - Accent1 2 2 4 3 3 3 3 2 2 2" xfId="6187" xr:uid="{00000000-0005-0000-0000-000081170000}"/>
    <cellStyle name="20% - Accent1 2 2 4 3 3 3 3 2 3" xfId="6188" xr:uid="{00000000-0005-0000-0000-000082170000}"/>
    <cellStyle name="20% - Accent1 2 2 4 3 3 3 3 3" xfId="6189" xr:uid="{00000000-0005-0000-0000-000083170000}"/>
    <cellStyle name="20% - Accent1 2 2 4 3 3 3 3 3 2" xfId="6190" xr:uid="{00000000-0005-0000-0000-000084170000}"/>
    <cellStyle name="20% - Accent1 2 2 4 3 3 3 3 4" xfId="6191" xr:uid="{00000000-0005-0000-0000-000085170000}"/>
    <cellStyle name="20% - Accent1 2 2 4 3 3 3 4" xfId="6192" xr:uid="{00000000-0005-0000-0000-000086170000}"/>
    <cellStyle name="20% - Accent1 2 2 4 3 3 3 4 2" xfId="6193" xr:uid="{00000000-0005-0000-0000-000087170000}"/>
    <cellStyle name="20% - Accent1 2 2 4 3 3 3 4 2 2" xfId="6194" xr:uid="{00000000-0005-0000-0000-000088170000}"/>
    <cellStyle name="20% - Accent1 2 2 4 3 3 3 4 2 2 2" xfId="6195" xr:uid="{00000000-0005-0000-0000-000089170000}"/>
    <cellStyle name="20% - Accent1 2 2 4 3 3 3 4 2 3" xfId="6196" xr:uid="{00000000-0005-0000-0000-00008A170000}"/>
    <cellStyle name="20% - Accent1 2 2 4 3 3 3 4 3" xfId="6197" xr:uid="{00000000-0005-0000-0000-00008B170000}"/>
    <cellStyle name="20% - Accent1 2 2 4 3 3 3 4 3 2" xfId="6198" xr:uid="{00000000-0005-0000-0000-00008C170000}"/>
    <cellStyle name="20% - Accent1 2 2 4 3 3 3 4 4" xfId="6199" xr:uid="{00000000-0005-0000-0000-00008D170000}"/>
    <cellStyle name="20% - Accent1 2 2 4 3 3 3 5" xfId="6200" xr:uid="{00000000-0005-0000-0000-00008E170000}"/>
    <cellStyle name="20% - Accent1 2 2 4 3 3 3 5 2" xfId="6201" xr:uid="{00000000-0005-0000-0000-00008F170000}"/>
    <cellStyle name="20% - Accent1 2 2 4 3 3 3 5 2 2" xfId="6202" xr:uid="{00000000-0005-0000-0000-000090170000}"/>
    <cellStyle name="20% - Accent1 2 2 4 3 3 3 5 3" xfId="6203" xr:uid="{00000000-0005-0000-0000-000091170000}"/>
    <cellStyle name="20% - Accent1 2 2 4 3 3 3 6" xfId="6204" xr:uid="{00000000-0005-0000-0000-000092170000}"/>
    <cellStyle name="20% - Accent1 2 2 4 3 3 3 6 2" xfId="6205" xr:uid="{00000000-0005-0000-0000-000093170000}"/>
    <cellStyle name="20% - Accent1 2 2 4 3 3 3 6 2 2" xfId="6206" xr:uid="{00000000-0005-0000-0000-000094170000}"/>
    <cellStyle name="20% - Accent1 2 2 4 3 3 3 6 3" xfId="6207" xr:uid="{00000000-0005-0000-0000-000095170000}"/>
    <cellStyle name="20% - Accent1 2 2 4 3 3 3 7" xfId="6208" xr:uid="{00000000-0005-0000-0000-000096170000}"/>
    <cellStyle name="20% - Accent1 2 2 4 3 3 3 7 2" xfId="6209" xr:uid="{00000000-0005-0000-0000-000097170000}"/>
    <cellStyle name="20% - Accent1 2 2 4 3 3 3 8" xfId="6210" xr:uid="{00000000-0005-0000-0000-000098170000}"/>
    <cellStyle name="20% - Accent1 2 2 4 3 3 3 8 2" xfId="6211" xr:uid="{00000000-0005-0000-0000-000099170000}"/>
    <cellStyle name="20% - Accent1 2 2 4 3 3 3 9" xfId="6212" xr:uid="{00000000-0005-0000-0000-00009A170000}"/>
    <cellStyle name="20% - Accent1 2 2 4 3 3 4" xfId="6213" xr:uid="{00000000-0005-0000-0000-00009B170000}"/>
    <cellStyle name="20% - Accent1 2 2 4 3 3 4 2" xfId="6214" xr:uid="{00000000-0005-0000-0000-00009C170000}"/>
    <cellStyle name="20% - Accent1 2 2 4 3 3 4 2 2" xfId="6215" xr:uid="{00000000-0005-0000-0000-00009D170000}"/>
    <cellStyle name="20% - Accent1 2 2 4 3 3 4 2 2 2" xfId="6216" xr:uid="{00000000-0005-0000-0000-00009E170000}"/>
    <cellStyle name="20% - Accent1 2 2 4 3 3 4 2 3" xfId="6217" xr:uid="{00000000-0005-0000-0000-00009F170000}"/>
    <cellStyle name="20% - Accent1 2 2 4 3 3 4 3" xfId="6218" xr:uid="{00000000-0005-0000-0000-0000A0170000}"/>
    <cellStyle name="20% - Accent1 2 2 4 3 3 4 3 2" xfId="6219" xr:uid="{00000000-0005-0000-0000-0000A1170000}"/>
    <cellStyle name="20% - Accent1 2 2 4 3 3 4 4" xfId="6220" xr:uid="{00000000-0005-0000-0000-0000A2170000}"/>
    <cellStyle name="20% - Accent1 2 2 4 3 3 5" xfId="6221" xr:uid="{00000000-0005-0000-0000-0000A3170000}"/>
    <cellStyle name="20% - Accent1 2 2 4 3 3 5 2" xfId="6222" xr:uid="{00000000-0005-0000-0000-0000A4170000}"/>
    <cellStyle name="20% - Accent1 2 2 4 3 3 5 2 2" xfId="6223" xr:uid="{00000000-0005-0000-0000-0000A5170000}"/>
    <cellStyle name="20% - Accent1 2 2 4 3 3 5 2 2 2" xfId="6224" xr:uid="{00000000-0005-0000-0000-0000A6170000}"/>
    <cellStyle name="20% - Accent1 2 2 4 3 3 5 2 3" xfId="6225" xr:uid="{00000000-0005-0000-0000-0000A7170000}"/>
    <cellStyle name="20% - Accent1 2 2 4 3 3 5 3" xfId="6226" xr:uid="{00000000-0005-0000-0000-0000A8170000}"/>
    <cellStyle name="20% - Accent1 2 2 4 3 3 5 3 2" xfId="6227" xr:uid="{00000000-0005-0000-0000-0000A9170000}"/>
    <cellStyle name="20% - Accent1 2 2 4 3 3 5 4" xfId="6228" xr:uid="{00000000-0005-0000-0000-0000AA170000}"/>
    <cellStyle name="20% - Accent1 2 2 4 3 3 6" xfId="6229" xr:uid="{00000000-0005-0000-0000-0000AB170000}"/>
    <cellStyle name="20% - Accent1 2 2 4 3 3 6 2" xfId="6230" xr:uid="{00000000-0005-0000-0000-0000AC170000}"/>
    <cellStyle name="20% - Accent1 2 2 4 3 3 6 2 2" xfId="6231" xr:uid="{00000000-0005-0000-0000-0000AD170000}"/>
    <cellStyle name="20% - Accent1 2 2 4 3 3 6 2 2 2" xfId="6232" xr:uid="{00000000-0005-0000-0000-0000AE170000}"/>
    <cellStyle name="20% - Accent1 2 2 4 3 3 6 2 3" xfId="6233" xr:uid="{00000000-0005-0000-0000-0000AF170000}"/>
    <cellStyle name="20% - Accent1 2 2 4 3 3 6 3" xfId="6234" xr:uid="{00000000-0005-0000-0000-0000B0170000}"/>
    <cellStyle name="20% - Accent1 2 2 4 3 3 6 3 2" xfId="6235" xr:uid="{00000000-0005-0000-0000-0000B1170000}"/>
    <cellStyle name="20% - Accent1 2 2 4 3 3 6 4" xfId="6236" xr:uid="{00000000-0005-0000-0000-0000B2170000}"/>
    <cellStyle name="20% - Accent1 2 2 4 3 3 7" xfId="6237" xr:uid="{00000000-0005-0000-0000-0000B3170000}"/>
    <cellStyle name="20% - Accent1 2 2 4 3 3 7 2" xfId="6238" xr:uid="{00000000-0005-0000-0000-0000B4170000}"/>
    <cellStyle name="20% - Accent1 2 2 4 3 3 7 2 2" xfId="6239" xr:uid="{00000000-0005-0000-0000-0000B5170000}"/>
    <cellStyle name="20% - Accent1 2 2 4 3 3 7 3" xfId="6240" xr:uid="{00000000-0005-0000-0000-0000B6170000}"/>
    <cellStyle name="20% - Accent1 2 2 4 3 3 8" xfId="6241" xr:uid="{00000000-0005-0000-0000-0000B7170000}"/>
    <cellStyle name="20% - Accent1 2 2 4 3 3 8 2" xfId="6242" xr:uid="{00000000-0005-0000-0000-0000B8170000}"/>
    <cellStyle name="20% - Accent1 2 2 4 3 3 8 2 2" xfId="6243" xr:uid="{00000000-0005-0000-0000-0000B9170000}"/>
    <cellStyle name="20% - Accent1 2 2 4 3 3 8 3" xfId="6244" xr:uid="{00000000-0005-0000-0000-0000BA170000}"/>
    <cellStyle name="20% - Accent1 2 2 4 3 3 9" xfId="6245" xr:uid="{00000000-0005-0000-0000-0000BB170000}"/>
    <cellStyle name="20% - Accent1 2 2 4 3 3 9 2" xfId="6246" xr:uid="{00000000-0005-0000-0000-0000BC170000}"/>
    <cellStyle name="20% - Accent1 2 2 4 3 4" xfId="6247" xr:uid="{00000000-0005-0000-0000-0000BD170000}"/>
    <cellStyle name="20% - Accent1 2 2 4 3 4 10" xfId="6248" xr:uid="{00000000-0005-0000-0000-0000BE170000}"/>
    <cellStyle name="20% - Accent1 2 2 4 3 4 10 2" xfId="6249" xr:uid="{00000000-0005-0000-0000-0000BF170000}"/>
    <cellStyle name="20% - Accent1 2 2 4 3 4 11" xfId="6250" xr:uid="{00000000-0005-0000-0000-0000C0170000}"/>
    <cellStyle name="20% - Accent1 2 2 4 3 4 2" xfId="6251" xr:uid="{00000000-0005-0000-0000-0000C1170000}"/>
    <cellStyle name="20% - Accent1 2 2 4 3 4 2 2" xfId="6252" xr:uid="{00000000-0005-0000-0000-0000C2170000}"/>
    <cellStyle name="20% - Accent1 2 2 4 3 4 2 2 2" xfId="6253" xr:uid="{00000000-0005-0000-0000-0000C3170000}"/>
    <cellStyle name="20% - Accent1 2 2 4 3 4 2 2 2 2" xfId="6254" xr:uid="{00000000-0005-0000-0000-0000C4170000}"/>
    <cellStyle name="20% - Accent1 2 2 4 3 4 2 2 2 2 2" xfId="6255" xr:uid="{00000000-0005-0000-0000-0000C5170000}"/>
    <cellStyle name="20% - Accent1 2 2 4 3 4 2 2 2 3" xfId="6256" xr:uid="{00000000-0005-0000-0000-0000C6170000}"/>
    <cellStyle name="20% - Accent1 2 2 4 3 4 2 2 3" xfId="6257" xr:uid="{00000000-0005-0000-0000-0000C7170000}"/>
    <cellStyle name="20% - Accent1 2 2 4 3 4 2 2 3 2" xfId="6258" xr:uid="{00000000-0005-0000-0000-0000C8170000}"/>
    <cellStyle name="20% - Accent1 2 2 4 3 4 2 2 4" xfId="6259" xr:uid="{00000000-0005-0000-0000-0000C9170000}"/>
    <cellStyle name="20% - Accent1 2 2 4 3 4 2 3" xfId="6260" xr:uid="{00000000-0005-0000-0000-0000CA170000}"/>
    <cellStyle name="20% - Accent1 2 2 4 3 4 2 3 2" xfId="6261" xr:uid="{00000000-0005-0000-0000-0000CB170000}"/>
    <cellStyle name="20% - Accent1 2 2 4 3 4 2 3 2 2" xfId="6262" xr:uid="{00000000-0005-0000-0000-0000CC170000}"/>
    <cellStyle name="20% - Accent1 2 2 4 3 4 2 3 2 2 2" xfId="6263" xr:uid="{00000000-0005-0000-0000-0000CD170000}"/>
    <cellStyle name="20% - Accent1 2 2 4 3 4 2 3 2 3" xfId="6264" xr:uid="{00000000-0005-0000-0000-0000CE170000}"/>
    <cellStyle name="20% - Accent1 2 2 4 3 4 2 3 3" xfId="6265" xr:uid="{00000000-0005-0000-0000-0000CF170000}"/>
    <cellStyle name="20% - Accent1 2 2 4 3 4 2 3 3 2" xfId="6266" xr:uid="{00000000-0005-0000-0000-0000D0170000}"/>
    <cellStyle name="20% - Accent1 2 2 4 3 4 2 3 4" xfId="6267" xr:uid="{00000000-0005-0000-0000-0000D1170000}"/>
    <cellStyle name="20% - Accent1 2 2 4 3 4 2 4" xfId="6268" xr:uid="{00000000-0005-0000-0000-0000D2170000}"/>
    <cellStyle name="20% - Accent1 2 2 4 3 4 2 4 2" xfId="6269" xr:uid="{00000000-0005-0000-0000-0000D3170000}"/>
    <cellStyle name="20% - Accent1 2 2 4 3 4 2 4 2 2" xfId="6270" xr:uid="{00000000-0005-0000-0000-0000D4170000}"/>
    <cellStyle name="20% - Accent1 2 2 4 3 4 2 4 2 2 2" xfId="6271" xr:uid="{00000000-0005-0000-0000-0000D5170000}"/>
    <cellStyle name="20% - Accent1 2 2 4 3 4 2 4 2 3" xfId="6272" xr:uid="{00000000-0005-0000-0000-0000D6170000}"/>
    <cellStyle name="20% - Accent1 2 2 4 3 4 2 4 3" xfId="6273" xr:uid="{00000000-0005-0000-0000-0000D7170000}"/>
    <cellStyle name="20% - Accent1 2 2 4 3 4 2 4 3 2" xfId="6274" xr:uid="{00000000-0005-0000-0000-0000D8170000}"/>
    <cellStyle name="20% - Accent1 2 2 4 3 4 2 4 4" xfId="6275" xr:uid="{00000000-0005-0000-0000-0000D9170000}"/>
    <cellStyle name="20% - Accent1 2 2 4 3 4 2 5" xfId="6276" xr:uid="{00000000-0005-0000-0000-0000DA170000}"/>
    <cellStyle name="20% - Accent1 2 2 4 3 4 2 5 2" xfId="6277" xr:uid="{00000000-0005-0000-0000-0000DB170000}"/>
    <cellStyle name="20% - Accent1 2 2 4 3 4 2 5 2 2" xfId="6278" xr:uid="{00000000-0005-0000-0000-0000DC170000}"/>
    <cellStyle name="20% - Accent1 2 2 4 3 4 2 5 3" xfId="6279" xr:uid="{00000000-0005-0000-0000-0000DD170000}"/>
    <cellStyle name="20% - Accent1 2 2 4 3 4 2 6" xfId="6280" xr:uid="{00000000-0005-0000-0000-0000DE170000}"/>
    <cellStyle name="20% - Accent1 2 2 4 3 4 2 6 2" xfId="6281" xr:uid="{00000000-0005-0000-0000-0000DF170000}"/>
    <cellStyle name="20% - Accent1 2 2 4 3 4 2 6 2 2" xfId="6282" xr:uid="{00000000-0005-0000-0000-0000E0170000}"/>
    <cellStyle name="20% - Accent1 2 2 4 3 4 2 6 3" xfId="6283" xr:uid="{00000000-0005-0000-0000-0000E1170000}"/>
    <cellStyle name="20% - Accent1 2 2 4 3 4 2 7" xfId="6284" xr:uid="{00000000-0005-0000-0000-0000E2170000}"/>
    <cellStyle name="20% - Accent1 2 2 4 3 4 2 7 2" xfId="6285" xr:uid="{00000000-0005-0000-0000-0000E3170000}"/>
    <cellStyle name="20% - Accent1 2 2 4 3 4 2 8" xfId="6286" xr:uid="{00000000-0005-0000-0000-0000E4170000}"/>
    <cellStyle name="20% - Accent1 2 2 4 3 4 2 8 2" xfId="6287" xr:uid="{00000000-0005-0000-0000-0000E5170000}"/>
    <cellStyle name="20% - Accent1 2 2 4 3 4 2 9" xfId="6288" xr:uid="{00000000-0005-0000-0000-0000E6170000}"/>
    <cellStyle name="20% - Accent1 2 2 4 3 4 3" xfId="6289" xr:uid="{00000000-0005-0000-0000-0000E7170000}"/>
    <cellStyle name="20% - Accent1 2 2 4 3 4 3 2" xfId="6290" xr:uid="{00000000-0005-0000-0000-0000E8170000}"/>
    <cellStyle name="20% - Accent1 2 2 4 3 4 3 2 2" xfId="6291" xr:uid="{00000000-0005-0000-0000-0000E9170000}"/>
    <cellStyle name="20% - Accent1 2 2 4 3 4 3 2 2 2" xfId="6292" xr:uid="{00000000-0005-0000-0000-0000EA170000}"/>
    <cellStyle name="20% - Accent1 2 2 4 3 4 3 2 2 2 2" xfId="6293" xr:uid="{00000000-0005-0000-0000-0000EB170000}"/>
    <cellStyle name="20% - Accent1 2 2 4 3 4 3 2 2 3" xfId="6294" xr:uid="{00000000-0005-0000-0000-0000EC170000}"/>
    <cellStyle name="20% - Accent1 2 2 4 3 4 3 2 3" xfId="6295" xr:uid="{00000000-0005-0000-0000-0000ED170000}"/>
    <cellStyle name="20% - Accent1 2 2 4 3 4 3 2 3 2" xfId="6296" xr:uid="{00000000-0005-0000-0000-0000EE170000}"/>
    <cellStyle name="20% - Accent1 2 2 4 3 4 3 2 4" xfId="6297" xr:uid="{00000000-0005-0000-0000-0000EF170000}"/>
    <cellStyle name="20% - Accent1 2 2 4 3 4 3 3" xfId="6298" xr:uid="{00000000-0005-0000-0000-0000F0170000}"/>
    <cellStyle name="20% - Accent1 2 2 4 3 4 3 3 2" xfId="6299" xr:uid="{00000000-0005-0000-0000-0000F1170000}"/>
    <cellStyle name="20% - Accent1 2 2 4 3 4 3 3 2 2" xfId="6300" xr:uid="{00000000-0005-0000-0000-0000F2170000}"/>
    <cellStyle name="20% - Accent1 2 2 4 3 4 3 3 2 2 2" xfId="6301" xr:uid="{00000000-0005-0000-0000-0000F3170000}"/>
    <cellStyle name="20% - Accent1 2 2 4 3 4 3 3 2 3" xfId="6302" xr:uid="{00000000-0005-0000-0000-0000F4170000}"/>
    <cellStyle name="20% - Accent1 2 2 4 3 4 3 3 3" xfId="6303" xr:uid="{00000000-0005-0000-0000-0000F5170000}"/>
    <cellStyle name="20% - Accent1 2 2 4 3 4 3 3 3 2" xfId="6304" xr:uid="{00000000-0005-0000-0000-0000F6170000}"/>
    <cellStyle name="20% - Accent1 2 2 4 3 4 3 3 4" xfId="6305" xr:uid="{00000000-0005-0000-0000-0000F7170000}"/>
    <cellStyle name="20% - Accent1 2 2 4 3 4 3 4" xfId="6306" xr:uid="{00000000-0005-0000-0000-0000F8170000}"/>
    <cellStyle name="20% - Accent1 2 2 4 3 4 3 4 2" xfId="6307" xr:uid="{00000000-0005-0000-0000-0000F9170000}"/>
    <cellStyle name="20% - Accent1 2 2 4 3 4 3 4 2 2" xfId="6308" xr:uid="{00000000-0005-0000-0000-0000FA170000}"/>
    <cellStyle name="20% - Accent1 2 2 4 3 4 3 4 2 2 2" xfId="6309" xr:uid="{00000000-0005-0000-0000-0000FB170000}"/>
    <cellStyle name="20% - Accent1 2 2 4 3 4 3 4 2 3" xfId="6310" xr:uid="{00000000-0005-0000-0000-0000FC170000}"/>
    <cellStyle name="20% - Accent1 2 2 4 3 4 3 4 3" xfId="6311" xr:uid="{00000000-0005-0000-0000-0000FD170000}"/>
    <cellStyle name="20% - Accent1 2 2 4 3 4 3 4 3 2" xfId="6312" xr:uid="{00000000-0005-0000-0000-0000FE170000}"/>
    <cellStyle name="20% - Accent1 2 2 4 3 4 3 4 4" xfId="6313" xr:uid="{00000000-0005-0000-0000-0000FF170000}"/>
    <cellStyle name="20% - Accent1 2 2 4 3 4 3 5" xfId="6314" xr:uid="{00000000-0005-0000-0000-000000180000}"/>
    <cellStyle name="20% - Accent1 2 2 4 3 4 3 5 2" xfId="6315" xr:uid="{00000000-0005-0000-0000-000001180000}"/>
    <cellStyle name="20% - Accent1 2 2 4 3 4 3 5 2 2" xfId="6316" xr:uid="{00000000-0005-0000-0000-000002180000}"/>
    <cellStyle name="20% - Accent1 2 2 4 3 4 3 5 3" xfId="6317" xr:uid="{00000000-0005-0000-0000-000003180000}"/>
    <cellStyle name="20% - Accent1 2 2 4 3 4 3 6" xfId="6318" xr:uid="{00000000-0005-0000-0000-000004180000}"/>
    <cellStyle name="20% - Accent1 2 2 4 3 4 3 6 2" xfId="6319" xr:uid="{00000000-0005-0000-0000-000005180000}"/>
    <cellStyle name="20% - Accent1 2 2 4 3 4 3 6 2 2" xfId="6320" xr:uid="{00000000-0005-0000-0000-000006180000}"/>
    <cellStyle name="20% - Accent1 2 2 4 3 4 3 6 3" xfId="6321" xr:uid="{00000000-0005-0000-0000-000007180000}"/>
    <cellStyle name="20% - Accent1 2 2 4 3 4 3 7" xfId="6322" xr:uid="{00000000-0005-0000-0000-000008180000}"/>
    <cellStyle name="20% - Accent1 2 2 4 3 4 3 7 2" xfId="6323" xr:uid="{00000000-0005-0000-0000-000009180000}"/>
    <cellStyle name="20% - Accent1 2 2 4 3 4 3 8" xfId="6324" xr:uid="{00000000-0005-0000-0000-00000A180000}"/>
    <cellStyle name="20% - Accent1 2 2 4 3 4 3 8 2" xfId="6325" xr:uid="{00000000-0005-0000-0000-00000B180000}"/>
    <cellStyle name="20% - Accent1 2 2 4 3 4 3 9" xfId="6326" xr:uid="{00000000-0005-0000-0000-00000C180000}"/>
    <cellStyle name="20% - Accent1 2 2 4 3 4 4" xfId="6327" xr:uid="{00000000-0005-0000-0000-00000D180000}"/>
    <cellStyle name="20% - Accent1 2 2 4 3 4 4 2" xfId="6328" xr:uid="{00000000-0005-0000-0000-00000E180000}"/>
    <cellStyle name="20% - Accent1 2 2 4 3 4 4 2 2" xfId="6329" xr:uid="{00000000-0005-0000-0000-00000F180000}"/>
    <cellStyle name="20% - Accent1 2 2 4 3 4 4 2 2 2" xfId="6330" xr:uid="{00000000-0005-0000-0000-000010180000}"/>
    <cellStyle name="20% - Accent1 2 2 4 3 4 4 2 3" xfId="6331" xr:uid="{00000000-0005-0000-0000-000011180000}"/>
    <cellStyle name="20% - Accent1 2 2 4 3 4 4 3" xfId="6332" xr:uid="{00000000-0005-0000-0000-000012180000}"/>
    <cellStyle name="20% - Accent1 2 2 4 3 4 4 3 2" xfId="6333" xr:uid="{00000000-0005-0000-0000-000013180000}"/>
    <cellStyle name="20% - Accent1 2 2 4 3 4 4 4" xfId="6334" xr:uid="{00000000-0005-0000-0000-000014180000}"/>
    <cellStyle name="20% - Accent1 2 2 4 3 4 5" xfId="6335" xr:uid="{00000000-0005-0000-0000-000015180000}"/>
    <cellStyle name="20% - Accent1 2 2 4 3 4 5 2" xfId="6336" xr:uid="{00000000-0005-0000-0000-000016180000}"/>
    <cellStyle name="20% - Accent1 2 2 4 3 4 5 2 2" xfId="6337" xr:uid="{00000000-0005-0000-0000-000017180000}"/>
    <cellStyle name="20% - Accent1 2 2 4 3 4 5 2 2 2" xfId="6338" xr:uid="{00000000-0005-0000-0000-000018180000}"/>
    <cellStyle name="20% - Accent1 2 2 4 3 4 5 2 3" xfId="6339" xr:uid="{00000000-0005-0000-0000-000019180000}"/>
    <cellStyle name="20% - Accent1 2 2 4 3 4 5 3" xfId="6340" xr:uid="{00000000-0005-0000-0000-00001A180000}"/>
    <cellStyle name="20% - Accent1 2 2 4 3 4 5 3 2" xfId="6341" xr:uid="{00000000-0005-0000-0000-00001B180000}"/>
    <cellStyle name="20% - Accent1 2 2 4 3 4 5 4" xfId="6342" xr:uid="{00000000-0005-0000-0000-00001C180000}"/>
    <cellStyle name="20% - Accent1 2 2 4 3 4 6" xfId="6343" xr:uid="{00000000-0005-0000-0000-00001D180000}"/>
    <cellStyle name="20% - Accent1 2 2 4 3 4 6 2" xfId="6344" xr:uid="{00000000-0005-0000-0000-00001E180000}"/>
    <cellStyle name="20% - Accent1 2 2 4 3 4 6 2 2" xfId="6345" xr:uid="{00000000-0005-0000-0000-00001F180000}"/>
    <cellStyle name="20% - Accent1 2 2 4 3 4 6 2 2 2" xfId="6346" xr:uid="{00000000-0005-0000-0000-000020180000}"/>
    <cellStyle name="20% - Accent1 2 2 4 3 4 6 2 3" xfId="6347" xr:uid="{00000000-0005-0000-0000-000021180000}"/>
    <cellStyle name="20% - Accent1 2 2 4 3 4 6 3" xfId="6348" xr:uid="{00000000-0005-0000-0000-000022180000}"/>
    <cellStyle name="20% - Accent1 2 2 4 3 4 6 3 2" xfId="6349" xr:uid="{00000000-0005-0000-0000-000023180000}"/>
    <cellStyle name="20% - Accent1 2 2 4 3 4 6 4" xfId="6350" xr:uid="{00000000-0005-0000-0000-000024180000}"/>
    <cellStyle name="20% - Accent1 2 2 4 3 4 7" xfId="6351" xr:uid="{00000000-0005-0000-0000-000025180000}"/>
    <cellStyle name="20% - Accent1 2 2 4 3 4 7 2" xfId="6352" xr:uid="{00000000-0005-0000-0000-000026180000}"/>
    <cellStyle name="20% - Accent1 2 2 4 3 4 7 2 2" xfId="6353" xr:uid="{00000000-0005-0000-0000-000027180000}"/>
    <cellStyle name="20% - Accent1 2 2 4 3 4 7 3" xfId="6354" xr:uid="{00000000-0005-0000-0000-000028180000}"/>
    <cellStyle name="20% - Accent1 2 2 4 3 4 8" xfId="6355" xr:uid="{00000000-0005-0000-0000-000029180000}"/>
    <cellStyle name="20% - Accent1 2 2 4 3 4 8 2" xfId="6356" xr:uid="{00000000-0005-0000-0000-00002A180000}"/>
    <cellStyle name="20% - Accent1 2 2 4 3 4 8 2 2" xfId="6357" xr:uid="{00000000-0005-0000-0000-00002B180000}"/>
    <cellStyle name="20% - Accent1 2 2 4 3 4 8 3" xfId="6358" xr:uid="{00000000-0005-0000-0000-00002C180000}"/>
    <cellStyle name="20% - Accent1 2 2 4 3 4 9" xfId="6359" xr:uid="{00000000-0005-0000-0000-00002D180000}"/>
    <cellStyle name="20% - Accent1 2 2 4 3 4 9 2" xfId="6360" xr:uid="{00000000-0005-0000-0000-00002E180000}"/>
    <cellStyle name="20% - Accent1 2 2 4 3 5" xfId="6361" xr:uid="{00000000-0005-0000-0000-00002F180000}"/>
    <cellStyle name="20% - Accent1 2 2 4 3 5 2" xfId="6362" xr:uid="{00000000-0005-0000-0000-000030180000}"/>
    <cellStyle name="20% - Accent1 2 2 4 3 5 2 2" xfId="6363" xr:uid="{00000000-0005-0000-0000-000031180000}"/>
    <cellStyle name="20% - Accent1 2 2 4 3 5 2 2 2" xfId="6364" xr:uid="{00000000-0005-0000-0000-000032180000}"/>
    <cellStyle name="20% - Accent1 2 2 4 3 5 2 2 2 2" xfId="6365" xr:uid="{00000000-0005-0000-0000-000033180000}"/>
    <cellStyle name="20% - Accent1 2 2 4 3 5 2 2 3" xfId="6366" xr:uid="{00000000-0005-0000-0000-000034180000}"/>
    <cellStyle name="20% - Accent1 2 2 4 3 5 2 3" xfId="6367" xr:uid="{00000000-0005-0000-0000-000035180000}"/>
    <cellStyle name="20% - Accent1 2 2 4 3 5 2 3 2" xfId="6368" xr:uid="{00000000-0005-0000-0000-000036180000}"/>
    <cellStyle name="20% - Accent1 2 2 4 3 5 2 4" xfId="6369" xr:uid="{00000000-0005-0000-0000-000037180000}"/>
    <cellStyle name="20% - Accent1 2 2 4 3 5 3" xfId="6370" xr:uid="{00000000-0005-0000-0000-000038180000}"/>
    <cellStyle name="20% - Accent1 2 2 4 3 5 3 2" xfId="6371" xr:uid="{00000000-0005-0000-0000-000039180000}"/>
    <cellStyle name="20% - Accent1 2 2 4 3 5 3 2 2" xfId="6372" xr:uid="{00000000-0005-0000-0000-00003A180000}"/>
    <cellStyle name="20% - Accent1 2 2 4 3 5 3 2 2 2" xfId="6373" xr:uid="{00000000-0005-0000-0000-00003B180000}"/>
    <cellStyle name="20% - Accent1 2 2 4 3 5 3 2 3" xfId="6374" xr:uid="{00000000-0005-0000-0000-00003C180000}"/>
    <cellStyle name="20% - Accent1 2 2 4 3 5 3 3" xfId="6375" xr:uid="{00000000-0005-0000-0000-00003D180000}"/>
    <cellStyle name="20% - Accent1 2 2 4 3 5 3 3 2" xfId="6376" xr:uid="{00000000-0005-0000-0000-00003E180000}"/>
    <cellStyle name="20% - Accent1 2 2 4 3 5 3 4" xfId="6377" xr:uid="{00000000-0005-0000-0000-00003F180000}"/>
    <cellStyle name="20% - Accent1 2 2 4 3 5 4" xfId="6378" xr:uid="{00000000-0005-0000-0000-000040180000}"/>
    <cellStyle name="20% - Accent1 2 2 4 3 5 4 2" xfId="6379" xr:uid="{00000000-0005-0000-0000-000041180000}"/>
    <cellStyle name="20% - Accent1 2 2 4 3 5 4 2 2" xfId="6380" xr:uid="{00000000-0005-0000-0000-000042180000}"/>
    <cellStyle name="20% - Accent1 2 2 4 3 5 4 2 2 2" xfId="6381" xr:uid="{00000000-0005-0000-0000-000043180000}"/>
    <cellStyle name="20% - Accent1 2 2 4 3 5 4 2 3" xfId="6382" xr:uid="{00000000-0005-0000-0000-000044180000}"/>
    <cellStyle name="20% - Accent1 2 2 4 3 5 4 3" xfId="6383" xr:uid="{00000000-0005-0000-0000-000045180000}"/>
    <cellStyle name="20% - Accent1 2 2 4 3 5 4 3 2" xfId="6384" xr:uid="{00000000-0005-0000-0000-000046180000}"/>
    <cellStyle name="20% - Accent1 2 2 4 3 5 4 4" xfId="6385" xr:uid="{00000000-0005-0000-0000-000047180000}"/>
    <cellStyle name="20% - Accent1 2 2 4 3 5 5" xfId="6386" xr:uid="{00000000-0005-0000-0000-000048180000}"/>
    <cellStyle name="20% - Accent1 2 2 4 3 5 5 2" xfId="6387" xr:uid="{00000000-0005-0000-0000-000049180000}"/>
    <cellStyle name="20% - Accent1 2 2 4 3 5 5 2 2" xfId="6388" xr:uid="{00000000-0005-0000-0000-00004A180000}"/>
    <cellStyle name="20% - Accent1 2 2 4 3 5 5 3" xfId="6389" xr:uid="{00000000-0005-0000-0000-00004B180000}"/>
    <cellStyle name="20% - Accent1 2 2 4 3 5 6" xfId="6390" xr:uid="{00000000-0005-0000-0000-00004C180000}"/>
    <cellStyle name="20% - Accent1 2 2 4 3 5 6 2" xfId="6391" xr:uid="{00000000-0005-0000-0000-00004D180000}"/>
    <cellStyle name="20% - Accent1 2 2 4 3 5 6 2 2" xfId="6392" xr:uid="{00000000-0005-0000-0000-00004E180000}"/>
    <cellStyle name="20% - Accent1 2 2 4 3 5 6 3" xfId="6393" xr:uid="{00000000-0005-0000-0000-00004F180000}"/>
    <cellStyle name="20% - Accent1 2 2 4 3 5 7" xfId="6394" xr:uid="{00000000-0005-0000-0000-000050180000}"/>
    <cellStyle name="20% - Accent1 2 2 4 3 5 7 2" xfId="6395" xr:uid="{00000000-0005-0000-0000-000051180000}"/>
    <cellStyle name="20% - Accent1 2 2 4 3 5 8" xfId="6396" xr:uid="{00000000-0005-0000-0000-000052180000}"/>
    <cellStyle name="20% - Accent1 2 2 4 3 5 8 2" xfId="6397" xr:uid="{00000000-0005-0000-0000-000053180000}"/>
    <cellStyle name="20% - Accent1 2 2 4 3 5 9" xfId="6398" xr:uid="{00000000-0005-0000-0000-000054180000}"/>
    <cellStyle name="20% - Accent1 2 2 4 3 6" xfId="6399" xr:uid="{00000000-0005-0000-0000-000055180000}"/>
    <cellStyle name="20% - Accent1 2 2 4 3 6 2" xfId="6400" xr:uid="{00000000-0005-0000-0000-000056180000}"/>
    <cellStyle name="20% - Accent1 2 2 4 3 6 2 2" xfId="6401" xr:uid="{00000000-0005-0000-0000-000057180000}"/>
    <cellStyle name="20% - Accent1 2 2 4 3 6 2 2 2" xfId="6402" xr:uid="{00000000-0005-0000-0000-000058180000}"/>
    <cellStyle name="20% - Accent1 2 2 4 3 6 2 2 2 2" xfId="6403" xr:uid="{00000000-0005-0000-0000-000059180000}"/>
    <cellStyle name="20% - Accent1 2 2 4 3 6 2 2 3" xfId="6404" xr:uid="{00000000-0005-0000-0000-00005A180000}"/>
    <cellStyle name="20% - Accent1 2 2 4 3 6 2 3" xfId="6405" xr:uid="{00000000-0005-0000-0000-00005B180000}"/>
    <cellStyle name="20% - Accent1 2 2 4 3 6 2 3 2" xfId="6406" xr:uid="{00000000-0005-0000-0000-00005C180000}"/>
    <cellStyle name="20% - Accent1 2 2 4 3 6 2 4" xfId="6407" xr:uid="{00000000-0005-0000-0000-00005D180000}"/>
    <cellStyle name="20% - Accent1 2 2 4 3 6 3" xfId="6408" xr:uid="{00000000-0005-0000-0000-00005E180000}"/>
    <cellStyle name="20% - Accent1 2 2 4 3 6 3 2" xfId="6409" xr:uid="{00000000-0005-0000-0000-00005F180000}"/>
    <cellStyle name="20% - Accent1 2 2 4 3 6 3 2 2" xfId="6410" xr:uid="{00000000-0005-0000-0000-000060180000}"/>
    <cellStyle name="20% - Accent1 2 2 4 3 6 3 2 2 2" xfId="6411" xr:uid="{00000000-0005-0000-0000-000061180000}"/>
    <cellStyle name="20% - Accent1 2 2 4 3 6 3 2 3" xfId="6412" xr:uid="{00000000-0005-0000-0000-000062180000}"/>
    <cellStyle name="20% - Accent1 2 2 4 3 6 3 3" xfId="6413" xr:uid="{00000000-0005-0000-0000-000063180000}"/>
    <cellStyle name="20% - Accent1 2 2 4 3 6 3 3 2" xfId="6414" xr:uid="{00000000-0005-0000-0000-000064180000}"/>
    <cellStyle name="20% - Accent1 2 2 4 3 6 3 4" xfId="6415" xr:uid="{00000000-0005-0000-0000-000065180000}"/>
    <cellStyle name="20% - Accent1 2 2 4 3 6 4" xfId="6416" xr:uid="{00000000-0005-0000-0000-000066180000}"/>
    <cellStyle name="20% - Accent1 2 2 4 3 6 4 2" xfId="6417" xr:uid="{00000000-0005-0000-0000-000067180000}"/>
    <cellStyle name="20% - Accent1 2 2 4 3 6 4 2 2" xfId="6418" xr:uid="{00000000-0005-0000-0000-000068180000}"/>
    <cellStyle name="20% - Accent1 2 2 4 3 6 4 2 2 2" xfId="6419" xr:uid="{00000000-0005-0000-0000-000069180000}"/>
    <cellStyle name="20% - Accent1 2 2 4 3 6 4 2 3" xfId="6420" xr:uid="{00000000-0005-0000-0000-00006A180000}"/>
    <cellStyle name="20% - Accent1 2 2 4 3 6 4 3" xfId="6421" xr:uid="{00000000-0005-0000-0000-00006B180000}"/>
    <cellStyle name="20% - Accent1 2 2 4 3 6 4 3 2" xfId="6422" xr:uid="{00000000-0005-0000-0000-00006C180000}"/>
    <cellStyle name="20% - Accent1 2 2 4 3 6 4 4" xfId="6423" xr:uid="{00000000-0005-0000-0000-00006D180000}"/>
    <cellStyle name="20% - Accent1 2 2 4 3 6 5" xfId="6424" xr:uid="{00000000-0005-0000-0000-00006E180000}"/>
    <cellStyle name="20% - Accent1 2 2 4 3 6 5 2" xfId="6425" xr:uid="{00000000-0005-0000-0000-00006F180000}"/>
    <cellStyle name="20% - Accent1 2 2 4 3 6 5 2 2" xfId="6426" xr:uid="{00000000-0005-0000-0000-000070180000}"/>
    <cellStyle name="20% - Accent1 2 2 4 3 6 5 3" xfId="6427" xr:uid="{00000000-0005-0000-0000-000071180000}"/>
    <cellStyle name="20% - Accent1 2 2 4 3 6 6" xfId="6428" xr:uid="{00000000-0005-0000-0000-000072180000}"/>
    <cellStyle name="20% - Accent1 2 2 4 3 6 6 2" xfId="6429" xr:uid="{00000000-0005-0000-0000-000073180000}"/>
    <cellStyle name="20% - Accent1 2 2 4 3 6 6 2 2" xfId="6430" xr:uid="{00000000-0005-0000-0000-000074180000}"/>
    <cellStyle name="20% - Accent1 2 2 4 3 6 6 3" xfId="6431" xr:uid="{00000000-0005-0000-0000-000075180000}"/>
    <cellStyle name="20% - Accent1 2 2 4 3 6 7" xfId="6432" xr:uid="{00000000-0005-0000-0000-000076180000}"/>
    <cellStyle name="20% - Accent1 2 2 4 3 6 7 2" xfId="6433" xr:uid="{00000000-0005-0000-0000-000077180000}"/>
    <cellStyle name="20% - Accent1 2 2 4 3 6 8" xfId="6434" xr:uid="{00000000-0005-0000-0000-000078180000}"/>
    <cellStyle name="20% - Accent1 2 2 4 3 6 8 2" xfId="6435" xr:uid="{00000000-0005-0000-0000-000079180000}"/>
    <cellStyle name="20% - Accent1 2 2 4 3 6 9" xfId="6436" xr:uid="{00000000-0005-0000-0000-00007A180000}"/>
    <cellStyle name="20% - Accent1 2 2 4 3 7" xfId="6437" xr:uid="{00000000-0005-0000-0000-00007B180000}"/>
    <cellStyle name="20% - Accent1 2 2 4 3 7 2" xfId="6438" xr:uid="{00000000-0005-0000-0000-00007C180000}"/>
    <cellStyle name="20% - Accent1 2 2 4 3 7 2 2" xfId="6439" xr:uid="{00000000-0005-0000-0000-00007D180000}"/>
    <cellStyle name="20% - Accent1 2 2 4 3 7 2 2 2" xfId="6440" xr:uid="{00000000-0005-0000-0000-00007E180000}"/>
    <cellStyle name="20% - Accent1 2 2 4 3 7 2 3" xfId="6441" xr:uid="{00000000-0005-0000-0000-00007F180000}"/>
    <cellStyle name="20% - Accent1 2 2 4 3 7 3" xfId="6442" xr:uid="{00000000-0005-0000-0000-000080180000}"/>
    <cellStyle name="20% - Accent1 2 2 4 3 7 3 2" xfId="6443" xr:uid="{00000000-0005-0000-0000-000081180000}"/>
    <cellStyle name="20% - Accent1 2 2 4 3 7 4" xfId="6444" xr:uid="{00000000-0005-0000-0000-000082180000}"/>
    <cellStyle name="20% - Accent1 2 2 4 3 8" xfId="6445" xr:uid="{00000000-0005-0000-0000-000083180000}"/>
    <cellStyle name="20% - Accent1 2 2 4 3 8 2" xfId="6446" xr:uid="{00000000-0005-0000-0000-000084180000}"/>
    <cellStyle name="20% - Accent1 2 2 4 3 8 2 2" xfId="6447" xr:uid="{00000000-0005-0000-0000-000085180000}"/>
    <cellStyle name="20% - Accent1 2 2 4 3 8 2 2 2" xfId="6448" xr:uid="{00000000-0005-0000-0000-000086180000}"/>
    <cellStyle name="20% - Accent1 2 2 4 3 8 2 3" xfId="6449" xr:uid="{00000000-0005-0000-0000-000087180000}"/>
    <cellStyle name="20% - Accent1 2 2 4 3 8 3" xfId="6450" xr:uid="{00000000-0005-0000-0000-000088180000}"/>
    <cellStyle name="20% - Accent1 2 2 4 3 8 3 2" xfId="6451" xr:uid="{00000000-0005-0000-0000-000089180000}"/>
    <cellStyle name="20% - Accent1 2 2 4 3 8 4" xfId="6452" xr:uid="{00000000-0005-0000-0000-00008A180000}"/>
    <cellStyle name="20% - Accent1 2 2 4 3 9" xfId="6453" xr:uid="{00000000-0005-0000-0000-00008B180000}"/>
    <cellStyle name="20% - Accent1 2 2 4 3 9 2" xfId="6454" xr:uid="{00000000-0005-0000-0000-00008C180000}"/>
    <cellStyle name="20% - Accent1 2 2 4 3 9 2 2" xfId="6455" xr:uid="{00000000-0005-0000-0000-00008D180000}"/>
    <cellStyle name="20% - Accent1 2 2 4 3 9 2 2 2" xfId="6456" xr:uid="{00000000-0005-0000-0000-00008E180000}"/>
    <cellStyle name="20% - Accent1 2 2 4 3 9 2 3" xfId="6457" xr:uid="{00000000-0005-0000-0000-00008F180000}"/>
    <cellStyle name="20% - Accent1 2 2 4 3 9 3" xfId="6458" xr:uid="{00000000-0005-0000-0000-000090180000}"/>
    <cellStyle name="20% - Accent1 2 2 4 3 9 3 2" xfId="6459" xr:uid="{00000000-0005-0000-0000-000091180000}"/>
    <cellStyle name="20% - Accent1 2 2 4 3 9 4" xfId="6460" xr:uid="{00000000-0005-0000-0000-000092180000}"/>
    <cellStyle name="20% - Accent1 2 2 4 4" xfId="6461" xr:uid="{00000000-0005-0000-0000-000093180000}"/>
    <cellStyle name="20% - Accent1 2 2 4 4 10" xfId="6462" xr:uid="{00000000-0005-0000-0000-000094180000}"/>
    <cellStyle name="20% - Accent1 2 2 4 4 10 2" xfId="6463" xr:uid="{00000000-0005-0000-0000-000095180000}"/>
    <cellStyle name="20% - Accent1 2 2 4 4 11" xfId="6464" xr:uid="{00000000-0005-0000-0000-000096180000}"/>
    <cellStyle name="20% - Accent1 2 2 4 4 2" xfId="6465" xr:uid="{00000000-0005-0000-0000-000097180000}"/>
    <cellStyle name="20% - Accent1 2 2 4 4 2 2" xfId="6466" xr:uid="{00000000-0005-0000-0000-000098180000}"/>
    <cellStyle name="20% - Accent1 2 2 4 4 2 2 2" xfId="6467" xr:uid="{00000000-0005-0000-0000-000099180000}"/>
    <cellStyle name="20% - Accent1 2 2 4 4 2 2 2 2" xfId="6468" xr:uid="{00000000-0005-0000-0000-00009A180000}"/>
    <cellStyle name="20% - Accent1 2 2 4 4 2 2 2 2 2" xfId="6469" xr:uid="{00000000-0005-0000-0000-00009B180000}"/>
    <cellStyle name="20% - Accent1 2 2 4 4 2 2 2 3" xfId="6470" xr:uid="{00000000-0005-0000-0000-00009C180000}"/>
    <cellStyle name="20% - Accent1 2 2 4 4 2 2 3" xfId="6471" xr:uid="{00000000-0005-0000-0000-00009D180000}"/>
    <cellStyle name="20% - Accent1 2 2 4 4 2 2 3 2" xfId="6472" xr:uid="{00000000-0005-0000-0000-00009E180000}"/>
    <cellStyle name="20% - Accent1 2 2 4 4 2 2 4" xfId="6473" xr:uid="{00000000-0005-0000-0000-00009F180000}"/>
    <cellStyle name="20% - Accent1 2 2 4 4 2 3" xfId="6474" xr:uid="{00000000-0005-0000-0000-0000A0180000}"/>
    <cellStyle name="20% - Accent1 2 2 4 4 2 3 2" xfId="6475" xr:uid="{00000000-0005-0000-0000-0000A1180000}"/>
    <cellStyle name="20% - Accent1 2 2 4 4 2 3 2 2" xfId="6476" xr:uid="{00000000-0005-0000-0000-0000A2180000}"/>
    <cellStyle name="20% - Accent1 2 2 4 4 2 3 2 2 2" xfId="6477" xr:uid="{00000000-0005-0000-0000-0000A3180000}"/>
    <cellStyle name="20% - Accent1 2 2 4 4 2 3 2 3" xfId="6478" xr:uid="{00000000-0005-0000-0000-0000A4180000}"/>
    <cellStyle name="20% - Accent1 2 2 4 4 2 3 3" xfId="6479" xr:uid="{00000000-0005-0000-0000-0000A5180000}"/>
    <cellStyle name="20% - Accent1 2 2 4 4 2 3 3 2" xfId="6480" xr:uid="{00000000-0005-0000-0000-0000A6180000}"/>
    <cellStyle name="20% - Accent1 2 2 4 4 2 3 4" xfId="6481" xr:uid="{00000000-0005-0000-0000-0000A7180000}"/>
    <cellStyle name="20% - Accent1 2 2 4 4 2 4" xfId="6482" xr:uid="{00000000-0005-0000-0000-0000A8180000}"/>
    <cellStyle name="20% - Accent1 2 2 4 4 2 4 2" xfId="6483" xr:uid="{00000000-0005-0000-0000-0000A9180000}"/>
    <cellStyle name="20% - Accent1 2 2 4 4 2 4 2 2" xfId="6484" xr:uid="{00000000-0005-0000-0000-0000AA180000}"/>
    <cellStyle name="20% - Accent1 2 2 4 4 2 4 2 2 2" xfId="6485" xr:uid="{00000000-0005-0000-0000-0000AB180000}"/>
    <cellStyle name="20% - Accent1 2 2 4 4 2 4 2 3" xfId="6486" xr:uid="{00000000-0005-0000-0000-0000AC180000}"/>
    <cellStyle name="20% - Accent1 2 2 4 4 2 4 3" xfId="6487" xr:uid="{00000000-0005-0000-0000-0000AD180000}"/>
    <cellStyle name="20% - Accent1 2 2 4 4 2 4 3 2" xfId="6488" xr:uid="{00000000-0005-0000-0000-0000AE180000}"/>
    <cellStyle name="20% - Accent1 2 2 4 4 2 4 4" xfId="6489" xr:uid="{00000000-0005-0000-0000-0000AF180000}"/>
    <cellStyle name="20% - Accent1 2 2 4 4 2 5" xfId="6490" xr:uid="{00000000-0005-0000-0000-0000B0180000}"/>
    <cellStyle name="20% - Accent1 2 2 4 4 2 5 2" xfId="6491" xr:uid="{00000000-0005-0000-0000-0000B1180000}"/>
    <cellStyle name="20% - Accent1 2 2 4 4 2 5 2 2" xfId="6492" xr:uid="{00000000-0005-0000-0000-0000B2180000}"/>
    <cellStyle name="20% - Accent1 2 2 4 4 2 5 3" xfId="6493" xr:uid="{00000000-0005-0000-0000-0000B3180000}"/>
    <cellStyle name="20% - Accent1 2 2 4 4 2 6" xfId="6494" xr:uid="{00000000-0005-0000-0000-0000B4180000}"/>
    <cellStyle name="20% - Accent1 2 2 4 4 2 6 2" xfId="6495" xr:uid="{00000000-0005-0000-0000-0000B5180000}"/>
    <cellStyle name="20% - Accent1 2 2 4 4 2 6 2 2" xfId="6496" xr:uid="{00000000-0005-0000-0000-0000B6180000}"/>
    <cellStyle name="20% - Accent1 2 2 4 4 2 6 3" xfId="6497" xr:uid="{00000000-0005-0000-0000-0000B7180000}"/>
    <cellStyle name="20% - Accent1 2 2 4 4 2 7" xfId="6498" xr:uid="{00000000-0005-0000-0000-0000B8180000}"/>
    <cellStyle name="20% - Accent1 2 2 4 4 2 7 2" xfId="6499" xr:uid="{00000000-0005-0000-0000-0000B9180000}"/>
    <cellStyle name="20% - Accent1 2 2 4 4 2 8" xfId="6500" xr:uid="{00000000-0005-0000-0000-0000BA180000}"/>
    <cellStyle name="20% - Accent1 2 2 4 4 2 8 2" xfId="6501" xr:uid="{00000000-0005-0000-0000-0000BB180000}"/>
    <cellStyle name="20% - Accent1 2 2 4 4 2 9" xfId="6502" xr:uid="{00000000-0005-0000-0000-0000BC180000}"/>
    <cellStyle name="20% - Accent1 2 2 4 4 3" xfId="6503" xr:uid="{00000000-0005-0000-0000-0000BD180000}"/>
    <cellStyle name="20% - Accent1 2 2 4 4 3 2" xfId="6504" xr:uid="{00000000-0005-0000-0000-0000BE180000}"/>
    <cellStyle name="20% - Accent1 2 2 4 4 3 2 2" xfId="6505" xr:uid="{00000000-0005-0000-0000-0000BF180000}"/>
    <cellStyle name="20% - Accent1 2 2 4 4 3 2 2 2" xfId="6506" xr:uid="{00000000-0005-0000-0000-0000C0180000}"/>
    <cellStyle name="20% - Accent1 2 2 4 4 3 2 2 2 2" xfId="6507" xr:uid="{00000000-0005-0000-0000-0000C1180000}"/>
    <cellStyle name="20% - Accent1 2 2 4 4 3 2 2 3" xfId="6508" xr:uid="{00000000-0005-0000-0000-0000C2180000}"/>
    <cellStyle name="20% - Accent1 2 2 4 4 3 2 3" xfId="6509" xr:uid="{00000000-0005-0000-0000-0000C3180000}"/>
    <cellStyle name="20% - Accent1 2 2 4 4 3 2 3 2" xfId="6510" xr:uid="{00000000-0005-0000-0000-0000C4180000}"/>
    <cellStyle name="20% - Accent1 2 2 4 4 3 2 4" xfId="6511" xr:uid="{00000000-0005-0000-0000-0000C5180000}"/>
    <cellStyle name="20% - Accent1 2 2 4 4 3 3" xfId="6512" xr:uid="{00000000-0005-0000-0000-0000C6180000}"/>
    <cellStyle name="20% - Accent1 2 2 4 4 3 3 2" xfId="6513" xr:uid="{00000000-0005-0000-0000-0000C7180000}"/>
    <cellStyle name="20% - Accent1 2 2 4 4 3 3 2 2" xfId="6514" xr:uid="{00000000-0005-0000-0000-0000C8180000}"/>
    <cellStyle name="20% - Accent1 2 2 4 4 3 3 2 2 2" xfId="6515" xr:uid="{00000000-0005-0000-0000-0000C9180000}"/>
    <cellStyle name="20% - Accent1 2 2 4 4 3 3 2 3" xfId="6516" xr:uid="{00000000-0005-0000-0000-0000CA180000}"/>
    <cellStyle name="20% - Accent1 2 2 4 4 3 3 3" xfId="6517" xr:uid="{00000000-0005-0000-0000-0000CB180000}"/>
    <cellStyle name="20% - Accent1 2 2 4 4 3 3 3 2" xfId="6518" xr:uid="{00000000-0005-0000-0000-0000CC180000}"/>
    <cellStyle name="20% - Accent1 2 2 4 4 3 3 4" xfId="6519" xr:uid="{00000000-0005-0000-0000-0000CD180000}"/>
    <cellStyle name="20% - Accent1 2 2 4 4 3 4" xfId="6520" xr:uid="{00000000-0005-0000-0000-0000CE180000}"/>
    <cellStyle name="20% - Accent1 2 2 4 4 3 4 2" xfId="6521" xr:uid="{00000000-0005-0000-0000-0000CF180000}"/>
    <cellStyle name="20% - Accent1 2 2 4 4 3 4 2 2" xfId="6522" xr:uid="{00000000-0005-0000-0000-0000D0180000}"/>
    <cellStyle name="20% - Accent1 2 2 4 4 3 4 2 2 2" xfId="6523" xr:uid="{00000000-0005-0000-0000-0000D1180000}"/>
    <cellStyle name="20% - Accent1 2 2 4 4 3 4 2 3" xfId="6524" xr:uid="{00000000-0005-0000-0000-0000D2180000}"/>
    <cellStyle name="20% - Accent1 2 2 4 4 3 4 3" xfId="6525" xr:uid="{00000000-0005-0000-0000-0000D3180000}"/>
    <cellStyle name="20% - Accent1 2 2 4 4 3 4 3 2" xfId="6526" xr:uid="{00000000-0005-0000-0000-0000D4180000}"/>
    <cellStyle name="20% - Accent1 2 2 4 4 3 4 4" xfId="6527" xr:uid="{00000000-0005-0000-0000-0000D5180000}"/>
    <cellStyle name="20% - Accent1 2 2 4 4 3 5" xfId="6528" xr:uid="{00000000-0005-0000-0000-0000D6180000}"/>
    <cellStyle name="20% - Accent1 2 2 4 4 3 5 2" xfId="6529" xr:uid="{00000000-0005-0000-0000-0000D7180000}"/>
    <cellStyle name="20% - Accent1 2 2 4 4 3 5 2 2" xfId="6530" xr:uid="{00000000-0005-0000-0000-0000D8180000}"/>
    <cellStyle name="20% - Accent1 2 2 4 4 3 5 3" xfId="6531" xr:uid="{00000000-0005-0000-0000-0000D9180000}"/>
    <cellStyle name="20% - Accent1 2 2 4 4 3 6" xfId="6532" xr:uid="{00000000-0005-0000-0000-0000DA180000}"/>
    <cellStyle name="20% - Accent1 2 2 4 4 3 6 2" xfId="6533" xr:uid="{00000000-0005-0000-0000-0000DB180000}"/>
    <cellStyle name="20% - Accent1 2 2 4 4 3 6 2 2" xfId="6534" xr:uid="{00000000-0005-0000-0000-0000DC180000}"/>
    <cellStyle name="20% - Accent1 2 2 4 4 3 6 3" xfId="6535" xr:uid="{00000000-0005-0000-0000-0000DD180000}"/>
    <cellStyle name="20% - Accent1 2 2 4 4 3 7" xfId="6536" xr:uid="{00000000-0005-0000-0000-0000DE180000}"/>
    <cellStyle name="20% - Accent1 2 2 4 4 3 7 2" xfId="6537" xr:uid="{00000000-0005-0000-0000-0000DF180000}"/>
    <cellStyle name="20% - Accent1 2 2 4 4 3 8" xfId="6538" xr:uid="{00000000-0005-0000-0000-0000E0180000}"/>
    <cellStyle name="20% - Accent1 2 2 4 4 3 8 2" xfId="6539" xr:uid="{00000000-0005-0000-0000-0000E1180000}"/>
    <cellStyle name="20% - Accent1 2 2 4 4 3 9" xfId="6540" xr:uid="{00000000-0005-0000-0000-0000E2180000}"/>
    <cellStyle name="20% - Accent1 2 2 4 4 4" xfId="6541" xr:uid="{00000000-0005-0000-0000-0000E3180000}"/>
    <cellStyle name="20% - Accent1 2 2 4 4 4 2" xfId="6542" xr:uid="{00000000-0005-0000-0000-0000E4180000}"/>
    <cellStyle name="20% - Accent1 2 2 4 4 4 2 2" xfId="6543" xr:uid="{00000000-0005-0000-0000-0000E5180000}"/>
    <cellStyle name="20% - Accent1 2 2 4 4 4 2 2 2" xfId="6544" xr:uid="{00000000-0005-0000-0000-0000E6180000}"/>
    <cellStyle name="20% - Accent1 2 2 4 4 4 2 3" xfId="6545" xr:uid="{00000000-0005-0000-0000-0000E7180000}"/>
    <cellStyle name="20% - Accent1 2 2 4 4 4 3" xfId="6546" xr:uid="{00000000-0005-0000-0000-0000E8180000}"/>
    <cellStyle name="20% - Accent1 2 2 4 4 4 3 2" xfId="6547" xr:uid="{00000000-0005-0000-0000-0000E9180000}"/>
    <cellStyle name="20% - Accent1 2 2 4 4 4 4" xfId="6548" xr:uid="{00000000-0005-0000-0000-0000EA180000}"/>
    <cellStyle name="20% - Accent1 2 2 4 4 5" xfId="6549" xr:uid="{00000000-0005-0000-0000-0000EB180000}"/>
    <cellStyle name="20% - Accent1 2 2 4 4 5 2" xfId="6550" xr:uid="{00000000-0005-0000-0000-0000EC180000}"/>
    <cellStyle name="20% - Accent1 2 2 4 4 5 2 2" xfId="6551" xr:uid="{00000000-0005-0000-0000-0000ED180000}"/>
    <cellStyle name="20% - Accent1 2 2 4 4 5 2 2 2" xfId="6552" xr:uid="{00000000-0005-0000-0000-0000EE180000}"/>
    <cellStyle name="20% - Accent1 2 2 4 4 5 2 3" xfId="6553" xr:uid="{00000000-0005-0000-0000-0000EF180000}"/>
    <cellStyle name="20% - Accent1 2 2 4 4 5 3" xfId="6554" xr:uid="{00000000-0005-0000-0000-0000F0180000}"/>
    <cellStyle name="20% - Accent1 2 2 4 4 5 3 2" xfId="6555" xr:uid="{00000000-0005-0000-0000-0000F1180000}"/>
    <cellStyle name="20% - Accent1 2 2 4 4 5 4" xfId="6556" xr:uid="{00000000-0005-0000-0000-0000F2180000}"/>
    <cellStyle name="20% - Accent1 2 2 4 4 6" xfId="6557" xr:uid="{00000000-0005-0000-0000-0000F3180000}"/>
    <cellStyle name="20% - Accent1 2 2 4 4 6 2" xfId="6558" xr:uid="{00000000-0005-0000-0000-0000F4180000}"/>
    <cellStyle name="20% - Accent1 2 2 4 4 6 2 2" xfId="6559" xr:uid="{00000000-0005-0000-0000-0000F5180000}"/>
    <cellStyle name="20% - Accent1 2 2 4 4 6 2 2 2" xfId="6560" xr:uid="{00000000-0005-0000-0000-0000F6180000}"/>
    <cellStyle name="20% - Accent1 2 2 4 4 6 2 3" xfId="6561" xr:uid="{00000000-0005-0000-0000-0000F7180000}"/>
    <cellStyle name="20% - Accent1 2 2 4 4 6 3" xfId="6562" xr:uid="{00000000-0005-0000-0000-0000F8180000}"/>
    <cellStyle name="20% - Accent1 2 2 4 4 6 3 2" xfId="6563" xr:uid="{00000000-0005-0000-0000-0000F9180000}"/>
    <cellStyle name="20% - Accent1 2 2 4 4 6 4" xfId="6564" xr:uid="{00000000-0005-0000-0000-0000FA180000}"/>
    <cellStyle name="20% - Accent1 2 2 4 4 7" xfId="6565" xr:uid="{00000000-0005-0000-0000-0000FB180000}"/>
    <cellStyle name="20% - Accent1 2 2 4 4 7 2" xfId="6566" xr:uid="{00000000-0005-0000-0000-0000FC180000}"/>
    <cellStyle name="20% - Accent1 2 2 4 4 7 2 2" xfId="6567" xr:uid="{00000000-0005-0000-0000-0000FD180000}"/>
    <cellStyle name="20% - Accent1 2 2 4 4 7 3" xfId="6568" xr:uid="{00000000-0005-0000-0000-0000FE180000}"/>
    <cellStyle name="20% - Accent1 2 2 4 4 8" xfId="6569" xr:uid="{00000000-0005-0000-0000-0000FF180000}"/>
    <cellStyle name="20% - Accent1 2 2 4 4 8 2" xfId="6570" xr:uid="{00000000-0005-0000-0000-000000190000}"/>
    <cellStyle name="20% - Accent1 2 2 4 4 8 2 2" xfId="6571" xr:uid="{00000000-0005-0000-0000-000001190000}"/>
    <cellStyle name="20% - Accent1 2 2 4 4 8 3" xfId="6572" xr:uid="{00000000-0005-0000-0000-000002190000}"/>
    <cellStyle name="20% - Accent1 2 2 4 4 9" xfId="6573" xr:uid="{00000000-0005-0000-0000-000003190000}"/>
    <cellStyle name="20% - Accent1 2 2 4 4 9 2" xfId="6574" xr:uid="{00000000-0005-0000-0000-000004190000}"/>
    <cellStyle name="20% - Accent1 2 2 4 5" xfId="6575" xr:uid="{00000000-0005-0000-0000-000005190000}"/>
    <cellStyle name="20% - Accent1 2 2 4 5 10" xfId="6576" xr:uid="{00000000-0005-0000-0000-000006190000}"/>
    <cellStyle name="20% - Accent1 2 2 4 5 10 2" xfId="6577" xr:uid="{00000000-0005-0000-0000-000007190000}"/>
    <cellStyle name="20% - Accent1 2 2 4 5 11" xfId="6578" xr:uid="{00000000-0005-0000-0000-000008190000}"/>
    <cellStyle name="20% - Accent1 2 2 4 5 2" xfId="6579" xr:uid="{00000000-0005-0000-0000-000009190000}"/>
    <cellStyle name="20% - Accent1 2 2 4 5 2 2" xfId="6580" xr:uid="{00000000-0005-0000-0000-00000A190000}"/>
    <cellStyle name="20% - Accent1 2 2 4 5 2 2 2" xfId="6581" xr:uid="{00000000-0005-0000-0000-00000B190000}"/>
    <cellStyle name="20% - Accent1 2 2 4 5 2 2 2 2" xfId="6582" xr:uid="{00000000-0005-0000-0000-00000C190000}"/>
    <cellStyle name="20% - Accent1 2 2 4 5 2 2 2 2 2" xfId="6583" xr:uid="{00000000-0005-0000-0000-00000D190000}"/>
    <cellStyle name="20% - Accent1 2 2 4 5 2 2 2 3" xfId="6584" xr:uid="{00000000-0005-0000-0000-00000E190000}"/>
    <cellStyle name="20% - Accent1 2 2 4 5 2 2 3" xfId="6585" xr:uid="{00000000-0005-0000-0000-00000F190000}"/>
    <cellStyle name="20% - Accent1 2 2 4 5 2 2 3 2" xfId="6586" xr:uid="{00000000-0005-0000-0000-000010190000}"/>
    <cellStyle name="20% - Accent1 2 2 4 5 2 2 4" xfId="6587" xr:uid="{00000000-0005-0000-0000-000011190000}"/>
    <cellStyle name="20% - Accent1 2 2 4 5 2 3" xfId="6588" xr:uid="{00000000-0005-0000-0000-000012190000}"/>
    <cellStyle name="20% - Accent1 2 2 4 5 2 3 2" xfId="6589" xr:uid="{00000000-0005-0000-0000-000013190000}"/>
    <cellStyle name="20% - Accent1 2 2 4 5 2 3 2 2" xfId="6590" xr:uid="{00000000-0005-0000-0000-000014190000}"/>
    <cellStyle name="20% - Accent1 2 2 4 5 2 3 2 2 2" xfId="6591" xr:uid="{00000000-0005-0000-0000-000015190000}"/>
    <cellStyle name="20% - Accent1 2 2 4 5 2 3 2 3" xfId="6592" xr:uid="{00000000-0005-0000-0000-000016190000}"/>
    <cellStyle name="20% - Accent1 2 2 4 5 2 3 3" xfId="6593" xr:uid="{00000000-0005-0000-0000-000017190000}"/>
    <cellStyle name="20% - Accent1 2 2 4 5 2 3 3 2" xfId="6594" xr:uid="{00000000-0005-0000-0000-000018190000}"/>
    <cellStyle name="20% - Accent1 2 2 4 5 2 3 4" xfId="6595" xr:uid="{00000000-0005-0000-0000-000019190000}"/>
    <cellStyle name="20% - Accent1 2 2 4 5 2 4" xfId="6596" xr:uid="{00000000-0005-0000-0000-00001A190000}"/>
    <cellStyle name="20% - Accent1 2 2 4 5 2 4 2" xfId="6597" xr:uid="{00000000-0005-0000-0000-00001B190000}"/>
    <cellStyle name="20% - Accent1 2 2 4 5 2 4 2 2" xfId="6598" xr:uid="{00000000-0005-0000-0000-00001C190000}"/>
    <cellStyle name="20% - Accent1 2 2 4 5 2 4 2 2 2" xfId="6599" xr:uid="{00000000-0005-0000-0000-00001D190000}"/>
    <cellStyle name="20% - Accent1 2 2 4 5 2 4 2 3" xfId="6600" xr:uid="{00000000-0005-0000-0000-00001E190000}"/>
    <cellStyle name="20% - Accent1 2 2 4 5 2 4 3" xfId="6601" xr:uid="{00000000-0005-0000-0000-00001F190000}"/>
    <cellStyle name="20% - Accent1 2 2 4 5 2 4 3 2" xfId="6602" xr:uid="{00000000-0005-0000-0000-000020190000}"/>
    <cellStyle name="20% - Accent1 2 2 4 5 2 4 4" xfId="6603" xr:uid="{00000000-0005-0000-0000-000021190000}"/>
    <cellStyle name="20% - Accent1 2 2 4 5 2 5" xfId="6604" xr:uid="{00000000-0005-0000-0000-000022190000}"/>
    <cellStyle name="20% - Accent1 2 2 4 5 2 5 2" xfId="6605" xr:uid="{00000000-0005-0000-0000-000023190000}"/>
    <cellStyle name="20% - Accent1 2 2 4 5 2 5 2 2" xfId="6606" xr:uid="{00000000-0005-0000-0000-000024190000}"/>
    <cellStyle name="20% - Accent1 2 2 4 5 2 5 3" xfId="6607" xr:uid="{00000000-0005-0000-0000-000025190000}"/>
    <cellStyle name="20% - Accent1 2 2 4 5 2 6" xfId="6608" xr:uid="{00000000-0005-0000-0000-000026190000}"/>
    <cellStyle name="20% - Accent1 2 2 4 5 2 6 2" xfId="6609" xr:uid="{00000000-0005-0000-0000-000027190000}"/>
    <cellStyle name="20% - Accent1 2 2 4 5 2 6 2 2" xfId="6610" xr:uid="{00000000-0005-0000-0000-000028190000}"/>
    <cellStyle name="20% - Accent1 2 2 4 5 2 6 3" xfId="6611" xr:uid="{00000000-0005-0000-0000-000029190000}"/>
    <cellStyle name="20% - Accent1 2 2 4 5 2 7" xfId="6612" xr:uid="{00000000-0005-0000-0000-00002A190000}"/>
    <cellStyle name="20% - Accent1 2 2 4 5 2 7 2" xfId="6613" xr:uid="{00000000-0005-0000-0000-00002B190000}"/>
    <cellStyle name="20% - Accent1 2 2 4 5 2 8" xfId="6614" xr:uid="{00000000-0005-0000-0000-00002C190000}"/>
    <cellStyle name="20% - Accent1 2 2 4 5 2 8 2" xfId="6615" xr:uid="{00000000-0005-0000-0000-00002D190000}"/>
    <cellStyle name="20% - Accent1 2 2 4 5 2 9" xfId="6616" xr:uid="{00000000-0005-0000-0000-00002E190000}"/>
    <cellStyle name="20% - Accent1 2 2 4 5 3" xfId="6617" xr:uid="{00000000-0005-0000-0000-00002F190000}"/>
    <cellStyle name="20% - Accent1 2 2 4 5 3 2" xfId="6618" xr:uid="{00000000-0005-0000-0000-000030190000}"/>
    <cellStyle name="20% - Accent1 2 2 4 5 3 2 2" xfId="6619" xr:uid="{00000000-0005-0000-0000-000031190000}"/>
    <cellStyle name="20% - Accent1 2 2 4 5 3 2 2 2" xfId="6620" xr:uid="{00000000-0005-0000-0000-000032190000}"/>
    <cellStyle name="20% - Accent1 2 2 4 5 3 2 2 2 2" xfId="6621" xr:uid="{00000000-0005-0000-0000-000033190000}"/>
    <cellStyle name="20% - Accent1 2 2 4 5 3 2 2 3" xfId="6622" xr:uid="{00000000-0005-0000-0000-000034190000}"/>
    <cellStyle name="20% - Accent1 2 2 4 5 3 2 3" xfId="6623" xr:uid="{00000000-0005-0000-0000-000035190000}"/>
    <cellStyle name="20% - Accent1 2 2 4 5 3 2 3 2" xfId="6624" xr:uid="{00000000-0005-0000-0000-000036190000}"/>
    <cellStyle name="20% - Accent1 2 2 4 5 3 2 4" xfId="6625" xr:uid="{00000000-0005-0000-0000-000037190000}"/>
    <cellStyle name="20% - Accent1 2 2 4 5 3 3" xfId="6626" xr:uid="{00000000-0005-0000-0000-000038190000}"/>
    <cellStyle name="20% - Accent1 2 2 4 5 3 3 2" xfId="6627" xr:uid="{00000000-0005-0000-0000-000039190000}"/>
    <cellStyle name="20% - Accent1 2 2 4 5 3 3 2 2" xfId="6628" xr:uid="{00000000-0005-0000-0000-00003A190000}"/>
    <cellStyle name="20% - Accent1 2 2 4 5 3 3 2 2 2" xfId="6629" xr:uid="{00000000-0005-0000-0000-00003B190000}"/>
    <cellStyle name="20% - Accent1 2 2 4 5 3 3 2 3" xfId="6630" xr:uid="{00000000-0005-0000-0000-00003C190000}"/>
    <cellStyle name="20% - Accent1 2 2 4 5 3 3 3" xfId="6631" xr:uid="{00000000-0005-0000-0000-00003D190000}"/>
    <cellStyle name="20% - Accent1 2 2 4 5 3 3 3 2" xfId="6632" xr:uid="{00000000-0005-0000-0000-00003E190000}"/>
    <cellStyle name="20% - Accent1 2 2 4 5 3 3 4" xfId="6633" xr:uid="{00000000-0005-0000-0000-00003F190000}"/>
    <cellStyle name="20% - Accent1 2 2 4 5 3 4" xfId="6634" xr:uid="{00000000-0005-0000-0000-000040190000}"/>
    <cellStyle name="20% - Accent1 2 2 4 5 3 4 2" xfId="6635" xr:uid="{00000000-0005-0000-0000-000041190000}"/>
    <cellStyle name="20% - Accent1 2 2 4 5 3 4 2 2" xfId="6636" xr:uid="{00000000-0005-0000-0000-000042190000}"/>
    <cellStyle name="20% - Accent1 2 2 4 5 3 4 2 2 2" xfId="6637" xr:uid="{00000000-0005-0000-0000-000043190000}"/>
    <cellStyle name="20% - Accent1 2 2 4 5 3 4 2 3" xfId="6638" xr:uid="{00000000-0005-0000-0000-000044190000}"/>
    <cellStyle name="20% - Accent1 2 2 4 5 3 4 3" xfId="6639" xr:uid="{00000000-0005-0000-0000-000045190000}"/>
    <cellStyle name="20% - Accent1 2 2 4 5 3 4 3 2" xfId="6640" xr:uid="{00000000-0005-0000-0000-000046190000}"/>
    <cellStyle name="20% - Accent1 2 2 4 5 3 4 4" xfId="6641" xr:uid="{00000000-0005-0000-0000-000047190000}"/>
    <cellStyle name="20% - Accent1 2 2 4 5 3 5" xfId="6642" xr:uid="{00000000-0005-0000-0000-000048190000}"/>
    <cellStyle name="20% - Accent1 2 2 4 5 3 5 2" xfId="6643" xr:uid="{00000000-0005-0000-0000-000049190000}"/>
    <cellStyle name="20% - Accent1 2 2 4 5 3 5 2 2" xfId="6644" xr:uid="{00000000-0005-0000-0000-00004A190000}"/>
    <cellStyle name="20% - Accent1 2 2 4 5 3 5 3" xfId="6645" xr:uid="{00000000-0005-0000-0000-00004B190000}"/>
    <cellStyle name="20% - Accent1 2 2 4 5 3 6" xfId="6646" xr:uid="{00000000-0005-0000-0000-00004C190000}"/>
    <cellStyle name="20% - Accent1 2 2 4 5 3 6 2" xfId="6647" xr:uid="{00000000-0005-0000-0000-00004D190000}"/>
    <cellStyle name="20% - Accent1 2 2 4 5 3 6 2 2" xfId="6648" xr:uid="{00000000-0005-0000-0000-00004E190000}"/>
    <cellStyle name="20% - Accent1 2 2 4 5 3 6 3" xfId="6649" xr:uid="{00000000-0005-0000-0000-00004F190000}"/>
    <cellStyle name="20% - Accent1 2 2 4 5 3 7" xfId="6650" xr:uid="{00000000-0005-0000-0000-000050190000}"/>
    <cellStyle name="20% - Accent1 2 2 4 5 3 7 2" xfId="6651" xr:uid="{00000000-0005-0000-0000-000051190000}"/>
    <cellStyle name="20% - Accent1 2 2 4 5 3 8" xfId="6652" xr:uid="{00000000-0005-0000-0000-000052190000}"/>
    <cellStyle name="20% - Accent1 2 2 4 5 3 8 2" xfId="6653" xr:uid="{00000000-0005-0000-0000-000053190000}"/>
    <cellStyle name="20% - Accent1 2 2 4 5 3 9" xfId="6654" xr:uid="{00000000-0005-0000-0000-000054190000}"/>
    <cellStyle name="20% - Accent1 2 2 4 5 4" xfId="6655" xr:uid="{00000000-0005-0000-0000-000055190000}"/>
    <cellStyle name="20% - Accent1 2 2 4 5 4 2" xfId="6656" xr:uid="{00000000-0005-0000-0000-000056190000}"/>
    <cellStyle name="20% - Accent1 2 2 4 5 4 2 2" xfId="6657" xr:uid="{00000000-0005-0000-0000-000057190000}"/>
    <cellStyle name="20% - Accent1 2 2 4 5 4 2 2 2" xfId="6658" xr:uid="{00000000-0005-0000-0000-000058190000}"/>
    <cellStyle name="20% - Accent1 2 2 4 5 4 2 3" xfId="6659" xr:uid="{00000000-0005-0000-0000-000059190000}"/>
    <cellStyle name="20% - Accent1 2 2 4 5 4 3" xfId="6660" xr:uid="{00000000-0005-0000-0000-00005A190000}"/>
    <cellStyle name="20% - Accent1 2 2 4 5 4 3 2" xfId="6661" xr:uid="{00000000-0005-0000-0000-00005B190000}"/>
    <cellStyle name="20% - Accent1 2 2 4 5 4 4" xfId="6662" xr:uid="{00000000-0005-0000-0000-00005C190000}"/>
    <cellStyle name="20% - Accent1 2 2 4 5 5" xfId="6663" xr:uid="{00000000-0005-0000-0000-00005D190000}"/>
    <cellStyle name="20% - Accent1 2 2 4 5 5 2" xfId="6664" xr:uid="{00000000-0005-0000-0000-00005E190000}"/>
    <cellStyle name="20% - Accent1 2 2 4 5 5 2 2" xfId="6665" xr:uid="{00000000-0005-0000-0000-00005F190000}"/>
    <cellStyle name="20% - Accent1 2 2 4 5 5 2 2 2" xfId="6666" xr:uid="{00000000-0005-0000-0000-000060190000}"/>
    <cellStyle name="20% - Accent1 2 2 4 5 5 2 3" xfId="6667" xr:uid="{00000000-0005-0000-0000-000061190000}"/>
    <cellStyle name="20% - Accent1 2 2 4 5 5 3" xfId="6668" xr:uid="{00000000-0005-0000-0000-000062190000}"/>
    <cellStyle name="20% - Accent1 2 2 4 5 5 3 2" xfId="6669" xr:uid="{00000000-0005-0000-0000-000063190000}"/>
    <cellStyle name="20% - Accent1 2 2 4 5 5 4" xfId="6670" xr:uid="{00000000-0005-0000-0000-000064190000}"/>
    <cellStyle name="20% - Accent1 2 2 4 5 6" xfId="6671" xr:uid="{00000000-0005-0000-0000-000065190000}"/>
    <cellStyle name="20% - Accent1 2 2 4 5 6 2" xfId="6672" xr:uid="{00000000-0005-0000-0000-000066190000}"/>
    <cellStyle name="20% - Accent1 2 2 4 5 6 2 2" xfId="6673" xr:uid="{00000000-0005-0000-0000-000067190000}"/>
    <cellStyle name="20% - Accent1 2 2 4 5 6 2 2 2" xfId="6674" xr:uid="{00000000-0005-0000-0000-000068190000}"/>
    <cellStyle name="20% - Accent1 2 2 4 5 6 2 3" xfId="6675" xr:uid="{00000000-0005-0000-0000-000069190000}"/>
    <cellStyle name="20% - Accent1 2 2 4 5 6 3" xfId="6676" xr:uid="{00000000-0005-0000-0000-00006A190000}"/>
    <cellStyle name="20% - Accent1 2 2 4 5 6 3 2" xfId="6677" xr:uid="{00000000-0005-0000-0000-00006B190000}"/>
    <cellStyle name="20% - Accent1 2 2 4 5 6 4" xfId="6678" xr:uid="{00000000-0005-0000-0000-00006C190000}"/>
    <cellStyle name="20% - Accent1 2 2 4 5 7" xfId="6679" xr:uid="{00000000-0005-0000-0000-00006D190000}"/>
    <cellStyle name="20% - Accent1 2 2 4 5 7 2" xfId="6680" xr:uid="{00000000-0005-0000-0000-00006E190000}"/>
    <cellStyle name="20% - Accent1 2 2 4 5 7 2 2" xfId="6681" xr:uid="{00000000-0005-0000-0000-00006F190000}"/>
    <cellStyle name="20% - Accent1 2 2 4 5 7 3" xfId="6682" xr:uid="{00000000-0005-0000-0000-000070190000}"/>
    <cellStyle name="20% - Accent1 2 2 4 5 8" xfId="6683" xr:uid="{00000000-0005-0000-0000-000071190000}"/>
    <cellStyle name="20% - Accent1 2 2 4 5 8 2" xfId="6684" xr:uid="{00000000-0005-0000-0000-000072190000}"/>
    <cellStyle name="20% - Accent1 2 2 4 5 8 2 2" xfId="6685" xr:uid="{00000000-0005-0000-0000-000073190000}"/>
    <cellStyle name="20% - Accent1 2 2 4 5 8 3" xfId="6686" xr:uid="{00000000-0005-0000-0000-000074190000}"/>
    <cellStyle name="20% - Accent1 2 2 4 5 9" xfId="6687" xr:uid="{00000000-0005-0000-0000-000075190000}"/>
    <cellStyle name="20% - Accent1 2 2 4 5 9 2" xfId="6688" xr:uid="{00000000-0005-0000-0000-000076190000}"/>
    <cellStyle name="20% - Accent1 2 2 4 6" xfId="6689" xr:uid="{00000000-0005-0000-0000-000077190000}"/>
    <cellStyle name="20% - Accent1 2 2 4 6 10" xfId="6690" xr:uid="{00000000-0005-0000-0000-000078190000}"/>
    <cellStyle name="20% - Accent1 2 2 4 6 10 2" xfId="6691" xr:uid="{00000000-0005-0000-0000-000079190000}"/>
    <cellStyle name="20% - Accent1 2 2 4 6 11" xfId="6692" xr:uid="{00000000-0005-0000-0000-00007A190000}"/>
    <cellStyle name="20% - Accent1 2 2 4 6 2" xfId="6693" xr:uid="{00000000-0005-0000-0000-00007B190000}"/>
    <cellStyle name="20% - Accent1 2 2 4 6 2 2" xfId="6694" xr:uid="{00000000-0005-0000-0000-00007C190000}"/>
    <cellStyle name="20% - Accent1 2 2 4 6 2 2 2" xfId="6695" xr:uid="{00000000-0005-0000-0000-00007D190000}"/>
    <cellStyle name="20% - Accent1 2 2 4 6 2 2 2 2" xfId="6696" xr:uid="{00000000-0005-0000-0000-00007E190000}"/>
    <cellStyle name="20% - Accent1 2 2 4 6 2 2 2 2 2" xfId="6697" xr:uid="{00000000-0005-0000-0000-00007F190000}"/>
    <cellStyle name="20% - Accent1 2 2 4 6 2 2 2 3" xfId="6698" xr:uid="{00000000-0005-0000-0000-000080190000}"/>
    <cellStyle name="20% - Accent1 2 2 4 6 2 2 3" xfId="6699" xr:uid="{00000000-0005-0000-0000-000081190000}"/>
    <cellStyle name="20% - Accent1 2 2 4 6 2 2 3 2" xfId="6700" xr:uid="{00000000-0005-0000-0000-000082190000}"/>
    <cellStyle name="20% - Accent1 2 2 4 6 2 2 4" xfId="6701" xr:uid="{00000000-0005-0000-0000-000083190000}"/>
    <cellStyle name="20% - Accent1 2 2 4 6 2 3" xfId="6702" xr:uid="{00000000-0005-0000-0000-000084190000}"/>
    <cellStyle name="20% - Accent1 2 2 4 6 2 3 2" xfId="6703" xr:uid="{00000000-0005-0000-0000-000085190000}"/>
    <cellStyle name="20% - Accent1 2 2 4 6 2 3 2 2" xfId="6704" xr:uid="{00000000-0005-0000-0000-000086190000}"/>
    <cellStyle name="20% - Accent1 2 2 4 6 2 3 2 2 2" xfId="6705" xr:uid="{00000000-0005-0000-0000-000087190000}"/>
    <cellStyle name="20% - Accent1 2 2 4 6 2 3 2 3" xfId="6706" xr:uid="{00000000-0005-0000-0000-000088190000}"/>
    <cellStyle name="20% - Accent1 2 2 4 6 2 3 3" xfId="6707" xr:uid="{00000000-0005-0000-0000-000089190000}"/>
    <cellStyle name="20% - Accent1 2 2 4 6 2 3 3 2" xfId="6708" xr:uid="{00000000-0005-0000-0000-00008A190000}"/>
    <cellStyle name="20% - Accent1 2 2 4 6 2 3 4" xfId="6709" xr:uid="{00000000-0005-0000-0000-00008B190000}"/>
    <cellStyle name="20% - Accent1 2 2 4 6 2 4" xfId="6710" xr:uid="{00000000-0005-0000-0000-00008C190000}"/>
    <cellStyle name="20% - Accent1 2 2 4 6 2 4 2" xfId="6711" xr:uid="{00000000-0005-0000-0000-00008D190000}"/>
    <cellStyle name="20% - Accent1 2 2 4 6 2 4 2 2" xfId="6712" xr:uid="{00000000-0005-0000-0000-00008E190000}"/>
    <cellStyle name="20% - Accent1 2 2 4 6 2 4 2 2 2" xfId="6713" xr:uid="{00000000-0005-0000-0000-00008F190000}"/>
    <cellStyle name="20% - Accent1 2 2 4 6 2 4 2 3" xfId="6714" xr:uid="{00000000-0005-0000-0000-000090190000}"/>
    <cellStyle name="20% - Accent1 2 2 4 6 2 4 3" xfId="6715" xr:uid="{00000000-0005-0000-0000-000091190000}"/>
    <cellStyle name="20% - Accent1 2 2 4 6 2 4 3 2" xfId="6716" xr:uid="{00000000-0005-0000-0000-000092190000}"/>
    <cellStyle name="20% - Accent1 2 2 4 6 2 4 4" xfId="6717" xr:uid="{00000000-0005-0000-0000-000093190000}"/>
    <cellStyle name="20% - Accent1 2 2 4 6 2 5" xfId="6718" xr:uid="{00000000-0005-0000-0000-000094190000}"/>
    <cellStyle name="20% - Accent1 2 2 4 6 2 5 2" xfId="6719" xr:uid="{00000000-0005-0000-0000-000095190000}"/>
    <cellStyle name="20% - Accent1 2 2 4 6 2 5 2 2" xfId="6720" xr:uid="{00000000-0005-0000-0000-000096190000}"/>
    <cellStyle name="20% - Accent1 2 2 4 6 2 5 3" xfId="6721" xr:uid="{00000000-0005-0000-0000-000097190000}"/>
    <cellStyle name="20% - Accent1 2 2 4 6 2 6" xfId="6722" xr:uid="{00000000-0005-0000-0000-000098190000}"/>
    <cellStyle name="20% - Accent1 2 2 4 6 2 6 2" xfId="6723" xr:uid="{00000000-0005-0000-0000-000099190000}"/>
    <cellStyle name="20% - Accent1 2 2 4 6 2 6 2 2" xfId="6724" xr:uid="{00000000-0005-0000-0000-00009A190000}"/>
    <cellStyle name="20% - Accent1 2 2 4 6 2 6 3" xfId="6725" xr:uid="{00000000-0005-0000-0000-00009B190000}"/>
    <cellStyle name="20% - Accent1 2 2 4 6 2 7" xfId="6726" xr:uid="{00000000-0005-0000-0000-00009C190000}"/>
    <cellStyle name="20% - Accent1 2 2 4 6 2 7 2" xfId="6727" xr:uid="{00000000-0005-0000-0000-00009D190000}"/>
    <cellStyle name="20% - Accent1 2 2 4 6 2 8" xfId="6728" xr:uid="{00000000-0005-0000-0000-00009E190000}"/>
    <cellStyle name="20% - Accent1 2 2 4 6 2 8 2" xfId="6729" xr:uid="{00000000-0005-0000-0000-00009F190000}"/>
    <cellStyle name="20% - Accent1 2 2 4 6 2 9" xfId="6730" xr:uid="{00000000-0005-0000-0000-0000A0190000}"/>
    <cellStyle name="20% - Accent1 2 2 4 6 3" xfId="6731" xr:uid="{00000000-0005-0000-0000-0000A1190000}"/>
    <cellStyle name="20% - Accent1 2 2 4 6 3 2" xfId="6732" xr:uid="{00000000-0005-0000-0000-0000A2190000}"/>
    <cellStyle name="20% - Accent1 2 2 4 6 3 2 2" xfId="6733" xr:uid="{00000000-0005-0000-0000-0000A3190000}"/>
    <cellStyle name="20% - Accent1 2 2 4 6 3 2 2 2" xfId="6734" xr:uid="{00000000-0005-0000-0000-0000A4190000}"/>
    <cellStyle name="20% - Accent1 2 2 4 6 3 2 2 2 2" xfId="6735" xr:uid="{00000000-0005-0000-0000-0000A5190000}"/>
    <cellStyle name="20% - Accent1 2 2 4 6 3 2 2 3" xfId="6736" xr:uid="{00000000-0005-0000-0000-0000A6190000}"/>
    <cellStyle name="20% - Accent1 2 2 4 6 3 2 3" xfId="6737" xr:uid="{00000000-0005-0000-0000-0000A7190000}"/>
    <cellStyle name="20% - Accent1 2 2 4 6 3 2 3 2" xfId="6738" xr:uid="{00000000-0005-0000-0000-0000A8190000}"/>
    <cellStyle name="20% - Accent1 2 2 4 6 3 2 4" xfId="6739" xr:uid="{00000000-0005-0000-0000-0000A9190000}"/>
    <cellStyle name="20% - Accent1 2 2 4 6 3 3" xfId="6740" xr:uid="{00000000-0005-0000-0000-0000AA190000}"/>
    <cellStyle name="20% - Accent1 2 2 4 6 3 3 2" xfId="6741" xr:uid="{00000000-0005-0000-0000-0000AB190000}"/>
    <cellStyle name="20% - Accent1 2 2 4 6 3 3 2 2" xfId="6742" xr:uid="{00000000-0005-0000-0000-0000AC190000}"/>
    <cellStyle name="20% - Accent1 2 2 4 6 3 3 2 2 2" xfId="6743" xr:uid="{00000000-0005-0000-0000-0000AD190000}"/>
    <cellStyle name="20% - Accent1 2 2 4 6 3 3 2 3" xfId="6744" xr:uid="{00000000-0005-0000-0000-0000AE190000}"/>
    <cellStyle name="20% - Accent1 2 2 4 6 3 3 3" xfId="6745" xr:uid="{00000000-0005-0000-0000-0000AF190000}"/>
    <cellStyle name="20% - Accent1 2 2 4 6 3 3 3 2" xfId="6746" xr:uid="{00000000-0005-0000-0000-0000B0190000}"/>
    <cellStyle name="20% - Accent1 2 2 4 6 3 3 4" xfId="6747" xr:uid="{00000000-0005-0000-0000-0000B1190000}"/>
    <cellStyle name="20% - Accent1 2 2 4 6 3 4" xfId="6748" xr:uid="{00000000-0005-0000-0000-0000B2190000}"/>
    <cellStyle name="20% - Accent1 2 2 4 6 3 4 2" xfId="6749" xr:uid="{00000000-0005-0000-0000-0000B3190000}"/>
    <cellStyle name="20% - Accent1 2 2 4 6 3 4 2 2" xfId="6750" xr:uid="{00000000-0005-0000-0000-0000B4190000}"/>
    <cellStyle name="20% - Accent1 2 2 4 6 3 4 2 2 2" xfId="6751" xr:uid="{00000000-0005-0000-0000-0000B5190000}"/>
    <cellStyle name="20% - Accent1 2 2 4 6 3 4 2 3" xfId="6752" xr:uid="{00000000-0005-0000-0000-0000B6190000}"/>
    <cellStyle name="20% - Accent1 2 2 4 6 3 4 3" xfId="6753" xr:uid="{00000000-0005-0000-0000-0000B7190000}"/>
    <cellStyle name="20% - Accent1 2 2 4 6 3 4 3 2" xfId="6754" xr:uid="{00000000-0005-0000-0000-0000B8190000}"/>
    <cellStyle name="20% - Accent1 2 2 4 6 3 4 4" xfId="6755" xr:uid="{00000000-0005-0000-0000-0000B9190000}"/>
    <cellStyle name="20% - Accent1 2 2 4 6 3 5" xfId="6756" xr:uid="{00000000-0005-0000-0000-0000BA190000}"/>
    <cellStyle name="20% - Accent1 2 2 4 6 3 5 2" xfId="6757" xr:uid="{00000000-0005-0000-0000-0000BB190000}"/>
    <cellStyle name="20% - Accent1 2 2 4 6 3 5 2 2" xfId="6758" xr:uid="{00000000-0005-0000-0000-0000BC190000}"/>
    <cellStyle name="20% - Accent1 2 2 4 6 3 5 3" xfId="6759" xr:uid="{00000000-0005-0000-0000-0000BD190000}"/>
    <cellStyle name="20% - Accent1 2 2 4 6 3 6" xfId="6760" xr:uid="{00000000-0005-0000-0000-0000BE190000}"/>
    <cellStyle name="20% - Accent1 2 2 4 6 3 6 2" xfId="6761" xr:uid="{00000000-0005-0000-0000-0000BF190000}"/>
    <cellStyle name="20% - Accent1 2 2 4 6 3 6 2 2" xfId="6762" xr:uid="{00000000-0005-0000-0000-0000C0190000}"/>
    <cellStyle name="20% - Accent1 2 2 4 6 3 6 3" xfId="6763" xr:uid="{00000000-0005-0000-0000-0000C1190000}"/>
    <cellStyle name="20% - Accent1 2 2 4 6 3 7" xfId="6764" xr:uid="{00000000-0005-0000-0000-0000C2190000}"/>
    <cellStyle name="20% - Accent1 2 2 4 6 3 7 2" xfId="6765" xr:uid="{00000000-0005-0000-0000-0000C3190000}"/>
    <cellStyle name="20% - Accent1 2 2 4 6 3 8" xfId="6766" xr:uid="{00000000-0005-0000-0000-0000C4190000}"/>
    <cellStyle name="20% - Accent1 2 2 4 6 3 8 2" xfId="6767" xr:uid="{00000000-0005-0000-0000-0000C5190000}"/>
    <cellStyle name="20% - Accent1 2 2 4 6 3 9" xfId="6768" xr:uid="{00000000-0005-0000-0000-0000C6190000}"/>
    <cellStyle name="20% - Accent1 2 2 4 6 4" xfId="6769" xr:uid="{00000000-0005-0000-0000-0000C7190000}"/>
    <cellStyle name="20% - Accent1 2 2 4 6 4 2" xfId="6770" xr:uid="{00000000-0005-0000-0000-0000C8190000}"/>
    <cellStyle name="20% - Accent1 2 2 4 6 4 2 2" xfId="6771" xr:uid="{00000000-0005-0000-0000-0000C9190000}"/>
    <cellStyle name="20% - Accent1 2 2 4 6 4 2 2 2" xfId="6772" xr:uid="{00000000-0005-0000-0000-0000CA190000}"/>
    <cellStyle name="20% - Accent1 2 2 4 6 4 2 3" xfId="6773" xr:uid="{00000000-0005-0000-0000-0000CB190000}"/>
    <cellStyle name="20% - Accent1 2 2 4 6 4 3" xfId="6774" xr:uid="{00000000-0005-0000-0000-0000CC190000}"/>
    <cellStyle name="20% - Accent1 2 2 4 6 4 3 2" xfId="6775" xr:uid="{00000000-0005-0000-0000-0000CD190000}"/>
    <cellStyle name="20% - Accent1 2 2 4 6 4 4" xfId="6776" xr:uid="{00000000-0005-0000-0000-0000CE190000}"/>
    <cellStyle name="20% - Accent1 2 2 4 6 5" xfId="6777" xr:uid="{00000000-0005-0000-0000-0000CF190000}"/>
    <cellStyle name="20% - Accent1 2 2 4 6 5 2" xfId="6778" xr:uid="{00000000-0005-0000-0000-0000D0190000}"/>
    <cellStyle name="20% - Accent1 2 2 4 6 5 2 2" xfId="6779" xr:uid="{00000000-0005-0000-0000-0000D1190000}"/>
    <cellStyle name="20% - Accent1 2 2 4 6 5 2 2 2" xfId="6780" xr:uid="{00000000-0005-0000-0000-0000D2190000}"/>
    <cellStyle name="20% - Accent1 2 2 4 6 5 2 3" xfId="6781" xr:uid="{00000000-0005-0000-0000-0000D3190000}"/>
    <cellStyle name="20% - Accent1 2 2 4 6 5 3" xfId="6782" xr:uid="{00000000-0005-0000-0000-0000D4190000}"/>
    <cellStyle name="20% - Accent1 2 2 4 6 5 3 2" xfId="6783" xr:uid="{00000000-0005-0000-0000-0000D5190000}"/>
    <cellStyle name="20% - Accent1 2 2 4 6 5 4" xfId="6784" xr:uid="{00000000-0005-0000-0000-0000D6190000}"/>
    <cellStyle name="20% - Accent1 2 2 4 6 6" xfId="6785" xr:uid="{00000000-0005-0000-0000-0000D7190000}"/>
    <cellStyle name="20% - Accent1 2 2 4 6 6 2" xfId="6786" xr:uid="{00000000-0005-0000-0000-0000D8190000}"/>
    <cellStyle name="20% - Accent1 2 2 4 6 6 2 2" xfId="6787" xr:uid="{00000000-0005-0000-0000-0000D9190000}"/>
    <cellStyle name="20% - Accent1 2 2 4 6 6 2 2 2" xfId="6788" xr:uid="{00000000-0005-0000-0000-0000DA190000}"/>
    <cellStyle name="20% - Accent1 2 2 4 6 6 2 3" xfId="6789" xr:uid="{00000000-0005-0000-0000-0000DB190000}"/>
    <cellStyle name="20% - Accent1 2 2 4 6 6 3" xfId="6790" xr:uid="{00000000-0005-0000-0000-0000DC190000}"/>
    <cellStyle name="20% - Accent1 2 2 4 6 6 3 2" xfId="6791" xr:uid="{00000000-0005-0000-0000-0000DD190000}"/>
    <cellStyle name="20% - Accent1 2 2 4 6 6 4" xfId="6792" xr:uid="{00000000-0005-0000-0000-0000DE190000}"/>
    <cellStyle name="20% - Accent1 2 2 4 6 7" xfId="6793" xr:uid="{00000000-0005-0000-0000-0000DF190000}"/>
    <cellStyle name="20% - Accent1 2 2 4 6 7 2" xfId="6794" xr:uid="{00000000-0005-0000-0000-0000E0190000}"/>
    <cellStyle name="20% - Accent1 2 2 4 6 7 2 2" xfId="6795" xr:uid="{00000000-0005-0000-0000-0000E1190000}"/>
    <cellStyle name="20% - Accent1 2 2 4 6 7 3" xfId="6796" xr:uid="{00000000-0005-0000-0000-0000E2190000}"/>
    <cellStyle name="20% - Accent1 2 2 4 6 8" xfId="6797" xr:uid="{00000000-0005-0000-0000-0000E3190000}"/>
    <cellStyle name="20% - Accent1 2 2 4 6 8 2" xfId="6798" xr:uid="{00000000-0005-0000-0000-0000E4190000}"/>
    <cellStyle name="20% - Accent1 2 2 4 6 8 2 2" xfId="6799" xr:uid="{00000000-0005-0000-0000-0000E5190000}"/>
    <cellStyle name="20% - Accent1 2 2 4 6 8 3" xfId="6800" xr:uid="{00000000-0005-0000-0000-0000E6190000}"/>
    <cellStyle name="20% - Accent1 2 2 4 6 9" xfId="6801" xr:uid="{00000000-0005-0000-0000-0000E7190000}"/>
    <cellStyle name="20% - Accent1 2 2 4 6 9 2" xfId="6802" xr:uid="{00000000-0005-0000-0000-0000E8190000}"/>
    <cellStyle name="20% - Accent1 2 2 4 7" xfId="6803" xr:uid="{00000000-0005-0000-0000-0000E9190000}"/>
    <cellStyle name="20% - Accent1 2 2 4 7 2" xfId="6804" xr:uid="{00000000-0005-0000-0000-0000EA190000}"/>
    <cellStyle name="20% - Accent1 2 2 4 7 2 2" xfId="6805" xr:uid="{00000000-0005-0000-0000-0000EB190000}"/>
    <cellStyle name="20% - Accent1 2 2 4 7 2 2 2" xfId="6806" xr:uid="{00000000-0005-0000-0000-0000EC190000}"/>
    <cellStyle name="20% - Accent1 2 2 4 7 2 2 2 2" xfId="6807" xr:uid="{00000000-0005-0000-0000-0000ED190000}"/>
    <cellStyle name="20% - Accent1 2 2 4 7 2 2 3" xfId="6808" xr:uid="{00000000-0005-0000-0000-0000EE190000}"/>
    <cellStyle name="20% - Accent1 2 2 4 7 2 3" xfId="6809" xr:uid="{00000000-0005-0000-0000-0000EF190000}"/>
    <cellStyle name="20% - Accent1 2 2 4 7 2 3 2" xfId="6810" xr:uid="{00000000-0005-0000-0000-0000F0190000}"/>
    <cellStyle name="20% - Accent1 2 2 4 7 2 4" xfId="6811" xr:uid="{00000000-0005-0000-0000-0000F1190000}"/>
    <cellStyle name="20% - Accent1 2 2 4 7 3" xfId="6812" xr:uid="{00000000-0005-0000-0000-0000F2190000}"/>
    <cellStyle name="20% - Accent1 2 2 4 7 3 2" xfId="6813" xr:uid="{00000000-0005-0000-0000-0000F3190000}"/>
    <cellStyle name="20% - Accent1 2 2 4 7 3 2 2" xfId="6814" xr:uid="{00000000-0005-0000-0000-0000F4190000}"/>
    <cellStyle name="20% - Accent1 2 2 4 7 3 2 2 2" xfId="6815" xr:uid="{00000000-0005-0000-0000-0000F5190000}"/>
    <cellStyle name="20% - Accent1 2 2 4 7 3 2 3" xfId="6816" xr:uid="{00000000-0005-0000-0000-0000F6190000}"/>
    <cellStyle name="20% - Accent1 2 2 4 7 3 3" xfId="6817" xr:uid="{00000000-0005-0000-0000-0000F7190000}"/>
    <cellStyle name="20% - Accent1 2 2 4 7 3 3 2" xfId="6818" xr:uid="{00000000-0005-0000-0000-0000F8190000}"/>
    <cellStyle name="20% - Accent1 2 2 4 7 3 4" xfId="6819" xr:uid="{00000000-0005-0000-0000-0000F9190000}"/>
    <cellStyle name="20% - Accent1 2 2 4 7 4" xfId="6820" xr:uid="{00000000-0005-0000-0000-0000FA190000}"/>
    <cellStyle name="20% - Accent1 2 2 4 7 4 2" xfId="6821" xr:uid="{00000000-0005-0000-0000-0000FB190000}"/>
    <cellStyle name="20% - Accent1 2 2 4 7 4 2 2" xfId="6822" xr:uid="{00000000-0005-0000-0000-0000FC190000}"/>
    <cellStyle name="20% - Accent1 2 2 4 7 4 2 2 2" xfId="6823" xr:uid="{00000000-0005-0000-0000-0000FD190000}"/>
    <cellStyle name="20% - Accent1 2 2 4 7 4 2 3" xfId="6824" xr:uid="{00000000-0005-0000-0000-0000FE190000}"/>
    <cellStyle name="20% - Accent1 2 2 4 7 4 3" xfId="6825" xr:uid="{00000000-0005-0000-0000-0000FF190000}"/>
    <cellStyle name="20% - Accent1 2 2 4 7 4 3 2" xfId="6826" xr:uid="{00000000-0005-0000-0000-0000001A0000}"/>
    <cellStyle name="20% - Accent1 2 2 4 7 4 4" xfId="6827" xr:uid="{00000000-0005-0000-0000-0000011A0000}"/>
    <cellStyle name="20% - Accent1 2 2 4 7 5" xfId="6828" xr:uid="{00000000-0005-0000-0000-0000021A0000}"/>
    <cellStyle name="20% - Accent1 2 2 4 7 5 2" xfId="6829" xr:uid="{00000000-0005-0000-0000-0000031A0000}"/>
    <cellStyle name="20% - Accent1 2 2 4 7 5 2 2" xfId="6830" xr:uid="{00000000-0005-0000-0000-0000041A0000}"/>
    <cellStyle name="20% - Accent1 2 2 4 7 5 3" xfId="6831" xr:uid="{00000000-0005-0000-0000-0000051A0000}"/>
    <cellStyle name="20% - Accent1 2 2 4 7 6" xfId="6832" xr:uid="{00000000-0005-0000-0000-0000061A0000}"/>
    <cellStyle name="20% - Accent1 2 2 4 7 6 2" xfId="6833" xr:uid="{00000000-0005-0000-0000-0000071A0000}"/>
    <cellStyle name="20% - Accent1 2 2 4 7 6 2 2" xfId="6834" xr:uid="{00000000-0005-0000-0000-0000081A0000}"/>
    <cellStyle name="20% - Accent1 2 2 4 7 6 3" xfId="6835" xr:uid="{00000000-0005-0000-0000-0000091A0000}"/>
    <cellStyle name="20% - Accent1 2 2 4 7 7" xfId="6836" xr:uid="{00000000-0005-0000-0000-00000A1A0000}"/>
    <cellStyle name="20% - Accent1 2 2 4 7 7 2" xfId="6837" xr:uid="{00000000-0005-0000-0000-00000B1A0000}"/>
    <cellStyle name="20% - Accent1 2 2 4 7 8" xfId="6838" xr:uid="{00000000-0005-0000-0000-00000C1A0000}"/>
    <cellStyle name="20% - Accent1 2 2 4 7 8 2" xfId="6839" xr:uid="{00000000-0005-0000-0000-00000D1A0000}"/>
    <cellStyle name="20% - Accent1 2 2 4 7 9" xfId="6840" xr:uid="{00000000-0005-0000-0000-00000E1A0000}"/>
    <cellStyle name="20% - Accent1 2 2 4 8" xfId="6841" xr:uid="{00000000-0005-0000-0000-00000F1A0000}"/>
    <cellStyle name="20% - Accent1 2 2 4 8 2" xfId="6842" xr:uid="{00000000-0005-0000-0000-0000101A0000}"/>
    <cellStyle name="20% - Accent1 2 2 4 8 2 2" xfId="6843" xr:uid="{00000000-0005-0000-0000-0000111A0000}"/>
    <cellStyle name="20% - Accent1 2 2 4 8 2 2 2" xfId="6844" xr:uid="{00000000-0005-0000-0000-0000121A0000}"/>
    <cellStyle name="20% - Accent1 2 2 4 8 2 2 2 2" xfId="6845" xr:uid="{00000000-0005-0000-0000-0000131A0000}"/>
    <cellStyle name="20% - Accent1 2 2 4 8 2 2 3" xfId="6846" xr:uid="{00000000-0005-0000-0000-0000141A0000}"/>
    <cellStyle name="20% - Accent1 2 2 4 8 2 3" xfId="6847" xr:uid="{00000000-0005-0000-0000-0000151A0000}"/>
    <cellStyle name="20% - Accent1 2 2 4 8 2 3 2" xfId="6848" xr:uid="{00000000-0005-0000-0000-0000161A0000}"/>
    <cellStyle name="20% - Accent1 2 2 4 8 2 4" xfId="6849" xr:uid="{00000000-0005-0000-0000-0000171A0000}"/>
    <cellStyle name="20% - Accent1 2 2 4 8 3" xfId="6850" xr:uid="{00000000-0005-0000-0000-0000181A0000}"/>
    <cellStyle name="20% - Accent1 2 2 4 8 3 2" xfId="6851" xr:uid="{00000000-0005-0000-0000-0000191A0000}"/>
    <cellStyle name="20% - Accent1 2 2 4 8 3 2 2" xfId="6852" xr:uid="{00000000-0005-0000-0000-00001A1A0000}"/>
    <cellStyle name="20% - Accent1 2 2 4 8 3 2 2 2" xfId="6853" xr:uid="{00000000-0005-0000-0000-00001B1A0000}"/>
    <cellStyle name="20% - Accent1 2 2 4 8 3 2 3" xfId="6854" xr:uid="{00000000-0005-0000-0000-00001C1A0000}"/>
    <cellStyle name="20% - Accent1 2 2 4 8 3 3" xfId="6855" xr:uid="{00000000-0005-0000-0000-00001D1A0000}"/>
    <cellStyle name="20% - Accent1 2 2 4 8 3 3 2" xfId="6856" xr:uid="{00000000-0005-0000-0000-00001E1A0000}"/>
    <cellStyle name="20% - Accent1 2 2 4 8 3 4" xfId="6857" xr:uid="{00000000-0005-0000-0000-00001F1A0000}"/>
    <cellStyle name="20% - Accent1 2 2 4 8 4" xfId="6858" xr:uid="{00000000-0005-0000-0000-0000201A0000}"/>
    <cellStyle name="20% - Accent1 2 2 4 8 4 2" xfId="6859" xr:uid="{00000000-0005-0000-0000-0000211A0000}"/>
    <cellStyle name="20% - Accent1 2 2 4 8 4 2 2" xfId="6860" xr:uid="{00000000-0005-0000-0000-0000221A0000}"/>
    <cellStyle name="20% - Accent1 2 2 4 8 4 2 2 2" xfId="6861" xr:uid="{00000000-0005-0000-0000-0000231A0000}"/>
    <cellStyle name="20% - Accent1 2 2 4 8 4 2 3" xfId="6862" xr:uid="{00000000-0005-0000-0000-0000241A0000}"/>
    <cellStyle name="20% - Accent1 2 2 4 8 4 3" xfId="6863" xr:uid="{00000000-0005-0000-0000-0000251A0000}"/>
    <cellStyle name="20% - Accent1 2 2 4 8 4 3 2" xfId="6864" xr:uid="{00000000-0005-0000-0000-0000261A0000}"/>
    <cellStyle name="20% - Accent1 2 2 4 8 4 4" xfId="6865" xr:uid="{00000000-0005-0000-0000-0000271A0000}"/>
    <cellStyle name="20% - Accent1 2 2 4 8 5" xfId="6866" xr:uid="{00000000-0005-0000-0000-0000281A0000}"/>
    <cellStyle name="20% - Accent1 2 2 4 8 5 2" xfId="6867" xr:uid="{00000000-0005-0000-0000-0000291A0000}"/>
    <cellStyle name="20% - Accent1 2 2 4 8 5 2 2" xfId="6868" xr:uid="{00000000-0005-0000-0000-00002A1A0000}"/>
    <cellStyle name="20% - Accent1 2 2 4 8 5 3" xfId="6869" xr:uid="{00000000-0005-0000-0000-00002B1A0000}"/>
    <cellStyle name="20% - Accent1 2 2 4 8 6" xfId="6870" xr:uid="{00000000-0005-0000-0000-00002C1A0000}"/>
    <cellStyle name="20% - Accent1 2 2 4 8 6 2" xfId="6871" xr:uid="{00000000-0005-0000-0000-00002D1A0000}"/>
    <cellStyle name="20% - Accent1 2 2 4 8 6 2 2" xfId="6872" xr:uid="{00000000-0005-0000-0000-00002E1A0000}"/>
    <cellStyle name="20% - Accent1 2 2 4 8 6 3" xfId="6873" xr:uid="{00000000-0005-0000-0000-00002F1A0000}"/>
    <cellStyle name="20% - Accent1 2 2 4 8 7" xfId="6874" xr:uid="{00000000-0005-0000-0000-0000301A0000}"/>
    <cellStyle name="20% - Accent1 2 2 4 8 7 2" xfId="6875" xr:uid="{00000000-0005-0000-0000-0000311A0000}"/>
    <cellStyle name="20% - Accent1 2 2 4 8 8" xfId="6876" xr:uid="{00000000-0005-0000-0000-0000321A0000}"/>
    <cellStyle name="20% - Accent1 2 2 4 8 8 2" xfId="6877" xr:uid="{00000000-0005-0000-0000-0000331A0000}"/>
    <cellStyle name="20% - Accent1 2 2 4 8 9" xfId="6878" xr:uid="{00000000-0005-0000-0000-0000341A0000}"/>
    <cellStyle name="20% - Accent1 2 2 4 9" xfId="6879" xr:uid="{00000000-0005-0000-0000-0000351A0000}"/>
    <cellStyle name="20% - Accent1 2 2 4 9 2" xfId="6880" xr:uid="{00000000-0005-0000-0000-0000361A0000}"/>
    <cellStyle name="20% - Accent1 2 2 4 9 2 2" xfId="6881" xr:uid="{00000000-0005-0000-0000-0000371A0000}"/>
    <cellStyle name="20% - Accent1 2 2 4 9 2 2 2" xfId="6882" xr:uid="{00000000-0005-0000-0000-0000381A0000}"/>
    <cellStyle name="20% - Accent1 2 2 4 9 2 3" xfId="6883" xr:uid="{00000000-0005-0000-0000-0000391A0000}"/>
    <cellStyle name="20% - Accent1 2 2 4 9 3" xfId="6884" xr:uid="{00000000-0005-0000-0000-00003A1A0000}"/>
    <cellStyle name="20% - Accent1 2 2 4 9 3 2" xfId="6885" xr:uid="{00000000-0005-0000-0000-00003B1A0000}"/>
    <cellStyle name="20% - Accent1 2 2 4 9 4" xfId="6886" xr:uid="{00000000-0005-0000-0000-00003C1A0000}"/>
    <cellStyle name="20% - Accent1 2 2 5" xfId="6887" xr:uid="{00000000-0005-0000-0000-00003D1A0000}"/>
    <cellStyle name="20% - Accent1 2 2 5 10" xfId="6888" xr:uid="{00000000-0005-0000-0000-00003E1A0000}"/>
    <cellStyle name="20% - Accent1 2 2 5 10 2" xfId="6889" xr:uid="{00000000-0005-0000-0000-00003F1A0000}"/>
    <cellStyle name="20% - Accent1 2 2 5 10 2 2" xfId="6890" xr:uid="{00000000-0005-0000-0000-0000401A0000}"/>
    <cellStyle name="20% - Accent1 2 2 5 10 2 2 2" xfId="6891" xr:uid="{00000000-0005-0000-0000-0000411A0000}"/>
    <cellStyle name="20% - Accent1 2 2 5 10 2 3" xfId="6892" xr:uid="{00000000-0005-0000-0000-0000421A0000}"/>
    <cellStyle name="20% - Accent1 2 2 5 10 3" xfId="6893" xr:uid="{00000000-0005-0000-0000-0000431A0000}"/>
    <cellStyle name="20% - Accent1 2 2 5 10 3 2" xfId="6894" xr:uid="{00000000-0005-0000-0000-0000441A0000}"/>
    <cellStyle name="20% - Accent1 2 2 5 10 4" xfId="6895" xr:uid="{00000000-0005-0000-0000-0000451A0000}"/>
    <cellStyle name="20% - Accent1 2 2 5 11" xfId="6896" xr:uid="{00000000-0005-0000-0000-0000461A0000}"/>
    <cellStyle name="20% - Accent1 2 2 5 11 2" xfId="6897" xr:uid="{00000000-0005-0000-0000-0000471A0000}"/>
    <cellStyle name="20% - Accent1 2 2 5 11 2 2" xfId="6898" xr:uid="{00000000-0005-0000-0000-0000481A0000}"/>
    <cellStyle name="20% - Accent1 2 2 5 11 3" xfId="6899" xr:uid="{00000000-0005-0000-0000-0000491A0000}"/>
    <cellStyle name="20% - Accent1 2 2 5 12" xfId="6900" xr:uid="{00000000-0005-0000-0000-00004A1A0000}"/>
    <cellStyle name="20% - Accent1 2 2 5 12 2" xfId="6901" xr:uid="{00000000-0005-0000-0000-00004B1A0000}"/>
    <cellStyle name="20% - Accent1 2 2 5 12 2 2" xfId="6902" xr:uid="{00000000-0005-0000-0000-00004C1A0000}"/>
    <cellStyle name="20% - Accent1 2 2 5 12 3" xfId="6903" xr:uid="{00000000-0005-0000-0000-00004D1A0000}"/>
    <cellStyle name="20% - Accent1 2 2 5 13" xfId="6904" xr:uid="{00000000-0005-0000-0000-00004E1A0000}"/>
    <cellStyle name="20% - Accent1 2 2 5 13 2" xfId="6905" xr:uid="{00000000-0005-0000-0000-00004F1A0000}"/>
    <cellStyle name="20% - Accent1 2 2 5 14" xfId="6906" xr:uid="{00000000-0005-0000-0000-0000501A0000}"/>
    <cellStyle name="20% - Accent1 2 2 5 14 2" xfId="6907" xr:uid="{00000000-0005-0000-0000-0000511A0000}"/>
    <cellStyle name="20% - Accent1 2 2 5 15" xfId="6908" xr:uid="{00000000-0005-0000-0000-0000521A0000}"/>
    <cellStyle name="20% - Accent1 2 2 5 2" xfId="6909" xr:uid="{00000000-0005-0000-0000-0000531A0000}"/>
    <cellStyle name="20% - Accent1 2 2 5 2 10" xfId="6910" xr:uid="{00000000-0005-0000-0000-0000541A0000}"/>
    <cellStyle name="20% - Accent1 2 2 5 2 10 2" xfId="6911" xr:uid="{00000000-0005-0000-0000-0000551A0000}"/>
    <cellStyle name="20% - Accent1 2 2 5 2 10 2 2" xfId="6912" xr:uid="{00000000-0005-0000-0000-0000561A0000}"/>
    <cellStyle name="20% - Accent1 2 2 5 2 10 3" xfId="6913" xr:uid="{00000000-0005-0000-0000-0000571A0000}"/>
    <cellStyle name="20% - Accent1 2 2 5 2 11" xfId="6914" xr:uid="{00000000-0005-0000-0000-0000581A0000}"/>
    <cellStyle name="20% - Accent1 2 2 5 2 11 2" xfId="6915" xr:uid="{00000000-0005-0000-0000-0000591A0000}"/>
    <cellStyle name="20% - Accent1 2 2 5 2 11 2 2" xfId="6916" xr:uid="{00000000-0005-0000-0000-00005A1A0000}"/>
    <cellStyle name="20% - Accent1 2 2 5 2 11 3" xfId="6917" xr:uid="{00000000-0005-0000-0000-00005B1A0000}"/>
    <cellStyle name="20% - Accent1 2 2 5 2 12" xfId="6918" xr:uid="{00000000-0005-0000-0000-00005C1A0000}"/>
    <cellStyle name="20% - Accent1 2 2 5 2 12 2" xfId="6919" xr:uid="{00000000-0005-0000-0000-00005D1A0000}"/>
    <cellStyle name="20% - Accent1 2 2 5 2 13" xfId="6920" xr:uid="{00000000-0005-0000-0000-00005E1A0000}"/>
    <cellStyle name="20% - Accent1 2 2 5 2 13 2" xfId="6921" xr:uid="{00000000-0005-0000-0000-00005F1A0000}"/>
    <cellStyle name="20% - Accent1 2 2 5 2 14" xfId="6922" xr:uid="{00000000-0005-0000-0000-0000601A0000}"/>
    <cellStyle name="20% - Accent1 2 2 5 2 2" xfId="6923" xr:uid="{00000000-0005-0000-0000-0000611A0000}"/>
    <cellStyle name="20% - Accent1 2 2 5 2 2 10" xfId="6924" xr:uid="{00000000-0005-0000-0000-0000621A0000}"/>
    <cellStyle name="20% - Accent1 2 2 5 2 2 10 2" xfId="6925" xr:uid="{00000000-0005-0000-0000-0000631A0000}"/>
    <cellStyle name="20% - Accent1 2 2 5 2 2 11" xfId="6926" xr:uid="{00000000-0005-0000-0000-0000641A0000}"/>
    <cellStyle name="20% - Accent1 2 2 5 2 2 2" xfId="6927" xr:uid="{00000000-0005-0000-0000-0000651A0000}"/>
    <cellStyle name="20% - Accent1 2 2 5 2 2 2 2" xfId="6928" xr:uid="{00000000-0005-0000-0000-0000661A0000}"/>
    <cellStyle name="20% - Accent1 2 2 5 2 2 2 2 2" xfId="6929" xr:uid="{00000000-0005-0000-0000-0000671A0000}"/>
    <cellStyle name="20% - Accent1 2 2 5 2 2 2 2 2 2" xfId="6930" xr:uid="{00000000-0005-0000-0000-0000681A0000}"/>
    <cellStyle name="20% - Accent1 2 2 5 2 2 2 2 2 2 2" xfId="6931" xr:uid="{00000000-0005-0000-0000-0000691A0000}"/>
    <cellStyle name="20% - Accent1 2 2 5 2 2 2 2 2 3" xfId="6932" xr:uid="{00000000-0005-0000-0000-00006A1A0000}"/>
    <cellStyle name="20% - Accent1 2 2 5 2 2 2 2 3" xfId="6933" xr:uid="{00000000-0005-0000-0000-00006B1A0000}"/>
    <cellStyle name="20% - Accent1 2 2 5 2 2 2 2 3 2" xfId="6934" xr:uid="{00000000-0005-0000-0000-00006C1A0000}"/>
    <cellStyle name="20% - Accent1 2 2 5 2 2 2 2 4" xfId="6935" xr:uid="{00000000-0005-0000-0000-00006D1A0000}"/>
    <cellStyle name="20% - Accent1 2 2 5 2 2 2 3" xfId="6936" xr:uid="{00000000-0005-0000-0000-00006E1A0000}"/>
    <cellStyle name="20% - Accent1 2 2 5 2 2 2 3 2" xfId="6937" xr:uid="{00000000-0005-0000-0000-00006F1A0000}"/>
    <cellStyle name="20% - Accent1 2 2 5 2 2 2 3 2 2" xfId="6938" xr:uid="{00000000-0005-0000-0000-0000701A0000}"/>
    <cellStyle name="20% - Accent1 2 2 5 2 2 2 3 2 2 2" xfId="6939" xr:uid="{00000000-0005-0000-0000-0000711A0000}"/>
    <cellStyle name="20% - Accent1 2 2 5 2 2 2 3 2 3" xfId="6940" xr:uid="{00000000-0005-0000-0000-0000721A0000}"/>
    <cellStyle name="20% - Accent1 2 2 5 2 2 2 3 3" xfId="6941" xr:uid="{00000000-0005-0000-0000-0000731A0000}"/>
    <cellStyle name="20% - Accent1 2 2 5 2 2 2 3 3 2" xfId="6942" xr:uid="{00000000-0005-0000-0000-0000741A0000}"/>
    <cellStyle name="20% - Accent1 2 2 5 2 2 2 3 4" xfId="6943" xr:uid="{00000000-0005-0000-0000-0000751A0000}"/>
    <cellStyle name="20% - Accent1 2 2 5 2 2 2 4" xfId="6944" xr:uid="{00000000-0005-0000-0000-0000761A0000}"/>
    <cellStyle name="20% - Accent1 2 2 5 2 2 2 4 2" xfId="6945" xr:uid="{00000000-0005-0000-0000-0000771A0000}"/>
    <cellStyle name="20% - Accent1 2 2 5 2 2 2 4 2 2" xfId="6946" xr:uid="{00000000-0005-0000-0000-0000781A0000}"/>
    <cellStyle name="20% - Accent1 2 2 5 2 2 2 4 2 2 2" xfId="6947" xr:uid="{00000000-0005-0000-0000-0000791A0000}"/>
    <cellStyle name="20% - Accent1 2 2 5 2 2 2 4 2 3" xfId="6948" xr:uid="{00000000-0005-0000-0000-00007A1A0000}"/>
    <cellStyle name="20% - Accent1 2 2 5 2 2 2 4 3" xfId="6949" xr:uid="{00000000-0005-0000-0000-00007B1A0000}"/>
    <cellStyle name="20% - Accent1 2 2 5 2 2 2 4 3 2" xfId="6950" xr:uid="{00000000-0005-0000-0000-00007C1A0000}"/>
    <cellStyle name="20% - Accent1 2 2 5 2 2 2 4 4" xfId="6951" xr:uid="{00000000-0005-0000-0000-00007D1A0000}"/>
    <cellStyle name="20% - Accent1 2 2 5 2 2 2 5" xfId="6952" xr:uid="{00000000-0005-0000-0000-00007E1A0000}"/>
    <cellStyle name="20% - Accent1 2 2 5 2 2 2 5 2" xfId="6953" xr:uid="{00000000-0005-0000-0000-00007F1A0000}"/>
    <cellStyle name="20% - Accent1 2 2 5 2 2 2 5 2 2" xfId="6954" xr:uid="{00000000-0005-0000-0000-0000801A0000}"/>
    <cellStyle name="20% - Accent1 2 2 5 2 2 2 5 3" xfId="6955" xr:uid="{00000000-0005-0000-0000-0000811A0000}"/>
    <cellStyle name="20% - Accent1 2 2 5 2 2 2 6" xfId="6956" xr:uid="{00000000-0005-0000-0000-0000821A0000}"/>
    <cellStyle name="20% - Accent1 2 2 5 2 2 2 6 2" xfId="6957" xr:uid="{00000000-0005-0000-0000-0000831A0000}"/>
    <cellStyle name="20% - Accent1 2 2 5 2 2 2 6 2 2" xfId="6958" xr:uid="{00000000-0005-0000-0000-0000841A0000}"/>
    <cellStyle name="20% - Accent1 2 2 5 2 2 2 6 3" xfId="6959" xr:uid="{00000000-0005-0000-0000-0000851A0000}"/>
    <cellStyle name="20% - Accent1 2 2 5 2 2 2 7" xfId="6960" xr:uid="{00000000-0005-0000-0000-0000861A0000}"/>
    <cellStyle name="20% - Accent1 2 2 5 2 2 2 7 2" xfId="6961" xr:uid="{00000000-0005-0000-0000-0000871A0000}"/>
    <cellStyle name="20% - Accent1 2 2 5 2 2 2 8" xfId="6962" xr:uid="{00000000-0005-0000-0000-0000881A0000}"/>
    <cellStyle name="20% - Accent1 2 2 5 2 2 2 8 2" xfId="6963" xr:uid="{00000000-0005-0000-0000-0000891A0000}"/>
    <cellStyle name="20% - Accent1 2 2 5 2 2 2 9" xfId="6964" xr:uid="{00000000-0005-0000-0000-00008A1A0000}"/>
    <cellStyle name="20% - Accent1 2 2 5 2 2 3" xfId="6965" xr:uid="{00000000-0005-0000-0000-00008B1A0000}"/>
    <cellStyle name="20% - Accent1 2 2 5 2 2 3 2" xfId="6966" xr:uid="{00000000-0005-0000-0000-00008C1A0000}"/>
    <cellStyle name="20% - Accent1 2 2 5 2 2 3 2 2" xfId="6967" xr:uid="{00000000-0005-0000-0000-00008D1A0000}"/>
    <cellStyle name="20% - Accent1 2 2 5 2 2 3 2 2 2" xfId="6968" xr:uid="{00000000-0005-0000-0000-00008E1A0000}"/>
    <cellStyle name="20% - Accent1 2 2 5 2 2 3 2 2 2 2" xfId="6969" xr:uid="{00000000-0005-0000-0000-00008F1A0000}"/>
    <cellStyle name="20% - Accent1 2 2 5 2 2 3 2 2 3" xfId="6970" xr:uid="{00000000-0005-0000-0000-0000901A0000}"/>
    <cellStyle name="20% - Accent1 2 2 5 2 2 3 2 3" xfId="6971" xr:uid="{00000000-0005-0000-0000-0000911A0000}"/>
    <cellStyle name="20% - Accent1 2 2 5 2 2 3 2 3 2" xfId="6972" xr:uid="{00000000-0005-0000-0000-0000921A0000}"/>
    <cellStyle name="20% - Accent1 2 2 5 2 2 3 2 4" xfId="6973" xr:uid="{00000000-0005-0000-0000-0000931A0000}"/>
    <cellStyle name="20% - Accent1 2 2 5 2 2 3 3" xfId="6974" xr:uid="{00000000-0005-0000-0000-0000941A0000}"/>
    <cellStyle name="20% - Accent1 2 2 5 2 2 3 3 2" xfId="6975" xr:uid="{00000000-0005-0000-0000-0000951A0000}"/>
    <cellStyle name="20% - Accent1 2 2 5 2 2 3 3 2 2" xfId="6976" xr:uid="{00000000-0005-0000-0000-0000961A0000}"/>
    <cellStyle name="20% - Accent1 2 2 5 2 2 3 3 2 2 2" xfId="6977" xr:uid="{00000000-0005-0000-0000-0000971A0000}"/>
    <cellStyle name="20% - Accent1 2 2 5 2 2 3 3 2 3" xfId="6978" xr:uid="{00000000-0005-0000-0000-0000981A0000}"/>
    <cellStyle name="20% - Accent1 2 2 5 2 2 3 3 3" xfId="6979" xr:uid="{00000000-0005-0000-0000-0000991A0000}"/>
    <cellStyle name="20% - Accent1 2 2 5 2 2 3 3 3 2" xfId="6980" xr:uid="{00000000-0005-0000-0000-00009A1A0000}"/>
    <cellStyle name="20% - Accent1 2 2 5 2 2 3 3 4" xfId="6981" xr:uid="{00000000-0005-0000-0000-00009B1A0000}"/>
    <cellStyle name="20% - Accent1 2 2 5 2 2 3 4" xfId="6982" xr:uid="{00000000-0005-0000-0000-00009C1A0000}"/>
    <cellStyle name="20% - Accent1 2 2 5 2 2 3 4 2" xfId="6983" xr:uid="{00000000-0005-0000-0000-00009D1A0000}"/>
    <cellStyle name="20% - Accent1 2 2 5 2 2 3 4 2 2" xfId="6984" xr:uid="{00000000-0005-0000-0000-00009E1A0000}"/>
    <cellStyle name="20% - Accent1 2 2 5 2 2 3 4 2 2 2" xfId="6985" xr:uid="{00000000-0005-0000-0000-00009F1A0000}"/>
    <cellStyle name="20% - Accent1 2 2 5 2 2 3 4 2 3" xfId="6986" xr:uid="{00000000-0005-0000-0000-0000A01A0000}"/>
    <cellStyle name="20% - Accent1 2 2 5 2 2 3 4 3" xfId="6987" xr:uid="{00000000-0005-0000-0000-0000A11A0000}"/>
    <cellStyle name="20% - Accent1 2 2 5 2 2 3 4 3 2" xfId="6988" xr:uid="{00000000-0005-0000-0000-0000A21A0000}"/>
    <cellStyle name="20% - Accent1 2 2 5 2 2 3 4 4" xfId="6989" xr:uid="{00000000-0005-0000-0000-0000A31A0000}"/>
    <cellStyle name="20% - Accent1 2 2 5 2 2 3 5" xfId="6990" xr:uid="{00000000-0005-0000-0000-0000A41A0000}"/>
    <cellStyle name="20% - Accent1 2 2 5 2 2 3 5 2" xfId="6991" xr:uid="{00000000-0005-0000-0000-0000A51A0000}"/>
    <cellStyle name="20% - Accent1 2 2 5 2 2 3 5 2 2" xfId="6992" xr:uid="{00000000-0005-0000-0000-0000A61A0000}"/>
    <cellStyle name="20% - Accent1 2 2 5 2 2 3 5 3" xfId="6993" xr:uid="{00000000-0005-0000-0000-0000A71A0000}"/>
    <cellStyle name="20% - Accent1 2 2 5 2 2 3 6" xfId="6994" xr:uid="{00000000-0005-0000-0000-0000A81A0000}"/>
    <cellStyle name="20% - Accent1 2 2 5 2 2 3 6 2" xfId="6995" xr:uid="{00000000-0005-0000-0000-0000A91A0000}"/>
    <cellStyle name="20% - Accent1 2 2 5 2 2 3 6 2 2" xfId="6996" xr:uid="{00000000-0005-0000-0000-0000AA1A0000}"/>
    <cellStyle name="20% - Accent1 2 2 5 2 2 3 6 3" xfId="6997" xr:uid="{00000000-0005-0000-0000-0000AB1A0000}"/>
    <cellStyle name="20% - Accent1 2 2 5 2 2 3 7" xfId="6998" xr:uid="{00000000-0005-0000-0000-0000AC1A0000}"/>
    <cellStyle name="20% - Accent1 2 2 5 2 2 3 7 2" xfId="6999" xr:uid="{00000000-0005-0000-0000-0000AD1A0000}"/>
    <cellStyle name="20% - Accent1 2 2 5 2 2 3 8" xfId="7000" xr:uid="{00000000-0005-0000-0000-0000AE1A0000}"/>
    <cellStyle name="20% - Accent1 2 2 5 2 2 3 8 2" xfId="7001" xr:uid="{00000000-0005-0000-0000-0000AF1A0000}"/>
    <cellStyle name="20% - Accent1 2 2 5 2 2 3 9" xfId="7002" xr:uid="{00000000-0005-0000-0000-0000B01A0000}"/>
    <cellStyle name="20% - Accent1 2 2 5 2 2 4" xfId="7003" xr:uid="{00000000-0005-0000-0000-0000B11A0000}"/>
    <cellStyle name="20% - Accent1 2 2 5 2 2 4 2" xfId="7004" xr:uid="{00000000-0005-0000-0000-0000B21A0000}"/>
    <cellStyle name="20% - Accent1 2 2 5 2 2 4 2 2" xfId="7005" xr:uid="{00000000-0005-0000-0000-0000B31A0000}"/>
    <cellStyle name="20% - Accent1 2 2 5 2 2 4 2 2 2" xfId="7006" xr:uid="{00000000-0005-0000-0000-0000B41A0000}"/>
    <cellStyle name="20% - Accent1 2 2 5 2 2 4 2 3" xfId="7007" xr:uid="{00000000-0005-0000-0000-0000B51A0000}"/>
    <cellStyle name="20% - Accent1 2 2 5 2 2 4 3" xfId="7008" xr:uid="{00000000-0005-0000-0000-0000B61A0000}"/>
    <cellStyle name="20% - Accent1 2 2 5 2 2 4 3 2" xfId="7009" xr:uid="{00000000-0005-0000-0000-0000B71A0000}"/>
    <cellStyle name="20% - Accent1 2 2 5 2 2 4 4" xfId="7010" xr:uid="{00000000-0005-0000-0000-0000B81A0000}"/>
    <cellStyle name="20% - Accent1 2 2 5 2 2 5" xfId="7011" xr:uid="{00000000-0005-0000-0000-0000B91A0000}"/>
    <cellStyle name="20% - Accent1 2 2 5 2 2 5 2" xfId="7012" xr:uid="{00000000-0005-0000-0000-0000BA1A0000}"/>
    <cellStyle name="20% - Accent1 2 2 5 2 2 5 2 2" xfId="7013" xr:uid="{00000000-0005-0000-0000-0000BB1A0000}"/>
    <cellStyle name="20% - Accent1 2 2 5 2 2 5 2 2 2" xfId="7014" xr:uid="{00000000-0005-0000-0000-0000BC1A0000}"/>
    <cellStyle name="20% - Accent1 2 2 5 2 2 5 2 3" xfId="7015" xr:uid="{00000000-0005-0000-0000-0000BD1A0000}"/>
    <cellStyle name="20% - Accent1 2 2 5 2 2 5 3" xfId="7016" xr:uid="{00000000-0005-0000-0000-0000BE1A0000}"/>
    <cellStyle name="20% - Accent1 2 2 5 2 2 5 3 2" xfId="7017" xr:uid="{00000000-0005-0000-0000-0000BF1A0000}"/>
    <cellStyle name="20% - Accent1 2 2 5 2 2 5 4" xfId="7018" xr:uid="{00000000-0005-0000-0000-0000C01A0000}"/>
    <cellStyle name="20% - Accent1 2 2 5 2 2 6" xfId="7019" xr:uid="{00000000-0005-0000-0000-0000C11A0000}"/>
    <cellStyle name="20% - Accent1 2 2 5 2 2 6 2" xfId="7020" xr:uid="{00000000-0005-0000-0000-0000C21A0000}"/>
    <cellStyle name="20% - Accent1 2 2 5 2 2 6 2 2" xfId="7021" xr:uid="{00000000-0005-0000-0000-0000C31A0000}"/>
    <cellStyle name="20% - Accent1 2 2 5 2 2 6 2 2 2" xfId="7022" xr:uid="{00000000-0005-0000-0000-0000C41A0000}"/>
    <cellStyle name="20% - Accent1 2 2 5 2 2 6 2 3" xfId="7023" xr:uid="{00000000-0005-0000-0000-0000C51A0000}"/>
    <cellStyle name="20% - Accent1 2 2 5 2 2 6 3" xfId="7024" xr:uid="{00000000-0005-0000-0000-0000C61A0000}"/>
    <cellStyle name="20% - Accent1 2 2 5 2 2 6 3 2" xfId="7025" xr:uid="{00000000-0005-0000-0000-0000C71A0000}"/>
    <cellStyle name="20% - Accent1 2 2 5 2 2 6 4" xfId="7026" xr:uid="{00000000-0005-0000-0000-0000C81A0000}"/>
    <cellStyle name="20% - Accent1 2 2 5 2 2 7" xfId="7027" xr:uid="{00000000-0005-0000-0000-0000C91A0000}"/>
    <cellStyle name="20% - Accent1 2 2 5 2 2 7 2" xfId="7028" xr:uid="{00000000-0005-0000-0000-0000CA1A0000}"/>
    <cellStyle name="20% - Accent1 2 2 5 2 2 7 2 2" xfId="7029" xr:uid="{00000000-0005-0000-0000-0000CB1A0000}"/>
    <cellStyle name="20% - Accent1 2 2 5 2 2 7 3" xfId="7030" xr:uid="{00000000-0005-0000-0000-0000CC1A0000}"/>
    <cellStyle name="20% - Accent1 2 2 5 2 2 8" xfId="7031" xr:uid="{00000000-0005-0000-0000-0000CD1A0000}"/>
    <cellStyle name="20% - Accent1 2 2 5 2 2 8 2" xfId="7032" xr:uid="{00000000-0005-0000-0000-0000CE1A0000}"/>
    <cellStyle name="20% - Accent1 2 2 5 2 2 8 2 2" xfId="7033" xr:uid="{00000000-0005-0000-0000-0000CF1A0000}"/>
    <cellStyle name="20% - Accent1 2 2 5 2 2 8 3" xfId="7034" xr:uid="{00000000-0005-0000-0000-0000D01A0000}"/>
    <cellStyle name="20% - Accent1 2 2 5 2 2 9" xfId="7035" xr:uid="{00000000-0005-0000-0000-0000D11A0000}"/>
    <cellStyle name="20% - Accent1 2 2 5 2 2 9 2" xfId="7036" xr:uid="{00000000-0005-0000-0000-0000D21A0000}"/>
    <cellStyle name="20% - Accent1 2 2 5 2 3" xfId="7037" xr:uid="{00000000-0005-0000-0000-0000D31A0000}"/>
    <cellStyle name="20% - Accent1 2 2 5 2 3 10" xfId="7038" xr:uid="{00000000-0005-0000-0000-0000D41A0000}"/>
    <cellStyle name="20% - Accent1 2 2 5 2 3 10 2" xfId="7039" xr:uid="{00000000-0005-0000-0000-0000D51A0000}"/>
    <cellStyle name="20% - Accent1 2 2 5 2 3 11" xfId="7040" xr:uid="{00000000-0005-0000-0000-0000D61A0000}"/>
    <cellStyle name="20% - Accent1 2 2 5 2 3 2" xfId="7041" xr:uid="{00000000-0005-0000-0000-0000D71A0000}"/>
    <cellStyle name="20% - Accent1 2 2 5 2 3 2 2" xfId="7042" xr:uid="{00000000-0005-0000-0000-0000D81A0000}"/>
    <cellStyle name="20% - Accent1 2 2 5 2 3 2 2 2" xfId="7043" xr:uid="{00000000-0005-0000-0000-0000D91A0000}"/>
    <cellStyle name="20% - Accent1 2 2 5 2 3 2 2 2 2" xfId="7044" xr:uid="{00000000-0005-0000-0000-0000DA1A0000}"/>
    <cellStyle name="20% - Accent1 2 2 5 2 3 2 2 2 2 2" xfId="7045" xr:uid="{00000000-0005-0000-0000-0000DB1A0000}"/>
    <cellStyle name="20% - Accent1 2 2 5 2 3 2 2 2 3" xfId="7046" xr:uid="{00000000-0005-0000-0000-0000DC1A0000}"/>
    <cellStyle name="20% - Accent1 2 2 5 2 3 2 2 3" xfId="7047" xr:uid="{00000000-0005-0000-0000-0000DD1A0000}"/>
    <cellStyle name="20% - Accent1 2 2 5 2 3 2 2 3 2" xfId="7048" xr:uid="{00000000-0005-0000-0000-0000DE1A0000}"/>
    <cellStyle name="20% - Accent1 2 2 5 2 3 2 2 4" xfId="7049" xr:uid="{00000000-0005-0000-0000-0000DF1A0000}"/>
    <cellStyle name="20% - Accent1 2 2 5 2 3 2 3" xfId="7050" xr:uid="{00000000-0005-0000-0000-0000E01A0000}"/>
    <cellStyle name="20% - Accent1 2 2 5 2 3 2 3 2" xfId="7051" xr:uid="{00000000-0005-0000-0000-0000E11A0000}"/>
    <cellStyle name="20% - Accent1 2 2 5 2 3 2 3 2 2" xfId="7052" xr:uid="{00000000-0005-0000-0000-0000E21A0000}"/>
    <cellStyle name="20% - Accent1 2 2 5 2 3 2 3 2 2 2" xfId="7053" xr:uid="{00000000-0005-0000-0000-0000E31A0000}"/>
    <cellStyle name="20% - Accent1 2 2 5 2 3 2 3 2 3" xfId="7054" xr:uid="{00000000-0005-0000-0000-0000E41A0000}"/>
    <cellStyle name="20% - Accent1 2 2 5 2 3 2 3 3" xfId="7055" xr:uid="{00000000-0005-0000-0000-0000E51A0000}"/>
    <cellStyle name="20% - Accent1 2 2 5 2 3 2 3 3 2" xfId="7056" xr:uid="{00000000-0005-0000-0000-0000E61A0000}"/>
    <cellStyle name="20% - Accent1 2 2 5 2 3 2 3 4" xfId="7057" xr:uid="{00000000-0005-0000-0000-0000E71A0000}"/>
    <cellStyle name="20% - Accent1 2 2 5 2 3 2 4" xfId="7058" xr:uid="{00000000-0005-0000-0000-0000E81A0000}"/>
    <cellStyle name="20% - Accent1 2 2 5 2 3 2 4 2" xfId="7059" xr:uid="{00000000-0005-0000-0000-0000E91A0000}"/>
    <cellStyle name="20% - Accent1 2 2 5 2 3 2 4 2 2" xfId="7060" xr:uid="{00000000-0005-0000-0000-0000EA1A0000}"/>
    <cellStyle name="20% - Accent1 2 2 5 2 3 2 4 2 2 2" xfId="7061" xr:uid="{00000000-0005-0000-0000-0000EB1A0000}"/>
    <cellStyle name="20% - Accent1 2 2 5 2 3 2 4 2 3" xfId="7062" xr:uid="{00000000-0005-0000-0000-0000EC1A0000}"/>
    <cellStyle name="20% - Accent1 2 2 5 2 3 2 4 3" xfId="7063" xr:uid="{00000000-0005-0000-0000-0000ED1A0000}"/>
    <cellStyle name="20% - Accent1 2 2 5 2 3 2 4 3 2" xfId="7064" xr:uid="{00000000-0005-0000-0000-0000EE1A0000}"/>
    <cellStyle name="20% - Accent1 2 2 5 2 3 2 4 4" xfId="7065" xr:uid="{00000000-0005-0000-0000-0000EF1A0000}"/>
    <cellStyle name="20% - Accent1 2 2 5 2 3 2 5" xfId="7066" xr:uid="{00000000-0005-0000-0000-0000F01A0000}"/>
    <cellStyle name="20% - Accent1 2 2 5 2 3 2 5 2" xfId="7067" xr:uid="{00000000-0005-0000-0000-0000F11A0000}"/>
    <cellStyle name="20% - Accent1 2 2 5 2 3 2 5 2 2" xfId="7068" xr:uid="{00000000-0005-0000-0000-0000F21A0000}"/>
    <cellStyle name="20% - Accent1 2 2 5 2 3 2 5 3" xfId="7069" xr:uid="{00000000-0005-0000-0000-0000F31A0000}"/>
    <cellStyle name="20% - Accent1 2 2 5 2 3 2 6" xfId="7070" xr:uid="{00000000-0005-0000-0000-0000F41A0000}"/>
    <cellStyle name="20% - Accent1 2 2 5 2 3 2 6 2" xfId="7071" xr:uid="{00000000-0005-0000-0000-0000F51A0000}"/>
    <cellStyle name="20% - Accent1 2 2 5 2 3 2 6 2 2" xfId="7072" xr:uid="{00000000-0005-0000-0000-0000F61A0000}"/>
    <cellStyle name="20% - Accent1 2 2 5 2 3 2 6 3" xfId="7073" xr:uid="{00000000-0005-0000-0000-0000F71A0000}"/>
    <cellStyle name="20% - Accent1 2 2 5 2 3 2 7" xfId="7074" xr:uid="{00000000-0005-0000-0000-0000F81A0000}"/>
    <cellStyle name="20% - Accent1 2 2 5 2 3 2 7 2" xfId="7075" xr:uid="{00000000-0005-0000-0000-0000F91A0000}"/>
    <cellStyle name="20% - Accent1 2 2 5 2 3 2 8" xfId="7076" xr:uid="{00000000-0005-0000-0000-0000FA1A0000}"/>
    <cellStyle name="20% - Accent1 2 2 5 2 3 2 8 2" xfId="7077" xr:uid="{00000000-0005-0000-0000-0000FB1A0000}"/>
    <cellStyle name="20% - Accent1 2 2 5 2 3 2 9" xfId="7078" xr:uid="{00000000-0005-0000-0000-0000FC1A0000}"/>
    <cellStyle name="20% - Accent1 2 2 5 2 3 3" xfId="7079" xr:uid="{00000000-0005-0000-0000-0000FD1A0000}"/>
    <cellStyle name="20% - Accent1 2 2 5 2 3 3 2" xfId="7080" xr:uid="{00000000-0005-0000-0000-0000FE1A0000}"/>
    <cellStyle name="20% - Accent1 2 2 5 2 3 3 2 2" xfId="7081" xr:uid="{00000000-0005-0000-0000-0000FF1A0000}"/>
    <cellStyle name="20% - Accent1 2 2 5 2 3 3 2 2 2" xfId="7082" xr:uid="{00000000-0005-0000-0000-0000001B0000}"/>
    <cellStyle name="20% - Accent1 2 2 5 2 3 3 2 2 2 2" xfId="7083" xr:uid="{00000000-0005-0000-0000-0000011B0000}"/>
    <cellStyle name="20% - Accent1 2 2 5 2 3 3 2 2 3" xfId="7084" xr:uid="{00000000-0005-0000-0000-0000021B0000}"/>
    <cellStyle name="20% - Accent1 2 2 5 2 3 3 2 3" xfId="7085" xr:uid="{00000000-0005-0000-0000-0000031B0000}"/>
    <cellStyle name="20% - Accent1 2 2 5 2 3 3 2 3 2" xfId="7086" xr:uid="{00000000-0005-0000-0000-0000041B0000}"/>
    <cellStyle name="20% - Accent1 2 2 5 2 3 3 2 4" xfId="7087" xr:uid="{00000000-0005-0000-0000-0000051B0000}"/>
    <cellStyle name="20% - Accent1 2 2 5 2 3 3 3" xfId="7088" xr:uid="{00000000-0005-0000-0000-0000061B0000}"/>
    <cellStyle name="20% - Accent1 2 2 5 2 3 3 3 2" xfId="7089" xr:uid="{00000000-0005-0000-0000-0000071B0000}"/>
    <cellStyle name="20% - Accent1 2 2 5 2 3 3 3 2 2" xfId="7090" xr:uid="{00000000-0005-0000-0000-0000081B0000}"/>
    <cellStyle name="20% - Accent1 2 2 5 2 3 3 3 2 2 2" xfId="7091" xr:uid="{00000000-0005-0000-0000-0000091B0000}"/>
    <cellStyle name="20% - Accent1 2 2 5 2 3 3 3 2 3" xfId="7092" xr:uid="{00000000-0005-0000-0000-00000A1B0000}"/>
    <cellStyle name="20% - Accent1 2 2 5 2 3 3 3 3" xfId="7093" xr:uid="{00000000-0005-0000-0000-00000B1B0000}"/>
    <cellStyle name="20% - Accent1 2 2 5 2 3 3 3 3 2" xfId="7094" xr:uid="{00000000-0005-0000-0000-00000C1B0000}"/>
    <cellStyle name="20% - Accent1 2 2 5 2 3 3 3 4" xfId="7095" xr:uid="{00000000-0005-0000-0000-00000D1B0000}"/>
    <cellStyle name="20% - Accent1 2 2 5 2 3 3 4" xfId="7096" xr:uid="{00000000-0005-0000-0000-00000E1B0000}"/>
    <cellStyle name="20% - Accent1 2 2 5 2 3 3 4 2" xfId="7097" xr:uid="{00000000-0005-0000-0000-00000F1B0000}"/>
    <cellStyle name="20% - Accent1 2 2 5 2 3 3 4 2 2" xfId="7098" xr:uid="{00000000-0005-0000-0000-0000101B0000}"/>
    <cellStyle name="20% - Accent1 2 2 5 2 3 3 4 2 2 2" xfId="7099" xr:uid="{00000000-0005-0000-0000-0000111B0000}"/>
    <cellStyle name="20% - Accent1 2 2 5 2 3 3 4 2 3" xfId="7100" xr:uid="{00000000-0005-0000-0000-0000121B0000}"/>
    <cellStyle name="20% - Accent1 2 2 5 2 3 3 4 3" xfId="7101" xr:uid="{00000000-0005-0000-0000-0000131B0000}"/>
    <cellStyle name="20% - Accent1 2 2 5 2 3 3 4 3 2" xfId="7102" xr:uid="{00000000-0005-0000-0000-0000141B0000}"/>
    <cellStyle name="20% - Accent1 2 2 5 2 3 3 4 4" xfId="7103" xr:uid="{00000000-0005-0000-0000-0000151B0000}"/>
    <cellStyle name="20% - Accent1 2 2 5 2 3 3 5" xfId="7104" xr:uid="{00000000-0005-0000-0000-0000161B0000}"/>
    <cellStyle name="20% - Accent1 2 2 5 2 3 3 5 2" xfId="7105" xr:uid="{00000000-0005-0000-0000-0000171B0000}"/>
    <cellStyle name="20% - Accent1 2 2 5 2 3 3 5 2 2" xfId="7106" xr:uid="{00000000-0005-0000-0000-0000181B0000}"/>
    <cellStyle name="20% - Accent1 2 2 5 2 3 3 5 3" xfId="7107" xr:uid="{00000000-0005-0000-0000-0000191B0000}"/>
    <cellStyle name="20% - Accent1 2 2 5 2 3 3 6" xfId="7108" xr:uid="{00000000-0005-0000-0000-00001A1B0000}"/>
    <cellStyle name="20% - Accent1 2 2 5 2 3 3 6 2" xfId="7109" xr:uid="{00000000-0005-0000-0000-00001B1B0000}"/>
    <cellStyle name="20% - Accent1 2 2 5 2 3 3 6 2 2" xfId="7110" xr:uid="{00000000-0005-0000-0000-00001C1B0000}"/>
    <cellStyle name="20% - Accent1 2 2 5 2 3 3 6 3" xfId="7111" xr:uid="{00000000-0005-0000-0000-00001D1B0000}"/>
    <cellStyle name="20% - Accent1 2 2 5 2 3 3 7" xfId="7112" xr:uid="{00000000-0005-0000-0000-00001E1B0000}"/>
    <cellStyle name="20% - Accent1 2 2 5 2 3 3 7 2" xfId="7113" xr:uid="{00000000-0005-0000-0000-00001F1B0000}"/>
    <cellStyle name="20% - Accent1 2 2 5 2 3 3 8" xfId="7114" xr:uid="{00000000-0005-0000-0000-0000201B0000}"/>
    <cellStyle name="20% - Accent1 2 2 5 2 3 3 8 2" xfId="7115" xr:uid="{00000000-0005-0000-0000-0000211B0000}"/>
    <cellStyle name="20% - Accent1 2 2 5 2 3 3 9" xfId="7116" xr:uid="{00000000-0005-0000-0000-0000221B0000}"/>
    <cellStyle name="20% - Accent1 2 2 5 2 3 4" xfId="7117" xr:uid="{00000000-0005-0000-0000-0000231B0000}"/>
    <cellStyle name="20% - Accent1 2 2 5 2 3 4 2" xfId="7118" xr:uid="{00000000-0005-0000-0000-0000241B0000}"/>
    <cellStyle name="20% - Accent1 2 2 5 2 3 4 2 2" xfId="7119" xr:uid="{00000000-0005-0000-0000-0000251B0000}"/>
    <cellStyle name="20% - Accent1 2 2 5 2 3 4 2 2 2" xfId="7120" xr:uid="{00000000-0005-0000-0000-0000261B0000}"/>
    <cellStyle name="20% - Accent1 2 2 5 2 3 4 2 3" xfId="7121" xr:uid="{00000000-0005-0000-0000-0000271B0000}"/>
    <cellStyle name="20% - Accent1 2 2 5 2 3 4 3" xfId="7122" xr:uid="{00000000-0005-0000-0000-0000281B0000}"/>
    <cellStyle name="20% - Accent1 2 2 5 2 3 4 3 2" xfId="7123" xr:uid="{00000000-0005-0000-0000-0000291B0000}"/>
    <cellStyle name="20% - Accent1 2 2 5 2 3 4 4" xfId="7124" xr:uid="{00000000-0005-0000-0000-00002A1B0000}"/>
    <cellStyle name="20% - Accent1 2 2 5 2 3 5" xfId="7125" xr:uid="{00000000-0005-0000-0000-00002B1B0000}"/>
    <cellStyle name="20% - Accent1 2 2 5 2 3 5 2" xfId="7126" xr:uid="{00000000-0005-0000-0000-00002C1B0000}"/>
    <cellStyle name="20% - Accent1 2 2 5 2 3 5 2 2" xfId="7127" xr:uid="{00000000-0005-0000-0000-00002D1B0000}"/>
    <cellStyle name="20% - Accent1 2 2 5 2 3 5 2 2 2" xfId="7128" xr:uid="{00000000-0005-0000-0000-00002E1B0000}"/>
    <cellStyle name="20% - Accent1 2 2 5 2 3 5 2 3" xfId="7129" xr:uid="{00000000-0005-0000-0000-00002F1B0000}"/>
    <cellStyle name="20% - Accent1 2 2 5 2 3 5 3" xfId="7130" xr:uid="{00000000-0005-0000-0000-0000301B0000}"/>
    <cellStyle name="20% - Accent1 2 2 5 2 3 5 3 2" xfId="7131" xr:uid="{00000000-0005-0000-0000-0000311B0000}"/>
    <cellStyle name="20% - Accent1 2 2 5 2 3 5 4" xfId="7132" xr:uid="{00000000-0005-0000-0000-0000321B0000}"/>
    <cellStyle name="20% - Accent1 2 2 5 2 3 6" xfId="7133" xr:uid="{00000000-0005-0000-0000-0000331B0000}"/>
    <cellStyle name="20% - Accent1 2 2 5 2 3 6 2" xfId="7134" xr:uid="{00000000-0005-0000-0000-0000341B0000}"/>
    <cellStyle name="20% - Accent1 2 2 5 2 3 6 2 2" xfId="7135" xr:uid="{00000000-0005-0000-0000-0000351B0000}"/>
    <cellStyle name="20% - Accent1 2 2 5 2 3 6 2 2 2" xfId="7136" xr:uid="{00000000-0005-0000-0000-0000361B0000}"/>
    <cellStyle name="20% - Accent1 2 2 5 2 3 6 2 3" xfId="7137" xr:uid="{00000000-0005-0000-0000-0000371B0000}"/>
    <cellStyle name="20% - Accent1 2 2 5 2 3 6 3" xfId="7138" xr:uid="{00000000-0005-0000-0000-0000381B0000}"/>
    <cellStyle name="20% - Accent1 2 2 5 2 3 6 3 2" xfId="7139" xr:uid="{00000000-0005-0000-0000-0000391B0000}"/>
    <cellStyle name="20% - Accent1 2 2 5 2 3 6 4" xfId="7140" xr:uid="{00000000-0005-0000-0000-00003A1B0000}"/>
    <cellStyle name="20% - Accent1 2 2 5 2 3 7" xfId="7141" xr:uid="{00000000-0005-0000-0000-00003B1B0000}"/>
    <cellStyle name="20% - Accent1 2 2 5 2 3 7 2" xfId="7142" xr:uid="{00000000-0005-0000-0000-00003C1B0000}"/>
    <cellStyle name="20% - Accent1 2 2 5 2 3 7 2 2" xfId="7143" xr:uid="{00000000-0005-0000-0000-00003D1B0000}"/>
    <cellStyle name="20% - Accent1 2 2 5 2 3 7 3" xfId="7144" xr:uid="{00000000-0005-0000-0000-00003E1B0000}"/>
    <cellStyle name="20% - Accent1 2 2 5 2 3 8" xfId="7145" xr:uid="{00000000-0005-0000-0000-00003F1B0000}"/>
    <cellStyle name="20% - Accent1 2 2 5 2 3 8 2" xfId="7146" xr:uid="{00000000-0005-0000-0000-0000401B0000}"/>
    <cellStyle name="20% - Accent1 2 2 5 2 3 8 2 2" xfId="7147" xr:uid="{00000000-0005-0000-0000-0000411B0000}"/>
    <cellStyle name="20% - Accent1 2 2 5 2 3 8 3" xfId="7148" xr:uid="{00000000-0005-0000-0000-0000421B0000}"/>
    <cellStyle name="20% - Accent1 2 2 5 2 3 9" xfId="7149" xr:uid="{00000000-0005-0000-0000-0000431B0000}"/>
    <cellStyle name="20% - Accent1 2 2 5 2 3 9 2" xfId="7150" xr:uid="{00000000-0005-0000-0000-0000441B0000}"/>
    <cellStyle name="20% - Accent1 2 2 5 2 4" xfId="7151" xr:uid="{00000000-0005-0000-0000-0000451B0000}"/>
    <cellStyle name="20% - Accent1 2 2 5 2 4 10" xfId="7152" xr:uid="{00000000-0005-0000-0000-0000461B0000}"/>
    <cellStyle name="20% - Accent1 2 2 5 2 4 10 2" xfId="7153" xr:uid="{00000000-0005-0000-0000-0000471B0000}"/>
    <cellStyle name="20% - Accent1 2 2 5 2 4 11" xfId="7154" xr:uid="{00000000-0005-0000-0000-0000481B0000}"/>
    <cellStyle name="20% - Accent1 2 2 5 2 4 2" xfId="7155" xr:uid="{00000000-0005-0000-0000-0000491B0000}"/>
    <cellStyle name="20% - Accent1 2 2 5 2 4 2 2" xfId="7156" xr:uid="{00000000-0005-0000-0000-00004A1B0000}"/>
    <cellStyle name="20% - Accent1 2 2 5 2 4 2 2 2" xfId="7157" xr:uid="{00000000-0005-0000-0000-00004B1B0000}"/>
    <cellStyle name="20% - Accent1 2 2 5 2 4 2 2 2 2" xfId="7158" xr:uid="{00000000-0005-0000-0000-00004C1B0000}"/>
    <cellStyle name="20% - Accent1 2 2 5 2 4 2 2 2 2 2" xfId="7159" xr:uid="{00000000-0005-0000-0000-00004D1B0000}"/>
    <cellStyle name="20% - Accent1 2 2 5 2 4 2 2 2 3" xfId="7160" xr:uid="{00000000-0005-0000-0000-00004E1B0000}"/>
    <cellStyle name="20% - Accent1 2 2 5 2 4 2 2 3" xfId="7161" xr:uid="{00000000-0005-0000-0000-00004F1B0000}"/>
    <cellStyle name="20% - Accent1 2 2 5 2 4 2 2 3 2" xfId="7162" xr:uid="{00000000-0005-0000-0000-0000501B0000}"/>
    <cellStyle name="20% - Accent1 2 2 5 2 4 2 2 4" xfId="7163" xr:uid="{00000000-0005-0000-0000-0000511B0000}"/>
    <cellStyle name="20% - Accent1 2 2 5 2 4 2 3" xfId="7164" xr:uid="{00000000-0005-0000-0000-0000521B0000}"/>
    <cellStyle name="20% - Accent1 2 2 5 2 4 2 3 2" xfId="7165" xr:uid="{00000000-0005-0000-0000-0000531B0000}"/>
    <cellStyle name="20% - Accent1 2 2 5 2 4 2 3 2 2" xfId="7166" xr:uid="{00000000-0005-0000-0000-0000541B0000}"/>
    <cellStyle name="20% - Accent1 2 2 5 2 4 2 3 2 2 2" xfId="7167" xr:uid="{00000000-0005-0000-0000-0000551B0000}"/>
    <cellStyle name="20% - Accent1 2 2 5 2 4 2 3 2 3" xfId="7168" xr:uid="{00000000-0005-0000-0000-0000561B0000}"/>
    <cellStyle name="20% - Accent1 2 2 5 2 4 2 3 3" xfId="7169" xr:uid="{00000000-0005-0000-0000-0000571B0000}"/>
    <cellStyle name="20% - Accent1 2 2 5 2 4 2 3 3 2" xfId="7170" xr:uid="{00000000-0005-0000-0000-0000581B0000}"/>
    <cellStyle name="20% - Accent1 2 2 5 2 4 2 3 4" xfId="7171" xr:uid="{00000000-0005-0000-0000-0000591B0000}"/>
    <cellStyle name="20% - Accent1 2 2 5 2 4 2 4" xfId="7172" xr:uid="{00000000-0005-0000-0000-00005A1B0000}"/>
    <cellStyle name="20% - Accent1 2 2 5 2 4 2 4 2" xfId="7173" xr:uid="{00000000-0005-0000-0000-00005B1B0000}"/>
    <cellStyle name="20% - Accent1 2 2 5 2 4 2 4 2 2" xfId="7174" xr:uid="{00000000-0005-0000-0000-00005C1B0000}"/>
    <cellStyle name="20% - Accent1 2 2 5 2 4 2 4 2 2 2" xfId="7175" xr:uid="{00000000-0005-0000-0000-00005D1B0000}"/>
    <cellStyle name="20% - Accent1 2 2 5 2 4 2 4 2 3" xfId="7176" xr:uid="{00000000-0005-0000-0000-00005E1B0000}"/>
    <cellStyle name="20% - Accent1 2 2 5 2 4 2 4 3" xfId="7177" xr:uid="{00000000-0005-0000-0000-00005F1B0000}"/>
    <cellStyle name="20% - Accent1 2 2 5 2 4 2 4 3 2" xfId="7178" xr:uid="{00000000-0005-0000-0000-0000601B0000}"/>
    <cellStyle name="20% - Accent1 2 2 5 2 4 2 4 4" xfId="7179" xr:uid="{00000000-0005-0000-0000-0000611B0000}"/>
    <cellStyle name="20% - Accent1 2 2 5 2 4 2 5" xfId="7180" xr:uid="{00000000-0005-0000-0000-0000621B0000}"/>
    <cellStyle name="20% - Accent1 2 2 5 2 4 2 5 2" xfId="7181" xr:uid="{00000000-0005-0000-0000-0000631B0000}"/>
    <cellStyle name="20% - Accent1 2 2 5 2 4 2 5 2 2" xfId="7182" xr:uid="{00000000-0005-0000-0000-0000641B0000}"/>
    <cellStyle name="20% - Accent1 2 2 5 2 4 2 5 3" xfId="7183" xr:uid="{00000000-0005-0000-0000-0000651B0000}"/>
    <cellStyle name="20% - Accent1 2 2 5 2 4 2 6" xfId="7184" xr:uid="{00000000-0005-0000-0000-0000661B0000}"/>
    <cellStyle name="20% - Accent1 2 2 5 2 4 2 6 2" xfId="7185" xr:uid="{00000000-0005-0000-0000-0000671B0000}"/>
    <cellStyle name="20% - Accent1 2 2 5 2 4 2 6 2 2" xfId="7186" xr:uid="{00000000-0005-0000-0000-0000681B0000}"/>
    <cellStyle name="20% - Accent1 2 2 5 2 4 2 6 3" xfId="7187" xr:uid="{00000000-0005-0000-0000-0000691B0000}"/>
    <cellStyle name="20% - Accent1 2 2 5 2 4 2 7" xfId="7188" xr:uid="{00000000-0005-0000-0000-00006A1B0000}"/>
    <cellStyle name="20% - Accent1 2 2 5 2 4 2 7 2" xfId="7189" xr:uid="{00000000-0005-0000-0000-00006B1B0000}"/>
    <cellStyle name="20% - Accent1 2 2 5 2 4 2 8" xfId="7190" xr:uid="{00000000-0005-0000-0000-00006C1B0000}"/>
    <cellStyle name="20% - Accent1 2 2 5 2 4 2 8 2" xfId="7191" xr:uid="{00000000-0005-0000-0000-00006D1B0000}"/>
    <cellStyle name="20% - Accent1 2 2 5 2 4 2 9" xfId="7192" xr:uid="{00000000-0005-0000-0000-00006E1B0000}"/>
    <cellStyle name="20% - Accent1 2 2 5 2 4 3" xfId="7193" xr:uid="{00000000-0005-0000-0000-00006F1B0000}"/>
    <cellStyle name="20% - Accent1 2 2 5 2 4 3 2" xfId="7194" xr:uid="{00000000-0005-0000-0000-0000701B0000}"/>
    <cellStyle name="20% - Accent1 2 2 5 2 4 3 2 2" xfId="7195" xr:uid="{00000000-0005-0000-0000-0000711B0000}"/>
    <cellStyle name="20% - Accent1 2 2 5 2 4 3 2 2 2" xfId="7196" xr:uid="{00000000-0005-0000-0000-0000721B0000}"/>
    <cellStyle name="20% - Accent1 2 2 5 2 4 3 2 2 2 2" xfId="7197" xr:uid="{00000000-0005-0000-0000-0000731B0000}"/>
    <cellStyle name="20% - Accent1 2 2 5 2 4 3 2 2 3" xfId="7198" xr:uid="{00000000-0005-0000-0000-0000741B0000}"/>
    <cellStyle name="20% - Accent1 2 2 5 2 4 3 2 3" xfId="7199" xr:uid="{00000000-0005-0000-0000-0000751B0000}"/>
    <cellStyle name="20% - Accent1 2 2 5 2 4 3 2 3 2" xfId="7200" xr:uid="{00000000-0005-0000-0000-0000761B0000}"/>
    <cellStyle name="20% - Accent1 2 2 5 2 4 3 2 4" xfId="7201" xr:uid="{00000000-0005-0000-0000-0000771B0000}"/>
    <cellStyle name="20% - Accent1 2 2 5 2 4 3 3" xfId="7202" xr:uid="{00000000-0005-0000-0000-0000781B0000}"/>
    <cellStyle name="20% - Accent1 2 2 5 2 4 3 3 2" xfId="7203" xr:uid="{00000000-0005-0000-0000-0000791B0000}"/>
    <cellStyle name="20% - Accent1 2 2 5 2 4 3 3 2 2" xfId="7204" xr:uid="{00000000-0005-0000-0000-00007A1B0000}"/>
    <cellStyle name="20% - Accent1 2 2 5 2 4 3 3 2 2 2" xfId="7205" xr:uid="{00000000-0005-0000-0000-00007B1B0000}"/>
    <cellStyle name="20% - Accent1 2 2 5 2 4 3 3 2 3" xfId="7206" xr:uid="{00000000-0005-0000-0000-00007C1B0000}"/>
    <cellStyle name="20% - Accent1 2 2 5 2 4 3 3 3" xfId="7207" xr:uid="{00000000-0005-0000-0000-00007D1B0000}"/>
    <cellStyle name="20% - Accent1 2 2 5 2 4 3 3 3 2" xfId="7208" xr:uid="{00000000-0005-0000-0000-00007E1B0000}"/>
    <cellStyle name="20% - Accent1 2 2 5 2 4 3 3 4" xfId="7209" xr:uid="{00000000-0005-0000-0000-00007F1B0000}"/>
    <cellStyle name="20% - Accent1 2 2 5 2 4 3 4" xfId="7210" xr:uid="{00000000-0005-0000-0000-0000801B0000}"/>
    <cellStyle name="20% - Accent1 2 2 5 2 4 3 4 2" xfId="7211" xr:uid="{00000000-0005-0000-0000-0000811B0000}"/>
    <cellStyle name="20% - Accent1 2 2 5 2 4 3 4 2 2" xfId="7212" xr:uid="{00000000-0005-0000-0000-0000821B0000}"/>
    <cellStyle name="20% - Accent1 2 2 5 2 4 3 4 2 2 2" xfId="7213" xr:uid="{00000000-0005-0000-0000-0000831B0000}"/>
    <cellStyle name="20% - Accent1 2 2 5 2 4 3 4 2 3" xfId="7214" xr:uid="{00000000-0005-0000-0000-0000841B0000}"/>
    <cellStyle name="20% - Accent1 2 2 5 2 4 3 4 3" xfId="7215" xr:uid="{00000000-0005-0000-0000-0000851B0000}"/>
    <cellStyle name="20% - Accent1 2 2 5 2 4 3 4 3 2" xfId="7216" xr:uid="{00000000-0005-0000-0000-0000861B0000}"/>
    <cellStyle name="20% - Accent1 2 2 5 2 4 3 4 4" xfId="7217" xr:uid="{00000000-0005-0000-0000-0000871B0000}"/>
    <cellStyle name="20% - Accent1 2 2 5 2 4 3 5" xfId="7218" xr:uid="{00000000-0005-0000-0000-0000881B0000}"/>
    <cellStyle name="20% - Accent1 2 2 5 2 4 3 5 2" xfId="7219" xr:uid="{00000000-0005-0000-0000-0000891B0000}"/>
    <cellStyle name="20% - Accent1 2 2 5 2 4 3 5 2 2" xfId="7220" xr:uid="{00000000-0005-0000-0000-00008A1B0000}"/>
    <cellStyle name="20% - Accent1 2 2 5 2 4 3 5 3" xfId="7221" xr:uid="{00000000-0005-0000-0000-00008B1B0000}"/>
    <cellStyle name="20% - Accent1 2 2 5 2 4 3 6" xfId="7222" xr:uid="{00000000-0005-0000-0000-00008C1B0000}"/>
    <cellStyle name="20% - Accent1 2 2 5 2 4 3 6 2" xfId="7223" xr:uid="{00000000-0005-0000-0000-00008D1B0000}"/>
    <cellStyle name="20% - Accent1 2 2 5 2 4 3 6 2 2" xfId="7224" xr:uid="{00000000-0005-0000-0000-00008E1B0000}"/>
    <cellStyle name="20% - Accent1 2 2 5 2 4 3 6 3" xfId="7225" xr:uid="{00000000-0005-0000-0000-00008F1B0000}"/>
    <cellStyle name="20% - Accent1 2 2 5 2 4 3 7" xfId="7226" xr:uid="{00000000-0005-0000-0000-0000901B0000}"/>
    <cellStyle name="20% - Accent1 2 2 5 2 4 3 7 2" xfId="7227" xr:uid="{00000000-0005-0000-0000-0000911B0000}"/>
    <cellStyle name="20% - Accent1 2 2 5 2 4 3 8" xfId="7228" xr:uid="{00000000-0005-0000-0000-0000921B0000}"/>
    <cellStyle name="20% - Accent1 2 2 5 2 4 3 8 2" xfId="7229" xr:uid="{00000000-0005-0000-0000-0000931B0000}"/>
    <cellStyle name="20% - Accent1 2 2 5 2 4 3 9" xfId="7230" xr:uid="{00000000-0005-0000-0000-0000941B0000}"/>
    <cellStyle name="20% - Accent1 2 2 5 2 4 4" xfId="7231" xr:uid="{00000000-0005-0000-0000-0000951B0000}"/>
    <cellStyle name="20% - Accent1 2 2 5 2 4 4 2" xfId="7232" xr:uid="{00000000-0005-0000-0000-0000961B0000}"/>
    <cellStyle name="20% - Accent1 2 2 5 2 4 4 2 2" xfId="7233" xr:uid="{00000000-0005-0000-0000-0000971B0000}"/>
    <cellStyle name="20% - Accent1 2 2 5 2 4 4 2 2 2" xfId="7234" xr:uid="{00000000-0005-0000-0000-0000981B0000}"/>
    <cellStyle name="20% - Accent1 2 2 5 2 4 4 2 3" xfId="7235" xr:uid="{00000000-0005-0000-0000-0000991B0000}"/>
    <cellStyle name="20% - Accent1 2 2 5 2 4 4 3" xfId="7236" xr:uid="{00000000-0005-0000-0000-00009A1B0000}"/>
    <cellStyle name="20% - Accent1 2 2 5 2 4 4 3 2" xfId="7237" xr:uid="{00000000-0005-0000-0000-00009B1B0000}"/>
    <cellStyle name="20% - Accent1 2 2 5 2 4 4 4" xfId="7238" xr:uid="{00000000-0005-0000-0000-00009C1B0000}"/>
    <cellStyle name="20% - Accent1 2 2 5 2 4 5" xfId="7239" xr:uid="{00000000-0005-0000-0000-00009D1B0000}"/>
    <cellStyle name="20% - Accent1 2 2 5 2 4 5 2" xfId="7240" xr:uid="{00000000-0005-0000-0000-00009E1B0000}"/>
    <cellStyle name="20% - Accent1 2 2 5 2 4 5 2 2" xfId="7241" xr:uid="{00000000-0005-0000-0000-00009F1B0000}"/>
    <cellStyle name="20% - Accent1 2 2 5 2 4 5 2 2 2" xfId="7242" xr:uid="{00000000-0005-0000-0000-0000A01B0000}"/>
    <cellStyle name="20% - Accent1 2 2 5 2 4 5 2 3" xfId="7243" xr:uid="{00000000-0005-0000-0000-0000A11B0000}"/>
    <cellStyle name="20% - Accent1 2 2 5 2 4 5 3" xfId="7244" xr:uid="{00000000-0005-0000-0000-0000A21B0000}"/>
    <cellStyle name="20% - Accent1 2 2 5 2 4 5 3 2" xfId="7245" xr:uid="{00000000-0005-0000-0000-0000A31B0000}"/>
    <cellStyle name="20% - Accent1 2 2 5 2 4 5 4" xfId="7246" xr:uid="{00000000-0005-0000-0000-0000A41B0000}"/>
    <cellStyle name="20% - Accent1 2 2 5 2 4 6" xfId="7247" xr:uid="{00000000-0005-0000-0000-0000A51B0000}"/>
    <cellStyle name="20% - Accent1 2 2 5 2 4 6 2" xfId="7248" xr:uid="{00000000-0005-0000-0000-0000A61B0000}"/>
    <cellStyle name="20% - Accent1 2 2 5 2 4 6 2 2" xfId="7249" xr:uid="{00000000-0005-0000-0000-0000A71B0000}"/>
    <cellStyle name="20% - Accent1 2 2 5 2 4 6 2 2 2" xfId="7250" xr:uid="{00000000-0005-0000-0000-0000A81B0000}"/>
    <cellStyle name="20% - Accent1 2 2 5 2 4 6 2 3" xfId="7251" xr:uid="{00000000-0005-0000-0000-0000A91B0000}"/>
    <cellStyle name="20% - Accent1 2 2 5 2 4 6 3" xfId="7252" xr:uid="{00000000-0005-0000-0000-0000AA1B0000}"/>
    <cellStyle name="20% - Accent1 2 2 5 2 4 6 3 2" xfId="7253" xr:uid="{00000000-0005-0000-0000-0000AB1B0000}"/>
    <cellStyle name="20% - Accent1 2 2 5 2 4 6 4" xfId="7254" xr:uid="{00000000-0005-0000-0000-0000AC1B0000}"/>
    <cellStyle name="20% - Accent1 2 2 5 2 4 7" xfId="7255" xr:uid="{00000000-0005-0000-0000-0000AD1B0000}"/>
    <cellStyle name="20% - Accent1 2 2 5 2 4 7 2" xfId="7256" xr:uid="{00000000-0005-0000-0000-0000AE1B0000}"/>
    <cellStyle name="20% - Accent1 2 2 5 2 4 7 2 2" xfId="7257" xr:uid="{00000000-0005-0000-0000-0000AF1B0000}"/>
    <cellStyle name="20% - Accent1 2 2 5 2 4 7 3" xfId="7258" xr:uid="{00000000-0005-0000-0000-0000B01B0000}"/>
    <cellStyle name="20% - Accent1 2 2 5 2 4 8" xfId="7259" xr:uid="{00000000-0005-0000-0000-0000B11B0000}"/>
    <cellStyle name="20% - Accent1 2 2 5 2 4 8 2" xfId="7260" xr:uid="{00000000-0005-0000-0000-0000B21B0000}"/>
    <cellStyle name="20% - Accent1 2 2 5 2 4 8 2 2" xfId="7261" xr:uid="{00000000-0005-0000-0000-0000B31B0000}"/>
    <cellStyle name="20% - Accent1 2 2 5 2 4 8 3" xfId="7262" xr:uid="{00000000-0005-0000-0000-0000B41B0000}"/>
    <cellStyle name="20% - Accent1 2 2 5 2 4 9" xfId="7263" xr:uid="{00000000-0005-0000-0000-0000B51B0000}"/>
    <cellStyle name="20% - Accent1 2 2 5 2 4 9 2" xfId="7264" xr:uid="{00000000-0005-0000-0000-0000B61B0000}"/>
    <cellStyle name="20% - Accent1 2 2 5 2 5" xfId="7265" xr:uid="{00000000-0005-0000-0000-0000B71B0000}"/>
    <cellStyle name="20% - Accent1 2 2 5 2 5 2" xfId="7266" xr:uid="{00000000-0005-0000-0000-0000B81B0000}"/>
    <cellStyle name="20% - Accent1 2 2 5 2 5 2 2" xfId="7267" xr:uid="{00000000-0005-0000-0000-0000B91B0000}"/>
    <cellStyle name="20% - Accent1 2 2 5 2 5 2 2 2" xfId="7268" xr:uid="{00000000-0005-0000-0000-0000BA1B0000}"/>
    <cellStyle name="20% - Accent1 2 2 5 2 5 2 2 2 2" xfId="7269" xr:uid="{00000000-0005-0000-0000-0000BB1B0000}"/>
    <cellStyle name="20% - Accent1 2 2 5 2 5 2 2 3" xfId="7270" xr:uid="{00000000-0005-0000-0000-0000BC1B0000}"/>
    <cellStyle name="20% - Accent1 2 2 5 2 5 2 3" xfId="7271" xr:uid="{00000000-0005-0000-0000-0000BD1B0000}"/>
    <cellStyle name="20% - Accent1 2 2 5 2 5 2 3 2" xfId="7272" xr:uid="{00000000-0005-0000-0000-0000BE1B0000}"/>
    <cellStyle name="20% - Accent1 2 2 5 2 5 2 4" xfId="7273" xr:uid="{00000000-0005-0000-0000-0000BF1B0000}"/>
    <cellStyle name="20% - Accent1 2 2 5 2 5 3" xfId="7274" xr:uid="{00000000-0005-0000-0000-0000C01B0000}"/>
    <cellStyle name="20% - Accent1 2 2 5 2 5 3 2" xfId="7275" xr:uid="{00000000-0005-0000-0000-0000C11B0000}"/>
    <cellStyle name="20% - Accent1 2 2 5 2 5 3 2 2" xfId="7276" xr:uid="{00000000-0005-0000-0000-0000C21B0000}"/>
    <cellStyle name="20% - Accent1 2 2 5 2 5 3 2 2 2" xfId="7277" xr:uid="{00000000-0005-0000-0000-0000C31B0000}"/>
    <cellStyle name="20% - Accent1 2 2 5 2 5 3 2 3" xfId="7278" xr:uid="{00000000-0005-0000-0000-0000C41B0000}"/>
    <cellStyle name="20% - Accent1 2 2 5 2 5 3 3" xfId="7279" xr:uid="{00000000-0005-0000-0000-0000C51B0000}"/>
    <cellStyle name="20% - Accent1 2 2 5 2 5 3 3 2" xfId="7280" xr:uid="{00000000-0005-0000-0000-0000C61B0000}"/>
    <cellStyle name="20% - Accent1 2 2 5 2 5 3 4" xfId="7281" xr:uid="{00000000-0005-0000-0000-0000C71B0000}"/>
    <cellStyle name="20% - Accent1 2 2 5 2 5 4" xfId="7282" xr:uid="{00000000-0005-0000-0000-0000C81B0000}"/>
    <cellStyle name="20% - Accent1 2 2 5 2 5 4 2" xfId="7283" xr:uid="{00000000-0005-0000-0000-0000C91B0000}"/>
    <cellStyle name="20% - Accent1 2 2 5 2 5 4 2 2" xfId="7284" xr:uid="{00000000-0005-0000-0000-0000CA1B0000}"/>
    <cellStyle name="20% - Accent1 2 2 5 2 5 4 2 2 2" xfId="7285" xr:uid="{00000000-0005-0000-0000-0000CB1B0000}"/>
    <cellStyle name="20% - Accent1 2 2 5 2 5 4 2 3" xfId="7286" xr:uid="{00000000-0005-0000-0000-0000CC1B0000}"/>
    <cellStyle name="20% - Accent1 2 2 5 2 5 4 3" xfId="7287" xr:uid="{00000000-0005-0000-0000-0000CD1B0000}"/>
    <cellStyle name="20% - Accent1 2 2 5 2 5 4 3 2" xfId="7288" xr:uid="{00000000-0005-0000-0000-0000CE1B0000}"/>
    <cellStyle name="20% - Accent1 2 2 5 2 5 4 4" xfId="7289" xr:uid="{00000000-0005-0000-0000-0000CF1B0000}"/>
    <cellStyle name="20% - Accent1 2 2 5 2 5 5" xfId="7290" xr:uid="{00000000-0005-0000-0000-0000D01B0000}"/>
    <cellStyle name="20% - Accent1 2 2 5 2 5 5 2" xfId="7291" xr:uid="{00000000-0005-0000-0000-0000D11B0000}"/>
    <cellStyle name="20% - Accent1 2 2 5 2 5 5 2 2" xfId="7292" xr:uid="{00000000-0005-0000-0000-0000D21B0000}"/>
    <cellStyle name="20% - Accent1 2 2 5 2 5 5 3" xfId="7293" xr:uid="{00000000-0005-0000-0000-0000D31B0000}"/>
    <cellStyle name="20% - Accent1 2 2 5 2 5 6" xfId="7294" xr:uid="{00000000-0005-0000-0000-0000D41B0000}"/>
    <cellStyle name="20% - Accent1 2 2 5 2 5 6 2" xfId="7295" xr:uid="{00000000-0005-0000-0000-0000D51B0000}"/>
    <cellStyle name="20% - Accent1 2 2 5 2 5 6 2 2" xfId="7296" xr:uid="{00000000-0005-0000-0000-0000D61B0000}"/>
    <cellStyle name="20% - Accent1 2 2 5 2 5 6 3" xfId="7297" xr:uid="{00000000-0005-0000-0000-0000D71B0000}"/>
    <cellStyle name="20% - Accent1 2 2 5 2 5 7" xfId="7298" xr:uid="{00000000-0005-0000-0000-0000D81B0000}"/>
    <cellStyle name="20% - Accent1 2 2 5 2 5 7 2" xfId="7299" xr:uid="{00000000-0005-0000-0000-0000D91B0000}"/>
    <cellStyle name="20% - Accent1 2 2 5 2 5 8" xfId="7300" xr:uid="{00000000-0005-0000-0000-0000DA1B0000}"/>
    <cellStyle name="20% - Accent1 2 2 5 2 5 8 2" xfId="7301" xr:uid="{00000000-0005-0000-0000-0000DB1B0000}"/>
    <cellStyle name="20% - Accent1 2 2 5 2 5 9" xfId="7302" xr:uid="{00000000-0005-0000-0000-0000DC1B0000}"/>
    <cellStyle name="20% - Accent1 2 2 5 2 6" xfId="7303" xr:uid="{00000000-0005-0000-0000-0000DD1B0000}"/>
    <cellStyle name="20% - Accent1 2 2 5 2 6 2" xfId="7304" xr:uid="{00000000-0005-0000-0000-0000DE1B0000}"/>
    <cellStyle name="20% - Accent1 2 2 5 2 6 2 2" xfId="7305" xr:uid="{00000000-0005-0000-0000-0000DF1B0000}"/>
    <cellStyle name="20% - Accent1 2 2 5 2 6 2 2 2" xfId="7306" xr:uid="{00000000-0005-0000-0000-0000E01B0000}"/>
    <cellStyle name="20% - Accent1 2 2 5 2 6 2 2 2 2" xfId="7307" xr:uid="{00000000-0005-0000-0000-0000E11B0000}"/>
    <cellStyle name="20% - Accent1 2 2 5 2 6 2 2 3" xfId="7308" xr:uid="{00000000-0005-0000-0000-0000E21B0000}"/>
    <cellStyle name="20% - Accent1 2 2 5 2 6 2 3" xfId="7309" xr:uid="{00000000-0005-0000-0000-0000E31B0000}"/>
    <cellStyle name="20% - Accent1 2 2 5 2 6 2 3 2" xfId="7310" xr:uid="{00000000-0005-0000-0000-0000E41B0000}"/>
    <cellStyle name="20% - Accent1 2 2 5 2 6 2 4" xfId="7311" xr:uid="{00000000-0005-0000-0000-0000E51B0000}"/>
    <cellStyle name="20% - Accent1 2 2 5 2 6 3" xfId="7312" xr:uid="{00000000-0005-0000-0000-0000E61B0000}"/>
    <cellStyle name="20% - Accent1 2 2 5 2 6 3 2" xfId="7313" xr:uid="{00000000-0005-0000-0000-0000E71B0000}"/>
    <cellStyle name="20% - Accent1 2 2 5 2 6 3 2 2" xfId="7314" xr:uid="{00000000-0005-0000-0000-0000E81B0000}"/>
    <cellStyle name="20% - Accent1 2 2 5 2 6 3 2 2 2" xfId="7315" xr:uid="{00000000-0005-0000-0000-0000E91B0000}"/>
    <cellStyle name="20% - Accent1 2 2 5 2 6 3 2 3" xfId="7316" xr:uid="{00000000-0005-0000-0000-0000EA1B0000}"/>
    <cellStyle name="20% - Accent1 2 2 5 2 6 3 3" xfId="7317" xr:uid="{00000000-0005-0000-0000-0000EB1B0000}"/>
    <cellStyle name="20% - Accent1 2 2 5 2 6 3 3 2" xfId="7318" xr:uid="{00000000-0005-0000-0000-0000EC1B0000}"/>
    <cellStyle name="20% - Accent1 2 2 5 2 6 3 4" xfId="7319" xr:uid="{00000000-0005-0000-0000-0000ED1B0000}"/>
    <cellStyle name="20% - Accent1 2 2 5 2 6 4" xfId="7320" xr:uid="{00000000-0005-0000-0000-0000EE1B0000}"/>
    <cellStyle name="20% - Accent1 2 2 5 2 6 4 2" xfId="7321" xr:uid="{00000000-0005-0000-0000-0000EF1B0000}"/>
    <cellStyle name="20% - Accent1 2 2 5 2 6 4 2 2" xfId="7322" xr:uid="{00000000-0005-0000-0000-0000F01B0000}"/>
    <cellStyle name="20% - Accent1 2 2 5 2 6 4 2 2 2" xfId="7323" xr:uid="{00000000-0005-0000-0000-0000F11B0000}"/>
    <cellStyle name="20% - Accent1 2 2 5 2 6 4 2 3" xfId="7324" xr:uid="{00000000-0005-0000-0000-0000F21B0000}"/>
    <cellStyle name="20% - Accent1 2 2 5 2 6 4 3" xfId="7325" xr:uid="{00000000-0005-0000-0000-0000F31B0000}"/>
    <cellStyle name="20% - Accent1 2 2 5 2 6 4 3 2" xfId="7326" xr:uid="{00000000-0005-0000-0000-0000F41B0000}"/>
    <cellStyle name="20% - Accent1 2 2 5 2 6 4 4" xfId="7327" xr:uid="{00000000-0005-0000-0000-0000F51B0000}"/>
    <cellStyle name="20% - Accent1 2 2 5 2 6 5" xfId="7328" xr:uid="{00000000-0005-0000-0000-0000F61B0000}"/>
    <cellStyle name="20% - Accent1 2 2 5 2 6 5 2" xfId="7329" xr:uid="{00000000-0005-0000-0000-0000F71B0000}"/>
    <cellStyle name="20% - Accent1 2 2 5 2 6 5 2 2" xfId="7330" xr:uid="{00000000-0005-0000-0000-0000F81B0000}"/>
    <cellStyle name="20% - Accent1 2 2 5 2 6 5 3" xfId="7331" xr:uid="{00000000-0005-0000-0000-0000F91B0000}"/>
    <cellStyle name="20% - Accent1 2 2 5 2 6 6" xfId="7332" xr:uid="{00000000-0005-0000-0000-0000FA1B0000}"/>
    <cellStyle name="20% - Accent1 2 2 5 2 6 6 2" xfId="7333" xr:uid="{00000000-0005-0000-0000-0000FB1B0000}"/>
    <cellStyle name="20% - Accent1 2 2 5 2 6 6 2 2" xfId="7334" xr:uid="{00000000-0005-0000-0000-0000FC1B0000}"/>
    <cellStyle name="20% - Accent1 2 2 5 2 6 6 3" xfId="7335" xr:uid="{00000000-0005-0000-0000-0000FD1B0000}"/>
    <cellStyle name="20% - Accent1 2 2 5 2 6 7" xfId="7336" xr:uid="{00000000-0005-0000-0000-0000FE1B0000}"/>
    <cellStyle name="20% - Accent1 2 2 5 2 6 7 2" xfId="7337" xr:uid="{00000000-0005-0000-0000-0000FF1B0000}"/>
    <cellStyle name="20% - Accent1 2 2 5 2 6 8" xfId="7338" xr:uid="{00000000-0005-0000-0000-0000001C0000}"/>
    <cellStyle name="20% - Accent1 2 2 5 2 6 8 2" xfId="7339" xr:uid="{00000000-0005-0000-0000-0000011C0000}"/>
    <cellStyle name="20% - Accent1 2 2 5 2 6 9" xfId="7340" xr:uid="{00000000-0005-0000-0000-0000021C0000}"/>
    <cellStyle name="20% - Accent1 2 2 5 2 7" xfId="7341" xr:uid="{00000000-0005-0000-0000-0000031C0000}"/>
    <cellStyle name="20% - Accent1 2 2 5 2 7 2" xfId="7342" xr:uid="{00000000-0005-0000-0000-0000041C0000}"/>
    <cellStyle name="20% - Accent1 2 2 5 2 7 2 2" xfId="7343" xr:uid="{00000000-0005-0000-0000-0000051C0000}"/>
    <cellStyle name="20% - Accent1 2 2 5 2 7 2 2 2" xfId="7344" xr:uid="{00000000-0005-0000-0000-0000061C0000}"/>
    <cellStyle name="20% - Accent1 2 2 5 2 7 2 3" xfId="7345" xr:uid="{00000000-0005-0000-0000-0000071C0000}"/>
    <cellStyle name="20% - Accent1 2 2 5 2 7 3" xfId="7346" xr:uid="{00000000-0005-0000-0000-0000081C0000}"/>
    <cellStyle name="20% - Accent1 2 2 5 2 7 3 2" xfId="7347" xr:uid="{00000000-0005-0000-0000-0000091C0000}"/>
    <cellStyle name="20% - Accent1 2 2 5 2 7 4" xfId="7348" xr:uid="{00000000-0005-0000-0000-00000A1C0000}"/>
    <cellStyle name="20% - Accent1 2 2 5 2 8" xfId="7349" xr:uid="{00000000-0005-0000-0000-00000B1C0000}"/>
    <cellStyle name="20% - Accent1 2 2 5 2 8 2" xfId="7350" xr:uid="{00000000-0005-0000-0000-00000C1C0000}"/>
    <cellStyle name="20% - Accent1 2 2 5 2 8 2 2" xfId="7351" xr:uid="{00000000-0005-0000-0000-00000D1C0000}"/>
    <cellStyle name="20% - Accent1 2 2 5 2 8 2 2 2" xfId="7352" xr:uid="{00000000-0005-0000-0000-00000E1C0000}"/>
    <cellStyle name="20% - Accent1 2 2 5 2 8 2 3" xfId="7353" xr:uid="{00000000-0005-0000-0000-00000F1C0000}"/>
    <cellStyle name="20% - Accent1 2 2 5 2 8 3" xfId="7354" xr:uid="{00000000-0005-0000-0000-0000101C0000}"/>
    <cellStyle name="20% - Accent1 2 2 5 2 8 3 2" xfId="7355" xr:uid="{00000000-0005-0000-0000-0000111C0000}"/>
    <cellStyle name="20% - Accent1 2 2 5 2 8 4" xfId="7356" xr:uid="{00000000-0005-0000-0000-0000121C0000}"/>
    <cellStyle name="20% - Accent1 2 2 5 2 9" xfId="7357" xr:uid="{00000000-0005-0000-0000-0000131C0000}"/>
    <cellStyle name="20% - Accent1 2 2 5 2 9 2" xfId="7358" xr:uid="{00000000-0005-0000-0000-0000141C0000}"/>
    <cellStyle name="20% - Accent1 2 2 5 2 9 2 2" xfId="7359" xr:uid="{00000000-0005-0000-0000-0000151C0000}"/>
    <cellStyle name="20% - Accent1 2 2 5 2 9 2 2 2" xfId="7360" xr:uid="{00000000-0005-0000-0000-0000161C0000}"/>
    <cellStyle name="20% - Accent1 2 2 5 2 9 2 3" xfId="7361" xr:uid="{00000000-0005-0000-0000-0000171C0000}"/>
    <cellStyle name="20% - Accent1 2 2 5 2 9 3" xfId="7362" xr:uid="{00000000-0005-0000-0000-0000181C0000}"/>
    <cellStyle name="20% - Accent1 2 2 5 2 9 3 2" xfId="7363" xr:uid="{00000000-0005-0000-0000-0000191C0000}"/>
    <cellStyle name="20% - Accent1 2 2 5 2 9 4" xfId="7364" xr:uid="{00000000-0005-0000-0000-00001A1C0000}"/>
    <cellStyle name="20% - Accent1 2 2 5 3" xfId="7365" xr:uid="{00000000-0005-0000-0000-00001B1C0000}"/>
    <cellStyle name="20% - Accent1 2 2 5 3 10" xfId="7366" xr:uid="{00000000-0005-0000-0000-00001C1C0000}"/>
    <cellStyle name="20% - Accent1 2 2 5 3 10 2" xfId="7367" xr:uid="{00000000-0005-0000-0000-00001D1C0000}"/>
    <cellStyle name="20% - Accent1 2 2 5 3 11" xfId="7368" xr:uid="{00000000-0005-0000-0000-00001E1C0000}"/>
    <cellStyle name="20% - Accent1 2 2 5 3 2" xfId="7369" xr:uid="{00000000-0005-0000-0000-00001F1C0000}"/>
    <cellStyle name="20% - Accent1 2 2 5 3 2 2" xfId="7370" xr:uid="{00000000-0005-0000-0000-0000201C0000}"/>
    <cellStyle name="20% - Accent1 2 2 5 3 2 2 2" xfId="7371" xr:uid="{00000000-0005-0000-0000-0000211C0000}"/>
    <cellStyle name="20% - Accent1 2 2 5 3 2 2 2 2" xfId="7372" xr:uid="{00000000-0005-0000-0000-0000221C0000}"/>
    <cellStyle name="20% - Accent1 2 2 5 3 2 2 2 2 2" xfId="7373" xr:uid="{00000000-0005-0000-0000-0000231C0000}"/>
    <cellStyle name="20% - Accent1 2 2 5 3 2 2 2 3" xfId="7374" xr:uid="{00000000-0005-0000-0000-0000241C0000}"/>
    <cellStyle name="20% - Accent1 2 2 5 3 2 2 3" xfId="7375" xr:uid="{00000000-0005-0000-0000-0000251C0000}"/>
    <cellStyle name="20% - Accent1 2 2 5 3 2 2 3 2" xfId="7376" xr:uid="{00000000-0005-0000-0000-0000261C0000}"/>
    <cellStyle name="20% - Accent1 2 2 5 3 2 2 4" xfId="7377" xr:uid="{00000000-0005-0000-0000-0000271C0000}"/>
    <cellStyle name="20% - Accent1 2 2 5 3 2 3" xfId="7378" xr:uid="{00000000-0005-0000-0000-0000281C0000}"/>
    <cellStyle name="20% - Accent1 2 2 5 3 2 3 2" xfId="7379" xr:uid="{00000000-0005-0000-0000-0000291C0000}"/>
    <cellStyle name="20% - Accent1 2 2 5 3 2 3 2 2" xfId="7380" xr:uid="{00000000-0005-0000-0000-00002A1C0000}"/>
    <cellStyle name="20% - Accent1 2 2 5 3 2 3 2 2 2" xfId="7381" xr:uid="{00000000-0005-0000-0000-00002B1C0000}"/>
    <cellStyle name="20% - Accent1 2 2 5 3 2 3 2 3" xfId="7382" xr:uid="{00000000-0005-0000-0000-00002C1C0000}"/>
    <cellStyle name="20% - Accent1 2 2 5 3 2 3 3" xfId="7383" xr:uid="{00000000-0005-0000-0000-00002D1C0000}"/>
    <cellStyle name="20% - Accent1 2 2 5 3 2 3 3 2" xfId="7384" xr:uid="{00000000-0005-0000-0000-00002E1C0000}"/>
    <cellStyle name="20% - Accent1 2 2 5 3 2 3 4" xfId="7385" xr:uid="{00000000-0005-0000-0000-00002F1C0000}"/>
    <cellStyle name="20% - Accent1 2 2 5 3 2 4" xfId="7386" xr:uid="{00000000-0005-0000-0000-0000301C0000}"/>
    <cellStyle name="20% - Accent1 2 2 5 3 2 4 2" xfId="7387" xr:uid="{00000000-0005-0000-0000-0000311C0000}"/>
    <cellStyle name="20% - Accent1 2 2 5 3 2 4 2 2" xfId="7388" xr:uid="{00000000-0005-0000-0000-0000321C0000}"/>
    <cellStyle name="20% - Accent1 2 2 5 3 2 4 2 2 2" xfId="7389" xr:uid="{00000000-0005-0000-0000-0000331C0000}"/>
    <cellStyle name="20% - Accent1 2 2 5 3 2 4 2 3" xfId="7390" xr:uid="{00000000-0005-0000-0000-0000341C0000}"/>
    <cellStyle name="20% - Accent1 2 2 5 3 2 4 3" xfId="7391" xr:uid="{00000000-0005-0000-0000-0000351C0000}"/>
    <cellStyle name="20% - Accent1 2 2 5 3 2 4 3 2" xfId="7392" xr:uid="{00000000-0005-0000-0000-0000361C0000}"/>
    <cellStyle name="20% - Accent1 2 2 5 3 2 4 4" xfId="7393" xr:uid="{00000000-0005-0000-0000-0000371C0000}"/>
    <cellStyle name="20% - Accent1 2 2 5 3 2 5" xfId="7394" xr:uid="{00000000-0005-0000-0000-0000381C0000}"/>
    <cellStyle name="20% - Accent1 2 2 5 3 2 5 2" xfId="7395" xr:uid="{00000000-0005-0000-0000-0000391C0000}"/>
    <cellStyle name="20% - Accent1 2 2 5 3 2 5 2 2" xfId="7396" xr:uid="{00000000-0005-0000-0000-00003A1C0000}"/>
    <cellStyle name="20% - Accent1 2 2 5 3 2 5 3" xfId="7397" xr:uid="{00000000-0005-0000-0000-00003B1C0000}"/>
    <cellStyle name="20% - Accent1 2 2 5 3 2 6" xfId="7398" xr:uid="{00000000-0005-0000-0000-00003C1C0000}"/>
    <cellStyle name="20% - Accent1 2 2 5 3 2 6 2" xfId="7399" xr:uid="{00000000-0005-0000-0000-00003D1C0000}"/>
    <cellStyle name="20% - Accent1 2 2 5 3 2 6 2 2" xfId="7400" xr:uid="{00000000-0005-0000-0000-00003E1C0000}"/>
    <cellStyle name="20% - Accent1 2 2 5 3 2 6 3" xfId="7401" xr:uid="{00000000-0005-0000-0000-00003F1C0000}"/>
    <cellStyle name="20% - Accent1 2 2 5 3 2 7" xfId="7402" xr:uid="{00000000-0005-0000-0000-0000401C0000}"/>
    <cellStyle name="20% - Accent1 2 2 5 3 2 7 2" xfId="7403" xr:uid="{00000000-0005-0000-0000-0000411C0000}"/>
    <cellStyle name="20% - Accent1 2 2 5 3 2 8" xfId="7404" xr:uid="{00000000-0005-0000-0000-0000421C0000}"/>
    <cellStyle name="20% - Accent1 2 2 5 3 2 8 2" xfId="7405" xr:uid="{00000000-0005-0000-0000-0000431C0000}"/>
    <cellStyle name="20% - Accent1 2 2 5 3 2 9" xfId="7406" xr:uid="{00000000-0005-0000-0000-0000441C0000}"/>
    <cellStyle name="20% - Accent1 2 2 5 3 3" xfId="7407" xr:uid="{00000000-0005-0000-0000-0000451C0000}"/>
    <cellStyle name="20% - Accent1 2 2 5 3 3 2" xfId="7408" xr:uid="{00000000-0005-0000-0000-0000461C0000}"/>
    <cellStyle name="20% - Accent1 2 2 5 3 3 2 2" xfId="7409" xr:uid="{00000000-0005-0000-0000-0000471C0000}"/>
    <cellStyle name="20% - Accent1 2 2 5 3 3 2 2 2" xfId="7410" xr:uid="{00000000-0005-0000-0000-0000481C0000}"/>
    <cellStyle name="20% - Accent1 2 2 5 3 3 2 2 2 2" xfId="7411" xr:uid="{00000000-0005-0000-0000-0000491C0000}"/>
    <cellStyle name="20% - Accent1 2 2 5 3 3 2 2 3" xfId="7412" xr:uid="{00000000-0005-0000-0000-00004A1C0000}"/>
    <cellStyle name="20% - Accent1 2 2 5 3 3 2 3" xfId="7413" xr:uid="{00000000-0005-0000-0000-00004B1C0000}"/>
    <cellStyle name="20% - Accent1 2 2 5 3 3 2 3 2" xfId="7414" xr:uid="{00000000-0005-0000-0000-00004C1C0000}"/>
    <cellStyle name="20% - Accent1 2 2 5 3 3 2 4" xfId="7415" xr:uid="{00000000-0005-0000-0000-00004D1C0000}"/>
    <cellStyle name="20% - Accent1 2 2 5 3 3 3" xfId="7416" xr:uid="{00000000-0005-0000-0000-00004E1C0000}"/>
    <cellStyle name="20% - Accent1 2 2 5 3 3 3 2" xfId="7417" xr:uid="{00000000-0005-0000-0000-00004F1C0000}"/>
    <cellStyle name="20% - Accent1 2 2 5 3 3 3 2 2" xfId="7418" xr:uid="{00000000-0005-0000-0000-0000501C0000}"/>
    <cellStyle name="20% - Accent1 2 2 5 3 3 3 2 2 2" xfId="7419" xr:uid="{00000000-0005-0000-0000-0000511C0000}"/>
    <cellStyle name="20% - Accent1 2 2 5 3 3 3 2 3" xfId="7420" xr:uid="{00000000-0005-0000-0000-0000521C0000}"/>
    <cellStyle name="20% - Accent1 2 2 5 3 3 3 3" xfId="7421" xr:uid="{00000000-0005-0000-0000-0000531C0000}"/>
    <cellStyle name="20% - Accent1 2 2 5 3 3 3 3 2" xfId="7422" xr:uid="{00000000-0005-0000-0000-0000541C0000}"/>
    <cellStyle name="20% - Accent1 2 2 5 3 3 3 4" xfId="7423" xr:uid="{00000000-0005-0000-0000-0000551C0000}"/>
    <cellStyle name="20% - Accent1 2 2 5 3 3 4" xfId="7424" xr:uid="{00000000-0005-0000-0000-0000561C0000}"/>
    <cellStyle name="20% - Accent1 2 2 5 3 3 4 2" xfId="7425" xr:uid="{00000000-0005-0000-0000-0000571C0000}"/>
    <cellStyle name="20% - Accent1 2 2 5 3 3 4 2 2" xfId="7426" xr:uid="{00000000-0005-0000-0000-0000581C0000}"/>
    <cellStyle name="20% - Accent1 2 2 5 3 3 4 2 2 2" xfId="7427" xr:uid="{00000000-0005-0000-0000-0000591C0000}"/>
    <cellStyle name="20% - Accent1 2 2 5 3 3 4 2 3" xfId="7428" xr:uid="{00000000-0005-0000-0000-00005A1C0000}"/>
    <cellStyle name="20% - Accent1 2 2 5 3 3 4 3" xfId="7429" xr:uid="{00000000-0005-0000-0000-00005B1C0000}"/>
    <cellStyle name="20% - Accent1 2 2 5 3 3 4 3 2" xfId="7430" xr:uid="{00000000-0005-0000-0000-00005C1C0000}"/>
    <cellStyle name="20% - Accent1 2 2 5 3 3 4 4" xfId="7431" xr:uid="{00000000-0005-0000-0000-00005D1C0000}"/>
    <cellStyle name="20% - Accent1 2 2 5 3 3 5" xfId="7432" xr:uid="{00000000-0005-0000-0000-00005E1C0000}"/>
    <cellStyle name="20% - Accent1 2 2 5 3 3 5 2" xfId="7433" xr:uid="{00000000-0005-0000-0000-00005F1C0000}"/>
    <cellStyle name="20% - Accent1 2 2 5 3 3 5 2 2" xfId="7434" xr:uid="{00000000-0005-0000-0000-0000601C0000}"/>
    <cellStyle name="20% - Accent1 2 2 5 3 3 5 3" xfId="7435" xr:uid="{00000000-0005-0000-0000-0000611C0000}"/>
    <cellStyle name="20% - Accent1 2 2 5 3 3 6" xfId="7436" xr:uid="{00000000-0005-0000-0000-0000621C0000}"/>
    <cellStyle name="20% - Accent1 2 2 5 3 3 6 2" xfId="7437" xr:uid="{00000000-0005-0000-0000-0000631C0000}"/>
    <cellStyle name="20% - Accent1 2 2 5 3 3 6 2 2" xfId="7438" xr:uid="{00000000-0005-0000-0000-0000641C0000}"/>
    <cellStyle name="20% - Accent1 2 2 5 3 3 6 3" xfId="7439" xr:uid="{00000000-0005-0000-0000-0000651C0000}"/>
    <cellStyle name="20% - Accent1 2 2 5 3 3 7" xfId="7440" xr:uid="{00000000-0005-0000-0000-0000661C0000}"/>
    <cellStyle name="20% - Accent1 2 2 5 3 3 7 2" xfId="7441" xr:uid="{00000000-0005-0000-0000-0000671C0000}"/>
    <cellStyle name="20% - Accent1 2 2 5 3 3 8" xfId="7442" xr:uid="{00000000-0005-0000-0000-0000681C0000}"/>
    <cellStyle name="20% - Accent1 2 2 5 3 3 8 2" xfId="7443" xr:uid="{00000000-0005-0000-0000-0000691C0000}"/>
    <cellStyle name="20% - Accent1 2 2 5 3 3 9" xfId="7444" xr:uid="{00000000-0005-0000-0000-00006A1C0000}"/>
    <cellStyle name="20% - Accent1 2 2 5 3 4" xfId="7445" xr:uid="{00000000-0005-0000-0000-00006B1C0000}"/>
    <cellStyle name="20% - Accent1 2 2 5 3 4 2" xfId="7446" xr:uid="{00000000-0005-0000-0000-00006C1C0000}"/>
    <cellStyle name="20% - Accent1 2 2 5 3 4 2 2" xfId="7447" xr:uid="{00000000-0005-0000-0000-00006D1C0000}"/>
    <cellStyle name="20% - Accent1 2 2 5 3 4 2 2 2" xfId="7448" xr:uid="{00000000-0005-0000-0000-00006E1C0000}"/>
    <cellStyle name="20% - Accent1 2 2 5 3 4 2 3" xfId="7449" xr:uid="{00000000-0005-0000-0000-00006F1C0000}"/>
    <cellStyle name="20% - Accent1 2 2 5 3 4 3" xfId="7450" xr:uid="{00000000-0005-0000-0000-0000701C0000}"/>
    <cellStyle name="20% - Accent1 2 2 5 3 4 3 2" xfId="7451" xr:uid="{00000000-0005-0000-0000-0000711C0000}"/>
    <cellStyle name="20% - Accent1 2 2 5 3 4 4" xfId="7452" xr:uid="{00000000-0005-0000-0000-0000721C0000}"/>
    <cellStyle name="20% - Accent1 2 2 5 3 5" xfId="7453" xr:uid="{00000000-0005-0000-0000-0000731C0000}"/>
    <cellStyle name="20% - Accent1 2 2 5 3 5 2" xfId="7454" xr:uid="{00000000-0005-0000-0000-0000741C0000}"/>
    <cellStyle name="20% - Accent1 2 2 5 3 5 2 2" xfId="7455" xr:uid="{00000000-0005-0000-0000-0000751C0000}"/>
    <cellStyle name="20% - Accent1 2 2 5 3 5 2 2 2" xfId="7456" xr:uid="{00000000-0005-0000-0000-0000761C0000}"/>
    <cellStyle name="20% - Accent1 2 2 5 3 5 2 3" xfId="7457" xr:uid="{00000000-0005-0000-0000-0000771C0000}"/>
    <cellStyle name="20% - Accent1 2 2 5 3 5 3" xfId="7458" xr:uid="{00000000-0005-0000-0000-0000781C0000}"/>
    <cellStyle name="20% - Accent1 2 2 5 3 5 3 2" xfId="7459" xr:uid="{00000000-0005-0000-0000-0000791C0000}"/>
    <cellStyle name="20% - Accent1 2 2 5 3 5 4" xfId="7460" xr:uid="{00000000-0005-0000-0000-00007A1C0000}"/>
    <cellStyle name="20% - Accent1 2 2 5 3 6" xfId="7461" xr:uid="{00000000-0005-0000-0000-00007B1C0000}"/>
    <cellStyle name="20% - Accent1 2 2 5 3 6 2" xfId="7462" xr:uid="{00000000-0005-0000-0000-00007C1C0000}"/>
    <cellStyle name="20% - Accent1 2 2 5 3 6 2 2" xfId="7463" xr:uid="{00000000-0005-0000-0000-00007D1C0000}"/>
    <cellStyle name="20% - Accent1 2 2 5 3 6 2 2 2" xfId="7464" xr:uid="{00000000-0005-0000-0000-00007E1C0000}"/>
    <cellStyle name="20% - Accent1 2 2 5 3 6 2 3" xfId="7465" xr:uid="{00000000-0005-0000-0000-00007F1C0000}"/>
    <cellStyle name="20% - Accent1 2 2 5 3 6 3" xfId="7466" xr:uid="{00000000-0005-0000-0000-0000801C0000}"/>
    <cellStyle name="20% - Accent1 2 2 5 3 6 3 2" xfId="7467" xr:uid="{00000000-0005-0000-0000-0000811C0000}"/>
    <cellStyle name="20% - Accent1 2 2 5 3 6 4" xfId="7468" xr:uid="{00000000-0005-0000-0000-0000821C0000}"/>
    <cellStyle name="20% - Accent1 2 2 5 3 7" xfId="7469" xr:uid="{00000000-0005-0000-0000-0000831C0000}"/>
    <cellStyle name="20% - Accent1 2 2 5 3 7 2" xfId="7470" xr:uid="{00000000-0005-0000-0000-0000841C0000}"/>
    <cellStyle name="20% - Accent1 2 2 5 3 7 2 2" xfId="7471" xr:uid="{00000000-0005-0000-0000-0000851C0000}"/>
    <cellStyle name="20% - Accent1 2 2 5 3 7 3" xfId="7472" xr:uid="{00000000-0005-0000-0000-0000861C0000}"/>
    <cellStyle name="20% - Accent1 2 2 5 3 8" xfId="7473" xr:uid="{00000000-0005-0000-0000-0000871C0000}"/>
    <cellStyle name="20% - Accent1 2 2 5 3 8 2" xfId="7474" xr:uid="{00000000-0005-0000-0000-0000881C0000}"/>
    <cellStyle name="20% - Accent1 2 2 5 3 8 2 2" xfId="7475" xr:uid="{00000000-0005-0000-0000-0000891C0000}"/>
    <cellStyle name="20% - Accent1 2 2 5 3 8 3" xfId="7476" xr:uid="{00000000-0005-0000-0000-00008A1C0000}"/>
    <cellStyle name="20% - Accent1 2 2 5 3 9" xfId="7477" xr:uid="{00000000-0005-0000-0000-00008B1C0000}"/>
    <cellStyle name="20% - Accent1 2 2 5 3 9 2" xfId="7478" xr:uid="{00000000-0005-0000-0000-00008C1C0000}"/>
    <cellStyle name="20% - Accent1 2 2 5 4" xfId="7479" xr:uid="{00000000-0005-0000-0000-00008D1C0000}"/>
    <cellStyle name="20% - Accent1 2 2 5 4 10" xfId="7480" xr:uid="{00000000-0005-0000-0000-00008E1C0000}"/>
    <cellStyle name="20% - Accent1 2 2 5 4 10 2" xfId="7481" xr:uid="{00000000-0005-0000-0000-00008F1C0000}"/>
    <cellStyle name="20% - Accent1 2 2 5 4 11" xfId="7482" xr:uid="{00000000-0005-0000-0000-0000901C0000}"/>
    <cellStyle name="20% - Accent1 2 2 5 4 2" xfId="7483" xr:uid="{00000000-0005-0000-0000-0000911C0000}"/>
    <cellStyle name="20% - Accent1 2 2 5 4 2 2" xfId="7484" xr:uid="{00000000-0005-0000-0000-0000921C0000}"/>
    <cellStyle name="20% - Accent1 2 2 5 4 2 2 2" xfId="7485" xr:uid="{00000000-0005-0000-0000-0000931C0000}"/>
    <cellStyle name="20% - Accent1 2 2 5 4 2 2 2 2" xfId="7486" xr:uid="{00000000-0005-0000-0000-0000941C0000}"/>
    <cellStyle name="20% - Accent1 2 2 5 4 2 2 2 2 2" xfId="7487" xr:uid="{00000000-0005-0000-0000-0000951C0000}"/>
    <cellStyle name="20% - Accent1 2 2 5 4 2 2 2 3" xfId="7488" xr:uid="{00000000-0005-0000-0000-0000961C0000}"/>
    <cellStyle name="20% - Accent1 2 2 5 4 2 2 3" xfId="7489" xr:uid="{00000000-0005-0000-0000-0000971C0000}"/>
    <cellStyle name="20% - Accent1 2 2 5 4 2 2 3 2" xfId="7490" xr:uid="{00000000-0005-0000-0000-0000981C0000}"/>
    <cellStyle name="20% - Accent1 2 2 5 4 2 2 4" xfId="7491" xr:uid="{00000000-0005-0000-0000-0000991C0000}"/>
    <cellStyle name="20% - Accent1 2 2 5 4 2 3" xfId="7492" xr:uid="{00000000-0005-0000-0000-00009A1C0000}"/>
    <cellStyle name="20% - Accent1 2 2 5 4 2 3 2" xfId="7493" xr:uid="{00000000-0005-0000-0000-00009B1C0000}"/>
    <cellStyle name="20% - Accent1 2 2 5 4 2 3 2 2" xfId="7494" xr:uid="{00000000-0005-0000-0000-00009C1C0000}"/>
    <cellStyle name="20% - Accent1 2 2 5 4 2 3 2 2 2" xfId="7495" xr:uid="{00000000-0005-0000-0000-00009D1C0000}"/>
    <cellStyle name="20% - Accent1 2 2 5 4 2 3 2 3" xfId="7496" xr:uid="{00000000-0005-0000-0000-00009E1C0000}"/>
    <cellStyle name="20% - Accent1 2 2 5 4 2 3 3" xfId="7497" xr:uid="{00000000-0005-0000-0000-00009F1C0000}"/>
    <cellStyle name="20% - Accent1 2 2 5 4 2 3 3 2" xfId="7498" xr:uid="{00000000-0005-0000-0000-0000A01C0000}"/>
    <cellStyle name="20% - Accent1 2 2 5 4 2 3 4" xfId="7499" xr:uid="{00000000-0005-0000-0000-0000A11C0000}"/>
    <cellStyle name="20% - Accent1 2 2 5 4 2 4" xfId="7500" xr:uid="{00000000-0005-0000-0000-0000A21C0000}"/>
    <cellStyle name="20% - Accent1 2 2 5 4 2 4 2" xfId="7501" xr:uid="{00000000-0005-0000-0000-0000A31C0000}"/>
    <cellStyle name="20% - Accent1 2 2 5 4 2 4 2 2" xfId="7502" xr:uid="{00000000-0005-0000-0000-0000A41C0000}"/>
    <cellStyle name="20% - Accent1 2 2 5 4 2 4 2 2 2" xfId="7503" xr:uid="{00000000-0005-0000-0000-0000A51C0000}"/>
    <cellStyle name="20% - Accent1 2 2 5 4 2 4 2 3" xfId="7504" xr:uid="{00000000-0005-0000-0000-0000A61C0000}"/>
    <cellStyle name="20% - Accent1 2 2 5 4 2 4 3" xfId="7505" xr:uid="{00000000-0005-0000-0000-0000A71C0000}"/>
    <cellStyle name="20% - Accent1 2 2 5 4 2 4 3 2" xfId="7506" xr:uid="{00000000-0005-0000-0000-0000A81C0000}"/>
    <cellStyle name="20% - Accent1 2 2 5 4 2 4 4" xfId="7507" xr:uid="{00000000-0005-0000-0000-0000A91C0000}"/>
    <cellStyle name="20% - Accent1 2 2 5 4 2 5" xfId="7508" xr:uid="{00000000-0005-0000-0000-0000AA1C0000}"/>
    <cellStyle name="20% - Accent1 2 2 5 4 2 5 2" xfId="7509" xr:uid="{00000000-0005-0000-0000-0000AB1C0000}"/>
    <cellStyle name="20% - Accent1 2 2 5 4 2 5 2 2" xfId="7510" xr:uid="{00000000-0005-0000-0000-0000AC1C0000}"/>
    <cellStyle name="20% - Accent1 2 2 5 4 2 5 3" xfId="7511" xr:uid="{00000000-0005-0000-0000-0000AD1C0000}"/>
    <cellStyle name="20% - Accent1 2 2 5 4 2 6" xfId="7512" xr:uid="{00000000-0005-0000-0000-0000AE1C0000}"/>
    <cellStyle name="20% - Accent1 2 2 5 4 2 6 2" xfId="7513" xr:uid="{00000000-0005-0000-0000-0000AF1C0000}"/>
    <cellStyle name="20% - Accent1 2 2 5 4 2 6 2 2" xfId="7514" xr:uid="{00000000-0005-0000-0000-0000B01C0000}"/>
    <cellStyle name="20% - Accent1 2 2 5 4 2 6 3" xfId="7515" xr:uid="{00000000-0005-0000-0000-0000B11C0000}"/>
    <cellStyle name="20% - Accent1 2 2 5 4 2 7" xfId="7516" xr:uid="{00000000-0005-0000-0000-0000B21C0000}"/>
    <cellStyle name="20% - Accent1 2 2 5 4 2 7 2" xfId="7517" xr:uid="{00000000-0005-0000-0000-0000B31C0000}"/>
    <cellStyle name="20% - Accent1 2 2 5 4 2 8" xfId="7518" xr:uid="{00000000-0005-0000-0000-0000B41C0000}"/>
    <cellStyle name="20% - Accent1 2 2 5 4 2 8 2" xfId="7519" xr:uid="{00000000-0005-0000-0000-0000B51C0000}"/>
    <cellStyle name="20% - Accent1 2 2 5 4 2 9" xfId="7520" xr:uid="{00000000-0005-0000-0000-0000B61C0000}"/>
    <cellStyle name="20% - Accent1 2 2 5 4 3" xfId="7521" xr:uid="{00000000-0005-0000-0000-0000B71C0000}"/>
    <cellStyle name="20% - Accent1 2 2 5 4 3 2" xfId="7522" xr:uid="{00000000-0005-0000-0000-0000B81C0000}"/>
    <cellStyle name="20% - Accent1 2 2 5 4 3 2 2" xfId="7523" xr:uid="{00000000-0005-0000-0000-0000B91C0000}"/>
    <cellStyle name="20% - Accent1 2 2 5 4 3 2 2 2" xfId="7524" xr:uid="{00000000-0005-0000-0000-0000BA1C0000}"/>
    <cellStyle name="20% - Accent1 2 2 5 4 3 2 2 2 2" xfId="7525" xr:uid="{00000000-0005-0000-0000-0000BB1C0000}"/>
    <cellStyle name="20% - Accent1 2 2 5 4 3 2 2 3" xfId="7526" xr:uid="{00000000-0005-0000-0000-0000BC1C0000}"/>
    <cellStyle name="20% - Accent1 2 2 5 4 3 2 3" xfId="7527" xr:uid="{00000000-0005-0000-0000-0000BD1C0000}"/>
    <cellStyle name="20% - Accent1 2 2 5 4 3 2 3 2" xfId="7528" xr:uid="{00000000-0005-0000-0000-0000BE1C0000}"/>
    <cellStyle name="20% - Accent1 2 2 5 4 3 2 4" xfId="7529" xr:uid="{00000000-0005-0000-0000-0000BF1C0000}"/>
    <cellStyle name="20% - Accent1 2 2 5 4 3 3" xfId="7530" xr:uid="{00000000-0005-0000-0000-0000C01C0000}"/>
    <cellStyle name="20% - Accent1 2 2 5 4 3 3 2" xfId="7531" xr:uid="{00000000-0005-0000-0000-0000C11C0000}"/>
    <cellStyle name="20% - Accent1 2 2 5 4 3 3 2 2" xfId="7532" xr:uid="{00000000-0005-0000-0000-0000C21C0000}"/>
    <cellStyle name="20% - Accent1 2 2 5 4 3 3 2 2 2" xfId="7533" xr:uid="{00000000-0005-0000-0000-0000C31C0000}"/>
    <cellStyle name="20% - Accent1 2 2 5 4 3 3 2 3" xfId="7534" xr:uid="{00000000-0005-0000-0000-0000C41C0000}"/>
    <cellStyle name="20% - Accent1 2 2 5 4 3 3 3" xfId="7535" xr:uid="{00000000-0005-0000-0000-0000C51C0000}"/>
    <cellStyle name="20% - Accent1 2 2 5 4 3 3 3 2" xfId="7536" xr:uid="{00000000-0005-0000-0000-0000C61C0000}"/>
    <cellStyle name="20% - Accent1 2 2 5 4 3 3 4" xfId="7537" xr:uid="{00000000-0005-0000-0000-0000C71C0000}"/>
    <cellStyle name="20% - Accent1 2 2 5 4 3 4" xfId="7538" xr:uid="{00000000-0005-0000-0000-0000C81C0000}"/>
    <cellStyle name="20% - Accent1 2 2 5 4 3 4 2" xfId="7539" xr:uid="{00000000-0005-0000-0000-0000C91C0000}"/>
    <cellStyle name="20% - Accent1 2 2 5 4 3 4 2 2" xfId="7540" xr:uid="{00000000-0005-0000-0000-0000CA1C0000}"/>
    <cellStyle name="20% - Accent1 2 2 5 4 3 4 2 2 2" xfId="7541" xr:uid="{00000000-0005-0000-0000-0000CB1C0000}"/>
    <cellStyle name="20% - Accent1 2 2 5 4 3 4 2 3" xfId="7542" xr:uid="{00000000-0005-0000-0000-0000CC1C0000}"/>
    <cellStyle name="20% - Accent1 2 2 5 4 3 4 3" xfId="7543" xr:uid="{00000000-0005-0000-0000-0000CD1C0000}"/>
    <cellStyle name="20% - Accent1 2 2 5 4 3 4 3 2" xfId="7544" xr:uid="{00000000-0005-0000-0000-0000CE1C0000}"/>
    <cellStyle name="20% - Accent1 2 2 5 4 3 4 4" xfId="7545" xr:uid="{00000000-0005-0000-0000-0000CF1C0000}"/>
    <cellStyle name="20% - Accent1 2 2 5 4 3 5" xfId="7546" xr:uid="{00000000-0005-0000-0000-0000D01C0000}"/>
    <cellStyle name="20% - Accent1 2 2 5 4 3 5 2" xfId="7547" xr:uid="{00000000-0005-0000-0000-0000D11C0000}"/>
    <cellStyle name="20% - Accent1 2 2 5 4 3 5 2 2" xfId="7548" xr:uid="{00000000-0005-0000-0000-0000D21C0000}"/>
    <cellStyle name="20% - Accent1 2 2 5 4 3 5 3" xfId="7549" xr:uid="{00000000-0005-0000-0000-0000D31C0000}"/>
    <cellStyle name="20% - Accent1 2 2 5 4 3 6" xfId="7550" xr:uid="{00000000-0005-0000-0000-0000D41C0000}"/>
    <cellStyle name="20% - Accent1 2 2 5 4 3 6 2" xfId="7551" xr:uid="{00000000-0005-0000-0000-0000D51C0000}"/>
    <cellStyle name="20% - Accent1 2 2 5 4 3 6 2 2" xfId="7552" xr:uid="{00000000-0005-0000-0000-0000D61C0000}"/>
    <cellStyle name="20% - Accent1 2 2 5 4 3 6 3" xfId="7553" xr:uid="{00000000-0005-0000-0000-0000D71C0000}"/>
    <cellStyle name="20% - Accent1 2 2 5 4 3 7" xfId="7554" xr:uid="{00000000-0005-0000-0000-0000D81C0000}"/>
    <cellStyle name="20% - Accent1 2 2 5 4 3 7 2" xfId="7555" xr:uid="{00000000-0005-0000-0000-0000D91C0000}"/>
    <cellStyle name="20% - Accent1 2 2 5 4 3 8" xfId="7556" xr:uid="{00000000-0005-0000-0000-0000DA1C0000}"/>
    <cellStyle name="20% - Accent1 2 2 5 4 3 8 2" xfId="7557" xr:uid="{00000000-0005-0000-0000-0000DB1C0000}"/>
    <cellStyle name="20% - Accent1 2 2 5 4 3 9" xfId="7558" xr:uid="{00000000-0005-0000-0000-0000DC1C0000}"/>
    <cellStyle name="20% - Accent1 2 2 5 4 4" xfId="7559" xr:uid="{00000000-0005-0000-0000-0000DD1C0000}"/>
    <cellStyle name="20% - Accent1 2 2 5 4 4 2" xfId="7560" xr:uid="{00000000-0005-0000-0000-0000DE1C0000}"/>
    <cellStyle name="20% - Accent1 2 2 5 4 4 2 2" xfId="7561" xr:uid="{00000000-0005-0000-0000-0000DF1C0000}"/>
    <cellStyle name="20% - Accent1 2 2 5 4 4 2 2 2" xfId="7562" xr:uid="{00000000-0005-0000-0000-0000E01C0000}"/>
    <cellStyle name="20% - Accent1 2 2 5 4 4 2 3" xfId="7563" xr:uid="{00000000-0005-0000-0000-0000E11C0000}"/>
    <cellStyle name="20% - Accent1 2 2 5 4 4 3" xfId="7564" xr:uid="{00000000-0005-0000-0000-0000E21C0000}"/>
    <cellStyle name="20% - Accent1 2 2 5 4 4 3 2" xfId="7565" xr:uid="{00000000-0005-0000-0000-0000E31C0000}"/>
    <cellStyle name="20% - Accent1 2 2 5 4 4 4" xfId="7566" xr:uid="{00000000-0005-0000-0000-0000E41C0000}"/>
    <cellStyle name="20% - Accent1 2 2 5 4 5" xfId="7567" xr:uid="{00000000-0005-0000-0000-0000E51C0000}"/>
    <cellStyle name="20% - Accent1 2 2 5 4 5 2" xfId="7568" xr:uid="{00000000-0005-0000-0000-0000E61C0000}"/>
    <cellStyle name="20% - Accent1 2 2 5 4 5 2 2" xfId="7569" xr:uid="{00000000-0005-0000-0000-0000E71C0000}"/>
    <cellStyle name="20% - Accent1 2 2 5 4 5 2 2 2" xfId="7570" xr:uid="{00000000-0005-0000-0000-0000E81C0000}"/>
    <cellStyle name="20% - Accent1 2 2 5 4 5 2 3" xfId="7571" xr:uid="{00000000-0005-0000-0000-0000E91C0000}"/>
    <cellStyle name="20% - Accent1 2 2 5 4 5 3" xfId="7572" xr:uid="{00000000-0005-0000-0000-0000EA1C0000}"/>
    <cellStyle name="20% - Accent1 2 2 5 4 5 3 2" xfId="7573" xr:uid="{00000000-0005-0000-0000-0000EB1C0000}"/>
    <cellStyle name="20% - Accent1 2 2 5 4 5 4" xfId="7574" xr:uid="{00000000-0005-0000-0000-0000EC1C0000}"/>
    <cellStyle name="20% - Accent1 2 2 5 4 6" xfId="7575" xr:uid="{00000000-0005-0000-0000-0000ED1C0000}"/>
    <cellStyle name="20% - Accent1 2 2 5 4 6 2" xfId="7576" xr:uid="{00000000-0005-0000-0000-0000EE1C0000}"/>
    <cellStyle name="20% - Accent1 2 2 5 4 6 2 2" xfId="7577" xr:uid="{00000000-0005-0000-0000-0000EF1C0000}"/>
    <cellStyle name="20% - Accent1 2 2 5 4 6 2 2 2" xfId="7578" xr:uid="{00000000-0005-0000-0000-0000F01C0000}"/>
    <cellStyle name="20% - Accent1 2 2 5 4 6 2 3" xfId="7579" xr:uid="{00000000-0005-0000-0000-0000F11C0000}"/>
    <cellStyle name="20% - Accent1 2 2 5 4 6 3" xfId="7580" xr:uid="{00000000-0005-0000-0000-0000F21C0000}"/>
    <cellStyle name="20% - Accent1 2 2 5 4 6 3 2" xfId="7581" xr:uid="{00000000-0005-0000-0000-0000F31C0000}"/>
    <cellStyle name="20% - Accent1 2 2 5 4 6 4" xfId="7582" xr:uid="{00000000-0005-0000-0000-0000F41C0000}"/>
    <cellStyle name="20% - Accent1 2 2 5 4 7" xfId="7583" xr:uid="{00000000-0005-0000-0000-0000F51C0000}"/>
    <cellStyle name="20% - Accent1 2 2 5 4 7 2" xfId="7584" xr:uid="{00000000-0005-0000-0000-0000F61C0000}"/>
    <cellStyle name="20% - Accent1 2 2 5 4 7 2 2" xfId="7585" xr:uid="{00000000-0005-0000-0000-0000F71C0000}"/>
    <cellStyle name="20% - Accent1 2 2 5 4 7 3" xfId="7586" xr:uid="{00000000-0005-0000-0000-0000F81C0000}"/>
    <cellStyle name="20% - Accent1 2 2 5 4 8" xfId="7587" xr:uid="{00000000-0005-0000-0000-0000F91C0000}"/>
    <cellStyle name="20% - Accent1 2 2 5 4 8 2" xfId="7588" xr:uid="{00000000-0005-0000-0000-0000FA1C0000}"/>
    <cellStyle name="20% - Accent1 2 2 5 4 8 2 2" xfId="7589" xr:uid="{00000000-0005-0000-0000-0000FB1C0000}"/>
    <cellStyle name="20% - Accent1 2 2 5 4 8 3" xfId="7590" xr:uid="{00000000-0005-0000-0000-0000FC1C0000}"/>
    <cellStyle name="20% - Accent1 2 2 5 4 9" xfId="7591" xr:uid="{00000000-0005-0000-0000-0000FD1C0000}"/>
    <cellStyle name="20% - Accent1 2 2 5 4 9 2" xfId="7592" xr:uid="{00000000-0005-0000-0000-0000FE1C0000}"/>
    <cellStyle name="20% - Accent1 2 2 5 5" xfId="7593" xr:uid="{00000000-0005-0000-0000-0000FF1C0000}"/>
    <cellStyle name="20% - Accent1 2 2 5 5 10" xfId="7594" xr:uid="{00000000-0005-0000-0000-0000001D0000}"/>
    <cellStyle name="20% - Accent1 2 2 5 5 10 2" xfId="7595" xr:uid="{00000000-0005-0000-0000-0000011D0000}"/>
    <cellStyle name="20% - Accent1 2 2 5 5 11" xfId="7596" xr:uid="{00000000-0005-0000-0000-0000021D0000}"/>
    <cellStyle name="20% - Accent1 2 2 5 5 2" xfId="7597" xr:uid="{00000000-0005-0000-0000-0000031D0000}"/>
    <cellStyle name="20% - Accent1 2 2 5 5 2 2" xfId="7598" xr:uid="{00000000-0005-0000-0000-0000041D0000}"/>
    <cellStyle name="20% - Accent1 2 2 5 5 2 2 2" xfId="7599" xr:uid="{00000000-0005-0000-0000-0000051D0000}"/>
    <cellStyle name="20% - Accent1 2 2 5 5 2 2 2 2" xfId="7600" xr:uid="{00000000-0005-0000-0000-0000061D0000}"/>
    <cellStyle name="20% - Accent1 2 2 5 5 2 2 2 2 2" xfId="7601" xr:uid="{00000000-0005-0000-0000-0000071D0000}"/>
    <cellStyle name="20% - Accent1 2 2 5 5 2 2 2 3" xfId="7602" xr:uid="{00000000-0005-0000-0000-0000081D0000}"/>
    <cellStyle name="20% - Accent1 2 2 5 5 2 2 3" xfId="7603" xr:uid="{00000000-0005-0000-0000-0000091D0000}"/>
    <cellStyle name="20% - Accent1 2 2 5 5 2 2 3 2" xfId="7604" xr:uid="{00000000-0005-0000-0000-00000A1D0000}"/>
    <cellStyle name="20% - Accent1 2 2 5 5 2 2 4" xfId="7605" xr:uid="{00000000-0005-0000-0000-00000B1D0000}"/>
    <cellStyle name="20% - Accent1 2 2 5 5 2 3" xfId="7606" xr:uid="{00000000-0005-0000-0000-00000C1D0000}"/>
    <cellStyle name="20% - Accent1 2 2 5 5 2 3 2" xfId="7607" xr:uid="{00000000-0005-0000-0000-00000D1D0000}"/>
    <cellStyle name="20% - Accent1 2 2 5 5 2 3 2 2" xfId="7608" xr:uid="{00000000-0005-0000-0000-00000E1D0000}"/>
    <cellStyle name="20% - Accent1 2 2 5 5 2 3 2 2 2" xfId="7609" xr:uid="{00000000-0005-0000-0000-00000F1D0000}"/>
    <cellStyle name="20% - Accent1 2 2 5 5 2 3 2 3" xfId="7610" xr:uid="{00000000-0005-0000-0000-0000101D0000}"/>
    <cellStyle name="20% - Accent1 2 2 5 5 2 3 3" xfId="7611" xr:uid="{00000000-0005-0000-0000-0000111D0000}"/>
    <cellStyle name="20% - Accent1 2 2 5 5 2 3 3 2" xfId="7612" xr:uid="{00000000-0005-0000-0000-0000121D0000}"/>
    <cellStyle name="20% - Accent1 2 2 5 5 2 3 4" xfId="7613" xr:uid="{00000000-0005-0000-0000-0000131D0000}"/>
    <cellStyle name="20% - Accent1 2 2 5 5 2 4" xfId="7614" xr:uid="{00000000-0005-0000-0000-0000141D0000}"/>
    <cellStyle name="20% - Accent1 2 2 5 5 2 4 2" xfId="7615" xr:uid="{00000000-0005-0000-0000-0000151D0000}"/>
    <cellStyle name="20% - Accent1 2 2 5 5 2 4 2 2" xfId="7616" xr:uid="{00000000-0005-0000-0000-0000161D0000}"/>
    <cellStyle name="20% - Accent1 2 2 5 5 2 4 2 2 2" xfId="7617" xr:uid="{00000000-0005-0000-0000-0000171D0000}"/>
    <cellStyle name="20% - Accent1 2 2 5 5 2 4 2 3" xfId="7618" xr:uid="{00000000-0005-0000-0000-0000181D0000}"/>
    <cellStyle name="20% - Accent1 2 2 5 5 2 4 3" xfId="7619" xr:uid="{00000000-0005-0000-0000-0000191D0000}"/>
    <cellStyle name="20% - Accent1 2 2 5 5 2 4 3 2" xfId="7620" xr:uid="{00000000-0005-0000-0000-00001A1D0000}"/>
    <cellStyle name="20% - Accent1 2 2 5 5 2 4 4" xfId="7621" xr:uid="{00000000-0005-0000-0000-00001B1D0000}"/>
    <cellStyle name="20% - Accent1 2 2 5 5 2 5" xfId="7622" xr:uid="{00000000-0005-0000-0000-00001C1D0000}"/>
    <cellStyle name="20% - Accent1 2 2 5 5 2 5 2" xfId="7623" xr:uid="{00000000-0005-0000-0000-00001D1D0000}"/>
    <cellStyle name="20% - Accent1 2 2 5 5 2 5 2 2" xfId="7624" xr:uid="{00000000-0005-0000-0000-00001E1D0000}"/>
    <cellStyle name="20% - Accent1 2 2 5 5 2 5 3" xfId="7625" xr:uid="{00000000-0005-0000-0000-00001F1D0000}"/>
    <cellStyle name="20% - Accent1 2 2 5 5 2 6" xfId="7626" xr:uid="{00000000-0005-0000-0000-0000201D0000}"/>
    <cellStyle name="20% - Accent1 2 2 5 5 2 6 2" xfId="7627" xr:uid="{00000000-0005-0000-0000-0000211D0000}"/>
    <cellStyle name="20% - Accent1 2 2 5 5 2 6 2 2" xfId="7628" xr:uid="{00000000-0005-0000-0000-0000221D0000}"/>
    <cellStyle name="20% - Accent1 2 2 5 5 2 6 3" xfId="7629" xr:uid="{00000000-0005-0000-0000-0000231D0000}"/>
    <cellStyle name="20% - Accent1 2 2 5 5 2 7" xfId="7630" xr:uid="{00000000-0005-0000-0000-0000241D0000}"/>
    <cellStyle name="20% - Accent1 2 2 5 5 2 7 2" xfId="7631" xr:uid="{00000000-0005-0000-0000-0000251D0000}"/>
    <cellStyle name="20% - Accent1 2 2 5 5 2 8" xfId="7632" xr:uid="{00000000-0005-0000-0000-0000261D0000}"/>
    <cellStyle name="20% - Accent1 2 2 5 5 2 8 2" xfId="7633" xr:uid="{00000000-0005-0000-0000-0000271D0000}"/>
    <cellStyle name="20% - Accent1 2 2 5 5 2 9" xfId="7634" xr:uid="{00000000-0005-0000-0000-0000281D0000}"/>
    <cellStyle name="20% - Accent1 2 2 5 5 3" xfId="7635" xr:uid="{00000000-0005-0000-0000-0000291D0000}"/>
    <cellStyle name="20% - Accent1 2 2 5 5 3 2" xfId="7636" xr:uid="{00000000-0005-0000-0000-00002A1D0000}"/>
    <cellStyle name="20% - Accent1 2 2 5 5 3 2 2" xfId="7637" xr:uid="{00000000-0005-0000-0000-00002B1D0000}"/>
    <cellStyle name="20% - Accent1 2 2 5 5 3 2 2 2" xfId="7638" xr:uid="{00000000-0005-0000-0000-00002C1D0000}"/>
    <cellStyle name="20% - Accent1 2 2 5 5 3 2 2 2 2" xfId="7639" xr:uid="{00000000-0005-0000-0000-00002D1D0000}"/>
    <cellStyle name="20% - Accent1 2 2 5 5 3 2 2 3" xfId="7640" xr:uid="{00000000-0005-0000-0000-00002E1D0000}"/>
    <cellStyle name="20% - Accent1 2 2 5 5 3 2 3" xfId="7641" xr:uid="{00000000-0005-0000-0000-00002F1D0000}"/>
    <cellStyle name="20% - Accent1 2 2 5 5 3 2 3 2" xfId="7642" xr:uid="{00000000-0005-0000-0000-0000301D0000}"/>
    <cellStyle name="20% - Accent1 2 2 5 5 3 2 4" xfId="7643" xr:uid="{00000000-0005-0000-0000-0000311D0000}"/>
    <cellStyle name="20% - Accent1 2 2 5 5 3 3" xfId="7644" xr:uid="{00000000-0005-0000-0000-0000321D0000}"/>
    <cellStyle name="20% - Accent1 2 2 5 5 3 3 2" xfId="7645" xr:uid="{00000000-0005-0000-0000-0000331D0000}"/>
    <cellStyle name="20% - Accent1 2 2 5 5 3 3 2 2" xfId="7646" xr:uid="{00000000-0005-0000-0000-0000341D0000}"/>
    <cellStyle name="20% - Accent1 2 2 5 5 3 3 2 2 2" xfId="7647" xr:uid="{00000000-0005-0000-0000-0000351D0000}"/>
    <cellStyle name="20% - Accent1 2 2 5 5 3 3 2 3" xfId="7648" xr:uid="{00000000-0005-0000-0000-0000361D0000}"/>
    <cellStyle name="20% - Accent1 2 2 5 5 3 3 3" xfId="7649" xr:uid="{00000000-0005-0000-0000-0000371D0000}"/>
    <cellStyle name="20% - Accent1 2 2 5 5 3 3 3 2" xfId="7650" xr:uid="{00000000-0005-0000-0000-0000381D0000}"/>
    <cellStyle name="20% - Accent1 2 2 5 5 3 3 4" xfId="7651" xr:uid="{00000000-0005-0000-0000-0000391D0000}"/>
    <cellStyle name="20% - Accent1 2 2 5 5 3 4" xfId="7652" xr:uid="{00000000-0005-0000-0000-00003A1D0000}"/>
    <cellStyle name="20% - Accent1 2 2 5 5 3 4 2" xfId="7653" xr:uid="{00000000-0005-0000-0000-00003B1D0000}"/>
    <cellStyle name="20% - Accent1 2 2 5 5 3 4 2 2" xfId="7654" xr:uid="{00000000-0005-0000-0000-00003C1D0000}"/>
    <cellStyle name="20% - Accent1 2 2 5 5 3 4 2 2 2" xfId="7655" xr:uid="{00000000-0005-0000-0000-00003D1D0000}"/>
    <cellStyle name="20% - Accent1 2 2 5 5 3 4 2 3" xfId="7656" xr:uid="{00000000-0005-0000-0000-00003E1D0000}"/>
    <cellStyle name="20% - Accent1 2 2 5 5 3 4 3" xfId="7657" xr:uid="{00000000-0005-0000-0000-00003F1D0000}"/>
    <cellStyle name="20% - Accent1 2 2 5 5 3 4 3 2" xfId="7658" xr:uid="{00000000-0005-0000-0000-0000401D0000}"/>
    <cellStyle name="20% - Accent1 2 2 5 5 3 4 4" xfId="7659" xr:uid="{00000000-0005-0000-0000-0000411D0000}"/>
    <cellStyle name="20% - Accent1 2 2 5 5 3 5" xfId="7660" xr:uid="{00000000-0005-0000-0000-0000421D0000}"/>
    <cellStyle name="20% - Accent1 2 2 5 5 3 5 2" xfId="7661" xr:uid="{00000000-0005-0000-0000-0000431D0000}"/>
    <cellStyle name="20% - Accent1 2 2 5 5 3 5 2 2" xfId="7662" xr:uid="{00000000-0005-0000-0000-0000441D0000}"/>
    <cellStyle name="20% - Accent1 2 2 5 5 3 5 3" xfId="7663" xr:uid="{00000000-0005-0000-0000-0000451D0000}"/>
    <cellStyle name="20% - Accent1 2 2 5 5 3 6" xfId="7664" xr:uid="{00000000-0005-0000-0000-0000461D0000}"/>
    <cellStyle name="20% - Accent1 2 2 5 5 3 6 2" xfId="7665" xr:uid="{00000000-0005-0000-0000-0000471D0000}"/>
    <cellStyle name="20% - Accent1 2 2 5 5 3 6 2 2" xfId="7666" xr:uid="{00000000-0005-0000-0000-0000481D0000}"/>
    <cellStyle name="20% - Accent1 2 2 5 5 3 6 3" xfId="7667" xr:uid="{00000000-0005-0000-0000-0000491D0000}"/>
    <cellStyle name="20% - Accent1 2 2 5 5 3 7" xfId="7668" xr:uid="{00000000-0005-0000-0000-00004A1D0000}"/>
    <cellStyle name="20% - Accent1 2 2 5 5 3 7 2" xfId="7669" xr:uid="{00000000-0005-0000-0000-00004B1D0000}"/>
    <cellStyle name="20% - Accent1 2 2 5 5 3 8" xfId="7670" xr:uid="{00000000-0005-0000-0000-00004C1D0000}"/>
    <cellStyle name="20% - Accent1 2 2 5 5 3 8 2" xfId="7671" xr:uid="{00000000-0005-0000-0000-00004D1D0000}"/>
    <cellStyle name="20% - Accent1 2 2 5 5 3 9" xfId="7672" xr:uid="{00000000-0005-0000-0000-00004E1D0000}"/>
    <cellStyle name="20% - Accent1 2 2 5 5 4" xfId="7673" xr:uid="{00000000-0005-0000-0000-00004F1D0000}"/>
    <cellStyle name="20% - Accent1 2 2 5 5 4 2" xfId="7674" xr:uid="{00000000-0005-0000-0000-0000501D0000}"/>
    <cellStyle name="20% - Accent1 2 2 5 5 4 2 2" xfId="7675" xr:uid="{00000000-0005-0000-0000-0000511D0000}"/>
    <cellStyle name="20% - Accent1 2 2 5 5 4 2 2 2" xfId="7676" xr:uid="{00000000-0005-0000-0000-0000521D0000}"/>
    <cellStyle name="20% - Accent1 2 2 5 5 4 2 3" xfId="7677" xr:uid="{00000000-0005-0000-0000-0000531D0000}"/>
    <cellStyle name="20% - Accent1 2 2 5 5 4 3" xfId="7678" xr:uid="{00000000-0005-0000-0000-0000541D0000}"/>
    <cellStyle name="20% - Accent1 2 2 5 5 4 3 2" xfId="7679" xr:uid="{00000000-0005-0000-0000-0000551D0000}"/>
    <cellStyle name="20% - Accent1 2 2 5 5 4 4" xfId="7680" xr:uid="{00000000-0005-0000-0000-0000561D0000}"/>
    <cellStyle name="20% - Accent1 2 2 5 5 5" xfId="7681" xr:uid="{00000000-0005-0000-0000-0000571D0000}"/>
    <cellStyle name="20% - Accent1 2 2 5 5 5 2" xfId="7682" xr:uid="{00000000-0005-0000-0000-0000581D0000}"/>
    <cellStyle name="20% - Accent1 2 2 5 5 5 2 2" xfId="7683" xr:uid="{00000000-0005-0000-0000-0000591D0000}"/>
    <cellStyle name="20% - Accent1 2 2 5 5 5 2 2 2" xfId="7684" xr:uid="{00000000-0005-0000-0000-00005A1D0000}"/>
    <cellStyle name="20% - Accent1 2 2 5 5 5 2 3" xfId="7685" xr:uid="{00000000-0005-0000-0000-00005B1D0000}"/>
    <cellStyle name="20% - Accent1 2 2 5 5 5 3" xfId="7686" xr:uid="{00000000-0005-0000-0000-00005C1D0000}"/>
    <cellStyle name="20% - Accent1 2 2 5 5 5 3 2" xfId="7687" xr:uid="{00000000-0005-0000-0000-00005D1D0000}"/>
    <cellStyle name="20% - Accent1 2 2 5 5 5 4" xfId="7688" xr:uid="{00000000-0005-0000-0000-00005E1D0000}"/>
    <cellStyle name="20% - Accent1 2 2 5 5 6" xfId="7689" xr:uid="{00000000-0005-0000-0000-00005F1D0000}"/>
    <cellStyle name="20% - Accent1 2 2 5 5 6 2" xfId="7690" xr:uid="{00000000-0005-0000-0000-0000601D0000}"/>
    <cellStyle name="20% - Accent1 2 2 5 5 6 2 2" xfId="7691" xr:uid="{00000000-0005-0000-0000-0000611D0000}"/>
    <cellStyle name="20% - Accent1 2 2 5 5 6 2 2 2" xfId="7692" xr:uid="{00000000-0005-0000-0000-0000621D0000}"/>
    <cellStyle name="20% - Accent1 2 2 5 5 6 2 3" xfId="7693" xr:uid="{00000000-0005-0000-0000-0000631D0000}"/>
    <cellStyle name="20% - Accent1 2 2 5 5 6 3" xfId="7694" xr:uid="{00000000-0005-0000-0000-0000641D0000}"/>
    <cellStyle name="20% - Accent1 2 2 5 5 6 3 2" xfId="7695" xr:uid="{00000000-0005-0000-0000-0000651D0000}"/>
    <cellStyle name="20% - Accent1 2 2 5 5 6 4" xfId="7696" xr:uid="{00000000-0005-0000-0000-0000661D0000}"/>
    <cellStyle name="20% - Accent1 2 2 5 5 7" xfId="7697" xr:uid="{00000000-0005-0000-0000-0000671D0000}"/>
    <cellStyle name="20% - Accent1 2 2 5 5 7 2" xfId="7698" xr:uid="{00000000-0005-0000-0000-0000681D0000}"/>
    <cellStyle name="20% - Accent1 2 2 5 5 7 2 2" xfId="7699" xr:uid="{00000000-0005-0000-0000-0000691D0000}"/>
    <cellStyle name="20% - Accent1 2 2 5 5 7 3" xfId="7700" xr:uid="{00000000-0005-0000-0000-00006A1D0000}"/>
    <cellStyle name="20% - Accent1 2 2 5 5 8" xfId="7701" xr:uid="{00000000-0005-0000-0000-00006B1D0000}"/>
    <cellStyle name="20% - Accent1 2 2 5 5 8 2" xfId="7702" xr:uid="{00000000-0005-0000-0000-00006C1D0000}"/>
    <cellStyle name="20% - Accent1 2 2 5 5 8 2 2" xfId="7703" xr:uid="{00000000-0005-0000-0000-00006D1D0000}"/>
    <cellStyle name="20% - Accent1 2 2 5 5 8 3" xfId="7704" xr:uid="{00000000-0005-0000-0000-00006E1D0000}"/>
    <cellStyle name="20% - Accent1 2 2 5 5 9" xfId="7705" xr:uid="{00000000-0005-0000-0000-00006F1D0000}"/>
    <cellStyle name="20% - Accent1 2 2 5 5 9 2" xfId="7706" xr:uid="{00000000-0005-0000-0000-0000701D0000}"/>
    <cellStyle name="20% - Accent1 2 2 5 6" xfId="7707" xr:uid="{00000000-0005-0000-0000-0000711D0000}"/>
    <cellStyle name="20% - Accent1 2 2 5 6 2" xfId="7708" xr:uid="{00000000-0005-0000-0000-0000721D0000}"/>
    <cellStyle name="20% - Accent1 2 2 5 6 2 2" xfId="7709" xr:uid="{00000000-0005-0000-0000-0000731D0000}"/>
    <cellStyle name="20% - Accent1 2 2 5 6 2 2 2" xfId="7710" xr:uid="{00000000-0005-0000-0000-0000741D0000}"/>
    <cellStyle name="20% - Accent1 2 2 5 6 2 2 2 2" xfId="7711" xr:uid="{00000000-0005-0000-0000-0000751D0000}"/>
    <cellStyle name="20% - Accent1 2 2 5 6 2 2 3" xfId="7712" xr:uid="{00000000-0005-0000-0000-0000761D0000}"/>
    <cellStyle name="20% - Accent1 2 2 5 6 2 3" xfId="7713" xr:uid="{00000000-0005-0000-0000-0000771D0000}"/>
    <cellStyle name="20% - Accent1 2 2 5 6 2 3 2" xfId="7714" xr:uid="{00000000-0005-0000-0000-0000781D0000}"/>
    <cellStyle name="20% - Accent1 2 2 5 6 2 4" xfId="7715" xr:uid="{00000000-0005-0000-0000-0000791D0000}"/>
    <cellStyle name="20% - Accent1 2 2 5 6 3" xfId="7716" xr:uid="{00000000-0005-0000-0000-00007A1D0000}"/>
    <cellStyle name="20% - Accent1 2 2 5 6 3 2" xfId="7717" xr:uid="{00000000-0005-0000-0000-00007B1D0000}"/>
    <cellStyle name="20% - Accent1 2 2 5 6 3 2 2" xfId="7718" xr:uid="{00000000-0005-0000-0000-00007C1D0000}"/>
    <cellStyle name="20% - Accent1 2 2 5 6 3 2 2 2" xfId="7719" xr:uid="{00000000-0005-0000-0000-00007D1D0000}"/>
    <cellStyle name="20% - Accent1 2 2 5 6 3 2 3" xfId="7720" xr:uid="{00000000-0005-0000-0000-00007E1D0000}"/>
    <cellStyle name="20% - Accent1 2 2 5 6 3 3" xfId="7721" xr:uid="{00000000-0005-0000-0000-00007F1D0000}"/>
    <cellStyle name="20% - Accent1 2 2 5 6 3 3 2" xfId="7722" xr:uid="{00000000-0005-0000-0000-0000801D0000}"/>
    <cellStyle name="20% - Accent1 2 2 5 6 3 4" xfId="7723" xr:uid="{00000000-0005-0000-0000-0000811D0000}"/>
    <cellStyle name="20% - Accent1 2 2 5 6 4" xfId="7724" xr:uid="{00000000-0005-0000-0000-0000821D0000}"/>
    <cellStyle name="20% - Accent1 2 2 5 6 4 2" xfId="7725" xr:uid="{00000000-0005-0000-0000-0000831D0000}"/>
    <cellStyle name="20% - Accent1 2 2 5 6 4 2 2" xfId="7726" xr:uid="{00000000-0005-0000-0000-0000841D0000}"/>
    <cellStyle name="20% - Accent1 2 2 5 6 4 2 2 2" xfId="7727" xr:uid="{00000000-0005-0000-0000-0000851D0000}"/>
    <cellStyle name="20% - Accent1 2 2 5 6 4 2 3" xfId="7728" xr:uid="{00000000-0005-0000-0000-0000861D0000}"/>
    <cellStyle name="20% - Accent1 2 2 5 6 4 3" xfId="7729" xr:uid="{00000000-0005-0000-0000-0000871D0000}"/>
    <cellStyle name="20% - Accent1 2 2 5 6 4 3 2" xfId="7730" xr:uid="{00000000-0005-0000-0000-0000881D0000}"/>
    <cellStyle name="20% - Accent1 2 2 5 6 4 4" xfId="7731" xr:uid="{00000000-0005-0000-0000-0000891D0000}"/>
    <cellStyle name="20% - Accent1 2 2 5 6 5" xfId="7732" xr:uid="{00000000-0005-0000-0000-00008A1D0000}"/>
    <cellStyle name="20% - Accent1 2 2 5 6 5 2" xfId="7733" xr:uid="{00000000-0005-0000-0000-00008B1D0000}"/>
    <cellStyle name="20% - Accent1 2 2 5 6 5 2 2" xfId="7734" xr:uid="{00000000-0005-0000-0000-00008C1D0000}"/>
    <cellStyle name="20% - Accent1 2 2 5 6 5 3" xfId="7735" xr:uid="{00000000-0005-0000-0000-00008D1D0000}"/>
    <cellStyle name="20% - Accent1 2 2 5 6 6" xfId="7736" xr:uid="{00000000-0005-0000-0000-00008E1D0000}"/>
    <cellStyle name="20% - Accent1 2 2 5 6 6 2" xfId="7737" xr:uid="{00000000-0005-0000-0000-00008F1D0000}"/>
    <cellStyle name="20% - Accent1 2 2 5 6 6 2 2" xfId="7738" xr:uid="{00000000-0005-0000-0000-0000901D0000}"/>
    <cellStyle name="20% - Accent1 2 2 5 6 6 3" xfId="7739" xr:uid="{00000000-0005-0000-0000-0000911D0000}"/>
    <cellStyle name="20% - Accent1 2 2 5 6 7" xfId="7740" xr:uid="{00000000-0005-0000-0000-0000921D0000}"/>
    <cellStyle name="20% - Accent1 2 2 5 6 7 2" xfId="7741" xr:uid="{00000000-0005-0000-0000-0000931D0000}"/>
    <cellStyle name="20% - Accent1 2 2 5 6 8" xfId="7742" xr:uid="{00000000-0005-0000-0000-0000941D0000}"/>
    <cellStyle name="20% - Accent1 2 2 5 6 8 2" xfId="7743" xr:uid="{00000000-0005-0000-0000-0000951D0000}"/>
    <cellStyle name="20% - Accent1 2 2 5 6 9" xfId="7744" xr:uid="{00000000-0005-0000-0000-0000961D0000}"/>
    <cellStyle name="20% - Accent1 2 2 5 7" xfId="7745" xr:uid="{00000000-0005-0000-0000-0000971D0000}"/>
    <cellStyle name="20% - Accent1 2 2 5 7 2" xfId="7746" xr:uid="{00000000-0005-0000-0000-0000981D0000}"/>
    <cellStyle name="20% - Accent1 2 2 5 7 2 2" xfId="7747" xr:uid="{00000000-0005-0000-0000-0000991D0000}"/>
    <cellStyle name="20% - Accent1 2 2 5 7 2 2 2" xfId="7748" xr:uid="{00000000-0005-0000-0000-00009A1D0000}"/>
    <cellStyle name="20% - Accent1 2 2 5 7 2 2 2 2" xfId="7749" xr:uid="{00000000-0005-0000-0000-00009B1D0000}"/>
    <cellStyle name="20% - Accent1 2 2 5 7 2 2 3" xfId="7750" xr:uid="{00000000-0005-0000-0000-00009C1D0000}"/>
    <cellStyle name="20% - Accent1 2 2 5 7 2 3" xfId="7751" xr:uid="{00000000-0005-0000-0000-00009D1D0000}"/>
    <cellStyle name="20% - Accent1 2 2 5 7 2 3 2" xfId="7752" xr:uid="{00000000-0005-0000-0000-00009E1D0000}"/>
    <cellStyle name="20% - Accent1 2 2 5 7 2 4" xfId="7753" xr:uid="{00000000-0005-0000-0000-00009F1D0000}"/>
    <cellStyle name="20% - Accent1 2 2 5 7 3" xfId="7754" xr:uid="{00000000-0005-0000-0000-0000A01D0000}"/>
    <cellStyle name="20% - Accent1 2 2 5 7 3 2" xfId="7755" xr:uid="{00000000-0005-0000-0000-0000A11D0000}"/>
    <cellStyle name="20% - Accent1 2 2 5 7 3 2 2" xfId="7756" xr:uid="{00000000-0005-0000-0000-0000A21D0000}"/>
    <cellStyle name="20% - Accent1 2 2 5 7 3 2 2 2" xfId="7757" xr:uid="{00000000-0005-0000-0000-0000A31D0000}"/>
    <cellStyle name="20% - Accent1 2 2 5 7 3 2 3" xfId="7758" xr:uid="{00000000-0005-0000-0000-0000A41D0000}"/>
    <cellStyle name="20% - Accent1 2 2 5 7 3 3" xfId="7759" xr:uid="{00000000-0005-0000-0000-0000A51D0000}"/>
    <cellStyle name="20% - Accent1 2 2 5 7 3 3 2" xfId="7760" xr:uid="{00000000-0005-0000-0000-0000A61D0000}"/>
    <cellStyle name="20% - Accent1 2 2 5 7 3 4" xfId="7761" xr:uid="{00000000-0005-0000-0000-0000A71D0000}"/>
    <cellStyle name="20% - Accent1 2 2 5 7 4" xfId="7762" xr:uid="{00000000-0005-0000-0000-0000A81D0000}"/>
    <cellStyle name="20% - Accent1 2 2 5 7 4 2" xfId="7763" xr:uid="{00000000-0005-0000-0000-0000A91D0000}"/>
    <cellStyle name="20% - Accent1 2 2 5 7 4 2 2" xfId="7764" xr:uid="{00000000-0005-0000-0000-0000AA1D0000}"/>
    <cellStyle name="20% - Accent1 2 2 5 7 4 2 2 2" xfId="7765" xr:uid="{00000000-0005-0000-0000-0000AB1D0000}"/>
    <cellStyle name="20% - Accent1 2 2 5 7 4 2 3" xfId="7766" xr:uid="{00000000-0005-0000-0000-0000AC1D0000}"/>
    <cellStyle name="20% - Accent1 2 2 5 7 4 3" xfId="7767" xr:uid="{00000000-0005-0000-0000-0000AD1D0000}"/>
    <cellStyle name="20% - Accent1 2 2 5 7 4 3 2" xfId="7768" xr:uid="{00000000-0005-0000-0000-0000AE1D0000}"/>
    <cellStyle name="20% - Accent1 2 2 5 7 4 4" xfId="7769" xr:uid="{00000000-0005-0000-0000-0000AF1D0000}"/>
    <cellStyle name="20% - Accent1 2 2 5 7 5" xfId="7770" xr:uid="{00000000-0005-0000-0000-0000B01D0000}"/>
    <cellStyle name="20% - Accent1 2 2 5 7 5 2" xfId="7771" xr:uid="{00000000-0005-0000-0000-0000B11D0000}"/>
    <cellStyle name="20% - Accent1 2 2 5 7 5 2 2" xfId="7772" xr:uid="{00000000-0005-0000-0000-0000B21D0000}"/>
    <cellStyle name="20% - Accent1 2 2 5 7 5 3" xfId="7773" xr:uid="{00000000-0005-0000-0000-0000B31D0000}"/>
    <cellStyle name="20% - Accent1 2 2 5 7 6" xfId="7774" xr:uid="{00000000-0005-0000-0000-0000B41D0000}"/>
    <cellStyle name="20% - Accent1 2 2 5 7 6 2" xfId="7775" xr:uid="{00000000-0005-0000-0000-0000B51D0000}"/>
    <cellStyle name="20% - Accent1 2 2 5 7 6 2 2" xfId="7776" xr:uid="{00000000-0005-0000-0000-0000B61D0000}"/>
    <cellStyle name="20% - Accent1 2 2 5 7 6 3" xfId="7777" xr:uid="{00000000-0005-0000-0000-0000B71D0000}"/>
    <cellStyle name="20% - Accent1 2 2 5 7 7" xfId="7778" xr:uid="{00000000-0005-0000-0000-0000B81D0000}"/>
    <cellStyle name="20% - Accent1 2 2 5 7 7 2" xfId="7779" xr:uid="{00000000-0005-0000-0000-0000B91D0000}"/>
    <cellStyle name="20% - Accent1 2 2 5 7 8" xfId="7780" xr:uid="{00000000-0005-0000-0000-0000BA1D0000}"/>
    <cellStyle name="20% - Accent1 2 2 5 7 8 2" xfId="7781" xr:uid="{00000000-0005-0000-0000-0000BB1D0000}"/>
    <cellStyle name="20% - Accent1 2 2 5 7 9" xfId="7782" xr:uid="{00000000-0005-0000-0000-0000BC1D0000}"/>
    <cellStyle name="20% - Accent1 2 2 5 8" xfId="7783" xr:uid="{00000000-0005-0000-0000-0000BD1D0000}"/>
    <cellStyle name="20% - Accent1 2 2 5 8 2" xfId="7784" xr:uid="{00000000-0005-0000-0000-0000BE1D0000}"/>
    <cellStyle name="20% - Accent1 2 2 5 8 2 2" xfId="7785" xr:uid="{00000000-0005-0000-0000-0000BF1D0000}"/>
    <cellStyle name="20% - Accent1 2 2 5 8 2 2 2" xfId="7786" xr:uid="{00000000-0005-0000-0000-0000C01D0000}"/>
    <cellStyle name="20% - Accent1 2 2 5 8 2 3" xfId="7787" xr:uid="{00000000-0005-0000-0000-0000C11D0000}"/>
    <cellStyle name="20% - Accent1 2 2 5 8 3" xfId="7788" xr:uid="{00000000-0005-0000-0000-0000C21D0000}"/>
    <cellStyle name="20% - Accent1 2 2 5 8 3 2" xfId="7789" xr:uid="{00000000-0005-0000-0000-0000C31D0000}"/>
    <cellStyle name="20% - Accent1 2 2 5 8 4" xfId="7790" xr:uid="{00000000-0005-0000-0000-0000C41D0000}"/>
    <cellStyle name="20% - Accent1 2 2 5 9" xfId="7791" xr:uid="{00000000-0005-0000-0000-0000C51D0000}"/>
    <cellStyle name="20% - Accent1 2 2 5 9 2" xfId="7792" xr:uid="{00000000-0005-0000-0000-0000C61D0000}"/>
    <cellStyle name="20% - Accent1 2 2 5 9 2 2" xfId="7793" xr:uid="{00000000-0005-0000-0000-0000C71D0000}"/>
    <cellStyle name="20% - Accent1 2 2 5 9 2 2 2" xfId="7794" xr:uid="{00000000-0005-0000-0000-0000C81D0000}"/>
    <cellStyle name="20% - Accent1 2 2 5 9 2 3" xfId="7795" xr:uid="{00000000-0005-0000-0000-0000C91D0000}"/>
    <cellStyle name="20% - Accent1 2 2 5 9 3" xfId="7796" xr:uid="{00000000-0005-0000-0000-0000CA1D0000}"/>
    <cellStyle name="20% - Accent1 2 2 5 9 3 2" xfId="7797" xr:uid="{00000000-0005-0000-0000-0000CB1D0000}"/>
    <cellStyle name="20% - Accent1 2 2 5 9 4" xfId="7798" xr:uid="{00000000-0005-0000-0000-0000CC1D0000}"/>
    <cellStyle name="20% - Accent1 2 2 6" xfId="7799" xr:uid="{00000000-0005-0000-0000-0000CD1D0000}"/>
    <cellStyle name="20% - Accent1 2 2 6 10" xfId="7800" xr:uid="{00000000-0005-0000-0000-0000CE1D0000}"/>
    <cellStyle name="20% - Accent1 2 2 6 10 2" xfId="7801" xr:uid="{00000000-0005-0000-0000-0000CF1D0000}"/>
    <cellStyle name="20% - Accent1 2 2 6 10 2 2" xfId="7802" xr:uid="{00000000-0005-0000-0000-0000D01D0000}"/>
    <cellStyle name="20% - Accent1 2 2 6 10 3" xfId="7803" xr:uid="{00000000-0005-0000-0000-0000D11D0000}"/>
    <cellStyle name="20% - Accent1 2 2 6 11" xfId="7804" xr:uid="{00000000-0005-0000-0000-0000D21D0000}"/>
    <cellStyle name="20% - Accent1 2 2 6 11 2" xfId="7805" xr:uid="{00000000-0005-0000-0000-0000D31D0000}"/>
    <cellStyle name="20% - Accent1 2 2 6 11 2 2" xfId="7806" xr:uid="{00000000-0005-0000-0000-0000D41D0000}"/>
    <cellStyle name="20% - Accent1 2 2 6 11 3" xfId="7807" xr:uid="{00000000-0005-0000-0000-0000D51D0000}"/>
    <cellStyle name="20% - Accent1 2 2 6 12" xfId="7808" xr:uid="{00000000-0005-0000-0000-0000D61D0000}"/>
    <cellStyle name="20% - Accent1 2 2 6 12 2" xfId="7809" xr:uid="{00000000-0005-0000-0000-0000D71D0000}"/>
    <cellStyle name="20% - Accent1 2 2 6 13" xfId="7810" xr:uid="{00000000-0005-0000-0000-0000D81D0000}"/>
    <cellStyle name="20% - Accent1 2 2 6 13 2" xfId="7811" xr:uid="{00000000-0005-0000-0000-0000D91D0000}"/>
    <cellStyle name="20% - Accent1 2 2 6 14" xfId="7812" xr:uid="{00000000-0005-0000-0000-0000DA1D0000}"/>
    <cellStyle name="20% - Accent1 2 2 6 2" xfId="7813" xr:uid="{00000000-0005-0000-0000-0000DB1D0000}"/>
    <cellStyle name="20% - Accent1 2 2 6 2 10" xfId="7814" xr:uid="{00000000-0005-0000-0000-0000DC1D0000}"/>
    <cellStyle name="20% - Accent1 2 2 6 2 10 2" xfId="7815" xr:uid="{00000000-0005-0000-0000-0000DD1D0000}"/>
    <cellStyle name="20% - Accent1 2 2 6 2 11" xfId="7816" xr:uid="{00000000-0005-0000-0000-0000DE1D0000}"/>
    <cellStyle name="20% - Accent1 2 2 6 2 2" xfId="7817" xr:uid="{00000000-0005-0000-0000-0000DF1D0000}"/>
    <cellStyle name="20% - Accent1 2 2 6 2 2 2" xfId="7818" xr:uid="{00000000-0005-0000-0000-0000E01D0000}"/>
    <cellStyle name="20% - Accent1 2 2 6 2 2 2 2" xfId="7819" xr:uid="{00000000-0005-0000-0000-0000E11D0000}"/>
    <cellStyle name="20% - Accent1 2 2 6 2 2 2 2 2" xfId="7820" xr:uid="{00000000-0005-0000-0000-0000E21D0000}"/>
    <cellStyle name="20% - Accent1 2 2 6 2 2 2 2 2 2" xfId="7821" xr:uid="{00000000-0005-0000-0000-0000E31D0000}"/>
    <cellStyle name="20% - Accent1 2 2 6 2 2 2 2 3" xfId="7822" xr:uid="{00000000-0005-0000-0000-0000E41D0000}"/>
    <cellStyle name="20% - Accent1 2 2 6 2 2 2 3" xfId="7823" xr:uid="{00000000-0005-0000-0000-0000E51D0000}"/>
    <cellStyle name="20% - Accent1 2 2 6 2 2 2 3 2" xfId="7824" xr:uid="{00000000-0005-0000-0000-0000E61D0000}"/>
    <cellStyle name="20% - Accent1 2 2 6 2 2 2 4" xfId="7825" xr:uid="{00000000-0005-0000-0000-0000E71D0000}"/>
    <cellStyle name="20% - Accent1 2 2 6 2 2 3" xfId="7826" xr:uid="{00000000-0005-0000-0000-0000E81D0000}"/>
    <cellStyle name="20% - Accent1 2 2 6 2 2 3 2" xfId="7827" xr:uid="{00000000-0005-0000-0000-0000E91D0000}"/>
    <cellStyle name="20% - Accent1 2 2 6 2 2 3 2 2" xfId="7828" xr:uid="{00000000-0005-0000-0000-0000EA1D0000}"/>
    <cellStyle name="20% - Accent1 2 2 6 2 2 3 2 2 2" xfId="7829" xr:uid="{00000000-0005-0000-0000-0000EB1D0000}"/>
    <cellStyle name="20% - Accent1 2 2 6 2 2 3 2 3" xfId="7830" xr:uid="{00000000-0005-0000-0000-0000EC1D0000}"/>
    <cellStyle name="20% - Accent1 2 2 6 2 2 3 3" xfId="7831" xr:uid="{00000000-0005-0000-0000-0000ED1D0000}"/>
    <cellStyle name="20% - Accent1 2 2 6 2 2 3 3 2" xfId="7832" xr:uid="{00000000-0005-0000-0000-0000EE1D0000}"/>
    <cellStyle name="20% - Accent1 2 2 6 2 2 3 4" xfId="7833" xr:uid="{00000000-0005-0000-0000-0000EF1D0000}"/>
    <cellStyle name="20% - Accent1 2 2 6 2 2 4" xfId="7834" xr:uid="{00000000-0005-0000-0000-0000F01D0000}"/>
    <cellStyle name="20% - Accent1 2 2 6 2 2 4 2" xfId="7835" xr:uid="{00000000-0005-0000-0000-0000F11D0000}"/>
    <cellStyle name="20% - Accent1 2 2 6 2 2 4 2 2" xfId="7836" xr:uid="{00000000-0005-0000-0000-0000F21D0000}"/>
    <cellStyle name="20% - Accent1 2 2 6 2 2 4 2 2 2" xfId="7837" xr:uid="{00000000-0005-0000-0000-0000F31D0000}"/>
    <cellStyle name="20% - Accent1 2 2 6 2 2 4 2 3" xfId="7838" xr:uid="{00000000-0005-0000-0000-0000F41D0000}"/>
    <cellStyle name="20% - Accent1 2 2 6 2 2 4 3" xfId="7839" xr:uid="{00000000-0005-0000-0000-0000F51D0000}"/>
    <cellStyle name="20% - Accent1 2 2 6 2 2 4 3 2" xfId="7840" xr:uid="{00000000-0005-0000-0000-0000F61D0000}"/>
    <cellStyle name="20% - Accent1 2 2 6 2 2 4 4" xfId="7841" xr:uid="{00000000-0005-0000-0000-0000F71D0000}"/>
    <cellStyle name="20% - Accent1 2 2 6 2 2 5" xfId="7842" xr:uid="{00000000-0005-0000-0000-0000F81D0000}"/>
    <cellStyle name="20% - Accent1 2 2 6 2 2 5 2" xfId="7843" xr:uid="{00000000-0005-0000-0000-0000F91D0000}"/>
    <cellStyle name="20% - Accent1 2 2 6 2 2 5 2 2" xfId="7844" xr:uid="{00000000-0005-0000-0000-0000FA1D0000}"/>
    <cellStyle name="20% - Accent1 2 2 6 2 2 5 3" xfId="7845" xr:uid="{00000000-0005-0000-0000-0000FB1D0000}"/>
    <cellStyle name="20% - Accent1 2 2 6 2 2 6" xfId="7846" xr:uid="{00000000-0005-0000-0000-0000FC1D0000}"/>
    <cellStyle name="20% - Accent1 2 2 6 2 2 6 2" xfId="7847" xr:uid="{00000000-0005-0000-0000-0000FD1D0000}"/>
    <cellStyle name="20% - Accent1 2 2 6 2 2 6 2 2" xfId="7848" xr:uid="{00000000-0005-0000-0000-0000FE1D0000}"/>
    <cellStyle name="20% - Accent1 2 2 6 2 2 6 3" xfId="7849" xr:uid="{00000000-0005-0000-0000-0000FF1D0000}"/>
    <cellStyle name="20% - Accent1 2 2 6 2 2 7" xfId="7850" xr:uid="{00000000-0005-0000-0000-0000001E0000}"/>
    <cellStyle name="20% - Accent1 2 2 6 2 2 7 2" xfId="7851" xr:uid="{00000000-0005-0000-0000-0000011E0000}"/>
    <cellStyle name="20% - Accent1 2 2 6 2 2 8" xfId="7852" xr:uid="{00000000-0005-0000-0000-0000021E0000}"/>
    <cellStyle name="20% - Accent1 2 2 6 2 2 8 2" xfId="7853" xr:uid="{00000000-0005-0000-0000-0000031E0000}"/>
    <cellStyle name="20% - Accent1 2 2 6 2 2 9" xfId="7854" xr:uid="{00000000-0005-0000-0000-0000041E0000}"/>
    <cellStyle name="20% - Accent1 2 2 6 2 3" xfId="7855" xr:uid="{00000000-0005-0000-0000-0000051E0000}"/>
    <cellStyle name="20% - Accent1 2 2 6 2 3 2" xfId="7856" xr:uid="{00000000-0005-0000-0000-0000061E0000}"/>
    <cellStyle name="20% - Accent1 2 2 6 2 3 2 2" xfId="7857" xr:uid="{00000000-0005-0000-0000-0000071E0000}"/>
    <cellStyle name="20% - Accent1 2 2 6 2 3 2 2 2" xfId="7858" xr:uid="{00000000-0005-0000-0000-0000081E0000}"/>
    <cellStyle name="20% - Accent1 2 2 6 2 3 2 2 2 2" xfId="7859" xr:uid="{00000000-0005-0000-0000-0000091E0000}"/>
    <cellStyle name="20% - Accent1 2 2 6 2 3 2 2 3" xfId="7860" xr:uid="{00000000-0005-0000-0000-00000A1E0000}"/>
    <cellStyle name="20% - Accent1 2 2 6 2 3 2 3" xfId="7861" xr:uid="{00000000-0005-0000-0000-00000B1E0000}"/>
    <cellStyle name="20% - Accent1 2 2 6 2 3 2 3 2" xfId="7862" xr:uid="{00000000-0005-0000-0000-00000C1E0000}"/>
    <cellStyle name="20% - Accent1 2 2 6 2 3 2 4" xfId="7863" xr:uid="{00000000-0005-0000-0000-00000D1E0000}"/>
    <cellStyle name="20% - Accent1 2 2 6 2 3 3" xfId="7864" xr:uid="{00000000-0005-0000-0000-00000E1E0000}"/>
    <cellStyle name="20% - Accent1 2 2 6 2 3 3 2" xfId="7865" xr:uid="{00000000-0005-0000-0000-00000F1E0000}"/>
    <cellStyle name="20% - Accent1 2 2 6 2 3 3 2 2" xfId="7866" xr:uid="{00000000-0005-0000-0000-0000101E0000}"/>
    <cellStyle name="20% - Accent1 2 2 6 2 3 3 2 2 2" xfId="7867" xr:uid="{00000000-0005-0000-0000-0000111E0000}"/>
    <cellStyle name="20% - Accent1 2 2 6 2 3 3 2 3" xfId="7868" xr:uid="{00000000-0005-0000-0000-0000121E0000}"/>
    <cellStyle name="20% - Accent1 2 2 6 2 3 3 3" xfId="7869" xr:uid="{00000000-0005-0000-0000-0000131E0000}"/>
    <cellStyle name="20% - Accent1 2 2 6 2 3 3 3 2" xfId="7870" xr:uid="{00000000-0005-0000-0000-0000141E0000}"/>
    <cellStyle name="20% - Accent1 2 2 6 2 3 3 4" xfId="7871" xr:uid="{00000000-0005-0000-0000-0000151E0000}"/>
    <cellStyle name="20% - Accent1 2 2 6 2 3 4" xfId="7872" xr:uid="{00000000-0005-0000-0000-0000161E0000}"/>
    <cellStyle name="20% - Accent1 2 2 6 2 3 4 2" xfId="7873" xr:uid="{00000000-0005-0000-0000-0000171E0000}"/>
    <cellStyle name="20% - Accent1 2 2 6 2 3 4 2 2" xfId="7874" xr:uid="{00000000-0005-0000-0000-0000181E0000}"/>
    <cellStyle name="20% - Accent1 2 2 6 2 3 4 2 2 2" xfId="7875" xr:uid="{00000000-0005-0000-0000-0000191E0000}"/>
    <cellStyle name="20% - Accent1 2 2 6 2 3 4 2 3" xfId="7876" xr:uid="{00000000-0005-0000-0000-00001A1E0000}"/>
    <cellStyle name="20% - Accent1 2 2 6 2 3 4 3" xfId="7877" xr:uid="{00000000-0005-0000-0000-00001B1E0000}"/>
    <cellStyle name="20% - Accent1 2 2 6 2 3 4 3 2" xfId="7878" xr:uid="{00000000-0005-0000-0000-00001C1E0000}"/>
    <cellStyle name="20% - Accent1 2 2 6 2 3 4 4" xfId="7879" xr:uid="{00000000-0005-0000-0000-00001D1E0000}"/>
    <cellStyle name="20% - Accent1 2 2 6 2 3 5" xfId="7880" xr:uid="{00000000-0005-0000-0000-00001E1E0000}"/>
    <cellStyle name="20% - Accent1 2 2 6 2 3 5 2" xfId="7881" xr:uid="{00000000-0005-0000-0000-00001F1E0000}"/>
    <cellStyle name="20% - Accent1 2 2 6 2 3 5 2 2" xfId="7882" xr:uid="{00000000-0005-0000-0000-0000201E0000}"/>
    <cellStyle name="20% - Accent1 2 2 6 2 3 5 3" xfId="7883" xr:uid="{00000000-0005-0000-0000-0000211E0000}"/>
    <cellStyle name="20% - Accent1 2 2 6 2 3 6" xfId="7884" xr:uid="{00000000-0005-0000-0000-0000221E0000}"/>
    <cellStyle name="20% - Accent1 2 2 6 2 3 6 2" xfId="7885" xr:uid="{00000000-0005-0000-0000-0000231E0000}"/>
    <cellStyle name="20% - Accent1 2 2 6 2 3 6 2 2" xfId="7886" xr:uid="{00000000-0005-0000-0000-0000241E0000}"/>
    <cellStyle name="20% - Accent1 2 2 6 2 3 6 3" xfId="7887" xr:uid="{00000000-0005-0000-0000-0000251E0000}"/>
    <cellStyle name="20% - Accent1 2 2 6 2 3 7" xfId="7888" xr:uid="{00000000-0005-0000-0000-0000261E0000}"/>
    <cellStyle name="20% - Accent1 2 2 6 2 3 7 2" xfId="7889" xr:uid="{00000000-0005-0000-0000-0000271E0000}"/>
    <cellStyle name="20% - Accent1 2 2 6 2 3 8" xfId="7890" xr:uid="{00000000-0005-0000-0000-0000281E0000}"/>
    <cellStyle name="20% - Accent1 2 2 6 2 3 8 2" xfId="7891" xr:uid="{00000000-0005-0000-0000-0000291E0000}"/>
    <cellStyle name="20% - Accent1 2 2 6 2 3 9" xfId="7892" xr:uid="{00000000-0005-0000-0000-00002A1E0000}"/>
    <cellStyle name="20% - Accent1 2 2 6 2 4" xfId="7893" xr:uid="{00000000-0005-0000-0000-00002B1E0000}"/>
    <cellStyle name="20% - Accent1 2 2 6 2 4 2" xfId="7894" xr:uid="{00000000-0005-0000-0000-00002C1E0000}"/>
    <cellStyle name="20% - Accent1 2 2 6 2 4 2 2" xfId="7895" xr:uid="{00000000-0005-0000-0000-00002D1E0000}"/>
    <cellStyle name="20% - Accent1 2 2 6 2 4 2 2 2" xfId="7896" xr:uid="{00000000-0005-0000-0000-00002E1E0000}"/>
    <cellStyle name="20% - Accent1 2 2 6 2 4 2 3" xfId="7897" xr:uid="{00000000-0005-0000-0000-00002F1E0000}"/>
    <cellStyle name="20% - Accent1 2 2 6 2 4 3" xfId="7898" xr:uid="{00000000-0005-0000-0000-0000301E0000}"/>
    <cellStyle name="20% - Accent1 2 2 6 2 4 3 2" xfId="7899" xr:uid="{00000000-0005-0000-0000-0000311E0000}"/>
    <cellStyle name="20% - Accent1 2 2 6 2 4 4" xfId="7900" xr:uid="{00000000-0005-0000-0000-0000321E0000}"/>
    <cellStyle name="20% - Accent1 2 2 6 2 5" xfId="7901" xr:uid="{00000000-0005-0000-0000-0000331E0000}"/>
    <cellStyle name="20% - Accent1 2 2 6 2 5 2" xfId="7902" xr:uid="{00000000-0005-0000-0000-0000341E0000}"/>
    <cellStyle name="20% - Accent1 2 2 6 2 5 2 2" xfId="7903" xr:uid="{00000000-0005-0000-0000-0000351E0000}"/>
    <cellStyle name="20% - Accent1 2 2 6 2 5 2 2 2" xfId="7904" xr:uid="{00000000-0005-0000-0000-0000361E0000}"/>
    <cellStyle name="20% - Accent1 2 2 6 2 5 2 3" xfId="7905" xr:uid="{00000000-0005-0000-0000-0000371E0000}"/>
    <cellStyle name="20% - Accent1 2 2 6 2 5 3" xfId="7906" xr:uid="{00000000-0005-0000-0000-0000381E0000}"/>
    <cellStyle name="20% - Accent1 2 2 6 2 5 3 2" xfId="7907" xr:uid="{00000000-0005-0000-0000-0000391E0000}"/>
    <cellStyle name="20% - Accent1 2 2 6 2 5 4" xfId="7908" xr:uid="{00000000-0005-0000-0000-00003A1E0000}"/>
    <cellStyle name="20% - Accent1 2 2 6 2 6" xfId="7909" xr:uid="{00000000-0005-0000-0000-00003B1E0000}"/>
    <cellStyle name="20% - Accent1 2 2 6 2 6 2" xfId="7910" xr:uid="{00000000-0005-0000-0000-00003C1E0000}"/>
    <cellStyle name="20% - Accent1 2 2 6 2 6 2 2" xfId="7911" xr:uid="{00000000-0005-0000-0000-00003D1E0000}"/>
    <cellStyle name="20% - Accent1 2 2 6 2 6 2 2 2" xfId="7912" xr:uid="{00000000-0005-0000-0000-00003E1E0000}"/>
    <cellStyle name="20% - Accent1 2 2 6 2 6 2 3" xfId="7913" xr:uid="{00000000-0005-0000-0000-00003F1E0000}"/>
    <cellStyle name="20% - Accent1 2 2 6 2 6 3" xfId="7914" xr:uid="{00000000-0005-0000-0000-0000401E0000}"/>
    <cellStyle name="20% - Accent1 2 2 6 2 6 3 2" xfId="7915" xr:uid="{00000000-0005-0000-0000-0000411E0000}"/>
    <cellStyle name="20% - Accent1 2 2 6 2 6 4" xfId="7916" xr:uid="{00000000-0005-0000-0000-0000421E0000}"/>
    <cellStyle name="20% - Accent1 2 2 6 2 7" xfId="7917" xr:uid="{00000000-0005-0000-0000-0000431E0000}"/>
    <cellStyle name="20% - Accent1 2 2 6 2 7 2" xfId="7918" xr:uid="{00000000-0005-0000-0000-0000441E0000}"/>
    <cellStyle name="20% - Accent1 2 2 6 2 7 2 2" xfId="7919" xr:uid="{00000000-0005-0000-0000-0000451E0000}"/>
    <cellStyle name="20% - Accent1 2 2 6 2 7 3" xfId="7920" xr:uid="{00000000-0005-0000-0000-0000461E0000}"/>
    <cellStyle name="20% - Accent1 2 2 6 2 8" xfId="7921" xr:uid="{00000000-0005-0000-0000-0000471E0000}"/>
    <cellStyle name="20% - Accent1 2 2 6 2 8 2" xfId="7922" xr:uid="{00000000-0005-0000-0000-0000481E0000}"/>
    <cellStyle name="20% - Accent1 2 2 6 2 8 2 2" xfId="7923" xr:uid="{00000000-0005-0000-0000-0000491E0000}"/>
    <cellStyle name="20% - Accent1 2 2 6 2 8 3" xfId="7924" xr:uid="{00000000-0005-0000-0000-00004A1E0000}"/>
    <cellStyle name="20% - Accent1 2 2 6 2 9" xfId="7925" xr:uid="{00000000-0005-0000-0000-00004B1E0000}"/>
    <cellStyle name="20% - Accent1 2 2 6 2 9 2" xfId="7926" xr:uid="{00000000-0005-0000-0000-00004C1E0000}"/>
    <cellStyle name="20% - Accent1 2 2 6 3" xfId="7927" xr:uid="{00000000-0005-0000-0000-00004D1E0000}"/>
    <cellStyle name="20% - Accent1 2 2 6 3 10" xfId="7928" xr:uid="{00000000-0005-0000-0000-00004E1E0000}"/>
    <cellStyle name="20% - Accent1 2 2 6 3 10 2" xfId="7929" xr:uid="{00000000-0005-0000-0000-00004F1E0000}"/>
    <cellStyle name="20% - Accent1 2 2 6 3 11" xfId="7930" xr:uid="{00000000-0005-0000-0000-0000501E0000}"/>
    <cellStyle name="20% - Accent1 2 2 6 3 2" xfId="7931" xr:uid="{00000000-0005-0000-0000-0000511E0000}"/>
    <cellStyle name="20% - Accent1 2 2 6 3 2 2" xfId="7932" xr:uid="{00000000-0005-0000-0000-0000521E0000}"/>
    <cellStyle name="20% - Accent1 2 2 6 3 2 2 2" xfId="7933" xr:uid="{00000000-0005-0000-0000-0000531E0000}"/>
    <cellStyle name="20% - Accent1 2 2 6 3 2 2 2 2" xfId="7934" xr:uid="{00000000-0005-0000-0000-0000541E0000}"/>
    <cellStyle name="20% - Accent1 2 2 6 3 2 2 2 2 2" xfId="7935" xr:uid="{00000000-0005-0000-0000-0000551E0000}"/>
    <cellStyle name="20% - Accent1 2 2 6 3 2 2 2 3" xfId="7936" xr:uid="{00000000-0005-0000-0000-0000561E0000}"/>
    <cellStyle name="20% - Accent1 2 2 6 3 2 2 3" xfId="7937" xr:uid="{00000000-0005-0000-0000-0000571E0000}"/>
    <cellStyle name="20% - Accent1 2 2 6 3 2 2 3 2" xfId="7938" xr:uid="{00000000-0005-0000-0000-0000581E0000}"/>
    <cellStyle name="20% - Accent1 2 2 6 3 2 2 4" xfId="7939" xr:uid="{00000000-0005-0000-0000-0000591E0000}"/>
    <cellStyle name="20% - Accent1 2 2 6 3 2 3" xfId="7940" xr:uid="{00000000-0005-0000-0000-00005A1E0000}"/>
    <cellStyle name="20% - Accent1 2 2 6 3 2 3 2" xfId="7941" xr:uid="{00000000-0005-0000-0000-00005B1E0000}"/>
    <cellStyle name="20% - Accent1 2 2 6 3 2 3 2 2" xfId="7942" xr:uid="{00000000-0005-0000-0000-00005C1E0000}"/>
    <cellStyle name="20% - Accent1 2 2 6 3 2 3 2 2 2" xfId="7943" xr:uid="{00000000-0005-0000-0000-00005D1E0000}"/>
    <cellStyle name="20% - Accent1 2 2 6 3 2 3 2 3" xfId="7944" xr:uid="{00000000-0005-0000-0000-00005E1E0000}"/>
    <cellStyle name="20% - Accent1 2 2 6 3 2 3 3" xfId="7945" xr:uid="{00000000-0005-0000-0000-00005F1E0000}"/>
    <cellStyle name="20% - Accent1 2 2 6 3 2 3 3 2" xfId="7946" xr:uid="{00000000-0005-0000-0000-0000601E0000}"/>
    <cellStyle name="20% - Accent1 2 2 6 3 2 3 4" xfId="7947" xr:uid="{00000000-0005-0000-0000-0000611E0000}"/>
    <cellStyle name="20% - Accent1 2 2 6 3 2 4" xfId="7948" xr:uid="{00000000-0005-0000-0000-0000621E0000}"/>
    <cellStyle name="20% - Accent1 2 2 6 3 2 4 2" xfId="7949" xr:uid="{00000000-0005-0000-0000-0000631E0000}"/>
    <cellStyle name="20% - Accent1 2 2 6 3 2 4 2 2" xfId="7950" xr:uid="{00000000-0005-0000-0000-0000641E0000}"/>
    <cellStyle name="20% - Accent1 2 2 6 3 2 4 2 2 2" xfId="7951" xr:uid="{00000000-0005-0000-0000-0000651E0000}"/>
    <cellStyle name="20% - Accent1 2 2 6 3 2 4 2 3" xfId="7952" xr:uid="{00000000-0005-0000-0000-0000661E0000}"/>
    <cellStyle name="20% - Accent1 2 2 6 3 2 4 3" xfId="7953" xr:uid="{00000000-0005-0000-0000-0000671E0000}"/>
    <cellStyle name="20% - Accent1 2 2 6 3 2 4 3 2" xfId="7954" xr:uid="{00000000-0005-0000-0000-0000681E0000}"/>
    <cellStyle name="20% - Accent1 2 2 6 3 2 4 4" xfId="7955" xr:uid="{00000000-0005-0000-0000-0000691E0000}"/>
    <cellStyle name="20% - Accent1 2 2 6 3 2 5" xfId="7956" xr:uid="{00000000-0005-0000-0000-00006A1E0000}"/>
    <cellStyle name="20% - Accent1 2 2 6 3 2 5 2" xfId="7957" xr:uid="{00000000-0005-0000-0000-00006B1E0000}"/>
    <cellStyle name="20% - Accent1 2 2 6 3 2 5 2 2" xfId="7958" xr:uid="{00000000-0005-0000-0000-00006C1E0000}"/>
    <cellStyle name="20% - Accent1 2 2 6 3 2 5 3" xfId="7959" xr:uid="{00000000-0005-0000-0000-00006D1E0000}"/>
    <cellStyle name="20% - Accent1 2 2 6 3 2 6" xfId="7960" xr:uid="{00000000-0005-0000-0000-00006E1E0000}"/>
    <cellStyle name="20% - Accent1 2 2 6 3 2 6 2" xfId="7961" xr:uid="{00000000-0005-0000-0000-00006F1E0000}"/>
    <cellStyle name="20% - Accent1 2 2 6 3 2 6 2 2" xfId="7962" xr:uid="{00000000-0005-0000-0000-0000701E0000}"/>
    <cellStyle name="20% - Accent1 2 2 6 3 2 6 3" xfId="7963" xr:uid="{00000000-0005-0000-0000-0000711E0000}"/>
    <cellStyle name="20% - Accent1 2 2 6 3 2 7" xfId="7964" xr:uid="{00000000-0005-0000-0000-0000721E0000}"/>
    <cellStyle name="20% - Accent1 2 2 6 3 2 7 2" xfId="7965" xr:uid="{00000000-0005-0000-0000-0000731E0000}"/>
    <cellStyle name="20% - Accent1 2 2 6 3 2 8" xfId="7966" xr:uid="{00000000-0005-0000-0000-0000741E0000}"/>
    <cellStyle name="20% - Accent1 2 2 6 3 2 8 2" xfId="7967" xr:uid="{00000000-0005-0000-0000-0000751E0000}"/>
    <cellStyle name="20% - Accent1 2 2 6 3 2 9" xfId="7968" xr:uid="{00000000-0005-0000-0000-0000761E0000}"/>
    <cellStyle name="20% - Accent1 2 2 6 3 3" xfId="7969" xr:uid="{00000000-0005-0000-0000-0000771E0000}"/>
    <cellStyle name="20% - Accent1 2 2 6 3 3 2" xfId="7970" xr:uid="{00000000-0005-0000-0000-0000781E0000}"/>
    <cellStyle name="20% - Accent1 2 2 6 3 3 2 2" xfId="7971" xr:uid="{00000000-0005-0000-0000-0000791E0000}"/>
    <cellStyle name="20% - Accent1 2 2 6 3 3 2 2 2" xfId="7972" xr:uid="{00000000-0005-0000-0000-00007A1E0000}"/>
    <cellStyle name="20% - Accent1 2 2 6 3 3 2 2 2 2" xfId="7973" xr:uid="{00000000-0005-0000-0000-00007B1E0000}"/>
    <cellStyle name="20% - Accent1 2 2 6 3 3 2 2 3" xfId="7974" xr:uid="{00000000-0005-0000-0000-00007C1E0000}"/>
    <cellStyle name="20% - Accent1 2 2 6 3 3 2 3" xfId="7975" xr:uid="{00000000-0005-0000-0000-00007D1E0000}"/>
    <cellStyle name="20% - Accent1 2 2 6 3 3 2 3 2" xfId="7976" xr:uid="{00000000-0005-0000-0000-00007E1E0000}"/>
    <cellStyle name="20% - Accent1 2 2 6 3 3 2 4" xfId="7977" xr:uid="{00000000-0005-0000-0000-00007F1E0000}"/>
    <cellStyle name="20% - Accent1 2 2 6 3 3 3" xfId="7978" xr:uid="{00000000-0005-0000-0000-0000801E0000}"/>
    <cellStyle name="20% - Accent1 2 2 6 3 3 3 2" xfId="7979" xr:uid="{00000000-0005-0000-0000-0000811E0000}"/>
    <cellStyle name="20% - Accent1 2 2 6 3 3 3 2 2" xfId="7980" xr:uid="{00000000-0005-0000-0000-0000821E0000}"/>
    <cellStyle name="20% - Accent1 2 2 6 3 3 3 2 2 2" xfId="7981" xr:uid="{00000000-0005-0000-0000-0000831E0000}"/>
    <cellStyle name="20% - Accent1 2 2 6 3 3 3 2 3" xfId="7982" xr:uid="{00000000-0005-0000-0000-0000841E0000}"/>
    <cellStyle name="20% - Accent1 2 2 6 3 3 3 3" xfId="7983" xr:uid="{00000000-0005-0000-0000-0000851E0000}"/>
    <cellStyle name="20% - Accent1 2 2 6 3 3 3 3 2" xfId="7984" xr:uid="{00000000-0005-0000-0000-0000861E0000}"/>
    <cellStyle name="20% - Accent1 2 2 6 3 3 3 4" xfId="7985" xr:uid="{00000000-0005-0000-0000-0000871E0000}"/>
    <cellStyle name="20% - Accent1 2 2 6 3 3 4" xfId="7986" xr:uid="{00000000-0005-0000-0000-0000881E0000}"/>
    <cellStyle name="20% - Accent1 2 2 6 3 3 4 2" xfId="7987" xr:uid="{00000000-0005-0000-0000-0000891E0000}"/>
    <cellStyle name="20% - Accent1 2 2 6 3 3 4 2 2" xfId="7988" xr:uid="{00000000-0005-0000-0000-00008A1E0000}"/>
    <cellStyle name="20% - Accent1 2 2 6 3 3 4 2 2 2" xfId="7989" xr:uid="{00000000-0005-0000-0000-00008B1E0000}"/>
    <cellStyle name="20% - Accent1 2 2 6 3 3 4 2 3" xfId="7990" xr:uid="{00000000-0005-0000-0000-00008C1E0000}"/>
    <cellStyle name="20% - Accent1 2 2 6 3 3 4 3" xfId="7991" xr:uid="{00000000-0005-0000-0000-00008D1E0000}"/>
    <cellStyle name="20% - Accent1 2 2 6 3 3 4 3 2" xfId="7992" xr:uid="{00000000-0005-0000-0000-00008E1E0000}"/>
    <cellStyle name="20% - Accent1 2 2 6 3 3 4 4" xfId="7993" xr:uid="{00000000-0005-0000-0000-00008F1E0000}"/>
    <cellStyle name="20% - Accent1 2 2 6 3 3 5" xfId="7994" xr:uid="{00000000-0005-0000-0000-0000901E0000}"/>
    <cellStyle name="20% - Accent1 2 2 6 3 3 5 2" xfId="7995" xr:uid="{00000000-0005-0000-0000-0000911E0000}"/>
    <cellStyle name="20% - Accent1 2 2 6 3 3 5 2 2" xfId="7996" xr:uid="{00000000-0005-0000-0000-0000921E0000}"/>
    <cellStyle name="20% - Accent1 2 2 6 3 3 5 3" xfId="7997" xr:uid="{00000000-0005-0000-0000-0000931E0000}"/>
    <cellStyle name="20% - Accent1 2 2 6 3 3 6" xfId="7998" xr:uid="{00000000-0005-0000-0000-0000941E0000}"/>
    <cellStyle name="20% - Accent1 2 2 6 3 3 6 2" xfId="7999" xr:uid="{00000000-0005-0000-0000-0000951E0000}"/>
    <cellStyle name="20% - Accent1 2 2 6 3 3 6 2 2" xfId="8000" xr:uid="{00000000-0005-0000-0000-0000961E0000}"/>
    <cellStyle name="20% - Accent1 2 2 6 3 3 6 3" xfId="8001" xr:uid="{00000000-0005-0000-0000-0000971E0000}"/>
    <cellStyle name="20% - Accent1 2 2 6 3 3 7" xfId="8002" xr:uid="{00000000-0005-0000-0000-0000981E0000}"/>
    <cellStyle name="20% - Accent1 2 2 6 3 3 7 2" xfId="8003" xr:uid="{00000000-0005-0000-0000-0000991E0000}"/>
    <cellStyle name="20% - Accent1 2 2 6 3 3 8" xfId="8004" xr:uid="{00000000-0005-0000-0000-00009A1E0000}"/>
    <cellStyle name="20% - Accent1 2 2 6 3 3 8 2" xfId="8005" xr:uid="{00000000-0005-0000-0000-00009B1E0000}"/>
    <cellStyle name="20% - Accent1 2 2 6 3 3 9" xfId="8006" xr:uid="{00000000-0005-0000-0000-00009C1E0000}"/>
    <cellStyle name="20% - Accent1 2 2 6 3 4" xfId="8007" xr:uid="{00000000-0005-0000-0000-00009D1E0000}"/>
    <cellStyle name="20% - Accent1 2 2 6 3 4 2" xfId="8008" xr:uid="{00000000-0005-0000-0000-00009E1E0000}"/>
    <cellStyle name="20% - Accent1 2 2 6 3 4 2 2" xfId="8009" xr:uid="{00000000-0005-0000-0000-00009F1E0000}"/>
    <cellStyle name="20% - Accent1 2 2 6 3 4 2 2 2" xfId="8010" xr:uid="{00000000-0005-0000-0000-0000A01E0000}"/>
    <cellStyle name="20% - Accent1 2 2 6 3 4 2 3" xfId="8011" xr:uid="{00000000-0005-0000-0000-0000A11E0000}"/>
    <cellStyle name="20% - Accent1 2 2 6 3 4 3" xfId="8012" xr:uid="{00000000-0005-0000-0000-0000A21E0000}"/>
    <cellStyle name="20% - Accent1 2 2 6 3 4 3 2" xfId="8013" xr:uid="{00000000-0005-0000-0000-0000A31E0000}"/>
    <cellStyle name="20% - Accent1 2 2 6 3 4 4" xfId="8014" xr:uid="{00000000-0005-0000-0000-0000A41E0000}"/>
    <cellStyle name="20% - Accent1 2 2 6 3 5" xfId="8015" xr:uid="{00000000-0005-0000-0000-0000A51E0000}"/>
    <cellStyle name="20% - Accent1 2 2 6 3 5 2" xfId="8016" xr:uid="{00000000-0005-0000-0000-0000A61E0000}"/>
    <cellStyle name="20% - Accent1 2 2 6 3 5 2 2" xfId="8017" xr:uid="{00000000-0005-0000-0000-0000A71E0000}"/>
    <cellStyle name="20% - Accent1 2 2 6 3 5 2 2 2" xfId="8018" xr:uid="{00000000-0005-0000-0000-0000A81E0000}"/>
    <cellStyle name="20% - Accent1 2 2 6 3 5 2 3" xfId="8019" xr:uid="{00000000-0005-0000-0000-0000A91E0000}"/>
    <cellStyle name="20% - Accent1 2 2 6 3 5 3" xfId="8020" xr:uid="{00000000-0005-0000-0000-0000AA1E0000}"/>
    <cellStyle name="20% - Accent1 2 2 6 3 5 3 2" xfId="8021" xr:uid="{00000000-0005-0000-0000-0000AB1E0000}"/>
    <cellStyle name="20% - Accent1 2 2 6 3 5 4" xfId="8022" xr:uid="{00000000-0005-0000-0000-0000AC1E0000}"/>
    <cellStyle name="20% - Accent1 2 2 6 3 6" xfId="8023" xr:uid="{00000000-0005-0000-0000-0000AD1E0000}"/>
    <cellStyle name="20% - Accent1 2 2 6 3 6 2" xfId="8024" xr:uid="{00000000-0005-0000-0000-0000AE1E0000}"/>
    <cellStyle name="20% - Accent1 2 2 6 3 6 2 2" xfId="8025" xr:uid="{00000000-0005-0000-0000-0000AF1E0000}"/>
    <cellStyle name="20% - Accent1 2 2 6 3 6 2 2 2" xfId="8026" xr:uid="{00000000-0005-0000-0000-0000B01E0000}"/>
    <cellStyle name="20% - Accent1 2 2 6 3 6 2 3" xfId="8027" xr:uid="{00000000-0005-0000-0000-0000B11E0000}"/>
    <cellStyle name="20% - Accent1 2 2 6 3 6 3" xfId="8028" xr:uid="{00000000-0005-0000-0000-0000B21E0000}"/>
    <cellStyle name="20% - Accent1 2 2 6 3 6 3 2" xfId="8029" xr:uid="{00000000-0005-0000-0000-0000B31E0000}"/>
    <cellStyle name="20% - Accent1 2 2 6 3 6 4" xfId="8030" xr:uid="{00000000-0005-0000-0000-0000B41E0000}"/>
    <cellStyle name="20% - Accent1 2 2 6 3 7" xfId="8031" xr:uid="{00000000-0005-0000-0000-0000B51E0000}"/>
    <cellStyle name="20% - Accent1 2 2 6 3 7 2" xfId="8032" xr:uid="{00000000-0005-0000-0000-0000B61E0000}"/>
    <cellStyle name="20% - Accent1 2 2 6 3 7 2 2" xfId="8033" xr:uid="{00000000-0005-0000-0000-0000B71E0000}"/>
    <cellStyle name="20% - Accent1 2 2 6 3 7 3" xfId="8034" xr:uid="{00000000-0005-0000-0000-0000B81E0000}"/>
    <cellStyle name="20% - Accent1 2 2 6 3 8" xfId="8035" xr:uid="{00000000-0005-0000-0000-0000B91E0000}"/>
    <cellStyle name="20% - Accent1 2 2 6 3 8 2" xfId="8036" xr:uid="{00000000-0005-0000-0000-0000BA1E0000}"/>
    <cellStyle name="20% - Accent1 2 2 6 3 8 2 2" xfId="8037" xr:uid="{00000000-0005-0000-0000-0000BB1E0000}"/>
    <cellStyle name="20% - Accent1 2 2 6 3 8 3" xfId="8038" xr:uid="{00000000-0005-0000-0000-0000BC1E0000}"/>
    <cellStyle name="20% - Accent1 2 2 6 3 9" xfId="8039" xr:uid="{00000000-0005-0000-0000-0000BD1E0000}"/>
    <cellStyle name="20% - Accent1 2 2 6 3 9 2" xfId="8040" xr:uid="{00000000-0005-0000-0000-0000BE1E0000}"/>
    <cellStyle name="20% - Accent1 2 2 6 4" xfId="8041" xr:uid="{00000000-0005-0000-0000-0000BF1E0000}"/>
    <cellStyle name="20% - Accent1 2 2 6 4 10" xfId="8042" xr:uid="{00000000-0005-0000-0000-0000C01E0000}"/>
    <cellStyle name="20% - Accent1 2 2 6 4 10 2" xfId="8043" xr:uid="{00000000-0005-0000-0000-0000C11E0000}"/>
    <cellStyle name="20% - Accent1 2 2 6 4 11" xfId="8044" xr:uid="{00000000-0005-0000-0000-0000C21E0000}"/>
    <cellStyle name="20% - Accent1 2 2 6 4 2" xfId="8045" xr:uid="{00000000-0005-0000-0000-0000C31E0000}"/>
    <cellStyle name="20% - Accent1 2 2 6 4 2 2" xfId="8046" xr:uid="{00000000-0005-0000-0000-0000C41E0000}"/>
    <cellStyle name="20% - Accent1 2 2 6 4 2 2 2" xfId="8047" xr:uid="{00000000-0005-0000-0000-0000C51E0000}"/>
    <cellStyle name="20% - Accent1 2 2 6 4 2 2 2 2" xfId="8048" xr:uid="{00000000-0005-0000-0000-0000C61E0000}"/>
    <cellStyle name="20% - Accent1 2 2 6 4 2 2 2 2 2" xfId="8049" xr:uid="{00000000-0005-0000-0000-0000C71E0000}"/>
    <cellStyle name="20% - Accent1 2 2 6 4 2 2 2 3" xfId="8050" xr:uid="{00000000-0005-0000-0000-0000C81E0000}"/>
    <cellStyle name="20% - Accent1 2 2 6 4 2 2 3" xfId="8051" xr:uid="{00000000-0005-0000-0000-0000C91E0000}"/>
    <cellStyle name="20% - Accent1 2 2 6 4 2 2 3 2" xfId="8052" xr:uid="{00000000-0005-0000-0000-0000CA1E0000}"/>
    <cellStyle name="20% - Accent1 2 2 6 4 2 2 4" xfId="8053" xr:uid="{00000000-0005-0000-0000-0000CB1E0000}"/>
    <cellStyle name="20% - Accent1 2 2 6 4 2 3" xfId="8054" xr:uid="{00000000-0005-0000-0000-0000CC1E0000}"/>
    <cellStyle name="20% - Accent1 2 2 6 4 2 3 2" xfId="8055" xr:uid="{00000000-0005-0000-0000-0000CD1E0000}"/>
    <cellStyle name="20% - Accent1 2 2 6 4 2 3 2 2" xfId="8056" xr:uid="{00000000-0005-0000-0000-0000CE1E0000}"/>
    <cellStyle name="20% - Accent1 2 2 6 4 2 3 2 2 2" xfId="8057" xr:uid="{00000000-0005-0000-0000-0000CF1E0000}"/>
    <cellStyle name="20% - Accent1 2 2 6 4 2 3 2 3" xfId="8058" xr:uid="{00000000-0005-0000-0000-0000D01E0000}"/>
    <cellStyle name="20% - Accent1 2 2 6 4 2 3 3" xfId="8059" xr:uid="{00000000-0005-0000-0000-0000D11E0000}"/>
    <cellStyle name="20% - Accent1 2 2 6 4 2 3 3 2" xfId="8060" xr:uid="{00000000-0005-0000-0000-0000D21E0000}"/>
    <cellStyle name="20% - Accent1 2 2 6 4 2 3 4" xfId="8061" xr:uid="{00000000-0005-0000-0000-0000D31E0000}"/>
    <cellStyle name="20% - Accent1 2 2 6 4 2 4" xfId="8062" xr:uid="{00000000-0005-0000-0000-0000D41E0000}"/>
    <cellStyle name="20% - Accent1 2 2 6 4 2 4 2" xfId="8063" xr:uid="{00000000-0005-0000-0000-0000D51E0000}"/>
    <cellStyle name="20% - Accent1 2 2 6 4 2 4 2 2" xfId="8064" xr:uid="{00000000-0005-0000-0000-0000D61E0000}"/>
    <cellStyle name="20% - Accent1 2 2 6 4 2 4 2 2 2" xfId="8065" xr:uid="{00000000-0005-0000-0000-0000D71E0000}"/>
    <cellStyle name="20% - Accent1 2 2 6 4 2 4 2 3" xfId="8066" xr:uid="{00000000-0005-0000-0000-0000D81E0000}"/>
    <cellStyle name="20% - Accent1 2 2 6 4 2 4 3" xfId="8067" xr:uid="{00000000-0005-0000-0000-0000D91E0000}"/>
    <cellStyle name="20% - Accent1 2 2 6 4 2 4 3 2" xfId="8068" xr:uid="{00000000-0005-0000-0000-0000DA1E0000}"/>
    <cellStyle name="20% - Accent1 2 2 6 4 2 4 4" xfId="8069" xr:uid="{00000000-0005-0000-0000-0000DB1E0000}"/>
    <cellStyle name="20% - Accent1 2 2 6 4 2 5" xfId="8070" xr:uid="{00000000-0005-0000-0000-0000DC1E0000}"/>
    <cellStyle name="20% - Accent1 2 2 6 4 2 5 2" xfId="8071" xr:uid="{00000000-0005-0000-0000-0000DD1E0000}"/>
    <cellStyle name="20% - Accent1 2 2 6 4 2 5 2 2" xfId="8072" xr:uid="{00000000-0005-0000-0000-0000DE1E0000}"/>
    <cellStyle name="20% - Accent1 2 2 6 4 2 5 3" xfId="8073" xr:uid="{00000000-0005-0000-0000-0000DF1E0000}"/>
    <cellStyle name="20% - Accent1 2 2 6 4 2 6" xfId="8074" xr:uid="{00000000-0005-0000-0000-0000E01E0000}"/>
    <cellStyle name="20% - Accent1 2 2 6 4 2 6 2" xfId="8075" xr:uid="{00000000-0005-0000-0000-0000E11E0000}"/>
    <cellStyle name="20% - Accent1 2 2 6 4 2 6 2 2" xfId="8076" xr:uid="{00000000-0005-0000-0000-0000E21E0000}"/>
    <cellStyle name="20% - Accent1 2 2 6 4 2 6 3" xfId="8077" xr:uid="{00000000-0005-0000-0000-0000E31E0000}"/>
    <cellStyle name="20% - Accent1 2 2 6 4 2 7" xfId="8078" xr:uid="{00000000-0005-0000-0000-0000E41E0000}"/>
    <cellStyle name="20% - Accent1 2 2 6 4 2 7 2" xfId="8079" xr:uid="{00000000-0005-0000-0000-0000E51E0000}"/>
    <cellStyle name="20% - Accent1 2 2 6 4 2 8" xfId="8080" xr:uid="{00000000-0005-0000-0000-0000E61E0000}"/>
    <cellStyle name="20% - Accent1 2 2 6 4 2 8 2" xfId="8081" xr:uid="{00000000-0005-0000-0000-0000E71E0000}"/>
    <cellStyle name="20% - Accent1 2 2 6 4 2 9" xfId="8082" xr:uid="{00000000-0005-0000-0000-0000E81E0000}"/>
    <cellStyle name="20% - Accent1 2 2 6 4 3" xfId="8083" xr:uid="{00000000-0005-0000-0000-0000E91E0000}"/>
    <cellStyle name="20% - Accent1 2 2 6 4 3 2" xfId="8084" xr:uid="{00000000-0005-0000-0000-0000EA1E0000}"/>
    <cellStyle name="20% - Accent1 2 2 6 4 3 2 2" xfId="8085" xr:uid="{00000000-0005-0000-0000-0000EB1E0000}"/>
    <cellStyle name="20% - Accent1 2 2 6 4 3 2 2 2" xfId="8086" xr:uid="{00000000-0005-0000-0000-0000EC1E0000}"/>
    <cellStyle name="20% - Accent1 2 2 6 4 3 2 2 2 2" xfId="8087" xr:uid="{00000000-0005-0000-0000-0000ED1E0000}"/>
    <cellStyle name="20% - Accent1 2 2 6 4 3 2 2 3" xfId="8088" xr:uid="{00000000-0005-0000-0000-0000EE1E0000}"/>
    <cellStyle name="20% - Accent1 2 2 6 4 3 2 3" xfId="8089" xr:uid="{00000000-0005-0000-0000-0000EF1E0000}"/>
    <cellStyle name="20% - Accent1 2 2 6 4 3 2 3 2" xfId="8090" xr:uid="{00000000-0005-0000-0000-0000F01E0000}"/>
    <cellStyle name="20% - Accent1 2 2 6 4 3 2 4" xfId="8091" xr:uid="{00000000-0005-0000-0000-0000F11E0000}"/>
    <cellStyle name="20% - Accent1 2 2 6 4 3 3" xfId="8092" xr:uid="{00000000-0005-0000-0000-0000F21E0000}"/>
    <cellStyle name="20% - Accent1 2 2 6 4 3 3 2" xfId="8093" xr:uid="{00000000-0005-0000-0000-0000F31E0000}"/>
    <cellStyle name="20% - Accent1 2 2 6 4 3 3 2 2" xfId="8094" xr:uid="{00000000-0005-0000-0000-0000F41E0000}"/>
    <cellStyle name="20% - Accent1 2 2 6 4 3 3 2 2 2" xfId="8095" xr:uid="{00000000-0005-0000-0000-0000F51E0000}"/>
    <cellStyle name="20% - Accent1 2 2 6 4 3 3 2 3" xfId="8096" xr:uid="{00000000-0005-0000-0000-0000F61E0000}"/>
    <cellStyle name="20% - Accent1 2 2 6 4 3 3 3" xfId="8097" xr:uid="{00000000-0005-0000-0000-0000F71E0000}"/>
    <cellStyle name="20% - Accent1 2 2 6 4 3 3 3 2" xfId="8098" xr:uid="{00000000-0005-0000-0000-0000F81E0000}"/>
    <cellStyle name="20% - Accent1 2 2 6 4 3 3 4" xfId="8099" xr:uid="{00000000-0005-0000-0000-0000F91E0000}"/>
    <cellStyle name="20% - Accent1 2 2 6 4 3 4" xfId="8100" xr:uid="{00000000-0005-0000-0000-0000FA1E0000}"/>
    <cellStyle name="20% - Accent1 2 2 6 4 3 4 2" xfId="8101" xr:uid="{00000000-0005-0000-0000-0000FB1E0000}"/>
    <cellStyle name="20% - Accent1 2 2 6 4 3 4 2 2" xfId="8102" xr:uid="{00000000-0005-0000-0000-0000FC1E0000}"/>
    <cellStyle name="20% - Accent1 2 2 6 4 3 4 2 2 2" xfId="8103" xr:uid="{00000000-0005-0000-0000-0000FD1E0000}"/>
    <cellStyle name="20% - Accent1 2 2 6 4 3 4 2 3" xfId="8104" xr:uid="{00000000-0005-0000-0000-0000FE1E0000}"/>
    <cellStyle name="20% - Accent1 2 2 6 4 3 4 3" xfId="8105" xr:uid="{00000000-0005-0000-0000-0000FF1E0000}"/>
    <cellStyle name="20% - Accent1 2 2 6 4 3 4 3 2" xfId="8106" xr:uid="{00000000-0005-0000-0000-0000001F0000}"/>
    <cellStyle name="20% - Accent1 2 2 6 4 3 4 4" xfId="8107" xr:uid="{00000000-0005-0000-0000-0000011F0000}"/>
    <cellStyle name="20% - Accent1 2 2 6 4 3 5" xfId="8108" xr:uid="{00000000-0005-0000-0000-0000021F0000}"/>
    <cellStyle name="20% - Accent1 2 2 6 4 3 5 2" xfId="8109" xr:uid="{00000000-0005-0000-0000-0000031F0000}"/>
    <cellStyle name="20% - Accent1 2 2 6 4 3 5 2 2" xfId="8110" xr:uid="{00000000-0005-0000-0000-0000041F0000}"/>
    <cellStyle name="20% - Accent1 2 2 6 4 3 5 3" xfId="8111" xr:uid="{00000000-0005-0000-0000-0000051F0000}"/>
    <cellStyle name="20% - Accent1 2 2 6 4 3 6" xfId="8112" xr:uid="{00000000-0005-0000-0000-0000061F0000}"/>
    <cellStyle name="20% - Accent1 2 2 6 4 3 6 2" xfId="8113" xr:uid="{00000000-0005-0000-0000-0000071F0000}"/>
    <cellStyle name="20% - Accent1 2 2 6 4 3 6 2 2" xfId="8114" xr:uid="{00000000-0005-0000-0000-0000081F0000}"/>
    <cellStyle name="20% - Accent1 2 2 6 4 3 6 3" xfId="8115" xr:uid="{00000000-0005-0000-0000-0000091F0000}"/>
    <cellStyle name="20% - Accent1 2 2 6 4 3 7" xfId="8116" xr:uid="{00000000-0005-0000-0000-00000A1F0000}"/>
    <cellStyle name="20% - Accent1 2 2 6 4 3 7 2" xfId="8117" xr:uid="{00000000-0005-0000-0000-00000B1F0000}"/>
    <cellStyle name="20% - Accent1 2 2 6 4 3 8" xfId="8118" xr:uid="{00000000-0005-0000-0000-00000C1F0000}"/>
    <cellStyle name="20% - Accent1 2 2 6 4 3 8 2" xfId="8119" xr:uid="{00000000-0005-0000-0000-00000D1F0000}"/>
    <cellStyle name="20% - Accent1 2 2 6 4 3 9" xfId="8120" xr:uid="{00000000-0005-0000-0000-00000E1F0000}"/>
    <cellStyle name="20% - Accent1 2 2 6 4 4" xfId="8121" xr:uid="{00000000-0005-0000-0000-00000F1F0000}"/>
    <cellStyle name="20% - Accent1 2 2 6 4 4 2" xfId="8122" xr:uid="{00000000-0005-0000-0000-0000101F0000}"/>
    <cellStyle name="20% - Accent1 2 2 6 4 4 2 2" xfId="8123" xr:uid="{00000000-0005-0000-0000-0000111F0000}"/>
    <cellStyle name="20% - Accent1 2 2 6 4 4 2 2 2" xfId="8124" xr:uid="{00000000-0005-0000-0000-0000121F0000}"/>
    <cellStyle name="20% - Accent1 2 2 6 4 4 2 3" xfId="8125" xr:uid="{00000000-0005-0000-0000-0000131F0000}"/>
    <cellStyle name="20% - Accent1 2 2 6 4 4 3" xfId="8126" xr:uid="{00000000-0005-0000-0000-0000141F0000}"/>
    <cellStyle name="20% - Accent1 2 2 6 4 4 3 2" xfId="8127" xr:uid="{00000000-0005-0000-0000-0000151F0000}"/>
    <cellStyle name="20% - Accent1 2 2 6 4 4 4" xfId="8128" xr:uid="{00000000-0005-0000-0000-0000161F0000}"/>
    <cellStyle name="20% - Accent1 2 2 6 4 5" xfId="8129" xr:uid="{00000000-0005-0000-0000-0000171F0000}"/>
    <cellStyle name="20% - Accent1 2 2 6 4 5 2" xfId="8130" xr:uid="{00000000-0005-0000-0000-0000181F0000}"/>
    <cellStyle name="20% - Accent1 2 2 6 4 5 2 2" xfId="8131" xr:uid="{00000000-0005-0000-0000-0000191F0000}"/>
    <cellStyle name="20% - Accent1 2 2 6 4 5 2 2 2" xfId="8132" xr:uid="{00000000-0005-0000-0000-00001A1F0000}"/>
    <cellStyle name="20% - Accent1 2 2 6 4 5 2 3" xfId="8133" xr:uid="{00000000-0005-0000-0000-00001B1F0000}"/>
    <cellStyle name="20% - Accent1 2 2 6 4 5 3" xfId="8134" xr:uid="{00000000-0005-0000-0000-00001C1F0000}"/>
    <cellStyle name="20% - Accent1 2 2 6 4 5 3 2" xfId="8135" xr:uid="{00000000-0005-0000-0000-00001D1F0000}"/>
    <cellStyle name="20% - Accent1 2 2 6 4 5 4" xfId="8136" xr:uid="{00000000-0005-0000-0000-00001E1F0000}"/>
    <cellStyle name="20% - Accent1 2 2 6 4 6" xfId="8137" xr:uid="{00000000-0005-0000-0000-00001F1F0000}"/>
    <cellStyle name="20% - Accent1 2 2 6 4 6 2" xfId="8138" xr:uid="{00000000-0005-0000-0000-0000201F0000}"/>
    <cellStyle name="20% - Accent1 2 2 6 4 6 2 2" xfId="8139" xr:uid="{00000000-0005-0000-0000-0000211F0000}"/>
    <cellStyle name="20% - Accent1 2 2 6 4 6 2 2 2" xfId="8140" xr:uid="{00000000-0005-0000-0000-0000221F0000}"/>
    <cellStyle name="20% - Accent1 2 2 6 4 6 2 3" xfId="8141" xr:uid="{00000000-0005-0000-0000-0000231F0000}"/>
    <cellStyle name="20% - Accent1 2 2 6 4 6 3" xfId="8142" xr:uid="{00000000-0005-0000-0000-0000241F0000}"/>
    <cellStyle name="20% - Accent1 2 2 6 4 6 3 2" xfId="8143" xr:uid="{00000000-0005-0000-0000-0000251F0000}"/>
    <cellStyle name="20% - Accent1 2 2 6 4 6 4" xfId="8144" xr:uid="{00000000-0005-0000-0000-0000261F0000}"/>
    <cellStyle name="20% - Accent1 2 2 6 4 7" xfId="8145" xr:uid="{00000000-0005-0000-0000-0000271F0000}"/>
    <cellStyle name="20% - Accent1 2 2 6 4 7 2" xfId="8146" xr:uid="{00000000-0005-0000-0000-0000281F0000}"/>
    <cellStyle name="20% - Accent1 2 2 6 4 7 2 2" xfId="8147" xr:uid="{00000000-0005-0000-0000-0000291F0000}"/>
    <cellStyle name="20% - Accent1 2 2 6 4 7 3" xfId="8148" xr:uid="{00000000-0005-0000-0000-00002A1F0000}"/>
    <cellStyle name="20% - Accent1 2 2 6 4 8" xfId="8149" xr:uid="{00000000-0005-0000-0000-00002B1F0000}"/>
    <cellStyle name="20% - Accent1 2 2 6 4 8 2" xfId="8150" xr:uid="{00000000-0005-0000-0000-00002C1F0000}"/>
    <cellStyle name="20% - Accent1 2 2 6 4 8 2 2" xfId="8151" xr:uid="{00000000-0005-0000-0000-00002D1F0000}"/>
    <cellStyle name="20% - Accent1 2 2 6 4 8 3" xfId="8152" xr:uid="{00000000-0005-0000-0000-00002E1F0000}"/>
    <cellStyle name="20% - Accent1 2 2 6 4 9" xfId="8153" xr:uid="{00000000-0005-0000-0000-00002F1F0000}"/>
    <cellStyle name="20% - Accent1 2 2 6 4 9 2" xfId="8154" xr:uid="{00000000-0005-0000-0000-0000301F0000}"/>
    <cellStyle name="20% - Accent1 2 2 6 5" xfId="8155" xr:uid="{00000000-0005-0000-0000-0000311F0000}"/>
    <cellStyle name="20% - Accent1 2 2 6 5 2" xfId="8156" xr:uid="{00000000-0005-0000-0000-0000321F0000}"/>
    <cellStyle name="20% - Accent1 2 2 6 5 2 2" xfId="8157" xr:uid="{00000000-0005-0000-0000-0000331F0000}"/>
    <cellStyle name="20% - Accent1 2 2 6 5 2 2 2" xfId="8158" xr:uid="{00000000-0005-0000-0000-0000341F0000}"/>
    <cellStyle name="20% - Accent1 2 2 6 5 2 2 2 2" xfId="8159" xr:uid="{00000000-0005-0000-0000-0000351F0000}"/>
    <cellStyle name="20% - Accent1 2 2 6 5 2 2 3" xfId="8160" xr:uid="{00000000-0005-0000-0000-0000361F0000}"/>
    <cellStyle name="20% - Accent1 2 2 6 5 2 3" xfId="8161" xr:uid="{00000000-0005-0000-0000-0000371F0000}"/>
    <cellStyle name="20% - Accent1 2 2 6 5 2 3 2" xfId="8162" xr:uid="{00000000-0005-0000-0000-0000381F0000}"/>
    <cellStyle name="20% - Accent1 2 2 6 5 2 4" xfId="8163" xr:uid="{00000000-0005-0000-0000-0000391F0000}"/>
    <cellStyle name="20% - Accent1 2 2 6 5 3" xfId="8164" xr:uid="{00000000-0005-0000-0000-00003A1F0000}"/>
    <cellStyle name="20% - Accent1 2 2 6 5 3 2" xfId="8165" xr:uid="{00000000-0005-0000-0000-00003B1F0000}"/>
    <cellStyle name="20% - Accent1 2 2 6 5 3 2 2" xfId="8166" xr:uid="{00000000-0005-0000-0000-00003C1F0000}"/>
    <cellStyle name="20% - Accent1 2 2 6 5 3 2 2 2" xfId="8167" xr:uid="{00000000-0005-0000-0000-00003D1F0000}"/>
    <cellStyle name="20% - Accent1 2 2 6 5 3 2 3" xfId="8168" xr:uid="{00000000-0005-0000-0000-00003E1F0000}"/>
    <cellStyle name="20% - Accent1 2 2 6 5 3 3" xfId="8169" xr:uid="{00000000-0005-0000-0000-00003F1F0000}"/>
    <cellStyle name="20% - Accent1 2 2 6 5 3 3 2" xfId="8170" xr:uid="{00000000-0005-0000-0000-0000401F0000}"/>
    <cellStyle name="20% - Accent1 2 2 6 5 3 4" xfId="8171" xr:uid="{00000000-0005-0000-0000-0000411F0000}"/>
    <cellStyle name="20% - Accent1 2 2 6 5 4" xfId="8172" xr:uid="{00000000-0005-0000-0000-0000421F0000}"/>
    <cellStyle name="20% - Accent1 2 2 6 5 4 2" xfId="8173" xr:uid="{00000000-0005-0000-0000-0000431F0000}"/>
    <cellStyle name="20% - Accent1 2 2 6 5 4 2 2" xfId="8174" xr:uid="{00000000-0005-0000-0000-0000441F0000}"/>
    <cellStyle name="20% - Accent1 2 2 6 5 4 2 2 2" xfId="8175" xr:uid="{00000000-0005-0000-0000-0000451F0000}"/>
    <cellStyle name="20% - Accent1 2 2 6 5 4 2 3" xfId="8176" xr:uid="{00000000-0005-0000-0000-0000461F0000}"/>
    <cellStyle name="20% - Accent1 2 2 6 5 4 3" xfId="8177" xr:uid="{00000000-0005-0000-0000-0000471F0000}"/>
    <cellStyle name="20% - Accent1 2 2 6 5 4 3 2" xfId="8178" xr:uid="{00000000-0005-0000-0000-0000481F0000}"/>
    <cellStyle name="20% - Accent1 2 2 6 5 4 4" xfId="8179" xr:uid="{00000000-0005-0000-0000-0000491F0000}"/>
    <cellStyle name="20% - Accent1 2 2 6 5 5" xfId="8180" xr:uid="{00000000-0005-0000-0000-00004A1F0000}"/>
    <cellStyle name="20% - Accent1 2 2 6 5 5 2" xfId="8181" xr:uid="{00000000-0005-0000-0000-00004B1F0000}"/>
    <cellStyle name="20% - Accent1 2 2 6 5 5 2 2" xfId="8182" xr:uid="{00000000-0005-0000-0000-00004C1F0000}"/>
    <cellStyle name="20% - Accent1 2 2 6 5 5 3" xfId="8183" xr:uid="{00000000-0005-0000-0000-00004D1F0000}"/>
    <cellStyle name="20% - Accent1 2 2 6 5 6" xfId="8184" xr:uid="{00000000-0005-0000-0000-00004E1F0000}"/>
    <cellStyle name="20% - Accent1 2 2 6 5 6 2" xfId="8185" xr:uid="{00000000-0005-0000-0000-00004F1F0000}"/>
    <cellStyle name="20% - Accent1 2 2 6 5 6 2 2" xfId="8186" xr:uid="{00000000-0005-0000-0000-0000501F0000}"/>
    <cellStyle name="20% - Accent1 2 2 6 5 6 3" xfId="8187" xr:uid="{00000000-0005-0000-0000-0000511F0000}"/>
    <cellStyle name="20% - Accent1 2 2 6 5 7" xfId="8188" xr:uid="{00000000-0005-0000-0000-0000521F0000}"/>
    <cellStyle name="20% - Accent1 2 2 6 5 7 2" xfId="8189" xr:uid="{00000000-0005-0000-0000-0000531F0000}"/>
    <cellStyle name="20% - Accent1 2 2 6 5 8" xfId="8190" xr:uid="{00000000-0005-0000-0000-0000541F0000}"/>
    <cellStyle name="20% - Accent1 2 2 6 5 8 2" xfId="8191" xr:uid="{00000000-0005-0000-0000-0000551F0000}"/>
    <cellStyle name="20% - Accent1 2 2 6 5 9" xfId="8192" xr:uid="{00000000-0005-0000-0000-0000561F0000}"/>
    <cellStyle name="20% - Accent1 2 2 6 6" xfId="8193" xr:uid="{00000000-0005-0000-0000-0000571F0000}"/>
    <cellStyle name="20% - Accent1 2 2 6 6 2" xfId="8194" xr:uid="{00000000-0005-0000-0000-0000581F0000}"/>
    <cellStyle name="20% - Accent1 2 2 6 6 2 2" xfId="8195" xr:uid="{00000000-0005-0000-0000-0000591F0000}"/>
    <cellStyle name="20% - Accent1 2 2 6 6 2 2 2" xfId="8196" xr:uid="{00000000-0005-0000-0000-00005A1F0000}"/>
    <cellStyle name="20% - Accent1 2 2 6 6 2 2 2 2" xfId="8197" xr:uid="{00000000-0005-0000-0000-00005B1F0000}"/>
    <cellStyle name="20% - Accent1 2 2 6 6 2 2 3" xfId="8198" xr:uid="{00000000-0005-0000-0000-00005C1F0000}"/>
    <cellStyle name="20% - Accent1 2 2 6 6 2 3" xfId="8199" xr:uid="{00000000-0005-0000-0000-00005D1F0000}"/>
    <cellStyle name="20% - Accent1 2 2 6 6 2 3 2" xfId="8200" xr:uid="{00000000-0005-0000-0000-00005E1F0000}"/>
    <cellStyle name="20% - Accent1 2 2 6 6 2 4" xfId="8201" xr:uid="{00000000-0005-0000-0000-00005F1F0000}"/>
    <cellStyle name="20% - Accent1 2 2 6 6 3" xfId="8202" xr:uid="{00000000-0005-0000-0000-0000601F0000}"/>
    <cellStyle name="20% - Accent1 2 2 6 6 3 2" xfId="8203" xr:uid="{00000000-0005-0000-0000-0000611F0000}"/>
    <cellStyle name="20% - Accent1 2 2 6 6 3 2 2" xfId="8204" xr:uid="{00000000-0005-0000-0000-0000621F0000}"/>
    <cellStyle name="20% - Accent1 2 2 6 6 3 2 2 2" xfId="8205" xr:uid="{00000000-0005-0000-0000-0000631F0000}"/>
    <cellStyle name="20% - Accent1 2 2 6 6 3 2 3" xfId="8206" xr:uid="{00000000-0005-0000-0000-0000641F0000}"/>
    <cellStyle name="20% - Accent1 2 2 6 6 3 3" xfId="8207" xr:uid="{00000000-0005-0000-0000-0000651F0000}"/>
    <cellStyle name="20% - Accent1 2 2 6 6 3 3 2" xfId="8208" xr:uid="{00000000-0005-0000-0000-0000661F0000}"/>
    <cellStyle name="20% - Accent1 2 2 6 6 3 4" xfId="8209" xr:uid="{00000000-0005-0000-0000-0000671F0000}"/>
    <cellStyle name="20% - Accent1 2 2 6 6 4" xfId="8210" xr:uid="{00000000-0005-0000-0000-0000681F0000}"/>
    <cellStyle name="20% - Accent1 2 2 6 6 4 2" xfId="8211" xr:uid="{00000000-0005-0000-0000-0000691F0000}"/>
    <cellStyle name="20% - Accent1 2 2 6 6 4 2 2" xfId="8212" xr:uid="{00000000-0005-0000-0000-00006A1F0000}"/>
    <cellStyle name="20% - Accent1 2 2 6 6 4 2 2 2" xfId="8213" xr:uid="{00000000-0005-0000-0000-00006B1F0000}"/>
    <cellStyle name="20% - Accent1 2 2 6 6 4 2 3" xfId="8214" xr:uid="{00000000-0005-0000-0000-00006C1F0000}"/>
    <cellStyle name="20% - Accent1 2 2 6 6 4 3" xfId="8215" xr:uid="{00000000-0005-0000-0000-00006D1F0000}"/>
    <cellStyle name="20% - Accent1 2 2 6 6 4 3 2" xfId="8216" xr:uid="{00000000-0005-0000-0000-00006E1F0000}"/>
    <cellStyle name="20% - Accent1 2 2 6 6 4 4" xfId="8217" xr:uid="{00000000-0005-0000-0000-00006F1F0000}"/>
    <cellStyle name="20% - Accent1 2 2 6 6 5" xfId="8218" xr:uid="{00000000-0005-0000-0000-0000701F0000}"/>
    <cellStyle name="20% - Accent1 2 2 6 6 5 2" xfId="8219" xr:uid="{00000000-0005-0000-0000-0000711F0000}"/>
    <cellStyle name="20% - Accent1 2 2 6 6 5 2 2" xfId="8220" xr:uid="{00000000-0005-0000-0000-0000721F0000}"/>
    <cellStyle name="20% - Accent1 2 2 6 6 5 3" xfId="8221" xr:uid="{00000000-0005-0000-0000-0000731F0000}"/>
    <cellStyle name="20% - Accent1 2 2 6 6 6" xfId="8222" xr:uid="{00000000-0005-0000-0000-0000741F0000}"/>
    <cellStyle name="20% - Accent1 2 2 6 6 6 2" xfId="8223" xr:uid="{00000000-0005-0000-0000-0000751F0000}"/>
    <cellStyle name="20% - Accent1 2 2 6 6 6 2 2" xfId="8224" xr:uid="{00000000-0005-0000-0000-0000761F0000}"/>
    <cellStyle name="20% - Accent1 2 2 6 6 6 3" xfId="8225" xr:uid="{00000000-0005-0000-0000-0000771F0000}"/>
    <cellStyle name="20% - Accent1 2 2 6 6 7" xfId="8226" xr:uid="{00000000-0005-0000-0000-0000781F0000}"/>
    <cellStyle name="20% - Accent1 2 2 6 6 7 2" xfId="8227" xr:uid="{00000000-0005-0000-0000-0000791F0000}"/>
    <cellStyle name="20% - Accent1 2 2 6 6 8" xfId="8228" xr:uid="{00000000-0005-0000-0000-00007A1F0000}"/>
    <cellStyle name="20% - Accent1 2 2 6 6 8 2" xfId="8229" xr:uid="{00000000-0005-0000-0000-00007B1F0000}"/>
    <cellStyle name="20% - Accent1 2 2 6 6 9" xfId="8230" xr:uid="{00000000-0005-0000-0000-00007C1F0000}"/>
    <cellStyle name="20% - Accent1 2 2 6 7" xfId="8231" xr:uid="{00000000-0005-0000-0000-00007D1F0000}"/>
    <cellStyle name="20% - Accent1 2 2 6 7 2" xfId="8232" xr:uid="{00000000-0005-0000-0000-00007E1F0000}"/>
    <cellStyle name="20% - Accent1 2 2 6 7 2 2" xfId="8233" xr:uid="{00000000-0005-0000-0000-00007F1F0000}"/>
    <cellStyle name="20% - Accent1 2 2 6 7 2 2 2" xfId="8234" xr:uid="{00000000-0005-0000-0000-0000801F0000}"/>
    <cellStyle name="20% - Accent1 2 2 6 7 2 3" xfId="8235" xr:uid="{00000000-0005-0000-0000-0000811F0000}"/>
    <cellStyle name="20% - Accent1 2 2 6 7 3" xfId="8236" xr:uid="{00000000-0005-0000-0000-0000821F0000}"/>
    <cellStyle name="20% - Accent1 2 2 6 7 3 2" xfId="8237" xr:uid="{00000000-0005-0000-0000-0000831F0000}"/>
    <cellStyle name="20% - Accent1 2 2 6 7 4" xfId="8238" xr:uid="{00000000-0005-0000-0000-0000841F0000}"/>
    <cellStyle name="20% - Accent1 2 2 6 8" xfId="8239" xr:uid="{00000000-0005-0000-0000-0000851F0000}"/>
    <cellStyle name="20% - Accent1 2 2 6 8 2" xfId="8240" xr:uid="{00000000-0005-0000-0000-0000861F0000}"/>
    <cellStyle name="20% - Accent1 2 2 6 8 2 2" xfId="8241" xr:uid="{00000000-0005-0000-0000-0000871F0000}"/>
    <cellStyle name="20% - Accent1 2 2 6 8 2 2 2" xfId="8242" xr:uid="{00000000-0005-0000-0000-0000881F0000}"/>
    <cellStyle name="20% - Accent1 2 2 6 8 2 3" xfId="8243" xr:uid="{00000000-0005-0000-0000-0000891F0000}"/>
    <cellStyle name="20% - Accent1 2 2 6 8 3" xfId="8244" xr:uid="{00000000-0005-0000-0000-00008A1F0000}"/>
    <cellStyle name="20% - Accent1 2 2 6 8 3 2" xfId="8245" xr:uid="{00000000-0005-0000-0000-00008B1F0000}"/>
    <cellStyle name="20% - Accent1 2 2 6 8 4" xfId="8246" xr:uid="{00000000-0005-0000-0000-00008C1F0000}"/>
    <cellStyle name="20% - Accent1 2 2 6 9" xfId="8247" xr:uid="{00000000-0005-0000-0000-00008D1F0000}"/>
    <cellStyle name="20% - Accent1 2 2 6 9 2" xfId="8248" xr:uid="{00000000-0005-0000-0000-00008E1F0000}"/>
    <cellStyle name="20% - Accent1 2 2 6 9 2 2" xfId="8249" xr:uid="{00000000-0005-0000-0000-00008F1F0000}"/>
    <cellStyle name="20% - Accent1 2 2 6 9 2 2 2" xfId="8250" xr:uid="{00000000-0005-0000-0000-0000901F0000}"/>
    <cellStyle name="20% - Accent1 2 2 6 9 2 3" xfId="8251" xr:uid="{00000000-0005-0000-0000-0000911F0000}"/>
    <cellStyle name="20% - Accent1 2 2 6 9 3" xfId="8252" xr:uid="{00000000-0005-0000-0000-0000921F0000}"/>
    <cellStyle name="20% - Accent1 2 2 6 9 3 2" xfId="8253" xr:uid="{00000000-0005-0000-0000-0000931F0000}"/>
    <cellStyle name="20% - Accent1 2 2 6 9 4" xfId="8254" xr:uid="{00000000-0005-0000-0000-0000941F0000}"/>
    <cellStyle name="20% - Accent1 2 2 7" xfId="8255" xr:uid="{00000000-0005-0000-0000-0000951F0000}"/>
    <cellStyle name="20% - Accent1 2 2 7 10" xfId="8256" xr:uid="{00000000-0005-0000-0000-0000961F0000}"/>
    <cellStyle name="20% - Accent1 2 2 7 10 2" xfId="8257" xr:uid="{00000000-0005-0000-0000-0000971F0000}"/>
    <cellStyle name="20% - Accent1 2 2 7 11" xfId="8258" xr:uid="{00000000-0005-0000-0000-0000981F0000}"/>
    <cellStyle name="20% - Accent1 2 2 7 11 2" xfId="8259" xr:uid="{00000000-0005-0000-0000-0000991F0000}"/>
    <cellStyle name="20% - Accent1 2 2 7 12" xfId="8260" xr:uid="{00000000-0005-0000-0000-00009A1F0000}"/>
    <cellStyle name="20% - Accent1 2 2 7 2" xfId="8261" xr:uid="{00000000-0005-0000-0000-00009B1F0000}"/>
    <cellStyle name="20% - Accent1 2 2 7 2 10" xfId="8262" xr:uid="{00000000-0005-0000-0000-00009C1F0000}"/>
    <cellStyle name="20% - Accent1 2 2 7 2 10 2" xfId="8263" xr:uid="{00000000-0005-0000-0000-00009D1F0000}"/>
    <cellStyle name="20% - Accent1 2 2 7 2 11" xfId="8264" xr:uid="{00000000-0005-0000-0000-00009E1F0000}"/>
    <cellStyle name="20% - Accent1 2 2 7 2 2" xfId="8265" xr:uid="{00000000-0005-0000-0000-00009F1F0000}"/>
    <cellStyle name="20% - Accent1 2 2 7 2 2 2" xfId="8266" xr:uid="{00000000-0005-0000-0000-0000A01F0000}"/>
    <cellStyle name="20% - Accent1 2 2 7 2 2 2 2" xfId="8267" xr:uid="{00000000-0005-0000-0000-0000A11F0000}"/>
    <cellStyle name="20% - Accent1 2 2 7 2 2 2 2 2" xfId="8268" xr:uid="{00000000-0005-0000-0000-0000A21F0000}"/>
    <cellStyle name="20% - Accent1 2 2 7 2 2 2 2 2 2" xfId="8269" xr:uid="{00000000-0005-0000-0000-0000A31F0000}"/>
    <cellStyle name="20% - Accent1 2 2 7 2 2 2 2 3" xfId="8270" xr:uid="{00000000-0005-0000-0000-0000A41F0000}"/>
    <cellStyle name="20% - Accent1 2 2 7 2 2 2 3" xfId="8271" xr:uid="{00000000-0005-0000-0000-0000A51F0000}"/>
    <cellStyle name="20% - Accent1 2 2 7 2 2 2 3 2" xfId="8272" xr:uid="{00000000-0005-0000-0000-0000A61F0000}"/>
    <cellStyle name="20% - Accent1 2 2 7 2 2 2 4" xfId="8273" xr:uid="{00000000-0005-0000-0000-0000A71F0000}"/>
    <cellStyle name="20% - Accent1 2 2 7 2 2 3" xfId="8274" xr:uid="{00000000-0005-0000-0000-0000A81F0000}"/>
    <cellStyle name="20% - Accent1 2 2 7 2 2 3 2" xfId="8275" xr:uid="{00000000-0005-0000-0000-0000A91F0000}"/>
    <cellStyle name="20% - Accent1 2 2 7 2 2 3 2 2" xfId="8276" xr:uid="{00000000-0005-0000-0000-0000AA1F0000}"/>
    <cellStyle name="20% - Accent1 2 2 7 2 2 3 2 2 2" xfId="8277" xr:uid="{00000000-0005-0000-0000-0000AB1F0000}"/>
    <cellStyle name="20% - Accent1 2 2 7 2 2 3 2 3" xfId="8278" xr:uid="{00000000-0005-0000-0000-0000AC1F0000}"/>
    <cellStyle name="20% - Accent1 2 2 7 2 2 3 3" xfId="8279" xr:uid="{00000000-0005-0000-0000-0000AD1F0000}"/>
    <cellStyle name="20% - Accent1 2 2 7 2 2 3 3 2" xfId="8280" xr:uid="{00000000-0005-0000-0000-0000AE1F0000}"/>
    <cellStyle name="20% - Accent1 2 2 7 2 2 3 4" xfId="8281" xr:uid="{00000000-0005-0000-0000-0000AF1F0000}"/>
    <cellStyle name="20% - Accent1 2 2 7 2 2 4" xfId="8282" xr:uid="{00000000-0005-0000-0000-0000B01F0000}"/>
    <cellStyle name="20% - Accent1 2 2 7 2 2 4 2" xfId="8283" xr:uid="{00000000-0005-0000-0000-0000B11F0000}"/>
    <cellStyle name="20% - Accent1 2 2 7 2 2 4 2 2" xfId="8284" xr:uid="{00000000-0005-0000-0000-0000B21F0000}"/>
    <cellStyle name="20% - Accent1 2 2 7 2 2 4 2 2 2" xfId="8285" xr:uid="{00000000-0005-0000-0000-0000B31F0000}"/>
    <cellStyle name="20% - Accent1 2 2 7 2 2 4 2 3" xfId="8286" xr:uid="{00000000-0005-0000-0000-0000B41F0000}"/>
    <cellStyle name="20% - Accent1 2 2 7 2 2 4 3" xfId="8287" xr:uid="{00000000-0005-0000-0000-0000B51F0000}"/>
    <cellStyle name="20% - Accent1 2 2 7 2 2 4 3 2" xfId="8288" xr:uid="{00000000-0005-0000-0000-0000B61F0000}"/>
    <cellStyle name="20% - Accent1 2 2 7 2 2 4 4" xfId="8289" xr:uid="{00000000-0005-0000-0000-0000B71F0000}"/>
    <cellStyle name="20% - Accent1 2 2 7 2 2 5" xfId="8290" xr:uid="{00000000-0005-0000-0000-0000B81F0000}"/>
    <cellStyle name="20% - Accent1 2 2 7 2 2 5 2" xfId="8291" xr:uid="{00000000-0005-0000-0000-0000B91F0000}"/>
    <cellStyle name="20% - Accent1 2 2 7 2 2 5 2 2" xfId="8292" xr:uid="{00000000-0005-0000-0000-0000BA1F0000}"/>
    <cellStyle name="20% - Accent1 2 2 7 2 2 5 3" xfId="8293" xr:uid="{00000000-0005-0000-0000-0000BB1F0000}"/>
    <cellStyle name="20% - Accent1 2 2 7 2 2 6" xfId="8294" xr:uid="{00000000-0005-0000-0000-0000BC1F0000}"/>
    <cellStyle name="20% - Accent1 2 2 7 2 2 6 2" xfId="8295" xr:uid="{00000000-0005-0000-0000-0000BD1F0000}"/>
    <cellStyle name="20% - Accent1 2 2 7 2 2 6 2 2" xfId="8296" xr:uid="{00000000-0005-0000-0000-0000BE1F0000}"/>
    <cellStyle name="20% - Accent1 2 2 7 2 2 6 3" xfId="8297" xr:uid="{00000000-0005-0000-0000-0000BF1F0000}"/>
    <cellStyle name="20% - Accent1 2 2 7 2 2 7" xfId="8298" xr:uid="{00000000-0005-0000-0000-0000C01F0000}"/>
    <cellStyle name="20% - Accent1 2 2 7 2 2 7 2" xfId="8299" xr:uid="{00000000-0005-0000-0000-0000C11F0000}"/>
    <cellStyle name="20% - Accent1 2 2 7 2 2 8" xfId="8300" xr:uid="{00000000-0005-0000-0000-0000C21F0000}"/>
    <cellStyle name="20% - Accent1 2 2 7 2 2 8 2" xfId="8301" xr:uid="{00000000-0005-0000-0000-0000C31F0000}"/>
    <cellStyle name="20% - Accent1 2 2 7 2 2 9" xfId="8302" xr:uid="{00000000-0005-0000-0000-0000C41F0000}"/>
    <cellStyle name="20% - Accent1 2 2 7 2 3" xfId="8303" xr:uid="{00000000-0005-0000-0000-0000C51F0000}"/>
    <cellStyle name="20% - Accent1 2 2 7 2 3 2" xfId="8304" xr:uid="{00000000-0005-0000-0000-0000C61F0000}"/>
    <cellStyle name="20% - Accent1 2 2 7 2 3 2 2" xfId="8305" xr:uid="{00000000-0005-0000-0000-0000C71F0000}"/>
    <cellStyle name="20% - Accent1 2 2 7 2 3 2 2 2" xfId="8306" xr:uid="{00000000-0005-0000-0000-0000C81F0000}"/>
    <cellStyle name="20% - Accent1 2 2 7 2 3 2 2 2 2" xfId="8307" xr:uid="{00000000-0005-0000-0000-0000C91F0000}"/>
    <cellStyle name="20% - Accent1 2 2 7 2 3 2 2 3" xfId="8308" xr:uid="{00000000-0005-0000-0000-0000CA1F0000}"/>
    <cellStyle name="20% - Accent1 2 2 7 2 3 2 3" xfId="8309" xr:uid="{00000000-0005-0000-0000-0000CB1F0000}"/>
    <cellStyle name="20% - Accent1 2 2 7 2 3 2 3 2" xfId="8310" xr:uid="{00000000-0005-0000-0000-0000CC1F0000}"/>
    <cellStyle name="20% - Accent1 2 2 7 2 3 2 4" xfId="8311" xr:uid="{00000000-0005-0000-0000-0000CD1F0000}"/>
    <cellStyle name="20% - Accent1 2 2 7 2 3 3" xfId="8312" xr:uid="{00000000-0005-0000-0000-0000CE1F0000}"/>
    <cellStyle name="20% - Accent1 2 2 7 2 3 3 2" xfId="8313" xr:uid="{00000000-0005-0000-0000-0000CF1F0000}"/>
    <cellStyle name="20% - Accent1 2 2 7 2 3 3 2 2" xfId="8314" xr:uid="{00000000-0005-0000-0000-0000D01F0000}"/>
    <cellStyle name="20% - Accent1 2 2 7 2 3 3 2 2 2" xfId="8315" xr:uid="{00000000-0005-0000-0000-0000D11F0000}"/>
    <cellStyle name="20% - Accent1 2 2 7 2 3 3 2 3" xfId="8316" xr:uid="{00000000-0005-0000-0000-0000D21F0000}"/>
    <cellStyle name="20% - Accent1 2 2 7 2 3 3 3" xfId="8317" xr:uid="{00000000-0005-0000-0000-0000D31F0000}"/>
    <cellStyle name="20% - Accent1 2 2 7 2 3 3 3 2" xfId="8318" xr:uid="{00000000-0005-0000-0000-0000D41F0000}"/>
    <cellStyle name="20% - Accent1 2 2 7 2 3 3 4" xfId="8319" xr:uid="{00000000-0005-0000-0000-0000D51F0000}"/>
    <cellStyle name="20% - Accent1 2 2 7 2 3 4" xfId="8320" xr:uid="{00000000-0005-0000-0000-0000D61F0000}"/>
    <cellStyle name="20% - Accent1 2 2 7 2 3 4 2" xfId="8321" xr:uid="{00000000-0005-0000-0000-0000D71F0000}"/>
    <cellStyle name="20% - Accent1 2 2 7 2 3 4 2 2" xfId="8322" xr:uid="{00000000-0005-0000-0000-0000D81F0000}"/>
    <cellStyle name="20% - Accent1 2 2 7 2 3 4 2 2 2" xfId="8323" xr:uid="{00000000-0005-0000-0000-0000D91F0000}"/>
    <cellStyle name="20% - Accent1 2 2 7 2 3 4 2 3" xfId="8324" xr:uid="{00000000-0005-0000-0000-0000DA1F0000}"/>
    <cellStyle name="20% - Accent1 2 2 7 2 3 4 3" xfId="8325" xr:uid="{00000000-0005-0000-0000-0000DB1F0000}"/>
    <cellStyle name="20% - Accent1 2 2 7 2 3 4 3 2" xfId="8326" xr:uid="{00000000-0005-0000-0000-0000DC1F0000}"/>
    <cellStyle name="20% - Accent1 2 2 7 2 3 4 4" xfId="8327" xr:uid="{00000000-0005-0000-0000-0000DD1F0000}"/>
    <cellStyle name="20% - Accent1 2 2 7 2 3 5" xfId="8328" xr:uid="{00000000-0005-0000-0000-0000DE1F0000}"/>
    <cellStyle name="20% - Accent1 2 2 7 2 3 5 2" xfId="8329" xr:uid="{00000000-0005-0000-0000-0000DF1F0000}"/>
    <cellStyle name="20% - Accent1 2 2 7 2 3 5 2 2" xfId="8330" xr:uid="{00000000-0005-0000-0000-0000E01F0000}"/>
    <cellStyle name="20% - Accent1 2 2 7 2 3 5 3" xfId="8331" xr:uid="{00000000-0005-0000-0000-0000E11F0000}"/>
    <cellStyle name="20% - Accent1 2 2 7 2 3 6" xfId="8332" xr:uid="{00000000-0005-0000-0000-0000E21F0000}"/>
    <cellStyle name="20% - Accent1 2 2 7 2 3 6 2" xfId="8333" xr:uid="{00000000-0005-0000-0000-0000E31F0000}"/>
    <cellStyle name="20% - Accent1 2 2 7 2 3 6 2 2" xfId="8334" xr:uid="{00000000-0005-0000-0000-0000E41F0000}"/>
    <cellStyle name="20% - Accent1 2 2 7 2 3 6 3" xfId="8335" xr:uid="{00000000-0005-0000-0000-0000E51F0000}"/>
    <cellStyle name="20% - Accent1 2 2 7 2 3 7" xfId="8336" xr:uid="{00000000-0005-0000-0000-0000E61F0000}"/>
    <cellStyle name="20% - Accent1 2 2 7 2 3 7 2" xfId="8337" xr:uid="{00000000-0005-0000-0000-0000E71F0000}"/>
    <cellStyle name="20% - Accent1 2 2 7 2 3 8" xfId="8338" xr:uid="{00000000-0005-0000-0000-0000E81F0000}"/>
    <cellStyle name="20% - Accent1 2 2 7 2 3 8 2" xfId="8339" xr:uid="{00000000-0005-0000-0000-0000E91F0000}"/>
    <cellStyle name="20% - Accent1 2 2 7 2 3 9" xfId="8340" xr:uid="{00000000-0005-0000-0000-0000EA1F0000}"/>
    <cellStyle name="20% - Accent1 2 2 7 2 4" xfId="8341" xr:uid="{00000000-0005-0000-0000-0000EB1F0000}"/>
    <cellStyle name="20% - Accent1 2 2 7 2 4 2" xfId="8342" xr:uid="{00000000-0005-0000-0000-0000EC1F0000}"/>
    <cellStyle name="20% - Accent1 2 2 7 2 4 2 2" xfId="8343" xr:uid="{00000000-0005-0000-0000-0000ED1F0000}"/>
    <cellStyle name="20% - Accent1 2 2 7 2 4 2 2 2" xfId="8344" xr:uid="{00000000-0005-0000-0000-0000EE1F0000}"/>
    <cellStyle name="20% - Accent1 2 2 7 2 4 2 3" xfId="8345" xr:uid="{00000000-0005-0000-0000-0000EF1F0000}"/>
    <cellStyle name="20% - Accent1 2 2 7 2 4 3" xfId="8346" xr:uid="{00000000-0005-0000-0000-0000F01F0000}"/>
    <cellStyle name="20% - Accent1 2 2 7 2 4 3 2" xfId="8347" xr:uid="{00000000-0005-0000-0000-0000F11F0000}"/>
    <cellStyle name="20% - Accent1 2 2 7 2 4 4" xfId="8348" xr:uid="{00000000-0005-0000-0000-0000F21F0000}"/>
    <cellStyle name="20% - Accent1 2 2 7 2 5" xfId="8349" xr:uid="{00000000-0005-0000-0000-0000F31F0000}"/>
    <cellStyle name="20% - Accent1 2 2 7 2 5 2" xfId="8350" xr:uid="{00000000-0005-0000-0000-0000F41F0000}"/>
    <cellStyle name="20% - Accent1 2 2 7 2 5 2 2" xfId="8351" xr:uid="{00000000-0005-0000-0000-0000F51F0000}"/>
    <cellStyle name="20% - Accent1 2 2 7 2 5 2 2 2" xfId="8352" xr:uid="{00000000-0005-0000-0000-0000F61F0000}"/>
    <cellStyle name="20% - Accent1 2 2 7 2 5 2 3" xfId="8353" xr:uid="{00000000-0005-0000-0000-0000F71F0000}"/>
    <cellStyle name="20% - Accent1 2 2 7 2 5 3" xfId="8354" xr:uid="{00000000-0005-0000-0000-0000F81F0000}"/>
    <cellStyle name="20% - Accent1 2 2 7 2 5 3 2" xfId="8355" xr:uid="{00000000-0005-0000-0000-0000F91F0000}"/>
    <cellStyle name="20% - Accent1 2 2 7 2 5 4" xfId="8356" xr:uid="{00000000-0005-0000-0000-0000FA1F0000}"/>
    <cellStyle name="20% - Accent1 2 2 7 2 6" xfId="8357" xr:uid="{00000000-0005-0000-0000-0000FB1F0000}"/>
    <cellStyle name="20% - Accent1 2 2 7 2 6 2" xfId="8358" xr:uid="{00000000-0005-0000-0000-0000FC1F0000}"/>
    <cellStyle name="20% - Accent1 2 2 7 2 6 2 2" xfId="8359" xr:uid="{00000000-0005-0000-0000-0000FD1F0000}"/>
    <cellStyle name="20% - Accent1 2 2 7 2 6 2 2 2" xfId="8360" xr:uid="{00000000-0005-0000-0000-0000FE1F0000}"/>
    <cellStyle name="20% - Accent1 2 2 7 2 6 2 3" xfId="8361" xr:uid="{00000000-0005-0000-0000-0000FF1F0000}"/>
    <cellStyle name="20% - Accent1 2 2 7 2 6 3" xfId="8362" xr:uid="{00000000-0005-0000-0000-000000200000}"/>
    <cellStyle name="20% - Accent1 2 2 7 2 6 3 2" xfId="8363" xr:uid="{00000000-0005-0000-0000-000001200000}"/>
    <cellStyle name="20% - Accent1 2 2 7 2 6 4" xfId="8364" xr:uid="{00000000-0005-0000-0000-000002200000}"/>
    <cellStyle name="20% - Accent1 2 2 7 2 7" xfId="8365" xr:uid="{00000000-0005-0000-0000-000003200000}"/>
    <cellStyle name="20% - Accent1 2 2 7 2 7 2" xfId="8366" xr:uid="{00000000-0005-0000-0000-000004200000}"/>
    <cellStyle name="20% - Accent1 2 2 7 2 7 2 2" xfId="8367" xr:uid="{00000000-0005-0000-0000-000005200000}"/>
    <cellStyle name="20% - Accent1 2 2 7 2 7 3" xfId="8368" xr:uid="{00000000-0005-0000-0000-000006200000}"/>
    <cellStyle name="20% - Accent1 2 2 7 2 8" xfId="8369" xr:uid="{00000000-0005-0000-0000-000007200000}"/>
    <cellStyle name="20% - Accent1 2 2 7 2 8 2" xfId="8370" xr:uid="{00000000-0005-0000-0000-000008200000}"/>
    <cellStyle name="20% - Accent1 2 2 7 2 8 2 2" xfId="8371" xr:uid="{00000000-0005-0000-0000-000009200000}"/>
    <cellStyle name="20% - Accent1 2 2 7 2 8 3" xfId="8372" xr:uid="{00000000-0005-0000-0000-00000A200000}"/>
    <cellStyle name="20% - Accent1 2 2 7 2 9" xfId="8373" xr:uid="{00000000-0005-0000-0000-00000B200000}"/>
    <cellStyle name="20% - Accent1 2 2 7 2 9 2" xfId="8374" xr:uid="{00000000-0005-0000-0000-00000C200000}"/>
    <cellStyle name="20% - Accent1 2 2 7 3" xfId="8375" xr:uid="{00000000-0005-0000-0000-00000D200000}"/>
    <cellStyle name="20% - Accent1 2 2 7 3 2" xfId="8376" xr:uid="{00000000-0005-0000-0000-00000E200000}"/>
    <cellStyle name="20% - Accent1 2 2 7 3 2 2" xfId="8377" xr:uid="{00000000-0005-0000-0000-00000F200000}"/>
    <cellStyle name="20% - Accent1 2 2 7 3 2 2 2" xfId="8378" xr:uid="{00000000-0005-0000-0000-000010200000}"/>
    <cellStyle name="20% - Accent1 2 2 7 3 2 2 2 2" xfId="8379" xr:uid="{00000000-0005-0000-0000-000011200000}"/>
    <cellStyle name="20% - Accent1 2 2 7 3 2 2 3" xfId="8380" xr:uid="{00000000-0005-0000-0000-000012200000}"/>
    <cellStyle name="20% - Accent1 2 2 7 3 2 3" xfId="8381" xr:uid="{00000000-0005-0000-0000-000013200000}"/>
    <cellStyle name="20% - Accent1 2 2 7 3 2 3 2" xfId="8382" xr:uid="{00000000-0005-0000-0000-000014200000}"/>
    <cellStyle name="20% - Accent1 2 2 7 3 2 4" xfId="8383" xr:uid="{00000000-0005-0000-0000-000015200000}"/>
    <cellStyle name="20% - Accent1 2 2 7 3 3" xfId="8384" xr:uid="{00000000-0005-0000-0000-000016200000}"/>
    <cellStyle name="20% - Accent1 2 2 7 3 3 2" xfId="8385" xr:uid="{00000000-0005-0000-0000-000017200000}"/>
    <cellStyle name="20% - Accent1 2 2 7 3 3 2 2" xfId="8386" xr:uid="{00000000-0005-0000-0000-000018200000}"/>
    <cellStyle name="20% - Accent1 2 2 7 3 3 2 2 2" xfId="8387" xr:uid="{00000000-0005-0000-0000-000019200000}"/>
    <cellStyle name="20% - Accent1 2 2 7 3 3 2 3" xfId="8388" xr:uid="{00000000-0005-0000-0000-00001A200000}"/>
    <cellStyle name="20% - Accent1 2 2 7 3 3 3" xfId="8389" xr:uid="{00000000-0005-0000-0000-00001B200000}"/>
    <cellStyle name="20% - Accent1 2 2 7 3 3 3 2" xfId="8390" xr:uid="{00000000-0005-0000-0000-00001C200000}"/>
    <cellStyle name="20% - Accent1 2 2 7 3 3 4" xfId="8391" xr:uid="{00000000-0005-0000-0000-00001D200000}"/>
    <cellStyle name="20% - Accent1 2 2 7 3 4" xfId="8392" xr:uid="{00000000-0005-0000-0000-00001E200000}"/>
    <cellStyle name="20% - Accent1 2 2 7 3 4 2" xfId="8393" xr:uid="{00000000-0005-0000-0000-00001F200000}"/>
    <cellStyle name="20% - Accent1 2 2 7 3 4 2 2" xfId="8394" xr:uid="{00000000-0005-0000-0000-000020200000}"/>
    <cellStyle name="20% - Accent1 2 2 7 3 4 2 2 2" xfId="8395" xr:uid="{00000000-0005-0000-0000-000021200000}"/>
    <cellStyle name="20% - Accent1 2 2 7 3 4 2 3" xfId="8396" xr:uid="{00000000-0005-0000-0000-000022200000}"/>
    <cellStyle name="20% - Accent1 2 2 7 3 4 3" xfId="8397" xr:uid="{00000000-0005-0000-0000-000023200000}"/>
    <cellStyle name="20% - Accent1 2 2 7 3 4 3 2" xfId="8398" xr:uid="{00000000-0005-0000-0000-000024200000}"/>
    <cellStyle name="20% - Accent1 2 2 7 3 4 4" xfId="8399" xr:uid="{00000000-0005-0000-0000-000025200000}"/>
    <cellStyle name="20% - Accent1 2 2 7 3 5" xfId="8400" xr:uid="{00000000-0005-0000-0000-000026200000}"/>
    <cellStyle name="20% - Accent1 2 2 7 3 5 2" xfId="8401" xr:uid="{00000000-0005-0000-0000-000027200000}"/>
    <cellStyle name="20% - Accent1 2 2 7 3 5 2 2" xfId="8402" xr:uid="{00000000-0005-0000-0000-000028200000}"/>
    <cellStyle name="20% - Accent1 2 2 7 3 5 3" xfId="8403" xr:uid="{00000000-0005-0000-0000-000029200000}"/>
    <cellStyle name="20% - Accent1 2 2 7 3 6" xfId="8404" xr:uid="{00000000-0005-0000-0000-00002A200000}"/>
    <cellStyle name="20% - Accent1 2 2 7 3 6 2" xfId="8405" xr:uid="{00000000-0005-0000-0000-00002B200000}"/>
    <cellStyle name="20% - Accent1 2 2 7 3 6 2 2" xfId="8406" xr:uid="{00000000-0005-0000-0000-00002C200000}"/>
    <cellStyle name="20% - Accent1 2 2 7 3 6 3" xfId="8407" xr:uid="{00000000-0005-0000-0000-00002D200000}"/>
    <cellStyle name="20% - Accent1 2 2 7 3 7" xfId="8408" xr:uid="{00000000-0005-0000-0000-00002E200000}"/>
    <cellStyle name="20% - Accent1 2 2 7 3 7 2" xfId="8409" xr:uid="{00000000-0005-0000-0000-00002F200000}"/>
    <cellStyle name="20% - Accent1 2 2 7 3 8" xfId="8410" xr:uid="{00000000-0005-0000-0000-000030200000}"/>
    <cellStyle name="20% - Accent1 2 2 7 3 8 2" xfId="8411" xr:uid="{00000000-0005-0000-0000-000031200000}"/>
    <cellStyle name="20% - Accent1 2 2 7 3 9" xfId="8412" xr:uid="{00000000-0005-0000-0000-000032200000}"/>
    <cellStyle name="20% - Accent1 2 2 7 4" xfId="8413" xr:uid="{00000000-0005-0000-0000-000033200000}"/>
    <cellStyle name="20% - Accent1 2 2 7 4 2" xfId="8414" xr:uid="{00000000-0005-0000-0000-000034200000}"/>
    <cellStyle name="20% - Accent1 2 2 7 4 2 2" xfId="8415" xr:uid="{00000000-0005-0000-0000-000035200000}"/>
    <cellStyle name="20% - Accent1 2 2 7 4 2 2 2" xfId="8416" xr:uid="{00000000-0005-0000-0000-000036200000}"/>
    <cellStyle name="20% - Accent1 2 2 7 4 2 2 2 2" xfId="8417" xr:uid="{00000000-0005-0000-0000-000037200000}"/>
    <cellStyle name="20% - Accent1 2 2 7 4 2 2 3" xfId="8418" xr:uid="{00000000-0005-0000-0000-000038200000}"/>
    <cellStyle name="20% - Accent1 2 2 7 4 2 3" xfId="8419" xr:uid="{00000000-0005-0000-0000-000039200000}"/>
    <cellStyle name="20% - Accent1 2 2 7 4 2 3 2" xfId="8420" xr:uid="{00000000-0005-0000-0000-00003A200000}"/>
    <cellStyle name="20% - Accent1 2 2 7 4 2 4" xfId="8421" xr:uid="{00000000-0005-0000-0000-00003B200000}"/>
    <cellStyle name="20% - Accent1 2 2 7 4 3" xfId="8422" xr:uid="{00000000-0005-0000-0000-00003C200000}"/>
    <cellStyle name="20% - Accent1 2 2 7 4 3 2" xfId="8423" xr:uid="{00000000-0005-0000-0000-00003D200000}"/>
    <cellStyle name="20% - Accent1 2 2 7 4 3 2 2" xfId="8424" xr:uid="{00000000-0005-0000-0000-00003E200000}"/>
    <cellStyle name="20% - Accent1 2 2 7 4 3 2 2 2" xfId="8425" xr:uid="{00000000-0005-0000-0000-00003F200000}"/>
    <cellStyle name="20% - Accent1 2 2 7 4 3 2 3" xfId="8426" xr:uid="{00000000-0005-0000-0000-000040200000}"/>
    <cellStyle name="20% - Accent1 2 2 7 4 3 3" xfId="8427" xr:uid="{00000000-0005-0000-0000-000041200000}"/>
    <cellStyle name="20% - Accent1 2 2 7 4 3 3 2" xfId="8428" xr:uid="{00000000-0005-0000-0000-000042200000}"/>
    <cellStyle name="20% - Accent1 2 2 7 4 3 4" xfId="8429" xr:uid="{00000000-0005-0000-0000-000043200000}"/>
    <cellStyle name="20% - Accent1 2 2 7 4 4" xfId="8430" xr:uid="{00000000-0005-0000-0000-000044200000}"/>
    <cellStyle name="20% - Accent1 2 2 7 4 4 2" xfId="8431" xr:uid="{00000000-0005-0000-0000-000045200000}"/>
    <cellStyle name="20% - Accent1 2 2 7 4 4 2 2" xfId="8432" xr:uid="{00000000-0005-0000-0000-000046200000}"/>
    <cellStyle name="20% - Accent1 2 2 7 4 4 2 2 2" xfId="8433" xr:uid="{00000000-0005-0000-0000-000047200000}"/>
    <cellStyle name="20% - Accent1 2 2 7 4 4 2 3" xfId="8434" xr:uid="{00000000-0005-0000-0000-000048200000}"/>
    <cellStyle name="20% - Accent1 2 2 7 4 4 3" xfId="8435" xr:uid="{00000000-0005-0000-0000-000049200000}"/>
    <cellStyle name="20% - Accent1 2 2 7 4 4 3 2" xfId="8436" xr:uid="{00000000-0005-0000-0000-00004A200000}"/>
    <cellStyle name="20% - Accent1 2 2 7 4 4 4" xfId="8437" xr:uid="{00000000-0005-0000-0000-00004B200000}"/>
    <cellStyle name="20% - Accent1 2 2 7 4 5" xfId="8438" xr:uid="{00000000-0005-0000-0000-00004C200000}"/>
    <cellStyle name="20% - Accent1 2 2 7 4 5 2" xfId="8439" xr:uid="{00000000-0005-0000-0000-00004D200000}"/>
    <cellStyle name="20% - Accent1 2 2 7 4 5 2 2" xfId="8440" xr:uid="{00000000-0005-0000-0000-00004E200000}"/>
    <cellStyle name="20% - Accent1 2 2 7 4 5 3" xfId="8441" xr:uid="{00000000-0005-0000-0000-00004F200000}"/>
    <cellStyle name="20% - Accent1 2 2 7 4 6" xfId="8442" xr:uid="{00000000-0005-0000-0000-000050200000}"/>
    <cellStyle name="20% - Accent1 2 2 7 4 6 2" xfId="8443" xr:uid="{00000000-0005-0000-0000-000051200000}"/>
    <cellStyle name="20% - Accent1 2 2 7 4 6 2 2" xfId="8444" xr:uid="{00000000-0005-0000-0000-000052200000}"/>
    <cellStyle name="20% - Accent1 2 2 7 4 6 3" xfId="8445" xr:uid="{00000000-0005-0000-0000-000053200000}"/>
    <cellStyle name="20% - Accent1 2 2 7 4 7" xfId="8446" xr:uid="{00000000-0005-0000-0000-000054200000}"/>
    <cellStyle name="20% - Accent1 2 2 7 4 7 2" xfId="8447" xr:uid="{00000000-0005-0000-0000-000055200000}"/>
    <cellStyle name="20% - Accent1 2 2 7 4 8" xfId="8448" xr:uid="{00000000-0005-0000-0000-000056200000}"/>
    <cellStyle name="20% - Accent1 2 2 7 4 8 2" xfId="8449" xr:uid="{00000000-0005-0000-0000-000057200000}"/>
    <cellStyle name="20% - Accent1 2 2 7 4 9" xfId="8450" xr:uid="{00000000-0005-0000-0000-000058200000}"/>
    <cellStyle name="20% - Accent1 2 2 7 5" xfId="8451" xr:uid="{00000000-0005-0000-0000-000059200000}"/>
    <cellStyle name="20% - Accent1 2 2 7 5 2" xfId="8452" xr:uid="{00000000-0005-0000-0000-00005A200000}"/>
    <cellStyle name="20% - Accent1 2 2 7 5 2 2" xfId="8453" xr:uid="{00000000-0005-0000-0000-00005B200000}"/>
    <cellStyle name="20% - Accent1 2 2 7 5 2 2 2" xfId="8454" xr:uid="{00000000-0005-0000-0000-00005C200000}"/>
    <cellStyle name="20% - Accent1 2 2 7 5 2 3" xfId="8455" xr:uid="{00000000-0005-0000-0000-00005D200000}"/>
    <cellStyle name="20% - Accent1 2 2 7 5 3" xfId="8456" xr:uid="{00000000-0005-0000-0000-00005E200000}"/>
    <cellStyle name="20% - Accent1 2 2 7 5 3 2" xfId="8457" xr:uid="{00000000-0005-0000-0000-00005F200000}"/>
    <cellStyle name="20% - Accent1 2 2 7 5 4" xfId="8458" xr:uid="{00000000-0005-0000-0000-000060200000}"/>
    <cellStyle name="20% - Accent1 2 2 7 6" xfId="8459" xr:uid="{00000000-0005-0000-0000-000061200000}"/>
    <cellStyle name="20% - Accent1 2 2 7 6 2" xfId="8460" xr:uid="{00000000-0005-0000-0000-000062200000}"/>
    <cellStyle name="20% - Accent1 2 2 7 6 2 2" xfId="8461" xr:uid="{00000000-0005-0000-0000-000063200000}"/>
    <cellStyle name="20% - Accent1 2 2 7 6 2 2 2" xfId="8462" xr:uid="{00000000-0005-0000-0000-000064200000}"/>
    <cellStyle name="20% - Accent1 2 2 7 6 2 3" xfId="8463" xr:uid="{00000000-0005-0000-0000-000065200000}"/>
    <cellStyle name="20% - Accent1 2 2 7 6 3" xfId="8464" xr:uid="{00000000-0005-0000-0000-000066200000}"/>
    <cellStyle name="20% - Accent1 2 2 7 6 3 2" xfId="8465" xr:uid="{00000000-0005-0000-0000-000067200000}"/>
    <cellStyle name="20% - Accent1 2 2 7 6 4" xfId="8466" xr:uid="{00000000-0005-0000-0000-000068200000}"/>
    <cellStyle name="20% - Accent1 2 2 7 7" xfId="8467" xr:uid="{00000000-0005-0000-0000-000069200000}"/>
    <cellStyle name="20% - Accent1 2 2 7 7 2" xfId="8468" xr:uid="{00000000-0005-0000-0000-00006A200000}"/>
    <cellStyle name="20% - Accent1 2 2 7 7 2 2" xfId="8469" xr:uid="{00000000-0005-0000-0000-00006B200000}"/>
    <cellStyle name="20% - Accent1 2 2 7 7 2 2 2" xfId="8470" xr:uid="{00000000-0005-0000-0000-00006C200000}"/>
    <cellStyle name="20% - Accent1 2 2 7 7 2 3" xfId="8471" xr:uid="{00000000-0005-0000-0000-00006D200000}"/>
    <cellStyle name="20% - Accent1 2 2 7 7 3" xfId="8472" xr:uid="{00000000-0005-0000-0000-00006E200000}"/>
    <cellStyle name="20% - Accent1 2 2 7 7 3 2" xfId="8473" xr:uid="{00000000-0005-0000-0000-00006F200000}"/>
    <cellStyle name="20% - Accent1 2 2 7 7 4" xfId="8474" xr:uid="{00000000-0005-0000-0000-000070200000}"/>
    <cellStyle name="20% - Accent1 2 2 7 8" xfId="8475" xr:uid="{00000000-0005-0000-0000-000071200000}"/>
    <cellStyle name="20% - Accent1 2 2 7 8 2" xfId="8476" xr:uid="{00000000-0005-0000-0000-000072200000}"/>
    <cellStyle name="20% - Accent1 2 2 7 8 2 2" xfId="8477" xr:uid="{00000000-0005-0000-0000-000073200000}"/>
    <cellStyle name="20% - Accent1 2 2 7 8 3" xfId="8478" xr:uid="{00000000-0005-0000-0000-000074200000}"/>
    <cellStyle name="20% - Accent1 2 2 7 9" xfId="8479" xr:uid="{00000000-0005-0000-0000-000075200000}"/>
    <cellStyle name="20% - Accent1 2 2 7 9 2" xfId="8480" xr:uid="{00000000-0005-0000-0000-000076200000}"/>
    <cellStyle name="20% - Accent1 2 2 7 9 2 2" xfId="8481" xr:uid="{00000000-0005-0000-0000-000077200000}"/>
    <cellStyle name="20% - Accent1 2 2 7 9 3" xfId="8482" xr:uid="{00000000-0005-0000-0000-000078200000}"/>
    <cellStyle name="20% - Accent1 2 2 8" xfId="8483" xr:uid="{00000000-0005-0000-0000-000079200000}"/>
    <cellStyle name="20% - Accent1 2 2 8 10" xfId="8484" xr:uid="{00000000-0005-0000-0000-00007A200000}"/>
    <cellStyle name="20% - Accent1 2 2 8 10 2" xfId="8485" xr:uid="{00000000-0005-0000-0000-00007B200000}"/>
    <cellStyle name="20% - Accent1 2 2 8 11" xfId="8486" xr:uid="{00000000-0005-0000-0000-00007C200000}"/>
    <cellStyle name="20% - Accent1 2 2 8 2" xfId="8487" xr:uid="{00000000-0005-0000-0000-00007D200000}"/>
    <cellStyle name="20% - Accent1 2 2 8 2 2" xfId="8488" xr:uid="{00000000-0005-0000-0000-00007E200000}"/>
    <cellStyle name="20% - Accent1 2 2 8 2 2 2" xfId="8489" xr:uid="{00000000-0005-0000-0000-00007F200000}"/>
    <cellStyle name="20% - Accent1 2 2 8 2 2 2 2" xfId="8490" xr:uid="{00000000-0005-0000-0000-000080200000}"/>
    <cellStyle name="20% - Accent1 2 2 8 2 2 2 2 2" xfId="8491" xr:uid="{00000000-0005-0000-0000-000081200000}"/>
    <cellStyle name="20% - Accent1 2 2 8 2 2 2 3" xfId="8492" xr:uid="{00000000-0005-0000-0000-000082200000}"/>
    <cellStyle name="20% - Accent1 2 2 8 2 2 3" xfId="8493" xr:uid="{00000000-0005-0000-0000-000083200000}"/>
    <cellStyle name="20% - Accent1 2 2 8 2 2 3 2" xfId="8494" xr:uid="{00000000-0005-0000-0000-000084200000}"/>
    <cellStyle name="20% - Accent1 2 2 8 2 2 4" xfId="8495" xr:uid="{00000000-0005-0000-0000-000085200000}"/>
    <cellStyle name="20% - Accent1 2 2 8 2 3" xfId="8496" xr:uid="{00000000-0005-0000-0000-000086200000}"/>
    <cellStyle name="20% - Accent1 2 2 8 2 3 2" xfId="8497" xr:uid="{00000000-0005-0000-0000-000087200000}"/>
    <cellStyle name="20% - Accent1 2 2 8 2 3 2 2" xfId="8498" xr:uid="{00000000-0005-0000-0000-000088200000}"/>
    <cellStyle name="20% - Accent1 2 2 8 2 3 2 2 2" xfId="8499" xr:uid="{00000000-0005-0000-0000-000089200000}"/>
    <cellStyle name="20% - Accent1 2 2 8 2 3 2 3" xfId="8500" xr:uid="{00000000-0005-0000-0000-00008A200000}"/>
    <cellStyle name="20% - Accent1 2 2 8 2 3 3" xfId="8501" xr:uid="{00000000-0005-0000-0000-00008B200000}"/>
    <cellStyle name="20% - Accent1 2 2 8 2 3 3 2" xfId="8502" xr:uid="{00000000-0005-0000-0000-00008C200000}"/>
    <cellStyle name="20% - Accent1 2 2 8 2 3 4" xfId="8503" xr:uid="{00000000-0005-0000-0000-00008D200000}"/>
    <cellStyle name="20% - Accent1 2 2 8 2 4" xfId="8504" xr:uid="{00000000-0005-0000-0000-00008E200000}"/>
    <cellStyle name="20% - Accent1 2 2 8 2 4 2" xfId="8505" xr:uid="{00000000-0005-0000-0000-00008F200000}"/>
    <cellStyle name="20% - Accent1 2 2 8 2 4 2 2" xfId="8506" xr:uid="{00000000-0005-0000-0000-000090200000}"/>
    <cellStyle name="20% - Accent1 2 2 8 2 4 2 2 2" xfId="8507" xr:uid="{00000000-0005-0000-0000-000091200000}"/>
    <cellStyle name="20% - Accent1 2 2 8 2 4 2 3" xfId="8508" xr:uid="{00000000-0005-0000-0000-000092200000}"/>
    <cellStyle name="20% - Accent1 2 2 8 2 4 3" xfId="8509" xr:uid="{00000000-0005-0000-0000-000093200000}"/>
    <cellStyle name="20% - Accent1 2 2 8 2 4 3 2" xfId="8510" xr:uid="{00000000-0005-0000-0000-000094200000}"/>
    <cellStyle name="20% - Accent1 2 2 8 2 4 4" xfId="8511" xr:uid="{00000000-0005-0000-0000-000095200000}"/>
    <cellStyle name="20% - Accent1 2 2 8 2 5" xfId="8512" xr:uid="{00000000-0005-0000-0000-000096200000}"/>
    <cellStyle name="20% - Accent1 2 2 8 2 5 2" xfId="8513" xr:uid="{00000000-0005-0000-0000-000097200000}"/>
    <cellStyle name="20% - Accent1 2 2 8 2 5 2 2" xfId="8514" xr:uid="{00000000-0005-0000-0000-000098200000}"/>
    <cellStyle name="20% - Accent1 2 2 8 2 5 3" xfId="8515" xr:uid="{00000000-0005-0000-0000-000099200000}"/>
    <cellStyle name="20% - Accent1 2 2 8 2 6" xfId="8516" xr:uid="{00000000-0005-0000-0000-00009A200000}"/>
    <cellStyle name="20% - Accent1 2 2 8 2 6 2" xfId="8517" xr:uid="{00000000-0005-0000-0000-00009B200000}"/>
    <cellStyle name="20% - Accent1 2 2 8 2 6 2 2" xfId="8518" xr:uid="{00000000-0005-0000-0000-00009C200000}"/>
    <cellStyle name="20% - Accent1 2 2 8 2 6 3" xfId="8519" xr:uid="{00000000-0005-0000-0000-00009D200000}"/>
    <cellStyle name="20% - Accent1 2 2 8 2 7" xfId="8520" xr:uid="{00000000-0005-0000-0000-00009E200000}"/>
    <cellStyle name="20% - Accent1 2 2 8 2 7 2" xfId="8521" xr:uid="{00000000-0005-0000-0000-00009F200000}"/>
    <cellStyle name="20% - Accent1 2 2 8 2 8" xfId="8522" xr:uid="{00000000-0005-0000-0000-0000A0200000}"/>
    <cellStyle name="20% - Accent1 2 2 8 2 8 2" xfId="8523" xr:uid="{00000000-0005-0000-0000-0000A1200000}"/>
    <cellStyle name="20% - Accent1 2 2 8 2 9" xfId="8524" xr:uid="{00000000-0005-0000-0000-0000A2200000}"/>
    <cellStyle name="20% - Accent1 2 2 8 3" xfId="8525" xr:uid="{00000000-0005-0000-0000-0000A3200000}"/>
    <cellStyle name="20% - Accent1 2 2 8 3 2" xfId="8526" xr:uid="{00000000-0005-0000-0000-0000A4200000}"/>
    <cellStyle name="20% - Accent1 2 2 8 3 2 2" xfId="8527" xr:uid="{00000000-0005-0000-0000-0000A5200000}"/>
    <cellStyle name="20% - Accent1 2 2 8 3 2 2 2" xfId="8528" xr:uid="{00000000-0005-0000-0000-0000A6200000}"/>
    <cellStyle name="20% - Accent1 2 2 8 3 2 2 2 2" xfId="8529" xr:uid="{00000000-0005-0000-0000-0000A7200000}"/>
    <cellStyle name="20% - Accent1 2 2 8 3 2 2 3" xfId="8530" xr:uid="{00000000-0005-0000-0000-0000A8200000}"/>
    <cellStyle name="20% - Accent1 2 2 8 3 2 3" xfId="8531" xr:uid="{00000000-0005-0000-0000-0000A9200000}"/>
    <cellStyle name="20% - Accent1 2 2 8 3 2 3 2" xfId="8532" xr:uid="{00000000-0005-0000-0000-0000AA200000}"/>
    <cellStyle name="20% - Accent1 2 2 8 3 2 4" xfId="8533" xr:uid="{00000000-0005-0000-0000-0000AB200000}"/>
    <cellStyle name="20% - Accent1 2 2 8 3 3" xfId="8534" xr:uid="{00000000-0005-0000-0000-0000AC200000}"/>
    <cellStyle name="20% - Accent1 2 2 8 3 3 2" xfId="8535" xr:uid="{00000000-0005-0000-0000-0000AD200000}"/>
    <cellStyle name="20% - Accent1 2 2 8 3 3 2 2" xfId="8536" xr:uid="{00000000-0005-0000-0000-0000AE200000}"/>
    <cellStyle name="20% - Accent1 2 2 8 3 3 2 2 2" xfId="8537" xr:uid="{00000000-0005-0000-0000-0000AF200000}"/>
    <cellStyle name="20% - Accent1 2 2 8 3 3 2 3" xfId="8538" xr:uid="{00000000-0005-0000-0000-0000B0200000}"/>
    <cellStyle name="20% - Accent1 2 2 8 3 3 3" xfId="8539" xr:uid="{00000000-0005-0000-0000-0000B1200000}"/>
    <cellStyle name="20% - Accent1 2 2 8 3 3 3 2" xfId="8540" xr:uid="{00000000-0005-0000-0000-0000B2200000}"/>
    <cellStyle name="20% - Accent1 2 2 8 3 3 4" xfId="8541" xr:uid="{00000000-0005-0000-0000-0000B3200000}"/>
    <cellStyle name="20% - Accent1 2 2 8 3 4" xfId="8542" xr:uid="{00000000-0005-0000-0000-0000B4200000}"/>
    <cellStyle name="20% - Accent1 2 2 8 3 4 2" xfId="8543" xr:uid="{00000000-0005-0000-0000-0000B5200000}"/>
    <cellStyle name="20% - Accent1 2 2 8 3 4 2 2" xfId="8544" xr:uid="{00000000-0005-0000-0000-0000B6200000}"/>
    <cellStyle name="20% - Accent1 2 2 8 3 4 2 2 2" xfId="8545" xr:uid="{00000000-0005-0000-0000-0000B7200000}"/>
    <cellStyle name="20% - Accent1 2 2 8 3 4 2 3" xfId="8546" xr:uid="{00000000-0005-0000-0000-0000B8200000}"/>
    <cellStyle name="20% - Accent1 2 2 8 3 4 3" xfId="8547" xr:uid="{00000000-0005-0000-0000-0000B9200000}"/>
    <cellStyle name="20% - Accent1 2 2 8 3 4 3 2" xfId="8548" xr:uid="{00000000-0005-0000-0000-0000BA200000}"/>
    <cellStyle name="20% - Accent1 2 2 8 3 4 4" xfId="8549" xr:uid="{00000000-0005-0000-0000-0000BB200000}"/>
    <cellStyle name="20% - Accent1 2 2 8 3 5" xfId="8550" xr:uid="{00000000-0005-0000-0000-0000BC200000}"/>
    <cellStyle name="20% - Accent1 2 2 8 3 5 2" xfId="8551" xr:uid="{00000000-0005-0000-0000-0000BD200000}"/>
    <cellStyle name="20% - Accent1 2 2 8 3 5 2 2" xfId="8552" xr:uid="{00000000-0005-0000-0000-0000BE200000}"/>
    <cellStyle name="20% - Accent1 2 2 8 3 5 3" xfId="8553" xr:uid="{00000000-0005-0000-0000-0000BF200000}"/>
    <cellStyle name="20% - Accent1 2 2 8 3 6" xfId="8554" xr:uid="{00000000-0005-0000-0000-0000C0200000}"/>
    <cellStyle name="20% - Accent1 2 2 8 3 6 2" xfId="8555" xr:uid="{00000000-0005-0000-0000-0000C1200000}"/>
    <cellStyle name="20% - Accent1 2 2 8 3 6 2 2" xfId="8556" xr:uid="{00000000-0005-0000-0000-0000C2200000}"/>
    <cellStyle name="20% - Accent1 2 2 8 3 6 3" xfId="8557" xr:uid="{00000000-0005-0000-0000-0000C3200000}"/>
    <cellStyle name="20% - Accent1 2 2 8 3 7" xfId="8558" xr:uid="{00000000-0005-0000-0000-0000C4200000}"/>
    <cellStyle name="20% - Accent1 2 2 8 3 7 2" xfId="8559" xr:uid="{00000000-0005-0000-0000-0000C5200000}"/>
    <cellStyle name="20% - Accent1 2 2 8 3 8" xfId="8560" xr:uid="{00000000-0005-0000-0000-0000C6200000}"/>
    <cellStyle name="20% - Accent1 2 2 8 3 8 2" xfId="8561" xr:uid="{00000000-0005-0000-0000-0000C7200000}"/>
    <cellStyle name="20% - Accent1 2 2 8 3 9" xfId="8562" xr:uid="{00000000-0005-0000-0000-0000C8200000}"/>
    <cellStyle name="20% - Accent1 2 2 8 4" xfId="8563" xr:uid="{00000000-0005-0000-0000-0000C9200000}"/>
    <cellStyle name="20% - Accent1 2 2 8 4 2" xfId="8564" xr:uid="{00000000-0005-0000-0000-0000CA200000}"/>
    <cellStyle name="20% - Accent1 2 2 8 4 2 2" xfId="8565" xr:uid="{00000000-0005-0000-0000-0000CB200000}"/>
    <cellStyle name="20% - Accent1 2 2 8 4 2 2 2" xfId="8566" xr:uid="{00000000-0005-0000-0000-0000CC200000}"/>
    <cellStyle name="20% - Accent1 2 2 8 4 2 3" xfId="8567" xr:uid="{00000000-0005-0000-0000-0000CD200000}"/>
    <cellStyle name="20% - Accent1 2 2 8 4 3" xfId="8568" xr:uid="{00000000-0005-0000-0000-0000CE200000}"/>
    <cellStyle name="20% - Accent1 2 2 8 4 3 2" xfId="8569" xr:uid="{00000000-0005-0000-0000-0000CF200000}"/>
    <cellStyle name="20% - Accent1 2 2 8 4 4" xfId="8570" xr:uid="{00000000-0005-0000-0000-0000D0200000}"/>
    <cellStyle name="20% - Accent1 2 2 8 5" xfId="8571" xr:uid="{00000000-0005-0000-0000-0000D1200000}"/>
    <cellStyle name="20% - Accent1 2 2 8 5 2" xfId="8572" xr:uid="{00000000-0005-0000-0000-0000D2200000}"/>
    <cellStyle name="20% - Accent1 2 2 8 5 2 2" xfId="8573" xr:uid="{00000000-0005-0000-0000-0000D3200000}"/>
    <cellStyle name="20% - Accent1 2 2 8 5 2 2 2" xfId="8574" xr:uid="{00000000-0005-0000-0000-0000D4200000}"/>
    <cellStyle name="20% - Accent1 2 2 8 5 2 3" xfId="8575" xr:uid="{00000000-0005-0000-0000-0000D5200000}"/>
    <cellStyle name="20% - Accent1 2 2 8 5 3" xfId="8576" xr:uid="{00000000-0005-0000-0000-0000D6200000}"/>
    <cellStyle name="20% - Accent1 2 2 8 5 3 2" xfId="8577" xr:uid="{00000000-0005-0000-0000-0000D7200000}"/>
    <cellStyle name="20% - Accent1 2 2 8 5 4" xfId="8578" xr:uid="{00000000-0005-0000-0000-0000D8200000}"/>
    <cellStyle name="20% - Accent1 2 2 8 6" xfId="8579" xr:uid="{00000000-0005-0000-0000-0000D9200000}"/>
    <cellStyle name="20% - Accent1 2 2 8 6 2" xfId="8580" xr:uid="{00000000-0005-0000-0000-0000DA200000}"/>
    <cellStyle name="20% - Accent1 2 2 8 6 2 2" xfId="8581" xr:uid="{00000000-0005-0000-0000-0000DB200000}"/>
    <cellStyle name="20% - Accent1 2 2 8 6 2 2 2" xfId="8582" xr:uid="{00000000-0005-0000-0000-0000DC200000}"/>
    <cellStyle name="20% - Accent1 2 2 8 6 2 3" xfId="8583" xr:uid="{00000000-0005-0000-0000-0000DD200000}"/>
    <cellStyle name="20% - Accent1 2 2 8 6 3" xfId="8584" xr:uid="{00000000-0005-0000-0000-0000DE200000}"/>
    <cellStyle name="20% - Accent1 2 2 8 6 3 2" xfId="8585" xr:uid="{00000000-0005-0000-0000-0000DF200000}"/>
    <cellStyle name="20% - Accent1 2 2 8 6 4" xfId="8586" xr:uid="{00000000-0005-0000-0000-0000E0200000}"/>
    <cellStyle name="20% - Accent1 2 2 8 7" xfId="8587" xr:uid="{00000000-0005-0000-0000-0000E1200000}"/>
    <cellStyle name="20% - Accent1 2 2 8 7 2" xfId="8588" xr:uid="{00000000-0005-0000-0000-0000E2200000}"/>
    <cellStyle name="20% - Accent1 2 2 8 7 2 2" xfId="8589" xr:uid="{00000000-0005-0000-0000-0000E3200000}"/>
    <cellStyle name="20% - Accent1 2 2 8 7 3" xfId="8590" xr:uid="{00000000-0005-0000-0000-0000E4200000}"/>
    <cellStyle name="20% - Accent1 2 2 8 8" xfId="8591" xr:uid="{00000000-0005-0000-0000-0000E5200000}"/>
    <cellStyle name="20% - Accent1 2 2 8 8 2" xfId="8592" xr:uid="{00000000-0005-0000-0000-0000E6200000}"/>
    <cellStyle name="20% - Accent1 2 2 8 8 2 2" xfId="8593" xr:uid="{00000000-0005-0000-0000-0000E7200000}"/>
    <cellStyle name="20% - Accent1 2 2 8 8 3" xfId="8594" xr:uid="{00000000-0005-0000-0000-0000E8200000}"/>
    <cellStyle name="20% - Accent1 2 2 8 9" xfId="8595" xr:uid="{00000000-0005-0000-0000-0000E9200000}"/>
    <cellStyle name="20% - Accent1 2 2 8 9 2" xfId="8596" xr:uid="{00000000-0005-0000-0000-0000EA200000}"/>
    <cellStyle name="20% - Accent1 2 2 9" xfId="8597" xr:uid="{00000000-0005-0000-0000-0000EB200000}"/>
    <cellStyle name="20% - Accent1 2 2 9 10" xfId="8598" xr:uid="{00000000-0005-0000-0000-0000EC200000}"/>
    <cellStyle name="20% - Accent1 2 2 9 10 2" xfId="8599" xr:uid="{00000000-0005-0000-0000-0000ED200000}"/>
    <cellStyle name="20% - Accent1 2 2 9 11" xfId="8600" xr:uid="{00000000-0005-0000-0000-0000EE200000}"/>
    <cellStyle name="20% - Accent1 2 2 9 2" xfId="8601" xr:uid="{00000000-0005-0000-0000-0000EF200000}"/>
    <cellStyle name="20% - Accent1 2 2 9 2 2" xfId="8602" xr:uid="{00000000-0005-0000-0000-0000F0200000}"/>
    <cellStyle name="20% - Accent1 2 2 9 2 2 2" xfId="8603" xr:uid="{00000000-0005-0000-0000-0000F1200000}"/>
    <cellStyle name="20% - Accent1 2 2 9 2 2 2 2" xfId="8604" xr:uid="{00000000-0005-0000-0000-0000F2200000}"/>
    <cellStyle name="20% - Accent1 2 2 9 2 2 2 2 2" xfId="8605" xr:uid="{00000000-0005-0000-0000-0000F3200000}"/>
    <cellStyle name="20% - Accent1 2 2 9 2 2 2 3" xfId="8606" xr:uid="{00000000-0005-0000-0000-0000F4200000}"/>
    <cellStyle name="20% - Accent1 2 2 9 2 2 3" xfId="8607" xr:uid="{00000000-0005-0000-0000-0000F5200000}"/>
    <cellStyle name="20% - Accent1 2 2 9 2 2 3 2" xfId="8608" xr:uid="{00000000-0005-0000-0000-0000F6200000}"/>
    <cellStyle name="20% - Accent1 2 2 9 2 2 4" xfId="8609" xr:uid="{00000000-0005-0000-0000-0000F7200000}"/>
    <cellStyle name="20% - Accent1 2 2 9 2 3" xfId="8610" xr:uid="{00000000-0005-0000-0000-0000F8200000}"/>
    <cellStyle name="20% - Accent1 2 2 9 2 3 2" xfId="8611" xr:uid="{00000000-0005-0000-0000-0000F9200000}"/>
    <cellStyle name="20% - Accent1 2 2 9 2 3 2 2" xfId="8612" xr:uid="{00000000-0005-0000-0000-0000FA200000}"/>
    <cellStyle name="20% - Accent1 2 2 9 2 3 2 2 2" xfId="8613" xr:uid="{00000000-0005-0000-0000-0000FB200000}"/>
    <cellStyle name="20% - Accent1 2 2 9 2 3 2 3" xfId="8614" xr:uid="{00000000-0005-0000-0000-0000FC200000}"/>
    <cellStyle name="20% - Accent1 2 2 9 2 3 3" xfId="8615" xr:uid="{00000000-0005-0000-0000-0000FD200000}"/>
    <cellStyle name="20% - Accent1 2 2 9 2 3 3 2" xfId="8616" xr:uid="{00000000-0005-0000-0000-0000FE200000}"/>
    <cellStyle name="20% - Accent1 2 2 9 2 3 4" xfId="8617" xr:uid="{00000000-0005-0000-0000-0000FF200000}"/>
    <cellStyle name="20% - Accent1 2 2 9 2 4" xfId="8618" xr:uid="{00000000-0005-0000-0000-000000210000}"/>
    <cellStyle name="20% - Accent1 2 2 9 2 4 2" xfId="8619" xr:uid="{00000000-0005-0000-0000-000001210000}"/>
    <cellStyle name="20% - Accent1 2 2 9 2 4 2 2" xfId="8620" xr:uid="{00000000-0005-0000-0000-000002210000}"/>
    <cellStyle name="20% - Accent1 2 2 9 2 4 2 2 2" xfId="8621" xr:uid="{00000000-0005-0000-0000-000003210000}"/>
    <cellStyle name="20% - Accent1 2 2 9 2 4 2 3" xfId="8622" xr:uid="{00000000-0005-0000-0000-000004210000}"/>
    <cellStyle name="20% - Accent1 2 2 9 2 4 3" xfId="8623" xr:uid="{00000000-0005-0000-0000-000005210000}"/>
    <cellStyle name="20% - Accent1 2 2 9 2 4 3 2" xfId="8624" xr:uid="{00000000-0005-0000-0000-000006210000}"/>
    <cellStyle name="20% - Accent1 2 2 9 2 4 4" xfId="8625" xr:uid="{00000000-0005-0000-0000-000007210000}"/>
    <cellStyle name="20% - Accent1 2 2 9 2 5" xfId="8626" xr:uid="{00000000-0005-0000-0000-000008210000}"/>
    <cellStyle name="20% - Accent1 2 2 9 2 5 2" xfId="8627" xr:uid="{00000000-0005-0000-0000-000009210000}"/>
    <cellStyle name="20% - Accent1 2 2 9 2 5 2 2" xfId="8628" xr:uid="{00000000-0005-0000-0000-00000A210000}"/>
    <cellStyle name="20% - Accent1 2 2 9 2 5 3" xfId="8629" xr:uid="{00000000-0005-0000-0000-00000B210000}"/>
    <cellStyle name="20% - Accent1 2 2 9 2 6" xfId="8630" xr:uid="{00000000-0005-0000-0000-00000C210000}"/>
    <cellStyle name="20% - Accent1 2 2 9 2 6 2" xfId="8631" xr:uid="{00000000-0005-0000-0000-00000D210000}"/>
    <cellStyle name="20% - Accent1 2 2 9 2 6 2 2" xfId="8632" xr:uid="{00000000-0005-0000-0000-00000E210000}"/>
    <cellStyle name="20% - Accent1 2 2 9 2 6 3" xfId="8633" xr:uid="{00000000-0005-0000-0000-00000F210000}"/>
    <cellStyle name="20% - Accent1 2 2 9 2 7" xfId="8634" xr:uid="{00000000-0005-0000-0000-000010210000}"/>
    <cellStyle name="20% - Accent1 2 2 9 2 7 2" xfId="8635" xr:uid="{00000000-0005-0000-0000-000011210000}"/>
    <cellStyle name="20% - Accent1 2 2 9 2 8" xfId="8636" xr:uid="{00000000-0005-0000-0000-000012210000}"/>
    <cellStyle name="20% - Accent1 2 2 9 2 8 2" xfId="8637" xr:uid="{00000000-0005-0000-0000-000013210000}"/>
    <cellStyle name="20% - Accent1 2 2 9 2 9" xfId="8638" xr:uid="{00000000-0005-0000-0000-000014210000}"/>
    <cellStyle name="20% - Accent1 2 2 9 3" xfId="8639" xr:uid="{00000000-0005-0000-0000-000015210000}"/>
    <cellStyle name="20% - Accent1 2 2 9 3 2" xfId="8640" xr:uid="{00000000-0005-0000-0000-000016210000}"/>
    <cellStyle name="20% - Accent1 2 2 9 3 2 2" xfId="8641" xr:uid="{00000000-0005-0000-0000-000017210000}"/>
    <cellStyle name="20% - Accent1 2 2 9 3 2 2 2" xfId="8642" xr:uid="{00000000-0005-0000-0000-000018210000}"/>
    <cellStyle name="20% - Accent1 2 2 9 3 2 2 2 2" xfId="8643" xr:uid="{00000000-0005-0000-0000-000019210000}"/>
    <cellStyle name="20% - Accent1 2 2 9 3 2 2 3" xfId="8644" xr:uid="{00000000-0005-0000-0000-00001A210000}"/>
    <cellStyle name="20% - Accent1 2 2 9 3 2 3" xfId="8645" xr:uid="{00000000-0005-0000-0000-00001B210000}"/>
    <cellStyle name="20% - Accent1 2 2 9 3 2 3 2" xfId="8646" xr:uid="{00000000-0005-0000-0000-00001C210000}"/>
    <cellStyle name="20% - Accent1 2 2 9 3 2 4" xfId="8647" xr:uid="{00000000-0005-0000-0000-00001D210000}"/>
    <cellStyle name="20% - Accent1 2 2 9 3 3" xfId="8648" xr:uid="{00000000-0005-0000-0000-00001E210000}"/>
    <cellStyle name="20% - Accent1 2 2 9 3 3 2" xfId="8649" xr:uid="{00000000-0005-0000-0000-00001F210000}"/>
    <cellStyle name="20% - Accent1 2 2 9 3 3 2 2" xfId="8650" xr:uid="{00000000-0005-0000-0000-000020210000}"/>
    <cellStyle name="20% - Accent1 2 2 9 3 3 2 2 2" xfId="8651" xr:uid="{00000000-0005-0000-0000-000021210000}"/>
    <cellStyle name="20% - Accent1 2 2 9 3 3 2 3" xfId="8652" xr:uid="{00000000-0005-0000-0000-000022210000}"/>
    <cellStyle name="20% - Accent1 2 2 9 3 3 3" xfId="8653" xr:uid="{00000000-0005-0000-0000-000023210000}"/>
    <cellStyle name="20% - Accent1 2 2 9 3 3 3 2" xfId="8654" xr:uid="{00000000-0005-0000-0000-000024210000}"/>
    <cellStyle name="20% - Accent1 2 2 9 3 3 4" xfId="8655" xr:uid="{00000000-0005-0000-0000-000025210000}"/>
    <cellStyle name="20% - Accent1 2 2 9 3 4" xfId="8656" xr:uid="{00000000-0005-0000-0000-000026210000}"/>
    <cellStyle name="20% - Accent1 2 2 9 3 4 2" xfId="8657" xr:uid="{00000000-0005-0000-0000-000027210000}"/>
    <cellStyle name="20% - Accent1 2 2 9 3 4 2 2" xfId="8658" xr:uid="{00000000-0005-0000-0000-000028210000}"/>
    <cellStyle name="20% - Accent1 2 2 9 3 4 2 2 2" xfId="8659" xr:uid="{00000000-0005-0000-0000-000029210000}"/>
    <cellStyle name="20% - Accent1 2 2 9 3 4 2 3" xfId="8660" xr:uid="{00000000-0005-0000-0000-00002A210000}"/>
    <cellStyle name="20% - Accent1 2 2 9 3 4 3" xfId="8661" xr:uid="{00000000-0005-0000-0000-00002B210000}"/>
    <cellStyle name="20% - Accent1 2 2 9 3 4 3 2" xfId="8662" xr:uid="{00000000-0005-0000-0000-00002C210000}"/>
    <cellStyle name="20% - Accent1 2 2 9 3 4 4" xfId="8663" xr:uid="{00000000-0005-0000-0000-00002D210000}"/>
    <cellStyle name="20% - Accent1 2 2 9 3 5" xfId="8664" xr:uid="{00000000-0005-0000-0000-00002E210000}"/>
    <cellStyle name="20% - Accent1 2 2 9 3 5 2" xfId="8665" xr:uid="{00000000-0005-0000-0000-00002F210000}"/>
    <cellStyle name="20% - Accent1 2 2 9 3 5 2 2" xfId="8666" xr:uid="{00000000-0005-0000-0000-000030210000}"/>
    <cellStyle name="20% - Accent1 2 2 9 3 5 3" xfId="8667" xr:uid="{00000000-0005-0000-0000-000031210000}"/>
    <cellStyle name="20% - Accent1 2 2 9 3 6" xfId="8668" xr:uid="{00000000-0005-0000-0000-000032210000}"/>
    <cellStyle name="20% - Accent1 2 2 9 3 6 2" xfId="8669" xr:uid="{00000000-0005-0000-0000-000033210000}"/>
    <cellStyle name="20% - Accent1 2 2 9 3 6 2 2" xfId="8670" xr:uid="{00000000-0005-0000-0000-000034210000}"/>
    <cellStyle name="20% - Accent1 2 2 9 3 6 3" xfId="8671" xr:uid="{00000000-0005-0000-0000-000035210000}"/>
    <cellStyle name="20% - Accent1 2 2 9 3 7" xfId="8672" xr:uid="{00000000-0005-0000-0000-000036210000}"/>
    <cellStyle name="20% - Accent1 2 2 9 3 7 2" xfId="8673" xr:uid="{00000000-0005-0000-0000-000037210000}"/>
    <cellStyle name="20% - Accent1 2 2 9 3 8" xfId="8674" xr:uid="{00000000-0005-0000-0000-000038210000}"/>
    <cellStyle name="20% - Accent1 2 2 9 3 8 2" xfId="8675" xr:uid="{00000000-0005-0000-0000-000039210000}"/>
    <cellStyle name="20% - Accent1 2 2 9 3 9" xfId="8676" xr:uid="{00000000-0005-0000-0000-00003A210000}"/>
    <cellStyle name="20% - Accent1 2 2 9 4" xfId="8677" xr:uid="{00000000-0005-0000-0000-00003B210000}"/>
    <cellStyle name="20% - Accent1 2 2 9 4 2" xfId="8678" xr:uid="{00000000-0005-0000-0000-00003C210000}"/>
    <cellStyle name="20% - Accent1 2 2 9 4 2 2" xfId="8679" xr:uid="{00000000-0005-0000-0000-00003D210000}"/>
    <cellStyle name="20% - Accent1 2 2 9 4 2 2 2" xfId="8680" xr:uid="{00000000-0005-0000-0000-00003E210000}"/>
    <cellStyle name="20% - Accent1 2 2 9 4 2 3" xfId="8681" xr:uid="{00000000-0005-0000-0000-00003F210000}"/>
    <cellStyle name="20% - Accent1 2 2 9 4 3" xfId="8682" xr:uid="{00000000-0005-0000-0000-000040210000}"/>
    <cellStyle name="20% - Accent1 2 2 9 4 3 2" xfId="8683" xr:uid="{00000000-0005-0000-0000-000041210000}"/>
    <cellStyle name="20% - Accent1 2 2 9 4 4" xfId="8684" xr:uid="{00000000-0005-0000-0000-000042210000}"/>
    <cellStyle name="20% - Accent1 2 2 9 5" xfId="8685" xr:uid="{00000000-0005-0000-0000-000043210000}"/>
    <cellStyle name="20% - Accent1 2 2 9 5 2" xfId="8686" xr:uid="{00000000-0005-0000-0000-000044210000}"/>
    <cellStyle name="20% - Accent1 2 2 9 5 2 2" xfId="8687" xr:uid="{00000000-0005-0000-0000-000045210000}"/>
    <cellStyle name="20% - Accent1 2 2 9 5 2 2 2" xfId="8688" xr:uid="{00000000-0005-0000-0000-000046210000}"/>
    <cellStyle name="20% - Accent1 2 2 9 5 2 3" xfId="8689" xr:uid="{00000000-0005-0000-0000-000047210000}"/>
    <cellStyle name="20% - Accent1 2 2 9 5 3" xfId="8690" xr:uid="{00000000-0005-0000-0000-000048210000}"/>
    <cellStyle name="20% - Accent1 2 2 9 5 3 2" xfId="8691" xr:uid="{00000000-0005-0000-0000-000049210000}"/>
    <cellStyle name="20% - Accent1 2 2 9 5 4" xfId="8692" xr:uid="{00000000-0005-0000-0000-00004A210000}"/>
    <cellStyle name="20% - Accent1 2 2 9 6" xfId="8693" xr:uid="{00000000-0005-0000-0000-00004B210000}"/>
    <cellStyle name="20% - Accent1 2 2 9 6 2" xfId="8694" xr:uid="{00000000-0005-0000-0000-00004C210000}"/>
    <cellStyle name="20% - Accent1 2 2 9 6 2 2" xfId="8695" xr:uid="{00000000-0005-0000-0000-00004D210000}"/>
    <cellStyle name="20% - Accent1 2 2 9 6 2 2 2" xfId="8696" xr:uid="{00000000-0005-0000-0000-00004E210000}"/>
    <cellStyle name="20% - Accent1 2 2 9 6 2 3" xfId="8697" xr:uid="{00000000-0005-0000-0000-00004F210000}"/>
    <cellStyle name="20% - Accent1 2 2 9 6 3" xfId="8698" xr:uid="{00000000-0005-0000-0000-000050210000}"/>
    <cellStyle name="20% - Accent1 2 2 9 6 3 2" xfId="8699" xr:uid="{00000000-0005-0000-0000-000051210000}"/>
    <cellStyle name="20% - Accent1 2 2 9 6 4" xfId="8700" xr:uid="{00000000-0005-0000-0000-000052210000}"/>
    <cellStyle name="20% - Accent1 2 2 9 7" xfId="8701" xr:uid="{00000000-0005-0000-0000-000053210000}"/>
    <cellStyle name="20% - Accent1 2 2 9 7 2" xfId="8702" xr:uid="{00000000-0005-0000-0000-000054210000}"/>
    <cellStyle name="20% - Accent1 2 2 9 7 2 2" xfId="8703" xr:uid="{00000000-0005-0000-0000-000055210000}"/>
    <cellStyle name="20% - Accent1 2 2 9 7 3" xfId="8704" xr:uid="{00000000-0005-0000-0000-000056210000}"/>
    <cellStyle name="20% - Accent1 2 2 9 8" xfId="8705" xr:uid="{00000000-0005-0000-0000-000057210000}"/>
    <cellStyle name="20% - Accent1 2 2 9 8 2" xfId="8706" xr:uid="{00000000-0005-0000-0000-000058210000}"/>
    <cellStyle name="20% - Accent1 2 2 9 8 2 2" xfId="8707" xr:uid="{00000000-0005-0000-0000-000059210000}"/>
    <cellStyle name="20% - Accent1 2 2 9 8 3" xfId="8708" xr:uid="{00000000-0005-0000-0000-00005A210000}"/>
    <cellStyle name="20% - Accent1 2 2 9 9" xfId="8709" xr:uid="{00000000-0005-0000-0000-00005B210000}"/>
    <cellStyle name="20% - Accent1 2 2 9 9 2" xfId="8710" xr:uid="{00000000-0005-0000-0000-00005C210000}"/>
    <cellStyle name="20% - Accent1 2 20" xfId="8711" xr:uid="{00000000-0005-0000-0000-00005D210000}"/>
    <cellStyle name="20% - Accent1 2 20 2" xfId="8712" xr:uid="{00000000-0005-0000-0000-00005E210000}"/>
    <cellStyle name="20% - Accent1 2 21" xfId="8713" xr:uid="{00000000-0005-0000-0000-00005F210000}"/>
    <cellStyle name="20% - Accent1 2 22" xfId="8714" xr:uid="{00000000-0005-0000-0000-000060210000}"/>
    <cellStyle name="20% - Accent1 2 3" xfId="8715" xr:uid="{00000000-0005-0000-0000-000061210000}"/>
    <cellStyle name="20% - Accent1 2 3 10" xfId="8716" xr:uid="{00000000-0005-0000-0000-000062210000}"/>
    <cellStyle name="20% - Accent1 2 3 10 2" xfId="8717" xr:uid="{00000000-0005-0000-0000-000063210000}"/>
    <cellStyle name="20% - Accent1 2 3 10 2 2" xfId="8718" xr:uid="{00000000-0005-0000-0000-000064210000}"/>
    <cellStyle name="20% - Accent1 2 3 10 2 2 2" xfId="8719" xr:uid="{00000000-0005-0000-0000-000065210000}"/>
    <cellStyle name="20% - Accent1 2 3 10 2 3" xfId="8720" xr:uid="{00000000-0005-0000-0000-000066210000}"/>
    <cellStyle name="20% - Accent1 2 3 10 3" xfId="8721" xr:uid="{00000000-0005-0000-0000-000067210000}"/>
    <cellStyle name="20% - Accent1 2 3 10 3 2" xfId="8722" xr:uid="{00000000-0005-0000-0000-000068210000}"/>
    <cellStyle name="20% - Accent1 2 3 10 4" xfId="8723" xr:uid="{00000000-0005-0000-0000-000069210000}"/>
    <cellStyle name="20% - Accent1 2 3 11" xfId="8724" xr:uid="{00000000-0005-0000-0000-00006A210000}"/>
    <cellStyle name="20% - Accent1 2 3 11 2" xfId="8725" xr:uid="{00000000-0005-0000-0000-00006B210000}"/>
    <cellStyle name="20% - Accent1 2 3 11 2 2" xfId="8726" xr:uid="{00000000-0005-0000-0000-00006C210000}"/>
    <cellStyle name="20% - Accent1 2 3 11 2 2 2" xfId="8727" xr:uid="{00000000-0005-0000-0000-00006D210000}"/>
    <cellStyle name="20% - Accent1 2 3 11 2 3" xfId="8728" xr:uid="{00000000-0005-0000-0000-00006E210000}"/>
    <cellStyle name="20% - Accent1 2 3 11 3" xfId="8729" xr:uid="{00000000-0005-0000-0000-00006F210000}"/>
    <cellStyle name="20% - Accent1 2 3 11 3 2" xfId="8730" xr:uid="{00000000-0005-0000-0000-000070210000}"/>
    <cellStyle name="20% - Accent1 2 3 11 4" xfId="8731" xr:uid="{00000000-0005-0000-0000-000071210000}"/>
    <cellStyle name="20% - Accent1 2 3 12" xfId="8732" xr:uid="{00000000-0005-0000-0000-000072210000}"/>
    <cellStyle name="20% - Accent1 2 3 12 2" xfId="8733" xr:uid="{00000000-0005-0000-0000-000073210000}"/>
    <cellStyle name="20% - Accent1 2 3 12 2 2" xfId="8734" xr:uid="{00000000-0005-0000-0000-000074210000}"/>
    <cellStyle name="20% - Accent1 2 3 12 3" xfId="8735" xr:uid="{00000000-0005-0000-0000-000075210000}"/>
    <cellStyle name="20% - Accent1 2 3 13" xfId="8736" xr:uid="{00000000-0005-0000-0000-000076210000}"/>
    <cellStyle name="20% - Accent1 2 3 13 2" xfId="8737" xr:uid="{00000000-0005-0000-0000-000077210000}"/>
    <cellStyle name="20% - Accent1 2 3 13 2 2" xfId="8738" xr:uid="{00000000-0005-0000-0000-000078210000}"/>
    <cellStyle name="20% - Accent1 2 3 13 3" xfId="8739" xr:uid="{00000000-0005-0000-0000-000079210000}"/>
    <cellStyle name="20% - Accent1 2 3 14" xfId="8740" xr:uid="{00000000-0005-0000-0000-00007A210000}"/>
    <cellStyle name="20% - Accent1 2 3 14 2" xfId="8741" xr:uid="{00000000-0005-0000-0000-00007B210000}"/>
    <cellStyle name="20% - Accent1 2 3 15" xfId="8742" xr:uid="{00000000-0005-0000-0000-00007C210000}"/>
    <cellStyle name="20% - Accent1 2 3 15 2" xfId="8743" xr:uid="{00000000-0005-0000-0000-00007D210000}"/>
    <cellStyle name="20% - Accent1 2 3 16" xfId="8744" xr:uid="{00000000-0005-0000-0000-00007E210000}"/>
    <cellStyle name="20% - Accent1 2 3 2" xfId="8745" xr:uid="{00000000-0005-0000-0000-00007F210000}"/>
    <cellStyle name="20% - Accent1 2 3 2 10" xfId="8746" xr:uid="{00000000-0005-0000-0000-000080210000}"/>
    <cellStyle name="20% - Accent1 2 3 2 10 2" xfId="8747" xr:uid="{00000000-0005-0000-0000-000081210000}"/>
    <cellStyle name="20% - Accent1 2 3 2 10 2 2" xfId="8748" xr:uid="{00000000-0005-0000-0000-000082210000}"/>
    <cellStyle name="20% - Accent1 2 3 2 10 2 2 2" xfId="8749" xr:uid="{00000000-0005-0000-0000-000083210000}"/>
    <cellStyle name="20% - Accent1 2 3 2 10 2 3" xfId="8750" xr:uid="{00000000-0005-0000-0000-000084210000}"/>
    <cellStyle name="20% - Accent1 2 3 2 10 3" xfId="8751" xr:uid="{00000000-0005-0000-0000-000085210000}"/>
    <cellStyle name="20% - Accent1 2 3 2 10 3 2" xfId="8752" xr:uid="{00000000-0005-0000-0000-000086210000}"/>
    <cellStyle name="20% - Accent1 2 3 2 10 4" xfId="8753" xr:uid="{00000000-0005-0000-0000-000087210000}"/>
    <cellStyle name="20% - Accent1 2 3 2 11" xfId="8754" xr:uid="{00000000-0005-0000-0000-000088210000}"/>
    <cellStyle name="20% - Accent1 2 3 2 11 2" xfId="8755" xr:uid="{00000000-0005-0000-0000-000089210000}"/>
    <cellStyle name="20% - Accent1 2 3 2 11 2 2" xfId="8756" xr:uid="{00000000-0005-0000-0000-00008A210000}"/>
    <cellStyle name="20% - Accent1 2 3 2 11 3" xfId="8757" xr:uid="{00000000-0005-0000-0000-00008B210000}"/>
    <cellStyle name="20% - Accent1 2 3 2 12" xfId="8758" xr:uid="{00000000-0005-0000-0000-00008C210000}"/>
    <cellStyle name="20% - Accent1 2 3 2 12 2" xfId="8759" xr:uid="{00000000-0005-0000-0000-00008D210000}"/>
    <cellStyle name="20% - Accent1 2 3 2 12 2 2" xfId="8760" xr:uid="{00000000-0005-0000-0000-00008E210000}"/>
    <cellStyle name="20% - Accent1 2 3 2 12 3" xfId="8761" xr:uid="{00000000-0005-0000-0000-00008F210000}"/>
    <cellStyle name="20% - Accent1 2 3 2 13" xfId="8762" xr:uid="{00000000-0005-0000-0000-000090210000}"/>
    <cellStyle name="20% - Accent1 2 3 2 13 2" xfId="8763" xr:uid="{00000000-0005-0000-0000-000091210000}"/>
    <cellStyle name="20% - Accent1 2 3 2 14" xfId="8764" xr:uid="{00000000-0005-0000-0000-000092210000}"/>
    <cellStyle name="20% - Accent1 2 3 2 14 2" xfId="8765" xr:uid="{00000000-0005-0000-0000-000093210000}"/>
    <cellStyle name="20% - Accent1 2 3 2 15" xfId="8766" xr:uid="{00000000-0005-0000-0000-000094210000}"/>
    <cellStyle name="20% - Accent1 2 3 2 2" xfId="8767" xr:uid="{00000000-0005-0000-0000-000095210000}"/>
    <cellStyle name="20% - Accent1 2 3 2 2 10" xfId="8768" xr:uid="{00000000-0005-0000-0000-000096210000}"/>
    <cellStyle name="20% - Accent1 2 3 2 2 10 2" xfId="8769" xr:uid="{00000000-0005-0000-0000-000097210000}"/>
    <cellStyle name="20% - Accent1 2 3 2 2 10 2 2" xfId="8770" xr:uid="{00000000-0005-0000-0000-000098210000}"/>
    <cellStyle name="20% - Accent1 2 3 2 2 10 3" xfId="8771" xr:uid="{00000000-0005-0000-0000-000099210000}"/>
    <cellStyle name="20% - Accent1 2 3 2 2 11" xfId="8772" xr:uid="{00000000-0005-0000-0000-00009A210000}"/>
    <cellStyle name="20% - Accent1 2 3 2 2 11 2" xfId="8773" xr:uid="{00000000-0005-0000-0000-00009B210000}"/>
    <cellStyle name="20% - Accent1 2 3 2 2 11 2 2" xfId="8774" xr:uid="{00000000-0005-0000-0000-00009C210000}"/>
    <cellStyle name="20% - Accent1 2 3 2 2 11 3" xfId="8775" xr:uid="{00000000-0005-0000-0000-00009D210000}"/>
    <cellStyle name="20% - Accent1 2 3 2 2 12" xfId="8776" xr:uid="{00000000-0005-0000-0000-00009E210000}"/>
    <cellStyle name="20% - Accent1 2 3 2 2 12 2" xfId="8777" xr:uid="{00000000-0005-0000-0000-00009F210000}"/>
    <cellStyle name="20% - Accent1 2 3 2 2 13" xfId="8778" xr:uid="{00000000-0005-0000-0000-0000A0210000}"/>
    <cellStyle name="20% - Accent1 2 3 2 2 13 2" xfId="8779" xr:uid="{00000000-0005-0000-0000-0000A1210000}"/>
    <cellStyle name="20% - Accent1 2 3 2 2 14" xfId="8780" xr:uid="{00000000-0005-0000-0000-0000A2210000}"/>
    <cellStyle name="20% - Accent1 2 3 2 2 2" xfId="8781" xr:uid="{00000000-0005-0000-0000-0000A3210000}"/>
    <cellStyle name="20% - Accent1 2 3 2 2 2 10" xfId="8782" xr:uid="{00000000-0005-0000-0000-0000A4210000}"/>
    <cellStyle name="20% - Accent1 2 3 2 2 2 10 2" xfId="8783" xr:uid="{00000000-0005-0000-0000-0000A5210000}"/>
    <cellStyle name="20% - Accent1 2 3 2 2 2 11" xfId="8784" xr:uid="{00000000-0005-0000-0000-0000A6210000}"/>
    <cellStyle name="20% - Accent1 2 3 2 2 2 2" xfId="8785" xr:uid="{00000000-0005-0000-0000-0000A7210000}"/>
    <cellStyle name="20% - Accent1 2 3 2 2 2 2 2" xfId="8786" xr:uid="{00000000-0005-0000-0000-0000A8210000}"/>
    <cellStyle name="20% - Accent1 2 3 2 2 2 2 2 2" xfId="8787" xr:uid="{00000000-0005-0000-0000-0000A9210000}"/>
    <cellStyle name="20% - Accent1 2 3 2 2 2 2 2 2 2" xfId="8788" xr:uid="{00000000-0005-0000-0000-0000AA210000}"/>
    <cellStyle name="20% - Accent1 2 3 2 2 2 2 2 2 2 2" xfId="8789" xr:uid="{00000000-0005-0000-0000-0000AB210000}"/>
    <cellStyle name="20% - Accent1 2 3 2 2 2 2 2 2 3" xfId="8790" xr:uid="{00000000-0005-0000-0000-0000AC210000}"/>
    <cellStyle name="20% - Accent1 2 3 2 2 2 2 2 3" xfId="8791" xr:uid="{00000000-0005-0000-0000-0000AD210000}"/>
    <cellStyle name="20% - Accent1 2 3 2 2 2 2 2 3 2" xfId="8792" xr:uid="{00000000-0005-0000-0000-0000AE210000}"/>
    <cellStyle name="20% - Accent1 2 3 2 2 2 2 2 4" xfId="8793" xr:uid="{00000000-0005-0000-0000-0000AF210000}"/>
    <cellStyle name="20% - Accent1 2 3 2 2 2 2 3" xfId="8794" xr:uid="{00000000-0005-0000-0000-0000B0210000}"/>
    <cellStyle name="20% - Accent1 2 3 2 2 2 2 3 2" xfId="8795" xr:uid="{00000000-0005-0000-0000-0000B1210000}"/>
    <cellStyle name="20% - Accent1 2 3 2 2 2 2 3 2 2" xfId="8796" xr:uid="{00000000-0005-0000-0000-0000B2210000}"/>
    <cellStyle name="20% - Accent1 2 3 2 2 2 2 3 2 2 2" xfId="8797" xr:uid="{00000000-0005-0000-0000-0000B3210000}"/>
    <cellStyle name="20% - Accent1 2 3 2 2 2 2 3 2 3" xfId="8798" xr:uid="{00000000-0005-0000-0000-0000B4210000}"/>
    <cellStyle name="20% - Accent1 2 3 2 2 2 2 3 3" xfId="8799" xr:uid="{00000000-0005-0000-0000-0000B5210000}"/>
    <cellStyle name="20% - Accent1 2 3 2 2 2 2 3 3 2" xfId="8800" xr:uid="{00000000-0005-0000-0000-0000B6210000}"/>
    <cellStyle name="20% - Accent1 2 3 2 2 2 2 3 4" xfId="8801" xr:uid="{00000000-0005-0000-0000-0000B7210000}"/>
    <cellStyle name="20% - Accent1 2 3 2 2 2 2 4" xfId="8802" xr:uid="{00000000-0005-0000-0000-0000B8210000}"/>
    <cellStyle name="20% - Accent1 2 3 2 2 2 2 4 2" xfId="8803" xr:uid="{00000000-0005-0000-0000-0000B9210000}"/>
    <cellStyle name="20% - Accent1 2 3 2 2 2 2 4 2 2" xfId="8804" xr:uid="{00000000-0005-0000-0000-0000BA210000}"/>
    <cellStyle name="20% - Accent1 2 3 2 2 2 2 4 2 2 2" xfId="8805" xr:uid="{00000000-0005-0000-0000-0000BB210000}"/>
    <cellStyle name="20% - Accent1 2 3 2 2 2 2 4 2 3" xfId="8806" xr:uid="{00000000-0005-0000-0000-0000BC210000}"/>
    <cellStyle name="20% - Accent1 2 3 2 2 2 2 4 3" xfId="8807" xr:uid="{00000000-0005-0000-0000-0000BD210000}"/>
    <cellStyle name="20% - Accent1 2 3 2 2 2 2 4 3 2" xfId="8808" xr:uid="{00000000-0005-0000-0000-0000BE210000}"/>
    <cellStyle name="20% - Accent1 2 3 2 2 2 2 4 4" xfId="8809" xr:uid="{00000000-0005-0000-0000-0000BF210000}"/>
    <cellStyle name="20% - Accent1 2 3 2 2 2 2 5" xfId="8810" xr:uid="{00000000-0005-0000-0000-0000C0210000}"/>
    <cellStyle name="20% - Accent1 2 3 2 2 2 2 5 2" xfId="8811" xr:uid="{00000000-0005-0000-0000-0000C1210000}"/>
    <cellStyle name="20% - Accent1 2 3 2 2 2 2 5 2 2" xfId="8812" xr:uid="{00000000-0005-0000-0000-0000C2210000}"/>
    <cellStyle name="20% - Accent1 2 3 2 2 2 2 5 3" xfId="8813" xr:uid="{00000000-0005-0000-0000-0000C3210000}"/>
    <cellStyle name="20% - Accent1 2 3 2 2 2 2 6" xfId="8814" xr:uid="{00000000-0005-0000-0000-0000C4210000}"/>
    <cellStyle name="20% - Accent1 2 3 2 2 2 2 6 2" xfId="8815" xr:uid="{00000000-0005-0000-0000-0000C5210000}"/>
    <cellStyle name="20% - Accent1 2 3 2 2 2 2 6 2 2" xfId="8816" xr:uid="{00000000-0005-0000-0000-0000C6210000}"/>
    <cellStyle name="20% - Accent1 2 3 2 2 2 2 6 3" xfId="8817" xr:uid="{00000000-0005-0000-0000-0000C7210000}"/>
    <cellStyle name="20% - Accent1 2 3 2 2 2 2 7" xfId="8818" xr:uid="{00000000-0005-0000-0000-0000C8210000}"/>
    <cellStyle name="20% - Accent1 2 3 2 2 2 2 7 2" xfId="8819" xr:uid="{00000000-0005-0000-0000-0000C9210000}"/>
    <cellStyle name="20% - Accent1 2 3 2 2 2 2 8" xfId="8820" xr:uid="{00000000-0005-0000-0000-0000CA210000}"/>
    <cellStyle name="20% - Accent1 2 3 2 2 2 2 8 2" xfId="8821" xr:uid="{00000000-0005-0000-0000-0000CB210000}"/>
    <cellStyle name="20% - Accent1 2 3 2 2 2 2 9" xfId="8822" xr:uid="{00000000-0005-0000-0000-0000CC210000}"/>
    <cellStyle name="20% - Accent1 2 3 2 2 2 3" xfId="8823" xr:uid="{00000000-0005-0000-0000-0000CD210000}"/>
    <cellStyle name="20% - Accent1 2 3 2 2 2 3 2" xfId="8824" xr:uid="{00000000-0005-0000-0000-0000CE210000}"/>
    <cellStyle name="20% - Accent1 2 3 2 2 2 3 2 2" xfId="8825" xr:uid="{00000000-0005-0000-0000-0000CF210000}"/>
    <cellStyle name="20% - Accent1 2 3 2 2 2 3 2 2 2" xfId="8826" xr:uid="{00000000-0005-0000-0000-0000D0210000}"/>
    <cellStyle name="20% - Accent1 2 3 2 2 2 3 2 2 2 2" xfId="8827" xr:uid="{00000000-0005-0000-0000-0000D1210000}"/>
    <cellStyle name="20% - Accent1 2 3 2 2 2 3 2 2 3" xfId="8828" xr:uid="{00000000-0005-0000-0000-0000D2210000}"/>
    <cellStyle name="20% - Accent1 2 3 2 2 2 3 2 3" xfId="8829" xr:uid="{00000000-0005-0000-0000-0000D3210000}"/>
    <cellStyle name="20% - Accent1 2 3 2 2 2 3 2 3 2" xfId="8830" xr:uid="{00000000-0005-0000-0000-0000D4210000}"/>
    <cellStyle name="20% - Accent1 2 3 2 2 2 3 2 4" xfId="8831" xr:uid="{00000000-0005-0000-0000-0000D5210000}"/>
    <cellStyle name="20% - Accent1 2 3 2 2 2 3 3" xfId="8832" xr:uid="{00000000-0005-0000-0000-0000D6210000}"/>
    <cellStyle name="20% - Accent1 2 3 2 2 2 3 3 2" xfId="8833" xr:uid="{00000000-0005-0000-0000-0000D7210000}"/>
    <cellStyle name="20% - Accent1 2 3 2 2 2 3 3 2 2" xfId="8834" xr:uid="{00000000-0005-0000-0000-0000D8210000}"/>
    <cellStyle name="20% - Accent1 2 3 2 2 2 3 3 2 2 2" xfId="8835" xr:uid="{00000000-0005-0000-0000-0000D9210000}"/>
    <cellStyle name="20% - Accent1 2 3 2 2 2 3 3 2 3" xfId="8836" xr:uid="{00000000-0005-0000-0000-0000DA210000}"/>
    <cellStyle name="20% - Accent1 2 3 2 2 2 3 3 3" xfId="8837" xr:uid="{00000000-0005-0000-0000-0000DB210000}"/>
    <cellStyle name="20% - Accent1 2 3 2 2 2 3 3 3 2" xfId="8838" xr:uid="{00000000-0005-0000-0000-0000DC210000}"/>
    <cellStyle name="20% - Accent1 2 3 2 2 2 3 3 4" xfId="8839" xr:uid="{00000000-0005-0000-0000-0000DD210000}"/>
    <cellStyle name="20% - Accent1 2 3 2 2 2 3 4" xfId="8840" xr:uid="{00000000-0005-0000-0000-0000DE210000}"/>
    <cellStyle name="20% - Accent1 2 3 2 2 2 3 4 2" xfId="8841" xr:uid="{00000000-0005-0000-0000-0000DF210000}"/>
    <cellStyle name="20% - Accent1 2 3 2 2 2 3 4 2 2" xfId="8842" xr:uid="{00000000-0005-0000-0000-0000E0210000}"/>
    <cellStyle name="20% - Accent1 2 3 2 2 2 3 4 2 2 2" xfId="8843" xr:uid="{00000000-0005-0000-0000-0000E1210000}"/>
    <cellStyle name="20% - Accent1 2 3 2 2 2 3 4 2 3" xfId="8844" xr:uid="{00000000-0005-0000-0000-0000E2210000}"/>
    <cellStyle name="20% - Accent1 2 3 2 2 2 3 4 3" xfId="8845" xr:uid="{00000000-0005-0000-0000-0000E3210000}"/>
    <cellStyle name="20% - Accent1 2 3 2 2 2 3 4 3 2" xfId="8846" xr:uid="{00000000-0005-0000-0000-0000E4210000}"/>
    <cellStyle name="20% - Accent1 2 3 2 2 2 3 4 4" xfId="8847" xr:uid="{00000000-0005-0000-0000-0000E5210000}"/>
    <cellStyle name="20% - Accent1 2 3 2 2 2 3 5" xfId="8848" xr:uid="{00000000-0005-0000-0000-0000E6210000}"/>
    <cellStyle name="20% - Accent1 2 3 2 2 2 3 5 2" xfId="8849" xr:uid="{00000000-0005-0000-0000-0000E7210000}"/>
    <cellStyle name="20% - Accent1 2 3 2 2 2 3 5 2 2" xfId="8850" xr:uid="{00000000-0005-0000-0000-0000E8210000}"/>
    <cellStyle name="20% - Accent1 2 3 2 2 2 3 5 3" xfId="8851" xr:uid="{00000000-0005-0000-0000-0000E9210000}"/>
    <cellStyle name="20% - Accent1 2 3 2 2 2 3 6" xfId="8852" xr:uid="{00000000-0005-0000-0000-0000EA210000}"/>
    <cellStyle name="20% - Accent1 2 3 2 2 2 3 6 2" xfId="8853" xr:uid="{00000000-0005-0000-0000-0000EB210000}"/>
    <cellStyle name="20% - Accent1 2 3 2 2 2 3 6 2 2" xfId="8854" xr:uid="{00000000-0005-0000-0000-0000EC210000}"/>
    <cellStyle name="20% - Accent1 2 3 2 2 2 3 6 3" xfId="8855" xr:uid="{00000000-0005-0000-0000-0000ED210000}"/>
    <cellStyle name="20% - Accent1 2 3 2 2 2 3 7" xfId="8856" xr:uid="{00000000-0005-0000-0000-0000EE210000}"/>
    <cellStyle name="20% - Accent1 2 3 2 2 2 3 7 2" xfId="8857" xr:uid="{00000000-0005-0000-0000-0000EF210000}"/>
    <cellStyle name="20% - Accent1 2 3 2 2 2 3 8" xfId="8858" xr:uid="{00000000-0005-0000-0000-0000F0210000}"/>
    <cellStyle name="20% - Accent1 2 3 2 2 2 3 8 2" xfId="8859" xr:uid="{00000000-0005-0000-0000-0000F1210000}"/>
    <cellStyle name="20% - Accent1 2 3 2 2 2 3 9" xfId="8860" xr:uid="{00000000-0005-0000-0000-0000F2210000}"/>
    <cellStyle name="20% - Accent1 2 3 2 2 2 4" xfId="8861" xr:uid="{00000000-0005-0000-0000-0000F3210000}"/>
    <cellStyle name="20% - Accent1 2 3 2 2 2 4 2" xfId="8862" xr:uid="{00000000-0005-0000-0000-0000F4210000}"/>
    <cellStyle name="20% - Accent1 2 3 2 2 2 4 2 2" xfId="8863" xr:uid="{00000000-0005-0000-0000-0000F5210000}"/>
    <cellStyle name="20% - Accent1 2 3 2 2 2 4 2 2 2" xfId="8864" xr:uid="{00000000-0005-0000-0000-0000F6210000}"/>
    <cellStyle name="20% - Accent1 2 3 2 2 2 4 2 3" xfId="8865" xr:uid="{00000000-0005-0000-0000-0000F7210000}"/>
    <cellStyle name="20% - Accent1 2 3 2 2 2 4 3" xfId="8866" xr:uid="{00000000-0005-0000-0000-0000F8210000}"/>
    <cellStyle name="20% - Accent1 2 3 2 2 2 4 3 2" xfId="8867" xr:uid="{00000000-0005-0000-0000-0000F9210000}"/>
    <cellStyle name="20% - Accent1 2 3 2 2 2 4 4" xfId="8868" xr:uid="{00000000-0005-0000-0000-0000FA210000}"/>
    <cellStyle name="20% - Accent1 2 3 2 2 2 5" xfId="8869" xr:uid="{00000000-0005-0000-0000-0000FB210000}"/>
    <cellStyle name="20% - Accent1 2 3 2 2 2 5 2" xfId="8870" xr:uid="{00000000-0005-0000-0000-0000FC210000}"/>
    <cellStyle name="20% - Accent1 2 3 2 2 2 5 2 2" xfId="8871" xr:uid="{00000000-0005-0000-0000-0000FD210000}"/>
    <cellStyle name="20% - Accent1 2 3 2 2 2 5 2 2 2" xfId="8872" xr:uid="{00000000-0005-0000-0000-0000FE210000}"/>
    <cellStyle name="20% - Accent1 2 3 2 2 2 5 2 3" xfId="8873" xr:uid="{00000000-0005-0000-0000-0000FF210000}"/>
    <cellStyle name="20% - Accent1 2 3 2 2 2 5 3" xfId="8874" xr:uid="{00000000-0005-0000-0000-000000220000}"/>
    <cellStyle name="20% - Accent1 2 3 2 2 2 5 3 2" xfId="8875" xr:uid="{00000000-0005-0000-0000-000001220000}"/>
    <cellStyle name="20% - Accent1 2 3 2 2 2 5 4" xfId="8876" xr:uid="{00000000-0005-0000-0000-000002220000}"/>
    <cellStyle name="20% - Accent1 2 3 2 2 2 6" xfId="8877" xr:uid="{00000000-0005-0000-0000-000003220000}"/>
    <cellStyle name="20% - Accent1 2 3 2 2 2 6 2" xfId="8878" xr:uid="{00000000-0005-0000-0000-000004220000}"/>
    <cellStyle name="20% - Accent1 2 3 2 2 2 6 2 2" xfId="8879" xr:uid="{00000000-0005-0000-0000-000005220000}"/>
    <cellStyle name="20% - Accent1 2 3 2 2 2 6 2 2 2" xfId="8880" xr:uid="{00000000-0005-0000-0000-000006220000}"/>
    <cellStyle name="20% - Accent1 2 3 2 2 2 6 2 3" xfId="8881" xr:uid="{00000000-0005-0000-0000-000007220000}"/>
    <cellStyle name="20% - Accent1 2 3 2 2 2 6 3" xfId="8882" xr:uid="{00000000-0005-0000-0000-000008220000}"/>
    <cellStyle name="20% - Accent1 2 3 2 2 2 6 3 2" xfId="8883" xr:uid="{00000000-0005-0000-0000-000009220000}"/>
    <cellStyle name="20% - Accent1 2 3 2 2 2 6 4" xfId="8884" xr:uid="{00000000-0005-0000-0000-00000A220000}"/>
    <cellStyle name="20% - Accent1 2 3 2 2 2 7" xfId="8885" xr:uid="{00000000-0005-0000-0000-00000B220000}"/>
    <cellStyle name="20% - Accent1 2 3 2 2 2 7 2" xfId="8886" xr:uid="{00000000-0005-0000-0000-00000C220000}"/>
    <cellStyle name="20% - Accent1 2 3 2 2 2 7 2 2" xfId="8887" xr:uid="{00000000-0005-0000-0000-00000D220000}"/>
    <cellStyle name="20% - Accent1 2 3 2 2 2 7 3" xfId="8888" xr:uid="{00000000-0005-0000-0000-00000E220000}"/>
    <cellStyle name="20% - Accent1 2 3 2 2 2 8" xfId="8889" xr:uid="{00000000-0005-0000-0000-00000F220000}"/>
    <cellStyle name="20% - Accent1 2 3 2 2 2 8 2" xfId="8890" xr:uid="{00000000-0005-0000-0000-000010220000}"/>
    <cellStyle name="20% - Accent1 2 3 2 2 2 8 2 2" xfId="8891" xr:uid="{00000000-0005-0000-0000-000011220000}"/>
    <cellStyle name="20% - Accent1 2 3 2 2 2 8 3" xfId="8892" xr:uid="{00000000-0005-0000-0000-000012220000}"/>
    <cellStyle name="20% - Accent1 2 3 2 2 2 9" xfId="8893" xr:uid="{00000000-0005-0000-0000-000013220000}"/>
    <cellStyle name="20% - Accent1 2 3 2 2 2 9 2" xfId="8894" xr:uid="{00000000-0005-0000-0000-000014220000}"/>
    <cellStyle name="20% - Accent1 2 3 2 2 3" xfId="8895" xr:uid="{00000000-0005-0000-0000-000015220000}"/>
    <cellStyle name="20% - Accent1 2 3 2 2 3 10" xfId="8896" xr:uid="{00000000-0005-0000-0000-000016220000}"/>
    <cellStyle name="20% - Accent1 2 3 2 2 3 10 2" xfId="8897" xr:uid="{00000000-0005-0000-0000-000017220000}"/>
    <cellStyle name="20% - Accent1 2 3 2 2 3 11" xfId="8898" xr:uid="{00000000-0005-0000-0000-000018220000}"/>
    <cellStyle name="20% - Accent1 2 3 2 2 3 2" xfId="8899" xr:uid="{00000000-0005-0000-0000-000019220000}"/>
    <cellStyle name="20% - Accent1 2 3 2 2 3 2 2" xfId="8900" xr:uid="{00000000-0005-0000-0000-00001A220000}"/>
    <cellStyle name="20% - Accent1 2 3 2 2 3 2 2 2" xfId="8901" xr:uid="{00000000-0005-0000-0000-00001B220000}"/>
    <cellStyle name="20% - Accent1 2 3 2 2 3 2 2 2 2" xfId="8902" xr:uid="{00000000-0005-0000-0000-00001C220000}"/>
    <cellStyle name="20% - Accent1 2 3 2 2 3 2 2 2 2 2" xfId="8903" xr:uid="{00000000-0005-0000-0000-00001D220000}"/>
    <cellStyle name="20% - Accent1 2 3 2 2 3 2 2 2 3" xfId="8904" xr:uid="{00000000-0005-0000-0000-00001E220000}"/>
    <cellStyle name="20% - Accent1 2 3 2 2 3 2 2 3" xfId="8905" xr:uid="{00000000-0005-0000-0000-00001F220000}"/>
    <cellStyle name="20% - Accent1 2 3 2 2 3 2 2 3 2" xfId="8906" xr:uid="{00000000-0005-0000-0000-000020220000}"/>
    <cellStyle name="20% - Accent1 2 3 2 2 3 2 2 4" xfId="8907" xr:uid="{00000000-0005-0000-0000-000021220000}"/>
    <cellStyle name="20% - Accent1 2 3 2 2 3 2 3" xfId="8908" xr:uid="{00000000-0005-0000-0000-000022220000}"/>
    <cellStyle name="20% - Accent1 2 3 2 2 3 2 3 2" xfId="8909" xr:uid="{00000000-0005-0000-0000-000023220000}"/>
    <cellStyle name="20% - Accent1 2 3 2 2 3 2 3 2 2" xfId="8910" xr:uid="{00000000-0005-0000-0000-000024220000}"/>
    <cellStyle name="20% - Accent1 2 3 2 2 3 2 3 2 2 2" xfId="8911" xr:uid="{00000000-0005-0000-0000-000025220000}"/>
    <cellStyle name="20% - Accent1 2 3 2 2 3 2 3 2 3" xfId="8912" xr:uid="{00000000-0005-0000-0000-000026220000}"/>
    <cellStyle name="20% - Accent1 2 3 2 2 3 2 3 3" xfId="8913" xr:uid="{00000000-0005-0000-0000-000027220000}"/>
    <cellStyle name="20% - Accent1 2 3 2 2 3 2 3 3 2" xfId="8914" xr:uid="{00000000-0005-0000-0000-000028220000}"/>
    <cellStyle name="20% - Accent1 2 3 2 2 3 2 3 4" xfId="8915" xr:uid="{00000000-0005-0000-0000-000029220000}"/>
    <cellStyle name="20% - Accent1 2 3 2 2 3 2 4" xfId="8916" xr:uid="{00000000-0005-0000-0000-00002A220000}"/>
    <cellStyle name="20% - Accent1 2 3 2 2 3 2 4 2" xfId="8917" xr:uid="{00000000-0005-0000-0000-00002B220000}"/>
    <cellStyle name="20% - Accent1 2 3 2 2 3 2 4 2 2" xfId="8918" xr:uid="{00000000-0005-0000-0000-00002C220000}"/>
    <cellStyle name="20% - Accent1 2 3 2 2 3 2 4 2 2 2" xfId="8919" xr:uid="{00000000-0005-0000-0000-00002D220000}"/>
    <cellStyle name="20% - Accent1 2 3 2 2 3 2 4 2 3" xfId="8920" xr:uid="{00000000-0005-0000-0000-00002E220000}"/>
    <cellStyle name="20% - Accent1 2 3 2 2 3 2 4 3" xfId="8921" xr:uid="{00000000-0005-0000-0000-00002F220000}"/>
    <cellStyle name="20% - Accent1 2 3 2 2 3 2 4 3 2" xfId="8922" xr:uid="{00000000-0005-0000-0000-000030220000}"/>
    <cellStyle name="20% - Accent1 2 3 2 2 3 2 4 4" xfId="8923" xr:uid="{00000000-0005-0000-0000-000031220000}"/>
    <cellStyle name="20% - Accent1 2 3 2 2 3 2 5" xfId="8924" xr:uid="{00000000-0005-0000-0000-000032220000}"/>
    <cellStyle name="20% - Accent1 2 3 2 2 3 2 5 2" xfId="8925" xr:uid="{00000000-0005-0000-0000-000033220000}"/>
    <cellStyle name="20% - Accent1 2 3 2 2 3 2 5 2 2" xfId="8926" xr:uid="{00000000-0005-0000-0000-000034220000}"/>
    <cellStyle name="20% - Accent1 2 3 2 2 3 2 5 3" xfId="8927" xr:uid="{00000000-0005-0000-0000-000035220000}"/>
    <cellStyle name="20% - Accent1 2 3 2 2 3 2 6" xfId="8928" xr:uid="{00000000-0005-0000-0000-000036220000}"/>
    <cellStyle name="20% - Accent1 2 3 2 2 3 2 6 2" xfId="8929" xr:uid="{00000000-0005-0000-0000-000037220000}"/>
    <cellStyle name="20% - Accent1 2 3 2 2 3 2 6 2 2" xfId="8930" xr:uid="{00000000-0005-0000-0000-000038220000}"/>
    <cellStyle name="20% - Accent1 2 3 2 2 3 2 6 3" xfId="8931" xr:uid="{00000000-0005-0000-0000-000039220000}"/>
    <cellStyle name="20% - Accent1 2 3 2 2 3 2 7" xfId="8932" xr:uid="{00000000-0005-0000-0000-00003A220000}"/>
    <cellStyle name="20% - Accent1 2 3 2 2 3 2 7 2" xfId="8933" xr:uid="{00000000-0005-0000-0000-00003B220000}"/>
    <cellStyle name="20% - Accent1 2 3 2 2 3 2 8" xfId="8934" xr:uid="{00000000-0005-0000-0000-00003C220000}"/>
    <cellStyle name="20% - Accent1 2 3 2 2 3 2 8 2" xfId="8935" xr:uid="{00000000-0005-0000-0000-00003D220000}"/>
    <cellStyle name="20% - Accent1 2 3 2 2 3 2 9" xfId="8936" xr:uid="{00000000-0005-0000-0000-00003E220000}"/>
    <cellStyle name="20% - Accent1 2 3 2 2 3 3" xfId="8937" xr:uid="{00000000-0005-0000-0000-00003F220000}"/>
    <cellStyle name="20% - Accent1 2 3 2 2 3 3 2" xfId="8938" xr:uid="{00000000-0005-0000-0000-000040220000}"/>
    <cellStyle name="20% - Accent1 2 3 2 2 3 3 2 2" xfId="8939" xr:uid="{00000000-0005-0000-0000-000041220000}"/>
    <cellStyle name="20% - Accent1 2 3 2 2 3 3 2 2 2" xfId="8940" xr:uid="{00000000-0005-0000-0000-000042220000}"/>
    <cellStyle name="20% - Accent1 2 3 2 2 3 3 2 2 2 2" xfId="8941" xr:uid="{00000000-0005-0000-0000-000043220000}"/>
    <cellStyle name="20% - Accent1 2 3 2 2 3 3 2 2 3" xfId="8942" xr:uid="{00000000-0005-0000-0000-000044220000}"/>
    <cellStyle name="20% - Accent1 2 3 2 2 3 3 2 3" xfId="8943" xr:uid="{00000000-0005-0000-0000-000045220000}"/>
    <cellStyle name="20% - Accent1 2 3 2 2 3 3 2 3 2" xfId="8944" xr:uid="{00000000-0005-0000-0000-000046220000}"/>
    <cellStyle name="20% - Accent1 2 3 2 2 3 3 2 4" xfId="8945" xr:uid="{00000000-0005-0000-0000-000047220000}"/>
    <cellStyle name="20% - Accent1 2 3 2 2 3 3 3" xfId="8946" xr:uid="{00000000-0005-0000-0000-000048220000}"/>
    <cellStyle name="20% - Accent1 2 3 2 2 3 3 3 2" xfId="8947" xr:uid="{00000000-0005-0000-0000-000049220000}"/>
    <cellStyle name="20% - Accent1 2 3 2 2 3 3 3 2 2" xfId="8948" xr:uid="{00000000-0005-0000-0000-00004A220000}"/>
    <cellStyle name="20% - Accent1 2 3 2 2 3 3 3 2 2 2" xfId="8949" xr:uid="{00000000-0005-0000-0000-00004B220000}"/>
    <cellStyle name="20% - Accent1 2 3 2 2 3 3 3 2 3" xfId="8950" xr:uid="{00000000-0005-0000-0000-00004C220000}"/>
    <cellStyle name="20% - Accent1 2 3 2 2 3 3 3 3" xfId="8951" xr:uid="{00000000-0005-0000-0000-00004D220000}"/>
    <cellStyle name="20% - Accent1 2 3 2 2 3 3 3 3 2" xfId="8952" xr:uid="{00000000-0005-0000-0000-00004E220000}"/>
    <cellStyle name="20% - Accent1 2 3 2 2 3 3 3 4" xfId="8953" xr:uid="{00000000-0005-0000-0000-00004F220000}"/>
    <cellStyle name="20% - Accent1 2 3 2 2 3 3 4" xfId="8954" xr:uid="{00000000-0005-0000-0000-000050220000}"/>
    <cellStyle name="20% - Accent1 2 3 2 2 3 3 4 2" xfId="8955" xr:uid="{00000000-0005-0000-0000-000051220000}"/>
    <cellStyle name="20% - Accent1 2 3 2 2 3 3 4 2 2" xfId="8956" xr:uid="{00000000-0005-0000-0000-000052220000}"/>
    <cellStyle name="20% - Accent1 2 3 2 2 3 3 4 2 2 2" xfId="8957" xr:uid="{00000000-0005-0000-0000-000053220000}"/>
    <cellStyle name="20% - Accent1 2 3 2 2 3 3 4 2 3" xfId="8958" xr:uid="{00000000-0005-0000-0000-000054220000}"/>
    <cellStyle name="20% - Accent1 2 3 2 2 3 3 4 3" xfId="8959" xr:uid="{00000000-0005-0000-0000-000055220000}"/>
    <cellStyle name="20% - Accent1 2 3 2 2 3 3 4 3 2" xfId="8960" xr:uid="{00000000-0005-0000-0000-000056220000}"/>
    <cellStyle name="20% - Accent1 2 3 2 2 3 3 4 4" xfId="8961" xr:uid="{00000000-0005-0000-0000-000057220000}"/>
    <cellStyle name="20% - Accent1 2 3 2 2 3 3 5" xfId="8962" xr:uid="{00000000-0005-0000-0000-000058220000}"/>
    <cellStyle name="20% - Accent1 2 3 2 2 3 3 5 2" xfId="8963" xr:uid="{00000000-0005-0000-0000-000059220000}"/>
    <cellStyle name="20% - Accent1 2 3 2 2 3 3 5 2 2" xfId="8964" xr:uid="{00000000-0005-0000-0000-00005A220000}"/>
    <cellStyle name="20% - Accent1 2 3 2 2 3 3 5 3" xfId="8965" xr:uid="{00000000-0005-0000-0000-00005B220000}"/>
    <cellStyle name="20% - Accent1 2 3 2 2 3 3 6" xfId="8966" xr:uid="{00000000-0005-0000-0000-00005C220000}"/>
    <cellStyle name="20% - Accent1 2 3 2 2 3 3 6 2" xfId="8967" xr:uid="{00000000-0005-0000-0000-00005D220000}"/>
    <cellStyle name="20% - Accent1 2 3 2 2 3 3 6 2 2" xfId="8968" xr:uid="{00000000-0005-0000-0000-00005E220000}"/>
    <cellStyle name="20% - Accent1 2 3 2 2 3 3 6 3" xfId="8969" xr:uid="{00000000-0005-0000-0000-00005F220000}"/>
    <cellStyle name="20% - Accent1 2 3 2 2 3 3 7" xfId="8970" xr:uid="{00000000-0005-0000-0000-000060220000}"/>
    <cellStyle name="20% - Accent1 2 3 2 2 3 3 7 2" xfId="8971" xr:uid="{00000000-0005-0000-0000-000061220000}"/>
    <cellStyle name="20% - Accent1 2 3 2 2 3 3 8" xfId="8972" xr:uid="{00000000-0005-0000-0000-000062220000}"/>
    <cellStyle name="20% - Accent1 2 3 2 2 3 3 8 2" xfId="8973" xr:uid="{00000000-0005-0000-0000-000063220000}"/>
    <cellStyle name="20% - Accent1 2 3 2 2 3 3 9" xfId="8974" xr:uid="{00000000-0005-0000-0000-000064220000}"/>
    <cellStyle name="20% - Accent1 2 3 2 2 3 4" xfId="8975" xr:uid="{00000000-0005-0000-0000-000065220000}"/>
    <cellStyle name="20% - Accent1 2 3 2 2 3 4 2" xfId="8976" xr:uid="{00000000-0005-0000-0000-000066220000}"/>
    <cellStyle name="20% - Accent1 2 3 2 2 3 4 2 2" xfId="8977" xr:uid="{00000000-0005-0000-0000-000067220000}"/>
    <cellStyle name="20% - Accent1 2 3 2 2 3 4 2 2 2" xfId="8978" xr:uid="{00000000-0005-0000-0000-000068220000}"/>
    <cellStyle name="20% - Accent1 2 3 2 2 3 4 2 3" xfId="8979" xr:uid="{00000000-0005-0000-0000-000069220000}"/>
    <cellStyle name="20% - Accent1 2 3 2 2 3 4 3" xfId="8980" xr:uid="{00000000-0005-0000-0000-00006A220000}"/>
    <cellStyle name="20% - Accent1 2 3 2 2 3 4 3 2" xfId="8981" xr:uid="{00000000-0005-0000-0000-00006B220000}"/>
    <cellStyle name="20% - Accent1 2 3 2 2 3 4 4" xfId="8982" xr:uid="{00000000-0005-0000-0000-00006C220000}"/>
    <cellStyle name="20% - Accent1 2 3 2 2 3 5" xfId="8983" xr:uid="{00000000-0005-0000-0000-00006D220000}"/>
    <cellStyle name="20% - Accent1 2 3 2 2 3 5 2" xfId="8984" xr:uid="{00000000-0005-0000-0000-00006E220000}"/>
    <cellStyle name="20% - Accent1 2 3 2 2 3 5 2 2" xfId="8985" xr:uid="{00000000-0005-0000-0000-00006F220000}"/>
    <cellStyle name="20% - Accent1 2 3 2 2 3 5 2 2 2" xfId="8986" xr:uid="{00000000-0005-0000-0000-000070220000}"/>
    <cellStyle name="20% - Accent1 2 3 2 2 3 5 2 3" xfId="8987" xr:uid="{00000000-0005-0000-0000-000071220000}"/>
    <cellStyle name="20% - Accent1 2 3 2 2 3 5 3" xfId="8988" xr:uid="{00000000-0005-0000-0000-000072220000}"/>
    <cellStyle name="20% - Accent1 2 3 2 2 3 5 3 2" xfId="8989" xr:uid="{00000000-0005-0000-0000-000073220000}"/>
    <cellStyle name="20% - Accent1 2 3 2 2 3 5 4" xfId="8990" xr:uid="{00000000-0005-0000-0000-000074220000}"/>
    <cellStyle name="20% - Accent1 2 3 2 2 3 6" xfId="8991" xr:uid="{00000000-0005-0000-0000-000075220000}"/>
    <cellStyle name="20% - Accent1 2 3 2 2 3 6 2" xfId="8992" xr:uid="{00000000-0005-0000-0000-000076220000}"/>
    <cellStyle name="20% - Accent1 2 3 2 2 3 6 2 2" xfId="8993" xr:uid="{00000000-0005-0000-0000-000077220000}"/>
    <cellStyle name="20% - Accent1 2 3 2 2 3 6 2 2 2" xfId="8994" xr:uid="{00000000-0005-0000-0000-000078220000}"/>
    <cellStyle name="20% - Accent1 2 3 2 2 3 6 2 3" xfId="8995" xr:uid="{00000000-0005-0000-0000-000079220000}"/>
    <cellStyle name="20% - Accent1 2 3 2 2 3 6 3" xfId="8996" xr:uid="{00000000-0005-0000-0000-00007A220000}"/>
    <cellStyle name="20% - Accent1 2 3 2 2 3 6 3 2" xfId="8997" xr:uid="{00000000-0005-0000-0000-00007B220000}"/>
    <cellStyle name="20% - Accent1 2 3 2 2 3 6 4" xfId="8998" xr:uid="{00000000-0005-0000-0000-00007C220000}"/>
    <cellStyle name="20% - Accent1 2 3 2 2 3 7" xfId="8999" xr:uid="{00000000-0005-0000-0000-00007D220000}"/>
    <cellStyle name="20% - Accent1 2 3 2 2 3 7 2" xfId="9000" xr:uid="{00000000-0005-0000-0000-00007E220000}"/>
    <cellStyle name="20% - Accent1 2 3 2 2 3 7 2 2" xfId="9001" xr:uid="{00000000-0005-0000-0000-00007F220000}"/>
    <cellStyle name="20% - Accent1 2 3 2 2 3 7 3" xfId="9002" xr:uid="{00000000-0005-0000-0000-000080220000}"/>
    <cellStyle name="20% - Accent1 2 3 2 2 3 8" xfId="9003" xr:uid="{00000000-0005-0000-0000-000081220000}"/>
    <cellStyle name="20% - Accent1 2 3 2 2 3 8 2" xfId="9004" xr:uid="{00000000-0005-0000-0000-000082220000}"/>
    <cellStyle name="20% - Accent1 2 3 2 2 3 8 2 2" xfId="9005" xr:uid="{00000000-0005-0000-0000-000083220000}"/>
    <cellStyle name="20% - Accent1 2 3 2 2 3 8 3" xfId="9006" xr:uid="{00000000-0005-0000-0000-000084220000}"/>
    <cellStyle name="20% - Accent1 2 3 2 2 3 9" xfId="9007" xr:uid="{00000000-0005-0000-0000-000085220000}"/>
    <cellStyle name="20% - Accent1 2 3 2 2 3 9 2" xfId="9008" xr:uid="{00000000-0005-0000-0000-000086220000}"/>
    <cellStyle name="20% - Accent1 2 3 2 2 4" xfId="9009" xr:uid="{00000000-0005-0000-0000-000087220000}"/>
    <cellStyle name="20% - Accent1 2 3 2 2 4 10" xfId="9010" xr:uid="{00000000-0005-0000-0000-000088220000}"/>
    <cellStyle name="20% - Accent1 2 3 2 2 4 10 2" xfId="9011" xr:uid="{00000000-0005-0000-0000-000089220000}"/>
    <cellStyle name="20% - Accent1 2 3 2 2 4 11" xfId="9012" xr:uid="{00000000-0005-0000-0000-00008A220000}"/>
    <cellStyle name="20% - Accent1 2 3 2 2 4 2" xfId="9013" xr:uid="{00000000-0005-0000-0000-00008B220000}"/>
    <cellStyle name="20% - Accent1 2 3 2 2 4 2 2" xfId="9014" xr:uid="{00000000-0005-0000-0000-00008C220000}"/>
    <cellStyle name="20% - Accent1 2 3 2 2 4 2 2 2" xfId="9015" xr:uid="{00000000-0005-0000-0000-00008D220000}"/>
    <cellStyle name="20% - Accent1 2 3 2 2 4 2 2 2 2" xfId="9016" xr:uid="{00000000-0005-0000-0000-00008E220000}"/>
    <cellStyle name="20% - Accent1 2 3 2 2 4 2 2 2 2 2" xfId="9017" xr:uid="{00000000-0005-0000-0000-00008F220000}"/>
    <cellStyle name="20% - Accent1 2 3 2 2 4 2 2 2 3" xfId="9018" xr:uid="{00000000-0005-0000-0000-000090220000}"/>
    <cellStyle name="20% - Accent1 2 3 2 2 4 2 2 3" xfId="9019" xr:uid="{00000000-0005-0000-0000-000091220000}"/>
    <cellStyle name="20% - Accent1 2 3 2 2 4 2 2 3 2" xfId="9020" xr:uid="{00000000-0005-0000-0000-000092220000}"/>
    <cellStyle name="20% - Accent1 2 3 2 2 4 2 2 4" xfId="9021" xr:uid="{00000000-0005-0000-0000-000093220000}"/>
    <cellStyle name="20% - Accent1 2 3 2 2 4 2 3" xfId="9022" xr:uid="{00000000-0005-0000-0000-000094220000}"/>
    <cellStyle name="20% - Accent1 2 3 2 2 4 2 3 2" xfId="9023" xr:uid="{00000000-0005-0000-0000-000095220000}"/>
    <cellStyle name="20% - Accent1 2 3 2 2 4 2 3 2 2" xfId="9024" xr:uid="{00000000-0005-0000-0000-000096220000}"/>
    <cellStyle name="20% - Accent1 2 3 2 2 4 2 3 2 2 2" xfId="9025" xr:uid="{00000000-0005-0000-0000-000097220000}"/>
    <cellStyle name="20% - Accent1 2 3 2 2 4 2 3 2 3" xfId="9026" xr:uid="{00000000-0005-0000-0000-000098220000}"/>
    <cellStyle name="20% - Accent1 2 3 2 2 4 2 3 3" xfId="9027" xr:uid="{00000000-0005-0000-0000-000099220000}"/>
    <cellStyle name="20% - Accent1 2 3 2 2 4 2 3 3 2" xfId="9028" xr:uid="{00000000-0005-0000-0000-00009A220000}"/>
    <cellStyle name="20% - Accent1 2 3 2 2 4 2 3 4" xfId="9029" xr:uid="{00000000-0005-0000-0000-00009B220000}"/>
    <cellStyle name="20% - Accent1 2 3 2 2 4 2 4" xfId="9030" xr:uid="{00000000-0005-0000-0000-00009C220000}"/>
    <cellStyle name="20% - Accent1 2 3 2 2 4 2 4 2" xfId="9031" xr:uid="{00000000-0005-0000-0000-00009D220000}"/>
    <cellStyle name="20% - Accent1 2 3 2 2 4 2 4 2 2" xfId="9032" xr:uid="{00000000-0005-0000-0000-00009E220000}"/>
    <cellStyle name="20% - Accent1 2 3 2 2 4 2 4 2 2 2" xfId="9033" xr:uid="{00000000-0005-0000-0000-00009F220000}"/>
    <cellStyle name="20% - Accent1 2 3 2 2 4 2 4 2 3" xfId="9034" xr:uid="{00000000-0005-0000-0000-0000A0220000}"/>
    <cellStyle name="20% - Accent1 2 3 2 2 4 2 4 3" xfId="9035" xr:uid="{00000000-0005-0000-0000-0000A1220000}"/>
    <cellStyle name="20% - Accent1 2 3 2 2 4 2 4 3 2" xfId="9036" xr:uid="{00000000-0005-0000-0000-0000A2220000}"/>
    <cellStyle name="20% - Accent1 2 3 2 2 4 2 4 4" xfId="9037" xr:uid="{00000000-0005-0000-0000-0000A3220000}"/>
    <cellStyle name="20% - Accent1 2 3 2 2 4 2 5" xfId="9038" xr:uid="{00000000-0005-0000-0000-0000A4220000}"/>
    <cellStyle name="20% - Accent1 2 3 2 2 4 2 5 2" xfId="9039" xr:uid="{00000000-0005-0000-0000-0000A5220000}"/>
    <cellStyle name="20% - Accent1 2 3 2 2 4 2 5 2 2" xfId="9040" xr:uid="{00000000-0005-0000-0000-0000A6220000}"/>
    <cellStyle name="20% - Accent1 2 3 2 2 4 2 5 3" xfId="9041" xr:uid="{00000000-0005-0000-0000-0000A7220000}"/>
    <cellStyle name="20% - Accent1 2 3 2 2 4 2 6" xfId="9042" xr:uid="{00000000-0005-0000-0000-0000A8220000}"/>
    <cellStyle name="20% - Accent1 2 3 2 2 4 2 6 2" xfId="9043" xr:uid="{00000000-0005-0000-0000-0000A9220000}"/>
    <cellStyle name="20% - Accent1 2 3 2 2 4 2 6 2 2" xfId="9044" xr:uid="{00000000-0005-0000-0000-0000AA220000}"/>
    <cellStyle name="20% - Accent1 2 3 2 2 4 2 6 3" xfId="9045" xr:uid="{00000000-0005-0000-0000-0000AB220000}"/>
    <cellStyle name="20% - Accent1 2 3 2 2 4 2 7" xfId="9046" xr:uid="{00000000-0005-0000-0000-0000AC220000}"/>
    <cellStyle name="20% - Accent1 2 3 2 2 4 2 7 2" xfId="9047" xr:uid="{00000000-0005-0000-0000-0000AD220000}"/>
    <cellStyle name="20% - Accent1 2 3 2 2 4 2 8" xfId="9048" xr:uid="{00000000-0005-0000-0000-0000AE220000}"/>
    <cellStyle name="20% - Accent1 2 3 2 2 4 2 8 2" xfId="9049" xr:uid="{00000000-0005-0000-0000-0000AF220000}"/>
    <cellStyle name="20% - Accent1 2 3 2 2 4 2 9" xfId="9050" xr:uid="{00000000-0005-0000-0000-0000B0220000}"/>
    <cellStyle name="20% - Accent1 2 3 2 2 4 3" xfId="9051" xr:uid="{00000000-0005-0000-0000-0000B1220000}"/>
    <cellStyle name="20% - Accent1 2 3 2 2 4 3 2" xfId="9052" xr:uid="{00000000-0005-0000-0000-0000B2220000}"/>
    <cellStyle name="20% - Accent1 2 3 2 2 4 3 2 2" xfId="9053" xr:uid="{00000000-0005-0000-0000-0000B3220000}"/>
    <cellStyle name="20% - Accent1 2 3 2 2 4 3 2 2 2" xfId="9054" xr:uid="{00000000-0005-0000-0000-0000B4220000}"/>
    <cellStyle name="20% - Accent1 2 3 2 2 4 3 2 2 2 2" xfId="9055" xr:uid="{00000000-0005-0000-0000-0000B5220000}"/>
    <cellStyle name="20% - Accent1 2 3 2 2 4 3 2 2 3" xfId="9056" xr:uid="{00000000-0005-0000-0000-0000B6220000}"/>
    <cellStyle name="20% - Accent1 2 3 2 2 4 3 2 3" xfId="9057" xr:uid="{00000000-0005-0000-0000-0000B7220000}"/>
    <cellStyle name="20% - Accent1 2 3 2 2 4 3 2 3 2" xfId="9058" xr:uid="{00000000-0005-0000-0000-0000B8220000}"/>
    <cellStyle name="20% - Accent1 2 3 2 2 4 3 2 4" xfId="9059" xr:uid="{00000000-0005-0000-0000-0000B9220000}"/>
    <cellStyle name="20% - Accent1 2 3 2 2 4 3 3" xfId="9060" xr:uid="{00000000-0005-0000-0000-0000BA220000}"/>
    <cellStyle name="20% - Accent1 2 3 2 2 4 3 3 2" xfId="9061" xr:uid="{00000000-0005-0000-0000-0000BB220000}"/>
    <cellStyle name="20% - Accent1 2 3 2 2 4 3 3 2 2" xfId="9062" xr:uid="{00000000-0005-0000-0000-0000BC220000}"/>
    <cellStyle name="20% - Accent1 2 3 2 2 4 3 3 2 2 2" xfId="9063" xr:uid="{00000000-0005-0000-0000-0000BD220000}"/>
    <cellStyle name="20% - Accent1 2 3 2 2 4 3 3 2 3" xfId="9064" xr:uid="{00000000-0005-0000-0000-0000BE220000}"/>
    <cellStyle name="20% - Accent1 2 3 2 2 4 3 3 3" xfId="9065" xr:uid="{00000000-0005-0000-0000-0000BF220000}"/>
    <cellStyle name="20% - Accent1 2 3 2 2 4 3 3 3 2" xfId="9066" xr:uid="{00000000-0005-0000-0000-0000C0220000}"/>
    <cellStyle name="20% - Accent1 2 3 2 2 4 3 3 4" xfId="9067" xr:uid="{00000000-0005-0000-0000-0000C1220000}"/>
    <cellStyle name="20% - Accent1 2 3 2 2 4 3 4" xfId="9068" xr:uid="{00000000-0005-0000-0000-0000C2220000}"/>
    <cellStyle name="20% - Accent1 2 3 2 2 4 3 4 2" xfId="9069" xr:uid="{00000000-0005-0000-0000-0000C3220000}"/>
    <cellStyle name="20% - Accent1 2 3 2 2 4 3 4 2 2" xfId="9070" xr:uid="{00000000-0005-0000-0000-0000C4220000}"/>
    <cellStyle name="20% - Accent1 2 3 2 2 4 3 4 2 2 2" xfId="9071" xr:uid="{00000000-0005-0000-0000-0000C5220000}"/>
    <cellStyle name="20% - Accent1 2 3 2 2 4 3 4 2 3" xfId="9072" xr:uid="{00000000-0005-0000-0000-0000C6220000}"/>
    <cellStyle name="20% - Accent1 2 3 2 2 4 3 4 3" xfId="9073" xr:uid="{00000000-0005-0000-0000-0000C7220000}"/>
    <cellStyle name="20% - Accent1 2 3 2 2 4 3 4 3 2" xfId="9074" xr:uid="{00000000-0005-0000-0000-0000C8220000}"/>
    <cellStyle name="20% - Accent1 2 3 2 2 4 3 4 4" xfId="9075" xr:uid="{00000000-0005-0000-0000-0000C9220000}"/>
    <cellStyle name="20% - Accent1 2 3 2 2 4 3 5" xfId="9076" xr:uid="{00000000-0005-0000-0000-0000CA220000}"/>
    <cellStyle name="20% - Accent1 2 3 2 2 4 3 5 2" xfId="9077" xr:uid="{00000000-0005-0000-0000-0000CB220000}"/>
    <cellStyle name="20% - Accent1 2 3 2 2 4 3 5 2 2" xfId="9078" xr:uid="{00000000-0005-0000-0000-0000CC220000}"/>
    <cellStyle name="20% - Accent1 2 3 2 2 4 3 5 3" xfId="9079" xr:uid="{00000000-0005-0000-0000-0000CD220000}"/>
    <cellStyle name="20% - Accent1 2 3 2 2 4 3 6" xfId="9080" xr:uid="{00000000-0005-0000-0000-0000CE220000}"/>
    <cellStyle name="20% - Accent1 2 3 2 2 4 3 6 2" xfId="9081" xr:uid="{00000000-0005-0000-0000-0000CF220000}"/>
    <cellStyle name="20% - Accent1 2 3 2 2 4 3 6 2 2" xfId="9082" xr:uid="{00000000-0005-0000-0000-0000D0220000}"/>
    <cellStyle name="20% - Accent1 2 3 2 2 4 3 6 3" xfId="9083" xr:uid="{00000000-0005-0000-0000-0000D1220000}"/>
    <cellStyle name="20% - Accent1 2 3 2 2 4 3 7" xfId="9084" xr:uid="{00000000-0005-0000-0000-0000D2220000}"/>
    <cellStyle name="20% - Accent1 2 3 2 2 4 3 7 2" xfId="9085" xr:uid="{00000000-0005-0000-0000-0000D3220000}"/>
    <cellStyle name="20% - Accent1 2 3 2 2 4 3 8" xfId="9086" xr:uid="{00000000-0005-0000-0000-0000D4220000}"/>
    <cellStyle name="20% - Accent1 2 3 2 2 4 3 8 2" xfId="9087" xr:uid="{00000000-0005-0000-0000-0000D5220000}"/>
    <cellStyle name="20% - Accent1 2 3 2 2 4 3 9" xfId="9088" xr:uid="{00000000-0005-0000-0000-0000D6220000}"/>
    <cellStyle name="20% - Accent1 2 3 2 2 4 4" xfId="9089" xr:uid="{00000000-0005-0000-0000-0000D7220000}"/>
    <cellStyle name="20% - Accent1 2 3 2 2 4 4 2" xfId="9090" xr:uid="{00000000-0005-0000-0000-0000D8220000}"/>
    <cellStyle name="20% - Accent1 2 3 2 2 4 4 2 2" xfId="9091" xr:uid="{00000000-0005-0000-0000-0000D9220000}"/>
    <cellStyle name="20% - Accent1 2 3 2 2 4 4 2 2 2" xfId="9092" xr:uid="{00000000-0005-0000-0000-0000DA220000}"/>
    <cellStyle name="20% - Accent1 2 3 2 2 4 4 2 3" xfId="9093" xr:uid="{00000000-0005-0000-0000-0000DB220000}"/>
    <cellStyle name="20% - Accent1 2 3 2 2 4 4 3" xfId="9094" xr:uid="{00000000-0005-0000-0000-0000DC220000}"/>
    <cellStyle name="20% - Accent1 2 3 2 2 4 4 3 2" xfId="9095" xr:uid="{00000000-0005-0000-0000-0000DD220000}"/>
    <cellStyle name="20% - Accent1 2 3 2 2 4 4 4" xfId="9096" xr:uid="{00000000-0005-0000-0000-0000DE220000}"/>
    <cellStyle name="20% - Accent1 2 3 2 2 4 5" xfId="9097" xr:uid="{00000000-0005-0000-0000-0000DF220000}"/>
    <cellStyle name="20% - Accent1 2 3 2 2 4 5 2" xfId="9098" xr:uid="{00000000-0005-0000-0000-0000E0220000}"/>
    <cellStyle name="20% - Accent1 2 3 2 2 4 5 2 2" xfId="9099" xr:uid="{00000000-0005-0000-0000-0000E1220000}"/>
    <cellStyle name="20% - Accent1 2 3 2 2 4 5 2 2 2" xfId="9100" xr:uid="{00000000-0005-0000-0000-0000E2220000}"/>
    <cellStyle name="20% - Accent1 2 3 2 2 4 5 2 3" xfId="9101" xr:uid="{00000000-0005-0000-0000-0000E3220000}"/>
    <cellStyle name="20% - Accent1 2 3 2 2 4 5 3" xfId="9102" xr:uid="{00000000-0005-0000-0000-0000E4220000}"/>
    <cellStyle name="20% - Accent1 2 3 2 2 4 5 3 2" xfId="9103" xr:uid="{00000000-0005-0000-0000-0000E5220000}"/>
    <cellStyle name="20% - Accent1 2 3 2 2 4 5 4" xfId="9104" xr:uid="{00000000-0005-0000-0000-0000E6220000}"/>
    <cellStyle name="20% - Accent1 2 3 2 2 4 6" xfId="9105" xr:uid="{00000000-0005-0000-0000-0000E7220000}"/>
    <cellStyle name="20% - Accent1 2 3 2 2 4 6 2" xfId="9106" xr:uid="{00000000-0005-0000-0000-0000E8220000}"/>
    <cellStyle name="20% - Accent1 2 3 2 2 4 6 2 2" xfId="9107" xr:uid="{00000000-0005-0000-0000-0000E9220000}"/>
    <cellStyle name="20% - Accent1 2 3 2 2 4 6 2 2 2" xfId="9108" xr:uid="{00000000-0005-0000-0000-0000EA220000}"/>
    <cellStyle name="20% - Accent1 2 3 2 2 4 6 2 3" xfId="9109" xr:uid="{00000000-0005-0000-0000-0000EB220000}"/>
    <cellStyle name="20% - Accent1 2 3 2 2 4 6 3" xfId="9110" xr:uid="{00000000-0005-0000-0000-0000EC220000}"/>
    <cellStyle name="20% - Accent1 2 3 2 2 4 6 3 2" xfId="9111" xr:uid="{00000000-0005-0000-0000-0000ED220000}"/>
    <cellStyle name="20% - Accent1 2 3 2 2 4 6 4" xfId="9112" xr:uid="{00000000-0005-0000-0000-0000EE220000}"/>
    <cellStyle name="20% - Accent1 2 3 2 2 4 7" xfId="9113" xr:uid="{00000000-0005-0000-0000-0000EF220000}"/>
    <cellStyle name="20% - Accent1 2 3 2 2 4 7 2" xfId="9114" xr:uid="{00000000-0005-0000-0000-0000F0220000}"/>
    <cellStyle name="20% - Accent1 2 3 2 2 4 7 2 2" xfId="9115" xr:uid="{00000000-0005-0000-0000-0000F1220000}"/>
    <cellStyle name="20% - Accent1 2 3 2 2 4 7 3" xfId="9116" xr:uid="{00000000-0005-0000-0000-0000F2220000}"/>
    <cellStyle name="20% - Accent1 2 3 2 2 4 8" xfId="9117" xr:uid="{00000000-0005-0000-0000-0000F3220000}"/>
    <cellStyle name="20% - Accent1 2 3 2 2 4 8 2" xfId="9118" xr:uid="{00000000-0005-0000-0000-0000F4220000}"/>
    <cellStyle name="20% - Accent1 2 3 2 2 4 8 2 2" xfId="9119" xr:uid="{00000000-0005-0000-0000-0000F5220000}"/>
    <cellStyle name="20% - Accent1 2 3 2 2 4 8 3" xfId="9120" xr:uid="{00000000-0005-0000-0000-0000F6220000}"/>
    <cellStyle name="20% - Accent1 2 3 2 2 4 9" xfId="9121" xr:uid="{00000000-0005-0000-0000-0000F7220000}"/>
    <cellStyle name="20% - Accent1 2 3 2 2 4 9 2" xfId="9122" xr:uid="{00000000-0005-0000-0000-0000F8220000}"/>
    <cellStyle name="20% - Accent1 2 3 2 2 5" xfId="9123" xr:uid="{00000000-0005-0000-0000-0000F9220000}"/>
    <cellStyle name="20% - Accent1 2 3 2 2 5 2" xfId="9124" xr:uid="{00000000-0005-0000-0000-0000FA220000}"/>
    <cellStyle name="20% - Accent1 2 3 2 2 5 2 2" xfId="9125" xr:uid="{00000000-0005-0000-0000-0000FB220000}"/>
    <cellStyle name="20% - Accent1 2 3 2 2 5 2 2 2" xfId="9126" xr:uid="{00000000-0005-0000-0000-0000FC220000}"/>
    <cellStyle name="20% - Accent1 2 3 2 2 5 2 2 2 2" xfId="9127" xr:uid="{00000000-0005-0000-0000-0000FD220000}"/>
    <cellStyle name="20% - Accent1 2 3 2 2 5 2 2 3" xfId="9128" xr:uid="{00000000-0005-0000-0000-0000FE220000}"/>
    <cellStyle name="20% - Accent1 2 3 2 2 5 2 3" xfId="9129" xr:uid="{00000000-0005-0000-0000-0000FF220000}"/>
    <cellStyle name="20% - Accent1 2 3 2 2 5 2 3 2" xfId="9130" xr:uid="{00000000-0005-0000-0000-000000230000}"/>
    <cellStyle name="20% - Accent1 2 3 2 2 5 2 4" xfId="9131" xr:uid="{00000000-0005-0000-0000-000001230000}"/>
    <cellStyle name="20% - Accent1 2 3 2 2 5 3" xfId="9132" xr:uid="{00000000-0005-0000-0000-000002230000}"/>
    <cellStyle name="20% - Accent1 2 3 2 2 5 3 2" xfId="9133" xr:uid="{00000000-0005-0000-0000-000003230000}"/>
    <cellStyle name="20% - Accent1 2 3 2 2 5 3 2 2" xfId="9134" xr:uid="{00000000-0005-0000-0000-000004230000}"/>
    <cellStyle name="20% - Accent1 2 3 2 2 5 3 2 2 2" xfId="9135" xr:uid="{00000000-0005-0000-0000-000005230000}"/>
    <cellStyle name="20% - Accent1 2 3 2 2 5 3 2 3" xfId="9136" xr:uid="{00000000-0005-0000-0000-000006230000}"/>
    <cellStyle name="20% - Accent1 2 3 2 2 5 3 3" xfId="9137" xr:uid="{00000000-0005-0000-0000-000007230000}"/>
    <cellStyle name="20% - Accent1 2 3 2 2 5 3 3 2" xfId="9138" xr:uid="{00000000-0005-0000-0000-000008230000}"/>
    <cellStyle name="20% - Accent1 2 3 2 2 5 3 4" xfId="9139" xr:uid="{00000000-0005-0000-0000-000009230000}"/>
    <cellStyle name="20% - Accent1 2 3 2 2 5 4" xfId="9140" xr:uid="{00000000-0005-0000-0000-00000A230000}"/>
    <cellStyle name="20% - Accent1 2 3 2 2 5 4 2" xfId="9141" xr:uid="{00000000-0005-0000-0000-00000B230000}"/>
    <cellStyle name="20% - Accent1 2 3 2 2 5 4 2 2" xfId="9142" xr:uid="{00000000-0005-0000-0000-00000C230000}"/>
    <cellStyle name="20% - Accent1 2 3 2 2 5 4 2 2 2" xfId="9143" xr:uid="{00000000-0005-0000-0000-00000D230000}"/>
    <cellStyle name="20% - Accent1 2 3 2 2 5 4 2 3" xfId="9144" xr:uid="{00000000-0005-0000-0000-00000E230000}"/>
    <cellStyle name="20% - Accent1 2 3 2 2 5 4 3" xfId="9145" xr:uid="{00000000-0005-0000-0000-00000F230000}"/>
    <cellStyle name="20% - Accent1 2 3 2 2 5 4 3 2" xfId="9146" xr:uid="{00000000-0005-0000-0000-000010230000}"/>
    <cellStyle name="20% - Accent1 2 3 2 2 5 4 4" xfId="9147" xr:uid="{00000000-0005-0000-0000-000011230000}"/>
    <cellStyle name="20% - Accent1 2 3 2 2 5 5" xfId="9148" xr:uid="{00000000-0005-0000-0000-000012230000}"/>
    <cellStyle name="20% - Accent1 2 3 2 2 5 5 2" xfId="9149" xr:uid="{00000000-0005-0000-0000-000013230000}"/>
    <cellStyle name="20% - Accent1 2 3 2 2 5 5 2 2" xfId="9150" xr:uid="{00000000-0005-0000-0000-000014230000}"/>
    <cellStyle name="20% - Accent1 2 3 2 2 5 5 3" xfId="9151" xr:uid="{00000000-0005-0000-0000-000015230000}"/>
    <cellStyle name="20% - Accent1 2 3 2 2 5 6" xfId="9152" xr:uid="{00000000-0005-0000-0000-000016230000}"/>
    <cellStyle name="20% - Accent1 2 3 2 2 5 6 2" xfId="9153" xr:uid="{00000000-0005-0000-0000-000017230000}"/>
    <cellStyle name="20% - Accent1 2 3 2 2 5 6 2 2" xfId="9154" xr:uid="{00000000-0005-0000-0000-000018230000}"/>
    <cellStyle name="20% - Accent1 2 3 2 2 5 6 3" xfId="9155" xr:uid="{00000000-0005-0000-0000-000019230000}"/>
    <cellStyle name="20% - Accent1 2 3 2 2 5 7" xfId="9156" xr:uid="{00000000-0005-0000-0000-00001A230000}"/>
    <cellStyle name="20% - Accent1 2 3 2 2 5 7 2" xfId="9157" xr:uid="{00000000-0005-0000-0000-00001B230000}"/>
    <cellStyle name="20% - Accent1 2 3 2 2 5 8" xfId="9158" xr:uid="{00000000-0005-0000-0000-00001C230000}"/>
    <cellStyle name="20% - Accent1 2 3 2 2 5 8 2" xfId="9159" xr:uid="{00000000-0005-0000-0000-00001D230000}"/>
    <cellStyle name="20% - Accent1 2 3 2 2 5 9" xfId="9160" xr:uid="{00000000-0005-0000-0000-00001E230000}"/>
    <cellStyle name="20% - Accent1 2 3 2 2 6" xfId="9161" xr:uid="{00000000-0005-0000-0000-00001F230000}"/>
    <cellStyle name="20% - Accent1 2 3 2 2 6 2" xfId="9162" xr:uid="{00000000-0005-0000-0000-000020230000}"/>
    <cellStyle name="20% - Accent1 2 3 2 2 6 2 2" xfId="9163" xr:uid="{00000000-0005-0000-0000-000021230000}"/>
    <cellStyle name="20% - Accent1 2 3 2 2 6 2 2 2" xfId="9164" xr:uid="{00000000-0005-0000-0000-000022230000}"/>
    <cellStyle name="20% - Accent1 2 3 2 2 6 2 2 2 2" xfId="9165" xr:uid="{00000000-0005-0000-0000-000023230000}"/>
    <cellStyle name="20% - Accent1 2 3 2 2 6 2 2 3" xfId="9166" xr:uid="{00000000-0005-0000-0000-000024230000}"/>
    <cellStyle name="20% - Accent1 2 3 2 2 6 2 3" xfId="9167" xr:uid="{00000000-0005-0000-0000-000025230000}"/>
    <cellStyle name="20% - Accent1 2 3 2 2 6 2 3 2" xfId="9168" xr:uid="{00000000-0005-0000-0000-000026230000}"/>
    <cellStyle name="20% - Accent1 2 3 2 2 6 2 4" xfId="9169" xr:uid="{00000000-0005-0000-0000-000027230000}"/>
    <cellStyle name="20% - Accent1 2 3 2 2 6 3" xfId="9170" xr:uid="{00000000-0005-0000-0000-000028230000}"/>
    <cellStyle name="20% - Accent1 2 3 2 2 6 3 2" xfId="9171" xr:uid="{00000000-0005-0000-0000-000029230000}"/>
    <cellStyle name="20% - Accent1 2 3 2 2 6 3 2 2" xfId="9172" xr:uid="{00000000-0005-0000-0000-00002A230000}"/>
    <cellStyle name="20% - Accent1 2 3 2 2 6 3 2 2 2" xfId="9173" xr:uid="{00000000-0005-0000-0000-00002B230000}"/>
    <cellStyle name="20% - Accent1 2 3 2 2 6 3 2 3" xfId="9174" xr:uid="{00000000-0005-0000-0000-00002C230000}"/>
    <cellStyle name="20% - Accent1 2 3 2 2 6 3 3" xfId="9175" xr:uid="{00000000-0005-0000-0000-00002D230000}"/>
    <cellStyle name="20% - Accent1 2 3 2 2 6 3 3 2" xfId="9176" xr:uid="{00000000-0005-0000-0000-00002E230000}"/>
    <cellStyle name="20% - Accent1 2 3 2 2 6 3 4" xfId="9177" xr:uid="{00000000-0005-0000-0000-00002F230000}"/>
    <cellStyle name="20% - Accent1 2 3 2 2 6 4" xfId="9178" xr:uid="{00000000-0005-0000-0000-000030230000}"/>
    <cellStyle name="20% - Accent1 2 3 2 2 6 4 2" xfId="9179" xr:uid="{00000000-0005-0000-0000-000031230000}"/>
    <cellStyle name="20% - Accent1 2 3 2 2 6 4 2 2" xfId="9180" xr:uid="{00000000-0005-0000-0000-000032230000}"/>
    <cellStyle name="20% - Accent1 2 3 2 2 6 4 2 2 2" xfId="9181" xr:uid="{00000000-0005-0000-0000-000033230000}"/>
    <cellStyle name="20% - Accent1 2 3 2 2 6 4 2 3" xfId="9182" xr:uid="{00000000-0005-0000-0000-000034230000}"/>
    <cellStyle name="20% - Accent1 2 3 2 2 6 4 3" xfId="9183" xr:uid="{00000000-0005-0000-0000-000035230000}"/>
    <cellStyle name="20% - Accent1 2 3 2 2 6 4 3 2" xfId="9184" xr:uid="{00000000-0005-0000-0000-000036230000}"/>
    <cellStyle name="20% - Accent1 2 3 2 2 6 4 4" xfId="9185" xr:uid="{00000000-0005-0000-0000-000037230000}"/>
    <cellStyle name="20% - Accent1 2 3 2 2 6 5" xfId="9186" xr:uid="{00000000-0005-0000-0000-000038230000}"/>
    <cellStyle name="20% - Accent1 2 3 2 2 6 5 2" xfId="9187" xr:uid="{00000000-0005-0000-0000-000039230000}"/>
    <cellStyle name="20% - Accent1 2 3 2 2 6 5 2 2" xfId="9188" xr:uid="{00000000-0005-0000-0000-00003A230000}"/>
    <cellStyle name="20% - Accent1 2 3 2 2 6 5 3" xfId="9189" xr:uid="{00000000-0005-0000-0000-00003B230000}"/>
    <cellStyle name="20% - Accent1 2 3 2 2 6 6" xfId="9190" xr:uid="{00000000-0005-0000-0000-00003C230000}"/>
    <cellStyle name="20% - Accent1 2 3 2 2 6 6 2" xfId="9191" xr:uid="{00000000-0005-0000-0000-00003D230000}"/>
    <cellStyle name="20% - Accent1 2 3 2 2 6 6 2 2" xfId="9192" xr:uid="{00000000-0005-0000-0000-00003E230000}"/>
    <cellStyle name="20% - Accent1 2 3 2 2 6 6 3" xfId="9193" xr:uid="{00000000-0005-0000-0000-00003F230000}"/>
    <cellStyle name="20% - Accent1 2 3 2 2 6 7" xfId="9194" xr:uid="{00000000-0005-0000-0000-000040230000}"/>
    <cellStyle name="20% - Accent1 2 3 2 2 6 7 2" xfId="9195" xr:uid="{00000000-0005-0000-0000-000041230000}"/>
    <cellStyle name="20% - Accent1 2 3 2 2 6 8" xfId="9196" xr:uid="{00000000-0005-0000-0000-000042230000}"/>
    <cellStyle name="20% - Accent1 2 3 2 2 6 8 2" xfId="9197" xr:uid="{00000000-0005-0000-0000-000043230000}"/>
    <cellStyle name="20% - Accent1 2 3 2 2 6 9" xfId="9198" xr:uid="{00000000-0005-0000-0000-000044230000}"/>
    <cellStyle name="20% - Accent1 2 3 2 2 7" xfId="9199" xr:uid="{00000000-0005-0000-0000-000045230000}"/>
    <cellStyle name="20% - Accent1 2 3 2 2 7 2" xfId="9200" xr:uid="{00000000-0005-0000-0000-000046230000}"/>
    <cellStyle name="20% - Accent1 2 3 2 2 7 2 2" xfId="9201" xr:uid="{00000000-0005-0000-0000-000047230000}"/>
    <cellStyle name="20% - Accent1 2 3 2 2 7 2 2 2" xfId="9202" xr:uid="{00000000-0005-0000-0000-000048230000}"/>
    <cellStyle name="20% - Accent1 2 3 2 2 7 2 3" xfId="9203" xr:uid="{00000000-0005-0000-0000-000049230000}"/>
    <cellStyle name="20% - Accent1 2 3 2 2 7 3" xfId="9204" xr:uid="{00000000-0005-0000-0000-00004A230000}"/>
    <cellStyle name="20% - Accent1 2 3 2 2 7 3 2" xfId="9205" xr:uid="{00000000-0005-0000-0000-00004B230000}"/>
    <cellStyle name="20% - Accent1 2 3 2 2 7 4" xfId="9206" xr:uid="{00000000-0005-0000-0000-00004C230000}"/>
    <cellStyle name="20% - Accent1 2 3 2 2 8" xfId="9207" xr:uid="{00000000-0005-0000-0000-00004D230000}"/>
    <cellStyle name="20% - Accent1 2 3 2 2 8 2" xfId="9208" xr:uid="{00000000-0005-0000-0000-00004E230000}"/>
    <cellStyle name="20% - Accent1 2 3 2 2 8 2 2" xfId="9209" xr:uid="{00000000-0005-0000-0000-00004F230000}"/>
    <cellStyle name="20% - Accent1 2 3 2 2 8 2 2 2" xfId="9210" xr:uid="{00000000-0005-0000-0000-000050230000}"/>
    <cellStyle name="20% - Accent1 2 3 2 2 8 2 3" xfId="9211" xr:uid="{00000000-0005-0000-0000-000051230000}"/>
    <cellStyle name="20% - Accent1 2 3 2 2 8 3" xfId="9212" xr:uid="{00000000-0005-0000-0000-000052230000}"/>
    <cellStyle name="20% - Accent1 2 3 2 2 8 3 2" xfId="9213" xr:uid="{00000000-0005-0000-0000-000053230000}"/>
    <cellStyle name="20% - Accent1 2 3 2 2 8 4" xfId="9214" xr:uid="{00000000-0005-0000-0000-000054230000}"/>
    <cellStyle name="20% - Accent1 2 3 2 2 9" xfId="9215" xr:uid="{00000000-0005-0000-0000-000055230000}"/>
    <cellStyle name="20% - Accent1 2 3 2 2 9 2" xfId="9216" xr:uid="{00000000-0005-0000-0000-000056230000}"/>
    <cellStyle name="20% - Accent1 2 3 2 2 9 2 2" xfId="9217" xr:uid="{00000000-0005-0000-0000-000057230000}"/>
    <cellStyle name="20% - Accent1 2 3 2 2 9 2 2 2" xfId="9218" xr:uid="{00000000-0005-0000-0000-000058230000}"/>
    <cellStyle name="20% - Accent1 2 3 2 2 9 2 3" xfId="9219" xr:uid="{00000000-0005-0000-0000-000059230000}"/>
    <cellStyle name="20% - Accent1 2 3 2 2 9 3" xfId="9220" xr:uid="{00000000-0005-0000-0000-00005A230000}"/>
    <cellStyle name="20% - Accent1 2 3 2 2 9 3 2" xfId="9221" xr:uid="{00000000-0005-0000-0000-00005B230000}"/>
    <cellStyle name="20% - Accent1 2 3 2 2 9 4" xfId="9222" xr:uid="{00000000-0005-0000-0000-00005C230000}"/>
    <cellStyle name="20% - Accent1 2 3 2 3" xfId="9223" xr:uid="{00000000-0005-0000-0000-00005D230000}"/>
    <cellStyle name="20% - Accent1 2 3 2 3 10" xfId="9224" xr:uid="{00000000-0005-0000-0000-00005E230000}"/>
    <cellStyle name="20% - Accent1 2 3 2 3 10 2" xfId="9225" xr:uid="{00000000-0005-0000-0000-00005F230000}"/>
    <cellStyle name="20% - Accent1 2 3 2 3 11" xfId="9226" xr:uid="{00000000-0005-0000-0000-000060230000}"/>
    <cellStyle name="20% - Accent1 2 3 2 3 2" xfId="9227" xr:uid="{00000000-0005-0000-0000-000061230000}"/>
    <cellStyle name="20% - Accent1 2 3 2 3 2 2" xfId="9228" xr:uid="{00000000-0005-0000-0000-000062230000}"/>
    <cellStyle name="20% - Accent1 2 3 2 3 2 2 2" xfId="9229" xr:uid="{00000000-0005-0000-0000-000063230000}"/>
    <cellStyle name="20% - Accent1 2 3 2 3 2 2 2 2" xfId="9230" xr:uid="{00000000-0005-0000-0000-000064230000}"/>
    <cellStyle name="20% - Accent1 2 3 2 3 2 2 2 2 2" xfId="9231" xr:uid="{00000000-0005-0000-0000-000065230000}"/>
    <cellStyle name="20% - Accent1 2 3 2 3 2 2 2 3" xfId="9232" xr:uid="{00000000-0005-0000-0000-000066230000}"/>
    <cellStyle name="20% - Accent1 2 3 2 3 2 2 3" xfId="9233" xr:uid="{00000000-0005-0000-0000-000067230000}"/>
    <cellStyle name="20% - Accent1 2 3 2 3 2 2 3 2" xfId="9234" xr:uid="{00000000-0005-0000-0000-000068230000}"/>
    <cellStyle name="20% - Accent1 2 3 2 3 2 2 4" xfId="9235" xr:uid="{00000000-0005-0000-0000-000069230000}"/>
    <cellStyle name="20% - Accent1 2 3 2 3 2 3" xfId="9236" xr:uid="{00000000-0005-0000-0000-00006A230000}"/>
    <cellStyle name="20% - Accent1 2 3 2 3 2 3 2" xfId="9237" xr:uid="{00000000-0005-0000-0000-00006B230000}"/>
    <cellStyle name="20% - Accent1 2 3 2 3 2 3 2 2" xfId="9238" xr:uid="{00000000-0005-0000-0000-00006C230000}"/>
    <cellStyle name="20% - Accent1 2 3 2 3 2 3 2 2 2" xfId="9239" xr:uid="{00000000-0005-0000-0000-00006D230000}"/>
    <cellStyle name="20% - Accent1 2 3 2 3 2 3 2 3" xfId="9240" xr:uid="{00000000-0005-0000-0000-00006E230000}"/>
    <cellStyle name="20% - Accent1 2 3 2 3 2 3 3" xfId="9241" xr:uid="{00000000-0005-0000-0000-00006F230000}"/>
    <cellStyle name="20% - Accent1 2 3 2 3 2 3 3 2" xfId="9242" xr:uid="{00000000-0005-0000-0000-000070230000}"/>
    <cellStyle name="20% - Accent1 2 3 2 3 2 3 4" xfId="9243" xr:uid="{00000000-0005-0000-0000-000071230000}"/>
    <cellStyle name="20% - Accent1 2 3 2 3 2 4" xfId="9244" xr:uid="{00000000-0005-0000-0000-000072230000}"/>
    <cellStyle name="20% - Accent1 2 3 2 3 2 4 2" xfId="9245" xr:uid="{00000000-0005-0000-0000-000073230000}"/>
    <cellStyle name="20% - Accent1 2 3 2 3 2 4 2 2" xfId="9246" xr:uid="{00000000-0005-0000-0000-000074230000}"/>
    <cellStyle name="20% - Accent1 2 3 2 3 2 4 2 2 2" xfId="9247" xr:uid="{00000000-0005-0000-0000-000075230000}"/>
    <cellStyle name="20% - Accent1 2 3 2 3 2 4 2 3" xfId="9248" xr:uid="{00000000-0005-0000-0000-000076230000}"/>
    <cellStyle name="20% - Accent1 2 3 2 3 2 4 3" xfId="9249" xr:uid="{00000000-0005-0000-0000-000077230000}"/>
    <cellStyle name="20% - Accent1 2 3 2 3 2 4 3 2" xfId="9250" xr:uid="{00000000-0005-0000-0000-000078230000}"/>
    <cellStyle name="20% - Accent1 2 3 2 3 2 4 4" xfId="9251" xr:uid="{00000000-0005-0000-0000-000079230000}"/>
    <cellStyle name="20% - Accent1 2 3 2 3 2 5" xfId="9252" xr:uid="{00000000-0005-0000-0000-00007A230000}"/>
    <cellStyle name="20% - Accent1 2 3 2 3 2 5 2" xfId="9253" xr:uid="{00000000-0005-0000-0000-00007B230000}"/>
    <cellStyle name="20% - Accent1 2 3 2 3 2 5 2 2" xfId="9254" xr:uid="{00000000-0005-0000-0000-00007C230000}"/>
    <cellStyle name="20% - Accent1 2 3 2 3 2 5 3" xfId="9255" xr:uid="{00000000-0005-0000-0000-00007D230000}"/>
    <cellStyle name="20% - Accent1 2 3 2 3 2 6" xfId="9256" xr:uid="{00000000-0005-0000-0000-00007E230000}"/>
    <cellStyle name="20% - Accent1 2 3 2 3 2 6 2" xfId="9257" xr:uid="{00000000-0005-0000-0000-00007F230000}"/>
    <cellStyle name="20% - Accent1 2 3 2 3 2 6 2 2" xfId="9258" xr:uid="{00000000-0005-0000-0000-000080230000}"/>
    <cellStyle name="20% - Accent1 2 3 2 3 2 6 3" xfId="9259" xr:uid="{00000000-0005-0000-0000-000081230000}"/>
    <cellStyle name="20% - Accent1 2 3 2 3 2 7" xfId="9260" xr:uid="{00000000-0005-0000-0000-000082230000}"/>
    <cellStyle name="20% - Accent1 2 3 2 3 2 7 2" xfId="9261" xr:uid="{00000000-0005-0000-0000-000083230000}"/>
    <cellStyle name="20% - Accent1 2 3 2 3 2 8" xfId="9262" xr:uid="{00000000-0005-0000-0000-000084230000}"/>
    <cellStyle name="20% - Accent1 2 3 2 3 2 8 2" xfId="9263" xr:uid="{00000000-0005-0000-0000-000085230000}"/>
    <cellStyle name="20% - Accent1 2 3 2 3 2 9" xfId="9264" xr:uid="{00000000-0005-0000-0000-000086230000}"/>
    <cellStyle name="20% - Accent1 2 3 2 3 3" xfId="9265" xr:uid="{00000000-0005-0000-0000-000087230000}"/>
    <cellStyle name="20% - Accent1 2 3 2 3 3 2" xfId="9266" xr:uid="{00000000-0005-0000-0000-000088230000}"/>
    <cellStyle name="20% - Accent1 2 3 2 3 3 2 2" xfId="9267" xr:uid="{00000000-0005-0000-0000-000089230000}"/>
    <cellStyle name="20% - Accent1 2 3 2 3 3 2 2 2" xfId="9268" xr:uid="{00000000-0005-0000-0000-00008A230000}"/>
    <cellStyle name="20% - Accent1 2 3 2 3 3 2 2 2 2" xfId="9269" xr:uid="{00000000-0005-0000-0000-00008B230000}"/>
    <cellStyle name="20% - Accent1 2 3 2 3 3 2 2 3" xfId="9270" xr:uid="{00000000-0005-0000-0000-00008C230000}"/>
    <cellStyle name="20% - Accent1 2 3 2 3 3 2 3" xfId="9271" xr:uid="{00000000-0005-0000-0000-00008D230000}"/>
    <cellStyle name="20% - Accent1 2 3 2 3 3 2 3 2" xfId="9272" xr:uid="{00000000-0005-0000-0000-00008E230000}"/>
    <cellStyle name="20% - Accent1 2 3 2 3 3 2 4" xfId="9273" xr:uid="{00000000-0005-0000-0000-00008F230000}"/>
    <cellStyle name="20% - Accent1 2 3 2 3 3 3" xfId="9274" xr:uid="{00000000-0005-0000-0000-000090230000}"/>
    <cellStyle name="20% - Accent1 2 3 2 3 3 3 2" xfId="9275" xr:uid="{00000000-0005-0000-0000-000091230000}"/>
    <cellStyle name="20% - Accent1 2 3 2 3 3 3 2 2" xfId="9276" xr:uid="{00000000-0005-0000-0000-000092230000}"/>
    <cellStyle name="20% - Accent1 2 3 2 3 3 3 2 2 2" xfId="9277" xr:uid="{00000000-0005-0000-0000-000093230000}"/>
    <cellStyle name="20% - Accent1 2 3 2 3 3 3 2 3" xfId="9278" xr:uid="{00000000-0005-0000-0000-000094230000}"/>
    <cellStyle name="20% - Accent1 2 3 2 3 3 3 3" xfId="9279" xr:uid="{00000000-0005-0000-0000-000095230000}"/>
    <cellStyle name="20% - Accent1 2 3 2 3 3 3 3 2" xfId="9280" xr:uid="{00000000-0005-0000-0000-000096230000}"/>
    <cellStyle name="20% - Accent1 2 3 2 3 3 3 4" xfId="9281" xr:uid="{00000000-0005-0000-0000-000097230000}"/>
    <cellStyle name="20% - Accent1 2 3 2 3 3 4" xfId="9282" xr:uid="{00000000-0005-0000-0000-000098230000}"/>
    <cellStyle name="20% - Accent1 2 3 2 3 3 4 2" xfId="9283" xr:uid="{00000000-0005-0000-0000-000099230000}"/>
    <cellStyle name="20% - Accent1 2 3 2 3 3 4 2 2" xfId="9284" xr:uid="{00000000-0005-0000-0000-00009A230000}"/>
    <cellStyle name="20% - Accent1 2 3 2 3 3 4 2 2 2" xfId="9285" xr:uid="{00000000-0005-0000-0000-00009B230000}"/>
    <cellStyle name="20% - Accent1 2 3 2 3 3 4 2 3" xfId="9286" xr:uid="{00000000-0005-0000-0000-00009C230000}"/>
    <cellStyle name="20% - Accent1 2 3 2 3 3 4 3" xfId="9287" xr:uid="{00000000-0005-0000-0000-00009D230000}"/>
    <cellStyle name="20% - Accent1 2 3 2 3 3 4 3 2" xfId="9288" xr:uid="{00000000-0005-0000-0000-00009E230000}"/>
    <cellStyle name="20% - Accent1 2 3 2 3 3 4 4" xfId="9289" xr:uid="{00000000-0005-0000-0000-00009F230000}"/>
    <cellStyle name="20% - Accent1 2 3 2 3 3 5" xfId="9290" xr:uid="{00000000-0005-0000-0000-0000A0230000}"/>
    <cellStyle name="20% - Accent1 2 3 2 3 3 5 2" xfId="9291" xr:uid="{00000000-0005-0000-0000-0000A1230000}"/>
    <cellStyle name="20% - Accent1 2 3 2 3 3 5 2 2" xfId="9292" xr:uid="{00000000-0005-0000-0000-0000A2230000}"/>
    <cellStyle name="20% - Accent1 2 3 2 3 3 5 3" xfId="9293" xr:uid="{00000000-0005-0000-0000-0000A3230000}"/>
    <cellStyle name="20% - Accent1 2 3 2 3 3 6" xfId="9294" xr:uid="{00000000-0005-0000-0000-0000A4230000}"/>
    <cellStyle name="20% - Accent1 2 3 2 3 3 6 2" xfId="9295" xr:uid="{00000000-0005-0000-0000-0000A5230000}"/>
    <cellStyle name="20% - Accent1 2 3 2 3 3 6 2 2" xfId="9296" xr:uid="{00000000-0005-0000-0000-0000A6230000}"/>
    <cellStyle name="20% - Accent1 2 3 2 3 3 6 3" xfId="9297" xr:uid="{00000000-0005-0000-0000-0000A7230000}"/>
    <cellStyle name="20% - Accent1 2 3 2 3 3 7" xfId="9298" xr:uid="{00000000-0005-0000-0000-0000A8230000}"/>
    <cellStyle name="20% - Accent1 2 3 2 3 3 7 2" xfId="9299" xr:uid="{00000000-0005-0000-0000-0000A9230000}"/>
    <cellStyle name="20% - Accent1 2 3 2 3 3 8" xfId="9300" xr:uid="{00000000-0005-0000-0000-0000AA230000}"/>
    <cellStyle name="20% - Accent1 2 3 2 3 3 8 2" xfId="9301" xr:uid="{00000000-0005-0000-0000-0000AB230000}"/>
    <cellStyle name="20% - Accent1 2 3 2 3 3 9" xfId="9302" xr:uid="{00000000-0005-0000-0000-0000AC230000}"/>
    <cellStyle name="20% - Accent1 2 3 2 3 4" xfId="9303" xr:uid="{00000000-0005-0000-0000-0000AD230000}"/>
    <cellStyle name="20% - Accent1 2 3 2 3 4 2" xfId="9304" xr:uid="{00000000-0005-0000-0000-0000AE230000}"/>
    <cellStyle name="20% - Accent1 2 3 2 3 4 2 2" xfId="9305" xr:uid="{00000000-0005-0000-0000-0000AF230000}"/>
    <cellStyle name="20% - Accent1 2 3 2 3 4 2 2 2" xfId="9306" xr:uid="{00000000-0005-0000-0000-0000B0230000}"/>
    <cellStyle name="20% - Accent1 2 3 2 3 4 2 3" xfId="9307" xr:uid="{00000000-0005-0000-0000-0000B1230000}"/>
    <cellStyle name="20% - Accent1 2 3 2 3 4 3" xfId="9308" xr:uid="{00000000-0005-0000-0000-0000B2230000}"/>
    <cellStyle name="20% - Accent1 2 3 2 3 4 3 2" xfId="9309" xr:uid="{00000000-0005-0000-0000-0000B3230000}"/>
    <cellStyle name="20% - Accent1 2 3 2 3 4 4" xfId="9310" xr:uid="{00000000-0005-0000-0000-0000B4230000}"/>
    <cellStyle name="20% - Accent1 2 3 2 3 5" xfId="9311" xr:uid="{00000000-0005-0000-0000-0000B5230000}"/>
    <cellStyle name="20% - Accent1 2 3 2 3 5 2" xfId="9312" xr:uid="{00000000-0005-0000-0000-0000B6230000}"/>
    <cellStyle name="20% - Accent1 2 3 2 3 5 2 2" xfId="9313" xr:uid="{00000000-0005-0000-0000-0000B7230000}"/>
    <cellStyle name="20% - Accent1 2 3 2 3 5 2 2 2" xfId="9314" xr:uid="{00000000-0005-0000-0000-0000B8230000}"/>
    <cellStyle name="20% - Accent1 2 3 2 3 5 2 3" xfId="9315" xr:uid="{00000000-0005-0000-0000-0000B9230000}"/>
    <cellStyle name="20% - Accent1 2 3 2 3 5 3" xfId="9316" xr:uid="{00000000-0005-0000-0000-0000BA230000}"/>
    <cellStyle name="20% - Accent1 2 3 2 3 5 3 2" xfId="9317" xr:uid="{00000000-0005-0000-0000-0000BB230000}"/>
    <cellStyle name="20% - Accent1 2 3 2 3 5 4" xfId="9318" xr:uid="{00000000-0005-0000-0000-0000BC230000}"/>
    <cellStyle name="20% - Accent1 2 3 2 3 6" xfId="9319" xr:uid="{00000000-0005-0000-0000-0000BD230000}"/>
    <cellStyle name="20% - Accent1 2 3 2 3 6 2" xfId="9320" xr:uid="{00000000-0005-0000-0000-0000BE230000}"/>
    <cellStyle name="20% - Accent1 2 3 2 3 6 2 2" xfId="9321" xr:uid="{00000000-0005-0000-0000-0000BF230000}"/>
    <cellStyle name="20% - Accent1 2 3 2 3 6 2 2 2" xfId="9322" xr:uid="{00000000-0005-0000-0000-0000C0230000}"/>
    <cellStyle name="20% - Accent1 2 3 2 3 6 2 3" xfId="9323" xr:uid="{00000000-0005-0000-0000-0000C1230000}"/>
    <cellStyle name="20% - Accent1 2 3 2 3 6 3" xfId="9324" xr:uid="{00000000-0005-0000-0000-0000C2230000}"/>
    <cellStyle name="20% - Accent1 2 3 2 3 6 3 2" xfId="9325" xr:uid="{00000000-0005-0000-0000-0000C3230000}"/>
    <cellStyle name="20% - Accent1 2 3 2 3 6 4" xfId="9326" xr:uid="{00000000-0005-0000-0000-0000C4230000}"/>
    <cellStyle name="20% - Accent1 2 3 2 3 7" xfId="9327" xr:uid="{00000000-0005-0000-0000-0000C5230000}"/>
    <cellStyle name="20% - Accent1 2 3 2 3 7 2" xfId="9328" xr:uid="{00000000-0005-0000-0000-0000C6230000}"/>
    <cellStyle name="20% - Accent1 2 3 2 3 7 2 2" xfId="9329" xr:uid="{00000000-0005-0000-0000-0000C7230000}"/>
    <cellStyle name="20% - Accent1 2 3 2 3 7 3" xfId="9330" xr:uid="{00000000-0005-0000-0000-0000C8230000}"/>
    <cellStyle name="20% - Accent1 2 3 2 3 8" xfId="9331" xr:uid="{00000000-0005-0000-0000-0000C9230000}"/>
    <cellStyle name="20% - Accent1 2 3 2 3 8 2" xfId="9332" xr:uid="{00000000-0005-0000-0000-0000CA230000}"/>
    <cellStyle name="20% - Accent1 2 3 2 3 8 2 2" xfId="9333" xr:uid="{00000000-0005-0000-0000-0000CB230000}"/>
    <cellStyle name="20% - Accent1 2 3 2 3 8 3" xfId="9334" xr:uid="{00000000-0005-0000-0000-0000CC230000}"/>
    <cellStyle name="20% - Accent1 2 3 2 3 9" xfId="9335" xr:uid="{00000000-0005-0000-0000-0000CD230000}"/>
    <cellStyle name="20% - Accent1 2 3 2 3 9 2" xfId="9336" xr:uid="{00000000-0005-0000-0000-0000CE230000}"/>
    <cellStyle name="20% - Accent1 2 3 2 4" xfId="9337" xr:uid="{00000000-0005-0000-0000-0000CF230000}"/>
    <cellStyle name="20% - Accent1 2 3 2 4 10" xfId="9338" xr:uid="{00000000-0005-0000-0000-0000D0230000}"/>
    <cellStyle name="20% - Accent1 2 3 2 4 10 2" xfId="9339" xr:uid="{00000000-0005-0000-0000-0000D1230000}"/>
    <cellStyle name="20% - Accent1 2 3 2 4 11" xfId="9340" xr:uid="{00000000-0005-0000-0000-0000D2230000}"/>
    <cellStyle name="20% - Accent1 2 3 2 4 2" xfId="9341" xr:uid="{00000000-0005-0000-0000-0000D3230000}"/>
    <cellStyle name="20% - Accent1 2 3 2 4 2 2" xfId="9342" xr:uid="{00000000-0005-0000-0000-0000D4230000}"/>
    <cellStyle name="20% - Accent1 2 3 2 4 2 2 2" xfId="9343" xr:uid="{00000000-0005-0000-0000-0000D5230000}"/>
    <cellStyle name="20% - Accent1 2 3 2 4 2 2 2 2" xfId="9344" xr:uid="{00000000-0005-0000-0000-0000D6230000}"/>
    <cellStyle name="20% - Accent1 2 3 2 4 2 2 2 2 2" xfId="9345" xr:uid="{00000000-0005-0000-0000-0000D7230000}"/>
    <cellStyle name="20% - Accent1 2 3 2 4 2 2 2 3" xfId="9346" xr:uid="{00000000-0005-0000-0000-0000D8230000}"/>
    <cellStyle name="20% - Accent1 2 3 2 4 2 2 3" xfId="9347" xr:uid="{00000000-0005-0000-0000-0000D9230000}"/>
    <cellStyle name="20% - Accent1 2 3 2 4 2 2 3 2" xfId="9348" xr:uid="{00000000-0005-0000-0000-0000DA230000}"/>
    <cellStyle name="20% - Accent1 2 3 2 4 2 2 4" xfId="9349" xr:uid="{00000000-0005-0000-0000-0000DB230000}"/>
    <cellStyle name="20% - Accent1 2 3 2 4 2 3" xfId="9350" xr:uid="{00000000-0005-0000-0000-0000DC230000}"/>
    <cellStyle name="20% - Accent1 2 3 2 4 2 3 2" xfId="9351" xr:uid="{00000000-0005-0000-0000-0000DD230000}"/>
    <cellStyle name="20% - Accent1 2 3 2 4 2 3 2 2" xfId="9352" xr:uid="{00000000-0005-0000-0000-0000DE230000}"/>
    <cellStyle name="20% - Accent1 2 3 2 4 2 3 2 2 2" xfId="9353" xr:uid="{00000000-0005-0000-0000-0000DF230000}"/>
    <cellStyle name="20% - Accent1 2 3 2 4 2 3 2 3" xfId="9354" xr:uid="{00000000-0005-0000-0000-0000E0230000}"/>
    <cellStyle name="20% - Accent1 2 3 2 4 2 3 3" xfId="9355" xr:uid="{00000000-0005-0000-0000-0000E1230000}"/>
    <cellStyle name="20% - Accent1 2 3 2 4 2 3 3 2" xfId="9356" xr:uid="{00000000-0005-0000-0000-0000E2230000}"/>
    <cellStyle name="20% - Accent1 2 3 2 4 2 3 4" xfId="9357" xr:uid="{00000000-0005-0000-0000-0000E3230000}"/>
    <cellStyle name="20% - Accent1 2 3 2 4 2 4" xfId="9358" xr:uid="{00000000-0005-0000-0000-0000E4230000}"/>
    <cellStyle name="20% - Accent1 2 3 2 4 2 4 2" xfId="9359" xr:uid="{00000000-0005-0000-0000-0000E5230000}"/>
    <cellStyle name="20% - Accent1 2 3 2 4 2 4 2 2" xfId="9360" xr:uid="{00000000-0005-0000-0000-0000E6230000}"/>
    <cellStyle name="20% - Accent1 2 3 2 4 2 4 2 2 2" xfId="9361" xr:uid="{00000000-0005-0000-0000-0000E7230000}"/>
    <cellStyle name="20% - Accent1 2 3 2 4 2 4 2 3" xfId="9362" xr:uid="{00000000-0005-0000-0000-0000E8230000}"/>
    <cellStyle name="20% - Accent1 2 3 2 4 2 4 3" xfId="9363" xr:uid="{00000000-0005-0000-0000-0000E9230000}"/>
    <cellStyle name="20% - Accent1 2 3 2 4 2 4 3 2" xfId="9364" xr:uid="{00000000-0005-0000-0000-0000EA230000}"/>
    <cellStyle name="20% - Accent1 2 3 2 4 2 4 4" xfId="9365" xr:uid="{00000000-0005-0000-0000-0000EB230000}"/>
    <cellStyle name="20% - Accent1 2 3 2 4 2 5" xfId="9366" xr:uid="{00000000-0005-0000-0000-0000EC230000}"/>
    <cellStyle name="20% - Accent1 2 3 2 4 2 5 2" xfId="9367" xr:uid="{00000000-0005-0000-0000-0000ED230000}"/>
    <cellStyle name="20% - Accent1 2 3 2 4 2 5 2 2" xfId="9368" xr:uid="{00000000-0005-0000-0000-0000EE230000}"/>
    <cellStyle name="20% - Accent1 2 3 2 4 2 5 3" xfId="9369" xr:uid="{00000000-0005-0000-0000-0000EF230000}"/>
    <cellStyle name="20% - Accent1 2 3 2 4 2 6" xfId="9370" xr:uid="{00000000-0005-0000-0000-0000F0230000}"/>
    <cellStyle name="20% - Accent1 2 3 2 4 2 6 2" xfId="9371" xr:uid="{00000000-0005-0000-0000-0000F1230000}"/>
    <cellStyle name="20% - Accent1 2 3 2 4 2 6 2 2" xfId="9372" xr:uid="{00000000-0005-0000-0000-0000F2230000}"/>
    <cellStyle name="20% - Accent1 2 3 2 4 2 6 3" xfId="9373" xr:uid="{00000000-0005-0000-0000-0000F3230000}"/>
    <cellStyle name="20% - Accent1 2 3 2 4 2 7" xfId="9374" xr:uid="{00000000-0005-0000-0000-0000F4230000}"/>
    <cellStyle name="20% - Accent1 2 3 2 4 2 7 2" xfId="9375" xr:uid="{00000000-0005-0000-0000-0000F5230000}"/>
    <cellStyle name="20% - Accent1 2 3 2 4 2 8" xfId="9376" xr:uid="{00000000-0005-0000-0000-0000F6230000}"/>
    <cellStyle name="20% - Accent1 2 3 2 4 2 8 2" xfId="9377" xr:uid="{00000000-0005-0000-0000-0000F7230000}"/>
    <cellStyle name="20% - Accent1 2 3 2 4 2 9" xfId="9378" xr:uid="{00000000-0005-0000-0000-0000F8230000}"/>
    <cellStyle name="20% - Accent1 2 3 2 4 3" xfId="9379" xr:uid="{00000000-0005-0000-0000-0000F9230000}"/>
    <cellStyle name="20% - Accent1 2 3 2 4 3 2" xfId="9380" xr:uid="{00000000-0005-0000-0000-0000FA230000}"/>
    <cellStyle name="20% - Accent1 2 3 2 4 3 2 2" xfId="9381" xr:uid="{00000000-0005-0000-0000-0000FB230000}"/>
    <cellStyle name="20% - Accent1 2 3 2 4 3 2 2 2" xfId="9382" xr:uid="{00000000-0005-0000-0000-0000FC230000}"/>
    <cellStyle name="20% - Accent1 2 3 2 4 3 2 2 2 2" xfId="9383" xr:uid="{00000000-0005-0000-0000-0000FD230000}"/>
    <cellStyle name="20% - Accent1 2 3 2 4 3 2 2 3" xfId="9384" xr:uid="{00000000-0005-0000-0000-0000FE230000}"/>
    <cellStyle name="20% - Accent1 2 3 2 4 3 2 3" xfId="9385" xr:uid="{00000000-0005-0000-0000-0000FF230000}"/>
    <cellStyle name="20% - Accent1 2 3 2 4 3 2 3 2" xfId="9386" xr:uid="{00000000-0005-0000-0000-000000240000}"/>
    <cellStyle name="20% - Accent1 2 3 2 4 3 2 4" xfId="9387" xr:uid="{00000000-0005-0000-0000-000001240000}"/>
    <cellStyle name="20% - Accent1 2 3 2 4 3 3" xfId="9388" xr:uid="{00000000-0005-0000-0000-000002240000}"/>
    <cellStyle name="20% - Accent1 2 3 2 4 3 3 2" xfId="9389" xr:uid="{00000000-0005-0000-0000-000003240000}"/>
    <cellStyle name="20% - Accent1 2 3 2 4 3 3 2 2" xfId="9390" xr:uid="{00000000-0005-0000-0000-000004240000}"/>
    <cellStyle name="20% - Accent1 2 3 2 4 3 3 2 2 2" xfId="9391" xr:uid="{00000000-0005-0000-0000-000005240000}"/>
    <cellStyle name="20% - Accent1 2 3 2 4 3 3 2 3" xfId="9392" xr:uid="{00000000-0005-0000-0000-000006240000}"/>
    <cellStyle name="20% - Accent1 2 3 2 4 3 3 3" xfId="9393" xr:uid="{00000000-0005-0000-0000-000007240000}"/>
    <cellStyle name="20% - Accent1 2 3 2 4 3 3 3 2" xfId="9394" xr:uid="{00000000-0005-0000-0000-000008240000}"/>
    <cellStyle name="20% - Accent1 2 3 2 4 3 3 4" xfId="9395" xr:uid="{00000000-0005-0000-0000-000009240000}"/>
    <cellStyle name="20% - Accent1 2 3 2 4 3 4" xfId="9396" xr:uid="{00000000-0005-0000-0000-00000A240000}"/>
    <cellStyle name="20% - Accent1 2 3 2 4 3 4 2" xfId="9397" xr:uid="{00000000-0005-0000-0000-00000B240000}"/>
    <cellStyle name="20% - Accent1 2 3 2 4 3 4 2 2" xfId="9398" xr:uid="{00000000-0005-0000-0000-00000C240000}"/>
    <cellStyle name="20% - Accent1 2 3 2 4 3 4 2 2 2" xfId="9399" xr:uid="{00000000-0005-0000-0000-00000D240000}"/>
    <cellStyle name="20% - Accent1 2 3 2 4 3 4 2 3" xfId="9400" xr:uid="{00000000-0005-0000-0000-00000E240000}"/>
    <cellStyle name="20% - Accent1 2 3 2 4 3 4 3" xfId="9401" xr:uid="{00000000-0005-0000-0000-00000F240000}"/>
    <cellStyle name="20% - Accent1 2 3 2 4 3 4 3 2" xfId="9402" xr:uid="{00000000-0005-0000-0000-000010240000}"/>
    <cellStyle name="20% - Accent1 2 3 2 4 3 4 4" xfId="9403" xr:uid="{00000000-0005-0000-0000-000011240000}"/>
    <cellStyle name="20% - Accent1 2 3 2 4 3 5" xfId="9404" xr:uid="{00000000-0005-0000-0000-000012240000}"/>
    <cellStyle name="20% - Accent1 2 3 2 4 3 5 2" xfId="9405" xr:uid="{00000000-0005-0000-0000-000013240000}"/>
    <cellStyle name="20% - Accent1 2 3 2 4 3 5 2 2" xfId="9406" xr:uid="{00000000-0005-0000-0000-000014240000}"/>
    <cellStyle name="20% - Accent1 2 3 2 4 3 5 3" xfId="9407" xr:uid="{00000000-0005-0000-0000-000015240000}"/>
    <cellStyle name="20% - Accent1 2 3 2 4 3 6" xfId="9408" xr:uid="{00000000-0005-0000-0000-000016240000}"/>
    <cellStyle name="20% - Accent1 2 3 2 4 3 6 2" xfId="9409" xr:uid="{00000000-0005-0000-0000-000017240000}"/>
    <cellStyle name="20% - Accent1 2 3 2 4 3 6 2 2" xfId="9410" xr:uid="{00000000-0005-0000-0000-000018240000}"/>
    <cellStyle name="20% - Accent1 2 3 2 4 3 6 3" xfId="9411" xr:uid="{00000000-0005-0000-0000-000019240000}"/>
    <cellStyle name="20% - Accent1 2 3 2 4 3 7" xfId="9412" xr:uid="{00000000-0005-0000-0000-00001A240000}"/>
    <cellStyle name="20% - Accent1 2 3 2 4 3 7 2" xfId="9413" xr:uid="{00000000-0005-0000-0000-00001B240000}"/>
    <cellStyle name="20% - Accent1 2 3 2 4 3 8" xfId="9414" xr:uid="{00000000-0005-0000-0000-00001C240000}"/>
    <cellStyle name="20% - Accent1 2 3 2 4 3 8 2" xfId="9415" xr:uid="{00000000-0005-0000-0000-00001D240000}"/>
    <cellStyle name="20% - Accent1 2 3 2 4 3 9" xfId="9416" xr:uid="{00000000-0005-0000-0000-00001E240000}"/>
    <cellStyle name="20% - Accent1 2 3 2 4 4" xfId="9417" xr:uid="{00000000-0005-0000-0000-00001F240000}"/>
    <cellStyle name="20% - Accent1 2 3 2 4 4 2" xfId="9418" xr:uid="{00000000-0005-0000-0000-000020240000}"/>
    <cellStyle name="20% - Accent1 2 3 2 4 4 2 2" xfId="9419" xr:uid="{00000000-0005-0000-0000-000021240000}"/>
    <cellStyle name="20% - Accent1 2 3 2 4 4 2 2 2" xfId="9420" xr:uid="{00000000-0005-0000-0000-000022240000}"/>
    <cellStyle name="20% - Accent1 2 3 2 4 4 2 3" xfId="9421" xr:uid="{00000000-0005-0000-0000-000023240000}"/>
    <cellStyle name="20% - Accent1 2 3 2 4 4 3" xfId="9422" xr:uid="{00000000-0005-0000-0000-000024240000}"/>
    <cellStyle name="20% - Accent1 2 3 2 4 4 3 2" xfId="9423" xr:uid="{00000000-0005-0000-0000-000025240000}"/>
    <cellStyle name="20% - Accent1 2 3 2 4 4 4" xfId="9424" xr:uid="{00000000-0005-0000-0000-000026240000}"/>
    <cellStyle name="20% - Accent1 2 3 2 4 5" xfId="9425" xr:uid="{00000000-0005-0000-0000-000027240000}"/>
    <cellStyle name="20% - Accent1 2 3 2 4 5 2" xfId="9426" xr:uid="{00000000-0005-0000-0000-000028240000}"/>
    <cellStyle name="20% - Accent1 2 3 2 4 5 2 2" xfId="9427" xr:uid="{00000000-0005-0000-0000-000029240000}"/>
    <cellStyle name="20% - Accent1 2 3 2 4 5 2 2 2" xfId="9428" xr:uid="{00000000-0005-0000-0000-00002A240000}"/>
    <cellStyle name="20% - Accent1 2 3 2 4 5 2 3" xfId="9429" xr:uid="{00000000-0005-0000-0000-00002B240000}"/>
    <cellStyle name="20% - Accent1 2 3 2 4 5 3" xfId="9430" xr:uid="{00000000-0005-0000-0000-00002C240000}"/>
    <cellStyle name="20% - Accent1 2 3 2 4 5 3 2" xfId="9431" xr:uid="{00000000-0005-0000-0000-00002D240000}"/>
    <cellStyle name="20% - Accent1 2 3 2 4 5 4" xfId="9432" xr:uid="{00000000-0005-0000-0000-00002E240000}"/>
    <cellStyle name="20% - Accent1 2 3 2 4 6" xfId="9433" xr:uid="{00000000-0005-0000-0000-00002F240000}"/>
    <cellStyle name="20% - Accent1 2 3 2 4 6 2" xfId="9434" xr:uid="{00000000-0005-0000-0000-000030240000}"/>
    <cellStyle name="20% - Accent1 2 3 2 4 6 2 2" xfId="9435" xr:uid="{00000000-0005-0000-0000-000031240000}"/>
    <cellStyle name="20% - Accent1 2 3 2 4 6 2 2 2" xfId="9436" xr:uid="{00000000-0005-0000-0000-000032240000}"/>
    <cellStyle name="20% - Accent1 2 3 2 4 6 2 3" xfId="9437" xr:uid="{00000000-0005-0000-0000-000033240000}"/>
    <cellStyle name="20% - Accent1 2 3 2 4 6 3" xfId="9438" xr:uid="{00000000-0005-0000-0000-000034240000}"/>
    <cellStyle name="20% - Accent1 2 3 2 4 6 3 2" xfId="9439" xr:uid="{00000000-0005-0000-0000-000035240000}"/>
    <cellStyle name="20% - Accent1 2 3 2 4 6 4" xfId="9440" xr:uid="{00000000-0005-0000-0000-000036240000}"/>
    <cellStyle name="20% - Accent1 2 3 2 4 7" xfId="9441" xr:uid="{00000000-0005-0000-0000-000037240000}"/>
    <cellStyle name="20% - Accent1 2 3 2 4 7 2" xfId="9442" xr:uid="{00000000-0005-0000-0000-000038240000}"/>
    <cellStyle name="20% - Accent1 2 3 2 4 7 2 2" xfId="9443" xr:uid="{00000000-0005-0000-0000-000039240000}"/>
    <cellStyle name="20% - Accent1 2 3 2 4 7 3" xfId="9444" xr:uid="{00000000-0005-0000-0000-00003A240000}"/>
    <cellStyle name="20% - Accent1 2 3 2 4 8" xfId="9445" xr:uid="{00000000-0005-0000-0000-00003B240000}"/>
    <cellStyle name="20% - Accent1 2 3 2 4 8 2" xfId="9446" xr:uid="{00000000-0005-0000-0000-00003C240000}"/>
    <cellStyle name="20% - Accent1 2 3 2 4 8 2 2" xfId="9447" xr:uid="{00000000-0005-0000-0000-00003D240000}"/>
    <cellStyle name="20% - Accent1 2 3 2 4 8 3" xfId="9448" xr:uid="{00000000-0005-0000-0000-00003E240000}"/>
    <cellStyle name="20% - Accent1 2 3 2 4 9" xfId="9449" xr:uid="{00000000-0005-0000-0000-00003F240000}"/>
    <cellStyle name="20% - Accent1 2 3 2 4 9 2" xfId="9450" xr:uid="{00000000-0005-0000-0000-000040240000}"/>
    <cellStyle name="20% - Accent1 2 3 2 5" xfId="9451" xr:uid="{00000000-0005-0000-0000-000041240000}"/>
    <cellStyle name="20% - Accent1 2 3 2 5 10" xfId="9452" xr:uid="{00000000-0005-0000-0000-000042240000}"/>
    <cellStyle name="20% - Accent1 2 3 2 5 10 2" xfId="9453" xr:uid="{00000000-0005-0000-0000-000043240000}"/>
    <cellStyle name="20% - Accent1 2 3 2 5 11" xfId="9454" xr:uid="{00000000-0005-0000-0000-000044240000}"/>
    <cellStyle name="20% - Accent1 2 3 2 5 2" xfId="9455" xr:uid="{00000000-0005-0000-0000-000045240000}"/>
    <cellStyle name="20% - Accent1 2 3 2 5 2 2" xfId="9456" xr:uid="{00000000-0005-0000-0000-000046240000}"/>
    <cellStyle name="20% - Accent1 2 3 2 5 2 2 2" xfId="9457" xr:uid="{00000000-0005-0000-0000-000047240000}"/>
    <cellStyle name="20% - Accent1 2 3 2 5 2 2 2 2" xfId="9458" xr:uid="{00000000-0005-0000-0000-000048240000}"/>
    <cellStyle name="20% - Accent1 2 3 2 5 2 2 2 2 2" xfId="9459" xr:uid="{00000000-0005-0000-0000-000049240000}"/>
    <cellStyle name="20% - Accent1 2 3 2 5 2 2 2 3" xfId="9460" xr:uid="{00000000-0005-0000-0000-00004A240000}"/>
    <cellStyle name="20% - Accent1 2 3 2 5 2 2 3" xfId="9461" xr:uid="{00000000-0005-0000-0000-00004B240000}"/>
    <cellStyle name="20% - Accent1 2 3 2 5 2 2 3 2" xfId="9462" xr:uid="{00000000-0005-0000-0000-00004C240000}"/>
    <cellStyle name="20% - Accent1 2 3 2 5 2 2 4" xfId="9463" xr:uid="{00000000-0005-0000-0000-00004D240000}"/>
    <cellStyle name="20% - Accent1 2 3 2 5 2 3" xfId="9464" xr:uid="{00000000-0005-0000-0000-00004E240000}"/>
    <cellStyle name="20% - Accent1 2 3 2 5 2 3 2" xfId="9465" xr:uid="{00000000-0005-0000-0000-00004F240000}"/>
    <cellStyle name="20% - Accent1 2 3 2 5 2 3 2 2" xfId="9466" xr:uid="{00000000-0005-0000-0000-000050240000}"/>
    <cellStyle name="20% - Accent1 2 3 2 5 2 3 2 2 2" xfId="9467" xr:uid="{00000000-0005-0000-0000-000051240000}"/>
    <cellStyle name="20% - Accent1 2 3 2 5 2 3 2 3" xfId="9468" xr:uid="{00000000-0005-0000-0000-000052240000}"/>
    <cellStyle name="20% - Accent1 2 3 2 5 2 3 3" xfId="9469" xr:uid="{00000000-0005-0000-0000-000053240000}"/>
    <cellStyle name="20% - Accent1 2 3 2 5 2 3 3 2" xfId="9470" xr:uid="{00000000-0005-0000-0000-000054240000}"/>
    <cellStyle name="20% - Accent1 2 3 2 5 2 3 4" xfId="9471" xr:uid="{00000000-0005-0000-0000-000055240000}"/>
    <cellStyle name="20% - Accent1 2 3 2 5 2 4" xfId="9472" xr:uid="{00000000-0005-0000-0000-000056240000}"/>
    <cellStyle name="20% - Accent1 2 3 2 5 2 4 2" xfId="9473" xr:uid="{00000000-0005-0000-0000-000057240000}"/>
    <cellStyle name="20% - Accent1 2 3 2 5 2 4 2 2" xfId="9474" xr:uid="{00000000-0005-0000-0000-000058240000}"/>
    <cellStyle name="20% - Accent1 2 3 2 5 2 4 2 2 2" xfId="9475" xr:uid="{00000000-0005-0000-0000-000059240000}"/>
    <cellStyle name="20% - Accent1 2 3 2 5 2 4 2 3" xfId="9476" xr:uid="{00000000-0005-0000-0000-00005A240000}"/>
    <cellStyle name="20% - Accent1 2 3 2 5 2 4 3" xfId="9477" xr:uid="{00000000-0005-0000-0000-00005B240000}"/>
    <cellStyle name="20% - Accent1 2 3 2 5 2 4 3 2" xfId="9478" xr:uid="{00000000-0005-0000-0000-00005C240000}"/>
    <cellStyle name="20% - Accent1 2 3 2 5 2 4 4" xfId="9479" xr:uid="{00000000-0005-0000-0000-00005D240000}"/>
    <cellStyle name="20% - Accent1 2 3 2 5 2 5" xfId="9480" xr:uid="{00000000-0005-0000-0000-00005E240000}"/>
    <cellStyle name="20% - Accent1 2 3 2 5 2 5 2" xfId="9481" xr:uid="{00000000-0005-0000-0000-00005F240000}"/>
    <cellStyle name="20% - Accent1 2 3 2 5 2 5 2 2" xfId="9482" xr:uid="{00000000-0005-0000-0000-000060240000}"/>
    <cellStyle name="20% - Accent1 2 3 2 5 2 5 3" xfId="9483" xr:uid="{00000000-0005-0000-0000-000061240000}"/>
    <cellStyle name="20% - Accent1 2 3 2 5 2 6" xfId="9484" xr:uid="{00000000-0005-0000-0000-000062240000}"/>
    <cellStyle name="20% - Accent1 2 3 2 5 2 6 2" xfId="9485" xr:uid="{00000000-0005-0000-0000-000063240000}"/>
    <cellStyle name="20% - Accent1 2 3 2 5 2 6 2 2" xfId="9486" xr:uid="{00000000-0005-0000-0000-000064240000}"/>
    <cellStyle name="20% - Accent1 2 3 2 5 2 6 3" xfId="9487" xr:uid="{00000000-0005-0000-0000-000065240000}"/>
    <cellStyle name="20% - Accent1 2 3 2 5 2 7" xfId="9488" xr:uid="{00000000-0005-0000-0000-000066240000}"/>
    <cellStyle name="20% - Accent1 2 3 2 5 2 7 2" xfId="9489" xr:uid="{00000000-0005-0000-0000-000067240000}"/>
    <cellStyle name="20% - Accent1 2 3 2 5 2 8" xfId="9490" xr:uid="{00000000-0005-0000-0000-000068240000}"/>
    <cellStyle name="20% - Accent1 2 3 2 5 2 8 2" xfId="9491" xr:uid="{00000000-0005-0000-0000-000069240000}"/>
    <cellStyle name="20% - Accent1 2 3 2 5 2 9" xfId="9492" xr:uid="{00000000-0005-0000-0000-00006A240000}"/>
    <cellStyle name="20% - Accent1 2 3 2 5 3" xfId="9493" xr:uid="{00000000-0005-0000-0000-00006B240000}"/>
    <cellStyle name="20% - Accent1 2 3 2 5 3 2" xfId="9494" xr:uid="{00000000-0005-0000-0000-00006C240000}"/>
    <cellStyle name="20% - Accent1 2 3 2 5 3 2 2" xfId="9495" xr:uid="{00000000-0005-0000-0000-00006D240000}"/>
    <cellStyle name="20% - Accent1 2 3 2 5 3 2 2 2" xfId="9496" xr:uid="{00000000-0005-0000-0000-00006E240000}"/>
    <cellStyle name="20% - Accent1 2 3 2 5 3 2 2 2 2" xfId="9497" xr:uid="{00000000-0005-0000-0000-00006F240000}"/>
    <cellStyle name="20% - Accent1 2 3 2 5 3 2 2 3" xfId="9498" xr:uid="{00000000-0005-0000-0000-000070240000}"/>
    <cellStyle name="20% - Accent1 2 3 2 5 3 2 3" xfId="9499" xr:uid="{00000000-0005-0000-0000-000071240000}"/>
    <cellStyle name="20% - Accent1 2 3 2 5 3 2 3 2" xfId="9500" xr:uid="{00000000-0005-0000-0000-000072240000}"/>
    <cellStyle name="20% - Accent1 2 3 2 5 3 2 4" xfId="9501" xr:uid="{00000000-0005-0000-0000-000073240000}"/>
    <cellStyle name="20% - Accent1 2 3 2 5 3 3" xfId="9502" xr:uid="{00000000-0005-0000-0000-000074240000}"/>
    <cellStyle name="20% - Accent1 2 3 2 5 3 3 2" xfId="9503" xr:uid="{00000000-0005-0000-0000-000075240000}"/>
    <cellStyle name="20% - Accent1 2 3 2 5 3 3 2 2" xfId="9504" xr:uid="{00000000-0005-0000-0000-000076240000}"/>
    <cellStyle name="20% - Accent1 2 3 2 5 3 3 2 2 2" xfId="9505" xr:uid="{00000000-0005-0000-0000-000077240000}"/>
    <cellStyle name="20% - Accent1 2 3 2 5 3 3 2 3" xfId="9506" xr:uid="{00000000-0005-0000-0000-000078240000}"/>
    <cellStyle name="20% - Accent1 2 3 2 5 3 3 3" xfId="9507" xr:uid="{00000000-0005-0000-0000-000079240000}"/>
    <cellStyle name="20% - Accent1 2 3 2 5 3 3 3 2" xfId="9508" xr:uid="{00000000-0005-0000-0000-00007A240000}"/>
    <cellStyle name="20% - Accent1 2 3 2 5 3 3 4" xfId="9509" xr:uid="{00000000-0005-0000-0000-00007B240000}"/>
    <cellStyle name="20% - Accent1 2 3 2 5 3 4" xfId="9510" xr:uid="{00000000-0005-0000-0000-00007C240000}"/>
    <cellStyle name="20% - Accent1 2 3 2 5 3 4 2" xfId="9511" xr:uid="{00000000-0005-0000-0000-00007D240000}"/>
    <cellStyle name="20% - Accent1 2 3 2 5 3 4 2 2" xfId="9512" xr:uid="{00000000-0005-0000-0000-00007E240000}"/>
    <cellStyle name="20% - Accent1 2 3 2 5 3 4 2 2 2" xfId="9513" xr:uid="{00000000-0005-0000-0000-00007F240000}"/>
    <cellStyle name="20% - Accent1 2 3 2 5 3 4 2 3" xfId="9514" xr:uid="{00000000-0005-0000-0000-000080240000}"/>
    <cellStyle name="20% - Accent1 2 3 2 5 3 4 3" xfId="9515" xr:uid="{00000000-0005-0000-0000-000081240000}"/>
    <cellStyle name="20% - Accent1 2 3 2 5 3 4 3 2" xfId="9516" xr:uid="{00000000-0005-0000-0000-000082240000}"/>
    <cellStyle name="20% - Accent1 2 3 2 5 3 4 4" xfId="9517" xr:uid="{00000000-0005-0000-0000-000083240000}"/>
    <cellStyle name="20% - Accent1 2 3 2 5 3 5" xfId="9518" xr:uid="{00000000-0005-0000-0000-000084240000}"/>
    <cellStyle name="20% - Accent1 2 3 2 5 3 5 2" xfId="9519" xr:uid="{00000000-0005-0000-0000-000085240000}"/>
    <cellStyle name="20% - Accent1 2 3 2 5 3 5 2 2" xfId="9520" xr:uid="{00000000-0005-0000-0000-000086240000}"/>
    <cellStyle name="20% - Accent1 2 3 2 5 3 5 3" xfId="9521" xr:uid="{00000000-0005-0000-0000-000087240000}"/>
    <cellStyle name="20% - Accent1 2 3 2 5 3 6" xfId="9522" xr:uid="{00000000-0005-0000-0000-000088240000}"/>
    <cellStyle name="20% - Accent1 2 3 2 5 3 6 2" xfId="9523" xr:uid="{00000000-0005-0000-0000-000089240000}"/>
    <cellStyle name="20% - Accent1 2 3 2 5 3 6 2 2" xfId="9524" xr:uid="{00000000-0005-0000-0000-00008A240000}"/>
    <cellStyle name="20% - Accent1 2 3 2 5 3 6 3" xfId="9525" xr:uid="{00000000-0005-0000-0000-00008B240000}"/>
    <cellStyle name="20% - Accent1 2 3 2 5 3 7" xfId="9526" xr:uid="{00000000-0005-0000-0000-00008C240000}"/>
    <cellStyle name="20% - Accent1 2 3 2 5 3 7 2" xfId="9527" xr:uid="{00000000-0005-0000-0000-00008D240000}"/>
    <cellStyle name="20% - Accent1 2 3 2 5 3 8" xfId="9528" xr:uid="{00000000-0005-0000-0000-00008E240000}"/>
    <cellStyle name="20% - Accent1 2 3 2 5 3 8 2" xfId="9529" xr:uid="{00000000-0005-0000-0000-00008F240000}"/>
    <cellStyle name="20% - Accent1 2 3 2 5 3 9" xfId="9530" xr:uid="{00000000-0005-0000-0000-000090240000}"/>
    <cellStyle name="20% - Accent1 2 3 2 5 4" xfId="9531" xr:uid="{00000000-0005-0000-0000-000091240000}"/>
    <cellStyle name="20% - Accent1 2 3 2 5 4 2" xfId="9532" xr:uid="{00000000-0005-0000-0000-000092240000}"/>
    <cellStyle name="20% - Accent1 2 3 2 5 4 2 2" xfId="9533" xr:uid="{00000000-0005-0000-0000-000093240000}"/>
    <cellStyle name="20% - Accent1 2 3 2 5 4 2 2 2" xfId="9534" xr:uid="{00000000-0005-0000-0000-000094240000}"/>
    <cellStyle name="20% - Accent1 2 3 2 5 4 2 3" xfId="9535" xr:uid="{00000000-0005-0000-0000-000095240000}"/>
    <cellStyle name="20% - Accent1 2 3 2 5 4 3" xfId="9536" xr:uid="{00000000-0005-0000-0000-000096240000}"/>
    <cellStyle name="20% - Accent1 2 3 2 5 4 3 2" xfId="9537" xr:uid="{00000000-0005-0000-0000-000097240000}"/>
    <cellStyle name="20% - Accent1 2 3 2 5 4 4" xfId="9538" xr:uid="{00000000-0005-0000-0000-000098240000}"/>
    <cellStyle name="20% - Accent1 2 3 2 5 5" xfId="9539" xr:uid="{00000000-0005-0000-0000-000099240000}"/>
    <cellStyle name="20% - Accent1 2 3 2 5 5 2" xfId="9540" xr:uid="{00000000-0005-0000-0000-00009A240000}"/>
    <cellStyle name="20% - Accent1 2 3 2 5 5 2 2" xfId="9541" xr:uid="{00000000-0005-0000-0000-00009B240000}"/>
    <cellStyle name="20% - Accent1 2 3 2 5 5 2 2 2" xfId="9542" xr:uid="{00000000-0005-0000-0000-00009C240000}"/>
    <cellStyle name="20% - Accent1 2 3 2 5 5 2 3" xfId="9543" xr:uid="{00000000-0005-0000-0000-00009D240000}"/>
    <cellStyle name="20% - Accent1 2 3 2 5 5 3" xfId="9544" xr:uid="{00000000-0005-0000-0000-00009E240000}"/>
    <cellStyle name="20% - Accent1 2 3 2 5 5 3 2" xfId="9545" xr:uid="{00000000-0005-0000-0000-00009F240000}"/>
    <cellStyle name="20% - Accent1 2 3 2 5 5 4" xfId="9546" xr:uid="{00000000-0005-0000-0000-0000A0240000}"/>
    <cellStyle name="20% - Accent1 2 3 2 5 6" xfId="9547" xr:uid="{00000000-0005-0000-0000-0000A1240000}"/>
    <cellStyle name="20% - Accent1 2 3 2 5 6 2" xfId="9548" xr:uid="{00000000-0005-0000-0000-0000A2240000}"/>
    <cellStyle name="20% - Accent1 2 3 2 5 6 2 2" xfId="9549" xr:uid="{00000000-0005-0000-0000-0000A3240000}"/>
    <cellStyle name="20% - Accent1 2 3 2 5 6 2 2 2" xfId="9550" xr:uid="{00000000-0005-0000-0000-0000A4240000}"/>
    <cellStyle name="20% - Accent1 2 3 2 5 6 2 3" xfId="9551" xr:uid="{00000000-0005-0000-0000-0000A5240000}"/>
    <cellStyle name="20% - Accent1 2 3 2 5 6 3" xfId="9552" xr:uid="{00000000-0005-0000-0000-0000A6240000}"/>
    <cellStyle name="20% - Accent1 2 3 2 5 6 3 2" xfId="9553" xr:uid="{00000000-0005-0000-0000-0000A7240000}"/>
    <cellStyle name="20% - Accent1 2 3 2 5 6 4" xfId="9554" xr:uid="{00000000-0005-0000-0000-0000A8240000}"/>
    <cellStyle name="20% - Accent1 2 3 2 5 7" xfId="9555" xr:uid="{00000000-0005-0000-0000-0000A9240000}"/>
    <cellStyle name="20% - Accent1 2 3 2 5 7 2" xfId="9556" xr:uid="{00000000-0005-0000-0000-0000AA240000}"/>
    <cellStyle name="20% - Accent1 2 3 2 5 7 2 2" xfId="9557" xr:uid="{00000000-0005-0000-0000-0000AB240000}"/>
    <cellStyle name="20% - Accent1 2 3 2 5 7 3" xfId="9558" xr:uid="{00000000-0005-0000-0000-0000AC240000}"/>
    <cellStyle name="20% - Accent1 2 3 2 5 8" xfId="9559" xr:uid="{00000000-0005-0000-0000-0000AD240000}"/>
    <cellStyle name="20% - Accent1 2 3 2 5 8 2" xfId="9560" xr:uid="{00000000-0005-0000-0000-0000AE240000}"/>
    <cellStyle name="20% - Accent1 2 3 2 5 8 2 2" xfId="9561" xr:uid="{00000000-0005-0000-0000-0000AF240000}"/>
    <cellStyle name="20% - Accent1 2 3 2 5 8 3" xfId="9562" xr:uid="{00000000-0005-0000-0000-0000B0240000}"/>
    <cellStyle name="20% - Accent1 2 3 2 5 9" xfId="9563" xr:uid="{00000000-0005-0000-0000-0000B1240000}"/>
    <cellStyle name="20% - Accent1 2 3 2 5 9 2" xfId="9564" xr:uid="{00000000-0005-0000-0000-0000B2240000}"/>
    <cellStyle name="20% - Accent1 2 3 2 6" xfId="9565" xr:uid="{00000000-0005-0000-0000-0000B3240000}"/>
    <cellStyle name="20% - Accent1 2 3 2 6 2" xfId="9566" xr:uid="{00000000-0005-0000-0000-0000B4240000}"/>
    <cellStyle name="20% - Accent1 2 3 2 6 2 2" xfId="9567" xr:uid="{00000000-0005-0000-0000-0000B5240000}"/>
    <cellStyle name="20% - Accent1 2 3 2 6 2 2 2" xfId="9568" xr:uid="{00000000-0005-0000-0000-0000B6240000}"/>
    <cellStyle name="20% - Accent1 2 3 2 6 2 2 2 2" xfId="9569" xr:uid="{00000000-0005-0000-0000-0000B7240000}"/>
    <cellStyle name="20% - Accent1 2 3 2 6 2 2 3" xfId="9570" xr:uid="{00000000-0005-0000-0000-0000B8240000}"/>
    <cellStyle name="20% - Accent1 2 3 2 6 2 3" xfId="9571" xr:uid="{00000000-0005-0000-0000-0000B9240000}"/>
    <cellStyle name="20% - Accent1 2 3 2 6 2 3 2" xfId="9572" xr:uid="{00000000-0005-0000-0000-0000BA240000}"/>
    <cellStyle name="20% - Accent1 2 3 2 6 2 4" xfId="9573" xr:uid="{00000000-0005-0000-0000-0000BB240000}"/>
    <cellStyle name="20% - Accent1 2 3 2 6 3" xfId="9574" xr:uid="{00000000-0005-0000-0000-0000BC240000}"/>
    <cellStyle name="20% - Accent1 2 3 2 6 3 2" xfId="9575" xr:uid="{00000000-0005-0000-0000-0000BD240000}"/>
    <cellStyle name="20% - Accent1 2 3 2 6 3 2 2" xfId="9576" xr:uid="{00000000-0005-0000-0000-0000BE240000}"/>
    <cellStyle name="20% - Accent1 2 3 2 6 3 2 2 2" xfId="9577" xr:uid="{00000000-0005-0000-0000-0000BF240000}"/>
    <cellStyle name="20% - Accent1 2 3 2 6 3 2 3" xfId="9578" xr:uid="{00000000-0005-0000-0000-0000C0240000}"/>
    <cellStyle name="20% - Accent1 2 3 2 6 3 3" xfId="9579" xr:uid="{00000000-0005-0000-0000-0000C1240000}"/>
    <cellStyle name="20% - Accent1 2 3 2 6 3 3 2" xfId="9580" xr:uid="{00000000-0005-0000-0000-0000C2240000}"/>
    <cellStyle name="20% - Accent1 2 3 2 6 3 4" xfId="9581" xr:uid="{00000000-0005-0000-0000-0000C3240000}"/>
    <cellStyle name="20% - Accent1 2 3 2 6 4" xfId="9582" xr:uid="{00000000-0005-0000-0000-0000C4240000}"/>
    <cellStyle name="20% - Accent1 2 3 2 6 4 2" xfId="9583" xr:uid="{00000000-0005-0000-0000-0000C5240000}"/>
    <cellStyle name="20% - Accent1 2 3 2 6 4 2 2" xfId="9584" xr:uid="{00000000-0005-0000-0000-0000C6240000}"/>
    <cellStyle name="20% - Accent1 2 3 2 6 4 2 2 2" xfId="9585" xr:uid="{00000000-0005-0000-0000-0000C7240000}"/>
    <cellStyle name="20% - Accent1 2 3 2 6 4 2 3" xfId="9586" xr:uid="{00000000-0005-0000-0000-0000C8240000}"/>
    <cellStyle name="20% - Accent1 2 3 2 6 4 3" xfId="9587" xr:uid="{00000000-0005-0000-0000-0000C9240000}"/>
    <cellStyle name="20% - Accent1 2 3 2 6 4 3 2" xfId="9588" xr:uid="{00000000-0005-0000-0000-0000CA240000}"/>
    <cellStyle name="20% - Accent1 2 3 2 6 4 4" xfId="9589" xr:uid="{00000000-0005-0000-0000-0000CB240000}"/>
    <cellStyle name="20% - Accent1 2 3 2 6 5" xfId="9590" xr:uid="{00000000-0005-0000-0000-0000CC240000}"/>
    <cellStyle name="20% - Accent1 2 3 2 6 5 2" xfId="9591" xr:uid="{00000000-0005-0000-0000-0000CD240000}"/>
    <cellStyle name="20% - Accent1 2 3 2 6 5 2 2" xfId="9592" xr:uid="{00000000-0005-0000-0000-0000CE240000}"/>
    <cellStyle name="20% - Accent1 2 3 2 6 5 3" xfId="9593" xr:uid="{00000000-0005-0000-0000-0000CF240000}"/>
    <cellStyle name="20% - Accent1 2 3 2 6 6" xfId="9594" xr:uid="{00000000-0005-0000-0000-0000D0240000}"/>
    <cellStyle name="20% - Accent1 2 3 2 6 6 2" xfId="9595" xr:uid="{00000000-0005-0000-0000-0000D1240000}"/>
    <cellStyle name="20% - Accent1 2 3 2 6 6 2 2" xfId="9596" xr:uid="{00000000-0005-0000-0000-0000D2240000}"/>
    <cellStyle name="20% - Accent1 2 3 2 6 6 3" xfId="9597" xr:uid="{00000000-0005-0000-0000-0000D3240000}"/>
    <cellStyle name="20% - Accent1 2 3 2 6 7" xfId="9598" xr:uid="{00000000-0005-0000-0000-0000D4240000}"/>
    <cellStyle name="20% - Accent1 2 3 2 6 7 2" xfId="9599" xr:uid="{00000000-0005-0000-0000-0000D5240000}"/>
    <cellStyle name="20% - Accent1 2 3 2 6 8" xfId="9600" xr:uid="{00000000-0005-0000-0000-0000D6240000}"/>
    <cellStyle name="20% - Accent1 2 3 2 6 8 2" xfId="9601" xr:uid="{00000000-0005-0000-0000-0000D7240000}"/>
    <cellStyle name="20% - Accent1 2 3 2 6 9" xfId="9602" xr:uid="{00000000-0005-0000-0000-0000D8240000}"/>
    <cellStyle name="20% - Accent1 2 3 2 7" xfId="9603" xr:uid="{00000000-0005-0000-0000-0000D9240000}"/>
    <cellStyle name="20% - Accent1 2 3 2 7 2" xfId="9604" xr:uid="{00000000-0005-0000-0000-0000DA240000}"/>
    <cellStyle name="20% - Accent1 2 3 2 7 2 2" xfId="9605" xr:uid="{00000000-0005-0000-0000-0000DB240000}"/>
    <cellStyle name="20% - Accent1 2 3 2 7 2 2 2" xfId="9606" xr:uid="{00000000-0005-0000-0000-0000DC240000}"/>
    <cellStyle name="20% - Accent1 2 3 2 7 2 2 2 2" xfId="9607" xr:uid="{00000000-0005-0000-0000-0000DD240000}"/>
    <cellStyle name="20% - Accent1 2 3 2 7 2 2 3" xfId="9608" xr:uid="{00000000-0005-0000-0000-0000DE240000}"/>
    <cellStyle name="20% - Accent1 2 3 2 7 2 3" xfId="9609" xr:uid="{00000000-0005-0000-0000-0000DF240000}"/>
    <cellStyle name="20% - Accent1 2 3 2 7 2 3 2" xfId="9610" xr:uid="{00000000-0005-0000-0000-0000E0240000}"/>
    <cellStyle name="20% - Accent1 2 3 2 7 2 4" xfId="9611" xr:uid="{00000000-0005-0000-0000-0000E1240000}"/>
    <cellStyle name="20% - Accent1 2 3 2 7 3" xfId="9612" xr:uid="{00000000-0005-0000-0000-0000E2240000}"/>
    <cellStyle name="20% - Accent1 2 3 2 7 3 2" xfId="9613" xr:uid="{00000000-0005-0000-0000-0000E3240000}"/>
    <cellStyle name="20% - Accent1 2 3 2 7 3 2 2" xfId="9614" xr:uid="{00000000-0005-0000-0000-0000E4240000}"/>
    <cellStyle name="20% - Accent1 2 3 2 7 3 2 2 2" xfId="9615" xr:uid="{00000000-0005-0000-0000-0000E5240000}"/>
    <cellStyle name="20% - Accent1 2 3 2 7 3 2 3" xfId="9616" xr:uid="{00000000-0005-0000-0000-0000E6240000}"/>
    <cellStyle name="20% - Accent1 2 3 2 7 3 3" xfId="9617" xr:uid="{00000000-0005-0000-0000-0000E7240000}"/>
    <cellStyle name="20% - Accent1 2 3 2 7 3 3 2" xfId="9618" xr:uid="{00000000-0005-0000-0000-0000E8240000}"/>
    <cellStyle name="20% - Accent1 2 3 2 7 3 4" xfId="9619" xr:uid="{00000000-0005-0000-0000-0000E9240000}"/>
    <cellStyle name="20% - Accent1 2 3 2 7 4" xfId="9620" xr:uid="{00000000-0005-0000-0000-0000EA240000}"/>
    <cellStyle name="20% - Accent1 2 3 2 7 4 2" xfId="9621" xr:uid="{00000000-0005-0000-0000-0000EB240000}"/>
    <cellStyle name="20% - Accent1 2 3 2 7 4 2 2" xfId="9622" xr:uid="{00000000-0005-0000-0000-0000EC240000}"/>
    <cellStyle name="20% - Accent1 2 3 2 7 4 2 2 2" xfId="9623" xr:uid="{00000000-0005-0000-0000-0000ED240000}"/>
    <cellStyle name="20% - Accent1 2 3 2 7 4 2 3" xfId="9624" xr:uid="{00000000-0005-0000-0000-0000EE240000}"/>
    <cellStyle name="20% - Accent1 2 3 2 7 4 3" xfId="9625" xr:uid="{00000000-0005-0000-0000-0000EF240000}"/>
    <cellStyle name="20% - Accent1 2 3 2 7 4 3 2" xfId="9626" xr:uid="{00000000-0005-0000-0000-0000F0240000}"/>
    <cellStyle name="20% - Accent1 2 3 2 7 4 4" xfId="9627" xr:uid="{00000000-0005-0000-0000-0000F1240000}"/>
    <cellStyle name="20% - Accent1 2 3 2 7 5" xfId="9628" xr:uid="{00000000-0005-0000-0000-0000F2240000}"/>
    <cellStyle name="20% - Accent1 2 3 2 7 5 2" xfId="9629" xr:uid="{00000000-0005-0000-0000-0000F3240000}"/>
    <cellStyle name="20% - Accent1 2 3 2 7 5 2 2" xfId="9630" xr:uid="{00000000-0005-0000-0000-0000F4240000}"/>
    <cellStyle name="20% - Accent1 2 3 2 7 5 3" xfId="9631" xr:uid="{00000000-0005-0000-0000-0000F5240000}"/>
    <cellStyle name="20% - Accent1 2 3 2 7 6" xfId="9632" xr:uid="{00000000-0005-0000-0000-0000F6240000}"/>
    <cellStyle name="20% - Accent1 2 3 2 7 6 2" xfId="9633" xr:uid="{00000000-0005-0000-0000-0000F7240000}"/>
    <cellStyle name="20% - Accent1 2 3 2 7 6 2 2" xfId="9634" xr:uid="{00000000-0005-0000-0000-0000F8240000}"/>
    <cellStyle name="20% - Accent1 2 3 2 7 6 3" xfId="9635" xr:uid="{00000000-0005-0000-0000-0000F9240000}"/>
    <cellStyle name="20% - Accent1 2 3 2 7 7" xfId="9636" xr:uid="{00000000-0005-0000-0000-0000FA240000}"/>
    <cellStyle name="20% - Accent1 2 3 2 7 7 2" xfId="9637" xr:uid="{00000000-0005-0000-0000-0000FB240000}"/>
    <cellStyle name="20% - Accent1 2 3 2 7 8" xfId="9638" xr:uid="{00000000-0005-0000-0000-0000FC240000}"/>
    <cellStyle name="20% - Accent1 2 3 2 7 8 2" xfId="9639" xr:uid="{00000000-0005-0000-0000-0000FD240000}"/>
    <cellStyle name="20% - Accent1 2 3 2 7 9" xfId="9640" xr:uid="{00000000-0005-0000-0000-0000FE240000}"/>
    <cellStyle name="20% - Accent1 2 3 2 8" xfId="9641" xr:uid="{00000000-0005-0000-0000-0000FF240000}"/>
    <cellStyle name="20% - Accent1 2 3 2 8 2" xfId="9642" xr:uid="{00000000-0005-0000-0000-000000250000}"/>
    <cellStyle name="20% - Accent1 2 3 2 8 2 2" xfId="9643" xr:uid="{00000000-0005-0000-0000-000001250000}"/>
    <cellStyle name="20% - Accent1 2 3 2 8 2 2 2" xfId="9644" xr:uid="{00000000-0005-0000-0000-000002250000}"/>
    <cellStyle name="20% - Accent1 2 3 2 8 2 3" xfId="9645" xr:uid="{00000000-0005-0000-0000-000003250000}"/>
    <cellStyle name="20% - Accent1 2 3 2 8 3" xfId="9646" xr:uid="{00000000-0005-0000-0000-000004250000}"/>
    <cellStyle name="20% - Accent1 2 3 2 8 3 2" xfId="9647" xr:uid="{00000000-0005-0000-0000-000005250000}"/>
    <cellStyle name="20% - Accent1 2 3 2 8 4" xfId="9648" xr:uid="{00000000-0005-0000-0000-000006250000}"/>
    <cellStyle name="20% - Accent1 2 3 2 9" xfId="9649" xr:uid="{00000000-0005-0000-0000-000007250000}"/>
    <cellStyle name="20% - Accent1 2 3 2 9 2" xfId="9650" xr:uid="{00000000-0005-0000-0000-000008250000}"/>
    <cellStyle name="20% - Accent1 2 3 2 9 2 2" xfId="9651" xr:uid="{00000000-0005-0000-0000-000009250000}"/>
    <cellStyle name="20% - Accent1 2 3 2 9 2 2 2" xfId="9652" xr:uid="{00000000-0005-0000-0000-00000A250000}"/>
    <cellStyle name="20% - Accent1 2 3 2 9 2 3" xfId="9653" xr:uid="{00000000-0005-0000-0000-00000B250000}"/>
    <cellStyle name="20% - Accent1 2 3 2 9 3" xfId="9654" xr:uid="{00000000-0005-0000-0000-00000C250000}"/>
    <cellStyle name="20% - Accent1 2 3 2 9 3 2" xfId="9655" xr:uid="{00000000-0005-0000-0000-00000D250000}"/>
    <cellStyle name="20% - Accent1 2 3 2 9 4" xfId="9656" xr:uid="{00000000-0005-0000-0000-00000E250000}"/>
    <cellStyle name="20% - Accent1 2 3 3" xfId="9657" xr:uid="{00000000-0005-0000-0000-00000F250000}"/>
    <cellStyle name="20% - Accent1 2 3 3 10" xfId="9658" xr:uid="{00000000-0005-0000-0000-000010250000}"/>
    <cellStyle name="20% - Accent1 2 3 3 10 2" xfId="9659" xr:uid="{00000000-0005-0000-0000-000011250000}"/>
    <cellStyle name="20% - Accent1 2 3 3 10 2 2" xfId="9660" xr:uid="{00000000-0005-0000-0000-000012250000}"/>
    <cellStyle name="20% - Accent1 2 3 3 10 3" xfId="9661" xr:uid="{00000000-0005-0000-0000-000013250000}"/>
    <cellStyle name="20% - Accent1 2 3 3 11" xfId="9662" xr:uid="{00000000-0005-0000-0000-000014250000}"/>
    <cellStyle name="20% - Accent1 2 3 3 11 2" xfId="9663" xr:uid="{00000000-0005-0000-0000-000015250000}"/>
    <cellStyle name="20% - Accent1 2 3 3 11 2 2" xfId="9664" xr:uid="{00000000-0005-0000-0000-000016250000}"/>
    <cellStyle name="20% - Accent1 2 3 3 11 3" xfId="9665" xr:uid="{00000000-0005-0000-0000-000017250000}"/>
    <cellStyle name="20% - Accent1 2 3 3 12" xfId="9666" xr:uid="{00000000-0005-0000-0000-000018250000}"/>
    <cellStyle name="20% - Accent1 2 3 3 12 2" xfId="9667" xr:uid="{00000000-0005-0000-0000-000019250000}"/>
    <cellStyle name="20% - Accent1 2 3 3 13" xfId="9668" xr:uid="{00000000-0005-0000-0000-00001A250000}"/>
    <cellStyle name="20% - Accent1 2 3 3 13 2" xfId="9669" xr:uid="{00000000-0005-0000-0000-00001B250000}"/>
    <cellStyle name="20% - Accent1 2 3 3 14" xfId="9670" xr:uid="{00000000-0005-0000-0000-00001C250000}"/>
    <cellStyle name="20% - Accent1 2 3 3 2" xfId="9671" xr:uid="{00000000-0005-0000-0000-00001D250000}"/>
    <cellStyle name="20% - Accent1 2 3 3 2 10" xfId="9672" xr:uid="{00000000-0005-0000-0000-00001E250000}"/>
    <cellStyle name="20% - Accent1 2 3 3 2 10 2" xfId="9673" xr:uid="{00000000-0005-0000-0000-00001F250000}"/>
    <cellStyle name="20% - Accent1 2 3 3 2 11" xfId="9674" xr:uid="{00000000-0005-0000-0000-000020250000}"/>
    <cellStyle name="20% - Accent1 2 3 3 2 2" xfId="9675" xr:uid="{00000000-0005-0000-0000-000021250000}"/>
    <cellStyle name="20% - Accent1 2 3 3 2 2 2" xfId="9676" xr:uid="{00000000-0005-0000-0000-000022250000}"/>
    <cellStyle name="20% - Accent1 2 3 3 2 2 2 2" xfId="9677" xr:uid="{00000000-0005-0000-0000-000023250000}"/>
    <cellStyle name="20% - Accent1 2 3 3 2 2 2 2 2" xfId="9678" xr:uid="{00000000-0005-0000-0000-000024250000}"/>
    <cellStyle name="20% - Accent1 2 3 3 2 2 2 2 2 2" xfId="9679" xr:uid="{00000000-0005-0000-0000-000025250000}"/>
    <cellStyle name="20% - Accent1 2 3 3 2 2 2 2 3" xfId="9680" xr:uid="{00000000-0005-0000-0000-000026250000}"/>
    <cellStyle name="20% - Accent1 2 3 3 2 2 2 3" xfId="9681" xr:uid="{00000000-0005-0000-0000-000027250000}"/>
    <cellStyle name="20% - Accent1 2 3 3 2 2 2 3 2" xfId="9682" xr:uid="{00000000-0005-0000-0000-000028250000}"/>
    <cellStyle name="20% - Accent1 2 3 3 2 2 2 4" xfId="9683" xr:uid="{00000000-0005-0000-0000-000029250000}"/>
    <cellStyle name="20% - Accent1 2 3 3 2 2 3" xfId="9684" xr:uid="{00000000-0005-0000-0000-00002A250000}"/>
    <cellStyle name="20% - Accent1 2 3 3 2 2 3 2" xfId="9685" xr:uid="{00000000-0005-0000-0000-00002B250000}"/>
    <cellStyle name="20% - Accent1 2 3 3 2 2 3 2 2" xfId="9686" xr:uid="{00000000-0005-0000-0000-00002C250000}"/>
    <cellStyle name="20% - Accent1 2 3 3 2 2 3 2 2 2" xfId="9687" xr:uid="{00000000-0005-0000-0000-00002D250000}"/>
    <cellStyle name="20% - Accent1 2 3 3 2 2 3 2 3" xfId="9688" xr:uid="{00000000-0005-0000-0000-00002E250000}"/>
    <cellStyle name="20% - Accent1 2 3 3 2 2 3 3" xfId="9689" xr:uid="{00000000-0005-0000-0000-00002F250000}"/>
    <cellStyle name="20% - Accent1 2 3 3 2 2 3 3 2" xfId="9690" xr:uid="{00000000-0005-0000-0000-000030250000}"/>
    <cellStyle name="20% - Accent1 2 3 3 2 2 3 4" xfId="9691" xr:uid="{00000000-0005-0000-0000-000031250000}"/>
    <cellStyle name="20% - Accent1 2 3 3 2 2 4" xfId="9692" xr:uid="{00000000-0005-0000-0000-000032250000}"/>
    <cellStyle name="20% - Accent1 2 3 3 2 2 4 2" xfId="9693" xr:uid="{00000000-0005-0000-0000-000033250000}"/>
    <cellStyle name="20% - Accent1 2 3 3 2 2 4 2 2" xfId="9694" xr:uid="{00000000-0005-0000-0000-000034250000}"/>
    <cellStyle name="20% - Accent1 2 3 3 2 2 4 2 2 2" xfId="9695" xr:uid="{00000000-0005-0000-0000-000035250000}"/>
    <cellStyle name="20% - Accent1 2 3 3 2 2 4 2 3" xfId="9696" xr:uid="{00000000-0005-0000-0000-000036250000}"/>
    <cellStyle name="20% - Accent1 2 3 3 2 2 4 3" xfId="9697" xr:uid="{00000000-0005-0000-0000-000037250000}"/>
    <cellStyle name="20% - Accent1 2 3 3 2 2 4 3 2" xfId="9698" xr:uid="{00000000-0005-0000-0000-000038250000}"/>
    <cellStyle name="20% - Accent1 2 3 3 2 2 4 4" xfId="9699" xr:uid="{00000000-0005-0000-0000-000039250000}"/>
    <cellStyle name="20% - Accent1 2 3 3 2 2 5" xfId="9700" xr:uid="{00000000-0005-0000-0000-00003A250000}"/>
    <cellStyle name="20% - Accent1 2 3 3 2 2 5 2" xfId="9701" xr:uid="{00000000-0005-0000-0000-00003B250000}"/>
    <cellStyle name="20% - Accent1 2 3 3 2 2 5 2 2" xfId="9702" xr:uid="{00000000-0005-0000-0000-00003C250000}"/>
    <cellStyle name="20% - Accent1 2 3 3 2 2 5 3" xfId="9703" xr:uid="{00000000-0005-0000-0000-00003D250000}"/>
    <cellStyle name="20% - Accent1 2 3 3 2 2 6" xfId="9704" xr:uid="{00000000-0005-0000-0000-00003E250000}"/>
    <cellStyle name="20% - Accent1 2 3 3 2 2 6 2" xfId="9705" xr:uid="{00000000-0005-0000-0000-00003F250000}"/>
    <cellStyle name="20% - Accent1 2 3 3 2 2 6 2 2" xfId="9706" xr:uid="{00000000-0005-0000-0000-000040250000}"/>
    <cellStyle name="20% - Accent1 2 3 3 2 2 6 3" xfId="9707" xr:uid="{00000000-0005-0000-0000-000041250000}"/>
    <cellStyle name="20% - Accent1 2 3 3 2 2 7" xfId="9708" xr:uid="{00000000-0005-0000-0000-000042250000}"/>
    <cellStyle name="20% - Accent1 2 3 3 2 2 7 2" xfId="9709" xr:uid="{00000000-0005-0000-0000-000043250000}"/>
    <cellStyle name="20% - Accent1 2 3 3 2 2 8" xfId="9710" xr:uid="{00000000-0005-0000-0000-000044250000}"/>
    <cellStyle name="20% - Accent1 2 3 3 2 2 8 2" xfId="9711" xr:uid="{00000000-0005-0000-0000-000045250000}"/>
    <cellStyle name="20% - Accent1 2 3 3 2 2 9" xfId="9712" xr:uid="{00000000-0005-0000-0000-000046250000}"/>
    <cellStyle name="20% - Accent1 2 3 3 2 3" xfId="9713" xr:uid="{00000000-0005-0000-0000-000047250000}"/>
    <cellStyle name="20% - Accent1 2 3 3 2 3 2" xfId="9714" xr:uid="{00000000-0005-0000-0000-000048250000}"/>
    <cellStyle name="20% - Accent1 2 3 3 2 3 2 2" xfId="9715" xr:uid="{00000000-0005-0000-0000-000049250000}"/>
    <cellStyle name="20% - Accent1 2 3 3 2 3 2 2 2" xfId="9716" xr:uid="{00000000-0005-0000-0000-00004A250000}"/>
    <cellStyle name="20% - Accent1 2 3 3 2 3 2 2 2 2" xfId="9717" xr:uid="{00000000-0005-0000-0000-00004B250000}"/>
    <cellStyle name="20% - Accent1 2 3 3 2 3 2 2 3" xfId="9718" xr:uid="{00000000-0005-0000-0000-00004C250000}"/>
    <cellStyle name="20% - Accent1 2 3 3 2 3 2 3" xfId="9719" xr:uid="{00000000-0005-0000-0000-00004D250000}"/>
    <cellStyle name="20% - Accent1 2 3 3 2 3 2 3 2" xfId="9720" xr:uid="{00000000-0005-0000-0000-00004E250000}"/>
    <cellStyle name="20% - Accent1 2 3 3 2 3 2 4" xfId="9721" xr:uid="{00000000-0005-0000-0000-00004F250000}"/>
    <cellStyle name="20% - Accent1 2 3 3 2 3 3" xfId="9722" xr:uid="{00000000-0005-0000-0000-000050250000}"/>
    <cellStyle name="20% - Accent1 2 3 3 2 3 3 2" xfId="9723" xr:uid="{00000000-0005-0000-0000-000051250000}"/>
    <cellStyle name="20% - Accent1 2 3 3 2 3 3 2 2" xfId="9724" xr:uid="{00000000-0005-0000-0000-000052250000}"/>
    <cellStyle name="20% - Accent1 2 3 3 2 3 3 2 2 2" xfId="9725" xr:uid="{00000000-0005-0000-0000-000053250000}"/>
    <cellStyle name="20% - Accent1 2 3 3 2 3 3 2 3" xfId="9726" xr:uid="{00000000-0005-0000-0000-000054250000}"/>
    <cellStyle name="20% - Accent1 2 3 3 2 3 3 3" xfId="9727" xr:uid="{00000000-0005-0000-0000-000055250000}"/>
    <cellStyle name="20% - Accent1 2 3 3 2 3 3 3 2" xfId="9728" xr:uid="{00000000-0005-0000-0000-000056250000}"/>
    <cellStyle name="20% - Accent1 2 3 3 2 3 3 4" xfId="9729" xr:uid="{00000000-0005-0000-0000-000057250000}"/>
    <cellStyle name="20% - Accent1 2 3 3 2 3 4" xfId="9730" xr:uid="{00000000-0005-0000-0000-000058250000}"/>
    <cellStyle name="20% - Accent1 2 3 3 2 3 4 2" xfId="9731" xr:uid="{00000000-0005-0000-0000-000059250000}"/>
    <cellStyle name="20% - Accent1 2 3 3 2 3 4 2 2" xfId="9732" xr:uid="{00000000-0005-0000-0000-00005A250000}"/>
    <cellStyle name="20% - Accent1 2 3 3 2 3 4 2 2 2" xfId="9733" xr:uid="{00000000-0005-0000-0000-00005B250000}"/>
    <cellStyle name="20% - Accent1 2 3 3 2 3 4 2 3" xfId="9734" xr:uid="{00000000-0005-0000-0000-00005C250000}"/>
    <cellStyle name="20% - Accent1 2 3 3 2 3 4 3" xfId="9735" xr:uid="{00000000-0005-0000-0000-00005D250000}"/>
    <cellStyle name="20% - Accent1 2 3 3 2 3 4 3 2" xfId="9736" xr:uid="{00000000-0005-0000-0000-00005E250000}"/>
    <cellStyle name="20% - Accent1 2 3 3 2 3 4 4" xfId="9737" xr:uid="{00000000-0005-0000-0000-00005F250000}"/>
    <cellStyle name="20% - Accent1 2 3 3 2 3 5" xfId="9738" xr:uid="{00000000-0005-0000-0000-000060250000}"/>
    <cellStyle name="20% - Accent1 2 3 3 2 3 5 2" xfId="9739" xr:uid="{00000000-0005-0000-0000-000061250000}"/>
    <cellStyle name="20% - Accent1 2 3 3 2 3 5 2 2" xfId="9740" xr:uid="{00000000-0005-0000-0000-000062250000}"/>
    <cellStyle name="20% - Accent1 2 3 3 2 3 5 3" xfId="9741" xr:uid="{00000000-0005-0000-0000-000063250000}"/>
    <cellStyle name="20% - Accent1 2 3 3 2 3 6" xfId="9742" xr:uid="{00000000-0005-0000-0000-000064250000}"/>
    <cellStyle name="20% - Accent1 2 3 3 2 3 6 2" xfId="9743" xr:uid="{00000000-0005-0000-0000-000065250000}"/>
    <cellStyle name="20% - Accent1 2 3 3 2 3 6 2 2" xfId="9744" xr:uid="{00000000-0005-0000-0000-000066250000}"/>
    <cellStyle name="20% - Accent1 2 3 3 2 3 6 3" xfId="9745" xr:uid="{00000000-0005-0000-0000-000067250000}"/>
    <cellStyle name="20% - Accent1 2 3 3 2 3 7" xfId="9746" xr:uid="{00000000-0005-0000-0000-000068250000}"/>
    <cellStyle name="20% - Accent1 2 3 3 2 3 7 2" xfId="9747" xr:uid="{00000000-0005-0000-0000-000069250000}"/>
    <cellStyle name="20% - Accent1 2 3 3 2 3 8" xfId="9748" xr:uid="{00000000-0005-0000-0000-00006A250000}"/>
    <cellStyle name="20% - Accent1 2 3 3 2 3 8 2" xfId="9749" xr:uid="{00000000-0005-0000-0000-00006B250000}"/>
    <cellStyle name="20% - Accent1 2 3 3 2 3 9" xfId="9750" xr:uid="{00000000-0005-0000-0000-00006C250000}"/>
    <cellStyle name="20% - Accent1 2 3 3 2 4" xfId="9751" xr:uid="{00000000-0005-0000-0000-00006D250000}"/>
    <cellStyle name="20% - Accent1 2 3 3 2 4 2" xfId="9752" xr:uid="{00000000-0005-0000-0000-00006E250000}"/>
    <cellStyle name="20% - Accent1 2 3 3 2 4 2 2" xfId="9753" xr:uid="{00000000-0005-0000-0000-00006F250000}"/>
    <cellStyle name="20% - Accent1 2 3 3 2 4 2 2 2" xfId="9754" xr:uid="{00000000-0005-0000-0000-000070250000}"/>
    <cellStyle name="20% - Accent1 2 3 3 2 4 2 3" xfId="9755" xr:uid="{00000000-0005-0000-0000-000071250000}"/>
    <cellStyle name="20% - Accent1 2 3 3 2 4 3" xfId="9756" xr:uid="{00000000-0005-0000-0000-000072250000}"/>
    <cellStyle name="20% - Accent1 2 3 3 2 4 3 2" xfId="9757" xr:uid="{00000000-0005-0000-0000-000073250000}"/>
    <cellStyle name="20% - Accent1 2 3 3 2 4 4" xfId="9758" xr:uid="{00000000-0005-0000-0000-000074250000}"/>
    <cellStyle name="20% - Accent1 2 3 3 2 5" xfId="9759" xr:uid="{00000000-0005-0000-0000-000075250000}"/>
    <cellStyle name="20% - Accent1 2 3 3 2 5 2" xfId="9760" xr:uid="{00000000-0005-0000-0000-000076250000}"/>
    <cellStyle name="20% - Accent1 2 3 3 2 5 2 2" xfId="9761" xr:uid="{00000000-0005-0000-0000-000077250000}"/>
    <cellStyle name="20% - Accent1 2 3 3 2 5 2 2 2" xfId="9762" xr:uid="{00000000-0005-0000-0000-000078250000}"/>
    <cellStyle name="20% - Accent1 2 3 3 2 5 2 3" xfId="9763" xr:uid="{00000000-0005-0000-0000-000079250000}"/>
    <cellStyle name="20% - Accent1 2 3 3 2 5 3" xfId="9764" xr:uid="{00000000-0005-0000-0000-00007A250000}"/>
    <cellStyle name="20% - Accent1 2 3 3 2 5 3 2" xfId="9765" xr:uid="{00000000-0005-0000-0000-00007B250000}"/>
    <cellStyle name="20% - Accent1 2 3 3 2 5 4" xfId="9766" xr:uid="{00000000-0005-0000-0000-00007C250000}"/>
    <cellStyle name="20% - Accent1 2 3 3 2 6" xfId="9767" xr:uid="{00000000-0005-0000-0000-00007D250000}"/>
    <cellStyle name="20% - Accent1 2 3 3 2 6 2" xfId="9768" xr:uid="{00000000-0005-0000-0000-00007E250000}"/>
    <cellStyle name="20% - Accent1 2 3 3 2 6 2 2" xfId="9769" xr:uid="{00000000-0005-0000-0000-00007F250000}"/>
    <cellStyle name="20% - Accent1 2 3 3 2 6 2 2 2" xfId="9770" xr:uid="{00000000-0005-0000-0000-000080250000}"/>
    <cellStyle name="20% - Accent1 2 3 3 2 6 2 3" xfId="9771" xr:uid="{00000000-0005-0000-0000-000081250000}"/>
    <cellStyle name="20% - Accent1 2 3 3 2 6 3" xfId="9772" xr:uid="{00000000-0005-0000-0000-000082250000}"/>
    <cellStyle name="20% - Accent1 2 3 3 2 6 3 2" xfId="9773" xr:uid="{00000000-0005-0000-0000-000083250000}"/>
    <cellStyle name="20% - Accent1 2 3 3 2 6 4" xfId="9774" xr:uid="{00000000-0005-0000-0000-000084250000}"/>
    <cellStyle name="20% - Accent1 2 3 3 2 7" xfId="9775" xr:uid="{00000000-0005-0000-0000-000085250000}"/>
    <cellStyle name="20% - Accent1 2 3 3 2 7 2" xfId="9776" xr:uid="{00000000-0005-0000-0000-000086250000}"/>
    <cellStyle name="20% - Accent1 2 3 3 2 7 2 2" xfId="9777" xr:uid="{00000000-0005-0000-0000-000087250000}"/>
    <cellStyle name="20% - Accent1 2 3 3 2 7 3" xfId="9778" xr:uid="{00000000-0005-0000-0000-000088250000}"/>
    <cellStyle name="20% - Accent1 2 3 3 2 8" xfId="9779" xr:uid="{00000000-0005-0000-0000-000089250000}"/>
    <cellStyle name="20% - Accent1 2 3 3 2 8 2" xfId="9780" xr:uid="{00000000-0005-0000-0000-00008A250000}"/>
    <cellStyle name="20% - Accent1 2 3 3 2 8 2 2" xfId="9781" xr:uid="{00000000-0005-0000-0000-00008B250000}"/>
    <cellStyle name="20% - Accent1 2 3 3 2 8 3" xfId="9782" xr:uid="{00000000-0005-0000-0000-00008C250000}"/>
    <cellStyle name="20% - Accent1 2 3 3 2 9" xfId="9783" xr:uid="{00000000-0005-0000-0000-00008D250000}"/>
    <cellStyle name="20% - Accent1 2 3 3 2 9 2" xfId="9784" xr:uid="{00000000-0005-0000-0000-00008E250000}"/>
    <cellStyle name="20% - Accent1 2 3 3 3" xfId="9785" xr:uid="{00000000-0005-0000-0000-00008F250000}"/>
    <cellStyle name="20% - Accent1 2 3 3 3 10" xfId="9786" xr:uid="{00000000-0005-0000-0000-000090250000}"/>
    <cellStyle name="20% - Accent1 2 3 3 3 10 2" xfId="9787" xr:uid="{00000000-0005-0000-0000-000091250000}"/>
    <cellStyle name="20% - Accent1 2 3 3 3 11" xfId="9788" xr:uid="{00000000-0005-0000-0000-000092250000}"/>
    <cellStyle name="20% - Accent1 2 3 3 3 2" xfId="9789" xr:uid="{00000000-0005-0000-0000-000093250000}"/>
    <cellStyle name="20% - Accent1 2 3 3 3 2 2" xfId="9790" xr:uid="{00000000-0005-0000-0000-000094250000}"/>
    <cellStyle name="20% - Accent1 2 3 3 3 2 2 2" xfId="9791" xr:uid="{00000000-0005-0000-0000-000095250000}"/>
    <cellStyle name="20% - Accent1 2 3 3 3 2 2 2 2" xfId="9792" xr:uid="{00000000-0005-0000-0000-000096250000}"/>
    <cellStyle name="20% - Accent1 2 3 3 3 2 2 2 2 2" xfId="9793" xr:uid="{00000000-0005-0000-0000-000097250000}"/>
    <cellStyle name="20% - Accent1 2 3 3 3 2 2 2 3" xfId="9794" xr:uid="{00000000-0005-0000-0000-000098250000}"/>
    <cellStyle name="20% - Accent1 2 3 3 3 2 2 3" xfId="9795" xr:uid="{00000000-0005-0000-0000-000099250000}"/>
    <cellStyle name="20% - Accent1 2 3 3 3 2 2 3 2" xfId="9796" xr:uid="{00000000-0005-0000-0000-00009A250000}"/>
    <cellStyle name="20% - Accent1 2 3 3 3 2 2 4" xfId="9797" xr:uid="{00000000-0005-0000-0000-00009B250000}"/>
    <cellStyle name="20% - Accent1 2 3 3 3 2 3" xfId="9798" xr:uid="{00000000-0005-0000-0000-00009C250000}"/>
    <cellStyle name="20% - Accent1 2 3 3 3 2 3 2" xfId="9799" xr:uid="{00000000-0005-0000-0000-00009D250000}"/>
    <cellStyle name="20% - Accent1 2 3 3 3 2 3 2 2" xfId="9800" xr:uid="{00000000-0005-0000-0000-00009E250000}"/>
    <cellStyle name="20% - Accent1 2 3 3 3 2 3 2 2 2" xfId="9801" xr:uid="{00000000-0005-0000-0000-00009F250000}"/>
    <cellStyle name="20% - Accent1 2 3 3 3 2 3 2 3" xfId="9802" xr:uid="{00000000-0005-0000-0000-0000A0250000}"/>
    <cellStyle name="20% - Accent1 2 3 3 3 2 3 3" xfId="9803" xr:uid="{00000000-0005-0000-0000-0000A1250000}"/>
    <cellStyle name="20% - Accent1 2 3 3 3 2 3 3 2" xfId="9804" xr:uid="{00000000-0005-0000-0000-0000A2250000}"/>
    <cellStyle name="20% - Accent1 2 3 3 3 2 3 4" xfId="9805" xr:uid="{00000000-0005-0000-0000-0000A3250000}"/>
    <cellStyle name="20% - Accent1 2 3 3 3 2 4" xfId="9806" xr:uid="{00000000-0005-0000-0000-0000A4250000}"/>
    <cellStyle name="20% - Accent1 2 3 3 3 2 4 2" xfId="9807" xr:uid="{00000000-0005-0000-0000-0000A5250000}"/>
    <cellStyle name="20% - Accent1 2 3 3 3 2 4 2 2" xfId="9808" xr:uid="{00000000-0005-0000-0000-0000A6250000}"/>
    <cellStyle name="20% - Accent1 2 3 3 3 2 4 2 2 2" xfId="9809" xr:uid="{00000000-0005-0000-0000-0000A7250000}"/>
    <cellStyle name="20% - Accent1 2 3 3 3 2 4 2 3" xfId="9810" xr:uid="{00000000-0005-0000-0000-0000A8250000}"/>
    <cellStyle name="20% - Accent1 2 3 3 3 2 4 3" xfId="9811" xr:uid="{00000000-0005-0000-0000-0000A9250000}"/>
    <cellStyle name="20% - Accent1 2 3 3 3 2 4 3 2" xfId="9812" xr:uid="{00000000-0005-0000-0000-0000AA250000}"/>
    <cellStyle name="20% - Accent1 2 3 3 3 2 4 4" xfId="9813" xr:uid="{00000000-0005-0000-0000-0000AB250000}"/>
    <cellStyle name="20% - Accent1 2 3 3 3 2 5" xfId="9814" xr:uid="{00000000-0005-0000-0000-0000AC250000}"/>
    <cellStyle name="20% - Accent1 2 3 3 3 2 5 2" xfId="9815" xr:uid="{00000000-0005-0000-0000-0000AD250000}"/>
    <cellStyle name="20% - Accent1 2 3 3 3 2 5 2 2" xfId="9816" xr:uid="{00000000-0005-0000-0000-0000AE250000}"/>
    <cellStyle name="20% - Accent1 2 3 3 3 2 5 3" xfId="9817" xr:uid="{00000000-0005-0000-0000-0000AF250000}"/>
    <cellStyle name="20% - Accent1 2 3 3 3 2 6" xfId="9818" xr:uid="{00000000-0005-0000-0000-0000B0250000}"/>
    <cellStyle name="20% - Accent1 2 3 3 3 2 6 2" xfId="9819" xr:uid="{00000000-0005-0000-0000-0000B1250000}"/>
    <cellStyle name="20% - Accent1 2 3 3 3 2 6 2 2" xfId="9820" xr:uid="{00000000-0005-0000-0000-0000B2250000}"/>
    <cellStyle name="20% - Accent1 2 3 3 3 2 6 3" xfId="9821" xr:uid="{00000000-0005-0000-0000-0000B3250000}"/>
    <cellStyle name="20% - Accent1 2 3 3 3 2 7" xfId="9822" xr:uid="{00000000-0005-0000-0000-0000B4250000}"/>
    <cellStyle name="20% - Accent1 2 3 3 3 2 7 2" xfId="9823" xr:uid="{00000000-0005-0000-0000-0000B5250000}"/>
    <cellStyle name="20% - Accent1 2 3 3 3 2 8" xfId="9824" xr:uid="{00000000-0005-0000-0000-0000B6250000}"/>
    <cellStyle name="20% - Accent1 2 3 3 3 2 8 2" xfId="9825" xr:uid="{00000000-0005-0000-0000-0000B7250000}"/>
    <cellStyle name="20% - Accent1 2 3 3 3 2 9" xfId="9826" xr:uid="{00000000-0005-0000-0000-0000B8250000}"/>
    <cellStyle name="20% - Accent1 2 3 3 3 3" xfId="9827" xr:uid="{00000000-0005-0000-0000-0000B9250000}"/>
    <cellStyle name="20% - Accent1 2 3 3 3 3 2" xfId="9828" xr:uid="{00000000-0005-0000-0000-0000BA250000}"/>
    <cellStyle name="20% - Accent1 2 3 3 3 3 2 2" xfId="9829" xr:uid="{00000000-0005-0000-0000-0000BB250000}"/>
    <cellStyle name="20% - Accent1 2 3 3 3 3 2 2 2" xfId="9830" xr:uid="{00000000-0005-0000-0000-0000BC250000}"/>
    <cellStyle name="20% - Accent1 2 3 3 3 3 2 2 2 2" xfId="9831" xr:uid="{00000000-0005-0000-0000-0000BD250000}"/>
    <cellStyle name="20% - Accent1 2 3 3 3 3 2 2 3" xfId="9832" xr:uid="{00000000-0005-0000-0000-0000BE250000}"/>
    <cellStyle name="20% - Accent1 2 3 3 3 3 2 3" xfId="9833" xr:uid="{00000000-0005-0000-0000-0000BF250000}"/>
    <cellStyle name="20% - Accent1 2 3 3 3 3 2 3 2" xfId="9834" xr:uid="{00000000-0005-0000-0000-0000C0250000}"/>
    <cellStyle name="20% - Accent1 2 3 3 3 3 2 4" xfId="9835" xr:uid="{00000000-0005-0000-0000-0000C1250000}"/>
    <cellStyle name="20% - Accent1 2 3 3 3 3 3" xfId="9836" xr:uid="{00000000-0005-0000-0000-0000C2250000}"/>
    <cellStyle name="20% - Accent1 2 3 3 3 3 3 2" xfId="9837" xr:uid="{00000000-0005-0000-0000-0000C3250000}"/>
    <cellStyle name="20% - Accent1 2 3 3 3 3 3 2 2" xfId="9838" xr:uid="{00000000-0005-0000-0000-0000C4250000}"/>
    <cellStyle name="20% - Accent1 2 3 3 3 3 3 2 2 2" xfId="9839" xr:uid="{00000000-0005-0000-0000-0000C5250000}"/>
    <cellStyle name="20% - Accent1 2 3 3 3 3 3 2 3" xfId="9840" xr:uid="{00000000-0005-0000-0000-0000C6250000}"/>
    <cellStyle name="20% - Accent1 2 3 3 3 3 3 3" xfId="9841" xr:uid="{00000000-0005-0000-0000-0000C7250000}"/>
    <cellStyle name="20% - Accent1 2 3 3 3 3 3 3 2" xfId="9842" xr:uid="{00000000-0005-0000-0000-0000C8250000}"/>
    <cellStyle name="20% - Accent1 2 3 3 3 3 3 4" xfId="9843" xr:uid="{00000000-0005-0000-0000-0000C9250000}"/>
    <cellStyle name="20% - Accent1 2 3 3 3 3 4" xfId="9844" xr:uid="{00000000-0005-0000-0000-0000CA250000}"/>
    <cellStyle name="20% - Accent1 2 3 3 3 3 4 2" xfId="9845" xr:uid="{00000000-0005-0000-0000-0000CB250000}"/>
    <cellStyle name="20% - Accent1 2 3 3 3 3 4 2 2" xfId="9846" xr:uid="{00000000-0005-0000-0000-0000CC250000}"/>
    <cellStyle name="20% - Accent1 2 3 3 3 3 4 2 2 2" xfId="9847" xr:uid="{00000000-0005-0000-0000-0000CD250000}"/>
    <cellStyle name="20% - Accent1 2 3 3 3 3 4 2 3" xfId="9848" xr:uid="{00000000-0005-0000-0000-0000CE250000}"/>
    <cellStyle name="20% - Accent1 2 3 3 3 3 4 3" xfId="9849" xr:uid="{00000000-0005-0000-0000-0000CF250000}"/>
    <cellStyle name="20% - Accent1 2 3 3 3 3 4 3 2" xfId="9850" xr:uid="{00000000-0005-0000-0000-0000D0250000}"/>
    <cellStyle name="20% - Accent1 2 3 3 3 3 4 4" xfId="9851" xr:uid="{00000000-0005-0000-0000-0000D1250000}"/>
    <cellStyle name="20% - Accent1 2 3 3 3 3 5" xfId="9852" xr:uid="{00000000-0005-0000-0000-0000D2250000}"/>
    <cellStyle name="20% - Accent1 2 3 3 3 3 5 2" xfId="9853" xr:uid="{00000000-0005-0000-0000-0000D3250000}"/>
    <cellStyle name="20% - Accent1 2 3 3 3 3 5 2 2" xfId="9854" xr:uid="{00000000-0005-0000-0000-0000D4250000}"/>
    <cellStyle name="20% - Accent1 2 3 3 3 3 5 3" xfId="9855" xr:uid="{00000000-0005-0000-0000-0000D5250000}"/>
    <cellStyle name="20% - Accent1 2 3 3 3 3 6" xfId="9856" xr:uid="{00000000-0005-0000-0000-0000D6250000}"/>
    <cellStyle name="20% - Accent1 2 3 3 3 3 6 2" xfId="9857" xr:uid="{00000000-0005-0000-0000-0000D7250000}"/>
    <cellStyle name="20% - Accent1 2 3 3 3 3 6 2 2" xfId="9858" xr:uid="{00000000-0005-0000-0000-0000D8250000}"/>
    <cellStyle name="20% - Accent1 2 3 3 3 3 6 3" xfId="9859" xr:uid="{00000000-0005-0000-0000-0000D9250000}"/>
    <cellStyle name="20% - Accent1 2 3 3 3 3 7" xfId="9860" xr:uid="{00000000-0005-0000-0000-0000DA250000}"/>
    <cellStyle name="20% - Accent1 2 3 3 3 3 7 2" xfId="9861" xr:uid="{00000000-0005-0000-0000-0000DB250000}"/>
    <cellStyle name="20% - Accent1 2 3 3 3 3 8" xfId="9862" xr:uid="{00000000-0005-0000-0000-0000DC250000}"/>
    <cellStyle name="20% - Accent1 2 3 3 3 3 8 2" xfId="9863" xr:uid="{00000000-0005-0000-0000-0000DD250000}"/>
    <cellStyle name="20% - Accent1 2 3 3 3 3 9" xfId="9864" xr:uid="{00000000-0005-0000-0000-0000DE250000}"/>
    <cellStyle name="20% - Accent1 2 3 3 3 4" xfId="9865" xr:uid="{00000000-0005-0000-0000-0000DF250000}"/>
    <cellStyle name="20% - Accent1 2 3 3 3 4 2" xfId="9866" xr:uid="{00000000-0005-0000-0000-0000E0250000}"/>
    <cellStyle name="20% - Accent1 2 3 3 3 4 2 2" xfId="9867" xr:uid="{00000000-0005-0000-0000-0000E1250000}"/>
    <cellStyle name="20% - Accent1 2 3 3 3 4 2 2 2" xfId="9868" xr:uid="{00000000-0005-0000-0000-0000E2250000}"/>
    <cellStyle name="20% - Accent1 2 3 3 3 4 2 3" xfId="9869" xr:uid="{00000000-0005-0000-0000-0000E3250000}"/>
    <cellStyle name="20% - Accent1 2 3 3 3 4 3" xfId="9870" xr:uid="{00000000-0005-0000-0000-0000E4250000}"/>
    <cellStyle name="20% - Accent1 2 3 3 3 4 3 2" xfId="9871" xr:uid="{00000000-0005-0000-0000-0000E5250000}"/>
    <cellStyle name="20% - Accent1 2 3 3 3 4 4" xfId="9872" xr:uid="{00000000-0005-0000-0000-0000E6250000}"/>
    <cellStyle name="20% - Accent1 2 3 3 3 5" xfId="9873" xr:uid="{00000000-0005-0000-0000-0000E7250000}"/>
    <cellStyle name="20% - Accent1 2 3 3 3 5 2" xfId="9874" xr:uid="{00000000-0005-0000-0000-0000E8250000}"/>
    <cellStyle name="20% - Accent1 2 3 3 3 5 2 2" xfId="9875" xr:uid="{00000000-0005-0000-0000-0000E9250000}"/>
    <cellStyle name="20% - Accent1 2 3 3 3 5 2 2 2" xfId="9876" xr:uid="{00000000-0005-0000-0000-0000EA250000}"/>
    <cellStyle name="20% - Accent1 2 3 3 3 5 2 3" xfId="9877" xr:uid="{00000000-0005-0000-0000-0000EB250000}"/>
    <cellStyle name="20% - Accent1 2 3 3 3 5 3" xfId="9878" xr:uid="{00000000-0005-0000-0000-0000EC250000}"/>
    <cellStyle name="20% - Accent1 2 3 3 3 5 3 2" xfId="9879" xr:uid="{00000000-0005-0000-0000-0000ED250000}"/>
    <cellStyle name="20% - Accent1 2 3 3 3 5 4" xfId="9880" xr:uid="{00000000-0005-0000-0000-0000EE250000}"/>
    <cellStyle name="20% - Accent1 2 3 3 3 6" xfId="9881" xr:uid="{00000000-0005-0000-0000-0000EF250000}"/>
    <cellStyle name="20% - Accent1 2 3 3 3 6 2" xfId="9882" xr:uid="{00000000-0005-0000-0000-0000F0250000}"/>
    <cellStyle name="20% - Accent1 2 3 3 3 6 2 2" xfId="9883" xr:uid="{00000000-0005-0000-0000-0000F1250000}"/>
    <cellStyle name="20% - Accent1 2 3 3 3 6 2 2 2" xfId="9884" xr:uid="{00000000-0005-0000-0000-0000F2250000}"/>
    <cellStyle name="20% - Accent1 2 3 3 3 6 2 3" xfId="9885" xr:uid="{00000000-0005-0000-0000-0000F3250000}"/>
    <cellStyle name="20% - Accent1 2 3 3 3 6 3" xfId="9886" xr:uid="{00000000-0005-0000-0000-0000F4250000}"/>
    <cellStyle name="20% - Accent1 2 3 3 3 6 3 2" xfId="9887" xr:uid="{00000000-0005-0000-0000-0000F5250000}"/>
    <cellStyle name="20% - Accent1 2 3 3 3 6 4" xfId="9888" xr:uid="{00000000-0005-0000-0000-0000F6250000}"/>
    <cellStyle name="20% - Accent1 2 3 3 3 7" xfId="9889" xr:uid="{00000000-0005-0000-0000-0000F7250000}"/>
    <cellStyle name="20% - Accent1 2 3 3 3 7 2" xfId="9890" xr:uid="{00000000-0005-0000-0000-0000F8250000}"/>
    <cellStyle name="20% - Accent1 2 3 3 3 7 2 2" xfId="9891" xr:uid="{00000000-0005-0000-0000-0000F9250000}"/>
    <cellStyle name="20% - Accent1 2 3 3 3 7 3" xfId="9892" xr:uid="{00000000-0005-0000-0000-0000FA250000}"/>
    <cellStyle name="20% - Accent1 2 3 3 3 8" xfId="9893" xr:uid="{00000000-0005-0000-0000-0000FB250000}"/>
    <cellStyle name="20% - Accent1 2 3 3 3 8 2" xfId="9894" xr:uid="{00000000-0005-0000-0000-0000FC250000}"/>
    <cellStyle name="20% - Accent1 2 3 3 3 8 2 2" xfId="9895" xr:uid="{00000000-0005-0000-0000-0000FD250000}"/>
    <cellStyle name="20% - Accent1 2 3 3 3 8 3" xfId="9896" xr:uid="{00000000-0005-0000-0000-0000FE250000}"/>
    <cellStyle name="20% - Accent1 2 3 3 3 9" xfId="9897" xr:uid="{00000000-0005-0000-0000-0000FF250000}"/>
    <cellStyle name="20% - Accent1 2 3 3 3 9 2" xfId="9898" xr:uid="{00000000-0005-0000-0000-000000260000}"/>
    <cellStyle name="20% - Accent1 2 3 3 4" xfId="9899" xr:uid="{00000000-0005-0000-0000-000001260000}"/>
    <cellStyle name="20% - Accent1 2 3 3 4 10" xfId="9900" xr:uid="{00000000-0005-0000-0000-000002260000}"/>
    <cellStyle name="20% - Accent1 2 3 3 4 10 2" xfId="9901" xr:uid="{00000000-0005-0000-0000-000003260000}"/>
    <cellStyle name="20% - Accent1 2 3 3 4 11" xfId="9902" xr:uid="{00000000-0005-0000-0000-000004260000}"/>
    <cellStyle name="20% - Accent1 2 3 3 4 2" xfId="9903" xr:uid="{00000000-0005-0000-0000-000005260000}"/>
    <cellStyle name="20% - Accent1 2 3 3 4 2 2" xfId="9904" xr:uid="{00000000-0005-0000-0000-000006260000}"/>
    <cellStyle name="20% - Accent1 2 3 3 4 2 2 2" xfId="9905" xr:uid="{00000000-0005-0000-0000-000007260000}"/>
    <cellStyle name="20% - Accent1 2 3 3 4 2 2 2 2" xfId="9906" xr:uid="{00000000-0005-0000-0000-000008260000}"/>
    <cellStyle name="20% - Accent1 2 3 3 4 2 2 2 2 2" xfId="9907" xr:uid="{00000000-0005-0000-0000-000009260000}"/>
    <cellStyle name="20% - Accent1 2 3 3 4 2 2 2 3" xfId="9908" xr:uid="{00000000-0005-0000-0000-00000A260000}"/>
    <cellStyle name="20% - Accent1 2 3 3 4 2 2 3" xfId="9909" xr:uid="{00000000-0005-0000-0000-00000B260000}"/>
    <cellStyle name="20% - Accent1 2 3 3 4 2 2 3 2" xfId="9910" xr:uid="{00000000-0005-0000-0000-00000C260000}"/>
    <cellStyle name="20% - Accent1 2 3 3 4 2 2 4" xfId="9911" xr:uid="{00000000-0005-0000-0000-00000D260000}"/>
    <cellStyle name="20% - Accent1 2 3 3 4 2 3" xfId="9912" xr:uid="{00000000-0005-0000-0000-00000E260000}"/>
    <cellStyle name="20% - Accent1 2 3 3 4 2 3 2" xfId="9913" xr:uid="{00000000-0005-0000-0000-00000F260000}"/>
    <cellStyle name="20% - Accent1 2 3 3 4 2 3 2 2" xfId="9914" xr:uid="{00000000-0005-0000-0000-000010260000}"/>
    <cellStyle name="20% - Accent1 2 3 3 4 2 3 2 2 2" xfId="9915" xr:uid="{00000000-0005-0000-0000-000011260000}"/>
    <cellStyle name="20% - Accent1 2 3 3 4 2 3 2 3" xfId="9916" xr:uid="{00000000-0005-0000-0000-000012260000}"/>
    <cellStyle name="20% - Accent1 2 3 3 4 2 3 3" xfId="9917" xr:uid="{00000000-0005-0000-0000-000013260000}"/>
    <cellStyle name="20% - Accent1 2 3 3 4 2 3 3 2" xfId="9918" xr:uid="{00000000-0005-0000-0000-000014260000}"/>
    <cellStyle name="20% - Accent1 2 3 3 4 2 3 4" xfId="9919" xr:uid="{00000000-0005-0000-0000-000015260000}"/>
    <cellStyle name="20% - Accent1 2 3 3 4 2 4" xfId="9920" xr:uid="{00000000-0005-0000-0000-000016260000}"/>
    <cellStyle name="20% - Accent1 2 3 3 4 2 4 2" xfId="9921" xr:uid="{00000000-0005-0000-0000-000017260000}"/>
    <cellStyle name="20% - Accent1 2 3 3 4 2 4 2 2" xfId="9922" xr:uid="{00000000-0005-0000-0000-000018260000}"/>
    <cellStyle name="20% - Accent1 2 3 3 4 2 4 2 2 2" xfId="9923" xr:uid="{00000000-0005-0000-0000-000019260000}"/>
    <cellStyle name="20% - Accent1 2 3 3 4 2 4 2 3" xfId="9924" xr:uid="{00000000-0005-0000-0000-00001A260000}"/>
    <cellStyle name="20% - Accent1 2 3 3 4 2 4 3" xfId="9925" xr:uid="{00000000-0005-0000-0000-00001B260000}"/>
    <cellStyle name="20% - Accent1 2 3 3 4 2 4 3 2" xfId="9926" xr:uid="{00000000-0005-0000-0000-00001C260000}"/>
    <cellStyle name="20% - Accent1 2 3 3 4 2 4 4" xfId="9927" xr:uid="{00000000-0005-0000-0000-00001D260000}"/>
    <cellStyle name="20% - Accent1 2 3 3 4 2 5" xfId="9928" xr:uid="{00000000-0005-0000-0000-00001E260000}"/>
    <cellStyle name="20% - Accent1 2 3 3 4 2 5 2" xfId="9929" xr:uid="{00000000-0005-0000-0000-00001F260000}"/>
    <cellStyle name="20% - Accent1 2 3 3 4 2 5 2 2" xfId="9930" xr:uid="{00000000-0005-0000-0000-000020260000}"/>
    <cellStyle name="20% - Accent1 2 3 3 4 2 5 3" xfId="9931" xr:uid="{00000000-0005-0000-0000-000021260000}"/>
    <cellStyle name="20% - Accent1 2 3 3 4 2 6" xfId="9932" xr:uid="{00000000-0005-0000-0000-000022260000}"/>
    <cellStyle name="20% - Accent1 2 3 3 4 2 6 2" xfId="9933" xr:uid="{00000000-0005-0000-0000-000023260000}"/>
    <cellStyle name="20% - Accent1 2 3 3 4 2 6 2 2" xfId="9934" xr:uid="{00000000-0005-0000-0000-000024260000}"/>
    <cellStyle name="20% - Accent1 2 3 3 4 2 6 3" xfId="9935" xr:uid="{00000000-0005-0000-0000-000025260000}"/>
    <cellStyle name="20% - Accent1 2 3 3 4 2 7" xfId="9936" xr:uid="{00000000-0005-0000-0000-000026260000}"/>
    <cellStyle name="20% - Accent1 2 3 3 4 2 7 2" xfId="9937" xr:uid="{00000000-0005-0000-0000-000027260000}"/>
    <cellStyle name="20% - Accent1 2 3 3 4 2 8" xfId="9938" xr:uid="{00000000-0005-0000-0000-000028260000}"/>
    <cellStyle name="20% - Accent1 2 3 3 4 2 8 2" xfId="9939" xr:uid="{00000000-0005-0000-0000-000029260000}"/>
    <cellStyle name="20% - Accent1 2 3 3 4 2 9" xfId="9940" xr:uid="{00000000-0005-0000-0000-00002A260000}"/>
    <cellStyle name="20% - Accent1 2 3 3 4 3" xfId="9941" xr:uid="{00000000-0005-0000-0000-00002B260000}"/>
    <cellStyle name="20% - Accent1 2 3 3 4 3 2" xfId="9942" xr:uid="{00000000-0005-0000-0000-00002C260000}"/>
    <cellStyle name="20% - Accent1 2 3 3 4 3 2 2" xfId="9943" xr:uid="{00000000-0005-0000-0000-00002D260000}"/>
    <cellStyle name="20% - Accent1 2 3 3 4 3 2 2 2" xfId="9944" xr:uid="{00000000-0005-0000-0000-00002E260000}"/>
    <cellStyle name="20% - Accent1 2 3 3 4 3 2 2 2 2" xfId="9945" xr:uid="{00000000-0005-0000-0000-00002F260000}"/>
    <cellStyle name="20% - Accent1 2 3 3 4 3 2 2 3" xfId="9946" xr:uid="{00000000-0005-0000-0000-000030260000}"/>
    <cellStyle name="20% - Accent1 2 3 3 4 3 2 3" xfId="9947" xr:uid="{00000000-0005-0000-0000-000031260000}"/>
    <cellStyle name="20% - Accent1 2 3 3 4 3 2 3 2" xfId="9948" xr:uid="{00000000-0005-0000-0000-000032260000}"/>
    <cellStyle name="20% - Accent1 2 3 3 4 3 2 4" xfId="9949" xr:uid="{00000000-0005-0000-0000-000033260000}"/>
    <cellStyle name="20% - Accent1 2 3 3 4 3 3" xfId="9950" xr:uid="{00000000-0005-0000-0000-000034260000}"/>
    <cellStyle name="20% - Accent1 2 3 3 4 3 3 2" xfId="9951" xr:uid="{00000000-0005-0000-0000-000035260000}"/>
    <cellStyle name="20% - Accent1 2 3 3 4 3 3 2 2" xfId="9952" xr:uid="{00000000-0005-0000-0000-000036260000}"/>
    <cellStyle name="20% - Accent1 2 3 3 4 3 3 2 2 2" xfId="9953" xr:uid="{00000000-0005-0000-0000-000037260000}"/>
    <cellStyle name="20% - Accent1 2 3 3 4 3 3 2 3" xfId="9954" xr:uid="{00000000-0005-0000-0000-000038260000}"/>
    <cellStyle name="20% - Accent1 2 3 3 4 3 3 3" xfId="9955" xr:uid="{00000000-0005-0000-0000-000039260000}"/>
    <cellStyle name="20% - Accent1 2 3 3 4 3 3 3 2" xfId="9956" xr:uid="{00000000-0005-0000-0000-00003A260000}"/>
    <cellStyle name="20% - Accent1 2 3 3 4 3 3 4" xfId="9957" xr:uid="{00000000-0005-0000-0000-00003B260000}"/>
    <cellStyle name="20% - Accent1 2 3 3 4 3 4" xfId="9958" xr:uid="{00000000-0005-0000-0000-00003C260000}"/>
    <cellStyle name="20% - Accent1 2 3 3 4 3 4 2" xfId="9959" xr:uid="{00000000-0005-0000-0000-00003D260000}"/>
    <cellStyle name="20% - Accent1 2 3 3 4 3 4 2 2" xfId="9960" xr:uid="{00000000-0005-0000-0000-00003E260000}"/>
    <cellStyle name="20% - Accent1 2 3 3 4 3 4 2 2 2" xfId="9961" xr:uid="{00000000-0005-0000-0000-00003F260000}"/>
    <cellStyle name="20% - Accent1 2 3 3 4 3 4 2 3" xfId="9962" xr:uid="{00000000-0005-0000-0000-000040260000}"/>
    <cellStyle name="20% - Accent1 2 3 3 4 3 4 3" xfId="9963" xr:uid="{00000000-0005-0000-0000-000041260000}"/>
    <cellStyle name="20% - Accent1 2 3 3 4 3 4 3 2" xfId="9964" xr:uid="{00000000-0005-0000-0000-000042260000}"/>
    <cellStyle name="20% - Accent1 2 3 3 4 3 4 4" xfId="9965" xr:uid="{00000000-0005-0000-0000-000043260000}"/>
    <cellStyle name="20% - Accent1 2 3 3 4 3 5" xfId="9966" xr:uid="{00000000-0005-0000-0000-000044260000}"/>
    <cellStyle name="20% - Accent1 2 3 3 4 3 5 2" xfId="9967" xr:uid="{00000000-0005-0000-0000-000045260000}"/>
    <cellStyle name="20% - Accent1 2 3 3 4 3 5 2 2" xfId="9968" xr:uid="{00000000-0005-0000-0000-000046260000}"/>
    <cellStyle name="20% - Accent1 2 3 3 4 3 5 3" xfId="9969" xr:uid="{00000000-0005-0000-0000-000047260000}"/>
    <cellStyle name="20% - Accent1 2 3 3 4 3 6" xfId="9970" xr:uid="{00000000-0005-0000-0000-000048260000}"/>
    <cellStyle name="20% - Accent1 2 3 3 4 3 6 2" xfId="9971" xr:uid="{00000000-0005-0000-0000-000049260000}"/>
    <cellStyle name="20% - Accent1 2 3 3 4 3 6 2 2" xfId="9972" xr:uid="{00000000-0005-0000-0000-00004A260000}"/>
    <cellStyle name="20% - Accent1 2 3 3 4 3 6 3" xfId="9973" xr:uid="{00000000-0005-0000-0000-00004B260000}"/>
    <cellStyle name="20% - Accent1 2 3 3 4 3 7" xfId="9974" xr:uid="{00000000-0005-0000-0000-00004C260000}"/>
    <cellStyle name="20% - Accent1 2 3 3 4 3 7 2" xfId="9975" xr:uid="{00000000-0005-0000-0000-00004D260000}"/>
    <cellStyle name="20% - Accent1 2 3 3 4 3 8" xfId="9976" xr:uid="{00000000-0005-0000-0000-00004E260000}"/>
    <cellStyle name="20% - Accent1 2 3 3 4 3 8 2" xfId="9977" xr:uid="{00000000-0005-0000-0000-00004F260000}"/>
    <cellStyle name="20% - Accent1 2 3 3 4 3 9" xfId="9978" xr:uid="{00000000-0005-0000-0000-000050260000}"/>
    <cellStyle name="20% - Accent1 2 3 3 4 4" xfId="9979" xr:uid="{00000000-0005-0000-0000-000051260000}"/>
    <cellStyle name="20% - Accent1 2 3 3 4 4 2" xfId="9980" xr:uid="{00000000-0005-0000-0000-000052260000}"/>
    <cellStyle name="20% - Accent1 2 3 3 4 4 2 2" xfId="9981" xr:uid="{00000000-0005-0000-0000-000053260000}"/>
    <cellStyle name="20% - Accent1 2 3 3 4 4 2 2 2" xfId="9982" xr:uid="{00000000-0005-0000-0000-000054260000}"/>
    <cellStyle name="20% - Accent1 2 3 3 4 4 2 3" xfId="9983" xr:uid="{00000000-0005-0000-0000-000055260000}"/>
    <cellStyle name="20% - Accent1 2 3 3 4 4 3" xfId="9984" xr:uid="{00000000-0005-0000-0000-000056260000}"/>
    <cellStyle name="20% - Accent1 2 3 3 4 4 3 2" xfId="9985" xr:uid="{00000000-0005-0000-0000-000057260000}"/>
    <cellStyle name="20% - Accent1 2 3 3 4 4 4" xfId="9986" xr:uid="{00000000-0005-0000-0000-000058260000}"/>
    <cellStyle name="20% - Accent1 2 3 3 4 5" xfId="9987" xr:uid="{00000000-0005-0000-0000-000059260000}"/>
    <cellStyle name="20% - Accent1 2 3 3 4 5 2" xfId="9988" xr:uid="{00000000-0005-0000-0000-00005A260000}"/>
    <cellStyle name="20% - Accent1 2 3 3 4 5 2 2" xfId="9989" xr:uid="{00000000-0005-0000-0000-00005B260000}"/>
    <cellStyle name="20% - Accent1 2 3 3 4 5 2 2 2" xfId="9990" xr:uid="{00000000-0005-0000-0000-00005C260000}"/>
    <cellStyle name="20% - Accent1 2 3 3 4 5 2 3" xfId="9991" xr:uid="{00000000-0005-0000-0000-00005D260000}"/>
    <cellStyle name="20% - Accent1 2 3 3 4 5 3" xfId="9992" xr:uid="{00000000-0005-0000-0000-00005E260000}"/>
    <cellStyle name="20% - Accent1 2 3 3 4 5 3 2" xfId="9993" xr:uid="{00000000-0005-0000-0000-00005F260000}"/>
    <cellStyle name="20% - Accent1 2 3 3 4 5 4" xfId="9994" xr:uid="{00000000-0005-0000-0000-000060260000}"/>
    <cellStyle name="20% - Accent1 2 3 3 4 6" xfId="9995" xr:uid="{00000000-0005-0000-0000-000061260000}"/>
    <cellStyle name="20% - Accent1 2 3 3 4 6 2" xfId="9996" xr:uid="{00000000-0005-0000-0000-000062260000}"/>
    <cellStyle name="20% - Accent1 2 3 3 4 6 2 2" xfId="9997" xr:uid="{00000000-0005-0000-0000-000063260000}"/>
    <cellStyle name="20% - Accent1 2 3 3 4 6 2 2 2" xfId="9998" xr:uid="{00000000-0005-0000-0000-000064260000}"/>
    <cellStyle name="20% - Accent1 2 3 3 4 6 2 3" xfId="9999" xr:uid="{00000000-0005-0000-0000-000065260000}"/>
    <cellStyle name="20% - Accent1 2 3 3 4 6 3" xfId="10000" xr:uid="{00000000-0005-0000-0000-000066260000}"/>
    <cellStyle name="20% - Accent1 2 3 3 4 6 3 2" xfId="10001" xr:uid="{00000000-0005-0000-0000-000067260000}"/>
    <cellStyle name="20% - Accent1 2 3 3 4 6 4" xfId="10002" xr:uid="{00000000-0005-0000-0000-000068260000}"/>
    <cellStyle name="20% - Accent1 2 3 3 4 7" xfId="10003" xr:uid="{00000000-0005-0000-0000-000069260000}"/>
    <cellStyle name="20% - Accent1 2 3 3 4 7 2" xfId="10004" xr:uid="{00000000-0005-0000-0000-00006A260000}"/>
    <cellStyle name="20% - Accent1 2 3 3 4 7 2 2" xfId="10005" xr:uid="{00000000-0005-0000-0000-00006B260000}"/>
    <cellStyle name="20% - Accent1 2 3 3 4 7 3" xfId="10006" xr:uid="{00000000-0005-0000-0000-00006C260000}"/>
    <cellStyle name="20% - Accent1 2 3 3 4 8" xfId="10007" xr:uid="{00000000-0005-0000-0000-00006D260000}"/>
    <cellStyle name="20% - Accent1 2 3 3 4 8 2" xfId="10008" xr:uid="{00000000-0005-0000-0000-00006E260000}"/>
    <cellStyle name="20% - Accent1 2 3 3 4 8 2 2" xfId="10009" xr:uid="{00000000-0005-0000-0000-00006F260000}"/>
    <cellStyle name="20% - Accent1 2 3 3 4 8 3" xfId="10010" xr:uid="{00000000-0005-0000-0000-000070260000}"/>
    <cellStyle name="20% - Accent1 2 3 3 4 9" xfId="10011" xr:uid="{00000000-0005-0000-0000-000071260000}"/>
    <cellStyle name="20% - Accent1 2 3 3 4 9 2" xfId="10012" xr:uid="{00000000-0005-0000-0000-000072260000}"/>
    <cellStyle name="20% - Accent1 2 3 3 5" xfId="10013" xr:uid="{00000000-0005-0000-0000-000073260000}"/>
    <cellStyle name="20% - Accent1 2 3 3 5 2" xfId="10014" xr:uid="{00000000-0005-0000-0000-000074260000}"/>
    <cellStyle name="20% - Accent1 2 3 3 5 2 2" xfId="10015" xr:uid="{00000000-0005-0000-0000-000075260000}"/>
    <cellStyle name="20% - Accent1 2 3 3 5 2 2 2" xfId="10016" xr:uid="{00000000-0005-0000-0000-000076260000}"/>
    <cellStyle name="20% - Accent1 2 3 3 5 2 2 2 2" xfId="10017" xr:uid="{00000000-0005-0000-0000-000077260000}"/>
    <cellStyle name="20% - Accent1 2 3 3 5 2 2 3" xfId="10018" xr:uid="{00000000-0005-0000-0000-000078260000}"/>
    <cellStyle name="20% - Accent1 2 3 3 5 2 3" xfId="10019" xr:uid="{00000000-0005-0000-0000-000079260000}"/>
    <cellStyle name="20% - Accent1 2 3 3 5 2 3 2" xfId="10020" xr:uid="{00000000-0005-0000-0000-00007A260000}"/>
    <cellStyle name="20% - Accent1 2 3 3 5 2 4" xfId="10021" xr:uid="{00000000-0005-0000-0000-00007B260000}"/>
    <cellStyle name="20% - Accent1 2 3 3 5 3" xfId="10022" xr:uid="{00000000-0005-0000-0000-00007C260000}"/>
    <cellStyle name="20% - Accent1 2 3 3 5 3 2" xfId="10023" xr:uid="{00000000-0005-0000-0000-00007D260000}"/>
    <cellStyle name="20% - Accent1 2 3 3 5 3 2 2" xfId="10024" xr:uid="{00000000-0005-0000-0000-00007E260000}"/>
    <cellStyle name="20% - Accent1 2 3 3 5 3 2 2 2" xfId="10025" xr:uid="{00000000-0005-0000-0000-00007F260000}"/>
    <cellStyle name="20% - Accent1 2 3 3 5 3 2 3" xfId="10026" xr:uid="{00000000-0005-0000-0000-000080260000}"/>
    <cellStyle name="20% - Accent1 2 3 3 5 3 3" xfId="10027" xr:uid="{00000000-0005-0000-0000-000081260000}"/>
    <cellStyle name="20% - Accent1 2 3 3 5 3 3 2" xfId="10028" xr:uid="{00000000-0005-0000-0000-000082260000}"/>
    <cellStyle name="20% - Accent1 2 3 3 5 3 4" xfId="10029" xr:uid="{00000000-0005-0000-0000-000083260000}"/>
    <cellStyle name="20% - Accent1 2 3 3 5 4" xfId="10030" xr:uid="{00000000-0005-0000-0000-000084260000}"/>
    <cellStyle name="20% - Accent1 2 3 3 5 4 2" xfId="10031" xr:uid="{00000000-0005-0000-0000-000085260000}"/>
    <cellStyle name="20% - Accent1 2 3 3 5 4 2 2" xfId="10032" xr:uid="{00000000-0005-0000-0000-000086260000}"/>
    <cellStyle name="20% - Accent1 2 3 3 5 4 2 2 2" xfId="10033" xr:uid="{00000000-0005-0000-0000-000087260000}"/>
    <cellStyle name="20% - Accent1 2 3 3 5 4 2 3" xfId="10034" xr:uid="{00000000-0005-0000-0000-000088260000}"/>
    <cellStyle name="20% - Accent1 2 3 3 5 4 3" xfId="10035" xr:uid="{00000000-0005-0000-0000-000089260000}"/>
    <cellStyle name="20% - Accent1 2 3 3 5 4 3 2" xfId="10036" xr:uid="{00000000-0005-0000-0000-00008A260000}"/>
    <cellStyle name="20% - Accent1 2 3 3 5 4 4" xfId="10037" xr:uid="{00000000-0005-0000-0000-00008B260000}"/>
    <cellStyle name="20% - Accent1 2 3 3 5 5" xfId="10038" xr:uid="{00000000-0005-0000-0000-00008C260000}"/>
    <cellStyle name="20% - Accent1 2 3 3 5 5 2" xfId="10039" xr:uid="{00000000-0005-0000-0000-00008D260000}"/>
    <cellStyle name="20% - Accent1 2 3 3 5 5 2 2" xfId="10040" xr:uid="{00000000-0005-0000-0000-00008E260000}"/>
    <cellStyle name="20% - Accent1 2 3 3 5 5 3" xfId="10041" xr:uid="{00000000-0005-0000-0000-00008F260000}"/>
    <cellStyle name="20% - Accent1 2 3 3 5 6" xfId="10042" xr:uid="{00000000-0005-0000-0000-000090260000}"/>
    <cellStyle name="20% - Accent1 2 3 3 5 6 2" xfId="10043" xr:uid="{00000000-0005-0000-0000-000091260000}"/>
    <cellStyle name="20% - Accent1 2 3 3 5 6 2 2" xfId="10044" xr:uid="{00000000-0005-0000-0000-000092260000}"/>
    <cellStyle name="20% - Accent1 2 3 3 5 6 3" xfId="10045" xr:uid="{00000000-0005-0000-0000-000093260000}"/>
    <cellStyle name="20% - Accent1 2 3 3 5 7" xfId="10046" xr:uid="{00000000-0005-0000-0000-000094260000}"/>
    <cellStyle name="20% - Accent1 2 3 3 5 7 2" xfId="10047" xr:uid="{00000000-0005-0000-0000-000095260000}"/>
    <cellStyle name="20% - Accent1 2 3 3 5 8" xfId="10048" xr:uid="{00000000-0005-0000-0000-000096260000}"/>
    <cellStyle name="20% - Accent1 2 3 3 5 8 2" xfId="10049" xr:uid="{00000000-0005-0000-0000-000097260000}"/>
    <cellStyle name="20% - Accent1 2 3 3 5 9" xfId="10050" xr:uid="{00000000-0005-0000-0000-000098260000}"/>
    <cellStyle name="20% - Accent1 2 3 3 6" xfId="10051" xr:uid="{00000000-0005-0000-0000-000099260000}"/>
    <cellStyle name="20% - Accent1 2 3 3 6 2" xfId="10052" xr:uid="{00000000-0005-0000-0000-00009A260000}"/>
    <cellStyle name="20% - Accent1 2 3 3 6 2 2" xfId="10053" xr:uid="{00000000-0005-0000-0000-00009B260000}"/>
    <cellStyle name="20% - Accent1 2 3 3 6 2 2 2" xfId="10054" xr:uid="{00000000-0005-0000-0000-00009C260000}"/>
    <cellStyle name="20% - Accent1 2 3 3 6 2 2 2 2" xfId="10055" xr:uid="{00000000-0005-0000-0000-00009D260000}"/>
    <cellStyle name="20% - Accent1 2 3 3 6 2 2 3" xfId="10056" xr:uid="{00000000-0005-0000-0000-00009E260000}"/>
    <cellStyle name="20% - Accent1 2 3 3 6 2 3" xfId="10057" xr:uid="{00000000-0005-0000-0000-00009F260000}"/>
    <cellStyle name="20% - Accent1 2 3 3 6 2 3 2" xfId="10058" xr:uid="{00000000-0005-0000-0000-0000A0260000}"/>
    <cellStyle name="20% - Accent1 2 3 3 6 2 4" xfId="10059" xr:uid="{00000000-0005-0000-0000-0000A1260000}"/>
    <cellStyle name="20% - Accent1 2 3 3 6 3" xfId="10060" xr:uid="{00000000-0005-0000-0000-0000A2260000}"/>
    <cellStyle name="20% - Accent1 2 3 3 6 3 2" xfId="10061" xr:uid="{00000000-0005-0000-0000-0000A3260000}"/>
    <cellStyle name="20% - Accent1 2 3 3 6 3 2 2" xfId="10062" xr:uid="{00000000-0005-0000-0000-0000A4260000}"/>
    <cellStyle name="20% - Accent1 2 3 3 6 3 2 2 2" xfId="10063" xr:uid="{00000000-0005-0000-0000-0000A5260000}"/>
    <cellStyle name="20% - Accent1 2 3 3 6 3 2 3" xfId="10064" xr:uid="{00000000-0005-0000-0000-0000A6260000}"/>
    <cellStyle name="20% - Accent1 2 3 3 6 3 3" xfId="10065" xr:uid="{00000000-0005-0000-0000-0000A7260000}"/>
    <cellStyle name="20% - Accent1 2 3 3 6 3 3 2" xfId="10066" xr:uid="{00000000-0005-0000-0000-0000A8260000}"/>
    <cellStyle name="20% - Accent1 2 3 3 6 3 4" xfId="10067" xr:uid="{00000000-0005-0000-0000-0000A9260000}"/>
    <cellStyle name="20% - Accent1 2 3 3 6 4" xfId="10068" xr:uid="{00000000-0005-0000-0000-0000AA260000}"/>
    <cellStyle name="20% - Accent1 2 3 3 6 4 2" xfId="10069" xr:uid="{00000000-0005-0000-0000-0000AB260000}"/>
    <cellStyle name="20% - Accent1 2 3 3 6 4 2 2" xfId="10070" xr:uid="{00000000-0005-0000-0000-0000AC260000}"/>
    <cellStyle name="20% - Accent1 2 3 3 6 4 2 2 2" xfId="10071" xr:uid="{00000000-0005-0000-0000-0000AD260000}"/>
    <cellStyle name="20% - Accent1 2 3 3 6 4 2 3" xfId="10072" xr:uid="{00000000-0005-0000-0000-0000AE260000}"/>
    <cellStyle name="20% - Accent1 2 3 3 6 4 3" xfId="10073" xr:uid="{00000000-0005-0000-0000-0000AF260000}"/>
    <cellStyle name="20% - Accent1 2 3 3 6 4 3 2" xfId="10074" xr:uid="{00000000-0005-0000-0000-0000B0260000}"/>
    <cellStyle name="20% - Accent1 2 3 3 6 4 4" xfId="10075" xr:uid="{00000000-0005-0000-0000-0000B1260000}"/>
    <cellStyle name="20% - Accent1 2 3 3 6 5" xfId="10076" xr:uid="{00000000-0005-0000-0000-0000B2260000}"/>
    <cellStyle name="20% - Accent1 2 3 3 6 5 2" xfId="10077" xr:uid="{00000000-0005-0000-0000-0000B3260000}"/>
    <cellStyle name="20% - Accent1 2 3 3 6 5 2 2" xfId="10078" xr:uid="{00000000-0005-0000-0000-0000B4260000}"/>
    <cellStyle name="20% - Accent1 2 3 3 6 5 3" xfId="10079" xr:uid="{00000000-0005-0000-0000-0000B5260000}"/>
    <cellStyle name="20% - Accent1 2 3 3 6 6" xfId="10080" xr:uid="{00000000-0005-0000-0000-0000B6260000}"/>
    <cellStyle name="20% - Accent1 2 3 3 6 6 2" xfId="10081" xr:uid="{00000000-0005-0000-0000-0000B7260000}"/>
    <cellStyle name="20% - Accent1 2 3 3 6 6 2 2" xfId="10082" xr:uid="{00000000-0005-0000-0000-0000B8260000}"/>
    <cellStyle name="20% - Accent1 2 3 3 6 6 3" xfId="10083" xr:uid="{00000000-0005-0000-0000-0000B9260000}"/>
    <cellStyle name="20% - Accent1 2 3 3 6 7" xfId="10084" xr:uid="{00000000-0005-0000-0000-0000BA260000}"/>
    <cellStyle name="20% - Accent1 2 3 3 6 7 2" xfId="10085" xr:uid="{00000000-0005-0000-0000-0000BB260000}"/>
    <cellStyle name="20% - Accent1 2 3 3 6 8" xfId="10086" xr:uid="{00000000-0005-0000-0000-0000BC260000}"/>
    <cellStyle name="20% - Accent1 2 3 3 6 8 2" xfId="10087" xr:uid="{00000000-0005-0000-0000-0000BD260000}"/>
    <cellStyle name="20% - Accent1 2 3 3 6 9" xfId="10088" xr:uid="{00000000-0005-0000-0000-0000BE260000}"/>
    <cellStyle name="20% - Accent1 2 3 3 7" xfId="10089" xr:uid="{00000000-0005-0000-0000-0000BF260000}"/>
    <cellStyle name="20% - Accent1 2 3 3 7 2" xfId="10090" xr:uid="{00000000-0005-0000-0000-0000C0260000}"/>
    <cellStyle name="20% - Accent1 2 3 3 7 2 2" xfId="10091" xr:uid="{00000000-0005-0000-0000-0000C1260000}"/>
    <cellStyle name="20% - Accent1 2 3 3 7 2 2 2" xfId="10092" xr:uid="{00000000-0005-0000-0000-0000C2260000}"/>
    <cellStyle name="20% - Accent1 2 3 3 7 2 3" xfId="10093" xr:uid="{00000000-0005-0000-0000-0000C3260000}"/>
    <cellStyle name="20% - Accent1 2 3 3 7 3" xfId="10094" xr:uid="{00000000-0005-0000-0000-0000C4260000}"/>
    <cellStyle name="20% - Accent1 2 3 3 7 3 2" xfId="10095" xr:uid="{00000000-0005-0000-0000-0000C5260000}"/>
    <cellStyle name="20% - Accent1 2 3 3 7 4" xfId="10096" xr:uid="{00000000-0005-0000-0000-0000C6260000}"/>
    <cellStyle name="20% - Accent1 2 3 3 8" xfId="10097" xr:uid="{00000000-0005-0000-0000-0000C7260000}"/>
    <cellStyle name="20% - Accent1 2 3 3 8 2" xfId="10098" xr:uid="{00000000-0005-0000-0000-0000C8260000}"/>
    <cellStyle name="20% - Accent1 2 3 3 8 2 2" xfId="10099" xr:uid="{00000000-0005-0000-0000-0000C9260000}"/>
    <cellStyle name="20% - Accent1 2 3 3 8 2 2 2" xfId="10100" xr:uid="{00000000-0005-0000-0000-0000CA260000}"/>
    <cellStyle name="20% - Accent1 2 3 3 8 2 3" xfId="10101" xr:uid="{00000000-0005-0000-0000-0000CB260000}"/>
    <cellStyle name="20% - Accent1 2 3 3 8 3" xfId="10102" xr:uid="{00000000-0005-0000-0000-0000CC260000}"/>
    <cellStyle name="20% - Accent1 2 3 3 8 3 2" xfId="10103" xr:uid="{00000000-0005-0000-0000-0000CD260000}"/>
    <cellStyle name="20% - Accent1 2 3 3 8 4" xfId="10104" xr:uid="{00000000-0005-0000-0000-0000CE260000}"/>
    <cellStyle name="20% - Accent1 2 3 3 9" xfId="10105" xr:uid="{00000000-0005-0000-0000-0000CF260000}"/>
    <cellStyle name="20% - Accent1 2 3 3 9 2" xfId="10106" xr:uid="{00000000-0005-0000-0000-0000D0260000}"/>
    <cellStyle name="20% - Accent1 2 3 3 9 2 2" xfId="10107" xr:uid="{00000000-0005-0000-0000-0000D1260000}"/>
    <cellStyle name="20% - Accent1 2 3 3 9 2 2 2" xfId="10108" xr:uid="{00000000-0005-0000-0000-0000D2260000}"/>
    <cellStyle name="20% - Accent1 2 3 3 9 2 3" xfId="10109" xr:uid="{00000000-0005-0000-0000-0000D3260000}"/>
    <cellStyle name="20% - Accent1 2 3 3 9 3" xfId="10110" xr:uid="{00000000-0005-0000-0000-0000D4260000}"/>
    <cellStyle name="20% - Accent1 2 3 3 9 3 2" xfId="10111" xr:uid="{00000000-0005-0000-0000-0000D5260000}"/>
    <cellStyle name="20% - Accent1 2 3 3 9 4" xfId="10112" xr:uid="{00000000-0005-0000-0000-0000D6260000}"/>
    <cellStyle name="20% - Accent1 2 3 4" xfId="10113" xr:uid="{00000000-0005-0000-0000-0000D7260000}"/>
    <cellStyle name="20% - Accent1 2 3 4 10" xfId="10114" xr:uid="{00000000-0005-0000-0000-0000D8260000}"/>
    <cellStyle name="20% - Accent1 2 3 4 10 2" xfId="10115" xr:uid="{00000000-0005-0000-0000-0000D9260000}"/>
    <cellStyle name="20% - Accent1 2 3 4 11" xfId="10116" xr:uid="{00000000-0005-0000-0000-0000DA260000}"/>
    <cellStyle name="20% - Accent1 2 3 4 2" xfId="10117" xr:uid="{00000000-0005-0000-0000-0000DB260000}"/>
    <cellStyle name="20% - Accent1 2 3 4 2 2" xfId="10118" xr:uid="{00000000-0005-0000-0000-0000DC260000}"/>
    <cellStyle name="20% - Accent1 2 3 4 2 2 2" xfId="10119" xr:uid="{00000000-0005-0000-0000-0000DD260000}"/>
    <cellStyle name="20% - Accent1 2 3 4 2 2 2 2" xfId="10120" xr:uid="{00000000-0005-0000-0000-0000DE260000}"/>
    <cellStyle name="20% - Accent1 2 3 4 2 2 2 2 2" xfId="10121" xr:uid="{00000000-0005-0000-0000-0000DF260000}"/>
    <cellStyle name="20% - Accent1 2 3 4 2 2 2 3" xfId="10122" xr:uid="{00000000-0005-0000-0000-0000E0260000}"/>
    <cellStyle name="20% - Accent1 2 3 4 2 2 3" xfId="10123" xr:uid="{00000000-0005-0000-0000-0000E1260000}"/>
    <cellStyle name="20% - Accent1 2 3 4 2 2 3 2" xfId="10124" xr:uid="{00000000-0005-0000-0000-0000E2260000}"/>
    <cellStyle name="20% - Accent1 2 3 4 2 2 4" xfId="10125" xr:uid="{00000000-0005-0000-0000-0000E3260000}"/>
    <cellStyle name="20% - Accent1 2 3 4 2 3" xfId="10126" xr:uid="{00000000-0005-0000-0000-0000E4260000}"/>
    <cellStyle name="20% - Accent1 2 3 4 2 3 2" xfId="10127" xr:uid="{00000000-0005-0000-0000-0000E5260000}"/>
    <cellStyle name="20% - Accent1 2 3 4 2 3 2 2" xfId="10128" xr:uid="{00000000-0005-0000-0000-0000E6260000}"/>
    <cellStyle name="20% - Accent1 2 3 4 2 3 2 2 2" xfId="10129" xr:uid="{00000000-0005-0000-0000-0000E7260000}"/>
    <cellStyle name="20% - Accent1 2 3 4 2 3 2 3" xfId="10130" xr:uid="{00000000-0005-0000-0000-0000E8260000}"/>
    <cellStyle name="20% - Accent1 2 3 4 2 3 3" xfId="10131" xr:uid="{00000000-0005-0000-0000-0000E9260000}"/>
    <cellStyle name="20% - Accent1 2 3 4 2 3 3 2" xfId="10132" xr:uid="{00000000-0005-0000-0000-0000EA260000}"/>
    <cellStyle name="20% - Accent1 2 3 4 2 3 4" xfId="10133" xr:uid="{00000000-0005-0000-0000-0000EB260000}"/>
    <cellStyle name="20% - Accent1 2 3 4 2 4" xfId="10134" xr:uid="{00000000-0005-0000-0000-0000EC260000}"/>
    <cellStyle name="20% - Accent1 2 3 4 2 4 2" xfId="10135" xr:uid="{00000000-0005-0000-0000-0000ED260000}"/>
    <cellStyle name="20% - Accent1 2 3 4 2 4 2 2" xfId="10136" xr:uid="{00000000-0005-0000-0000-0000EE260000}"/>
    <cellStyle name="20% - Accent1 2 3 4 2 4 2 2 2" xfId="10137" xr:uid="{00000000-0005-0000-0000-0000EF260000}"/>
    <cellStyle name="20% - Accent1 2 3 4 2 4 2 3" xfId="10138" xr:uid="{00000000-0005-0000-0000-0000F0260000}"/>
    <cellStyle name="20% - Accent1 2 3 4 2 4 3" xfId="10139" xr:uid="{00000000-0005-0000-0000-0000F1260000}"/>
    <cellStyle name="20% - Accent1 2 3 4 2 4 3 2" xfId="10140" xr:uid="{00000000-0005-0000-0000-0000F2260000}"/>
    <cellStyle name="20% - Accent1 2 3 4 2 4 4" xfId="10141" xr:uid="{00000000-0005-0000-0000-0000F3260000}"/>
    <cellStyle name="20% - Accent1 2 3 4 2 5" xfId="10142" xr:uid="{00000000-0005-0000-0000-0000F4260000}"/>
    <cellStyle name="20% - Accent1 2 3 4 2 5 2" xfId="10143" xr:uid="{00000000-0005-0000-0000-0000F5260000}"/>
    <cellStyle name="20% - Accent1 2 3 4 2 5 2 2" xfId="10144" xr:uid="{00000000-0005-0000-0000-0000F6260000}"/>
    <cellStyle name="20% - Accent1 2 3 4 2 5 3" xfId="10145" xr:uid="{00000000-0005-0000-0000-0000F7260000}"/>
    <cellStyle name="20% - Accent1 2 3 4 2 6" xfId="10146" xr:uid="{00000000-0005-0000-0000-0000F8260000}"/>
    <cellStyle name="20% - Accent1 2 3 4 2 6 2" xfId="10147" xr:uid="{00000000-0005-0000-0000-0000F9260000}"/>
    <cellStyle name="20% - Accent1 2 3 4 2 6 2 2" xfId="10148" xr:uid="{00000000-0005-0000-0000-0000FA260000}"/>
    <cellStyle name="20% - Accent1 2 3 4 2 6 3" xfId="10149" xr:uid="{00000000-0005-0000-0000-0000FB260000}"/>
    <cellStyle name="20% - Accent1 2 3 4 2 7" xfId="10150" xr:uid="{00000000-0005-0000-0000-0000FC260000}"/>
    <cellStyle name="20% - Accent1 2 3 4 2 7 2" xfId="10151" xr:uid="{00000000-0005-0000-0000-0000FD260000}"/>
    <cellStyle name="20% - Accent1 2 3 4 2 8" xfId="10152" xr:uid="{00000000-0005-0000-0000-0000FE260000}"/>
    <cellStyle name="20% - Accent1 2 3 4 2 8 2" xfId="10153" xr:uid="{00000000-0005-0000-0000-0000FF260000}"/>
    <cellStyle name="20% - Accent1 2 3 4 2 9" xfId="10154" xr:uid="{00000000-0005-0000-0000-000000270000}"/>
    <cellStyle name="20% - Accent1 2 3 4 3" xfId="10155" xr:uid="{00000000-0005-0000-0000-000001270000}"/>
    <cellStyle name="20% - Accent1 2 3 4 3 2" xfId="10156" xr:uid="{00000000-0005-0000-0000-000002270000}"/>
    <cellStyle name="20% - Accent1 2 3 4 3 2 2" xfId="10157" xr:uid="{00000000-0005-0000-0000-000003270000}"/>
    <cellStyle name="20% - Accent1 2 3 4 3 2 2 2" xfId="10158" xr:uid="{00000000-0005-0000-0000-000004270000}"/>
    <cellStyle name="20% - Accent1 2 3 4 3 2 2 2 2" xfId="10159" xr:uid="{00000000-0005-0000-0000-000005270000}"/>
    <cellStyle name="20% - Accent1 2 3 4 3 2 2 3" xfId="10160" xr:uid="{00000000-0005-0000-0000-000006270000}"/>
    <cellStyle name="20% - Accent1 2 3 4 3 2 3" xfId="10161" xr:uid="{00000000-0005-0000-0000-000007270000}"/>
    <cellStyle name="20% - Accent1 2 3 4 3 2 3 2" xfId="10162" xr:uid="{00000000-0005-0000-0000-000008270000}"/>
    <cellStyle name="20% - Accent1 2 3 4 3 2 4" xfId="10163" xr:uid="{00000000-0005-0000-0000-000009270000}"/>
    <cellStyle name="20% - Accent1 2 3 4 3 3" xfId="10164" xr:uid="{00000000-0005-0000-0000-00000A270000}"/>
    <cellStyle name="20% - Accent1 2 3 4 3 3 2" xfId="10165" xr:uid="{00000000-0005-0000-0000-00000B270000}"/>
    <cellStyle name="20% - Accent1 2 3 4 3 3 2 2" xfId="10166" xr:uid="{00000000-0005-0000-0000-00000C270000}"/>
    <cellStyle name="20% - Accent1 2 3 4 3 3 2 2 2" xfId="10167" xr:uid="{00000000-0005-0000-0000-00000D270000}"/>
    <cellStyle name="20% - Accent1 2 3 4 3 3 2 3" xfId="10168" xr:uid="{00000000-0005-0000-0000-00000E270000}"/>
    <cellStyle name="20% - Accent1 2 3 4 3 3 3" xfId="10169" xr:uid="{00000000-0005-0000-0000-00000F270000}"/>
    <cellStyle name="20% - Accent1 2 3 4 3 3 3 2" xfId="10170" xr:uid="{00000000-0005-0000-0000-000010270000}"/>
    <cellStyle name="20% - Accent1 2 3 4 3 3 4" xfId="10171" xr:uid="{00000000-0005-0000-0000-000011270000}"/>
    <cellStyle name="20% - Accent1 2 3 4 3 4" xfId="10172" xr:uid="{00000000-0005-0000-0000-000012270000}"/>
    <cellStyle name="20% - Accent1 2 3 4 3 4 2" xfId="10173" xr:uid="{00000000-0005-0000-0000-000013270000}"/>
    <cellStyle name="20% - Accent1 2 3 4 3 4 2 2" xfId="10174" xr:uid="{00000000-0005-0000-0000-000014270000}"/>
    <cellStyle name="20% - Accent1 2 3 4 3 4 2 2 2" xfId="10175" xr:uid="{00000000-0005-0000-0000-000015270000}"/>
    <cellStyle name="20% - Accent1 2 3 4 3 4 2 3" xfId="10176" xr:uid="{00000000-0005-0000-0000-000016270000}"/>
    <cellStyle name="20% - Accent1 2 3 4 3 4 3" xfId="10177" xr:uid="{00000000-0005-0000-0000-000017270000}"/>
    <cellStyle name="20% - Accent1 2 3 4 3 4 3 2" xfId="10178" xr:uid="{00000000-0005-0000-0000-000018270000}"/>
    <cellStyle name="20% - Accent1 2 3 4 3 4 4" xfId="10179" xr:uid="{00000000-0005-0000-0000-000019270000}"/>
    <cellStyle name="20% - Accent1 2 3 4 3 5" xfId="10180" xr:uid="{00000000-0005-0000-0000-00001A270000}"/>
    <cellStyle name="20% - Accent1 2 3 4 3 5 2" xfId="10181" xr:uid="{00000000-0005-0000-0000-00001B270000}"/>
    <cellStyle name="20% - Accent1 2 3 4 3 5 2 2" xfId="10182" xr:uid="{00000000-0005-0000-0000-00001C270000}"/>
    <cellStyle name="20% - Accent1 2 3 4 3 5 3" xfId="10183" xr:uid="{00000000-0005-0000-0000-00001D270000}"/>
    <cellStyle name="20% - Accent1 2 3 4 3 6" xfId="10184" xr:uid="{00000000-0005-0000-0000-00001E270000}"/>
    <cellStyle name="20% - Accent1 2 3 4 3 6 2" xfId="10185" xr:uid="{00000000-0005-0000-0000-00001F270000}"/>
    <cellStyle name="20% - Accent1 2 3 4 3 6 2 2" xfId="10186" xr:uid="{00000000-0005-0000-0000-000020270000}"/>
    <cellStyle name="20% - Accent1 2 3 4 3 6 3" xfId="10187" xr:uid="{00000000-0005-0000-0000-000021270000}"/>
    <cellStyle name="20% - Accent1 2 3 4 3 7" xfId="10188" xr:uid="{00000000-0005-0000-0000-000022270000}"/>
    <cellStyle name="20% - Accent1 2 3 4 3 7 2" xfId="10189" xr:uid="{00000000-0005-0000-0000-000023270000}"/>
    <cellStyle name="20% - Accent1 2 3 4 3 8" xfId="10190" xr:uid="{00000000-0005-0000-0000-000024270000}"/>
    <cellStyle name="20% - Accent1 2 3 4 3 8 2" xfId="10191" xr:uid="{00000000-0005-0000-0000-000025270000}"/>
    <cellStyle name="20% - Accent1 2 3 4 3 9" xfId="10192" xr:uid="{00000000-0005-0000-0000-000026270000}"/>
    <cellStyle name="20% - Accent1 2 3 4 4" xfId="10193" xr:uid="{00000000-0005-0000-0000-000027270000}"/>
    <cellStyle name="20% - Accent1 2 3 4 4 2" xfId="10194" xr:uid="{00000000-0005-0000-0000-000028270000}"/>
    <cellStyle name="20% - Accent1 2 3 4 4 2 2" xfId="10195" xr:uid="{00000000-0005-0000-0000-000029270000}"/>
    <cellStyle name="20% - Accent1 2 3 4 4 2 2 2" xfId="10196" xr:uid="{00000000-0005-0000-0000-00002A270000}"/>
    <cellStyle name="20% - Accent1 2 3 4 4 2 3" xfId="10197" xr:uid="{00000000-0005-0000-0000-00002B270000}"/>
    <cellStyle name="20% - Accent1 2 3 4 4 3" xfId="10198" xr:uid="{00000000-0005-0000-0000-00002C270000}"/>
    <cellStyle name="20% - Accent1 2 3 4 4 3 2" xfId="10199" xr:uid="{00000000-0005-0000-0000-00002D270000}"/>
    <cellStyle name="20% - Accent1 2 3 4 4 4" xfId="10200" xr:uid="{00000000-0005-0000-0000-00002E270000}"/>
    <cellStyle name="20% - Accent1 2 3 4 5" xfId="10201" xr:uid="{00000000-0005-0000-0000-00002F270000}"/>
    <cellStyle name="20% - Accent1 2 3 4 5 2" xfId="10202" xr:uid="{00000000-0005-0000-0000-000030270000}"/>
    <cellStyle name="20% - Accent1 2 3 4 5 2 2" xfId="10203" xr:uid="{00000000-0005-0000-0000-000031270000}"/>
    <cellStyle name="20% - Accent1 2 3 4 5 2 2 2" xfId="10204" xr:uid="{00000000-0005-0000-0000-000032270000}"/>
    <cellStyle name="20% - Accent1 2 3 4 5 2 3" xfId="10205" xr:uid="{00000000-0005-0000-0000-000033270000}"/>
    <cellStyle name="20% - Accent1 2 3 4 5 3" xfId="10206" xr:uid="{00000000-0005-0000-0000-000034270000}"/>
    <cellStyle name="20% - Accent1 2 3 4 5 3 2" xfId="10207" xr:uid="{00000000-0005-0000-0000-000035270000}"/>
    <cellStyle name="20% - Accent1 2 3 4 5 4" xfId="10208" xr:uid="{00000000-0005-0000-0000-000036270000}"/>
    <cellStyle name="20% - Accent1 2 3 4 6" xfId="10209" xr:uid="{00000000-0005-0000-0000-000037270000}"/>
    <cellStyle name="20% - Accent1 2 3 4 6 2" xfId="10210" xr:uid="{00000000-0005-0000-0000-000038270000}"/>
    <cellStyle name="20% - Accent1 2 3 4 6 2 2" xfId="10211" xr:uid="{00000000-0005-0000-0000-000039270000}"/>
    <cellStyle name="20% - Accent1 2 3 4 6 2 2 2" xfId="10212" xr:uid="{00000000-0005-0000-0000-00003A270000}"/>
    <cellStyle name="20% - Accent1 2 3 4 6 2 3" xfId="10213" xr:uid="{00000000-0005-0000-0000-00003B270000}"/>
    <cellStyle name="20% - Accent1 2 3 4 6 3" xfId="10214" xr:uid="{00000000-0005-0000-0000-00003C270000}"/>
    <cellStyle name="20% - Accent1 2 3 4 6 3 2" xfId="10215" xr:uid="{00000000-0005-0000-0000-00003D270000}"/>
    <cellStyle name="20% - Accent1 2 3 4 6 4" xfId="10216" xr:uid="{00000000-0005-0000-0000-00003E270000}"/>
    <cellStyle name="20% - Accent1 2 3 4 7" xfId="10217" xr:uid="{00000000-0005-0000-0000-00003F270000}"/>
    <cellStyle name="20% - Accent1 2 3 4 7 2" xfId="10218" xr:uid="{00000000-0005-0000-0000-000040270000}"/>
    <cellStyle name="20% - Accent1 2 3 4 7 2 2" xfId="10219" xr:uid="{00000000-0005-0000-0000-000041270000}"/>
    <cellStyle name="20% - Accent1 2 3 4 7 3" xfId="10220" xr:uid="{00000000-0005-0000-0000-000042270000}"/>
    <cellStyle name="20% - Accent1 2 3 4 8" xfId="10221" xr:uid="{00000000-0005-0000-0000-000043270000}"/>
    <cellStyle name="20% - Accent1 2 3 4 8 2" xfId="10222" xr:uid="{00000000-0005-0000-0000-000044270000}"/>
    <cellStyle name="20% - Accent1 2 3 4 8 2 2" xfId="10223" xr:uid="{00000000-0005-0000-0000-000045270000}"/>
    <cellStyle name="20% - Accent1 2 3 4 8 3" xfId="10224" xr:uid="{00000000-0005-0000-0000-000046270000}"/>
    <cellStyle name="20% - Accent1 2 3 4 9" xfId="10225" xr:uid="{00000000-0005-0000-0000-000047270000}"/>
    <cellStyle name="20% - Accent1 2 3 4 9 2" xfId="10226" xr:uid="{00000000-0005-0000-0000-000048270000}"/>
    <cellStyle name="20% - Accent1 2 3 5" xfId="10227" xr:uid="{00000000-0005-0000-0000-000049270000}"/>
    <cellStyle name="20% - Accent1 2 3 5 10" xfId="10228" xr:uid="{00000000-0005-0000-0000-00004A270000}"/>
    <cellStyle name="20% - Accent1 2 3 5 10 2" xfId="10229" xr:uid="{00000000-0005-0000-0000-00004B270000}"/>
    <cellStyle name="20% - Accent1 2 3 5 11" xfId="10230" xr:uid="{00000000-0005-0000-0000-00004C270000}"/>
    <cellStyle name="20% - Accent1 2 3 5 2" xfId="10231" xr:uid="{00000000-0005-0000-0000-00004D270000}"/>
    <cellStyle name="20% - Accent1 2 3 5 2 2" xfId="10232" xr:uid="{00000000-0005-0000-0000-00004E270000}"/>
    <cellStyle name="20% - Accent1 2 3 5 2 2 2" xfId="10233" xr:uid="{00000000-0005-0000-0000-00004F270000}"/>
    <cellStyle name="20% - Accent1 2 3 5 2 2 2 2" xfId="10234" xr:uid="{00000000-0005-0000-0000-000050270000}"/>
    <cellStyle name="20% - Accent1 2 3 5 2 2 2 2 2" xfId="10235" xr:uid="{00000000-0005-0000-0000-000051270000}"/>
    <cellStyle name="20% - Accent1 2 3 5 2 2 2 3" xfId="10236" xr:uid="{00000000-0005-0000-0000-000052270000}"/>
    <cellStyle name="20% - Accent1 2 3 5 2 2 3" xfId="10237" xr:uid="{00000000-0005-0000-0000-000053270000}"/>
    <cellStyle name="20% - Accent1 2 3 5 2 2 3 2" xfId="10238" xr:uid="{00000000-0005-0000-0000-000054270000}"/>
    <cellStyle name="20% - Accent1 2 3 5 2 2 4" xfId="10239" xr:uid="{00000000-0005-0000-0000-000055270000}"/>
    <cellStyle name="20% - Accent1 2 3 5 2 3" xfId="10240" xr:uid="{00000000-0005-0000-0000-000056270000}"/>
    <cellStyle name="20% - Accent1 2 3 5 2 3 2" xfId="10241" xr:uid="{00000000-0005-0000-0000-000057270000}"/>
    <cellStyle name="20% - Accent1 2 3 5 2 3 2 2" xfId="10242" xr:uid="{00000000-0005-0000-0000-000058270000}"/>
    <cellStyle name="20% - Accent1 2 3 5 2 3 2 2 2" xfId="10243" xr:uid="{00000000-0005-0000-0000-000059270000}"/>
    <cellStyle name="20% - Accent1 2 3 5 2 3 2 3" xfId="10244" xr:uid="{00000000-0005-0000-0000-00005A270000}"/>
    <cellStyle name="20% - Accent1 2 3 5 2 3 3" xfId="10245" xr:uid="{00000000-0005-0000-0000-00005B270000}"/>
    <cellStyle name="20% - Accent1 2 3 5 2 3 3 2" xfId="10246" xr:uid="{00000000-0005-0000-0000-00005C270000}"/>
    <cellStyle name="20% - Accent1 2 3 5 2 3 4" xfId="10247" xr:uid="{00000000-0005-0000-0000-00005D270000}"/>
    <cellStyle name="20% - Accent1 2 3 5 2 4" xfId="10248" xr:uid="{00000000-0005-0000-0000-00005E270000}"/>
    <cellStyle name="20% - Accent1 2 3 5 2 4 2" xfId="10249" xr:uid="{00000000-0005-0000-0000-00005F270000}"/>
    <cellStyle name="20% - Accent1 2 3 5 2 4 2 2" xfId="10250" xr:uid="{00000000-0005-0000-0000-000060270000}"/>
    <cellStyle name="20% - Accent1 2 3 5 2 4 2 2 2" xfId="10251" xr:uid="{00000000-0005-0000-0000-000061270000}"/>
    <cellStyle name="20% - Accent1 2 3 5 2 4 2 3" xfId="10252" xr:uid="{00000000-0005-0000-0000-000062270000}"/>
    <cellStyle name="20% - Accent1 2 3 5 2 4 3" xfId="10253" xr:uid="{00000000-0005-0000-0000-000063270000}"/>
    <cellStyle name="20% - Accent1 2 3 5 2 4 3 2" xfId="10254" xr:uid="{00000000-0005-0000-0000-000064270000}"/>
    <cellStyle name="20% - Accent1 2 3 5 2 4 4" xfId="10255" xr:uid="{00000000-0005-0000-0000-000065270000}"/>
    <cellStyle name="20% - Accent1 2 3 5 2 5" xfId="10256" xr:uid="{00000000-0005-0000-0000-000066270000}"/>
    <cellStyle name="20% - Accent1 2 3 5 2 5 2" xfId="10257" xr:uid="{00000000-0005-0000-0000-000067270000}"/>
    <cellStyle name="20% - Accent1 2 3 5 2 5 2 2" xfId="10258" xr:uid="{00000000-0005-0000-0000-000068270000}"/>
    <cellStyle name="20% - Accent1 2 3 5 2 5 3" xfId="10259" xr:uid="{00000000-0005-0000-0000-000069270000}"/>
    <cellStyle name="20% - Accent1 2 3 5 2 6" xfId="10260" xr:uid="{00000000-0005-0000-0000-00006A270000}"/>
    <cellStyle name="20% - Accent1 2 3 5 2 6 2" xfId="10261" xr:uid="{00000000-0005-0000-0000-00006B270000}"/>
    <cellStyle name="20% - Accent1 2 3 5 2 6 2 2" xfId="10262" xr:uid="{00000000-0005-0000-0000-00006C270000}"/>
    <cellStyle name="20% - Accent1 2 3 5 2 6 3" xfId="10263" xr:uid="{00000000-0005-0000-0000-00006D270000}"/>
    <cellStyle name="20% - Accent1 2 3 5 2 7" xfId="10264" xr:uid="{00000000-0005-0000-0000-00006E270000}"/>
    <cellStyle name="20% - Accent1 2 3 5 2 7 2" xfId="10265" xr:uid="{00000000-0005-0000-0000-00006F270000}"/>
    <cellStyle name="20% - Accent1 2 3 5 2 8" xfId="10266" xr:uid="{00000000-0005-0000-0000-000070270000}"/>
    <cellStyle name="20% - Accent1 2 3 5 2 8 2" xfId="10267" xr:uid="{00000000-0005-0000-0000-000071270000}"/>
    <cellStyle name="20% - Accent1 2 3 5 2 9" xfId="10268" xr:uid="{00000000-0005-0000-0000-000072270000}"/>
    <cellStyle name="20% - Accent1 2 3 5 3" xfId="10269" xr:uid="{00000000-0005-0000-0000-000073270000}"/>
    <cellStyle name="20% - Accent1 2 3 5 3 2" xfId="10270" xr:uid="{00000000-0005-0000-0000-000074270000}"/>
    <cellStyle name="20% - Accent1 2 3 5 3 2 2" xfId="10271" xr:uid="{00000000-0005-0000-0000-000075270000}"/>
    <cellStyle name="20% - Accent1 2 3 5 3 2 2 2" xfId="10272" xr:uid="{00000000-0005-0000-0000-000076270000}"/>
    <cellStyle name="20% - Accent1 2 3 5 3 2 2 2 2" xfId="10273" xr:uid="{00000000-0005-0000-0000-000077270000}"/>
    <cellStyle name="20% - Accent1 2 3 5 3 2 2 3" xfId="10274" xr:uid="{00000000-0005-0000-0000-000078270000}"/>
    <cellStyle name="20% - Accent1 2 3 5 3 2 3" xfId="10275" xr:uid="{00000000-0005-0000-0000-000079270000}"/>
    <cellStyle name="20% - Accent1 2 3 5 3 2 3 2" xfId="10276" xr:uid="{00000000-0005-0000-0000-00007A270000}"/>
    <cellStyle name="20% - Accent1 2 3 5 3 2 4" xfId="10277" xr:uid="{00000000-0005-0000-0000-00007B270000}"/>
    <cellStyle name="20% - Accent1 2 3 5 3 3" xfId="10278" xr:uid="{00000000-0005-0000-0000-00007C270000}"/>
    <cellStyle name="20% - Accent1 2 3 5 3 3 2" xfId="10279" xr:uid="{00000000-0005-0000-0000-00007D270000}"/>
    <cellStyle name="20% - Accent1 2 3 5 3 3 2 2" xfId="10280" xr:uid="{00000000-0005-0000-0000-00007E270000}"/>
    <cellStyle name="20% - Accent1 2 3 5 3 3 2 2 2" xfId="10281" xr:uid="{00000000-0005-0000-0000-00007F270000}"/>
    <cellStyle name="20% - Accent1 2 3 5 3 3 2 3" xfId="10282" xr:uid="{00000000-0005-0000-0000-000080270000}"/>
    <cellStyle name="20% - Accent1 2 3 5 3 3 3" xfId="10283" xr:uid="{00000000-0005-0000-0000-000081270000}"/>
    <cellStyle name="20% - Accent1 2 3 5 3 3 3 2" xfId="10284" xr:uid="{00000000-0005-0000-0000-000082270000}"/>
    <cellStyle name="20% - Accent1 2 3 5 3 3 4" xfId="10285" xr:uid="{00000000-0005-0000-0000-000083270000}"/>
    <cellStyle name="20% - Accent1 2 3 5 3 4" xfId="10286" xr:uid="{00000000-0005-0000-0000-000084270000}"/>
    <cellStyle name="20% - Accent1 2 3 5 3 4 2" xfId="10287" xr:uid="{00000000-0005-0000-0000-000085270000}"/>
    <cellStyle name="20% - Accent1 2 3 5 3 4 2 2" xfId="10288" xr:uid="{00000000-0005-0000-0000-000086270000}"/>
    <cellStyle name="20% - Accent1 2 3 5 3 4 2 2 2" xfId="10289" xr:uid="{00000000-0005-0000-0000-000087270000}"/>
    <cellStyle name="20% - Accent1 2 3 5 3 4 2 3" xfId="10290" xr:uid="{00000000-0005-0000-0000-000088270000}"/>
    <cellStyle name="20% - Accent1 2 3 5 3 4 3" xfId="10291" xr:uid="{00000000-0005-0000-0000-000089270000}"/>
    <cellStyle name="20% - Accent1 2 3 5 3 4 3 2" xfId="10292" xr:uid="{00000000-0005-0000-0000-00008A270000}"/>
    <cellStyle name="20% - Accent1 2 3 5 3 4 4" xfId="10293" xr:uid="{00000000-0005-0000-0000-00008B270000}"/>
    <cellStyle name="20% - Accent1 2 3 5 3 5" xfId="10294" xr:uid="{00000000-0005-0000-0000-00008C270000}"/>
    <cellStyle name="20% - Accent1 2 3 5 3 5 2" xfId="10295" xr:uid="{00000000-0005-0000-0000-00008D270000}"/>
    <cellStyle name="20% - Accent1 2 3 5 3 5 2 2" xfId="10296" xr:uid="{00000000-0005-0000-0000-00008E270000}"/>
    <cellStyle name="20% - Accent1 2 3 5 3 5 3" xfId="10297" xr:uid="{00000000-0005-0000-0000-00008F270000}"/>
    <cellStyle name="20% - Accent1 2 3 5 3 6" xfId="10298" xr:uid="{00000000-0005-0000-0000-000090270000}"/>
    <cellStyle name="20% - Accent1 2 3 5 3 6 2" xfId="10299" xr:uid="{00000000-0005-0000-0000-000091270000}"/>
    <cellStyle name="20% - Accent1 2 3 5 3 6 2 2" xfId="10300" xr:uid="{00000000-0005-0000-0000-000092270000}"/>
    <cellStyle name="20% - Accent1 2 3 5 3 6 3" xfId="10301" xr:uid="{00000000-0005-0000-0000-000093270000}"/>
    <cellStyle name="20% - Accent1 2 3 5 3 7" xfId="10302" xr:uid="{00000000-0005-0000-0000-000094270000}"/>
    <cellStyle name="20% - Accent1 2 3 5 3 7 2" xfId="10303" xr:uid="{00000000-0005-0000-0000-000095270000}"/>
    <cellStyle name="20% - Accent1 2 3 5 3 8" xfId="10304" xr:uid="{00000000-0005-0000-0000-000096270000}"/>
    <cellStyle name="20% - Accent1 2 3 5 3 8 2" xfId="10305" xr:uid="{00000000-0005-0000-0000-000097270000}"/>
    <cellStyle name="20% - Accent1 2 3 5 3 9" xfId="10306" xr:uid="{00000000-0005-0000-0000-000098270000}"/>
    <cellStyle name="20% - Accent1 2 3 5 4" xfId="10307" xr:uid="{00000000-0005-0000-0000-000099270000}"/>
    <cellStyle name="20% - Accent1 2 3 5 4 2" xfId="10308" xr:uid="{00000000-0005-0000-0000-00009A270000}"/>
    <cellStyle name="20% - Accent1 2 3 5 4 2 2" xfId="10309" xr:uid="{00000000-0005-0000-0000-00009B270000}"/>
    <cellStyle name="20% - Accent1 2 3 5 4 2 2 2" xfId="10310" xr:uid="{00000000-0005-0000-0000-00009C270000}"/>
    <cellStyle name="20% - Accent1 2 3 5 4 2 3" xfId="10311" xr:uid="{00000000-0005-0000-0000-00009D270000}"/>
    <cellStyle name="20% - Accent1 2 3 5 4 3" xfId="10312" xr:uid="{00000000-0005-0000-0000-00009E270000}"/>
    <cellStyle name="20% - Accent1 2 3 5 4 3 2" xfId="10313" xr:uid="{00000000-0005-0000-0000-00009F270000}"/>
    <cellStyle name="20% - Accent1 2 3 5 4 4" xfId="10314" xr:uid="{00000000-0005-0000-0000-0000A0270000}"/>
    <cellStyle name="20% - Accent1 2 3 5 5" xfId="10315" xr:uid="{00000000-0005-0000-0000-0000A1270000}"/>
    <cellStyle name="20% - Accent1 2 3 5 5 2" xfId="10316" xr:uid="{00000000-0005-0000-0000-0000A2270000}"/>
    <cellStyle name="20% - Accent1 2 3 5 5 2 2" xfId="10317" xr:uid="{00000000-0005-0000-0000-0000A3270000}"/>
    <cellStyle name="20% - Accent1 2 3 5 5 2 2 2" xfId="10318" xr:uid="{00000000-0005-0000-0000-0000A4270000}"/>
    <cellStyle name="20% - Accent1 2 3 5 5 2 3" xfId="10319" xr:uid="{00000000-0005-0000-0000-0000A5270000}"/>
    <cellStyle name="20% - Accent1 2 3 5 5 3" xfId="10320" xr:uid="{00000000-0005-0000-0000-0000A6270000}"/>
    <cellStyle name="20% - Accent1 2 3 5 5 3 2" xfId="10321" xr:uid="{00000000-0005-0000-0000-0000A7270000}"/>
    <cellStyle name="20% - Accent1 2 3 5 5 4" xfId="10322" xr:uid="{00000000-0005-0000-0000-0000A8270000}"/>
    <cellStyle name="20% - Accent1 2 3 5 6" xfId="10323" xr:uid="{00000000-0005-0000-0000-0000A9270000}"/>
    <cellStyle name="20% - Accent1 2 3 5 6 2" xfId="10324" xr:uid="{00000000-0005-0000-0000-0000AA270000}"/>
    <cellStyle name="20% - Accent1 2 3 5 6 2 2" xfId="10325" xr:uid="{00000000-0005-0000-0000-0000AB270000}"/>
    <cellStyle name="20% - Accent1 2 3 5 6 2 2 2" xfId="10326" xr:uid="{00000000-0005-0000-0000-0000AC270000}"/>
    <cellStyle name="20% - Accent1 2 3 5 6 2 3" xfId="10327" xr:uid="{00000000-0005-0000-0000-0000AD270000}"/>
    <cellStyle name="20% - Accent1 2 3 5 6 3" xfId="10328" xr:uid="{00000000-0005-0000-0000-0000AE270000}"/>
    <cellStyle name="20% - Accent1 2 3 5 6 3 2" xfId="10329" xr:uid="{00000000-0005-0000-0000-0000AF270000}"/>
    <cellStyle name="20% - Accent1 2 3 5 6 4" xfId="10330" xr:uid="{00000000-0005-0000-0000-0000B0270000}"/>
    <cellStyle name="20% - Accent1 2 3 5 7" xfId="10331" xr:uid="{00000000-0005-0000-0000-0000B1270000}"/>
    <cellStyle name="20% - Accent1 2 3 5 7 2" xfId="10332" xr:uid="{00000000-0005-0000-0000-0000B2270000}"/>
    <cellStyle name="20% - Accent1 2 3 5 7 2 2" xfId="10333" xr:uid="{00000000-0005-0000-0000-0000B3270000}"/>
    <cellStyle name="20% - Accent1 2 3 5 7 3" xfId="10334" xr:uid="{00000000-0005-0000-0000-0000B4270000}"/>
    <cellStyle name="20% - Accent1 2 3 5 8" xfId="10335" xr:uid="{00000000-0005-0000-0000-0000B5270000}"/>
    <cellStyle name="20% - Accent1 2 3 5 8 2" xfId="10336" xr:uid="{00000000-0005-0000-0000-0000B6270000}"/>
    <cellStyle name="20% - Accent1 2 3 5 8 2 2" xfId="10337" xr:uid="{00000000-0005-0000-0000-0000B7270000}"/>
    <cellStyle name="20% - Accent1 2 3 5 8 3" xfId="10338" xr:uid="{00000000-0005-0000-0000-0000B8270000}"/>
    <cellStyle name="20% - Accent1 2 3 5 9" xfId="10339" xr:uid="{00000000-0005-0000-0000-0000B9270000}"/>
    <cellStyle name="20% - Accent1 2 3 5 9 2" xfId="10340" xr:uid="{00000000-0005-0000-0000-0000BA270000}"/>
    <cellStyle name="20% - Accent1 2 3 6" xfId="10341" xr:uid="{00000000-0005-0000-0000-0000BB270000}"/>
    <cellStyle name="20% - Accent1 2 3 6 10" xfId="10342" xr:uid="{00000000-0005-0000-0000-0000BC270000}"/>
    <cellStyle name="20% - Accent1 2 3 6 10 2" xfId="10343" xr:uid="{00000000-0005-0000-0000-0000BD270000}"/>
    <cellStyle name="20% - Accent1 2 3 6 11" xfId="10344" xr:uid="{00000000-0005-0000-0000-0000BE270000}"/>
    <cellStyle name="20% - Accent1 2 3 6 2" xfId="10345" xr:uid="{00000000-0005-0000-0000-0000BF270000}"/>
    <cellStyle name="20% - Accent1 2 3 6 2 2" xfId="10346" xr:uid="{00000000-0005-0000-0000-0000C0270000}"/>
    <cellStyle name="20% - Accent1 2 3 6 2 2 2" xfId="10347" xr:uid="{00000000-0005-0000-0000-0000C1270000}"/>
    <cellStyle name="20% - Accent1 2 3 6 2 2 2 2" xfId="10348" xr:uid="{00000000-0005-0000-0000-0000C2270000}"/>
    <cellStyle name="20% - Accent1 2 3 6 2 2 2 2 2" xfId="10349" xr:uid="{00000000-0005-0000-0000-0000C3270000}"/>
    <cellStyle name="20% - Accent1 2 3 6 2 2 2 3" xfId="10350" xr:uid="{00000000-0005-0000-0000-0000C4270000}"/>
    <cellStyle name="20% - Accent1 2 3 6 2 2 3" xfId="10351" xr:uid="{00000000-0005-0000-0000-0000C5270000}"/>
    <cellStyle name="20% - Accent1 2 3 6 2 2 3 2" xfId="10352" xr:uid="{00000000-0005-0000-0000-0000C6270000}"/>
    <cellStyle name="20% - Accent1 2 3 6 2 2 4" xfId="10353" xr:uid="{00000000-0005-0000-0000-0000C7270000}"/>
    <cellStyle name="20% - Accent1 2 3 6 2 3" xfId="10354" xr:uid="{00000000-0005-0000-0000-0000C8270000}"/>
    <cellStyle name="20% - Accent1 2 3 6 2 3 2" xfId="10355" xr:uid="{00000000-0005-0000-0000-0000C9270000}"/>
    <cellStyle name="20% - Accent1 2 3 6 2 3 2 2" xfId="10356" xr:uid="{00000000-0005-0000-0000-0000CA270000}"/>
    <cellStyle name="20% - Accent1 2 3 6 2 3 2 2 2" xfId="10357" xr:uid="{00000000-0005-0000-0000-0000CB270000}"/>
    <cellStyle name="20% - Accent1 2 3 6 2 3 2 3" xfId="10358" xr:uid="{00000000-0005-0000-0000-0000CC270000}"/>
    <cellStyle name="20% - Accent1 2 3 6 2 3 3" xfId="10359" xr:uid="{00000000-0005-0000-0000-0000CD270000}"/>
    <cellStyle name="20% - Accent1 2 3 6 2 3 3 2" xfId="10360" xr:uid="{00000000-0005-0000-0000-0000CE270000}"/>
    <cellStyle name="20% - Accent1 2 3 6 2 3 4" xfId="10361" xr:uid="{00000000-0005-0000-0000-0000CF270000}"/>
    <cellStyle name="20% - Accent1 2 3 6 2 4" xfId="10362" xr:uid="{00000000-0005-0000-0000-0000D0270000}"/>
    <cellStyle name="20% - Accent1 2 3 6 2 4 2" xfId="10363" xr:uid="{00000000-0005-0000-0000-0000D1270000}"/>
    <cellStyle name="20% - Accent1 2 3 6 2 4 2 2" xfId="10364" xr:uid="{00000000-0005-0000-0000-0000D2270000}"/>
    <cellStyle name="20% - Accent1 2 3 6 2 4 2 2 2" xfId="10365" xr:uid="{00000000-0005-0000-0000-0000D3270000}"/>
    <cellStyle name="20% - Accent1 2 3 6 2 4 2 3" xfId="10366" xr:uid="{00000000-0005-0000-0000-0000D4270000}"/>
    <cellStyle name="20% - Accent1 2 3 6 2 4 3" xfId="10367" xr:uid="{00000000-0005-0000-0000-0000D5270000}"/>
    <cellStyle name="20% - Accent1 2 3 6 2 4 3 2" xfId="10368" xr:uid="{00000000-0005-0000-0000-0000D6270000}"/>
    <cellStyle name="20% - Accent1 2 3 6 2 4 4" xfId="10369" xr:uid="{00000000-0005-0000-0000-0000D7270000}"/>
    <cellStyle name="20% - Accent1 2 3 6 2 5" xfId="10370" xr:uid="{00000000-0005-0000-0000-0000D8270000}"/>
    <cellStyle name="20% - Accent1 2 3 6 2 5 2" xfId="10371" xr:uid="{00000000-0005-0000-0000-0000D9270000}"/>
    <cellStyle name="20% - Accent1 2 3 6 2 5 2 2" xfId="10372" xr:uid="{00000000-0005-0000-0000-0000DA270000}"/>
    <cellStyle name="20% - Accent1 2 3 6 2 5 3" xfId="10373" xr:uid="{00000000-0005-0000-0000-0000DB270000}"/>
    <cellStyle name="20% - Accent1 2 3 6 2 6" xfId="10374" xr:uid="{00000000-0005-0000-0000-0000DC270000}"/>
    <cellStyle name="20% - Accent1 2 3 6 2 6 2" xfId="10375" xr:uid="{00000000-0005-0000-0000-0000DD270000}"/>
    <cellStyle name="20% - Accent1 2 3 6 2 6 2 2" xfId="10376" xr:uid="{00000000-0005-0000-0000-0000DE270000}"/>
    <cellStyle name="20% - Accent1 2 3 6 2 6 3" xfId="10377" xr:uid="{00000000-0005-0000-0000-0000DF270000}"/>
    <cellStyle name="20% - Accent1 2 3 6 2 7" xfId="10378" xr:uid="{00000000-0005-0000-0000-0000E0270000}"/>
    <cellStyle name="20% - Accent1 2 3 6 2 7 2" xfId="10379" xr:uid="{00000000-0005-0000-0000-0000E1270000}"/>
    <cellStyle name="20% - Accent1 2 3 6 2 8" xfId="10380" xr:uid="{00000000-0005-0000-0000-0000E2270000}"/>
    <cellStyle name="20% - Accent1 2 3 6 2 8 2" xfId="10381" xr:uid="{00000000-0005-0000-0000-0000E3270000}"/>
    <cellStyle name="20% - Accent1 2 3 6 2 9" xfId="10382" xr:uid="{00000000-0005-0000-0000-0000E4270000}"/>
    <cellStyle name="20% - Accent1 2 3 6 3" xfId="10383" xr:uid="{00000000-0005-0000-0000-0000E5270000}"/>
    <cellStyle name="20% - Accent1 2 3 6 3 2" xfId="10384" xr:uid="{00000000-0005-0000-0000-0000E6270000}"/>
    <cellStyle name="20% - Accent1 2 3 6 3 2 2" xfId="10385" xr:uid="{00000000-0005-0000-0000-0000E7270000}"/>
    <cellStyle name="20% - Accent1 2 3 6 3 2 2 2" xfId="10386" xr:uid="{00000000-0005-0000-0000-0000E8270000}"/>
    <cellStyle name="20% - Accent1 2 3 6 3 2 2 2 2" xfId="10387" xr:uid="{00000000-0005-0000-0000-0000E9270000}"/>
    <cellStyle name="20% - Accent1 2 3 6 3 2 2 3" xfId="10388" xr:uid="{00000000-0005-0000-0000-0000EA270000}"/>
    <cellStyle name="20% - Accent1 2 3 6 3 2 3" xfId="10389" xr:uid="{00000000-0005-0000-0000-0000EB270000}"/>
    <cellStyle name="20% - Accent1 2 3 6 3 2 3 2" xfId="10390" xr:uid="{00000000-0005-0000-0000-0000EC270000}"/>
    <cellStyle name="20% - Accent1 2 3 6 3 2 4" xfId="10391" xr:uid="{00000000-0005-0000-0000-0000ED270000}"/>
    <cellStyle name="20% - Accent1 2 3 6 3 3" xfId="10392" xr:uid="{00000000-0005-0000-0000-0000EE270000}"/>
    <cellStyle name="20% - Accent1 2 3 6 3 3 2" xfId="10393" xr:uid="{00000000-0005-0000-0000-0000EF270000}"/>
    <cellStyle name="20% - Accent1 2 3 6 3 3 2 2" xfId="10394" xr:uid="{00000000-0005-0000-0000-0000F0270000}"/>
    <cellStyle name="20% - Accent1 2 3 6 3 3 2 2 2" xfId="10395" xr:uid="{00000000-0005-0000-0000-0000F1270000}"/>
    <cellStyle name="20% - Accent1 2 3 6 3 3 2 3" xfId="10396" xr:uid="{00000000-0005-0000-0000-0000F2270000}"/>
    <cellStyle name="20% - Accent1 2 3 6 3 3 3" xfId="10397" xr:uid="{00000000-0005-0000-0000-0000F3270000}"/>
    <cellStyle name="20% - Accent1 2 3 6 3 3 3 2" xfId="10398" xr:uid="{00000000-0005-0000-0000-0000F4270000}"/>
    <cellStyle name="20% - Accent1 2 3 6 3 3 4" xfId="10399" xr:uid="{00000000-0005-0000-0000-0000F5270000}"/>
    <cellStyle name="20% - Accent1 2 3 6 3 4" xfId="10400" xr:uid="{00000000-0005-0000-0000-0000F6270000}"/>
    <cellStyle name="20% - Accent1 2 3 6 3 4 2" xfId="10401" xr:uid="{00000000-0005-0000-0000-0000F7270000}"/>
    <cellStyle name="20% - Accent1 2 3 6 3 4 2 2" xfId="10402" xr:uid="{00000000-0005-0000-0000-0000F8270000}"/>
    <cellStyle name="20% - Accent1 2 3 6 3 4 2 2 2" xfId="10403" xr:uid="{00000000-0005-0000-0000-0000F9270000}"/>
    <cellStyle name="20% - Accent1 2 3 6 3 4 2 3" xfId="10404" xr:uid="{00000000-0005-0000-0000-0000FA270000}"/>
    <cellStyle name="20% - Accent1 2 3 6 3 4 3" xfId="10405" xr:uid="{00000000-0005-0000-0000-0000FB270000}"/>
    <cellStyle name="20% - Accent1 2 3 6 3 4 3 2" xfId="10406" xr:uid="{00000000-0005-0000-0000-0000FC270000}"/>
    <cellStyle name="20% - Accent1 2 3 6 3 4 4" xfId="10407" xr:uid="{00000000-0005-0000-0000-0000FD270000}"/>
    <cellStyle name="20% - Accent1 2 3 6 3 5" xfId="10408" xr:uid="{00000000-0005-0000-0000-0000FE270000}"/>
    <cellStyle name="20% - Accent1 2 3 6 3 5 2" xfId="10409" xr:uid="{00000000-0005-0000-0000-0000FF270000}"/>
    <cellStyle name="20% - Accent1 2 3 6 3 5 2 2" xfId="10410" xr:uid="{00000000-0005-0000-0000-000000280000}"/>
    <cellStyle name="20% - Accent1 2 3 6 3 5 3" xfId="10411" xr:uid="{00000000-0005-0000-0000-000001280000}"/>
    <cellStyle name="20% - Accent1 2 3 6 3 6" xfId="10412" xr:uid="{00000000-0005-0000-0000-000002280000}"/>
    <cellStyle name="20% - Accent1 2 3 6 3 6 2" xfId="10413" xr:uid="{00000000-0005-0000-0000-000003280000}"/>
    <cellStyle name="20% - Accent1 2 3 6 3 6 2 2" xfId="10414" xr:uid="{00000000-0005-0000-0000-000004280000}"/>
    <cellStyle name="20% - Accent1 2 3 6 3 6 3" xfId="10415" xr:uid="{00000000-0005-0000-0000-000005280000}"/>
    <cellStyle name="20% - Accent1 2 3 6 3 7" xfId="10416" xr:uid="{00000000-0005-0000-0000-000006280000}"/>
    <cellStyle name="20% - Accent1 2 3 6 3 7 2" xfId="10417" xr:uid="{00000000-0005-0000-0000-000007280000}"/>
    <cellStyle name="20% - Accent1 2 3 6 3 8" xfId="10418" xr:uid="{00000000-0005-0000-0000-000008280000}"/>
    <cellStyle name="20% - Accent1 2 3 6 3 8 2" xfId="10419" xr:uid="{00000000-0005-0000-0000-000009280000}"/>
    <cellStyle name="20% - Accent1 2 3 6 3 9" xfId="10420" xr:uid="{00000000-0005-0000-0000-00000A280000}"/>
    <cellStyle name="20% - Accent1 2 3 6 4" xfId="10421" xr:uid="{00000000-0005-0000-0000-00000B280000}"/>
    <cellStyle name="20% - Accent1 2 3 6 4 2" xfId="10422" xr:uid="{00000000-0005-0000-0000-00000C280000}"/>
    <cellStyle name="20% - Accent1 2 3 6 4 2 2" xfId="10423" xr:uid="{00000000-0005-0000-0000-00000D280000}"/>
    <cellStyle name="20% - Accent1 2 3 6 4 2 2 2" xfId="10424" xr:uid="{00000000-0005-0000-0000-00000E280000}"/>
    <cellStyle name="20% - Accent1 2 3 6 4 2 3" xfId="10425" xr:uid="{00000000-0005-0000-0000-00000F280000}"/>
    <cellStyle name="20% - Accent1 2 3 6 4 3" xfId="10426" xr:uid="{00000000-0005-0000-0000-000010280000}"/>
    <cellStyle name="20% - Accent1 2 3 6 4 3 2" xfId="10427" xr:uid="{00000000-0005-0000-0000-000011280000}"/>
    <cellStyle name="20% - Accent1 2 3 6 4 4" xfId="10428" xr:uid="{00000000-0005-0000-0000-000012280000}"/>
    <cellStyle name="20% - Accent1 2 3 6 5" xfId="10429" xr:uid="{00000000-0005-0000-0000-000013280000}"/>
    <cellStyle name="20% - Accent1 2 3 6 5 2" xfId="10430" xr:uid="{00000000-0005-0000-0000-000014280000}"/>
    <cellStyle name="20% - Accent1 2 3 6 5 2 2" xfId="10431" xr:uid="{00000000-0005-0000-0000-000015280000}"/>
    <cellStyle name="20% - Accent1 2 3 6 5 2 2 2" xfId="10432" xr:uid="{00000000-0005-0000-0000-000016280000}"/>
    <cellStyle name="20% - Accent1 2 3 6 5 2 3" xfId="10433" xr:uid="{00000000-0005-0000-0000-000017280000}"/>
    <cellStyle name="20% - Accent1 2 3 6 5 3" xfId="10434" xr:uid="{00000000-0005-0000-0000-000018280000}"/>
    <cellStyle name="20% - Accent1 2 3 6 5 3 2" xfId="10435" xr:uid="{00000000-0005-0000-0000-000019280000}"/>
    <cellStyle name="20% - Accent1 2 3 6 5 4" xfId="10436" xr:uid="{00000000-0005-0000-0000-00001A280000}"/>
    <cellStyle name="20% - Accent1 2 3 6 6" xfId="10437" xr:uid="{00000000-0005-0000-0000-00001B280000}"/>
    <cellStyle name="20% - Accent1 2 3 6 6 2" xfId="10438" xr:uid="{00000000-0005-0000-0000-00001C280000}"/>
    <cellStyle name="20% - Accent1 2 3 6 6 2 2" xfId="10439" xr:uid="{00000000-0005-0000-0000-00001D280000}"/>
    <cellStyle name="20% - Accent1 2 3 6 6 2 2 2" xfId="10440" xr:uid="{00000000-0005-0000-0000-00001E280000}"/>
    <cellStyle name="20% - Accent1 2 3 6 6 2 3" xfId="10441" xr:uid="{00000000-0005-0000-0000-00001F280000}"/>
    <cellStyle name="20% - Accent1 2 3 6 6 3" xfId="10442" xr:uid="{00000000-0005-0000-0000-000020280000}"/>
    <cellStyle name="20% - Accent1 2 3 6 6 3 2" xfId="10443" xr:uid="{00000000-0005-0000-0000-000021280000}"/>
    <cellStyle name="20% - Accent1 2 3 6 6 4" xfId="10444" xr:uid="{00000000-0005-0000-0000-000022280000}"/>
    <cellStyle name="20% - Accent1 2 3 6 7" xfId="10445" xr:uid="{00000000-0005-0000-0000-000023280000}"/>
    <cellStyle name="20% - Accent1 2 3 6 7 2" xfId="10446" xr:uid="{00000000-0005-0000-0000-000024280000}"/>
    <cellStyle name="20% - Accent1 2 3 6 7 2 2" xfId="10447" xr:uid="{00000000-0005-0000-0000-000025280000}"/>
    <cellStyle name="20% - Accent1 2 3 6 7 3" xfId="10448" xr:uid="{00000000-0005-0000-0000-000026280000}"/>
    <cellStyle name="20% - Accent1 2 3 6 8" xfId="10449" xr:uid="{00000000-0005-0000-0000-000027280000}"/>
    <cellStyle name="20% - Accent1 2 3 6 8 2" xfId="10450" xr:uid="{00000000-0005-0000-0000-000028280000}"/>
    <cellStyle name="20% - Accent1 2 3 6 8 2 2" xfId="10451" xr:uid="{00000000-0005-0000-0000-000029280000}"/>
    <cellStyle name="20% - Accent1 2 3 6 8 3" xfId="10452" xr:uid="{00000000-0005-0000-0000-00002A280000}"/>
    <cellStyle name="20% - Accent1 2 3 6 9" xfId="10453" xr:uid="{00000000-0005-0000-0000-00002B280000}"/>
    <cellStyle name="20% - Accent1 2 3 6 9 2" xfId="10454" xr:uid="{00000000-0005-0000-0000-00002C280000}"/>
    <cellStyle name="20% - Accent1 2 3 7" xfId="10455" xr:uid="{00000000-0005-0000-0000-00002D280000}"/>
    <cellStyle name="20% - Accent1 2 3 7 2" xfId="10456" xr:uid="{00000000-0005-0000-0000-00002E280000}"/>
    <cellStyle name="20% - Accent1 2 3 7 2 2" xfId="10457" xr:uid="{00000000-0005-0000-0000-00002F280000}"/>
    <cellStyle name="20% - Accent1 2 3 7 2 2 2" xfId="10458" xr:uid="{00000000-0005-0000-0000-000030280000}"/>
    <cellStyle name="20% - Accent1 2 3 7 2 2 2 2" xfId="10459" xr:uid="{00000000-0005-0000-0000-000031280000}"/>
    <cellStyle name="20% - Accent1 2 3 7 2 2 3" xfId="10460" xr:uid="{00000000-0005-0000-0000-000032280000}"/>
    <cellStyle name="20% - Accent1 2 3 7 2 3" xfId="10461" xr:uid="{00000000-0005-0000-0000-000033280000}"/>
    <cellStyle name="20% - Accent1 2 3 7 2 3 2" xfId="10462" xr:uid="{00000000-0005-0000-0000-000034280000}"/>
    <cellStyle name="20% - Accent1 2 3 7 2 4" xfId="10463" xr:uid="{00000000-0005-0000-0000-000035280000}"/>
    <cellStyle name="20% - Accent1 2 3 7 3" xfId="10464" xr:uid="{00000000-0005-0000-0000-000036280000}"/>
    <cellStyle name="20% - Accent1 2 3 7 3 2" xfId="10465" xr:uid="{00000000-0005-0000-0000-000037280000}"/>
    <cellStyle name="20% - Accent1 2 3 7 3 2 2" xfId="10466" xr:uid="{00000000-0005-0000-0000-000038280000}"/>
    <cellStyle name="20% - Accent1 2 3 7 3 2 2 2" xfId="10467" xr:uid="{00000000-0005-0000-0000-000039280000}"/>
    <cellStyle name="20% - Accent1 2 3 7 3 2 3" xfId="10468" xr:uid="{00000000-0005-0000-0000-00003A280000}"/>
    <cellStyle name="20% - Accent1 2 3 7 3 3" xfId="10469" xr:uid="{00000000-0005-0000-0000-00003B280000}"/>
    <cellStyle name="20% - Accent1 2 3 7 3 3 2" xfId="10470" xr:uid="{00000000-0005-0000-0000-00003C280000}"/>
    <cellStyle name="20% - Accent1 2 3 7 3 4" xfId="10471" xr:uid="{00000000-0005-0000-0000-00003D280000}"/>
    <cellStyle name="20% - Accent1 2 3 7 4" xfId="10472" xr:uid="{00000000-0005-0000-0000-00003E280000}"/>
    <cellStyle name="20% - Accent1 2 3 7 4 2" xfId="10473" xr:uid="{00000000-0005-0000-0000-00003F280000}"/>
    <cellStyle name="20% - Accent1 2 3 7 4 2 2" xfId="10474" xr:uid="{00000000-0005-0000-0000-000040280000}"/>
    <cellStyle name="20% - Accent1 2 3 7 4 2 2 2" xfId="10475" xr:uid="{00000000-0005-0000-0000-000041280000}"/>
    <cellStyle name="20% - Accent1 2 3 7 4 2 3" xfId="10476" xr:uid="{00000000-0005-0000-0000-000042280000}"/>
    <cellStyle name="20% - Accent1 2 3 7 4 3" xfId="10477" xr:uid="{00000000-0005-0000-0000-000043280000}"/>
    <cellStyle name="20% - Accent1 2 3 7 4 3 2" xfId="10478" xr:uid="{00000000-0005-0000-0000-000044280000}"/>
    <cellStyle name="20% - Accent1 2 3 7 4 4" xfId="10479" xr:uid="{00000000-0005-0000-0000-000045280000}"/>
    <cellStyle name="20% - Accent1 2 3 7 5" xfId="10480" xr:uid="{00000000-0005-0000-0000-000046280000}"/>
    <cellStyle name="20% - Accent1 2 3 7 5 2" xfId="10481" xr:uid="{00000000-0005-0000-0000-000047280000}"/>
    <cellStyle name="20% - Accent1 2 3 7 5 2 2" xfId="10482" xr:uid="{00000000-0005-0000-0000-000048280000}"/>
    <cellStyle name="20% - Accent1 2 3 7 5 3" xfId="10483" xr:uid="{00000000-0005-0000-0000-000049280000}"/>
    <cellStyle name="20% - Accent1 2 3 7 6" xfId="10484" xr:uid="{00000000-0005-0000-0000-00004A280000}"/>
    <cellStyle name="20% - Accent1 2 3 7 6 2" xfId="10485" xr:uid="{00000000-0005-0000-0000-00004B280000}"/>
    <cellStyle name="20% - Accent1 2 3 7 6 2 2" xfId="10486" xr:uid="{00000000-0005-0000-0000-00004C280000}"/>
    <cellStyle name="20% - Accent1 2 3 7 6 3" xfId="10487" xr:uid="{00000000-0005-0000-0000-00004D280000}"/>
    <cellStyle name="20% - Accent1 2 3 7 7" xfId="10488" xr:uid="{00000000-0005-0000-0000-00004E280000}"/>
    <cellStyle name="20% - Accent1 2 3 7 7 2" xfId="10489" xr:uid="{00000000-0005-0000-0000-00004F280000}"/>
    <cellStyle name="20% - Accent1 2 3 7 8" xfId="10490" xr:uid="{00000000-0005-0000-0000-000050280000}"/>
    <cellStyle name="20% - Accent1 2 3 7 8 2" xfId="10491" xr:uid="{00000000-0005-0000-0000-000051280000}"/>
    <cellStyle name="20% - Accent1 2 3 7 9" xfId="10492" xr:uid="{00000000-0005-0000-0000-000052280000}"/>
    <cellStyle name="20% - Accent1 2 3 8" xfId="10493" xr:uid="{00000000-0005-0000-0000-000053280000}"/>
    <cellStyle name="20% - Accent1 2 3 8 2" xfId="10494" xr:uid="{00000000-0005-0000-0000-000054280000}"/>
    <cellStyle name="20% - Accent1 2 3 8 2 2" xfId="10495" xr:uid="{00000000-0005-0000-0000-000055280000}"/>
    <cellStyle name="20% - Accent1 2 3 8 2 2 2" xfId="10496" xr:uid="{00000000-0005-0000-0000-000056280000}"/>
    <cellStyle name="20% - Accent1 2 3 8 2 2 2 2" xfId="10497" xr:uid="{00000000-0005-0000-0000-000057280000}"/>
    <cellStyle name="20% - Accent1 2 3 8 2 2 3" xfId="10498" xr:uid="{00000000-0005-0000-0000-000058280000}"/>
    <cellStyle name="20% - Accent1 2 3 8 2 3" xfId="10499" xr:uid="{00000000-0005-0000-0000-000059280000}"/>
    <cellStyle name="20% - Accent1 2 3 8 2 3 2" xfId="10500" xr:uid="{00000000-0005-0000-0000-00005A280000}"/>
    <cellStyle name="20% - Accent1 2 3 8 2 4" xfId="10501" xr:uid="{00000000-0005-0000-0000-00005B280000}"/>
    <cellStyle name="20% - Accent1 2 3 8 3" xfId="10502" xr:uid="{00000000-0005-0000-0000-00005C280000}"/>
    <cellStyle name="20% - Accent1 2 3 8 3 2" xfId="10503" xr:uid="{00000000-0005-0000-0000-00005D280000}"/>
    <cellStyle name="20% - Accent1 2 3 8 3 2 2" xfId="10504" xr:uid="{00000000-0005-0000-0000-00005E280000}"/>
    <cellStyle name="20% - Accent1 2 3 8 3 2 2 2" xfId="10505" xr:uid="{00000000-0005-0000-0000-00005F280000}"/>
    <cellStyle name="20% - Accent1 2 3 8 3 2 3" xfId="10506" xr:uid="{00000000-0005-0000-0000-000060280000}"/>
    <cellStyle name="20% - Accent1 2 3 8 3 3" xfId="10507" xr:uid="{00000000-0005-0000-0000-000061280000}"/>
    <cellStyle name="20% - Accent1 2 3 8 3 3 2" xfId="10508" xr:uid="{00000000-0005-0000-0000-000062280000}"/>
    <cellStyle name="20% - Accent1 2 3 8 3 4" xfId="10509" xr:uid="{00000000-0005-0000-0000-000063280000}"/>
    <cellStyle name="20% - Accent1 2 3 8 4" xfId="10510" xr:uid="{00000000-0005-0000-0000-000064280000}"/>
    <cellStyle name="20% - Accent1 2 3 8 4 2" xfId="10511" xr:uid="{00000000-0005-0000-0000-000065280000}"/>
    <cellStyle name="20% - Accent1 2 3 8 4 2 2" xfId="10512" xr:uid="{00000000-0005-0000-0000-000066280000}"/>
    <cellStyle name="20% - Accent1 2 3 8 4 2 2 2" xfId="10513" xr:uid="{00000000-0005-0000-0000-000067280000}"/>
    <cellStyle name="20% - Accent1 2 3 8 4 2 3" xfId="10514" xr:uid="{00000000-0005-0000-0000-000068280000}"/>
    <cellStyle name="20% - Accent1 2 3 8 4 3" xfId="10515" xr:uid="{00000000-0005-0000-0000-000069280000}"/>
    <cellStyle name="20% - Accent1 2 3 8 4 3 2" xfId="10516" xr:uid="{00000000-0005-0000-0000-00006A280000}"/>
    <cellStyle name="20% - Accent1 2 3 8 4 4" xfId="10517" xr:uid="{00000000-0005-0000-0000-00006B280000}"/>
    <cellStyle name="20% - Accent1 2 3 8 5" xfId="10518" xr:uid="{00000000-0005-0000-0000-00006C280000}"/>
    <cellStyle name="20% - Accent1 2 3 8 5 2" xfId="10519" xr:uid="{00000000-0005-0000-0000-00006D280000}"/>
    <cellStyle name="20% - Accent1 2 3 8 5 2 2" xfId="10520" xr:uid="{00000000-0005-0000-0000-00006E280000}"/>
    <cellStyle name="20% - Accent1 2 3 8 5 3" xfId="10521" xr:uid="{00000000-0005-0000-0000-00006F280000}"/>
    <cellStyle name="20% - Accent1 2 3 8 6" xfId="10522" xr:uid="{00000000-0005-0000-0000-000070280000}"/>
    <cellStyle name="20% - Accent1 2 3 8 6 2" xfId="10523" xr:uid="{00000000-0005-0000-0000-000071280000}"/>
    <cellStyle name="20% - Accent1 2 3 8 6 2 2" xfId="10524" xr:uid="{00000000-0005-0000-0000-000072280000}"/>
    <cellStyle name="20% - Accent1 2 3 8 6 3" xfId="10525" xr:uid="{00000000-0005-0000-0000-000073280000}"/>
    <cellStyle name="20% - Accent1 2 3 8 7" xfId="10526" xr:uid="{00000000-0005-0000-0000-000074280000}"/>
    <cellStyle name="20% - Accent1 2 3 8 7 2" xfId="10527" xr:uid="{00000000-0005-0000-0000-000075280000}"/>
    <cellStyle name="20% - Accent1 2 3 8 8" xfId="10528" xr:uid="{00000000-0005-0000-0000-000076280000}"/>
    <cellStyle name="20% - Accent1 2 3 8 8 2" xfId="10529" xr:uid="{00000000-0005-0000-0000-000077280000}"/>
    <cellStyle name="20% - Accent1 2 3 8 9" xfId="10530" xr:uid="{00000000-0005-0000-0000-000078280000}"/>
    <cellStyle name="20% - Accent1 2 3 9" xfId="10531" xr:uid="{00000000-0005-0000-0000-000079280000}"/>
    <cellStyle name="20% - Accent1 2 3 9 2" xfId="10532" xr:uid="{00000000-0005-0000-0000-00007A280000}"/>
    <cellStyle name="20% - Accent1 2 3 9 2 2" xfId="10533" xr:uid="{00000000-0005-0000-0000-00007B280000}"/>
    <cellStyle name="20% - Accent1 2 3 9 2 2 2" xfId="10534" xr:uid="{00000000-0005-0000-0000-00007C280000}"/>
    <cellStyle name="20% - Accent1 2 3 9 2 3" xfId="10535" xr:uid="{00000000-0005-0000-0000-00007D280000}"/>
    <cellStyle name="20% - Accent1 2 3 9 3" xfId="10536" xr:uid="{00000000-0005-0000-0000-00007E280000}"/>
    <cellStyle name="20% - Accent1 2 3 9 3 2" xfId="10537" xr:uid="{00000000-0005-0000-0000-00007F280000}"/>
    <cellStyle name="20% - Accent1 2 3 9 4" xfId="10538" xr:uid="{00000000-0005-0000-0000-000080280000}"/>
    <cellStyle name="20% - Accent1 2 4" xfId="10539" xr:uid="{00000000-0005-0000-0000-000081280000}"/>
    <cellStyle name="20% - Accent1 2 4 10" xfId="10540" xr:uid="{00000000-0005-0000-0000-000082280000}"/>
    <cellStyle name="20% - Accent1 2 4 10 2" xfId="10541" xr:uid="{00000000-0005-0000-0000-000083280000}"/>
    <cellStyle name="20% - Accent1 2 4 10 2 2" xfId="10542" xr:uid="{00000000-0005-0000-0000-000084280000}"/>
    <cellStyle name="20% - Accent1 2 4 10 2 2 2" xfId="10543" xr:uid="{00000000-0005-0000-0000-000085280000}"/>
    <cellStyle name="20% - Accent1 2 4 10 2 3" xfId="10544" xr:uid="{00000000-0005-0000-0000-000086280000}"/>
    <cellStyle name="20% - Accent1 2 4 10 3" xfId="10545" xr:uid="{00000000-0005-0000-0000-000087280000}"/>
    <cellStyle name="20% - Accent1 2 4 10 3 2" xfId="10546" xr:uid="{00000000-0005-0000-0000-000088280000}"/>
    <cellStyle name="20% - Accent1 2 4 10 4" xfId="10547" xr:uid="{00000000-0005-0000-0000-000089280000}"/>
    <cellStyle name="20% - Accent1 2 4 11" xfId="10548" xr:uid="{00000000-0005-0000-0000-00008A280000}"/>
    <cellStyle name="20% - Accent1 2 4 11 2" xfId="10549" xr:uid="{00000000-0005-0000-0000-00008B280000}"/>
    <cellStyle name="20% - Accent1 2 4 11 2 2" xfId="10550" xr:uid="{00000000-0005-0000-0000-00008C280000}"/>
    <cellStyle name="20% - Accent1 2 4 11 2 2 2" xfId="10551" xr:uid="{00000000-0005-0000-0000-00008D280000}"/>
    <cellStyle name="20% - Accent1 2 4 11 2 3" xfId="10552" xr:uid="{00000000-0005-0000-0000-00008E280000}"/>
    <cellStyle name="20% - Accent1 2 4 11 3" xfId="10553" xr:uid="{00000000-0005-0000-0000-00008F280000}"/>
    <cellStyle name="20% - Accent1 2 4 11 3 2" xfId="10554" xr:uid="{00000000-0005-0000-0000-000090280000}"/>
    <cellStyle name="20% - Accent1 2 4 11 4" xfId="10555" xr:uid="{00000000-0005-0000-0000-000091280000}"/>
    <cellStyle name="20% - Accent1 2 4 12" xfId="10556" xr:uid="{00000000-0005-0000-0000-000092280000}"/>
    <cellStyle name="20% - Accent1 2 4 12 2" xfId="10557" xr:uid="{00000000-0005-0000-0000-000093280000}"/>
    <cellStyle name="20% - Accent1 2 4 12 2 2" xfId="10558" xr:uid="{00000000-0005-0000-0000-000094280000}"/>
    <cellStyle name="20% - Accent1 2 4 12 3" xfId="10559" xr:uid="{00000000-0005-0000-0000-000095280000}"/>
    <cellStyle name="20% - Accent1 2 4 13" xfId="10560" xr:uid="{00000000-0005-0000-0000-000096280000}"/>
    <cellStyle name="20% - Accent1 2 4 13 2" xfId="10561" xr:uid="{00000000-0005-0000-0000-000097280000}"/>
    <cellStyle name="20% - Accent1 2 4 13 2 2" xfId="10562" xr:uid="{00000000-0005-0000-0000-000098280000}"/>
    <cellStyle name="20% - Accent1 2 4 13 3" xfId="10563" xr:uid="{00000000-0005-0000-0000-000099280000}"/>
    <cellStyle name="20% - Accent1 2 4 14" xfId="10564" xr:uid="{00000000-0005-0000-0000-00009A280000}"/>
    <cellStyle name="20% - Accent1 2 4 14 2" xfId="10565" xr:uid="{00000000-0005-0000-0000-00009B280000}"/>
    <cellStyle name="20% - Accent1 2 4 15" xfId="10566" xr:uid="{00000000-0005-0000-0000-00009C280000}"/>
    <cellStyle name="20% - Accent1 2 4 15 2" xfId="10567" xr:uid="{00000000-0005-0000-0000-00009D280000}"/>
    <cellStyle name="20% - Accent1 2 4 16" xfId="10568" xr:uid="{00000000-0005-0000-0000-00009E280000}"/>
    <cellStyle name="20% - Accent1 2 4 2" xfId="10569" xr:uid="{00000000-0005-0000-0000-00009F280000}"/>
    <cellStyle name="20% - Accent1 2 4 2 10" xfId="10570" xr:uid="{00000000-0005-0000-0000-0000A0280000}"/>
    <cellStyle name="20% - Accent1 2 4 2 10 2" xfId="10571" xr:uid="{00000000-0005-0000-0000-0000A1280000}"/>
    <cellStyle name="20% - Accent1 2 4 2 10 2 2" xfId="10572" xr:uid="{00000000-0005-0000-0000-0000A2280000}"/>
    <cellStyle name="20% - Accent1 2 4 2 10 2 2 2" xfId="10573" xr:uid="{00000000-0005-0000-0000-0000A3280000}"/>
    <cellStyle name="20% - Accent1 2 4 2 10 2 3" xfId="10574" xr:uid="{00000000-0005-0000-0000-0000A4280000}"/>
    <cellStyle name="20% - Accent1 2 4 2 10 3" xfId="10575" xr:uid="{00000000-0005-0000-0000-0000A5280000}"/>
    <cellStyle name="20% - Accent1 2 4 2 10 3 2" xfId="10576" xr:uid="{00000000-0005-0000-0000-0000A6280000}"/>
    <cellStyle name="20% - Accent1 2 4 2 10 4" xfId="10577" xr:uid="{00000000-0005-0000-0000-0000A7280000}"/>
    <cellStyle name="20% - Accent1 2 4 2 11" xfId="10578" xr:uid="{00000000-0005-0000-0000-0000A8280000}"/>
    <cellStyle name="20% - Accent1 2 4 2 11 2" xfId="10579" xr:uid="{00000000-0005-0000-0000-0000A9280000}"/>
    <cellStyle name="20% - Accent1 2 4 2 11 2 2" xfId="10580" xr:uid="{00000000-0005-0000-0000-0000AA280000}"/>
    <cellStyle name="20% - Accent1 2 4 2 11 3" xfId="10581" xr:uid="{00000000-0005-0000-0000-0000AB280000}"/>
    <cellStyle name="20% - Accent1 2 4 2 12" xfId="10582" xr:uid="{00000000-0005-0000-0000-0000AC280000}"/>
    <cellStyle name="20% - Accent1 2 4 2 12 2" xfId="10583" xr:uid="{00000000-0005-0000-0000-0000AD280000}"/>
    <cellStyle name="20% - Accent1 2 4 2 12 2 2" xfId="10584" xr:uid="{00000000-0005-0000-0000-0000AE280000}"/>
    <cellStyle name="20% - Accent1 2 4 2 12 3" xfId="10585" xr:uid="{00000000-0005-0000-0000-0000AF280000}"/>
    <cellStyle name="20% - Accent1 2 4 2 13" xfId="10586" xr:uid="{00000000-0005-0000-0000-0000B0280000}"/>
    <cellStyle name="20% - Accent1 2 4 2 13 2" xfId="10587" xr:uid="{00000000-0005-0000-0000-0000B1280000}"/>
    <cellStyle name="20% - Accent1 2 4 2 14" xfId="10588" xr:uid="{00000000-0005-0000-0000-0000B2280000}"/>
    <cellStyle name="20% - Accent1 2 4 2 14 2" xfId="10589" xr:uid="{00000000-0005-0000-0000-0000B3280000}"/>
    <cellStyle name="20% - Accent1 2 4 2 15" xfId="10590" xr:uid="{00000000-0005-0000-0000-0000B4280000}"/>
    <cellStyle name="20% - Accent1 2 4 2 2" xfId="10591" xr:uid="{00000000-0005-0000-0000-0000B5280000}"/>
    <cellStyle name="20% - Accent1 2 4 2 2 10" xfId="10592" xr:uid="{00000000-0005-0000-0000-0000B6280000}"/>
    <cellStyle name="20% - Accent1 2 4 2 2 10 2" xfId="10593" xr:uid="{00000000-0005-0000-0000-0000B7280000}"/>
    <cellStyle name="20% - Accent1 2 4 2 2 10 2 2" xfId="10594" xr:uid="{00000000-0005-0000-0000-0000B8280000}"/>
    <cellStyle name="20% - Accent1 2 4 2 2 10 3" xfId="10595" xr:uid="{00000000-0005-0000-0000-0000B9280000}"/>
    <cellStyle name="20% - Accent1 2 4 2 2 11" xfId="10596" xr:uid="{00000000-0005-0000-0000-0000BA280000}"/>
    <cellStyle name="20% - Accent1 2 4 2 2 11 2" xfId="10597" xr:uid="{00000000-0005-0000-0000-0000BB280000}"/>
    <cellStyle name="20% - Accent1 2 4 2 2 11 2 2" xfId="10598" xr:uid="{00000000-0005-0000-0000-0000BC280000}"/>
    <cellStyle name="20% - Accent1 2 4 2 2 11 3" xfId="10599" xr:uid="{00000000-0005-0000-0000-0000BD280000}"/>
    <cellStyle name="20% - Accent1 2 4 2 2 12" xfId="10600" xr:uid="{00000000-0005-0000-0000-0000BE280000}"/>
    <cellStyle name="20% - Accent1 2 4 2 2 12 2" xfId="10601" xr:uid="{00000000-0005-0000-0000-0000BF280000}"/>
    <cellStyle name="20% - Accent1 2 4 2 2 13" xfId="10602" xr:uid="{00000000-0005-0000-0000-0000C0280000}"/>
    <cellStyle name="20% - Accent1 2 4 2 2 13 2" xfId="10603" xr:uid="{00000000-0005-0000-0000-0000C1280000}"/>
    <cellStyle name="20% - Accent1 2 4 2 2 14" xfId="10604" xr:uid="{00000000-0005-0000-0000-0000C2280000}"/>
    <cellStyle name="20% - Accent1 2 4 2 2 2" xfId="10605" xr:uid="{00000000-0005-0000-0000-0000C3280000}"/>
    <cellStyle name="20% - Accent1 2 4 2 2 2 10" xfId="10606" xr:uid="{00000000-0005-0000-0000-0000C4280000}"/>
    <cellStyle name="20% - Accent1 2 4 2 2 2 10 2" xfId="10607" xr:uid="{00000000-0005-0000-0000-0000C5280000}"/>
    <cellStyle name="20% - Accent1 2 4 2 2 2 11" xfId="10608" xr:uid="{00000000-0005-0000-0000-0000C6280000}"/>
    <cellStyle name="20% - Accent1 2 4 2 2 2 2" xfId="10609" xr:uid="{00000000-0005-0000-0000-0000C7280000}"/>
    <cellStyle name="20% - Accent1 2 4 2 2 2 2 2" xfId="10610" xr:uid="{00000000-0005-0000-0000-0000C8280000}"/>
    <cellStyle name="20% - Accent1 2 4 2 2 2 2 2 2" xfId="10611" xr:uid="{00000000-0005-0000-0000-0000C9280000}"/>
    <cellStyle name="20% - Accent1 2 4 2 2 2 2 2 2 2" xfId="10612" xr:uid="{00000000-0005-0000-0000-0000CA280000}"/>
    <cellStyle name="20% - Accent1 2 4 2 2 2 2 2 2 2 2" xfId="10613" xr:uid="{00000000-0005-0000-0000-0000CB280000}"/>
    <cellStyle name="20% - Accent1 2 4 2 2 2 2 2 2 3" xfId="10614" xr:uid="{00000000-0005-0000-0000-0000CC280000}"/>
    <cellStyle name="20% - Accent1 2 4 2 2 2 2 2 3" xfId="10615" xr:uid="{00000000-0005-0000-0000-0000CD280000}"/>
    <cellStyle name="20% - Accent1 2 4 2 2 2 2 2 3 2" xfId="10616" xr:uid="{00000000-0005-0000-0000-0000CE280000}"/>
    <cellStyle name="20% - Accent1 2 4 2 2 2 2 2 4" xfId="10617" xr:uid="{00000000-0005-0000-0000-0000CF280000}"/>
    <cellStyle name="20% - Accent1 2 4 2 2 2 2 3" xfId="10618" xr:uid="{00000000-0005-0000-0000-0000D0280000}"/>
    <cellStyle name="20% - Accent1 2 4 2 2 2 2 3 2" xfId="10619" xr:uid="{00000000-0005-0000-0000-0000D1280000}"/>
    <cellStyle name="20% - Accent1 2 4 2 2 2 2 3 2 2" xfId="10620" xr:uid="{00000000-0005-0000-0000-0000D2280000}"/>
    <cellStyle name="20% - Accent1 2 4 2 2 2 2 3 2 2 2" xfId="10621" xr:uid="{00000000-0005-0000-0000-0000D3280000}"/>
    <cellStyle name="20% - Accent1 2 4 2 2 2 2 3 2 3" xfId="10622" xr:uid="{00000000-0005-0000-0000-0000D4280000}"/>
    <cellStyle name="20% - Accent1 2 4 2 2 2 2 3 3" xfId="10623" xr:uid="{00000000-0005-0000-0000-0000D5280000}"/>
    <cellStyle name="20% - Accent1 2 4 2 2 2 2 3 3 2" xfId="10624" xr:uid="{00000000-0005-0000-0000-0000D6280000}"/>
    <cellStyle name="20% - Accent1 2 4 2 2 2 2 3 4" xfId="10625" xr:uid="{00000000-0005-0000-0000-0000D7280000}"/>
    <cellStyle name="20% - Accent1 2 4 2 2 2 2 4" xfId="10626" xr:uid="{00000000-0005-0000-0000-0000D8280000}"/>
    <cellStyle name="20% - Accent1 2 4 2 2 2 2 4 2" xfId="10627" xr:uid="{00000000-0005-0000-0000-0000D9280000}"/>
    <cellStyle name="20% - Accent1 2 4 2 2 2 2 4 2 2" xfId="10628" xr:uid="{00000000-0005-0000-0000-0000DA280000}"/>
    <cellStyle name="20% - Accent1 2 4 2 2 2 2 4 2 2 2" xfId="10629" xr:uid="{00000000-0005-0000-0000-0000DB280000}"/>
    <cellStyle name="20% - Accent1 2 4 2 2 2 2 4 2 3" xfId="10630" xr:uid="{00000000-0005-0000-0000-0000DC280000}"/>
    <cellStyle name="20% - Accent1 2 4 2 2 2 2 4 3" xfId="10631" xr:uid="{00000000-0005-0000-0000-0000DD280000}"/>
    <cellStyle name="20% - Accent1 2 4 2 2 2 2 4 3 2" xfId="10632" xr:uid="{00000000-0005-0000-0000-0000DE280000}"/>
    <cellStyle name="20% - Accent1 2 4 2 2 2 2 4 4" xfId="10633" xr:uid="{00000000-0005-0000-0000-0000DF280000}"/>
    <cellStyle name="20% - Accent1 2 4 2 2 2 2 5" xfId="10634" xr:uid="{00000000-0005-0000-0000-0000E0280000}"/>
    <cellStyle name="20% - Accent1 2 4 2 2 2 2 5 2" xfId="10635" xr:uid="{00000000-0005-0000-0000-0000E1280000}"/>
    <cellStyle name="20% - Accent1 2 4 2 2 2 2 5 2 2" xfId="10636" xr:uid="{00000000-0005-0000-0000-0000E2280000}"/>
    <cellStyle name="20% - Accent1 2 4 2 2 2 2 5 3" xfId="10637" xr:uid="{00000000-0005-0000-0000-0000E3280000}"/>
    <cellStyle name="20% - Accent1 2 4 2 2 2 2 6" xfId="10638" xr:uid="{00000000-0005-0000-0000-0000E4280000}"/>
    <cellStyle name="20% - Accent1 2 4 2 2 2 2 6 2" xfId="10639" xr:uid="{00000000-0005-0000-0000-0000E5280000}"/>
    <cellStyle name="20% - Accent1 2 4 2 2 2 2 6 2 2" xfId="10640" xr:uid="{00000000-0005-0000-0000-0000E6280000}"/>
    <cellStyle name="20% - Accent1 2 4 2 2 2 2 6 3" xfId="10641" xr:uid="{00000000-0005-0000-0000-0000E7280000}"/>
    <cellStyle name="20% - Accent1 2 4 2 2 2 2 7" xfId="10642" xr:uid="{00000000-0005-0000-0000-0000E8280000}"/>
    <cellStyle name="20% - Accent1 2 4 2 2 2 2 7 2" xfId="10643" xr:uid="{00000000-0005-0000-0000-0000E9280000}"/>
    <cellStyle name="20% - Accent1 2 4 2 2 2 2 8" xfId="10644" xr:uid="{00000000-0005-0000-0000-0000EA280000}"/>
    <cellStyle name="20% - Accent1 2 4 2 2 2 2 8 2" xfId="10645" xr:uid="{00000000-0005-0000-0000-0000EB280000}"/>
    <cellStyle name="20% - Accent1 2 4 2 2 2 2 9" xfId="10646" xr:uid="{00000000-0005-0000-0000-0000EC280000}"/>
    <cellStyle name="20% - Accent1 2 4 2 2 2 3" xfId="10647" xr:uid="{00000000-0005-0000-0000-0000ED280000}"/>
    <cellStyle name="20% - Accent1 2 4 2 2 2 3 2" xfId="10648" xr:uid="{00000000-0005-0000-0000-0000EE280000}"/>
    <cellStyle name="20% - Accent1 2 4 2 2 2 3 2 2" xfId="10649" xr:uid="{00000000-0005-0000-0000-0000EF280000}"/>
    <cellStyle name="20% - Accent1 2 4 2 2 2 3 2 2 2" xfId="10650" xr:uid="{00000000-0005-0000-0000-0000F0280000}"/>
    <cellStyle name="20% - Accent1 2 4 2 2 2 3 2 2 2 2" xfId="10651" xr:uid="{00000000-0005-0000-0000-0000F1280000}"/>
    <cellStyle name="20% - Accent1 2 4 2 2 2 3 2 2 3" xfId="10652" xr:uid="{00000000-0005-0000-0000-0000F2280000}"/>
    <cellStyle name="20% - Accent1 2 4 2 2 2 3 2 3" xfId="10653" xr:uid="{00000000-0005-0000-0000-0000F3280000}"/>
    <cellStyle name="20% - Accent1 2 4 2 2 2 3 2 3 2" xfId="10654" xr:uid="{00000000-0005-0000-0000-0000F4280000}"/>
    <cellStyle name="20% - Accent1 2 4 2 2 2 3 2 4" xfId="10655" xr:uid="{00000000-0005-0000-0000-0000F5280000}"/>
    <cellStyle name="20% - Accent1 2 4 2 2 2 3 3" xfId="10656" xr:uid="{00000000-0005-0000-0000-0000F6280000}"/>
    <cellStyle name="20% - Accent1 2 4 2 2 2 3 3 2" xfId="10657" xr:uid="{00000000-0005-0000-0000-0000F7280000}"/>
    <cellStyle name="20% - Accent1 2 4 2 2 2 3 3 2 2" xfId="10658" xr:uid="{00000000-0005-0000-0000-0000F8280000}"/>
    <cellStyle name="20% - Accent1 2 4 2 2 2 3 3 2 2 2" xfId="10659" xr:uid="{00000000-0005-0000-0000-0000F9280000}"/>
    <cellStyle name="20% - Accent1 2 4 2 2 2 3 3 2 3" xfId="10660" xr:uid="{00000000-0005-0000-0000-0000FA280000}"/>
    <cellStyle name="20% - Accent1 2 4 2 2 2 3 3 3" xfId="10661" xr:uid="{00000000-0005-0000-0000-0000FB280000}"/>
    <cellStyle name="20% - Accent1 2 4 2 2 2 3 3 3 2" xfId="10662" xr:uid="{00000000-0005-0000-0000-0000FC280000}"/>
    <cellStyle name="20% - Accent1 2 4 2 2 2 3 3 4" xfId="10663" xr:uid="{00000000-0005-0000-0000-0000FD280000}"/>
    <cellStyle name="20% - Accent1 2 4 2 2 2 3 4" xfId="10664" xr:uid="{00000000-0005-0000-0000-0000FE280000}"/>
    <cellStyle name="20% - Accent1 2 4 2 2 2 3 4 2" xfId="10665" xr:uid="{00000000-0005-0000-0000-0000FF280000}"/>
    <cellStyle name="20% - Accent1 2 4 2 2 2 3 4 2 2" xfId="10666" xr:uid="{00000000-0005-0000-0000-000000290000}"/>
    <cellStyle name="20% - Accent1 2 4 2 2 2 3 4 2 2 2" xfId="10667" xr:uid="{00000000-0005-0000-0000-000001290000}"/>
    <cellStyle name="20% - Accent1 2 4 2 2 2 3 4 2 3" xfId="10668" xr:uid="{00000000-0005-0000-0000-000002290000}"/>
    <cellStyle name="20% - Accent1 2 4 2 2 2 3 4 3" xfId="10669" xr:uid="{00000000-0005-0000-0000-000003290000}"/>
    <cellStyle name="20% - Accent1 2 4 2 2 2 3 4 3 2" xfId="10670" xr:uid="{00000000-0005-0000-0000-000004290000}"/>
    <cellStyle name="20% - Accent1 2 4 2 2 2 3 4 4" xfId="10671" xr:uid="{00000000-0005-0000-0000-000005290000}"/>
    <cellStyle name="20% - Accent1 2 4 2 2 2 3 5" xfId="10672" xr:uid="{00000000-0005-0000-0000-000006290000}"/>
    <cellStyle name="20% - Accent1 2 4 2 2 2 3 5 2" xfId="10673" xr:uid="{00000000-0005-0000-0000-000007290000}"/>
    <cellStyle name="20% - Accent1 2 4 2 2 2 3 5 2 2" xfId="10674" xr:uid="{00000000-0005-0000-0000-000008290000}"/>
    <cellStyle name="20% - Accent1 2 4 2 2 2 3 5 3" xfId="10675" xr:uid="{00000000-0005-0000-0000-000009290000}"/>
    <cellStyle name="20% - Accent1 2 4 2 2 2 3 6" xfId="10676" xr:uid="{00000000-0005-0000-0000-00000A290000}"/>
    <cellStyle name="20% - Accent1 2 4 2 2 2 3 6 2" xfId="10677" xr:uid="{00000000-0005-0000-0000-00000B290000}"/>
    <cellStyle name="20% - Accent1 2 4 2 2 2 3 6 2 2" xfId="10678" xr:uid="{00000000-0005-0000-0000-00000C290000}"/>
    <cellStyle name="20% - Accent1 2 4 2 2 2 3 6 3" xfId="10679" xr:uid="{00000000-0005-0000-0000-00000D290000}"/>
    <cellStyle name="20% - Accent1 2 4 2 2 2 3 7" xfId="10680" xr:uid="{00000000-0005-0000-0000-00000E290000}"/>
    <cellStyle name="20% - Accent1 2 4 2 2 2 3 7 2" xfId="10681" xr:uid="{00000000-0005-0000-0000-00000F290000}"/>
    <cellStyle name="20% - Accent1 2 4 2 2 2 3 8" xfId="10682" xr:uid="{00000000-0005-0000-0000-000010290000}"/>
    <cellStyle name="20% - Accent1 2 4 2 2 2 3 8 2" xfId="10683" xr:uid="{00000000-0005-0000-0000-000011290000}"/>
    <cellStyle name="20% - Accent1 2 4 2 2 2 3 9" xfId="10684" xr:uid="{00000000-0005-0000-0000-000012290000}"/>
    <cellStyle name="20% - Accent1 2 4 2 2 2 4" xfId="10685" xr:uid="{00000000-0005-0000-0000-000013290000}"/>
    <cellStyle name="20% - Accent1 2 4 2 2 2 4 2" xfId="10686" xr:uid="{00000000-0005-0000-0000-000014290000}"/>
    <cellStyle name="20% - Accent1 2 4 2 2 2 4 2 2" xfId="10687" xr:uid="{00000000-0005-0000-0000-000015290000}"/>
    <cellStyle name="20% - Accent1 2 4 2 2 2 4 2 2 2" xfId="10688" xr:uid="{00000000-0005-0000-0000-000016290000}"/>
    <cellStyle name="20% - Accent1 2 4 2 2 2 4 2 3" xfId="10689" xr:uid="{00000000-0005-0000-0000-000017290000}"/>
    <cellStyle name="20% - Accent1 2 4 2 2 2 4 3" xfId="10690" xr:uid="{00000000-0005-0000-0000-000018290000}"/>
    <cellStyle name="20% - Accent1 2 4 2 2 2 4 3 2" xfId="10691" xr:uid="{00000000-0005-0000-0000-000019290000}"/>
    <cellStyle name="20% - Accent1 2 4 2 2 2 4 4" xfId="10692" xr:uid="{00000000-0005-0000-0000-00001A290000}"/>
    <cellStyle name="20% - Accent1 2 4 2 2 2 5" xfId="10693" xr:uid="{00000000-0005-0000-0000-00001B290000}"/>
    <cellStyle name="20% - Accent1 2 4 2 2 2 5 2" xfId="10694" xr:uid="{00000000-0005-0000-0000-00001C290000}"/>
    <cellStyle name="20% - Accent1 2 4 2 2 2 5 2 2" xfId="10695" xr:uid="{00000000-0005-0000-0000-00001D290000}"/>
    <cellStyle name="20% - Accent1 2 4 2 2 2 5 2 2 2" xfId="10696" xr:uid="{00000000-0005-0000-0000-00001E290000}"/>
    <cellStyle name="20% - Accent1 2 4 2 2 2 5 2 3" xfId="10697" xr:uid="{00000000-0005-0000-0000-00001F290000}"/>
    <cellStyle name="20% - Accent1 2 4 2 2 2 5 3" xfId="10698" xr:uid="{00000000-0005-0000-0000-000020290000}"/>
    <cellStyle name="20% - Accent1 2 4 2 2 2 5 3 2" xfId="10699" xr:uid="{00000000-0005-0000-0000-000021290000}"/>
    <cellStyle name="20% - Accent1 2 4 2 2 2 5 4" xfId="10700" xr:uid="{00000000-0005-0000-0000-000022290000}"/>
    <cellStyle name="20% - Accent1 2 4 2 2 2 6" xfId="10701" xr:uid="{00000000-0005-0000-0000-000023290000}"/>
    <cellStyle name="20% - Accent1 2 4 2 2 2 6 2" xfId="10702" xr:uid="{00000000-0005-0000-0000-000024290000}"/>
    <cellStyle name="20% - Accent1 2 4 2 2 2 6 2 2" xfId="10703" xr:uid="{00000000-0005-0000-0000-000025290000}"/>
    <cellStyle name="20% - Accent1 2 4 2 2 2 6 2 2 2" xfId="10704" xr:uid="{00000000-0005-0000-0000-000026290000}"/>
    <cellStyle name="20% - Accent1 2 4 2 2 2 6 2 3" xfId="10705" xr:uid="{00000000-0005-0000-0000-000027290000}"/>
    <cellStyle name="20% - Accent1 2 4 2 2 2 6 3" xfId="10706" xr:uid="{00000000-0005-0000-0000-000028290000}"/>
    <cellStyle name="20% - Accent1 2 4 2 2 2 6 3 2" xfId="10707" xr:uid="{00000000-0005-0000-0000-000029290000}"/>
    <cellStyle name="20% - Accent1 2 4 2 2 2 6 4" xfId="10708" xr:uid="{00000000-0005-0000-0000-00002A290000}"/>
    <cellStyle name="20% - Accent1 2 4 2 2 2 7" xfId="10709" xr:uid="{00000000-0005-0000-0000-00002B290000}"/>
    <cellStyle name="20% - Accent1 2 4 2 2 2 7 2" xfId="10710" xr:uid="{00000000-0005-0000-0000-00002C290000}"/>
    <cellStyle name="20% - Accent1 2 4 2 2 2 7 2 2" xfId="10711" xr:uid="{00000000-0005-0000-0000-00002D290000}"/>
    <cellStyle name="20% - Accent1 2 4 2 2 2 7 3" xfId="10712" xr:uid="{00000000-0005-0000-0000-00002E290000}"/>
    <cellStyle name="20% - Accent1 2 4 2 2 2 8" xfId="10713" xr:uid="{00000000-0005-0000-0000-00002F290000}"/>
    <cellStyle name="20% - Accent1 2 4 2 2 2 8 2" xfId="10714" xr:uid="{00000000-0005-0000-0000-000030290000}"/>
    <cellStyle name="20% - Accent1 2 4 2 2 2 8 2 2" xfId="10715" xr:uid="{00000000-0005-0000-0000-000031290000}"/>
    <cellStyle name="20% - Accent1 2 4 2 2 2 8 3" xfId="10716" xr:uid="{00000000-0005-0000-0000-000032290000}"/>
    <cellStyle name="20% - Accent1 2 4 2 2 2 9" xfId="10717" xr:uid="{00000000-0005-0000-0000-000033290000}"/>
    <cellStyle name="20% - Accent1 2 4 2 2 2 9 2" xfId="10718" xr:uid="{00000000-0005-0000-0000-000034290000}"/>
    <cellStyle name="20% - Accent1 2 4 2 2 3" xfId="10719" xr:uid="{00000000-0005-0000-0000-000035290000}"/>
    <cellStyle name="20% - Accent1 2 4 2 2 3 10" xfId="10720" xr:uid="{00000000-0005-0000-0000-000036290000}"/>
    <cellStyle name="20% - Accent1 2 4 2 2 3 10 2" xfId="10721" xr:uid="{00000000-0005-0000-0000-000037290000}"/>
    <cellStyle name="20% - Accent1 2 4 2 2 3 11" xfId="10722" xr:uid="{00000000-0005-0000-0000-000038290000}"/>
    <cellStyle name="20% - Accent1 2 4 2 2 3 2" xfId="10723" xr:uid="{00000000-0005-0000-0000-000039290000}"/>
    <cellStyle name="20% - Accent1 2 4 2 2 3 2 2" xfId="10724" xr:uid="{00000000-0005-0000-0000-00003A290000}"/>
    <cellStyle name="20% - Accent1 2 4 2 2 3 2 2 2" xfId="10725" xr:uid="{00000000-0005-0000-0000-00003B290000}"/>
    <cellStyle name="20% - Accent1 2 4 2 2 3 2 2 2 2" xfId="10726" xr:uid="{00000000-0005-0000-0000-00003C290000}"/>
    <cellStyle name="20% - Accent1 2 4 2 2 3 2 2 2 2 2" xfId="10727" xr:uid="{00000000-0005-0000-0000-00003D290000}"/>
    <cellStyle name="20% - Accent1 2 4 2 2 3 2 2 2 3" xfId="10728" xr:uid="{00000000-0005-0000-0000-00003E290000}"/>
    <cellStyle name="20% - Accent1 2 4 2 2 3 2 2 3" xfId="10729" xr:uid="{00000000-0005-0000-0000-00003F290000}"/>
    <cellStyle name="20% - Accent1 2 4 2 2 3 2 2 3 2" xfId="10730" xr:uid="{00000000-0005-0000-0000-000040290000}"/>
    <cellStyle name="20% - Accent1 2 4 2 2 3 2 2 4" xfId="10731" xr:uid="{00000000-0005-0000-0000-000041290000}"/>
    <cellStyle name="20% - Accent1 2 4 2 2 3 2 3" xfId="10732" xr:uid="{00000000-0005-0000-0000-000042290000}"/>
    <cellStyle name="20% - Accent1 2 4 2 2 3 2 3 2" xfId="10733" xr:uid="{00000000-0005-0000-0000-000043290000}"/>
    <cellStyle name="20% - Accent1 2 4 2 2 3 2 3 2 2" xfId="10734" xr:uid="{00000000-0005-0000-0000-000044290000}"/>
    <cellStyle name="20% - Accent1 2 4 2 2 3 2 3 2 2 2" xfId="10735" xr:uid="{00000000-0005-0000-0000-000045290000}"/>
    <cellStyle name="20% - Accent1 2 4 2 2 3 2 3 2 3" xfId="10736" xr:uid="{00000000-0005-0000-0000-000046290000}"/>
    <cellStyle name="20% - Accent1 2 4 2 2 3 2 3 3" xfId="10737" xr:uid="{00000000-0005-0000-0000-000047290000}"/>
    <cellStyle name="20% - Accent1 2 4 2 2 3 2 3 3 2" xfId="10738" xr:uid="{00000000-0005-0000-0000-000048290000}"/>
    <cellStyle name="20% - Accent1 2 4 2 2 3 2 3 4" xfId="10739" xr:uid="{00000000-0005-0000-0000-000049290000}"/>
    <cellStyle name="20% - Accent1 2 4 2 2 3 2 4" xfId="10740" xr:uid="{00000000-0005-0000-0000-00004A290000}"/>
    <cellStyle name="20% - Accent1 2 4 2 2 3 2 4 2" xfId="10741" xr:uid="{00000000-0005-0000-0000-00004B290000}"/>
    <cellStyle name="20% - Accent1 2 4 2 2 3 2 4 2 2" xfId="10742" xr:uid="{00000000-0005-0000-0000-00004C290000}"/>
    <cellStyle name="20% - Accent1 2 4 2 2 3 2 4 2 2 2" xfId="10743" xr:uid="{00000000-0005-0000-0000-00004D290000}"/>
    <cellStyle name="20% - Accent1 2 4 2 2 3 2 4 2 3" xfId="10744" xr:uid="{00000000-0005-0000-0000-00004E290000}"/>
    <cellStyle name="20% - Accent1 2 4 2 2 3 2 4 3" xfId="10745" xr:uid="{00000000-0005-0000-0000-00004F290000}"/>
    <cellStyle name="20% - Accent1 2 4 2 2 3 2 4 3 2" xfId="10746" xr:uid="{00000000-0005-0000-0000-000050290000}"/>
    <cellStyle name="20% - Accent1 2 4 2 2 3 2 4 4" xfId="10747" xr:uid="{00000000-0005-0000-0000-000051290000}"/>
    <cellStyle name="20% - Accent1 2 4 2 2 3 2 5" xfId="10748" xr:uid="{00000000-0005-0000-0000-000052290000}"/>
    <cellStyle name="20% - Accent1 2 4 2 2 3 2 5 2" xfId="10749" xr:uid="{00000000-0005-0000-0000-000053290000}"/>
    <cellStyle name="20% - Accent1 2 4 2 2 3 2 5 2 2" xfId="10750" xr:uid="{00000000-0005-0000-0000-000054290000}"/>
    <cellStyle name="20% - Accent1 2 4 2 2 3 2 5 3" xfId="10751" xr:uid="{00000000-0005-0000-0000-000055290000}"/>
    <cellStyle name="20% - Accent1 2 4 2 2 3 2 6" xfId="10752" xr:uid="{00000000-0005-0000-0000-000056290000}"/>
    <cellStyle name="20% - Accent1 2 4 2 2 3 2 6 2" xfId="10753" xr:uid="{00000000-0005-0000-0000-000057290000}"/>
    <cellStyle name="20% - Accent1 2 4 2 2 3 2 6 2 2" xfId="10754" xr:uid="{00000000-0005-0000-0000-000058290000}"/>
    <cellStyle name="20% - Accent1 2 4 2 2 3 2 6 3" xfId="10755" xr:uid="{00000000-0005-0000-0000-000059290000}"/>
    <cellStyle name="20% - Accent1 2 4 2 2 3 2 7" xfId="10756" xr:uid="{00000000-0005-0000-0000-00005A290000}"/>
    <cellStyle name="20% - Accent1 2 4 2 2 3 2 7 2" xfId="10757" xr:uid="{00000000-0005-0000-0000-00005B290000}"/>
    <cellStyle name="20% - Accent1 2 4 2 2 3 2 8" xfId="10758" xr:uid="{00000000-0005-0000-0000-00005C290000}"/>
    <cellStyle name="20% - Accent1 2 4 2 2 3 2 8 2" xfId="10759" xr:uid="{00000000-0005-0000-0000-00005D290000}"/>
    <cellStyle name="20% - Accent1 2 4 2 2 3 2 9" xfId="10760" xr:uid="{00000000-0005-0000-0000-00005E290000}"/>
    <cellStyle name="20% - Accent1 2 4 2 2 3 3" xfId="10761" xr:uid="{00000000-0005-0000-0000-00005F290000}"/>
    <cellStyle name="20% - Accent1 2 4 2 2 3 3 2" xfId="10762" xr:uid="{00000000-0005-0000-0000-000060290000}"/>
    <cellStyle name="20% - Accent1 2 4 2 2 3 3 2 2" xfId="10763" xr:uid="{00000000-0005-0000-0000-000061290000}"/>
    <cellStyle name="20% - Accent1 2 4 2 2 3 3 2 2 2" xfId="10764" xr:uid="{00000000-0005-0000-0000-000062290000}"/>
    <cellStyle name="20% - Accent1 2 4 2 2 3 3 2 2 2 2" xfId="10765" xr:uid="{00000000-0005-0000-0000-000063290000}"/>
    <cellStyle name="20% - Accent1 2 4 2 2 3 3 2 2 3" xfId="10766" xr:uid="{00000000-0005-0000-0000-000064290000}"/>
    <cellStyle name="20% - Accent1 2 4 2 2 3 3 2 3" xfId="10767" xr:uid="{00000000-0005-0000-0000-000065290000}"/>
    <cellStyle name="20% - Accent1 2 4 2 2 3 3 2 3 2" xfId="10768" xr:uid="{00000000-0005-0000-0000-000066290000}"/>
    <cellStyle name="20% - Accent1 2 4 2 2 3 3 2 4" xfId="10769" xr:uid="{00000000-0005-0000-0000-000067290000}"/>
    <cellStyle name="20% - Accent1 2 4 2 2 3 3 3" xfId="10770" xr:uid="{00000000-0005-0000-0000-000068290000}"/>
    <cellStyle name="20% - Accent1 2 4 2 2 3 3 3 2" xfId="10771" xr:uid="{00000000-0005-0000-0000-000069290000}"/>
    <cellStyle name="20% - Accent1 2 4 2 2 3 3 3 2 2" xfId="10772" xr:uid="{00000000-0005-0000-0000-00006A290000}"/>
    <cellStyle name="20% - Accent1 2 4 2 2 3 3 3 2 2 2" xfId="10773" xr:uid="{00000000-0005-0000-0000-00006B290000}"/>
    <cellStyle name="20% - Accent1 2 4 2 2 3 3 3 2 3" xfId="10774" xr:uid="{00000000-0005-0000-0000-00006C290000}"/>
    <cellStyle name="20% - Accent1 2 4 2 2 3 3 3 3" xfId="10775" xr:uid="{00000000-0005-0000-0000-00006D290000}"/>
    <cellStyle name="20% - Accent1 2 4 2 2 3 3 3 3 2" xfId="10776" xr:uid="{00000000-0005-0000-0000-00006E290000}"/>
    <cellStyle name="20% - Accent1 2 4 2 2 3 3 3 4" xfId="10777" xr:uid="{00000000-0005-0000-0000-00006F290000}"/>
    <cellStyle name="20% - Accent1 2 4 2 2 3 3 4" xfId="10778" xr:uid="{00000000-0005-0000-0000-000070290000}"/>
    <cellStyle name="20% - Accent1 2 4 2 2 3 3 4 2" xfId="10779" xr:uid="{00000000-0005-0000-0000-000071290000}"/>
    <cellStyle name="20% - Accent1 2 4 2 2 3 3 4 2 2" xfId="10780" xr:uid="{00000000-0005-0000-0000-000072290000}"/>
    <cellStyle name="20% - Accent1 2 4 2 2 3 3 4 2 2 2" xfId="10781" xr:uid="{00000000-0005-0000-0000-000073290000}"/>
    <cellStyle name="20% - Accent1 2 4 2 2 3 3 4 2 3" xfId="10782" xr:uid="{00000000-0005-0000-0000-000074290000}"/>
    <cellStyle name="20% - Accent1 2 4 2 2 3 3 4 3" xfId="10783" xr:uid="{00000000-0005-0000-0000-000075290000}"/>
    <cellStyle name="20% - Accent1 2 4 2 2 3 3 4 3 2" xfId="10784" xr:uid="{00000000-0005-0000-0000-000076290000}"/>
    <cellStyle name="20% - Accent1 2 4 2 2 3 3 4 4" xfId="10785" xr:uid="{00000000-0005-0000-0000-000077290000}"/>
    <cellStyle name="20% - Accent1 2 4 2 2 3 3 5" xfId="10786" xr:uid="{00000000-0005-0000-0000-000078290000}"/>
    <cellStyle name="20% - Accent1 2 4 2 2 3 3 5 2" xfId="10787" xr:uid="{00000000-0005-0000-0000-000079290000}"/>
    <cellStyle name="20% - Accent1 2 4 2 2 3 3 5 2 2" xfId="10788" xr:uid="{00000000-0005-0000-0000-00007A290000}"/>
    <cellStyle name="20% - Accent1 2 4 2 2 3 3 5 3" xfId="10789" xr:uid="{00000000-0005-0000-0000-00007B290000}"/>
    <cellStyle name="20% - Accent1 2 4 2 2 3 3 6" xfId="10790" xr:uid="{00000000-0005-0000-0000-00007C290000}"/>
    <cellStyle name="20% - Accent1 2 4 2 2 3 3 6 2" xfId="10791" xr:uid="{00000000-0005-0000-0000-00007D290000}"/>
    <cellStyle name="20% - Accent1 2 4 2 2 3 3 6 2 2" xfId="10792" xr:uid="{00000000-0005-0000-0000-00007E290000}"/>
    <cellStyle name="20% - Accent1 2 4 2 2 3 3 6 3" xfId="10793" xr:uid="{00000000-0005-0000-0000-00007F290000}"/>
    <cellStyle name="20% - Accent1 2 4 2 2 3 3 7" xfId="10794" xr:uid="{00000000-0005-0000-0000-000080290000}"/>
    <cellStyle name="20% - Accent1 2 4 2 2 3 3 7 2" xfId="10795" xr:uid="{00000000-0005-0000-0000-000081290000}"/>
    <cellStyle name="20% - Accent1 2 4 2 2 3 3 8" xfId="10796" xr:uid="{00000000-0005-0000-0000-000082290000}"/>
    <cellStyle name="20% - Accent1 2 4 2 2 3 3 8 2" xfId="10797" xr:uid="{00000000-0005-0000-0000-000083290000}"/>
    <cellStyle name="20% - Accent1 2 4 2 2 3 3 9" xfId="10798" xr:uid="{00000000-0005-0000-0000-000084290000}"/>
    <cellStyle name="20% - Accent1 2 4 2 2 3 4" xfId="10799" xr:uid="{00000000-0005-0000-0000-000085290000}"/>
    <cellStyle name="20% - Accent1 2 4 2 2 3 4 2" xfId="10800" xr:uid="{00000000-0005-0000-0000-000086290000}"/>
    <cellStyle name="20% - Accent1 2 4 2 2 3 4 2 2" xfId="10801" xr:uid="{00000000-0005-0000-0000-000087290000}"/>
    <cellStyle name="20% - Accent1 2 4 2 2 3 4 2 2 2" xfId="10802" xr:uid="{00000000-0005-0000-0000-000088290000}"/>
    <cellStyle name="20% - Accent1 2 4 2 2 3 4 2 3" xfId="10803" xr:uid="{00000000-0005-0000-0000-000089290000}"/>
    <cellStyle name="20% - Accent1 2 4 2 2 3 4 3" xfId="10804" xr:uid="{00000000-0005-0000-0000-00008A290000}"/>
    <cellStyle name="20% - Accent1 2 4 2 2 3 4 3 2" xfId="10805" xr:uid="{00000000-0005-0000-0000-00008B290000}"/>
    <cellStyle name="20% - Accent1 2 4 2 2 3 4 4" xfId="10806" xr:uid="{00000000-0005-0000-0000-00008C290000}"/>
    <cellStyle name="20% - Accent1 2 4 2 2 3 5" xfId="10807" xr:uid="{00000000-0005-0000-0000-00008D290000}"/>
    <cellStyle name="20% - Accent1 2 4 2 2 3 5 2" xfId="10808" xr:uid="{00000000-0005-0000-0000-00008E290000}"/>
    <cellStyle name="20% - Accent1 2 4 2 2 3 5 2 2" xfId="10809" xr:uid="{00000000-0005-0000-0000-00008F290000}"/>
    <cellStyle name="20% - Accent1 2 4 2 2 3 5 2 2 2" xfId="10810" xr:uid="{00000000-0005-0000-0000-000090290000}"/>
    <cellStyle name="20% - Accent1 2 4 2 2 3 5 2 3" xfId="10811" xr:uid="{00000000-0005-0000-0000-000091290000}"/>
    <cellStyle name="20% - Accent1 2 4 2 2 3 5 3" xfId="10812" xr:uid="{00000000-0005-0000-0000-000092290000}"/>
    <cellStyle name="20% - Accent1 2 4 2 2 3 5 3 2" xfId="10813" xr:uid="{00000000-0005-0000-0000-000093290000}"/>
    <cellStyle name="20% - Accent1 2 4 2 2 3 5 4" xfId="10814" xr:uid="{00000000-0005-0000-0000-000094290000}"/>
    <cellStyle name="20% - Accent1 2 4 2 2 3 6" xfId="10815" xr:uid="{00000000-0005-0000-0000-000095290000}"/>
    <cellStyle name="20% - Accent1 2 4 2 2 3 6 2" xfId="10816" xr:uid="{00000000-0005-0000-0000-000096290000}"/>
    <cellStyle name="20% - Accent1 2 4 2 2 3 6 2 2" xfId="10817" xr:uid="{00000000-0005-0000-0000-000097290000}"/>
    <cellStyle name="20% - Accent1 2 4 2 2 3 6 2 2 2" xfId="10818" xr:uid="{00000000-0005-0000-0000-000098290000}"/>
    <cellStyle name="20% - Accent1 2 4 2 2 3 6 2 3" xfId="10819" xr:uid="{00000000-0005-0000-0000-000099290000}"/>
    <cellStyle name="20% - Accent1 2 4 2 2 3 6 3" xfId="10820" xr:uid="{00000000-0005-0000-0000-00009A290000}"/>
    <cellStyle name="20% - Accent1 2 4 2 2 3 6 3 2" xfId="10821" xr:uid="{00000000-0005-0000-0000-00009B290000}"/>
    <cellStyle name="20% - Accent1 2 4 2 2 3 6 4" xfId="10822" xr:uid="{00000000-0005-0000-0000-00009C290000}"/>
    <cellStyle name="20% - Accent1 2 4 2 2 3 7" xfId="10823" xr:uid="{00000000-0005-0000-0000-00009D290000}"/>
    <cellStyle name="20% - Accent1 2 4 2 2 3 7 2" xfId="10824" xr:uid="{00000000-0005-0000-0000-00009E290000}"/>
    <cellStyle name="20% - Accent1 2 4 2 2 3 7 2 2" xfId="10825" xr:uid="{00000000-0005-0000-0000-00009F290000}"/>
    <cellStyle name="20% - Accent1 2 4 2 2 3 7 3" xfId="10826" xr:uid="{00000000-0005-0000-0000-0000A0290000}"/>
    <cellStyle name="20% - Accent1 2 4 2 2 3 8" xfId="10827" xr:uid="{00000000-0005-0000-0000-0000A1290000}"/>
    <cellStyle name="20% - Accent1 2 4 2 2 3 8 2" xfId="10828" xr:uid="{00000000-0005-0000-0000-0000A2290000}"/>
    <cellStyle name="20% - Accent1 2 4 2 2 3 8 2 2" xfId="10829" xr:uid="{00000000-0005-0000-0000-0000A3290000}"/>
    <cellStyle name="20% - Accent1 2 4 2 2 3 8 3" xfId="10830" xr:uid="{00000000-0005-0000-0000-0000A4290000}"/>
    <cellStyle name="20% - Accent1 2 4 2 2 3 9" xfId="10831" xr:uid="{00000000-0005-0000-0000-0000A5290000}"/>
    <cellStyle name="20% - Accent1 2 4 2 2 3 9 2" xfId="10832" xr:uid="{00000000-0005-0000-0000-0000A6290000}"/>
    <cellStyle name="20% - Accent1 2 4 2 2 4" xfId="10833" xr:uid="{00000000-0005-0000-0000-0000A7290000}"/>
    <cellStyle name="20% - Accent1 2 4 2 2 4 10" xfId="10834" xr:uid="{00000000-0005-0000-0000-0000A8290000}"/>
    <cellStyle name="20% - Accent1 2 4 2 2 4 10 2" xfId="10835" xr:uid="{00000000-0005-0000-0000-0000A9290000}"/>
    <cellStyle name="20% - Accent1 2 4 2 2 4 11" xfId="10836" xr:uid="{00000000-0005-0000-0000-0000AA290000}"/>
    <cellStyle name="20% - Accent1 2 4 2 2 4 2" xfId="10837" xr:uid="{00000000-0005-0000-0000-0000AB290000}"/>
    <cellStyle name="20% - Accent1 2 4 2 2 4 2 2" xfId="10838" xr:uid="{00000000-0005-0000-0000-0000AC290000}"/>
    <cellStyle name="20% - Accent1 2 4 2 2 4 2 2 2" xfId="10839" xr:uid="{00000000-0005-0000-0000-0000AD290000}"/>
    <cellStyle name="20% - Accent1 2 4 2 2 4 2 2 2 2" xfId="10840" xr:uid="{00000000-0005-0000-0000-0000AE290000}"/>
    <cellStyle name="20% - Accent1 2 4 2 2 4 2 2 2 2 2" xfId="10841" xr:uid="{00000000-0005-0000-0000-0000AF290000}"/>
    <cellStyle name="20% - Accent1 2 4 2 2 4 2 2 2 3" xfId="10842" xr:uid="{00000000-0005-0000-0000-0000B0290000}"/>
    <cellStyle name="20% - Accent1 2 4 2 2 4 2 2 3" xfId="10843" xr:uid="{00000000-0005-0000-0000-0000B1290000}"/>
    <cellStyle name="20% - Accent1 2 4 2 2 4 2 2 3 2" xfId="10844" xr:uid="{00000000-0005-0000-0000-0000B2290000}"/>
    <cellStyle name="20% - Accent1 2 4 2 2 4 2 2 4" xfId="10845" xr:uid="{00000000-0005-0000-0000-0000B3290000}"/>
    <cellStyle name="20% - Accent1 2 4 2 2 4 2 3" xfId="10846" xr:uid="{00000000-0005-0000-0000-0000B4290000}"/>
    <cellStyle name="20% - Accent1 2 4 2 2 4 2 3 2" xfId="10847" xr:uid="{00000000-0005-0000-0000-0000B5290000}"/>
    <cellStyle name="20% - Accent1 2 4 2 2 4 2 3 2 2" xfId="10848" xr:uid="{00000000-0005-0000-0000-0000B6290000}"/>
    <cellStyle name="20% - Accent1 2 4 2 2 4 2 3 2 2 2" xfId="10849" xr:uid="{00000000-0005-0000-0000-0000B7290000}"/>
    <cellStyle name="20% - Accent1 2 4 2 2 4 2 3 2 3" xfId="10850" xr:uid="{00000000-0005-0000-0000-0000B8290000}"/>
    <cellStyle name="20% - Accent1 2 4 2 2 4 2 3 3" xfId="10851" xr:uid="{00000000-0005-0000-0000-0000B9290000}"/>
    <cellStyle name="20% - Accent1 2 4 2 2 4 2 3 3 2" xfId="10852" xr:uid="{00000000-0005-0000-0000-0000BA290000}"/>
    <cellStyle name="20% - Accent1 2 4 2 2 4 2 3 4" xfId="10853" xr:uid="{00000000-0005-0000-0000-0000BB290000}"/>
    <cellStyle name="20% - Accent1 2 4 2 2 4 2 4" xfId="10854" xr:uid="{00000000-0005-0000-0000-0000BC290000}"/>
    <cellStyle name="20% - Accent1 2 4 2 2 4 2 4 2" xfId="10855" xr:uid="{00000000-0005-0000-0000-0000BD290000}"/>
    <cellStyle name="20% - Accent1 2 4 2 2 4 2 4 2 2" xfId="10856" xr:uid="{00000000-0005-0000-0000-0000BE290000}"/>
    <cellStyle name="20% - Accent1 2 4 2 2 4 2 4 2 2 2" xfId="10857" xr:uid="{00000000-0005-0000-0000-0000BF290000}"/>
    <cellStyle name="20% - Accent1 2 4 2 2 4 2 4 2 3" xfId="10858" xr:uid="{00000000-0005-0000-0000-0000C0290000}"/>
    <cellStyle name="20% - Accent1 2 4 2 2 4 2 4 3" xfId="10859" xr:uid="{00000000-0005-0000-0000-0000C1290000}"/>
    <cellStyle name="20% - Accent1 2 4 2 2 4 2 4 3 2" xfId="10860" xr:uid="{00000000-0005-0000-0000-0000C2290000}"/>
    <cellStyle name="20% - Accent1 2 4 2 2 4 2 4 4" xfId="10861" xr:uid="{00000000-0005-0000-0000-0000C3290000}"/>
    <cellStyle name="20% - Accent1 2 4 2 2 4 2 5" xfId="10862" xr:uid="{00000000-0005-0000-0000-0000C4290000}"/>
    <cellStyle name="20% - Accent1 2 4 2 2 4 2 5 2" xfId="10863" xr:uid="{00000000-0005-0000-0000-0000C5290000}"/>
    <cellStyle name="20% - Accent1 2 4 2 2 4 2 5 2 2" xfId="10864" xr:uid="{00000000-0005-0000-0000-0000C6290000}"/>
    <cellStyle name="20% - Accent1 2 4 2 2 4 2 5 3" xfId="10865" xr:uid="{00000000-0005-0000-0000-0000C7290000}"/>
    <cellStyle name="20% - Accent1 2 4 2 2 4 2 6" xfId="10866" xr:uid="{00000000-0005-0000-0000-0000C8290000}"/>
    <cellStyle name="20% - Accent1 2 4 2 2 4 2 6 2" xfId="10867" xr:uid="{00000000-0005-0000-0000-0000C9290000}"/>
    <cellStyle name="20% - Accent1 2 4 2 2 4 2 6 2 2" xfId="10868" xr:uid="{00000000-0005-0000-0000-0000CA290000}"/>
    <cellStyle name="20% - Accent1 2 4 2 2 4 2 6 3" xfId="10869" xr:uid="{00000000-0005-0000-0000-0000CB290000}"/>
    <cellStyle name="20% - Accent1 2 4 2 2 4 2 7" xfId="10870" xr:uid="{00000000-0005-0000-0000-0000CC290000}"/>
    <cellStyle name="20% - Accent1 2 4 2 2 4 2 7 2" xfId="10871" xr:uid="{00000000-0005-0000-0000-0000CD290000}"/>
    <cellStyle name="20% - Accent1 2 4 2 2 4 2 8" xfId="10872" xr:uid="{00000000-0005-0000-0000-0000CE290000}"/>
    <cellStyle name="20% - Accent1 2 4 2 2 4 2 8 2" xfId="10873" xr:uid="{00000000-0005-0000-0000-0000CF290000}"/>
    <cellStyle name="20% - Accent1 2 4 2 2 4 2 9" xfId="10874" xr:uid="{00000000-0005-0000-0000-0000D0290000}"/>
    <cellStyle name="20% - Accent1 2 4 2 2 4 3" xfId="10875" xr:uid="{00000000-0005-0000-0000-0000D1290000}"/>
    <cellStyle name="20% - Accent1 2 4 2 2 4 3 2" xfId="10876" xr:uid="{00000000-0005-0000-0000-0000D2290000}"/>
    <cellStyle name="20% - Accent1 2 4 2 2 4 3 2 2" xfId="10877" xr:uid="{00000000-0005-0000-0000-0000D3290000}"/>
    <cellStyle name="20% - Accent1 2 4 2 2 4 3 2 2 2" xfId="10878" xr:uid="{00000000-0005-0000-0000-0000D4290000}"/>
    <cellStyle name="20% - Accent1 2 4 2 2 4 3 2 2 2 2" xfId="10879" xr:uid="{00000000-0005-0000-0000-0000D5290000}"/>
    <cellStyle name="20% - Accent1 2 4 2 2 4 3 2 2 3" xfId="10880" xr:uid="{00000000-0005-0000-0000-0000D6290000}"/>
    <cellStyle name="20% - Accent1 2 4 2 2 4 3 2 3" xfId="10881" xr:uid="{00000000-0005-0000-0000-0000D7290000}"/>
    <cellStyle name="20% - Accent1 2 4 2 2 4 3 2 3 2" xfId="10882" xr:uid="{00000000-0005-0000-0000-0000D8290000}"/>
    <cellStyle name="20% - Accent1 2 4 2 2 4 3 2 4" xfId="10883" xr:uid="{00000000-0005-0000-0000-0000D9290000}"/>
    <cellStyle name="20% - Accent1 2 4 2 2 4 3 3" xfId="10884" xr:uid="{00000000-0005-0000-0000-0000DA290000}"/>
    <cellStyle name="20% - Accent1 2 4 2 2 4 3 3 2" xfId="10885" xr:uid="{00000000-0005-0000-0000-0000DB290000}"/>
    <cellStyle name="20% - Accent1 2 4 2 2 4 3 3 2 2" xfId="10886" xr:uid="{00000000-0005-0000-0000-0000DC290000}"/>
    <cellStyle name="20% - Accent1 2 4 2 2 4 3 3 2 2 2" xfId="10887" xr:uid="{00000000-0005-0000-0000-0000DD290000}"/>
    <cellStyle name="20% - Accent1 2 4 2 2 4 3 3 2 3" xfId="10888" xr:uid="{00000000-0005-0000-0000-0000DE290000}"/>
    <cellStyle name="20% - Accent1 2 4 2 2 4 3 3 3" xfId="10889" xr:uid="{00000000-0005-0000-0000-0000DF290000}"/>
    <cellStyle name="20% - Accent1 2 4 2 2 4 3 3 3 2" xfId="10890" xr:uid="{00000000-0005-0000-0000-0000E0290000}"/>
    <cellStyle name="20% - Accent1 2 4 2 2 4 3 3 4" xfId="10891" xr:uid="{00000000-0005-0000-0000-0000E1290000}"/>
    <cellStyle name="20% - Accent1 2 4 2 2 4 3 4" xfId="10892" xr:uid="{00000000-0005-0000-0000-0000E2290000}"/>
    <cellStyle name="20% - Accent1 2 4 2 2 4 3 4 2" xfId="10893" xr:uid="{00000000-0005-0000-0000-0000E3290000}"/>
    <cellStyle name="20% - Accent1 2 4 2 2 4 3 4 2 2" xfId="10894" xr:uid="{00000000-0005-0000-0000-0000E4290000}"/>
    <cellStyle name="20% - Accent1 2 4 2 2 4 3 4 2 2 2" xfId="10895" xr:uid="{00000000-0005-0000-0000-0000E5290000}"/>
    <cellStyle name="20% - Accent1 2 4 2 2 4 3 4 2 3" xfId="10896" xr:uid="{00000000-0005-0000-0000-0000E6290000}"/>
    <cellStyle name="20% - Accent1 2 4 2 2 4 3 4 3" xfId="10897" xr:uid="{00000000-0005-0000-0000-0000E7290000}"/>
    <cellStyle name="20% - Accent1 2 4 2 2 4 3 4 3 2" xfId="10898" xr:uid="{00000000-0005-0000-0000-0000E8290000}"/>
    <cellStyle name="20% - Accent1 2 4 2 2 4 3 4 4" xfId="10899" xr:uid="{00000000-0005-0000-0000-0000E9290000}"/>
    <cellStyle name="20% - Accent1 2 4 2 2 4 3 5" xfId="10900" xr:uid="{00000000-0005-0000-0000-0000EA290000}"/>
    <cellStyle name="20% - Accent1 2 4 2 2 4 3 5 2" xfId="10901" xr:uid="{00000000-0005-0000-0000-0000EB290000}"/>
    <cellStyle name="20% - Accent1 2 4 2 2 4 3 5 2 2" xfId="10902" xr:uid="{00000000-0005-0000-0000-0000EC290000}"/>
    <cellStyle name="20% - Accent1 2 4 2 2 4 3 5 3" xfId="10903" xr:uid="{00000000-0005-0000-0000-0000ED290000}"/>
    <cellStyle name="20% - Accent1 2 4 2 2 4 3 6" xfId="10904" xr:uid="{00000000-0005-0000-0000-0000EE290000}"/>
    <cellStyle name="20% - Accent1 2 4 2 2 4 3 6 2" xfId="10905" xr:uid="{00000000-0005-0000-0000-0000EF290000}"/>
    <cellStyle name="20% - Accent1 2 4 2 2 4 3 6 2 2" xfId="10906" xr:uid="{00000000-0005-0000-0000-0000F0290000}"/>
    <cellStyle name="20% - Accent1 2 4 2 2 4 3 6 3" xfId="10907" xr:uid="{00000000-0005-0000-0000-0000F1290000}"/>
    <cellStyle name="20% - Accent1 2 4 2 2 4 3 7" xfId="10908" xr:uid="{00000000-0005-0000-0000-0000F2290000}"/>
    <cellStyle name="20% - Accent1 2 4 2 2 4 3 7 2" xfId="10909" xr:uid="{00000000-0005-0000-0000-0000F3290000}"/>
    <cellStyle name="20% - Accent1 2 4 2 2 4 3 8" xfId="10910" xr:uid="{00000000-0005-0000-0000-0000F4290000}"/>
    <cellStyle name="20% - Accent1 2 4 2 2 4 3 8 2" xfId="10911" xr:uid="{00000000-0005-0000-0000-0000F5290000}"/>
    <cellStyle name="20% - Accent1 2 4 2 2 4 3 9" xfId="10912" xr:uid="{00000000-0005-0000-0000-0000F6290000}"/>
    <cellStyle name="20% - Accent1 2 4 2 2 4 4" xfId="10913" xr:uid="{00000000-0005-0000-0000-0000F7290000}"/>
    <cellStyle name="20% - Accent1 2 4 2 2 4 4 2" xfId="10914" xr:uid="{00000000-0005-0000-0000-0000F8290000}"/>
    <cellStyle name="20% - Accent1 2 4 2 2 4 4 2 2" xfId="10915" xr:uid="{00000000-0005-0000-0000-0000F9290000}"/>
    <cellStyle name="20% - Accent1 2 4 2 2 4 4 2 2 2" xfId="10916" xr:uid="{00000000-0005-0000-0000-0000FA290000}"/>
    <cellStyle name="20% - Accent1 2 4 2 2 4 4 2 3" xfId="10917" xr:uid="{00000000-0005-0000-0000-0000FB290000}"/>
    <cellStyle name="20% - Accent1 2 4 2 2 4 4 3" xfId="10918" xr:uid="{00000000-0005-0000-0000-0000FC290000}"/>
    <cellStyle name="20% - Accent1 2 4 2 2 4 4 3 2" xfId="10919" xr:uid="{00000000-0005-0000-0000-0000FD290000}"/>
    <cellStyle name="20% - Accent1 2 4 2 2 4 4 4" xfId="10920" xr:uid="{00000000-0005-0000-0000-0000FE290000}"/>
    <cellStyle name="20% - Accent1 2 4 2 2 4 5" xfId="10921" xr:uid="{00000000-0005-0000-0000-0000FF290000}"/>
    <cellStyle name="20% - Accent1 2 4 2 2 4 5 2" xfId="10922" xr:uid="{00000000-0005-0000-0000-0000002A0000}"/>
    <cellStyle name="20% - Accent1 2 4 2 2 4 5 2 2" xfId="10923" xr:uid="{00000000-0005-0000-0000-0000012A0000}"/>
    <cellStyle name="20% - Accent1 2 4 2 2 4 5 2 2 2" xfId="10924" xr:uid="{00000000-0005-0000-0000-0000022A0000}"/>
    <cellStyle name="20% - Accent1 2 4 2 2 4 5 2 3" xfId="10925" xr:uid="{00000000-0005-0000-0000-0000032A0000}"/>
    <cellStyle name="20% - Accent1 2 4 2 2 4 5 3" xfId="10926" xr:uid="{00000000-0005-0000-0000-0000042A0000}"/>
    <cellStyle name="20% - Accent1 2 4 2 2 4 5 3 2" xfId="10927" xr:uid="{00000000-0005-0000-0000-0000052A0000}"/>
    <cellStyle name="20% - Accent1 2 4 2 2 4 5 4" xfId="10928" xr:uid="{00000000-0005-0000-0000-0000062A0000}"/>
    <cellStyle name="20% - Accent1 2 4 2 2 4 6" xfId="10929" xr:uid="{00000000-0005-0000-0000-0000072A0000}"/>
    <cellStyle name="20% - Accent1 2 4 2 2 4 6 2" xfId="10930" xr:uid="{00000000-0005-0000-0000-0000082A0000}"/>
    <cellStyle name="20% - Accent1 2 4 2 2 4 6 2 2" xfId="10931" xr:uid="{00000000-0005-0000-0000-0000092A0000}"/>
    <cellStyle name="20% - Accent1 2 4 2 2 4 6 2 2 2" xfId="10932" xr:uid="{00000000-0005-0000-0000-00000A2A0000}"/>
    <cellStyle name="20% - Accent1 2 4 2 2 4 6 2 3" xfId="10933" xr:uid="{00000000-0005-0000-0000-00000B2A0000}"/>
    <cellStyle name="20% - Accent1 2 4 2 2 4 6 3" xfId="10934" xr:uid="{00000000-0005-0000-0000-00000C2A0000}"/>
    <cellStyle name="20% - Accent1 2 4 2 2 4 6 3 2" xfId="10935" xr:uid="{00000000-0005-0000-0000-00000D2A0000}"/>
    <cellStyle name="20% - Accent1 2 4 2 2 4 6 4" xfId="10936" xr:uid="{00000000-0005-0000-0000-00000E2A0000}"/>
    <cellStyle name="20% - Accent1 2 4 2 2 4 7" xfId="10937" xr:uid="{00000000-0005-0000-0000-00000F2A0000}"/>
    <cellStyle name="20% - Accent1 2 4 2 2 4 7 2" xfId="10938" xr:uid="{00000000-0005-0000-0000-0000102A0000}"/>
    <cellStyle name="20% - Accent1 2 4 2 2 4 7 2 2" xfId="10939" xr:uid="{00000000-0005-0000-0000-0000112A0000}"/>
    <cellStyle name="20% - Accent1 2 4 2 2 4 7 3" xfId="10940" xr:uid="{00000000-0005-0000-0000-0000122A0000}"/>
    <cellStyle name="20% - Accent1 2 4 2 2 4 8" xfId="10941" xr:uid="{00000000-0005-0000-0000-0000132A0000}"/>
    <cellStyle name="20% - Accent1 2 4 2 2 4 8 2" xfId="10942" xr:uid="{00000000-0005-0000-0000-0000142A0000}"/>
    <cellStyle name="20% - Accent1 2 4 2 2 4 8 2 2" xfId="10943" xr:uid="{00000000-0005-0000-0000-0000152A0000}"/>
    <cellStyle name="20% - Accent1 2 4 2 2 4 8 3" xfId="10944" xr:uid="{00000000-0005-0000-0000-0000162A0000}"/>
    <cellStyle name="20% - Accent1 2 4 2 2 4 9" xfId="10945" xr:uid="{00000000-0005-0000-0000-0000172A0000}"/>
    <cellStyle name="20% - Accent1 2 4 2 2 4 9 2" xfId="10946" xr:uid="{00000000-0005-0000-0000-0000182A0000}"/>
    <cellStyle name="20% - Accent1 2 4 2 2 5" xfId="10947" xr:uid="{00000000-0005-0000-0000-0000192A0000}"/>
    <cellStyle name="20% - Accent1 2 4 2 2 5 2" xfId="10948" xr:uid="{00000000-0005-0000-0000-00001A2A0000}"/>
    <cellStyle name="20% - Accent1 2 4 2 2 5 2 2" xfId="10949" xr:uid="{00000000-0005-0000-0000-00001B2A0000}"/>
    <cellStyle name="20% - Accent1 2 4 2 2 5 2 2 2" xfId="10950" xr:uid="{00000000-0005-0000-0000-00001C2A0000}"/>
    <cellStyle name="20% - Accent1 2 4 2 2 5 2 2 2 2" xfId="10951" xr:uid="{00000000-0005-0000-0000-00001D2A0000}"/>
    <cellStyle name="20% - Accent1 2 4 2 2 5 2 2 3" xfId="10952" xr:uid="{00000000-0005-0000-0000-00001E2A0000}"/>
    <cellStyle name="20% - Accent1 2 4 2 2 5 2 3" xfId="10953" xr:uid="{00000000-0005-0000-0000-00001F2A0000}"/>
    <cellStyle name="20% - Accent1 2 4 2 2 5 2 3 2" xfId="10954" xr:uid="{00000000-0005-0000-0000-0000202A0000}"/>
    <cellStyle name="20% - Accent1 2 4 2 2 5 2 4" xfId="10955" xr:uid="{00000000-0005-0000-0000-0000212A0000}"/>
    <cellStyle name="20% - Accent1 2 4 2 2 5 3" xfId="10956" xr:uid="{00000000-0005-0000-0000-0000222A0000}"/>
    <cellStyle name="20% - Accent1 2 4 2 2 5 3 2" xfId="10957" xr:uid="{00000000-0005-0000-0000-0000232A0000}"/>
    <cellStyle name="20% - Accent1 2 4 2 2 5 3 2 2" xfId="10958" xr:uid="{00000000-0005-0000-0000-0000242A0000}"/>
    <cellStyle name="20% - Accent1 2 4 2 2 5 3 2 2 2" xfId="10959" xr:uid="{00000000-0005-0000-0000-0000252A0000}"/>
    <cellStyle name="20% - Accent1 2 4 2 2 5 3 2 3" xfId="10960" xr:uid="{00000000-0005-0000-0000-0000262A0000}"/>
    <cellStyle name="20% - Accent1 2 4 2 2 5 3 3" xfId="10961" xr:uid="{00000000-0005-0000-0000-0000272A0000}"/>
    <cellStyle name="20% - Accent1 2 4 2 2 5 3 3 2" xfId="10962" xr:uid="{00000000-0005-0000-0000-0000282A0000}"/>
    <cellStyle name="20% - Accent1 2 4 2 2 5 3 4" xfId="10963" xr:uid="{00000000-0005-0000-0000-0000292A0000}"/>
    <cellStyle name="20% - Accent1 2 4 2 2 5 4" xfId="10964" xr:uid="{00000000-0005-0000-0000-00002A2A0000}"/>
    <cellStyle name="20% - Accent1 2 4 2 2 5 4 2" xfId="10965" xr:uid="{00000000-0005-0000-0000-00002B2A0000}"/>
    <cellStyle name="20% - Accent1 2 4 2 2 5 4 2 2" xfId="10966" xr:uid="{00000000-0005-0000-0000-00002C2A0000}"/>
    <cellStyle name="20% - Accent1 2 4 2 2 5 4 2 2 2" xfId="10967" xr:uid="{00000000-0005-0000-0000-00002D2A0000}"/>
    <cellStyle name="20% - Accent1 2 4 2 2 5 4 2 3" xfId="10968" xr:uid="{00000000-0005-0000-0000-00002E2A0000}"/>
    <cellStyle name="20% - Accent1 2 4 2 2 5 4 3" xfId="10969" xr:uid="{00000000-0005-0000-0000-00002F2A0000}"/>
    <cellStyle name="20% - Accent1 2 4 2 2 5 4 3 2" xfId="10970" xr:uid="{00000000-0005-0000-0000-0000302A0000}"/>
    <cellStyle name="20% - Accent1 2 4 2 2 5 4 4" xfId="10971" xr:uid="{00000000-0005-0000-0000-0000312A0000}"/>
    <cellStyle name="20% - Accent1 2 4 2 2 5 5" xfId="10972" xr:uid="{00000000-0005-0000-0000-0000322A0000}"/>
    <cellStyle name="20% - Accent1 2 4 2 2 5 5 2" xfId="10973" xr:uid="{00000000-0005-0000-0000-0000332A0000}"/>
    <cellStyle name="20% - Accent1 2 4 2 2 5 5 2 2" xfId="10974" xr:uid="{00000000-0005-0000-0000-0000342A0000}"/>
    <cellStyle name="20% - Accent1 2 4 2 2 5 5 3" xfId="10975" xr:uid="{00000000-0005-0000-0000-0000352A0000}"/>
    <cellStyle name="20% - Accent1 2 4 2 2 5 6" xfId="10976" xr:uid="{00000000-0005-0000-0000-0000362A0000}"/>
    <cellStyle name="20% - Accent1 2 4 2 2 5 6 2" xfId="10977" xr:uid="{00000000-0005-0000-0000-0000372A0000}"/>
    <cellStyle name="20% - Accent1 2 4 2 2 5 6 2 2" xfId="10978" xr:uid="{00000000-0005-0000-0000-0000382A0000}"/>
    <cellStyle name="20% - Accent1 2 4 2 2 5 6 3" xfId="10979" xr:uid="{00000000-0005-0000-0000-0000392A0000}"/>
    <cellStyle name="20% - Accent1 2 4 2 2 5 7" xfId="10980" xr:uid="{00000000-0005-0000-0000-00003A2A0000}"/>
    <cellStyle name="20% - Accent1 2 4 2 2 5 7 2" xfId="10981" xr:uid="{00000000-0005-0000-0000-00003B2A0000}"/>
    <cellStyle name="20% - Accent1 2 4 2 2 5 8" xfId="10982" xr:uid="{00000000-0005-0000-0000-00003C2A0000}"/>
    <cellStyle name="20% - Accent1 2 4 2 2 5 8 2" xfId="10983" xr:uid="{00000000-0005-0000-0000-00003D2A0000}"/>
    <cellStyle name="20% - Accent1 2 4 2 2 5 9" xfId="10984" xr:uid="{00000000-0005-0000-0000-00003E2A0000}"/>
    <cellStyle name="20% - Accent1 2 4 2 2 6" xfId="10985" xr:uid="{00000000-0005-0000-0000-00003F2A0000}"/>
    <cellStyle name="20% - Accent1 2 4 2 2 6 2" xfId="10986" xr:uid="{00000000-0005-0000-0000-0000402A0000}"/>
    <cellStyle name="20% - Accent1 2 4 2 2 6 2 2" xfId="10987" xr:uid="{00000000-0005-0000-0000-0000412A0000}"/>
    <cellStyle name="20% - Accent1 2 4 2 2 6 2 2 2" xfId="10988" xr:uid="{00000000-0005-0000-0000-0000422A0000}"/>
    <cellStyle name="20% - Accent1 2 4 2 2 6 2 2 2 2" xfId="10989" xr:uid="{00000000-0005-0000-0000-0000432A0000}"/>
    <cellStyle name="20% - Accent1 2 4 2 2 6 2 2 3" xfId="10990" xr:uid="{00000000-0005-0000-0000-0000442A0000}"/>
    <cellStyle name="20% - Accent1 2 4 2 2 6 2 3" xfId="10991" xr:uid="{00000000-0005-0000-0000-0000452A0000}"/>
    <cellStyle name="20% - Accent1 2 4 2 2 6 2 3 2" xfId="10992" xr:uid="{00000000-0005-0000-0000-0000462A0000}"/>
    <cellStyle name="20% - Accent1 2 4 2 2 6 2 4" xfId="10993" xr:uid="{00000000-0005-0000-0000-0000472A0000}"/>
    <cellStyle name="20% - Accent1 2 4 2 2 6 3" xfId="10994" xr:uid="{00000000-0005-0000-0000-0000482A0000}"/>
    <cellStyle name="20% - Accent1 2 4 2 2 6 3 2" xfId="10995" xr:uid="{00000000-0005-0000-0000-0000492A0000}"/>
    <cellStyle name="20% - Accent1 2 4 2 2 6 3 2 2" xfId="10996" xr:uid="{00000000-0005-0000-0000-00004A2A0000}"/>
    <cellStyle name="20% - Accent1 2 4 2 2 6 3 2 2 2" xfId="10997" xr:uid="{00000000-0005-0000-0000-00004B2A0000}"/>
    <cellStyle name="20% - Accent1 2 4 2 2 6 3 2 3" xfId="10998" xr:uid="{00000000-0005-0000-0000-00004C2A0000}"/>
    <cellStyle name="20% - Accent1 2 4 2 2 6 3 3" xfId="10999" xr:uid="{00000000-0005-0000-0000-00004D2A0000}"/>
    <cellStyle name="20% - Accent1 2 4 2 2 6 3 3 2" xfId="11000" xr:uid="{00000000-0005-0000-0000-00004E2A0000}"/>
    <cellStyle name="20% - Accent1 2 4 2 2 6 3 4" xfId="11001" xr:uid="{00000000-0005-0000-0000-00004F2A0000}"/>
    <cellStyle name="20% - Accent1 2 4 2 2 6 4" xfId="11002" xr:uid="{00000000-0005-0000-0000-0000502A0000}"/>
    <cellStyle name="20% - Accent1 2 4 2 2 6 4 2" xfId="11003" xr:uid="{00000000-0005-0000-0000-0000512A0000}"/>
    <cellStyle name="20% - Accent1 2 4 2 2 6 4 2 2" xfId="11004" xr:uid="{00000000-0005-0000-0000-0000522A0000}"/>
    <cellStyle name="20% - Accent1 2 4 2 2 6 4 2 2 2" xfId="11005" xr:uid="{00000000-0005-0000-0000-0000532A0000}"/>
    <cellStyle name="20% - Accent1 2 4 2 2 6 4 2 3" xfId="11006" xr:uid="{00000000-0005-0000-0000-0000542A0000}"/>
    <cellStyle name="20% - Accent1 2 4 2 2 6 4 3" xfId="11007" xr:uid="{00000000-0005-0000-0000-0000552A0000}"/>
    <cellStyle name="20% - Accent1 2 4 2 2 6 4 3 2" xfId="11008" xr:uid="{00000000-0005-0000-0000-0000562A0000}"/>
    <cellStyle name="20% - Accent1 2 4 2 2 6 4 4" xfId="11009" xr:uid="{00000000-0005-0000-0000-0000572A0000}"/>
    <cellStyle name="20% - Accent1 2 4 2 2 6 5" xfId="11010" xr:uid="{00000000-0005-0000-0000-0000582A0000}"/>
    <cellStyle name="20% - Accent1 2 4 2 2 6 5 2" xfId="11011" xr:uid="{00000000-0005-0000-0000-0000592A0000}"/>
    <cellStyle name="20% - Accent1 2 4 2 2 6 5 2 2" xfId="11012" xr:uid="{00000000-0005-0000-0000-00005A2A0000}"/>
    <cellStyle name="20% - Accent1 2 4 2 2 6 5 3" xfId="11013" xr:uid="{00000000-0005-0000-0000-00005B2A0000}"/>
    <cellStyle name="20% - Accent1 2 4 2 2 6 6" xfId="11014" xr:uid="{00000000-0005-0000-0000-00005C2A0000}"/>
    <cellStyle name="20% - Accent1 2 4 2 2 6 6 2" xfId="11015" xr:uid="{00000000-0005-0000-0000-00005D2A0000}"/>
    <cellStyle name="20% - Accent1 2 4 2 2 6 6 2 2" xfId="11016" xr:uid="{00000000-0005-0000-0000-00005E2A0000}"/>
    <cellStyle name="20% - Accent1 2 4 2 2 6 6 3" xfId="11017" xr:uid="{00000000-0005-0000-0000-00005F2A0000}"/>
    <cellStyle name="20% - Accent1 2 4 2 2 6 7" xfId="11018" xr:uid="{00000000-0005-0000-0000-0000602A0000}"/>
    <cellStyle name="20% - Accent1 2 4 2 2 6 7 2" xfId="11019" xr:uid="{00000000-0005-0000-0000-0000612A0000}"/>
    <cellStyle name="20% - Accent1 2 4 2 2 6 8" xfId="11020" xr:uid="{00000000-0005-0000-0000-0000622A0000}"/>
    <cellStyle name="20% - Accent1 2 4 2 2 6 8 2" xfId="11021" xr:uid="{00000000-0005-0000-0000-0000632A0000}"/>
    <cellStyle name="20% - Accent1 2 4 2 2 6 9" xfId="11022" xr:uid="{00000000-0005-0000-0000-0000642A0000}"/>
    <cellStyle name="20% - Accent1 2 4 2 2 7" xfId="11023" xr:uid="{00000000-0005-0000-0000-0000652A0000}"/>
    <cellStyle name="20% - Accent1 2 4 2 2 7 2" xfId="11024" xr:uid="{00000000-0005-0000-0000-0000662A0000}"/>
    <cellStyle name="20% - Accent1 2 4 2 2 7 2 2" xfId="11025" xr:uid="{00000000-0005-0000-0000-0000672A0000}"/>
    <cellStyle name="20% - Accent1 2 4 2 2 7 2 2 2" xfId="11026" xr:uid="{00000000-0005-0000-0000-0000682A0000}"/>
    <cellStyle name="20% - Accent1 2 4 2 2 7 2 3" xfId="11027" xr:uid="{00000000-0005-0000-0000-0000692A0000}"/>
    <cellStyle name="20% - Accent1 2 4 2 2 7 3" xfId="11028" xr:uid="{00000000-0005-0000-0000-00006A2A0000}"/>
    <cellStyle name="20% - Accent1 2 4 2 2 7 3 2" xfId="11029" xr:uid="{00000000-0005-0000-0000-00006B2A0000}"/>
    <cellStyle name="20% - Accent1 2 4 2 2 7 4" xfId="11030" xr:uid="{00000000-0005-0000-0000-00006C2A0000}"/>
    <cellStyle name="20% - Accent1 2 4 2 2 8" xfId="11031" xr:uid="{00000000-0005-0000-0000-00006D2A0000}"/>
    <cellStyle name="20% - Accent1 2 4 2 2 8 2" xfId="11032" xr:uid="{00000000-0005-0000-0000-00006E2A0000}"/>
    <cellStyle name="20% - Accent1 2 4 2 2 8 2 2" xfId="11033" xr:uid="{00000000-0005-0000-0000-00006F2A0000}"/>
    <cellStyle name="20% - Accent1 2 4 2 2 8 2 2 2" xfId="11034" xr:uid="{00000000-0005-0000-0000-0000702A0000}"/>
    <cellStyle name="20% - Accent1 2 4 2 2 8 2 3" xfId="11035" xr:uid="{00000000-0005-0000-0000-0000712A0000}"/>
    <cellStyle name="20% - Accent1 2 4 2 2 8 3" xfId="11036" xr:uid="{00000000-0005-0000-0000-0000722A0000}"/>
    <cellStyle name="20% - Accent1 2 4 2 2 8 3 2" xfId="11037" xr:uid="{00000000-0005-0000-0000-0000732A0000}"/>
    <cellStyle name="20% - Accent1 2 4 2 2 8 4" xfId="11038" xr:uid="{00000000-0005-0000-0000-0000742A0000}"/>
    <cellStyle name="20% - Accent1 2 4 2 2 9" xfId="11039" xr:uid="{00000000-0005-0000-0000-0000752A0000}"/>
    <cellStyle name="20% - Accent1 2 4 2 2 9 2" xfId="11040" xr:uid="{00000000-0005-0000-0000-0000762A0000}"/>
    <cellStyle name="20% - Accent1 2 4 2 2 9 2 2" xfId="11041" xr:uid="{00000000-0005-0000-0000-0000772A0000}"/>
    <cellStyle name="20% - Accent1 2 4 2 2 9 2 2 2" xfId="11042" xr:uid="{00000000-0005-0000-0000-0000782A0000}"/>
    <cellStyle name="20% - Accent1 2 4 2 2 9 2 3" xfId="11043" xr:uid="{00000000-0005-0000-0000-0000792A0000}"/>
    <cellStyle name="20% - Accent1 2 4 2 2 9 3" xfId="11044" xr:uid="{00000000-0005-0000-0000-00007A2A0000}"/>
    <cellStyle name="20% - Accent1 2 4 2 2 9 3 2" xfId="11045" xr:uid="{00000000-0005-0000-0000-00007B2A0000}"/>
    <cellStyle name="20% - Accent1 2 4 2 2 9 4" xfId="11046" xr:uid="{00000000-0005-0000-0000-00007C2A0000}"/>
    <cellStyle name="20% - Accent1 2 4 2 3" xfId="11047" xr:uid="{00000000-0005-0000-0000-00007D2A0000}"/>
    <cellStyle name="20% - Accent1 2 4 2 3 10" xfId="11048" xr:uid="{00000000-0005-0000-0000-00007E2A0000}"/>
    <cellStyle name="20% - Accent1 2 4 2 3 10 2" xfId="11049" xr:uid="{00000000-0005-0000-0000-00007F2A0000}"/>
    <cellStyle name="20% - Accent1 2 4 2 3 11" xfId="11050" xr:uid="{00000000-0005-0000-0000-0000802A0000}"/>
    <cellStyle name="20% - Accent1 2 4 2 3 2" xfId="11051" xr:uid="{00000000-0005-0000-0000-0000812A0000}"/>
    <cellStyle name="20% - Accent1 2 4 2 3 2 2" xfId="11052" xr:uid="{00000000-0005-0000-0000-0000822A0000}"/>
    <cellStyle name="20% - Accent1 2 4 2 3 2 2 2" xfId="11053" xr:uid="{00000000-0005-0000-0000-0000832A0000}"/>
    <cellStyle name="20% - Accent1 2 4 2 3 2 2 2 2" xfId="11054" xr:uid="{00000000-0005-0000-0000-0000842A0000}"/>
    <cellStyle name="20% - Accent1 2 4 2 3 2 2 2 2 2" xfId="11055" xr:uid="{00000000-0005-0000-0000-0000852A0000}"/>
    <cellStyle name="20% - Accent1 2 4 2 3 2 2 2 3" xfId="11056" xr:uid="{00000000-0005-0000-0000-0000862A0000}"/>
    <cellStyle name="20% - Accent1 2 4 2 3 2 2 3" xfId="11057" xr:uid="{00000000-0005-0000-0000-0000872A0000}"/>
    <cellStyle name="20% - Accent1 2 4 2 3 2 2 3 2" xfId="11058" xr:uid="{00000000-0005-0000-0000-0000882A0000}"/>
    <cellStyle name="20% - Accent1 2 4 2 3 2 2 4" xfId="11059" xr:uid="{00000000-0005-0000-0000-0000892A0000}"/>
    <cellStyle name="20% - Accent1 2 4 2 3 2 3" xfId="11060" xr:uid="{00000000-0005-0000-0000-00008A2A0000}"/>
    <cellStyle name="20% - Accent1 2 4 2 3 2 3 2" xfId="11061" xr:uid="{00000000-0005-0000-0000-00008B2A0000}"/>
    <cellStyle name="20% - Accent1 2 4 2 3 2 3 2 2" xfId="11062" xr:uid="{00000000-0005-0000-0000-00008C2A0000}"/>
    <cellStyle name="20% - Accent1 2 4 2 3 2 3 2 2 2" xfId="11063" xr:uid="{00000000-0005-0000-0000-00008D2A0000}"/>
    <cellStyle name="20% - Accent1 2 4 2 3 2 3 2 3" xfId="11064" xr:uid="{00000000-0005-0000-0000-00008E2A0000}"/>
    <cellStyle name="20% - Accent1 2 4 2 3 2 3 3" xfId="11065" xr:uid="{00000000-0005-0000-0000-00008F2A0000}"/>
    <cellStyle name="20% - Accent1 2 4 2 3 2 3 3 2" xfId="11066" xr:uid="{00000000-0005-0000-0000-0000902A0000}"/>
    <cellStyle name="20% - Accent1 2 4 2 3 2 3 4" xfId="11067" xr:uid="{00000000-0005-0000-0000-0000912A0000}"/>
    <cellStyle name="20% - Accent1 2 4 2 3 2 4" xfId="11068" xr:uid="{00000000-0005-0000-0000-0000922A0000}"/>
    <cellStyle name="20% - Accent1 2 4 2 3 2 4 2" xfId="11069" xr:uid="{00000000-0005-0000-0000-0000932A0000}"/>
    <cellStyle name="20% - Accent1 2 4 2 3 2 4 2 2" xfId="11070" xr:uid="{00000000-0005-0000-0000-0000942A0000}"/>
    <cellStyle name="20% - Accent1 2 4 2 3 2 4 2 2 2" xfId="11071" xr:uid="{00000000-0005-0000-0000-0000952A0000}"/>
    <cellStyle name="20% - Accent1 2 4 2 3 2 4 2 3" xfId="11072" xr:uid="{00000000-0005-0000-0000-0000962A0000}"/>
    <cellStyle name="20% - Accent1 2 4 2 3 2 4 3" xfId="11073" xr:uid="{00000000-0005-0000-0000-0000972A0000}"/>
    <cellStyle name="20% - Accent1 2 4 2 3 2 4 3 2" xfId="11074" xr:uid="{00000000-0005-0000-0000-0000982A0000}"/>
    <cellStyle name="20% - Accent1 2 4 2 3 2 4 4" xfId="11075" xr:uid="{00000000-0005-0000-0000-0000992A0000}"/>
    <cellStyle name="20% - Accent1 2 4 2 3 2 5" xfId="11076" xr:uid="{00000000-0005-0000-0000-00009A2A0000}"/>
    <cellStyle name="20% - Accent1 2 4 2 3 2 5 2" xfId="11077" xr:uid="{00000000-0005-0000-0000-00009B2A0000}"/>
    <cellStyle name="20% - Accent1 2 4 2 3 2 5 2 2" xfId="11078" xr:uid="{00000000-0005-0000-0000-00009C2A0000}"/>
    <cellStyle name="20% - Accent1 2 4 2 3 2 5 3" xfId="11079" xr:uid="{00000000-0005-0000-0000-00009D2A0000}"/>
    <cellStyle name="20% - Accent1 2 4 2 3 2 6" xfId="11080" xr:uid="{00000000-0005-0000-0000-00009E2A0000}"/>
    <cellStyle name="20% - Accent1 2 4 2 3 2 6 2" xfId="11081" xr:uid="{00000000-0005-0000-0000-00009F2A0000}"/>
    <cellStyle name="20% - Accent1 2 4 2 3 2 6 2 2" xfId="11082" xr:uid="{00000000-0005-0000-0000-0000A02A0000}"/>
    <cellStyle name="20% - Accent1 2 4 2 3 2 6 3" xfId="11083" xr:uid="{00000000-0005-0000-0000-0000A12A0000}"/>
    <cellStyle name="20% - Accent1 2 4 2 3 2 7" xfId="11084" xr:uid="{00000000-0005-0000-0000-0000A22A0000}"/>
    <cellStyle name="20% - Accent1 2 4 2 3 2 7 2" xfId="11085" xr:uid="{00000000-0005-0000-0000-0000A32A0000}"/>
    <cellStyle name="20% - Accent1 2 4 2 3 2 8" xfId="11086" xr:uid="{00000000-0005-0000-0000-0000A42A0000}"/>
    <cellStyle name="20% - Accent1 2 4 2 3 2 8 2" xfId="11087" xr:uid="{00000000-0005-0000-0000-0000A52A0000}"/>
    <cellStyle name="20% - Accent1 2 4 2 3 2 9" xfId="11088" xr:uid="{00000000-0005-0000-0000-0000A62A0000}"/>
    <cellStyle name="20% - Accent1 2 4 2 3 3" xfId="11089" xr:uid="{00000000-0005-0000-0000-0000A72A0000}"/>
    <cellStyle name="20% - Accent1 2 4 2 3 3 2" xfId="11090" xr:uid="{00000000-0005-0000-0000-0000A82A0000}"/>
    <cellStyle name="20% - Accent1 2 4 2 3 3 2 2" xfId="11091" xr:uid="{00000000-0005-0000-0000-0000A92A0000}"/>
    <cellStyle name="20% - Accent1 2 4 2 3 3 2 2 2" xfId="11092" xr:uid="{00000000-0005-0000-0000-0000AA2A0000}"/>
    <cellStyle name="20% - Accent1 2 4 2 3 3 2 2 2 2" xfId="11093" xr:uid="{00000000-0005-0000-0000-0000AB2A0000}"/>
    <cellStyle name="20% - Accent1 2 4 2 3 3 2 2 3" xfId="11094" xr:uid="{00000000-0005-0000-0000-0000AC2A0000}"/>
    <cellStyle name="20% - Accent1 2 4 2 3 3 2 3" xfId="11095" xr:uid="{00000000-0005-0000-0000-0000AD2A0000}"/>
    <cellStyle name="20% - Accent1 2 4 2 3 3 2 3 2" xfId="11096" xr:uid="{00000000-0005-0000-0000-0000AE2A0000}"/>
    <cellStyle name="20% - Accent1 2 4 2 3 3 2 4" xfId="11097" xr:uid="{00000000-0005-0000-0000-0000AF2A0000}"/>
    <cellStyle name="20% - Accent1 2 4 2 3 3 3" xfId="11098" xr:uid="{00000000-0005-0000-0000-0000B02A0000}"/>
    <cellStyle name="20% - Accent1 2 4 2 3 3 3 2" xfId="11099" xr:uid="{00000000-0005-0000-0000-0000B12A0000}"/>
    <cellStyle name="20% - Accent1 2 4 2 3 3 3 2 2" xfId="11100" xr:uid="{00000000-0005-0000-0000-0000B22A0000}"/>
    <cellStyle name="20% - Accent1 2 4 2 3 3 3 2 2 2" xfId="11101" xr:uid="{00000000-0005-0000-0000-0000B32A0000}"/>
    <cellStyle name="20% - Accent1 2 4 2 3 3 3 2 3" xfId="11102" xr:uid="{00000000-0005-0000-0000-0000B42A0000}"/>
    <cellStyle name="20% - Accent1 2 4 2 3 3 3 3" xfId="11103" xr:uid="{00000000-0005-0000-0000-0000B52A0000}"/>
    <cellStyle name="20% - Accent1 2 4 2 3 3 3 3 2" xfId="11104" xr:uid="{00000000-0005-0000-0000-0000B62A0000}"/>
    <cellStyle name="20% - Accent1 2 4 2 3 3 3 4" xfId="11105" xr:uid="{00000000-0005-0000-0000-0000B72A0000}"/>
    <cellStyle name="20% - Accent1 2 4 2 3 3 4" xfId="11106" xr:uid="{00000000-0005-0000-0000-0000B82A0000}"/>
    <cellStyle name="20% - Accent1 2 4 2 3 3 4 2" xfId="11107" xr:uid="{00000000-0005-0000-0000-0000B92A0000}"/>
    <cellStyle name="20% - Accent1 2 4 2 3 3 4 2 2" xfId="11108" xr:uid="{00000000-0005-0000-0000-0000BA2A0000}"/>
    <cellStyle name="20% - Accent1 2 4 2 3 3 4 2 2 2" xfId="11109" xr:uid="{00000000-0005-0000-0000-0000BB2A0000}"/>
    <cellStyle name="20% - Accent1 2 4 2 3 3 4 2 3" xfId="11110" xr:uid="{00000000-0005-0000-0000-0000BC2A0000}"/>
    <cellStyle name="20% - Accent1 2 4 2 3 3 4 3" xfId="11111" xr:uid="{00000000-0005-0000-0000-0000BD2A0000}"/>
    <cellStyle name="20% - Accent1 2 4 2 3 3 4 3 2" xfId="11112" xr:uid="{00000000-0005-0000-0000-0000BE2A0000}"/>
    <cellStyle name="20% - Accent1 2 4 2 3 3 4 4" xfId="11113" xr:uid="{00000000-0005-0000-0000-0000BF2A0000}"/>
    <cellStyle name="20% - Accent1 2 4 2 3 3 5" xfId="11114" xr:uid="{00000000-0005-0000-0000-0000C02A0000}"/>
    <cellStyle name="20% - Accent1 2 4 2 3 3 5 2" xfId="11115" xr:uid="{00000000-0005-0000-0000-0000C12A0000}"/>
    <cellStyle name="20% - Accent1 2 4 2 3 3 5 2 2" xfId="11116" xr:uid="{00000000-0005-0000-0000-0000C22A0000}"/>
    <cellStyle name="20% - Accent1 2 4 2 3 3 5 3" xfId="11117" xr:uid="{00000000-0005-0000-0000-0000C32A0000}"/>
    <cellStyle name="20% - Accent1 2 4 2 3 3 6" xfId="11118" xr:uid="{00000000-0005-0000-0000-0000C42A0000}"/>
    <cellStyle name="20% - Accent1 2 4 2 3 3 6 2" xfId="11119" xr:uid="{00000000-0005-0000-0000-0000C52A0000}"/>
    <cellStyle name="20% - Accent1 2 4 2 3 3 6 2 2" xfId="11120" xr:uid="{00000000-0005-0000-0000-0000C62A0000}"/>
    <cellStyle name="20% - Accent1 2 4 2 3 3 6 3" xfId="11121" xr:uid="{00000000-0005-0000-0000-0000C72A0000}"/>
    <cellStyle name="20% - Accent1 2 4 2 3 3 7" xfId="11122" xr:uid="{00000000-0005-0000-0000-0000C82A0000}"/>
    <cellStyle name="20% - Accent1 2 4 2 3 3 7 2" xfId="11123" xr:uid="{00000000-0005-0000-0000-0000C92A0000}"/>
    <cellStyle name="20% - Accent1 2 4 2 3 3 8" xfId="11124" xr:uid="{00000000-0005-0000-0000-0000CA2A0000}"/>
    <cellStyle name="20% - Accent1 2 4 2 3 3 8 2" xfId="11125" xr:uid="{00000000-0005-0000-0000-0000CB2A0000}"/>
    <cellStyle name="20% - Accent1 2 4 2 3 3 9" xfId="11126" xr:uid="{00000000-0005-0000-0000-0000CC2A0000}"/>
    <cellStyle name="20% - Accent1 2 4 2 3 4" xfId="11127" xr:uid="{00000000-0005-0000-0000-0000CD2A0000}"/>
    <cellStyle name="20% - Accent1 2 4 2 3 4 2" xfId="11128" xr:uid="{00000000-0005-0000-0000-0000CE2A0000}"/>
    <cellStyle name="20% - Accent1 2 4 2 3 4 2 2" xfId="11129" xr:uid="{00000000-0005-0000-0000-0000CF2A0000}"/>
    <cellStyle name="20% - Accent1 2 4 2 3 4 2 2 2" xfId="11130" xr:uid="{00000000-0005-0000-0000-0000D02A0000}"/>
    <cellStyle name="20% - Accent1 2 4 2 3 4 2 3" xfId="11131" xr:uid="{00000000-0005-0000-0000-0000D12A0000}"/>
    <cellStyle name="20% - Accent1 2 4 2 3 4 3" xfId="11132" xr:uid="{00000000-0005-0000-0000-0000D22A0000}"/>
    <cellStyle name="20% - Accent1 2 4 2 3 4 3 2" xfId="11133" xr:uid="{00000000-0005-0000-0000-0000D32A0000}"/>
    <cellStyle name="20% - Accent1 2 4 2 3 4 4" xfId="11134" xr:uid="{00000000-0005-0000-0000-0000D42A0000}"/>
    <cellStyle name="20% - Accent1 2 4 2 3 5" xfId="11135" xr:uid="{00000000-0005-0000-0000-0000D52A0000}"/>
    <cellStyle name="20% - Accent1 2 4 2 3 5 2" xfId="11136" xr:uid="{00000000-0005-0000-0000-0000D62A0000}"/>
    <cellStyle name="20% - Accent1 2 4 2 3 5 2 2" xfId="11137" xr:uid="{00000000-0005-0000-0000-0000D72A0000}"/>
    <cellStyle name="20% - Accent1 2 4 2 3 5 2 2 2" xfId="11138" xr:uid="{00000000-0005-0000-0000-0000D82A0000}"/>
    <cellStyle name="20% - Accent1 2 4 2 3 5 2 3" xfId="11139" xr:uid="{00000000-0005-0000-0000-0000D92A0000}"/>
    <cellStyle name="20% - Accent1 2 4 2 3 5 3" xfId="11140" xr:uid="{00000000-0005-0000-0000-0000DA2A0000}"/>
    <cellStyle name="20% - Accent1 2 4 2 3 5 3 2" xfId="11141" xr:uid="{00000000-0005-0000-0000-0000DB2A0000}"/>
    <cellStyle name="20% - Accent1 2 4 2 3 5 4" xfId="11142" xr:uid="{00000000-0005-0000-0000-0000DC2A0000}"/>
    <cellStyle name="20% - Accent1 2 4 2 3 6" xfId="11143" xr:uid="{00000000-0005-0000-0000-0000DD2A0000}"/>
    <cellStyle name="20% - Accent1 2 4 2 3 6 2" xfId="11144" xr:uid="{00000000-0005-0000-0000-0000DE2A0000}"/>
    <cellStyle name="20% - Accent1 2 4 2 3 6 2 2" xfId="11145" xr:uid="{00000000-0005-0000-0000-0000DF2A0000}"/>
    <cellStyle name="20% - Accent1 2 4 2 3 6 2 2 2" xfId="11146" xr:uid="{00000000-0005-0000-0000-0000E02A0000}"/>
    <cellStyle name="20% - Accent1 2 4 2 3 6 2 3" xfId="11147" xr:uid="{00000000-0005-0000-0000-0000E12A0000}"/>
    <cellStyle name="20% - Accent1 2 4 2 3 6 3" xfId="11148" xr:uid="{00000000-0005-0000-0000-0000E22A0000}"/>
    <cellStyle name="20% - Accent1 2 4 2 3 6 3 2" xfId="11149" xr:uid="{00000000-0005-0000-0000-0000E32A0000}"/>
    <cellStyle name="20% - Accent1 2 4 2 3 6 4" xfId="11150" xr:uid="{00000000-0005-0000-0000-0000E42A0000}"/>
    <cellStyle name="20% - Accent1 2 4 2 3 7" xfId="11151" xr:uid="{00000000-0005-0000-0000-0000E52A0000}"/>
    <cellStyle name="20% - Accent1 2 4 2 3 7 2" xfId="11152" xr:uid="{00000000-0005-0000-0000-0000E62A0000}"/>
    <cellStyle name="20% - Accent1 2 4 2 3 7 2 2" xfId="11153" xr:uid="{00000000-0005-0000-0000-0000E72A0000}"/>
    <cellStyle name="20% - Accent1 2 4 2 3 7 3" xfId="11154" xr:uid="{00000000-0005-0000-0000-0000E82A0000}"/>
    <cellStyle name="20% - Accent1 2 4 2 3 8" xfId="11155" xr:uid="{00000000-0005-0000-0000-0000E92A0000}"/>
    <cellStyle name="20% - Accent1 2 4 2 3 8 2" xfId="11156" xr:uid="{00000000-0005-0000-0000-0000EA2A0000}"/>
    <cellStyle name="20% - Accent1 2 4 2 3 8 2 2" xfId="11157" xr:uid="{00000000-0005-0000-0000-0000EB2A0000}"/>
    <cellStyle name="20% - Accent1 2 4 2 3 8 3" xfId="11158" xr:uid="{00000000-0005-0000-0000-0000EC2A0000}"/>
    <cellStyle name="20% - Accent1 2 4 2 3 9" xfId="11159" xr:uid="{00000000-0005-0000-0000-0000ED2A0000}"/>
    <cellStyle name="20% - Accent1 2 4 2 3 9 2" xfId="11160" xr:uid="{00000000-0005-0000-0000-0000EE2A0000}"/>
    <cellStyle name="20% - Accent1 2 4 2 4" xfId="11161" xr:uid="{00000000-0005-0000-0000-0000EF2A0000}"/>
    <cellStyle name="20% - Accent1 2 4 2 4 10" xfId="11162" xr:uid="{00000000-0005-0000-0000-0000F02A0000}"/>
    <cellStyle name="20% - Accent1 2 4 2 4 10 2" xfId="11163" xr:uid="{00000000-0005-0000-0000-0000F12A0000}"/>
    <cellStyle name="20% - Accent1 2 4 2 4 11" xfId="11164" xr:uid="{00000000-0005-0000-0000-0000F22A0000}"/>
    <cellStyle name="20% - Accent1 2 4 2 4 2" xfId="11165" xr:uid="{00000000-0005-0000-0000-0000F32A0000}"/>
    <cellStyle name="20% - Accent1 2 4 2 4 2 2" xfId="11166" xr:uid="{00000000-0005-0000-0000-0000F42A0000}"/>
    <cellStyle name="20% - Accent1 2 4 2 4 2 2 2" xfId="11167" xr:uid="{00000000-0005-0000-0000-0000F52A0000}"/>
    <cellStyle name="20% - Accent1 2 4 2 4 2 2 2 2" xfId="11168" xr:uid="{00000000-0005-0000-0000-0000F62A0000}"/>
    <cellStyle name="20% - Accent1 2 4 2 4 2 2 2 2 2" xfId="11169" xr:uid="{00000000-0005-0000-0000-0000F72A0000}"/>
    <cellStyle name="20% - Accent1 2 4 2 4 2 2 2 3" xfId="11170" xr:uid="{00000000-0005-0000-0000-0000F82A0000}"/>
    <cellStyle name="20% - Accent1 2 4 2 4 2 2 3" xfId="11171" xr:uid="{00000000-0005-0000-0000-0000F92A0000}"/>
    <cellStyle name="20% - Accent1 2 4 2 4 2 2 3 2" xfId="11172" xr:uid="{00000000-0005-0000-0000-0000FA2A0000}"/>
    <cellStyle name="20% - Accent1 2 4 2 4 2 2 4" xfId="11173" xr:uid="{00000000-0005-0000-0000-0000FB2A0000}"/>
    <cellStyle name="20% - Accent1 2 4 2 4 2 3" xfId="11174" xr:uid="{00000000-0005-0000-0000-0000FC2A0000}"/>
    <cellStyle name="20% - Accent1 2 4 2 4 2 3 2" xfId="11175" xr:uid="{00000000-0005-0000-0000-0000FD2A0000}"/>
    <cellStyle name="20% - Accent1 2 4 2 4 2 3 2 2" xfId="11176" xr:uid="{00000000-0005-0000-0000-0000FE2A0000}"/>
    <cellStyle name="20% - Accent1 2 4 2 4 2 3 2 2 2" xfId="11177" xr:uid="{00000000-0005-0000-0000-0000FF2A0000}"/>
    <cellStyle name="20% - Accent1 2 4 2 4 2 3 2 3" xfId="11178" xr:uid="{00000000-0005-0000-0000-0000002B0000}"/>
    <cellStyle name="20% - Accent1 2 4 2 4 2 3 3" xfId="11179" xr:uid="{00000000-0005-0000-0000-0000012B0000}"/>
    <cellStyle name="20% - Accent1 2 4 2 4 2 3 3 2" xfId="11180" xr:uid="{00000000-0005-0000-0000-0000022B0000}"/>
    <cellStyle name="20% - Accent1 2 4 2 4 2 3 4" xfId="11181" xr:uid="{00000000-0005-0000-0000-0000032B0000}"/>
    <cellStyle name="20% - Accent1 2 4 2 4 2 4" xfId="11182" xr:uid="{00000000-0005-0000-0000-0000042B0000}"/>
    <cellStyle name="20% - Accent1 2 4 2 4 2 4 2" xfId="11183" xr:uid="{00000000-0005-0000-0000-0000052B0000}"/>
    <cellStyle name="20% - Accent1 2 4 2 4 2 4 2 2" xfId="11184" xr:uid="{00000000-0005-0000-0000-0000062B0000}"/>
    <cellStyle name="20% - Accent1 2 4 2 4 2 4 2 2 2" xfId="11185" xr:uid="{00000000-0005-0000-0000-0000072B0000}"/>
    <cellStyle name="20% - Accent1 2 4 2 4 2 4 2 3" xfId="11186" xr:uid="{00000000-0005-0000-0000-0000082B0000}"/>
    <cellStyle name="20% - Accent1 2 4 2 4 2 4 3" xfId="11187" xr:uid="{00000000-0005-0000-0000-0000092B0000}"/>
    <cellStyle name="20% - Accent1 2 4 2 4 2 4 3 2" xfId="11188" xr:uid="{00000000-0005-0000-0000-00000A2B0000}"/>
    <cellStyle name="20% - Accent1 2 4 2 4 2 4 4" xfId="11189" xr:uid="{00000000-0005-0000-0000-00000B2B0000}"/>
    <cellStyle name="20% - Accent1 2 4 2 4 2 5" xfId="11190" xr:uid="{00000000-0005-0000-0000-00000C2B0000}"/>
    <cellStyle name="20% - Accent1 2 4 2 4 2 5 2" xfId="11191" xr:uid="{00000000-0005-0000-0000-00000D2B0000}"/>
    <cellStyle name="20% - Accent1 2 4 2 4 2 5 2 2" xfId="11192" xr:uid="{00000000-0005-0000-0000-00000E2B0000}"/>
    <cellStyle name="20% - Accent1 2 4 2 4 2 5 3" xfId="11193" xr:uid="{00000000-0005-0000-0000-00000F2B0000}"/>
    <cellStyle name="20% - Accent1 2 4 2 4 2 6" xfId="11194" xr:uid="{00000000-0005-0000-0000-0000102B0000}"/>
    <cellStyle name="20% - Accent1 2 4 2 4 2 6 2" xfId="11195" xr:uid="{00000000-0005-0000-0000-0000112B0000}"/>
    <cellStyle name="20% - Accent1 2 4 2 4 2 6 2 2" xfId="11196" xr:uid="{00000000-0005-0000-0000-0000122B0000}"/>
    <cellStyle name="20% - Accent1 2 4 2 4 2 6 3" xfId="11197" xr:uid="{00000000-0005-0000-0000-0000132B0000}"/>
    <cellStyle name="20% - Accent1 2 4 2 4 2 7" xfId="11198" xr:uid="{00000000-0005-0000-0000-0000142B0000}"/>
    <cellStyle name="20% - Accent1 2 4 2 4 2 7 2" xfId="11199" xr:uid="{00000000-0005-0000-0000-0000152B0000}"/>
    <cellStyle name="20% - Accent1 2 4 2 4 2 8" xfId="11200" xr:uid="{00000000-0005-0000-0000-0000162B0000}"/>
    <cellStyle name="20% - Accent1 2 4 2 4 2 8 2" xfId="11201" xr:uid="{00000000-0005-0000-0000-0000172B0000}"/>
    <cellStyle name="20% - Accent1 2 4 2 4 2 9" xfId="11202" xr:uid="{00000000-0005-0000-0000-0000182B0000}"/>
    <cellStyle name="20% - Accent1 2 4 2 4 3" xfId="11203" xr:uid="{00000000-0005-0000-0000-0000192B0000}"/>
    <cellStyle name="20% - Accent1 2 4 2 4 3 2" xfId="11204" xr:uid="{00000000-0005-0000-0000-00001A2B0000}"/>
    <cellStyle name="20% - Accent1 2 4 2 4 3 2 2" xfId="11205" xr:uid="{00000000-0005-0000-0000-00001B2B0000}"/>
    <cellStyle name="20% - Accent1 2 4 2 4 3 2 2 2" xfId="11206" xr:uid="{00000000-0005-0000-0000-00001C2B0000}"/>
    <cellStyle name="20% - Accent1 2 4 2 4 3 2 2 2 2" xfId="11207" xr:uid="{00000000-0005-0000-0000-00001D2B0000}"/>
    <cellStyle name="20% - Accent1 2 4 2 4 3 2 2 3" xfId="11208" xr:uid="{00000000-0005-0000-0000-00001E2B0000}"/>
    <cellStyle name="20% - Accent1 2 4 2 4 3 2 3" xfId="11209" xr:uid="{00000000-0005-0000-0000-00001F2B0000}"/>
    <cellStyle name="20% - Accent1 2 4 2 4 3 2 3 2" xfId="11210" xr:uid="{00000000-0005-0000-0000-0000202B0000}"/>
    <cellStyle name="20% - Accent1 2 4 2 4 3 2 4" xfId="11211" xr:uid="{00000000-0005-0000-0000-0000212B0000}"/>
    <cellStyle name="20% - Accent1 2 4 2 4 3 3" xfId="11212" xr:uid="{00000000-0005-0000-0000-0000222B0000}"/>
    <cellStyle name="20% - Accent1 2 4 2 4 3 3 2" xfId="11213" xr:uid="{00000000-0005-0000-0000-0000232B0000}"/>
    <cellStyle name="20% - Accent1 2 4 2 4 3 3 2 2" xfId="11214" xr:uid="{00000000-0005-0000-0000-0000242B0000}"/>
    <cellStyle name="20% - Accent1 2 4 2 4 3 3 2 2 2" xfId="11215" xr:uid="{00000000-0005-0000-0000-0000252B0000}"/>
    <cellStyle name="20% - Accent1 2 4 2 4 3 3 2 3" xfId="11216" xr:uid="{00000000-0005-0000-0000-0000262B0000}"/>
    <cellStyle name="20% - Accent1 2 4 2 4 3 3 3" xfId="11217" xr:uid="{00000000-0005-0000-0000-0000272B0000}"/>
    <cellStyle name="20% - Accent1 2 4 2 4 3 3 3 2" xfId="11218" xr:uid="{00000000-0005-0000-0000-0000282B0000}"/>
    <cellStyle name="20% - Accent1 2 4 2 4 3 3 4" xfId="11219" xr:uid="{00000000-0005-0000-0000-0000292B0000}"/>
    <cellStyle name="20% - Accent1 2 4 2 4 3 4" xfId="11220" xr:uid="{00000000-0005-0000-0000-00002A2B0000}"/>
    <cellStyle name="20% - Accent1 2 4 2 4 3 4 2" xfId="11221" xr:uid="{00000000-0005-0000-0000-00002B2B0000}"/>
    <cellStyle name="20% - Accent1 2 4 2 4 3 4 2 2" xfId="11222" xr:uid="{00000000-0005-0000-0000-00002C2B0000}"/>
    <cellStyle name="20% - Accent1 2 4 2 4 3 4 2 2 2" xfId="11223" xr:uid="{00000000-0005-0000-0000-00002D2B0000}"/>
    <cellStyle name="20% - Accent1 2 4 2 4 3 4 2 3" xfId="11224" xr:uid="{00000000-0005-0000-0000-00002E2B0000}"/>
    <cellStyle name="20% - Accent1 2 4 2 4 3 4 3" xfId="11225" xr:uid="{00000000-0005-0000-0000-00002F2B0000}"/>
    <cellStyle name="20% - Accent1 2 4 2 4 3 4 3 2" xfId="11226" xr:uid="{00000000-0005-0000-0000-0000302B0000}"/>
    <cellStyle name="20% - Accent1 2 4 2 4 3 4 4" xfId="11227" xr:uid="{00000000-0005-0000-0000-0000312B0000}"/>
    <cellStyle name="20% - Accent1 2 4 2 4 3 5" xfId="11228" xr:uid="{00000000-0005-0000-0000-0000322B0000}"/>
    <cellStyle name="20% - Accent1 2 4 2 4 3 5 2" xfId="11229" xr:uid="{00000000-0005-0000-0000-0000332B0000}"/>
    <cellStyle name="20% - Accent1 2 4 2 4 3 5 2 2" xfId="11230" xr:uid="{00000000-0005-0000-0000-0000342B0000}"/>
    <cellStyle name="20% - Accent1 2 4 2 4 3 5 3" xfId="11231" xr:uid="{00000000-0005-0000-0000-0000352B0000}"/>
    <cellStyle name="20% - Accent1 2 4 2 4 3 6" xfId="11232" xr:uid="{00000000-0005-0000-0000-0000362B0000}"/>
    <cellStyle name="20% - Accent1 2 4 2 4 3 6 2" xfId="11233" xr:uid="{00000000-0005-0000-0000-0000372B0000}"/>
    <cellStyle name="20% - Accent1 2 4 2 4 3 6 2 2" xfId="11234" xr:uid="{00000000-0005-0000-0000-0000382B0000}"/>
    <cellStyle name="20% - Accent1 2 4 2 4 3 6 3" xfId="11235" xr:uid="{00000000-0005-0000-0000-0000392B0000}"/>
    <cellStyle name="20% - Accent1 2 4 2 4 3 7" xfId="11236" xr:uid="{00000000-0005-0000-0000-00003A2B0000}"/>
    <cellStyle name="20% - Accent1 2 4 2 4 3 7 2" xfId="11237" xr:uid="{00000000-0005-0000-0000-00003B2B0000}"/>
    <cellStyle name="20% - Accent1 2 4 2 4 3 8" xfId="11238" xr:uid="{00000000-0005-0000-0000-00003C2B0000}"/>
    <cellStyle name="20% - Accent1 2 4 2 4 3 8 2" xfId="11239" xr:uid="{00000000-0005-0000-0000-00003D2B0000}"/>
    <cellStyle name="20% - Accent1 2 4 2 4 3 9" xfId="11240" xr:uid="{00000000-0005-0000-0000-00003E2B0000}"/>
    <cellStyle name="20% - Accent1 2 4 2 4 4" xfId="11241" xr:uid="{00000000-0005-0000-0000-00003F2B0000}"/>
    <cellStyle name="20% - Accent1 2 4 2 4 4 2" xfId="11242" xr:uid="{00000000-0005-0000-0000-0000402B0000}"/>
    <cellStyle name="20% - Accent1 2 4 2 4 4 2 2" xfId="11243" xr:uid="{00000000-0005-0000-0000-0000412B0000}"/>
    <cellStyle name="20% - Accent1 2 4 2 4 4 2 2 2" xfId="11244" xr:uid="{00000000-0005-0000-0000-0000422B0000}"/>
    <cellStyle name="20% - Accent1 2 4 2 4 4 2 3" xfId="11245" xr:uid="{00000000-0005-0000-0000-0000432B0000}"/>
    <cellStyle name="20% - Accent1 2 4 2 4 4 3" xfId="11246" xr:uid="{00000000-0005-0000-0000-0000442B0000}"/>
    <cellStyle name="20% - Accent1 2 4 2 4 4 3 2" xfId="11247" xr:uid="{00000000-0005-0000-0000-0000452B0000}"/>
    <cellStyle name="20% - Accent1 2 4 2 4 4 4" xfId="11248" xr:uid="{00000000-0005-0000-0000-0000462B0000}"/>
    <cellStyle name="20% - Accent1 2 4 2 4 5" xfId="11249" xr:uid="{00000000-0005-0000-0000-0000472B0000}"/>
    <cellStyle name="20% - Accent1 2 4 2 4 5 2" xfId="11250" xr:uid="{00000000-0005-0000-0000-0000482B0000}"/>
    <cellStyle name="20% - Accent1 2 4 2 4 5 2 2" xfId="11251" xr:uid="{00000000-0005-0000-0000-0000492B0000}"/>
    <cellStyle name="20% - Accent1 2 4 2 4 5 2 2 2" xfId="11252" xr:uid="{00000000-0005-0000-0000-00004A2B0000}"/>
    <cellStyle name="20% - Accent1 2 4 2 4 5 2 3" xfId="11253" xr:uid="{00000000-0005-0000-0000-00004B2B0000}"/>
    <cellStyle name="20% - Accent1 2 4 2 4 5 3" xfId="11254" xr:uid="{00000000-0005-0000-0000-00004C2B0000}"/>
    <cellStyle name="20% - Accent1 2 4 2 4 5 3 2" xfId="11255" xr:uid="{00000000-0005-0000-0000-00004D2B0000}"/>
    <cellStyle name="20% - Accent1 2 4 2 4 5 4" xfId="11256" xr:uid="{00000000-0005-0000-0000-00004E2B0000}"/>
    <cellStyle name="20% - Accent1 2 4 2 4 6" xfId="11257" xr:uid="{00000000-0005-0000-0000-00004F2B0000}"/>
    <cellStyle name="20% - Accent1 2 4 2 4 6 2" xfId="11258" xr:uid="{00000000-0005-0000-0000-0000502B0000}"/>
    <cellStyle name="20% - Accent1 2 4 2 4 6 2 2" xfId="11259" xr:uid="{00000000-0005-0000-0000-0000512B0000}"/>
    <cellStyle name="20% - Accent1 2 4 2 4 6 2 2 2" xfId="11260" xr:uid="{00000000-0005-0000-0000-0000522B0000}"/>
    <cellStyle name="20% - Accent1 2 4 2 4 6 2 3" xfId="11261" xr:uid="{00000000-0005-0000-0000-0000532B0000}"/>
    <cellStyle name="20% - Accent1 2 4 2 4 6 3" xfId="11262" xr:uid="{00000000-0005-0000-0000-0000542B0000}"/>
    <cellStyle name="20% - Accent1 2 4 2 4 6 3 2" xfId="11263" xr:uid="{00000000-0005-0000-0000-0000552B0000}"/>
    <cellStyle name="20% - Accent1 2 4 2 4 6 4" xfId="11264" xr:uid="{00000000-0005-0000-0000-0000562B0000}"/>
    <cellStyle name="20% - Accent1 2 4 2 4 7" xfId="11265" xr:uid="{00000000-0005-0000-0000-0000572B0000}"/>
    <cellStyle name="20% - Accent1 2 4 2 4 7 2" xfId="11266" xr:uid="{00000000-0005-0000-0000-0000582B0000}"/>
    <cellStyle name="20% - Accent1 2 4 2 4 7 2 2" xfId="11267" xr:uid="{00000000-0005-0000-0000-0000592B0000}"/>
    <cellStyle name="20% - Accent1 2 4 2 4 7 3" xfId="11268" xr:uid="{00000000-0005-0000-0000-00005A2B0000}"/>
    <cellStyle name="20% - Accent1 2 4 2 4 8" xfId="11269" xr:uid="{00000000-0005-0000-0000-00005B2B0000}"/>
    <cellStyle name="20% - Accent1 2 4 2 4 8 2" xfId="11270" xr:uid="{00000000-0005-0000-0000-00005C2B0000}"/>
    <cellStyle name="20% - Accent1 2 4 2 4 8 2 2" xfId="11271" xr:uid="{00000000-0005-0000-0000-00005D2B0000}"/>
    <cellStyle name="20% - Accent1 2 4 2 4 8 3" xfId="11272" xr:uid="{00000000-0005-0000-0000-00005E2B0000}"/>
    <cellStyle name="20% - Accent1 2 4 2 4 9" xfId="11273" xr:uid="{00000000-0005-0000-0000-00005F2B0000}"/>
    <cellStyle name="20% - Accent1 2 4 2 4 9 2" xfId="11274" xr:uid="{00000000-0005-0000-0000-0000602B0000}"/>
    <cellStyle name="20% - Accent1 2 4 2 5" xfId="11275" xr:uid="{00000000-0005-0000-0000-0000612B0000}"/>
    <cellStyle name="20% - Accent1 2 4 2 5 10" xfId="11276" xr:uid="{00000000-0005-0000-0000-0000622B0000}"/>
    <cellStyle name="20% - Accent1 2 4 2 5 10 2" xfId="11277" xr:uid="{00000000-0005-0000-0000-0000632B0000}"/>
    <cellStyle name="20% - Accent1 2 4 2 5 11" xfId="11278" xr:uid="{00000000-0005-0000-0000-0000642B0000}"/>
    <cellStyle name="20% - Accent1 2 4 2 5 2" xfId="11279" xr:uid="{00000000-0005-0000-0000-0000652B0000}"/>
    <cellStyle name="20% - Accent1 2 4 2 5 2 2" xfId="11280" xr:uid="{00000000-0005-0000-0000-0000662B0000}"/>
    <cellStyle name="20% - Accent1 2 4 2 5 2 2 2" xfId="11281" xr:uid="{00000000-0005-0000-0000-0000672B0000}"/>
    <cellStyle name="20% - Accent1 2 4 2 5 2 2 2 2" xfId="11282" xr:uid="{00000000-0005-0000-0000-0000682B0000}"/>
    <cellStyle name="20% - Accent1 2 4 2 5 2 2 2 2 2" xfId="11283" xr:uid="{00000000-0005-0000-0000-0000692B0000}"/>
    <cellStyle name="20% - Accent1 2 4 2 5 2 2 2 3" xfId="11284" xr:uid="{00000000-0005-0000-0000-00006A2B0000}"/>
    <cellStyle name="20% - Accent1 2 4 2 5 2 2 3" xfId="11285" xr:uid="{00000000-0005-0000-0000-00006B2B0000}"/>
    <cellStyle name="20% - Accent1 2 4 2 5 2 2 3 2" xfId="11286" xr:uid="{00000000-0005-0000-0000-00006C2B0000}"/>
    <cellStyle name="20% - Accent1 2 4 2 5 2 2 4" xfId="11287" xr:uid="{00000000-0005-0000-0000-00006D2B0000}"/>
    <cellStyle name="20% - Accent1 2 4 2 5 2 3" xfId="11288" xr:uid="{00000000-0005-0000-0000-00006E2B0000}"/>
    <cellStyle name="20% - Accent1 2 4 2 5 2 3 2" xfId="11289" xr:uid="{00000000-0005-0000-0000-00006F2B0000}"/>
    <cellStyle name="20% - Accent1 2 4 2 5 2 3 2 2" xfId="11290" xr:uid="{00000000-0005-0000-0000-0000702B0000}"/>
    <cellStyle name="20% - Accent1 2 4 2 5 2 3 2 2 2" xfId="11291" xr:uid="{00000000-0005-0000-0000-0000712B0000}"/>
    <cellStyle name="20% - Accent1 2 4 2 5 2 3 2 3" xfId="11292" xr:uid="{00000000-0005-0000-0000-0000722B0000}"/>
    <cellStyle name="20% - Accent1 2 4 2 5 2 3 3" xfId="11293" xr:uid="{00000000-0005-0000-0000-0000732B0000}"/>
    <cellStyle name="20% - Accent1 2 4 2 5 2 3 3 2" xfId="11294" xr:uid="{00000000-0005-0000-0000-0000742B0000}"/>
    <cellStyle name="20% - Accent1 2 4 2 5 2 3 4" xfId="11295" xr:uid="{00000000-0005-0000-0000-0000752B0000}"/>
    <cellStyle name="20% - Accent1 2 4 2 5 2 4" xfId="11296" xr:uid="{00000000-0005-0000-0000-0000762B0000}"/>
    <cellStyle name="20% - Accent1 2 4 2 5 2 4 2" xfId="11297" xr:uid="{00000000-0005-0000-0000-0000772B0000}"/>
    <cellStyle name="20% - Accent1 2 4 2 5 2 4 2 2" xfId="11298" xr:uid="{00000000-0005-0000-0000-0000782B0000}"/>
    <cellStyle name="20% - Accent1 2 4 2 5 2 4 2 2 2" xfId="11299" xr:uid="{00000000-0005-0000-0000-0000792B0000}"/>
    <cellStyle name="20% - Accent1 2 4 2 5 2 4 2 3" xfId="11300" xr:uid="{00000000-0005-0000-0000-00007A2B0000}"/>
    <cellStyle name="20% - Accent1 2 4 2 5 2 4 3" xfId="11301" xr:uid="{00000000-0005-0000-0000-00007B2B0000}"/>
    <cellStyle name="20% - Accent1 2 4 2 5 2 4 3 2" xfId="11302" xr:uid="{00000000-0005-0000-0000-00007C2B0000}"/>
    <cellStyle name="20% - Accent1 2 4 2 5 2 4 4" xfId="11303" xr:uid="{00000000-0005-0000-0000-00007D2B0000}"/>
    <cellStyle name="20% - Accent1 2 4 2 5 2 5" xfId="11304" xr:uid="{00000000-0005-0000-0000-00007E2B0000}"/>
    <cellStyle name="20% - Accent1 2 4 2 5 2 5 2" xfId="11305" xr:uid="{00000000-0005-0000-0000-00007F2B0000}"/>
    <cellStyle name="20% - Accent1 2 4 2 5 2 5 2 2" xfId="11306" xr:uid="{00000000-0005-0000-0000-0000802B0000}"/>
    <cellStyle name="20% - Accent1 2 4 2 5 2 5 3" xfId="11307" xr:uid="{00000000-0005-0000-0000-0000812B0000}"/>
    <cellStyle name="20% - Accent1 2 4 2 5 2 6" xfId="11308" xr:uid="{00000000-0005-0000-0000-0000822B0000}"/>
    <cellStyle name="20% - Accent1 2 4 2 5 2 6 2" xfId="11309" xr:uid="{00000000-0005-0000-0000-0000832B0000}"/>
    <cellStyle name="20% - Accent1 2 4 2 5 2 6 2 2" xfId="11310" xr:uid="{00000000-0005-0000-0000-0000842B0000}"/>
    <cellStyle name="20% - Accent1 2 4 2 5 2 6 3" xfId="11311" xr:uid="{00000000-0005-0000-0000-0000852B0000}"/>
    <cellStyle name="20% - Accent1 2 4 2 5 2 7" xfId="11312" xr:uid="{00000000-0005-0000-0000-0000862B0000}"/>
    <cellStyle name="20% - Accent1 2 4 2 5 2 7 2" xfId="11313" xr:uid="{00000000-0005-0000-0000-0000872B0000}"/>
    <cellStyle name="20% - Accent1 2 4 2 5 2 8" xfId="11314" xr:uid="{00000000-0005-0000-0000-0000882B0000}"/>
    <cellStyle name="20% - Accent1 2 4 2 5 2 8 2" xfId="11315" xr:uid="{00000000-0005-0000-0000-0000892B0000}"/>
    <cellStyle name="20% - Accent1 2 4 2 5 2 9" xfId="11316" xr:uid="{00000000-0005-0000-0000-00008A2B0000}"/>
    <cellStyle name="20% - Accent1 2 4 2 5 3" xfId="11317" xr:uid="{00000000-0005-0000-0000-00008B2B0000}"/>
    <cellStyle name="20% - Accent1 2 4 2 5 3 2" xfId="11318" xr:uid="{00000000-0005-0000-0000-00008C2B0000}"/>
    <cellStyle name="20% - Accent1 2 4 2 5 3 2 2" xfId="11319" xr:uid="{00000000-0005-0000-0000-00008D2B0000}"/>
    <cellStyle name="20% - Accent1 2 4 2 5 3 2 2 2" xfId="11320" xr:uid="{00000000-0005-0000-0000-00008E2B0000}"/>
    <cellStyle name="20% - Accent1 2 4 2 5 3 2 2 2 2" xfId="11321" xr:uid="{00000000-0005-0000-0000-00008F2B0000}"/>
    <cellStyle name="20% - Accent1 2 4 2 5 3 2 2 3" xfId="11322" xr:uid="{00000000-0005-0000-0000-0000902B0000}"/>
    <cellStyle name="20% - Accent1 2 4 2 5 3 2 3" xfId="11323" xr:uid="{00000000-0005-0000-0000-0000912B0000}"/>
    <cellStyle name="20% - Accent1 2 4 2 5 3 2 3 2" xfId="11324" xr:uid="{00000000-0005-0000-0000-0000922B0000}"/>
    <cellStyle name="20% - Accent1 2 4 2 5 3 2 4" xfId="11325" xr:uid="{00000000-0005-0000-0000-0000932B0000}"/>
    <cellStyle name="20% - Accent1 2 4 2 5 3 3" xfId="11326" xr:uid="{00000000-0005-0000-0000-0000942B0000}"/>
    <cellStyle name="20% - Accent1 2 4 2 5 3 3 2" xfId="11327" xr:uid="{00000000-0005-0000-0000-0000952B0000}"/>
    <cellStyle name="20% - Accent1 2 4 2 5 3 3 2 2" xfId="11328" xr:uid="{00000000-0005-0000-0000-0000962B0000}"/>
    <cellStyle name="20% - Accent1 2 4 2 5 3 3 2 2 2" xfId="11329" xr:uid="{00000000-0005-0000-0000-0000972B0000}"/>
    <cellStyle name="20% - Accent1 2 4 2 5 3 3 2 3" xfId="11330" xr:uid="{00000000-0005-0000-0000-0000982B0000}"/>
    <cellStyle name="20% - Accent1 2 4 2 5 3 3 3" xfId="11331" xr:uid="{00000000-0005-0000-0000-0000992B0000}"/>
    <cellStyle name="20% - Accent1 2 4 2 5 3 3 3 2" xfId="11332" xr:uid="{00000000-0005-0000-0000-00009A2B0000}"/>
    <cellStyle name="20% - Accent1 2 4 2 5 3 3 4" xfId="11333" xr:uid="{00000000-0005-0000-0000-00009B2B0000}"/>
    <cellStyle name="20% - Accent1 2 4 2 5 3 4" xfId="11334" xr:uid="{00000000-0005-0000-0000-00009C2B0000}"/>
    <cellStyle name="20% - Accent1 2 4 2 5 3 4 2" xfId="11335" xr:uid="{00000000-0005-0000-0000-00009D2B0000}"/>
    <cellStyle name="20% - Accent1 2 4 2 5 3 4 2 2" xfId="11336" xr:uid="{00000000-0005-0000-0000-00009E2B0000}"/>
    <cellStyle name="20% - Accent1 2 4 2 5 3 4 2 2 2" xfId="11337" xr:uid="{00000000-0005-0000-0000-00009F2B0000}"/>
    <cellStyle name="20% - Accent1 2 4 2 5 3 4 2 3" xfId="11338" xr:uid="{00000000-0005-0000-0000-0000A02B0000}"/>
    <cellStyle name="20% - Accent1 2 4 2 5 3 4 3" xfId="11339" xr:uid="{00000000-0005-0000-0000-0000A12B0000}"/>
    <cellStyle name="20% - Accent1 2 4 2 5 3 4 3 2" xfId="11340" xr:uid="{00000000-0005-0000-0000-0000A22B0000}"/>
    <cellStyle name="20% - Accent1 2 4 2 5 3 4 4" xfId="11341" xr:uid="{00000000-0005-0000-0000-0000A32B0000}"/>
    <cellStyle name="20% - Accent1 2 4 2 5 3 5" xfId="11342" xr:uid="{00000000-0005-0000-0000-0000A42B0000}"/>
    <cellStyle name="20% - Accent1 2 4 2 5 3 5 2" xfId="11343" xr:uid="{00000000-0005-0000-0000-0000A52B0000}"/>
    <cellStyle name="20% - Accent1 2 4 2 5 3 5 2 2" xfId="11344" xr:uid="{00000000-0005-0000-0000-0000A62B0000}"/>
    <cellStyle name="20% - Accent1 2 4 2 5 3 5 3" xfId="11345" xr:uid="{00000000-0005-0000-0000-0000A72B0000}"/>
    <cellStyle name="20% - Accent1 2 4 2 5 3 6" xfId="11346" xr:uid="{00000000-0005-0000-0000-0000A82B0000}"/>
    <cellStyle name="20% - Accent1 2 4 2 5 3 6 2" xfId="11347" xr:uid="{00000000-0005-0000-0000-0000A92B0000}"/>
    <cellStyle name="20% - Accent1 2 4 2 5 3 6 2 2" xfId="11348" xr:uid="{00000000-0005-0000-0000-0000AA2B0000}"/>
    <cellStyle name="20% - Accent1 2 4 2 5 3 6 3" xfId="11349" xr:uid="{00000000-0005-0000-0000-0000AB2B0000}"/>
    <cellStyle name="20% - Accent1 2 4 2 5 3 7" xfId="11350" xr:uid="{00000000-0005-0000-0000-0000AC2B0000}"/>
    <cellStyle name="20% - Accent1 2 4 2 5 3 7 2" xfId="11351" xr:uid="{00000000-0005-0000-0000-0000AD2B0000}"/>
    <cellStyle name="20% - Accent1 2 4 2 5 3 8" xfId="11352" xr:uid="{00000000-0005-0000-0000-0000AE2B0000}"/>
    <cellStyle name="20% - Accent1 2 4 2 5 3 8 2" xfId="11353" xr:uid="{00000000-0005-0000-0000-0000AF2B0000}"/>
    <cellStyle name="20% - Accent1 2 4 2 5 3 9" xfId="11354" xr:uid="{00000000-0005-0000-0000-0000B02B0000}"/>
    <cellStyle name="20% - Accent1 2 4 2 5 4" xfId="11355" xr:uid="{00000000-0005-0000-0000-0000B12B0000}"/>
    <cellStyle name="20% - Accent1 2 4 2 5 4 2" xfId="11356" xr:uid="{00000000-0005-0000-0000-0000B22B0000}"/>
    <cellStyle name="20% - Accent1 2 4 2 5 4 2 2" xfId="11357" xr:uid="{00000000-0005-0000-0000-0000B32B0000}"/>
    <cellStyle name="20% - Accent1 2 4 2 5 4 2 2 2" xfId="11358" xr:uid="{00000000-0005-0000-0000-0000B42B0000}"/>
    <cellStyle name="20% - Accent1 2 4 2 5 4 2 3" xfId="11359" xr:uid="{00000000-0005-0000-0000-0000B52B0000}"/>
    <cellStyle name="20% - Accent1 2 4 2 5 4 3" xfId="11360" xr:uid="{00000000-0005-0000-0000-0000B62B0000}"/>
    <cellStyle name="20% - Accent1 2 4 2 5 4 3 2" xfId="11361" xr:uid="{00000000-0005-0000-0000-0000B72B0000}"/>
    <cellStyle name="20% - Accent1 2 4 2 5 4 4" xfId="11362" xr:uid="{00000000-0005-0000-0000-0000B82B0000}"/>
    <cellStyle name="20% - Accent1 2 4 2 5 5" xfId="11363" xr:uid="{00000000-0005-0000-0000-0000B92B0000}"/>
    <cellStyle name="20% - Accent1 2 4 2 5 5 2" xfId="11364" xr:uid="{00000000-0005-0000-0000-0000BA2B0000}"/>
    <cellStyle name="20% - Accent1 2 4 2 5 5 2 2" xfId="11365" xr:uid="{00000000-0005-0000-0000-0000BB2B0000}"/>
    <cellStyle name="20% - Accent1 2 4 2 5 5 2 2 2" xfId="11366" xr:uid="{00000000-0005-0000-0000-0000BC2B0000}"/>
    <cellStyle name="20% - Accent1 2 4 2 5 5 2 3" xfId="11367" xr:uid="{00000000-0005-0000-0000-0000BD2B0000}"/>
    <cellStyle name="20% - Accent1 2 4 2 5 5 3" xfId="11368" xr:uid="{00000000-0005-0000-0000-0000BE2B0000}"/>
    <cellStyle name="20% - Accent1 2 4 2 5 5 3 2" xfId="11369" xr:uid="{00000000-0005-0000-0000-0000BF2B0000}"/>
    <cellStyle name="20% - Accent1 2 4 2 5 5 4" xfId="11370" xr:uid="{00000000-0005-0000-0000-0000C02B0000}"/>
    <cellStyle name="20% - Accent1 2 4 2 5 6" xfId="11371" xr:uid="{00000000-0005-0000-0000-0000C12B0000}"/>
    <cellStyle name="20% - Accent1 2 4 2 5 6 2" xfId="11372" xr:uid="{00000000-0005-0000-0000-0000C22B0000}"/>
    <cellStyle name="20% - Accent1 2 4 2 5 6 2 2" xfId="11373" xr:uid="{00000000-0005-0000-0000-0000C32B0000}"/>
    <cellStyle name="20% - Accent1 2 4 2 5 6 2 2 2" xfId="11374" xr:uid="{00000000-0005-0000-0000-0000C42B0000}"/>
    <cellStyle name="20% - Accent1 2 4 2 5 6 2 3" xfId="11375" xr:uid="{00000000-0005-0000-0000-0000C52B0000}"/>
    <cellStyle name="20% - Accent1 2 4 2 5 6 3" xfId="11376" xr:uid="{00000000-0005-0000-0000-0000C62B0000}"/>
    <cellStyle name="20% - Accent1 2 4 2 5 6 3 2" xfId="11377" xr:uid="{00000000-0005-0000-0000-0000C72B0000}"/>
    <cellStyle name="20% - Accent1 2 4 2 5 6 4" xfId="11378" xr:uid="{00000000-0005-0000-0000-0000C82B0000}"/>
    <cellStyle name="20% - Accent1 2 4 2 5 7" xfId="11379" xr:uid="{00000000-0005-0000-0000-0000C92B0000}"/>
    <cellStyle name="20% - Accent1 2 4 2 5 7 2" xfId="11380" xr:uid="{00000000-0005-0000-0000-0000CA2B0000}"/>
    <cellStyle name="20% - Accent1 2 4 2 5 7 2 2" xfId="11381" xr:uid="{00000000-0005-0000-0000-0000CB2B0000}"/>
    <cellStyle name="20% - Accent1 2 4 2 5 7 3" xfId="11382" xr:uid="{00000000-0005-0000-0000-0000CC2B0000}"/>
    <cellStyle name="20% - Accent1 2 4 2 5 8" xfId="11383" xr:uid="{00000000-0005-0000-0000-0000CD2B0000}"/>
    <cellStyle name="20% - Accent1 2 4 2 5 8 2" xfId="11384" xr:uid="{00000000-0005-0000-0000-0000CE2B0000}"/>
    <cellStyle name="20% - Accent1 2 4 2 5 8 2 2" xfId="11385" xr:uid="{00000000-0005-0000-0000-0000CF2B0000}"/>
    <cellStyle name="20% - Accent1 2 4 2 5 8 3" xfId="11386" xr:uid="{00000000-0005-0000-0000-0000D02B0000}"/>
    <cellStyle name="20% - Accent1 2 4 2 5 9" xfId="11387" xr:uid="{00000000-0005-0000-0000-0000D12B0000}"/>
    <cellStyle name="20% - Accent1 2 4 2 5 9 2" xfId="11388" xr:uid="{00000000-0005-0000-0000-0000D22B0000}"/>
    <cellStyle name="20% - Accent1 2 4 2 6" xfId="11389" xr:uid="{00000000-0005-0000-0000-0000D32B0000}"/>
    <cellStyle name="20% - Accent1 2 4 2 6 2" xfId="11390" xr:uid="{00000000-0005-0000-0000-0000D42B0000}"/>
    <cellStyle name="20% - Accent1 2 4 2 6 2 2" xfId="11391" xr:uid="{00000000-0005-0000-0000-0000D52B0000}"/>
    <cellStyle name="20% - Accent1 2 4 2 6 2 2 2" xfId="11392" xr:uid="{00000000-0005-0000-0000-0000D62B0000}"/>
    <cellStyle name="20% - Accent1 2 4 2 6 2 2 2 2" xfId="11393" xr:uid="{00000000-0005-0000-0000-0000D72B0000}"/>
    <cellStyle name="20% - Accent1 2 4 2 6 2 2 3" xfId="11394" xr:uid="{00000000-0005-0000-0000-0000D82B0000}"/>
    <cellStyle name="20% - Accent1 2 4 2 6 2 3" xfId="11395" xr:uid="{00000000-0005-0000-0000-0000D92B0000}"/>
    <cellStyle name="20% - Accent1 2 4 2 6 2 3 2" xfId="11396" xr:uid="{00000000-0005-0000-0000-0000DA2B0000}"/>
    <cellStyle name="20% - Accent1 2 4 2 6 2 4" xfId="11397" xr:uid="{00000000-0005-0000-0000-0000DB2B0000}"/>
    <cellStyle name="20% - Accent1 2 4 2 6 3" xfId="11398" xr:uid="{00000000-0005-0000-0000-0000DC2B0000}"/>
    <cellStyle name="20% - Accent1 2 4 2 6 3 2" xfId="11399" xr:uid="{00000000-0005-0000-0000-0000DD2B0000}"/>
    <cellStyle name="20% - Accent1 2 4 2 6 3 2 2" xfId="11400" xr:uid="{00000000-0005-0000-0000-0000DE2B0000}"/>
    <cellStyle name="20% - Accent1 2 4 2 6 3 2 2 2" xfId="11401" xr:uid="{00000000-0005-0000-0000-0000DF2B0000}"/>
    <cellStyle name="20% - Accent1 2 4 2 6 3 2 3" xfId="11402" xr:uid="{00000000-0005-0000-0000-0000E02B0000}"/>
    <cellStyle name="20% - Accent1 2 4 2 6 3 3" xfId="11403" xr:uid="{00000000-0005-0000-0000-0000E12B0000}"/>
    <cellStyle name="20% - Accent1 2 4 2 6 3 3 2" xfId="11404" xr:uid="{00000000-0005-0000-0000-0000E22B0000}"/>
    <cellStyle name="20% - Accent1 2 4 2 6 3 4" xfId="11405" xr:uid="{00000000-0005-0000-0000-0000E32B0000}"/>
    <cellStyle name="20% - Accent1 2 4 2 6 4" xfId="11406" xr:uid="{00000000-0005-0000-0000-0000E42B0000}"/>
    <cellStyle name="20% - Accent1 2 4 2 6 4 2" xfId="11407" xr:uid="{00000000-0005-0000-0000-0000E52B0000}"/>
    <cellStyle name="20% - Accent1 2 4 2 6 4 2 2" xfId="11408" xr:uid="{00000000-0005-0000-0000-0000E62B0000}"/>
    <cellStyle name="20% - Accent1 2 4 2 6 4 2 2 2" xfId="11409" xr:uid="{00000000-0005-0000-0000-0000E72B0000}"/>
    <cellStyle name="20% - Accent1 2 4 2 6 4 2 3" xfId="11410" xr:uid="{00000000-0005-0000-0000-0000E82B0000}"/>
    <cellStyle name="20% - Accent1 2 4 2 6 4 3" xfId="11411" xr:uid="{00000000-0005-0000-0000-0000E92B0000}"/>
    <cellStyle name="20% - Accent1 2 4 2 6 4 3 2" xfId="11412" xr:uid="{00000000-0005-0000-0000-0000EA2B0000}"/>
    <cellStyle name="20% - Accent1 2 4 2 6 4 4" xfId="11413" xr:uid="{00000000-0005-0000-0000-0000EB2B0000}"/>
    <cellStyle name="20% - Accent1 2 4 2 6 5" xfId="11414" xr:uid="{00000000-0005-0000-0000-0000EC2B0000}"/>
    <cellStyle name="20% - Accent1 2 4 2 6 5 2" xfId="11415" xr:uid="{00000000-0005-0000-0000-0000ED2B0000}"/>
    <cellStyle name="20% - Accent1 2 4 2 6 5 2 2" xfId="11416" xr:uid="{00000000-0005-0000-0000-0000EE2B0000}"/>
    <cellStyle name="20% - Accent1 2 4 2 6 5 3" xfId="11417" xr:uid="{00000000-0005-0000-0000-0000EF2B0000}"/>
    <cellStyle name="20% - Accent1 2 4 2 6 6" xfId="11418" xr:uid="{00000000-0005-0000-0000-0000F02B0000}"/>
    <cellStyle name="20% - Accent1 2 4 2 6 6 2" xfId="11419" xr:uid="{00000000-0005-0000-0000-0000F12B0000}"/>
    <cellStyle name="20% - Accent1 2 4 2 6 6 2 2" xfId="11420" xr:uid="{00000000-0005-0000-0000-0000F22B0000}"/>
    <cellStyle name="20% - Accent1 2 4 2 6 6 3" xfId="11421" xr:uid="{00000000-0005-0000-0000-0000F32B0000}"/>
    <cellStyle name="20% - Accent1 2 4 2 6 7" xfId="11422" xr:uid="{00000000-0005-0000-0000-0000F42B0000}"/>
    <cellStyle name="20% - Accent1 2 4 2 6 7 2" xfId="11423" xr:uid="{00000000-0005-0000-0000-0000F52B0000}"/>
    <cellStyle name="20% - Accent1 2 4 2 6 8" xfId="11424" xr:uid="{00000000-0005-0000-0000-0000F62B0000}"/>
    <cellStyle name="20% - Accent1 2 4 2 6 8 2" xfId="11425" xr:uid="{00000000-0005-0000-0000-0000F72B0000}"/>
    <cellStyle name="20% - Accent1 2 4 2 6 9" xfId="11426" xr:uid="{00000000-0005-0000-0000-0000F82B0000}"/>
    <cellStyle name="20% - Accent1 2 4 2 7" xfId="11427" xr:uid="{00000000-0005-0000-0000-0000F92B0000}"/>
    <cellStyle name="20% - Accent1 2 4 2 7 2" xfId="11428" xr:uid="{00000000-0005-0000-0000-0000FA2B0000}"/>
    <cellStyle name="20% - Accent1 2 4 2 7 2 2" xfId="11429" xr:uid="{00000000-0005-0000-0000-0000FB2B0000}"/>
    <cellStyle name="20% - Accent1 2 4 2 7 2 2 2" xfId="11430" xr:uid="{00000000-0005-0000-0000-0000FC2B0000}"/>
    <cellStyle name="20% - Accent1 2 4 2 7 2 2 2 2" xfId="11431" xr:uid="{00000000-0005-0000-0000-0000FD2B0000}"/>
    <cellStyle name="20% - Accent1 2 4 2 7 2 2 3" xfId="11432" xr:uid="{00000000-0005-0000-0000-0000FE2B0000}"/>
    <cellStyle name="20% - Accent1 2 4 2 7 2 3" xfId="11433" xr:uid="{00000000-0005-0000-0000-0000FF2B0000}"/>
    <cellStyle name="20% - Accent1 2 4 2 7 2 3 2" xfId="11434" xr:uid="{00000000-0005-0000-0000-0000002C0000}"/>
    <cellStyle name="20% - Accent1 2 4 2 7 2 4" xfId="11435" xr:uid="{00000000-0005-0000-0000-0000012C0000}"/>
    <cellStyle name="20% - Accent1 2 4 2 7 3" xfId="11436" xr:uid="{00000000-0005-0000-0000-0000022C0000}"/>
    <cellStyle name="20% - Accent1 2 4 2 7 3 2" xfId="11437" xr:uid="{00000000-0005-0000-0000-0000032C0000}"/>
    <cellStyle name="20% - Accent1 2 4 2 7 3 2 2" xfId="11438" xr:uid="{00000000-0005-0000-0000-0000042C0000}"/>
    <cellStyle name="20% - Accent1 2 4 2 7 3 2 2 2" xfId="11439" xr:uid="{00000000-0005-0000-0000-0000052C0000}"/>
    <cellStyle name="20% - Accent1 2 4 2 7 3 2 3" xfId="11440" xr:uid="{00000000-0005-0000-0000-0000062C0000}"/>
    <cellStyle name="20% - Accent1 2 4 2 7 3 3" xfId="11441" xr:uid="{00000000-0005-0000-0000-0000072C0000}"/>
    <cellStyle name="20% - Accent1 2 4 2 7 3 3 2" xfId="11442" xr:uid="{00000000-0005-0000-0000-0000082C0000}"/>
    <cellStyle name="20% - Accent1 2 4 2 7 3 4" xfId="11443" xr:uid="{00000000-0005-0000-0000-0000092C0000}"/>
    <cellStyle name="20% - Accent1 2 4 2 7 4" xfId="11444" xr:uid="{00000000-0005-0000-0000-00000A2C0000}"/>
    <cellStyle name="20% - Accent1 2 4 2 7 4 2" xfId="11445" xr:uid="{00000000-0005-0000-0000-00000B2C0000}"/>
    <cellStyle name="20% - Accent1 2 4 2 7 4 2 2" xfId="11446" xr:uid="{00000000-0005-0000-0000-00000C2C0000}"/>
    <cellStyle name="20% - Accent1 2 4 2 7 4 2 2 2" xfId="11447" xr:uid="{00000000-0005-0000-0000-00000D2C0000}"/>
    <cellStyle name="20% - Accent1 2 4 2 7 4 2 3" xfId="11448" xr:uid="{00000000-0005-0000-0000-00000E2C0000}"/>
    <cellStyle name="20% - Accent1 2 4 2 7 4 3" xfId="11449" xr:uid="{00000000-0005-0000-0000-00000F2C0000}"/>
    <cellStyle name="20% - Accent1 2 4 2 7 4 3 2" xfId="11450" xr:uid="{00000000-0005-0000-0000-0000102C0000}"/>
    <cellStyle name="20% - Accent1 2 4 2 7 4 4" xfId="11451" xr:uid="{00000000-0005-0000-0000-0000112C0000}"/>
    <cellStyle name="20% - Accent1 2 4 2 7 5" xfId="11452" xr:uid="{00000000-0005-0000-0000-0000122C0000}"/>
    <cellStyle name="20% - Accent1 2 4 2 7 5 2" xfId="11453" xr:uid="{00000000-0005-0000-0000-0000132C0000}"/>
    <cellStyle name="20% - Accent1 2 4 2 7 5 2 2" xfId="11454" xr:uid="{00000000-0005-0000-0000-0000142C0000}"/>
    <cellStyle name="20% - Accent1 2 4 2 7 5 3" xfId="11455" xr:uid="{00000000-0005-0000-0000-0000152C0000}"/>
    <cellStyle name="20% - Accent1 2 4 2 7 6" xfId="11456" xr:uid="{00000000-0005-0000-0000-0000162C0000}"/>
    <cellStyle name="20% - Accent1 2 4 2 7 6 2" xfId="11457" xr:uid="{00000000-0005-0000-0000-0000172C0000}"/>
    <cellStyle name="20% - Accent1 2 4 2 7 6 2 2" xfId="11458" xr:uid="{00000000-0005-0000-0000-0000182C0000}"/>
    <cellStyle name="20% - Accent1 2 4 2 7 6 3" xfId="11459" xr:uid="{00000000-0005-0000-0000-0000192C0000}"/>
    <cellStyle name="20% - Accent1 2 4 2 7 7" xfId="11460" xr:uid="{00000000-0005-0000-0000-00001A2C0000}"/>
    <cellStyle name="20% - Accent1 2 4 2 7 7 2" xfId="11461" xr:uid="{00000000-0005-0000-0000-00001B2C0000}"/>
    <cellStyle name="20% - Accent1 2 4 2 7 8" xfId="11462" xr:uid="{00000000-0005-0000-0000-00001C2C0000}"/>
    <cellStyle name="20% - Accent1 2 4 2 7 8 2" xfId="11463" xr:uid="{00000000-0005-0000-0000-00001D2C0000}"/>
    <cellStyle name="20% - Accent1 2 4 2 7 9" xfId="11464" xr:uid="{00000000-0005-0000-0000-00001E2C0000}"/>
    <cellStyle name="20% - Accent1 2 4 2 8" xfId="11465" xr:uid="{00000000-0005-0000-0000-00001F2C0000}"/>
    <cellStyle name="20% - Accent1 2 4 2 8 2" xfId="11466" xr:uid="{00000000-0005-0000-0000-0000202C0000}"/>
    <cellStyle name="20% - Accent1 2 4 2 8 2 2" xfId="11467" xr:uid="{00000000-0005-0000-0000-0000212C0000}"/>
    <cellStyle name="20% - Accent1 2 4 2 8 2 2 2" xfId="11468" xr:uid="{00000000-0005-0000-0000-0000222C0000}"/>
    <cellStyle name="20% - Accent1 2 4 2 8 2 3" xfId="11469" xr:uid="{00000000-0005-0000-0000-0000232C0000}"/>
    <cellStyle name="20% - Accent1 2 4 2 8 3" xfId="11470" xr:uid="{00000000-0005-0000-0000-0000242C0000}"/>
    <cellStyle name="20% - Accent1 2 4 2 8 3 2" xfId="11471" xr:uid="{00000000-0005-0000-0000-0000252C0000}"/>
    <cellStyle name="20% - Accent1 2 4 2 8 4" xfId="11472" xr:uid="{00000000-0005-0000-0000-0000262C0000}"/>
    <cellStyle name="20% - Accent1 2 4 2 9" xfId="11473" xr:uid="{00000000-0005-0000-0000-0000272C0000}"/>
    <cellStyle name="20% - Accent1 2 4 2 9 2" xfId="11474" xr:uid="{00000000-0005-0000-0000-0000282C0000}"/>
    <cellStyle name="20% - Accent1 2 4 2 9 2 2" xfId="11475" xr:uid="{00000000-0005-0000-0000-0000292C0000}"/>
    <cellStyle name="20% - Accent1 2 4 2 9 2 2 2" xfId="11476" xr:uid="{00000000-0005-0000-0000-00002A2C0000}"/>
    <cellStyle name="20% - Accent1 2 4 2 9 2 3" xfId="11477" xr:uid="{00000000-0005-0000-0000-00002B2C0000}"/>
    <cellStyle name="20% - Accent1 2 4 2 9 3" xfId="11478" xr:uid="{00000000-0005-0000-0000-00002C2C0000}"/>
    <cellStyle name="20% - Accent1 2 4 2 9 3 2" xfId="11479" xr:uid="{00000000-0005-0000-0000-00002D2C0000}"/>
    <cellStyle name="20% - Accent1 2 4 2 9 4" xfId="11480" xr:uid="{00000000-0005-0000-0000-00002E2C0000}"/>
    <cellStyle name="20% - Accent1 2 4 3" xfId="11481" xr:uid="{00000000-0005-0000-0000-00002F2C0000}"/>
    <cellStyle name="20% - Accent1 2 4 3 10" xfId="11482" xr:uid="{00000000-0005-0000-0000-0000302C0000}"/>
    <cellStyle name="20% - Accent1 2 4 3 10 2" xfId="11483" xr:uid="{00000000-0005-0000-0000-0000312C0000}"/>
    <cellStyle name="20% - Accent1 2 4 3 10 2 2" xfId="11484" xr:uid="{00000000-0005-0000-0000-0000322C0000}"/>
    <cellStyle name="20% - Accent1 2 4 3 10 3" xfId="11485" xr:uid="{00000000-0005-0000-0000-0000332C0000}"/>
    <cellStyle name="20% - Accent1 2 4 3 11" xfId="11486" xr:uid="{00000000-0005-0000-0000-0000342C0000}"/>
    <cellStyle name="20% - Accent1 2 4 3 11 2" xfId="11487" xr:uid="{00000000-0005-0000-0000-0000352C0000}"/>
    <cellStyle name="20% - Accent1 2 4 3 11 2 2" xfId="11488" xr:uid="{00000000-0005-0000-0000-0000362C0000}"/>
    <cellStyle name="20% - Accent1 2 4 3 11 3" xfId="11489" xr:uid="{00000000-0005-0000-0000-0000372C0000}"/>
    <cellStyle name="20% - Accent1 2 4 3 12" xfId="11490" xr:uid="{00000000-0005-0000-0000-0000382C0000}"/>
    <cellStyle name="20% - Accent1 2 4 3 12 2" xfId="11491" xr:uid="{00000000-0005-0000-0000-0000392C0000}"/>
    <cellStyle name="20% - Accent1 2 4 3 13" xfId="11492" xr:uid="{00000000-0005-0000-0000-00003A2C0000}"/>
    <cellStyle name="20% - Accent1 2 4 3 13 2" xfId="11493" xr:uid="{00000000-0005-0000-0000-00003B2C0000}"/>
    <cellStyle name="20% - Accent1 2 4 3 14" xfId="11494" xr:uid="{00000000-0005-0000-0000-00003C2C0000}"/>
    <cellStyle name="20% - Accent1 2 4 3 2" xfId="11495" xr:uid="{00000000-0005-0000-0000-00003D2C0000}"/>
    <cellStyle name="20% - Accent1 2 4 3 2 10" xfId="11496" xr:uid="{00000000-0005-0000-0000-00003E2C0000}"/>
    <cellStyle name="20% - Accent1 2 4 3 2 10 2" xfId="11497" xr:uid="{00000000-0005-0000-0000-00003F2C0000}"/>
    <cellStyle name="20% - Accent1 2 4 3 2 11" xfId="11498" xr:uid="{00000000-0005-0000-0000-0000402C0000}"/>
    <cellStyle name="20% - Accent1 2 4 3 2 2" xfId="11499" xr:uid="{00000000-0005-0000-0000-0000412C0000}"/>
    <cellStyle name="20% - Accent1 2 4 3 2 2 2" xfId="11500" xr:uid="{00000000-0005-0000-0000-0000422C0000}"/>
    <cellStyle name="20% - Accent1 2 4 3 2 2 2 2" xfId="11501" xr:uid="{00000000-0005-0000-0000-0000432C0000}"/>
    <cellStyle name="20% - Accent1 2 4 3 2 2 2 2 2" xfId="11502" xr:uid="{00000000-0005-0000-0000-0000442C0000}"/>
    <cellStyle name="20% - Accent1 2 4 3 2 2 2 2 2 2" xfId="11503" xr:uid="{00000000-0005-0000-0000-0000452C0000}"/>
    <cellStyle name="20% - Accent1 2 4 3 2 2 2 2 3" xfId="11504" xr:uid="{00000000-0005-0000-0000-0000462C0000}"/>
    <cellStyle name="20% - Accent1 2 4 3 2 2 2 3" xfId="11505" xr:uid="{00000000-0005-0000-0000-0000472C0000}"/>
    <cellStyle name="20% - Accent1 2 4 3 2 2 2 3 2" xfId="11506" xr:uid="{00000000-0005-0000-0000-0000482C0000}"/>
    <cellStyle name="20% - Accent1 2 4 3 2 2 2 4" xfId="11507" xr:uid="{00000000-0005-0000-0000-0000492C0000}"/>
    <cellStyle name="20% - Accent1 2 4 3 2 2 3" xfId="11508" xr:uid="{00000000-0005-0000-0000-00004A2C0000}"/>
    <cellStyle name="20% - Accent1 2 4 3 2 2 3 2" xfId="11509" xr:uid="{00000000-0005-0000-0000-00004B2C0000}"/>
    <cellStyle name="20% - Accent1 2 4 3 2 2 3 2 2" xfId="11510" xr:uid="{00000000-0005-0000-0000-00004C2C0000}"/>
    <cellStyle name="20% - Accent1 2 4 3 2 2 3 2 2 2" xfId="11511" xr:uid="{00000000-0005-0000-0000-00004D2C0000}"/>
    <cellStyle name="20% - Accent1 2 4 3 2 2 3 2 3" xfId="11512" xr:uid="{00000000-0005-0000-0000-00004E2C0000}"/>
    <cellStyle name="20% - Accent1 2 4 3 2 2 3 3" xfId="11513" xr:uid="{00000000-0005-0000-0000-00004F2C0000}"/>
    <cellStyle name="20% - Accent1 2 4 3 2 2 3 3 2" xfId="11514" xr:uid="{00000000-0005-0000-0000-0000502C0000}"/>
    <cellStyle name="20% - Accent1 2 4 3 2 2 3 4" xfId="11515" xr:uid="{00000000-0005-0000-0000-0000512C0000}"/>
    <cellStyle name="20% - Accent1 2 4 3 2 2 4" xfId="11516" xr:uid="{00000000-0005-0000-0000-0000522C0000}"/>
    <cellStyle name="20% - Accent1 2 4 3 2 2 4 2" xfId="11517" xr:uid="{00000000-0005-0000-0000-0000532C0000}"/>
    <cellStyle name="20% - Accent1 2 4 3 2 2 4 2 2" xfId="11518" xr:uid="{00000000-0005-0000-0000-0000542C0000}"/>
    <cellStyle name="20% - Accent1 2 4 3 2 2 4 2 2 2" xfId="11519" xr:uid="{00000000-0005-0000-0000-0000552C0000}"/>
    <cellStyle name="20% - Accent1 2 4 3 2 2 4 2 3" xfId="11520" xr:uid="{00000000-0005-0000-0000-0000562C0000}"/>
    <cellStyle name="20% - Accent1 2 4 3 2 2 4 3" xfId="11521" xr:uid="{00000000-0005-0000-0000-0000572C0000}"/>
    <cellStyle name="20% - Accent1 2 4 3 2 2 4 3 2" xfId="11522" xr:uid="{00000000-0005-0000-0000-0000582C0000}"/>
    <cellStyle name="20% - Accent1 2 4 3 2 2 4 4" xfId="11523" xr:uid="{00000000-0005-0000-0000-0000592C0000}"/>
    <cellStyle name="20% - Accent1 2 4 3 2 2 5" xfId="11524" xr:uid="{00000000-0005-0000-0000-00005A2C0000}"/>
    <cellStyle name="20% - Accent1 2 4 3 2 2 5 2" xfId="11525" xr:uid="{00000000-0005-0000-0000-00005B2C0000}"/>
    <cellStyle name="20% - Accent1 2 4 3 2 2 5 2 2" xfId="11526" xr:uid="{00000000-0005-0000-0000-00005C2C0000}"/>
    <cellStyle name="20% - Accent1 2 4 3 2 2 5 3" xfId="11527" xr:uid="{00000000-0005-0000-0000-00005D2C0000}"/>
    <cellStyle name="20% - Accent1 2 4 3 2 2 6" xfId="11528" xr:uid="{00000000-0005-0000-0000-00005E2C0000}"/>
    <cellStyle name="20% - Accent1 2 4 3 2 2 6 2" xfId="11529" xr:uid="{00000000-0005-0000-0000-00005F2C0000}"/>
    <cellStyle name="20% - Accent1 2 4 3 2 2 6 2 2" xfId="11530" xr:uid="{00000000-0005-0000-0000-0000602C0000}"/>
    <cellStyle name="20% - Accent1 2 4 3 2 2 6 3" xfId="11531" xr:uid="{00000000-0005-0000-0000-0000612C0000}"/>
    <cellStyle name="20% - Accent1 2 4 3 2 2 7" xfId="11532" xr:uid="{00000000-0005-0000-0000-0000622C0000}"/>
    <cellStyle name="20% - Accent1 2 4 3 2 2 7 2" xfId="11533" xr:uid="{00000000-0005-0000-0000-0000632C0000}"/>
    <cellStyle name="20% - Accent1 2 4 3 2 2 8" xfId="11534" xr:uid="{00000000-0005-0000-0000-0000642C0000}"/>
    <cellStyle name="20% - Accent1 2 4 3 2 2 8 2" xfId="11535" xr:uid="{00000000-0005-0000-0000-0000652C0000}"/>
    <cellStyle name="20% - Accent1 2 4 3 2 2 9" xfId="11536" xr:uid="{00000000-0005-0000-0000-0000662C0000}"/>
    <cellStyle name="20% - Accent1 2 4 3 2 3" xfId="11537" xr:uid="{00000000-0005-0000-0000-0000672C0000}"/>
    <cellStyle name="20% - Accent1 2 4 3 2 3 2" xfId="11538" xr:uid="{00000000-0005-0000-0000-0000682C0000}"/>
    <cellStyle name="20% - Accent1 2 4 3 2 3 2 2" xfId="11539" xr:uid="{00000000-0005-0000-0000-0000692C0000}"/>
    <cellStyle name="20% - Accent1 2 4 3 2 3 2 2 2" xfId="11540" xr:uid="{00000000-0005-0000-0000-00006A2C0000}"/>
    <cellStyle name="20% - Accent1 2 4 3 2 3 2 2 2 2" xfId="11541" xr:uid="{00000000-0005-0000-0000-00006B2C0000}"/>
    <cellStyle name="20% - Accent1 2 4 3 2 3 2 2 3" xfId="11542" xr:uid="{00000000-0005-0000-0000-00006C2C0000}"/>
    <cellStyle name="20% - Accent1 2 4 3 2 3 2 3" xfId="11543" xr:uid="{00000000-0005-0000-0000-00006D2C0000}"/>
    <cellStyle name="20% - Accent1 2 4 3 2 3 2 3 2" xfId="11544" xr:uid="{00000000-0005-0000-0000-00006E2C0000}"/>
    <cellStyle name="20% - Accent1 2 4 3 2 3 2 4" xfId="11545" xr:uid="{00000000-0005-0000-0000-00006F2C0000}"/>
    <cellStyle name="20% - Accent1 2 4 3 2 3 3" xfId="11546" xr:uid="{00000000-0005-0000-0000-0000702C0000}"/>
    <cellStyle name="20% - Accent1 2 4 3 2 3 3 2" xfId="11547" xr:uid="{00000000-0005-0000-0000-0000712C0000}"/>
    <cellStyle name="20% - Accent1 2 4 3 2 3 3 2 2" xfId="11548" xr:uid="{00000000-0005-0000-0000-0000722C0000}"/>
    <cellStyle name="20% - Accent1 2 4 3 2 3 3 2 2 2" xfId="11549" xr:uid="{00000000-0005-0000-0000-0000732C0000}"/>
    <cellStyle name="20% - Accent1 2 4 3 2 3 3 2 3" xfId="11550" xr:uid="{00000000-0005-0000-0000-0000742C0000}"/>
    <cellStyle name="20% - Accent1 2 4 3 2 3 3 3" xfId="11551" xr:uid="{00000000-0005-0000-0000-0000752C0000}"/>
    <cellStyle name="20% - Accent1 2 4 3 2 3 3 3 2" xfId="11552" xr:uid="{00000000-0005-0000-0000-0000762C0000}"/>
    <cellStyle name="20% - Accent1 2 4 3 2 3 3 4" xfId="11553" xr:uid="{00000000-0005-0000-0000-0000772C0000}"/>
    <cellStyle name="20% - Accent1 2 4 3 2 3 4" xfId="11554" xr:uid="{00000000-0005-0000-0000-0000782C0000}"/>
    <cellStyle name="20% - Accent1 2 4 3 2 3 4 2" xfId="11555" xr:uid="{00000000-0005-0000-0000-0000792C0000}"/>
    <cellStyle name="20% - Accent1 2 4 3 2 3 4 2 2" xfId="11556" xr:uid="{00000000-0005-0000-0000-00007A2C0000}"/>
    <cellStyle name="20% - Accent1 2 4 3 2 3 4 2 2 2" xfId="11557" xr:uid="{00000000-0005-0000-0000-00007B2C0000}"/>
    <cellStyle name="20% - Accent1 2 4 3 2 3 4 2 3" xfId="11558" xr:uid="{00000000-0005-0000-0000-00007C2C0000}"/>
    <cellStyle name="20% - Accent1 2 4 3 2 3 4 3" xfId="11559" xr:uid="{00000000-0005-0000-0000-00007D2C0000}"/>
    <cellStyle name="20% - Accent1 2 4 3 2 3 4 3 2" xfId="11560" xr:uid="{00000000-0005-0000-0000-00007E2C0000}"/>
    <cellStyle name="20% - Accent1 2 4 3 2 3 4 4" xfId="11561" xr:uid="{00000000-0005-0000-0000-00007F2C0000}"/>
    <cellStyle name="20% - Accent1 2 4 3 2 3 5" xfId="11562" xr:uid="{00000000-0005-0000-0000-0000802C0000}"/>
    <cellStyle name="20% - Accent1 2 4 3 2 3 5 2" xfId="11563" xr:uid="{00000000-0005-0000-0000-0000812C0000}"/>
    <cellStyle name="20% - Accent1 2 4 3 2 3 5 2 2" xfId="11564" xr:uid="{00000000-0005-0000-0000-0000822C0000}"/>
    <cellStyle name="20% - Accent1 2 4 3 2 3 5 3" xfId="11565" xr:uid="{00000000-0005-0000-0000-0000832C0000}"/>
    <cellStyle name="20% - Accent1 2 4 3 2 3 6" xfId="11566" xr:uid="{00000000-0005-0000-0000-0000842C0000}"/>
    <cellStyle name="20% - Accent1 2 4 3 2 3 6 2" xfId="11567" xr:uid="{00000000-0005-0000-0000-0000852C0000}"/>
    <cellStyle name="20% - Accent1 2 4 3 2 3 6 2 2" xfId="11568" xr:uid="{00000000-0005-0000-0000-0000862C0000}"/>
    <cellStyle name="20% - Accent1 2 4 3 2 3 6 3" xfId="11569" xr:uid="{00000000-0005-0000-0000-0000872C0000}"/>
    <cellStyle name="20% - Accent1 2 4 3 2 3 7" xfId="11570" xr:uid="{00000000-0005-0000-0000-0000882C0000}"/>
    <cellStyle name="20% - Accent1 2 4 3 2 3 7 2" xfId="11571" xr:uid="{00000000-0005-0000-0000-0000892C0000}"/>
    <cellStyle name="20% - Accent1 2 4 3 2 3 8" xfId="11572" xr:uid="{00000000-0005-0000-0000-00008A2C0000}"/>
    <cellStyle name="20% - Accent1 2 4 3 2 3 8 2" xfId="11573" xr:uid="{00000000-0005-0000-0000-00008B2C0000}"/>
    <cellStyle name="20% - Accent1 2 4 3 2 3 9" xfId="11574" xr:uid="{00000000-0005-0000-0000-00008C2C0000}"/>
    <cellStyle name="20% - Accent1 2 4 3 2 4" xfId="11575" xr:uid="{00000000-0005-0000-0000-00008D2C0000}"/>
    <cellStyle name="20% - Accent1 2 4 3 2 4 2" xfId="11576" xr:uid="{00000000-0005-0000-0000-00008E2C0000}"/>
    <cellStyle name="20% - Accent1 2 4 3 2 4 2 2" xfId="11577" xr:uid="{00000000-0005-0000-0000-00008F2C0000}"/>
    <cellStyle name="20% - Accent1 2 4 3 2 4 2 2 2" xfId="11578" xr:uid="{00000000-0005-0000-0000-0000902C0000}"/>
    <cellStyle name="20% - Accent1 2 4 3 2 4 2 3" xfId="11579" xr:uid="{00000000-0005-0000-0000-0000912C0000}"/>
    <cellStyle name="20% - Accent1 2 4 3 2 4 3" xfId="11580" xr:uid="{00000000-0005-0000-0000-0000922C0000}"/>
    <cellStyle name="20% - Accent1 2 4 3 2 4 3 2" xfId="11581" xr:uid="{00000000-0005-0000-0000-0000932C0000}"/>
    <cellStyle name="20% - Accent1 2 4 3 2 4 4" xfId="11582" xr:uid="{00000000-0005-0000-0000-0000942C0000}"/>
    <cellStyle name="20% - Accent1 2 4 3 2 5" xfId="11583" xr:uid="{00000000-0005-0000-0000-0000952C0000}"/>
    <cellStyle name="20% - Accent1 2 4 3 2 5 2" xfId="11584" xr:uid="{00000000-0005-0000-0000-0000962C0000}"/>
    <cellStyle name="20% - Accent1 2 4 3 2 5 2 2" xfId="11585" xr:uid="{00000000-0005-0000-0000-0000972C0000}"/>
    <cellStyle name="20% - Accent1 2 4 3 2 5 2 2 2" xfId="11586" xr:uid="{00000000-0005-0000-0000-0000982C0000}"/>
    <cellStyle name="20% - Accent1 2 4 3 2 5 2 3" xfId="11587" xr:uid="{00000000-0005-0000-0000-0000992C0000}"/>
    <cellStyle name="20% - Accent1 2 4 3 2 5 3" xfId="11588" xr:uid="{00000000-0005-0000-0000-00009A2C0000}"/>
    <cellStyle name="20% - Accent1 2 4 3 2 5 3 2" xfId="11589" xr:uid="{00000000-0005-0000-0000-00009B2C0000}"/>
    <cellStyle name="20% - Accent1 2 4 3 2 5 4" xfId="11590" xr:uid="{00000000-0005-0000-0000-00009C2C0000}"/>
    <cellStyle name="20% - Accent1 2 4 3 2 6" xfId="11591" xr:uid="{00000000-0005-0000-0000-00009D2C0000}"/>
    <cellStyle name="20% - Accent1 2 4 3 2 6 2" xfId="11592" xr:uid="{00000000-0005-0000-0000-00009E2C0000}"/>
    <cellStyle name="20% - Accent1 2 4 3 2 6 2 2" xfId="11593" xr:uid="{00000000-0005-0000-0000-00009F2C0000}"/>
    <cellStyle name="20% - Accent1 2 4 3 2 6 2 2 2" xfId="11594" xr:uid="{00000000-0005-0000-0000-0000A02C0000}"/>
    <cellStyle name="20% - Accent1 2 4 3 2 6 2 3" xfId="11595" xr:uid="{00000000-0005-0000-0000-0000A12C0000}"/>
    <cellStyle name="20% - Accent1 2 4 3 2 6 3" xfId="11596" xr:uid="{00000000-0005-0000-0000-0000A22C0000}"/>
    <cellStyle name="20% - Accent1 2 4 3 2 6 3 2" xfId="11597" xr:uid="{00000000-0005-0000-0000-0000A32C0000}"/>
    <cellStyle name="20% - Accent1 2 4 3 2 6 4" xfId="11598" xr:uid="{00000000-0005-0000-0000-0000A42C0000}"/>
    <cellStyle name="20% - Accent1 2 4 3 2 7" xfId="11599" xr:uid="{00000000-0005-0000-0000-0000A52C0000}"/>
    <cellStyle name="20% - Accent1 2 4 3 2 7 2" xfId="11600" xr:uid="{00000000-0005-0000-0000-0000A62C0000}"/>
    <cellStyle name="20% - Accent1 2 4 3 2 7 2 2" xfId="11601" xr:uid="{00000000-0005-0000-0000-0000A72C0000}"/>
    <cellStyle name="20% - Accent1 2 4 3 2 7 3" xfId="11602" xr:uid="{00000000-0005-0000-0000-0000A82C0000}"/>
    <cellStyle name="20% - Accent1 2 4 3 2 8" xfId="11603" xr:uid="{00000000-0005-0000-0000-0000A92C0000}"/>
    <cellStyle name="20% - Accent1 2 4 3 2 8 2" xfId="11604" xr:uid="{00000000-0005-0000-0000-0000AA2C0000}"/>
    <cellStyle name="20% - Accent1 2 4 3 2 8 2 2" xfId="11605" xr:uid="{00000000-0005-0000-0000-0000AB2C0000}"/>
    <cellStyle name="20% - Accent1 2 4 3 2 8 3" xfId="11606" xr:uid="{00000000-0005-0000-0000-0000AC2C0000}"/>
    <cellStyle name="20% - Accent1 2 4 3 2 9" xfId="11607" xr:uid="{00000000-0005-0000-0000-0000AD2C0000}"/>
    <cellStyle name="20% - Accent1 2 4 3 2 9 2" xfId="11608" xr:uid="{00000000-0005-0000-0000-0000AE2C0000}"/>
    <cellStyle name="20% - Accent1 2 4 3 3" xfId="11609" xr:uid="{00000000-0005-0000-0000-0000AF2C0000}"/>
    <cellStyle name="20% - Accent1 2 4 3 3 10" xfId="11610" xr:uid="{00000000-0005-0000-0000-0000B02C0000}"/>
    <cellStyle name="20% - Accent1 2 4 3 3 10 2" xfId="11611" xr:uid="{00000000-0005-0000-0000-0000B12C0000}"/>
    <cellStyle name="20% - Accent1 2 4 3 3 11" xfId="11612" xr:uid="{00000000-0005-0000-0000-0000B22C0000}"/>
    <cellStyle name="20% - Accent1 2 4 3 3 2" xfId="11613" xr:uid="{00000000-0005-0000-0000-0000B32C0000}"/>
    <cellStyle name="20% - Accent1 2 4 3 3 2 2" xfId="11614" xr:uid="{00000000-0005-0000-0000-0000B42C0000}"/>
    <cellStyle name="20% - Accent1 2 4 3 3 2 2 2" xfId="11615" xr:uid="{00000000-0005-0000-0000-0000B52C0000}"/>
    <cellStyle name="20% - Accent1 2 4 3 3 2 2 2 2" xfId="11616" xr:uid="{00000000-0005-0000-0000-0000B62C0000}"/>
    <cellStyle name="20% - Accent1 2 4 3 3 2 2 2 2 2" xfId="11617" xr:uid="{00000000-0005-0000-0000-0000B72C0000}"/>
    <cellStyle name="20% - Accent1 2 4 3 3 2 2 2 3" xfId="11618" xr:uid="{00000000-0005-0000-0000-0000B82C0000}"/>
    <cellStyle name="20% - Accent1 2 4 3 3 2 2 3" xfId="11619" xr:uid="{00000000-0005-0000-0000-0000B92C0000}"/>
    <cellStyle name="20% - Accent1 2 4 3 3 2 2 3 2" xfId="11620" xr:uid="{00000000-0005-0000-0000-0000BA2C0000}"/>
    <cellStyle name="20% - Accent1 2 4 3 3 2 2 4" xfId="11621" xr:uid="{00000000-0005-0000-0000-0000BB2C0000}"/>
    <cellStyle name="20% - Accent1 2 4 3 3 2 3" xfId="11622" xr:uid="{00000000-0005-0000-0000-0000BC2C0000}"/>
    <cellStyle name="20% - Accent1 2 4 3 3 2 3 2" xfId="11623" xr:uid="{00000000-0005-0000-0000-0000BD2C0000}"/>
    <cellStyle name="20% - Accent1 2 4 3 3 2 3 2 2" xfId="11624" xr:uid="{00000000-0005-0000-0000-0000BE2C0000}"/>
    <cellStyle name="20% - Accent1 2 4 3 3 2 3 2 2 2" xfId="11625" xr:uid="{00000000-0005-0000-0000-0000BF2C0000}"/>
    <cellStyle name="20% - Accent1 2 4 3 3 2 3 2 3" xfId="11626" xr:uid="{00000000-0005-0000-0000-0000C02C0000}"/>
    <cellStyle name="20% - Accent1 2 4 3 3 2 3 3" xfId="11627" xr:uid="{00000000-0005-0000-0000-0000C12C0000}"/>
    <cellStyle name="20% - Accent1 2 4 3 3 2 3 3 2" xfId="11628" xr:uid="{00000000-0005-0000-0000-0000C22C0000}"/>
    <cellStyle name="20% - Accent1 2 4 3 3 2 3 4" xfId="11629" xr:uid="{00000000-0005-0000-0000-0000C32C0000}"/>
    <cellStyle name="20% - Accent1 2 4 3 3 2 4" xfId="11630" xr:uid="{00000000-0005-0000-0000-0000C42C0000}"/>
    <cellStyle name="20% - Accent1 2 4 3 3 2 4 2" xfId="11631" xr:uid="{00000000-0005-0000-0000-0000C52C0000}"/>
    <cellStyle name="20% - Accent1 2 4 3 3 2 4 2 2" xfId="11632" xr:uid="{00000000-0005-0000-0000-0000C62C0000}"/>
    <cellStyle name="20% - Accent1 2 4 3 3 2 4 2 2 2" xfId="11633" xr:uid="{00000000-0005-0000-0000-0000C72C0000}"/>
    <cellStyle name="20% - Accent1 2 4 3 3 2 4 2 3" xfId="11634" xr:uid="{00000000-0005-0000-0000-0000C82C0000}"/>
    <cellStyle name="20% - Accent1 2 4 3 3 2 4 3" xfId="11635" xr:uid="{00000000-0005-0000-0000-0000C92C0000}"/>
    <cellStyle name="20% - Accent1 2 4 3 3 2 4 3 2" xfId="11636" xr:uid="{00000000-0005-0000-0000-0000CA2C0000}"/>
    <cellStyle name="20% - Accent1 2 4 3 3 2 4 4" xfId="11637" xr:uid="{00000000-0005-0000-0000-0000CB2C0000}"/>
    <cellStyle name="20% - Accent1 2 4 3 3 2 5" xfId="11638" xr:uid="{00000000-0005-0000-0000-0000CC2C0000}"/>
    <cellStyle name="20% - Accent1 2 4 3 3 2 5 2" xfId="11639" xr:uid="{00000000-0005-0000-0000-0000CD2C0000}"/>
    <cellStyle name="20% - Accent1 2 4 3 3 2 5 2 2" xfId="11640" xr:uid="{00000000-0005-0000-0000-0000CE2C0000}"/>
    <cellStyle name="20% - Accent1 2 4 3 3 2 5 3" xfId="11641" xr:uid="{00000000-0005-0000-0000-0000CF2C0000}"/>
    <cellStyle name="20% - Accent1 2 4 3 3 2 6" xfId="11642" xr:uid="{00000000-0005-0000-0000-0000D02C0000}"/>
    <cellStyle name="20% - Accent1 2 4 3 3 2 6 2" xfId="11643" xr:uid="{00000000-0005-0000-0000-0000D12C0000}"/>
    <cellStyle name="20% - Accent1 2 4 3 3 2 6 2 2" xfId="11644" xr:uid="{00000000-0005-0000-0000-0000D22C0000}"/>
    <cellStyle name="20% - Accent1 2 4 3 3 2 6 3" xfId="11645" xr:uid="{00000000-0005-0000-0000-0000D32C0000}"/>
    <cellStyle name="20% - Accent1 2 4 3 3 2 7" xfId="11646" xr:uid="{00000000-0005-0000-0000-0000D42C0000}"/>
    <cellStyle name="20% - Accent1 2 4 3 3 2 7 2" xfId="11647" xr:uid="{00000000-0005-0000-0000-0000D52C0000}"/>
    <cellStyle name="20% - Accent1 2 4 3 3 2 8" xfId="11648" xr:uid="{00000000-0005-0000-0000-0000D62C0000}"/>
    <cellStyle name="20% - Accent1 2 4 3 3 2 8 2" xfId="11649" xr:uid="{00000000-0005-0000-0000-0000D72C0000}"/>
    <cellStyle name="20% - Accent1 2 4 3 3 2 9" xfId="11650" xr:uid="{00000000-0005-0000-0000-0000D82C0000}"/>
    <cellStyle name="20% - Accent1 2 4 3 3 3" xfId="11651" xr:uid="{00000000-0005-0000-0000-0000D92C0000}"/>
    <cellStyle name="20% - Accent1 2 4 3 3 3 2" xfId="11652" xr:uid="{00000000-0005-0000-0000-0000DA2C0000}"/>
    <cellStyle name="20% - Accent1 2 4 3 3 3 2 2" xfId="11653" xr:uid="{00000000-0005-0000-0000-0000DB2C0000}"/>
    <cellStyle name="20% - Accent1 2 4 3 3 3 2 2 2" xfId="11654" xr:uid="{00000000-0005-0000-0000-0000DC2C0000}"/>
    <cellStyle name="20% - Accent1 2 4 3 3 3 2 2 2 2" xfId="11655" xr:uid="{00000000-0005-0000-0000-0000DD2C0000}"/>
    <cellStyle name="20% - Accent1 2 4 3 3 3 2 2 3" xfId="11656" xr:uid="{00000000-0005-0000-0000-0000DE2C0000}"/>
    <cellStyle name="20% - Accent1 2 4 3 3 3 2 3" xfId="11657" xr:uid="{00000000-0005-0000-0000-0000DF2C0000}"/>
    <cellStyle name="20% - Accent1 2 4 3 3 3 2 3 2" xfId="11658" xr:uid="{00000000-0005-0000-0000-0000E02C0000}"/>
    <cellStyle name="20% - Accent1 2 4 3 3 3 2 4" xfId="11659" xr:uid="{00000000-0005-0000-0000-0000E12C0000}"/>
    <cellStyle name="20% - Accent1 2 4 3 3 3 3" xfId="11660" xr:uid="{00000000-0005-0000-0000-0000E22C0000}"/>
    <cellStyle name="20% - Accent1 2 4 3 3 3 3 2" xfId="11661" xr:uid="{00000000-0005-0000-0000-0000E32C0000}"/>
    <cellStyle name="20% - Accent1 2 4 3 3 3 3 2 2" xfId="11662" xr:uid="{00000000-0005-0000-0000-0000E42C0000}"/>
    <cellStyle name="20% - Accent1 2 4 3 3 3 3 2 2 2" xfId="11663" xr:uid="{00000000-0005-0000-0000-0000E52C0000}"/>
    <cellStyle name="20% - Accent1 2 4 3 3 3 3 2 3" xfId="11664" xr:uid="{00000000-0005-0000-0000-0000E62C0000}"/>
    <cellStyle name="20% - Accent1 2 4 3 3 3 3 3" xfId="11665" xr:uid="{00000000-0005-0000-0000-0000E72C0000}"/>
    <cellStyle name="20% - Accent1 2 4 3 3 3 3 3 2" xfId="11666" xr:uid="{00000000-0005-0000-0000-0000E82C0000}"/>
    <cellStyle name="20% - Accent1 2 4 3 3 3 3 4" xfId="11667" xr:uid="{00000000-0005-0000-0000-0000E92C0000}"/>
    <cellStyle name="20% - Accent1 2 4 3 3 3 4" xfId="11668" xr:uid="{00000000-0005-0000-0000-0000EA2C0000}"/>
    <cellStyle name="20% - Accent1 2 4 3 3 3 4 2" xfId="11669" xr:uid="{00000000-0005-0000-0000-0000EB2C0000}"/>
    <cellStyle name="20% - Accent1 2 4 3 3 3 4 2 2" xfId="11670" xr:uid="{00000000-0005-0000-0000-0000EC2C0000}"/>
    <cellStyle name="20% - Accent1 2 4 3 3 3 4 2 2 2" xfId="11671" xr:uid="{00000000-0005-0000-0000-0000ED2C0000}"/>
    <cellStyle name="20% - Accent1 2 4 3 3 3 4 2 3" xfId="11672" xr:uid="{00000000-0005-0000-0000-0000EE2C0000}"/>
    <cellStyle name="20% - Accent1 2 4 3 3 3 4 3" xfId="11673" xr:uid="{00000000-0005-0000-0000-0000EF2C0000}"/>
    <cellStyle name="20% - Accent1 2 4 3 3 3 4 3 2" xfId="11674" xr:uid="{00000000-0005-0000-0000-0000F02C0000}"/>
    <cellStyle name="20% - Accent1 2 4 3 3 3 4 4" xfId="11675" xr:uid="{00000000-0005-0000-0000-0000F12C0000}"/>
    <cellStyle name="20% - Accent1 2 4 3 3 3 5" xfId="11676" xr:uid="{00000000-0005-0000-0000-0000F22C0000}"/>
    <cellStyle name="20% - Accent1 2 4 3 3 3 5 2" xfId="11677" xr:uid="{00000000-0005-0000-0000-0000F32C0000}"/>
    <cellStyle name="20% - Accent1 2 4 3 3 3 5 2 2" xfId="11678" xr:uid="{00000000-0005-0000-0000-0000F42C0000}"/>
    <cellStyle name="20% - Accent1 2 4 3 3 3 5 3" xfId="11679" xr:uid="{00000000-0005-0000-0000-0000F52C0000}"/>
    <cellStyle name="20% - Accent1 2 4 3 3 3 6" xfId="11680" xr:uid="{00000000-0005-0000-0000-0000F62C0000}"/>
    <cellStyle name="20% - Accent1 2 4 3 3 3 6 2" xfId="11681" xr:uid="{00000000-0005-0000-0000-0000F72C0000}"/>
    <cellStyle name="20% - Accent1 2 4 3 3 3 6 2 2" xfId="11682" xr:uid="{00000000-0005-0000-0000-0000F82C0000}"/>
    <cellStyle name="20% - Accent1 2 4 3 3 3 6 3" xfId="11683" xr:uid="{00000000-0005-0000-0000-0000F92C0000}"/>
    <cellStyle name="20% - Accent1 2 4 3 3 3 7" xfId="11684" xr:uid="{00000000-0005-0000-0000-0000FA2C0000}"/>
    <cellStyle name="20% - Accent1 2 4 3 3 3 7 2" xfId="11685" xr:uid="{00000000-0005-0000-0000-0000FB2C0000}"/>
    <cellStyle name="20% - Accent1 2 4 3 3 3 8" xfId="11686" xr:uid="{00000000-0005-0000-0000-0000FC2C0000}"/>
    <cellStyle name="20% - Accent1 2 4 3 3 3 8 2" xfId="11687" xr:uid="{00000000-0005-0000-0000-0000FD2C0000}"/>
    <cellStyle name="20% - Accent1 2 4 3 3 3 9" xfId="11688" xr:uid="{00000000-0005-0000-0000-0000FE2C0000}"/>
    <cellStyle name="20% - Accent1 2 4 3 3 4" xfId="11689" xr:uid="{00000000-0005-0000-0000-0000FF2C0000}"/>
    <cellStyle name="20% - Accent1 2 4 3 3 4 2" xfId="11690" xr:uid="{00000000-0005-0000-0000-0000002D0000}"/>
    <cellStyle name="20% - Accent1 2 4 3 3 4 2 2" xfId="11691" xr:uid="{00000000-0005-0000-0000-0000012D0000}"/>
    <cellStyle name="20% - Accent1 2 4 3 3 4 2 2 2" xfId="11692" xr:uid="{00000000-0005-0000-0000-0000022D0000}"/>
    <cellStyle name="20% - Accent1 2 4 3 3 4 2 3" xfId="11693" xr:uid="{00000000-0005-0000-0000-0000032D0000}"/>
    <cellStyle name="20% - Accent1 2 4 3 3 4 3" xfId="11694" xr:uid="{00000000-0005-0000-0000-0000042D0000}"/>
    <cellStyle name="20% - Accent1 2 4 3 3 4 3 2" xfId="11695" xr:uid="{00000000-0005-0000-0000-0000052D0000}"/>
    <cellStyle name="20% - Accent1 2 4 3 3 4 4" xfId="11696" xr:uid="{00000000-0005-0000-0000-0000062D0000}"/>
    <cellStyle name="20% - Accent1 2 4 3 3 5" xfId="11697" xr:uid="{00000000-0005-0000-0000-0000072D0000}"/>
    <cellStyle name="20% - Accent1 2 4 3 3 5 2" xfId="11698" xr:uid="{00000000-0005-0000-0000-0000082D0000}"/>
    <cellStyle name="20% - Accent1 2 4 3 3 5 2 2" xfId="11699" xr:uid="{00000000-0005-0000-0000-0000092D0000}"/>
    <cellStyle name="20% - Accent1 2 4 3 3 5 2 2 2" xfId="11700" xr:uid="{00000000-0005-0000-0000-00000A2D0000}"/>
    <cellStyle name="20% - Accent1 2 4 3 3 5 2 3" xfId="11701" xr:uid="{00000000-0005-0000-0000-00000B2D0000}"/>
    <cellStyle name="20% - Accent1 2 4 3 3 5 3" xfId="11702" xr:uid="{00000000-0005-0000-0000-00000C2D0000}"/>
    <cellStyle name="20% - Accent1 2 4 3 3 5 3 2" xfId="11703" xr:uid="{00000000-0005-0000-0000-00000D2D0000}"/>
    <cellStyle name="20% - Accent1 2 4 3 3 5 4" xfId="11704" xr:uid="{00000000-0005-0000-0000-00000E2D0000}"/>
    <cellStyle name="20% - Accent1 2 4 3 3 6" xfId="11705" xr:uid="{00000000-0005-0000-0000-00000F2D0000}"/>
    <cellStyle name="20% - Accent1 2 4 3 3 6 2" xfId="11706" xr:uid="{00000000-0005-0000-0000-0000102D0000}"/>
    <cellStyle name="20% - Accent1 2 4 3 3 6 2 2" xfId="11707" xr:uid="{00000000-0005-0000-0000-0000112D0000}"/>
    <cellStyle name="20% - Accent1 2 4 3 3 6 2 2 2" xfId="11708" xr:uid="{00000000-0005-0000-0000-0000122D0000}"/>
    <cellStyle name="20% - Accent1 2 4 3 3 6 2 3" xfId="11709" xr:uid="{00000000-0005-0000-0000-0000132D0000}"/>
    <cellStyle name="20% - Accent1 2 4 3 3 6 3" xfId="11710" xr:uid="{00000000-0005-0000-0000-0000142D0000}"/>
    <cellStyle name="20% - Accent1 2 4 3 3 6 3 2" xfId="11711" xr:uid="{00000000-0005-0000-0000-0000152D0000}"/>
    <cellStyle name="20% - Accent1 2 4 3 3 6 4" xfId="11712" xr:uid="{00000000-0005-0000-0000-0000162D0000}"/>
    <cellStyle name="20% - Accent1 2 4 3 3 7" xfId="11713" xr:uid="{00000000-0005-0000-0000-0000172D0000}"/>
    <cellStyle name="20% - Accent1 2 4 3 3 7 2" xfId="11714" xr:uid="{00000000-0005-0000-0000-0000182D0000}"/>
    <cellStyle name="20% - Accent1 2 4 3 3 7 2 2" xfId="11715" xr:uid="{00000000-0005-0000-0000-0000192D0000}"/>
    <cellStyle name="20% - Accent1 2 4 3 3 7 3" xfId="11716" xr:uid="{00000000-0005-0000-0000-00001A2D0000}"/>
    <cellStyle name="20% - Accent1 2 4 3 3 8" xfId="11717" xr:uid="{00000000-0005-0000-0000-00001B2D0000}"/>
    <cellStyle name="20% - Accent1 2 4 3 3 8 2" xfId="11718" xr:uid="{00000000-0005-0000-0000-00001C2D0000}"/>
    <cellStyle name="20% - Accent1 2 4 3 3 8 2 2" xfId="11719" xr:uid="{00000000-0005-0000-0000-00001D2D0000}"/>
    <cellStyle name="20% - Accent1 2 4 3 3 8 3" xfId="11720" xr:uid="{00000000-0005-0000-0000-00001E2D0000}"/>
    <cellStyle name="20% - Accent1 2 4 3 3 9" xfId="11721" xr:uid="{00000000-0005-0000-0000-00001F2D0000}"/>
    <cellStyle name="20% - Accent1 2 4 3 3 9 2" xfId="11722" xr:uid="{00000000-0005-0000-0000-0000202D0000}"/>
    <cellStyle name="20% - Accent1 2 4 3 4" xfId="11723" xr:uid="{00000000-0005-0000-0000-0000212D0000}"/>
    <cellStyle name="20% - Accent1 2 4 3 4 10" xfId="11724" xr:uid="{00000000-0005-0000-0000-0000222D0000}"/>
    <cellStyle name="20% - Accent1 2 4 3 4 10 2" xfId="11725" xr:uid="{00000000-0005-0000-0000-0000232D0000}"/>
    <cellStyle name="20% - Accent1 2 4 3 4 11" xfId="11726" xr:uid="{00000000-0005-0000-0000-0000242D0000}"/>
    <cellStyle name="20% - Accent1 2 4 3 4 2" xfId="11727" xr:uid="{00000000-0005-0000-0000-0000252D0000}"/>
    <cellStyle name="20% - Accent1 2 4 3 4 2 2" xfId="11728" xr:uid="{00000000-0005-0000-0000-0000262D0000}"/>
    <cellStyle name="20% - Accent1 2 4 3 4 2 2 2" xfId="11729" xr:uid="{00000000-0005-0000-0000-0000272D0000}"/>
    <cellStyle name="20% - Accent1 2 4 3 4 2 2 2 2" xfId="11730" xr:uid="{00000000-0005-0000-0000-0000282D0000}"/>
    <cellStyle name="20% - Accent1 2 4 3 4 2 2 2 2 2" xfId="11731" xr:uid="{00000000-0005-0000-0000-0000292D0000}"/>
    <cellStyle name="20% - Accent1 2 4 3 4 2 2 2 3" xfId="11732" xr:uid="{00000000-0005-0000-0000-00002A2D0000}"/>
    <cellStyle name="20% - Accent1 2 4 3 4 2 2 3" xfId="11733" xr:uid="{00000000-0005-0000-0000-00002B2D0000}"/>
    <cellStyle name="20% - Accent1 2 4 3 4 2 2 3 2" xfId="11734" xr:uid="{00000000-0005-0000-0000-00002C2D0000}"/>
    <cellStyle name="20% - Accent1 2 4 3 4 2 2 4" xfId="11735" xr:uid="{00000000-0005-0000-0000-00002D2D0000}"/>
    <cellStyle name="20% - Accent1 2 4 3 4 2 3" xfId="11736" xr:uid="{00000000-0005-0000-0000-00002E2D0000}"/>
    <cellStyle name="20% - Accent1 2 4 3 4 2 3 2" xfId="11737" xr:uid="{00000000-0005-0000-0000-00002F2D0000}"/>
    <cellStyle name="20% - Accent1 2 4 3 4 2 3 2 2" xfId="11738" xr:uid="{00000000-0005-0000-0000-0000302D0000}"/>
    <cellStyle name="20% - Accent1 2 4 3 4 2 3 2 2 2" xfId="11739" xr:uid="{00000000-0005-0000-0000-0000312D0000}"/>
    <cellStyle name="20% - Accent1 2 4 3 4 2 3 2 3" xfId="11740" xr:uid="{00000000-0005-0000-0000-0000322D0000}"/>
    <cellStyle name="20% - Accent1 2 4 3 4 2 3 3" xfId="11741" xr:uid="{00000000-0005-0000-0000-0000332D0000}"/>
    <cellStyle name="20% - Accent1 2 4 3 4 2 3 3 2" xfId="11742" xr:uid="{00000000-0005-0000-0000-0000342D0000}"/>
    <cellStyle name="20% - Accent1 2 4 3 4 2 3 4" xfId="11743" xr:uid="{00000000-0005-0000-0000-0000352D0000}"/>
    <cellStyle name="20% - Accent1 2 4 3 4 2 4" xfId="11744" xr:uid="{00000000-0005-0000-0000-0000362D0000}"/>
    <cellStyle name="20% - Accent1 2 4 3 4 2 4 2" xfId="11745" xr:uid="{00000000-0005-0000-0000-0000372D0000}"/>
    <cellStyle name="20% - Accent1 2 4 3 4 2 4 2 2" xfId="11746" xr:uid="{00000000-0005-0000-0000-0000382D0000}"/>
    <cellStyle name="20% - Accent1 2 4 3 4 2 4 2 2 2" xfId="11747" xr:uid="{00000000-0005-0000-0000-0000392D0000}"/>
    <cellStyle name="20% - Accent1 2 4 3 4 2 4 2 3" xfId="11748" xr:uid="{00000000-0005-0000-0000-00003A2D0000}"/>
    <cellStyle name="20% - Accent1 2 4 3 4 2 4 3" xfId="11749" xr:uid="{00000000-0005-0000-0000-00003B2D0000}"/>
    <cellStyle name="20% - Accent1 2 4 3 4 2 4 3 2" xfId="11750" xr:uid="{00000000-0005-0000-0000-00003C2D0000}"/>
    <cellStyle name="20% - Accent1 2 4 3 4 2 4 4" xfId="11751" xr:uid="{00000000-0005-0000-0000-00003D2D0000}"/>
    <cellStyle name="20% - Accent1 2 4 3 4 2 5" xfId="11752" xr:uid="{00000000-0005-0000-0000-00003E2D0000}"/>
    <cellStyle name="20% - Accent1 2 4 3 4 2 5 2" xfId="11753" xr:uid="{00000000-0005-0000-0000-00003F2D0000}"/>
    <cellStyle name="20% - Accent1 2 4 3 4 2 5 2 2" xfId="11754" xr:uid="{00000000-0005-0000-0000-0000402D0000}"/>
    <cellStyle name="20% - Accent1 2 4 3 4 2 5 3" xfId="11755" xr:uid="{00000000-0005-0000-0000-0000412D0000}"/>
    <cellStyle name="20% - Accent1 2 4 3 4 2 6" xfId="11756" xr:uid="{00000000-0005-0000-0000-0000422D0000}"/>
    <cellStyle name="20% - Accent1 2 4 3 4 2 6 2" xfId="11757" xr:uid="{00000000-0005-0000-0000-0000432D0000}"/>
    <cellStyle name="20% - Accent1 2 4 3 4 2 6 2 2" xfId="11758" xr:uid="{00000000-0005-0000-0000-0000442D0000}"/>
    <cellStyle name="20% - Accent1 2 4 3 4 2 6 3" xfId="11759" xr:uid="{00000000-0005-0000-0000-0000452D0000}"/>
    <cellStyle name="20% - Accent1 2 4 3 4 2 7" xfId="11760" xr:uid="{00000000-0005-0000-0000-0000462D0000}"/>
    <cellStyle name="20% - Accent1 2 4 3 4 2 7 2" xfId="11761" xr:uid="{00000000-0005-0000-0000-0000472D0000}"/>
    <cellStyle name="20% - Accent1 2 4 3 4 2 8" xfId="11762" xr:uid="{00000000-0005-0000-0000-0000482D0000}"/>
    <cellStyle name="20% - Accent1 2 4 3 4 2 8 2" xfId="11763" xr:uid="{00000000-0005-0000-0000-0000492D0000}"/>
    <cellStyle name="20% - Accent1 2 4 3 4 2 9" xfId="11764" xr:uid="{00000000-0005-0000-0000-00004A2D0000}"/>
    <cellStyle name="20% - Accent1 2 4 3 4 3" xfId="11765" xr:uid="{00000000-0005-0000-0000-00004B2D0000}"/>
    <cellStyle name="20% - Accent1 2 4 3 4 3 2" xfId="11766" xr:uid="{00000000-0005-0000-0000-00004C2D0000}"/>
    <cellStyle name="20% - Accent1 2 4 3 4 3 2 2" xfId="11767" xr:uid="{00000000-0005-0000-0000-00004D2D0000}"/>
    <cellStyle name="20% - Accent1 2 4 3 4 3 2 2 2" xfId="11768" xr:uid="{00000000-0005-0000-0000-00004E2D0000}"/>
    <cellStyle name="20% - Accent1 2 4 3 4 3 2 2 2 2" xfId="11769" xr:uid="{00000000-0005-0000-0000-00004F2D0000}"/>
    <cellStyle name="20% - Accent1 2 4 3 4 3 2 2 3" xfId="11770" xr:uid="{00000000-0005-0000-0000-0000502D0000}"/>
    <cellStyle name="20% - Accent1 2 4 3 4 3 2 3" xfId="11771" xr:uid="{00000000-0005-0000-0000-0000512D0000}"/>
    <cellStyle name="20% - Accent1 2 4 3 4 3 2 3 2" xfId="11772" xr:uid="{00000000-0005-0000-0000-0000522D0000}"/>
    <cellStyle name="20% - Accent1 2 4 3 4 3 2 4" xfId="11773" xr:uid="{00000000-0005-0000-0000-0000532D0000}"/>
    <cellStyle name="20% - Accent1 2 4 3 4 3 3" xfId="11774" xr:uid="{00000000-0005-0000-0000-0000542D0000}"/>
    <cellStyle name="20% - Accent1 2 4 3 4 3 3 2" xfId="11775" xr:uid="{00000000-0005-0000-0000-0000552D0000}"/>
    <cellStyle name="20% - Accent1 2 4 3 4 3 3 2 2" xfId="11776" xr:uid="{00000000-0005-0000-0000-0000562D0000}"/>
    <cellStyle name="20% - Accent1 2 4 3 4 3 3 2 2 2" xfId="11777" xr:uid="{00000000-0005-0000-0000-0000572D0000}"/>
    <cellStyle name="20% - Accent1 2 4 3 4 3 3 2 3" xfId="11778" xr:uid="{00000000-0005-0000-0000-0000582D0000}"/>
    <cellStyle name="20% - Accent1 2 4 3 4 3 3 3" xfId="11779" xr:uid="{00000000-0005-0000-0000-0000592D0000}"/>
    <cellStyle name="20% - Accent1 2 4 3 4 3 3 3 2" xfId="11780" xr:uid="{00000000-0005-0000-0000-00005A2D0000}"/>
    <cellStyle name="20% - Accent1 2 4 3 4 3 3 4" xfId="11781" xr:uid="{00000000-0005-0000-0000-00005B2D0000}"/>
    <cellStyle name="20% - Accent1 2 4 3 4 3 4" xfId="11782" xr:uid="{00000000-0005-0000-0000-00005C2D0000}"/>
    <cellStyle name="20% - Accent1 2 4 3 4 3 4 2" xfId="11783" xr:uid="{00000000-0005-0000-0000-00005D2D0000}"/>
    <cellStyle name="20% - Accent1 2 4 3 4 3 4 2 2" xfId="11784" xr:uid="{00000000-0005-0000-0000-00005E2D0000}"/>
    <cellStyle name="20% - Accent1 2 4 3 4 3 4 2 2 2" xfId="11785" xr:uid="{00000000-0005-0000-0000-00005F2D0000}"/>
    <cellStyle name="20% - Accent1 2 4 3 4 3 4 2 3" xfId="11786" xr:uid="{00000000-0005-0000-0000-0000602D0000}"/>
    <cellStyle name="20% - Accent1 2 4 3 4 3 4 3" xfId="11787" xr:uid="{00000000-0005-0000-0000-0000612D0000}"/>
    <cellStyle name="20% - Accent1 2 4 3 4 3 4 3 2" xfId="11788" xr:uid="{00000000-0005-0000-0000-0000622D0000}"/>
    <cellStyle name="20% - Accent1 2 4 3 4 3 4 4" xfId="11789" xr:uid="{00000000-0005-0000-0000-0000632D0000}"/>
    <cellStyle name="20% - Accent1 2 4 3 4 3 5" xfId="11790" xr:uid="{00000000-0005-0000-0000-0000642D0000}"/>
    <cellStyle name="20% - Accent1 2 4 3 4 3 5 2" xfId="11791" xr:uid="{00000000-0005-0000-0000-0000652D0000}"/>
    <cellStyle name="20% - Accent1 2 4 3 4 3 5 2 2" xfId="11792" xr:uid="{00000000-0005-0000-0000-0000662D0000}"/>
    <cellStyle name="20% - Accent1 2 4 3 4 3 5 3" xfId="11793" xr:uid="{00000000-0005-0000-0000-0000672D0000}"/>
    <cellStyle name="20% - Accent1 2 4 3 4 3 6" xfId="11794" xr:uid="{00000000-0005-0000-0000-0000682D0000}"/>
    <cellStyle name="20% - Accent1 2 4 3 4 3 6 2" xfId="11795" xr:uid="{00000000-0005-0000-0000-0000692D0000}"/>
    <cellStyle name="20% - Accent1 2 4 3 4 3 6 2 2" xfId="11796" xr:uid="{00000000-0005-0000-0000-00006A2D0000}"/>
    <cellStyle name="20% - Accent1 2 4 3 4 3 6 3" xfId="11797" xr:uid="{00000000-0005-0000-0000-00006B2D0000}"/>
    <cellStyle name="20% - Accent1 2 4 3 4 3 7" xfId="11798" xr:uid="{00000000-0005-0000-0000-00006C2D0000}"/>
    <cellStyle name="20% - Accent1 2 4 3 4 3 7 2" xfId="11799" xr:uid="{00000000-0005-0000-0000-00006D2D0000}"/>
    <cellStyle name="20% - Accent1 2 4 3 4 3 8" xfId="11800" xr:uid="{00000000-0005-0000-0000-00006E2D0000}"/>
    <cellStyle name="20% - Accent1 2 4 3 4 3 8 2" xfId="11801" xr:uid="{00000000-0005-0000-0000-00006F2D0000}"/>
    <cellStyle name="20% - Accent1 2 4 3 4 3 9" xfId="11802" xr:uid="{00000000-0005-0000-0000-0000702D0000}"/>
    <cellStyle name="20% - Accent1 2 4 3 4 4" xfId="11803" xr:uid="{00000000-0005-0000-0000-0000712D0000}"/>
    <cellStyle name="20% - Accent1 2 4 3 4 4 2" xfId="11804" xr:uid="{00000000-0005-0000-0000-0000722D0000}"/>
    <cellStyle name="20% - Accent1 2 4 3 4 4 2 2" xfId="11805" xr:uid="{00000000-0005-0000-0000-0000732D0000}"/>
    <cellStyle name="20% - Accent1 2 4 3 4 4 2 2 2" xfId="11806" xr:uid="{00000000-0005-0000-0000-0000742D0000}"/>
    <cellStyle name="20% - Accent1 2 4 3 4 4 2 3" xfId="11807" xr:uid="{00000000-0005-0000-0000-0000752D0000}"/>
    <cellStyle name="20% - Accent1 2 4 3 4 4 3" xfId="11808" xr:uid="{00000000-0005-0000-0000-0000762D0000}"/>
    <cellStyle name="20% - Accent1 2 4 3 4 4 3 2" xfId="11809" xr:uid="{00000000-0005-0000-0000-0000772D0000}"/>
    <cellStyle name="20% - Accent1 2 4 3 4 4 4" xfId="11810" xr:uid="{00000000-0005-0000-0000-0000782D0000}"/>
    <cellStyle name="20% - Accent1 2 4 3 4 5" xfId="11811" xr:uid="{00000000-0005-0000-0000-0000792D0000}"/>
    <cellStyle name="20% - Accent1 2 4 3 4 5 2" xfId="11812" xr:uid="{00000000-0005-0000-0000-00007A2D0000}"/>
    <cellStyle name="20% - Accent1 2 4 3 4 5 2 2" xfId="11813" xr:uid="{00000000-0005-0000-0000-00007B2D0000}"/>
    <cellStyle name="20% - Accent1 2 4 3 4 5 2 2 2" xfId="11814" xr:uid="{00000000-0005-0000-0000-00007C2D0000}"/>
    <cellStyle name="20% - Accent1 2 4 3 4 5 2 3" xfId="11815" xr:uid="{00000000-0005-0000-0000-00007D2D0000}"/>
    <cellStyle name="20% - Accent1 2 4 3 4 5 3" xfId="11816" xr:uid="{00000000-0005-0000-0000-00007E2D0000}"/>
    <cellStyle name="20% - Accent1 2 4 3 4 5 3 2" xfId="11817" xr:uid="{00000000-0005-0000-0000-00007F2D0000}"/>
    <cellStyle name="20% - Accent1 2 4 3 4 5 4" xfId="11818" xr:uid="{00000000-0005-0000-0000-0000802D0000}"/>
    <cellStyle name="20% - Accent1 2 4 3 4 6" xfId="11819" xr:uid="{00000000-0005-0000-0000-0000812D0000}"/>
    <cellStyle name="20% - Accent1 2 4 3 4 6 2" xfId="11820" xr:uid="{00000000-0005-0000-0000-0000822D0000}"/>
    <cellStyle name="20% - Accent1 2 4 3 4 6 2 2" xfId="11821" xr:uid="{00000000-0005-0000-0000-0000832D0000}"/>
    <cellStyle name="20% - Accent1 2 4 3 4 6 2 2 2" xfId="11822" xr:uid="{00000000-0005-0000-0000-0000842D0000}"/>
    <cellStyle name="20% - Accent1 2 4 3 4 6 2 3" xfId="11823" xr:uid="{00000000-0005-0000-0000-0000852D0000}"/>
    <cellStyle name="20% - Accent1 2 4 3 4 6 3" xfId="11824" xr:uid="{00000000-0005-0000-0000-0000862D0000}"/>
    <cellStyle name="20% - Accent1 2 4 3 4 6 3 2" xfId="11825" xr:uid="{00000000-0005-0000-0000-0000872D0000}"/>
    <cellStyle name="20% - Accent1 2 4 3 4 6 4" xfId="11826" xr:uid="{00000000-0005-0000-0000-0000882D0000}"/>
    <cellStyle name="20% - Accent1 2 4 3 4 7" xfId="11827" xr:uid="{00000000-0005-0000-0000-0000892D0000}"/>
    <cellStyle name="20% - Accent1 2 4 3 4 7 2" xfId="11828" xr:uid="{00000000-0005-0000-0000-00008A2D0000}"/>
    <cellStyle name="20% - Accent1 2 4 3 4 7 2 2" xfId="11829" xr:uid="{00000000-0005-0000-0000-00008B2D0000}"/>
    <cellStyle name="20% - Accent1 2 4 3 4 7 3" xfId="11830" xr:uid="{00000000-0005-0000-0000-00008C2D0000}"/>
    <cellStyle name="20% - Accent1 2 4 3 4 8" xfId="11831" xr:uid="{00000000-0005-0000-0000-00008D2D0000}"/>
    <cellStyle name="20% - Accent1 2 4 3 4 8 2" xfId="11832" xr:uid="{00000000-0005-0000-0000-00008E2D0000}"/>
    <cellStyle name="20% - Accent1 2 4 3 4 8 2 2" xfId="11833" xr:uid="{00000000-0005-0000-0000-00008F2D0000}"/>
    <cellStyle name="20% - Accent1 2 4 3 4 8 3" xfId="11834" xr:uid="{00000000-0005-0000-0000-0000902D0000}"/>
    <cellStyle name="20% - Accent1 2 4 3 4 9" xfId="11835" xr:uid="{00000000-0005-0000-0000-0000912D0000}"/>
    <cellStyle name="20% - Accent1 2 4 3 4 9 2" xfId="11836" xr:uid="{00000000-0005-0000-0000-0000922D0000}"/>
    <cellStyle name="20% - Accent1 2 4 3 5" xfId="11837" xr:uid="{00000000-0005-0000-0000-0000932D0000}"/>
    <cellStyle name="20% - Accent1 2 4 3 5 2" xfId="11838" xr:uid="{00000000-0005-0000-0000-0000942D0000}"/>
    <cellStyle name="20% - Accent1 2 4 3 5 2 2" xfId="11839" xr:uid="{00000000-0005-0000-0000-0000952D0000}"/>
    <cellStyle name="20% - Accent1 2 4 3 5 2 2 2" xfId="11840" xr:uid="{00000000-0005-0000-0000-0000962D0000}"/>
    <cellStyle name="20% - Accent1 2 4 3 5 2 2 2 2" xfId="11841" xr:uid="{00000000-0005-0000-0000-0000972D0000}"/>
    <cellStyle name="20% - Accent1 2 4 3 5 2 2 3" xfId="11842" xr:uid="{00000000-0005-0000-0000-0000982D0000}"/>
    <cellStyle name="20% - Accent1 2 4 3 5 2 3" xfId="11843" xr:uid="{00000000-0005-0000-0000-0000992D0000}"/>
    <cellStyle name="20% - Accent1 2 4 3 5 2 3 2" xfId="11844" xr:uid="{00000000-0005-0000-0000-00009A2D0000}"/>
    <cellStyle name="20% - Accent1 2 4 3 5 2 4" xfId="11845" xr:uid="{00000000-0005-0000-0000-00009B2D0000}"/>
    <cellStyle name="20% - Accent1 2 4 3 5 3" xfId="11846" xr:uid="{00000000-0005-0000-0000-00009C2D0000}"/>
    <cellStyle name="20% - Accent1 2 4 3 5 3 2" xfId="11847" xr:uid="{00000000-0005-0000-0000-00009D2D0000}"/>
    <cellStyle name="20% - Accent1 2 4 3 5 3 2 2" xfId="11848" xr:uid="{00000000-0005-0000-0000-00009E2D0000}"/>
    <cellStyle name="20% - Accent1 2 4 3 5 3 2 2 2" xfId="11849" xr:uid="{00000000-0005-0000-0000-00009F2D0000}"/>
    <cellStyle name="20% - Accent1 2 4 3 5 3 2 3" xfId="11850" xr:uid="{00000000-0005-0000-0000-0000A02D0000}"/>
    <cellStyle name="20% - Accent1 2 4 3 5 3 3" xfId="11851" xr:uid="{00000000-0005-0000-0000-0000A12D0000}"/>
    <cellStyle name="20% - Accent1 2 4 3 5 3 3 2" xfId="11852" xr:uid="{00000000-0005-0000-0000-0000A22D0000}"/>
    <cellStyle name="20% - Accent1 2 4 3 5 3 4" xfId="11853" xr:uid="{00000000-0005-0000-0000-0000A32D0000}"/>
    <cellStyle name="20% - Accent1 2 4 3 5 4" xfId="11854" xr:uid="{00000000-0005-0000-0000-0000A42D0000}"/>
    <cellStyle name="20% - Accent1 2 4 3 5 4 2" xfId="11855" xr:uid="{00000000-0005-0000-0000-0000A52D0000}"/>
    <cellStyle name="20% - Accent1 2 4 3 5 4 2 2" xfId="11856" xr:uid="{00000000-0005-0000-0000-0000A62D0000}"/>
    <cellStyle name="20% - Accent1 2 4 3 5 4 2 2 2" xfId="11857" xr:uid="{00000000-0005-0000-0000-0000A72D0000}"/>
    <cellStyle name="20% - Accent1 2 4 3 5 4 2 3" xfId="11858" xr:uid="{00000000-0005-0000-0000-0000A82D0000}"/>
    <cellStyle name="20% - Accent1 2 4 3 5 4 3" xfId="11859" xr:uid="{00000000-0005-0000-0000-0000A92D0000}"/>
    <cellStyle name="20% - Accent1 2 4 3 5 4 3 2" xfId="11860" xr:uid="{00000000-0005-0000-0000-0000AA2D0000}"/>
    <cellStyle name="20% - Accent1 2 4 3 5 4 4" xfId="11861" xr:uid="{00000000-0005-0000-0000-0000AB2D0000}"/>
    <cellStyle name="20% - Accent1 2 4 3 5 5" xfId="11862" xr:uid="{00000000-0005-0000-0000-0000AC2D0000}"/>
    <cellStyle name="20% - Accent1 2 4 3 5 5 2" xfId="11863" xr:uid="{00000000-0005-0000-0000-0000AD2D0000}"/>
    <cellStyle name="20% - Accent1 2 4 3 5 5 2 2" xfId="11864" xr:uid="{00000000-0005-0000-0000-0000AE2D0000}"/>
    <cellStyle name="20% - Accent1 2 4 3 5 5 3" xfId="11865" xr:uid="{00000000-0005-0000-0000-0000AF2D0000}"/>
    <cellStyle name="20% - Accent1 2 4 3 5 6" xfId="11866" xr:uid="{00000000-0005-0000-0000-0000B02D0000}"/>
    <cellStyle name="20% - Accent1 2 4 3 5 6 2" xfId="11867" xr:uid="{00000000-0005-0000-0000-0000B12D0000}"/>
    <cellStyle name="20% - Accent1 2 4 3 5 6 2 2" xfId="11868" xr:uid="{00000000-0005-0000-0000-0000B22D0000}"/>
    <cellStyle name="20% - Accent1 2 4 3 5 6 3" xfId="11869" xr:uid="{00000000-0005-0000-0000-0000B32D0000}"/>
    <cellStyle name="20% - Accent1 2 4 3 5 7" xfId="11870" xr:uid="{00000000-0005-0000-0000-0000B42D0000}"/>
    <cellStyle name="20% - Accent1 2 4 3 5 7 2" xfId="11871" xr:uid="{00000000-0005-0000-0000-0000B52D0000}"/>
    <cellStyle name="20% - Accent1 2 4 3 5 8" xfId="11872" xr:uid="{00000000-0005-0000-0000-0000B62D0000}"/>
    <cellStyle name="20% - Accent1 2 4 3 5 8 2" xfId="11873" xr:uid="{00000000-0005-0000-0000-0000B72D0000}"/>
    <cellStyle name="20% - Accent1 2 4 3 5 9" xfId="11874" xr:uid="{00000000-0005-0000-0000-0000B82D0000}"/>
    <cellStyle name="20% - Accent1 2 4 3 6" xfId="11875" xr:uid="{00000000-0005-0000-0000-0000B92D0000}"/>
    <cellStyle name="20% - Accent1 2 4 3 6 2" xfId="11876" xr:uid="{00000000-0005-0000-0000-0000BA2D0000}"/>
    <cellStyle name="20% - Accent1 2 4 3 6 2 2" xfId="11877" xr:uid="{00000000-0005-0000-0000-0000BB2D0000}"/>
    <cellStyle name="20% - Accent1 2 4 3 6 2 2 2" xfId="11878" xr:uid="{00000000-0005-0000-0000-0000BC2D0000}"/>
    <cellStyle name="20% - Accent1 2 4 3 6 2 2 2 2" xfId="11879" xr:uid="{00000000-0005-0000-0000-0000BD2D0000}"/>
    <cellStyle name="20% - Accent1 2 4 3 6 2 2 3" xfId="11880" xr:uid="{00000000-0005-0000-0000-0000BE2D0000}"/>
    <cellStyle name="20% - Accent1 2 4 3 6 2 3" xfId="11881" xr:uid="{00000000-0005-0000-0000-0000BF2D0000}"/>
    <cellStyle name="20% - Accent1 2 4 3 6 2 3 2" xfId="11882" xr:uid="{00000000-0005-0000-0000-0000C02D0000}"/>
    <cellStyle name="20% - Accent1 2 4 3 6 2 4" xfId="11883" xr:uid="{00000000-0005-0000-0000-0000C12D0000}"/>
    <cellStyle name="20% - Accent1 2 4 3 6 3" xfId="11884" xr:uid="{00000000-0005-0000-0000-0000C22D0000}"/>
    <cellStyle name="20% - Accent1 2 4 3 6 3 2" xfId="11885" xr:uid="{00000000-0005-0000-0000-0000C32D0000}"/>
    <cellStyle name="20% - Accent1 2 4 3 6 3 2 2" xfId="11886" xr:uid="{00000000-0005-0000-0000-0000C42D0000}"/>
    <cellStyle name="20% - Accent1 2 4 3 6 3 2 2 2" xfId="11887" xr:uid="{00000000-0005-0000-0000-0000C52D0000}"/>
    <cellStyle name="20% - Accent1 2 4 3 6 3 2 3" xfId="11888" xr:uid="{00000000-0005-0000-0000-0000C62D0000}"/>
    <cellStyle name="20% - Accent1 2 4 3 6 3 3" xfId="11889" xr:uid="{00000000-0005-0000-0000-0000C72D0000}"/>
    <cellStyle name="20% - Accent1 2 4 3 6 3 3 2" xfId="11890" xr:uid="{00000000-0005-0000-0000-0000C82D0000}"/>
    <cellStyle name="20% - Accent1 2 4 3 6 3 4" xfId="11891" xr:uid="{00000000-0005-0000-0000-0000C92D0000}"/>
    <cellStyle name="20% - Accent1 2 4 3 6 4" xfId="11892" xr:uid="{00000000-0005-0000-0000-0000CA2D0000}"/>
    <cellStyle name="20% - Accent1 2 4 3 6 4 2" xfId="11893" xr:uid="{00000000-0005-0000-0000-0000CB2D0000}"/>
    <cellStyle name="20% - Accent1 2 4 3 6 4 2 2" xfId="11894" xr:uid="{00000000-0005-0000-0000-0000CC2D0000}"/>
    <cellStyle name="20% - Accent1 2 4 3 6 4 2 2 2" xfId="11895" xr:uid="{00000000-0005-0000-0000-0000CD2D0000}"/>
    <cellStyle name="20% - Accent1 2 4 3 6 4 2 3" xfId="11896" xr:uid="{00000000-0005-0000-0000-0000CE2D0000}"/>
    <cellStyle name="20% - Accent1 2 4 3 6 4 3" xfId="11897" xr:uid="{00000000-0005-0000-0000-0000CF2D0000}"/>
    <cellStyle name="20% - Accent1 2 4 3 6 4 3 2" xfId="11898" xr:uid="{00000000-0005-0000-0000-0000D02D0000}"/>
    <cellStyle name="20% - Accent1 2 4 3 6 4 4" xfId="11899" xr:uid="{00000000-0005-0000-0000-0000D12D0000}"/>
    <cellStyle name="20% - Accent1 2 4 3 6 5" xfId="11900" xr:uid="{00000000-0005-0000-0000-0000D22D0000}"/>
    <cellStyle name="20% - Accent1 2 4 3 6 5 2" xfId="11901" xr:uid="{00000000-0005-0000-0000-0000D32D0000}"/>
    <cellStyle name="20% - Accent1 2 4 3 6 5 2 2" xfId="11902" xr:uid="{00000000-0005-0000-0000-0000D42D0000}"/>
    <cellStyle name="20% - Accent1 2 4 3 6 5 3" xfId="11903" xr:uid="{00000000-0005-0000-0000-0000D52D0000}"/>
    <cellStyle name="20% - Accent1 2 4 3 6 6" xfId="11904" xr:uid="{00000000-0005-0000-0000-0000D62D0000}"/>
    <cellStyle name="20% - Accent1 2 4 3 6 6 2" xfId="11905" xr:uid="{00000000-0005-0000-0000-0000D72D0000}"/>
    <cellStyle name="20% - Accent1 2 4 3 6 6 2 2" xfId="11906" xr:uid="{00000000-0005-0000-0000-0000D82D0000}"/>
    <cellStyle name="20% - Accent1 2 4 3 6 6 3" xfId="11907" xr:uid="{00000000-0005-0000-0000-0000D92D0000}"/>
    <cellStyle name="20% - Accent1 2 4 3 6 7" xfId="11908" xr:uid="{00000000-0005-0000-0000-0000DA2D0000}"/>
    <cellStyle name="20% - Accent1 2 4 3 6 7 2" xfId="11909" xr:uid="{00000000-0005-0000-0000-0000DB2D0000}"/>
    <cellStyle name="20% - Accent1 2 4 3 6 8" xfId="11910" xr:uid="{00000000-0005-0000-0000-0000DC2D0000}"/>
    <cellStyle name="20% - Accent1 2 4 3 6 8 2" xfId="11911" xr:uid="{00000000-0005-0000-0000-0000DD2D0000}"/>
    <cellStyle name="20% - Accent1 2 4 3 6 9" xfId="11912" xr:uid="{00000000-0005-0000-0000-0000DE2D0000}"/>
    <cellStyle name="20% - Accent1 2 4 3 7" xfId="11913" xr:uid="{00000000-0005-0000-0000-0000DF2D0000}"/>
    <cellStyle name="20% - Accent1 2 4 3 7 2" xfId="11914" xr:uid="{00000000-0005-0000-0000-0000E02D0000}"/>
    <cellStyle name="20% - Accent1 2 4 3 7 2 2" xfId="11915" xr:uid="{00000000-0005-0000-0000-0000E12D0000}"/>
    <cellStyle name="20% - Accent1 2 4 3 7 2 2 2" xfId="11916" xr:uid="{00000000-0005-0000-0000-0000E22D0000}"/>
    <cellStyle name="20% - Accent1 2 4 3 7 2 3" xfId="11917" xr:uid="{00000000-0005-0000-0000-0000E32D0000}"/>
    <cellStyle name="20% - Accent1 2 4 3 7 3" xfId="11918" xr:uid="{00000000-0005-0000-0000-0000E42D0000}"/>
    <cellStyle name="20% - Accent1 2 4 3 7 3 2" xfId="11919" xr:uid="{00000000-0005-0000-0000-0000E52D0000}"/>
    <cellStyle name="20% - Accent1 2 4 3 7 4" xfId="11920" xr:uid="{00000000-0005-0000-0000-0000E62D0000}"/>
    <cellStyle name="20% - Accent1 2 4 3 8" xfId="11921" xr:uid="{00000000-0005-0000-0000-0000E72D0000}"/>
    <cellStyle name="20% - Accent1 2 4 3 8 2" xfId="11922" xr:uid="{00000000-0005-0000-0000-0000E82D0000}"/>
    <cellStyle name="20% - Accent1 2 4 3 8 2 2" xfId="11923" xr:uid="{00000000-0005-0000-0000-0000E92D0000}"/>
    <cellStyle name="20% - Accent1 2 4 3 8 2 2 2" xfId="11924" xr:uid="{00000000-0005-0000-0000-0000EA2D0000}"/>
    <cellStyle name="20% - Accent1 2 4 3 8 2 3" xfId="11925" xr:uid="{00000000-0005-0000-0000-0000EB2D0000}"/>
    <cellStyle name="20% - Accent1 2 4 3 8 3" xfId="11926" xr:uid="{00000000-0005-0000-0000-0000EC2D0000}"/>
    <cellStyle name="20% - Accent1 2 4 3 8 3 2" xfId="11927" xr:uid="{00000000-0005-0000-0000-0000ED2D0000}"/>
    <cellStyle name="20% - Accent1 2 4 3 8 4" xfId="11928" xr:uid="{00000000-0005-0000-0000-0000EE2D0000}"/>
    <cellStyle name="20% - Accent1 2 4 3 9" xfId="11929" xr:uid="{00000000-0005-0000-0000-0000EF2D0000}"/>
    <cellStyle name="20% - Accent1 2 4 3 9 2" xfId="11930" xr:uid="{00000000-0005-0000-0000-0000F02D0000}"/>
    <cellStyle name="20% - Accent1 2 4 3 9 2 2" xfId="11931" xr:uid="{00000000-0005-0000-0000-0000F12D0000}"/>
    <cellStyle name="20% - Accent1 2 4 3 9 2 2 2" xfId="11932" xr:uid="{00000000-0005-0000-0000-0000F22D0000}"/>
    <cellStyle name="20% - Accent1 2 4 3 9 2 3" xfId="11933" xr:uid="{00000000-0005-0000-0000-0000F32D0000}"/>
    <cellStyle name="20% - Accent1 2 4 3 9 3" xfId="11934" xr:uid="{00000000-0005-0000-0000-0000F42D0000}"/>
    <cellStyle name="20% - Accent1 2 4 3 9 3 2" xfId="11935" xr:uid="{00000000-0005-0000-0000-0000F52D0000}"/>
    <cellStyle name="20% - Accent1 2 4 3 9 4" xfId="11936" xr:uid="{00000000-0005-0000-0000-0000F62D0000}"/>
    <cellStyle name="20% - Accent1 2 4 4" xfId="11937" xr:uid="{00000000-0005-0000-0000-0000F72D0000}"/>
    <cellStyle name="20% - Accent1 2 4 4 10" xfId="11938" xr:uid="{00000000-0005-0000-0000-0000F82D0000}"/>
    <cellStyle name="20% - Accent1 2 4 4 10 2" xfId="11939" xr:uid="{00000000-0005-0000-0000-0000F92D0000}"/>
    <cellStyle name="20% - Accent1 2 4 4 11" xfId="11940" xr:uid="{00000000-0005-0000-0000-0000FA2D0000}"/>
    <cellStyle name="20% - Accent1 2 4 4 2" xfId="11941" xr:uid="{00000000-0005-0000-0000-0000FB2D0000}"/>
    <cellStyle name="20% - Accent1 2 4 4 2 2" xfId="11942" xr:uid="{00000000-0005-0000-0000-0000FC2D0000}"/>
    <cellStyle name="20% - Accent1 2 4 4 2 2 2" xfId="11943" xr:uid="{00000000-0005-0000-0000-0000FD2D0000}"/>
    <cellStyle name="20% - Accent1 2 4 4 2 2 2 2" xfId="11944" xr:uid="{00000000-0005-0000-0000-0000FE2D0000}"/>
    <cellStyle name="20% - Accent1 2 4 4 2 2 2 2 2" xfId="11945" xr:uid="{00000000-0005-0000-0000-0000FF2D0000}"/>
    <cellStyle name="20% - Accent1 2 4 4 2 2 2 3" xfId="11946" xr:uid="{00000000-0005-0000-0000-0000002E0000}"/>
    <cellStyle name="20% - Accent1 2 4 4 2 2 3" xfId="11947" xr:uid="{00000000-0005-0000-0000-0000012E0000}"/>
    <cellStyle name="20% - Accent1 2 4 4 2 2 3 2" xfId="11948" xr:uid="{00000000-0005-0000-0000-0000022E0000}"/>
    <cellStyle name="20% - Accent1 2 4 4 2 2 4" xfId="11949" xr:uid="{00000000-0005-0000-0000-0000032E0000}"/>
    <cellStyle name="20% - Accent1 2 4 4 2 3" xfId="11950" xr:uid="{00000000-0005-0000-0000-0000042E0000}"/>
    <cellStyle name="20% - Accent1 2 4 4 2 3 2" xfId="11951" xr:uid="{00000000-0005-0000-0000-0000052E0000}"/>
    <cellStyle name="20% - Accent1 2 4 4 2 3 2 2" xfId="11952" xr:uid="{00000000-0005-0000-0000-0000062E0000}"/>
    <cellStyle name="20% - Accent1 2 4 4 2 3 2 2 2" xfId="11953" xr:uid="{00000000-0005-0000-0000-0000072E0000}"/>
    <cellStyle name="20% - Accent1 2 4 4 2 3 2 3" xfId="11954" xr:uid="{00000000-0005-0000-0000-0000082E0000}"/>
    <cellStyle name="20% - Accent1 2 4 4 2 3 3" xfId="11955" xr:uid="{00000000-0005-0000-0000-0000092E0000}"/>
    <cellStyle name="20% - Accent1 2 4 4 2 3 3 2" xfId="11956" xr:uid="{00000000-0005-0000-0000-00000A2E0000}"/>
    <cellStyle name="20% - Accent1 2 4 4 2 3 4" xfId="11957" xr:uid="{00000000-0005-0000-0000-00000B2E0000}"/>
    <cellStyle name="20% - Accent1 2 4 4 2 4" xfId="11958" xr:uid="{00000000-0005-0000-0000-00000C2E0000}"/>
    <cellStyle name="20% - Accent1 2 4 4 2 4 2" xfId="11959" xr:uid="{00000000-0005-0000-0000-00000D2E0000}"/>
    <cellStyle name="20% - Accent1 2 4 4 2 4 2 2" xfId="11960" xr:uid="{00000000-0005-0000-0000-00000E2E0000}"/>
    <cellStyle name="20% - Accent1 2 4 4 2 4 2 2 2" xfId="11961" xr:uid="{00000000-0005-0000-0000-00000F2E0000}"/>
    <cellStyle name="20% - Accent1 2 4 4 2 4 2 3" xfId="11962" xr:uid="{00000000-0005-0000-0000-0000102E0000}"/>
    <cellStyle name="20% - Accent1 2 4 4 2 4 3" xfId="11963" xr:uid="{00000000-0005-0000-0000-0000112E0000}"/>
    <cellStyle name="20% - Accent1 2 4 4 2 4 3 2" xfId="11964" xr:uid="{00000000-0005-0000-0000-0000122E0000}"/>
    <cellStyle name="20% - Accent1 2 4 4 2 4 4" xfId="11965" xr:uid="{00000000-0005-0000-0000-0000132E0000}"/>
    <cellStyle name="20% - Accent1 2 4 4 2 5" xfId="11966" xr:uid="{00000000-0005-0000-0000-0000142E0000}"/>
    <cellStyle name="20% - Accent1 2 4 4 2 5 2" xfId="11967" xr:uid="{00000000-0005-0000-0000-0000152E0000}"/>
    <cellStyle name="20% - Accent1 2 4 4 2 5 2 2" xfId="11968" xr:uid="{00000000-0005-0000-0000-0000162E0000}"/>
    <cellStyle name="20% - Accent1 2 4 4 2 5 3" xfId="11969" xr:uid="{00000000-0005-0000-0000-0000172E0000}"/>
    <cellStyle name="20% - Accent1 2 4 4 2 6" xfId="11970" xr:uid="{00000000-0005-0000-0000-0000182E0000}"/>
    <cellStyle name="20% - Accent1 2 4 4 2 6 2" xfId="11971" xr:uid="{00000000-0005-0000-0000-0000192E0000}"/>
    <cellStyle name="20% - Accent1 2 4 4 2 6 2 2" xfId="11972" xr:uid="{00000000-0005-0000-0000-00001A2E0000}"/>
    <cellStyle name="20% - Accent1 2 4 4 2 6 3" xfId="11973" xr:uid="{00000000-0005-0000-0000-00001B2E0000}"/>
    <cellStyle name="20% - Accent1 2 4 4 2 7" xfId="11974" xr:uid="{00000000-0005-0000-0000-00001C2E0000}"/>
    <cellStyle name="20% - Accent1 2 4 4 2 7 2" xfId="11975" xr:uid="{00000000-0005-0000-0000-00001D2E0000}"/>
    <cellStyle name="20% - Accent1 2 4 4 2 8" xfId="11976" xr:uid="{00000000-0005-0000-0000-00001E2E0000}"/>
    <cellStyle name="20% - Accent1 2 4 4 2 8 2" xfId="11977" xr:uid="{00000000-0005-0000-0000-00001F2E0000}"/>
    <cellStyle name="20% - Accent1 2 4 4 2 9" xfId="11978" xr:uid="{00000000-0005-0000-0000-0000202E0000}"/>
    <cellStyle name="20% - Accent1 2 4 4 3" xfId="11979" xr:uid="{00000000-0005-0000-0000-0000212E0000}"/>
    <cellStyle name="20% - Accent1 2 4 4 3 2" xfId="11980" xr:uid="{00000000-0005-0000-0000-0000222E0000}"/>
    <cellStyle name="20% - Accent1 2 4 4 3 2 2" xfId="11981" xr:uid="{00000000-0005-0000-0000-0000232E0000}"/>
    <cellStyle name="20% - Accent1 2 4 4 3 2 2 2" xfId="11982" xr:uid="{00000000-0005-0000-0000-0000242E0000}"/>
    <cellStyle name="20% - Accent1 2 4 4 3 2 2 2 2" xfId="11983" xr:uid="{00000000-0005-0000-0000-0000252E0000}"/>
    <cellStyle name="20% - Accent1 2 4 4 3 2 2 3" xfId="11984" xr:uid="{00000000-0005-0000-0000-0000262E0000}"/>
    <cellStyle name="20% - Accent1 2 4 4 3 2 3" xfId="11985" xr:uid="{00000000-0005-0000-0000-0000272E0000}"/>
    <cellStyle name="20% - Accent1 2 4 4 3 2 3 2" xfId="11986" xr:uid="{00000000-0005-0000-0000-0000282E0000}"/>
    <cellStyle name="20% - Accent1 2 4 4 3 2 4" xfId="11987" xr:uid="{00000000-0005-0000-0000-0000292E0000}"/>
    <cellStyle name="20% - Accent1 2 4 4 3 3" xfId="11988" xr:uid="{00000000-0005-0000-0000-00002A2E0000}"/>
    <cellStyle name="20% - Accent1 2 4 4 3 3 2" xfId="11989" xr:uid="{00000000-0005-0000-0000-00002B2E0000}"/>
    <cellStyle name="20% - Accent1 2 4 4 3 3 2 2" xfId="11990" xr:uid="{00000000-0005-0000-0000-00002C2E0000}"/>
    <cellStyle name="20% - Accent1 2 4 4 3 3 2 2 2" xfId="11991" xr:uid="{00000000-0005-0000-0000-00002D2E0000}"/>
    <cellStyle name="20% - Accent1 2 4 4 3 3 2 3" xfId="11992" xr:uid="{00000000-0005-0000-0000-00002E2E0000}"/>
    <cellStyle name="20% - Accent1 2 4 4 3 3 3" xfId="11993" xr:uid="{00000000-0005-0000-0000-00002F2E0000}"/>
    <cellStyle name="20% - Accent1 2 4 4 3 3 3 2" xfId="11994" xr:uid="{00000000-0005-0000-0000-0000302E0000}"/>
    <cellStyle name="20% - Accent1 2 4 4 3 3 4" xfId="11995" xr:uid="{00000000-0005-0000-0000-0000312E0000}"/>
    <cellStyle name="20% - Accent1 2 4 4 3 4" xfId="11996" xr:uid="{00000000-0005-0000-0000-0000322E0000}"/>
    <cellStyle name="20% - Accent1 2 4 4 3 4 2" xfId="11997" xr:uid="{00000000-0005-0000-0000-0000332E0000}"/>
    <cellStyle name="20% - Accent1 2 4 4 3 4 2 2" xfId="11998" xr:uid="{00000000-0005-0000-0000-0000342E0000}"/>
    <cellStyle name="20% - Accent1 2 4 4 3 4 2 2 2" xfId="11999" xr:uid="{00000000-0005-0000-0000-0000352E0000}"/>
    <cellStyle name="20% - Accent1 2 4 4 3 4 2 3" xfId="12000" xr:uid="{00000000-0005-0000-0000-0000362E0000}"/>
    <cellStyle name="20% - Accent1 2 4 4 3 4 3" xfId="12001" xr:uid="{00000000-0005-0000-0000-0000372E0000}"/>
    <cellStyle name="20% - Accent1 2 4 4 3 4 3 2" xfId="12002" xr:uid="{00000000-0005-0000-0000-0000382E0000}"/>
    <cellStyle name="20% - Accent1 2 4 4 3 4 4" xfId="12003" xr:uid="{00000000-0005-0000-0000-0000392E0000}"/>
    <cellStyle name="20% - Accent1 2 4 4 3 5" xfId="12004" xr:uid="{00000000-0005-0000-0000-00003A2E0000}"/>
    <cellStyle name="20% - Accent1 2 4 4 3 5 2" xfId="12005" xr:uid="{00000000-0005-0000-0000-00003B2E0000}"/>
    <cellStyle name="20% - Accent1 2 4 4 3 5 2 2" xfId="12006" xr:uid="{00000000-0005-0000-0000-00003C2E0000}"/>
    <cellStyle name="20% - Accent1 2 4 4 3 5 3" xfId="12007" xr:uid="{00000000-0005-0000-0000-00003D2E0000}"/>
    <cellStyle name="20% - Accent1 2 4 4 3 6" xfId="12008" xr:uid="{00000000-0005-0000-0000-00003E2E0000}"/>
    <cellStyle name="20% - Accent1 2 4 4 3 6 2" xfId="12009" xr:uid="{00000000-0005-0000-0000-00003F2E0000}"/>
    <cellStyle name="20% - Accent1 2 4 4 3 6 2 2" xfId="12010" xr:uid="{00000000-0005-0000-0000-0000402E0000}"/>
    <cellStyle name="20% - Accent1 2 4 4 3 6 3" xfId="12011" xr:uid="{00000000-0005-0000-0000-0000412E0000}"/>
    <cellStyle name="20% - Accent1 2 4 4 3 7" xfId="12012" xr:uid="{00000000-0005-0000-0000-0000422E0000}"/>
    <cellStyle name="20% - Accent1 2 4 4 3 7 2" xfId="12013" xr:uid="{00000000-0005-0000-0000-0000432E0000}"/>
    <cellStyle name="20% - Accent1 2 4 4 3 8" xfId="12014" xr:uid="{00000000-0005-0000-0000-0000442E0000}"/>
    <cellStyle name="20% - Accent1 2 4 4 3 8 2" xfId="12015" xr:uid="{00000000-0005-0000-0000-0000452E0000}"/>
    <cellStyle name="20% - Accent1 2 4 4 3 9" xfId="12016" xr:uid="{00000000-0005-0000-0000-0000462E0000}"/>
    <cellStyle name="20% - Accent1 2 4 4 4" xfId="12017" xr:uid="{00000000-0005-0000-0000-0000472E0000}"/>
    <cellStyle name="20% - Accent1 2 4 4 4 2" xfId="12018" xr:uid="{00000000-0005-0000-0000-0000482E0000}"/>
    <cellStyle name="20% - Accent1 2 4 4 4 2 2" xfId="12019" xr:uid="{00000000-0005-0000-0000-0000492E0000}"/>
    <cellStyle name="20% - Accent1 2 4 4 4 2 2 2" xfId="12020" xr:uid="{00000000-0005-0000-0000-00004A2E0000}"/>
    <cellStyle name="20% - Accent1 2 4 4 4 2 3" xfId="12021" xr:uid="{00000000-0005-0000-0000-00004B2E0000}"/>
    <cellStyle name="20% - Accent1 2 4 4 4 3" xfId="12022" xr:uid="{00000000-0005-0000-0000-00004C2E0000}"/>
    <cellStyle name="20% - Accent1 2 4 4 4 3 2" xfId="12023" xr:uid="{00000000-0005-0000-0000-00004D2E0000}"/>
    <cellStyle name="20% - Accent1 2 4 4 4 4" xfId="12024" xr:uid="{00000000-0005-0000-0000-00004E2E0000}"/>
    <cellStyle name="20% - Accent1 2 4 4 5" xfId="12025" xr:uid="{00000000-0005-0000-0000-00004F2E0000}"/>
    <cellStyle name="20% - Accent1 2 4 4 5 2" xfId="12026" xr:uid="{00000000-0005-0000-0000-0000502E0000}"/>
    <cellStyle name="20% - Accent1 2 4 4 5 2 2" xfId="12027" xr:uid="{00000000-0005-0000-0000-0000512E0000}"/>
    <cellStyle name="20% - Accent1 2 4 4 5 2 2 2" xfId="12028" xr:uid="{00000000-0005-0000-0000-0000522E0000}"/>
    <cellStyle name="20% - Accent1 2 4 4 5 2 3" xfId="12029" xr:uid="{00000000-0005-0000-0000-0000532E0000}"/>
    <cellStyle name="20% - Accent1 2 4 4 5 3" xfId="12030" xr:uid="{00000000-0005-0000-0000-0000542E0000}"/>
    <cellStyle name="20% - Accent1 2 4 4 5 3 2" xfId="12031" xr:uid="{00000000-0005-0000-0000-0000552E0000}"/>
    <cellStyle name="20% - Accent1 2 4 4 5 4" xfId="12032" xr:uid="{00000000-0005-0000-0000-0000562E0000}"/>
    <cellStyle name="20% - Accent1 2 4 4 6" xfId="12033" xr:uid="{00000000-0005-0000-0000-0000572E0000}"/>
    <cellStyle name="20% - Accent1 2 4 4 6 2" xfId="12034" xr:uid="{00000000-0005-0000-0000-0000582E0000}"/>
    <cellStyle name="20% - Accent1 2 4 4 6 2 2" xfId="12035" xr:uid="{00000000-0005-0000-0000-0000592E0000}"/>
    <cellStyle name="20% - Accent1 2 4 4 6 2 2 2" xfId="12036" xr:uid="{00000000-0005-0000-0000-00005A2E0000}"/>
    <cellStyle name="20% - Accent1 2 4 4 6 2 3" xfId="12037" xr:uid="{00000000-0005-0000-0000-00005B2E0000}"/>
    <cellStyle name="20% - Accent1 2 4 4 6 3" xfId="12038" xr:uid="{00000000-0005-0000-0000-00005C2E0000}"/>
    <cellStyle name="20% - Accent1 2 4 4 6 3 2" xfId="12039" xr:uid="{00000000-0005-0000-0000-00005D2E0000}"/>
    <cellStyle name="20% - Accent1 2 4 4 6 4" xfId="12040" xr:uid="{00000000-0005-0000-0000-00005E2E0000}"/>
    <cellStyle name="20% - Accent1 2 4 4 7" xfId="12041" xr:uid="{00000000-0005-0000-0000-00005F2E0000}"/>
    <cellStyle name="20% - Accent1 2 4 4 7 2" xfId="12042" xr:uid="{00000000-0005-0000-0000-0000602E0000}"/>
    <cellStyle name="20% - Accent1 2 4 4 7 2 2" xfId="12043" xr:uid="{00000000-0005-0000-0000-0000612E0000}"/>
    <cellStyle name="20% - Accent1 2 4 4 7 3" xfId="12044" xr:uid="{00000000-0005-0000-0000-0000622E0000}"/>
    <cellStyle name="20% - Accent1 2 4 4 8" xfId="12045" xr:uid="{00000000-0005-0000-0000-0000632E0000}"/>
    <cellStyle name="20% - Accent1 2 4 4 8 2" xfId="12046" xr:uid="{00000000-0005-0000-0000-0000642E0000}"/>
    <cellStyle name="20% - Accent1 2 4 4 8 2 2" xfId="12047" xr:uid="{00000000-0005-0000-0000-0000652E0000}"/>
    <cellStyle name="20% - Accent1 2 4 4 8 3" xfId="12048" xr:uid="{00000000-0005-0000-0000-0000662E0000}"/>
    <cellStyle name="20% - Accent1 2 4 4 9" xfId="12049" xr:uid="{00000000-0005-0000-0000-0000672E0000}"/>
    <cellStyle name="20% - Accent1 2 4 4 9 2" xfId="12050" xr:uid="{00000000-0005-0000-0000-0000682E0000}"/>
    <cellStyle name="20% - Accent1 2 4 5" xfId="12051" xr:uid="{00000000-0005-0000-0000-0000692E0000}"/>
    <cellStyle name="20% - Accent1 2 4 5 10" xfId="12052" xr:uid="{00000000-0005-0000-0000-00006A2E0000}"/>
    <cellStyle name="20% - Accent1 2 4 5 10 2" xfId="12053" xr:uid="{00000000-0005-0000-0000-00006B2E0000}"/>
    <cellStyle name="20% - Accent1 2 4 5 11" xfId="12054" xr:uid="{00000000-0005-0000-0000-00006C2E0000}"/>
    <cellStyle name="20% - Accent1 2 4 5 2" xfId="12055" xr:uid="{00000000-0005-0000-0000-00006D2E0000}"/>
    <cellStyle name="20% - Accent1 2 4 5 2 2" xfId="12056" xr:uid="{00000000-0005-0000-0000-00006E2E0000}"/>
    <cellStyle name="20% - Accent1 2 4 5 2 2 2" xfId="12057" xr:uid="{00000000-0005-0000-0000-00006F2E0000}"/>
    <cellStyle name="20% - Accent1 2 4 5 2 2 2 2" xfId="12058" xr:uid="{00000000-0005-0000-0000-0000702E0000}"/>
    <cellStyle name="20% - Accent1 2 4 5 2 2 2 2 2" xfId="12059" xr:uid="{00000000-0005-0000-0000-0000712E0000}"/>
    <cellStyle name="20% - Accent1 2 4 5 2 2 2 3" xfId="12060" xr:uid="{00000000-0005-0000-0000-0000722E0000}"/>
    <cellStyle name="20% - Accent1 2 4 5 2 2 3" xfId="12061" xr:uid="{00000000-0005-0000-0000-0000732E0000}"/>
    <cellStyle name="20% - Accent1 2 4 5 2 2 3 2" xfId="12062" xr:uid="{00000000-0005-0000-0000-0000742E0000}"/>
    <cellStyle name="20% - Accent1 2 4 5 2 2 4" xfId="12063" xr:uid="{00000000-0005-0000-0000-0000752E0000}"/>
    <cellStyle name="20% - Accent1 2 4 5 2 3" xfId="12064" xr:uid="{00000000-0005-0000-0000-0000762E0000}"/>
    <cellStyle name="20% - Accent1 2 4 5 2 3 2" xfId="12065" xr:uid="{00000000-0005-0000-0000-0000772E0000}"/>
    <cellStyle name="20% - Accent1 2 4 5 2 3 2 2" xfId="12066" xr:uid="{00000000-0005-0000-0000-0000782E0000}"/>
    <cellStyle name="20% - Accent1 2 4 5 2 3 2 2 2" xfId="12067" xr:uid="{00000000-0005-0000-0000-0000792E0000}"/>
    <cellStyle name="20% - Accent1 2 4 5 2 3 2 3" xfId="12068" xr:uid="{00000000-0005-0000-0000-00007A2E0000}"/>
    <cellStyle name="20% - Accent1 2 4 5 2 3 3" xfId="12069" xr:uid="{00000000-0005-0000-0000-00007B2E0000}"/>
    <cellStyle name="20% - Accent1 2 4 5 2 3 3 2" xfId="12070" xr:uid="{00000000-0005-0000-0000-00007C2E0000}"/>
    <cellStyle name="20% - Accent1 2 4 5 2 3 4" xfId="12071" xr:uid="{00000000-0005-0000-0000-00007D2E0000}"/>
    <cellStyle name="20% - Accent1 2 4 5 2 4" xfId="12072" xr:uid="{00000000-0005-0000-0000-00007E2E0000}"/>
    <cellStyle name="20% - Accent1 2 4 5 2 4 2" xfId="12073" xr:uid="{00000000-0005-0000-0000-00007F2E0000}"/>
    <cellStyle name="20% - Accent1 2 4 5 2 4 2 2" xfId="12074" xr:uid="{00000000-0005-0000-0000-0000802E0000}"/>
    <cellStyle name="20% - Accent1 2 4 5 2 4 2 2 2" xfId="12075" xr:uid="{00000000-0005-0000-0000-0000812E0000}"/>
    <cellStyle name="20% - Accent1 2 4 5 2 4 2 3" xfId="12076" xr:uid="{00000000-0005-0000-0000-0000822E0000}"/>
    <cellStyle name="20% - Accent1 2 4 5 2 4 3" xfId="12077" xr:uid="{00000000-0005-0000-0000-0000832E0000}"/>
    <cellStyle name="20% - Accent1 2 4 5 2 4 3 2" xfId="12078" xr:uid="{00000000-0005-0000-0000-0000842E0000}"/>
    <cellStyle name="20% - Accent1 2 4 5 2 4 4" xfId="12079" xr:uid="{00000000-0005-0000-0000-0000852E0000}"/>
    <cellStyle name="20% - Accent1 2 4 5 2 5" xfId="12080" xr:uid="{00000000-0005-0000-0000-0000862E0000}"/>
    <cellStyle name="20% - Accent1 2 4 5 2 5 2" xfId="12081" xr:uid="{00000000-0005-0000-0000-0000872E0000}"/>
    <cellStyle name="20% - Accent1 2 4 5 2 5 2 2" xfId="12082" xr:uid="{00000000-0005-0000-0000-0000882E0000}"/>
    <cellStyle name="20% - Accent1 2 4 5 2 5 3" xfId="12083" xr:uid="{00000000-0005-0000-0000-0000892E0000}"/>
    <cellStyle name="20% - Accent1 2 4 5 2 6" xfId="12084" xr:uid="{00000000-0005-0000-0000-00008A2E0000}"/>
    <cellStyle name="20% - Accent1 2 4 5 2 6 2" xfId="12085" xr:uid="{00000000-0005-0000-0000-00008B2E0000}"/>
    <cellStyle name="20% - Accent1 2 4 5 2 6 2 2" xfId="12086" xr:uid="{00000000-0005-0000-0000-00008C2E0000}"/>
    <cellStyle name="20% - Accent1 2 4 5 2 6 3" xfId="12087" xr:uid="{00000000-0005-0000-0000-00008D2E0000}"/>
    <cellStyle name="20% - Accent1 2 4 5 2 7" xfId="12088" xr:uid="{00000000-0005-0000-0000-00008E2E0000}"/>
    <cellStyle name="20% - Accent1 2 4 5 2 7 2" xfId="12089" xr:uid="{00000000-0005-0000-0000-00008F2E0000}"/>
    <cellStyle name="20% - Accent1 2 4 5 2 8" xfId="12090" xr:uid="{00000000-0005-0000-0000-0000902E0000}"/>
    <cellStyle name="20% - Accent1 2 4 5 2 8 2" xfId="12091" xr:uid="{00000000-0005-0000-0000-0000912E0000}"/>
    <cellStyle name="20% - Accent1 2 4 5 2 9" xfId="12092" xr:uid="{00000000-0005-0000-0000-0000922E0000}"/>
    <cellStyle name="20% - Accent1 2 4 5 3" xfId="12093" xr:uid="{00000000-0005-0000-0000-0000932E0000}"/>
    <cellStyle name="20% - Accent1 2 4 5 3 2" xfId="12094" xr:uid="{00000000-0005-0000-0000-0000942E0000}"/>
    <cellStyle name="20% - Accent1 2 4 5 3 2 2" xfId="12095" xr:uid="{00000000-0005-0000-0000-0000952E0000}"/>
    <cellStyle name="20% - Accent1 2 4 5 3 2 2 2" xfId="12096" xr:uid="{00000000-0005-0000-0000-0000962E0000}"/>
    <cellStyle name="20% - Accent1 2 4 5 3 2 2 2 2" xfId="12097" xr:uid="{00000000-0005-0000-0000-0000972E0000}"/>
    <cellStyle name="20% - Accent1 2 4 5 3 2 2 3" xfId="12098" xr:uid="{00000000-0005-0000-0000-0000982E0000}"/>
    <cellStyle name="20% - Accent1 2 4 5 3 2 3" xfId="12099" xr:uid="{00000000-0005-0000-0000-0000992E0000}"/>
    <cellStyle name="20% - Accent1 2 4 5 3 2 3 2" xfId="12100" xr:uid="{00000000-0005-0000-0000-00009A2E0000}"/>
    <cellStyle name="20% - Accent1 2 4 5 3 2 4" xfId="12101" xr:uid="{00000000-0005-0000-0000-00009B2E0000}"/>
    <cellStyle name="20% - Accent1 2 4 5 3 3" xfId="12102" xr:uid="{00000000-0005-0000-0000-00009C2E0000}"/>
    <cellStyle name="20% - Accent1 2 4 5 3 3 2" xfId="12103" xr:uid="{00000000-0005-0000-0000-00009D2E0000}"/>
    <cellStyle name="20% - Accent1 2 4 5 3 3 2 2" xfId="12104" xr:uid="{00000000-0005-0000-0000-00009E2E0000}"/>
    <cellStyle name="20% - Accent1 2 4 5 3 3 2 2 2" xfId="12105" xr:uid="{00000000-0005-0000-0000-00009F2E0000}"/>
    <cellStyle name="20% - Accent1 2 4 5 3 3 2 3" xfId="12106" xr:uid="{00000000-0005-0000-0000-0000A02E0000}"/>
    <cellStyle name="20% - Accent1 2 4 5 3 3 3" xfId="12107" xr:uid="{00000000-0005-0000-0000-0000A12E0000}"/>
    <cellStyle name="20% - Accent1 2 4 5 3 3 3 2" xfId="12108" xr:uid="{00000000-0005-0000-0000-0000A22E0000}"/>
    <cellStyle name="20% - Accent1 2 4 5 3 3 4" xfId="12109" xr:uid="{00000000-0005-0000-0000-0000A32E0000}"/>
    <cellStyle name="20% - Accent1 2 4 5 3 4" xfId="12110" xr:uid="{00000000-0005-0000-0000-0000A42E0000}"/>
    <cellStyle name="20% - Accent1 2 4 5 3 4 2" xfId="12111" xr:uid="{00000000-0005-0000-0000-0000A52E0000}"/>
    <cellStyle name="20% - Accent1 2 4 5 3 4 2 2" xfId="12112" xr:uid="{00000000-0005-0000-0000-0000A62E0000}"/>
    <cellStyle name="20% - Accent1 2 4 5 3 4 2 2 2" xfId="12113" xr:uid="{00000000-0005-0000-0000-0000A72E0000}"/>
    <cellStyle name="20% - Accent1 2 4 5 3 4 2 3" xfId="12114" xr:uid="{00000000-0005-0000-0000-0000A82E0000}"/>
    <cellStyle name="20% - Accent1 2 4 5 3 4 3" xfId="12115" xr:uid="{00000000-0005-0000-0000-0000A92E0000}"/>
    <cellStyle name="20% - Accent1 2 4 5 3 4 3 2" xfId="12116" xr:uid="{00000000-0005-0000-0000-0000AA2E0000}"/>
    <cellStyle name="20% - Accent1 2 4 5 3 4 4" xfId="12117" xr:uid="{00000000-0005-0000-0000-0000AB2E0000}"/>
    <cellStyle name="20% - Accent1 2 4 5 3 5" xfId="12118" xr:uid="{00000000-0005-0000-0000-0000AC2E0000}"/>
    <cellStyle name="20% - Accent1 2 4 5 3 5 2" xfId="12119" xr:uid="{00000000-0005-0000-0000-0000AD2E0000}"/>
    <cellStyle name="20% - Accent1 2 4 5 3 5 2 2" xfId="12120" xr:uid="{00000000-0005-0000-0000-0000AE2E0000}"/>
    <cellStyle name="20% - Accent1 2 4 5 3 5 3" xfId="12121" xr:uid="{00000000-0005-0000-0000-0000AF2E0000}"/>
    <cellStyle name="20% - Accent1 2 4 5 3 6" xfId="12122" xr:uid="{00000000-0005-0000-0000-0000B02E0000}"/>
    <cellStyle name="20% - Accent1 2 4 5 3 6 2" xfId="12123" xr:uid="{00000000-0005-0000-0000-0000B12E0000}"/>
    <cellStyle name="20% - Accent1 2 4 5 3 6 2 2" xfId="12124" xr:uid="{00000000-0005-0000-0000-0000B22E0000}"/>
    <cellStyle name="20% - Accent1 2 4 5 3 6 3" xfId="12125" xr:uid="{00000000-0005-0000-0000-0000B32E0000}"/>
    <cellStyle name="20% - Accent1 2 4 5 3 7" xfId="12126" xr:uid="{00000000-0005-0000-0000-0000B42E0000}"/>
    <cellStyle name="20% - Accent1 2 4 5 3 7 2" xfId="12127" xr:uid="{00000000-0005-0000-0000-0000B52E0000}"/>
    <cellStyle name="20% - Accent1 2 4 5 3 8" xfId="12128" xr:uid="{00000000-0005-0000-0000-0000B62E0000}"/>
    <cellStyle name="20% - Accent1 2 4 5 3 8 2" xfId="12129" xr:uid="{00000000-0005-0000-0000-0000B72E0000}"/>
    <cellStyle name="20% - Accent1 2 4 5 3 9" xfId="12130" xr:uid="{00000000-0005-0000-0000-0000B82E0000}"/>
    <cellStyle name="20% - Accent1 2 4 5 4" xfId="12131" xr:uid="{00000000-0005-0000-0000-0000B92E0000}"/>
    <cellStyle name="20% - Accent1 2 4 5 4 2" xfId="12132" xr:uid="{00000000-0005-0000-0000-0000BA2E0000}"/>
    <cellStyle name="20% - Accent1 2 4 5 4 2 2" xfId="12133" xr:uid="{00000000-0005-0000-0000-0000BB2E0000}"/>
    <cellStyle name="20% - Accent1 2 4 5 4 2 2 2" xfId="12134" xr:uid="{00000000-0005-0000-0000-0000BC2E0000}"/>
    <cellStyle name="20% - Accent1 2 4 5 4 2 3" xfId="12135" xr:uid="{00000000-0005-0000-0000-0000BD2E0000}"/>
    <cellStyle name="20% - Accent1 2 4 5 4 3" xfId="12136" xr:uid="{00000000-0005-0000-0000-0000BE2E0000}"/>
    <cellStyle name="20% - Accent1 2 4 5 4 3 2" xfId="12137" xr:uid="{00000000-0005-0000-0000-0000BF2E0000}"/>
    <cellStyle name="20% - Accent1 2 4 5 4 4" xfId="12138" xr:uid="{00000000-0005-0000-0000-0000C02E0000}"/>
    <cellStyle name="20% - Accent1 2 4 5 5" xfId="12139" xr:uid="{00000000-0005-0000-0000-0000C12E0000}"/>
    <cellStyle name="20% - Accent1 2 4 5 5 2" xfId="12140" xr:uid="{00000000-0005-0000-0000-0000C22E0000}"/>
    <cellStyle name="20% - Accent1 2 4 5 5 2 2" xfId="12141" xr:uid="{00000000-0005-0000-0000-0000C32E0000}"/>
    <cellStyle name="20% - Accent1 2 4 5 5 2 2 2" xfId="12142" xr:uid="{00000000-0005-0000-0000-0000C42E0000}"/>
    <cellStyle name="20% - Accent1 2 4 5 5 2 3" xfId="12143" xr:uid="{00000000-0005-0000-0000-0000C52E0000}"/>
    <cellStyle name="20% - Accent1 2 4 5 5 3" xfId="12144" xr:uid="{00000000-0005-0000-0000-0000C62E0000}"/>
    <cellStyle name="20% - Accent1 2 4 5 5 3 2" xfId="12145" xr:uid="{00000000-0005-0000-0000-0000C72E0000}"/>
    <cellStyle name="20% - Accent1 2 4 5 5 4" xfId="12146" xr:uid="{00000000-0005-0000-0000-0000C82E0000}"/>
    <cellStyle name="20% - Accent1 2 4 5 6" xfId="12147" xr:uid="{00000000-0005-0000-0000-0000C92E0000}"/>
    <cellStyle name="20% - Accent1 2 4 5 6 2" xfId="12148" xr:uid="{00000000-0005-0000-0000-0000CA2E0000}"/>
    <cellStyle name="20% - Accent1 2 4 5 6 2 2" xfId="12149" xr:uid="{00000000-0005-0000-0000-0000CB2E0000}"/>
    <cellStyle name="20% - Accent1 2 4 5 6 2 2 2" xfId="12150" xr:uid="{00000000-0005-0000-0000-0000CC2E0000}"/>
    <cellStyle name="20% - Accent1 2 4 5 6 2 3" xfId="12151" xr:uid="{00000000-0005-0000-0000-0000CD2E0000}"/>
    <cellStyle name="20% - Accent1 2 4 5 6 3" xfId="12152" xr:uid="{00000000-0005-0000-0000-0000CE2E0000}"/>
    <cellStyle name="20% - Accent1 2 4 5 6 3 2" xfId="12153" xr:uid="{00000000-0005-0000-0000-0000CF2E0000}"/>
    <cellStyle name="20% - Accent1 2 4 5 6 4" xfId="12154" xr:uid="{00000000-0005-0000-0000-0000D02E0000}"/>
    <cellStyle name="20% - Accent1 2 4 5 7" xfId="12155" xr:uid="{00000000-0005-0000-0000-0000D12E0000}"/>
    <cellStyle name="20% - Accent1 2 4 5 7 2" xfId="12156" xr:uid="{00000000-0005-0000-0000-0000D22E0000}"/>
    <cellStyle name="20% - Accent1 2 4 5 7 2 2" xfId="12157" xr:uid="{00000000-0005-0000-0000-0000D32E0000}"/>
    <cellStyle name="20% - Accent1 2 4 5 7 3" xfId="12158" xr:uid="{00000000-0005-0000-0000-0000D42E0000}"/>
    <cellStyle name="20% - Accent1 2 4 5 8" xfId="12159" xr:uid="{00000000-0005-0000-0000-0000D52E0000}"/>
    <cellStyle name="20% - Accent1 2 4 5 8 2" xfId="12160" xr:uid="{00000000-0005-0000-0000-0000D62E0000}"/>
    <cellStyle name="20% - Accent1 2 4 5 8 2 2" xfId="12161" xr:uid="{00000000-0005-0000-0000-0000D72E0000}"/>
    <cellStyle name="20% - Accent1 2 4 5 8 3" xfId="12162" xr:uid="{00000000-0005-0000-0000-0000D82E0000}"/>
    <cellStyle name="20% - Accent1 2 4 5 9" xfId="12163" xr:uid="{00000000-0005-0000-0000-0000D92E0000}"/>
    <cellStyle name="20% - Accent1 2 4 5 9 2" xfId="12164" xr:uid="{00000000-0005-0000-0000-0000DA2E0000}"/>
    <cellStyle name="20% - Accent1 2 4 6" xfId="12165" xr:uid="{00000000-0005-0000-0000-0000DB2E0000}"/>
    <cellStyle name="20% - Accent1 2 4 6 10" xfId="12166" xr:uid="{00000000-0005-0000-0000-0000DC2E0000}"/>
    <cellStyle name="20% - Accent1 2 4 6 10 2" xfId="12167" xr:uid="{00000000-0005-0000-0000-0000DD2E0000}"/>
    <cellStyle name="20% - Accent1 2 4 6 11" xfId="12168" xr:uid="{00000000-0005-0000-0000-0000DE2E0000}"/>
    <cellStyle name="20% - Accent1 2 4 6 2" xfId="12169" xr:uid="{00000000-0005-0000-0000-0000DF2E0000}"/>
    <cellStyle name="20% - Accent1 2 4 6 2 2" xfId="12170" xr:uid="{00000000-0005-0000-0000-0000E02E0000}"/>
    <cellStyle name="20% - Accent1 2 4 6 2 2 2" xfId="12171" xr:uid="{00000000-0005-0000-0000-0000E12E0000}"/>
    <cellStyle name="20% - Accent1 2 4 6 2 2 2 2" xfId="12172" xr:uid="{00000000-0005-0000-0000-0000E22E0000}"/>
    <cellStyle name="20% - Accent1 2 4 6 2 2 2 2 2" xfId="12173" xr:uid="{00000000-0005-0000-0000-0000E32E0000}"/>
    <cellStyle name="20% - Accent1 2 4 6 2 2 2 3" xfId="12174" xr:uid="{00000000-0005-0000-0000-0000E42E0000}"/>
    <cellStyle name="20% - Accent1 2 4 6 2 2 3" xfId="12175" xr:uid="{00000000-0005-0000-0000-0000E52E0000}"/>
    <cellStyle name="20% - Accent1 2 4 6 2 2 3 2" xfId="12176" xr:uid="{00000000-0005-0000-0000-0000E62E0000}"/>
    <cellStyle name="20% - Accent1 2 4 6 2 2 4" xfId="12177" xr:uid="{00000000-0005-0000-0000-0000E72E0000}"/>
    <cellStyle name="20% - Accent1 2 4 6 2 3" xfId="12178" xr:uid="{00000000-0005-0000-0000-0000E82E0000}"/>
    <cellStyle name="20% - Accent1 2 4 6 2 3 2" xfId="12179" xr:uid="{00000000-0005-0000-0000-0000E92E0000}"/>
    <cellStyle name="20% - Accent1 2 4 6 2 3 2 2" xfId="12180" xr:uid="{00000000-0005-0000-0000-0000EA2E0000}"/>
    <cellStyle name="20% - Accent1 2 4 6 2 3 2 2 2" xfId="12181" xr:uid="{00000000-0005-0000-0000-0000EB2E0000}"/>
    <cellStyle name="20% - Accent1 2 4 6 2 3 2 3" xfId="12182" xr:uid="{00000000-0005-0000-0000-0000EC2E0000}"/>
    <cellStyle name="20% - Accent1 2 4 6 2 3 3" xfId="12183" xr:uid="{00000000-0005-0000-0000-0000ED2E0000}"/>
    <cellStyle name="20% - Accent1 2 4 6 2 3 3 2" xfId="12184" xr:uid="{00000000-0005-0000-0000-0000EE2E0000}"/>
    <cellStyle name="20% - Accent1 2 4 6 2 3 4" xfId="12185" xr:uid="{00000000-0005-0000-0000-0000EF2E0000}"/>
    <cellStyle name="20% - Accent1 2 4 6 2 4" xfId="12186" xr:uid="{00000000-0005-0000-0000-0000F02E0000}"/>
    <cellStyle name="20% - Accent1 2 4 6 2 4 2" xfId="12187" xr:uid="{00000000-0005-0000-0000-0000F12E0000}"/>
    <cellStyle name="20% - Accent1 2 4 6 2 4 2 2" xfId="12188" xr:uid="{00000000-0005-0000-0000-0000F22E0000}"/>
    <cellStyle name="20% - Accent1 2 4 6 2 4 2 2 2" xfId="12189" xr:uid="{00000000-0005-0000-0000-0000F32E0000}"/>
    <cellStyle name="20% - Accent1 2 4 6 2 4 2 3" xfId="12190" xr:uid="{00000000-0005-0000-0000-0000F42E0000}"/>
    <cellStyle name="20% - Accent1 2 4 6 2 4 3" xfId="12191" xr:uid="{00000000-0005-0000-0000-0000F52E0000}"/>
    <cellStyle name="20% - Accent1 2 4 6 2 4 3 2" xfId="12192" xr:uid="{00000000-0005-0000-0000-0000F62E0000}"/>
    <cellStyle name="20% - Accent1 2 4 6 2 4 4" xfId="12193" xr:uid="{00000000-0005-0000-0000-0000F72E0000}"/>
    <cellStyle name="20% - Accent1 2 4 6 2 5" xfId="12194" xr:uid="{00000000-0005-0000-0000-0000F82E0000}"/>
    <cellStyle name="20% - Accent1 2 4 6 2 5 2" xfId="12195" xr:uid="{00000000-0005-0000-0000-0000F92E0000}"/>
    <cellStyle name="20% - Accent1 2 4 6 2 5 2 2" xfId="12196" xr:uid="{00000000-0005-0000-0000-0000FA2E0000}"/>
    <cellStyle name="20% - Accent1 2 4 6 2 5 3" xfId="12197" xr:uid="{00000000-0005-0000-0000-0000FB2E0000}"/>
    <cellStyle name="20% - Accent1 2 4 6 2 6" xfId="12198" xr:uid="{00000000-0005-0000-0000-0000FC2E0000}"/>
    <cellStyle name="20% - Accent1 2 4 6 2 6 2" xfId="12199" xr:uid="{00000000-0005-0000-0000-0000FD2E0000}"/>
    <cellStyle name="20% - Accent1 2 4 6 2 6 2 2" xfId="12200" xr:uid="{00000000-0005-0000-0000-0000FE2E0000}"/>
    <cellStyle name="20% - Accent1 2 4 6 2 6 3" xfId="12201" xr:uid="{00000000-0005-0000-0000-0000FF2E0000}"/>
    <cellStyle name="20% - Accent1 2 4 6 2 7" xfId="12202" xr:uid="{00000000-0005-0000-0000-0000002F0000}"/>
    <cellStyle name="20% - Accent1 2 4 6 2 7 2" xfId="12203" xr:uid="{00000000-0005-0000-0000-0000012F0000}"/>
    <cellStyle name="20% - Accent1 2 4 6 2 8" xfId="12204" xr:uid="{00000000-0005-0000-0000-0000022F0000}"/>
    <cellStyle name="20% - Accent1 2 4 6 2 8 2" xfId="12205" xr:uid="{00000000-0005-0000-0000-0000032F0000}"/>
    <cellStyle name="20% - Accent1 2 4 6 2 9" xfId="12206" xr:uid="{00000000-0005-0000-0000-0000042F0000}"/>
    <cellStyle name="20% - Accent1 2 4 6 3" xfId="12207" xr:uid="{00000000-0005-0000-0000-0000052F0000}"/>
    <cellStyle name="20% - Accent1 2 4 6 3 2" xfId="12208" xr:uid="{00000000-0005-0000-0000-0000062F0000}"/>
    <cellStyle name="20% - Accent1 2 4 6 3 2 2" xfId="12209" xr:uid="{00000000-0005-0000-0000-0000072F0000}"/>
    <cellStyle name="20% - Accent1 2 4 6 3 2 2 2" xfId="12210" xr:uid="{00000000-0005-0000-0000-0000082F0000}"/>
    <cellStyle name="20% - Accent1 2 4 6 3 2 2 2 2" xfId="12211" xr:uid="{00000000-0005-0000-0000-0000092F0000}"/>
    <cellStyle name="20% - Accent1 2 4 6 3 2 2 3" xfId="12212" xr:uid="{00000000-0005-0000-0000-00000A2F0000}"/>
    <cellStyle name="20% - Accent1 2 4 6 3 2 3" xfId="12213" xr:uid="{00000000-0005-0000-0000-00000B2F0000}"/>
    <cellStyle name="20% - Accent1 2 4 6 3 2 3 2" xfId="12214" xr:uid="{00000000-0005-0000-0000-00000C2F0000}"/>
    <cellStyle name="20% - Accent1 2 4 6 3 2 4" xfId="12215" xr:uid="{00000000-0005-0000-0000-00000D2F0000}"/>
    <cellStyle name="20% - Accent1 2 4 6 3 3" xfId="12216" xr:uid="{00000000-0005-0000-0000-00000E2F0000}"/>
    <cellStyle name="20% - Accent1 2 4 6 3 3 2" xfId="12217" xr:uid="{00000000-0005-0000-0000-00000F2F0000}"/>
    <cellStyle name="20% - Accent1 2 4 6 3 3 2 2" xfId="12218" xr:uid="{00000000-0005-0000-0000-0000102F0000}"/>
    <cellStyle name="20% - Accent1 2 4 6 3 3 2 2 2" xfId="12219" xr:uid="{00000000-0005-0000-0000-0000112F0000}"/>
    <cellStyle name="20% - Accent1 2 4 6 3 3 2 3" xfId="12220" xr:uid="{00000000-0005-0000-0000-0000122F0000}"/>
    <cellStyle name="20% - Accent1 2 4 6 3 3 3" xfId="12221" xr:uid="{00000000-0005-0000-0000-0000132F0000}"/>
    <cellStyle name="20% - Accent1 2 4 6 3 3 3 2" xfId="12222" xr:uid="{00000000-0005-0000-0000-0000142F0000}"/>
    <cellStyle name="20% - Accent1 2 4 6 3 3 4" xfId="12223" xr:uid="{00000000-0005-0000-0000-0000152F0000}"/>
    <cellStyle name="20% - Accent1 2 4 6 3 4" xfId="12224" xr:uid="{00000000-0005-0000-0000-0000162F0000}"/>
    <cellStyle name="20% - Accent1 2 4 6 3 4 2" xfId="12225" xr:uid="{00000000-0005-0000-0000-0000172F0000}"/>
    <cellStyle name="20% - Accent1 2 4 6 3 4 2 2" xfId="12226" xr:uid="{00000000-0005-0000-0000-0000182F0000}"/>
    <cellStyle name="20% - Accent1 2 4 6 3 4 2 2 2" xfId="12227" xr:uid="{00000000-0005-0000-0000-0000192F0000}"/>
    <cellStyle name="20% - Accent1 2 4 6 3 4 2 3" xfId="12228" xr:uid="{00000000-0005-0000-0000-00001A2F0000}"/>
    <cellStyle name="20% - Accent1 2 4 6 3 4 3" xfId="12229" xr:uid="{00000000-0005-0000-0000-00001B2F0000}"/>
    <cellStyle name="20% - Accent1 2 4 6 3 4 3 2" xfId="12230" xr:uid="{00000000-0005-0000-0000-00001C2F0000}"/>
    <cellStyle name="20% - Accent1 2 4 6 3 4 4" xfId="12231" xr:uid="{00000000-0005-0000-0000-00001D2F0000}"/>
    <cellStyle name="20% - Accent1 2 4 6 3 5" xfId="12232" xr:uid="{00000000-0005-0000-0000-00001E2F0000}"/>
    <cellStyle name="20% - Accent1 2 4 6 3 5 2" xfId="12233" xr:uid="{00000000-0005-0000-0000-00001F2F0000}"/>
    <cellStyle name="20% - Accent1 2 4 6 3 5 2 2" xfId="12234" xr:uid="{00000000-0005-0000-0000-0000202F0000}"/>
    <cellStyle name="20% - Accent1 2 4 6 3 5 3" xfId="12235" xr:uid="{00000000-0005-0000-0000-0000212F0000}"/>
    <cellStyle name="20% - Accent1 2 4 6 3 6" xfId="12236" xr:uid="{00000000-0005-0000-0000-0000222F0000}"/>
    <cellStyle name="20% - Accent1 2 4 6 3 6 2" xfId="12237" xr:uid="{00000000-0005-0000-0000-0000232F0000}"/>
    <cellStyle name="20% - Accent1 2 4 6 3 6 2 2" xfId="12238" xr:uid="{00000000-0005-0000-0000-0000242F0000}"/>
    <cellStyle name="20% - Accent1 2 4 6 3 6 3" xfId="12239" xr:uid="{00000000-0005-0000-0000-0000252F0000}"/>
    <cellStyle name="20% - Accent1 2 4 6 3 7" xfId="12240" xr:uid="{00000000-0005-0000-0000-0000262F0000}"/>
    <cellStyle name="20% - Accent1 2 4 6 3 7 2" xfId="12241" xr:uid="{00000000-0005-0000-0000-0000272F0000}"/>
    <cellStyle name="20% - Accent1 2 4 6 3 8" xfId="12242" xr:uid="{00000000-0005-0000-0000-0000282F0000}"/>
    <cellStyle name="20% - Accent1 2 4 6 3 8 2" xfId="12243" xr:uid="{00000000-0005-0000-0000-0000292F0000}"/>
    <cellStyle name="20% - Accent1 2 4 6 3 9" xfId="12244" xr:uid="{00000000-0005-0000-0000-00002A2F0000}"/>
    <cellStyle name="20% - Accent1 2 4 6 4" xfId="12245" xr:uid="{00000000-0005-0000-0000-00002B2F0000}"/>
    <cellStyle name="20% - Accent1 2 4 6 4 2" xfId="12246" xr:uid="{00000000-0005-0000-0000-00002C2F0000}"/>
    <cellStyle name="20% - Accent1 2 4 6 4 2 2" xfId="12247" xr:uid="{00000000-0005-0000-0000-00002D2F0000}"/>
    <cellStyle name="20% - Accent1 2 4 6 4 2 2 2" xfId="12248" xr:uid="{00000000-0005-0000-0000-00002E2F0000}"/>
    <cellStyle name="20% - Accent1 2 4 6 4 2 3" xfId="12249" xr:uid="{00000000-0005-0000-0000-00002F2F0000}"/>
    <cellStyle name="20% - Accent1 2 4 6 4 3" xfId="12250" xr:uid="{00000000-0005-0000-0000-0000302F0000}"/>
    <cellStyle name="20% - Accent1 2 4 6 4 3 2" xfId="12251" xr:uid="{00000000-0005-0000-0000-0000312F0000}"/>
    <cellStyle name="20% - Accent1 2 4 6 4 4" xfId="12252" xr:uid="{00000000-0005-0000-0000-0000322F0000}"/>
    <cellStyle name="20% - Accent1 2 4 6 5" xfId="12253" xr:uid="{00000000-0005-0000-0000-0000332F0000}"/>
    <cellStyle name="20% - Accent1 2 4 6 5 2" xfId="12254" xr:uid="{00000000-0005-0000-0000-0000342F0000}"/>
    <cellStyle name="20% - Accent1 2 4 6 5 2 2" xfId="12255" xr:uid="{00000000-0005-0000-0000-0000352F0000}"/>
    <cellStyle name="20% - Accent1 2 4 6 5 2 2 2" xfId="12256" xr:uid="{00000000-0005-0000-0000-0000362F0000}"/>
    <cellStyle name="20% - Accent1 2 4 6 5 2 3" xfId="12257" xr:uid="{00000000-0005-0000-0000-0000372F0000}"/>
    <cellStyle name="20% - Accent1 2 4 6 5 3" xfId="12258" xr:uid="{00000000-0005-0000-0000-0000382F0000}"/>
    <cellStyle name="20% - Accent1 2 4 6 5 3 2" xfId="12259" xr:uid="{00000000-0005-0000-0000-0000392F0000}"/>
    <cellStyle name="20% - Accent1 2 4 6 5 4" xfId="12260" xr:uid="{00000000-0005-0000-0000-00003A2F0000}"/>
    <cellStyle name="20% - Accent1 2 4 6 6" xfId="12261" xr:uid="{00000000-0005-0000-0000-00003B2F0000}"/>
    <cellStyle name="20% - Accent1 2 4 6 6 2" xfId="12262" xr:uid="{00000000-0005-0000-0000-00003C2F0000}"/>
    <cellStyle name="20% - Accent1 2 4 6 6 2 2" xfId="12263" xr:uid="{00000000-0005-0000-0000-00003D2F0000}"/>
    <cellStyle name="20% - Accent1 2 4 6 6 2 2 2" xfId="12264" xr:uid="{00000000-0005-0000-0000-00003E2F0000}"/>
    <cellStyle name="20% - Accent1 2 4 6 6 2 3" xfId="12265" xr:uid="{00000000-0005-0000-0000-00003F2F0000}"/>
    <cellStyle name="20% - Accent1 2 4 6 6 3" xfId="12266" xr:uid="{00000000-0005-0000-0000-0000402F0000}"/>
    <cellStyle name="20% - Accent1 2 4 6 6 3 2" xfId="12267" xr:uid="{00000000-0005-0000-0000-0000412F0000}"/>
    <cellStyle name="20% - Accent1 2 4 6 6 4" xfId="12268" xr:uid="{00000000-0005-0000-0000-0000422F0000}"/>
    <cellStyle name="20% - Accent1 2 4 6 7" xfId="12269" xr:uid="{00000000-0005-0000-0000-0000432F0000}"/>
    <cellStyle name="20% - Accent1 2 4 6 7 2" xfId="12270" xr:uid="{00000000-0005-0000-0000-0000442F0000}"/>
    <cellStyle name="20% - Accent1 2 4 6 7 2 2" xfId="12271" xr:uid="{00000000-0005-0000-0000-0000452F0000}"/>
    <cellStyle name="20% - Accent1 2 4 6 7 3" xfId="12272" xr:uid="{00000000-0005-0000-0000-0000462F0000}"/>
    <cellStyle name="20% - Accent1 2 4 6 8" xfId="12273" xr:uid="{00000000-0005-0000-0000-0000472F0000}"/>
    <cellStyle name="20% - Accent1 2 4 6 8 2" xfId="12274" xr:uid="{00000000-0005-0000-0000-0000482F0000}"/>
    <cellStyle name="20% - Accent1 2 4 6 8 2 2" xfId="12275" xr:uid="{00000000-0005-0000-0000-0000492F0000}"/>
    <cellStyle name="20% - Accent1 2 4 6 8 3" xfId="12276" xr:uid="{00000000-0005-0000-0000-00004A2F0000}"/>
    <cellStyle name="20% - Accent1 2 4 6 9" xfId="12277" xr:uid="{00000000-0005-0000-0000-00004B2F0000}"/>
    <cellStyle name="20% - Accent1 2 4 6 9 2" xfId="12278" xr:uid="{00000000-0005-0000-0000-00004C2F0000}"/>
    <cellStyle name="20% - Accent1 2 4 7" xfId="12279" xr:uid="{00000000-0005-0000-0000-00004D2F0000}"/>
    <cellStyle name="20% - Accent1 2 4 7 2" xfId="12280" xr:uid="{00000000-0005-0000-0000-00004E2F0000}"/>
    <cellStyle name="20% - Accent1 2 4 7 2 2" xfId="12281" xr:uid="{00000000-0005-0000-0000-00004F2F0000}"/>
    <cellStyle name="20% - Accent1 2 4 7 2 2 2" xfId="12282" xr:uid="{00000000-0005-0000-0000-0000502F0000}"/>
    <cellStyle name="20% - Accent1 2 4 7 2 2 2 2" xfId="12283" xr:uid="{00000000-0005-0000-0000-0000512F0000}"/>
    <cellStyle name="20% - Accent1 2 4 7 2 2 3" xfId="12284" xr:uid="{00000000-0005-0000-0000-0000522F0000}"/>
    <cellStyle name="20% - Accent1 2 4 7 2 3" xfId="12285" xr:uid="{00000000-0005-0000-0000-0000532F0000}"/>
    <cellStyle name="20% - Accent1 2 4 7 2 3 2" xfId="12286" xr:uid="{00000000-0005-0000-0000-0000542F0000}"/>
    <cellStyle name="20% - Accent1 2 4 7 2 4" xfId="12287" xr:uid="{00000000-0005-0000-0000-0000552F0000}"/>
    <cellStyle name="20% - Accent1 2 4 7 3" xfId="12288" xr:uid="{00000000-0005-0000-0000-0000562F0000}"/>
    <cellStyle name="20% - Accent1 2 4 7 3 2" xfId="12289" xr:uid="{00000000-0005-0000-0000-0000572F0000}"/>
    <cellStyle name="20% - Accent1 2 4 7 3 2 2" xfId="12290" xr:uid="{00000000-0005-0000-0000-0000582F0000}"/>
    <cellStyle name="20% - Accent1 2 4 7 3 2 2 2" xfId="12291" xr:uid="{00000000-0005-0000-0000-0000592F0000}"/>
    <cellStyle name="20% - Accent1 2 4 7 3 2 3" xfId="12292" xr:uid="{00000000-0005-0000-0000-00005A2F0000}"/>
    <cellStyle name="20% - Accent1 2 4 7 3 3" xfId="12293" xr:uid="{00000000-0005-0000-0000-00005B2F0000}"/>
    <cellStyle name="20% - Accent1 2 4 7 3 3 2" xfId="12294" xr:uid="{00000000-0005-0000-0000-00005C2F0000}"/>
    <cellStyle name="20% - Accent1 2 4 7 3 4" xfId="12295" xr:uid="{00000000-0005-0000-0000-00005D2F0000}"/>
    <cellStyle name="20% - Accent1 2 4 7 4" xfId="12296" xr:uid="{00000000-0005-0000-0000-00005E2F0000}"/>
    <cellStyle name="20% - Accent1 2 4 7 4 2" xfId="12297" xr:uid="{00000000-0005-0000-0000-00005F2F0000}"/>
    <cellStyle name="20% - Accent1 2 4 7 4 2 2" xfId="12298" xr:uid="{00000000-0005-0000-0000-0000602F0000}"/>
    <cellStyle name="20% - Accent1 2 4 7 4 2 2 2" xfId="12299" xr:uid="{00000000-0005-0000-0000-0000612F0000}"/>
    <cellStyle name="20% - Accent1 2 4 7 4 2 3" xfId="12300" xr:uid="{00000000-0005-0000-0000-0000622F0000}"/>
    <cellStyle name="20% - Accent1 2 4 7 4 3" xfId="12301" xr:uid="{00000000-0005-0000-0000-0000632F0000}"/>
    <cellStyle name="20% - Accent1 2 4 7 4 3 2" xfId="12302" xr:uid="{00000000-0005-0000-0000-0000642F0000}"/>
    <cellStyle name="20% - Accent1 2 4 7 4 4" xfId="12303" xr:uid="{00000000-0005-0000-0000-0000652F0000}"/>
    <cellStyle name="20% - Accent1 2 4 7 5" xfId="12304" xr:uid="{00000000-0005-0000-0000-0000662F0000}"/>
    <cellStyle name="20% - Accent1 2 4 7 5 2" xfId="12305" xr:uid="{00000000-0005-0000-0000-0000672F0000}"/>
    <cellStyle name="20% - Accent1 2 4 7 5 2 2" xfId="12306" xr:uid="{00000000-0005-0000-0000-0000682F0000}"/>
    <cellStyle name="20% - Accent1 2 4 7 5 3" xfId="12307" xr:uid="{00000000-0005-0000-0000-0000692F0000}"/>
    <cellStyle name="20% - Accent1 2 4 7 6" xfId="12308" xr:uid="{00000000-0005-0000-0000-00006A2F0000}"/>
    <cellStyle name="20% - Accent1 2 4 7 6 2" xfId="12309" xr:uid="{00000000-0005-0000-0000-00006B2F0000}"/>
    <cellStyle name="20% - Accent1 2 4 7 6 2 2" xfId="12310" xr:uid="{00000000-0005-0000-0000-00006C2F0000}"/>
    <cellStyle name="20% - Accent1 2 4 7 6 3" xfId="12311" xr:uid="{00000000-0005-0000-0000-00006D2F0000}"/>
    <cellStyle name="20% - Accent1 2 4 7 7" xfId="12312" xr:uid="{00000000-0005-0000-0000-00006E2F0000}"/>
    <cellStyle name="20% - Accent1 2 4 7 7 2" xfId="12313" xr:uid="{00000000-0005-0000-0000-00006F2F0000}"/>
    <cellStyle name="20% - Accent1 2 4 7 8" xfId="12314" xr:uid="{00000000-0005-0000-0000-0000702F0000}"/>
    <cellStyle name="20% - Accent1 2 4 7 8 2" xfId="12315" xr:uid="{00000000-0005-0000-0000-0000712F0000}"/>
    <cellStyle name="20% - Accent1 2 4 7 9" xfId="12316" xr:uid="{00000000-0005-0000-0000-0000722F0000}"/>
    <cellStyle name="20% - Accent1 2 4 8" xfId="12317" xr:uid="{00000000-0005-0000-0000-0000732F0000}"/>
    <cellStyle name="20% - Accent1 2 4 8 2" xfId="12318" xr:uid="{00000000-0005-0000-0000-0000742F0000}"/>
    <cellStyle name="20% - Accent1 2 4 8 2 2" xfId="12319" xr:uid="{00000000-0005-0000-0000-0000752F0000}"/>
    <cellStyle name="20% - Accent1 2 4 8 2 2 2" xfId="12320" xr:uid="{00000000-0005-0000-0000-0000762F0000}"/>
    <cellStyle name="20% - Accent1 2 4 8 2 2 2 2" xfId="12321" xr:uid="{00000000-0005-0000-0000-0000772F0000}"/>
    <cellStyle name="20% - Accent1 2 4 8 2 2 3" xfId="12322" xr:uid="{00000000-0005-0000-0000-0000782F0000}"/>
    <cellStyle name="20% - Accent1 2 4 8 2 3" xfId="12323" xr:uid="{00000000-0005-0000-0000-0000792F0000}"/>
    <cellStyle name="20% - Accent1 2 4 8 2 3 2" xfId="12324" xr:uid="{00000000-0005-0000-0000-00007A2F0000}"/>
    <cellStyle name="20% - Accent1 2 4 8 2 4" xfId="12325" xr:uid="{00000000-0005-0000-0000-00007B2F0000}"/>
    <cellStyle name="20% - Accent1 2 4 8 3" xfId="12326" xr:uid="{00000000-0005-0000-0000-00007C2F0000}"/>
    <cellStyle name="20% - Accent1 2 4 8 3 2" xfId="12327" xr:uid="{00000000-0005-0000-0000-00007D2F0000}"/>
    <cellStyle name="20% - Accent1 2 4 8 3 2 2" xfId="12328" xr:uid="{00000000-0005-0000-0000-00007E2F0000}"/>
    <cellStyle name="20% - Accent1 2 4 8 3 2 2 2" xfId="12329" xr:uid="{00000000-0005-0000-0000-00007F2F0000}"/>
    <cellStyle name="20% - Accent1 2 4 8 3 2 3" xfId="12330" xr:uid="{00000000-0005-0000-0000-0000802F0000}"/>
    <cellStyle name="20% - Accent1 2 4 8 3 3" xfId="12331" xr:uid="{00000000-0005-0000-0000-0000812F0000}"/>
    <cellStyle name="20% - Accent1 2 4 8 3 3 2" xfId="12332" xr:uid="{00000000-0005-0000-0000-0000822F0000}"/>
    <cellStyle name="20% - Accent1 2 4 8 3 4" xfId="12333" xr:uid="{00000000-0005-0000-0000-0000832F0000}"/>
    <cellStyle name="20% - Accent1 2 4 8 4" xfId="12334" xr:uid="{00000000-0005-0000-0000-0000842F0000}"/>
    <cellStyle name="20% - Accent1 2 4 8 4 2" xfId="12335" xr:uid="{00000000-0005-0000-0000-0000852F0000}"/>
    <cellStyle name="20% - Accent1 2 4 8 4 2 2" xfId="12336" xr:uid="{00000000-0005-0000-0000-0000862F0000}"/>
    <cellStyle name="20% - Accent1 2 4 8 4 2 2 2" xfId="12337" xr:uid="{00000000-0005-0000-0000-0000872F0000}"/>
    <cellStyle name="20% - Accent1 2 4 8 4 2 3" xfId="12338" xr:uid="{00000000-0005-0000-0000-0000882F0000}"/>
    <cellStyle name="20% - Accent1 2 4 8 4 3" xfId="12339" xr:uid="{00000000-0005-0000-0000-0000892F0000}"/>
    <cellStyle name="20% - Accent1 2 4 8 4 3 2" xfId="12340" xr:uid="{00000000-0005-0000-0000-00008A2F0000}"/>
    <cellStyle name="20% - Accent1 2 4 8 4 4" xfId="12341" xr:uid="{00000000-0005-0000-0000-00008B2F0000}"/>
    <cellStyle name="20% - Accent1 2 4 8 5" xfId="12342" xr:uid="{00000000-0005-0000-0000-00008C2F0000}"/>
    <cellStyle name="20% - Accent1 2 4 8 5 2" xfId="12343" xr:uid="{00000000-0005-0000-0000-00008D2F0000}"/>
    <cellStyle name="20% - Accent1 2 4 8 5 2 2" xfId="12344" xr:uid="{00000000-0005-0000-0000-00008E2F0000}"/>
    <cellStyle name="20% - Accent1 2 4 8 5 3" xfId="12345" xr:uid="{00000000-0005-0000-0000-00008F2F0000}"/>
    <cellStyle name="20% - Accent1 2 4 8 6" xfId="12346" xr:uid="{00000000-0005-0000-0000-0000902F0000}"/>
    <cellStyle name="20% - Accent1 2 4 8 6 2" xfId="12347" xr:uid="{00000000-0005-0000-0000-0000912F0000}"/>
    <cellStyle name="20% - Accent1 2 4 8 6 2 2" xfId="12348" xr:uid="{00000000-0005-0000-0000-0000922F0000}"/>
    <cellStyle name="20% - Accent1 2 4 8 6 3" xfId="12349" xr:uid="{00000000-0005-0000-0000-0000932F0000}"/>
    <cellStyle name="20% - Accent1 2 4 8 7" xfId="12350" xr:uid="{00000000-0005-0000-0000-0000942F0000}"/>
    <cellStyle name="20% - Accent1 2 4 8 7 2" xfId="12351" xr:uid="{00000000-0005-0000-0000-0000952F0000}"/>
    <cellStyle name="20% - Accent1 2 4 8 8" xfId="12352" xr:uid="{00000000-0005-0000-0000-0000962F0000}"/>
    <cellStyle name="20% - Accent1 2 4 8 8 2" xfId="12353" xr:uid="{00000000-0005-0000-0000-0000972F0000}"/>
    <cellStyle name="20% - Accent1 2 4 8 9" xfId="12354" xr:uid="{00000000-0005-0000-0000-0000982F0000}"/>
    <cellStyle name="20% - Accent1 2 4 9" xfId="12355" xr:uid="{00000000-0005-0000-0000-0000992F0000}"/>
    <cellStyle name="20% - Accent1 2 4 9 2" xfId="12356" xr:uid="{00000000-0005-0000-0000-00009A2F0000}"/>
    <cellStyle name="20% - Accent1 2 4 9 2 2" xfId="12357" xr:uid="{00000000-0005-0000-0000-00009B2F0000}"/>
    <cellStyle name="20% - Accent1 2 4 9 2 2 2" xfId="12358" xr:uid="{00000000-0005-0000-0000-00009C2F0000}"/>
    <cellStyle name="20% - Accent1 2 4 9 2 3" xfId="12359" xr:uid="{00000000-0005-0000-0000-00009D2F0000}"/>
    <cellStyle name="20% - Accent1 2 4 9 3" xfId="12360" xr:uid="{00000000-0005-0000-0000-00009E2F0000}"/>
    <cellStyle name="20% - Accent1 2 4 9 3 2" xfId="12361" xr:uid="{00000000-0005-0000-0000-00009F2F0000}"/>
    <cellStyle name="20% - Accent1 2 4 9 4" xfId="12362" xr:uid="{00000000-0005-0000-0000-0000A02F0000}"/>
    <cellStyle name="20% - Accent1 2 5" xfId="12363" xr:uid="{00000000-0005-0000-0000-0000A12F0000}"/>
    <cellStyle name="20% - Accent1 2 5 10" xfId="12364" xr:uid="{00000000-0005-0000-0000-0000A22F0000}"/>
    <cellStyle name="20% - Accent1 2 5 10 2" xfId="12365" xr:uid="{00000000-0005-0000-0000-0000A32F0000}"/>
    <cellStyle name="20% - Accent1 2 5 10 2 2" xfId="12366" xr:uid="{00000000-0005-0000-0000-0000A42F0000}"/>
    <cellStyle name="20% - Accent1 2 5 10 2 2 2" xfId="12367" xr:uid="{00000000-0005-0000-0000-0000A52F0000}"/>
    <cellStyle name="20% - Accent1 2 5 10 2 3" xfId="12368" xr:uid="{00000000-0005-0000-0000-0000A62F0000}"/>
    <cellStyle name="20% - Accent1 2 5 10 3" xfId="12369" xr:uid="{00000000-0005-0000-0000-0000A72F0000}"/>
    <cellStyle name="20% - Accent1 2 5 10 3 2" xfId="12370" xr:uid="{00000000-0005-0000-0000-0000A82F0000}"/>
    <cellStyle name="20% - Accent1 2 5 10 4" xfId="12371" xr:uid="{00000000-0005-0000-0000-0000A92F0000}"/>
    <cellStyle name="20% - Accent1 2 5 11" xfId="12372" xr:uid="{00000000-0005-0000-0000-0000AA2F0000}"/>
    <cellStyle name="20% - Accent1 2 5 11 2" xfId="12373" xr:uid="{00000000-0005-0000-0000-0000AB2F0000}"/>
    <cellStyle name="20% - Accent1 2 5 11 2 2" xfId="12374" xr:uid="{00000000-0005-0000-0000-0000AC2F0000}"/>
    <cellStyle name="20% - Accent1 2 5 11 2 2 2" xfId="12375" xr:uid="{00000000-0005-0000-0000-0000AD2F0000}"/>
    <cellStyle name="20% - Accent1 2 5 11 2 3" xfId="12376" xr:uid="{00000000-0005-0000-0000-0000AE2F0000}"/>
    <cellStyle name="20% - Accent1 2 5 11 3" xfId="12377" xr:uid="{00000000-0005-0000-0000-0000AF2F0000}"/>
    <cellStyle name="20% - Accent1 2 5 11 3 2" xfId="12378" xr:uid="{00000000-0005-0000-0000-0000B02F0000}"/>
    <cellStyle name="20% - Accent1 2 5 11 4" xfId="12379" xr:uid="{00000000-0005-0000-0000-0000B12F0000}"/>
    <cellStyle name="20% - Accent1 2 5 12" xfId="12380" xr:uid="{00000000-0005-0000-0000-0000B22F0000}"/>
    <cellStyle name="20% - Accent1 2 5 12 2" xfId="12381" xr:uid="{00000000-0005-0000-0000-0000B32F0000}"/>
    <cellStyle name="20% - Accent1 2 5 12 2 2" xfId="12382" xr:uid="{00000000-0005-0000-0000-0000B42F0000}"/>
    <cellStyle name="20% - Accent1 2 5 12 3" xfId="12383" xr:uid="{00000000-0005-0000-0000-0000B52F0000}"/>
    <cellStyle name="20% - Accent1 2 5 13" xfId="12384" xr:uid="{00000000-0005-0000-0000-0000B62F0000}"/>
    <cellStyle name="20% - Accent1 2 5 13 2" xfId="12385" xr:uid="{00000000-0005-0000-0000-0000B72F0000}"/>
    <cellStyle name="20% - Accent1 2 5 13 2 2" xfId="12386" xr:uid="{00000000-0005-0000-0000-0000B82F0000}"/>
    <cellStyle name="20% - Accent1 2 5 13 3" xfId="12387" xr:uid="{00000000-0005-0000-0000-0000B92F0000}"/>
    <cellStyle name="20% - Accent1 2 5 14" xfId="12388" xr:uid="{00000000-0005-0000-0000-0000BA2F0000}"/>
    <cellStyle name="20% - Accent1 2 5 14 2" xfId="12389" xr:uid="{00000000-0005-0000-0000-0000BB2F0000}"/>
    <cellStyle name="20% - Accent1 2 5 15" xfId="12390" xr:uid="{00000000-0005-0000-0000-0000BC2F0000}"/>
    <cellStyle name="20% - Accent1 2 5 15 2" xfId="12391" xr:uid="{00000000-0005-0000-0000-0000BD2F0000}"/>
    <cellStyle name="20% - Accent1 2 5 16" xfId="12392" xr:uid="{00000000-0005-0000-0000-0000BE2F0000}"/>
    <cellStyle name="20% - Accent1 2 5 2" xfId="12393" xr:uid="{00000000-0005-0000-0000-0000BF2F0000}"/>
    <cellStyle name="20% - Accent1 2 5 2 10" xfId="12394" xr:uid="{00000000-0005-0000-0000-0000C02F0000}"/>
    <cellStyle name="20% - Accent1 2 5 2 10 2" xfId="12395" xr:uid="{00000000-0005-0000-0000-0000C12F0000}"/>
    <cellStyle name="20% - Accent1 2 5 2 10 2 2" xfId="12396" xr:uid="{00000000-0005-0000-0000-0000C22F0000}"/>
    <cellStyle name="20% - Accent1 2 5 2 10 2 2 2" xfId="12397" xr:uid="{00000000-0005-0000-0000-0000C32F0000}"/>
    <cellStyle name="20% - Accent1 2 5 2 10 2 3" xfId="12398" xr:uid="{00000000-0005-0000-0000-0000C42F0000}"/>
    <cellStyle name="20% - Accent1 2 5 2 10 3" xfId="12399" xr:uid="{00000000-0005-0000-0000-0000C52F0000}"/>
    <cellStyle name="20% - Accent1 2 5 2 10 3 2" xfId="12400" xr:uid="{00000000-0005-0000-0000-0000C62F0000}"/>
    <cellStyle name="20% - Accent1 2 5 2 10 4" xfId="12401" xr:uid="{00000000-0005-0000-0000-0000C72F0000}"/>
    <cellStyle name="20% - Accent1 2 5 2 11" xfId="12402" xr:uid="{00000000-0005-0000-0000-0000C82F0000}"/>
    <cellStyle name="20% - Accent1 2 5 2 11 2" xfId="12403" xr:uid="{00000000-0005-0000-0000-0000C92F0000}"/>
    <cellStyle name="20% - Accent1 2 5 2 11 2 2" xfId="12404" xr:uid="{00000000-0005-0000-0000-0000CA2F0000}"/>
    <cellStyle name="20% - Accent1 2 5 2 11 3" xfId="12405" xr:uid="{00000000-0005-0000-0000-0000CB2F0000}"/>
    <cellStyle name="20% - Accent1 2 5 2 12" xfId="12406" xr:uid="{00000000-0005-0000-0000-0000CC2F0000}"/>
    <cellStyle name="20% - Accent1 2 5 2 12 2" xfId="12407" xr:uid="{00000000-0005-0000-0000-0000CD2F0000}"/>
    <cellStyle name="20% - Accent1 2 5 2 12 2 2" xfId="12408" xr:uid="{00000000-0005-0000-0000-0000CE2F0000}"/>
    <cellStyle name="20% - Accent1 2 5 2 12 3" xfId="12409" xr:uid="{00000000-0005-0000-0000-0000CF2F0000}"/>
    <cellStyle name="20% - Accent1 2 5 2 13" xfId="12410" xr:uid="{00000000-0005-0000-0000-0000D02F0000}"/>
    <cellStyle name="20% - Accent1 2 5 2 13 2" xfId="12411" xr:uid="{00000000-0005-0000-0000-0000D12F0000}"/>
    <cellStyle name="20% - Accent1 2 5 2 14" xfId="12412" xr:uid="{00000000-0005-0000-0000-0000D22F0000}"/>
    <cellStyle name="20% - Accent1 2 5 2 14 2" xfId="12413" xr:uid="{00000000-0005-0000-0000-0000D32F0000}"/>
    <cellStyle name="20% - Accent1 2 5 2 15" xfId="12414" xr:uid="{00000000-0005-0000-0000-0000D42F0000}"/>
    <cellStyle name="20% - Accent1 2 5 2 2" xfId="12415" xr:uid="{00000000-0005-0000-0000-0000D52F0000}"/>
    <cellStyle name="20% - Accent1 2 5 2 2 10" xfId="12416" xr:uid="{00000000-0005-0000-0000-0000D62F0000}"/>
    <cellStyle name="20% - Accent1 2 5 2 2 10 2" xfId="12417" xr:uid="{00000000-0005-0000-0000-0000D72F0000}"/>
    <cellStyle name="20% - Accent1 2 5 2 2 10 2 2" xfId="12418" xr:uid="{00000000-0005-0000-0000-0000D82F0000}"/>
    <cellStyle name="20% - Accent1 2 5 2 2 10 3" xfId="12419" xr:uid="{00000000-0005-0000-0000-0000D92F0000}"/>
    <cellStyle name="20% - Accent1 2 5 2 2 11" xfId="12420" xr:uid="{00000000-0005-0000-0000-0000DA2F0000}"/>
    <cellStyle name="20% - Accent1 2 5 2 2 11 2" xfId="12421" xr:uid="{00000000-0005-0000-0000-0000DB2F0000}"/>
    <cellStyle name="20% - Accent1 2 5 2 2 11 2 2" xfId="12422" xr:uid="{00000000-0005-0000-0000-0000DC2F0000}"/>
    <cellStyle name="20% - Accent1 2 5 2 2 11 3" xfId="12423" xr:uid="{00000000-0005-0000-0000-0000DD2F0000}"/>
    <cellStyle name="20% - Accent1 2 5 2 2 12" xfId="12424" xr:uid="{00000000-0005-0000-0000-0000DE2F0000}"/>
    <cellStyle name="20% - Accent1 2 5 2 2 12 2" xfId="12425" xr:uid="{00000000-0005-0000-0000-0000DF2F0000}"/>
    <cellStyle name="20% - Accent1 2 5 2 2 13" xfId="12426" xr:uid="{00000000-0005-0000-0000-0000E02F0000}"/>
    <cellStyle name="20% - Accent1 2 5 2 2 13 2" xfId="12427" xr:uid="{00000000-0005-0000-0000-0000E12F0000}"/>
    <cellStyle name="20% - Accent1 2 5 2 2 14" xfId="12428" xr:uid="{00000000-0005-0000-0000-0000E22F0000}"/>
    <cellStyle name="20% - Accent1 2 5 2 2 2" xfId="12429" xr:uid="{00000000-0005-0000-0000-0000E32F0000}"/>
    <cellStyle name="20% - Accent1 2 5 2 2 2 10" xfId="12430" xr:uid="{00000000-0005-0000-0000-0000E42F0000}"/>
    <cellStyle name="20% - Accent1 2 5 2 2 2 10 2" xfId="12431" xr:uid="{00000000-0005-0000-0000-0000E52F0000}"/>
    <cellStyle name="20% - Accent1 2 5 2 2 2 11" xfId="12432" xr:uid="{00000000-0005-0000-0000-0000E62F0000}"/>
    <cellStyle name="20% - Accent1 2 5 2 2 2 2" xfId="12433" xr:uid="{00000000-0005-0000-0000-0000E72F0000}"/>
    <cellStyle name="20% - Accent1 2 5 2 2 2 2 2" xfId="12434" xr:uid="{00000000-0005-0000-0000-0000E82F0000}"/>
    <cellStyle name="20% - Accent1 2 5 2 2 2 2 2 2" xfId="12435" xr:uid="{00000000-0005-0000-0000-0000E92F0000}"/>
    <cellStyle name="20% - Accent1 2 5 2 2 2 2 2 2 2" xfId="12436" xr:uid="{00000000-0005-0000-0000-0000EA2F0000}"/>
    <cellStyle name="20% - Accent1 2 5 2 2 2 2 2 2 2 2" xfId="12437" xr:uid="{00000000-0005-0000-0000-0000EB2F0000}"/>
    <cellStyle name="20% - Accent1 2 5 2 2 2 2 2 2 3" xfId="12438" xr:uid="{00000000-0005-0000-0000-0000EC2F0000}"/>
    <cellStyle name="20% - Accent1 2 5 2 2 2 2 2 3" xfId="12439" xr:uid="{00000000-0005-0000-0000-0000ED2F0000}"/>
    <cellStyle name="20% - Accent1 2 5 2 2 2 2 2 3 2" xfId="12440" xr:uid="{00000000-0005-0000-0000-0000EE2F0000}"/>
    <cellStyle name="20% - Accent1 2 5 2 2 2 2 2 4" xfId="12441" xr:uid="{00000000-0005-0000-0000-0000EF2F0000}"/>
    <cellStyle name="20% - Accent1 2 5 2 2 2 2 3" xfId="12442" xr:uid="{00000000-0005-0000-0000-0000F02F0000}"/>
    <cellStyle name="20% - Accent1 2 5 2 2 2 2 3 2" xfId="12443" xr:uid="{00000000-0005-0000-0000-0000F12F0000}"/>
    <cellStyle name="20% - Accent1 2 5 2 2 2 2 3 2 2" xfId="12444" xr:uid="{00000000-0005-0000-0000-0000F22F0000}"/>
    <cellStyle name="20% - Accent1 2 5 2 2 2 2 3 2 2 2" xfId="12445" xr:uid="{00000000-0005-0000-0000-0000F32F0000}"/>
    <cellStyle name="20% - Accent1 2 5 2 2 2 2 3 2 3" xfId="12446" xr:uid="{00000000-0005-0000-0000-0000F42F0000}"/>
    <cellStyle name="20% - Accent1 2 5 2 2 2 2 3 3" xfId="12447" xr:uid="{00000000-0005-0000-0000-0000F52F0000}"/>
    <cellStyle name="20% - Accent1 2 5 2 2 2 2 3 3 2" xfId="12448" xr:uid="{00000000-0005-0000-0000-0000F62F0000}"/>
    <cellStyle name="20% - Accent1 2 5 2 2 2 2 3 4" xfId="12449" xr:uid="{00000000-0005-0000-0000-0000F72F0000}"/>
    <cellStyle name="20% - Accent1 2 5 2 2 2 2 4" xfId="12450" xr:uid="{00000000-0005-0000-0000-0000F82F0000}"/>
    <cellStyle name="20% - Accent1 2 5 2 2 2 2 4 2" xfId="12451" xr:uid="{00000000-0005-0000-0000-0000F92F0000}"/>
    <cellStyle name="20% - Accent1 2 5 2 2 2 2 4 2 2" xfId="12452" xr:uid="{00000000-0005-0000-0000-0000FA2F0000}"/>
    <cellStyle name="20% - Accent1 2 5 2 2 2 2 4 2 2 2" xfId="12453" xr:uid="{00000000-0005-0000-0000-0000FB2F0000}"/>
    <cellStyle name="20% - Accent1 2 5 2 2 2 2 4 2 3" xfId="12454" xr:uid="{00000000-0005-0000-0000-0000FC2F0000}"/>
    <cellStyle name="20% - Accent1 2 5 2 2 2 2 4 3" xfId="12455" xr:uid="{00000000-0005-0000-0000-0000FD2F0000}"/>
    <cellStyle name="20% - Accent1 2 5 2 2 2 2 4 3 2" xfId="12456" xr:uid="{00000000-0005-0000-0000-0000FE2F0000}"/>
    <cellStyle name="20% - Accent1 2 5 2 2 2 2 4 4" xfId="12457" xr:uid="{00000000-0005-0000-0000-0000FF2F0000}"/>
    <cellStyle name="20% - Accent1 2 5 2 2 2 2 5" xfId="12458" xr:uid="{00000000-0005-0000-0000-000000300000}"/>
    <cellStyle name="20% - Accent1 2 5 2 2 2 2 5 2" xfId="12459" xr:uid="{00000000-0005-0000-0000-000001300000}"/>
    <cellStyle name="20% - Accent1 2 5 2 2 2 2 5 2 2" xfId="12460" xr:uid="{00000000-0005-0000-0000-000002300000}"/>
    <cellStyle name="20% - Accent1 2 5 2 2 2 2 5 3" xfId="12461" xr:uid="{00000000-0005-0000-0000-000003300000}"/>
    <cellStyle name="20% - Accent1 2 5 2 2 2 2 6" xfId="12462" xr:uid="{00000000-0005-0000-0000-000004300000}"/>
    <cellStyle name="20% - Accent1 2 5 2 2 2 2 6 2" xfId="12463" xr:uid="{00000000-0005-0000-0000-000005300000}"/>
    <cellStyle name="20% - Accent1 2 5 2 2 2 2 6 2 2" xfId="12464" xr:uid="{00000000-0005-0000-0000-000006300000}"/>
    <cellStyle name="20% - Accent1 2 5 2 2 2 2 6 3" xfId="12465" xr:uid="{00000000-0005-0000-0000-000007300000}"/>
    <cellStyle name="20% - Accent1 2 5 2 2 2 2 7" xfId="12466" xr:uid="{00000000-0005-0000-0000-000008300000}"/>
    <cellStyle name="20% - Accent1 2 5 2 2 2 2 7 2" xfId="12467" xr:uid="{00000000-0005-0000-0000-000009300000}"/>
    <cellStyle name="20% - Accent1 2 5 2 2 2 2 8" xfId="12468" xr:uid="{00000000-0005-0000-0000-00000A300000}"/>
    <cellStyle name="20% - Accent1 2 5 2 2 2 2 8 2" xfId="12469" xr:uid="{00000000-0005-0000-0000-00000B300000}"/>
    <cellStyle name="20% - Accent1 2 5 2 2 2 2 9" xfId="12470" xr:uid="{00000000-0005-0000-0000-00000C300000}"/>
    <cellStyle name="20% - Accent1 2 5 2 2 2 3" xfId="12471" xr:uid="{00000000-0005-0000-0000-00000D300000}"/>
    <cellStyle name="20% - Accent1 2 5 2 2 2 3 2" xfId="12472" xr:uid="{00000000-0005-0000-0000-00000E300000}"/>
    <cellStyle name="20% - Accent1 2 5 2 2 2 3 2 2" xfId="12473" xr:uid="{00000000-0005-0000-0000-00000F300000}"/>
    <cellStyle name="20% - Accent1 2 5 2 2 2 3 2 2 2" xfId="12474" xr:uid="{00000000-0005-0000-0000-000010300000}"/>
    <cellStyle name="20% - Accent1 2 5 2 2 2 3 2 2 2 2" xfId="12475" xr:uid="{00000000-0005-0000-0000-000011300000}"/>
    <cellStyle name="20% - Accent1 2 5 2 2 2 3 2 2 3" xfId="12476" xr:uid="{00000000-0005-0000-0000-000012300000}"/>
    <cellStyle name="20% - Accent1 2 5 2 2 2 3 2 3" xfId="12477" xr:uid="{00000000-0005-0000-0000-000013300000}"/>
    <cellStyle name="20% - Accent1 2 5 2 2 2 3 2 3 2" xfId="12478" xr:uid="{00000000-0005-0000-0000-000014300000}"/>
    <cellStyle name="20% - Accent1 2 5 2 2 2 3 2 4" xfId="12479" xr:uid="{00000000-0005-0000-0000-000015300000}"/>
    <cellStyle name="20% - Accent1 2 5 2 2 2 3 3" xfId="12480" xr:uid="{00000000-0005-0000-0000-000016300000}"/>
    <cellStyle name="20% - Accent1 2 5 2 2 2 3 3 2" xfId="12481" xr:uid="{00000000-0005-0000-0000-000017300000}"/>
    <cellStyle name="20% - Accent1 2 5 2 2 2 3 3 2 2" xfId="12482" xr:uid="{00000000-0005-0000-0000-000018300000}"/>
    <cellStyle name="20% - Accent1 2 5 2 2 2 3 3 2 2 2" xfId="12483" xr:uid="{00000000-0005-0000-0000-000019300000}"/>
    <cellStyle name="20% - Accent1 2 5 2 2 2 3 3 2 3" xfId="12484" xr:uid="{00000000-0005-0000-0000-00001A300000}"/>
    <cellStyle name="20% - Accent1 2 5 2 2 2 3 3 3" xfId="12485" xr:uid="{00000000-0005-0000-0000-00001B300000}"/>
    <cellStyle name="20% - Accent1 2 5 2 2 2 3 3 3 2" xfId="12486" xr:uid="{00000000-0005-0000-0000-00001C300000}"/>
    <cellStyle name="20% - Accent1 2 5 2 2 2 3 3 4" xfId="12487" xr:uid="{00000000-0005-0000-0000-00001D300000}"/>
    <cellStyle name="20% - Accent1 2 5 2 2 2 3 4" xfId="12488" xr:uid="{00000000-0005-0000-0000-00001E300000}"/>
    <cellStyle name="20% - Accent1 2 5 2 2 2 3 4 2" xfId="12489" xr:uid="{00000000-0005-0000-0000-00001F300000}"/>
    <cellStyle name="20% - Accent1 2 5 2 2 2 3 4 2 2" xfId="12490" xr:uid="{00000000-0005-0000-0000-000020300000}"/>
    <cellStyle name="20% - Accent1 2 5 2 2 2 3 4 2 2 2" xfId="12491" xr:uid="{00000000-0005-0000-0000-000021300000}"/>
    <cellStyle name="20% - Accent1 2 5 2 2 2 3 4 2 3" xfId="12492" xr:uid="{00000000-0005-0000-0000-000022300000}"/>
    <cellStyle name="20% - Accent1 2 5 2 2 2 3 4 3" xfId="12493" xr:uid="{00000000-0005-0000-0000-000023300000}"/>
    <cellStyle name="20% - Accent1 2 5 2 2 2 3 4 3 2" xfId="12494" xr:uid="{00000000-0005-0000-0000-000024300000}"/>
    <cellStyle name="20% - Accent1 2 5 2 2 2 3 4 4" xfId="12495" xr:uid="{00000000-0005-0000-0000-000025300000}"/>
    <cellStyle name="20% - Accent1 2 5 2 2 2 3 5" xfId="12496" xr:uid="{00000000-0005-0000-0000-000026300000}"/>
    <cellStyle name="20% - Accent1 2 5 2 2 2 3 5 2" xfId="12497" xr:uid="{00000000-0005-0000-0000-000027300000}"/>
    <cellStyle name="20% - Accent1 2 5 2 2 2 3 5 2 2" xfId="12498" xr:uid="{00000000-0005-0000-0000-000028300000}"/>
    <cellStyle name="20% - Accent1 2 5 2 2 2 3 5 3" xfId="12499" xr:uid="{00000000-0005-0000-0000-000029300000}"/>
    <cellStyle name="20% - Accent1 2 5 2 2 2 3 6" xfId="12500" xr:uid="{00000000-0005-0000-0000-00002A300000}"/>
    <cellStyle name="20% - Accent1 2 5 2 2 2 3 6 2" xfId="12501" xr:uid="{00000000-0005-0000-0000-00002B300000}"/>
    <cellStyle name="20% - Accent1 2 5 2 2 2 3 6 2 2" xfId="12502" xr:uid="{00000000-0005-0000-0000-00002C300000}"/>
    <cellStyle name="20% - Accent1 2 5 2 2 2 3 6 3" xfId="12503" xr:uid="{00000000-0005-0000-0000-00002D300000}"/>
    <cellStyle name="20% - Accent1 2 5 2 2 2 3 7" xfId="12504" xr:uid="{00000000-0005-0000-0000-00002E300000}"/>
    <cellStyle name="20% - Accent1 2 5 2 2 2 3 7 2" xfId="12505" xr:uid="{00000000-0005-0000-0000-00002F300000}"/>
    <cellStyle name="20% - Accent1 2 5 2 2 2 3 8" xfId="12506" xr:uid="{00000000-0005-0000-0000-000030300000}"/>
    <cellStyle name="20% - Accent1 2 5 2 2 2 3 8 2" xfId="12507" xr:uid="{00000000-0005-0000-0000-000031300000}"/>
    <cellStyle name="20% - Accent1 2 5 2 2 2 3 9" xfId="12508" xr:uid="{00000000-0005-0000-0000-000032300000}"/>
    <cellStyle name="20% - Accent1 2 5 2 2 2 4" xfId="12509" xr:uid="{00000000-0005-0000-0000-000033300000}"/>
    <cellStyle name="20% - Accent1 2 5 2 2 2 4 2" xfId="12510" xr:uid="{00000000-0005-0000-0000-000034300000}"/>
    <cellStyle name="20% - Accent1 2 5 2 2 2 4 2 2" xfId="12511" xr:uid="{00000000-0005-0000-0000-000035300000}"/>
    <cellStyle name="20% - Accent1 2 5 2 2 2 4 2 2 2" xfId="12512" xr:uid="{00000000-0005-0000-0000-000036300000}"/>
    <cellStyle name="20% - Accent1 2 5 2 2 2 4 2 3" xfId="12513" xr:uid="{00000000-0005-0000-0000-000037300000}"/>
    <cellStyle name="20% - Accent1 2 5 2 2 2 4 3" xfId="12514" xr:uid="{00000000-0005-0000-0000-000038300000}"/>
    <cellStyle name="20% - Accent1 2 5 2 2 2 4 3 2" xfId="12515" xr:uid="{00000000-0005-0000-0000-000039300000}"/>
    <cellStyle name="20% - Accent1 2 5 2 2 2 4 4" xfId="12516" xr:uid="{00000000-0005-0000-0000-00003A300000}"/>
    <cellStyle name="20% - Accent1 2 5 2 2 2 5" xfId="12517" xr:uid="{00000000-0005-0000-0000-00003B300000}"/>
    <cellStyle name="20% - Accent1 2 5 2 2 2 5 2" xfId="12518" xr:uid="{00000000-0005-0000-0000-00003C300000}"/>
    <cellStyle name="20% - Accent1 2 5 2 2 2 5 2 2" xfId="12519" xr:uid="{00000000-0005-0000-0000-00003D300000}"/>
    <cellStyle name="20% - Accent1 2 5 2 2 2 5 2 2 2" xfId="12520" xr:uid="{00000000-0005-0000-0000-00003E300000}"/>
    <cellStyle name="20% - Accent1 2 5 2 2 2 5 2 3" xfId="12521" xr:uid="{00000000-0005-0000-0000-00003F300000}"/>
    <cellStyle name="20% - Accent1 2 5 2 2 2 5 3" xfId="12522" xr:uid="{00000000-0005-0000-0000-000040300000}"/>
    <cellStyle name="20% - Accent1 2 5 2 2 2 5 3 2" xfId="12523" xr:uid="{00000000-0005-0000-0000-000041300000}"/>
    <cellStyle name="20% - Accent1 2 5 2 2 2 5 4" xfId="12524" xr:uid="{00000000-0005-0000-0000-000042300000}"/>
    <cellStyle name="20% - Accent1 2 5 2 2 2 6" xfId="12525" xr:uid="{00000000-0005-0000-0000-000043300000}"/>
    <cellStyle name="20% - Accent1 2 5 2 2 2 6 2" xfId="12526" xr:uid="{00000000-0005-0000-0000-000044300000}"/>
    <cellStyle name="20% - Accent1 2 5 2 2 2 6 2 2" xfId="12527" xr:uid="{00000000-0005-0000-0000-000045300000}"/>
    <cellStyle name="20% - Accent1 2 5 2 2 2 6 2 2 2" xfId="12528" xr:uid="{00000000-0005-0000-0000-000046300000}"/>
    <cellStyle name="20% - Accent1 2 5 2 2 2 6 2 3" xfId="12529" xr:uid="{00000000-0005-0000-0000-000047300000}"/>
    <cellStyle name="20% - Accent1 2 5 2 2 2 6 3" xfId="12530" xr:uid="{00000000-0005-0000-0000-000048300000}"/>
    <cellStyle name="20% - Accent1 2 5 2 2 2 6 3 2" xfId="12531" xr:uid="{00000000-0005-0000-0000-000049300000}"/>
    <cellStyle name="20% - Accent1 2 5 2 2 2 6 4" xfId="12532" xr:uid="{00000000-0005-0000-0000-00004A300000}"/>
    <cellStyle name="20% - Accent1 2 5 2 2 2 7" xfId="12533" xr:uid="{00000000-0005-0000-0000-00004B300000}"/>
    <cellStyle name="20% - Accent1 2 5 2 2 2 7 2" xfId="12534" xr:uid="{00000000-0005-0000-0000-00004C300000}"/>
    <cellStyle name="20% - Accent1 2 5 2 2 2 7 2 2" xfId="12535" xr:uid="{00000000-0005-0000-0000-00004D300000}"/>
    <cellStyle name="20% - Accent1 2 5 2 2 2 7 3" xfId="12536" xr:uid="{00000000-0005-0000-0000-00004E300000}"/>
    <cellStyle name="20% - Accent1 2 5 2 2 2 8" xfId="12537" xr:uid="{00000000-0005-0000-0000-00004F300000}"/>
    <cellStyle name="20% - Accent1 2 5 2 2 2 8 2" xfId="12538" xr:uid="{00000000-0005-0000-0000-000050300000}"/>
    <cellStyle name="20% - Accent1 2 5 2 2 2 8 2 2" xfId="12539" xr:uid="{00000000-0005-0000-0000-000051300000}"/>
    <cellStyle name="20% - Accent1 2 5 2 2 2 8 3" xfId="12540" xr:uid="{00000000-0005-0000-0000-000052300000}"/>
    <cellStyle name="20% - Accent1 2 5 2 2 2 9" xfId="12541" xr:uid="{00000000-0005-0000-0000-000053300000}"/>
    <cellStyle name="20% - Accent1 2 5 2 2 2 9 2" xfId="12542" xr:uid="{00000000-0005-0000-0000-000054300000}"/>
    <cellStyle name="20% - Accent1 2 5 2 2 3" xfId="12543" xr:uid="{00000000-0005-0000-0000-000055300000}"/>
    <cellStyle name="20% - Accent1 2 5 2 2 3 10" xfId="12544" xr:uid="{00000000-0005-0000-0000-000056300000}"/>
    <cellStyle name="20% - Accent1 2 5 2 2 3 10 2" xfId="12545" xr:uid="{00000000-0005-0000-0000-000057300000}"/>
    <cellStyle name="20% - Accent1 2 5 2 2 3 11" xfId="12546" xr:uid="{00000000-0005-0000-0000-000058300000}"/>
    <cellStyle name="20% - Accent1 2 5 2 2 3 2" xfId="12547" xr:uid="{00000000-0005-0000-0000-000059300000}"/>
    <cellStyle name="20% - Accent1 2 5 2 2 3 2 2" xfId="12548" xr:uid="{00000000-0005-0000-0000-00005A300000}"/>
    <cellStyle name="20% - Accent1 2 5 2 2 3 2 2 2" xfId="12549" xr:uid="{00000000-0005-0000-0000-00005B300000}"/>
    <cellStyle name="20% - Accent1 2 5 2 2 3 2 2 2 2" xfId="12550" xr:uid="{00000000-0005-0000-0000-00005C300000}"/>
    <cellStyle name="20% - Accent1 2 5 2 2 3 2 2 2 2 2" xfId="12551" xr:uid="{00000000-0005-0000-0000-00005D300000}"/>
    <cellStyle name="20% - Accent1 2 5 2 2 3 2 2 2 3" xfId="12552" xr:uid="{00000000-0005-0000-0000-00005E300000}"/>
    <cellStyle name="20% - Accent1 2 5 2 2 3 2 2 3" xfId="12553" xr:uid="{00000000-0005-0000-0000-00005F300000}"/>
    <cellStyle name="20% - Accent1 2 5 2 2 3 2 2 3 2" xfId="12554" xr:uid="{00000000-0005-0000-0000-000060300000}"/>
    <cellStyle name="20% - Accent1 2 5 2 2 3 2 2 4" xfId="12555" xr:uid="{00000000-0005-0000-0000-000061300000}"/>
    <cellStyle name="20% - Accent1 2 5 2 2 3 2 3" xfId="12556" xr:uid="{00000000-0005-0000-0000-000062300000}"/>
    <cellStyle name="20% - Accent1 2 5 2 2 3 2 3 2" xfId="12557" xr:uid="{00000000-0005-0000-0000-000063300000}"/>
    <cellStyle name="20% - Accent1 2 5 2 2 3 2 3 2 2" xfId="12558" xr:uid="{00000000-0005-0000-0000-000064300000}"/>
    <cellStyle name="20% - Accent1 2 5 2 2 3 2 3 2 2 2" xfId="12559" xr:uid="{00000000-0005-0000-0000-000065300000}"/>
    <cellStyle name="20% - Accent1 2 5 2 2 3 2 3 2 3" xfId="12560" xr:uid="{00000000-0005-0000-0000-000066300000}"/>
    <cellStyle name="20% - Accent1 2 5 2 2 3 2 3 3" xfId="12561" xr:uid="{00000000-0005-0000-0000-000067300000}"/>
    <cellStyle name="20% - Accent1 2 5 2 2 3 2 3 3 2" xfId="12562" xr:uid="{00000000-0005-0000-0000-000068300000}"/>
    <cellStyle name="20% - Accent1 2 5 2 2 3 2 3 4" xfId="12563" xr:uid="{00000000-0005-0000-0000-000069300000}"/>
    <cellStyle name="20% - Accent1 2 5 2 2 3 2 4" xfId="12564" xr:uid="{00000000-0005-0000-0000-00006A300000}"/>
    <cellStyle name="20% - Accent1 2 5 2 2 3 2 4 2" xfId="12565" xr:uid="{00000000-0005-0000-0000-00006B300000}"/>
    <cellStyle name="20% - Accent1 2 5 2 2 3 2 4 2 2" xfId="12566" xr:uid="{00000000-0005-0000-0000-00006C300000}"/>
    <cellStyle name="20% - Accent1 2 5 2 2 3 2 4 2 2 2" xfId="12567" xr:uid="{00000000-0005-0000-0000-00006D300000}"/>
    <cellStyle name="20% - Accent1 2 5 2 2 3 2 4 2 3" xfId="12568" xr:uid="{00000000-0005-0000-0000-00006E300000}"/>
    <cellStyle name="20% - Accent1 2 5 2 2 3 2 4 3" xfId="12569" xr:uid="{00000000-0005-0000-0000-00006F300000}"/>
    <cellStyle name="20% - Accent1 2 5 2 2 3 2 4 3 2" xfId="12570" xr:uid="{00000000-0005-0000-0000-000070300000}"/>
    <cellStyle name="20% - Accent1 2 5 2 2 3 2 4 4" xfId="12571" xr:uid="{00000000-0005-0000-0000-000071300000}"/>
    <cellStyle name="20% - Accent1 2 5 2 2 3 2 5" xfId="12572" xr:uid="{00000000-0005-0000-0000-000072300000}"/>
    <cellStyle name="20% - Accent1 2 5 2 2 3 2 5 2" xfId="12573" xr:uid="{00000000-0005-0000-0000-000073300000}"/>
    <cellStyle name="20% - Accent1 2 5 2 2 3 2 5 2 2" xfId="12574" xr:uid="{00000000-0005-0000-0000-000074300000}"/>
    <cellStyle name="20% - Accent1 2 5 2 2 3 2 5 3" xfId="12575" xr:uid="{00000000-0005-0000-0000-000075300000}"/>
    <cellStyle name="20% - Accent1 2 5 2 2 3 2 6" xfId="12576" xr:uid="{00000000-0005-0000-0000-000076300000}"/>
    <cellStyle name="20% - Accent1 2 5 2 2 3 2 6 2" xfId="12577" xr:uid="{00000000-0005-0000-0000-000077300000}"/>
    <cellStyle name="20% - Accent1 2 5 2 2 3 2 6 2 2" xfId="12578" xr:uid="{00000000-0005-0000-0000-000078300000}"/>
    <cellStyle name="20% - Accent1 2 5 2 2 3 2 6 3" xfId="12579" xr:uid="{00000000-0005-0000-0000-000079300000}"/>
    <cellStyle name="20% - Accent1 2 5 2 2 3 2 7" xfId="12580" xr:uid="{00000000-0005-0000-0000-00007A300000}"/>
    <cellStyle name="20% - Accent1 2 5 2 2 3 2 7 2" xfId="12581" xr:uid="{00000000-0005-0000-0000-00007B300000}"/>
    <cellStyle name="20% - Accent1 2 5 2 2 3 2 8" xfId="12582" xr:uid="{00000000-0005-0000-0000-00007C300000}"/>
    <cellStyle name="20% - Accent1 2 5 2 2 3 2 8 2" xfId="12583" xr:uid="{00000000-0005-0000-0000-00007D300000}"/>
    <cellStyle name="20% - Accent1 2 5 2 2 3 2 9" xfId="12584" xr:uid="{00000000-0005-0000-0000-00007E300000}"/>
    <cellStyle name="20% - Accent1 2 5 2 2 3 3" xfId="12585" xr:uid="{00000000-0005-0000-0000-00007F300000}"/>
    <cellStyle name="20% - Accent1 2 5 2 2 3 3 2" xfId="12586" xr:uid="{00000000-0005-0000-0000-000080300000}"/>
    <cellStyle name="20% - Accent1 2 5 2 2 3 3 2 2" xfId="12587" xr:uid="{00000000-0005-0000-0000-000081300000}"/>
    <cellStyle name="20% - Accent1 2 5 2 2 3 3 2 2 2" xfId="12588" xr:uid="{00000000-0005-0000-0000-000082300000}"/>
    <cellStyle name="20% - Accent1 2 5 2 2 3 3 2 2 2 2" xfId="12589" xr:uid="{00000000-0005-0000-0000-000083300000}"/>
    <cellStyle name="20% - Accent1 2 5 2 2 3 3 2 2 3" xfId="12590" xr:uid="{00000000-0005-0000-0000-000084300000}"/>
    <cellStyle name="20% - Accent1 2 5 2 2 3 3 2 3" xfId="12591" xr:uid="{00000000-0005-0000-0000-000085300000}"/>
    <cellStyle name="20% - Accent1 2 5 2 2 3 3 2 3 2" xfId="12592" xr:uid="{00000000-0005-0000-0000-000086300000}"/>
    <cellStyle name="20% - Accent1 2 5 2 2 3 3 2 4" xfId="12593" xr:uid="{00000000-0005-0000-0000-000087300000}"/>
    <cellStyle name="20% - Accent1 2 5 2 2 3 3 3" xfId="12594" xr:uid="{00000000-0005-0000-0000-000088300000}"/>
    <cellStyle name="20% - Accent1 2 5 2 2 3 3 3 2" xfId="12595" xr:uid="{00000000-0005-0000-0000-000089300000}"/>
    <cellStyle name="20% - Accent1 2 5 2 2 3 3 3 2 2" xfId="12596" xr:uid="{00000000-0005-0000-0000-00008A300000}"/>
    <cellStyle name="20% - Accent1 2 5 2 2 3 3 3 2 2 2" xfId="12597" xr:uid="{00000000-0005-0000-0000-00008B300000}"/>
    <cellStyle name="20% - Accent1 2 5 2 2 3 3 3 2 3" xfId="12598" xr:uid="{00000000-0005-0000-0000-00008C300000}"/>
    <cellStyle name="20% - Accent1 2 5 2 2 3 3 3 3" xfId="12599" xr:uid="{00000000-0005-0000-0000-00008D300000}"/>
    <cellStyle name="20% - Accent1 2 5 2 2 3 3 3 3 2" xfId="12600" xr:uid="{00000000-0005-0000-0000-00008E300000}"/>
    <cellStyle name="20% - Accent1 2 5 2 2 3 3 3 4" xfId="12601" xr:uid="{00000000-0005-0000-0000-00008F300000}"/>
    <cellStyle name="20% - Accent1 2 5 2 2 3 3 4" xfId="12602" xr:uid="{00000000-0005-0000-0000-000090300000}"/>
    <cellStyle name="20% - Accent1 2 5 2 2 3 3 4 2" xfId="12603" xr:uid="{00000000-0005-0000-0000-000091300000}"/>
    <cellStyle name="20% - Accent1 2 5 2 2 3 3 4 2 2" xfId="12604" xr:uid="{00000000-0005-0000-0000-000092300000}"/>
    <cellStyle name="20% - Accent1 2 5 2 2 3 3 4 2 2 2" xfId="12605" xr:uid="{00000000-0005-0000-0000-000093300000}"/>
    <cellStyle name="20% - Accent1 2 5 2 2 3 3 4 2 3" xfId="12606" xr:uid="{00000000-0005-0000-0000-000094300000}"/>
    <cellStyle name="20% - Accent1 2 5 2 2 3 3 4 3" xfId="12607" xr:uid="{00000000-0005-0000-0000-000095300000}"/>
    <cellStyle name="20% - Accent1 2 5 2 2 3 3 4 3 2" xfId="12608" xr:uid="{00000000-0005-0000-0000-000096300000}"/>
    <cellStyle name="20% - Accent1 2 5 2 2 3 3 4 4" xfId="12609" xr:uid="{00000000-0005-0000-0000-000097300000}"/>
    <cellStyle name="20% - Accent1 2 5 2 2 3 3 5" xfId="12610" xr:uid="{00000000-0005-0000-0000-000098300000}"/>
    <cellStyle name="20% - Accent1 2 5 2 2 3 3 5 2" xfId="12611" xr:uid="{00000000-0005-0000-0000-000099300000}"/>
    <cellStyle name="20% - Accent1 2 5 2 2 3 3 5 2 2" xfId="12612" xr:uid="{00000000-0005-0000-0000-00009A300000}"/>
    <cellStyle name="20% - Accent1 2 5 2 2 3 3 5 3" xfId="12613" xr:uid="{00000000-0005-0000-0000-00009B300000}"/>
    <cellStyle name="20% - Accent1 2 5 2 2 3 3 6" xfId="12614" xr:uid="{00000000-0005-0000-0000-00009C300000}"/>
    <cellStyle name="20% - Accent1 2 5 2 2 3 3 6 2" xfId="12615" xr:uid="{00000000-0005-0000-0000-00009D300000}"/>
    <cellStyle name="20% - Accent1 2 5 2 2 3 3 6 2 2" xfId="12616" xr:uid="{00000000-0005-0000-0000-00009E300000}"/>
    <cellStyle name="20% - Accent1 2 5 2 2 3 3 6 3" xfId="12617" xr:uid="{00000000-0005-0000-0000-00009F300000}"/>
    <cellStyle name="20% - Accent1 2 5 2 2 3 3 7" xfId="12618" xr:uid="{00000000-0005-0000-0000-0000A0300000}"/>
    <cellStyle name="20% - Accent1 2 5 2 2 3 3 7 2" xfId="12619" xr:uid="{00000000-0005-0000-0000-0000A1300000}"/>
    <cellStyle name="20% - Accent1 2 5 2 2 3 3 8" xfId="12620" xr:uid="{00000000-0005-0000-0000-0000A2300000}"/>
    <cellStyle name="20% - Accent1 2 5 2 2 3 3 8 2" xfId="12621" xr:uid="{00000000-0005-0000-0000-0000A3300000}"/>
    <cellStyle name="20% - Accent1 2 5 2 2 3 3 9" xfId="12622" xr:uid="{00000000-0005-0000-0000-0000A4300000}"/>
    <cellStyle name="20% - Accent1 2 5 2 2 3 4" xfId="12623" xr:uid="{00000000-0005-0000-0000-0000A5300000}"/>
    <cellStyle name="20% - Accent1 2 5 2 2 3 4 2" xfId="12624" xr:uid="{00000000-0005-0000-0000-0000A6300000}"/>
    <cellStyle name="20% - Accent1 2 5 2 2 3 4 2 2" xfId="12625" xr:uid="{00000000-0005-0000-0000-0000A7300000}"/>
    <cellStyle name="20% - Accent1 2 5 2 2 3 4 2 2 2" xfId="12626" xr:uid="{00000000-0005-0000-0000-0000A8300000}"/>
    <cellStyle name="20% - Accent1 2 5 2 2 3 4 2 3" xfId="12627" xr:uid="{00000000-0005-0000-0000-0000A9300000}"/>
    <cellStyle name="20% - Accent1 2 5 2 2 3 4 3" xfId="12628" xr:uid="{00000000-0005-0000-0000-0000AA300000}"/>
    <cellStyle name="20% - Accent1 2 5 2 2 3 4 3 2" xfId="12629" xr:uid="{00000000-0005-0000-0000-0000AB300000}"/>
    <cellStyle name="20% - Accent1 2 5 2 2 3 4 4" xfId="12630" xr:uid="{00000000-0005-0000-0000-0000AC300000}"/>
    <cellStyle name="20% - Accent1 2 5 2 2 3 5" xfId="12631" xr:uid="{00000000-0005-0000-0000-0000AD300000}"/>
    <cellStyle name="20% - Accent1 2 5 2 2 3 5 2" xfId="12632" xr:uid="{00000000-0005-0000-0000-0000AE300000}"/>
    <cellStyle name="20% - Accent1 2 5 2 2 3 5 2 2" xfId="12633" xr:uid="{00000000-0005-0000-0000-0000AF300000}"/>
    <cellStyle name="20% - Accent1 2 5 2 2 3 5 2 2 2" xfId="12634" xr:uid="{00000000-0005-0000-0000-0000B0300000}"/>
    <cellStyle name="20% - Accent1 2 5 2 2 3 5 2 3" xfId="12635" xr:uid="{00000000-0005-0000-0000-0000B1300000}"/>
    <cellStyle name="20% - Accent1 2 5 2 2 3 5 3" xfId="12636" xr:uid="{00000000-0005-0000-0000-0000B2300000}"/>
    <cellStyle name="20% - Accent1 2 5 2 2 3 5 3 2" xfId="12637" xr:uid="{00000000-0005-0000-0000-0000B3300000}"/>
    <cellStyle name="20% - Accent1 2 5 2 2 3 5 4" xfId="12638" xr:uid="{00000000-0005-0000-0000-0000B4300000}"/>
    <cellStyle name="20% - Accent1 2 5 2 2 3 6" xfId="12639" xr:uid="{00000000-0005-0000-0000-0000B5300000}"/>
    <cellStyle name="20% - Accent1 2 5 2 2 3 6 2" xfId="12640" xr:uid="{00000000-0005-0000-0000-0000B6300000}"/>
    <cellStyle name="20% - Accent1 2 5 2 2 3 6 2 2" xfId="12641" xr:uid="{00000000-0005-0000-0000-0000B7300000}"/>
    <cellStyle name="20% - Accent1 2 5 2 2 3 6 2 2 2" xfId="12642" xr:uid="{00000000-0005-0000-0000-0000B8300000}"/>
    <cellStyle name="20% - Accent1 2 5 2 2 3 6 2 3" xfId="12643" xr:uid="{00000000-0005-0000-0000-0000B9300000}"/>
    <cellStyle name="20% - Accent1 2 5 2 2 3 6 3" xfId="12644" xr:uid="{00000000-0005-0000-0000-0000BA300000}"/>
    <cellStyle name="20% - Accent1 2 5 2 2 3 6 3 2" xfId="12645" xr:uid="{00000000-0005-0000-0000-0000BB300000}"/>
    <cellStyle name="20% - Accent1 2 5 2 2 3 6 4" xfId="12646" xr:uid="{00000000-0005-0000-0000-0000BC300000}"/>
    <cellStyle name="20% - Accent1 2 5 2 2 3 7" xfId="12647" xr:uid="{00000000-0005-0000-0000-0000BD300000}"/>
    <cellStyle name="20% - Accent1 2 5 2 2 3 7 2" xfId="12648" xr:uid="{00000000-0005-0000-0000-0000BE300000}"/>
    <cellStyle name="20% - Accent1 2 5 2 2 3 7 2 2" xfId="12649" xr:uid="{00000000-0005-0000-0000-0000BF300000}"/>
    <cellStyle name="20% - Accent1 2 5 2 2 3 7 3" xfId="12650" xr:uid="{00000000-0005-0000-0000-0000C0300000}"/>
    <cellStyle name="20% - Accent1 2 5 2 2 3 8" xfId="12651" xr:uid="{00000000-0005-0000-0000-0000C1300000}"/>
    <cellStyle name="20% - Accent1 2 5 2 2 3 8 2" xfId="12652" xr:uid="{00000000-0005-0000-0000-0000C2300000}"/>
    <cellStyle name="20% - Accent1 2 5 2 2 3 8 2 2" xfId="12653" xr:uid="{00000000-0005-0000-0000-0000C3300000}"/>
    <cellStyle name="20% - Accent1 2 5 2 2 3 8 3" xfId="12654" xr:uid="{00000000-0005-0000-0000-0000C4300000}"/>
    <cellStyle name="20% - Accent1 2 5 2 2 3 9" xfId="12655" xr:uid="{00000000-0005-0000-0000-0000C5300000}"/>
    <cellStyle name="20% - Accent1 2 5 2 2 3 9 2" xfId="12656" xr:uid="{00000000-0005-0000-0000-0000C6300000}"/>
    <cellStyle name="20% - Accent1 2 5 2 2 4" xfId="12657" xr:uid="{00000000-0005-0000-0000-0000C7300000}"/>
    <cellStyle name="20% - Accent1 2 5 2 2 4 10" xfId="12658" xr:uid="{00000000-0005-0000-0000-0000C8300000}"/>
    <cellStyle name="20% - Accent1 2 5 2 2 4 10 2" xfId="12659" xr:uid="{00000000-0005-0000-0000-0000C9300000}"/>
    <cellStyle name="20% - Accent1 2 5 2 2 4 11" xfId="12660" xr:uid="{00000000-0005-0000-0000-0000CA300000}"/>
    <cellStyle name="20% - Accent1 2 5 2 2 4 2" xfId="12661" xr:uid="{00000000-0005-0000-0000-0000CB300000}"/>
    <cellStyle name="20% - Accent1 2 5 2 2 4 2 2" xfId="12662" xr:uid="{00000000-0005-0000-0000-0000CC300000}"/>
    <cellStyle name="20% - Accent1 2 5 2 2 4 2 2 2" xfId="12663" xr:uid="{00000000-0005-0000-0000-0000CD300000}"/>
    <cellStyle name="20% - Accent1 2 5 2 2 4 2 2 2 2" xfId="12664" xr:uid="{00000000-0005-0000-0000-0000CE300000}"/>
    <cellStyle name="20% - Accent1 2 5 2 2 4 2 2 2 2 2" xfId="12665" xr:uid="{00000000-0005-0000-0000-0000CF300000}"/>
    <cellStyle name="20% - Accent1 2 5 2 2 4 2 2 2 3" xfId="12666" xr:uid="{00000000-0005-0000-0000-0000D0300000}"/>
    <cellStyle name="20% - Accent1 2 5 2 2 4 2 2 3" xfId="12667" xr:uid="{00000000-0005-0000-0000-0000D1300000}"/>
    <cellStyle name="20% - Accent1 2 5 2 2 4 2 2 3 2" xfId="12668" xr:uid="{00000000-0005-0000-0000-0000D2300000}"/>
    <cellStyle name="20% - Accent1 2 5 2 2 4 2 2 4" xfId="12669" xr:uid="{00000000-0005-0000-0000-0000D3300000}"/>
    <cellStyle name="20% - Accent1 2 5 2 2 4 2 3" xfId="12670" xr:uid="{00000000-0005-0000-0000-0000D4300000}"/>
    <cellStyle name="20% - Accent1 2 5 2 2 4 2 3 2" xfId="12671" xr:uid="{00000000-0005-0000-0000-0000D5300000}"/>
    <cellStyle name="20% - Accent1 2 5 2 2 4 2 3 2 2" xfId="12672" xr:uid="{00000000-0005-0000-0000-0000D6300000}"/>
    <cellStyle name="20% - Accent1 2 5 2 2 4 2 3 2 2 2" xfId="12673" xr:uid="{00000000-0005-0000-0000-0000D7300000}"/>
    <cellStyle name="20% - Accent1 2 5 2 2 4 2 3 2 3" xfId="12674" xr:uid="{00000000-0005-0000-0000-0000D8300000}"/>
    <cellStyle name="20% - Accent1 2 5 2 2 4 2 3 3" xfId="12675" xr:uid="{00000000-0005-0000-0000-0000D9300000}"/>
    <cellStyle name="20% - Accent1 2 5 2 2 4 2 3 3 2" xfId="12676" xr:uid="{00000000-0005-0000-0000-0000DA300000}"/>
    <cellStyle name="20% - Accent1 2 5 2 2 4 2 3 4" xfId="12677" xr:uid="{00000000-0005-0000-0000-0000DB300000}"/>
    <cellStyle name="20% - Accent1 2 5 2 2 4 2 4" xfId="12678" xr:uid="{00000000-0005-0000-0000-0000DC300000}"/>
    <cellStyle name="20% - Accent1 2 5 2 2 4 2 4 2" xfId="12679" xr:uid="{00000000-0005-0000-0000-0000DD300000}"/>
    <cellStyle name="20% - Accent1 2 5 2 2 4 2 4 2 2" xfId="12680" xr:uid="{00000000-0005-0000-0000-0000DE300000}"/>
    <cellStyle name="20% - Accent1 2 5 2 2 4 2 4 2 2 2" xfId="12681" xr:uid="{00000000-0005-0000-0000-0000DF300000}"/>
    <cellStyle name="20% - Accent1 2 5 2 2 4 2 4 2 3" xfId="12682" xr:uid="{00000000-0005-0000-0000-0000E0300000}"/>
    <cellStyle name="20% - Accent1 2 5 2 2 4 2 4 3" xfId="12683" xr:uid="{00000000-0005-0000-0000-0000E1300000}"/>
    <cellStyle name="20% - Accent1 2 5 2 2 4 2 4 3 2" xfId="12684" xr:uid="{00000000-0005-0000-0000-0000E2300000}"/>
    <cellStyle name="20% - Accent1 2 5 2 2 4 2 4 4" xfId="12685" xr:uid="{00000000-0005-0000-0000-0000E3300000}"/>
    <cellStyle name="20% - Accent1 2 5 2 2 4 2 5" xfId="12686" xr:uid="{00000000-0005-0000-0000-0000E4300000}"/>
    <cellStyle name="20% - Accent1 2 5 2 2 4 2 5 2" xfId="12687" xr:uid="{00000000-0005-0000-0000-0000E5300000}"/>
    <cellStyle name="20% - Accent1 2 5 2 2 4 2 5 2 2" xfId="12688" xr:uid="{00000000-0005-0000-0000-0000E6300000}"/>
    <cellStyle name="20% - Accent1 2 5 2 2 4 2 5 3" xfId="12689" xr:uid="{00000000-0005-0000-0000-0000E7300000}"/>
    <cellStyle name="20% - Accent1 2 5 2 2 4 2 6" xfId="12690" xr:uid="{00000000-0005-0000-0000-0000E8300000}"/>
    <cellStyle name="20% - Accent1 2 5 2 2 4 2 6 2" xfId="12691" xr:uid="{00000000-0005-0000-0000-0000E9300000}"/>
    <cellStyle name="20% - Accent1 2 5 2 2 4 2 6 2 2" xfId="12692" xr:uid="{00000000-0005-0000-0000-0000EA300000}"/>
    <cellStyle name="20% - Accent1 2 5 2 2 4 2 6 3" xfId="12693" xr:uid="{00000000-0005-0000-0000-0000EB300000}"/>
    <cellStyle name="20% - Accent1 2 5 2 2 4 2 7" xfId="12694" xr:uid="{00000000-0005-0000-0000-0000EC300000}"/>
    <cellStyle name="20% - Accent1 2 5 2 2 4 2 7 2" xfId="12695" xr:uid="{00000000-0005-0000-0000-0000ED300000}"/>
    <cellStyle name="20% - Accent1 2 5 2 2 4 2 8" xfId="12696" xr:uid="{00000000-0005-0000-0000-0000EE300000}"/>
    <cellStyle name="20% - Accent1 2 5 2 2 4 2 8 2" xfId="12697" xr:uid="{00000000-0005-0000-0000-0000EF300000}"/>
    <cellStyle name="20% - Accent1 2 5 2 2 4 2 9" xfId="12698" xr:uid="{00000000-0005-0000-0000-0000F0300000}"/>
    <cellStyle name="20% - Accent1 2 5 2 2 4 3" xfId="12699" xr:uid="{00000000-0005-0000-0000-0000F1300000}"/>
    <cellStyle name="20% - Accent1 2 5 2 2 4 3 2" xfId="12700" xr:uid="{00000000-0005-0000-0000-0000F2300000}"/>
    <cellStyle name="20% - Accent1 2 5 2 2 4 3 2 2" xfId="12701" xr:uid="{00000000-0005-0000-0000-0000F3300000}"/>
    <cellStyle name="20% - Accent1 2 5 2 2 4 3 2 2 2" xfId="12702" xr:uid="{00000000-0005-0000-0000-0000F4300000}"/>
    <cellStyle name="20% - Accent1 2 5 2 2 4 3 2 2 2 2" xfId="12703" xr:uid="{00000000-0005-0000-0000-0000F5300000}"/>
    <cellStyle name="20% - Accent1 2 5 2 2 4 3 2 2 3" xfId="12704" xr:uid="{00000000-0005-0000-0000-0000F6300000}"/>
    <cellStyle name="20% - Accent1 2 5 2 2 4 3 2 3" xfId="12705" xr:uid="{00000000-0005-0000-0000-0000F7300000}"/>
    <cellStyle name="20% - Accent1 2 5 2 2 4 3 2 3 2" xfId="12706" xr:uid="{00000000-0005-0000-0000-0000F8300000}"/>
    <cellStyle name="20% - Accent1 2 5 2 2 4 3 2 4" xfId="12707" xr:uid="{00000000-0005-0000-0000-0000F9300000}"/>
    <cellStyle name="20% - Accent1 2 5 2 2 4 3 3" xfId="12708" xr:uid="{00000000-0005-0000-0000-0000FA300000}"/>
    <cellStyle name="20% - Accent1 2 5 2 2 4 3 3 2" xfId="12709" xr:uid="{00000000-0005-0000-0000-0000FB300000}"/>
    <cellStyle name="20% - Accent1 2 5 2 2 4 3 3 2 2" xfId="12710" xr:uid="{00000000-0005-0000-0000-0000FC300000}"/>
    <cellStyle name="20% - Accent1 2 5 2 2 4 3 3 2 2 2" xfId="12711" xr:uid="{00000000-0005-0000-0000-0000FD300000}"/>
    <cellStyle name="20% - Accent1 2 5 2 2 4 3 3 2 3" xfId="12712" xr:uid="{00000000-0005-0000-0000-0000FE300000}"/>
    <cellStyle name="20% - Accent1 2 5 2 2 4 3 3 3" xfId="12713" xr:uid="{00000000-0005-0000-0000-0000FF300000}"/>
    <cellStyle name="20% - Accent1 2 5 2 2 4 3 3 3 2" xfId="12714" xr:uid="{00000000-0005-0000-0000-000000310000}"/>
    <cellStyle name="20% - Accent1 2 5 2 2 4 3 3 4" xfId="12715" xr:uid="{00000000-0005-0000-0000-000001310000}"/>
    <cellStyle name="20% - Accent1 2 5 2 2 4 3 4" xfId="12716" xr:uid="{00000000-0005-0000-0000-000002310000}"/>
    <cellStyle name="20% - Accent1 2 5 2 2 4 3 4 2" xfId="12717" xr:uid="{00000000-0005-0000-0000-000003310000}"/>
    <cellStyle name="20% - Accent1 2 5 2 2 4 3 4 2 2" xfId="12718" xr:uid="{00000000-0005-0000-0000-000004310000}"/>
    <cellStyle name="20% - Accent1 2 5 2 2 4 3 4 2 2 2" xfId="12719" xr:uid="{00000000-0005-0000-0000-000005310000}"/>
    <cellStyle name="20% - Accent1 2 5 2 2 4 3 4 2 3" xfId="12720" xr:uid="{00000000-0005-0000-0000-000006310000}"/>
    <cellStyle name="20% - Accent1 2 5 2 2 4 3 4 3" xfId="12721" xr:uid="{00000000-0005-0000-0000-000007310000}"/>
    <cellStyle name="20% - Accent1 2 5 2 2 4 3 4 3 2" xfId="12722" xr:uid="{00000000-0005-0000-0000-000008310000}"/>
    <cellStyle name="20% - Accent1 2 5 2 2 4 3 4 4" xfId="12723" xr:uid="{00000000-0005-0000-0000-000009310000}"/>
    <cellStyle name="20% - Accent1 2 5 2 2 4 3 5" xfId="12724" xr:uid="{00000000-0005-0000-0000-00000A310000}"/>
    <cellStyle name="20% - Accent1 2 5 2 2 4 3 5 2" xfId="12725" xr:uid="{00000000-0005-0000-0000-00000B310000}"/>
    <cellStyle name="20% - Accent1 2 5 2 2 4 3 5 2 2" xfId="12726" xr:uid="{00000000-0005-0000-0000-00000C310000}"/>
    <cellStyle name="20% - Accent1 2 5 2 2 4 3 5 3" xfId="12727" xr:uid="{00000000-0005-0000-0000-00000D310000}"/>
    <cellStyle name="20% - Accent1 2 5 2 2 4 3 6" xfId="12728" xr:uid="{00000000-0005-0000-0000-00000E310000}"/>
    <cellStyle name="20% - Accent1 2 5 2 2 4 3 6 2" xfId="12729" xr:uid="{00000000-0005-0000-0000-00000F310000}"/>
    <cellStyle name="20% - Accent1 2 5 2 2 4 3 6 2 2" xfId="12730" xr:uid="{00000000-0005-0000-0000-000010310000}"/>
    <cellStyle name="20% - Accent1 2 5 2 2 4 3 6 3" xfId="12731" xr:uid="{00000000-0005-0000-0000-000011310000}"/>
    <cellStyle name="20% - Accent1 2 5 2 2 4 3 7" xfId="12732" xr:uid="{00000000-0005-0000-0000-000012310000}"/>
    <cellStyle name="20% - Accent1 2 5 2 2 4 3 7 2" xfId="12733" xr:uid="{00000000-0005-0000-0000-000013310000}"/>
    <cellStyle name="20% - Accent1 2 5 2 2 4 3 8" xfId="12734" xr:uid="{00000000-0005-0000-0000-000014310000}"/>
    <cellStyle name="20% - Accent1 2 5 2 2 4 3 8 2" xfId="12735" xr:uid="{00000000-0005-0000-0000-000015310000}"/>
    <cellStyle name="20% - Accent1 2 5 2 2 4 3 9" xfId="12736" xr:uid="{00000000-0005-0000-0000-000016310000}"/>
    <cellStyle name="20% - Accent1 2 5 2 2 4 4" xfId="12737" xr:uid="{00000000-0005-0000-0000-000017310000}"/>
    <cellStyle name="20% - Accent1 2 5 2 2 4 4 2" xfId="12738" xr:uid="{00000000-0005-0000-0000-000018310000}"/>
    <cellStyle name="20% - Accent1 2 5 2 2 4 4 2 2" xfId="12739" xr:uid="{00000000-0005-0000-0000-000019310000}"/>
    <cellStyle name="20% - Accent1 2 5 2 2 4 4 2 2 2" xfId="12740" xr:uid="{00000000-0005-0000-0000-00001A310000}"/>
    <cellStyle name="20% - Accent1 2 5 2 2 4 4 2 3" xfId="12741" xr:uid="{00000000-0005-0000-0000-00001B310000}"/>
    <cellStyle name="20% - Accent1 2 5 2 2 4 4 3" xfId="12742" xr:uid="{00000000-0005-0000-0000-00001C310000}"/>
    <cellStyle name="20% - Accent1 2 5 2 2 4 4 3 2" xfId="12743" xr:uid="{00000000-0005-0000-0000-00001D310000}"/>
    <cellStyle name="20% - Accent1 2 5 2 2 4 4 4" xfId="12744" xr:uid="{00000000-0005-0000-0000-00001E310000}"/>
    <cellStyle name="20% - Accent1 2 5 2 2 4 5" xfId="12745" xr:uid="{00000000-0005-0000-0000-00001F310000}"/>
    <cellStyle name="20% - Accent1 2 5 2 2 4 5 2" xfId="12746" xr:uid="{00000000-0005-0000-0000-000020310000}"/>
    <cellStyle name="20% - Accent1 2 5 2 2 4 5 2 2" xfId="12747" xr:uid="{00000000-0005-0000-0000-000021310000}"/>
    <cellStyle name="20% - Accent1 2 5 2 2 4 5 2 2 2" xfId="12748" xr:uid="{00000000-0005-0000-0000-000022310000}"/>
    <cellStyle name="20% - Accent1 2 5 2 2 4 5 2 3" xfId="12749" xr:uid="{00000000-0005-0000-0000-000023310000}"/>
    <cellStyle name="20% - Accent1 2 5 2 2 4 5 3" xfId="12750" xr:uid="{00000000-0005-0000-0000-000024310000}"/>
    <cellStyle name="20% - Accent1 2 5 2 2 4 5 3 2" xfId="12751" xr:uid="{00000000-0005-0000-0000-000025310000}"/>
    <cellStyle name="20% - Accent1 2 5 2 2 4 5 4" xfId="12752" xr:uid="{00000000-0005-0000-0000-000026310000}"/>
    <cellStyle name="20% - Accent1 2 5 2 2 4 6" xfId="12753" xr:uid="{00000000-0005-0000-0000-000027310000}"/>
    <cellStyle name="20% - Accent1 2 5 2 2 4 6 2" xfId="12754" xr:uid="{00000000-0005-0000-0000-000028310000}"/>
    <cellStyle name="20% - Accent1 2 5 2 2 4 6 2 2" xfId="12755" xr:uid="{00000000-0005-0000-0000-000029310000}"/>
    <cellStyle name="20% - Accent1 2 5 2 2 4 6 2 2 2" xfId="12756" xr:uid="{00000000-0005-0000-0000-00002A310000}"/>
    <cellStyle name="20% - Accent1 2 5 2 2 4 6 2 3" xfId="12757" xr:uid="{00000000-0005-0000-0000-00002B310000}"/>
    <cellStyle name="20% - Accent1 2 5 2 2 4 6 3" xfId="12758" xr:uid="{00000000-0005-0000-0000-00002C310000}"/>
    <cellStyle name="20% - Accent1 2 5 2 2 4 6 3 2" xfId="12759" xr:uid="{00000000-0005-0000-0000-00002D310000}"/>
    <cellStyle name="20% - Accent1 2 5 2 2 4 6 4" xfId="12760" xr:uid="{00000000-0005-0000-0000-00002E310000}"/>
    <cellStyle name="20% - Accent1 2 5 2 2 4 7" xfId="12761" xr:uid="{00000000-0005-0000-0000-00002F310000}"/>
    <cellStyle name="20% - Accent1 2 5 2 2 4 7 2" xfId="12762" xr:uid="{00000000-0005-0000-0000-000030310000}"/>
    <cellStyle name="20% - Accent1 2 5 2 2 4 7 2 2" xfId="12763" xr:uid="{00000000-0005-0000-0000-000031310000}"/>
    <cellStyle name="20% - Accent1 2 5 2 2 4 7 3" xfId="12764" xr:uid="{00000000-0005-0000-0000-000032310000}"/>
    <cellStyle name="20% - Accent1 2 5 2 2 4 8" xfId="12765" xr:uid="{00000000-0005-0000-0000-000033310000}"/>
    <cellStyle name="20% - Accent1 2 5 2 2 4 8 2" xfId="12766" xr:uid="{00000000-0005-0000-0000-000034310000}"/>
    <cellStyle name="20% - Accent1 2 5 2 2 4 8 2 2" xfId="12767" xr:uid="{00000000-0005-0000-0000-000035310000}"/>
    <cellStyle name="20% - Accent1 2 5 2 2 4 8 3" xfId="12768" xr:uid="{00000000-0005-0000-0000-000036310000}"/>
    <cellStyle name="20% - Accent1 2 5 2 2 4 9" xfId="12769" xr:uid="{00000000-0005-0000-0000-000037310000}"/>
    <cellStyle name="20% - Accent1 2 5 2 2 4 9 2" xfId="12770" xr:uid="{00000000-0005-0000-0000-000038310000}"/>
    <cellStyle name="20% - Accent1 2 5 2 2 5" xfId="12771" xr:uid="{00000000-0005-0000-0000-000039310000}"/>
    <cellStyle name="20% - Accent1 2 5 2 2 5 2" xfId="12772" xr:uid="{00000000-0005-0000-0000-00003A310000}"/>
    <cellStyle name="20% - Accent1 2 5 2 2 5 2 2" xfId="12773" xr:uid="{00000000-0005-0000-0000-00003B310000}"/>
    <cellStyle name="20% - Accent1 2 5 2 2 5 2 2 2" xfId="12774" xr:uid="{00000000-0005-0000-0000-00003C310000}"/>
    <cellStyle name="20% - Accent1 2 5 2 2 5 2 2 2 2" xfId="12775" xr:uid="{00000000-0005-0000-0000-00003D310000}"/>
    <cellStyle name="20% - Accent1 2 5 2 2 5 2 2 3" xfId="12776" xr:uid="{00000000-0005-0000-0000-00003E310000}"/>
    <cellStyle name="20% - Accent1 2 5 2 2 5 2 3" xfId="12777" xr:uid="{00000000-0005-0000-0000-00003F310000}"/>
    <cellStyle name="20% - Accent1 2 5 2 2 5 2 3 2" xfId="12778" xr:uid="{00000000-0005-0000-0000-000040310000}"/>
    <cellStyle name="20% - Accent1 2 5 2 2 5 2 4" xfId="12779" xr:uid="{00000000-0005-0000-0000-000041310000}"/>
    <cellStyle name="20% - Accent1 2 5 2 2 5 3" xfId="12780" xr:uid="{00000000-0005-0000-0000-000042310000}"/>
    <cellStyle name="20% - Accent1 2 5 2 2 5 3 2" xfId="12781" xr:uid="{00000000-0005-0000-0000-000043310000}"/>
    <cellStyle name="20% - Accent1 2 5 2 2 5 3 2 2" xfId="12782" xr:uid="{00000000-0005-0000-0000-000044310000}"/>
    <cellStyle name="20% - Accent1 2 5 2 2 5 3 2 2 2" xfId="12783" xr:uid="{00000000-0005-0000-0000-000045310000}"/>
    <cellStyle name="20% - Accent1 2 5 2 2 5 3 2 3" xfId="12784" xr:uid="{00000000-0005-0000-0000-000046310000}"/>
    <cellStyle name="20% - Accent1 2 5 2 2 5 3 3" xfId="12785" xr:uid="{00000000-0005-0000-0000-000047310000}"/>
    <cellStyle name="20% - Accent1 2 5 2 2 5 3 3 2" xfId="12786" xr:uid="{00000000-0005-0000-0000-000048310000}"/>
    <cellStyle name="20% - Accent1 2 5 2 2 5 3 4" xfId="12787" xr:uid="{00000000-0005-0000-0000-000049310000}"/>
    <cellStyle name="20% - Accent1 2 5 2 2 5 4" xfId="12788" xr:uid="{00000000-0005-0000-0000-00004A310000}"/>
    <cellStyle name="20% - Accent1 2 5 2 2 5 4 2" xfId="12789" xr:uid="{00000000-0005-0000-0000-00004B310000}"/>
    <cellStyle name="20% - Accent1 2 5 2 2 5 4 2 2" xfId="12790" xr:uid="{00000000-0005-0000-0000-00004C310000}"/>
    <cellStyle name="20% - Accent1 2 5 2 2 5 4 2 2 2" xfId="12791" xr:uid="{00000000-0005-0000-0000-00004D310000}"/>
    <cellStyle name="20% - Accent1 2 5 2 2 5 4 2 3" xfId="12792" xr:uid="{00000000-0005-0000-0000-00004E310000}"/>
    <cellStyle name="20% - Accent1 2 5 2 2 5 4 3" xfId="12793" xr:uid="{00000000-0005-0000-0000-00004F310000}"/>
    <cellStyle name="20% - Accent1 2 5 2 2 5 4 3 2" xfId="12794" xr:uid="{00000000-0005-0000-0000-000050310000}"/>
    <cellStyle name="20% - Accent1 2 5 2 2 5 4 4" xfId="12795" xr:uid="{00000000-0005-0000-0000-000051310000}"/>
    <cellStyle name="20% - Accent1 2 5 2 2 5 5" xfId="12796" xr:uid="{00000000-0005-0000-0000-000052310000}"/>
    <cellStyle name="20% - Accent1 2 5 2 2 5 5 2" xfId="12797" xr:uid="{00000000-0005-0000-0000-000053310000}"/>
    <cellStyle name="20% - Accent1 2 5 2 2 5 5 2 2" xfId="12798" xr:uid="{00000000-0005-0000-0000-000054310000}"/>
    <cellStyle name="20% - Accent1 2 5 2 2 5 5 3" xfId="12799" xr:uid="{00000000-0005-0000-0000-000055310000}"/>
    <cellStyle name="20% - Accent1 2 5 2 2 5 6" xfId="12800" xr:uid="{00000000-0005-0000-0000-000056310000}"/>
    <cellStyle name="20% - Accent1 2 5 2 2 5 6 2" xfId="12801" xr:uid="{00000000-0005-0000-0000-000057310000}"/>
    <cellStyle name="20% - Accent1 2 5 2 2 5 6 2 2" xfId="12802" xr:uid="{00000000-0005-0000-0000-000058310000}"/>
    <cellStyle name="20% - Accent1 2 5 2 2 5 6 3" xfId="12803" xr:uid="{00000000-0005-0000-0000-000059310000}"/>
    <cellStyle name="20% - Accent1 2 5 2 2 5 7" xfId="12804" xr:uid="{00000000-0005-0000-0000-00005A310000}"/>
    <cellStyle name="20% - Accent1 2 5 2 2 5 7 2" xfId="12805" xr:uid="{00000000-0005-0000-0000-00005B310000}"/>
    <cellStyle name="20% - Accent1 2 5 2 2 5 8" xfId="12806" xr:uid="{00000000-0005-0000-0000-00005C310000}"/>
    <cellStyle name="20% - Accent1 2 5 2 2 5 8 2" xfId="12807" xr:uid="{00000000-0005-0000-0000-00005D310000}"/>
    <cellStyle name="20% - Accent1 2 5 2 2 5 9" xfId="12808" xr:uid="{00000000-0005-0000-0000-00005E310000}"/>
    <cellStyle name="20% - Accent1 2 5 2 2 6" xfId="12809" xr:uid="{00000000-0005-0000-0000-00005F310000}"/>
    <cellStyle name="20% - Accent1 2 5 2 2 6 2" xfId="12810" xr:uid="{00000000-0005-0000-0000-000060310000}"/>
    <cellStyle name="20% - Accent1 2 5 2 2 6 2 2" xfId="12811" xr:uid="{00000000-0005-0000-0000-000061310000}"/>
    <cellStyle name="20% - Accent1 2 5 2 2 6 2 2 2" xfId="12812" xr:uid="{00000000-0005-0000-0000-000062310000}"/>
    <cellStyle name="20% - Accent1 2 5 2 2 6 2 2 2 2" xfId="12813" xr:uid="{00000000-0005-0000-0000-000063310000}"/>
    <cellStyle name="20% - Accent1 2 5 2 2 6 2 2 3" xfId="12814" xr:uid="{00000000-0005-0000-0000-000064310000}"/>
    <cellStyle name="20% - Accent1 2 5 2 2 6 2 3" xfId="12815" xr:uid="{00000000-0005-0000-0000-000065310000}"/>
    <cellStyle name="20% - Accent1 2 5 2 2 6 2 3 2" xfId="12816" xr:uid="{00000000-0005-0000-0000-000066310000}"/>
    <cellStyle name="20% - Accent1 2 5 2 2 6 2 4" xfId="12817" xr:uid="{00000000-0005-0000-0000-000067310000}"/>
    <cellStyle name="20% - Accent1 2 5 2 2 6 3" xfId="12818" xr:uid="{00000000-0005-0000-0000-000068310000}"/>
    <cellStyle name="20% - Accent1 2 5 2 2 6 3 2" xfId="12819" xr:uid="{00000000-0005-0000-0000-000069310000}"/>
    <cellStyle name="20% - Accent1 2 5 2 2 6 3 2 2" xfId="12820" xr:uid="{00000000-0005-0000-0000-00006A310000}"/>
    <cellStyle name="20% - Accent1 2 5 2 2 6 3 2 2 2" xfId="12821" xr:uid="{00000000-0005-0000-0000-00006B310000}"/>
    <cellStyle name="20% - Accent1 2 5 2 2 6 3 2 3" xfId="12822" xr:uid="{00000000-0005-0000-0000-00006C310000}"/>
    <cellStyle name="20% - Accent1 2 5 2 2 6 3 3" xfId="12823" xr:uid="{00000000-0005-0000-0000-00006D310000}"/>
    <cellStyle name="20% - Accent1 2 5 2 2 6 3 3 2" xfId="12824" xr:uid="{00000000-0005-0000-0000-00006E310000}"/>
    <cellStyle name="20% - Accent1 2 5 2 2 6 3 4" xfId="12825" xr:uid="{00000000-0005-0000-0000-00006F310000}"/>
    <cellStyle name="20% - Accent1 2 5 2 2 6 4" xfId="12826" xr:uid="{00000000-0005-0000-0000-000070310000}"/>
    <cellStyle name="20% - Accent1 2 5 2 2 6 4 2" xfId="12827" xr:uid="{00000000-0005-0000-0000-000071310000}"/>
    <cellStyle name="20% - Accent1 2 5 2 2 6 4 2 2" xfId="12828" xr:uid="{00000000-0005-0000-0000-000072310000}"/>
    <cellStyle name="20% - Accent1 2 5 2 2 6 4 2 2 2" xfId="12829" xr:uid="{00000000-0005-0000-0000-000073310000}"/>
    <cellStyle name="20% - Accent1 2 5 2 2 6 4 2 3" xfId="12830" xr:uid="{00000000-0005-0000-0000-000074310000}"/>
    <cellStyle name="20% - Accent1 2 5 2 2 6 4 3" xfId="12831" xr:uid="{00000000-0005-0000-0000-000075310000}"/>
    <cellStyle name="20% - Accent1 2 5 2 2 6 4 3 2" xfId="12832" xr:uid="{00000000-0005-0000-0000-000076310000}"/>
    <cellStyle name="20% - Accent1 2 5 2 2 6 4 4" xfId="12833" xr:uid="{00000000-0005-0000-0000-000077310000}"/>
    <cellStyle name="20% - Accent1 2 5 2 2 6 5" xfId="12834" xr:uid="{00000000-0005-0000-0000-000078310000}"/>
    <cellStyle name="20% - Accent1 2 5 2 2 6 5 2" xfId="12835" xr:uid="{00000000-0005-0000-0000-000079310000}"/>
    <cellStyle name="20% - Accent1 2 5 2 2 6 5 2 2" xfId="12836" xr:uid="{00000000-0005-0000-0000-00007A310000}"/>
    <cellStyle name="20% - Accent1 2 5 2 2 6 5 3" xfId="12837" xr:uid="{00000000-0005-0000-0000-00007B310000}"/>
    <cellStyle name="20% - Accent1 2 5 2 2 6 6" xfId="12838" xr:uid="{00000000-0005-0000-0000-00007C310000}"/>
    <cellStyle name="20% - Accent1 2 5 2 2 6 6 2" xfId="12839" xr:uid="{00000000-0005-0000-0000-00007D310000}"/>
    <cellStyle name="20% - Accent1 2 5 2 2 6 6 2 2" xfId="12840" xr:uid="{00000000-0005-0000-0000-00007E310000}"/>
    <cellStyle name="20% - Accent1 2 5 2 2 6 6 3" xfId="12841" xr:uid="{00000000-0005-0000-0000-00007F310000}"/>
    <cellStyle name="20% - Accent1 2 5 2 2 6 7" xfId="12842" xr:uid="{00000000-0005-0000-0000-000080310000}"/>
    <cellStyle name="20% - Accent1 2 5 2 2 6 7 2" xfId="12843" xr:uid="{00000000-0005-0000-0000-000081310000}"/>
    <cellStyle name="20% - Accent1 2 5 2 2 6 8" xfId="12844" xr:uid="{00000000-0005-0000-0000-000082310000}"/>
    <cellStyle name="20% - Accent1 2 5 2 2 6 8 2" xfId="12845" xr:uid="{00000000-0005-0000-0000-000083310000}"/>
    <cellStyle name="20% - Accent1 2 5 2 2 6 9" xfId="12846" xr:uid="{00000000-0005-0000-0000-000084310000}"/>
    <cellStyle name="20% - Accent1 2 5 2 2 7" xfId="12847" xr:uid="{00000000-0005-0000-0000-000085310000}"/>
    <cellStyle name="20% - Accent1 2 5 2 2 7 2" xfId="12848" xr:uid="{00000000-0005-0000-0000-000086310000}"/>
    <cellStyle name="20% - Accent1 2 5 2 2 7 2 2" xfId="12849" xr:uid="{00000000-0005-0000-0000-000087310000}"/>
    <cellStyle name="20% - Accent1 2 5 2 2 7 2 2 2" xfId="12850" xr:uid="{00000000-0005-0000-0000-000088310000}"/>
    <cellStyle name="20% - Accent1 2 5 2 2 7 2 3" xfId="12851" xr:uid="{00000000-0005-0000-0000-000089310000}"/>
    <cellStyle name="20% - Accent1 2 5 2 2 7 3" xfId="12852" xr:uid="{00000000-0005-0000-0000-00008A310000}"/>
    <cellStyle name="20% - Accent1 2 5 2 2 7 3 2" xfId="12853" xr:uid="{00000000-0005-0000-0000-00008B310000}"/>
    <cellStyle name="20% - Accent1 2 5 2 2 7 4" xfId="12854" xr:uid="{00000000-0005-0000-0000-00008C310000}"/>
    <cellStyle name="20% - Accent1 2 5 2 2 8" xfId="12855" xr:uid="{00000000-0005-0000-0000-00008D310000}"/>
    <cellStyle name="20% - Accent1 2 5 2 2 8 2" xfId="12856" xr:uid="{00000000-0005-0000-0000-00008E310000}"/>
    <cellStyle name="20% - Accent1 2 5 2 2 8 2 2" xfId="12857" xr:uid="{00000000-0005-0000-0000-00008F310000}"/>
    <cellStyle name="20% - Accent1 2 5 2 2 8 2 2 2" xfId="12858" xr:uid="{00000000-0005-0000-0000-000090310000}"/>
    <cellStyle name="20% - Accent1 2 5 2 2 8 2 3" xfId="12859" xr:uid="{00000000-0005-0000-0000-000091310000}"/>
    <cellStyle name="20% - Accent1 2 5 2 2 8 3" xfId="12860" xr:uid="{00000000-0005-0000-0000-000092310000}"/>
    <cellStyle name="20% - Accent1 2 5 2 2 8 3 2" xfId="12861" xr:uid="{00000000-0005-0000-0000-000093310000}"/>
    <cellStyle name="20% - Accent1 2 5 2 2 8 4" xfId="12862" xr:uid="{00000000-0005-0000-0000-000094310000}"/>
    <cellStyle name="20% - Accent1 2 5 2 2 9" xfId="12863" xr:uid="{00000000-0005-0000-0000-000095310000}"/>
    <cellStyle name="20% - Accent1 2 5 2 2 9 2" xfId="12864" xr:uid="{00000000-0005-0000-0000-000096310000}"/>
    <cellStyle name="20% - Accent1 2 5 2 2 9 2 2" xfId="12865" xr:uid="{00000000-0005-0000-0000-000097310000}"/>
    <cellStyle name="20% - Accent1 2 5 2 2 9 2 2 2" xfId="12866" xr:uid="{00000000-0005-0000-0000-000098310000}"/>
    <cellStyle name="20% - Accent1 2 5 2 2 9 2 3" xfId="12867" xr:uid="{00000000-0005-0000-0000-000099310000}"/>
    <cellStyle name="20% - Accent1 2 5 2 2 9 3" xfId="12868" xr:uid="{00000000-0005-0000-0000-00009A310000}"/>
    <cellStyle name="20% - Accent1 2 5 2 2 9 3 2" xfId="12869" xr:uid="{00000000-0005-0000-0000-00009B310000}"/>
    <cellStyle name="20% - Accent1 2 5 2 2 9 4" xfId="12870" xr:uid="{00000000-0005-0000-0000-00009C310000}"/>
    <cellStyle name="20% - Accent1 2 5 2 3" xfId="12871" xr:uid="{00000000-0005-0000-0000-00009D310000}"/>
    <cellStyle name="20% - Accent1 2 5 2 3 10" xfId="12872" xr:uid="{00000000-0005-0000-0000-00009E310000}"/>
    <cellStyle name="20% - Accent1 2 5 2 3 10 2" xfId="12873" xr:uid="{00000000-0005-0000-0000-00009F310000}"/>
    <cellStyle name="20% - Accent1 2 5 2 3 11" xfId="12874" xr:uid="{00000000-0005-0000-0000-0000A0310000}"/>
    <cellStyle name="20% - Accent1 2 5 2 3 2" xfId="12875" xr:uid="{00000000-0005-0000-0000-0000A1310000}"/>
    <cellStyle name="20% - Accent1 2 5 2 3 2 2" xfId="12876" xr:uid="{00000000-0005-0000-0000-0000A2310000}"/>
    <cellStyle name="20% - Accent1 2 5 2 3 2 2 2" xfId="12877" xr:uid="{00000000-0005-0000-0000-0000A3310000}"/>
    <cellStyle name="20% - Accent1 2 5 2 3 2 2 2 2" xfId="12878" xr:uid="{00000000-0005-0000-0000-0000A4310000}"/>
    <cellStyle name="20% - Accent1 2 5 2 3 2 2 2 2 2" xfId="12879" xr:uid="{00000000-0005-0000-0000-0000A5310000}"/>
    <cellStyle name="20% - Accent1 2 5 2 3 2 2 2 3" xfId="12880" xr:uid="{00000000-0005-0000-0000-0000A6310000}"/>
    <cellStyle name="20% - Accent1 2 5 2 3 2 2 3" xfId="12881" xr:uid="{00000000-0005-0000-0000-0000A7310000}"/>
    <cellStyle name="20% - Accent1 2 5 2 3 2 2 3 2" xfId="12882" xr:uid="{00000000-0005-0000-0000-0000A8310000}"/>
    <cellStyle name="20% - Accent1 2 5 2 3 2 2 4" xfId="12883" xr:uid="{00000000-0005-0000-0000-0000A9310000}"/>
    <cellStyle name="20% - Accent1 2 5 2 3 2 3" xfId="12884" xr:uid="{00000000-0005-0000-0000-0000AA310000}"/>
    <cellStyle name="20% - Accent1 2 5 2 3 2 3 2" xfId="12885" xr:uid="{00000000-0005-0000-0000-0000AB310000}"/>
    <cellStyle name="20% - Accent1 2 5 2 3 2 3 2 2" xfId="12886" xr:uid="{00000000-0005-0000-0000-0000AC310000}"/>
    <cellStyle name="20% - Accent1 2 5 2 3 2 3 2 2 2" xfId="12887" xr:uid="{00000000-0005-0000-0000-0000AD310000}"/>
    <cellStyle name="20% - Accent1 2 5 2 3 2 3 2 3" xfId="12888" xr:uid="{00000000-0005-0000-0000-0000AE310000}"/>
    <cellStyle name="20% - Accent1 2 5 2 3 2 3 3" xfId="12889" xr:uid="{00000000-0005-0000-0000-0000AF310000}"/>
    <cellStyle name="20% - Accent1 2 5 2 3 2 3 3 2" xfId="12890" xr:uid="{00000000-0005-0000-0000-0000B0310000}"/>
    <cellStyle name="20% - Accent1 2 5 2 3 2 3 4" xfId="12891" xr:uid="{00000000-0005-0000-0000-0000B1310000}"/>
    <cellStyle name="20% - Accent1 2 5 2 3 2 4" xfId="12892" xr:uid="{00000000-0005-0000-0000-0000B2310000}"/>
    <cellStyle name="20% - Accent1 2 5 2 3 2 4 2" xfId="12893" xr:uid="{00000000-0005-0000-0000-0000B3310000}"/>
    <cellStyle name="20% - Accent1 2 5 2 3 2 4 2 2" xfId="12894" xr:uid="{00000000-0005-0000-0000-0000B4310000}"/>
    <cellStyle name="20% - Accent1 2 5 2 3 2 4 2 2 2" xfId="12895" xr:uid="{00000000-0005-0000-0000-0000B5310000}"/>
    <cellStyle name="20% - Accent1 2 5 2 3 2 4 2 3" xfId="12896" xr:uid="{00000000-0005-0000-0000-0000B6310000}"/>
    <cellStyle name="20% - Accent1 2 5 2 3 2 4 3" xfId="12897" xr:uid="{00000000-0005-0000-0000-0000B7310000}"/>
    <cellStyle name="20% - Accent1 2 5 2 3 2 4 3 2" xfId="12898" xr:uid="{00000000-0005-0000-0000-0000B8310000}"/>
    <cellStyle name="20% - Accent1 2 5 2 3 2 4 4" xfId="12899" xr:uid="{00000000-0005-0000-0000-0000B9310000}"/>
    <cellStyle name="20% - Accent1 2 5 2 3 2 5" xfId="12900" xr:uid="{00000000-0005-0000-0000-0000BA310000}"/>
    <cellStyle name="20% - Accent1 2 5 2 3 2 5 2" xfId="12901" xr:uid="{00000000-0005-0000-0000-0000BB310000}"/>
    <cellStyle name="20% - Accent1 2 5 2 3 2 5 2 2" xfId="12902" xr:uid="{00000000-0005-0000-0000-0000BC310000}"/>
    <cellStyle name="20% - Accent1 2 5 2 3 2 5 3" xfId="12903" xr:uid="{00000000-0005-0000-0000-0000BD310000}"/>
    <cellStyle name="20% - Accent1 2 5 2 3 2 6" xfId="12904" xr:uid="{00000000-0005-0000-0000-0000BE310000}"/>
    <cellStyle name="20% - Accent1 2 5 2 3 2 6 2" xfId="12905" xr:uid="{00000000-0005-0000-0000-0000BF310000}"/>
    <cellStyle name="20% - Accent1 2 5 2 3 2 6 2 2" xfId="12906" xr:uid="{00000000-0005-0000-0000-0000C0310000}"/>
    <cellStyle name="20% - Accent1 2 5 2 3 2 6 3" xfId="12907" xr:uid="{00000000-0005-0000-0000-0000C1310000}"/>
    <cellStyle name="20% - Accent1 2 5 2 3 2 7" xfId="12908" xr:uid="{00000000-0005-0000-0000-0000C2310000}"/>
    <cellStyle name="20% - Accent1 2 5 2 3 2 7 2" xfId="12909" xr:uid="{00000000-0005-0000-0000-0000C3310000}"/>
    <cellStyle name="20% - Accent1 2 5 2 3 2 8" xfId="12910" xr:uid="{00000000-0005-0000-0000-0000C4310000}"/>
    <cellStyle name="20% - Accent1 2 5 2 3 2 8 2" xfId="12911" xr:uid="{00000000-0005-0000-0000-0000C5310000}"/>
    <cellStyle name="20% - Accent1 2 5 2 3 2 9" xfId="12912" xr:uid="{00000000-0005-0000-0000-0000C6310000}"/>
    <cellStyle name="20% - Accent1 2 5 2 3 3" xfId="12913" xr:uid="{00000000-0005-0000-0000-0000C7310000}"/>
    <cellStyle name="20% - Accent1 2 5 2 3 3 2" xfId="12914" xr:uid="{00000000-0005-0000-0000-0000C8310000}"/>
    <cellStyle name="20% - Accent1 2 5 2 3 3 2 2" xfId="12915" xr:uid="{00000000-0005-0000-0000-0000C9310000}"/>
    <cellStyle name="20% - Accent1 2 5 2 3 3 2 2 2" xfId="12916" xr:uid="{00000000-0005-0000-0000-0000CA310000}"/>
    <cellStyle name="20% - Accent1 2 5 2 3 3 2 2 2 2" xfId="12917" xr:uid="{00000000-0005-0000-0000-0000CB310000}"/>
    <cellStyle name="20% - Accent1 2 5 2 3 3 2 2 3" xfId="12918" xr:uid="{00000000-0005-0000-0000-0000CC310000}"/>
    <cellStyle name="20% - Accent1 2 5 2 3 3 2 3" xfId="12919" xr:uid="{00000000-0005-0000-0000-0000CD310000}"/>
    <cellStyle name="20% - Accent1 2 5 2 3 3 2 3 2" xfId="12920" xr:uid="{00000000-0005-0000-0000-0000CE310000}"/>
    <cellStyle name="20% - Accent1 2 5 2 3 3 2 4" xfId="12921" xr:uid="{00000000-0005-0000-0000-0000CF310000}"/>
    <cellStyle name="20% - Accent1 2 5 2 3 3 3" xfId="12922" xr:uid="{00000000-0005-0000-0000-0000D0310000}"/>
    <cellStyle name="20% - Accent1 2 5 2 3 3 3 2" xfId="12923" xr:uid="{00000000-0005-0000-0000-0000D1310000}"/>
    <cellStyle name="20% - Accent1 2 5 2 3 3 3 2 2" xfId="12924" xr:uid="{00000000-0005-0000-0000-0000D2310000}"/>
    <cellStyle name="20% - Accent1 2 5 2 3 3 3 2 2 2" xfId="12925" xr:uid="{00000000-0005-0000-0000-0000D3310000}"/>
    <cellStyle name="20% - Accent1 2 5 2 3 3 3 2 3" xfId="12926" xr:uid="{00000000-0005-0000-0000-0000D4310000}"/>
    <cellStyle name="20% - Accent1 2 5 2 3 3 3 3" xfId="12927" xr:uid="{00000000-0005-0000-0000-0000D5310000}"/>
    <cellStyle name="20% - Accent1 2 5 2 3 3 3 3 2" xfId="12928" xr:uid="{00000000-0005-0000-0000-0000D6310000}"/>
    <cellStyle name="20% - Accent1 2 5 2 3 3 3 4" xfId="12929" xr:uid="{00000000-0005-0000-0000-0000D7310000}"/>
    <cellStyle name="20% - Accent1 2 5 2 3 3 4" xfId="12930" xr:uid="{00000000-0005-0000-0000-0000D8310000}"/>
    <cellStyle name="20% - Accent1 2 5 2 3 3 4 2" xfId="12931" xr:uid="{00000000-0005-0000-0000-0000D9310000}"/>
    <cellStyle name="20% - Accent1 2 5 2 3 3 4 2 2" xfId="12932" xr:uid="{00000000-0005-0000-0000-0000DA310000}"/>
    <cellStyle name="20% - Accent1 2 5 2 3 3 4 2 2 2" xfId="12933" xr:uid="{00000000-0005-0000-0000-0000DB310000}"/>
    <cellStyle name="20% - Accent1 2 5 2 3 3 4 2 3" xfId="12934" xr:uid="{00000000-0005-0000-0000-0000DC310000}"/>
    <cellStyle name="20% - Accent1 2 5 2 3 3 4 3" xfId="12935" xr:uid="{00000000-0005-0000-0000-0000DD310000}"/>
    <cellStyle name="20% - Accent1 2 5 2 3 3 4 3 2" xfId="12936" xr:uid="{00000000-0005-0000-0000-0000DE310000}"/>
    <cellStyle name="20% - Accent1 2 5 2 3 3 4 4" xfId="12937" xr:uid="{00000000-0005-0000-0000-0000DF310000}"/>
    <cellStyle name="20% - Accent1 2 5 2 3 3 5" xfId="12938" xr:uid="{00000000-0005-0000-0000-0000E0310000}"/>
    <cellStyle name="20% - Accent1 2 5 2 3 3 5 2" xfId="12939" xr:uid="{00000000-0005-0000-0000-0000E1310000}"/>
    <cellStyle name="20% - Accent1 2 5 2 3 3 5 2 2" xfId="12940" xr:uid="{00000000-0005-0000-0000-0000E2310000}"/>
    <cellStyle name="20% - Accent1 2 5 2 3 3 5 3" xfId="12941" xr:uid="{00000000-0005-0000-0000-0000E3310000}"/>
    <cellStyle name="20% - Accent1 2 5 2 3 3 6" xfId="12942" xr:uid="{00000000-0005-0000-0000-0000E4310000}"/>
    <cellStyle name="20% - Accent1 2 5 2 3 3 6 2" xfId="12943" xr:uid="{00000000-0005-0000-0000-0000E5310000}"/>
    <cellStyle name="20% - Accent1 2 5 2 3 3 6 2 2" xfId="12944" xr:uid="{00000000-0005-0000-0000-0000E6310000}"/>
    <cellStyle name="20% - Accent1 2 5 2 3 3 6 3" xfId="12945" xr:uid="{00000000-0005-0000-0000-0000E7310000}"/>
    <cellStyle name="20% - Accent1 2 5 2 3 3 7" xfId="12946" xr:uid="{00000000-0005-0000-0000-0000E8310000}"/>
    <cellStyle name="20% - Accent1 2 5 2 3 3 7 2" xfId="12947" xr:uid="{00000000-0005-0000-0000-0000E9310000}"/>
    <cellStyle name="20% - Accent1 2 5 2 3 3 8" xfId="12948" xr:uid="{00000000-0005-0000-0000-0000EA310000}"/>
    <cellStyle name="20% - Accent1 2 5 2 3 3 8 2" xfId="12949" xr:uid="{00000000-0005-0000-0000-0000EB310000}"/>
    <cellStyle name="20% - Accent1 2 5 2 3 3 9" xfId="12950" xr:uid="{00000000-0005-0000-0000-0000EC310000}"/>
    <cellStyle name="20% - Accent1 2 5 2 3 4" xfId="12951" xr:uid="{00000000-0005-0000-0000-0000ED310000}"/>
    <cellStyle name="20% - Accent1 2 5 2 3 4 2" xfId="12952" xr:uid="{00000000-0005-0000-0000-0000EE310000}"/>
    <cellStyle name="20% - Accent1 2 5 2 3 4 2 2" xfId="12953" xr:uid="{00000000-0005-0000-0000-0000EF310000}"/>
    <cellStyle name="20% - Accent1 2 5 2 3 4 2 2 2" xfId="12954" xr:uid="{00000000-0005-0000-0000-0000F0310000}"/>
    <cellStyle name="20% - Accent1 2 5 2 3 4 2 3" xfId="12955" xr:uid="{00000000-0005-0000-0000-0000F1310000}"/>
    <cellStyle name="20% - Accent1 2 5 2 3 4 3" xfId="12956" xr:uid="{00000000-0005-0000-0000-0000F2310000}"/>
    <cellStyle name="20% - Accent1 2 5 2 3 4 3 2" xfId="12957" xr:uid="{00000000-0005-0000-0000-0000F3310000}"/>
    <cellStyle name="20% - Accent1 2 5 2 3 4 4" xfId="12958" xr:uid="{00000000-0005-0000-0000-0000F4310000}"/>
    <cellStyle name="20% - Accent1 2 5 2 3 5" xfId="12959" xr:uid="{00000000-0005-0000-0000-0000F5310000}"/>
    <cellStyle name="20% - Accent1 2 5 2 3 5 2" xfId="12960" xr:uid="{00000000-0005-0000-0000-0000F6310000}"/>
    <cellStyle name="20% - Accent1 2 5 2 3 5 2 2" xfId="12961" xr:uid="{00000000-0005-0000-0000-0000F7310000}"/>
    <cellStyle name="20% - Accent1 2 5 2 3 5 2 2 2" xfId="12962" xr:uid="{00000000-0005-0000-0000-0000F8310000}"/>
    <cellStyle name="20% - Accent1 2 5 2 3 5 2 3" xfId="12963" xr:uid="{00000000-0005-0000-0000-0000F9310000}"/>
    <cellStyle name="20% - Accent1 2 5 2 3 5 3" xfId="12964" xr:uid="{00000000-0005-0000-0000-0000FA310000}"/>
    <cellStyle name="20% - Accent1 2 5 2 3 5 3 2" xfId="12965" xr:uid="{00000000-0005-0000-0000-0000FB310000}"/>
    <cellStyle name="20% - Accent1 2 5 2 3 5 4" xfId="12966" xr:uid="{00000000-0005-0000-0000-0000FC310000}"/>
    <cellStyle name="20% - Accent1 2 5 2 3 6" xfId="12967" xr:uid="{00000000-0005-0000-0000-0000FD310000}"/>
    <cellStyle name="20% - Accent1 2 5 2 3 6 2" xfId="12968" xr:uid="{00000000-0005-0000-0000-0000FE310000}"/>
    <cellStyle name="20% - Accent1 2 5 2 3 6 2 2" xfId="12969" xr:uid="{00000000-0005-0000-0000-0000FF310000}"/>
    <cellStyle name="20% - Accent1 2 5 2 3 6 2 2 2" xfId="12970" xr:uid="{00000000-0005-0000-0000-000000320000}"/>
    <cellStyle name="20% - Accent1 2 5 2 3 6 2 3" xfId="12971" xr:uid="{00000000-0005-0000-0000-000001320000}"/>
    <cellStyle name="20% - Accent1 2 5 2 3 6 3" xfId="12972" xr:uid="{00000000-0005-0000-0000-000002320000}"/>
    <cellStyle name="20% - Accent1 2 5 2 3 6 3 2" xfId="12973" xr:uid="{00000000-0005-0000-0000-000003320000}"/>
    <cellStyle name="20% - Accent1 2 5 2 3 6 4" xfId="12974" xr:uid="{00000000-0005-0000-0000-000004320000}"/>
    <cellStyle name="20% - Accent1 2 5 2 3 7" xfId="12975" xr:uid="{00000000-0005-0000-0000-000005320000}"/>
    <cellStyle name="20% - Accent1 2 5 2 3 7 2" xfId="12976" xr:uid="{00000000-0005-0000-0000-000006320000}"/>
    <cellStyle name="20% - Accent1 2 5 2 3 7 2 2" xfId="12977" xr:uid="{00000000-0005-0000-0000-000007320000}"/>
    <cellStyle name="20% - Accent1 2 5 2 3 7 3" xfId="12978" xr:uid="{00000000-0005-0000-0000-000008320000}"/>
    <cellStyle name="20% - Accent1 2 5 2 3 8" xfId="12979" xr:uid="{00000000-0005-0000-0000-000009320000}"/>
    <cellStyle name="20% - Accent1 2 5 2 3 8 2" xfId="12980" xr:uid="{00000000-0005-0000-0000-00000A320000}"/>
    <cellStyle name="20% - Accent1 2 5 2 3 8 2 2" xfId="12981" xr:uid="{00000000-0005-0000-0000-00000B320000}"/>
    <cellStyle name="20% - Accent1 2 5 2 3 8 3" xfId="12982" xr:uid="{00000000-0005-0000-0000-00000C320000}"/>
    <cellStyle name="20% - Accent1 2 5 2 3 9" xfId="12983" xr:uid="{00000000-0005-0000-0000-00000D320000}"/>
    <cellStyle name="20% - Accent1 2 5 2 3 9 2" xfId="12984" xr:uid="{00000000-0005-0000-0000-00000E320000}"/>
    <cellStyle name="20% - Accent1 2 5 2 4" xfId="12985" xr:uid="{00000000-0005-0000-0000-00000F320000}"/>
    <cellStyle name="20% - Accent1 2 5 2 4 10" xfId="12986" xr:uid="{00000000-0005-0000-0000-000010320000}"/>
    <cellStyle name="20% - Accent1 2 5 2 4 10 2" xfId="12987" xr:uid="{00000000-0005-0000-0000-000011320000}"/>
    <cellStyle name="20% - Accent1 2 5 2 4 11" xfId="12988" xr:uid="{00000000-0005-0000-0000-000012320000}"/>
    <cellStyle name="20% - Accent1 2 5 2 4 2" xfId="12989" xr:uid="{00000000-0005-0000-0000-000013320000}"/>
    <cellStyle name="20% - Accent1 2 5 2 4 2 2" xfId="12990" xr:uid="{00000000-0005-0000-0000-000014320000}"/>
    <cellStyle name="20% - Accent1 2 5 2 4 2 2 2" xfId="12991" xr:uid="{00000000-0005-0000-0000-000015320000}"/>
    <cellStyle name="20% - Accent1 2 5 2 4 2 2 2 2" xfId="12992" xr:uid="{00000000-0005-0000-0000-000016320000}"/>
    <cellStyle name="20% - Accent1 2 5 2 4 2 2 2 2 2" xfId="12993" xr:uid="{00000000-0005-0000-0000-000017320000}"/>
    <cellStyle name="20% - Accent1 2 5 2 4 2 2 2 3" xfId="12994" xr:uid="{00000000-0005-0000-0000-000018320000}"/>
    <cellStyle name="20% - Accent1 2 5 2 4 2 2 3" xfId="12995" xr:uid="{00000000-0005-0000-0000-000019320000}"/>
    <cellStyle name="20% - Accent1 2 5 2 4 2 2 3 2" xfId="12996" xr:uid="{00000000-0005-0000-0000-00001A320000}"/>
    <cellStyle name="20% - Accent1 2 5 2 4 2 2 4" xfId="12997" xr:uid="{00000000-0005-0000-0000-00001B320000}"/>
    <cellStyle name="20% - Accent1 2 5 2 4 2 3" xfId="12998" xr:uid="{00000000-0005-0000-0000-00001C320000}"/>
    <cellStyle name="20% - Accent1 2 5 2 4 2 3 2" xfId="12999" xr:uid="{00000000-0005-0000-0000-00001D320000}"/>
    <cellStyle name="20% - Accent1 2 5 2 4 2 3 2 2" xfId="13000" xr:uid="{00000000-0005-0000-0000-00001E320000}"/>
    <cellStyle name="20% - Accent1 2 5 2 4 2 3 2 2 2" xfId="13001" xr:uid="{00000000-0005-0000-0000-00001F320000}"/>
    <cellStyle name="20% - Accent1 2 5 2 4 2 3 2 3" xfId="13002" xr:uid="{00000000-0005-0000-0000-000020320000}"/>
    <cellStyle name="20% - Accent1 2 5 2 4 2 3 3" xfId="13003" xr:uid="{00000000-0005-0000-0000-000021320000}"/>
    <cellStyle name="20% - Accent1 2 5 2 4 2 3 3 2" xfId="13004" xr:uid="{00000000-0005-0000-0000-000022320000}"/>
    <cellStyle name="20% - Accent1 2 5 2 4 2 3 4" xfId="13005" xr:uid="{00000000-0005-0000-0000-000023320000}"/>
    <cellStyle name="20% - Accent1 2 5 2 4 2 4" xfId="13006" xr:uid="{00000000-0005-0000-0000-000024320000}"/>
    <cellStyle name="20% - Accent1 2 5 2 4 2 4 2" xfId="13007" xr:uid="{00000000-0005-0000-0000-000025320000}"/>
    <cellStyle name="20% - Accent1 2 5 2 4 2 4 2 2" xfId="13008" xr:uid="{00000000-0005-0000-0000-000026320000}"/>
    <cellStyle name="20% - Accent1 2 5 2 4 2 4 2 2 2" xfId="13009" xr:uid="{00000000-0005-0000-0000-000027320000}"/>
    <cellStyle name="20% - Accent1 2 5 2 4 2 4 2 3" xfId="13010" xr:uid="{00000000-0005-0000-0000-000028320000}"/>
    <cellStyle name="20% - Accent1 2 5 2 4 2 4 3" xfId="13011" xr:uid="{00000000-0005-0000-0000-000029320000}"/>
    <cellStyle name="20% - Accent1 2 5 2 4 2 4 3 2" xfId="13012" xr:uid="{00000000-0005-0000-0000-00002A320000}"/>
    <cellStyle name="20% - Accent1 2 5 2 4 2 4 4" xfId="13013" xr:uid="{00000000-0005-0000-0000-00002B320000}"/>
    <cellStyle name="20% - Accent1 2 5 2 4 2 5" xfId="13014" xr:uid="{00000000-0005-0000-0000-00002C320000}"/>
    <cellStyle name="20% - Accent1 2 5 2 4 2 5 2" xfId="13015" xr:uid="{00000000-0005-0000-0000-00002D320000}"/>
    <cellStyle name="20% - Accent1 2 5 2 4 2 5 2 2" xfId="13016" xr:uid="{00000000-0005-0000-0000-00002E320000}"/>
    <cellStyle name="20% - Accent1 2 5 2 4 2 5 3" xfId="13017" xr:uid="{00000000-0005-0000-0000-00002F320000}"/>
    <cellStyle name="20% - Accent1 2 5 2 4 2 6" xfId="13018" xr:uid="{00000000-0005-0000-0000-000030320000}"/>
    <cellStyle name="20% - Accent1 2 5 2 4 2 6 2" xfId="13019" xr:uid="{00000000-0005-0000-0000-000031320000}"/>
    <cellStyle name="20% - Accent1 2 5 2 4 2 6 2 2" xfId="13020" xr:uid="{00000000-0005-0000-0000-000032320000}"/>
    <cellStyle name="20% - Accent1 2 5 2 4 2 6 3" xfId="13021" xr:uid="{00000000-0005-0000-0000-000033320000}"/>
    <cellStyle name="20% - Accent1 2 5 2 4 2 7" xfId="13022" xr:uid="{00000000-0005-0000-0000-000034320000}"/>
    <cellStyle name="20% - Accent1 2 5 2 4 2 7 2" xfId="13023" xr:uid="{00000000-0005-0000-0000-000035320000}"/>
    <cellStyle name="20% - Accent1 2 5 2 4 2 8" xfId="13024" xr:uid="{00000000-0005-0000-0000-000036320000}"/>
    <cellStyle name="20% - Accent1 2 5 2 4 2 8 2" xfId="13025" xr:uid="{00000000-0005-0000-0000-000037320000}"/>
    <cellStyle name="20% - Accent1 2 5 2 4 2 9" xfId="13026" xr:uid="{00000000-0005-0000-0000-000038320000}"/>
    <cellStyle name="20% - Accent1 2 5 2 4 3" xfId="13027" xr:uid="{00000000-0005-0000-0000-000039320000}"/>
    <cellStyle name="20% - Accent1 2 5 2 4 3 2" xfId="13028" xr:uid="{00000000-0005-0000-0000-00003A320000}"/>
    <cellStyle name="20% - Accent1 2 5 2 4 3 2 2" xfId="13029" xr:uid="{00000000-0005-0000-0000-00003B320000}"/>
    <cellStyle name="20% - Accent1 2 5 2 4 3 2 2 2" xfId="13030" xr:uid="{00000000-0005-0000-0000-00003C320000}"/>
    <cellStyle name="20% - Accent1 2 5 2 4 3 2 2 2 2" xfId="13031" xr:uid="{00000000-0005-0000-0000-00003D320000}"/>
    <cellStyle name="20% - Accent1 2 5 2 4 3 2 2 3" xfId="13032" xr:uid="{00000000-0005-0000-0000-00003E320000}"/>
    <cellStyle name="20% - Accent1 2 5 2 4 3 2 3" xfId="13033" xr:uid="{00000000-0005-0000-0000-00003F320000}"/>
    <cellStyle name="20% - Accent1 2 5 2 4 3 2 3 2" xfId="13034" xr:uid="{00000000-0005-0000-0000-000040320000}"/>
    <cellStyle name="20% - Accent1 2 5 2 4 3 2 4" xfId="13035" xr:uid="{00000000-0005-0000-0000-000041320000}"/>
    <cellStyle name="20% - Accent1 2 5 2 4 3 3" xfId="13036" xr:uid="{00000000-0005-0000-0000-000042320000}"/>
    <cellStyle name="20% - Accent1 2 5 2 4 3 3 2" xfId="13037" xr:uid="{00000000-0005-0000-0000-000043320000}"/>
    <cellStyle name="20% - Accent1 2 5 2 4 3 3 2 2" xfId="13038" xr:uid="{00000000-0005-0000-0000-000044320000}"/>
    <cellStyle name="20% - Accent1 2 5 2 4 3 3 2 2 2" xfId="13039" xr:uid="{00000000-0005-0000-0000-000045320000}"/>
    <cellStyle name="20% - Accent1 2 5 2 4 3 3 2 3" xfId="13040" xr:uid="{00000000-0005-0000-0000-000046320000}"/>
    <cellStyle name="20% - Accent1 2 5 2 4 3 3 3" xfId="13041" xr:uid="{00000000-0005-0000-0000-000047320000}"/>
    <cellStyle name="20% - Accent1 2 5 2 4 3 3 3 2" xfId="13042" xr:uid="{00000000-0005-0000-0000-000048320000}"/>
    <cellStyle name="20% - Accent1 2 5 2 4 3 3 4" xfId="13043" xr:uid="{00000000-0005-0000-0000-000049320000}"/>
    <cellStyle name="20% - Accent1 2 5 2 4 3 4" xfId="13044" xr:uid="{00000000-0005-0000-0000-00004A320000}"/>
    <cellStyle name="20% - Accent1 2 5 2 4 3 4 2" xfId="13045" xr:uid="{00000000-0005-0000-0000-00004B320000}"/>
    <cellStyle name="20% - Accent1 2 5 2 4 3 4 2 2" xfId="13046" xr:uid="{00000000-0005-0000-0000-00004C320000}"/>
    <cellStyle name="20% - Accent1 2 5 2 4 3 4 2 2 2" xfId="13047" xr:uid="{00000000-0005-0000-0000-00004D320000}"/>
    <cellStyle name="20% - Accent1 2 5 2 4 3 4 2 3" xfId="13048" xr:uid="{00000000-0005-0000-0000-00004E320000}"/>
    <cellStyle name="20% - Accent1 2 5 2 4 3 4 3" xfId="13049" xr:uid="{00000000-0005-0000-0000-00004F320000}"/>
    <cellStyle name="20% - Accent1 2 5 2 4 3 4 3 2" xfId="13050" xr:uid="{00000000-0005-0000-0000-000050320000}"/>
    <cellStyle name="20% - Accent1 2 5 2 4 3 4 4" xfId="13051" xr:uid="{00000000-0005-0000-0000-000051320000}"/>
    <cellStyle name="20% - Accent1 2 5 2 4 3 5" xfId="13052" xr:uid="{00000000-0005-0000-0000-000052320000}"/>
    <cellStyle name="20% - Accent1 2 5 2 4 3 5 2" xfId="13053" xr:uid="{00000000-0005-0000-0000-000053320000}"/>
    <cellStyle name="20% - Accent1 2 5 2 4 3 5 2 2" xfId="13054" xr:uid="{00000000-0005-0000-0000-000054320000}"/>
    <cellStyle name="20% - Accent1 2 5 2 4 3 5 3" xfId="13055" xr:uid="{00000000-0005-0000-0000-000055320000}"/>
    <cellStyle name="20% - Accent1 2 5 2 4 3 6" xfId="13056" xr:uid="{00000000-0005-0000-0000-000056320000}"/>
    <cellStyle name="20% - Accent1 2 5 2 4 3 6 2" xfId="13057" xr:uid="{00000000-0005-0000-0000-000057320000}"/>
    <cellStyle name="20% - Accent1 2 5 2 4 3 6 2 2" xfId="13058" xr:uid="{00000000-0005-0000-0000-000058320000}"/>
    <cellStyle name="20% - Accent1 2 5 2 4 3 6 3" xfId="13059" xr:uid="{00000000-0005-0000-0000-000059320000}"/>
    <cellStyle name="20% - Accent1 2 5 2 4 3 7" xfId="13060" xr:uid="{00000000-0005-0000-0000-00005A320000}"/>
    <cellStyle name="20% - Accent1 2 5 2 4 3 7 2" xfId="13061" xr:uid="{00000000-0005-0000-0000-00005B320000}"/>
    <cellStyle name="20% - Accent1 2 5 2 4 3 8" xfId="13062" xr:uid="{00000000-0005-0000-0000-00005C320000}"/>
    <cellStyle name="20% - Accent1 2 5 2 4 3 8 2" xfId="13063" xr:uid="{00000000-0005-0000-0000-00005D320000}"/>
    <cellStyle name="20% - Accent1 2 5 2 4 3 9" xfId="13064" xr:uid="{00000000-0005-0000-0000-00005E320000}"/>
    <cellStyle name="20% - Accent1 2 5 2 4 4" xfId="13065" xr:uid="{00000000-0005-0000-0000-00005F320000}"/>
    <cellStyle name="20% - Accent1 2 5 2 4 4 2" xfId="13066" xr:uid="{00000000-0005-0000-0000-000060320000}"/>
    <cellStyle name="20% - Accent1 2 5 2 4 4 2 2" xfId="13067" xr:uid="{00000000-0005-0000-0000-000061320000}"/>
    <cellStyle name="20% - Accent1 2 5 2 4 4 2 2 2" xfId="13068" xr:uid="{00000000-0005-0000-0000-000062320000}"/>
    <cellStyle name="20% - Accent1 2 5 2 4 4 2 3" xfId="13069" xr:uid="{00000000-0005-0000-0000-000063320000}"/>
    <cellStyle name="20% - Accent1 2 5 2 4 4 3" xfId="13070" xr:uid="{00000000-0005-0000-0000-000064320000}"/>
    <cellStyle name="20% - Accent1 2 5 2 4 4 3 2" xfId="13071" xr:uid="{00000000-0005-0000-0000-000065320000}"/>
    <cellStyle name="20% - Accent1 2 5 2 4 4 4" xfId="13072" xr:uid="{00000000-0005-0000-0000-000066320000}"/>
    <cellStyle name="20% - Accent1 2 5 2 4 5" xfId="13073" xr:uid="{00000000-0005-0000-0000-000067320000}"/>
    <cellStyle name="20% - Accent1 2 5 2 4 5 2" xfId="13074" xr:uid="{00000000-0005-0000-0000-000068320000}"/>
    <cellStyle name="20% - Accent1 2 5 2 4 5 2 2" xfId="13075" xr:uid="{00000000-0005-0000-0000-000069320000}"/>
    <cellStyle name="20% - Accent1 2 5 2 4 5 2 2 2" xfId="13076" xr:uid="{00000000-0005-0000-0000-00006A320000}"/>
    <cellStyle name="20% - Accent1 2 5 2 4 5 2 3" xfId="13077" xr:uid="{00000000-0005-0000-0000-00006B320000}"/>
    <cellStyle name="20% - Accent1 2 5 2 4 5 3" xfId="13078" xr:uid="{00000000-0005-0000-0000-00006C320000}"/>
    <cellStyle name="20% - Accent1 2 5 2 4 5 3 2" xfId="13079" xr:uid="{00000000-0005-0000-0000-00006D320000}"/>
    <cellStyle name="20% - Accent1 2 5 2 4 5 4" xfId="13080" xr:uid="{00000000-0005-0000-0000-00006E320000}"/>
    <cellStyle name="20% - Accent1 2 5 2 4 6" xfId="13081" xr:uid="{00000000-0005-0000-0000-00006F320000}"/>
    <cellStyle name="20% - Accent1 2 5 2 4 6 2" xfId="13082" xr:uid="{00000000-0005-0000-0000-000070320000}"/>
    <cellStyle name="20% - Accent1 2 5 2 4 6 2 2" xfId="13083" xr:uid="{00000000-0005-0000-0000-000071320000}"/>
    <cellStyle name="20% - Accent1 2 5 2 4 6 2 2 2" xfId="13084" xr:uid="{00000000-0005-0000-0000-000072320000}"/>
    <cellStyle name="20% - Accent1 2 5 2 4 6 2 3" xfId="13085" xr:uid="{00000000-0005-0000-0000-000073320000}"/>
    <cellStyle name="20% - Accent1 2 5 2 4 6 3" xfId="13086" xr:uid="{00000000-0005-0000-0000-000074320000}"/>
    <cellStyle name="20% - Accent1 2 5 2 4 6 3 2" xfId="13087" xr:uid="{00000000-0005-0000-0000-000075320000}"/>
    <cellStyle name="20% - Accent1 2 5 2 4 6 4" xfId="13088" xr:uid="{00000000-0005-0000-0000-000076320000}"/>
    <cellStyle name="20% - Accent1 2 5 2 4 7" xfId="13089" xr:uid="{00000000-0005-0000-0000-000077320000}"/>
    <cellStyle name="20% - Accent1 2 5 2 4 7 2" xfId="13090" xr:uid="{00000000-0005-0000-0000-000078320000}"/>
    <cellStyle name="20% - Accent1 2 5 2 4 7 2 2" xfId="13091" xr:uid="{00000000-0005-0000-0000-000079320000}"/>
    <cellStyle name="20% - Accent1 2 5 2 4 7 3" xfId="13092" xr:uid="{00000000-0005-0000-0000-00007A320000}"/>
    <cellStyle name="20% - Accent1 2 5 2 4 8" xfId="13093" xr:uid="{00000000-0005-0000-0000-00007B320000}"/>
    <cellStyle name="20% - Accent1 2 5 2 4 8 2" xfId="13094" xr:uid="{00000000-0005-0000-0000-00007C320000}"/>
    <cellStyle name="20% - Accent1 2 5 2 4 8 2 2" xfId="13095" xr:uid="{00000000-0005-0000-0000-00007D320000}"/>
    <cellStyle name="20% - Accent1 2 5 2 4 8 3" xfId="13096" xr:uid="{00000000-0005-0000-0000-00007E320000}"/>
    <cellStyle name="20% - Accent1 2 5 2 4 9" xfId="13097" xr:uid="{00000000-0005-0000-0000-00007F320000}"/>
    <cellStyle name="20% - Accent1 2 5 2 4 9 2" xfId="13098" xr:uid="{00000000-0005-0000-0000-000080320000}"/>
    <cellStyle name="20% - Accent1 2 5 2 5" xfId="13099" xr:uid="{00000000-0005-0000-0000-000081320000}"/>
    <cellStyle name="20% - Accent1 2 5 2 5 10" xfId="13100" xr:uid="{00000000-0005-0000-0000-000082320000}"/>
    <cellStyle name="20% - Accent1 2 5 2 5 10 2" xfId="13101" xr:uid="{00000000-0005-0000-0000-000083320000}"/>
    <cellStyle name="20% - Accent1 2 5 2 5 11" xfId="13102" xr:uid="{00000000-0005-0000-0000-000084320000}"/>
    <cellStyle name="20% - Accent1 2 5 2 5 2" xfId="13103" xr:uid="{00000000-0005-0000-0000-000085320000}"/>
    <cellStyle name="20% - Accent1 2 5 2 5 2 2" xfId="13104" xr:uid="{00000000-0005-0000-0000-000086320000}"/>
    <cellStyle name="20% - Accent1 2 5 2 5 2 2 2" xfId="13105" xr:uid="{00000000-0005-0000-0000-000087320000}"/>
    <cellStyle name="20% - Accent1 2 5 2 5 2 2 2 2" xfId="13106" xr:uid="{00000000-0005-0000-0000-000088320000}"/>
    <cellStyle name="20% - Accent1 2 5 2 5 2 2 2 2 2" xfId="13107" xr:uid="{00000000-0005-0000-0000-000089320000}"/>
    <cellStyle name="20% - Accent1 2 5 2 5 2 2 2 3" xfId="13108" xr:uid="{00000000-0005-0000-0000-00008A320000}"/>
    <cellStyle name="20% - Accent1 2 5 2 5 2 2 3" xfId="13109" xr:uid="{00000000-0005-0000-0000-00008B320000}"/>
    <cellStyle name="20% - Accent1 2 5 2 5 2 2 3 2" xfId="13110" xr:uid="{00000000-0005-0000-0000-00008C320000}"/>
    <cellStyle name="20% - Accent1 2 5 2 5 2 2 4" xfId="13111" xr:uid="{00000000-0005-0000-0000-00008D320000}"/>
    <cellStyle name="20% - Accent1 2 5 2 5 2 3" xfId="13112" xr:uid="{00000000-0005-0000-0000-00008E320000}"/>
    <cellStyle name="20% - Accent1 2 5 2 5 2 3 2" xfId="13113" xr:uid="{00000000-0005-0000-0000-00008F320000}"/>
    <cellStyle name="20% - Accent1 2 5 2 5 2 3 2 2" xfId="13114" xr:uid="{00000000-0005-0000-0000-000090320000}"/>
    <cellStyle name="20% - Accent1 2 5 2 5 2 3 2 2 2" xfId="13115" xr:uid="{00000000-0005-0000-0000-000091320000}"/>
    <cellStyle name="20% - Accent1 2 5 2 5 2 3 2 3" xfId="13116" xr:uid="{00000000-0005-0000-0000-000092320000}"/>
    <cellStyle name="20% - Accent1 2 5 2 5 2 3 3" xfId="13117" xr:uid="{00000000-0005-0000-0000-000093320000}"/>
    <cellStyle name="20% - Accent1 2 5 2 5 2 3 3 2" xfId="13118" xr:uid="{00000000-0005-0000-0000-000094320000}"/>
    <cellStyle name="20% - Accent1 2 5 2 5 2 3 4" xfId="13119" xr:uid="{00000000-0005-0000-0000-000095320000}"/>
    <cellStyle name="20% - Accent1 2 5 2 5 2 4" xfId="13120" xr:uid="{00000000-0005-0000-0000-000096320000}"/>
    <cellStyle name="20% - Accent1 2 5 2 5 2 4 2" xfId="13121" xr:uid="{00000000-0005-0000-0000-000097320000}"/>
    <cellStyle name="20% - Accent1 2 5 2 5 2 4 2 2" xfId="13122" xr:uid="{00000000-0005-0000-0000-000098320000}"/>
    <cellStyle name="20% - Accent1 2 5 2 5 2 4 2 2 2" xfId="13123" xr:uid="{00000000-0005-0000-0000-000099320000}"/>
    <cellStyle name="20% - Accent1 2 5 2 5 2 4 2 3" xfId="13124" xr:uid="{00000000-0005-0000-0000-00009A320000}"/>
    <cellStyle name="20% - Accent1 2 5 2 5 2 4 3" xfId="13125" xr:uid="{00000000-0005-0000-0000-00009B320000}"/>
    <cellStyle name="20% - Accent1 2 5 2 5 2 4 3 2" xfId="13126" xr:uid="{00000000-0005-0000-0000-00009C320000}"/>
    <cellStyle name="20% - Accent1 2 5 2 5 2 4 4" xfId="13127" xr:uid="{00000000-0005-0000-0000-00009D320000}"/>
    <cellStyle name="20% - Accent1 2 5 2 5 2 5" xfId="13128" xr:uid="{00000000-0005-0000-0000-00009E320000}"/>
    <cellStyle name="20% - Accent1 2 5 2 5 2 5 2" xfId="13129" xr:uid="{00000000-0005-0000-0000-00009F320000}"/>
    <cellStyle name="20% - Accent1 2 5 2 5 2 5 2 2" xfId="13130" xr:uid="{00000000-0005-0000-0000-0000A0320000}"/>
    <cellStyle name="20% - Accent1 2 5 2 5 2 5 3" xfId="13131" xr:uid="{00000000-0005-0000-0000-0000A1320000}"/>
    <cellStyle name="20% - Accent1 2 5 2 5 2 6" xfId="13132" xr:uid="{00000000-0005-0000-0000-0000A2320000}"/>
    <cellStyle name="20% - Accent1 2 5 2 5 2 6 2" xfId="13133" xr:uid="{00000000-0005-0000-0000-0000A3320000}"/>
    <cellStyle name="20% - Accent1 2 5 2 5 2 6 2 2" xfId="13134" xr:uid="{00000000-0005-0000-0000-0000A4320000}"/>
    <cellStyle name="20% - Accent1 2 5 2 5 2 6 3" xfId="13135" xr:uid="{00000000-0005-0000-0000-0000A5320000}"/>
    <cellStyle name="20% - Accent1 2 5 2 5 2 7" xfId="13136" xr:uid="{00000000-0005-0000-0000-0000A6320000}"/>
    <cellStyle name="20% - Accent1 2 5 2 5 2 7 2" xfId="13137" xr:uid="{00000000-0005-0000-0000-0000A7320000}"/>
    <cellStyle name="20% - Accent1 2 5 2 5 2 8" xfId="13138" xr:uid="{00000000-0005-0000-0000-0000A8320000}"/>
    <cellStyle name="20% - Accent1 2 5 2 5 2 8 2" xfId="13139" xr:uid="{00000000-0005-0000-0000-0000A9320000}"/>
    <cellStyle name="20% - Accent1 2 5 2 5 2 9" xfId="13140" xr:uid="{00000000-0005-0000-0000-0000AA320000}"/>
    <cellStyle name="20% - Accent1 2 5 2 5 3" xfId="13141" xr:uid="{00000000-0005-0000-0000-0000AB320000}"/>
    <cellStyle name="20% - Accent1 2 5 2 5 3 2" xfId="13142" xr:uid="{00000000-0005-0000-0000-0000AC320000}"/>
    <cellStyle name="20% - Accent1 2 5 2 5 3 2 2" xfId="13143" xr:uid="{00000000-0005-0000-0000-0000AD320000}"/>
    <cellStyle name="20% - Accent1 2 5 2 5 3 2 2 2" xfId="13144" xr:uid="{00000000-0005-0000-0000-0000AE320000}"/>
    <cellStyle name="20% - Accent1 2 5 2 5 3 2 2 2 2" xfId="13145" xr:uid="{00000000-0005-0000-0000-0000AF320000}"/>
    <cellStyle name="20% - Accent1 2 5 2 5 3 2 2 3" xfId="13146" xr:uid="{00000000-0005-0000-0000-0000B0320000}"/>
    <cellStyle name="20% - Accent1 2 5 2 5 3 2 3" xfId="13147" xr:uid="{00000000-0005-0000-0000-0000B1320000}"/>
    <cellStyle name="20% - Accent1 2 5 2 5 3 2 3 2" xfId="13148" xr:uid="{00000000-0005-0000-0000-0000B2320000}"/>
    <cellStyle name="20% - Accent1 2 5 2 5 3 2 4" xfId="13149" xr:uid="{00000000-0005-0000-0000-0000B3320000}"/>
    <cellStyle name="20% - Accent1 2 5 2 5 3 3" xfId="13150" xr:uid="{00000000-0005-0000-0000-0000B4320000}"/>
    <cellStyle name="20% - Accent1 2 5 2 5 3 3 2" xfId="13151" xr:uid="{00000000-0005-0000-0000-0000B5320000}"/>
    <cellStyle name="20% - Accent1 2 5 2 5 3 3 2 2" xfId="13152" xr:uid="{00000000-0005-0000-0000-0000B6320000}"/>
    <cellStyle name="20% - Accent1 2 5 2 5 3 3 2 2 2" xfId="13153" xr:uid="{00000000-0005-0000-0000-0000B7320000}"/>
    <cellStyle name="20% - Accent1 2 5 2 5 3 3 2 3" xfId="13154" xr:uid="{00000000-0005-0000-0000-0000B8320000}"/>
    <cellStyle name="20% - Accent1 2 5 2 5 3 3 3" xfId="13155" xr:uid="{00000000-0005-0000-0000-0000B9320000}"/>
    <cellStyle name="20% - Accent1 2 5 2 5 3 3 3 2" xfId="13156" xr:uid="{00000000-0005-0000-0000-0000BA320000}"/>
    <cellStyle name="20% - Accent1 2 5 2 5 3 3 4" xfId="13157" xr:uid="{00000000-0005-0000-0000-0000BB320000}"/>
    <cellStyle name="20% - Accent1 2 5 2 5 3 4" xfId="13158" xr:uid="{00000000-0005-0000-0000-0000BC320000}"/>
    <cellStyle name="20% - Accent1 2 5 2 5 3 4 2" xfId="13159" xr:uid="{00000000-0005-0000-0000-0000BD320000}"/>
    <cellStyle name="20% - Accent1 2 5 2 5 3 4 2 2" xfId="13160" xr:uid="{00000000-0005-0000-0000-0000BE320000}"/>
    <cellStyle name="20% - Accent1 2 5 2 5 3 4 2 2 2" xfId="13161" xr:uid="{00000000-0005-0000-0000-0000BF320000}"/>
    <cellStyle name="20% - Accent1 2 5 2 5 3 4 2 3" xfId="13162" xr:uid="{00000000-0005-0000-0000-0000C0320000}"/>
    <cellStyle name="20% - Accent1 2 5 2 5 3 4 3" xfId="13163" xr:uid="{00000000-0005-0000-0000-0000C1320000}"/>
    <cellStyle name="20% - Accent1 2 5 2 5 3 4 3 2" xfId="13164" xr:uid="{00000000-0005-0000-0000-0000C2320000}"/>
    <cellStyle name="20% - Accent1 2 5 2 5 3 4 4" xfId="13165" xr:uid="{00000000-0005-0000-0000-0000C3320000}"/>
    <cellStyle name="20% - Accent1 2 5 2 5 3 5" xfId="13166" xr:uid="{00000000-0005-0000-0000-0000C4320000}"/>
    <cellStyle name="20% - Accent1 2 5 2 5 3 5 2" xfId="13167" xr:uid="{00000000-0005-0000-0000-0000C5320000}"/>
    <cellStyle name="20% - Accent1 2 5 2 5 3 5 2 2" xfId="13168" xr:uid="{00000000-0005-0000-0000-0000C6320000}"/>
    <cellStyle name="20% - Accent1 2 5 2 5 3 5 3" xfId="13169" xr:uid="{00000000-0005-0000-0000-0000C7320000}"/>
    <cellStyle name="20% - Accent1 2 5 2 5 3 6" xfId="13170" xr:uid="{00000000-0005-0000-0000-0000C8320000}"/>
    <cellStyle name="20% - Accent1 2 5 2 5 3 6 2" xfId="13171" xr:uid="{00000000-0005-0000-0000-0000C9320000}"/>
    <cellStyle name="20% - Accent1 2 5 2 5 3 6 2 2" xfId="13172" xr:uid="{00000000-0005-0000-0000-0000CA320000}"/>
    <cellStyle name="20% - Accent1 2 5 2 5 3 6 3" xfId="13173" xr:uid="{00000000-0005-0000-0000-0000CB320000}"/>
    <cellStyle name="20% - Accent1 2 5 2 5 3 7" xfId="13174" xr:uid="{00000000-0005-0000-0000-0000CC320000}"/>
    <cellStyle name="20% - Accent1 2 5 2 5 3 7 2" xfId="13175" xr:uid="{00000000-0005-0000-0000-0000CD320000}"/>
    <cellStyle name="20% - Accent1 2 5 2 5 3 8" xfId="13176" xr:uid="{00000000-0005-0000-0000-0000CE320000}"/>
    <cellStyle name="20% - Accent1 2 5 2 5 3 8 2" xfId="13177" xr:uid="{00000000-0005-0000-0000-0000CF320000}"/>
    <cellStyle name="20% - Accent1 2 5 2 5 3 9" xfId="13178" xr:uid="{00000000-0005-0000-0000-0000D0320000}"/>
    <cellStyle name="20% - Accent1 2 5 2 5 4" xfId="13179" xr:uid="{00000000-0005-0000-0000-0000D1320000}"/>
    <cellStyle name="20% - Accent1 2 5 2 5 4 2" xfId="13180" xr:uid="{00000000-0005-0000-0000-0000D2320000}"/>
    <cellStyle name="20% - Accent1 2 5 2 5 4 2 2" xfId="13181" xr:uid="{00000000-0005-0000-0000-0000D3320000}"/>
    <cellStyle name="20% - Accent1 2 5 2 5 4 2 2 2" xfId="13182" xr:uid="{00000000-0005-0000-0000-0000D4320000}"/>
    <cellStyle name="20% - Accent1 2 5 2 5 4 2 3" xfId="13183" xr:uid="{00000000-0005-0000-0000-0000D5320000}"/>
    <cellStyle name="20% - Accent1 2 5 2 5 4 3" xfId="13184" xr:uid="{00000000-0005-0000-0000-0000D6320000}"/>
    <cellStyle name="20% - Accent1 2 5 2 5 4 3 2" xfId="13185" xr:uid="{00000000-0005-0000-0000-0000D7320000}"/>
    <cellStyle name="20% - Accent1 2 5 2 5 4 4" xfId="13186" xr:uid="{00000000-0005-0000-0000-0000D8320000}"/>
    <cellStyle name="20% - Accent1 2 5 2 5 5" xfId="13187" xr:uid="{00000000-0005-0000-0000-0000D9320000}"/>
    <cellStyle name="20% - Accent1 2 5 2 5 5 2" xfId="13188" xr:uid="{00000000-0005-0000-0000-0000DA320000}"/>
    <cellStyle name="20% - Accent1 2 5 2 5 5 2 2" xfId="13189" xr:uid="{00000000-0005-0000-0000-0000DB320000}"/>
    <cellStyle name="20% - Accent1 2 5 2 5 5 2 2 2" xfId="13190" xr:uid="{00000000-0005-0000-0000-0000DC320000}"/>
    <cellStyle name="20% - Accent1 2 5 2 5 5 2 3" xfId="13191" xr:uid="{00000000-0005-0000-0000-0000DD320000}"/>
    <cellStyle name="20% - Accent1 2 5 2 5 5 3" xfId="13192" xr:uid="{00000000-0005-0000-0000-0000DE320000}"/>
    <cellStyle name="20% - Accent1 2 5 2 5 5 3 2" xfId="13193" xr:uid="{00000000-0005-0000-0000-0000DF320000}"/>
    <cellStyle name="20% - Accent1 2 5 2 5 5 4" xfId="13194" xr:uid="{00000000-0005-0000-0000-0000E0320000}"/>
    <cellStyle name="20% - Accent1 2 5 2 5 6" xfId="13195" xr:uid="{00000000-0005-0000-0000-0000E1320000}"/>
    <cellStyle name="20% - Accent1 2 5 2 5 6 2" xfId="13196" xr:uid="{00000000-0005-0000-0000-0000E2320000}"/>
    <cellStyle name="20% - Accent1 2 5 2 5 6 2 2" xfId="13197" xr:uid="{00000000-0005-0000-0000-0000E3320000}"/>
    <cellStyle name="20% - Accent1 2 5 2 5 6 2 2 2" xfId="13198" xr:uid="{00000000-0005-0000-0000-0000E4320000}"/>
    <cellStyle name="20% - Accent1 2 5 2 5 6 2 3" xfId="13199" xr:uid="{00000000-0005-0000-0000-0000E5320000}"/>
    <cellStyle name="20% - Accent1 2 5 2 5 6 3" xfId="13200" xr:uid="{00000000-0005-0000-0000-0000E6320000}"/>
    <cellStyle name="20% - Accent1 2 5 2 5 6 3 2" xfId="13201" xr:uid="{00000000-0005-0000-0000-0000E7320000}"/>
    <cellStyle name="20% - Accent1 2 5 2 5 6 4" xfId="13202" xr:uid="{00000000-0005-0000-0000-0000E8320000}"/>
    <cellStyle name="20% - Accent1 2 5 2 5 7" xfId="13203" xr:uid="{00000000-0005-0000-0000-0000E9320000}"/>
    <cellStyle name="20% - Accent1 2 5 2 5 7 2" xfId="13204" xr:uid="{00000000-0005-0000-0000-0000EA320000}"/>
    <cellStyle name="20% - Accent1 2 5 2 5 7 2 2" xfId="13205" xr:uid="{00000000-0005-0000-0000-0000EB320000}"/>
    <cellStyle name="20% - Accent1 2 5 2 5 7 3" xfId="13206" xr:uid="{00000000-0005-0000-0000-0000EC320000}"/>
    <cellStyle name="20% - Accent1 2 5 2 5 8" xfId="13207" xr:uid="{00000000-0005-0000-0000-0000ED320000}"/>
    <cellStyle name="20% - Accent1 2 5 2 5 8 2" xfId="13208" xr:uid="{00000000-0005-0000-0000-0000EE320000}"/>
    <cellStyle name="20% - Accent1 2 5 2 5 8 2 2" xfId="13209" xr:uid="{00000000-0005-0000-0000-0000EF320000}"/>
    <cellStyle name="20% - Accent1 2 5 2 5 8 3" xfId="13210" xr:uid="{00000000-0005-0000-0000-0000F0320000}"/>
    <cellStyle name="20% - Accent1 2 5 2 5 9" xfId="13211" xr:uid="{00000000-0005-0000-0000-0000F1320000}"/>
    <cellStyle name="20% - Accent1 2 5 2 5 9 2" xfId="13212" xr:uid="{00000000-0005-0000-0000-0000F2320000}"/>
    <cellStyle name="20% - Accent1 2 5 2 6" xfId="13213" xr:uid="{00000000-0005-0000-0000-0000F3320000}"/>
    <cellStyle name="20% - Accent1 2 5 2 6 2" xfId="13214" xr:uid="{00000000-0005-0000-0000-0000F4320000}"/>
    <cellStyle name="20% - Accent1 2 5 2 6 2 2" xfId="13215" xr:uid="{00000000-0005-0000-0000-0000F5320000}"/>
    <cellStyle name="20% - Accent1 2 5 2 6 2 2 2" xfId="13216" xr:uid="{00000000-0005-0000-0000-0000F6320000}"/>
    <cellStyle name="20% - Accent1 2 5 2 6 2 2 2 2" xfId="13217" xr:uid="{00000000-0005-0000-0000-0000F7320000}"/>
    <cellStyle name="20% - Accent1 2 5 2 6 2 2 3" xfId="13218" xr:uid="{00000000-0005-0000-0000-0000F8320000}"/>
    <cellStyle name="20% - Accent1 2 5 2 6 2 3" xfId="13219" xr:uid="{00000000-0005-0000-0000-0000F9320000}"/>
    <cellStyle name="20% - Accent1 2 5 2 6 2 3 2" xfId="13220" xr:uid="{00000000-0005-0000-0000-0000FA320000}"/>
    <cellStyle name="20% - Accent1 2 5 2 6 2 4" xfId="13221" xr:uid="{00000000-0005-0000-0000-0000FB320000}"/>
    <cellStyle name="20% - Accent1 2 5 2 6 3" xfId="13222" xr:uid="{00000000-0005-0000-0000-0000FC320000}"/>
    <cellStyle name="20% - Accent1 2 5 2 6 3 2" xfId="13223" xr:uid="{00000000-0005-0000-0000-0000FD320000}"/>
    <cellStyle name="20% - Accent1 2 5 2 6 3 2 2" xfId="13224" xr:uid="{00000000-0005-0000-0000-0000FE320000}"/>
    <cellStyle name="20% - Accent1 2 5 2 6 3 2 2 2" xfId="13225" xr:uid="{00000000-0005-0000-0000-0000FF320000}"/>
    <cellStyle name="20% - Accent1 2 5 2 6 3 2 3" xfId="13226" xr:uid="{00000000-0005-0000-0000-000000330000}"/>
    <cellStyle name="20% - Accent1 2 5 2 6 3 3" xfId="13227" xr:uid="{00000000-0005-0000-0000-000001330000}"/>
    <cellStyle name="20% - Accent1 2 5 2 6 3 3 2" xfId="13228" xr:uid="{00000000-0005-0000-0000-000002330000}"/>
    <cellStyle name="20% - Accent1 2 5 2 6 3 4" xfId="13229" xr:uid="{00000000-0005-0000-0000-000003330000}"/>
    <cellStyle name="20% - Accent1 2 5 2 6 4" xfId="13230" xr:uid="{00000000-0005-0000-0000-000004330000}"/>
    <cellStyle name="20% - Accent1 2 5 2 6 4 2" xfId="13231" xr:uid="{00000000-0005-0000-0000-000005330000}"/>
    <cellStyle name="20% - Accent1 2 5 2 6 4 2 2" xfId="13232" xr:uid="{00000000-0005-0000-0000-000006330000}"/>
    <cellStyle name="20% - Accent1 2 5 2 6 4 2 2 2" xfId="13233" xr:uid="{00000000-0005-0000-0000-000007330000}"/>
    <cellStyle name="20% - Accent1 2 5 2 6 4 2 3" xfId="13234" xr:uid="{00000000-0005-0000-0000-000008330000}"/>
    <cellStyle name="20% - Accent1 2 5 2 6 4 3" xfId="13235" xr:uid="{00000000-0005-0000-0000-000009330000}"/>
    <cellStyle name="20% - Accent1 2 5 2 6 4 3 2" xfId="13236" xr:uid="{00000000-0005-0000-0000-00000A330000}"/>
    <cellStyle name="20% - Accent1 2 5 2 6 4 4" xfId="13237" xr:uid="{00000000-0005-0000-0000-00000B330000}"/>
    <cellStyle name="20% - Accent1 2 5 2 6 5" xfId="13238" xr:uid="{00000000-0005-0000-0000-00000C330000}"/>
    <cellStyle name="20% - Accent1 2 5 2 6 5 2" xfId="13239" xr:uid="{00000000-0005-0000-0000-00000D330000}"/>
    <cellStyle name="20% - Accent1 2 5 2 6 5 2 2" xfId="13240" xr:uid="{00000000-0005-0000-0000-00000E330000}"/>
    <cellStyle name="20% - Accent1 2 5 2 6 5 3" xfId="13241" xr:uid="{00000000-0005-0000-0000-00000F330000}"/>
    <cellStyle name="20% - Accent1 2 5 2 6 6" xfId="13242" xr:uid="{00000000-0005-0000-0000-000010330000}"/>
    <cellStyle name="20% - Accent1 2 5 2 6 6 2" xfId="13243" xr:uid="{00000000-0005-0000-0000-000011330000}"/>
    <cellStyle name="20% - Accent1 2 5 2 6 6 2 2" xfId="13244" xr:uid="{00000000-0005-0000-0000-000012330000}"/>
    <cellStyle name="20% - Accent1 2 5 2 6 6 3" xfId="13245" xr:uid="{00000000-0005-0000-0000-000013330000}"/>
    <cellStyle name="20% - Accent1 2 5 2 6 7" xfId="13246" xr:uid="{00000000-0005-0000-0000-000014330000}"/>
    <cellStyle name="20% - Accent1 2 5 2 6 7 2" xfId="13247" xr:uid="{00000000-0005-0000-0000-000015330000}"/>
    <cellStyle name="20% - Accent1 2 5 2 6 8" xfId="13248" xr:uid="{00000000-0005-0000-0000-000016330000}"/>
    <cellStyle name="20% - Accent1 2 5 2 6 8 2" xfId="13249" xr:uid="{00000000-0005-0000-0000-000017330000}"/>
    <cellStyle name="20% - Accent1 2 5 2 6 9" xfId="13250" xr:uid="{00000000-0005-0000-0000-000018330000}"/>
    <cellStyle name="20% - Accent1 2 5 2 7" xfId="13251" xr:uid="{00000000-0005-0000-0000-000019330000}"/>
    <cellStyle name="20% - Accent1 2 5 2 7 2" xfId="13252" xr:uid="{00000000-0005-0000-0000-00001A330000}"/>
    <cellStyle name="20% - Accent1 2 5 2 7 2 2" xfId="13253" xr:uid="{00000000-0005-0000-0000-00001B330000}"/>
    <cellStyle name="20% - Accent1 2 5 2 7 2 2 2" xfId="13254" xr:uid="{00000000-0005-0000-0000-00001C330000}"/>
    <cellStyle name="20% - Accent1 2 5 2 7 2 2 2 2" xfId="13255" xr:uid="{00000000-0005-0000-0000-00001D330000}"/>
    <cellStyle name="20% - Accent1 2 5 2 7 2 2 3" xfId="13256" xr:uid="{00000000-0005-0000-0000-00001E330000}"/>
    <cellStyle name="20% - Accent1 2 5 2 7 2 3" xfId="13257" xr:uid="{00000000-0005-0000-0000-00001F330000}"/>
    <cellStyle name="20% - Accent1 2 5 2 7 2 3 2" xfId="13258" xr:uid="{00000000-0005-0000-0000-000020330000}"/>
    <cellStyle name="20% - Accent1 2 5 2 7 2 4" xfId="13259" xr:uid="{00000000-0005-0000-0000-000021330000}"/>
    <cellStyle name="20% - Accent1 2 5 2 7 3" xfId="13260" xr:uid="{00000000-0005-0000-0000-000022330000}"/>
    <cellStyle name="20% - Accent1 2 5 2 7 3 2" xfId="13261" xr:uid="{00000000-0005-0000-0000-000023330000}"/>
    <cellStyle name="20% - Accent1 2 5 2 7 3 2 2" xfId="13262" xr:uid="{00000000-0005-0000-0000-000024330000}"/>
    <cellStyle name="20% - Accent1 2 5 2 7 3 2 2 2" xfId="13263" xr:uid="{00000000-0005-0000-0000-000025330000}"/>
    <cellStyle name="20% - Accent1 2 5 2 7 3 2 3" xfId="13264" xr:uid="{00000000-0005-0000-0000-000026330000}"/>
    <cellStyle name="20% - Accent1 2 5 2 7 3 3" xfId="13265" xr:uid="{00000000-0005-0000-0000-000027330000}"/>
    <cellStyle name="20% - Accent1 2 5 2 7 3 3 2" xfId="13266" xr:uid="{00000000-0005-0000-0000-000028330000}"/>
    <cellStyle name="20% - Accent1 2 5 2 7 3 4" xfId="13267" xr:uid="{00000000-0005-0000-0000-000029330000}"/>
    <cellStyle name="20% - Accent1 2 5 2 7 4" xfId="13268" xr:uid="{00000000-0005-0000-0000-00002A330000}"/>
    <cellStyle name="20% - Accent1 2 5 2 7 4 2" xfId="13269" xr:uid="{00000000-0005-0000-0000-00002B330000}"/>
    <cellStyle name="20% - Accent1 2 5 2 7 4 2 2" xfId="13270" xr:uid="{00000000-0005-0000-0000-00002C330000}"/>
    <cellStyle name="20% - Accent1 2 5 2 7 4 2 2 2" xfId="13271" xr:uid="{00000000-0005-0000-0000-00002D330000}"/>
    <cellStyle name="20% - Accent1 2 5 2 7 4 2 3" xfId="13272" xr:uid="{00000000-0005-0000-0000-00002E330000}"/>
    <cellStyle name="20% - Accent1 2 5 2 7 4 3" xfId="13273" xr:uid="{00000000-0005-0000-0000-00002F330000}"/>
    <cellStyle name="20% - Accent1 2 5 2 7 4 3 2" xfId="13274" xr:uid="{00000000-0005-0000-0000-000030330000}"/>
    <cellStyle name="20% - Accent1 2 5 2 7 4 4" xfId="13275" xr:uid="{00000000-0005-0000-0000-000031330000}"/>
    <cellStyle name="20% - Accent1 2 5 2 7 5" xfId="13276" xr:uid="{00000000-0005-0000-0000-000032330000}"/>
    <cellStyle name="20% - Accent1 2 5 2 7 5 2" xfId="13277" xr:uid="{00000000-0005-0000-0000-000033330000}"/>
    <cellStyle name="20% - Accent1 2 5 2 7 5 2 2" xfId="13278" xr:uid="{00000000-0005-0000-0000-000034330000}"/>
    <cellStyle name="20% - Accent1 2 5 2 7 5 3" xfId="13279" xr:uid="{00000000-0005-0000-0000-000035330000}"/>
    <cellStyle name="20% - Accent1 2 5 2 7 6" xfId="13280" xr:uid="{00000000-0005-0000-0000-000036330000}"/>
    <cellStyle name="20% - Accent1 2 5 2 7 6 2" xfId="13281" xr:uid="{00000000-0005-0000-0000-000037330000}"/>
    <cellStyle name="20% - Accent1 2 5 2 7 6 2 2" xfId="13282" xr:uid="{00000000-0005-0000-0000-000038330000}"/>
    <cellStyle name="20% - Accent1 2 5 2 7 6 3" xfId="13283" xr:uid="{00000000-0005-0000-0000-000039330000}"/>
    <cellStyle name="20% - Accent1 2 5 2 7 7" xfId="13284" xr:uid="{00000000-0005-0000-0000-00003A330000}"/>
    <cellStyle name="20% - Accent1 2 5 2 7 7 2" xfId="13285" xr:uid="{00000000-0005-0000-0000-00003B330000}"/>
    <cellStyle name="20% - Accent1 2 5 2 7 8" xfId="13286" xr:uid="{00000000-0005-0000-0000-00003C330000}"/>
    <cellStyle name="20% - Accent1 2 5 2 7 8 2" xfId="13287" xr:uid="{00000000-0005-0000-0000-00003D330000}"/>
    <cellStyle name="20% - Accent1 2 5 2 7 9" xfId="13288" xr:uid="{00000000-0005-0000-0000-00003E330000}"/>
    <cellStyle name="20% - Accent1 2 5 2 8" xfId="13289" xr:uid="{00000000-0005-0000-0000-00003F330000}"/>
    <cellStyle name="20% - Accent1 2 5 2 8 2" xfId="13290" xr:uid="{00000000-0005-0000-0000-000040330000}"/>
    <cellStyle name="20% - Accent1 2 5 2 8 2 2" xfId="13291" xr:uid="{00000000-0005-0000-0000-000041330000}"/>
    <cellStyle name="20% - Accent1 2 5 2 8 2 2 2" xfId="13292" xr:uid="{00000000-0005-0000-0000-000042330000}"/>
    <cellStyle name="20% - Accent1 2 5 2 8 2 3" xfId="13293" xr:uid="{00000000-0005-0000-0000-000043330000}"/>
    <cellStyle name="20% - Accent1 2 5 2 8 3" xfId="13294" xr:uid="{00000000-0005-0000-0000-000044330000}"/>
    <cellStyle name="20% - Accent1 2 5 2 8 3 2" xfId="13295" xr:uid="{00000000-0005-0000-0000-000045330000}"/>
    <cellStyle name="20% - Accent1 2 5 2 8 4" xfId="13296" xr:uid="{00000000-0005-0000-0000-000046330000}"/>
    <cellStyle name="20% - Accent1 2 5 2 9" xfId="13297" xr:uid="{00000000-0005-0000-0000-000047330000}"/>
    <cellStyle name="20% - Accent1 2 5 2 9 2" xfId="13298" xr:uid="{00000000-0005-0000-0000-000048330000}"/>
    <cellStyle name="20% - Accent1 2 5 2 9 2 2" xfId="13299" xr:uid="{00000000-0005-0000-0000-000049330000}"/>
    <cellStyle name="20% - Accent1 2 5 2 9 2 2 2" xfId="13300" xr:uid="{00000000-0005-0000-0000-00004A330000}"/>
    <cellStyle name="20% - Accent1 2 5 2 9 2 3" xfId="13301" xr:uid="{00000000-0005-0000-0000-00004B330000}"/>
    <cellStyle name="20% - Accent1 2 5 2 9 3" xfId="13302" xr:uid="{00000000-0005-0000-0000-00004C330000}"/>
    <cellStyle name="20% - Accent1 2 5 2 9 3 2" xfId="13303" xr:uid="{00000000-0005-0000-0000-00004D330000}"/>
    <cellStyle name="20% - Accent1 2 5 2 9 4" xfId="13304" xr:uid="{00000000-0005-0000-0000-00004E330000}"/>
    <cellStyle name="20% - Accent1 2 5 3" xfId="13305" xr:uid="{00000000-0005-0000-0000-00004F330000}"/>
    <cellStyle name="20% - Accent1 2 5 3 10" xfId="13306" xr:uid="{00000000-0005-0000-0000-000050330000}"/>
    <cellStyle name="20% - Accent1 2 5 3 10 2" xfId="13307" xr:uid="{00000000-0005-0000-0000-000051330000}"/>
    <cellStyle name="20% - Accent1 2 5 3 10 2 2" xfId="13308" xr:uid="{00000000-0005-0000-0000-000052330000}"/>
    <cellStyle name="20% - Accent1 2 5 3 10 3" xfId="13309" xr:uid="{00000000-0005-0000-0000-000053330000}"/>
    <cellStyle name="20% - Accent1 2 5 3 11" xfId="13310" xr:uid="{00000000-0005-0000-0000-000054330000}"/>
    <cellStyle name="20% - Accent1 2 5 3 11 2" xfId="13311" xr:uid="{00000000-0005-0000-0000-000055330000}"/>
    <cellStyle name="20% - Accent1 2 5 3 11 2 2" xfId="13312" xr:uid="{00000000-0005-0000-0000-000056330000}"/>
    <cellStyle name="20% - Accent1 2 5 3 11 3" xfId="13313" xr:uid="{00000000-0005-0000-0000-000057330000}"/>
    <cellStyle name="20% - Accent1 2 5 3 12" xfId="13314" xr:uid="{00000000-0005-0000-0000-000058330000}"/>
    <cellStyle name="20% - Accent1 2 5 3 12 2" xfId="13315" xr:uid="{00000000-0005-0000-0000-000059330000}"/>
    <cellStyle name="20% - Accent1 2 5 3 13" xfId="13316" xr:uid="{00000000-0005-0000-0000-00005A330000}"/>
    <cellStyle name="20% - Accent1 2 5 3 13 2" xfId="13317" xr:uid="{00000000-0005-0000-0000-00005B330000}"/>
    <cellStyle name="20% - Accent1 2 5 3 14" xfId="13318" xr:uid="{00000000-0005-0000-0000-00005C330000}"/>
    <cellStyle name="20% - Accent1 2 5 3 2" xfId="13319" xr:uid="{00000000-0005-0000-0000-00005D330000}"/>
    <cellStyle name="20% - Accent1 2 5 3 2 10" xfId="13320" xr:uid="{00000000-0005-0000-0000-00005E330000}"/>
    <cellStyle name="20% - Accent1 2 5 3 2 10 2" xfId="13321" xr:uid="{00000000-0005-0000-0000-00005F330000}"/>
    <cellStyle name="20% - Accent1 2 5 3 2 11" xfId="13322" xr:uid="{00000000-0005-0000-0000-000060330000}"/>
    <cellStyle name="20% - Accent1 2 5 3 2 2" xfId="13323" xr:uid="{00000000-0005-0000-0000-000061330000}"/>
    <cellStyle name="20% - Accent1 2 5 3 2 2 2" xfId="13324" xr:uid="{00000000-0005-0000-0000-000062330000}"/>
    <cellStyle name="20% - Accent1 2 5 3 2 2 2 2" xfId="13325" xr:uid="{00000000-0005-0000-0000-000063330000}"/>
    <cellStyle name="20% - Accent1 2 5 3 2 2 2 2 2" xfId="13326" xr:uid="{00000000-0005-0000-0000-000064330000}"/>
    <cellStyle name="20% - Accent1 2 5 3 2 2 2 2 2 2" xfId="13327" xr:uid="{00000000-0005-0000-0000-000065330000}"/>
    <cellStyle name="20% - Accent1 2 5 3 2 2 2 2 3" xfId="13328" xr:uid="{00000000-0005-0000-0000-000066330000}"/>
    <cellStyle name="20% - Accent1 2 5 3 2 2 2 3" xfId="13329" xr:uid="{00000000-0005-0000-0000-000067330000}"/>
    <cellStyle name="20% - Accent1 2 5 3 2 2 2 3 2" xfId="13330" xr:uid="{00000000-0005-0000-0000-000068330000}"/>
    <cellStyle name="20% - Accent1 2 5 3 2 2 2 4" xfId="13331" xr:uid="{00000000-0005-0000-0000-000069330000}"/>
    <cellStyle name="20% - Accent1 2 5 3 2 2 3" xfId="13332" xr:uid="{00000000-0005-0000-0000-00006A330000}"/>
    <cellStyle name="20% - Accent1 2 5 3 2 2 3 2" xfId="13333" xr:uid="{00000000-0005-0000-0000-00006B330000}"/>
    <cellStyle name="20% - Accent1 2 5 3 2 2 3 2 2" xfId="13334" xr:uid="{00000000-0005-0000-0000-00006C330000}"/>
    <cellStyle name="20% - Accent1 2 5 3 2 2 3 2 2 2" xfId="13335" xr:uid="{00000000-0005-0000-0000-00006D330000}"/>
    <cellStyle name="20% - Accent1 2 5 3 2 2 3 2 3" xfId="13336" xr:uid="{00000000-0005-0000-0000-00006E330000}"/>
    <cellStyle name="20% - Accent1 2 5 3 2 2 3 3" xfId="13337" xr:uid="{00000000-0005-0000-0000-00006F330000}"/>
    <cellStyle name="20% - Accent1 2 5 3 2 2 3 3 2" xfId="13338" xr:uid="{00000000-0005-0000-0000-000070330000}"/>
    <cellStyle name="20% - Accent1 2 5 3 2 2 3 4" xfId="13339" xr:uid="{00000000-0005-0000-0000-000071330000}"/>
    <cellStyle name="20% - Accent1 2 5 3 2 2 4" xfId="13340" xr:uid="{00000000-0005-0000-0000-000072330000}"/>
    <cellStyle name="20% - Accent1 2 5 3 2 2 4 2" xfId="13341" xr:uid="{00000000-0005-0000-0000-000073330000}"/>
    <cellStyle name="20% - Accent1 2 5 3 2 2 4 2 2" xfId="13342" xr:uid="{00000000-0005-0000-0000-000074330000}"/>
    <cellStyle name="20% - Accent1 2 5 3 2 2 4 2 2 2" xfId="13343" xr:uid="{00000000-0005-0000-0000-000075330000}"/>
    <cellStyle name="20% - Accent1 2 5 3 2 2 4 2 3" xfId="13344" xr:uid="{00000000-0005-0000-0000-000076330000}"/>
    <cellStyle name="20% - Accent1 2 5 3 2 2 4 3" xfId="13345" xr:uid="{00000000-0005-0000-0000-000077330000}"/>
    <cellStyle name="20% - Accent1 2 5 3 2 2 4 3 2" xfId="13346" xr:uid="{00000000-0005-0000-0000-000078330000}"/>
    <cellStyle name="20% - Accent1 2 5 3 2 2 4 4" xfId="13347" xr:uid="{00000000-0005-0000-0000-000079330000}"/>
    <cellStyle name="20% - Accent1 2 5 3 2 2 5" xfId="13348" xr:uid="{00000000-0005-0000-0000-00007A330000}"/>
    <cellStyle name="20% - Accent1 2 5 3 2 2 5 2" xfId="13349" xr:uid="{00000000-0005-0000-0000-00007B330000}"/>
    <cellStyle name="20% - Accent1 2 5 3 2 2 5 2 2" xfId="13350" xr:uid="{00000000-0005-0000-0000-00007C330000}"/>
    <cellStyle name="20% - Accent1 2 5 3 2 2 5 3" xfId="13351" xr:uid="{00000000-0005-0000-0000-00007D330000}"/>
    <cellStyle name="20% - Accent1 2 5 3 2 2 6" xfId="13352" xr:uid="{00000000-0005-0000-0000-00007E330000}"/>
    <cellStyle name="20% - Accent1 2 5 3 2 2 6 2" xfId="13353" xr:uid="{00000000-0005-0000-0000-00007F330000}"/>
    <cellStyle name="20% - Accent1 2 5 3 2 2 6 2 2" xfId="13354" xr:uid="{00000000-0005-0000-0000-000080330000}"/>
    <cellStyle name="20% - Accent1 2 5 3 2 2 6 3" xfId="13355" xr:uid="{00000000-0005-0000-0000-000081330000}"/>
    <cellStyle name="20% - Accent1 2 5 3 2 2 7" xfId="13356" xr:uid="{00000000-0005-0000-0000-000082330000}"/>
    <cellStyle name="20% - Accent1 2 5 3 2 2 7 2" xfId="13357" xr:uid="{00000000-0005-0000-0000-000083330000}"/>
    <cellStyle name="20% - Accent1 2 5 3 2 2 8" xfId="13358" xr:uid="{00000000-0005-0000-0000-000084330000}"/>
    <cellStyle name="20% - Accent1 2 5 3 2 2 8 2" xfId="13359" xr:uid="{00000000-0005-0000-0000-000085330000}"/>
    <cellStyle name="20% - Accent1 2 5 3 2 2 9" xfId="13360" xr:uid="{00000000-0005-0000-0000-000086330000}"/>
    <cellStyle name="20% - Accent1 2 5 3 2 3" xfId="13361" xr:uid="{00000000-0005-0000-0000-000087330000}"/>
    <cellStyle name="20% - Accent1 2 5 3 2 3 2" xfId="13362" xr:uid="{00000000-0005-0000-0000-000088330000}"/>
    <cellStyle name="20% - Accent1 2 5 3 2 3 2 2" xfId="13363" xr:uid="{00000000-0005-0000-0000-000089330000}"/>
    <cellStyle name="20% - Accent1 2 5 3 2 3 2 2 2" xfId="13364" xr:uid="{00000000-0005-0000-0000-00008A330000}"/>
    <cellStyle name="20% - Accent1 2 5 3 2 3 2 2 2 2" xfId="13365" xr:uid="{00000000-0005-0000-0000-00008B330000}"/>
    <cellStyle name="20% - Accent1 2 5 3 2 3 2 2 3" xfId="13366" xr:uid="{00000000-0005-0000-0000-00008C330000}"/>
    <cellStyle name="20% - Accent1 2 5 3 2 3 2 3" xfId="13367" xr:uid="{00000000-0005-0000-0000-00008D330000}"/>
    <cellStyle name="20% - Accent1 2 5 3 2 3 2 3 2" xfId="13368" xr:uid="{00000000-0005-0000-0000-00008E330000}"/>
    <cellStyle name="20% - Accent1 2 5 3 2 3 2 4" xfId="13369" xr:uid="{00000000-0005-0000-0000-00008F330000}"/>
    <cellStyle name="20% - Accent1 2 5 3 2 3 3" xfId="13370" xr:uid="{00000000-0005-0000-0000-000090330000}"/>
    <cellStyle name="20% - Accent1 2 5 3 2 3 3 2" xfId="13371" xr:uid="{00000000-0005-0000-0000-000091330000}"/>
    <cellStyle name="20% - Accent1 2 5 3 2 3 3 2 2" xfId="13372" xr:uid="{00000000-0005-0000-0000-000092330000}"/>
    <cellStyle name="20% - Accent1 2 5 3 2 3 3 2 2 2" xfId="13373" xr:uid="{00000000-0005-0000-0000-000093330000}"/>
    <cellStyle name="20% - Accent1 2 5 3 2 3 3 2 3" xfId="13374" xr:uid="{00000000-0005-0000-0000-000094330000}"/>
    <cellStyle name="20% - Accent1 2 5 3 2 3 3 3" xfId="13375" xr:uid="{00000000-0005-0000-0000-000095330000}"/>
    <cellStyle name="20% - Accent1 2 5 3 2 3 3 3 2" xfId="13376" xr:uid="{00000000-0005-0000-0000-000096330000}"/>
    <cellStyle name="20% - Accent1 2 5 3 2 3 3 4" xfId="13377" xr:uid="{00000000-0005-0000-0000-000097330000}"/>
    <cellStyle name="20% - Accent1 2 5 3 2 3 4" xfId="13378" xr:uid="{00000000-0005-0000-0000-000098330000}"/>
    <cellStyle name="20% - Accent1 2 5 3 2 3 4 2" xfId="13379" xr:uid="{00000000-0005-0000-0000-000099330000}"/>
    <cellStyle name="20% - Accent1 2 5 3 2 3 4 2 2" xfId="13380" xr:uid="{00000000-0005-0000-0000-00009A330000}"/>
    <cellStyle name="20% - Accent1 2 5 3 2 3 4 2 2 2" xfId="13381" xr:uid="{00000000-0005-0000-0000-00009B330000}"/>
    <cellStyle name="20% - Accent1 2 5 3 2 3 4 2 3" xfId="13382" xr:uid="{00000000-0005-0000-0000-00009C330000}"/>
    <cellStyle name="20% - Accent1 2 5 3 2 3 4 3" xfId="13383" xr:uid="{00000000-0005-0000-0000-00009D330000}"/>
    <cellStyle name="20% - Accent1 2 5 3 2 3 4 3 2" xfId="13384" xr:uid="{00000000-0005-0000-0000-00009E330000}"/>
    <cellStyle name="20% - Accent1 2 5 3 2 3 4 4" xfId="13385" xr:uid="{00000000-0005-0000-0000-00009F330000}"/>
    <cellStyle name="20% - Accent1 2 5 3 2 3 5" xfId="13386" xr:uid="{00000000-0005-0000-0000-0000A0330000}"/>
    <cellStyle name="20% - Accent1 2 5 3 2 3 5 2" xfId="13387" xr:uid="{00000000-0005-0000-0000-0000A1330000}"/>
    <cellStyle name="20% - Accent1 2 5 3 2 3 5 2 2" xfId="13388" xr:uid="{00000000-0005-0000-0000-0000A2330000}"/>
    <cellStyle name="20% - Accent1 2 5 3 2 3 5 3" xfId="13389" xr:uid="{00000000-0005-0000-0000-0000A3330000}"/>
    <cellStyle name="20% - Accent1 2 5 3 2 3 6" xfId="13390" xr:uid="{00000000-0005-0000-0000-0000A4330000}"/>
    <cellStyle name="20% - Accent1 2 5 3 2 3 6 2" xfId="13391" xr:uid="{00000000-0005-0000-0000-0000A5330000}"/>
    <cellStyle name="20% - Accent1 2 5 3 2 3 6 2 2" xfId="13392" xr:uid="{00000000-0005-0000-0000-0000A6330000}"/>
    <cellStyle name="20% - Accent1 2 5 3 2 3 6 3" xfId="13393" xr:uid="{00000000-0005-0000-0000-0000A7330000}"/>
    <cellStyle name="20% - Accent1 2 5 3 2 3 7" xfId="13394" xr:uid="{00000000-0005-0000-0000-0000A8330000}"/>
    <cellStyle name="20% - Accent1 2 5 3 2 3 7 2" xfId="13395" xr:uid="{00000000-0005-0000-0000-0000A9330000}"/>
    <cellStyle name="20% - Accent1 2 5 3 2 3 8" xfId="13396" xr:uid="{00000000-0005-0000-0000-0000AA330000}"/>
    <cellStyle name="20% - Accent1 2 5 3 2 3 8 2" xfId="13397" xr:uid="{00000000-0005-0000-0000-0000AB330000}"/>
    <cellStyle name="20% - Accent1 2 5 3 2 3 9" xfId="13398" xr:uid="{00000000-0005-0000-0000-0000AC330000}"/>
    <cellStyle name="20% - Accent1 2 5 3 2 4" xfId="13399" xr:uid="{00000000-0005-0000-0000-0000AD330000}"/>
    <cellStyle name="20% - Accent1 2 5 3 2 4 2" xfId="13400" xr:uid="{00000000-0005-0000-0000-0000AE330000}"/>
    <cellStyle name="20% - Accent1 2 5 3 2 4 2 2" xfId="13401" xr:uid="{00000000-0005-0000-0000-0000AF330000}"/>
    <cellStyle name="20% - Accent1 2 5 3 2 4 2 2 2" xfId="13402" xr:uid="{00000000-0005-0000-0000-0000B0330000}"/>
    <cellStyle name="20% - Accent1 2 5 3 2 4 2 3" xfId="13403" xr:uid="{00000000-0005-0000-0000-0000B1330000}"/>
    <cellStyle name="20% - Accent1 2 5 3 2 4 3" xfId="13404" xr:uid="{00000000-0005-0000-0000-0000B2330000}"/>
    <cellStyle name="20% - Accent1 2 5 3 2 4 3 2" xfId="13405" xr:uid="{00000000-0005-0000-0000-0000B3330000}"/>
    <cellStyle name="20% - Accent1 2 5 3 2 4 4" xfId="13406" xr:uid="{00000000-0005-0000-0000-0000B4330000}"/>
    <cellStyle name="20% - Accent1 2 5 3 2 5" xfId="13407" xr:uid="{00000000-0005-0000-0000-0000B5330000}"/>
    <cellStyle name="20% - Accent1 2 5 3 2 5 2" xfId="13408" xr:uid="{00000000-0005-0000-0000-0000B6330000}"/>
    <cellStyle name="20% - Accent1 2 5 3 2 5 2 2" xfId="13409" xr:uid="{00000000-0005-0000-0000-0000B7330000}"/>
    <cellStyle name="20% - Accent1 2 5 3 2 5 2 2 2" xfId="13410" xr:uid="{00000000-0005-0000-0000-0000B8330000}"/>
    <cellStyle name="20% - Accent1 2 5 3 2 5 2 3" xfId="13411" xr:uid="{00000000-0005-0000-0000-0000B9330000}"/>
    <cellStyle name="20% - Accent1 2 5 3 2 5 3" xfId="13412" xr:uid="{00000000-0005-0000-0000-0000BA330000}"/>
    <cellStyle name="20% - Accent1 2 5 3 2 5 3 2" xfId="13413" xr:uid="{00000000-0005-0000-0000-0000BB330000}"/>
    <cellStyle name="20% - Accent1 2 5 3 2 5 4" xfId="13414" xr:uid="{00000000-0005-0000-0000-0000BC330000}"/>
    <cellStyle name="20% - Accent1 2 5 3 2 6" xfId="13415" xr:uid="{00000000-0005-0000-0000-0000BD330000}"/>
    <cellStyle name="20% - Accent1 2 5 3 2 6 2" xfId="13416" xr:uid="{00000000-0005-0000-0000-0000BE330000}"/>
    <cellStyle name="20% - Accent1 2 5 3 2 6 2 2" xfId="13417" xr:uid="{00000000-0005-0000-0000-0000BF330000}"/>
    <cellStyle name="20% - Accent1 2 5 3 2 6 2 2 2" xfId="13418" xr:uid="{00000000-0005-0000-0000-0000C0330000}"/>
    <cellStyle name="20% - Accent1 2 5 3 2 6 2 3" xfId="13419" xr:uid="{00000000-0005-0000-0000-0000C1330000}"/>
    <cellStyle name="20% - Accent1 2 5 3 2 6 3" xfId="13420" xr:uid="{00000000-0005-0000-0000-0000C2330000}"/>
    <cellStyle name="20% - Accent1 2 5 3 2 6 3 2" xfId="13421" xr:uid="{00000000-0005-0000-0000-0000C3330000}"/>
    <cellStyle name="20% - Accent1 2 5 3 2 6 4" xfId="13422" xr:uid="{00000000-0005-0000-0000-0000C4330000}"/>
    <cellStyle name="20% - Accent1 2 5 3 2 7" xfId="13423" xr:uid="{00000000-0005-0000-0000-0000C5330000}"/>
    <cellStyle name="20% - Accent1 2 5 3 2 7 2" xfId="13424" xr:uid="{00000000-0005-0000-0000-0000C6330000}"/>
    <cellStyle name="20% - Accent1 2 5 3 2 7 2 2" xfId="13425" xr:uid="{00000000-0005-0000-0000-0000C7330000}"/>
    <cellStyle name="20% - Accent1 2 5 3 2 7 3" xfId="13426" xr:uid="{00000000-0005-0000-0000-0000C8330000}"/>
    <cellStyle name="20% - Accent1 2 5 3 2 8" xfId="13427" xr:uid="{00000000-0005-0000-0000-0000C9330000}"/>
    <cellStyle name="20% - Accent1 2 5 3 2 8 2" xfId="13428" xr:uid="{00000000-0005-0000-0000-0000CA330000}"/>
    <cellStyle name="20% - Accent1 2 5 3 2 8 2 2" xfId="13429" xr:uid="{00000000-0005-0000-0000-0000CB330000}"/>
    <cellStyle name="20% - Accent1 2 5 3 2 8 3" xfId="13430" xr:uid="{00000000-0005-0000-0000-0000CC330000}"/>
    <cellStyle name="20% - Accent1 2 5 3 2 9" xfId="13431" xr:uid="{00000000-0005-0000-0000-0000CD330000}"/>
    <cellStyle name="20% - Accent1 2 5 3 2 9 2" xfId="13432" xr:uid="{00000000-0005-0000-0000-0000CE330000}"/>
    <cellStyle name="20% - Accent1 2 5 3 3" xfId="13433" xr:uid="{00000000-0005-0000-0000-0000CF330000}"/>
    <cellStyle name="20% - Accent1 2 5 3 3 10" xfId="13434" xr:uid="{00000000-0005-0000-0000-0000D0330000}"/>
    <cellStyle name="20% - Accent1 2 5 3 3 10 2" xfId="13435" xr:uid="{00000000-0005-0000-0000-0000D1330000}"/>
    <cellStyle name="20% - Accent1 2 5 3 3 11" xfId="13436" xr:uid="{00000000-0005-0000-0000-0000D2330000}"/>
    <cellStyle name="20% - Accent1 2 5 3 3 2" xfId="13437" xr:uid="{00000000-0005-0000-0000-0000D3330000}"/>
    <cellStyle name="20% - Accent1 2 5 3 3 2 2" xfId="13438" xr:uid="{00000000-0005-0000-0000-0000D4330000}"/>
    <cellStyle name="20% - Accent1 2 5 3 3 2 2 2" xfId="13439" xr:uid="{00000000-0005-0000-0000-0000D5330000}"/>
    <cellStyle name="20% - Accent1 2 5 3 3 2 2 2 2" xfId="13440" xr:uid="{00000000-0005-0000-0000-0000D6330000}"/>
    <cellStyle name="20% - Accent1 2 5 3 3 2 2 2 2 2" xfId="13441" xr:uid="{00000000-0005-0000-0000-0000D7330000}"/>
    <cellStyle name="20% - Accent1 2 5 3 3 2 2 2 3" xfId="13442" xr:uid="{00000000-0005-0000-0000-0000D8330000}"/>
    <cellStyle name="20% - Accent1 2 5 3 3 2 2 3" xfId="13443" xr:uid="{00000000-0005-0000-0000-0000D9330000}"/>
    <cellStyle name="20% - Accent1 2 5 3 3 2 2 3 2" xfId="13444" xr:uid="{00000000-0005-0000-0000-0000DA330000}"/>
    <cellStyle name="20% - Accent1 2 5 3 3 2 2 4" xfId="13445" xr:uid="{00000000-0005-0000-0000-0000DB330000}"/>
    <cellStyle name="20% - Accent1 2 5 3 3 2 3" xfId="13446" xr:uid="{00000000-0005-0000-0000-0000DC330000}"/>
    <cellStyle name="20% - Accent1 2 5 3 3 2 3 2" xfId="13447" xr:uid="{00000000-0005-0000-0000-0000DD330000}"/>
    <cellStyle name="20% - Accent1 2 5 3 3 2 3 2 2" xfId="13448" xr:uid="{00000000-0005-0000-0000-0000DE330000}"/>
    <cellStyle name="20% - Accent1 2 5 3 3 2 3 2 2 2" xfId="13449" xr:uid="{00000000-0005-0000-0000-0000DF330000}"/>
    <cellStyle name="20% - Accent1 2 5 3 3 2 3 2 3" xfId="13450" xr:uid="{00000000-0005-0000-0000-0000E0330000}"/>
    <cellStyle name="20% - Accent1 2 5 3 3 2 3 3" xfId="13451" xr:uid="{00000000-0005-0000-0000-0000E1330000}"/>
    <cellStyle name="20% - Accent1 2 5 3 3 2 3 3 2" xfId="13452" xr:uid="{00000000-0005-0000-0000-0000E2330000}"/>
    <cellStyle name="20% - Accent1 2 5 3 3 2 3 4" xfId="13453" xr:uid="{00000000-0005-0000-0000-0000E3330000}"/>
    <cellStyle name="20% - Accent1 2 5 3 3 2 4" xfId="13454" xr:uid="{00000000-0005-0000-0000-0000E4330000}"/>
    <cellStyle name="20% - Accent1 2 5 3 3 2 4 2" xfId="13455" xr:uid="{00000000-0005-0000-0000-0000E5330000}"/>
    <cellStyle name="20% - Accent1 2 5 3 3 2 4 2 2" xfId="13456" xr:uid="{00000000-0005-0000-0000-0000E6330000}"/>
    <cellStyle name="20% - Accent1 2 5 3 3 2 4 2 2 2" xfId="13457" xr:uid="{00000000-0005-0000-0000-0000E7330000}"/>
    <cellStyle name="20% - Accent1 2 5 3 3 2 4 2 3" xfId="13458" xr:uid="{00000000-0005-0000-0000-0000E8330000}"/>
    <cellStyle name="20% - Accent1 2 5 3 3 2 4 3" xfId="13459" xr:uid="{00000000-0005-0000-0000-0000E9330000}"/>
    <cellStyle name="20% - Accent1 2 5 3 3 2 4 3 2" xfId="13460" xr:uid="{00000000-0005-0000-0000-0000EA330000}"/>
    <cellStyle name="20% - Accent1 2 5 3 3 2 4 4" xfId="13461" xr:uid="{00000000-0005-0000-0000-0000EB330000}"/>
    <cellStyle name="20% - Accent1 2 5 3 3 2 5" xfId="13462" xr:uid="{00000000-0005-0000-0000-0000EC330000}"/>
    <cellStyle name="20% - Accent1 2 5 3 3 2 5 2" xfId="13463" xr:uid="{00000000-0005-0000-0000-0000ED330000}"/>
    <cellStyle name="20% - Accent1 2 5 3 3 2 5 2 2" xfId="13464" xr:uid="{00000000-0005-0000-0000-0000EE330000}"/>
    <cellStyle name="20% - Accent1 2 5 3 3 2 5 3" xfId="13465" xr:uid="{00000000-0005-0000-0000-0000EF330000}"/>
    <cellStyle name="20% - Accent1 2 5 3 3 2 6" xfId="13466" xr:uid="{00000000-0005-0000-0000-0000F0330000}"/>
    <cellStyle name="20% - Accent1 2 5 3 3 2 6 2" xfId="13467" xr:uid="{00000000-0005-0000-0000-0000F1330000}"/>
    <cellStyle name="20% - Accent1 2 5 3 3 2 6 2 2" xfId="13468" xr:uid="{00000000-0005-0000-0000-0000F2330000}"/>
    <cellStyle name="20% - Accent1 2 5 3 3 2 6 3" xfId="13469" xr:uid="{00000000-0005-0000-0000-0000F3330000}"/>
    <cellStyle name="20% - Accent1 2 5 3 3 2 7" xfId="13470" xr:uid="{00000000-0005-0000-0000-0000F4330000}"/>
    <cellStyle name="20% - Accent1 2 5 3 3 2 7 2" xfId="13471" xr:uid="{00000000-0005-0000-0000-0000F5330000}"/>
    <cellStyle name="20% - Accent1 2 5 3 3 2 8" xfId="13472" xr:uid="{00000000-0005-0000-0000-0000F6330000}"/>
    <cellStyle name="20% - Accent1 2 5 3 3 2 8 2" xfId="13473" xr:uid="{00000000-0005-0000-0000-0000F7330000}"/>
    <cellStyle name="20% - Accent1 2 5 3 3 2 9" xfId="13474" xr:uid="{00000000-0005-0000-0000-0000F8330000}"/>
    <cellStyle name="20% - Accent1 2 5 3 3 3" xfId="13475" xr:uid="{00000000-0005-0000-0000-0000F9330000}"/>
    <cellStyle name="20% - Accent1 2 5 3 3 3 2" xfId="13476" xr:uid="{00000000-0005-0000-0000-0000FA330000}"/>
    <cellStyle name="20% - Accent1 2 5 3 3 3 2 2" xfId="13477" xr:uid="{00000000-0005-0000-0000-0000FB330000}"/>
    <cellStyle name="20% - Accent1 2 5 3 3 3 2 2 2" xfId="13478" xr:uid="{00000000-0005-0000-0000-0000FC330000}"/>
    <cellStyle name="20% - Accent1 2 5 3 3 3 2 2 2 2" xfId="13479" xr:uid="{00000000-0005-0000-0000-0000FD330000}"/>
    <cellStyle name="20% - Accent1 2 5 3 3 3 2 2 3" xfId="13480" xr:uid="{00000000-0005-0000-0000-0000FE330000}"/>
    <cellStyle name="20% - Accent1 2 5 3 3 3 2 3" xfId="13481" xr:uid="{00000000-0005-0000-0000-0000FF330000}"/>
    <cellStyle name="20% - Accent1 2 5 3 3 3 2 3 2" xfId="13482" xr:uid="{00000000-0005-0000-0000-000000340000}"/>
    <cellStyle name="20% - Accent1 2 5 3 3 3 2 4" xfId="13483" xr:uid="{00000000-0005-0000-0000-000001340000}"/>
    <cellStyle name="20% - Accent1 2 5 3 3 3 3" xfId="13484" xr:uid="{00000000-0005-0000-0000-000002340000}"/>
    <cellStyle name="20% - Accent1 2 5 3 3 3 3 2" xfId="13485" xr:uid="{00000000-0005-0000-0000-000003340000}"/>
    <cellStyle name="20% - Accent1 2 5 3 3 3 3 2 2" xfId="13486" xr:uid="{00000000-0005-0000-0000-000004340000}"/>
    <cellStyle name="20% - Accent1 2 5 3 3 3 3 2 2 2" xfId="13487" xr:uid="{00000000-0005-0000-0000-000005340000}"/>
    <cellStyle name="20% - Accent1 2 5 3 3 3 3 2 3" xfId="13488" xr:uid="{00000000-0005-0000-0000-000006340000}"/>
    <cellStyle name="20% - Accent1 2 5 3 3 3 3 3" xfId="13489" xr:uid="{00000000-0005-0000-0000-000007340000}"/>
    <cellStyle name="20% - Accent1 2 5 3 3 3 3 3 2" xfId="13490" xr:uid="{00000000-0005-0000-0000-000008340000}"/>
    <cellStyle name="20% - Accent1 2 5 3 3 3 3 4" xfId="13491" xr:uid="{00000000-0005-0000-0000-000009340000}"/>
    <cellStyle name="20% - Accent1 2 5 3 3 3 4" xfId="13492" xr:uid="{00000000-0005-0000-0000-00000A340000}"/>
    <cellStyle name="20% - Accent1 2 5 3 3 3 4 2" xfId="13493" xr:uid="{00000000-0005-0000-0000-00000B340000}"/>
    <cellStyle name="20% - Accent1 2 5 3 3 3 4 2 2" xfId="13494" xr:uid="{00000000-0005-0000-0000-00000C340000}"/>
    <cellStyle name="20% - Accent1 2 5 3 3 3 4 2 2 2" xfId="13495" xr:uid="{00000000-0005-0000-0000-00000D340000}"/>
    <cellStyle name="20% - Accent1 2 5 3 3 3 4 2 3" xfId="13496" xr:uid="{00000000-0005-0000-0000-00000E340000}"/>
    <cellStyle name="20% - Accent1 2 5 3 3 3 4 3" xfId="13497" xr:uid="{00000000-0005-0000-0000-00000F340000}"/>
    <cellStyle name="20% - Accent1 2 5 3 3 3 4 3 2" xfId="13498" xr:uid="{00000000-0005-0000-0000-000010340000}"/>
    <cellStyle name="20% - Accent1 2 5 3 3 3 4 4" xfId="13499" xr:uid="{00000000-0005-0000-0000-000011340000}"/>
    <cellStyle name="20% - Accent1 2 5 3 3 3 5" xfId="13500" xr:uid="{00000000-0005-0000-0000-000012340000}"/>
    <cellStyle name="20% - Accent1 2 5 3 3 3 5 2" xfId="13501" xr:uid="{00000000-0005-0000-0000-000013340000}"/>
    <cellStyle name="20% - Accent1 2 5 3 3 3 5 2 2" xfId="13502" xr:uid="{00000000-0005-0000-0000-000014340000}"/>
    <cellStyle name="20% - Accent1 2 5 3 3 3 5 3" xfId="13503" xr:uid="{00000000-0005-0000-0000-000015340000}"/>
    <cellStyle name="20% - Accent1 2 5 3 3 3 6" xfId="13504" xr:uid="{00000000-0005-0000-0000-000016340000}"/>
    <cellStyle name="20% - Accent1 2 5 3 3 3 6 2" xfId="13505" xr:uid="{00000000-0005-0000-0000-000017340000}"/>
    <cellStyle name="20% - Accent1 2 5 3 3 3 6 2 2" xfId="13506" xr:uid="{00000000-0005-0000-0000-000018340000}"/>
    <cellStyle name="20% - Accent1 2 5 3 3 3 6 3" xfId="13507" xr:uid="{00000000-0005-0000-0000-000019340000}"/>
    <cellStyle name="20% - Accent1 2 5 3 3 3 7" xfId="13508" xr:uid="{00000000-0005-0000-0000-00001A340000}"/>
    <cellStyle name="20% - Accent1 2 5 3 3 3 7 2" xfId="13509" xr:uid="{00000000-0005-0000-0000-00001B340000}"/>
    <cellStyle name="20% - Accent1 2 5 3 3 3 8" xfId="13510" xr:uid="{00000000-0005-0000-0000-00001C340000}"/>
    <cellStyle name="20% - Accent1 2 5 3 3 3 8 2" xfId="13511" xr:uid="{00000000-0005-0000-0000-00001D340000}"/>
    <cellStyle name="20% - Accent1 2 5 3 3 3 9" xfId="13512" xr:uid="{00000000-0005-0000-0000-00001E340000}"/>
    <cellStyle name="20% - Accent1 2 5 3 3 4" xfId="13513" xr:uid="{00000000-0005-0000-0000-00001F340000}"/>
    <cellStyle name="20% - Accent1 2 5 3 3 4 2" xfId="13514" xr:uid="{00000000-0005-0000-0000-000020340000}"/>
    <cellStyle name="20% - Accent1 2 5 3 3 4 2 2" xfId="13515" xr:uid="{00000000-0005-0000-0000-000021340000}"/>
    <cellStyle name="20% - Accent1 2 5 3 3 4 2 2 2" xfId="13516" xr:uid="{00000000-0005-0000-0000-000022340000}"/>
    <cellStyle name="20% - Accent1 2 5 3 3 4 2 3" xfId="13517" xr:uid="{00000000-0005-0000-0000-000023340000}"/>
    <cellStyle name="20% - Accent1 2 5 3 3 4 3" xfId="13518" xr:uid="{00000000-0005-0000-0000-000024340000}"/>
    <cellStyle name="20% - Accent1 2 5 3 3 4 3 2" xfId="13519" xr:uid="{00000000-0005-0000-0000-000025340000}"/>
    <cellStyle name="20% - Accent1 2 5 3 3 4 4" xfId="13520" xr:uid="{00000000-0005-0000-0000-000026340000}"/>
    <cellStyle name="20% - Accent1 2 5 3 3 5" xfId="13521" xr:uid="{00000000-0005-0000-0000-000027340000}"/>
    <cellStyle name="20% - Accent1 2 5 3 3 5 2" xfId="13522" xr:uid="{00000000-0005-0000-0000-000028340000}"/>
    <cellStyle name="20% - Accent1 2 5 3 3 5 2 2" xfId="13523" xr:uid="{00000000-0005-0000-0000-000029340000}"/>
    <cellStyle name="20% - Accent1 2 5 3 3 5 2 2 2" xfId="13524" xr:uid="{00000000-0005-0000-0000-00002A340000}"/>
    <cellStyle name="20% - Accent1 2 5 3 3 5 2 3" xfId="13525" xr:uid="{00000000-0005-0000-0000-00002B340000}"/>
    <cellStyle name="20% - Accent1 2 5 3 3 5 3" xfId="13526" xr:uid="{00000000-0005-0000-0000-00002C340000}"/>
    <cellStyle name="20% - Accent1 2 5 3 3 5 3 2" xfId="13527" xr:uid="{00000000-0005-0000-0000-00002D340000}"/>
    <cellStyle name="20% - Accent1 2 5 3 3 5 4" xfId="13528" xr:uid="{00000000-0005-0000-0000-00002E340000}"/>
    <cellStyle name="20% - Accent1 2 5 3 3 6" xfId="13529" xr:uid="{00000000-0005-0000-0000-00002F340000}"/>
    <cellStyle name="20% - Accent1 2 5 3 3 6 2" xfId="13530" xr:uid="{00000000-0005-0000-0000-000030340000}"/>
    <cellStyle name="20% - Accent1 2 5 3 3 6 2 2" xfId="13531" xr:uid="{00000000-0005-0000-0000-000031340000}"/>
    <cellStyle name="20% - Accent1 2 5 3 3 6 2 2 2" xfId="13532" xr:uid="{00000000-0005-0000-0000-000032340000}"/>
    <cellStyle name="20% - Accent1 2 5 3 3 6 2 3" xfId="13533" xr:uid="{00000000-0005-0000-0000-000033340000}"/>
    <cellStyle name="20% - Accent1 2 5 3 3 6 3" xfId="13534" xr:uid="{00000000-0005-0000-0000-000034340000}"/>
    <cellStyle name="20% - Accent1 2 5 3 3 6 3 2" xfId="13535" xr:uid="{00000000-0005-0000-0000-000035340000}"/>
    <cellStyle name="20% - Accent1 2 5 3 3 6 4" xfId="13536" xr:uid="{00000000-0005-0000-0000-000036340000}"/>
    <cellStyle name="20% - Accent1 2 5 3 3 7" xfId="13537" xr:uid="{00000000-0005-0000-0000-000037340000}"/>
    <cellStyle name="20% - Accent1 2 5 3 3 7 2" xfId="13538" xr:uid="{00000000-0005-0000-0000-000038340000}"/>
    <cellStyle name="20% - Accent1 2 5 3 3 7 2 2" xfId="13539" xr:uid="{00000000-0005-0000-0000-000039340000}"/>
    <cellStyle name="20% - Accent1 2 5 3 3 7 3" xfId="13540" xr:uid="{00000000-0005-0000-0000-00003A340000}"/>
    <cellStyle name="20% - Accent1 2 5 3 3 8" xfId="13541" xr:uid="{00000000-0005-0000-0000-00003B340000}"/>
    <cellStyle name="20% - Accent1 2 5 3 3 8 2" xfId="13542" xr:uid="{00000000-0005-0000-0000-00003C340000}"/>
    <cellStyle name="20% - Accent1 2 5 3 3 8 2 2" xfId="13543" xr:uid="{00000000-0005-0000-0000-00003D340000}"/>
    <cellStyle name="20% - Accent1 2 5 3 3 8 3" xfId="13544" xr:uid="{00000000-0005-0000-0000-00003E340000}"/>
    <cellStyle name="20% - Accent1 2 5 3 3 9" xfId="13545" xr:uid="{00000000-0005-0000-0000-00003F340000}"/>
    <cellStyle name="20% - Accent1 2 5 3 3 9 2" xfId="13546" xr:uid="{00000000-0005-0000-0000-000040340000}"/>
    <cellStyle name="20% - Accent1 2 5 3 4" xfId="13547" xr:uid="{00000000-0005-0000-0000-000041340000}"/>
    <cellStyle name="20% - Accent1 2 5 3 4 10" xfId="13548" xr:uid="{00000000-0005-0000-0000-000042340000}"/>
    <cellStyle name="20% - Accent1 2 5 3 4 10 2" xfId="13549" xr:uid="{00000000-0005-0000-0000-000043340000}"/>
    <cellStyle name="20% - Accent1 2 5 3 4 11" xfId="13550" xr:uid="{00000000-0005-0000-0000-000044340000}"/>
    <cellStyle name="20% - Accent1 2 5 3 4 2" xfId="13551" xr:uid="{00000000-0005-0000-0000-000045340000}"/>
    <cellStyle name="20% - Accent1 2 5 3 4 2 2" xfId="13552" xr:uid="{00000000-0005-0000-0000-000046340000}"/>
    <cellStyle name="20% - Accent1 2 5 3 4 2 2 2" xfId="13553" xr:uid="{00000000-0005-0000-0000-000047340000}"/>
    <cellStyle name="20% - Accent1 2 5 3 4 2 2 2 2" xfId="13554" xr:uid="{00000000-0005-0000-0000-000048340000}"/>
    <cellStyle name="20% - Accent1 2 5 3 4 2 2 2 2 2" xfId="13555" xr:uid="{00000000-0005-0000-0000-000049340000}"/>
    <cellStyle name="20% - Accent1 2 5 3 4 2 2 2 3" xfId="13556" xr:uid="{00000000-0005-0000-0000-00004A340000}"/>
    <cellStyle name="20% - Accent1 2 5 3 4 2 2 3" xfId="13557" xr:uid="{00000000-0005-0000-0000-00004B340000}"/>
    <cellStyle name="20% - Accent1 2 5 3 4 2 2 3 2" xfId="13558" xr:uid="{00000000-0005-0000-0000-00004C340000}"/>
    <cellStyle name="20% - Accent1 2 5 3 4 2 2 4" xfId="13559" xr:uid="{00000000-0005-0000-0000-00004D340000}"/>
    <cellStyle name="20% - Accent1 2 5 3 4 2 3" xfId="13560" xr:uid="{00000000-0005-0000-0000-00004E340000}"/>
    <cellStyle name="20% - Accent1 2 5 3 4 2 3 2" xfId="13561" xr:uid="{00000000-0005-0000-0000-00004F340000}"/>
    <cellStyle name="20% - Accent1 2 5 3 4 2 3 2 2" xfId="13562" xr:uid="{00000000-0005-0000-0000-000050340000}"/>
    <cellStyle name="20% - Accent1 2 5 3 4 2 3 2 2 2" xfId="13563" xr:uid="{00000000-0005-0000-0000-000051340000}"/>
    <cellStyle name="20% - Accent1 2 5 3 4 2 3 2 3" xfId="13564" xr:uid="{00000000-0005-0000-0000-000052340000}"/>
    <cellStyle name="20% - Accent1 2 5 3 4 2 3 3" xfId="13565" xr:uid="{00000000-0005-0000-0000-000053340000}"/>
    <cellStyle name="20% - Accent1 2 5 3 4 2 3 3 2" xfId="13566" xr:uid="{00000000-0005-0000-0000-000054340000}"/>
    <cellStyle name="20% - Accent1 2 5 3 4 2 3 4" xfId="13567" xr:uid="{00000000-0005-0000-0000-000055340000}"/>
    <cellStyle name="20% - Accent1 2 5 3 4 2 4" xfId="13568" xr:uid="{00000000-0005-0000-0000-000056340000}"/>
    <cellStyle name="20% - Accent1 2 5 3 4 2 4 2" xfId="13569" xr:uid="{00000000-0005-0000-0000-000057340000}"/>
    <cellStyle name="20% - Accent1 2 5 3 4 2 4 2 2" xfId="13570" xr:uid="{00000000-0005-0000-0000-000058340000}"/>
    <cellStyle name="20% - Accent1 2 5 3 4 2 4 2 2 2" xfId="13571" xr:uid="{00000000-0005-0000-0000-000059340000}"/>
    <cellStyle name="20% - Accent1 2 5 3 4 2 4 2 3" xfId="13572" xr:uid="{00000000-0005-0000-0000-00005A340000}"/>
    <cellStyle name="20% - Accent1 2 5 3 4 2 4 3" xfId="13573" xr:uid="{00000000-0005-0000-0000-00005B340000}"/>
    <cellStyle name="20% - Accent1 2 5 3 4 2 4 3 2" xfId="13574" xr:uid="{00000000-0005-0000-0000-00005C340000}"/>
    <cellStyle name="20% - Accent1 2 5 3 4 2 4 4" xfId="13575" xr:uid="{00000000-0005-0000-0000-00005D340000}"/>
    <cellStyle name="20% - Accent1 2 5 3 4 2 5" xfId="13576" xr:uid="{00000000-0005-0000-0000-00005E340000}"/>
    <cellStyle name="20% - Accent1 2 5 3 4 2 5 2" xfId="13577" xr:uid="{00000000-0005-0000-0000-00005F340000}"/>
    <cellStyle name="20% - Accent1 2 5 3 4 2 5 2 2" xfId="13578" xr:uid="{00000000-0005-0000-0000-000060340000}"/>
    <cellStyle name="20% - Accent1 2 5 3 4 2 5 3" xfId="13579" xr:uid="{00000000-0005-0000-0000-000061340000}"/>
    <cellStyle name="20% - Accent1 2 5 3 4 2 6" xfId="13580" xr:uid="{00000000-0005-0000-0000-000062340000}"/>
    <cellStyle name="20% - Accent1 2 5 3 4 2 6 2" xfId="13581" xr:uid="{00000000-0005-0000-0000-000063340000}"/>
    <cellStyle name="20% - Accent1 2 5 3 4 2 6 2 2" xfId="13582" xr:uid="{00000000-0005-0000-0000-000064340000}"/>
    <cellStyle name="20% - Accent1 2 5 3 4 2 6 3" xfId="13583" xr:uid="{00000000-0005-0000-0000-000065340000}"/>
    <cellStyle name="20% - Accent1 2 5 3 4 2 7" xfId="13584" xr:uid="{00000000-0005-0000-0000-000066340000}"/>
    <cellStyle name="20% - Accent1 2 5 3 4 2 7 2" xfId="13585" xr:uid="{00000000-0005-0000-0000-000067340000}"/>
    <cellStyle name="20% - Accent1 2 5 3 4 2 8" xfId="13586" xr:uid="{00000000-0005-0000-0000-000068340000}"/>
    <cellStyle name="20% - Accent1 2 5 3 4 2 8 2" xfId="13587" xr:uid="{00000000-0005-0000-0000-000069340000}"/>
    <cellStyle name="20% - Accent1 2 5 3 4 2 9" xfId="13588" xr:uid="{00000000-0005-0000-0000-00006A340000}"/>
    <cellStyle name="20% - Accent1 2 5 3 4 3" xfId="13589" xr:uid="{00000000-0005-0000-0000-00006B340000}"/>
    <cellStyle name="20% - Accent1 2 5 3 4 3 2" xfId="13590" xr:uid="{00000000-0005-0000-0000-00006C340000}"/>
    <cellStyle name="20% - Accent1 2 5 3 4 3 2 2" xfId="13591" xr:uid="{00000000-0005-0000-0000-00006D340000}"/>
    <cellStyle name="20% - Accent1 2 5 3 4 3 2 2 2" xfId="13592" xr:uid="{00000000-0005-0000-0000-00006E340000}"/>
    <cellStyle name="20% - Accent1 2 5 3 4 3 2 2 2 2" xfId="13593" xr:uid="{00000000-0005-0000-0000-00006F340000}"/>
    <cellStyle name="20% - Accent1 2 5 3 4 3 2 2 3" xfId="13594" xr:uid="{00000000-0005-0000-0000-000070340000}"/>
    <cellStyle name="20% - Accent1 2 5 3 4 3 2 3" xfId="13595" xr:uid="{00000000-0005-0000-0000-000071340000}"/>
    <cellStyle name="20% - Accent1 2 5 3 4 3 2 3 2" xfId="13596" xr:uid="{00000000-0005-0000-0000-000072340000}"/>
    <cellStyle name="20% - Accent1 2 5 3 4 3 2 4" xfId="13597" xr:uid="{00000000-0005-0000-0000-000073340000}"/>
    <cellStyle name="20% - Accent1 2 5 3 4 3 3" xfId="13598" xr:uid="{00000000-0005-0000-0000-000074340000}"/>
    <cellStyle name="20% - Accent1 2 5 3 4 3 3 2" xfId="13599" xr:uid="{00000000-0005-0000-0000-000075340000}"/>
    <cellStyle name="20% - Accent1 2 5 3 4 3 3 2 2" xfId="13600" xr:uid="{00000000-0005-0000-0000-000076340000}"/>
    <cellStyle name="20% - Accent1 2 5 3 4 3 3 2 2 2" xfId="13601" xr:uid="{00000000-0005-0000-0000-000077340000}"/>
    <cellStyle name="20% - Accent1 2 5 3 4 3 3 2 3" xfId="13602" xr:uid="{00000000-0005-0000-0000-000078340000}"/>
    <cellStyle name="20% - Accent1 2 5 3 4 3 3 3" xfId="13603" xr:uid="{00000000-0005-0000-0000-000079340000}"/>
    <cellStyle name="20% - Accent1 2 5 3 4 3 3 3 2" xfId="13604" xr:uid="{00000000-0005-0000-0000-00007A340000}"/>
    <cellStyle name="20% - Accent1 2 5 3 4 3 3 4" xfId="13605" xr:uid="{00000000-0005-0000-0000-00007B340000}"/>
    <cellStyle name="20% - Accent1 2 5 3 4 3 4" xfId="13606" xr:uid="{00000000-0005-0000-0000-00007C340000}"/>
    <cellStyle name="20% - Accent1 2 5 3 4 3 4 2" xfId="13607" xr:uid="{00000000-0005-0000-0000-00007D340000}"/>
    <cellStyle name="20% - Accent1 2 5 3 4 3 4 2 2" xfId="13608" xr:uid="{00000000-0005-0000-0000-00007E340000}"/>
    <cellStyle name="20% - Accent1 2 5 3 4 3 4 2 2 2" xfId="13609" xr:uid="{00000000-0005-0000-0000-00007F340000}"/>
    <cellStyle name="20% - Accent1 2 5 3 4 3 4 2 3" xfId="13610" xr:uid="{00000000-0005-0000-0000-000080340000}"/>
    <cellStyle name="20% - Accent1 2 5 3 4 3 4 3" xfId="13611" xr:uid="{00000000-0005-0000-0000-000081340000}"/>
    <cellStyle name="20% - Accent1 2 5 3 4 3 4 3 2" xfId="13612" xr:uid="{00000000-0005-0000-0000-000082340000}"/>
    <cellStyle name="20% - Accent1 2 5 3 4 3 4 4" xfId="13613" xr:uid="{00000000-0005-0000-0000-000083340000}"/>
    <cellStyle name="20% - Accent1 2 5 3 4 3 5" xfId="13614" xr:uid="{00000000-0005-0000-0000-000084340000}"/>
    <cellStyle name="20% - Accent1 2 5 3 4 3 5 2" xfId="13615" xr:uid="{00000000-0005-0000-0000-000085340000}"/>
    <cellStyle name="20% - Accent1 2 5 3 4 3 5 2 2" xfId="13616" xr:uid="{00000000-0005-0000-0000-000086340000}"/>
    <cellStyle name="20% - Accent1 2 5 3 4 3 5 3" xfId="13617" xr:uid="{00000000-0005-0000-0000-000087340000}"/>
    <cellStyle name="20% - Accent1 2 5 3 4 3 6" xfId="13618" xr:uid="{00000000-0005-0000-0000-000088340000}"/>
    <cellStyle name="20% - Accent1 2 5 3 4 3 6 2" xfId="13619" xr:uid="{00000000-0005-0000-0000-000089340000}"/>
    <cellStyle name="20% - Accent1 2 5 3 4 3 6 2 2" xfId="13620" xr:uid="{00000000-0005-0000-0000-00008A340000}"/>
    <cellStyle name="20% - Accent1 2 5 3 4 3 6 3" xfId="13621" xr:uid="{00000000-0005-0000-0000-00008B340000}"/>
    <cellStyle name="20% - Accent1 2 5 3 4 3 7" xfId="13622" xr:uid="{00000000-0005-0000-0000-00008C340000}"/>
    <cellStyle name="20% - Accent1 2 5 3 4 3 7 2" xfId="13623" xr:uid="{00000000-0005-0000-0000-00008D340000}"/>
    <cellStyle name="20% - Accent1 2 5 3 4 3 8" xfId="13624" xr:uid="{00000000-0005-0000-0000-00008E340000}"/>
    <cellStyle name="20% - Accent1 2 5 3 4 3 8 2" xfId="13625" xr:uid="{00000000-0005-0000-0000-00008F340000}"/>
    <cellStyle name="20% - Accent1 2 5 3 4 3 9" xfId="13626" xr:uid="{00000000-0005-0000-0000-000090340000}"/>
    <cellStyle name="20% - Accent1 2 5 3 4 4" xfId="13627" xr:uid="{00000000-0005-0000-0000-000091340000}"/>
    <cellStyle name="20% - Accent1 2 5 3 4 4 2" xfId="13628" xr:uid="{00000000-0005-0000-0000-000092340000}"/>
    <cellStyle name="20% - Accent1 2 5 3 4 4 2 2" xfId="13629" xr:uid="{00000000-0005-0000-0000-000093340000}"/>
    <cellStyle name="20% - Accent1 2 5 3 4 4 2 2 2" xfId="13630" xr:uid="{00000000-0005-0000-0000-000094340000}"/>
    <cellStyle name="20% - Accent1 2 5 3 4 4 2 3" xfId="13631" xr:uid="{00000000-0005-0000-0000-000095340000}"/>
    <cellStyle name="20% - Accent1 2 5 3 4 4 3" xfId="13632" xr:uid="{00000000-0005-0000-0000-000096340000}"/>
    <cellStyle name="20% - Accent1 2 5 3 4 4 3 2" xfId="13633" xr:uid="{00000000-0005-0000-0000-000097340000}"/>
    <cellStyle name="20% - Accent1 2 5 3 4 4 4" xfId="13634" xr:uid="{00000000-0005-0000-0000-000098340000}"/>
    <cellStyle name="20% - Accent1 2 5 3 4 5" xfId="13635" xr:uid="{00000000-0005-0000-0000-000099340000}"/>
    <cellStyle name="20% - Accent1 2 5 3 4 5 2" xfId="13636" xr:uid="{00000000-0005-0000-0000-00009A340000}"/>
    <cellStyle name="20% - Accent1 2 5 3 4 5 2 2" xfId="13637" xr:uid="{00000000-0005-0000-0000-00009B340000}"/>
    <cellStyle name="20% - Accent1 2 5 3 4 5 2 2 2" xfId="13638" xr:uid="{00000000-0005-0000-0000-00009C340000}"/>
    <cellStyle name="20% - Accent1 2 5 3 4 5 2 3" xfId="13639" xr:uid="{00000000-0005-0000-0000-00009D340000}"/>
    <cellStyle name="20% - Accent1 2 5 3 4 5 3" xfId="13640" xr:uid="{00000000-0005-0000-0000-00009E340000}"/>
    <cellStyle name="20% - Accent1 2 5 3 4 5 3 2" xfId="13641" xr:uid="{00000000-0005-0000-0000-00009F340000}"/>
    <cellStyle name="20% - Accent1 2 5 3 4 5 4" xfId="13642" xr:uid="{00000000-0005-0000-0000-0000A0340000}"/>
    <cellStyle name="20% - Accent1 2 5 3 4 6" xfId="13643" xr:uid="{00000000-0005-0000-0000-0000A1340000}"/>
    <cellStyle name="20% - Accent1 2 5 3 4 6 2" xfId="13644" xr:uid="{00000000-0005-0000-0000-0000A2340000}"/>
    <cellStyle name="20% - Accent1 2 5 3 4 6 2 2" xfId="13645" xr:uid="{00000000-0005-0000-0000-0000A3340000}"/>
    <cellStyle name="20% - Accent1 2 5 3 4 6 2 2 2" xfId="13646" xr:uid="{00000000-0005-0000-0000-0000A4340000}"/>
    <cellStyle name="20% - Accent1 2 5 3 4 6 2 3" xfId="13647" xr:uid="{00000000-0005-0000-0000-0000A5340000}"/>
    <cellStyle name="20% - Accent1 2 5 3 4 6 3" xfId="13648" xr:uid="{00000000-0005-0000-0000-0000A6340000}"/>
    <cellStyle name="20% - Accent1 2 5 3 4 6 3 2" xfId="13649" xr:uid="{00000000-0005-0000-0000-0000A7340000}"/>
    <cellStyle name="20% - Accent1 2 5 3 4 6 4" xfId="13650" xr:uid="{00000000-0005-0000-0000-0000A8340000}"/>
    <cellStyle name="20% - Accent1 2 5 3 4 7" xfId="13651" xr:uid="{00000000-0005-0000-0000-0000A9340000}"/>
    <cellStyle name="20% - Accent1 2 5 3 4 7 2" xfId="13652" xr:uid="{00000000-0005-0000-0000-0000AA340000}"/>
    <cellStyle name="20% - Accent1 2 5 3 4 7 2 2" xfId="13653" xr:uid="{00000000-0005-0000-0000-0000AB340000}"/>
    <cellStyle name="20% - Accent1 2 5 3 4 7 3" xfId="13654" xr:uid="{00000000-0005-0000-0000-0000AC340000}"/>
    <cellStyle name="20% - Accent1 2 5 3 4 8" xfId="13655" xr:uid="{00000000-0005-0000-0000-0000AD340000}"/>
    <cellStyle name="20% - Accent1 2 5 3 4 8 2" xfId="13656" xr:uid="{00000000-0005-0000-0000-0000AE340000}"/>
    <cellStyle name="20% - Accent1 2 5 3 4 8 2 2" xfId="13657" xr:uid="{00000000-0005-0000-0000-0000AF340000}"/>
    <cellStyle name="20% - Accent1 2 5 3 4 8 3" xfId="13658" xr:uid="{00000000-0005-0000-0000-0000B0340000}"/>
    <cellStyle name="20% - Accent1 2 5 3 4 9" xfId="13659" xr:uid="{00000000-0005-0000-0000-0000B1340000}"/>
    <cellStyle name="20% - Accent1 2 5 3 4 9 2" xfId="13660" xr:uid="{00000000-0005-0000-0000-0000B2340000}"/>
    <cellStyle name="20% - Accent1 2 5 3 5" xfId="13661" xr:uid="{00000000-0005-0000-0000-0000B3340000}"/>
    <cellStyle name="20% - Accent1 2 5 3 5 2" xfId="13662" xr:uid="{00000000-0005-0000-0000-0000B4340000}"/>
    <cellStyle name="20% - Accent1 2 5 3 5 2 2" xfId="13663" xr:uid="{00000000-0005-0000-0000-0000B5340000}"/>
    <cellStyle name="20% - Accent1 2 5 3 5 2 2 2" xfId="13664" xr:uid="{00000000-0005-0000-0000-0000B6340000}"/>
    <cellStyle name="20% - Accent1 2 5 3 5 2 2 2 2" xfId="13665" xr:uid="{00000000-0005-0000-0000-0000B7340000}"/>
    <cellStyle name="20% - Accent1 2 5 3 5 2 2 3" xfId="13666" xr:uid="{00000000-0005-0000-0000-0000B8340000}"/>
    <cellStyle name="20% - Accent1 2 5 3 5 2 3" xfId="13667" xr:uid="{00000000-0005-0000-0000-0000B9340000}"/>
    <cellStyle name="20% - Accent1 2 5 3 5 2 3 2" xfId="13668" xr:uid="{00000000-0005-0000-0000-0000BA340000}"/>
    <cellStyle name="20% - Accent1 2 5 3 5 2 4" xfId="13669" xr:uid="{00000000-0005-0000-0000-0000BB340000}"/>
    <cellStyle name="20% - Accent1 2 5 3 5 3" xfId="13670" xr:uid="{00000000-0005-0000-0000-0000BC340000}"/>
    <cellStyle name="20% - Accent1 2 5 3 5 3 2" xfId="13671" xr:uid="{00000000-0005-0000-0000-0000BD340000}"/>
    <cellStyle name="20% - Accent1 2 5 3 5 3 2 2" xfId="13672" xr:uid="{00000000-0005-0000-0000-0000BE340000}"/>
    <cellStyle name="20% - Accent1 2 5 3 5 3 2 2 2" xfId="13673" xr:uid="{00000000-0005-0000-0000-0000BF340000}"/>
    <cellStyle name="20% - Accent1 2 5 3 5 3 2 3" xfId="13674" xr:uid="{00000000-0005-0000-0000-0000C0340000}"/>
    <cellStyle name="20% - Accent1 2 5 3 5 3 3" xfId="13675" xr:uid="{00000000-0005-0000-0000-0000C1340000}"/>
    <cellStyle name="20% - Accent1 2 5 3 5 3 3 2" xfId="13676" xr:uid="{00000000-0005-0000-0000-0000C2340000}"/>
    <cellStyle name="20% - Accent1 2 5 3 5 3 4" xfId="13677" xr:uid="{00000000-0005-0000-0000-0000C3340000}"/>
    <cellStyle name="20% - Accent1 2 5 3 5 4" xfId="13678" xr:uid="{00000000-0005-0000-0000-0000C4340000}"/>
    <cellStyle name="20% - Accent1 2 5 3 5 4 2" xfId="13679" xr:uid="{00000000-0005-0000-0000-0000C5340000}"/>
    <cellStyle name="20% - Accent1 2 5 3 5 4 2 2" xfId="13680" xr:uid="{00000000-0005-0000-0000-0000C6340000}"/>
    <cellStyle name="20% - Accent1 2 5 3 5 4 2 2 2" xfId="13681" xr:uid="{00000000-0005-0000-0000-0000C7340000}"/>
    <cellStyle name="20% - Accent1 2 5 3 5 4 2 3" xfId="13682" xr:uid="{00000000-0005-0000-0000-0000C8340000}"/>
    <cellStyle name="20% - Accent1 2 5 3 5 4 3" xfId="13683" xr:uid="{00000000-0005-0000-0000-0000C9340000}"/>
    <cellStyle name="20% - Accent1 2 5 3 5 4 3 2" xfId="13684" xr:uid="{00000000-0005-0000-0000-0000CA340000}"/>
    <cellStyle name="20% - Accent1 2 5 3 5 4 4" xfId="13685" xr:uid="{00000000-0005-0000-0000-0000CB340000}"/>
    <cellStyle name="20% - Accent1 2 5 3 5 5" xfId="13686" xr:uid="{00000000-0005-0000-0000-0000CC340000}"/>
    <cellStyle name="20% - Accent1 2 5 3 5 5 2" xfId="13687" xr:uid="{00000000-0005-0000-0000-0000CD340000}"/>
    <cellStyle name="20% - Accent1 2 5 3 5 5 2 2" xfId="13688" xr:uid="{00000000-0005-0000-0000-0000CE340000}"/>
    <cellStyle name="20% - Accent1 2 5 3 5 5 3" xfId="13689" xr:uid="{00000000-0005-0000-0000-0000CF340000}"/>
    <cellStyle name="20% - Accent1 2 5 3 5 6" xfId="13690" xr:uid="{00000000-0005-0000-0000-0000D0340000}"/>
    <cellStyle name="20% - Accent1 2 5 3 5 6 2" xfId="13691" xr:uid="{00000000-0005-0000-0000-0000D1340000}"/>
    <cellStyle name="20% - Accent1 2 5 3 5 6 2 2" xfId="13692" xr:uid="{00000000-0005-0000-0000-0000D2340000}"/>
    <cellStyle name="20% - Accent1 2 5 3 5 6 3" xfId="13693" xr:uid="{00000000-0005-0000-0000-0000D3340000}"/>
    <cellStyle name="20% - Accent1 2 5 3 5 7" xfId="13694" xr:uid="{00000000-0005-0000-0000-0000D4340000}"/>
    <cellStyle name="20% - Accent1 2 5 3 5 7 2" xfId="13695" xr:uid="{00000000-0005-0000-0000-0000D5340000}"/>
    <cellStyle name="20% - Accent1 2 5 3 5 8" xfId="13696" xr:uid="{00000000-0005-0000-0000-0000D6340000}"/>
    <cellStyle name="20% - Accent1 2 5 3 5 8 2" xfId="13697" xr:uid="{00000000-0005-0000-0000-0000D7340000}"/>
    <cellStyle name="20% - Accent1 2 5 3 5 9" xfId="13698" xr:uid="{00000000-0005-0000-0000-0000D8340000}"/>
    <cellStyle name="20% - Accent1 2 5 3 6" xfId="13699" xr:uid="{00000000-0005-0000-0000-0000D9340000}"/>
    <cellStyle name="20% - Accent1 2 5 3 6 2" xfId="13700" xr:uid="{00000000-0005-0000-0000-0000DA340000}"/>
    <cellStyle name="20% - Accent1 2 5 3 6 2 2" xfId="13701" xr:uid="{00000000-0005-0000-0000-0000DB340000}"/>
    <cellStyle name="20% - Accent1 2 5 3 6 2 2 2" xfId="13702" xr:uid="{00000000-0005-0000-0000-0000DC340000}"/>
    <cellStyle name="20% - Accent1 2 5 3 6 2 2 2 2" xfId="13703" xr:uid="{00000000-0005-0000-0000-0000DD340000}"/>
    <cellStyle name="20% - Accent1 2 5 3 6 2 2 3" xfId="13704" xr:uid="{00000000-0005-0000-0000-0000DE340000}"/>
    <cellStyle name="20% - Accent1 2 5 3 6 2 3" xfId="13705" xr:uid="{00000000-0005-0000-0000-0000DF340000}"/>
    <cellStyle name="20% - Accent1 2 5 3 6 2 3 2" xfId="13706" xr:uid="{00000000-0005-0000-0000-0000E0340000}"/>
    <cellStyle name="20% - Accent1 2 5 3 6 2 4" xfId="13707" xr:uid="{00000000-0005-0000-0000-0000E1340000}"/>
    <cellStyle name="20% - Accent1 2 5 3 6 3" xfId="13708" xr:uid="{00000000-0005-0000-0000-0000E2340000}"/>
    <cellStyle name="20% - Accent1 2 5 3 6 3 2" xfId="13709" xr:uid="{00000000-0005-0000-0000-0000E3340000}"/>
    <cellStyle name="20% - Accent1 2 5 3 6 3 2 2" xfId="13710" xr:uid="{00000000-0005-0000-0000-0000E4340000}"/>
    <cellStyle name="20% - Accent1 2 5 3 6 3 2 2 2" xfId="13711" xr:uid="{00000000-0005-0000-0000-0000E5340000}"/>
    <cellStyle name="20% - Accent1 2 5 3 6 3 2 3" xfId="13712" xr:uid="{00000000-0005-0000-0000-0000E6340000}"/>
    <cellStyle name="20% - Accent1 2 5 3 6 3 3" xfId="13713" xr:uid="{00000000-0005-0000-0000-0000E7340000}"/>
    <cellStyle name="20% - Accent1 2 5 3 6 3 3 2" xfId="13714" xr:uid="{00000000-0005-0000-0000-0000E8340000}"/>
    <cellStyle name="20% - Accent1 2 5 3 6 3 4" xfId="13715" xr:uid="{00000000-0005-0000-0000-0000E9340000}"/>
    <cellStyle name="20% - Accent1 2 5 3 6 4" xfId="13716" xr:uid="{00000000-0005-0000-0000-0000EA340000}"/>
    <cellStyle name="20% - Accent1 2 5 3 6 4 2" xfId="13717" xr:uid="{00000000-0005-0000-0000-0000EB340000}"/>
    <cellStyle name="20% - Accent1 2 5 3 6 4 2 2" xfId="13718" xr:uid="{00000000-0005-0000-0000-0000EC340000}"/>
    <cellStyle name="20% - Accent1 2 5 3 6 4 2 2 2" xfId="13719" xr:uid="{00000000-0005-0000-0000-0000ED340000}"/>
    <cellStyle name="20% - Accent1 2 5 3 6 4 2 3" xfId="13720" xr:uid="{00000000-0005-0000-0000-0000EE340000}"/>
    <cellStyle name="20% - Accent1 2 5 3 6 4 3" xfId="13721" xr:uid="{00000000-0005-0000-0000-0000EF340000}"/>
    <cellStyle name="20% - Accent1 2 5 3 6 4 3 2" xfId="13722" xr:uid="{00000000-0005-0000-0000-0000F0340000}"/>
    <cellStyle name="20% - Accent1 2 5 3 6 4 4" xfId="13723" xr:uid="{00000000-0005-0000-0000-0000F1340000}"/>
    <cellStyle name="20% - Accent1 2 5 3 6 5" xfId="13724" xr:uid="{00000000-0005-0000-0000-0000F2340000}"/>
    <cellStyle name="20% - Accent1 2 5 3 6 5 2" xfId="13725" xr:uid="{00000000-0005-0000-0000-0000F3340000}"/>
    <cellStyle name="20% - Accent1 2 5 3 6 5 2 2" xfId="13726" xr:uid="{00000000-0005-0000-0000-0000F4340000}"/>
    <cellStyle name="20% - Accent1 2 5 3 6 5 3" xfId="13727" xr:uid="{00000000-0005-0000-0000-0000F5340000}"/>
    <cellStyle name="20% - Accent1 2 5 3 6 6" xfId="13728" xr:uid="{00000000-0005-0000-0000-0000F6340000}"/>
    <cellStyle name="20% - Accent1 2 5 3 6 6 2" xfId="13729" xr:uid="{00000000-0005-0000-0000-0000F7340000}"/>
    <cellStyle name="20% - Accent1 2 5 3 6 6 2 2" xfId="13730" xr:uid="{00000000-0005-0000-0000-0000F8340000}"/>
    <cellStyle name="20% - Accent1 2 5 3 6 6 3" xfId="13731" xr:uid="{00000000-0005-0000-0000-0000F9340000}"/>
    <cellStyle name="20% - Accent1 2 5 3 6 7" xfId="13732" xr:uid="{00000000-0005-0000-0000-0000FA340000}"/>
    <cellStyle name="20% - Accent1 2 5 3 6 7 2" xfId="13733" xr:uid="{00000000-0005-0000-0000-0000FB340000}"/>
    <cellStyle name="20% - Accent1 2 5 3 6 8" xfId="13734" xr:uid="{00000000-0005-0000-0000-0000FC340000}"/>
    <cellStyle name="20% - Accent1 2 5 3 6 8 2" xfId="13735" xr:uid="{00000000-0005-0000-0000-0000FD340000}"/>
    <cellStyle name="20% - Accent1 2 5 3 6 9" xfId="13736" xr:uid="{00000000-0005-0000-0000-0000FE340000}"/>
    <cellStyle name="20% - Accent1 2 5 3 7" xfId="13737" xr:uid="{00000000-0005-0000-0000-0000FF340000}"/>
    <cellStyle name="20% - Accent1 2 5 3 7 2" xfId="13738" xr:uid="{00000000-0005-0000-0000-000000350000}"/>
    <cellStyle name="20% - Accent1 2 5 3 7 2 2" xfId="13739" xr:uid="{00000000-0005-0000-0000-000001350000}"/>
    <cellStyle name="20% - Accent1 2 5 3 7 2 2 2" xfId="13740" xr:uid="{00000000-0005-0000-0000-000002350000}"/>
    <cellStyle name="20% - Accent1 2 5 3 7 2 3" xfId="13741" xr:uid="{00000000-0005-0000-0000-000003350000}"/>
    <cellStyle name="20% - Accent1 2 5 3 7 3" xfId="13742" xr:uid="{00000000-0005-0000-0000-000004350000}"/>
    <cellStyle name="20% - Accent1 2 5 3 7 3 2" xfId="13743" xr:uid="{00000000-0005-0000-0000-000005350000}"/>
    <cellStyle name="20% - Accent1 2 5 3 7 4" xfId="13744" xr:uid="{00000000-0005-0000-0000-000006350000}"/>
    <cellStyle name="20% - Accent1 2 5 3 8" xfId="13745" xr:uid="{00000000-0005-0000-0000-000007350000}"/>
    <cellStyle name="20% - Accent1 2 5 3 8 2" xfId="13746" xr:uid="{00000000-0005-0000-0000-000008350000}"/>
    <cellStyle name="20% - Accent1 2 5 3 8 2 2" xfId="13747" xr:uid="{00000000-0005-0000-0000-000009350000}"/>
    <cellStyle name="20% - Accent1 2 5 3 8 2 2 2" xfId="13748" xr:uid="{00000000-0005-0000-0000-00000A350000}"/>
    <cellStyle name="20% - Accent1 2 5 3 8 2 3" xfId="13749" xr:uid="{00000000-0005-0000-0000-00000B350000}"/>
    <cellStyle name="20% - Accent1 2 5 3 8 3" xfId="13750" xr:uid="{00000000-0005-0000-0000-00000C350000}"/>
    <cellStyle name="20% - Accent1 2 5 3 8 3 2" xfId="13751" xr:uid="{00000000-0005-0000-0000-00000D350000}"/>
    <cellStyle name="20% - Accent1 2 5 3 8 4" xfId="13752" xr:uid="{00000000-0005-0000-0000-00000E350000}"/>
    <cellStyle name="20% - Accent1 2 5 3 9" xfId="13753" xr:uid="{00000000-0005-0000-0000-00000F350000}"/>
    <cellStyle name="20% - Accent1 2 5 3 9 2" xfId="13754" xr:uid="{00000000-0005-0000-0000-000010350000}"/>
    <cellStyle name="20% - Accent1 2 5 3 9 2 2" xfId="13755" xr:uid="{00000000-0005-0000-0000-000011350000}"/>
    <cellStyle name="20% - Accent1 2 5 3 9 2 2 2" xfId="13756" xr:uid="{00000000-0005-0000-0000-000012350000}"/>
    <cellStyle name="20% - Accent1 2 5 3 9 2 3" xfId="13757" xr:uid="{00000000-0005-0000-0000-000013350000}"/>
    <cellStyle name="20% - Accent1 2 5 3 9 3" xfId="13758" xr:uid="{00000000-0005-0000-0000-000014350000}"/>
    <cellStyle name="20% - Accent1 2 5 3 9 3 2" xfId="13759" xr:uid="{00000000-0005-0000-0000-000015350000}"/>
    <cellStyle name="20% - Accent1 2 5 3 9 4" xfId="13760" xr:uid="{00000000-0005-0000-0000-000016350000}"/>
    <cellStyle name="20% - Accent1 2 5 4" xfId="13761" xr:uid="{00000000-0005-0000-0000-000017350000}"/>
    <cellStyle name="20% - Accent1 2 5 4 10" xfId="13762" xr:uid="{00000000-0005-0000-0000-000018350000}"/>
    <cellStyle name="20% - Accent1 2 5 4 10 2" xfId="13763" xr:uid="{00000000-0005-0000-0000-000019350000}"/>
    <cellStyle name="20% - Accent1 2 5 4 11" xfId="13764" xr:uid="{00000000-0005-0000-0000-00001A350000}"/>
    <cellStyle name="20% - Accent1 2 5 4 2" xfId="13765" xr:uid="{00000000-0005-0000-0000-00001B350000}"/>
    <cellStyle name="20% - Accent1 2 5 4 2 2" xfId="13766" xr:uid="{00000000-0005-0000-0000-00001C350000}"/>
    <cellStyle name="20% - Accent1 2 5 4 2 2 2" xfId="13767" xr:uid="{00000000-0005-0000-0000-00001D350000}"/>
    <cellStyle name="20% - Accent1 2 5 4 2 2 2 2" xfId="13768" xr:uid="{00000000-0005-0000-0000-00001E350000}"/>
    <cellStyle name="20% - Accent1 2 5 4 2 2 2 2 2" xfId="13769" xr:uid="{00000000-0005-0000-0000-00001F350000}"/>
    <cellStyle name="20% - Accent1 2 5 4 2 2 2 3" xfId="13770" xr:uid="{00000000-0005-0000-0000-000020350000}"/>
    <cellStyle name="20% - Accent1 2 5 4 2 2 3" xfId="13771" xr:uid="{00000000-0005-0000-0000-000021350000}"/>
    <cellStyle name="20% - Accent1 2 5 4 2 2 3 2" xfId="13772" xr:uid="{00000000-0005-0000-0000-000022350000}"/>
    <cellStyle name="20% - Accent1 2 5 4 2 2 4" xfId="13773" xr:uid="{00000000-0005-0000-0000-000023350000}"/>
    <cellStyle name="20% - Accent1 2 5 4 2 3" xfId="13774" xr:uid="{00000000-0005-0000-0000-000024350000}"/>
    <cellStyle name="20% - Accent1 2 5 4 2 3 2" xfId="13775" xr:uid="{00000000-0005-0000-0000-000025350000}"/>
    <cellStyle name="20% - Accent1 2 5 4 2 3 2 2" xfId="13776" xr:uid="{00000000-0005-0000-0000-000026350000}"/>
    <cellStyle name="20% - Accent1 2 5 4 2 3 2 2 2" xfId="13777" xr:uid="{00000000-0005-0000-0000-000027350000}"/>
    <cellStyle name="20% - Accent1 2 5 4 2 3 2 3" xfId="13778" xr:uid="{00000000-0005-0000-0000-000028350000}"/>
    <cellStyle name="20% - Accent1 2 5 4 2 3 3" xfId="13779" xr:uid="{00000000-0005-0000-0000-000029350000}"/>
    <cellStyle name="20% - Accent1 2 5 4 2 3 3 2" xfId="13780" xr:uid="{00000000-0005-0000-0000-00002A350000}"/>
    <cellStyle name="20% - Accent1 2 5 4 2 3 4" xfId="13781" xr:uid="{00000000-0005-0000-0000-00002B350000}"/>
    <cellStyle name="20% - Accent1 2 5 4 2 4" xfId="13782" xr:uid="{00000000-0005-0000-0000-00002C350000}"/>
    <cellStyle name="20% - Accent1 2 5 4 2 4 2" xfId="13783" xr:uid="{00000000-0005-0000-0000-00002D350000}"/>
    <cellStyle name="20% - Accent1 2 5 4 2 4 2 2" xfId="13784" xr:uid="{00000000-0005-0000-0000-00002E350000}"/>
    <cellStyle name="20% - Accent1 2 5 4 2 4 2 2 2" xfId="13785" xr:uid="{00000000-0005-0000-0000-00002F350000}"/>
    <cellStyle name="20% - Accent1 2 5 4 2 4 2 3" xfId="13786" xr:uid="{00000000-0005-0000-0000-000030350000}"/>
    <cellStyle name="20% - Accent1 2 5 4 2 4 3" xfId="13787" xr:uid="{00000000-0005-0000-0000-000031350000}"/>
    <cellStyle name="20% - Accent1 2 5 4 2 4 3 2" xfId="13788" xr:uid="{00000000-0005-0000-0000-000032350000}"/>
    <cellStyle name="20% - Accent1 2 5 4 2 4 4" xfId="13789" xr:uid="{00000000-0005-0000-0000-000033350000}"/>
    <cellStyle name="20% - Accent1 2 5 4 2 5" xfId="13790" xr:uid="{00000000-0005-0000-0000-000034350000}"/>
    <cellStyle name="20% - Accent1 2 5 4 2 5 2" xfId="13791" xr:uid="{00000000-0005-0000-0000-000035350000}"/>
    <cellStyle name="20% - Accent1 2 5 4 2 5 2 2" xfId="13792" xr:uid="{00000000-0005-0000-0000-000036350000}"/>
    <cellStyle name="20% - Accent1 2 5 4 2 5 3" xfId="13793" xr:uid="{00000000-0005-0000-0000-000037350000}"/>
    <cellStyle name="20% - Accent1 2 5 4 2 6" xfId="13794" xr:uid="{00000000-0005-0000-0000-000038350000}"/>
    <cellStyle name="20% - Accent1 2 5 4 2 6 2" xfId="13795" xr:uid="{00000000-0005-0000-0000-000039350000}"/>
    <cellStyle name="20% - Accent1 2 5 4 2 6 2 2" xfId="13796" xr:uid="{00000000-0005-0000-0000-00003A350000}"/>
    <cellStyle name="20% - Accent1 2 5 4 2 6 3" xfId="13797" xr:uid="{00000000-0005-0000-0000-00003B350000}"/>
    <cellStyle name="20% - Accent1 2 5 4 2 7" xfId="13798" xr:uid="{00000000-0005-0000-0000-00003C350000}"/>
    <cellStyle name="20% - Accent1 2 5 4 2 7 2" xfId="13799" xr:uid="{00000000-0005-0000-0000-00003D350000}"/>
    <cellStyle name="20% - Accent1 2 5 4 2 8" xfId="13800" xr:uid="{00000000-0005-0000-0000-00003E350000}"/>
    <cellStyle name="20% - Accent1 2 5 4 2 8 2" xfId="13801" xr:uid="{00000000-0005-0000-0000-00003F350000}"/>
    <cellStyle name="20% - Accent1 2 5 4 2 9" xfId="13802" xr:uid="{00000000-0005-0000-0000-000040350000}"/>
    <cellStyle name="20% - Accent1 2 5 4 3" xfId="13803" xr:uid="{00000000-0005-0000-0000-000041350000}"/>
    <cellStyle name="20% - Accent1 2 5 4 3 2" xfId="13804" xr:uid="{00000000-0005-0000-0000-000042350000}"/>
    <cellStyle name="20% - Accent1 2 5 4 3 2 2" xfId="13805" xr:uid="{00000000-0005-0000-0000-000043350000}"/>
    <cellStyle name="20% - Accent1 2 5 4 3 2 2 2" xfId="13806" xr:uid="{00000000-0005-0000-0000-000044350000}"/>
    <cellStyle name="20% - Accent1 2 5 4 3 2 2 2 2" xfId="13807" xr:uid="{00000000-0005-0000-0000-000045350000}"/>
    <cellStyle name="20% - Accent1 2 5 4 3 2 2 3" xfId="13808" xr:uid="{00000000-0005-0000-0000-000046350000}"/>
    <cellStyle name="20% - Accent1 2 5 4 3 2 3" xfId="13809" xr:uid="{00000000-0005-0000-0000-000047350000}"/>
    <cellStyle name="20% - Accent1 2 5 4 3 2 3 2" xfId="13810" xr:uid="{00000000-0005-0000-0000-000048350000}"/>
    <cellStyle name="20% - Accent1 2 5 4 3 2 4" xfId="13811" xr:uid="{00000000-0005-0000-0000-000049350000}"/>
    <cellStyle name="20% - Accent1 2 5 4 3 3" xfId="13812" xr:uid="{00000000-0005-0000-0000-00004A350000}"/>
    <cellStyle name="20% - Accent1 2 5 4 3 3 2" xfId="13813" xr:uid="{00000000-0005-0000-0000-00004B350000}"/>
    <cellStyle name="20% - Accent1 2 5 4 3 3 2 2" xfId="13814" xr:uid="{00000000-0005-0000-0000-00004C350000}"/>
    <cellStyle name="20% - Accent1 2 5 4 3 3 2 2 2" xfId="13815" xr:uid="{00000000-0005-0000-0000-00004D350000}"/>
    <cellStyle name="20% - Accent1 2 5 4 3 3 2 3" xfId="13816" xr:uid="{00000000-0005-0000-0000-00004E350000}"/>
    <cellStyle name="20% - Accent1 2 5 4 3 3 3" xfId="13817" xr:uid="{00000000-0005-0000-0000-00004F350000}"/>
    <cellStyle name="20% - Accent1 2 5 4 3 3 3 2" xfId="13818" xr:uid="{00000000-0005-0000-0000-000050350000}"/>
    <cellStyle name="20% - Accent1 2 5 4 3 3 4" xfId="13819" xr:uid="{00000000-0005-0000-0000-000051350000}"/>
    <cellStyle name="20% - Accent1 2 5 4 3 4" xfId="13820" xr:uid="{00000000-0005-0000-0000-000052350000}"/>
    <cellStyle name="20% - Accent1 2 5 4 3 4 2" xfId="13821" xr:uid="{00000000-0005-0000-0000-000053350000}"/>
    <cellStyle name="20% - Accent1 2 5 4 3 4 2 2" xfId="13822" xr:uid="{00000000-0005-0000-0000-000054350000}"/>
    <cellStyle name="20% - Accent1 2 5 4 3 4 2 2 2" xfId="13823" xr:uid="{00000000-0005-0000-0000-000055350000}"/>
    <cellStyle name="20% - Accent1 2 5 4 3 4 2 3" xfId="13824" xr:uid="{00000000-0005-0000-0000-000056350000}"/>
    <cellStyle name="20% - Accent1 2 5 4 3 4 3" xfId="13825" xr:uid="{00000000-0005-0000-0000-000057350000}"/>
    <cellStyle name="20% - Accent1 2 5 4 3 4 3 2" xfId="13826" xr:uid="{00000000-0005-0000-0000-000058350000}"/>
    <cellStyle name="20% - Accent1 2 5 4 3 4 4" xfId="13827" xr:uid="{00000000-0005-0000-0000-000059350000}"/>
    <cellStyle name="20% - Accent1 2 5 4 3 5" xfId="13828" xr:uid="{00000000-0005-0000-0000-00005A350000}"/>
    <cellStyle name="20% - Accent1 2 5 4 3 5 2" xfId="13829" xr:uid="{00000000-0005-0000-0000-00005B350000}"/>
    <cellStyle name="20% - Accent1 2 5 4 3 5 2 2" xfId="13830" xr:uid="{00000000-0005-0000-0000-00005C350000}"/>
    <cellStyle name="20% - Accent1 2 5 4 3 5 3" xfId="13831" xr:uid="{00000000-0005-0000-0000-00005D350000}"/>
    <cellStyle name="20% - Accent1 2 5 4 3 6" xfId="13832" xr:uid="{00000000-0005-0000-0000-00005E350000}"/>
    <cellStyle name="20% - Accent1 2 5 4 3 6 2" xfId="13833" xr:uid="{00000000-0005-0000-0000-00005F350000}"/>
    <cellStyle name="20% - Accent1 2 5 4 3 6 2 2" xfId="13834" xr:uid="{00000000-0005-0000-0000-000060350000}"/>
    <cellStyle name="20% - Accent1 2 5 4 3 6 3" xfId="13835" xr:uid="{00000000-0005-0000-0000-000061350000}"/>
    <cellStyle name="20% - Accent1 2 5 4 3 7" xfId="13836" xr:uid="{00000000-0005-0000-0000-000062350000}"/>
    <cellStyle name="20% - Accent1 2 5 4 3 7 2" xfId="13837" xr:uid="{00000000-0005-0000-0000-000063350000}"/>
    <cellStyle name="20% - Accent1 2 5 4 3 8" xfId="13838" xr:uid="{00000000-0005-0000-0000-000064350000}"/>
    <cellStyle name="20% - Accent1 2 5 4 3 8 2" xfId="13839" xr:uid="{00000000-0005-0000-0000-000065350000}"/>
    <cellStyle name="20% - Accent1 2 5 4 3 9" xfId="13840" xr:uid="{00000000-0005-0000-0000-000066350000}"/>
    <cellStyle name="20% - Accent1 2 5 4 4" xfId="13841" xr:uid="{00000000-0005-0000-0000-000067350000}"/>
    <cellStyle name="20% - Accent1 2 5 4 4 2" xfId="13842" xr:uid="{00000000-0005-0000-0000-000068350000}"/>
    <cellStyle name="20% - Accent1 2 5 4 4 2 2" xfId="13843" xr:uid="{00000000-0005-0000-0000-000069350000}"/>
    <cellStyle name="20% - Accent1 2 5 4 4 2 2 2" xfId="13844" xr:uid="{00000000-0005-0000-0000-00006A350000}"/>
    <cellStyle name="20% - Accent1 2 5 4 4 2 3" xfId="13845" xr:uid="{00000000-0005-0000-0000-00006B350000}"/>
    <cellStyle name="20% - Accent1 2 5 4 4 3" xfId="13846" xr:uid="{00000000-0005-0000-0000-00006C350000}"/>
    <cellStyle name="20% - Accent1 2 5 4 4 3 2" xfId="13847" xr:uid="{00000000-0005-0000-0000-00006D350000}"/>
    <cellStyle name="20% - Accent1 2 5 4 4 4" xfId="13848" xr:uid="{00000000-0005-0000-0000-00006E350000}"/>
    <cellStyle name="20% - Accent1 2 5 4 5" xfId="13849" xr:uid="{00000000-0005-0000-0000-00006F350000}"/>
    <cellStyle name="20% - Accent1 2 5 4 5 2" xfId="13850" xr:uid="{00000000-0005-0000-0000-000070350000}"/>
    <cellStyle name="20% - Accent1 2 5 4 5 2 2" xfId="13851" xr:uid="{00000000-0005-0000-0000-000071350000}"/>
    <cellStyle name="20% - Accent1 2 5 4 5 2 2 2" xfId="13852" xr:uid="{00000000-0005-0000-0000-000072350000}"/>
    <cellStyle name="20% - Accent1 2 5 4 5 2 3" xfId="13853" xr:uid="{00000000-0005-0000-0000-000073350000}"/>
    <cellStyle name="20% - Accent1 2 5 4 5 3" xfId="13854" xr:uid="{00000000-0005-0000-0000-000074350000}"/>
    <cellStyle name="20% - Accent1 2 5 4 5 3 2" xfId="13855" xr:uid="{00000000-0005-0000-0000-000075350000}"/>
    <cellStyle name="20% - Accent1 2 5 4 5 4" xfId="13856" xr:uid="{00000000-0005-0000-0000-000076350000}"/>
    <cellStyle name="20% - Accent1 2 5 4 6" xfId="13857" xr:uid="{00000000-0005-0000-0000-000077350000}"/>
    <cellStyle name="20% - Accent1 2 5 4 6 2" xfId="13858" xr:uid="{00000000-0005-0000-0000-000078350000}"/>
    <cellStyle name="20% - Accent1 2 5 4 6 2 2" xfId="13859" xr:uid="{00000000-0005-0000-0000-000079350000}"/>
    <cellStyle name="20% - Accent1 2 5 4 6 2 2 2" xfId="13860" xr:uid="{00000000-0005-0000-0000-00007A350000}"/>
    <cellStyle name="20% - Accent1 2 5 4 6 2 3" xfId="13861" xr:uid="{00000000-0005-0000-0000-00007B350000}"/>
    <cellStyle name="20% - Accent1 2 5 4 6 3" xfId="13862" xr:uid="{00000000-0005-0000-0000-00007C350000}"/>
    <cellStyle name="20% - Accent1 2 5 4 6 3 2" xfId="13863" xr:uid="{00000000-0005-0000-0000-00007D350000}"/>
    <cellStyle name="20% - Accent1 2 5 4 6 4" xfId="13864" xr:uid="{00000000-0005-0000-0000-00007E350000}"/>
    <cellStyle name="20% - Accent1 2 5 4 7" xfId="13865" xr:uid="{00000000-0005-0000-0000-00007F350000}"/>
    <cellStyle name="20% - Accent1 2 5 4 7 2" xfId="13866" xr:uid="{00000000-0005-0000-0000-000080350000}"/>
    <cellStyle name="20% - Accent1 2 5 4 7 2 2" xfId="13867" xr:uid="{00000000-0005-0000-0000-000081350000}"/>
    <cellStyle name="20% - Accent1 2 5 4 7 3" xfId="13868" xr:uid="{00000000-0005-0000-0000-000082350000}"/>
    <cellStyle name="20% - Accent1 2 5 4 8" xfId="13869" xr:uid="{00000000-0005-0000-0000-000083350000}"/>
    <cellStyle name="20% - Accent1 2 5 4 8 2" xfId="13870" xr:uid="{00000000-0005-0000-0000-000084350000}"/>
    <cellStyle name="20% - Accent1 2 5 4 8 2 2" xfId="13871" xr:uid="{00000000-0005-0000-0000-000085350000}"/>
    <cellStyle name="20% - Accent1 2 5 4 8 3" xfId="13872" xr:uid="{00000000-0005-0000-0000-000086350000}"/>
    <cellStyle name="20% - Accent1 2 5 4 9" xfId="13873" xr:uid="{00000000-0005-0000-0000-000087350000}"/>
    <cellStyle name="20% - Accent1 2 5 4 9 2" xfId="13874" xr:uid="{00000000-0005-0000-0000-000088350000}"/>
    <cellStyle name="20% - Accent1 2 5 5" xfId="13875" xr:uid="{00000000-0005-0000-0000-000089350000}"/>
    <cellStyle name="20% - Accent1 2 5 5 10" xfId="13876" xr:uid="{00000000-0005-0000-0000-00008A350000}"/>
    <cellStyle name="20% - Accent1 2 5 5 10 2" xfId="13877" xr:uid="{00000000-0005-0000-0000-00008B350000}"/>
    <cellStyle name="20% - Accent1 2 5 5 11" xfId="13878" xr:uid="{00000000-0005-0000-0000-00008C350000}"/>
    <cellStyle name="20% - Accent1 2 5 5 2" xfId="13879" xr:uid="{00000000-0005-0000-0000-00008D350000}"/>
    <cellStyle name="20% - Accent1 2 5 5 2 2" xfId="13880" xr:uid="{00000000-0005-0000-0000-00008E350000}"/>
    <cellStyle name="20% - Accent1 2 5 5 2 2 2" xfId="13881" xr:uid="{00000000-0005-0000-0000-00008F350000}"/>
    <cellStyle name="20% - Accent1 2 5 5 2 2 2 2" xfId="13882" xr:uid="{00000000-0005-0000-0000-000090350000}"/>
    <cellStyle name="20% - Accent1 2 5 5 2 2 2 2 2" xfId="13883" xr:uid="{00000000-0005-0000-0000-000091350000}"/>
    <cellStyle name="20% - Accent1 2 5 5 2 2 2 3" xfId="13884" xr:uid="{00000000-0005-0000-0000-000092350000}"/>
    <cellStyle name="20% - Accent1 2 5 5 2 2 3" xfId="13885" xr:uid="{00000000-0005-0000-0000-000093350000}"/>
    <cellStyle name="20% - Accent1 2 5 5 2 2 3 2" xfId="13886" xr:uid="{00000000-0005-0000-0000-000094350000}"/>
    <cellStyle name="20% - Accent1 2 5 5 2 2 4" xfId="13887" xr:uid="{00000000-0005-0000-0000-000095350000}"/>
    <cellStyle name="20% - Accent1 2 5 5 2 3" xfId="13888" xr:uid="{00000000-0005-0000-0000-000096350000}"/>
    <cellStyle name="20% - Accent1 2 5 5 2 3 2" xfId="13889" xr:uid="{00000000-0005-0000-0000-000097350000}"/>
    <cellStyle name="20% - Accent1 2 5 5 2 3 2 2" xfId="13890" xr:uid="{00000000-0005-0000-0000-000098350000}"/>
    <cellStyle name="20% - Accent1 2 5 5 2 3 2 2 2" xfId="13891" xr:uid="{00000000-0005-0000-0000-000099350000}"/>
    <cellStyle name="20% - Accent1 2 5 5 2 3 2 3" xfId="13892" xr:uid="{00000000-0005-0000-0000-00009A350000}"/>
    <cellStyle name="20% - Accent1 2 5 5 2 3 3" xfId="13893" xr:uid="{00000000-0005-0000-0000-00009B350000}"/>
    <cellStyle name="20% - Accent1 2 5 5 2 3 3 2" xfId="13894" xr:uid="{00000000-0005-0000-0000-00009C350000}"/>
    <cellStyle name="20% - Accent1 2 5 5 2 3 4" xfId="13895" xr:uid="{00000000-0005-0000-0000-00009D350000}"/>
    <cellStyle name="20% - Accent1 2 5 5 2 4" xfId="13896" xr:uid="{00000000-0005-0000-0000-00009E350000}"/>
    <cellStyle name="20% - Accent1 2 5 5 2 4 2" xfId="13897" xr:uid="{00000000-0005-0000-0000-00009F350000}"/>
    <cellStyle name="20% - Accent1 2 5 5 2 4 2 2" xfId="13898" xr:uid="{00000000-0005-0000-0000-0000A0350000}"/>
    <cellStyle name="20% - Accent1 2 5 5 2 4 2 2 2" xfId="13899" xr:uid="{00000000-0005-0000-0000-0000A1350000}"/>
    <cellStyle name="20% - Accent1 2 5 5 2 4 2 3" xfId="13900" xr:uid="{00000000-0005-0000-0000-0000A2350000}"/>
    <cellStyle name="20% - Accent1 2 5 5 2 4 3" xfId="13901" xr:uid="{00000000-0005-0000-0000-0000A3350000}"/>
    <cellStyle name="20% - Accent1 2 5 5 2 4 3 2" xfId="13902" xr:uid="{00000000-0005-0000-0000-0000A4350000}"/>
    <cellStyle name="20% - Accent1 2 5 5 2 4 4" xfId="13903" xr:uid="{00000000-0005-0000-0000-0000A5350000}"/>
    <cellStyle name="20% - Accent1 2 5 5 2 5" xfId="13904" xr:uid="{00000000-0005-0000-0000-0000A6350000}"/>
    <cellStyle name="20% - Accent1 2 5 5 2 5 2" xfId="13905" xr:uid="{00000000-0005-0000-0000-0000A7350000}"/>
    <cellStyle name="20% - Accent1 2 5 5 2 5 2 2" xfId="13906" xr:uid="{00000000-0005-0000-0000-0000A8350000}"/>
    <cellStyle name="20% - Accent1 2 5 5 2 5 3" xfId="13907" xr:uid="{00000000-0005-0000-0000-0000A9350000}"/>
    <cellStyle name="20% - Accent1 2 5 5 2 6" xfId="13908" xr:uid="{00000000-0005-0000-0000-0000AA350000}"/>
    <cellStyle name="20% - Accent1 2 5 5 2 6 2" xfId="13909" xr:uid="{00000000-0005-0000-0000-0000AB350000}"/>
    <cellStyle name="20% - Accent1 2 5 5 2 6 2 2" xfId="13910" xr:uid="{00000000-0005-0000-0000-0000AC350000}"/>
    <cellStyle name="20% - Accent1 2 5 5 2 6 3" xfId="13911" xr:uid="{00000000-0005-0000-0000-0000AD350000}"/>
    <cellStyle name="20% - Accent1 2 5 5 2 7" xfId="13912" xr:uid="{00000000-0005-0000-0000-0000AE350000}"/>
    <cellStyle name="20% - Accent1 2 5 5 2 7 2" xfId="13913" xr:uid="{00000000-0005-0000-0000-0000AF350000}"/>
    <cellStyle name="20% - Accent1 2 5 5 2 8" xfId="13914" xr:uid="{00000000-0005-0000-0000-0000B0350000}"/>
    <cellStyle name="20% - Accent1 2 5 5 2 8 2" xfId="13915" xr:uid="{00000000-0005-0000-0000-0000B1350000}"/>
    <cellStyle name="20% - Accent1 2 5 5 2 9" xfId="13916" xr:uid="{00000000-0005-0000-0000-0000B2350000}"/>
    <cellStyle name="20% - Accent1 2 5 5 3" xfId="13917" xr:uid="{00000000-0005-0000-0000-0000B3350000}"/>
    <cellStyle name="20% - Accent1 2 5 5 3 2" xfId="13918" xr:uid="{00000000-0005-0000-0000-0000B4350000}"/>
    <cellStyle name="20% - Accent1 2 5 5 3 2 2" xfId="13919" xr:uid="{00000000-0005-0000-0000-0000B5350000}"/>
    <cellStyle name="20% - Accent1 2 5 5 3 2 2 2" xfId="13920" xr:uid="{00000000-0005-0000-0000-0000B6350000}"/>
    <cellStyle name="20% - Accent1 2 5 5 3 2 2 2 2" xfId="13921" xr:uid="{00000000-0005-0000-0000-0000B7350000}"/>
    <cellStyle name="20% - Accent1 2 5 5 3 2 2 3" xfId="13922" xr:uid="{00000000-0005-0000-0000-0000B8350000}"/>
    <cellStyle name="20% - Accent1 2 5 5 3 2 3" xfId="13923" xr:uid="{00000000-0005-0000-0000-0000B9350000}"/>
    <cellStyle name="20% - Accent1 2 5 5 3 2 3 2" xfId="13924" xr:uid="{00000000-0005-0000-0000-0000BA350000}"/>
    <cellStyle name="20% - Accent1 2 5 5 3 2 4" xfId="13925" xr:uid="{00000000-0005-0000-0000-0000BB350000}"/>
    <cellStyle name="20% - Accent1 2 5 5 3 3" xfId="13926" xr:uid="{00000000-0005-0000-0000-0000BC350000}"/>
    <cellStyle name="20% - Accent1 2 5 5 3 3 2" xfId="13927" xr:uid="{00000000-0005-0000-0000-0000BD350000}"/>
    <cellStyle name="20% - Accent1 2 5 5 3 3 2 2" xfId="13928" xr:uid="{00000000-0005-0000-0000-0000BE350000}"/>
    <cellStyle name="20% - Accent1 2 5 5 3 3 2 2 2" xfId="13929" xr:uid="{00000000-0005-0000-0000-0000BF350000}"/>
    <cellStyle name="20% - Accent1 2 5 5 3 3 2 3" xfId="13930" xr:uid="{00000000-0005-0000-0000-0000C0350000}"/>
    <cellStyle name="20% - Accent1 2 5 5 3 3 3" xfId="13931" xr:uid="{00000000-0005-0000-0000-0000C1350000}"/>
    <cellStyle name="20% - Accent1 2 5 5 3 3 3 2" xfId="13932" xr:uid="{00000000-0005-0000-0000-0000C2350000}"/>
    <cellStyle name="20% - Accent1 2 5 5 3 3 4" xfId="13933" xr:uid="{00000000-0005-0000-0000-0000C3350000}"/>
    <cellStyle name="20% - Accent1 2 5 5 3 4" xfId="13934" xr:uid="{00000000-0005-0000-0000-0000C4350000}"/>
    <cellStyle name="20% - Accent1 2 5 5 3 4 2" xfId="13935" xr:uid="{00000000-0005-0000-0000-0000C5350000}"/>
    <cellStyle name="20% - Accent1 2 5 5 3 4 2 2" xfId="13936" xr:uid="{00000000-0005-0000-0000-0000C6350000}"/>
    <cellStyle name="20% - Accent1 2 5 5 3 4 2 2 2" xfId="13937" xr:uid="{00000000-0005-0000-0000-0000C7350000}"/>
    <cellStyle name="20% - Accent1 2 5 5 3 4 2 3" xfId="13938" xr:uid="{00000000-0005-0000-0000-0000C8350000}"/>
    <cellStyle name="20% - Accent1 2 5 5 3 4 3" xfId="13939" xr:uid="{00000000-0005-0000-0000-0000C9350000}"/>
    <cellStyle name="20% - Accent1 2 5 5 3 4 3 2" xfId="13940" xr:uid="{00000000-0005-0000-0000-0000CA350000}"/>
    <cellStyle name="20% - Accent1 2 5 5 3 4 4" xfId="13941" xr:uid="{00000000-0005-0000-0000-0000CB350000}"/>
    <cellStyle name="20% - Accent1 2 5 5 3 5" xfId="13942" xr:uid="{00000000-0005-0000-0000-0000CC350000}"/>
    <cellStyle name="20% - Accent1 2 5 5 3 5 2" xfId="13943" xr:uid="{00000000-0005-0000-0000-0000CD350000}"/>
    <cellStyle name="20% - Accent1 2 5 5 3 5 2 2" xfId="13944" xr:uid="{00000000-0005-0000-0000-0000CE350000}"/>
    <cellStyle name="20% - Accent1 2 5 5 3 5 3" xfId="13945" xr:uid="{00000000-0005-0000-0000-0000CF350000}"/>
    <cellStyle name="20% - Accent1 2 5 5 3 6" xfId="13946" xr:uid="{00000000-0005-0000-0000-0000D0350000}"/>
    <cellStyle name="20% - Accent1 2 5 5 3 6 2" xfId="13947" xr:uid="{00000000-0005-0000-0000-0000D1350000}"/>
    <cellStyle name="20% - Accent1 2 5 5 3 6 2 2" xfId="13948" xr:uid="{00000000-0005-0000-0000-0000D2350000}"/>
    <cellStyle name="20% - Accent1 2 5 5 3 6 3" xfId="13949" xr:uid="{00000000-0005-0000-0000-0000D3350000}"/>
    <cellStyle name="20% - Accent1 2 5 5 3 7" xfId="13950" xr:uid="{00000000-0005-0000-0000-0000D4350000}"/>
    <cellStyle name="20% - Accent1 2 5 5 3 7 2" xfId="13951" xr:uid="{00000000-0005-0000-0000-0000D5350000}"/>
    <cellStyle name="20% - Accent1 2 5 5 3 8" xfId="13952" xr:uid="{00000000-0005-0000-0000-0000D6350000}"/>
    <cellStyle name="20% - Accent1 2 5 5 3 8 2" xfId="13953" xr:uid="{00000000-0005-0000-0000-0000D7350000}"/>
    <cellStyle name="20% - Accent1 2 5 5 3 9" xfId="13954" xr:uid="{00000000-0005-0000-0000-0000D8350000}"/>
    <cellStyle name="20% - Accent1 2 5 5 4" xfId="13955" xr:uid="{00000000-0005-0000-0000-0000D9350000}"/>
    <cellStyle name="20% - Accent1 2 5 5 4 2" xfId="13956" xr:uid="{00000000-0005-0000-0000-0000DA350000}"/>
    <cellStyle name="20% - Accent1 2 5 5 4 2 2" xfId="13957" xr:uid="{00000000-0005-0000-0000-0000DB350000}"/>
    <cellStyle name="20% - Accent1 2 5 5 4 2 2 2" xfId="13958" xr:uid="{00000000-0005-0000-0000-0000DC350000}"/>
    <cellStyle name="20% - Accent1 2 5 5 4 2 3" xfId="13959" xr:uid="{00000000-0005-0000-0000-0000DD350000}"/>
    <cellStyle name="20% - Accent1 2 5 5 4 3" xfId="13960" xr:uid="{00000000-0005-0000-0000-0000DE350000}"/>
    <cellStyle name="20% - Accent1 2 5 5 4 3 2" xfId="13961" xr:uid="{00000000-0005-0000-0000-0000DF350000}"/>
    <cellStyle name="20% - Accent1 2 5 5 4 4" xfId="13962" xr:uid="{00000000-0005-0000-0000-0000E0350000}"/>
    <cellStyle name="20% - Accent1 2 5 5 5" xfId="13963" xr:uid="{00000000-0005-0000-0000-0000E1350000}"/>
    <cellStyle name="20% - Accent1 2 5 5 5 2" xfId="13964" xr:uid="{00000000-0005-0000-0000-0000E2350000}"/>
    <cellStyle name="20% - Accent1 2 5 5 5 2 2" xfId="13965" xr:uid="{00000000-0005-0000-0000-0000E3350000}"/>
    <cellStyle name="20% - Accent1 2 5 5 5 2 2 2" xfId="13966" xr:uid="{00000000-0005-0000-0000-0000E4350000}"/>
    <cellStyle name="20% - Accent1 2 5 5 5 2 3" xfId="13967" xr:uid="{00000000-0005-0000-0000-0000E5350000}"/>
    <cellStyle name="20% - Accent1 2 5 5 5 3" xfId="13968" xr:uid="{00000000-0005-0000-0000-0000E6350000}"/>
    <cellStyle name="20% - Accent1 2 5 5 5 3 2" xfId="13969" xr:uid="{00000000-0005-0000-0000-0000E7350000}"/>
    <cellStyle name="20% - Accent1 2 5 5 5 4" xfId="13970" xr:uid="{00000000-0005-0000-0000-0000E8350000}"/>
    <cellStyle name="20% - Accent1 2 5 5 6" xfId="13971" xr:uid="{00000000-0005-0000-0000-0000E9350000}"/>
    <cellStyle name="20% - Accent1 2 5 5 6 2" xfId="13972" xr:uid="{00000000-0005-0000-0000-0000EA350000}"/>
    <cellStyle name="20% - Accent1 2 5 5 6 2 2" xfId="13973" xr:uid="{00000000-0005-0000-0000-0000EB350000}"/>
    <cellStyle name="20% - Accent1 2 5 5 6 2 2 2" xfId="13974" xr:uid="{00000000-0005-0000-0000-0000EC350000}"/>
    <cellStyle name="20% - Accent1 2 5 5 6 2 3" xfId="13975" xr:uid="{00000000-0005-0000-0000-0000ED350000}"/>
    <cellStyle name="20% - Accent1 2 5 5 6 3" xfId="13976" xr:uid="{00000000-0005-0000-0000-0000EE350000}"/>
    <cellStyle name="20% - Accent1 2 5 5 6 3 2" xfId="13977" xr:uid="{00000000-0005-0000-0000-0000EF350000}"/>
    <cellStyle name="20% - Accent1 2 5 5 6 4" xfId="13978" xr:uid="{00000000-0005-0000-0000-0000F0350000}"/>
    <cellStyle name="20% - Accent1 2 5 5 7" xfId="13979" xr:uid="{00000000-0005-0000-0000-0000F1350000}"/>
    <cellStyle name="20% - Accent1 2 5 5 7 2" xfId="13980" xr:uid="{00000000-0005-0000-0000-0000F2350000}"/>
    <cellStyle name="20% - Accent1 2 5 5 7 2 2" xfId="13981" xr:uid="{00000000-0005-0000-0000-0000F3350000}"/>
    <cellStyle name="20% - Accent1 2 5 5 7 3" xfId="13982" xr:uid="{00000000-0005-0000-0000-0000F4350000}"/>
    <cellStyle name="20% - Accent1 2 5 5 8" xfId="13983" xr:uid="{00000000-0005-0000-0000-0000F5350000}"/>
    <cellStyle name="20% - Accent1 2 5 5 8 2" xfId="13984" xr:uid="{00000000-0005-0000-0000-0000F6350000}"/>
    <cellStyle name="20% - Accent1 2 5 5 8 2 2" xfId="13985" xr:uid="{00000000-0005-0000-0000-0000F7350000}"/>
    <cellStyle name="20% - Accent1 2 5 5 8 3" xfId="13986" xr:uid="{00000000-0005-0000-0000-0000F8350000}"/>
    <cellStyle name="20% - Accent1 2 5 5 9" xfId="13987" xr:uid="{00000000-0005-0000-0000-0000F9350000}"/>
    <cellStyle name="20% - Accent1 2 5 5 9 2" xfId="13988" xr:uid="{00000000-0005-0000-0000-0000FA350000}"/>
    <cellStyle name="20% - Accent1 2 5 6" xfId="13989" xr:uid="{00000000-0005-0000-0000-0000FB350000}"/>
    <cellStyle name="20% - Accent1 2 5 6 10" xfId="13990" xr:uid="{00000000-0005-0000-0000-0000FC350000}"/>
    <cellStyle name="20% - Accent1 2 5 6 10 2" xfId="13991" xr:uid="{00000000-0005-0000-0000-0000FD350000}"/>
    <cellStyle name="20% - Accent1 2 5 6 11" xfId="13992" xr:uid="{00000000-0005-0000-0000-0000FE350000}"/>
    <cellStyle name="20% - Accent1 2 5 6 2" xfId="13993" xr:uid="{00000000-0005-0000-0000-0000FF350000}"/>
    <cellStyle name="20% - Accent1 2 5 6 2 2" xfId="13994" xr:uid="{00000000-0005-0000-0000-000000360000}"/>
    <cellStyle name="20% - Accent1 2 5 6 2 2 2" xfId="13995" xr:uid="{00000000-0005-0000-0000-000001360000}"/>
    <cellStyle name="20% - Accent1 2 5 6 2 2 2 2" xfId="13996" xr:uid="{00000000-0005-0000-0000-000002360000}"/>
    <cellStyle name="20% - Accent1 2 5 6 2 2 2 2 2" xfId="13997" xr:uid="{00000000-0005-0000-0000-000003360000}"/>
    <cellStyle name="20% - Accent1 2 5 6 2 2 2 3" xfId="13998" xr:uid="{00000000-0005-0000-0000-000004360000}"/>
    <cellStyle name="20% - Accent1 2 5 6 2 2 3" xfId="13999" xr:uid="{00000000-0005-0000-0000-000005360000}"/>
    <cellStyle name="20% - Accent1 2 5 6 2 2 3 2" xfId="14000" xr:uid="{00000000-0005-0000-0000-000006360000}"/>
    <cellStyle name="20% - Accent1 2 5 6 2 2 4" xfId="14001" xr:uid="{00000000-0005-0000-0000-000007360000}"/>
    <cellStyle name="20% - Accent1 2 5 6 2 3" xfId="14002" xr:uid="{00000000-0005-0000-0000-000008360000}"/>
    <cellStyle name="20% - Accent1 2 5 6 2 3 2" xfId="14003" xr:uid="{00000000-0005-0000-0000-000009360000}"/>
    <cellStyle name="20% - Accent1 2 5 6 2 3 2 2" xfId="14004" xr:uid="{00000000-0005-0000-0000-00000A360000}"/>
    <cellStyle name="20% - Accent1 2 5 6 2 3 2 2 2" xfId="14005" xr:uid="{00000000-0005-0000-0000-00000B360000}"/>
    <cellStyle name="20% - Accent1 2 5 6 2 3 2 3" xfId="14006" xr:uid="{00000000-0005-0000-0000-00000C360000}"/>
    <cellStyle name="20% - Accent1 2 5 6 2 3 3" xfId="14007" xr:uid="{00000000-0005-0000-0000-00000D360000}"/>
    <cellStyle name="20% - Accent1 2 5 6 2 3 3 2" xfId="14008" xr:uid="{00000000-0005-0000-0000-00000E360000}"/>
    <cellStyle name="20% - Accent1 2 5 6 2 3 4" xfId="14009" xr:uid="{00000000-0005-0000-0000-00000F360000}"/>
    <cellStyle name="20% - Accent1 2 5 6 2 4" xfId="14010" xr:uid="{00000000-0005-0000-0000-000010360000}"/>
    <cellStyle name="20% - Accent1 2 5 6 2 4 2" xfId="14011" xr:uid="{00000000-0005-0000-0000-000011360000}"/>
    <cellStyle name="20% - Accent1 2 5 6 2 4 2 2" xfId="14012" xr:uid="{00000000-0005-0000-0000-000012360000}"/>
    <cellStyle name="20% - Accent1 2 5 6 2 4 2 2 2" xfId="14013" xr:uid="{00000000-0005-0000-0000-000013360000}"/>
    <cellStyle name="20% - Accent1 2 5 6 2 4 2 3" xfId="14014" xr:uid="{00000000-0005-0000-0000-000014360000}"/>
    <cellStyle name="20% - Accent1 2 5 6 2 4 3" xfId="14015" xr:uid="{00000000-0005-0000-0000-000015360000}"/>
    <cellStyle name="20% - Accent1 2 5 6 2 4 3 2" xfId="14016" xr:uid="{00000000-0005-0000-0000-000016360000}"/>
    <cellStyle name="20% - Accent1 2 5 6 2 4 4" xfId="14017" xr:uid="{00000000-0005-0000-0000-000017360000}"/>
    <cellStyle name="20% - Accent1 2 5 6 2 5" xfId="14018" xr:uid="{00000000-0005-0000-0000-000018360000}"/>
    <cellStyle name="20% - Accent1 2 5 6 2 5 2" xfId="14019" xr:uid="{00000000-0005-0000-0000-000019360000}"/>
    <cellStyle name="20% - Accent1 2 5 6 2 5 2 2" xfId="14020" xr:uid="{00000000-0005-0000-0000-00001A360000}"/>
    <cellStyle name="20% - Accent1 2 5 6 2 5 3" xfId="14021" xr:uid="{00000000-0005-0000-0000-00001B360000}"/>
    <cellStyle name="20% - Accent1 2 5 6 2 6" xfId="14022" xr:uid="{00000000-0005-0000-0000-00001C360000}"/>
    <cellStyle name="20% - Accent1 2 5 6 2 6 2" xfId="14023" xr:uid="{00000000-0005-0000-0000-00001D360000}"/>
    <cellStyle name="20% - Accent1 2 5 6 2 6 2 2" xfId="14024" xr:uid="{00000000-0005-0000-0000-00001E360000}"/>
    <cellStyle name="20% - Accent1 2 5 6 2 6 3" xfId="14025" xr:uid="{00000000-0005-0000-0000-00001F360000}"/>
    <cellStyle name="20% - Accent1 2 5 6 2 7" xfId="14026" xr:uid="{00000000-0005-0000-0000-000020360000}"/>
    <cellStyle name="20% - Accent1 2 5 6 2 7 2" xfId="14027" xr:uid="{00000000-0005-0000-0000-000021360000}"/>
    <cellStyle name="20% - Accent1 2 5 6 2 8" xfId="14028" xr:uid="{00000000-0005-0000-0000-000022360000}"/>
    <cellStyle name="20% - Accent1 2 5 6 2 8 2" xfId="14029" xr:uid="{00000000-0005-0000-0000-000023360000}"/>
    <cellStyle name="20% - Accent1 2 5 6 2 9" xfId="14030" xr:uid="{00000000-0005-0000-0000-000024360000}"/>
    <cellStyle name="20% - Accent1 2 5 6 3" xfId="14031" xr:uid="{00000000-0005-0000-0000-000025360000}"/>
    <cellStyle name="20% - Accent1 2 5 6 3 2" xfId="14032" xr:uid="{00000000-0005-0000-0000-000026360000}"/>
    <cellStyle name="20% - Accent1 2 5 6 3 2 2" xfId="14033" xr:uid="{00000000-0005-0000-0000-000027360000}"/>
    <cellStyle name="20% - Accent1 2 5 6 3 2 2 2" xfId="14034" xr:uid="{00000000-0005-0000-0000-000028360000}"/>
    <cellStyle name="20% - Accent1 2 5 6 3 2 2 2 2" xfId="14035" xr:uid="{00000000-0005-0000-0000-000029360000}"/>
    <cellStyle name="20% - Accent1 2 5 6 3 2 2 3" xfId="14036" xr:uid="{00000000-0005-0000-0000-00002A360000}"/>
    <cellStyle name="20% - Accent1 2 5 6 3 2 3" xfId="14037" xr:uid="{00000000-0005-0000-0000-00002B360000}"/>
    <cellStyle name="20% - Accent1 2 5 6 3 2 3 2" xfId="14038" xr:uid="{00000000-0005-0000-0000-00002C360000}"/>
    <cellStyle name="20% - Accent1 2 5 6 3 2 4" xfId="14039" xr:uid="{00000000-0005-0000-0000-00002D360000}"/>
    <cellStyle name="20% - Accent1 2 5 6 3 3" xfId="14040" xr:uid="{00000000-0005-0000-0000-00002E360000}"/>
    <cellStyle name="20% - Accent1 2 5 6 3 3 2" xfId="14041" xr:uid="{00000000-0005-0000-0000-00002F360000}"/>
    <cellStyle name="20% - Accent1 2 5 6 3 3 2 2" xfId="14042" xr:uid="{00000000-0005-0000-0000-000030360000}"/>
    <cellStyle name="20% - Accent1 2 5 6 3 3 2 2 2" xfId="14043" xr:uid="{00000000-0005-0000-0000-000031360000}"/>
    <cellStyle name="20% - Accent1 2 5 6 3 3 2 3" xfId="14044" xr:uid="{00000000-0005-0000-0000-000032360000}"/>
    <cellStyle name="20% - Accent1 2 5 6 3 3 3" xfId="14045" xr:uid="{00000000-0005-0000-0000-000033360000}"/>
    <cellStyle name="20% - Accent1 2 5 6 3 3 3 2" xfId="14046" xr:uid="{00000000-0005-0000-0000-000034360000}"/>
    <cellStyle name="20% - Accent1 2 5 6 3 3 4" xfId="14047" xr:uid="{00000000-0005-0000-0000-000035360000}"/>
    <cellStyle name="20% - Accent1 2 5 6 3 4" xfId="14048" xr:uid="{00000000-0005-0000-0000-000036360000}"/>
    <cellStyle name="20% - Accent1 2 5 6 3 4 2" xfId="14049" xr:uid="{00000000-0005-0000-0000-000037360000}"/>
    <cellStyle name="20% - Accent1 2 5 6 3 4 2 2" xfId="14050" xr:uid="{00000000-0005-0000-0000-000038360000}"/>
    <cellStyle name="20% - Accent1 2 5 6 3 4 2 2 2" xfId="14051" xr:uid="{00000000-0005-0000-0000-000039360000}"/>
    <cellStyle name="20% - Accent1 2 5 6 3 4 2 3" xfId="14052" xr:uid="{00000000-0005-0000-0000-00003A360000}"/>
    <cellStyle name="20% - Accent1 2 5 6 3 4 3" xfId="14053" xr:uid="{00000000-0005-0000-0000-00003B360000}"/>
    <cellStyle name="20% - Accent1 2 5 6 3 4 3 2" xfId="14054" xr:uid="{00000000-0005-0000-0000-00003C360000}"/>
    <cellStyle name="20% - Accent1 2 5 6 3 4 4" xfId="14055" xr:uid="{00000000-0005-0000-0000-00003D360000}"/>
    <cellStyle name="20% - Accent1 2 5 6 3 5" xfId="14056" xr:uid="{00000000-0005-0000-0000-00003E360000}"/>
    <cellStyle name="20% - Accent1 2 5 6 3 5 2" xfId="14057" xr:uid="{00000000-0005-0000-0000-00003F360000}"/>
    <cellStyle name="20% - Accent1 2 5 6 3 5 2 2" xfId="14058" xr:uid="{00000000-0005-0000-0000-000040360000}"/>
    <cellStyle name="20% - Accent1 2 5 6 3 5 3" xfId="14059" xr:uid="{00000000-0005-0000-0000-000041360000}"/>
    <cellStyle name="20% - Accent1 2 5 6 3 6" xfId="14060" xr:uid="{00000000-0005-0000-0000-000042360000}"/>
    <cellStyle name="20% - Accent1 2 5 6 3 6 2" xfId="14061" xr:uid="{00000000-0005-0000-0000-000043360000}"/>
    <cellStyle name="20% - Accent1 2 5 6 3 6 2 2" xfId="14062" xr:uid="{00000000-0005-0000-0000-000044360000}"/>
    <cellStyle name="20% - Accent1 2 5 6 3 6 3" xfId="14063" xr:uid="{00000000-0005-0000-0000-000045360000}"/>
    <cellStyle name="20% - Accent1 2 5 6 3 7" xfId="14064" xr:uid="{00000000-0005-0000-0000-000046360000}"/>
    <cellStyle name="20% - Accent1 2 5 6 3 7 2" xfId="14065" xr:uid="{00000000-0005-0000-0000-000047360000}"/>
    <cellStyle name="20% - Accent1 2 5 6 3 8" xfId="14066" xr:uid="{00000000-0005-0000-0000-000048360000}"/>
    <cellStyle name="20% - Accent1 2 5 6 3 8 2" xfId="14067" xr:uid="{00000000-0005-0000-0000-000049360000}"/>
    <cellStyle name="20% - Accent1 2 5 6 3 9" xfId="14068" xr:uid="{00000000-0005-0000-0000-00004A360000}"/>
    <cellStyle name="20% - Accent1 2 5 6 4" xfId="14069" xr:uid="{00000000-0005-0000-0000-00004B360000}"/>
    <cellStyle name="20% - Accent1 2 5 6 4 2" xfId="14070" xr:uid="{00000000-0005-0000-0000-00004C360000}"/>
    <cellStyle name="20% - Accent1 2 5 6 4 2 2" xfId="14071" xr:uid="{00000000-0005-0000-0000-00004D360000}"/>
    <cellStyle name="20% - Accent1 2 5 6 4 2 2 2" xfId="14072" xr:uid="{00000000-0005-0000-0000-00004E360000}"/>
    <cellStyle name="20% - Accent1 2 5 6 4 2 3" xfId="14073" xr:uid="{00000000-0005-0000-0000-00004F360000}"/>
    <cellStyle name="20% - Accent1 2 5 6 4 3" xfId="14074" xr:uid="{00000000-0005-0000-0000-000050360000}"/>
    <cellStyle name="20% - Accent1 2 5 6 4 3 2" xfId="14075" xr:uid="{00000000-0005-0000-0000-000051360000}"/>
    <cellStyle name="20% - Accent1 2 5 6 4 4" xfId="14076" xr:uid="{00000000-0005-0000-0000-000052360000}"/>
    <cellStyle name="20% - Accent1 2 5 6 5" xfId="14077" xr:uid="{00000000-0005-0000-0000-000053360000}"/>
    <cellStyle name="20% - Accent1 2 5 6 5 2" xfId="14078" xr:uid="{00000000-0005-0000-0000-000054360000}"/>
    <cellStyle name="20% - Accent1 2 5 6 5 2 2" xfId="14079" xr:uid="{00000000-0005-0000-0000-000055360000}"/>
    <cellStyle name="20% - Accent1 2 5 6 5 2 2 2" xfId="14080" xr:uid="{00000000-0005-0000-0000-000056360000}"/>
    <cellStyle name="20% - Accent1 2 5 6 5 2 3" xfId="14081" xr:uid="{00000000-0005-0000-0000-000057360000}"/>
    <cellStyle name="20% - Accent1 2 5 6 5 3" xfId="14082" xr:uid="{00000000-0005-0000-0000-000058360000}"/>
    <cellStyle name="20% - Accent1 2 5 6 5 3 2" xfId="14083" xr:uid="{00000000-0005-0000-0000-000059360000}"/>
    <cellStyle name="20% - Accent1 2 5 6 5 4" xfId="14084" xr:uid="{00000000-0005-0000-0000-00005A360000}"/>
    <cellStyle name="20% - Accent1 2 5 6 6" xfId="14085" xr:uid="{00000000-0005-0000-0000-00005B360000}"/>
    <cellStyle name="20% - Accent1 2 5 6 6 2" xfId="14086" xr:uid="{00000000-0005-0000-0000-00005C360000}"/>
    <cellStyle name="20% - Accent1 2 5 6 6 2 2" xfId="14087" xr:uid="{00000000-0005-0000-0000-00005D360000}"/>
    <cellStyle name="20% - Accent1 2 5 6 6 2 2 2" xfId="14088" xr:uid="{00000000-0005-0000-0000-00005E360000}"/>
    <cellStyle name="20% - Accent1 2 5 6 6 2 3" xfId="14089" xr:uid="{00000000-0005-0000-0000-00005F360000}"/>
    <cellStyle name="20% - Accent1 2 5 6 6 3" xfId="14090" xr:uid="{00000000-0005-0000-0000-000060360000}"/>
    <cellStyle name="20% - Accent1 2 5 6 6 3 2" xfId="14091" xr:uid="{00000000-0005-0000-0000-000061360000}"/>
    <cellStyle name="20% - Accent1 2 5 6 6 4" xfId="14092" xr:uid="{00000000-0005-0000-0000-000062360000}"/>
    <cellStyle name="20% - Accent1 2 5 6 7" xfId="14093" xr:uid="{00000000-0005-0000-0000-000063360000}"/>
    <cellStyle name="20% - Accent1 2 5 6 7 2" xfId="14094" xr:uid="{00000000-0005-0000-0000-000064360000}"/>
    <cellStyle name="20% - Accent1 2 5 6 7 2 2" xfId="14095" xr:uid="{00000000-0005-0000-0000-000065360000}"/>
    <cellStyle name="20% - Accent1 2 5 6 7 3" xfId="14096" xr:uid="{00000000-0005-0000-0000-000066360000}"/>
    <cellStyle name="20% - Accent1 2 5 6 8" xfId="14097" xr:uid="{00000000-0005-0000-0000-000067360000}"/>
    <cellStyle name="20% - Accent1 2 5 6 8 2" xfId="14098" xr:uid="{00000000-0005-0000-0000-000068360000}"/>
    <cellStyle name="20% - Accent1 2 5 6 8 2 2" xfId="14099" xr:uid="{00000000-0005-0000-0000-000069360000}"/>
    <cellStyle name="20% - Accent1 2 5 6 8 3" xfId="14100" xr:uid="{00000000-0005-0000-0000-00006A360000}"/>
    <cellStyle name="20% - Accent1 2 5 6 9" xfId="14101" xr:uid="{00000000-0005-0000-0000-00006B360000}"/>
    <cellStyle name="20% - Accent1 2 5 6 9 2" xfId="14102" xr:uid="{00000000-0005-0000-0000-00006C360000}"/>
    <cellStyle name="20% - Accent1 2 5 7" xfId="14103" xr:uid="{00000000-0005-0000-0000-00006D360000}"/>
    <cellStyle name="20% - Accent1 2 5 7 2" xfId="14104" xr:uid="{00000000-0005-0000-0000-00006E360000}"/>
    <cellStyle name="20% - Accent1 2 5 7 2 2" xfId="14105" xr:uid="{00000000-0005-0000-0000-00006F360000}"/>
    <cellStyle name="20% - Accent1 2 5 7 2 2 2" xfId="14106" xr:uid="{00000000-0005-0000-0000-000070360000}"/>
    <cellStyle name="20% - Accent1 2 5 7 2 2 2 2" xfId="14107" xr:uid="{00000000-0005-0000-0000-000071360000}"/>
    <cellStyle name="20% - Accent1 2 5 7 2 2 3" xfId="14108" xr:uid="{00000000-0005-0000-0000-000072360000}"/>
    <cellStyle name="20% - Accent1 2 5 7 2 3" xfId="14109" xr:uid="{00000000-0005-0000-0000-000073360000}"/>
    <cellStyle name="20% - Accent1 2 5 7 2 3 2" xfId="14110" xr:uid="{00000000-0005-0000-0000-000074360000}"/>
    <cellStyle name="20% - Accent1 2 5 7 2 4" xfId="14111" xr:uid="{00000000-0005-0000-0000-000075360000}"/>
    <cellStyle name="20% - Accent1 2 5 7 3" xfId="14112" xr:uid="{00000000-0005-0000-0000-000076360000}"/>
    <cellStyle name="20% - Accent1 2 5 7 3 2" xfId="14113" xr:uid="{00000000-0005-0000-0000-000077360000}"/>
    <cellStyle name="20% - Accent1 2 5 7 3 2 2" xfId="14114" xr:uid="{00000000-0005-0000-0000-000078360000}"/>
    <cellStyle name="20% - Accent1 2 5 7 3 2 2 2" xfId="14115" xr:uid="{00000000-0005-0000-0000-000079360000}"/>
    <cellStyle name="20% - Accent1 2 5 7 3 2 3" xfId="14116" xr:uid="{00000000-0005-0000-0000-00007A360000}"/>
    <cellStyle name="20% - Accent1 2 5 7 3 3" xfId="14117" xr:uid="{00000000-0005-0000-0000-00007B360000}"/>
    <cellStyle name="20% - Accent1 2 5 7 3 3 2" xfId="14118" xr:uid="{00000000-0005-0000-0000-00007C360000}"/>
    <cellStyle name="20% - Accent1 2 5 7 3 4" xfId="14119" xr:uid="{00000000-0005-0000-0000-00007D360000}"/>
    <cellStyle name="20% - Accent1 2 5 7 4" xfId="14120" xr:uid="{00000000-0005-0000-0000-00007E360000}"/>
    <cellStyle name="20% - Accent1 2 5 7 4 2" xfId="14121" xr:uid="{00000000-0005-0000-0000-00007F360000}"/>
    <cellStyle name="20% - Accent1 2 5 7 4 2 2" xfId="14122" xr:uid="{00000000-0005-0000-0000-000080360000}"/>
    <cellStyle name="20% - Accent1 2 5 7 4 2 2 2" xfId="14123" xr:uid="{00000000-0005-0000-0000-000081360000}"/>
    <cellStyle name="20% - Accent1 2 5 7 4 2 3" xfId="14124" xr:uid="{00000000-0005-0000-0000-000082360000}"/>
    <cellStyle name="20% - Accent1 2 5 7 4 3" xfId="14125" xr:uid="{00000000-0005-0000-0000-000083360000}"/>
    <cellStyle name="20% - Accent1 2 5 7 4 3 2" xfId="14126" xr:uid="{00000000-0005-0000-0000-000084360000}"/>
    <cellStyle name="20% - Accent1 2 5 7 4 4" xfId="14127" xr:uid="{00000000-0005-0000-0000-000085360000}"/>
    <cellStyle name="20% - Accent1 2 5 7 5" xfId="14128" xr:uid="{00000000-0005-0000-0000-000086360000}"/>
    <cellStyle name="20% - Accent1 2 5 7 5 2" xfId="14129" xr:uid="{00000000-0005-0000-0000-000087360000}"/>
    <cellStyle name="20% - Accent1 2 5 7 5 2 2" xfId="14130" xr:uid="{00000000-0005-0000-0000-000088360000}"/>
    <cellStyle name="20% - Accent1 2 5 7 5 3" xfId="14131" xr:uid="{00000000-0005-0000-0000-000089360000}"/>
    <cellStyle name="20% - Accent1 2 5 7 6" xfId="14132" xr:uid="{00000000-0005-0000-0000-00008A360000}"/>
    <cellStyle name="20% - Accent1 2 5 7 6 2" xfId="14133" xr:uid="{00000000-0005-0000-0000-00008B360000}"/>
    <cellStyle name="20% - Accent1 2 5 7 6 2 2" xfId="14134" xr:uid="{00000000-0005-0000-0000-00008C360000}"/>
    <cellStyle name="20% - Accent1 2 5 7 6 3" xfId="14135" xr:uid="{00000000-0005-0000-0000-00008D360000}"/>
    <cellStyle name="20% - Accent1 2 5 7 7" xfId="14136" xr:uid="{00000000-0005-0000-0000-00008E360000}"/>
    <cellStyle name="20% - Accent1 2 5 7 7 2" xfId="14137" xr:uid="{00000000-0005-0000-0000-00008F360000}"/>
    <cellStyle name="20% - Accent1 2 5 7 8" xfId="14138" xr:uid="{00000000-0005-0000-0000-000090360000}"/>
    <cellStyle name="20% - Accent1 2 5 7 8 2" xfId="14139" xr:uid="{00000000-0005-0000-0000-000091360000}"/>
    <cellStyle name="20% - Accent1 2 5 7 9" xfId="14140" xr:uid="{00000000-0005-0000-0000-000092360000}"/>
    <cellStyle name="20% - Accent1 2 5 8" xfId="14141" xr:uid="{00000000-0005-0000-0000-000093360000}"/>
    <cellStyle name="20% - Accent1 2 5 8 2" xfId="14142" xr:uid="{00000000-0005-0000-0000-000094360000}"/>
    <cellStyle name="20% - Accent1 2 5 8 2 2" xfId="14143" xr:uid="{00000000-0005-0000-0000-000095360000}"/>
    <cellStyle name="20% - Accent1 2 5 8 2 2 2" xfId="14144" xr:uid="{00000000-0005-0000-0000-000096360000}"/>
    <cellStyle name="20% - Accent1 2 5 8 2 2 2 2" xfId="14145" xr:uid="{00000000-0005-0000-0000-000097360000}"/>
    <cellStyle name="20% - Accent1 2 5 8 2 2 3" xfId="14146" xr:uid="{00000000-0005-0000-0000-000098360000}"/>
    <cellStyle name="20% - Accent1 2 5 8 2 3" xfId="14147" xr:uid="{00000000-0005-0000-0000-000099360000}"/>
    <cellStyle name="20% - Accent1 2 5 8 2 3 2" xfId="14148" xr:uid="{00000000-0005-0000-0000-00009A360000}"/>
    <cellStyle name="20% - Accent1 2 5 8 2 4" xfId="14149" xr:uid="{00000000-0005-0000-0000-00009B360000}"/>
    <cellStyle name="20% - Accent1 2 5 8 3" xfId="14150" xr:uid="{00000000-0005-0000-0000-00009C360000}"/>
    <cellStyle name="20% - Accent1 2 5 8 3 2" xfId="14151" xr:uid="{00000000-0005-0000-0000-00009D360000}"/>
    <cellStyle name="20% - Accent1 2 5 8 3 2 2" xfId="14152" xr:uid="{00000000-0005-0000-0000-00009E360000}"/>
    <cellStyle name="20% - Accent1 2 5 8 3 2 2 2" xfId="14153" xr:uid="{00000000-0005-0000-0000-00009F360000}"/>
    <cellStyle name="20% - Accent1 2 5 8 3 2 3" xfId="14154" xr:uid="{00000000-0005-0000-0000-0000A0360000}"/>
    <cellStyle name="20% - Accent1 2 5 8 3 3" xfId="14155" xr:uid="{00000000-0005-0000-0000-0000A1360000}"/>
    <cellStyle name="20% - Accent1 2 5 8 3 3 2" xfId="14156" xr:uid="{00000000-0005-0000-0000-0000A2360000}"/>
    <cellStyle name="20% - Accent1 2 5 8 3 4" xfId="14157" xr:uid="{00000000-0005-0000-0000-0000A3360000}"/>
    <cellStyle name="20% - Accent1 2 5 8 4" xfId="14158" xr:uid="{00000000-0005-0000-0000-0000A4360000}"/>
    <cellStyle name="20% - Accent1 2 5 8 4 2" xfId="14159" xr:uid="{00000000-0005-0000-0000-0000A5360000}"/>
    <cellStyle name="20% - Accent1 2 5 8 4 2 2" xfId="14160" xr:uid="{00000000-0005-0000-0000-0000A6360000}"/>
    <cellStyle name="20% - Accent1 2 5 8 4 2 2 2" xfId="14161" xr:uid="{00000000-0005-0000-0000-0000A7360000}"/>
    <cellStyle name="20% - Accent1 2 5 8 4 2 3" xfId="14162" xr:uid="{00000000-0005-0000-0000-0000A8360000}"/>
    <cellStyle name="20% - Accent1 2 5 8 4 3" xfId="14163" xr:uid="{00000000-0005-0000-0000-0000A9360000}"/>
    <cellStyle name="20% - Accent1 2 5 8 4 3 2" xfId="14164" xr:uid="{00000000-0005-0000-0000-0000AA360000}"/>
    <cellStyle name="20% - Accent1 2 5 8 4 4" xfId="14165" xr:uid="{00000000-0005-0000-0000-0000AB360000}"/>
    <cellStyle name="20% - Accent1 2 5 8 5" xfId="14166" xr:uid="{00000000-0005-0000-0000-0000AC360000}"/>
    <cellStyle name="20% - Accent1 2 5 8 5 2" xfId="14167" xr:uid="{00000000-0005-0000-0000-0000AD360000}"/>
    <cellStyle name="20% - Accent1 2 5 8 5 2 2" xfId="14168" xr:uid="{00000000-0005-0000-0000-0000AE360000}"/>
    <cellStyle name="20% - Accent1 2 5 8 5 3" xfId="14169" xr:uid="{00000000-0005-0000-0000-0000AF360000}"/>
    <cellStyle name="20% - Accent1 2 5 8 6" xfId="14170" xr:uid="{00000000-0005-0000-0000-0000B0360000}"/>
    <cellStyle name="20% - Accent1 2 5 8 6 2" xfId="14171" xr:uid="{00000000-0005-0000-0000-0000B1360000}"/>
    <cellStyle name="20% - Accent1 2 5 8 6 2 2" xfId="14172" xr:uid="{00000000-0005-0000-0000-0000B2360000}"/>
    <cellStyle name="20% - Accent1 2 5 8 6 3" xfId="14173" xr:uid="{00000000-0005-0000-0000-0000B3360000}"/>
    <cellStyle name="20% - Accent1 2 5 8 7" xfId="14174" xr:uid="{00000000-0005-0000-0000-0000B4360000}"/>
    <cellStyle name="20% - Accent1 2 5 8 7 2" xfId="14175" xr:uid="{00000000-0005-0000-0000-0000B5360000}"/>
    <cellStyle name="20% - Accent1 2 5 8 8" xfId="14176" xr:uid="{00000000-0005-0000-0000-0000B6360000}"/>
    <cellStyle name="20% - Accent1 2 5 8 8 2" xfId="14177" xr:uid="{00000000-0005-0000-0000-0000B7360000}"/>
    <cellStyle name="20% - Accent1 2 5 8 9" xfId="14178" xr:uid="{00000000-0005-0000-0000-0000B8360000}"/>
    <cellStyle name="20% - Accent1 2 5 9" xfId="14179" xr:uid="{00000000-0005-0000-0000-0000B9360000}"/>
    <cellStyle name="20% - Accent1 2 5 9 2" xfId="14180" xr:uid="{00000000-0005-0000-0000-0000BA360000}"/>
    <cellStyle name="20% - Accent1 2 5 9 2 2" xfId="14181" xr:uid="{00000000-0005-0000-0000-0000BB360000}"/>
    <cellStyle name="20% - Accent1 2 5 9 2 2 2" xfId="14182" xr:uid="{00000000-0005-0000-0000-0000BC360000}"/>
    <cellStyle name="20% - Accent1 2 5 9 2 3" xfId="14183" xr:uid="{00000000-0005-0000-0000-0000BD360000}"/>
    <cellStyle name="20% - Accent1 2 5 9 3" xfId="14184" xr:uid="{00000000-0005-0000-0000-0000BE360000}"/>
    <cellStyle name="20% - Accent1 2 5 9 3 2" xfId="14185" xr:uid="{00000000-0005-0000-0000-0000BF360000}"/>
    <cellStyle name="20% - Accent1 2 5 9 4" xfId="14186" xr:uid="{00000000-0005-0000-0000-0000C0360000}"/>
    <cellStyle name="20% - Accent1 2 6" xfId="14187" xr:uid="{00000000-0005-0000-0000-0000C1360000}"/>
    <cellStyle name="20% - Accent1 2 6 10" xfId="14188" xr:uid="{00000000-0005-0000-0000-0000C2360000}"/>
    <cellStyle name="20% - Accent1 2 6 10 2" xfId="14189" xr:uid="{00000000-0005-0000-0000-0000C3360000}"/>
    <cellStyle name="20% - Accent1 2 6 10 2 2" xfId="14190" xr:uid="{00000000-0005-0000-0000-0000C4360000}"/>
    <cellStyle name="20% - Accent1 2 6 10 2 2 2" xfId="14191" xr:uid="{00000000-0005-0000-0000-0000C5360000}"/>
    <cellStyle name="20% - Accent1 2 6 10 2 3" xfId="14192" xr:uid="{00000000-0005-0000-0000-0000C6360000}"/>
    <cellStyle name="20% - Accent1 2 6 10 3" xfId="14193" xr:uid="{00000000-0005-0000-0000-0000C7360000}"/>
    <cellStyle name="20% - Accent1 2 6 10 3 2" xfId="14194" xr:uid="{00000000-0005-0000-0000-0000C8360000}"/>
    <cellStyle name="20% - Accent1 2 6 10 4" xfId="14195" xr:uid="{00000000-0005-0000-0000-0000C9360000}"/>
    <cellStyle name="20% - Accent1 2 6 11" xfId="14196" xr:uid="{00000000-0005-0000-0000-0000CA360000}"/>
    <cellStyle name="20% - Accent1 2 6 11 2" xfId="14197" xr:uid="{00000000-0005-0000-0000-0000CB360000}"/>
    <cellStyle name="20% - Accent1 2 6 11 2 2" xfId="14198" xr:uid="{00000000-0005-0000-0000-0000CC360000}"/>
    <cellStyle name="20% - Accent1 2 6 11 3" xfId="14199" xr:uid="{00000000-0005-0000-0000-0000CD360000}"/>
    <cellStyle name="20% - Accent1 2 6 12" xfId="14200" xr:uid="{00000000-0005-0000-0000-0000CE360000}"/>
    <cellStyle name="20% - Accent1 2 6 12 2" xfId="14201" xr:uid="{00000000-0005-0000-0000-0000CF360000}"/>
    <cellStyle name="20% - Accent1 2 6 12 2 2" xfId="14202" xr:uid="{00000000-0005-0000-0000-0000D0360000}"/>
    <cellStyle name="20% - Accent1 2 6 12 3" xfId="14203" xr:uid="{00000000-0005-0000-0000-0000D1360000}"/>
    <cellStyle name="20% - Accent1 2 6 13" xfId="14204" xr:uid="{00000000-0005-0000-0000-0000D2360000}"/>
    <cellStyle name="20% - Accent1 2 6 13 2" xfId="14205" xr:uid="{00000000-0005-0000-0000-0000D3360000}"/>
    <cellStyle name="20% - Accent1 2 6 14" xfId="14206" xr:uid="{00000000-0005-0000-0000-0000D4360000}"/>
    <cellStyle name="20% - Accent1 2 6 14 2" xfId="14207" xr:uid="{00000000-0005-0000-0000-0000D5360000}"/>
    <cellStyle name="20% - Accent1 2 6 15" xfId="14208" xr:uid="{00000000-0005-0000-0000-0000D6360000}"/>
    <cellStyle name="20% - Accent1 2 6 2" xfId="14209" xr:uid="{00000000-0005-0000-0000-0000D7360000}"/>
    <cellStyle name="20% - Accent1 2 6 2 10" xfId="14210" xr:uid="{00000000-0005-0000-0000-0000D8360000}"/>
    <cellStyle name="20% - Accent1 2 6 2 10 2" xfId="14211" xr:uid="{00000000-0005-0000-0000-0000D9360000}"/>
    <cellStyle name="20% - Accent1 2 6 2 10 2 2" xfId="14212" xr:uid="{00000000-0005-0000-0000-0000DA360000}"/>
    <cellStyle name="20% - Accent1 2 6 2 10 3" xfId="14213" xr:uid="{00000000-0005-0000-0000-0000DB360000}"/>
    <cellStyle name="20% - Accent1 2 6 2 11" xfId="14214" xr:uid="{00000000-0005-0000-0000-0000DC360000}"/>
    <cellStyle name="20% - Accent1 2 6 2 11 2" xfId="14215" xr:uid="{00000000-0005-0000-0000-0000DD360000}"/>
    <cellStyle name="20% - Accent1 2 6 2 11 2 2" xfId="14216" xr:uid="{00000000-0005-0000-0000-0000DE360000}"/>
    <cellStyle name="20% - Accent1 2 6 2 11 3" xfId="14217" xr:uid="{00000000-0005-0000-0000-0000DF360000}"/>
    <cellStyle name="20% - Accent1 2 6 2 12" xfId="14218" xr:uid="{00000000-0005-0000-0000-0000E0360000}"/>
    <cellStyle name="20% - Accent1 2 6 2 12 2" xfId="14219" xr:uid="{00000000-0005-0000-0000-0000E1360000}"/>
    <cellStyle name="20% - Accent1 2 6 2 13" xfId="14220" xr:uid="{00000000-0005-0000-0000-0000E2360000}"/>
    <cellStyle name="20% - Accent1 2 6 2 13 2" xfId="14221" xr:uid="{00000000-0005-0000-0000-0000E3360000}"/>
    <cellStyle name="20% - Accent1 2 6 2 14" xfId="14222" xr:uid="{00000000-0005-0000-0000-0000E4360000}"/>
    <cellStyle name="20% - Accent1 2 6 2 2" xfId="14223" xr:uid="{00000000-0005-0000-0000-0000E5360000}"/>
    <cellStyle name="20% - Accent1 2 6 2 2 10" xfId="14224" xr:uid="{00000000-0005-0000-0000-0000E6360000}"/>
    <cellStyle name="20% - Accent1 2 6 2 2 10 2" xfId="14225" xr:uid="{00000000-0005-0000-0000-0000E7360000}"/>
    <cellStyle name="20% - Accent1 2 6 2 2 11" xfId="14226" xr:uid="{00000000-0005-0000-0000-0000E8360000}"/>
    <cellStyle name="20% - Accent1 2 6 2 2 2" xfId="14227" xr:uid="{00000000-0005-0000-0000-0000E9360000}"/>
    <cellStyle name="20% - Accent1 2 6 2 2 2 2" xfId="14228" xr:uid="{00000000-0005-0000-0000-0000EA360000}"/>
    <cellStyle name="20% - Accent1 2 6 2 2 2 2 2" xfId="14229" xr:uid="{00000000-0005-0000-0000-0000EB360000}"/>
    <cellStyle name="20% - Accent1 2 6 2 2 2 2 2 2" xfId="14230" xr:uid="{00000000-0005-0000-0000-0000EC360000}"/>
    <cellStyle name="20% - Accent1 2 6 2 2 2 2 2 2 2" xfId="14231" xr:uid="{00000000-0005-0000-0000-0000ED360000}"/>
    <cellStyle name="20% - Accent1 2 6 2 2 2 2 2 3" xfId="14232" xr:uid="{00000000-0005-0000-0000-0000EE360000}"/>
    <cellStyle name="20% - Accent1 2 6 2 2 2 2 3" xfId="14233" xr:uid="{00000000-0005-0000-0000-0000EF360000}"/>
    <cellStyle name="20% - Accent1 2 6 2 2 2 2 3 2" xfId="14234" xr:uid="{00000000-0005-0000-0000-0000F0360000}"/>
    <cellStyle name="20% - Accent1 2 6 2 2 2 2 4" xfId="14235" xr:uid="{00000000-0005-0000-0000-0000F1360000}"/>
    <cellStyle name="20% - Accent1 2 6 2 2 2 3" xfId="14236" xr:uid="{00000000-0005-0000-0000-0000F2360000}"/>
    <cellStyle name="20% - Accent1 2 6 2 2 2 3 2" xfId="14237" xr:uid="{00000000-0005-0000-0000-0000F3360000}"/>
    <cellStyle name="20% - Accent1 2 6 2 2 2 3 2 2" xfId="14238" xr:uid="{00000000-0005-0000-0000-0000F4360000}"/>
    <cellStyle name="20% - Accent1 2 6 2 2 2 3 2 2 2" xfId="14239" xr:uid="{00000000-0005-0000-0000-0000F5360000}"/>
    <cellStyle name="20% - Accent1 2 6 2 2 2 3 2 3" xfId="14240" xr:uid="{00000000-0005-0000-0000-0000F6360000}"/>
    <cellStyle name="20% - Accent1 2 6 2 2 2 3 3" xfId="14241" xr:uid="{00000000-0005-0000-0000-0000F7360000}"/>
    <cellStyle name="20% - Accent1 2 6 2 2 2 3 3 2" xfId="14242" xr:uid="{00000000-0005-0000-0000-0000F8360000}"/>
    <cellStyle name="20% - Accent1 2 6 2 2 2 3 4" xfId="14243" xr:uid="{00000000-0005-0000-0000-0000F9360000}"/>
    <cellStyle name="20% - Accent1 2 6 2 2 2 4" xfId="14244" xr:uid="{00000000-0005-0000-0000-0000FA360000}"/>
    <cellStyle name="20% - Accent1 2 6 2 2 2 4 2" xfId="14245" xr:uid="{00000000-0005-0000-0000-0000FB360000}"/>
    <cellStyle name="20% - Accent1 2 6 2 2 2 4 2 2" xfId="14246" xr:uid="{00000000-0005-0000-0000-0000FC360000}"/>
    <cellStyle name="20% - Accent1 2 6 2 2 2 4 2 2 2" xfId="14247" xr:uid="{00000000-0005-0000-0000-0000FD360000}"/>
    <cellStyle name="20% - Accent1 2 6 2 2 2 4 2 3" xfId="14248" xr:uid="{00000000-0005-0000-0000-0000FE360000}"/>
    <cellStyle name="20% - Accent1 2 6 2 2 2 4 3" xfId="14249" xr:uid="{00000000-0005-0000-0000-0000FF360000}"/>
    <cellStyle name="20% - Accent1 2 6 2 2 2 4 3 2" xfId="14250" xr:uid="{00000000-0005-0000-0000-000000370000}"/>
    <cellStyle name="20% - Accent1 2 6 2 2 2 4 4" xfId="14251" xr:uid="{00000000-0005-0000-0000-000001370000}"/>
    <cellStyle name="20% - Accent1 2 6 2 2 2 5" xfId="14252" xr:uid="{00000000-0005-0000-0000-000002370000}"/>
    <cellStyle name="20% - Accent1 2 6 2 2 2 5 2" xfId="14253" xr:uid="{00000000-0005-0000-0000-000003370000}"/>
    <cellStyle name="20% - Accent1 2 6 2 2 2 5 2 2" xfId="14254" xr:uid="{00000000-0005-0000-0000-000004370000}"/>
    <cellStyle name="20% - Accent1 2 6 2 2 2 5 3" xfId="14255" xr:uid="{00000000-0005-0000-0000-000005370000}"/>
    <cellStyle name="20% - Accent1 2 6 2 2 2 6" xfId="14256" xr:uid="{00000000-0005-0000-0000-000006370000}"/>
    <cellStyle name="20% - Accent1 2 6 2 2 2 6 2" xfId="14257" xr:uid="{00000000-0005-0000-0000-000007370000}"/>
    <cellStyle name="20% - Accent1 2 6 2 2 2 6 2 2" xfId="14258" xr:uid="{00000000-0005-0000-0000-000008370000}"/>
    <cellStyle name="20% - Accent1 2 6 2 2 2 6 3" xfId="14259" xr:uid="{00000000-0005-0000-0000-000009370000}"/>
    <cellStyle name="20% - Accent1 2 6 2 2 2 7" xfId="14260" xr:uid="{00000000-0005-0000-0000-00000A370000}"/>
    <cellStyle name="20% - Accent1 2 6 2 2 2 7 2" xfId="14261" xr:uid="{00000000-0005-0000-0000-00000B370000}"/>
    <cellStyle name="20% - Accent1 2 6 2 2 2 8" xfId="14262" xr:uid="{00000000-0005-0000-0000-00000C370000}"/>
    <cellStyle name="20% - Accent1 2 6 2 2 2 8 2" xfId="14263" xr:uid="{00000000-0005-0000-0000-00000D370000}"/>
    <cellStyle name="20% - Accent1 2 6 2 2 2 9" xfId="14264" xr:uid="{00000000-0005-0000-0000-00000E370000}"/>
    <cellStyle name="20% - Accent1 2 6 2 2 3" xfId="14265" xr:uid="{00000000-0005-0000-0000-00000F370000}"/>
    <cellStyle name="20% - Accent1 2 6 2 2 3 2" xfId="14266" xr:uid="{00000000-0005-0000-0000-000010370000}"/>
    <cellStyle name="20% - Accent1 2 6 2 2 3 2 2" xfId="14267" xr:uid="{00000000-0005-0000-0000-000011370000}"/>
    <cellStyle name="20% - Accent1 2 6 2 2 3 2 2 2" xfId="14268" xr:uid="{00000000-0005-0000-0000-000012370000}"/>
    <cellStyle name="20% - Accent1 2 6 2 2 3 2 2 2 2" xfId="14269" xr:uid="{00000000-0005-0000-0000-000013370000}"/>
    <cellStyle name="20% - Accent1 2 6 2 2 3 2 2 3" xfId="14270" xr:uid="{00000000-0005-0000-0000-000014370000}"/>
    <cellStyle name="20% - Accent1 2 6 2 2 3 2 3" xfId="14271" xr:uid="{00000000-0005-0000-0000-000015370000}"/>
    <cellStyle name="20% - Accent1 2 6 2 2 3 2 3 2" xfId="14272" xr:uid="{00000000-0005-0000-0000-000016370000}"/>
    <cellStyle name="20% - Accent1 2 6 2 2 3 2 4" xfId="14273" xr:uid="{00000000-0005-0000-0000-000017370000}"/>
    <cellStyle name="20% - Accent1 2 6 2 2 3 3" xfId="14274" xr:uid="{00000000-0005-0000-0000-000018370000}"/>
    <cellStyle name="20% - Accent1 2 6 2 2 3 3 2" xfId="14275" xr:uid="{00000000-0005-0000-0000-000019370000}"/>
    <cellStyle name="20% - Accent1 2 6 2 2 3 3 2 2" xfId="14276" xr:uid="{00000000-0005-0000-0000-00001A370000}"/>
    <cellStyle name="20% - Accent1 2 6 2 2 3 3 2 2 2" xfId="14277" xr:uid="{00000000-0005-0000-0000-00001B370000}"/>
    <cellStyle name="20% - Accent1 2 6 2 2 3 3 2 3" xfId="14278" xr:uid="{00000000-0005-0000-0000-00001C370000}"/>
    <cellStyle name="20% - Accent1 2 6 2 2 3 3 3" xfId="14279" xr:uid="{00000000-0005-0000-0000-00001D370000}"/>
    <cellStyle name="20% - Accent1 2 6 2 2 3 3 3 2" xfId="14280" xr:uid="{00000000-0005-0000-0000-00001E370000}"/>
    <cellStyle name="20% - Accent1 2 6 2 2 3 3 4" xfId="14281" xr:uid="{00000000-0005-0000-0000-00001F370000}"/>
    <cellStyle name="20% - Accent1 2 6 2 2 3 4" xfId="14282" xr:uid="{00000000-0005-0000-0000-000020370000}"/>
    <cellStyle name="20% - Accent1 2 6 2 2 3 4 2" xfId="14283" xr:uid="{00000000-0005-0000-0000-000021370000}"/>
    <cellStyle name="20% - Accent1 2 6 2 2 3 4 2 2" xfId="14284" xr:uid="{00000000-0005-0000-0000-000022370000}"/>
    <cellStyle name="20% - Accent1 2 6 2 2 3 4 2 2 2" xfId="14285" xr:uid="{00000000-0005-0000-0000-000023370000}"/>
    <cellStyle name="20% - Accent1 2 6 2 2 3 4 2 3" xfId="14286" xr:uid="{00000000-0005-0000-0000-000024370000}"/>
    <cellStyle name="20% - Accent1 2 6 2 2 3 4 3" xfId="14287" xr:uid="{00000000-0005-0000-0000-000025370000}"/>
    <cellStyle name="20% - Accent1 2 6 2 2 3 4 3 2" xfId="14288" xr:uid="{00000000-0005-0000-0000-000026370000}"/>
    <cellStyle name="20% - Accent1 2 6 2 2 3 4 4" xfId="14289" xr:uid="{00000000-0005-0000-0000-000027370000}"/>
    <cellStyle name="20% - Accent1 2 6 2 2 3 5" xfId="14290" xr:uid="{00000000-0005-0000-0000-000028370000}"/>
    <cellStyle name="20% - Accent1 2 6 2 2 3 5 2" xfId="14291" xr:uid="{00000000-0005-0000-0000-000029370000}"/>
    <cellStyle name="20% - Accent1 2 6 2 2 3 5 2 2" xfId="14292" xr:uid="{00000000-0005-0000-0000-00002A370000}"/>
    <cellStyle name="20% - Accent1 2 6 2 2 3 5 3" xfId="14293" xr:uid="{00000000-0005-0000-0000-00002B370000}"/>
    <cellStyle name="20% - Accent1 2 6 2 2 3 6" xfId="14294" xr:uid="{00000000-0005-0000-0000-00002C370000}"/>
    <cellStyle name="20% - Accent1 2 6 2 2 3 6 2" xfId="14295" xr:uid="{00000000-0005-0000-0000-00002D370000}"/>
    <cellStyle name="20% - Accent1 2 6 2 2 3 6 2 2" xfId="14296" xr:uid="{00000000-0005-0000-0000-00002E370000}"/>
    <cellStyle name="20% - Accent1 2 6 2 2 3 6 3" xfId="14297" xr:uid="{00000000-0005-0000-0000-00002F370000}"/>
    <cellStyle name="20% - Accent1 2 6 2 2 3 7" xfId="14298" xr:uid="{00000000-0005-0000-0000-000030370000}"/>
    <cellStyle name="20% - Accent1 2 6 2 2 3 7 2" xfId="14299" xr:uid="{00000000-0005-0000-0000-000031370000}"/>
    <cellStyle name="20% - Accent1 2 6 2 2 3 8" xfId="14300" xr:uid="{00000000-0005-0000-0000-000032370000}"/>
    <cellStyle name="20% - Accent1 2 6 2 2 3 8 2" xfId="14301" xr:uid="{00000000-0005-0000-0000-000033370000}"/>
    <cellStyle name="20% - Accent1 2 6 2 2 3 9" xfId="14302" xr:uid="{00000000-0005-0000-0000-000034370000}"/>
    <cellStyle name="20% - Accent1 2 6 2 2 4" xfId="14303" xr:uid="{00000000-0005-0000-0000-000035370000}"/>
    <cellStyle name="20% - Accent1 2 6 2 2 4 2" xfId="14304" xr:uid="{00000000-0005-0000-0000-000036370000}"/>
    <cellStyle name="20% - Accent1 2 6 2 2 4 2 2" xfId="14305" xr:uid="{00000000-0005-0000-0000-000037370000}"/>
    <cellStyle name="20% - Accent1 2 6 2 2 4 2 2 2" xfId="14306" xr:uid="{00000000-0005-0000-0000-000038370000}"/>
    <cellStyle name="20% - Accent1 2 6 2 2 4 2 3" xfId="14307" xr:uid="{00000000-0005-0000-0000-000039370000}"/>
    <cellStyle name="20% - Accent1 2 6 2 2 4 3" xfId="14308" xr:uid="{00000000-0005-0000-0000-00003A370000}"/>
    <cellStyle name="20% - Accent1 2 6 2 2 4 3 2" xfId="14309" xr:uid="{00000000-0005-0000-0000-00003B370000}"/>
    <cellStyle name="20% - Accent1 2 6 2 2 4 4" xfId="14310" xr:uid="{00000000-0005-0000-0000-00003C370000}"/>
    <cellStyle name="20% - Accent1 2 6 2 2 5" xfId="14311" xr:uid="{00000000-0005-0000-0000-00003D370000}"/>
    <cellStyle name="20% - Accent1 2 6 2 2 5 2" xfId="14312" xr:uid="{00000000-0005-0000-0000-00003E370000}"/>
    <cellStyle name="20% - Accent1 2 6 2 2 5 2 2" xfId="14313" xr:uid="{00000000-0005-0000-0000-00003F370000}"/>
    <cellStyle name="20% - Accent1 2 6 2 2 5 2 2 2" xfId="14314" xr:uid="{00000000-0005-0000-0000-000040370000}"/>
    <cellStyle name="20% - Accent1 2 6 2 2 5 2 3" xfId="14315" xr:uid="{00000000-0005-0000-0000-000041370000}"/>
    <cellStyle name="20% - Accent1 2 6 2 2 5 3" xfId="14316" xr:uid="{00000000-0005-0000-0000-000042370000}"/>
    <cellStyle name="20% - Accent1 2 6 2 2 5 3 2" xfId="14317" xr:uid="{00000000-0005-0000-0000-000043370000}"/>
    <cellStyle name="20% - Accent1 2 6 2 2 5 4" xfId="14318" xr:uid="{00000000-0005-0000-0000-000044370000}"/>
    <cellStyle name="20% - Accent1 2 6 2 2 6" xfId="14319" xr:uid="{00000000-0005-0000-0000-000045370000}"/>
    <cellStyle name="20% - Accent1 2 6 2 2 6 2" xfId="14320" xr:uid="{00000000-0005-0000-0000-000046370000}"/>
    <cellStyle name="20% - Accent1 2 6 2 2 6 2 2" xfId="14321" xr:uid="{00000000-0005-0000-0000-000047370000}"/>
    <cellStyle name="20% - Accent1 2 6 2 2 6 2 2 2" xfId="14322" xr:uid="{00000000-0005-0000-0000-000048370000}"/>
    <cellStyle name="20% - Accent1 2 6 2 2 6 2 3" xfId="14323" xr:uid="{00000000-0005-0000-0000-000049370000}"/>
    <cellStyle name="20% - Accent1 2 6 2 2 6 3" xfId="14324" xr:uid="{00000000-0005-0000-0000-00004A370000}"/>
    <cellStyle name="20% - Accent1 2 6 2 2 6 3 2" xfId="14325" xr:uid="{00000000-0005-0000-0000-00004B370000}"/>
    <cellStyle name="20% - Accent1 2 6 2 2 6 4" xfId="14326" xr:uid="{00000000-0005-0000-0000-00004C370000}"/>
    <cellStyle name="20% - Accent1 2 6 2 2 7" xfId="14327" xr:uid="{00000000-0005-0000-0000-00004D370000}"/>
    <cellStyle name="20% - Accent1 2 6 2 2 7 2" xfId="14328" xr:uid="{00000000-0005-0000-0000-00004E370000}"/>
    <cellStyle name="20% - Accent1 2 6 2 2 7 2 2" xfId="14329" xr:uid="{00000000-0005-0000-0000-00004F370000}"/>
    <cellStyle name="20% - Accent1 2 6 2 2 7 3" xfId="14330" xr:uid="{00000000-0005-0000-0000-000050370000}"/>
    <cellStyle name="20% - Accent1 2 6 2 2 8" xfId="14331" xr:uid="{00000000-0005-0000-0000-000051370000}"/>
    <cellStyle name="20% - Accent1 2 6 2 2 8 2" xfId="14332" xr:uid="{00000000-0005-0000-0000-000052370000}"/>
    <cellStyle name="20% - Accent1 2 6 2 2 8 2 2" xfId="14333" xr:uid="{00000000-0005-0000-0000-000053370000}"/>
    <cellStyle name="20% - Accent1 2 6 2 2 8 3" xfId="14334" xr:uid="{00000000-0005-0000-0000-000054370000}"/>
    <cellStyle name="20% - Accent1 2 6 2 2 9" xfId="14335" xr:uid="{00000000-0005-0000-0000-000055370000}"/>
    <cellStyle name="20% - Accent1 2 6 2 2 9 2" xfId="14336" xr:uid="{00000000-0005-0000-0000-000056370000}"/>
    <cellStyle name="20% - Accent1 2 6 2 3" xfId="14337" xr:uid="{00000000-0005-0000-0000-000057370000}"/>
    <cellStyle name="20% - Accent1 2 6 2 3 10" xfId="14338" xr:uid="{00000000-0005-0000-0000-000058370000}"/>
    <cellStyle name="20% - Accent1 2 6 2 3 10 2" xfId="14339" xr:uid="{00000000-0005-0000-0000-000059370000}"/>
    <cellStyle name="20% - Accent1 2 6 2 3 11" xfId="14340" xr:uid="{00000000-0005-0000-0000-00005A370000}"/>
    <cellStyle name="20% - Accent1 2 6 2 3 2" xfId="14341" xr:uid="{00000000-0005-0000-0000-00005B370000}"/>
    <cellStyle name="20% - Accent1 2 6 2 3 2 2" xfId="14342" xr:uid="{00000000-0005-0000-0000-00005C370000}"/>
    <cellStyle name="20% - Accent1 2 6 2 3 2 2 2" xfId="14343" xr:uid="{00000000-0005-0000-0000-00005D370000}"/>
    <cellStyle name="20% - Accent1 2 6 2 3 2 2 2 2" xfId="14344" xr:uid="{00000000-0005-0000-0000-00005E370000}"/>
    <cellStyle name="20% - Accent1 2 6 2 3 2 2 2 2 2" xfId="14345" xr:uid="{00000000-0005-0000-0000-00005F370000}"/>
    <cellStyle name="20% - Accent1 2 6 2 3 2 2 2 3" xfId="14346" xr:uid="{00000000-0005-0000-0000-000060370000}"/>
    <cellStyle name="20% - Accent1 2 6 2 3 2 2 3" xfId="14347" xr:uid="{00000000-0005-0000-0000-000061370000}"/>
    <cellStyle name="20% - Accent1 2 6 2 3 2 2 3 2" xfId="14348" xr:uid="{00000000-0005-0000-0000-000062370000}"/>
    <cellStyle name="20% - Accent1 2 6 2 3 2 2 4" xfId="14349" xr:uid="{00000000-0005-0000-0000-000063370000}"/>
    <cellStyle name="20% - Accent1 2 6 2 3 2 3" xfId="14350" xr:uid="{00000000-0005-0000-0000-000064370000}"/>
    <cellStyle name="20% - Accent1 2 6 2 3 2 3 2" xfId="14351" xr:uid="{00000000-0005-0000-0000-000065370000}"/>
    <cellStyle name="20% - Accent1 2 6 2 3 2 3 2 2" xfId="14352" xr:uid="{00000000-0005-0000-0000-000066370000}"/>
    <cellStyle name="20% - Accent1 2 6 2 3 2 3 2 2 2" xfId="14353" xr:uid="{00000000-0005-0000-0000-000067370000}"/>
    <cellStyle name="20% - Accent1 2 6 2 3 2 3 2 3" xfId="14354" xr:uid="{00000000-0005-0000-0000-000068370000}"/>
    <cellStyle name="20% - Accent1 2 6 2 3 2 3 3" xfId="14355" xr:uid="{00000000-0005-0000-0000-000069370000}"/>
    <cellStyle name="20% - Accent1 2 6 2 3 2 3 3 2" xfId="14356" xr:uid="{00000000-0005-0000-0000-00006A370000}"/>
    <cellStyle name="20% - Accent1 2 6 2 3 2 3 4" xfId="14357" xr:uid="{00000000-0005-0000-0000-00006B370000}"/>
    <cellStyle name="20% - Accent1 2 6 2 3 2 4" xfId="14358" xr:uid="{00000000-0005-0000-0000-00006C370000}"/>
    <cellStyle name="20% - Accent1 2 6 2 3 2 4 2" xfId="14359" xr:uid="{00000000-0005-0000-0000-00006D370000}"/>
    <cellStyle name="20% - Accent1 2 6 2 3 2 4 2 2" xfId="14360" xr:uid="{00000000-0005-0000-0000-00006E370000}"/>
    <cellStyle name="20% - Accent1 2 6 2 3 2 4 2 2 2" xfId="14361" xr:uid="{00000000-0005-0000-0000-00006F370000}"/>
    <cellStyle name="20% - Accent1 2 6 2 3 2 4 2 3" xfId="14362" xr:uid="{00000000-0005-0000-0000-000070370000}"/>
    <cellStyle name="20% - Accent1 2 6 2 3 2 4 3" xfId="14363" xr:uid="{00000000-0005-0000-0000-000071370000}"/>
    <cellStyle name="20% - Accent1 2 6 2 3 2 4 3 2" xfId="14364" xr:uid="{00000000-0005-0000-0000-000072370000}"/>
    <cellStyle name="20% - Accent1 2 6 2 3 2 4 4" xfId="14365" xr:uid="{00000000-0005-0000-0000-000073370000}"/>
    <cellStyle name="20% - Accent1 2 6 2 3 2 5" xfId="14366" xr:uid="{00000000-0005-0000-0000-000074370000}"/>
    <cellStyle name="20% - Accent1 2 6 2 3 2 5 2" xfId="14367" xr:uid="{00000000-0005-0000-0000-000075370000}"/>
    <cellStyle name="20% - Accent1 2 6 2 3 2 5 2 2" xfId="14368" xr:uid="{00000000-0005-0000-0000-000076370000}"/>
    <cellStyle name="20% - Accent1 2 6 2 3 2 5 3" xfId="14369" xr:uid="{00000000-0005-0000-0000-000077370000}"/>
    <cellStyle name="20% - Accent1 2 6 2 3 2 6" xfId="14370" xr:uid="{00000000-0005-0000-0000-000078370000}"/>
    <cellStyle name="20% - Accent1 2 6 2 3 2 6 2" xfId="14371" xr:uid="{00000000-0005-0000-0000-000079370000}"/>
    <cellStyle name="20% - Accent1 2 6 2 3 2 6 2 2" xfId="14372" xr:uid="{00000000-0005-0000-0000-00007A370000}"/>
    <cellStyle name="20% - Accent1 2 6 2 3 2 6 3" xfId="14373" xr:uid="{00000000-0005-0000-0000-00007B370000}"/>
    <cellStyle name="20% - Accent1 2 6 2 3 2 7" xfId="14374" xr:uid="{00000000-0005-0000-0000-00007C370000}"/>
    <cellStyle name="20% - Accent1 2 6 2 3 2 7 2" xfId="14375" xr:uid="{00000000-0005-0000-0000-00007D370000}"/>
    <cellStyle name="20% - Accent1 2 6 2 3 2 8" xfId="14376" xr:uid="{00000000-0005-0000-0000-00007E370000}"/>
    <cellStyle name="20% - Accent1 2 6 2 3 2 8 2" xfId="14377" xr:uid="{00000000-0005-0000-0000-00007F370000}"/>
    <cellStyle name="20% - Accent1 2 6 2 3 2 9" xfId="14378" xr:uid="{00000000-0005-0000-0000-000080370000}"/>
    <cellStyle name="20% - Accent1 2 6 2 3 3" xfId="14379" xr:uid="{00000000-0005-0000-0000-000081370000}"/>
    <cellStyle name="20% - Accent1 2 6 2 3 3 2" xfId="14380" xr:uid="{00000000-0005-0000-0000-000082370000}"/>
    <cellStyle name="20% - Accent1 2 6 2 3 3 2 2" xfId="14381" xr:uid="{00000000-0005-0000-0000-000083370000}"/>
    <cellStyle name="20% - Accent1 2 6 2 3 3 2 2 2" xfId="14382" xr:uid="{00000000-0005-0000-0000-000084370000}"/>
    <cellStyle name="20% - Accent1 2 6 2 3 3 2 2 2 2" xfId="14383" xr:uid="{00000000-0005-0000-0000-000085370000}"/>
    <cellStyle name="20% - Accent1 2 6 2 3 3 2 2 3" xfId="14384" xr:uid="{00000000-0005-0000-0000-000086370000}"/>
    <cellStyle name="20% - Accent1 2 6 2 3 3 2 3" xfId="14385" xr:uid="{00000000-0005-0000-0000-000087370000}"/>
    <cellStyle name="20% - Accent1 2 6 2 3 3 2 3 2" xfId="14386" xr:uid="{00000000-0005-0000-0000-000088370000}"/>
    <cellStyle name="20% - Accent1 2 6 2 3 3 2 4" xfId="14387" xr:uid="{00000000-0005-0000-0000-000089370000}"/>
    <cellStyle name="20% - Accent1 2 6 2 3 3 3" xfId="14388" xr:uid="{00000000-0005-0000-0000-00008A370000}"/>
    <cellStyle name="20% - Accent1 2 6 2 3 3 3 2" xfId="14389" xr:uid="{00000000-0005-0000-0000-00008B370000}"/>
    <cellStyle name="20% - Accent1 2 6 2 3 3 3 2 2" xfId="14390" xr:uid="{00000000-0005-0000-0000-00008C370000}"/>
    <cellStyle name="20% - Accent1 2 6 2 3 3 3 2 2 2" xfId="14391" xr:uid="{00000000-0005-0000-0000-00008D370000}"/>
    <cellStyle name="20% - Accent1 2 6 2 3 3 3 2 3" xfId="14392" xr:uid="{00000000-0005-0000-0000-00008E370000}"/>
    <cellStyle name="20% - Accent1 2 6 2 3 3 3 3" xfId="14393" xr:uid="{00000000-0005-0000-0000-00008F370000}"/>
    <cellStyle name="20% - Accent1 2 6 2 3 3 3 3 2" xfId="14394" xr:uid="{00000000-0005-0000-0000-000090370000}"/>
    <cellStyle name="20% - Accent1 2 6 2 3 3 3 4" xfId="14395" xr:uid="{00000000-0005-0000-0000-000091370000}"/>
    <cellStyle name="20% - Accent1 2 6 2 3 3 4" xfId="14396" xr:uid="{00000000-0005-0000-0000-000092370000}"/>
    <cellStyle name="20% - Accent1 2 6 2 3 3 4 2" xfId="14397" xr:uid="{00000000-0005-0000-0000-000093370000}"/>
    <cellStyle name="20% - Accent1 2 6 2 3 3 4 2 2" xfId="14398" xr:uid="{00000000-0005-0000-0000-000094370000}"/>
    <cellStyle name="20% - Accent1 2 6 2 3 3 4 2 2 2" xfId="14399" xr:uid="{00000000-0005-0000-0000-000095370000}"/>
    <cellStyle name="20% - Accent1 2 6 2 3 3 4 2 3" xfId="14400" xr:uid="{00000000-0005-0000-0000-000096370000}"/>
    <cellStyle name="20% - Accent1 2 6 2 3 3 4 3" xfId="14401" xr:uid="{00000000-0005-0000-0000-000097370000}"/>
    <cellStyle name="20% - Accent1 2 6 2 3 3 4 3 2" xfId="14402" xr:uid="{00000000-0005-0000-0000-000098370000}"/>
    <cellStyle name="20% - Accent1 2 6 2 3 3 4 4" xfId="14403" xr:uid="{00000000-0005-0000-0000-000099370000}"/>
    <cellStyle name="20% - Accent1 2 6 2 3 3 5" xfId="14404" xr:uid="{00000000-0005-0000-0000-00009A370000}"/>
    <cellStyle name="20% - Accent1 2 6 2 3 3 5 2" xfId="14405" xr:uid="{00000000-0005-0000-0000-00009B370000}"/>
    <cellStyle name="20% - Accent1 2 6 2 3 3 5 2 2" xfId="14406" xr:uid="{00000000-0005-0000-0000-00009C370000}"/>
    <cellStyle name="20% - Accent1 2 6 2 3 3 5 3" xfId="14407" xr:uid="{00000000-0005-0000-0000-00009D370000}"/>
    <cellStyle name="20% - Accent1 2 6 2 3 3 6" xfId="14408" xr:uid="{00000000-0005-0000-0000-00009E370000}"/>
    <cellStyle name="20% - Accent1 2 6 2 3 3 6 2" xfId="14409" xr:uid="{00000000-0005-0000-0000-00009F370000}"/>
    <cellStyle name="20% - Accent1 2 6 2 3 3 6 2 2" xfId="14410" xr:uid="{00000000-0005-0000-0000-0000A0370000}"/>
    <cellStyle name="20% - Accent1 2 6 2 3 3 6 3" xfId="14411" xr:uid="{00000000-0005-0000-0000-0000A1370000}"/>
    <cellStyle name="20% - Accent1 2 6 2 3 3 7" xfId="14412" xr:uid="{00000000-0005-0000-0000-0000A2370000}"/>
    <cellStyle name="20% - Accent1 2 6 2 3 3 7 2" xfId="14413" xr:uid="{00000000-0005-0000-0000-0000A3370000}"/>
    <cellStyle name="20% - Accent1 2 6 2 3 3 8" xfId="14414" xr:uid="{00000000-0005-0000-0000-0000A4370000}"/>
    <cellStyle name="20% - Accent1 2 6 2 3 3 8 2" xfId="14415" xr:uid="{00000000-0005-0000-0000-0000A5370000}"/>
    <cellStyle name="20% - Accent1 2 6 2 3 3 9" xfId="14416" xr:uid="{00000000-0005-0000-0000-0000A6370000}"/>
    <cellStyle name="20% - Accent1 2 6 2 3 4" xfId="14417" xr:uid="{00000000-0005-0000-0000-0000A7370000}"/>
    <cellStyle name="20% - Accent1 2 6 2 3 4 2" xfId="14418" xr:uid="{00000000-0005-0000-0000-0000A8370000}"/>
    <cellStyle name="20% - Accent1 2 6 2 3 4 2 2" xfId="14419" xr:uid="{00000000-0005-0000-0000-0000A9370000}"/>
    <cellStyle name="20% - Accent1 2 6 2 3 4 2 2 2" xfId="14420" xr:uid="{00000000-0005-0000-0000-0000AA370000}"/>
    <cellStyle name="20% - Accent1 2 6 2 3 4 2 3" xfId="14421" xr:uid="{00000000-0005-0000-0000-0000AB370000}"/>
    <cellStyle name="20% - Accent1 2 6 2 3 4 3" xfId="14422" xr:uid="{00000000-0005-0000-0000-0000AC370000}"/>
    <cellStyle name="20% - Accent1 2 6 2 3 4 3 2" xfId="14423" xr:uid="{00000000-0005-0000-0000-0000AD370000}"/>
    <cellStyle name="20% - Accent1 2 6 2 3 4 4" xfId="14424" xr:uid="{00000000-0005-0000-0000-0000AE370000}"/>
    <cellStyle name="20% - Accent1 2 6 2 3 5" xfId="14425" xr:uid="{00000000-0005-0000-0000-0000AF370000}"/>
    <cellStyle name="20% - Accent1 2 6 2 3 5 2" xfId="14426" xr:uid="{00000000-0005-0000-0000-0000B0370000}"/>
    <cellStyle name="20% - Accent1 2 6 2 3 5 2 2" xfId="14427" xr:uid="{00000000-0005-0000-0000-0000B1370000}"/>
    <cellStyle name="20% - Accent1 2 6 2 3 5 2 2 2" xfId="14428" xr:uid="{00000000-0005-0000-0000-0000B2370000}"/>
    <cellStyle name="20% - Accent1 2 6 2 3 5 2 3" xfId="14429" xr:uid="{00000000-0005-0000-0000-0000B3370000}"/>
    <cellStyle name="20% - Accent1 2 6 2 3 5 3" xfId="14430" xr:uid="{00000000-0005-0000-0000-0000B4370000}"/>
    <cellStyle name="20% - Accent1 2 6 2 3 5 3 2" xfId="14431" xr:uid="{00000000-0005-0000-0000-0000B5370000}"/>
    <cellStyle name="20% - Accent1 2 6 2 3 5 4" xfId="14432" xr:uid="{00000000-0005-0000-0000-0000B6370000}"/>
    <cellStyle name="20% - Accent1 2 6 2 3 6" xfId="14433" xr:uid="{00000000-0005-0000-0000-0000B7370000}"/>
    <cellStyle name="20% - Accent1 2 6 2 3 6 2" xfId="14434" xr:uid="{00000000-0005-0000-0000-0000B8370000}"/>
    <cellStyle name="20% - Accent1 2 6 2 3 6 2 2" xfId="14435" xr:uid="{00000000-0005-0000-0000-0000B9370000}"/>
    <cellStyle name="20% - Accent1 2 6 2 3 6 2 2 2" xfId="14436" xr:uid="{00000000-0005-0000-0000-0000BA370000}"/>
    <cellStyle name="20% - Accent1 2 6 2 3 6 2 3" xfId="14437" xr:uid="{00000000-0005-0000-0000-0000BB370000}"/>
    <cellStyle name="20% - Accent1 2 6 2 3 6 3" xfId="14438" xr:uid="{00000000-0005-0000-0000-0000BC370000}"/>
    <cellStyle name="20% - Accent1 2 6 2 3 6 3 2" xfId="14439" xr:uid="{00000000-0005-0000-0000-0000BD370000}"/>
    <cellStyle name="20% - Accent1 2 6 2 3 6 4" xfId="14440" xr:uid="{00000000-0005-0000-0000-0000BE370000}"/>
    <cellStyle name="20% - Accent1 2 6 2 3 7" xfId="14441" xr:uid="{00000000-0005-0000-0000-0000BF370000}"/>
    <cellStyle name="20% - Accent1 2 6 2 3 7 2" xfId="14442" xr:uid="{00000000-0005-0000-0000-0000C0370000}"/>
    <cellStyle name="20% - Accent1 2 6 2 3 7 2 2" xfId="14443" xr:uid="{00000000-0005-0000-0000-0000C1370000}"/>
    <cellStyle name="20% - Accent1 2 6 2 3 7 3" xfId="14444" xr:uid="{00000000-0005-0000-0000-0000C2370000}"/>
    <cellStyle name="20% - Accent1 2 6 2 3 8" xfId="14445" xr:uid="{00000000-0005-0000-0000-0000C3370000}"/>
    <cellStyle name="20% - Accent1 2 6 2 3 8 2" xfId="14446" xr:uid="{00000000-0005-0000-0000-0000C4370000}"/>
    <cellStyle name="20% - Accent1 2 6 2 3 8 2 2" xfId="14447" xr:uid="{00000000-0005-0000-0000-0000C5370000}"/>
    <cellStyle name="20% - Accent1 2 6 2 3 8 3" xfId="14448" xr:uid="{00000000-0005-0000-0000-0000C6370000}"/>
    <cellStyle name="20% - Accent1 2 6 2 3 9" xfId="14449" xr:uid="{00000000-0005-0000-0000-0000C7370000}"/>
    <cellStyle name="20% - Accent1 2 6 2 3 9 2" xfId="14450" xr:uid="{00000000-0005-0000-0000-0000C8370000}"/>
    <cellStyle name="20% - Accent1 2 6 2 4" xfId="14451" xr:uid="{00000000-0005-0000-0000-0000C9370000}"/>
    <cellStyle name="20% - Accent1 2 6 2 4 10" xfId="14452" xr:uid="{00000000-0005-0000-0000-0000CA370000}"/>
    <cellStyle name="20% - Accent1 2 6 2 4 10 2" xfId="14453" xr:uid="{00000000-0005-0000-0000-0000CB370000}"/>
    <cellStyle name="20% - Accent1 2 6 2 4 11" xfId="14454" xr:uid="{00000000-0005-0000-0000-0000CC370000}"/>
    <cellStyle name="20% - Accent1 2 6 2 4 2" xfId="14455" xr:uid="{00000000-0005-0000-0000-0000CD370000}"/>
    <cellStyle name="20% - Accent1 2 6 2 4 2 2" xfId="14456" xr:uid="{00000000-0005-0000-0000-0000CE370000}"/>
    <cellStyle name="20% - Accent1 2 6 2 4 2 2 2" xfId="14457" xr:uid="{00000000-0005-0000-0000-0000CF370000}"/>
    <cellStyle name="20% - Accent1 2 6 2 4 2 2 2 2" xfId="14458" xr:uid="{00000000-0005-0000-0000-0000D0370000}"/>
    <cellStyle name="20% - Accent1 2 6 2 4 2 2 2 2 2" xfId="14459" xr:uid="{00000000-0005-0000-0000-0000D1370000}"/>
    <cellStyle name="20% - Accent1 2 6 2 4 2 2 2 3" xfId="14460" xr:uid="{00000000-0005-0000-0000-0000D2370000}"/>
    <cellStyle name="20% - Accent1 2 6 2 4 2 2 3" xfId="14461" xr:uid="{00000000-0005-0000-0000-0000D3370000}"/>
    <cellStyle name="20% - Accent1 2 6 2 4 2 2 3 2" xfId="14462" xr:uid="{00000000-0005-0000-0000-0000D4370000}"/>
    <cellStyle name="20% - Accent1 2 6 2 4 2 2 4" xfId="14463" xr:uid="{00000000-0005-0000-0000-0000D5370000}"/>
    <cellStyle name="20% - Accent1 2 6 2 4 2 3" xfId="14464" xr:uid="{00000000-0005-0000-0000-0000D6370000}"/>
    <cellStyle name="20% - Accent1 2 6 2 4 2 3 2" xfId="14465" xr:uid="{00000000-0005-0000-0000-0000D7370000}"/>
    <cellStyle name="20% - Accent1 2 6 2 4 2 3 2 2" xfId="14466" xr:uid="{00000000-0005-0000-0000-0000D8370000}"/>
    <cellStyle name="20% - Accent1 2 6 2 4 2 3 2 2 2" xfId="14467" xr:uid="{00000000-0005-0000-0000-0000D9370000}"/>
    <cellStyle name="20% - Accent1 2 6 2 4 2 3 2 3" xfId="14468" xr:uid="{00000000-0005-0000-0000-0000DA370000}"/>
    <cellStyle name="20% - Accent1 2 6 2 4 2 3 3" xfId="14469" xr:uid="{00000000-0005-0000-0000-0000DB370000}"/>
    <cellStyle name="20% - Accent1 2 6 2 4 2 3 3 2" xfId="14470" xr:uid="{00000000-0005-0000-0000-0000DC370000}"/>
    <cellStyle name="20% - Accent1 2 6 2 4 2 3 4" xfId="14471" xr:uid="{00000000-0005-0000-0000-0000DD370000}"/>
    <cellStyle name="20% - Accent1 2 6 2 4 2 4" xfId="14472" xr:uid="{00000000-0005-0000-0000-0000DE370000}"/>
    <cellStyle name="20% - Accent1 2 6 2 4 2 4 2" xfId="14473" xr:uid="{00000000-0005-0000-0000-0000DF370000}"/>
    <cellStyle name="20% - Accent1 2 6 2 4 2 4 2 2" xfId="14474" xr:uid="{00000000-0005-0000-0000-0000E0370000}"/>
    <cellStyle name="20% - Accent1 2 6 2 4 2 4 2 2 2" xfId="14475" xr:uid="{00000000-0005-0000-0000-0000E1370000}"/>
    <cellStyle name="20% - Accent1 2 6 2 4 2 4 2 3" xfId="14476" xr:uid="{00000000-0005-0000-0000-0000E2370000}"/>
    <cellStyle name="20% - Accent1 2 6 2 4 2 4 3" xfId="14477" xr:uid="{00000000-0005-0000-0000-0000E3370000}"/>
    <cellStyle name="20% - Accent1 2 6 2 4 2 4 3 2" xfId="14478" xr:uid="{00000000-0005-0000-0000-0000E4370000}"/>
    <cellStyle name="20% - Accent1 2 6 2 4 2 4 4" xfId="14479" xr:uid="{00000000-0005-0000-0000-0000E5370000}"/>
    <cellStyle name="20% - Accent1 2 6 2 4 2 5" xfId="14480" xr:uid="{00000000-0005-0000-0000-0000E6370000}"/>
    <cellStyle name="20% - Accent1 2 6 2 4 2 5 2" xfId="14481" xr:uid="{00000000-0005-0000-0000-0000E7370000}"/>
    <cellStyle name="20% - Accent1 2 6 2 4 2 5 2 2" xfId="14482" xr:uid="{00000000-0005-0000-0000-0000E8370000}"/>
    <cellStyle name="20% - Accent1 2 6 2 4 2 5 3" xfId="14483" xr:uid="{00000000-0005-0000-0000-0000E9370000}"/>
    <cellStyle name="20% - Accent1 2 6 2 4 2 6" xfId="14484" xr:uid="{00000000-0005-0000-0000-0000EA370000}"/>
    <cellStyle name="20% - Accent1 2 6 2 4 2 6 2" xfId="14485" xr:uid="{00000000-0005-0000-0000-0000EB370000}"/>
    <cellStyle name="20% - Accent1 2 6 2 4 2 6 2 2" xfId="14486" xr:uid="{00000000-0005-0000-0000-0000EC370000}"/>
    <cellStyle name="20% - Accent1 2 6 2 4 2 6 3" xfId="14487" xr:uid="{00000000-0005-0000-0000-0000ED370000}"/>
    <cellStyle name="20% - Accent1 2 6 2 4 2 7" xfId="14488" xr:uid="{00000000-0005-0000-0000-0000EE370000}"/>
    <cellStyle name="20% - Accent1 2 6 2 4 2 7 2" xfId="14489" xr:uid="{00000000-0005-0000-0000-0000EF370000}"/>
    <cellStyle name="20% - Accent1 2 6 2 4 2 8" xfId="14490" xr:uid="{00000000-0005-0000-0000-0000F0370000}"/>
    <cellStyle name="20% - Accent1 2 6 2 4 2 8 2" xfId="14491" xr:uid="{00000000-0005-0000-0000-0000F1370000}"/>
    <cellStyle name="20% - Accent1 2 6 2 4 2 9" xfId="14492" xr:uid="{00000000-0005-0000-0000-0000F2370000}"/>
    <cellStyle name="20% - Accent1 2 6 2 4 3" xfId="14493" xr:uid="{00000000-0005-0000-0000-0000F3370000}"/>
    <cellStyle name="20% - Accent1 2 6 2 4 3 2" xfId="14494" xr:uid="{00000000-0005-0000-0000-0000F4370000}"/>
    <cellStyle name="20% - Accent1 2 6 2 4 3 2 2" xfId="14495" xr:uid="{00000000-0005-0000-0000-0000F5370000}"/>
    <cellStyle name="20% - Accent1 2 6 2 4 3 2 2 2" xfId="14496" xr:uid="{00000000-0005-0000-0000-0000F6370000}"/>
    <cellStyle name="20% - Accent1 2 6 2 4 3 2 2 2 2" xfId="14497" xr:uid="{00000000-0005-0000-0000-0000F7370000}"/>
    <cellStyle name="20% - Accent1 2 6 2 4 3 2 2 3" xfId="14498" xr:uid="{00000000-0005-0000-0000-0000F8370000}"/>
    <cellStyle name="20% - Accent1 2 6 2 4 3 2 3" xfId="14499" xr:uid="{00000000-0005-0000-0000-0000F9370000}"/>
    <cellStyle name="20% - Accent1 2 6 2 4 3 2 3 2" xfId="14500" xr:uid="{00000000-0005-0000-0000-0000FA370000}"/>
    <cellStyle name="20% - Accent1 2 6 2 4 3 2 4" xfId="14501" xr:uid="{00000000-0005-0000-0000-0000FB370000}"/>
    <cellStyle name="20% - Accent1 2 6 2 4 3 3" xfId="14502" xr:uid="{00000000-0005-0000-0000-0000FC370000}"/>
    <cellStyle name="20% - Accent1 2 6 2 4 3 3 2" xfId="14503" xr:uid="{00000000-0005-0000-0000-0000FD370000}"/>
    <cellStyle name="20% - Accent1 2 6 2 4 3 3 2 2" xfId="14504" xr:uid="{00000000-0005-0000-0000-0000FE370000}"/>
    <cellStyle name="20% - Accent1 2 6 2 4 3 3 2 2 2" xfId="14505" xr:uid="{00000000-0005-0000-0000-0000FF370000}"/>
    <cellStyle name="20% - Accent1 2 6 2 4 3 3 2 3" xfId="14506" xr:uid="{00000000-0005-0000-0000-000000380000}"/>
    <cellStyle name="20% - Accent1 2 6 2 4 3 3 3" xfId="14507" xr:uid="{00000000-0005-0000-0000-000001380000}"/>
    <cellStyle name="20% - Accent1 2 6 2 4 3 3 3 2" xfId="14508" xr:uid="{00000000-0005-0000-0000-000002380000}"/>
    <cellStyle name="20% - Accent1 2 6 2 4 3 3 4" xfId="14509" xr:uid="{00000000-0005-0000-0000-000003380000}"/>
    <cellStyle name="20% - Accent1 2 6 2 4 3 4" xfId="14510" xr:uid="{00000000-0005-0000-0000-000004380000}"/>
    <cellStyle name="20% - Accent1 2 6 2 4 3 4 2" xfId="14511" xr:uid="{00000000-0005-0000-0000-000005380000}"/>
    <cellStyle name="20% - Accent1 2 6 2 4 3 4 2 2" xfId="14512" xr:uid="{00000000-0005-0000-0000-000006380000}"/>
    <cellStyle name="20% - Accent1 2 6 2 4 3 4 2 2 2" xfId="14513" xr:uid="{00000000-0005-0000-0000-000007380000}"/>
    <cellStyle name="20% - Accent1 2 6 2 4 3 4 2 3" xfId="14514" xr:uid="{00000000-0005-0000-0000-000008380000}"/>
    <cellStyle name="20% - Accent1 2 6 2 4 3 4 3" xfId="14515" xr:uid="{00000000-0005-0000-0000-000009380000}"/>
    <cellStyle name="20% - Accent1 2 6 2 4 3 4 3 2" xfId="14516" xr:uid="{00000000-0005-0000-0000-00000A380000}"/>
    <cellStyle name="20% - Accent1 2 6 2 4 3 4 4" xfId="14517" xr:uid="{00000000-0005-0000-0000-00000B380000}"/>
    <cellStyle name="20% - Accent1 2 6 2 4 3 5" xfId="14518" xr:uid="{00000000-0005-0000-0000-00000C380000}"/>
    <cellStyle name="20% - Accent1 2 6 2 4 3 5 2" xfId="14519" xr:uid="{00000000-0005-0000-0000-00000D380000}"/>
    <cellStyle name="20% - Accent1 2 6 2 4 3 5 2 2" xfId="14520" xr:uid="{00000000-0005-0000-0000-00000E380000}"/>
    <cellStyle name="20% - Accent1 2 6 2 4 3 5 3" xfId="14521" xr:uid="{00000000-0005-0000-0000-00000F380000}"/>
    <cellStyle name="20% - Accent1 2 6 2 4 3 6" xfId="14522" xr:uid="{00000000-0005-0000-0000-000010380000}"/>
    <cellStyle name="20% - Accent1 2 6 2 4 3 6 2" xfId="14523" xr:uid="{00000000-0005-0000-0000-000011380000}"/>
    <cellStyle name="20% - Accent1 2 6 2 4 3 6 2 2" xfId="14524" xr:uid="{00000000-0005-0000-0000-000012380000}"/>
    <cellStyle name="20% - Accent1 2 6 2 4 3 6 3" xfId="14525" xr:uid="{00000000-0005-0000-0000-000013380000}"/>
    <cellStyle name="20% - Accent1 2 6 2 4 3 7" xfId="14526" xr:uid="{00000000-0005-0000-0000-000014380000}"/>
    <cellStyle name="20% - Accent1 2 6 2 4 3 7 2" xfId="14527" xr:uid="{00000000-0005-0000-0000-000015380000}"/>
    <cellStyle name="20% - Accent1 2 6 2 4 3 8" xfId="14528" xr:uid="{00000000-0005-0000-0000-000016380000}"/>
    <cellStyle name="20% - Accent1 2 6 2 4 3 8 2" xfId="14529" xr:uid="{00000000-0005-0000-0000-000017380000}"/>
    <cellStyle name="20% - Accent1 2 6 2 4 3 9" xfId="14530" xr:uid="{00000000-0005-0000-0000-000018380000}"/>
    <cellStyle name="20% - Accent1 2 6 2 4 4" xfId="14531" xr:uid="{00000000-0005-0000-0000-000019380000}"/>
    <cellStyle name="20% - Accent1 2 6 2 4 4 2" xfId="14532" xr:uid="{00000000-0005-0000-0000-00001A380000}"/>
    <cellStyle name="20% - Accent1 2 6 2 4 4 2 2" xfId="14533" xr:uid="{00000000-0005-0000-0000-00001B380000}"/>
    <cellStyle name="20% - Accent1 2 6 2 4 4 2 2 2" xfId="14534" xr:uid="{00000000-0005-0000-0000-00001C380000}"/>
    <cellStyle name="20% - Accent1 2 6 2 4 4 2 3" xfId="14535" xr:uid="{00000000-0005-0000-0000-00001D380000}"/>
    <cellStyle name="20% - Accent1 2 6 2 4 4 3" xfId="14536" xr:uid="{00000000-0005-0000-0000-00001E380000}"/>
    <cellStyle name="20% - Accent1 2 6 2 4 4 3 2" xfId="14537" xr:uid="{00000000-0005-0000-0000-00001F380000}"/>
    <cellStyle name="20% - Accent1 2 6 2 4 4 4" xfId="14538" xr:uid="{00000000-0005-0000-0000-000020380000}"/>
    <cellStyle name="20% - Accent1 2 6 2 4 5" xfId="14539" xr:uid="{00000000-0005-0000-0000-000021380000}"/>
    <cellStyle name="20% - Accent1 2 6 2 4 5 2" xfId="14540" xr:uid="{00000000-0005-0000-0000-000022380000}"/>
    <cellStyle name="20% - Accent1 2 6 2 4 5 2 2" xfId="14541" xr:uid="{00000000-0005-0000-0000-000023380000}"/>
    <cellStyle name="20% - Accent1 2 6 2 4 5 2 2 2" xfId="14542" xr:uid="{00000000-0005-0000-0000-000024380000}"/>
    <cellStyle name="20% - Accent1 2 6 2 4 5 2 3" xfId="14543" xr:uid="{00000000-0005-0000-0000-000025380000}"/>
    <cellStyle name="20% - Accent1 2 6 2 4 5 3" xfId="14544" xr:uid="{00000000-0005-0000-0000-000026380000}"/>
    <cellStyle name="20% - Accent1 2 6 2 4 5 3 2" xfId="14545" xr:uid="{00000000-0005-0000-0000-000027380000}"/>
    <cellStyle name="20% - Accent1 2 6 2 4 5 4" xfId="14546" xr:uid="{00000000-0005-0000-0000-000028380000}"/>
    <cellStyle name="20% - Accent1 2 6 2 4 6" xfId="14547" xr:uid="{00000000-0005-0000-0000-000029380000}"/>
    <cellStyle name="20% - Accent1 2 6 2 4 6 2" xfId="14548" xr:uid="{00000000-0005-0000-0000-00002A380000}"/>
    <cellStyle name="20% - Accent1 2 6 2 4 6 2 2" xfId="14549" xr:uid="{00000000-0005-0000-0000-00002B380000}"/>
    <cellStyle name="20% - Accent1 2 6 2 4 6 2 2 2" xfId="14550" xr:uid="{00000000-0005-0000-0000-00002C380000}"/>
    <cellStyle name="20% - Accent1 2 6 2 4 6 2 3" xfId="14551" xr:uid="{00000000-0005-0000-0000-00002D380000}"/>
    <cellStyle name="20% - Accent1 2 6 2 4 6 3" xfId="14552" xr:uid="{00000000-0005-0000-0000-00002E380000}"/>
    <cellStyle name="20% - Accent1 2 6 2 4 6 3 2" xfId="14553" xr:uid="{00000000-0005-0000-0000-00002F380000}"/>
    <cellStyle name="20% - Accent1 2 6 2 4 6 4" xfId="14554" xr:uid="{00000000-0005-0000-0000-000030380000}"/>
    <cellStyle name="20% - Accent1 2 6 2 4 7" xfId="14555" xr:uid="{00000000-0005-0000-0000-000031380000}"/>
    <cellStyle name="20% - Accent1 2 6 2 4 7 2" xfId="14556" xr:uid="{00000000-0005-0000-0000-000032380000}"/>
    <cellStyle name="20% - Accent1 2 6 2 4 7 2 2" xfId="14557" xr:uid="{00000000-0005-0000-0000-000033380000}"/>
    <cellStyle name="20% - Accent1 2 6 2 4 7 3" xfId="14558" xr:uid="{00000000-0005-0000-0000-000034380000}"/>
    <cellStyle name="20% - Accent1 2 6 2 4 8" xfId="14559" xr:uid="{00000000-0005-0000-0000-000035380000}"/>
    <cellStyle name="20% - Accent1 2 6 2 4 8 2" xfId="14560" xr:uid="{00000000-0005-0000-0000-000036380000}"/>
    <cellStyle name="20% - Accent1 2 6 2 4 8 2 2" xfId="14561" xr:uid="{00000000-0005-0000-0000-000037380000}"/>
    <cellStyle name="20% - Accent1 2 6 2 4 8 3" xfId="14562" xr:uid="{00000000-0005-0000-0000-000038380000}"/>
    <cellStyle name="20% - Accent1 2 6 2 4 9" xfId="14563" xr:uid="{00000000-0005-0000-0000-000039380000}"/>
    <cellStyle name="20% - Accent1 2 6 2 4 9 2" xfId="14564" xr:uid="{00000000-0005-0000-0000-00003A380000}"/>
    <cellStyle name="20% - Accent1 2 6 2 5" xfId="14565" xr:uid="{00000000-0005-0000-0000-00003B380000}"/>
    <cellStyle name="20% - Accent1 2 6 2 5 2" xfId="14566" xr:uid="{00000000-0005-0000-0000-00003C380000}"/>
    <cellStyle name="20% - Accent1 2 6 2 5 2 2" xfId="14567" xr:uid="{00000000-0005-0000-0000-00003D380000}"/>
    <cellStyle name="20% - Accent1 2 6 2 5 2 2 2" xfId="14568" xr:uid="{00000000-0005-0000-0000-00003E380000}"/>
    <cellStyle name="20% - Accent1 2 6 2 5 2 2 2 2" xfId="14569" xr:uid="{00000000-0005-0000-0000-00003F380000}"/>
    <cellStyle name="20% - Accent1 2 6 2 5 2 2 3" xfId="14570" xr:uid="{00000000-0005-0000-0000-000040380000}"/>
    <cellStyle name="20% - Accent1 2 6 2 5 2 3" xfId="14571" xr:uid="{00000000-0005-0000-0000-000041380000}"/>
    <cellStyle name="20% - Accent1 2 6 2 5 2 3 2" xfId="14572" xr:uid="{00000000-0005-0000-0000-000042380000}"/>
    <cellStyle name="20% - Accent1 2 6 2 5 2 4" xfId="14573" xr:uid="{00000000-0005-0000-0000-000043380000}"/>
    <cellStyle name="20% - Accent1 2 6 2 5 3" xfId="14574" xr:uid="{00000000-0005-0000-0000-000044380000}"/>
    <cellStyle name="20% - Accent1 2 6 2 5 3 2" xfId="14575" xr:uid="{00000000-0005-0000-0000-000045380000}"/>
    <cellStyle name="20% - Accent1 2 6 2 5 3 2 2" xfId="14576" xr:uid="{00000000-0005-0000-0000-000046380000}"/>
    <cellStyle name="20% - Accent1 2 6 2 5 3 2 2 2" xfId="14577" xr:uid="{00000000-0005-0000-0000-000047380000}"/>
    <cellStyle name="20% - Accent1 2 6 2 5 3 2 3" xfId="14578" xr:uid="{00000000-0005-0000-0000-000048380000}"/>
    <cellStyle name="20% - Accent1 2 6 2 5 3 3" xfId="14579" xr:uid="{00000000-0005-0000-0000-000049380000}"/>
    <cellStyle name="20% - Accent1 2 6 2 5 3 3 2" xfId="14580" xr:uid="{00000000-0005-0000-0000-00004A380000}"/>
    <cellStyle name="20% - Accent1 2 6 2 5 3 4" xfId="14581" xr:uid="{00000000-0005-0000-0000-00004B380000}"/>
    <cellStyle name="20% - Accent1 2 6 2 5 4" xfId="14582" xr:uid="{00000000-0005-0000-0000-00004C380000}"/>
    <cellStyle name="20% - Accent1 2 6 2 5 4 2" xfId="14583" xr:uid="{00000000-0005-0000-0000-00004D380000}"/>
    <cellStyle name="20% - Accent1 2 6 2 5 4 2 2" xfId="14584" xr:uid="{00000000-0005-0000-0000-00004E380000}"/>
    <cellStyle name="20% - Accent1 2 6 2 5 4 2 2 2" xfId="14585" xr:uid="{00000000-0005-0000-0000-00004F380000}"/>
    <cellStyle name="20% - Accent1 2 6 2 5 4 2 3" xfId="14586" xr:uid="{00000000-0005-0000-0000-000050380000}"/>
    <cellStyle name="20% - Accent1 2 6 2 5 4 3" xfId="14587" xr:uid="{00000000-0005-0000-0000-000051380000}"/>
    <cellStyle name="20% - Accent1 2 6 2 5 4 3 2" xfId="14588" xr:uid="{00000000-0005-0000-0000-000052380000}"/>
    <cellStyle name="20% - Accent1 2 6 2 5 4 4" xfId="14589" xr:uid="{00000000-0005-0000-0000-000053380000}"/>
    <cellStyle name="20% - Accent1 2 6 2 5 5" xfId="14590" xr:uid="{00000000-0005-0000-0000-000054380000}"/>
    <cellStyle name="20% - Accent1 2 6 2 5 5 2" xfId="14591" xr:uid="{00000000-0005-0000-0000-000055380000}"/>
    <cellStyle name="20% - Accent1 2 6 2 5 5 2 2" xfId="14592" xr:uid="{00000000-0005-0000-0000-000056380000}"/>
    <cellStyle name="20% - Accent1 2 6 2 5 5 3" xfId="14593" xr:uid="{00000000-0005-0000-0000-000057380000}"/>
    <cellStyle name="20% - Accent1 2 6 2 5 6" xfId="14594" xr:uid="{00000000-0005-0000-0000-000058380000}"/>
    <cellStyle name="20% - Accent1 2 6 2 5 6 2" xfId="14595" xr:uid="{00000000-0005-0000-0000-000059380000}"/>
    <cellStyle name="20% - Accent1 2 6 2 5 6 2 2" xfId="14596" xr:uid="{00000000-0005-0000-0000-00005A380000}"/>
    <cellStyle name="20% - Accent1 2 6 2 5 6 3" xfId="14597" xr:uid="{00000000-0005-0000-0000-00005B380000}"/>
    <cellStyle name="20% - Accent1 2 6 2 5 7" xfId="14598" xr:uid="{00000000-0005-0000-0000-00005C380000}"/>
    <cellStyle name="20% - Accent1 2 6 2 5 7 2" xfId="14599" xr:uid="{00000000-0005-0000-0000-00005D380000}"/>
    <cellStyle name="20% - Accent1 2 6 2 5 8" xfId="14600" xr:uid="{00000000-0005-0000-0000-00005E380000}"/>
    <cellStyle name="20% - Accent1 2 6 2 5 8 2" xfId="14601" xr:uid="{00000000-0005-0000-0000-00005F380000}"/>
    <cellStyle name="20% - Accent1 2 6 2 5 9" xfId="14602" xr:uid="{00000000-0005-0000-0000-000060380000}"/>
    <cellStyle name="20% - Accent1 2 6 2 6" xfId="14603" xr:uid="{00000000-0005-0000-0000-000061380000}"/>
    <cellStyle name="20% - Accent1 2 6 2 6 2" xfId="14604" xr:uid="{00000000-0005-0000-0000-000062380000}"/>
    <cellStyle name="20% - Accent1 2 6 2 6 2 2" xfId="14605" xr:uid="{00000000-0005-0000-0000-000063380000}"/>
    <cellStyle name="20% - Accent1 2 6 2 6 2 2 2" xfId="14606" xr:uid="{00000000-0005-0000-0000-000064380000}"/>
    <cellStyle name="20% - Accent1 2 6 2 6 2 2 2 2" xfId="14607" xr:uid="{00000000-0005-0000-0000-000065380000}"/>
    <cellStyle name="20% - Accent1 2 6 2 6 2 2 3" xfId="14608" xr:uid="{00000000-0005-0000-0000-000066380000}"/>
    <cellStyle name="20% - Accent1 2 6 2 6 2 3" xfId="14609" xr:uid="{00000000-0005-0000-0000-000067380000}"/>
    <cellStyle name="20% - Accent1 2 6 2 6 2 3 2" xfId="14610" xr:uid="{00000000-0005-0000-0000-000068380000}"/>
    <cellStyle name="20% - Accent1 2 6 2 6 2 4" xfId="14611" xr:uid="{00000000-0005-0000-0000-000069380000}"/>
    <cellStyle name="20% - Accent1 2 6 2 6 3" xfId="14612" xr:uid="{00000000-0005-0000-0000-00006A380000}"/>
    <cellStyle name="20% - Accent1 2 6 2 6 3 2" xfId="14613" xr:uid="{00000000-0005-0000-0000-00006B380000}"/>
    <cellStyle name="20% - Accent1 2 6 2 6 3 2 2" xfId="14614" xr:uid="{00000000-0005-0000-0000-00006C380000}"/>
    <cellStyle name="20% - Accent1 2 6 2 6 3 2 2 2" xfId="14615" xr:uid="{00000000-0005-0000-0000-00006D380000}"/>
    <cellStyle name="20% - Accent1 2 6 2 6 3 2 3" xfId="14616" xr:uid="{00000000-0005-0000-0000-00006E380000}"/>
    <cellStyle name="20% - Accent1 2 6 2 6 3 3" xfId="14617" xr:uid="{00000000-0005-0000-0000-00006F380000}"/>
    <cellStyle name="20% - Accent1 2 6 2 6 3 3 2" xfId="14618" xr:uid="{00000000-0005-0000-0000-000070380000}"/>
    <cellStyle name="20% - Accent1 2 6 2 6 3 4" xfId="14619" xr:uid="{00000000-0005-0000-0000-000071380000}"/>
    <cellStyle name="20% - Accent1 2 6 2 6 4" xfId="14620" xr:uid="{00000000-0005-0000-0000-000072380000}"/>
    <cellStyle name="20% - Accent1 2 6 2 6 4 2" xfId="14621" xr:uid="{00000000-0005-0000-0000-000073380000}"/>
    <cellStyle name="20% - Accent1 2 6 2 6 4 2 2" xfId="14622" xr:uid="{00000000-0005-0000-0000-000074380000}"/>
    <cellStyle name="20% - Accent1 2 6 2 6 4 2 2 2" xfId="14623" xr:uid="{00000000-0005-0000-0000-000075380000}"/>
    <cellStyle name="20% - Accent1 2 6 2 6 4 2 3" xfId="14624" xr:uid="{00000000-0005-0000-0000-000076380000}"/>
    <cellStyle name="20% - Accent1 2 6 2 6 4 3" xfId="14625" xr:uid="{00000000-0005-0000-0000-000077380000}"/>
    <cellStyle name="20% - Accent1 2 6 2 6 4 3 2" xfId="14626" xr:uid="{00000000-0005-0000-0000-000078380000}"/>
    <cellStyle name="20% - Accent1 2 6 2 6 4 4" xfId="14627" xr:uid="{00000000-0005-0000-0000-000079380000}"/>
    <cellStyle name="20% - Accent1 2 6 2 6 5" xfId="14628" xr:uid="{00000000-0005-0000-0000-00007A380000}"/>
    <cellStyle name="20% - Accent1 2 6 2 6 5 2" xfId="14629" xr:uid="{00000000-0005-0000-0000-00007B380000}"/>
    <cellStyle name="20% - Accent1 2 6 2 6 5 2 2" xfId="14630" xr:uid="{00000000-0005-0000-0000-00007C380000}"/>
    <cellStyle name="20% - Accent1 2 6 2 6 5 3" xfId="14631" xr:uid="{00000000-0005-0000-0000-00007D380000}"/>
    <cellStyle name="20% - Accent1 2 6 2 6 6" xfId="14632" xr:uid="{00000000-0005-0000-0000-00007E380000}"/>
    <cellStyle name="20% - Accent1 2 6 2 6 6 2" xfId="14633" xr:uid="{00000000-0005-0000-0000-00007F380000}"/>
    <cellStyle name="20% - Accent1 2 6 2 6 6 2 2" xfId="14634" xr:uid="{00000000-0005-0000-0000-000080380000}"/>
    <cellStyle name="20% - Accent1 2 6 2 6 6 3" xfId="14635" xr:uid="{00000000-0005-0000-0000-000081380000}"/>
    <cellStyle name="20% - Accent1 2 6 2 6 7" xfId="14636" xr:uid="{00000000-0005-0000-0000-000082380000}"/>
    <cellStyle name="20% - Accent1 2 6 2 6 7 2" xfId="14637" xr:uid="{00000000-0005-0000-0000-000083380000}"/>
    <cellStyle name="20% - Accent1 2 6 2 6 8" xfId="14638" xr:uid="{00000000-0005-0000-0000-000084380000}"/>
    <cellStyle name="20% - Accent1 2 6 2 6 8 2" xfId="14639" xr:uid="{00000000-0005-0000-0000-000085380000}"/>
    <cellStyle name="20% - Accent1 2 6 2 6 9" xfId="14640" xr:uid="{00000000-0005-0000-0000-000086380000}"/>
    <cellStyle name="20% - Accent1 2 6 2 7" xfId="14641" xr:uid="{00000000-0005-0000-0000-000087380000}"/>
    <cellStyle name="20% - Accent1 2 6 2 7 2" xfId="14642" xr:uid="{00000000-0005-0000-0000-000088380000}"/>
    <cellStyle name="20% - Accent1 2 6 2 7 2 2" xfId="14643" xr:uid="{00000000-0005-0000-0000-000089380000}"/>
    <cellStyle name="20% - Accent1 2 6 2 7 2 2 2" xfId="14644" xr:uid="{00000000-0005-0000-0000-00008A380000}"/>
    <cellStyle name="20% - Accent1 2 6 2 7 2 3" xfId="14645" xr:uid="{00000000-0005-0000-0000-00008B380000}"/>
    <cellStyle name="20% - Accent1 2 6 2 7 3" xfId="14646" xr:uid="{00000000-0005-0000-0000-00008C380000}"/>
    <cellStyle name="20% - Accent1 2 6 2 7 3 2" xfId="14647" xr:uid="{00000000-0005-0000-0000-00008D380000}"/>
    <cellStyle name="20% - Accent1 2 6 2 7 4" xfId="14648" xr:uid="{00000000-0005-0000-0000-00008E380000}"/>
    <cellStyle name="20% - Accent1 2 6 2 8" xfId="14649" xr:uid="{00000000-0005-0000-0000-00008F380000}"/>
    <cellStyle name="20% - Accent1 2 6 2 8 2" xfId="14650" xr:uid="{00000000-0005-0000-0000-000090380000}"/>
    <cellStyle name="20% - Accent1 2 6 2 8 2 2" xfId="14651" xr:uid="{00000000-0005-0000-0000-000091380000}"/>
    <cellStyle name="20% - Accent1 2 6 2 8 2 2 2" xfId="14652" xr:uid="{00000000-0005-0000-0000-000092380000}"/>
    <cellStyle name="20% - Accent1 2 6 2 8 2 3" xfId="14653" xr:uid="{00000000-0005-0000-0000-000093380000}"/>
    <cellStyle name="20% - Accent1 2 6 2 8 3" xfId="14654" xr:uid="{00000000-0005-0000-0000-000094380000}"/>
    <cellStyle name="20% - Accent1 2 6 2 8 3 2" xfId="14655" xr:uid="{00000000-0005-0000-0000-000095380000}"/>
    <cellStyle name="20% - Accent1 2 6 2 8 4" xfId="14656" xr:uid="{00000000-0005-0000-0000-000096380000}"/>
    <cellStyle name="20% - Accent1 2 6 2 9" xfId="14657" xr:uid="{00000000-0005-0000-0000-000097380000}"/>
    <cellStyle name="20% - Accent1 2 6 2 9 2" xfId="14658" xr:uid="{00000000-0005-0000-0000-000098380000}"/>
    <cellStyle name="20% - Accent1 2 6 2 9 2 2" xfId="14659" xr:uid="{00000000-0005-0000-0000-000099380000}"/>
    <cellStyle name="20% - Accent1 2 6 2 9 2 2 2" xfId="14660" xr:uid="{00000000-0005-0000-0000-00009A380000}"/>
    <cellStyle name="20% - Accent1 2 6 2 9 2 3" xfId="14661" xr:uid="{00000000-0005-0000-0000-00009B380000}"/>
    <cellStyle name="20% - Accent1 2 6 2 9 3" xfId="14662" xr:uid="{00000000-0005-0000-0000-00009C380000}"/>
    <cellStyle name="20% - Accent1 2 6 2 9 3 2" xfId="14663" xr:uid="{00000000-0005-0000-0000-00009D380000}"/>
    <cellStyle name="20% - Accent1 2 6 2 9 4" xfId="14664" xr:uid="{00000000-0005-0000-0000-00009E380000}"/>
    <cellStyle name="20% - Accent1 2 6 3" xfId="14665" xr:uid="{00000000-0005-0000-0000-00009F380000}"/>
    <cellStyle name="20% - Accent1 2 6 3 10" xfId="14666" xr:uid="{00000000-0005-0000-0000-0000A0380000}"/>
    <cellStyle name="20% - Accent1 2 6 3 10 2" xfId="14667" xr:uid="{00000000-0005-0000-0000-0000A1380000}"/>
    <cellStyle name="20% - Accent1 2 6 3 11" xfId="14668" xr:uid="{00000000-0005-0000-0000-0000A2380000}"/>
    <cellStyle name="20% - Accent1 2 6 3 2" xfId="14669" xr:uid="{00000000-0005-0000-0000-0000A3380000}"/>
    <cellStyle name="20% - Accent1 2 6 3 2 2" xfId="14670" xr:uid="{00000000-0005-0000-0000-0000A4380000}"/>
    <cellStyle name="20% - Accent1 2 6 3 2 2 2" xfId="14671" xr:uid="{00000000-0005-0000-0000-0000A5380000}"/>
    <cellStyle name="20% - Accent1 2 6 3 2 2 2 2" xfId="14672" xr:uid="{00000000-0005-0000-0000-0000A6380000}"/>
    <cellStyle name="20% - Accent1 2 6 3 2 2 2 2 2" xfId="14673" xr:uid="{00000000-0005-0000-0000-0000A7380000}"/>
    <cellStyle name="20% - Accent1 2 6 3 2 2 2 3" xfId="14674" xr:uid="{00000000-0005-0000-0000-0000A8380000}"/>
    <cellStyle name="20% - Accent1 2 6 3 2 2 3" xfId="14675" xr:uid="{00000000-0005-0000-0000-0000A9380000}"/>
    <cellStyle name="20% - Accent1 2 6 3 2 2 3 2" xfId="14676" xr:uid="{00000000-0005-0000-0000-0000AA380000}"/>
    <cellStyle name="20% - Accent1 2 6 3 2 2 4" xfId="14677" xr:uid="{00000000-0005-0000-0000-0000AB380000}"/>
    <cellStyle name="20% - Accent1 2 6 3 2 3" xfId="14678" xr:uid="{00000000-0005-0000-0000-0000AC380000}"/>
    <cellStyle name="20% - Accent1 2 6 3 2 3 2" xfId="14679" xr:uid="{00000000-0005-0000-0000-0000AD380000}"/>
    <cellStyle name="20% - Accent1 2 6 3 2 3 2 2" xfId="14680" xr:uid="{00000000-0005-0000-0000-0000AE380000}"/>
    <cellStyle name="20% - Accent1 2 6 3 2 3 2 2 2" xfId="14681" xr:uid="{00000000-0005-0000-0000-0000AF380000}"/>
    <cellStyle name="20% - Accent1 2 6 3 2 3 2 3" xfId="14682" xr:uid="{00000000-0005-0000-0000-0000B0380000}"/>
    <cellStyle name="20% - Accent1 2 6 3 2 3 3" xfId="14683" xr:uid="{00000000-0005-0000-0000-0000B1380000}"/>
    <cellStyle name="20% - Accent1 2 6 3 2 3 3 2" xfId="14684" xr:uid="{00000000-0005-0000-0000-0000B2380000}"/>
    <cellStyle name="20% - Accent1 2 6 3 2 3 4" xfId="14685" xr:uid="{00000000-0005-0000-0000-0000B3380000}"/>
    <cellStyle name="20% - Accent1 2 6 3 2 4" xfId="14686" xr:uid="{00000000-0005-0000-0000-0000B4380000}"/>
    <cellStyle name="20% - Accent1 2 6 3 2 4 2" xfId="14687" xr:uid="{00000000-0005-0000-0000-0000B5380000}"/>
    <cellStyle name="20% - Accent1 2 6 3 2 4 2 2" xfId="14688" xr:uid="{00000000-0005-0000-0000-0000B6380000}"/>
    <cellStyle name="20% - Accent1 2 6 3 2 4 2 2 2" xfId="14689" xr:uid="{00000000-0005-0000-0000-0000B7380000}"/>
    <cellStyle name="20% - Accent1 2 6 3 2 4 2 3" xfId="14690" xr:uid="{00000000-0005-0000-0000-0000B8380000}"/>
    <cellStyle name="20% - Accent1 2 6 3 2 4 3" xfId="14691" xr:uid="{00000000-0005-0000-0000-0000B9380000}"/>
    <cellStyle name="20% - Accent1 2 6 3 2 4 3 2" xfId="14692" xr:uid="{00000000-0005-0000-0000-0000BA380000}"/>
    <cellStyle name="20% - Accent1 2 6 3 2 4 4" xfId="14693" xr:uid="{00000000-0005-0000-0000-0000BB380000}"/>
    <cellStyle name="20% - Accent1 2 6 3 2 5" xfId="14694" xr:uid="{00000000-0005-0000-0000-0000BC380000}"/>
    <cellStyle name="20% - Accent1 2 6 3 2 5 2" xfId="14695" xr:uid="{00000000-0005-0000-0000-0000BD380000}"/>
    <cellStyle name="20% - Accent1 2 6 3 2 5 2 2" xfId="14696" xr:uid="{00000000-0005-0000-0000-0000BE380000}"/>
    <cellStyle name="20% - Accent1 2 6 3 2 5 3" xfId="14697" xr:uid="{00000000-0005-0000-0000-0000BF380000}"/>
    <cellStyle name="20% - Accent1 2 6 3 2 6" xfId="14698" xr:uid="{00000000-0005-0000-0000-0000C0380000}"/>
    <cellStyle name="20% - Accent1 2 6 3 2 6 2" xfId="14699" xr:uid="{00000000-0005-0000-0000-0000C1380000}"/>
    <cellStyle name="20% - Accent1 2 6 3 2 6 2 2" xfId="14700" xr:uid="{00000000-0005-0000-0000-0000C2380000}"/>
    <cellStyle name="20% - Accent1 2 6 3 2 6 3" xfId="14701" xr:uid="{00000000-0005-0000-0000-0000C3380000}"/>
    <cellStyle name="20% - Accent1 2 6 3 2 7" xfId="14702" xr:uid="{00000000-0005-0000-0000-0000C4380000}"/>
    <cellStyle name="20% - Accent1 2 6 3 2 7 2" xfId="14703" xr:uid="{00000000-0005-0000-0000-0000C5380000}"/>
    <cellStyle name="20% - Accent1 2 6 3 2 8" xfId="14704" xr:uid="{00000000-0005-0000-0000-0000C6380000}"/>
    <cellStyle name="20% - Accent1 2 6 3 2 8 2" xfId="14705" xr:uid="{00000000-0005-0000-0000-0000C7380000}"/>
    <cellStyle name="20% - Accent1 2 6 3 2 9" xfId="14706" xr:uid="{00000000-0005-0000-0000-0000C8380000}"/>
    <cellStyle name="20% - Accent1 2 6 3 3" xfId="14707" xr:uid="{00000000-0005-0000-0000-0000C9380000}"/>
    <cellStyle name="20% - Accent1 2 6 3 3 2" xfId="14708" xr:uid="{00000000-0005-0000-0000-0000CA380000}"/>
    <cellStyle name="20% - Accent1 2 6 3 3 2 2" xfId="14709" xr:uid="{00000000-0005-0000-0000-0000CB380000}"/>
    <cellStyle name="20% - Accent1 2 6 3 3 2 2 2" xfId="14710" xr:uid="{00000000-0005-0000-0000-0000CC380000}"/>
    <cellStyle name="20% - Accent1 2 6 3 3 2 2 2 2" xfId="14711" xr:uid="{00000000-0005-0000-0000-0000CD380000}"/>
    <cellStyle name="20% - Accent1 2 6 3 3 2 2 3" xfId="14712" xr:uid="{00000000-0005-0000-0000-0000CE380000}"/>
    <cellStyle name="20% - Accent1 2 6 3 3 2 3" xfId="14713" xr:uid="{00000000-0005-0000-0000-0000CF380000}"/>
    <cellStyle name="20% - Accent1 2 6 3 3 2 3 2" xfId="14714" xr:uid="{00000000-0005-0000-0000-0000D0380000}"/>
    <cellStyle name="20% - Accent1 2 6 3 3 2 4" xfId="14715" xr:uid="{00000000-0005-0000-0000-0000D1380000}"/>
    <cellStyle name="20% - Accent1 2 6 3 3 3" xfId="14716" xr:uid="{00000000-0005-0000-0000-0000D2380000}"/>
    <cellStyle name="20% - Accent1 2 6 3 3 3 2" xfId="14717" xr:uid="{00000000-0005-0000-0000-0000D3380000}"/>
    <cellStyle name="20% - Accent1 2 6 3 3 3 2 2" xfId="14718" xr:uid="{00000000-0005-0000-0000-0000D4380000}"/>
    <cellStyle name="20% - Accent1 2 6 3 3 3 2 2 2" xfId="14719" xr:uid="{00000000-0005-0000-0000-0000D5380000}"/>
    <cellStyle name="20% - Accent1 2 6 3 3 3 2 3" xfId="14720" xr:uid="{00000000-0005-0000-0000-0000D6380000}"/>
    <cellStyle name="20% - Accent1 2 6 3 3 3 3" xfId="14721" xr:uid="{00000000-0005-0000-0000-0000D7380000}"/>
    <cellStyle name="20% - Accent1 2 6 3 3 3 3 2" xfId="14722" xr:uid="{00000000-0005-0000-0000-0000D8380000}"/>
    <cellStyle name="20% - Accent1 2 6 3 3 3 4" xfId="14723" xr:uid="{00000000-0005-0000-0000-0000D9380000}"/>
    <cellStyle name="20% - Accent1 2 6 3 3 4" xfId="14724" xr:uid="{00000000-0005-0000-0000-0000DA380000}"/>
    <cellStyle name="20% - Accent1 2 6 3 3 4 2" xfId="14725" xr:uid="{00000000-0005-0000-0000-0000DB380000}"/>
    <cellStyle name="20% - Accent1 2 6 3 3 4 2 2" xfId="14726" xr:uid="{00000000-0005-0000-0000-0000DC380000}"/>
    <cellStyle name="20% - Accent1 2 6 3 3 4 2 2 2" xfId="14727" xr:uid="{00000000-0005-0000-0000-0000DD380000}"/>
    <cellStyle name="20% - Accent1 2 6 3 3 4 2 3" xfId="14728" xr:uid="{00000000-0005-0000-0000-0000DE380000}"/>
    <cellStyle name="20% - Accent1 2 6 3 3 4 3" xfId="14729" xr:uid="{00000000-0005-0000-0000-0000DF380000}"/>
    <cellStyle name="20% - Accent1 2 6 3 3 4 3 2" xfId="14730" xr:uid="{00000000-0005-0000-0000-0000E0380000}"/>
    <cellStyle name="20% - Accent1 2 6 3 3 4 4" xfId="14731" xr:uid="{00000000-0005-0000-0000-0000E1380000}"/>
    <cellStyle name="20% - Accent1 2 6 3 3 5" xfId="14732" xr:uid="{00000000-0005-0000-0000-0000E2380000}"/>
    <cellStyle name="20% - Accent1 2 6 3 3 5 2" xfId="14733" xr:uid="{00000000-0005-0000-0000-0000E3380000}"/>
    <cellStyle name="20% - Accent1 2 6 3 3 5 2 2" xfId="14734" xr:uid="{00000000-0005-0000-0000-0000E4380000}"/>
    <cellStyle name="20% - Accent1 2 6 3 3 5 3" xfId="14735" xr:uid="{00000000-0005-0000-0000-0000E5380000}"/>
    <cellStyle name="20% - Accent1 2 6 3 3 6" xfId="14736" xr:uid="{00000000-0005-0000-0000-0000E6380000}"/>
    <cellStyle name="20% - Accent1 2 6 3 3 6 2" xfId="14737" xr:uid="{00000000-0005-0000-0000-0000E7380000}"/>
    <cellStyle name="20% - Accent1 2 6 3 3 6 2 2" xfId="14738" xr:uid="{00000000-0005-0000-0000-0000E8380000}"/>
    <cellStyle name="20% - Accent1 2 6 3 3 6 3" xfId="14739" xr:uid="{00000000-0005-0000-0000-0000E9380000}"/>
    <cellStyle name="20% - Accent1 2 6 3 3 7" xfId="14740" xr:uid="{00000000-0005-0000-0000-0000EA380000}"/>
    <cellStyle name="20% - Accent1 2 6 3 3 7 2" xfId="14741" xr:uid="{00000000-0005-0000-0000-0000EB380000}"/>
    <cellStyle name="20% - Accent1 2 6 3 3 8" xfId="14742" xr:uid="{00000000-0005-0000-0000-0000EC380000}"/>
    <cellStyle name="20% - Accent1 2 6 3 3 8 2" xfId="14743" xr:uid="{00000000-0005-0000-0000-0000ED380000}"/>
    <cellStyle name="20% - Accent1 2 6 3 3 9" xfId="14744" xr:uid="{00000000-0005-0000-0000-0000EE380000}"/>
    <cellStyle name="20% - Accent1 2 6 3 4" xfId="14745" xr:uid="{00000000-0005-0000-0000-0000EF380000}"/>
    <cellStyle name="20% - Accent1 2 6 3 4 2" xfId="14746" xr:uid="{00000000-0005-0000-0000-0000F0380000}"/>
    <cellStyle name="20% - Accent1 2 6 3 4 2 2" xfId="14747" xr:uid="{00000000-0005-0000-0000-0000F1380000}"/>
    <cellStyle name="20% - Accent1 2 6 3 4 2 2 2" xfId="14748" xr:uid="{00000000-0005-0000-0000-0000F2380000}"/>
    <cellStyle name="20% - Accent1 2 6 3 4 2 3" xfId="14749" xr:uid="{00000000-0005-0000-0000-0000F3380000}"/>
    <cellStyle name="20% - Accent1 2 6 3 4 3" xfId="14750" xr:uid="{00000000-0005-0000-0000-0000F4380000}"/>
    <cellStyle name="20% - Accent1 2 6 3 4 3 2" xfId="14751" xr:uid="{00000000-0005-0000-0000-0000F5380000}"/>
    <cellStyle name="20% - Accent1 2 6 3 4 4" xfId="14752" xr:uid="{00000000-0005-0000-0000-0000F6380000}"/>
    <cellStyle name="20% - Accent1 2 6 3 5" xfId="14753" xr:uid="{00000000-0005-0000-0000-0000F7380000}"/>
    <cellStyle name="20% - Accent1 2 6 3 5 2" xfId="14754" xr:uid="{00000000-0005-0000-0000-0000F8380000}"/>
    <cellStyle name="20% - Accent1 2 6 3 5 2 2" xfId="14755" xr:uid="{00000000-0005-0000-0000-0000F9380000}"/>
    <cellStyle name="20% - Accent1 2 6 3 5 2 2 2" xfId="14756" xr:uid="{00000000-0005-0000-0000-0000FA380000}"/>
    <cellStyle name="20% - Accent1 2 6 3 5 2 3" xfId="14757" xr:uid="{00000000-0005-0000-0000-0000FB380000}"/>
    <cellStyle name="20% - Accent1 2 6 3 5 3" xfId="14758" xr:uid="{00000000-0005-0000-0000-0000FC380000}"/>
    <cellStyle name="20% - Accent1 2 6 3 5 3 2" xfId="14759" xr:uid="{00000000-0005-0000-0000-0000FD380000}"/>
    <cellStyle name="20% - Accent1 2 6 3 5 4" xfId="14760" xr:uid="{00000000-0005-0000-0000-0000FE380000}"/>
    <cellStyle name="20% - Accent1 2 6 3 6" xfId="14761" xr:uid="{00000000-0005-0000-0000-0000FF380000}"/>
    <cellStyle name="20% - Accent1 2 6 3 6 2" xfId="14762" xr:uid="{00000000-0005-0000-0000-000000390000}"/>
    <cellStyle name="20% - Accent1 2 6 3 6 2 2" xfId="14763" xr:uid="{00000000-0005-0000-0000-000001390000}"/>
    <cellStyle name="20% - Accent1 2 6 3 6 2 2 2" xfId="14764" xr:uid="{00000000-0005-0000-0000-000002390000}"/>
    <cellStyle name="20% - Accent1 2 6 3 6 2 3" xfId="14765" xr:uid="{00000000-0005-0000-0000-000003390000}"/>
    <cellStyle name="20% - Accent1 2 6 3 6 3" xfId="14766" xr:uid="{00000000-0005-0000-0000-000004390000}"/>
    <cellStyle name="20% - Accent1 2 6 3 6 3 2" xfId="14767" xr:uid="{00000000-0005-0000-0000-000005390000}"/>
    <cellStyle name="20% - Accent1 2 6 3 6 4" xfId="14768" xr:uid="{00000000-0005-0000-0000-000006390000}"/>
    <cellStyle name="20% - Accent1 2 6 3 7" xfId="14769" xr:uid="{00000000-0005-0000-0000-000007390000}"/>
    <cellStyle name="20% - Accent1 2 6 3 7 2" xfId="14770" xr:uid="{00000000-0005-0000-0000-000008390000}"/>
    <cellStyle name="20% - Accent1 2 6 3 7 2 2" xfId="14771" xr:uid="{00000000-0005-0000-0000-000009390000}"/>
    <cellStyle name="20% - Accent1 2 6 3 7 3" xfId="14772" xr:uid="{00000000-0005-0000-0000-00000A390000}"/>
    <cellStyle name="20% - Accent1 2 6 3 8" xfId="14773" xr:uid="{00000000-0005-0000-0000-00000B390000}"/>
    <cellStyle name="20% - Accent1 2 6 3 8 2" xfId="14774" xr:uid="{00000000-0005-0000-0000-00000C390000}"/>
    <cellStyle name="20% - Accent1 2 6 3 8 2 2" xfId="14775" xr:uid="{00000000-0005-0000-0000-00000D390000}"/>
    <cellStyle name="20% - Accent1 2 6 3 8 3" xfId="14776" xr:uid="{00000000-0005-0000-0000-00000E390000}"/>
    <cellStyle name="20% - Accent1 2 6 3 9" xfId="14777" xr:uid="{00000000-0005-0000-0000-00000F390000}"/>
    <cellStyle name="20% - Accent1 2 6 3 9 2" xfId="14778" xr:uid="{00000000-0005-0000-0000-000010390000}"/>
    <cellStyle name="20% - Accent1 2 6 4" xfId="14779" xr:uid="{00000000-0005-0000-0000-000011390000}"/>
    <cellStyle name="20% - Accent1 2 6 4 10" xfId="14780" xr:uid="{00000000-0005-0000-0000-000012390000}"/>
    <cellStyle name="20% - Accent1 2 6 4 10 2" xfId="14781" xr:uid="{00000000-0005-0000-0000-000013390000}"/>
    <cellStyle name="20% - Accent1 2 6 4 11" xfId="14782" xr:uid="{00000000-0005-0000-0000-000014390000}"/>
    <cellStyle name="20% - Accent1 2 6 4 2" xfId="14783" xr:uid="{00000000-0005-0000-0000-000015390000}"/>
    <cellStyle name="20% - Accent1 2 6 4 2 2" xfId="14784" xr:uid="{00000000-0005-0000-0000-000016390000}"/>
    <cellStyle name="20% - Accent1 2 6 4 2 2 2" xfId="14785" xr:uid="{00000000-0005-0000-0000-000017390000}"/>
    <cellStyle name="20% - Accent1 2 6 4 2 2 2 2" xfId="14786" xr:uid="{00000000-0005-0000-0000-000018390000}"/>
    <cellStyle name="20% - Accent1 2 6 4 2 2 2 2 2" xfId="14787" xr:uid="{00000000-0005-0000-0000-000019390000}"/>
    <cellStyle name="20% - Accent1 2 6 4 2 2 2 3" xfId="14788" xr:uid="{00000000-0005-0000-0000-00001A390000}"/>
    <cellStyle name="20% - Accent1 2 6 4 2 2 3" xfId="14789" xr:uid="{00000000-0005-0000-0000-00001B390000}"/>
    <cellStyle name="20% - Accent1 2 6 4 2 2 3 2" xfId="14790" xr:uid="{00000000-0005-0000-0000-00001C390000}"/>
    <cellStyle name="20% - Accent1 2 6 4 2 2 4" xfId="14791" xr:uid="{00000000-0005-0000-0000-00001D390000}"/>
    <cellStyle name="20% - Accent1 2 6 4 2 3" xfId="14792" xr:uid="{00000000-0005-0000-0000-00001E390000}"/>
    <cellStyle name="20% - Accent1 2 6 4 2 3 2" xfId="14793" xr:uid="{00000000-0005-0000-0000-00001F390000}"/>
    <cellStyle name="20% - Accent1 2 6 4 2 3 2 2" xfId="14794" xr:uid="{00000000-0005-0000-0000-000020390000}"/>
    <cellStyle name="20% - Accent1 2 6 4 2 3 2 2 2" xfId="14795" xr:uid="{00000000-0005-0000-0000-000021390000}"/>
    <cellStyle name="20% - Accent1 2 6 4 2 3 2 3" xfId="14796" xr:uid="{00000000-0005-0000-0000-000022390000}"/>
    <cellStyle name="20% - Accent1 2 6 4 2 3 3" xfId="14797" xr:uid="{00000000-0005-0000-0000-000023390000}"/>
    <cellStyle name="20% - Accent1 2 6 4 2 3 3 2" xfId="14798" xr:uid="{00000000-0005-0000-0000-000024390000}"/>
    <cellStyle name="20% - Accent1 2 6 4 2 3 4" xfId="14799" xr:uid="{00000000-0005-0000-0000-000025390000}"/>
    <cellStyle name="20% - Accent1 2 6 4 2 4" xfId="14800" xr:uid="{00000000-0005-0000-0000-000026390000}"/>
    <cellStyle name="20% - Accent1 2 6 4 2 4 2" xfId="14801" xr:uid="{00000000-0005-0000-0000-000027390000}"/>
    <cellStyle name="20% - Accent1 2 6 4 2 4 2 2" xfId="14802" xr:uid="{00000000-0005-0000-0000-000028390000}"/>
    <cellStyle name="20% - Accent1 2 6 4 2 4 2 2 2" xfId="14803" xr:uid="{00000000-0005-0000-0000-000029390000}"/>
    <cellStyle name="20% - Accent1 2 6 4 2 4 2 3" xfId="14804" xr:uid="{00000000-0005-0000-0000-00002A390000}"/>
    <cellStyle name="20% - Accent1 2 6 4 2 4 3" xfId="14805" xr:uid="{00000000-0005-0000-0000-00002B390000}"/>
    <cellStyle name="20% - Accent1 2 6 4 2 4 3 2" xfId="14806" xr:uid="{00000000-0005-0000-0000-00002C390000}"/>
    <cellStyle name="20% - Accent1 2 6 4 2 4 4" xfId="14807" xr:uid="{00000000-0005-0000-0000-00002D390000}"/>
    <cellStyle name="20% - Accent1 2 6 4 2 5" xfId="14808" xr:uid="{00000000-0005-0000-0000-00002E390000}"/>
    <cellStyle name="20% - Accent1 2 6 4 2 5 2" xfId="14809" xr:uid="{00000000-0005-0000-0000-00002F390000}"/>
    <cellStyle name="20% - Accent1 2 6 4 2 5 2 2" xfId="14810" xr:uid="{00000000-0005-0000-0000-000030390000}"/>
    <cellStyle name="20% - Accent1 2 6 4 2 5 3" xfId="14811" xr:uid="{00000000-0005-0000-0000-000031390000}"/>
    <cellStyle name="20% - Accent1 2 6 4 2 6" xfId="14812" xr:uid="{00000000-0005-0000-0000-000032390000}"/>
    <cellStyle name="20% - Accent1 2 6 4 2 6 2" xfId="14813" xr:uid="{00000000-0005-0000-0000-000033390000}"/>
    <cellStyle name="20% - Accent1 2 6 4 2 6 2 2" xfId="14814" xr:uid="{00000000-0005-0000-0000-000034390000}"/>
    <cellStyle name="20% - Accent1 2 6 4 2 6 3" xfId="14815" xr:uid="{00000000-0005-0000-0000-000035390000}"/>
    <cellStyle name="20% - Accent1 2 6 4 2 7" xfId="14816" xr:uid="{00000000-0005-0000-0000-000036390000}"/>
    <cellStyle name="20% - Accent1 2 6 4 2 7 2" xfId="14817" xr:uid="{00000000-0005-0000-0000-000037390000}"/>
    <cellStyle name="20% - Accent1 2 6 4 2 8" xfId="14818" xr:uid="{00000000-0005-0000-0000-000038390000}"/>
    <cellStyle name="20% - Accent1 2 6 4 2 8 2" xfId="14819" xr:uid="{00000000-0005-0000-0000-000039390000}"/>
    <cellStyle name="20% - Accent1 2 6 4 2 9" xfId="14820" xr:uid="{00000000-0005-0000-0000-00003A390000}"/>
    <cellStyle name="20% - Accent1 2 6 4 3" xfId="14821" xr:uid="{00000000-0005-0000-0000-00003B390000}"/>
    <cellStyle name="20% - Accent1 2 6 4 3 2" xfId="14822" xr:uid="{00000000-0005-0000-0000-00003C390000}"/>
    <cellStyle name="20% - Accent1 2 6 4 3 2 2" xfId="14823" xr:uid="{00000000-0005-0000-0000-00003D390000}"/>
    <cellStyle name="20% - Accent1 2 6 4 3 2 2 2" xfId="14824" xr:uid="{00000000-0005-0000-0000-00003E390000}"/>
    <cellStyle name="20% - Accent1 2 6 4 3 2 2 2 2" xfId="14825" xr:uid="{00000000-0005-0000-0000-00003F390000}"/>
    <cellStyle name="20% - Accent1 2 6 4 3 2 2 3" xfId="14826" xr:uid="{00000000-0005-0000-0000-000040390000}"/>
    <cellStyle name="20% - Accent1 2 6 4 3 2 3" xfId="14827" xr:uid="{00000000-0005-0000-0000-000041390000}"/>
    <cellStyle name="20% - Accent1 2 6 4 3 2 3 2" xfId="14828" xr:uid="{00000000-0005-0000-0000-000042390000}"/>
    <cellStyle name="20% - Accent1 2 6 4 3 2 4" xfId="14829" xr:uid="{00000000-0005-0000-0000-000043390000}"/>
    <cellStyle name="20% - Accent1 2 6 4 3 3" xfId="14830" xr:uid="{00000000-0005-0000-0000-000044390000}"/>
    <cellStyle name="20% - Accent1 2 6 4 3 3 2" xfId="14831" xr:uid="{00000000-0005-0000-0000-000045390000}"/>
    <cellStyle name="20% - Accent1 2 6 4 3 3 2 2" xfId="14832" xr:uid="{00000000-0005-0000-0000-000046390000}"/>
    <cellStyle name="20% - Accent1 2 6 4 3 3 2 2 2" xfId="14833" xr:uid="{00000000-0005-0000-0000-000047390000}"/>
    <cellStyle name="20% - Accent1 2 6 4 3 3 2 3" xfId="14834" xr:uid="{00000000-0005-0000-0000-000048390000}"/>
    <cellStyle name="20% - Accent1 2 6 4 3 3 3" xfId="14835" xr:uid="{00000000-0005-0000-0000-000049390000}"/>
    <cellStyle name="20% - Accent1 2 6 4 3 3 3 2" xfId="14836" xr:uid="{00000000-0005-0000-0000-00004A390000}"/>
    <cellStyle name="20% - Accent1 2 6 4 3 3 4" xfId="14837" xr:uid="{00000000-0005-0000-0000-00004B390000}"/>
    <cellStyle name="20% - Accent1 2 6 4 3 4" xfId="14838" xr:uid="{00000000-0005-0000-0000-00004C390000}"/>
    <cellStyle name="20% - Accent1 2 6 4 3 4 2" xfId="14839" xr:uid="{00000000-0005-0000-0000-00004D390000}"/>
    <cellStyle name="20% - Accent1 2 6 4 3 4 2 2" xfId="14840" xr:uid="{00000000-0005-0000-0000-00004E390000}"/>
    <cellStyle name="20% - Accent1 2 6 4 3 4 2 2 2" xfId="14841" xr:uid="{00000000-0005-0000-0000-00004F390000}"/>
    <cellStyle name="20% - Accent1 2 6 4 3 4 2 3" xfId="14842" xr:uid="{00000000-0005-0000-0000-000050390000}"/>
    <cellStyle name="20% - Accent1 2 6 4 3 4 3" xfId="14843" xr:uid="{00000000-0005-0000-0000-000051390000}"/>
    <cellStyle name="20% - Accent1 2 6 4 3 4 3 2" xfId="14844" xr:uid="{00000000-0005-0000-0000-000052390000}"/>
    <cellStyle name="20% - Accent1 2 6 4 3 4 4" xfId="14845" xr:uid="{00000000-0005-0000-0000-000053390000}"/>
    <cellStyle name="20% - Accent1 2 6 4 3 5" xfId="14846" xr:uid="{00000000-0005-0000-0000-000054390000}"/>
    <cellStyle name="20% - Accent1 2 6 4 3 5 2" xfId="14847" xr:uid="{00000000-0005-0000-0000-000055390000}"/>
    <cellStyle name="20% - Accent1 2 6 4 3 5 2 2" xfId="14848" xr:uid="{00000000-0005-0000-0000-000056390000}"/>
    <cellStyle name="20% - Accent1 2 6 4 3 5 3" xfId="14849" xr:uid="{00000000-0005-0000-0000-000057390000}"/>
    <cellStyle name="20% - Accent1 2 6 4 3 6" xfId="14850" xr:uid="{00000000-0005-0000-0000-000058390000}"/>
    <cellStyle name="20% - Accent1 2 6 4 3 6 2" xfId="14851" xr:uid="{00000000-0005-0000-0000-000059390000}"/>
    <cellStyle name="20% - Accent1 2 6 4 3 6 2 2" xfId="14852" xr:uid="{00000000-0005-0000-0000-00005A390000}"/>
    <cellStyle name="20% - Accent1 2 6 4 3 6 3" xfId="14853" xr:uid="{00000000-0005-0000-0000-00005B390000}"/>
    <cellStyle name="20% - Accent1 2 6 4 3 7" xfId="14854" xr:uid="{00000000-0005-0000-0000-00005C390000}"/>
    <cellStyle name="20% - Accent1 2 6 4 3 7 2" xfId="14855" xr:uid="{00000000-0005-0000-0000-00005D390000}"/>
    <cellStyle name="20% - Accent1 2 6 4 3 8" xfId="14856" xr:uid="{00000000-0005-0000-0000-00005E390000}"/>
    <cellStyle name="20% - Accent1 2 6 4 3 8 2" xfId="14857" xr:uid="{00000000-0005-0000-0000-00005F390000}"/>
    <cellStyle name="20% - Accent1 2 6 4 3 9" xfId="14858" xr:uid="{00000000-0005-0000-0000-000060390000}"/>
    <cellStyle name="20% - Accent1 2 6 4 4" xfId="14859" xr:uid="{00000000-0005-0000-0000-000061390000}"/>
    <cellStyle name="20% - Accent1 2 6 4 4 2" xfId="14860" xr:uid="{00000000-0005-0000-0000-000062390000}"/>
    <cellStyle name="20% - Accent1 2 6 4 4 2 2" xfId="14861" xr:uid="{00000000-0005-0000-0000-000063390000}"/>
    <cellStyle name="20% - Accent1 2 6 4 4 2 2 2" xfId="14862" xr:uid="{00000000-0005-0000-0000-000064390000}"/>
    <cellStyle name="20% - Accent1 2 6 4 4 2 3" xfId="14863" xr:uid="{00000000-0005-0000-0000-000065390000}"/>
    <cellStyle name="20% - Accent1 2 6 4 4 3" xfId="14864" xr:uid="{00000000-0005-0000-0000-000066390000}"/>
    <cellStyle name="20% - Accent1 2 6 4 4 3 2" xfId="14865" xr:uid="{00000000-0005-0000-0000-000067390000}"/>
    <cellStyle name="20% - Accent1 2 6 4 4 4" xfId="14866" xr:uid="{00000000-0005-0000-0000-000068390000}"/>
    <cellStyle name="20% - Accent1 2 6 4 5" xfId="14867" xr:uid="{00000000-0005-0000-0000-000069390000}"/>
    <cellStyle name="20% - Accent1 2 6 4 5 2" xfId="14868" xr:uid="{00000000-0005-0000-0000-00006A390000}"/>
    <cellStyle name="20% - Accent1 2 6 4 5 2 2" xfId="14869" xr:uid="{00000000-0005-0000-0000-00006B390000}"/>
    <cellStyle name="20% - Accent1 2 6 4 5 2 2 2" xfId="14870" xr:uid="{00000000-0005-0000-0000-00006C390000}"/>
    <cellStyle name="20% - Accent1 2 6 4 5 2 3" xfId="14871" xr:uid="{00000000-0005-0000-0000-00006D390000}"/>
    <cellStyle name="20% - Accent1 2 6 4 5 3" xfId="14872" xr:uid="{00000000-0005-0000-0000-00006E390000}"/>
    <cellStyle name="20% - Accent1 2 6 4 5 3 2" xfId="14873" xr:uid="{00000000-0005-0000-0000-00006F390000}"/>
    <cellStyle name="20% - Accent1 2 6 4 5 4" xfId="14874" xr:uid="{00000000-0005-0000-0000-000070390000}"/>
    <cellStyle name="20% - Accent1 2 6 4 6" xfId="14875" xr:uid="{00000000-0005-0000-0000-000071390000}"/>
    <cellStyle name="20% - Accent1 2 6 4 6 2" xfId="14876" xr:uid="{00000000-0005-0000-0000-000072390000}"/>
    <cellStyle name="20% - Accent1 2 6 4 6 2 2" xfId="14877" xr:uid="{00000000-0005-0000-0000-000073390000}"/>
    <cellStyle name="20% - Accent1 2 6 4 6 2 2 2" xfId="14878" xr:uid="{00000000-0005-0000-0000-000074390000}"/>
    <cellStyle name="20% - Accent1 2 6 4 6 2 3" xfId="14879" xr:uid="{00000000-0005-0000-0000-000075390000}"/>
    <cellStyle name="20% - Accent1 2 6 4 6 3" xfId="14880" xr:uid="{00000000-0005-0000-0000-000076390000}"/>
    <cellStyle name="20% - Accent1 2 6 4 6 3 2" xfId="14881" xr:uid="{00000000-0005-0000-0000-000077390000}"/>
    <cellStyle name="20% - Accent1 2 6 4 6 4" xfId="14882" xr:uid="{00000000-0005-0000-0000-000078390000}"/>
    <cellStyle name="20% - Accent1 2 6 4 7" xfId="14883" xr:uid="{00000000-0005-0000-0000-000079390000}"/>
    <cellStyle name="20% - Accent1 2 6 4 7 2" xfId="14884" xr:uid="{00000000-0005-0000-0000-00007A390000}"/>
    <cellStyle name="20% - Accent1 2 6 4 7 2 2" xfId="14885" xr:uid="{00000000-0005-0000-0000-00007B390000}"/>
    <cellStyle name="20% - Accent1 2 6 4 7 3" xfId="14886" xr:uid="{00000000-0005-0000-0000-00007C390000}"/>
    <cellStyle name="20% - Accent1 2 6 4 8" xfId="14887" xr:uid="{00000000-0005-0000-0000-00007D390000}"/>
    <cellStyle name="20% - Accent1 2 6 4 8 2" xfId="14888" xr:uid="{00000000-0005-0000-0000-00007E390000}"/>
    <cellStyle name="20% - Accent1 2 6 4 8 2 2" xfId="14889" xr:uid="{00000000-0005-0000-0000-00007F390000}"/>
    <cellStyle name="20% - Accent1 2 6 4 8 3" xfId="14890" xr:uid="{00000000-0005-0000-0000-000080390000}"/>
    <cellStyle name="20% - Accent1 2 6 4 9" xfId="14891" xr:uid="{00000000-0005-0000-0000-000081390000}"/>
    <cellStyle name="20% - Accent1 2 6 4 9 2" xfId="14892" xr:uid="{00000000-0005-0000-0000-000082390000}"/>
    <cellStyle name="20% - Accent1 2 6 5" xfId="14893" xr:uid="{00000000-0005-0000-0000-000083390000}"/>
    <cellStyle name="20% - Accent1 2 6 5 10" xfId="14894" xr:uid="{00000000-0005-0000-0000-000084390000}"/>
    <cellStyle name="20% - Accent1 2 6 5 10 2" xfId="14895" xr:uid="{00000000-0005-0000-0000-000085390000}"/>
    <cellStyle name="20% - Accent1 2 6 5 11" xfId="14896" xr:uid="{00000000-0005-0000-0000-000086390000}"/>
    <cellStyle name="20% - Accent1 2 6 5 2" xfId="14897" xr:uid="{00000000-0005-0000-0000-000087390000}"/>
    <cellStyle name="20% - Accent1 2 6 5 2 2" xfId="14898" xr:uid="{00000000-0005-0000-0000-000088390000}"/>
    <cellStyle name="20% - Accent1 2 6 5 2 2 2" xfId="14899" xr:uid="{00000000-0005-0000-0000-000089390000}"/>
    <cellStyle name="20% - Accent1 2 6 5 2 2 2 2" xfId="14900" xr:uid="{00000000-0005-0000-0000-00008A390000}"/>
    <cellStyle name="20% - Accent1 2 6 5 2 2 2 2 2" xfId="14901" xr:uid="{00000000-0005-0000-0000-00008B390000}"/>
    <cellStyle name="20% - Accent1 2 6 5 2 2 2 3" xfId="14902" xr:uid="{00000000-0005-0000-0000-00008C390000}"/>
    <cellStyle name="20% - Accent1 2 6 5 2 2 3" xfId="14903" xr:uid="{00000000-0005-0000-0000-00008D390000}"/>
    <cellStyle name="20% - Accent1 2 6 5 2 2 3 2" xfId="14904" xr:uid="{00000000-0005-0000-0000-00008E390000}"/>
    <cellStyle name="20% - Accent1 2 6 5 2 2 4" xfId="14905" xr:uid="{00000000-0005-0000-0000-00008F390000}"/>
    <cellStyle name="20% - Accent1 2 6 5 2 3" xfId="14906" xr:uid="{00000000-0005-0000-0000-000090390000}"/>
    <cellStyle name="20% - Accent1 2 6 5 2 3 2" xfId="14907" xr:uid="{00000000-0005-0000-0000-000091390000}"/>
    <cellStyle name="20% - Accent1 2 6 5 2 3 2 2" xfId="14908" xr:uid="{00000000-0005-0000-0000-000092390000}"/>
    <cellStyle name="20% - Accent1 2 6 5 2 3 2 2 2" xfId="14909" xr:uid="{00000000-0005-0000-0000-000093390000}"/>
    <cellStyle name="20% - Accent1 2 6 5 2 3 2 3" xfId="14910" xr:uid="{00000000-0005-0000-0000-000094390000}"/>
    <cellStyle name="20% - Accent1 2 6 5 2 3 3" xfId="14911" xr:uid="{00000000-0005-0000-0000-000095390000}"/>
    <cellStyle name="20% - Accent1 2 6 5 2 3 3 2" xfId="14912" xr:uid="{00000000-0005-0000-0000-000096390000}"/>
    <cellStyle name="20% - Accent1 2 6 5 2 3 4" xfId="14913" xr:uid="{00000000-0005-0000-0000-000097390000}"/>
    <cellStyle name="20% - Accent1 2 6 5 2 4" xfId="14914" xr:uid="{00000000-0005-0000-0000-000098390000}"/>
    <cellStyle name="20% - Accent1 2 6 5 2 4 2" xfId="14915" xr:uid="{00000000-0005-0000-0000-000099390000}"/>
    <cellStyle name="20% - Accent1 2 6 5 2 4 2 2" xfId="14916" xr:uid="{00000000-0005-0000-0000-00009A390000}"/>
    <cellStyle name="20% - Accent1 2 6 5 2 4 2 2 2" xfId="14917" xr:uid="{00000000-0005-0000-0000-00009B390000}"/>
    <cellStyle name="20% - Accent1 2 6 5 2 4 2 3" xfId="14918" xr:uid="{00000000-0005-0000-0000-00009C390000}"/>
    <cellStyle name="20% - Accent1 2 6 5 2 4 3" xfId="14919" xr:uid="{00000000-0005-0000-0000-00009D390000}"/>
    <cellStyle name="20% - Accent1 2 6 5 2 4 3 2" xfId="14920" xr:uid="{00000000-0005-0000-0000-00009E390000}"/>
    <cellStyle name="20% - Accent1 2 6 5 2 4 4" xfId="14921" xr:uid="{00000000-0005-0000-0000-00009F390000}"/>
    <cellStyle name="20% - Accent1 2 6 5 2 5" xfId="14922" xr:uid="{00000000-0005-0000-0000-0000A0390000}"/>
    <cellStyle name="20% - Accent1 2 6 5 2 5 2" xfId="14923" xr:uid="{00000000-0005-0000-0000-0000A1390000}"/>
    <cellStyle name="20% - Accent1 2 6 5 2 5 2 2" xfId="14924" xr:uid="{00000000-0005-0000-0000-0000A2390000}"/>
    <cellStyle name="20% - Accent1 2 6 5 2 5 3" xfId="14925" xr:uid="{00000000-0005-0000-0000-0000A3390000}"/>
    <cellStyle name="20% - Accent1 2 6 5 2 6" xfId="14926" xr:uid="{00000000-0005-0000-0000-0000A4390000}"/>
    <cellStyle name="20% - Accent1 2 6 5 2 6 2" xfId="14927" xr:uid="{00000000-0005-0000-0000-0000A5390000}"/>
    <cellStyle name="20% - Accent1 2 6 5 2 6 2 2" xfId="14928" xr:uid="{00000000-0005-0000-0000-0000A6390000}"/>
    <cellStyle name="20% - Accent1 2 6 5 2 6 3" xfId="14929" xr:uid="{00000000-0005-0000-0000-0000A7390000}"/>
    <cellStyle name="20% - Accent1 2 6 5 2 7" xfId="14930" xr:uid="{00000000-0005-0000-0000-0000A8390000}"/>
    <cellStyle name="20% - Accent1 2 6 5 2 7 2" xfId="14931" xr:uid="{00000000-0005-0000-0000-0000A9390000}"/>
    <cellStyle name="20% - Accent1 2 6 5 2 8" xfId="14932" xr:uid="{00000000-0005-0000-0000-0000AA390000}"/>
    <cellStyle name="20% - Accent1 2 6 5 2 8 2" xfId="14933" xr:uid="{00000000-0005-0000-0000-0000AB390000}"/>
    <cellStyle name="20% - Accent1 2 6 5 2 9" xfId="14934" xr:uid="{00000000-0005-0000-0000-0000AC390000}"/>
    <cellStyle name="20% - Accent1 2 6 5 3" xfId="14935" xr:uid="{00000000-0005-0000-0000-0000AD390000}"/>
    <cellStyle name="20% - Accent1 2 6 5 3 2" xfId="14936" xr:uid="{00000000-0005-0000-0000-0000AE390000}"/>
    <cellStyle name="20% - Accent1 2 6 5 3 2 2" xfId="14937" xr:uid="{00000000-0005-0000-0000-0000AF390000}"/>
    <cellStyle name="20% - Accent1 2 6 5 3 2 2 2" xfId="14938" xr:uid="{00000000-0005-0000-0000-0000B0390000}"/>
    <cellStyle name="20% - Accent1 2 6 5 3 2 2 2 2" xfId="14939" xr:uid="{00000000-0005-0000-0000-0000B1390000}"/>
    <cellStyle name="20% - Accent1 2 6 5 3 2 2 3" xfId="14940" xr:uid="{00000000-0005-0000-0000-0000B2390000}"/>
    <cellStyle name="20% - Accent1 2 6 5 3 2 3" xfId="14941" xr:uid="{00000000-0005-0000-0000-0000B3390000}"/>
    <cellStyle name="20% - Accent1 2 6 5 3 2 3 2" xfId="14942" xr:uid="{00000000-0005-0000-0000-0000B4390000}"/>
    <cellStyle name="20% - Accent1 2 6 5 3 2 4" xfId="14943" xr:uid="{00000000-0005-0000-0000-0000B5390000}"/>
    <cellStyle name="20% - Accent1 2 6 5 3 3" xfId="14944" xr:uid="{00000000-0005-0000-0000-0000B6390000}"/>
    <cellStyle name="20% - Accent1 2 6 5 3 3 2" xfId="14945" xr:uid="{00000000-0005-0000-0000-0000B7390000}"/>
    <cellStyle name="20% - Accent1 2 6 5 3 3 2 2" xfId="14946" xr:uid="{00000000-0005-0000-0000-0000B8390000}"/>
    <cellStyle name="20% - Accent1 2 6 5 3 3 2 2 2" xfId="14947" xr:uid="{00000000-0005-0000-0000-0000B9390000}"/>
    <cellStyle name="20% - Accent1 2 6 5 3 3 2 3" xfId="14948" xr:uid="{00000000-0005-0000-0000-0000BA390000}"/>
    <cellStyle name="20% - Accent1 2 6 5 3 3 3" xfId="14949" xr:uid="{00000000-0005-0000-0000-0000BB390000}"/>
    <cellStyle name="20% - Accent1 2 6 5 3 3 3 2" xfId="14950" xr:uid="{00000000-0005-0000-0000-0000BC390000}"/>
    <cellStyle name="20% - Accent1 2 6 5 3 3 4" xfId="14951" xr:uid="{00000000-0005-0000-0000-0000BD390000}"/>
    <cellStyle name="20% - Accent1 2 6 5 3 4" xfId="14952" xr:uid="{00000000-0005-0000-0000-0000BE390000}"/>
    <cellStyle name="20% - Accent1 2 6 5 3 4 2" xfId="14953" xr:uid="{00000000-0005-0000-0000-0000BF390000}"/>
    <cellStyle name="20% - Accent1 2 6 5 3 4 2 2" xfId="14954" xr:uid="{00000000-0005-0000-0000-0000C0390000}"/>
    <cellStyle name="20% - Accent1 2 6 5 3 4 2 2 2" xfId="14955" xr:uid="{00000000-0005-0000-0000-0000C1390000}"/>
    <cellStyle name="20% - Accent1 2 6 5 3 4 2 3" xfId="14956" xr:uid="{00000000-0005-0000-0000-0000C2390000}"/>
    <cellStyle name="20% - Accent1 2 6 5 3 4 3" xfId="14957" xr:uid="{00000000-0005-0000-0000-0000C3390000}"/>
    <cellStyle name="20% - Accent1 2 6 5 3 4 3 2" xfId="14958" xr:uid="{00000000-0005-0000-0000-0000C4390000}"/>
    <cellStyle name="20% - Accent1 2 6 5 3 4 4" xfId="14959" xr:uid="{00000000-0005-0000-0000-0000C5390000}"/>
    <cellStyle name="20% - Accent1 2 6 5 3 5" xfId="14960" xr:uid="{00000000-0005-0000-0000-0000C6390000}"/>
    <cellStyle name="20% - Accent1 2 6 5 3 5 2" xfId="14961" xr:uid="{00000000-0005-0000-0000-0000C7390000}"/>
    <cellStyle name="20% - Accent1 2 6 5 3 5 2 2" xfId="14962" xr:uid="{00000000-0005-0000-0000-0000C8390000}"/>
    <cellStyle name="20% - Accent1 2 6 5 3 5 3" xfId="14963" xr:uid="{00000000-0005-0000-0000-0000C9390000}"/>
    <cellStyle name="20% - Accent1 2 6 5 3 6" xfId="14964" xr:uid="{00000000-0005-0000-0000-0000CA390000}"/>
    <cellStyle name="20% - Accent1 2 6 5 3 6 2" xfId="14965" xr:uid="{00000000-0005-0000-0000-0000CB390000}"/>
    <cellStyle name="20% - Accent1 2 6 5 3 6 2 2" xfId="14966" xr:uid="{00000000-0005-0000-0000-0000CC390000}"/>
    <cellStyle name="20% - Accent1 2 6 5 3 6 3" xfId="14967" xr:uid="{00000000-0005-0000-0000-0000CD390000}"/>
    <cellStyle name="20% - Accent1 2 6 5 3 7" xfId="14968" xr:uid="{00000000-0005-0000-0000-0000CE390000}"/>
    <cellStyle name="20% - Accent1 2 6 5 3 7 2" xfId="14969" xr:uid="{00000000-0005-0000-0000-0000CF390000}"/>
    <cellStyle name="20% - Accent1 2 6 5 3 8" xfId="14970" xr:uid="{00000000-0005-0000-0000-0000D0390000}"/>
    <cellStyle name="20% - Accent1 2 6 5 3 8 2" xfId="14971" xr:uid="{00000000-0005-0000-0000-0000D1390000}"/>
    <cellStyle name="20% - Accent1 2 6 5 3 9" xfId="14972" xr:uid="{00000000-0005-0000-0000-0000D2390000}"/>
    <cellStyle name="20% - Accent1 2 6 5 4" xfId="14973" xr:uid="{00000000-0005-0000-0000-0000D3390000}"/>
    <cellStyle name="20% - Accent1 2 6 5 4 2" xfId="14974" xr:uid="{00000000-0005-0000-0000-0000D4390000}"/>
    <cellStyle name="20% - Accent1 2 6 5 4 2 2" xfId="14975" xr:uid="{00000000-0005-0000-0000-0000D5390000}"/>
    <cellStyle name="20% - Accent1 2 6 5 4 2 2 2" xfId="14976" xr:uid="{00000000-0005-0000-0000-0000D6390000}"/>
    <cellStyle name="20% - Accent1 2 6 5 4 2 3" xfId="14977" xr:uid="{00000000-0005-0000-0000-0000D7390000}"/>
    <cellStyle name="20% - Accent1 2 6 5 4 3" xfId="14978" xr:uid="{00000000-0005-0000-0000-0000D8390000}"/>
    <cellStyle name="20% - Accent1 2 6 5 4 3 2" xfId="14979" xr:uid="{00000000-0005-0000-0000-0000D9390000}"/>
    <cellStyle name="20% - Accent1 2 6 5 4 4" xfId="14980" xr:uid="{00000000-0005-0000-0000-0000DA390000}"/>
    <cellStyle name="20% - Accent1 2 6 5 5" xfId="14981" xr:uid="{00000000-0005-0000-0000-0000DB390000}"/>
    <cellStyle name="20% - Accent1 2 6 5 5 2" xfId="14982" xr:uid="{00000000-0005-0000-0000-0000DC390000}"/>
    <cellStyle name="20% - Accent1 2 6 5 5 2 2" xfId="14983" xr:uid="{00000000-0005-0000-0000-0000DD390000}"/>
    <cellStyle name="20% - Accent1 2 6 5 5 2 2 2" xfId="14984" xr:uid="{00000000-0005-0000-0000-0000DE390000}"/>
    <cellStyle name="20% - Accent1 2 6 5 5 2 3" xfId="14985" xr:uid="{00000000-0005-0000-0000-0000DF390000}"/>
    <cellStyle name="20% - Accent1 2 6 5 5 3" xfId="14986" xr:uid="{00000000-0005-0000-0000-0000E0390000}"/>
    <cellStyle name="20% - Accent1 2 6 5 5 3 2" xfId="14987" xr:uid="{00000000-0005-0000-0000-0000E1390000}"/>
    <cellStyle name="20% - Accent1 2 6 5 5 4" xfId="14988" xr:uid="{00000000-0005-0000-0000-0000E2390000}"/>
    <cellStyle name="20% - Accent1 2 6 5 6" xfId="14989" xr:uid="{00000000-0005-0000-0000-0000E3390000}"/>
    <cellStyle name="20% - Accent1 2 6 5 6 2" xfId="14990" xr:uid="{00000000-0005-0000-0000-0000E4390000}"/>
    <cellStyle name="20% - Accent1 2 6 5 6 2 2" xfId="14991" xr:uid="{00000000-0005-0000-0000-0000E5390000}"/>
    <cellStyle name="20% - Accent1 2 6 5 6 2 2 2" xfId="14992" xr:uid="{00000000-0005-0000-0000-0000E6390000}"/>
    <cellStyle name="20% - Accent1 2 6 5 6 2 3" xfId="14993" xr:uid="{00000000-0005-0000-0000-0000E7390000}"/>
    <cellStyle name="20% - Accent1 2 6 5 6 3" xfId="14994" xr:uid="{00000000-0005-0000-0000-0000E8390000}"/>
    <cellStyle name="20% - Accent1 2 6 5 6 3 2" xfId="14995" xr:uid="{00000000-0005-0000-0000-0000E9390000}"/>
    <cellStyle name="20% - Accent1 2 6 5 6 4" xfId="14996" xr:uid="{00000000-0005-0000-0000-0000EA390000}"/>
    <cellStyle name="20% - Accent1 2 6 5 7" xfId="14997" xr:uid="{00000000-0005-0000-0000-0000EB390000}"/>
    <cellStyle name="20% - Accent1 2 6 5 7 2" xfId="14998" xr:uid="{00000000-0005-0000-0000-0000EC390000}"/>
    <cellStyle name="20% - Accent1 2 6 5 7 2 2" xfId="14999" xr:uid="{00000000-0005-0000-0000-0000ED390000}"/>
    <cellStyle name="20% - Accent1 2 6 5 7 3" xfId="15000" xr:uid="{00000000-0005-0000-0000-0000EE390000}"/>
    <cellStyle name="20% - Accent1 2 6 5 8" xfId="15001" xr:uid="{00000000-0005-0000-0000-0000EF390000}"/>
    <cellStyle name="20% - Accent1 2 6 5 8 2" xfId="15002" xr:uid="{00000000-0005-0000-0000-0000F0390000}"/>
    <cellStyle name="20% - Accent1 2 6 5 8 2 2" xfId="15003" xr:uid="{00000000-0005-0000-0000-0000F1390000}"/>
    <cellStyle name="20% - Accent1 2 6 5 8 3" xfId="15004" xr:uid="{00000000-0005-0000-0000-0000F2390000}"/>
    <cellStyle name="20% - Accent1 2 6 5 9" xfId="15005" xr:uid="{00000000-0005-0000-0000-0000F3390000}"/>
    <cellStyle name="20% - Accent1 2 6 5 9 2" xfId="15006" xr:uid="{00000000-0005-0000-0000-0000F4390000}"/>
    <cellStyle name="20% - Accent1 2 6 6" xfId="15007" xr:uid="{00000000-0005-0000-0000-0000F5390000}"/>
    <cellStyle name="20% - Accent1 2 6 6 2" xfId="15008" xr:uid="{00000000-0005-0000-0000-0000F6390000}"/>
    <cellStyle name="20% - Accent1 2 6 6 2 2" xfId="15009" xr:uid="{00000000-0005-0000-0000-0000F7390000}"/>
    <cellStyle name="20% - Accent1 2 6 6 2 2 2" xfId="15010" xr:uid="{00000000-0005-0000-0000-0000F8390000}"/>
    <cellStyle name="20% - Accent1 2 6 6 2 2 2 2" xfId="15011" xr:uid="{00000000-0005-0000-0000-0000F9390000}"/>
    <cellStyle name="20% - Accent1 2 6 6 2 2 3" xfId="15012" xr:uid="{00000000-0005-0000-0000-0000FA390000}"/>
    <cellStyle name="20% - Accent1 2 6 6 2 3" xfId="15013" xr:uid="{00000000-0005-0000-0000-0000FB390000}"/>
    <cellStyle name="20% - Accent1 2 6 6 2 3 2" xfId="15014" xr:uid="{00000000-0005-0000-0000-0000FC390000}"/>
    <cellStyle name="20% - Accent1 2 6 6 2 4" xfId="15015" xr:uid="{00000000-0005-0000-0000-0000FD390000}"/>
    <cellStyle name="20% - Accent1 2 6 6 3" xfId="15016" xr:uid="{00000000-0005-0000-0000-0000FE390000}"/>
    <cellStyle name="20% - Accent1 2 6 6 3 2" xfId="15017" xr:uid="{00000000-0005-0000-0000-0000FF390000}"/>
    <cellStyle name="20% - Accent1 2 6 6 3 2 2" xfId="15018" xr:uid="{00000000-0005-0000-0000-0000003A0000}"/>
    <cellStyle name="20% - Accent1 2 6 6 3 2 2 2" xfId="15019" xr:uid="{00000000-0005-0000-0000-0000013A0000}"/>
    <cellStyle name="20% - Accent1 2 6 6 3 2 3" xfId="15020" xr:uid="{00000000-0005-0000-0000-0000023A0000}"/>
    <cellStyle name="20% - Accent1 2 6 6 3 3" xfId="15021" xr:uid="{00000000-0005-0000-0000-0000033A0000}"/>
    <cellStyle name="20% - Accent1 2 6 6 3 3 2" xfId="15022" xr:uid="{00000000-0005-0000-0000-0000043A0000}"/>
    <cellStyle name="20% - Accent1 2 6 6 3 4" xfId="15023" xr:uid="{00000000-0005-0000-0000-0000053A0000}"/>
    <cellStyle name="20% - Accent1 2 6 6 4" xfId="15024" xr:uid="{00000000-0005-0000-0000-0000063A0000}"/>
    <cellStyle name="20% - Accent1 2 6 6 4 2" xfId="15025" xr:uid="{00000000-0005-0000-0000-0000073A0000}"/>
    <cellStyle name="20% - Accent1 2 6 6 4 2 2" xfId="15026" xr:uid="{00000000-0005-0000-0000-0000083A0000}"/>
    <cellStyle name="20% - Accent1 2 6 6 4 2 2 2" xfId="15027" xr:uid="{00000000-0005-0000-0000-0000093A0000}"/>
    <cellStyle name="20% - Accent1 2 6 6 4 2 3" xfId="15028" xr:uid="{00000000-0005-0000-0000-00000A3A0000}"/>
    <cellStyle name="20% - Accent1 2 6 6 4 3" xfId="15029" xr:uid="{00000000-0005-0000-0000-00000B3A0000}"/>
    <cellStyle name="20% - Accent1 2 6 6 4 3 2" xfId="15030" xr:uid="{00000000-0005-0000-0000-00000C3A0000}"/>
    <cellStyle name="20% - Accent1 2 6 6 4 4" xfId="15031" xr:uid="{00000000-0005-0000-0000-00000D3A0000}"/>
    <cellStyle name="20% - Accent1 2 6 6 5" xfId="15032" xr:uid="{00000000-0005-0000-0000-00000E3A0000}"/>
    <cellStyle name="20% - Accent1 2 6 6 5 2" xfId="15033" xr:uid="{00000000-0005-0000-0000-00000F3A0000}"/>
    <cellStyle name="20% - Accent1 2 6 6 5 2 2" xfId="15034" xr:uid="{00000000-0005-0000-0000-0000103A0000}"/>
    <cellStyle name="20% - Accent1 2 6 6 5 3" xfId="15035" xr:uid="{00000000-0005-0000-0000-0000113A0000}"/>
    <cellStyle name="20% - Accent1 2 6 6 6" xfId="15036" xr:uid="{00000000-0005-0000-0000-0000123A0000}"/>
    <cellStyle name="20% - Accent1 2 6 6 6 2" xfId="15037" xr:uid="{00000000-0005-0000-0000-0000133A0000}"/>
    <cellStyle name="20% - Accent1 2 6 6 6 2 2" xfId="15038" xr:uid="{00000000-0005-0000-0000-0000143A0000}"/>
    <cellStyle name="20% - Accent1 2 6 6 6 3" xfId="15039" xr:uid="{00000000-0005-0000-0000-0000153A0000}"/>
    <cellStyle name="20% - Accent1 2 6 6 7" xfId="15040" xr:uid="{00000000-0005-0000-0000-0000163A0000}"/>
    <cellStyle name="20% - Accent1 2 6 6 7 2" xfId="15041" xr:uid="{00000000-0005-0000-0000-0000173A0000}"/>
    <cellStyle name="20% - Accent1 2 6 6 8" xfId="15042" xr:uid="{00000000-0005-0000-0000-0000183A0000}"/>
    <cellStyle name="20% - Accent1 2 6 6 8 2" xfId="15043" xr:uid="{00000000-0005-0000-0000-0000193A0000}"/>
    <cellStyle name="20% - Accent1 2 6 6 9" xfId="15044" xr:uid="{00000000-0005-0000-0000-00001A3A0000}"/>
    <cellStyle name="20% - Accent1 2 6 7" xfId="15045" xr:uid="{00000000-0005-0000-0000-00001B3A0000}"/>
    <cellStyle name="20% - Accent1 2 6 7 2" xfId="15046" xr:uid="{00000000-0005-0000-0000-00001C3A0000}"/>
    <cellStyle name="20% - Accent1 2 6 7 2 2" xfId="15047" xr:uid="{00000000-0005-0000-0000-00001D3A0000}"/>
    <cellStyle name="20% - Accent1 2 6 7 2 2 2" xfId="15048" xr:uid="{00000000-0005-0000-0000-00001E3A0000}"/>
    <cellStyle name="20% - Accent1 2 6 7 2 2 2 2" xfId="15049" xr:uid="{00000000-0005-0000-0000-00001F3A0000}"/>
    <cellStyle name="20% - Accent1 2 6 7 2 2 3" xfId="15050" xr:uid="{00000000-0005-0000-0000-0000203A0000}"/>
    <cellStyle name="20% - Accent1 2 6 7 2 3" xfId="15051" xr:uid="{00000000-0005-0000-0000-0000213A0000}"/>
    <cellStyle name="20% - Accent1 2 6 7 2 3 2" xfId="15052" xr:uid="{00000000-0005-0000-0000-0000223A0000}"/>
    <cellStyle name="20% - Accent1 2 6 7 2 4" xfId="15053" xr:uid="{00000000-0005-0000-0000-0000233A0000}"/>
    <cellStyle name="20% - Accent1 2 6 7 3" xfId="15054" xr:uid="{00000000-0005-0000-0000-0000243A0000}"/>
    <cellStyle name="20% - Accent1 2 6 7 3 2" xfId="15055" xr:uid="{00000000-0005-0000-0000-0000253A0000}"/>
    <cellStyle name="20% - Accent1 2 6 7 3 2 2" xfId="15056" xr:uid="{00000000-0005-0000-0000-0000263A0000}"/>
    <cellStyle name="20% - Accent1 2 6 7 3 2 2 2" xfId="15057" xr:uid="{00000000-0005-0000-0000-0000273A0000}"/>
    <cellStyle name="20% - Accent1 2 6 7 3 2 3" xfId="15058" xr:uid="{00000000-0005-0000-0000-0000283A0000}"/>
    <cellStyle name="20% - Accent1 2 6 7 3 3" xfId="15059" xr:uid="{00000000-0005-0000-0000-0000293A0000}"/>
    <cellStyle name="20% - Accent1 2 6 7 3 3 2" xfId="15060" xr:uid="{00000000-0005-0000-0000-00002A3A0000}"/>
    <cellStyle name="20% - Accent1 2 6 7 3 4" xfId="15061" xr:uid="{00000000-0005-0000-0000-00002B3A0000}"/>
    <cellStyle name="20% - Accent1 2 6 7 4" xfId="15062" xr:uid="{00000000-0005-0000-0000-00002C3A0000}"/>
    <cellStyle name="20% - Accent1 2 6 7 4 2" xfId="15063" xr:uid="{00000000-0005-0000-0000-00002D3A0000}"/>
    <cellStyle name="20% - Accent1 2 6 7 4 2 2" xfId="15064" xr:uid="{00000000-0005-0000-0000-00002E3A0000}"/>
    <cellStyle name="20% - Accent1 2 6 7 4 2 2 2" xfId="15065" xr:uid="{00000000-0005-0000-0000-00002F3A0000}"/>
    <cellStyle name="20% - Accent1 2 6 7 4 2 3" xfId="15066" xr:uid="{00000000-0005-0000-0000-0000303A0000}"/>
    <cellStyle name="20% - Accent1 2 6 7 4 3" xfId="15067" xr:uid="{00000000-0005-0000-0000-0000313A0000}"/>
    <cellStyle name="20% - Accent1 2 6 7 4 3 2" xfId="15068" xr:uid="{00000000-0005-0000-0000-0000323A0000}"/>
    <cellStyle name="20% - Accent1 2 6 7 4 4" xfId="15069" xr:uid="{00000000-0005-0000-0000-0000333A0000}"/>
    <cellStyle name="20% - Accent1 2 6 7 5" xfId="15070" xr:uid="{00000000-0005-0000-0000-0000343A0000}"/>
    <cellStyle name="20% - Accent1 2 6 7 5 2" xfId="15071" xr:uid="{00000000-0005-0000-0000-0000353A0000}"/>
    <cellStyle name="20% - Accent1 2 6 7 5 2 2" xfId="15072" xr:uid="{00000000-0005-0000-0000-0000363A0000}"/>
    <cellStyle name="20% - Accent1 2 6 7 5 3" xfId="15073" xr:uid="{00000000-0005-0000-0000-0000373A0000}"/>
    <cellStyle name="20% - Accent1 2 6 7 6" xfId="15074" xr:uid="{00000000-0005-0000-0000-0000383A0000}"/>
    <cellStyle name="20% - Accent1 2 6 7 6 2" xfId="15075" xr:uid="{00000000-0005-0000-0000-0000393A0000}"/>
    <cellStyle name="20% - Accent1 2 6 7 6 2 2" xfId="15076" xr:uid="{00000000-0005-0000-0000-00003A3A0000}"/>
    <cellStyle name="20% - Accent1 2 6 7 6 3" xfId="15077" xr:uid="{00000000-0005-0000-0000-00003B3A0000}"/>
    <cellStyle name="20% - Accent1 2 6 7 7" xfId="15078" xr:uid="{00000000-0005-0000-0000-00003C3A0000}"/>
    <cellStyle name="20% - Accent1 2 6 7 7 2" xfId="15079" xr:uid="{00000000-0005-0000-0000-00003D3A0000}"/>
    <cellStyle name="20% - Accent1 2 6 7 8" xfId="15080" xr:uid="{00000000-0005-0000-0000-00003E3A0000}"/>
    <cellStyle name="20% - Accent1 2 6 7 8 2" xfId="15081" xr:uid="{00000000-0005-0000-0000-00003F3A0000}"/>
    <cellStyle name="20% - Accent1 2 6 7 9" xfId="15082" xr:uid="{00000000-0005-0000-0000-0000403A0000}"/>
    <cellStyle name="20% - Accent1 2 6 8" xfId="15083" xr:uid="{00000000-0005-0000-0000-0000413A0000}"/>
    <cellStyle name="20% - Accent1 2 6 8 2" xfId="15084" xr:uid="{00000000-0005-0000-0000-0000423A0000}"/>
    <cellStyle name="20% - Accent1 2 6 8 2 2" xfId="15085" xr:uid="{00000000-0005-0000-0000-0000433A0000}"/>
    <cellStyle name="20% - Accent1 2 6 8 2 2 2" xfId="15086" xr:uid="{00000000-0005-0000-0000-0000443A0000}"/>
    <cellStyle name="20% - Accent1 2 6 8 2 3" xfId="15087" xr:uid="{00000000-0005-0000-0000-0000453A0000}"/>
    <cellStyle name="20% - Accent1 2 6 8 3" xfId="15088" xr:uid="{00000000-0005-0000-0000-0000463A0000}"/>
    <cellStyle name="20% - Accent1 2 6 8 3 2" xfId="15089" xr:uid="{00000000-0005-0000-0000-0000473A0000}"/>
    <cellStyle name="20% - Accent1 2 6 8 4" xfId="15090" xr:uid="{00000000-0005-0000-0000-0000483A0000}"/>
    <cellStyle name="20% - Accent1 2 6 9" xfId="15091" xr:uid="{00000000-0005-0000-0000-0000493A0000}"/>
    <cellStyle name="20% - Accent1 2 6 9 2" xfId="15092" xr:uid="{00000000-0005-0000-0000-00004A3A0000}"/>
    <cellStyle name="20% - Accent1 2 6 9 2 2" xfId="15093" xr:uid="{00000000-0005-0000-0000-00004B3A0000}"/>
    <cellStyle name="20% - Accent1 2 6 9 2 2 2" xfId="15094" xr:uid="{00000000-0005-0000-0000-00004C3A0000}"/>
    <cellStyle name="20% - Accent1 2 6 9 2 3" xfId="15095" xr:uid="{00000000-0005-0000-0000-00004D3A0000}"/>
    <cellStyle name="20% - Accent1 2 6 9 3" xfId="15096" xr:uid="{00000000-0005-0000-0000-00004E3A0000}"/>
    <cellStyle name="20% - Accent1 2 6 9 3 2" xfId="15097" xr:uid="{00000000-0005-0000-0000-00004F3A0000}"/>
    <cellStyle name="20% - Accent1 2 6 9 4" xfId="15098" xr:uid="{00000000-0005-0000-0000-0000503A0000}"/>
    <cellStyle name="20% - Accent1 2 7" xfId="15099" xr:uid="{00000000-0005-0000-0000-0000513A0000}"/>
    <cellStyle name="20% - Accent1 2 7 10" xfId="15100" xr:uid="{00000000-0005-0000-0000-0000523A0000}"/>
    <cellStyle name="20% - Accent1 2 7 10 2" xfId="15101" xr:uid="{00000000-0005-0000-0000-0000533A0000}"/>
    <cellStyle name="20% - Accent1 2 7 10 2 2" xfId="15102" xr:uid="{00000000-0005-0000-0000-0000543A0000}"/>
    <cellStyle name="20% - Accent1 2 7 10 3" xfId="15103" xr:uid="{00000000-0005-0000-0000-0000553A0000}"/>
    <cellStyle name="20% - Accent1 2 7 11" xfId="15104" xr:uid="{00000000-0005-0000-0000-0000563A0000}"/>
    <cellStyle name="20% - Accent1 2 7 11 2" xfId="15105" xr:uid="{00000000-0005-0000-0000-0000573A0000}"/>
    <cellStyle name="20% - Accent1 2 7 11 2 2" xfId="15106" xr:uid="{00000000-0005-0000-0000-0000583A0000}"/>
    <cellStyle name="20% - Accent1 2 7 11 3" xfId="15107" xr:uid="{00000000-0005-0000-0000-0000593A0000}"/>
    <cellStyle name="20% - Accent1 2 7 12" xfId="15108" xr:uid="{00000000-0005-0000-0000-00005A3A0000}"/>
    <cellStyle name="20% - Accent1 2 7 12 2" xfId="15109" xr:uid="{00000000-0005-0000-0000-00005B3A0000}"/>
    <cellStyle name="20% - Accent1 2 7 13" xfId="15110" xr:uid="{00000000-0005-0000-0000-00005C3A0000}"/>
    <cellStyle name="20% - Accent1 2 7 13 2" xfId="15111" xr:uid="{00000000-0005-0000-0000-00005D3A0000}"/>
    <cellStyle name="20% - Accent1 2 7 14" xfId="15112" xr:uid="{00000000-0005-0000-0000-00005E3A0000}"/>
    <cellStyle name="20% - Accent1 2 7 2" xfId="15113" xr:uid="{00000000-0005-0000-0000-00005F3A0000}"/>
    <cellStyle name="20% - Accent1 2 7 2 10" xfId="15114" xr:uid="{00000000-0005-0000-0000-0000603A0000}"/>
    <cellStyle name="20% - Accent1 2 7 2 10 2" xfId="15115" xr:uid="{00000000-0005-0000-0000-0000613A0000}"/>
    <cellStyle name="20% - Accent1 2 7 2 11" xfId="15116" xr:uid="{00000000-0005-0000-0000-0000623A0000}"/>
    <cellStyle name="20% - Accent1 2 7 2 2" xfId="15117" xr:uid="{00000000-0005-0000-0000-0000633A0000}"/>
    <cellStyle name="20% - Accent1 2 7 2 2 2" xfId="15118" xr:uid="{00000000-0005-0000-0000-0000643A0000}"/>
    <cellStyle name="20% - Accent1 2 7 2 2 2 2" xfId="15119" xr:uid="{00000000-0005-0000-0000-0000653A0000}"/>
    <cellStyle name="20% - Accent1 2 7 2 2 2 2 2" xfId="15120" xr:uid="{00000000-0005-0000-0000-0000663A0000}"/>
    <cellStyle name="20% - Accent1 2 7 2 2 2 2 2 2" xfId="15121" xr:uid="{00000000-0005-0000-0000-0000673A0000}"/>
    <cellStyle name="20% - Accent1 2 7 2 2 2 2 3" xfId="15122" xr:uid="{00000000-0005-0000-0000-0000683A0000}"/>
    <cellStyle name="20% - Accent1 2 7 2 2 2 3" xfId="15123" xr:uid="{00000000-0005-0000-0000-0000693A0000}"/>
    <cellStyle name="20% - Accent1 2 7 2 2 2 3 2" xfId="15124" xr:uid="{00000000-0005-0000-0000-00006A3A0000}"/>
    <cellStyle name="20% - Accent1 2 7 2 2 2 4" xfId="15125" xr:uid="{00000000-0005-0000-0000-00006B3A0000}"/>
    <cellStyle name="20% - Accent1 2 7 2 2 3" xfId="15126" xr:uid="{00000000-0005-0000-0000-00006C3A0000}"/>
    <cellStyle name="20% - Accent1 2 7 2 2 3 2" xfId="15127" xr:uid="{00000000-0005-0000-0000-00006D3A0000}"/>
    <cellStyle name="20% - Accent1 2 7 2 2 3 2 2" xfId="15128" xr:uid="{00000000-0005-0000-0000-00006E3A0000}"/>
    <cellStyle name="20% - Accent1 2 7 2 2 3 2 2 2" xfId="15129" xr:uid="{00000000-0005-0000-0000-00006F3A0000}"/>
    <cellStyle name="20% - Accent1 2 7 2 2 3 2 3" xfId="15130" xr:uid="{00000000-0005-0000-0000-0000703A0000}"/>
    <cellStyle name="20% - Accent1 2 7 2 2 3 3" xfId="15131" xr:uid="{00000000-0005-0000-0000-0000713A0000}"/>
    <cellStyle name="20% - Accent1 2 7 2 2 3 3 2" xfId="15132" xr:uid="{00000000-0005-0000-0000-0000723A0000}"/>
    <cellStyle name="20% - Accent1 2 7 2 2 3 4" xfId="15133" xr:uid="{00000000-0005-0000-0000-0000733A0000}"/>
    <cellStyle name="20% - Accent1 2 7 2 2 4" xfId="15134" xr:uid="{00000000-0005-0000-0000-0000743A0000}"/>
    <cellStyle name="20% - Accent1 2 7 2 2 4 2" xfId="15135" xr:uid="{00000000-0005-0000-0000-0000753A0000}"/>
    <cellStyle name="20% - Accent1 2 7 2 2 4 2 2" xfId="15136" xr:uid="{00000000-0005-0000-0000-0000763A0000}"/>
    <cellStyle name="20% - Accent1 2 7 2 2 4 2 2 2" xfId="15137" xr:uid="{00000000-0005-0000-0000-0000773A0000}"/>
    <cellStyle name="20% - Accent1 2 7 2 2 4 2 3" xfId="15138" xr:uid="{00000000-0005-0000-0000-0000783A0000}"/>
    <cellStyle name="20% - Accent1 2 7 2 2 4 3" xfId="15139" xr:uid="{00000000-0005-0000-0000-0000793A0000}"/>
    <cellStyle name="20% - Accent1 2 7 2 2 4 3 2" xfId="15140" xr:uid="{00000000-0005-0000-0000-00007A3A0000}"/>
    <cellStyle name="20% - Accent1 2 7 2 2 4 4" xfId="15141" xr:uid="{00000000-0005-0000-0000-00007B3A0000}"/>
    <cellStyle name="20% - Accent1 2 7 2 2 5" xfId="15142" xr:uid="{00000000-0005-0000-0000-00007C3A0000}"/>
    <cellStyle name="20% - Accent1 2 7 2 2 5 2" xfId="15143" xr:uid="{00000000-0005-0000-0000-00007D3A0000}"/>
    <cellStyle name="20% - Accent1 2 7 2 2 5 2 2" xfId="15144" xr:uid="{00000000-0005-0000-0000-00007E3A0000}"/>
    <cellStyle name="20% - Accent1 2 7 2 2 5 3" xfId="15145" xr:uid="{00000000-0005-0000-0000-00007F3A0000}"/>
    <cellStyle name="20% - Accent1 2 7 2 2 6" xfId="15146" xr:uid="{00000000-0005-0000-0000-0000803A0000}"/>
    <cellStyle name="20% - Accent1 2 7 2 2 6 2" xfId="15147" xr:uid="{00000000-0005-0000-0000-0000813A0000}"/>
    <cellStyle name="20% - Accent1 2 7 2 2 6 2 2" xfId="15148" xr:uid="{00000000-0005-0000-0000-0000823A0000}"/>
    <cellStyle name="20% - Accent1 2 7 2 2 6 3" xfId="15149" xr:uid="{00000000-0005-0000-0000-0000833A0000}"/>
    <cellStyle name="20% - Accent1 2 7 2 2 7" xfId="15150" xr:uid="{00000000-0005-0000-0000-0000843A0000}"/>
    <cellStyle name="20% - Accent1 2 7 2 2 7 2" xfId="15151" xr:uid="{00000000-0005-0000-0000-0000853A0000}"/>
    <cellStyle name="20% - Accent1 2 7 2 2 8" xfId="15152" xr:uid="{00000000-0005-0000-0000-0000863A0000}"/>
    <cellStyle name="20% - Accent1 2 7 2 2 8 2" xfId="15153" xr:uid="{00000000-0005-0000-0000-0000873A0000}"/>
    <cellStyle name="20% - Accent1 2 7 2 2 9" xfId="15154" xr:uid="{00000000-0005-0000-0000-0000883A0000}"/>
    <cellStyle name="20% - Accent1 2 7 2 3" xfId="15155" xr:uid="{00000000-0005-0000-0000-0000893A0000}"/>
    <cellStyle name="20% - Accent1 2 7 2 3 2" xfId="15156" xr:uid="{00000000-0005-0000-0000-00008A3A0000}"/>
    <cellStyle name="20% - Accent1 2 7 2 3 2 2" xfId="15157" xr:uid="{00000000-0005-0000-0000-00008B3A0000}"/>
    <cellStyle name="20% - Accent1 2 7 2 3 2 2 2" xfId="15158" xr:uid="{00000000-0005-0000-0000-00008C3A0000}"/>
    <cellStyle name="20% - Accent1 2 7 2 3 2 2 2 2" xfId="15159" xr:uid="{00000000-0005-0000-0000-00008D3A0000}"/>
    <cellStyle name="20% - Accent1 2 7 2 3 2 2 3" xfId="15160" xr:uid="{00000000-0005-0000-0000-00008E3A0000}"/>
    <cellStyle name="20% - Accent1 2 7 2 3 2 3" xfId="15161" xr:uid="{00000000-0005-0000-0000-00008F3A0000}"/>
    <cellStyle name="20% - Accent1 2 7 2 3 2 3 2" xfId="15162" xr:uid="{00000000-0005-0000-0000-0000903A0000}"/>
    <cellStyle name="20% - Accent1 2 7 2 3 2 4" xfId="15163" xr:uid="{00000000-0005-0000-0000-0000913A0000}"/>
    <cellStyle name="20% - Accent1 2 7 2 3 3" xfId="15164" xr:uid="{00000000-0005-0000-0000-0000923A0000}"/>
    <cellStyle name="20% - Accent1 2 7 2 3 3 2" xfId="15165" xr:uid="{00000000-0005-0000-0000-0000933A0000}"/>
    <cellStyle name="20% - Accent1 2 7 2 3 3 2 2" xfId="15166" xr:uid="{00000000-0005-0000-0000-0000943A0000}"/>
    <cellStyle name="20% - Accent1 2 7 2 3 3 2 2 2" xfId="15167" xr:uid="{00000000-0005-0000-0000-0000953A0000}"/>
    <cellStyle name="20% - Accent1 2 7 2 3 3 2 3" xfId="15168" xr:uid="{00000000-0005-0000-0000-0000963A0000}"/>
    <cellStyle name="20% - Accent1 2 7 2 3 3 3" xfId="15169" xr:uid="{00000000-0005-0000-0000-0000973A0000}"/>
    <cellStyle name="20% - Accent1 2 7 2 3 3 3 2" xfId="15170" xr:uid="{00000000-0005-0000-0000-0000983A0000}"/>
    <cellStyle name="20% - Accent1 2 7 2 3 3 4" xfId="15171" xr:uid="{00000000-0005-0000-0000-0000993A0000}"/>
    <cellStyle name="20% - Accent1 2 7 2 3 4" xfId="15172" xr:uid="{00000000-0005-0000-0000-00009A3A0000}"/>
    <cellStyle name="20% - Accent1 2 7 2 3 4 2" xfId="15173" xr:uid="{00000000-0005-0000-0000-00009B3A0000}"/>
    <cellStyle name="20% - Accent1 2 7 2 3 4 2 2" xfId="15174" xr:uid="{00000000-0005-0000-0000-00009C3A0000}"/>
    <cellStyle name="20% - Accent1 2 7 2 3 4 2 2 2" xfId="15175" xr:uid="{00000000-0005-0000-0000-00009D3A0000}"/>
    <cellStyle name="20% - Accent1 2 7 2 3 4 2 3" xfId="15176" xr:uid="{00000000-0005-0000-0000-00009E3A0000}"/>
    <cellStyle name="20% - Accent1 2 7 2 3 4 3" xfId="15177" xr:uid="{00000000-0005-0000-0000-00009F3A0000}"/>
    <cellStyle name="20% - Accent1 2 7 2 3 4 3 2" xfId="15178" xr:uid="{00000000-0005-0000-0000-0000A03A0000}"/>
    <cellStyle name="20% - Accent1 2 7 2 3 4 4" xfId="15179" xr:uid="{00000000-0005-0000-0000-0000A13A0000}"/>
    <cellStyle name="20% - Accent1 2 7 2 3 5" xfId="15180" xr:uid="{00000000-0005-0000-0000-0000A23A0000}"/>
    <cellStyle name="20% - Accent1 2 7 2 3 5 2" xfId="15181" xr:uid="{00000000-0005-0000-0000-0000A33A0000}"/>
    <cellStyle name="20% - Accent1 2 7 2 3 5 2 2" xfId="15182" xr:uid="{00000000-0005-0000-0000-0000A43A0000}"/>
    <cellStyle name="20% - Accent1 2 7 2 3 5 3" xfId="15183" xr:uid="{00000000-0005-0000-0000-0000A53A0000}"/>
    <cellStyle name="20% - Accent1 2 7 2 3 6" xfId="15184" xr:uid="{00000000-0005-0000-0000-0000A63A0000}"/>
    <cellStyle name="20% - Accent1 2 7 2 3 6 2" xfId="15185" xr:uid="{00000000-0005-0000-0000-0000A73A0000}"/>
    <cellStyle name="20% - Accent1 2 7 2 3 6 2 2" xfId="15186" xr:uid="{00000000-0005-0000-0000-0000A83A0000}"/>
    <cellStyle name="20% - Accent1 2 7 2 3 6 3" xfId="15187" xr:uid="{00000000-0005-0000-0000-0000A93A0000}"/>
    <cellStyle name="20% - Accent1 2 7 2 3 7" xfId="15188" xr:uid="{00000000-0005-0000-0000-0000AA3A0000}"/>
    <cellStyle name="20% - Accent1 2 7 2 3 7 2" xfId="15189" xr:uid="{00000000-0005-0000-0000-0000AB3A0000}"/>
    <cellStyle name="20% - Accent1 2 7 2 3 8" xfId="15190" xr:uid="{00000000-0005-0000-0000-0000AC3A0000}"/>
    <cellStyle name="20% - Accent1 2 7 2 3 8 2" xfId="15191" xr:uid="{00000000-0005-0000-0000-0000AD3A0000}"/>
    <cellStyle name="20% - Accent1 2 7 2 3 9" xfId="15192" xr:uid="{00000000-0005-0000-0000-0000AE3A0000}"/>
    <cellStyle name="20% - Accent1 2 7 2 4" xfId="15193" xr:uid="{00000000-0005-0000-0000-0000AF3A0000}"/>
    <cellStyle name="20% - Accent1 2 7 2 4 2" xfId="15194" xr:uid="{00000000-0005-0000-0000-0000B03A0000}"/>
    <cellStyle name="20% - Accent1 2 7 2 4 2 2" xfId="15195" xr:uid="{00000000-0005-0000-0000-0000B13A0000}"/>
    <cellStyle name="20% - Accent1 2 7 2 4 2 2 2" xfId="15196" xr:uid="{00000000-0005-0000-0000-0000B23A0000}"/>
    <cellStyle name="20% - Accent1 2 7 2 4 2 3" xfId="15197" xr:uid="{00000000-0005-0000-0000-0000B33A0000}"/>
    <cellStyle name="20% - Accent1 2 7 2 4 3" xfId="15198" xr:uid="{00000000-0005-0000-0000-0000B43A0000}"/>
    <cellStyle name="20% - Accent1 2 7 2 4 3 2" xfId="15199" xr:uid="{00000000-0005-0000-0000-0000B53A0000}"/>
    <cellStyle name="20% - Accent1 2 7 2 4 4" xfId="15200" xr:uid="{00000000-0005-0000-0000-0000B63A0000}"/>
    <cellStyle name="20% - Accent1 2 7 2 5" xfId="15201" xr:uid="{00000000-0005-0000-0000-0000B73A0000}"/>
    <cellStyle name="20% - Accent1 2 7 2 5 2" xfId="15202" xr:uid="{00000000-0005-0000-0000-0000B83A0000}"/>
    <cellStyle name="20% - Accent1 2 7 2 5 2 2" xfId="15203" xr:uid="{00000000-0005-0000-0000-0000B93A0000}"/>
    <cellStyle name="20% - Accent1 2 7 2 5 2 2 2" xfId="15204" xr:uid="{00000000-0005-0000-0000-0000BA3A0000}"/>
    <cellStyle name="20% - Accent1 2 7 2 5 2 3" xfId="15205" xr:uid="{00000000-0005-0000-0000-0000BB3A0000}"/>
    <cellStyle name="20% - Accent1 2 7 2 5 3" xfId="15206" xr:uid="{00000000-0005-0000-0000-0000BC3A0000}"/>
    <cellStyle name="20% - Accent1 2 7 2 5 3 2" xfId="15207" xr:uid="{00000000-0005-0000-0000-0000BD3A0000}"/>
    <cellStyle name="20% - Accent1 2 7 2 5 4" xfId="15208" xr:uid="{00000000-0005-0000-0000-0000BE3A0000}"/>
    <cellStyle name="20% - Accent1 2 7 2 6" xfId="15209" xr:uid="{00000000-0005-0000-0000-0000BF3A0000}"/>
    <cellStyle name="20% - Accent1 2 7 2 6 2" xfId="15210" xr:uid="{00000000-0005-0000-0000-0000C03A0000}"/>
    <cellStyle name="20% - Accent1 2 7 2 6 2 2" xfId="15211" xr:uid="{00000000-0005-0000-0000-0000C13A0000}"/>
    <cellStyle name="20% - Accent1 2 7 2 6 2 2 2" xfId="15212" xr:uid="{00000000-0005-0000-0000-0000C23A0000}"/>
    <cellStyle name="20% - Accent1 2 7 2 6 2 3" xfId="15213" xr:uid="{00000000-0005-0000-0000-0000C33A0000}"/>
    <cellStyle name="20% - Accent1 2 7 2 6 3" xfId="15214" xr:uid="{00000000-0005-0000-0000-0000C43A0000}"/>
    <cellStyle name="20% - Accent1 2 7 2 6 3 2" xfId="15215" xr:uid="{00000000-0005-0000-0000-0000C53A0000}"/>
    <cellStyle name="20% - Accent1 2 7 2 6 4" xfId="15216" xr:uid="{00000000-0005-0000-0000-0000C63A0000}"/>
    <cellStyle name="20% - Accent1 2 7 2 7" xfId="15217" xr:uid="{00000000-0005-0000-0000-0000C73A0000}"/>
    <cellStyle name="20% - Accent1 2 7 2 7 2" xfId="15218" xr:uid="{00000000-0005-0000-0000-0000C83A0000}"/>
    <cellStyle name="20% - Accent1 2 7 2 7 2 2" xfId="15219" xr:uid="{00000000-0005-0000-0000-0000C93A0000}"/>
    <cellStyle name="20% - Accent1 2 7 2 7 3" xfId="15220" xr:uid="{00000000-0005-0000-0000-0000CA3A0000}"/>
    <cellStyle name="20% - Accent1 2 7 2 8" xfId="15221" xr:uid="{00000000-0005-0000-0000-0000CB3A0000}"/>
    <cellStyle name="20% - Accent1 2 7 2 8 2" xfId="15222" xr:uid="{00000000-0005-0000-0000-0000CC3A0000}"/>
    <cellStyle name="20% - Accent1 2 7 2 8 2 2" xfId="15223" xr:uid="{00000000-0005-0000-0000-0000CD3A0000}"/>
    <cellStyle name="20% - Accent1 2 7 2 8 3" xfId="15224" xr:uid="{00000000-0005-0000-0000-0000CE3A0000}"/>
    <cellStyle name="20% - Accent1 2 7 2 9" xfId="15225" xr:uid="{00000000-0005-0000-0000-0000CF3A0000}"/>
    <cellStyle name="20% - Accent1 2 7 2 9 2" xfId="15226" xr:uid="{00000000-0005-0000-0000-0000D03A0000}"/>
    <cellStyle name="20% - Accent1 2 7 3" xfId="15227" xr:uid="{00000000-0005-0000-0000-0000D13A0000}"/>
    <cellStyle name="20% - Accent1 2 7 3 10" xfId="15228" xr:uid="{00000000-0005-0000-0000-0000D23A0000}"/>
    <cellStyle name="20% - Accent1 2 7 3 10 2" xfId="15229" xr:uid="{00000000-0005-0000-0000-0000D33A0000}"/>
    <cellStyle name="20% - Accent1 2 7 3 11" xfId="15230" xr:uid="{00000000-0005-0000-0000-0000D43A0000}"/>
    <cellStyle name="20% - Accent1 2 7 3 2" xfId="15231" xr:uid="{00000000-0005-0000-0000-0000D53A0000}"/>
    <cellStyle name="20% - Accent1 2 7 3 2 2" xfId="15232" xr:uid="{00000000-0005-0000-0000-0000D63A0000}"/>
    <cellStyle name="20% - Accent1 2 7 3 2 2 2" xfId="15233" xr:uid="{00000000-0005-0000-0000-0000D73A0000}"/>
    <cellStyle name="20% - Accent1 2 7 3 2 2 2 2" xfId="15234" xr:uid="{00000000-0005-0000-0000-0000D83A0000}"/>
    <cellStyle name="20% - Accent1 2 7 3 2 2 2 2 2" xfId="15235" xr:uid="{00000000-0005-0000-0000-0000D93A0000}"/>
    <cellStyle name="20% - Accent1 2 7 3 2 2 2 3" xfId="15236" xr:uid="{00000000-0005-0000-0000-0000DA3A0000}"/>
    <cellStyle name="20% - Accent1 2 7 3 2 2 3" xfId="15237" xr:uid="{00000000-0005-0000-0000-0000DB3A0000}"/>
    <cellStyle name="20% - Accent1 2 7 3 2 2 3 2" xfId="15238" xr:uid="{00000000-0005-0000-0000-0000DC3A0000}"/>
    <cellStyle name="20% - Accent1 2 7 3 2 2 4" xfId="15239" xr:uid="{00000000-0005-0000-0000-0000DD3A0000}"/>
    <cellStyle name="20% - Accent1 2 7 3 2 3" xfId="15240" xr:uid="{00000000-0005-0000-0000-0000DE3A0000}"/>
    <cellStyle name="20% - Accent1 2 7 3 2 3 2" xfId="15241" xr:uid="{00000000-0005-0000-0000-0000DF3A0000}"/>
    <cellStyle name="20% - Accent1 2 7 3 2 3 2 2" xfId="15242" xr:uid="{00000000-0005-0000-0000-0000E03A0000}"/>
    <cellStyle name="20% - Accent1 2 7 3 2 3 2 2 2" xfId="15243" xr:uid="{00000000-0005-0000-0000-0000E13A0000}"/>
    <cellStyle name="20% - Accent1 2 7 3 2 3 2 3" xfId="15244" xr:uid="{00000000-0005-0000-0000-0000E23A0000}"/>
    <cellStyle name="20% - Accent1 2 7 3 2 3 3" xfId="15245" xr:uid="{00000000-0005-0000-0000-0000E33A0000}"/>
    <cellStyle name="20% - Accent1 2 7 3 2 3 3 2" xfId="15246" xr:uid="{00000000-0005-0000-0000-0000E43A0000}"/>
    <cellStyle name="20% - Accent1 2 7 3 2 3 4" xfId="15247" xr:uid="{00000000-0005-0000-0000-0000E53A0000}"/>
    <cellStyle name="20% - Accent1 2 7 3 2 4" xfId="15248" xr:uid="{00000000-0005-0000-0000-0000E63A0000}"/>
    <cellStyle name="20% - Accent1 2 7 3 2 4 2" xfId="15249" xr:uid="{00000000-0005-0000-0000-0000E73A0000}"/>
    <cellStyle name="20% - Accent1 2 7 3 2 4 2 2" xfId="15250" xr:uid="{00000000-0005-0000-0000-0000E83A0000}"/>
    <cellStyle name="20% - Accent1 2 7 3 2 4 2 2 2" xfId="15251" xr:uid="{00000000-0005-0000-0000-0000E93A0000}"/>
    <cellStyle name="20% - Accent1 2 7 3 2 4 2 3" xfId="15252" xr:uid="{00000000-0005-0000-0000-0000EA3A0000}"/>
    <cellStyle name="20% - Accent1 2 7 3 2 4 3" xfId="15253" xr:uid="{00000000-0005-0000-0000-0000EB3A0000}"/>
    <cellStyle name="20% - Accent1 2 7 3 2 4 3 2" xfId="15254" xr:uid="{00000000-0005-0000-0000-0000EC3A0000}"/>
    <cellStyle name="20% - Accent1 2 7 3 2 4 4" xfId="15255" xr:uid="{00000000-0005-0000-0000-0000ED3A0000}"/>
    <cellStyle name="20% - Accent1 2 7 3 2 5" xfId="15256" xr:uid="{00000000-0005-0000-0000-0000EE3A0000}"/>
    <cellStyle name="20% - Accent1 2 7 3 2 5 2" xfId="15257" xr:uid="{00000000-0005-0000-0000-0000EF3A0000}"/>
    <cellStyle name="20% - Accent1 2 7 3 2 5 2 2" xfId="15258" xr:uid="{00000000-0005-0000-0000-0000F03A0000}"/>
    <cellStyle name="20% - Accent1 2 7 3 2 5 3" xfId="15259" xr:uid="{00000000-0005-0000-0000-0000F13A0000}"/>
    <cellStyle name="20% - Accent1 2 7 3 2 6" xfId="15260" xr:uid="{00000000-0005-0000-0000-0000F23A0000}"/>
    <cellStyle name="20% - Accent1 2 7 3 2 6 2" xfId="15261" xr:uid="{00000000-0005-0000-0000-0000F33A0000}"/>
    <cellStyle name="20% - Accent1 2 7 3 2 6 2 2" xfId="15262" xr:uid="{00000000-0005-0000-0000-0000F43A0000}"/>
    <cellStyle name="20% - Accent1 2 7 3 2 6 3" xfId="15263" xr:uid="{00000000-0005-0000-0000-0000F53A0000}"/>
    <cellStyle name="20% - Accent1 2 7 3 2 7" xfId="15264" xr:uid="{00000000-0005-0000-0000-0000F63A0000}"/>
    <cellStyle name="20% - Accent1 2 7 3 2 7 2" xfId="15265" xr:uid="{00000000-0005-0000-0000-0000F73A0000}"/>
    <cellStyle name="20% - Accent1 2 7 3 2 8" xfId="15266" xr:uid="{00000000-0005-0000-0000-0000F83A0000}"/>
    <cellStyle name="20% - Accent1 2 7 3 2 8 2" xfId="15267" xr:uid="{00000000-0005-0000-0000-0000F93A0000}"/>
    <cellStyle name="20% - Accent1 2 7 3 2 9" xfId="15268" xr:uid="{00000000-0005-0000-0000-0000FA3A0000}"/>
    <cellStyle name="20% - Accent1 2 7 3 3" xfId="15269" xr:uid="{00000000-0005-0000-0000-0000FB3A0000}"/>
    <cellStyle name="20% - Accent1 2 7 3 3 2" xfId="15270" xr:uid="{00000000-0005-0000-0000-0000FC3A0000}"/>
    <cellStyle name="20% - Accent1 2 7 3 3 2 2" xfId="15271" xr:uid="{00000000-0005-0000-0000-0000FD3A0000}"/>
    <cellStyle name="20% - Accent1 2 7 3 3 2 2 2" xfId="15272" xr:uid="{00000000-0005-0000-0000-0000FE3A0000}"/>
    <cellStyle name="20% - Accent1 2 7 3 3 2 2 2 2" xfId="15273" xr:uid="{00000000-0005-0000-0000-0000FF3A0000}"/>
    <cellStyle name="20% - Accent1 2 7 3 3 2 2 3" xfId="15274" xr:uid="{00000000-0005-0000-0000-0000003B0000}"/>
    <cellStyle name="20% - Accent1 2 7 3 3 2 3" xfId="15275" xr:uid="{00000000-0005-0000-0000-0000013B0000}"/>
    <cellStyle name="20% - Accent1 2 7 3 3 2 3 2" xfId="15276" xr:uid="{00000000-0005-0000-0000-0000023B0000}"/>
    <cellStyle name="20% - Accent1 2 7 3 3 2 4" xfId="15277" xr:uid="{00000000-0005-0000-0000-0000033B0000}"/>
    <cellStyle name="20% - Accent1 2 7 3 3 3" xfId="15278" xr:uid="{00000000-0005-0000-0000-0000043B0000}"/>
    <cellStyle name="20% - Accent1 2 7 3 3 3 2" xfId="15279" xr:uid="{00000000-0005-0000-0000-0000053B0000}"/>
    <cellStyle name="20% - Accent1 2 7 3 3 3 2 2" xfId="15280" xr:uid="{00000000-0005-0000-0000-0000063B0000}"/>
    <cellStyle name="20% - Accent1 2 7 3 3 3 2 2 2" xfId="15281" xr:uid="{00000000-0005-0000-0000-0000073B0000}"/>
    <cellStyle name="20% - Accent1 2 7 3 3 3 2 3" xfId="15282" xr:uid="{00000000-0005-0000-0000-0000083B0000}"/>
    <cellStyle name="20% - Accent1 2 7 3 3 3 3" xfId="15283" xr:uid="{00000000-0005-0000-0000-0000093B0000}"/>
    <cellStyle name="20% - Accent1 2 7 3 3 3 3 2" xfId="15284" xr:uid="{00000000-0005-0000-0000-00000A3B0000}"/>
    <cellStyle name="20% - Accent1 2 7 3 3 3 4" xfId="15285" xr:uid="{00000000-0005-0000-0000-00000B3B0000}"/>
    <cellStyle name="20% - Accent1 2 7 3 3 4" xfId="15286" xr:uid="{00000000-0005-0000-0000-00000C3B0000}"/>
    <cellStyle name="20% - Accent1 2 7 3 3 4 2" xfId="15287" xr:uid="{00000000-0005-0000-0000-00000D3B0000}"/>
    <cellStyle name="20% - Accent1 2 7 3 3 4 2 2" xfId="15288" xr:uid="{00000000-0005-0000-0000-00000E3B0000}"/>
    <cellStyle name="20% - Accent1 2 7 3 3 4 2 2 2" xfId="15289" xr:uid="{00000000-0005-0000-0000-00000F3B0000}"/>
    <cellStyle name="20% - Accent1 2 7 3 3 4 2 3" xfId="15290" xr:uid="{00000000-0005-0000-0000-0000103B0000}"/>
    <cellStyle name="20% - Accent1 2 7 3 3 4 3" xfId="15291" xr:uid="{00000000-0005-0000-0000-0000113B0000}"/>
    <cellStyle name="20% - Accent1 2 7 3 3 4 3 2" xfId="15292" xr:uid="{00000000-0005-0000-0000-0000123B0000}"/>
    <cellStyle name="20% - Accent1 2 7 3 3 4 4" xfId="15293" xr:uid="{00000000-0005-0000-0000-0000133B0000}"/>
    <cellStyle name="20% - Accent1 2 7 3 3 5" xfId="15294" xr:uid="{00000000-0005-0000-0000-0000143B0000}"/>
    <cellStyle name="20% - Accent1 2 7 3 3 5 2" xfId="15295" xr:uid="{00000000-0005-0000-0000-0000153B0000}"/>
    <cellStyle name="20% - Accent1 2 7 3 3 5 2 2" xfId="15296" xr:uid="{00000000-0005-0000-0000-0000163B0000}"/>
    <cellStyle name="20% - Accent1 2 7 3 3 5 3" xfId="15297" xr:uid="{00000000-0005-0000-0000-0000173B0000}"/>
    <cellStyle name="20% - Accent1 2 7 3 3 6" xfId="15298" xr:uid="{00000000-0005-0000-0000-0000183B0000}"/>
    <cellStyle name="20% - Accent1 2 7 3 3 6 2" xfId="15299" xr:uid="{00000000-0005-0000-0000-0000193B0000}"/>
    <cellStyle name="20% - Accent1 2 7 3 3 6 2 2" xfId="15300" xr:uid="{00000000-0005-0000-0000-00001A3B0000}"/>
    <cellStyle name="20% - Accent1 2 7 3 3 6 3" xfId="15301" xr:uid="{00000000-0005-0000-0000-00001B3B0000}"/>
    <cellStyle name="20% - Accent1 2 7 3 3 7" xfId="15302" xr:uid="{00000000-0005-0000-0000-00001C3B0000}"/>
    <cellStyle name="20% - Accent1 2 7 3 3 7 2" xfId="15303" xr:uid="{00000000-0005-0000-0000-00001D3B0000}"/>
    <cellStyle name="20% - Accent1 2 7 3 3 8" xfId="15304" xr:uid="{00000000-0005-0000-0000-00001E3B0000}"/>
    <cellStyle name="20% - Accent1 2 7 3 3 8 2" xfId="15305" xr:uid="{00000000-0005-0000-0000-00001F3B0000}"/>
    <cellStyle name="20% - Accent1 2 7 3 3 9" xfId="15306" xr:uid="{00000000-0005-0000-0000-0000203B0000}"/>
    <cellStyle name="20% - Accent1 2 7 3 4" xfId="15307" xr:uid="{00000000-0005-0000-0000-0000213B0000}"/>
    <cellStyle name="20% - Accent1 2 7 3 4 2" xfId="15308" xr:uid="{00000000-0005-0000-0000-0000223B0000}"/>
    <cellStyle name="20% - Accent1 2 7 3 4 2 2" xfId="15309" xr:uid="{00000000-0005-0000-0000-0000233B0000}"/>
    <cellStyle name="20% - Accent1 2 7 3 4 2 2 2" xfId="15310" xr:uid="{00000000-0005-0000-0000-0000243B0000}"/>
    <cellStyle name="20% - Accent1 2 7 3 4 2 3" xfId="15311" xr:uid="{00000000-0005-0000-0000-0000253B0000}"/>
    <cellStyle name="20% - Accent1 2 7 3 4 3" xfId="15312" xr:uid="{00000000-0005-0000-0000-0000263B0000}"/>
    <cellStyle name="20% - Accent1 2 7 3 4 3 2" xfId="15313" xr:uid="{00000000-0005-0000-0000-0000273B0000}"/>
    <cellStyle name="20% - Accent1 2 7 3 4 4" xfId="15314" xr:uid="{00000000-0005-0000-0000-0000283B0000}"/>
    <cellStyle name="20% - Accent1 2 7 3 5" xfId="15315" xr:uid="{00000000-0005-0000-0000-0000293B0000}"/>
    <cellStyle name="20% - Accent1 2 7 3 5 2" xfId="15316" xr:uid="{00000000-0005-0000-0000-00002A3B0000}"/>
    <cellStyle name="20% - Accent1 2 7 3 5 2 2" xfId="15317" xr:uid="{00000000-0005-0000-0000-00002B3B0000}"/>
    <cellStyle name="20% - Accent1 2 7 3 5 2 2 2" xfId="15318" xr:uid="{00000000-0005-0000-0000-00002C3B0000}"/>
    <cellStyle name="20% - Accent1 2 7 3 5 2 3" xfId="15319" xr:uid="{00000000-0005-0000-0000-00002D3B0000}"/>
    <cellStyle name="20% - Accent1 2 7 3 5 3" xfId="15320" xr:uid="{00000000-0005-0000-0000-00002E3B0000}"/>
    <cellStyle name="20% - Accent1 2 7 3 5 3 2" xfId="15321" xr:uid="{00000000-0005-0000-0000-00002F3B0000}"/>
    <cellStyle name="20% - Accent1 2 7 3 5 4" xfId="15322" xr:uid="{00000000-0005-0000-0000-0000303B0000}"/>
    <cellStyle name="20% - Accent1 2 7 3 6" xfId="15323" xr:uid="{00000000-0005-0000-0000-0000313B0000}"/>
    <cellStyle name="20% - Accent1 2 7 3 6 2" xfId="15324" xr:uid="{00000000-0005-0000-0000-0000323B0000}"/>
    <cellStyle name="20% - Accent1 2 7 3 6 2 2" xfId="15325" xr:uid="{00000000-0005-0000-0000-0000333B0000}"/>
    <cellStyle name="20% - Accent1 2 7 3 6 2 2 2" xfId="15326" xr:uid="{00000000-0005-0000-0000-0000343B0000}"/>
    <cellStyle name="20% - Accent1 2 7 3 6 2 3" xfId="15327" xr:uid="{00000000-0005-0000-0000-0000353B0000}"/>
    <cellStyle name="20% - Accent1 2 7 3 6 3" xfId="15328" xr:uid="{00000000-0005-0000-0000-0000363B0000}"/>
    <cellStyle name="20% - Accent1 2 7 3 6 3 2" xfId="15329" xr:uid="{00000000-0005-0000-0000-0000373B0000}"/>
    <cellStyle name="20% - Accent1 2 7 3 6 4" xfId="15330" xr:uid="{00000000-0005-0000-0000-0000383B0000}"/>
    <cellStyle name="20% - Accent1 2 7 3 7" xfId="15331" xr:uid="{00000000-0005-0000-0000-0000393B0000}"/>
    <cellStyle name="20% - Accent1 2 7 3 7 2" xfId="15332" xr:uid="{00000000-0005-0000-0000-00003A3B0000}"/>
    <cellStyle name="20% - Accent1 2 7 3 7 2 2" xfId="15333" xr:uid="{00000000-0005-0000-0000-00003B3B0000}"/>
    <cellStyle name="20% - Accent1 2 7 3 7 3" xfId="15334" xr:uid="{00000000-0005-0000-0000-00003C3B0000}"/>
    <cellStyle name="20% - Accent1 2 7 3 8" xfId="15335" xr:uid="{00000000-0005-0000-0000-00003D3B0000}"/>
    <cellStyle name="20% - Accent1 2 7 3 8 2" xfId="15336" xr:uid="{00000000-0005-0000-0000-00003E3B0000}"/>
    <cellStyle name="20% - Accent1 2 7 3 8 2 2" xfId="15337" xr:uid="{00000000-0005-0000-0000-00003F3B0000}"/>
    <cellStyle name="20% - Accent1 2 7 3 8 3" xfId="15338" xr:uid="{00000000-0005-0000-0000-0000403B0000}"/>
    <cellStyle name="20% - Accent1 2 7 3 9" xfId="15339" xr:uid="{00000000-0005-0000-0000-0000413B0000}"/>
    <cellStyle name="20% - Accent1 2 7 3 9 2" xfId="15340" xr:uid="{00000000-0005-0000-0000-0000423B0000}"/>
    <cellStyle name="20% - Accent1 2 7 4" xfId="15341" xr:uid="{00000000-0005-0000-0000-0000433B0000}"/>
    <cellStyle name="20% - Accent1 2 7 4 10" xfId="15342" xr:uid="{00000000-0005-0000-0000-0000443B0000}"/>
    <cellStyle name="20% - Accent1 2 7 4 10 2" xfId="15343" xr:uid="{00000000-0005-0000-0000-0000453B0000}"/>
    <cellStyle name="20% - Accent1 2 7 4 11" xfId="15344" xr:uid="{00000000-0005-0000-0000-0000463B0000}"/>
    <cellStyle name="20% - Accent1 2 7 4 2" xfId="15345" xr:uid="{00000000-0005-0000-0000-0000473B0000}"/>
    <cellStyle name="20% - Accent1 2 7 4 2 2" xfId="15346" xr:uid="{00000000-0005-0000-0000-0000483B0000}"/>
    <cellStyle name="20% - Accent1 2 7 4 2 2 2" xfId="15347" xr:uid="{00000000-0005-0000-0000-0000493B0000}"/>
    <cellStyle name="20% - Accent1 2 7 4 2 2 2 2" xfId="15348" xr:uid="{00000000-0005-0000-0000-00004A3B0000}"/>
    <cellStyle name="20% - Accent1 2 7 4 2 2 2 2 2" xfId="15349" xr:uid="{00000000-0005-0000-0000-00004B3B0000}"/>
    <cellStyle name="20% - Accent1 2 7 4 2 2 2 3" xfId="15350" xr:uid="{00000000-0005-0000-0000-00004C3B0000}"/>
    <cellStyle name="20% - Accent1 2 7 4 2 2 3" xfId="15351" xr:uid="{00000000-0005-0000-0000-00004D3B0000}"/>
    <cellStyle name="20% - Accent1 2 7 4 2 2 3 2" xfId="15352" xr:uid="{00000000-0005-0000-0000-00004E3B0000}"/>
    <cellStyle name="20% - Accent1 2 7 4 2 2 4" xfId="15353" xr:uid="{00000000-0005-0000-0000-00004F3B0000}"/>
    <cellStyle name="20% - Accent1 2 7 4 2 3" xfId="15354" xr:uid="{00000000-0005-0000-0000-0000503B0000}"/>
    <cellStyle name="20% - Accent1 2 7 4 2 3 2" xfId="15355" xr:uid="{00000000-0005-0000-0000-0000513B0000}"/>
    <cellStyle name="20% - Accent1 2 7 4 2 3 2 2" xfId="15356" xr:uid="{00000000-0005-0000-0000-0000523B0000}"/>
    <cellStyle name="20% - Accent1 2 7 4 2 3 2 2 2" xfId="15357" xr:uid="{00000000-0005-0000-0000-0000533B0000}"/>
    <cellStyle name="20% - Accent1 2 7 4 2 3 2 3" xfId="15358" xr:uid="{00000000-0005-0000-0000-0000543B0000}"/>
    <cellStyle name="20% - Accent1 2 7 4 2 3 3" xfId="15359" xr:uid="{00000000-0005-0000-0000-0000553B0000}"/>
    <cellStyle name="20% - Accent1 2 7 4 2 3 3 2" xfId="15360" xr:uid="{00000000-0005-0000-0000-0000563B0000}"/>
    <cellStyle name="20% - Accent1 2 7 4 2 3 4" xfId="15361" xr:uid="{00000000-0005-0000-0000-0000573B0000}"/>
    <cellStyle name="20% - Accent1 2 7 4 2 4" xfId="15362" xr:uid="{00000000-0005-0000-0000-0000583B0000}"/>
    <cellStyle name="20% - Accent1 2 7 4 2 4 2" xfId="15363" xr:uid="{00000000-0005-0000-0000-0000593B0000}"/>
    <cellStyle name="20% - Accent1 2 7 4 2 4 2 2" xfId="15364" xr:uid="{00000000-0005-0000-0000-00005A3B0000}"/>
    <cellStyle name="20% - Accent1 2 7 4 2 4 2 2 2" xfId="15365" xr:uid="{00000000-0005-0000-0000-00005B3B0000}"/>
    <cellStyle name="20% - Accent1 2 7 4 2 4 2 3" xfId="15366" xr:uid="{00000000-0005-0000-0000-00005C3B0000}"/>
    <cellStyle name="20% - Accent1 2 7 4 2 4 3" xfId="15367" xr:uid="{00000000-0005-0000-0000-00005D3B0000}"/>
    <cellStyle name="20% - Accent1 2 7 4 2 4 3 2" xfId="15368" xr:uid="{00000000-0005-0000-0000-00005E3B0000}"/>
    <cellStyle name="20% - Accent1 2 7 4 2 4 4" xfId="15369" xr:uid="{00000000-0005-0000-0000-00005F3B0000}"/>
    <cellStyle name="20% - Accent1 2 7 4 2 5" xfId="15370" xr:uid="{00000000-0005-0000-0000-0000603B0000}"/>
    <cellStyle name="20% - Accent1 2 7 4 2 5 2" xfId="15371" xr:uid="{00000000-0005-0000-0000-0000613B0000}"/>
    <cellStyle name="20% - Accent1 2 7 4 2 5 2 2" xfId="15372" xr:uid="{00000000-0005-0000-0000-0000623B0000}"/>
    <cellStyle name="20% - Accent1 2 7 4 2 5 3" xfId="15373" xr:uid="{00000000-0005-0000-0000-0000633B0000}"/>
    <cellStyle name="20% - Accent1 2 7 4 2 6" xfId="15374" xr:uid="{00000000-0005-0000-0000-0000643B0000}"/>
    <cellStyle name="20% - Accent1 2 7 4 2 6 2" xfId="15375" xr:uid="{00000000-0005-0000-0000-0000653B0000}"/>
    <cellStyle name="20% - Accent1 2 7 4 2 6 2 2" xfId="15376" xr:uid="{00000000-0005-0000-0000-0000663B0000}"/>
    <cellStyle name="20% - Accent1 2 7 4 2 6 3" xfId="15377" xr:uid="{00000000-0005-0000-0000-0000673B0000}"/>
    <cellStyle name="20% - Accent1 2 7 4 2 7" xfId="15378" xr:uid="{00000000-0005-0000-0000-0000683B0000}"/>
    <cellStyle name="20% - Accent1 2 7 4 2 7 2" xfId="15379" xr:uid="{00000000-0005-0000-0000-0000693B0000}"/>
    <cellStyle name="20% - Accent1 2 7 4 2 8" xfId="15380" xr:uid="{00000000-0005-0000-0000-00006A3B0000}"/>
    <cellStyle name="20% - Accent1 2 7 4 2 8 2" xfId="15381" xr:uid="{00000000-0005-0000-0000-00006B3B0000}"/>
    <cellStyle name="20% - Accent1 2 7 4 2 9" xfId="15382" xr:uid="{00000000-0005-0000-0000-00006C3B0000}"/>
    <cellStyle name="20% - Accent1 2 7 4 3" xfId="15383" xr:uid="{00000000-0005-0000-0000-00006D3B0000}"/>
    <cellStyle name="20% - Accent1 2 7 4 3 2" xfId="15384" xr:uid="{00000000-0005-0000-0000-00006E3B0000}"/>
    <cellStyle name="20% - Accent1 2 7 4 3 2 2" xfId="15385" xr:uid="{00000000-0005-0000-0000-00006F3B0000}"/>
    <cellStyle name="20% - Accent1 2 7 4 3 2 2 2" xfId="15386" xr:uid="{00000000-0005-0000-0000-0000703B0000}"/>
    <cellStyle name="20% - Accent1 2 7 4 3 2 2 2 2" xfId="15387" xr:uid="{00000000-0005-0000-0000-0000713B0000}"/>
    <cellStyle name="20% - Accent1 2 7 4 3 2 2 3" xfId="15388" xr:uid="{00000000-0005-0000-0000-0000723B0000}"/>
    <cellStyle name="20% - Accent1 2 7 4 3 2 3" xfId="15389" xr:uid="{00000000-0005-0000-0000-0000733B0000}"/>
    <cellStyle name="20% - Accent1 2 7 4 3 2 3 2" xfId="15390" xr:uid="{00000000-0005-0000-0000-0000743B0000}"/>
    <cellStyle name="20% - Accent1 2 7 4 3 2 4" xfId="15391" xr:uid="{00000000-0005-0000-0000-0000753B0000}"/>
    <cellStyle name="20% - Accent1 2 7 4 3 3" xfId="15392" xr:uid="{00000000-0005-0000-0000-0000763B0000}"/>
    <cellStyle name="20% - Accent1 2 7 4 3 3 2" xfId="15393" xr:uid="{00000000-0005-0000-0000-0000773B0000}"/>
    <cellStyle name="20% - Accent1 2 7 4 3 3 2 2" xfId="15394" xr:uid="{00000000-0005-0000-0000-0000783B0000}"/>
    <cellStyle name="20% - Accent1 2 7 4 3 3 2 2 2" xfId="15395" xr:uid="{00000000-0005-0000-0000-0000793B0000}"/>
    <cellStyle name="20% - Accent1 2 7 4 3 3 2 3" xfId="15396" xr:uid="{00000000-0005-0000-0000-00007A3B0000}"/>
    <cellStyle name="20% - Accent1 2 7 4 3 3 3" xfId="15397" xr:uid="{00000000-0005-0000-0000-00007B3B0000}"/>
    <cellStyle name="20% - Accent1 2 7 4 3 3 3 2" xfId="15398" xr:uid="{00000000-0005-0000-0000-00007C3B0000}"/>
    <cellStyle name="20% - Accent1 2 7 4 3 3 4" xfId="15399" xr:uid="{00000000-0005-0000-0000-00007D3B0000}"/>
    <cellStyle name="20% - Accent1 2 7 4 3 4" xfId="15400" xr:uid="{00000000-0005-0000-0000-00007E3B0000}"/>
    <cellStyle name="20% - Accent1 2 7 4 3 4 2" xfId="15401" xr:uid="{00000000-0005-0000-0000-00007F3B0000}"/>
    <cellStyle name="20% - Accent1 2 7 4 3 4 2 2" xfId="15402" xr:uid="{00000000-0005-0000-0000-0000803B0000}"/>
    <cellStyle name="20% - Accent1 2 7 4 3 4 2 2 2" xfId="15403" xr:uid="{00000000-0005-0000-0000-0000813B0000}"/>
    <cellStyle name="20% - Accent1 2 7 4 3 4 2 3" xfId="15404" xr:uid="{00000000-0005-0000-0000-0000823B0000}"/>
    <cellStyle name="20% - Accent1 2 7 4 3 4 3" xfId="15405" xr:uid="{00000000-0005-0000-0000-0000833B0000}"/>
    <cellStyle name="20% - Accent1 2 7 4 3 4 3 2" xfId="15406" xr:uid="{00000000-0005-0000-0000-0000843B0000}"/>
    <cellStyle name="20% - Accent1 2 7 4 3 4 4" xfId="15407" xr:uid="{00000000-0005-0000-0000-0000853B0000}"/>
    <cellStyle name="20% - Accent1 2 7 4 3 5" xfId="15408" xr:uid="{00000000-0005-0000-0000-0000863B0000}"/>
    <cellStyle name="20% - Accent1 2 7 4 3 5 2" xfId="15409" xr:uid="{00000000-0005-0000-0000-0000873B0000}"/>
    <cellStyle name="20% - Accent1 2 7 4 3 5 2 2" xfId="15410" xr:uid="{00000000-0005-0000-0000-0000883B0000}"/>
    <cellStyle name="20% - Accent1 2 7 4 3 5 3" xfId="15411" xr:uid="{00000000-0005-0000-0000-0000893B0000}"/>
    <cellStyle name="20% - Accent1 2 7 4 3 6" xfId="15412" xr:uid="{00000000-0005-0000-0000-00008A3B0000}"/>
    <cellStyle name="20% - Accent1 2 7 4 3 6 2" xfId="15413" xr:uid="{00000000-0005-0000-0000-00008B3B0000}"/>
    <cellStyle name="20% - Accent1 2 7 4 3 6 2 2" xfId="15414" xr:uid="{00000000-0005-0000-0000-00008C3B0000}"/>
    <cellStyle name="20% - Accent1 2 7 4 3 6 3" xfId="15415" xr:uid="{00000000-0005-0000-0000-00008D3B0000}"/>
    <cellStyle name="20% - Accent1 2 7 4 3 7" xfId="15416" xr:uid="{00000000-0005-0000-0000-00008E3B0000}"/>
    <cellStyle name="20% - Accent1 2 7 4 3 7 2" xfId="15417" xr:uid="{00000000-0005-0000-0000-00008F3B0000}"/>
    <cellStyle name="20% - Accent1 2 7 4 3 8" xfId="15418" xr:uid="{00000000-0005-0000-0000-0000903B0000}"/>
    <cellStyle name="20% - Accent1 2 7 4 3 8 2" xfId="15419" xr:uid="{00000000-0005-0000-0000-0000913B0000}"/>
    <cellStyle name="20% - Accent1 2 7 4 3 9" xfId="15420" xr:uid="{00000000-0005-0000-0000-0000923B0000}"/>
    <cellStyle name="20% - Accent1 2 7 4 4" xfId="15421" xr:uid="{00000000-0005-0000-0000-0000933B0000}"/>
    <cellStyle name="20% - Accent1 2 7 4 4 2" xfId="15422" xr:uid="{00000000-0005-0000-0000-0000943B0000}"/>
    <cellStyle name="20% - Accent1 2 7 4 4 2 2" xfId="15423" xr:uid="{00000000-0005-0000-0000-0000953B0000}"/>
    <cellStyle name="20% - Accent1 2 7 4 4 2 2 2" xfId="15424" xr:uid="{00000000-0005-0000-0000-0000963B0000}"/>
    <cellStyle name="20% - Accent1 2 7 4 4 2 3" xfId="15425" xr:uid="{00000000-0005-0000-0000-0000973B0000}"/>
    <cellStyle name="20% - Accent1 2 7 4 4 3" xfId="15426" xr:uid="{00000000-0005-0000-0000-0000983B0000}"/>
    <cellStyle name="20% - Accent1 2 7 4 4 3 2" xfId="15427" xr:uid="{00000000-0005-0000-0000-0000993B0000}"/>
    <cellStyle name="20% - Accent1 2 7 4 4 4" xfId="15428" xr:uid="{00000000-0005-0000-0000-00009A3B0000}"/>
    <cellStyle name="20% - Accent1 2 7 4 5" xfId="15429" xr:uid="{00000000-0005-0000-0000-00009B3B0000}"/>
    <cellStyle name="20% - Accent1 2 7 4 5 2" xfId="15430" xr:uid="{00000000-0005-0000-0000-00009C3B0000}"/>
    <cellStyle name="20% - Accent1 2 7 4 5 2 2" xfId="15431" xr:uid="{00000000-0005-0000-0000-00009D3B0000}"/>
    <cellStyle name="20% - Accent1 2 7 4 5 2 2 2" xfId="15432" xr:uid="{00000000-0005-0000-0000-00009E3B0000}"/>
    <cellStyle name="20% - Accent1 2 7 4 5 2 3" xfId="15433" xr:uid="{00000000-0005-0000-0000-00009F3B0000}"/>
    <cellStyle name="20% - Accent1 2 7 4 5 3" xfId="15434" xr:uid="{00000000-0005-0000-0000-0000A03B0000}"/>
    <cellStyle name="20% - Accent1 2 7 4 5 3 2" xfId="15435" xr:uid="{00000000-0005-0000-0000-0000A13B0000}"/>
    <cellStyle name="20% - Accent1 2 7 4 5 4" xfId="15436" xr:uid="{00000000-0005-0000-0000-0000A23B0000}"/>
    <cellStyle name="20% - Accent1 2 7 4 6" xfId="15437" xr:uid="{00000000-0005-0000-0000-0000A33B0000}"/>
    <cellStyle name="20% - Accent1 2 7 4 6 2" xfId="15438" xr:uid="{00000000-0005-0000-0000-0000A43B0000}"/>
    <cellStyle name="20% - Accent1 2 7 4 6 2 2" xfId="15439" xr:uid="{00000000-0005-0000-0000-0000A53B0000}"/>
    <cellStyle name="20% - Accent1 2 7 4 6 2 2 2" xfId="15440" xr:uid="{00000000-0005-0000-0000-0000A63B0000}"/>
    <cellStyle name="20% - Accent1 2 7 4 6 2 3" xfId="15441" xr:uid="{00000000-0005-0000-0000-0000A73B0000}"/>
    <cellStyle name="20% - Accent1 2 7 4 6 3" xfId="15442" xr:uid="{00000000-0005-0000-0000-0000A83B0000}"/>
    <cellStyle name="20% - Accent1 2 7 4 6 3 2" xfId="15443" xr:uid="{00000000-0005-0000-0000-0000A93B0000}"/>
    <cellStyle name="20% - Accent1 2 7 4 6 4" xfId="15444" xr:uid="{00000000-0005-0000-0000-0000AA3B0000}"/>
    <cellStyle name="20% - Accent1 2 7 4 7" xfId="15445" xr:uid="{00000000-0005-0000-0000-0000AB3B0000}"/>
    <cellStyle name="20% - Accent1 2 7 4 7 2" xfId="15446" xr:uid="{00000000-0005-0000-0000-0000AC3B0000}"/>
    <cellStyle name="20% - Accent1 2 7 4 7 2 2" xfId="15447" xr:uid="{00000000-0005-0000-0000-0000AD3B0000}"/>
    <cellStyle name="20% - Accent1 2 7 4 7 3" xfId="15448" xr:uid="{00000000-0005-0000-0000-0000AE3B0000}"/>
    <cellStyle name="20% - Accent1 2 7 4 8" xfId="15449" xr:uid="{00000000-0005-0000-0000-0000AF3B0000}"/>
    <cellStyle name="20% - Accent1 2 7 4 8 2" xfId="15450" xr:uid="{00000000-0005-0000-0000-0000B03B0000}"/>
    <cellStyle name="20% - Accent1 2 7 4 8 2 2" xfId="15451" xr:uid="{00000000-0005-0000-0000-0000B13B0000}"/>
    <cellStyle name="20% - Accent1 2 7 4 8 3" xfId="15452" xr:uid="{00000000-0005-0000-0000-0000B23B0000}"/>
    <cellStyle name="20% - Accent1 2 7 4 9" xfId="15453" xr:uid="{00000000-0005-0000-0000-0000B33B0000}"/>
    <cellStyle name="20% - Accent1 2 7 4 9 2" xfId="15454" xr:uid="{00000000-0005-0000-0000-0000B43B0000}"/>
    <cellStyle name="20% - Accent1 2 7 5" xfId="15455" xr:uid="{00000000-0005-0000-0000-0000B53B0000}"/>
    <cellStyle name="20% - Accent1 2 7 5 2" xfId="15456" xr:uid="{00000000-0005-0000-0000-0000B63B0000}"/>
    <cellStyle name="20% - Accent1 2 7 5 2 2" xfId="15457" xr:uid="{00000000-0005-0000-0000-0000B73B0000}"/>
    <cellStyle name="20% - Accent1 2 7 5 2 2 2" xfId="15458" xr:uid="{00000000-0005-0000-0000-0000B83B0000}"/>
    <cellStyle name="20% - Accent1 2 7 5 2 2 2 2" xfId="15459" xr:uid="{00000000-0005-0000-0000-0000B93B0000}"/>
    <cellStyle name="20% - Accent1 2 7 5 2 2 3" xfId="15460" xr:uid="{00000000-0005-0000-0000-0000BA3B0000}"/>
    <cellStyle name="20% - Accent1 2 7 5 2 3" xfId="15461" xr:uid="{00000000-0005-0000-0000-0000BB3B0000}"/>
    <cellStyle name="20% - Accent1 2 7 5 2 3 2" xfId="15462" xr:uid="{00000000-0005-0000-0000-0000BC3B0000}"/>
    <cellStyle name="20% - Accent1 2 7 5 2 4" xfId="15463" xr:uid="{00000000-0005-0000-0000-0000BD3B0000}"/>
    <cellStyle name="20% - Accent1 2 7 5 3" xfId="15464" xr:uid="{00000000-0005-0000-0000-0000BE3B0000}"/>
    <cellStyle name="20% - Accent1 2 7 5 3 2" xfId="15465" xr:uid="{00000000-0005-0000-0000-0000BF3B0000}"/>
    <cellStyle name="20% - Accent1 2 7 5 3 2 2" xfId="15466" xr:uid="{00000000-0005-0000-0000-0000C03B0000}"/>
    <cellStyle name="20% - Accent1 2 7 5 3 2 2 2" xfId="15467" xr:uid="{00000000-0005-0000-0000-0000C13B0000}"/>
    <cellStyle name="20% - Accent1 2 7 5 3 2 3" xfId="15468" xr:uid="{00000000-0005-0000-0000-0000C23B0000}"/>
    <cellStyle name="20% - Accent1 2 7 5 3 3" xfId="15469" xr:uid="{00000000-0005-0000-0000-0000C33B0000}"/>
    <cellStyle name="20% - Accent1 2 7 5 3 3 2" xfId="15470" xr:uid="{00000000-0005-0000-0000-0000C43B0000}"/>
    <cellStyle name="20% - Accent1 2 7 5 3 4" xfId="15471" xr:uid="{00000000-0005-0000-0000-0000C53B0000}"/>
    <cellStyle name="20% - Accent1 2 7 5 4" xfId="15472" xr:uid="{00000000-0005-0000-0000-0000C63B0000}"/>
    <cellStyle name="20% - Accent1 2 7 5 4 2" xfId="15473" xr:uid="{00000000-0005-0000-0000-0000C73B0000}"/>
    <cellStyle name="20% - Accent1 2 7 5 4 2 2" xfId="15474" xr:uid="{00000000-0005-0000-0000-0000C83B0000}"/>
    <cellStyle name="20% - Accent1 2 7 5 4 2 2 2" xfId="15475" xr:uid="{00000000-0005-0000-0000-0000C93B0000}"/>
    <cellStyle name="20% - Accent1 2 7 5 4 2 3" xfId="15476" xr:uid="{00000000-0005-0000-0000-0000CA3B0000}"/>
    <cellStyle name="20% - Accent1 2 7 5 4 3" xfId="15477" xr:uid="{00000000-0005-0000-0000-0000CB3B0000}"/>
    <cellStyle name="20% - Accent1 2 7 5 4 3 2" xfId="15478" xr:uid="{00000000-0005-0000-0000-0000CC3B0000}"/>
    <cellStyle name="20% - Accent1 2 7 5 4 4" xfId="15479" xr:uid="{00000000-0005-0000-0000-0000CD3B0000}"/>
    <cellStyle name="20% - Accent1 2 7 5 5" xfId="15480" xr:uid="{00000000-0005-0000-0000-0000CE3B0000}"/>
    <cellStyle name="20% - Accent1 2 7 5 5 2" xfId="15481" xr:uid="{00000000-0005-0000-0000-0000CF3B0000}"/>
    <cellStyle name="20% - Accent1 2 7 5 5 2 2" xfId="15482" xr:uid="{00000000-0005-0000-0000-0000D03B0000}"/>
    <cellStyle name="20% - Accent1 2 7 5 5 3" xfId="15483" xr:uid="{00000000-0005-0000-0000-0000D13B0000}"/>
    <cellStyle name="20% - Accent1 2 7 5 6" xfId="15484" xr:uid="{00000000-0005-0000-0000-0000D23B0000}"/>
    <cellStyle name="20% - Accent1 2 7 5 6 2" xfId="15485" xr:uid="{00000000-0005-0000-0000-0000D33B0000}"/>
    <cellStyle name="20% - Accent1 2 7 5 6 2 2" xfId="15486" xr:uid="{00000000-0005-0000-0000-0000D43B0000}"/>
    <cellStyle name="20% - Accent1 2 7 5 6 3" xfId="15487" xr:uid="{00000000-0005-0000-0000-0000D53B0000}"/>
    <cellStyle name="20% - Accent1 2 7 5 7" xfId="15488" xr:uid="{00000000-0005-0000-0000-0000D63B0000}"/>
    <cellStyle name="20% - Accent1 2 7 5 7 2" xfId="15489" xr:uid="{00000000-0005-0000-0000-0000D73B0000}"/>
    <cellStyle name="20% - Accent1 2 7 5 8" xfId="15490" xr:uid="{00000000-0005-0000-0000-0000D83B0000}"/>
    <cellStyle name="20% - Accent1 2 7 5 8 2" xfId="15491" xr:uid="{00000000-0005-0000-0000-0000D93B0000}"/>
    <cellStyle name="20% - Accent1 2 7 5 9" xfId="15492" xr:uid="{00000000-0005-0000-0000-0000DA3B0000}"/>
    <cellStyle name="20% - Accent1 2 7 6" xfId="15493" xr:uid="{00000000-0005-0000-0000-0000DB3B0000}"/>
    <cellStyle name="20% - Accent1 2 7 6 2" xfId="15494" xr:uid="{00000000-0005-0000-0000-0000DC3B0000}"/>
    <cellStyle name="20% - Accent1 2 7 6 2 2" xfId="15495" xr:uid="{00000000-0005-0000-0000-0000DD3B0000}"/>
    <cellStyle name="20% - Accent1 2 7 6 2 2 2" xfId="15496" xr:uid="{00000000-0005-0000-0000-0000DE3B0000}"/>
    <cellStyle name="20% - Accent1 2 7 6 2 2 2 2" xfId="15497" xr:uid="{00000000-0005-0000-0000-0000DF3B0000}"/>
    <cellStyle name="20% - Accent1 2 7 6 2 2 3" xfId="15498" xr:uid="{00000000-0005-0000-0000-0000E03B0000}"/>
    <cellStyle name="20% - Accent1 2 7 6 2 3" xfId="15499" xr:uid="{00000000-0005-0000-0000-0000E13B0000}"/>
    <cellStyle name="20% - Accent1 2 7 6 2 3 2" xfId="15500" xr:uid="{00000000-0005-0000-0000-0000E23B0000}"/>
    <cellStyle name="20% - Accent1 2 7 6 2 4" xfId="15501" xr:uid="{00000000-0005-0000-0000-0000E33B0000}"/>
    <cellStyle name="20% - Accent1 2 7 6 3" xfId="15502" xr:uid="{00000000-0005-0000-0000-0000E43B0000}"/>
    <cellStyle name="20% - Accent1 2 7 6 3 2" xfId="15503" xr:uid="{00000000-0005-0000-0000-0000E53B0000}"/>
    <cellStyle name="20% - Accent1 2 7 6 3 2 2" xfId="15504" xr:uid="{00000000-0005-0000-0000-0000E63B0000}"/>
    <cellStyle name="20% - Accent1 2 7 6 3 2 2 2" xfId="15505" xr:uid="{00000000-0005-0000-0000-0000E73B0000}"/>
    <cellStyle name="20% - Accent1 2 7 6 3 2 3" xfId="15506" xr:uid="{00000000-0005-0000-0000-0000E83B0000}"/>
    <cellStyle name="20% - Accent1 2 7 6 3 3" xfId="15507" xr:uid="{00000000-0005-0000-0000-0000E93B0000}"/>
    <cellStyle name="20% - Accent1 2 7 6 3 3 2" xfId="15508" xr:uid="{00000000-0005-0000-0000-0000EA3B0000}"/>
    <cellStyle name="20% - Accent1 2 7 6 3 4" xfId="15509" xr:uid="{00000000-0005-0000-0000-0000EB3B0000}"/>
    <cellStyle name="20% - Accent1 2 7 6 4" xfId="15510" xr:uid="{00000000-0005-0000-0000-0000EC3B0000}"/>
    <cellStyle name="20% - Accent1 2 7 6 4 2" xfId="15511" xr:uid="{00000000-0005-0000-0000-0000ED3B0000}"/>
    <cellStyle name="20% - Accent1 2 7 6 4 2 2" xfId="15512" xr:uid="{00000000-0005-0000-0000-0000EE3B0000}"/>
    <cellStyle name="20% - Accent1 2 7 6 4 2 2 2" xfId="15513" xr:uid="{00000000-0005-0000-0000-0000EF3B0000}"/>
    <cellStyle name="20% - Accent1 2 7 6 4 2 3" xfId="15514" xr:uid="{00000000-0005-0000-0000-0000F03B0000}"/>
    <cellStyle name="20% - Accent1 2 7 6 4 3" xfId="15515" xr:uid="{00000000-0005-0000-0000-0000F13B0000}"/>
    <cellStyle name="20% - Accent1 2 7 6 4 3 2" xfId="15516" xr:uid="{00000000-0005-0000-0000-0000F23B0000}"/>
    <cellStyle name="20% - Accent1 2 7 6 4 4" xfId="15517" xr:uid="{00000000-0005-0000-0000-0000F33B0000}"/>
    <cellStyle name="20% - Accent1 2 7 6 5" xfId="15518" xr:uid="{00000000-0005-0000-0000-0000F43B0000}"/>
    <cellStyle name="20% - Accent1 2 7 6 5 2" xfId="15519" xr:uid="{00000000-0005-0000-0000-0000F53B0000}"/>
    <cellStyle name="20% - Accent1 2 7 6 5 2 2" xfId="15520" xr:uid="{00000000-0005-0000-0000-0000F63B0000}"/>
    <cellStyle name="20% - Accent1 2 7 6 5 3" xfId="15521" xr:uid="{00000000-0005-0000-0000-0000F73B0000}"/>
    <cellStyle name="20% - Accent1 2 7 6 6" xfId="15522" xr:uid="{00000000-0005-0000-0000-0000F83B0000}"/>
    <cellStyle name="20% - Accent1 2 7 6 6 2" xfId="15523" xr:uid="{00000000-0005-0000-0000-0000F93B0000}"/>
    <cellStyle name="20% - Accent1 2 7 6 6 2 2" xfId="15524" xr:uid="{00000000-0005-0000-0000-0000FA3B0000}"/>
    <cellStyle name="20% - Accent1 2 7 6 6 3" xfId="15525" xr:uid="{00000000-0005-0000-0000-0000FB3B0000}"/>
    <cellStyle name="20% - Accent1 2 7 6 7" xfId="15526" xr:uid="{00000000-0005-0000-0000-0000FC3B0000}"/>
    <cellStyle name="20% - Accent1 2 7 6 7 2" xfId="15527" xr:uid="{00000000-0005-0000-0000-0000FD3B0000}"/>
    <cellStyle name="20% - Accent1 2 7 6 8" xfId="15528" xr:uid="{00000000-0005-0000-0000-0000FE3B0000}"/>
    <cellStyle name="20% - Accent1 2 7 6 8 2" xfId="15529" xr:uid="{00000000-0005-0000-0000-0000FF3B0000}"/>
    <cellStyle name="20% - Accent1 2 7 6 9" xfId="15530" xr:uid="{00000000-0005-0000-0000-0000003C0000}"/>
    <cellStyle name="20% - Accent1 2 7 7" xfId="15531" xr:uid="{00000000-0005-0000-0000-0000013C0000}"/>
    <cellStyle name="20% - Accent1 2 7 7 2" xfId="15532" xr:uid="{00000000-0005-0000-0000-0000023C0000}"/>
    <cellStyle name="20% - Accent1 2 7 7 2 2" xfId="15533" xr:uid="{00000000-0005-0000-0000-0000033C0000}"/>
    <cellStyle name="20% - Accent1 2 7 7 2 2 2" xfId="15534" xr:uid="{00000000-0005-0000-0000-0000043C0000}"/>
    <cellStyle name="20% - Accent1 2 7 7 2 3" xfId="15535" xr:uid="{00000000-0005-0000-0000-0000053C0000}"/>
    <cellStyle name="20% - Accent1 2 7 7 3" xfId="15536" xr:uid="{00000000-0005-0000-0000-0000063C0000}"/>
    <cellStyle name="20% - Accent1 2 7 7 3 2" xfId="15537" xr:uid="{00000000-0005-0000-0000-0000073C0000}"/>
    <cellStyle name="20% - Accent1 2 7 7 4" xfId="15538" xr:uid="{00000000-0005-0000-0000-0000083C0000}"/>
    <cellStyle name="20% - Accent1 2 7 8" xfId="15539" xr:uid="{00000000-0005-0000-0000-0000093C0000}"/>
    <cellStyle name="20% - Accent1 2 7 8 2" xfId="15540" xr:uid="{00000000-0005-0000-0000-00000A3C0000}"/>
    <cellStyle name="20% - Accent1 2 7 8 2 2" xfId="15541" xr:uid="{00000000-0005-0000-0000-00000B3C0000}"/>
    <cellStyle name="20% - Accent1 2 7 8 2 2 2" xfId="15542" xr:uid="{00000000-0005-0000-0000-00000C3C0000}"/>
    <cellStyle name="20% - Accent1 2 7 8 2 3" xfId="15543" xr:uid="{00000000-0005-0000-0000-00000D3C0000}"/>
    <cellStyle name="20% - Accent1 2 7 8 3" xfId="15544" xr:uid="{00000000-0005-0000-0000-00000E3C0000}"/>
    <cellStyle name="20% - Accent1 2 7 8 3 2" xfId="15545" xr:uid="{00000000-0005-0000-0000-00000F3C0000}"/>
    <cellStyle name="20% - Accent1 2 7 8 4" xfId="15546" xr:uid="{00000000-0005-0000-0000-0000103C0000}"/>
    <cellStyle name="20% - Accent1 2 7 9" xfId="15547" xr:uid="{00000000-0005-0000-0000-0000113C0000}"/>
    <cellStyle name="20% - Accent1 2 7 9 2" xfId="15548" xr:uid="{00000000-0005-0000-0000-0000123C0000}"/>
    <cellStyle name="20% - Accent1 2 7 9 2 2" xfId="15549" xr:uid="{00000000-0005-0000-0000-0000133C0000}"/>
    <cellStyle name="20% - Accent1 2 7 9 2 2 2" xfId="15550" xr:uid="{00000000-0005-0000-0000-0000143C0000}"/>
    <cellStyle name="20% - Accent1 2 7 9 2 3" xfId="15551" xr:uid="{00000000-0005-0000-0000-0000153C0000}"/>
    <cellStyle name="20% - Accent1 2 7 9 3" xfId="15552" xr:uid="{00000000-0005-0000-0000-0000163C0000}"/>
    <cellStyle name="20% - Accent1 2 7 9 3 2" xfId="15553" xr:uid="{00000000-0005-0000-0000-0000173C0000}"/>
    <cellStyle name="20% - Accent1 2 7 9 4" xfId="15554" xr:uid="{00000000-0005-0000-0000-0000183C0000}"/>
    <cellStyle name="20% - Accent1 2 8" xfId="15555" xr:uid="{00000000-0005-0000-0000-0000193C0000}"/>
    <cellStyle name="20% - Accent1 2 8 10" xfId="15556" xr:uid="{00000000-0005-0000-0000-00001A3C0000}"/>
    <cellStyle name="20% - Accent1 2 8 10 2" xfId="15557" xr:uid="{00000000-0005-0000-0000-00001B3C0000}"/>
    <cellStyle name="20% - Accent1 2 8 11" xfId="15558" xr:uid="{00000000-0005-0000-0000-00001C3C0000}"/>
    <cellStyle name="20% - Accent1 2 8 11 2" xfId="15559" xr:uid="{00000000-0005-0000-0000-00001D3C0000}"/>
    <cellStyle name="20% - Accent1 2 8 12" xfId="15560" xr:uid="{00000000-0005-0000-0000-00001E3C0000}"/>
    <cellStyle name="20% - Accent1 2 8 2" xfId="15561" xr:uid="{00000000-0005-0000-0000-00001F3C0000}"/>
    <cellStyle name="20% - Accent1 2 8 2 10" xfId="15562" xr:uid="{00000000-0005-0000-0000-0000203C0000}"/>
    <cellStyle name="20% - Accent1 2 8 2 10 2" xfId="15563" xr:uid="{00000000-0005-0000-0000-0000213C0000}"/>
    <cellStyle name="20% - Accent1 2 8 2 11" xfId="15564" xr:uid="{00000000-0005-0000-0000-0000223C0000}"/>
    <cellStyle name="20% - Accent1 2 8 2 2" xfId="15565" xr:uid="{00000000-0005-0000-0000-0000233C0000}"/>
    <cellStyle name="20% - Accent1 2 8 2 2 2" xfId="15566" xr:uid="{00000000-0005-0000-0000-0000243C0000}"/>
    <cellStyle name="20% - Accent1 2 8 2 2 2 2" xfId="15567" xr:uid="{00000000-0005-0000-0000-0000253C0000}"/>
    <cellStyle name="20% - Accent1 2 8 2 2 2 2 2" xfId="15568" xr:uid="{00000000-0005-0000-0000-0000263C0000}"/>
    <cellStyle name="20% - Accent1 2 8 2 2 2 2 2 2" xfId="15569" xr:uid="{00000000-0005-0000-0000-0000273C0000}"/>
    <cellStyle name="20% - Accent1 2 8 2 2 2 2 3" xfId="15570" xr:uid="{00000000-0005-0000-0000-0000283C0000}"/>
    <cellStyle name="20% - Accent1 2 8 2 2 2 3" xfId="15571" xr:uid="{00000000-0005-0000-0000-0000293C0000}"/>
    <cellStyle name="20% - Accent1 2 8 2 2 2 3 2" xfId="15572" xr:uid="{00000000-0005-0000-0000-00002A3C0000}"/>
    <cellStyle name="20% - Accent1 2 8 2 2 2 4" xfId="15573" xr:uid="{00000000-0005-0000-0000-00002B3C0000}"/>
    <cellStyle name="20% - Accent1 2 8 2 2 3" xfId="15574" xr:uid="{00000000-0005-0000-0000-00002C3C0000}"/>
    <cellStyle name="20% - Accent1 2 8 2 2 3 2" xfId="15575" xr:uid="{00000000-0005-0000-0000-00002D3C0000}"/>
    <cellStyle name="20% - Accent1 2 8 2 2 3 2 2" xfId="15576" xr:uid="{00000000-0005-0000-0000-00002E3C0000}"/>
    <cellStyle name="20% - Accent1 2 8 2 2 3 2 2 2" xfId="15577" xr:uid="{00000000-0005-0000-0000-00002F3C0000}"/>
    <cellStyle name="20% - Accent1 2 8 2 2 3 2 3" xfId="15578" xr:uid="{00000000-0005-0000-0000-0000303C0000}"/>
    <cellStyle name="20% - Accent1 2 8 2 2 3 3" xfId="15579" xr:uid="{00000000-0005-0000-0000-0000313C0000}"/>
    <cellStyle name="20% - Accent1 2 8 2 2 3 3 2" xfId="15580" xr:uid="{00000000-0005-0000-0000-0000323C0000}"/>
    <cellStyle name="20% - Accent1 2 8 2 2 3 4" xfId="15581" xr:uid="{00000000-0005-0000-0000-0000333C0000}"/>
    <cellStyle name="20% - Accent1 2 8 2 2 4" xfId="15582" xr:uid="{00000000-0005-0000-0000-0000343C0000}"/>
    <cellStyle name="20% - Accent1 2 8 2 2 4 2" xfId="15583" xr:uid="{00000000-0005-0000-0000-0000353C0000}"/>
    <cellStyle name="20% - Accent1 2 8 2 2 4 2 2" xfId="15584" xr:uid="{00000000-0005-0000-0000-0000363C0000}"/>
    <cellStyle name="20% - Accent1 2 8 2 2 4 2 2 2" xfId="15585" xr:uid="{00000000-0005-0000-0000-0000373C0000}"/>
    <cellStyle name="20% - Accent1 2 8 2 2 4 2 3" xfId="15586" xr:uid="{00000000-0005-0000-0000-0000383C0000}"/>
    <cellStyle name="20% - Accent1 2 8 2 2 4 3" xfId="15587" xr:uid="{00000000-0005-0000-0000-0000393C0000}"/>
    <cellStyle name="20% - Accent1 2 8 2 2 4 3 2" xfId="15588" xr:uid="{00000000-0005-0000-0000-00003A3C0000}"/>
    <cellStyle name="20% - Accent1 2 8 2 2 4 4" xfId="15589" xr:uid="{00000000-0005-0000-0000-00003B3C0000}"/>
    <cellStyle name="20% - Accent1 2 8 2 2 5" xfId="15590" xr:uid="{00000000-0005-0000-0000-00003C3C0000}"/>
    <cellStyle name="20% - Accent1 2 8 2 2 5 2" xfId="15591" xr:uid="{00000000-0005-0000-0000-00003D3C0000}"/>
    <cellStyle name="20% - Accent1 2 8 2 2 5 2 2" xfId="15592" xr:uid="{00000000-0005-0000-0000-00003E3C0000}"/>
    <cellStyle name="20% - Accent1 2 8 2 2 5 3" xfId="15593" xr:uid="{00000000-0005-0000-0000-00003F3C0000}"/>
    <cellStyle name="20% - Accent1 2 8 2 2 6" xfId="15594" xr:uid="{00000000-0005-0000-0000-0000403C0000}"/>
    <cellStyle name="20% - Accent1 2 8 2 2 6 2" xfId="15595" xr:uid="{00000000-0005-0000-0000-0000413C0000}"/>
    <cellStyle name="20% - Accent1 2 8 2 2 6 2 2" xfId="15596" xr:uid="{00000000-0005-0000-0000-0000423C0000}"/>
    <cellStyle name="20% - Accent1 2 8 2 2 6 3" xfId="15597" xr:uid="{00000000-0005-0000-0000-0000433C0000}"/>
    <cellStyle name="20% - Accent1 2 8 2 2 7" xfId="15598" xr:uid="{00000000-0005-0000-0000-0000443C0000}"/>
    <cellStyle name="20% - Accent1 2 8 2 2 7 2" xfId="15599" xr:uid="{00000000-0005-0000-0000-0000453C0000}"/>
    <cellStyle name="20% - Accent1 2 8 2 2 8" xfId="15600" xr:uid="{00000000-0005-0000-0000-0000463C0000}"/>
    <cellStyle name="20% - Accent1 2 8 2 2 8 2" xfId="15601" xr:uid="{00000000-0005-0000-0000-0000473C0000}"/>
    <cellStyle name="20% - Accent1 2 8 2 2 9" xfId="15602" xr:uid="{00000000-0005-0000-0000-0000483C0000}"/>
    <cellStyle name="20% - Accent1 2 8 2 3" xfId="15603" xr:uid="{00000000-0005-0000-0000-0000493C0000}"/>
    <cellStyle name="20% - Accent1 2 8 2 3 2" xfId="15604" xr:uid="{00000000-0005-0000-0000-00004A3C0000}"/>
    <cellStyle name="20% - Accent1 2 8 2 3 2 2" xfId="15605" xr:uid="{00000000-0005-0000-0000-00004B3C0000}"/>
    <cellStyle name="20% - Accent1 2 8 2 3 2 2 2" xfId="15606" xr:uid="{00000000-0005-0000-0000-00004C3C0000}"/>
    <cellStyle name="20% - Accent1 2 8 2 3 2 2 2 2" xfId="15607" xr:uid="{00000000-0005-0000-0000-00004D3C0000}"/>
    <cellStyle name="20% - Accent1 2 8 2 3 2 2 3" xfId="15608" xr:uid="{00000000-0005-0000-0000-00004E3C0000}"/>
    <cellStyle name="20% - Accent1 2 8 2 3 2 3" xfId="15609" xr:uid="{00000000-0005-0000-0000-00004F3C0000}"/>
    <cellStyle name="20% - Accent1 2 8 2 3 2 3 2" xfId="15610" xr:uid="{00000000-0005-0000-0000-0000503C0000}"/>
    <cellStyle name="20% - Accent1 2 8 2 3 2 4" xfId="15611" xr:uid="{00000000-0005-0000-0000-0000513C0000}"/>
    <cellStyle name="20% - Accent1 2 8 2 3 3" xfId="15612" xr:uid="{00000000-0005-0000-0000-0000523C0000}"/>
    <cellStyle name="20% - Accent1 2 8 2 3 3 2" xfId="15613" xr:uid="{00000000-0005-0000-0000-0000533C0000}"/>
    <cellStyle name="20% - Accent1 2 8 2 3 3 2 2" xfId="15614" xr:uid="{00000000-0005-0000-0000-0000543C0000}"/>
    <cellStyle name="20% - Accent1 2 8 2 3 3 2 2 2" xfId="15615" xr:uid="{00000000-0005-0000-0000-0000553C0000}"/>
    <cellStyle name="20% - Accent1 2 8 2 3 3 2 3" xfId="15616" xr:uid="{00000000-0005-0000-0000-0000563C0000}"/>
    <cellStyle name="20% - Accent1 2 8 2 3 3 3" xfId="15617" xr:uid="{00000000-0005-0000-0000-0000573C0000}"/>
    <cellStyle name="20% - Accent1 2 8 2 3 3 3 2" xfId="15618" xr:uid="{00000000-0005-0000-0000-0000583C0000}"/>
    <cellStyle name="20% - Accent1 2 8 2 3 3 4" xfId="15619" xr:uid="{00000000-0005-0000-0000-0000593C0000}"/>
    <cellStyle name="20% - Accent1 2 8 2 3 4" xfId="15620" xr:uid="{00000000-0005-0000-0000-00005A3C0000}"/>
    <cellStyle name="20% - Accent1 2 8 2 3 4 2" xfId="15621" xr:uid="{00000000-0005-0000-0000-00005B3C0000}"/>
    <cellStyle name="20% - Accent1 2 8 2 3 4 2 2" xfId="15622" xr:uid="{00000000-0005-0000-0000-00005C3C0000}"/>
    <cellStyle name="20% - Accent1 2 8 2 3 4 2 2 2" xfId="15623" xr:uid="{00000000-0005-0000-0000-00005D3C0000}"/>
    <cellStyle name="20% - Accent1 2 8 2 3 4 2 3" xfId="15624" xr:uid="{00000000-0005-0000-0000-00005E3C0000}"/>
    <cellStyle name="20% - Accent1 2 8 2 3 4 3" xfId="15625" xr:uid="{00000000-0005-0000-0000-00005F3C0000}"/>
    <cellStyle name="20% - Accent1 2 8 2 3 4 3 2" xfId="15626" xr:uid="{00000000-0005-0000-0000-0000603C0000}"/>
    <cellStyle name="20% - Accent1 2 8 2 3 4 4" xfId="15627" xr:uid="{00000000-0005-0000-0000-0000613C0000}"/>
    <cellStyle name="20% - Accent1 2 8 2 3 5" xfId="15628" xr:uid="{00000000-0005-0000-0000-0000623C0000}"/>
    <cellStyle name="20% - Accent1 2 8 2 3 5 2" xfId="15629" xr:uid="{00000000-0005-0000-0000-0000633C0000}"/>
    <cellStyle name="20% - Accent1 2 8 2 3 5 2 2" xfId="15630" xr:uid="{00000000-0005-0000-0000-0000643C0000}"/>
    <cellStyle name="20% - Accent1 2 8 2 3 5 3" xfId="15631" xr:uid="{00000000-0005-0000-0000-0000653C0000}"/>
    <cellStyle name="20% - Accent1 2 8 2 3 6" xfId="15632" xr:uid="{00000000-0005-0000-0000-0000663C0000}"/>
    <cellStyle name="20% - Accent1 2 8 2 3 6 2" xfId="15633" xr:uid="{00000000-0005-0000-0000-0000673C0000}"/>
    <cellStyle name="20% - Accent1 2 8 2 3 6 2 2" xfId="15634" xr:uid="{00000000-0005-0000-0000-0000683C0000}"/>
    <cellStyle name="20% - Accent1 2 8 2 3 6 3" xfId="15635" xr:uid="{00000000-0005-0000-0000-0000693C0000}"/>
    <cellStyle name="20% - Accent1 2 8 2 3 7" xfId="15636" xr:uid="{00000000-0005-0000-0000-00006A3C0000}"/>
    <cellStyle name="20% - Accent1 2 8 2 3 7 2" xfId="15637" xr:uid="{00000000-0005-0000-0000-00006B3C0000}"/>
    <cellStyle name="20% - Accent1 2 8 2 3 8" xfId="15638" xr:uid="{00000000-0005-0000-0000-00006C3C0000}"/>
    <cellStyle name="20% - Accent1 2 8 2 3 8 2" xfId="15639" xr:uid="{00000000-0005-0000-0000-00006D3C0000}"/>
    <cellStyle name="20% - Accent1 2 8 2 3 9" xfId="15640" xr:uid="{00000000-0005-0000-0000-00006E3C0000}"/>
    <cellStyle name="20% - Accent1 2 8 2 4" xfId="15641" xr:uid="{00000000-0005-0000-0000-00006F3C0000}"/>
    <cellStyle name="20% - Accent1 2 8 2 4 2" xfId="15642" xr:uid="{00000000-0005-0000-0000-0000703C0000}"/>
    <cellStyle name="20% - Accent1 2 8 2 4 2 2" xfId="15643" xr:uid="{00000000-0005-0000-0000-0000713C0000}"/>
    <cellStyle name="20% - Accent1 2 8 2 4 2 2 2" xfId="15644" xr:uid="{00000000-0005-0000-0000-0000723C0000}"/>
    <cellStyle name="20% - Accent1 2 8 2 4 2 3" xfId="15645" xr:uid="{00000000-0005-0000-0000-0000733C0000}"/>
    <cellStyle name="20% - Accent1 2 8 2 4 3" xfId="15646" xr:uid="{00000000-0005-0000-0000-0000743C0000}"/>
    <cellStyle name="20% - Accent1 2 8 2 4 3 2" xfId="15647" xr:uid="{00000000-0005-0000-0000-0000753C0000}"/>
    <cellStyle name="20% - Accent1 2 8 2 4 4" xfId="15648" xr:uid="{00000000-0005-0000-0000-0000763C0000}"/>
    <cellStyle name="20% - Accent1 2 8 2 5" xfId="15649" xr:uid="{00000000-0005-0000-0000-0000773C0000}"/>
    <cellStyle name="20% - Accent1 2 8 2 5 2" xfId="15650" xr:uid="{00000000-0005-0000-0000-0000783C0000}"/>
    <cellStyle name="20% - Accent1 2 8 2 5 2 2" xfId="15651" xr:uid="{00000000-0005-0000-0000-0000793C0000}"/>
    <cellStyle name="20% - Accent1 2 8 2 5 2 2 2" xfId="15652" xr:uid="{00000000-0005-0000-0000-00007A3C0000}"/>
    <cellStyle name="20% - Accent1 2 8 2 5 2 3" xfId="15653" xr:uid="{00000000-0005-0000-0000-00007B3C0000}"/>
    <cellStyle name="20% - Accent1 2 8 2 5 3" xfId="15654" xr:uid="{00000000-0005-0000-0000-00007C3C0000}"/>
    <cellStyle name="20% - Accent1 2 8 2 5 3 2" xfId="15655" xr:uid="{00000000-0005-0000-0000-00007D3C0000}"/>
    <cellStyle name="20% - Accent1 2 8 2 5 4" xfId="15656" xr:uid="{00000000-0005-0000-0000-00007E3C0000}"/>
    <cellStyle name="20% - Accent1 2 8 2 6" xfId="15657" xr:uid="{00000000-0005-0000-0000-00007F3C0000}"/>
    <cellStyle name="20% - Accent1 2 8 2 6 2" xfId="15658" xr:uid="{00000000-0005-0000-0000-0000803C0000}"/>
    <cellStyle name="20% - Accent1 2 8 2 6 2 2" xfId="15659" xr:uid="{00000000-0005-0000-0000-0000813C0000}"/>
    <cellStyle name="20% - Accent1 2 8 2 6 2 2 2" xfId="15660" xr:uid="{00000000-0005-0000-0000-0000823C0000}"/>
    <cellStyle name="20% - Accent1 2 8 2 6 2 3" xfId="15661" xr:uid="{00000000-0005-0000-0000-0000833C0000}"/>
    <cellStyle name="20% - Accent1 2 8 2 6 3" xfId="15662" xr:uid="{00000000-0005-0000-0000-0000843C0000}"/>
    <cellStyle name="20% - Accent1 2 8 2 6 3 2" xfId="15663" xr:uid="{00000000-0005-0000-0000-0000853C0000}"/>
    <cellStyle name="20% - Accent1 2 8 2 6 4" xfId="15664" xr:uid="{00000000-0005-0000-0000-0000863C0000}"/>
    <cellStyle name="20% - Accent1 2 8 2 7" xfId="15665" xr:uid="{00000000-0005-0000-0000-0000873C0000}"/>
    <cellStyle name="20% - Accent1 2 8 2 7 2" xfId="15666" xr:uid="{00000000-0005-0000-0000-0000883C0000}"/>
    <cellStyle name="20% - Accent1 2 8 2 7 2 2" xfId="15667" xr:uid="{00000000-0005-0000-0000-0000893C0000}"/>
    <cellStyle name="20% - Accent1 2 8 2 7 3" xfId="15668" xr:uid="{00000000-0005-0000-0000-00008A3C0000}"/>
    <cellStyle name="20% - Accent1 2 8 2 8" xfId="15669" xr:uid="{00000000-0005-0000-0000-00008B3C0000}"/>
    <cellStyle name="20% - Accent1 2 8 2 8 2" xfId="15670" xr:uid="{00000000-0005-0000-0000-00008C3C0000}"/>
    <cellStyle name="20% - Accent1 2 8 2 8 2 2" xfId="15671" xr:uid="{00000000-0005-0000-0000-00008D3C0000}"/>
    <cellStyle name="20% - Accent1 2 8 2 8 3" xfId="15672" xr:uid="{00000000-0005-0000-0000-00008E3C0000}"/>
    <cellStyle name="20% - Accent1 2 8 2 9" xfId="15673" xr:uid="{00000000-0005-0000-0000-00008F3C0000}"/>
    <cellStyle name="20% - Accent1 2 8 2 9 2" xfId="15674" xr:uid="{00000000-0005-0000-0000-0000903C0000}"/>
    <cellStyle name="20% - Accent1 2 8 3" xfId="15675" xr:uid="{00000000-0005-0000-0000-0000913C0000}"/>
    <cellStyle name="20% - Accent1 2 8 3 2" xfId="15676" xr:uid="{00000000-0005-0000-0000-0000923C0000}"/>
    <cellStyle name="20% - Accent1 2 8 3 2 2" xfId="15677" xr:uid="{00000000-0005-0000-0000-0000933C0000}"/>
    <cellStyle name="20% - Accent1 2 8 3 2 2 2" xfId="15678" xr:uid="{00000000-0005-0000-0000-0000943C0000}"/>
    <cellStyle name="20% - Accent1 2 8 3 2 2 2 2" xfId="15679" xr:uid="{00000000-0005-0000-0000-0000953C0000}"/>
    <cellStyle name="20% - Accent1 2 8 3 2 2 3" xfId="15680" xr:uid="{00000000-0005-0000-0000-0000963C0000}"/>
    <cellStyle name="20% - Accent1 2 8 3 2 3" xfId="15681" xr:uid="{00000000-0005-0000-0000-0000973C0000}"/>
    <cellStyle name="20% - Accent1 2 8 3 2 3 2" xfId="15682" xr:uid="{00000000-0005-0000-0000-0000983C0000}"/>
    <cellStyle name="20% - Accent1 2 8 3 2 4" xfId="15683" xr:uid="{00000000-0005-0000-0000-0000993C0000}"/>
    <cellStyle name="20% - Accent1 2 8 3 3" xfId="15684" xr:uid="{00000000-0005-0000-0000-00009A3C0000}"/>
    <cellStyle name="20% - Accent1 2 8 3 3 2" xfId="15685" xr:uid="{00000000-0005-0000-0000-00009B3C0000}"/>
    <cellStyle name="20% - Accent1 2 8 3 3 2 2" xfId="15686" xr:uid="{00000000-0005-0000-0000-00009C3C0000}"/>
    <cellStyle name="20% - Accent1 2 8 3 3 2 2 2" xfId="15687" xr:uid="{00000000-0005-0000-0000-00009D3C0000}"/>
    <cellStyle name="20% - Accent1 2 8 3 3 2 3" xfId="15688" xr:uid="{00000000-0005-0000-0000-00009E3C0000}"/>
    <cellStyle name="20% - Accent1 2 8 3 3 3" xfId="15689" xr:uid="{00000000-0005-0000-0000-00009F3C0000}"/>
    <cellStyle name="20% - Accent1 2 8 3 3 3 2" xfId="15690" xr:uid="{00000000-0005-0000-0000-0000A03C0000}"/>
    <cellStyle name="20% - Accent1 2 8 3 3 4" xfId="15691" xr:uid="{00000000-0005-0000-0000-0000A13C0000}"/>
    <cellStyle name="20% - Accent1 2 8 3 4" xfId="15692" xr:uid="{00000000-0005-0000-0000-0000A23C0000}"/>
    <cellStyle name="20% - Accent1 2 8 3 4 2" xfId="15693" xr:uid="{00000000-0005-0000-0000-0000A33C0000}"/>
    <cellStyle name="20% - Accent1 2 8 3 4 2 2" xfId="15694" xr:uid="{00000000-0005-0000-0000-0000A43C0000}"/>
    <cellStyle name="20% - Accent1 2 8 3 4 2 2 2" xfId="15695" xr:uid="{00000000-0005-0000-0000-0000A53C0000}"/>
    <cellStyle name="20% - Accent1 2 8 3 4 2 3" xfId="15696" xr:uid="{00000000-0005-0000-0000-0000A63C0000}"/>
    <cellStyle name="20% - Accent1 2 8 3 4 3" xfId="15697" xr:uid="{00000000-0005-0000-0000-0000A73C0000}"/>
    <cellStyle name="20% - Accent1 2 8 3 4 3 2" xfId="15698" xr:uid="{00000000-0005-0000-0000-0000A83C0000}"/>
    <cellStyle name="20% - Accent1 2 8 3 4 4" xfId="15699" xr:uid="{00000000-0005-0000-0000-0000A93C0000}"/>
    <cellStyle name="20% - Accent1 2 8 3 5" xfId="15700" xr:uid="{00000000-0005-0000-0000-0000AA3C0000}"/>
    <cellStyle name="20% - Accent1 2 8 3 5 2" xfId="15701" xr:uid="{00000000-0005-0000-0000-0000AB3C0000}"/>
    <cellStyle name="20% - Accent1 2 8 3 5 2 2" xfId="15702" xr:uid="{00000000-0005-0000-0000-0000AC3C0000}"/>
    <cellStyle name="20% - Accent1 2 8 3 5 3" xfId="15703" xr:uid="{00000000-0005-0000-0000-0000AD3C0000}"/>
    <cellStyle name="20% - Accent1 2 8 3 6" xfId="15704" xr:uid="{00000000-0005-0000-0000-0000AE3C0000}"/>
    <cellStyle name="20% - Accent1 2 8 3 6 2" xfId="15705" xr:uid="{00000000-0005-0000-0000-0000AF3C0000}"/>
    <cellStyle name="20% - Accent1 2 8 3 6 2 2" xfId="15706" xr:uid="{00000000-0005-0000-0000-0000B03C0000}"/>
    <cellStyle name="20% - Accent1 2 8 3 6 3" xfId="15707" xr:uid="{00000000-0005-0000-0000-0000B13C0000}"/>
    <cellStyle name="20% - Accent1 2 8 3 7" xfId="15708" xr:uid="{00000000-0005-0000-0000-0000B23C0000}"/>
    <cellStyle name="20% - Accent1 2 8 3 7 2" xfId="15709" xr:uid="{00000000-0005-0000-0000-0000B33C0000}"/>
    <cellStyle name="20% - Accent1 2 8 3 8" xfId="15710" xr:uid="{00000000-0005-0000-0000-0000B43C0000}"/>
    <cellStyle name="20% - Accent1 2 8 3 8 2" xfId="15711" xr:uid="{00000000-0005-0000-0000-0000B53C0000}"/>
    <cellStyle name="20% - Accent1 2 8 3 9" xfId="15712" xr:uid="{00000000-0005-0000-0000-0000B63C0000}"/>
    <cellStyle name="20% - Accent1 2 8 4" xfId="15713" xr:uid="{00000000-0005-0000-0000-0000B73C0000}"/>
    <cellStyle name="20% - Accent1 2 8 4 2" xfId="15714" xr:uid="{00000000-0005-0000-0000-0000B83C0000}"/>
    <cellStyle name="20% - Accent1 2 8 4 2 2" xfId="15715" xr:uid="{00000000-0005-0000-0000-0000B93C0000}"/>
    <cellStyle name="20% - Accent1 2 8 4 2 2 2" xfId="15716" xr:uid="{00000000-0005-0000-0000-0000BA3C0000}"/>
    <cellStyle name="20% - Accent1 2 8 4 2 2 2 2" xfId="15717" xr:uid="{00000000-0005-0000-0000-0000BB3C0000}"/>
    <cellStyle name="20% - Accent1 2 8 4 2 2 3" xfId="15718" xr:uid="{00000000-0005-0000-0000-0000BC3C0000}"/>
    <cellStyle name="20% - Accent1 2 8 4 2 3" xfId="15719" xr:uid="{00000000-0005-0000-0000-0000BD3C0000}"/>
    <cellStyle name="20% - Accent1 2 8 4 2 3 2" xfId="15720" xr:uid="{00000000-0005-0000-0000-0000BE3C0000}"/>
    <cellStyle name="20% - Accent1 2 8 4 2 4" xfId="15721" xr:uid="{00000000-0005-0000-0000-0000BF3C0000}"/>
    <cellStyle name="20% - Accent1 2 8 4 3" xfId="15722" xr:uid="{00000000-0005-0000-0000-0000C03C0000}"/>
    <cellStyle name="20% - Accent1 2 8 4 3 2" xfId="15723" xr:uid="{00000000-0005-0000-0000-0000C13C0000}"/>
    <cellStyle name="20% - Accent1 2 8 4 3 2 2" xfId="15724" xr:uid="{00000000-0005-0000-0000-0000C23C0000}"/>
    <cellStyle name="20% - Accent1 2 8 4 3 2 2 2" xfId="15725" xr:uid="{00000000-0005-0000-0000-0000C33C0000}"/>
    <cellStyle name="20% - Accent1 2 8 4 3 2 3" xfId="15726" xr:uid="{00000000-0005-0000-0000-0000C43C0000}"/>
    <cellStyle name="20% - Accent1 2 8 4 3 3" xfId="15727" xr:uid="{00000000-0005-0000-0000-0000C53C0000}"/>
    <cellStyle name="20% - Accent1 2 8 4 3 3 2" xfId="15728" xr:uid="{00000000-0005-0000-0000-0000C63C0000}"/>
    <cellStyle name="20% - Accent1 2 8 4 3 4" xfId="15729" xr:uid="{00000000-0005-0000-0000-0000C73C0000}"/>
    <cellStyle name="20% - Accent1 2 8 4 4" xfId="15730" xr:uid="{00000000-0005-0000-0000-0000C83C0000}"/>
    <cellStyle name="20% - Accent1 2 8 4 4 2" xfId="15731" xr:uid="{00000000-0005-0000-0000-0000C93C0000}"/>
    <cellStyle name="20% - Accent1 2 8 4 4 2 2" xfId="15732" xr:uid="{00000000-0005-0000-0000-0000CA3C0000}"/>
    <cellStyle name="20% - Accent1 2 8 4 4 2 2 2" xfId="15733" xr:uid="{00000000-0005-0000-0000-0000CB3C0000}"/>
    <cellStyle name="20% - Accent1 2 8 4 4 2 3" xfId="15734" xr:uid="{00000000-0005-0000-0000-0000CC3C0000}"/>
    <cellStyle name="20% - Accent1 2 8 4 4 3" xfId="15735" xr:uid="{00000000-0005-0000-0000-0000CD3C0000}"/>
    <cellStyle name="20% - Accent1 2 8 4 4 3 2" xfId="15736" xr:uid="{00000000-0005-0000-0000-0000CE3C0000}"/>
    <cellStyle name="20% - Accent1 2 8 4 4 4" xfId="15737" xr:uid="{00000000-0005-0000-0000-0000CF3C0000}"/>
    <cellStyle name="20% - Accent1 2 8 4 5" xfId="15738" xr:uid="{00000000-0005-0000-0000-0000D03C0000}"/>
    <cellStyle name="20% - Accent1 2 8 4 5 2" xfId="15739" xr:uid="{00000000-0005-0000-0000-0000D13C0000}"/>
    <cellStyle name="20% - Accent1 2 8 4 5 2 2" xfId="15740" xr:uid="{00000000-0005-0000-0000-0000D23C0000}"/>
    <cellStyle name="20% - Accent1 2 8 4 5 3" xfId="15741" xr:uid="{00000000-0005-0000-0000-0000D33C0000}"/>
    <cellStyle name="20% - Accent1 2 8 4 6" xfId="15742" xr:uid="{00000000-0005-0000-0000-0000D43C0000}"/>
    <cellStyle name="20% - Accent1 2 8 4 6 2" xfId="15743" xr:uid="{00000000-0005-0000-0000-0000D53C0000}"/>
    <cellStyle name="20% - Accent1 2 8 4 6 2 2" xfId="15744" xr:uid="{00000000-0005-0000-0000-0000D63C0000}"/>
    <cellStyle name="20% - Accent1 2 8 4 6 3" xfId="15745" xr:uid="{00000000-0005-0000-0000-0000D73C0000}"/>
    <cellStyle name="20% - Accent1 2 8 4 7" xfId="15746" xr:uid="{00000000-0005-0000-0000-0000D83C0000}"/>
    <cellStyle name="20% - Accent1 2 8 4 7 2" xfId="15747" xr:uid="{00000000-0005-0000-0000-0000D93C0000}"/>
    <cellStyle name="20% - Accent1 2 8 4 8" xfId="15748" xr:uid="{00000000-0005-0000-0000-0000DA3C0000}"/>
    <cellStyle name="20% - Accent1 2 8 4 8 2" xfId="15749" xr:uid="{00000000-0005-0000-0000-0000DB3C0000}"/>
    <cellStyle name="20% - Accent1 2 8 4 9" xfId="15750" xr:uid="{00000000-0005-0000-0000-0000DC3C0000}"/>
    <cellStyle name="20% - Accent1 2 8 5" xfId="15751" xr:uid="{00000000-0005-0000-0000-0000DD3C0000}"/>
    <cellStyle name="20% - Accent1 2 8 5 2" xfId="15752" xr:uid="{00000000-0005-0000-0000-0000DE3C0000}"/>
    <cellStyle name="20% - Accent1 2 8 5 2 2" xfId="15753" xr:uid="{00000000-0005-0000-0000-0000DF3C0000}"/>
    <cellStyle name="20% - Accent1 2 8 5 2 2 2" xfId="15754" xr:uid="{00000000-0005-0000-0000-0000E03C0000}"/>
    <cellStyle name="20% - Accent1 2 8 5 2 3" xfId="15755" xr:uid="{00000000-0005-0000-0000-0000E13C0000}"/>
    <cellStyle name="20% - Accent1 2 8 5 3" xfId="15756" xr:uid="{00000000-0005-0000-0000-0000E23C0000}"/>
    <cellStyle name="20% - Accent1 2 8 5 3 2" xfId="15757" xr:uid="{00000000-0005-0000-0000-0000E33C0000}"/>
    <cellStyle name="20% - Accent1 2 8 5 4" xfId="15758" xr:uid="{00000000-0005-0000-0000-0000E43C0000}"/>
    <cellStyle name="20% - Accent1 2 8 6" xfId="15759" xr:uid="{00000000-0005-0000-0000-0000E53C0000}"/>
    <cellStyle name="20% - Accent1 2 8 6 2" xfId="15760" xr:uid="{00000000-0005-0000-0000-0000E63C0000}"/>
    <cellStyle name="20% - Accent1 2 8 6 2 2" xfId="15761" xr:uid="{00000000-0005-0000-0000-0000E73C0000}"/>
    <cellStyle name="20% - Accent1 2 8 6 2 2 2" xfId="15762" xr:uid="{00000000-0005-0000-0000-0000E83C0000}"/>
    <cellStyle name="20% - Accent1 2 8 6 2 3" xfId="15763" xr:uid="{00000000-0005-0000-0000-0000E93C0000}"/>
    <cellStyle name="20% - Accent1 2 8 6 3" xfId="15764" xr:uid="{00000000-0005-0000-0000-0000EA3C0000}"/>
    <cellStyle name="20% - Accent1 2 8 6 3 2" xfId="15765" xr:uid="{00000000-0005-0000-0000-0000EB3C0000}"/>
    <cellStyle name="20% - Accent1 2 8 6 4" xfId="15766" xr:uid="{00000000-0005-0000-0000-0000EC3C0000}"/>
    <cellStyle name="20% - Accent1 2 8 7" xfId="15767" xr:uid="{00000000-0005-0000-0000-0000ED3C0000}"/>
    <cellStyle name="20% - Accent1 2 8 7 2" xfId="15768" xr:uid="{00000000-0005-0000-0000-0000EE3C0000}"/>
    <cellStyle name="20% - Accent1 2 8 7 2 2" xfId="15769" xr:uid="{00000000-0005-0000-0000-0000EF3C0000}"/>
    <cellStyle name="20% - Accent1 2 8 7 2 2 2" xfId="15770" xr:uid="{00000000-0005-0000-0000-0000F03C0000}"/>
    <cellStyle name="20% - Accent1 2 8 7 2 3" xfId="15771" xr:uid="{00000000-0005-0000-0000-0000F13C0000}"/>
    <cellStyle name="20% - Accent1 2 8 7 3" xfId="15772" xr:uid="{00000000-0005-0000-0000-0000F23C0000}"/>
    <cellStyle name="20% - Accent1 2 8 7 3 2" xfId="15773" xr:uid="{00000000-0005-0000-0000-0000F33C0000}"/>
    <cellStyle name="20% - Accent1 2 8 7 4" xfId="15774" xr:uid="{00000000-0005-0000-0000-0000F43C0000}"/>
    <cellStyle name="20% - Accent1 2 8 8" xfId="15775" xr:uid="{00000000-0005-0000-0000-0000F53C0000}"/>
    <cellStyle name="20% - Accent1 2 8 8 2" xfId="15776" xr:uid="{00000000-0005-0000-0000-0000F63C0000}"/>
    <cellStyle name="20% - Accent1 2 8 8 2 2" xfId="15777" xr:uid="{00000000-0005-0000-0000-0000F73C0000}"/>
    <cellStyle name="20% - Accent1 2 8 8 3" xfId="15778" xr:uid="{00000000-0005-0000-0000-0000F83C0000}"/>
    <cellStyle name="20% - Accent1 2 8 9" xfId="15779" xr:uid="{00000000-0005-0000-0000-0000F93C0000}"/>
    <cellStyle name="20% - Accent1 2 8 9 2" xfId="15780" xr:uid="{00000000-0005-0000-0000-0000FA3C0000}"/>
    <cellStyle name="20% - Accent1 2 8 9 2 2" xfId="15781" xr:uid="{00000000-0005-0000-0000-0000FB3C0000}"/>
    <cellStyle name="20% - Accent1 2 8 9 3" xfId="15782" xr:uid="{00000000-0005-0000-0000-0000FC3C0000}"/>
    <cellStyle name="20% - Accent1 2 9" xfId="15783" xr:uid="{00000000-0005-0000-0000-0000FD3C0000}"/>
    <cellStyle name="20% - Accent1 2 9 10" xfId="15784" xr:uid="{00000000-0005-0000-0000-0000FE3C0000}"/>
    <cellStyle name="20% - Accent1 2 9 10 2" xfId="15785" xr:uid="{00000000-0005-0000-0000-0000FF3C0000}"/>
    <cellStyle name="20% - Accent1 2 9 11" xfId="15786" xr:uid="{00000000-0005-0000-0000-0000003D0000}"/>
    <cellStyle name="20% - Accent1 2 9 2" xfId="15787" xr:uid="{00000000-0005-0000-0000-0000013D0000}"/>
    <cellStyle name="20% - Accent1 2 9 2 2" xfId="15788" xr:uid="{00000000-0005-0000-0000-0000023D0000}"/>
    <cellStyle name="20% - Accent1 2 9 2 2 2" xfId="15789" xr:uid="{00000000-0005-0000-0000-0000033D0000}"/>
    <cellStyle name="20% - Accent1 2 9 2 2 2 2" xfId="15790" xr:uid="{00000000-0005-0000-0000-0000043D0000}"/>
    <cellStyle name="20% - Accent1 2 9 2 2 2 2 2" xfId="15791" xr:uid="{00000000-0005-0000-0000-0000053D0000}"/>
    <cellStyle name="20% - Accent1 2 9 2 2 2 3" xfId="15792" xr:uid="{00000000-0005-0000-0000-0000063D0000}"/>
    <cellStyle name="20% - Accent1 2 9 2 2 3" xfId="15793" xr:uid="{00000000-0005-0000-0000-0000073D0000}"/>
    <cellStyle name="20% - Accent1 2 9 2 2 3 2" xfId="15794" xr:uid="{00000000-0005-0000-0000-0000083D0000}"/>
    <cellStyle name="20% - Accent1 2 9 2 2 4" xfId="15795" xr:uid="{00000000-0005-0000-0000-0000093D0000}"/>
    <cellStyle name="20% - Accent1 2 9 2 3" xfId="15796" xr:uid="{00000000-0005-0000-0000-00000A3D0000}"/>
    <cellStyle name="20% - Accent1 2 9 2 3 2" xfId="15797" xr:uid="{00000000-0005-0000-0000-00000B3D0000}"/>
    <cellStyle name="20% - Accent1 2 9 2 3 2 2" xfId="15798" xr:uid="{00000000-0005-0000-0000-00000C3D0000}"/>
    <cellStyle name="20% - Accent1 2 9 2 3 2 2 2" xfId="15799" xr:uid="{00000000-0005-0000-0000-00000D3D0000}"/>
    <cellStyle name="20% - Accent1 2 9 2 3 2 3" xfId="15800" xr:uid="{00000000-0005-0000-0000-00000E3D0000}"/>
    <cellStyle name="20% - Accent1 2 9 2 3 3" xfId="15801" xr:uid="{00000000-0005-0000-0000-00000F3D0000}"/>
    <cellStyle name="20% - Accent1 2 9 2 3 3 2" xfId="15802" xr:uid="{00000000-0005-0000-0000-0000103D0000}"/>
    <cellStyle name="20% - Accent1 2 9 2 3 4" xfId="15803" xr:uid="{00000000-0005-0000-0000-0000113D0000}"/>
    <cellStyle name="20% - Accent1 2 9 2 4" xfId="15804" xr:uid="{00000000-0005-0000-0000-0000123D0000}"/>
    <cellStyle name="20% - Accent1 2 9 2 4 2" xfId="15805" xr:uid="{00000000-0005-0000-0000-0000133D0000}"/>
    <cellStyle name="20% - Accent1 2 9 2 4 2 2" xfId="15806" xr:uid="{00000000-0005-0000-0000-0000143D0000}"/>
    <cellStyle name="20% - Accent1 2 9 2 4 2 2 2" xfId="15807" xr:uid="{00000000-0005-0000-0000-0000153D0000}"/>
    <cellStyle name="20% - Accent1 2 9 2 4 2 3" xfId="15808" xr:uid="{00000000-0005-0000-0000-0000163D0000}"/>
    <cellStyle name="20% - Accent1 2 9 2 4 3" xfId="15809" xr:uid="{00000000-0005-0000-0000-0000173D0000}"/>
    <cellStyle name="20% - Accent1 2 9 2 4 3 2" xfId="15810" xr:uid="{00000000-0005-0000-0000-0000183D0000}"/>
    <cellStyle name="20% - Accent1 2 9 2 4 4" xfId="15811" xr:uid="{00000000-0005-0000-0000-0000193D0000}"/>
    <cellStyle name="20% - Accent1 2 9 2 5" xfId="15812" xr:uid="{00000000-0005-0000-0000-00001A3D0000}"/>
    <cellStyle name="20% - Accent1 2 9 2 5 2" xfId="15813" xr:uid="{00000000-0005-0000-0000-00001B3D0000}"/>
    <cellStyle name="20% - Accent1 2 9 2 5 2 2" xfId="15814" xr:uid="{00000000-0005-0000-0000-00001C3D0000}"/>
    <cellStyle name="20% - Accent1 2 9 2 5 3" xfId="15815" xr:uid="{00000000-0005-0000-0000-00001D3D0000}"/>
    <cellStyle name="20% - Accent1 2 9 2 6" xfId="15816" xr:uid="{00000000-0005-0000-0000-00001E3D0000}"/>
    <cellStyle name="20% - Accent1 2 9 2 6 2" xfId="15817" xr:uid="{00000000-0005-0000-0000-00001F3D0000}"/>
    <cellStyle name="20% - Accent1 2 9 2 6 2 2" xfId="15818" xr:uid="{00000000-0005-0000-0000-0000203D0000}"/>
    <cellStyle name="20% - Accent1 2 9 2 6 3" xfId="15819" xr:uid="{00000000-0005-0000-0000-0000213D0000}"/>
    <cellStyle name="20% - Accent1 2 9 2 7" xfId="15820" xr:uid="{00000000-0005-0000-0000-0000223D0000}"/>
    <cellStyle name="20% - Accent1 2 9 2 7 2" xfId="15821" xr:uid="{00000000-0005-0000-0000-0000233D0000}"/>
    <cellStyle name="20% - Accent1 2 9 2 8" xfId="15822" xr:uid="{00000000-0005-0000-0000-0000243D0000}"/>
    <cellStyle name="20% - Accent1 2 9 2 8 2" xfId="15823" xr:uid="{00000000-0005-0000-0000-0000253D0000}"/>
    <cellStyle name="20% - Accent1 2 9 2 9" xfId="15824" xr:uid="{00000000-0005-0000-0000-0000263D0000}"/>
    <cellStyle name="20% - Accent1 2 9 3" xfId="15825" xr:uid="{00000000-0005-0000-0000-0000273D0000}"/>
    <cellStyle name="20% - Accent1 2 9 3 2" xfId="15826" xr:uid="{00000000-0005-0000-0000-0000283D0000}"/>
    <cellStyle name="20% - Accent1 2 9 3 2 2" xfId="15827" xr:uid="{00000000-0005-0000-0000-0000293D0000}"/>
    <cellStyle name="20% - Accent1 2 9 3 2 2 2" xfId="15828" xr:uid="{00000000-0005-0000-0000-00002A3D0000}"/>
    <cellStyle name="20% - Accent1 2 9 3 2 2 2 2" xfId="15829" xr:uid="{00000000-0005-0000-0000-00002B3D0000}"/>
    <cellStyle name="20% - Accent1 2 9 3 2 2 3" xfId="15830" xr:uid="{00000000-0005-0000-0000-00002C3D0000}"/>
    <cellStyle name="20% - Accent1 2 9 3 2 3" xfId="15831" xr:uid="{00000000-0005-0000-0000-00002D3D0000}"/>
    <cellStyle name="20% - Accent1 2 9 3 2 3 2" xfId="15832" xr:uid="{00000000-0005-0000-0000-00002E3D0000}"/>
    <cellStyle name="20% - Accent1 2 9 3 2 4" xfId="15833" xr:uid="{00000000-0005-0000-0000-00002F3D0000}"/>
    <cellStyle name="20% - Accent1 2 9 3 3" xfId="15834" xr:uid="{00000000-0005-0000-0000-0000303D0000}"/>
    <cellStyle name="20% - Accent1 2 9 3 3 2" xfId="15835" xr:uid="{00000000-0005-0000-0000-0000313D0000}"/>
    <cellStyle name="20% - Accent1 2 9 3 3 2 2" xfId="15836" xr:uid="{00000000-0005-0000-0000-0000323D0000}"/>
    <cellStyle name="20% - Accent1 2 9 3 3 2 2 2" xfId="15837" xr:uid="{00000000-0005-0000-0000-0000333D0000}"/>
    <cellStyle name="20% - Accent1 2 9 3 3 2 3" xfId="15838" xr:uid="{00000000-0005-0000-0000-0000343D0000}"/>
    <cellStyle name="20% - Accent1 2 9 3 3 3" xfId="15839" xr:uid="{00000000-0005-0000-0000-0000353D0000}"/>
    <cellStyle name="20% - Accent1 2 9 3 3 3 2" xfId="15840" xr:uid="{00000000-0005-0000-0000-0000363D0000}"/>
    <cellStyle name="20% - Accent1 2 9 3 3 4" xfId="15841" xr:uid="{00000000-0005-0000-0000-0000373D0000}"/>
    <cellStyle name="20% - Accent1 2 9 3 4" xfId="15842" xr:uid="{00000000-0005-0000-0000-0000383D0000}"/>
    <cellStyle name="20% - Accent1 2 9 3 4 2" xfId="15843" xr:uid="{00000000-0005-0000-0000-0000393D0000}"/>
    <cellStyle name="20% - Accent1 2 9 3 4 2 2" xfId="15844" xr:uid="{00000000-0005-0000-0000-00003A3D0000}"/>
    <cellStyle name="20% - Accent1 2 9 3 4 2 2 2" xfId="15845" xr:uid="{00000000-0005-0000-0000-00003B3D0000}"/>
    <cellStyle name="20% - Accent1 2 9 3 4 2 3" xfId="15846" xr:uid="{00000000-0005-0000-0000-00003C3D0000}"/>
    <cellStyle name="20% - Accent1 2 9 3 4 3" xfId="15847" xr:uid="{00000000-0005-0000-0000-00003D3D0000}"/>
    <cellStyle name="20% - Accent1 2 9 3 4 3 2" xfId="15848" xr:uid="{00000000-0005-0000-0000-00003E3D0000}"/>
    <cellStyle name="20% - Accent1 2 9 3 4 4" xfId="15849" xr:uid="{00000000-0005-0000-0000-00003F3D0000}"/>
    <cellStyle name="20% - Accent1 2 9 3 5" xfId="15850" xr:uid="{00000000-0005-0000-0000-0000403D0000}"/>
    <cellStyle name="20% - Accent1 2 9 3 5 2" xfId="15851" xr:uid="{00000000-0005-0000-0000-0000413D0000}"/>
    <cellStyle name="20% - Accent1 2 9 3 5 2 2" xfId="15852" xr:uid="{00000000-0005-0000-0000-0000423D0000}"/>
    <cellStyle name="20% - Accent1 2 9 3 5 3" xfId="15853" xr:uid="{00000000-0005-0000-0000-0000433D0000}"/>
    <cellStyle name="20% - Accent1 2 9 3 6" xfId="15854" xr:uid="{00000000-0005-0000-0000-0000443D0000}"/>
    <cellStyle name="20% - Accent1 2 9 3 6 2" xfId="15855" xr:uid="{00000000-0005-0000-0000-0000453D0000}"/>
    <cellStyle name="20% - Accent1 2 9 3 6 2 2" xfId="15856" xr:uid="{00000000-0005-0000-0000-0000463D0000}"/>
    <cellStyle name="20% - Accent1 2 9 3 6 3" xfId="15857" xr:uid="{00000000-0005-0000-0000-0000473D0000}"/>
    <cellStyle name="20% - Accent1 2 9 3 7" xfId="15858" xr:uid="{00000000-0005-0000-0000-0000483D0000}"/>
    <cellStyle name="20% - Accent1 2 9 3 7 2" xfId="15859" xr:uid="{00000000-0005-0000-0000-0000493D0000}"/>
    <cellStyle name="20% - Accent1 2 9 3 8" xfId="15860" xr:uid="{00000000-0005-0000-0000-00004A3D0000}"/>
    <cellStyle name="20% - Accent1 2 9 3 8 2" xfId="15861" xr:uid="{00000000-0005-0000-0000-00004B3D0000}"/>
    <cellStyle name="20% - Accent1 2 9 3 9" xfId="15862" xr:uid="{00000000-0005-0000-0000-00004C3D0000}"/>
    <cellStyle name="20% - Accent1 2 9 4" xfId="15863" xr:uid="{00000000-0005-0000-0000-00004D3D0000}"/>
    <cellStyle name="20% - Accent1 2 9 4 2" xfId="15864" xr:uid="{00000000-0005-0000-0000-00004E3D0000}"/>
    <cellStyle name="20% - Accent1 2 9 4 2 2" xfId="15865" xr:uid="{00000000-0005-0000-0000-00004F3D0000}"/>
    <cellStyle name="20% - Accent1 2 9 4 2 2 2" xfId="15866" xr:uid="{00000000-0005-0000-0000-0000503D0000}"/>
    <cellStyle name="20% - Accent1 2 9 4 2 3" xfId="15867" xr:uid="{00000000-0005-0000-0000-0000513D0000}"/>
    <cellStyle name="20% - Accent1 2 9 4 3" xfId="15868" xr:uid="{00000000-0005-0000-0000-0000523D0000}"/>
    <cellStyle name="20% - Accent1 2 9 4 3 2" xfId="15869" xr:uid="{00000000-0005-0000-0000-0000533D0000}"/>
    <cellStyle name="20% - Accent1 2 9 4 4" xfId="15870" xr:uid="{00000000-0005-0000-0000-0000543D0000}"/>
    <cellStyle name="20% - Accent1 2 9 5" xfId="15871" xr:uid="{00000000-0005-0000-0000-0000553D0000}"/>
    <cellStyle name="20% - Accent1 2 9 5 2" xfId="15872" xr:uid="{00000000-0005-0000-0000-0000563D0000}"/>
    <cellStyle name="20% - Accent1 2 9 5 2 2" xfId="15873" xr:uid="{00000000-0005-0000-0000-0000573D0000}"/>
    <cellStyle name="20% - Accent1 2 9 5 2 2 2" xfId="15874" xr:uid="{00000000-0005-0000-0000-0000583D0000}"/>
    <cellStyle name="20% - Accent1 2 9 5 2 3" xfId="15875" xr:uid="{00000000-0005-0000-0000-0000593D0000}"/>
    <cellStyle name="20% - Accent1 2 9 5 3" xfId="15876" xr:uid="{00000000-0005-0000-0000-00005A3D0000}"/>
    <cellStyle name="20% - Accent1 2 9 5 3 2" xfId="15877" xr:uid="{00000000-0005-0000-0000-00005B3D0000}"/>
    <cellStyle name="20% - Accent1 2 9 5 4" xfId="15878" xr:uid="{00000000-0005-0000-0000-00005C3D0000}"/>
    <cellStyle name="20% - Accent1 2 9 6" xfId="15879" xr:uid="{00000000-0005-0000-0000-00005D3D0000}"/>
    <cellStyle name="20% - Accent1 2 9 6 2" xfId="15880" xr:uid="{00000000-0005-0000-0000-00005E3D0000}"/>
    <cellStyle name="20% - Accent1 2 9 6 2 2" xfId="15881" xr:uid="{00000000-0005-0000-0000-00005F3D0000}"/>
    <cellStyle name="20% - Accent1 2 9 6 2 2 2" xfId="15882" xr:uid="{00000000-0005-0000-0000-0000603D0000}"/>
    <cellStyle name="20% - Accent1 2 9 6 2 3" xfId="15883" xr:uid="{00000000-0005-0000-0000-0000613D0000}"/>
    <cellStyle name="20% - Accent1 2 9 6 3" xfId="15884" xr:uid="{00000000-0005-0000-0000-0000623D0000}"/>
    <cellStyle name="20% - Accent1 2 9 6 3 2" xfId="15885" xr:uid="{00000000-0005-0000-0000-0000633D0000}"/>
    <cellStyle name="20% - Accent1 2 9 6 4" xfId="15886" xr:uid="{00000000-0005-0000-0000-0000643D0000}"/>
    <cellStyle name="20% - Accent1 2 9 7" xfId="15887" xr:uid="{00000000-0005-0000-0000-0000653D0000}"/>
    <cellStyle name="20% - Accent1 2 9 7 2" xfId="15888" xr:uid="{00000000-0005-0000-0000-0000663D0000}"/>
    <cellStyle name="20% - Accent1 2 9 7 2 2" xfId="15889" xr:uid="{00000000-0005-0000-0000-0000673D0000}"/>
    <cellStyle name="20% - Accent1 2 9 7 3" xfId="15890" xr:uid="{00000000-0005-0000-0000-0000683D0000}"/>
    <cellStyle name="20% - Accent1 2 9 8" xfId="15891" xr:uid="{00000000-0005-0000-0000-0000693D0000}"/>
    <cellStyle name="20% - Accent1 2 9 8 2" xfId="15892" xr:uid="{00000000-0005-0000-0000-00006A3D0000}"/>
    <cellStyle name="20% - Accent1 2 9 8 2 2" xfId="15893" xr:uid="{00000000-0005-0000-0000-00006B3D0000}"/>
    <cellStyle name="20% - Accent1 2 9 8 3" xfId="15894" xr:uid="{00000000-0005-0000-0000-00006C3D0000}"/>
    <cellStyle name="20% - Accent1 2 9 9" xfId="15895" xr:uid="{00000000-0005-0000-0000-00006D3D0000}"/>
    <cellStyle name="20% - Accent1 2 9 9 2" xfId="15896" xr:uid="{00000000-0005-0000-0000-00006E3D0000}"/>
    <cellStyle name="20% - Accent1 20" xfId="15897" xr:uid="{00000000-0005-0000-0000-00006F3D0000}"/>
    <cellStyle name="20% - Accent1 20 2" xfId="15898" xr:uid="{00000000-0005-0000-0000-0000703D0000}"/>
    <cellStyle name="20% - Accent1 20 2 2" xfId="15899" xr:uid="{00000000-0005-0000-0000-0000713D0000}"/>
    <cellStyle name="20% - Accent1 20 3" xfId="15900" xr:uid="{00000000-0005-0000-0000-0000723D0000}"/>
    <cellStyle name="20% - Accent1 21" xfId="15901" xr:uid="{00000000-0005-0000-0000-0000733D0000}"/>
    <cellStyle name="20% - Accent1 21 2" xfId="15902" xr:uid="{00000000-0005-0000-0000-0000743D0000}"/>
    <cellStyle name="20% - Accent1 22" xfId="15903" xr:uid="{00000000-0005-0000-0000-0000753D0000}"/>
    <cellStyle name="20% - Accent1 22 2" xfId="15904" xr:uid="{00000000-0005-0000-0000-0000763D0000}"/>
    <cellStyle name="20% - Accent1 23" xfId="15905" xr:uid="{00000000-0005-0000-0000-0000773D0000}"/>
    <cellStyle name="20% - Accent1 3" xfId="107" xr:uid="{00000000-0005-0000-0000-0000783D0000}"/>
    <cellStyle name="20% - Accent1 3 10" xfId="15906" xr:uid="{00000000-0005-0000-0000-0000793D0000}"/>
    <cellStyle name="20% - Accent1 3 10 10" xfId="15907" xr:uid="{00000000-0005-0000-0000-00007A3D0000}"/>
    <cellStyle name="20% - Accent1 3 10 10 2" xfId="15908" xr:uid="{00000000-0005-0000-0000-00007B3D0000}"/>
    <cellStyle name="20% - Accent1 3 10 11" xfId="15909" xr:uid="{00000000-0005-0000-0000-00007C3D0000}"/>
    <cellStyle name="20% - Accent1 3 10 2" xfId="15910" xr:uid="{00000000-0005-0000-0000-00007D3D0000}"/>
    <cellStyle name="20% - Accent1 3 10 2 2" xfId="15911" xr:uid="{00000000-0005-0000-0000-00007E3D0000}"/>
    <cellStyle name="20% - Accent1 3 10 2 2 2" xfId="15912" xr:uid="{00000000-0005-0000-0000-00007F3D0000}"/>
    <cellStyle name="20% - Accent1 3 10 2 2 2 2" xfId="15913" xr:uid="{00000000-0005-0000-0000-0000803D0000}"/>
    <cellStyle name="20% - Accent1 3 10 2 2 2 2 2" xfId="15914" xr:uid="{00000000-0005-0000-0000-0000813D0000}"/>
    <cellStyle name="20% - Accent1 3 10 2 2 2 3" xfId="15915" xr:uid="{00000000-0005-0000-0000-0000823D0000}"/>
    <cellStyle name="20% - Accent1 3 10 2 2 3" xfId="15916" xr:uid="{00000000-0005-0000-0000-0000833D0000}"/>
    <cellStyle name="20% - Accent1 3 10 2 2 3 2" xfId="15917" xr:uid="{00000000-0005-0000-0000-0000843D0000}"/>
    <cellStyle name="20% - Accent1 3 10 2 2 4" xfId="15918" xr:uid="{00000000-0005-0000-0000-0000853D0000}"/>
    <cellStyle name="20% - Accent1 3 10 2 3" xfId="15919" xr:uid="{00000000-0005-0000-0000-0000863D0000}"/>
    <cellStyle name="20% - Accent1 3 10 2 3 2" xfId="15920" xr:uid="{00000000-0005-0000-0000-0000873D0000}"/>
    <cellStyle name="20% - Accent1 3 10 2 3 2 2" xfId="15921" xr:uid="{00000000-0005-0000-0000-0000883D0000}"/>
    <cellStyle name="20% - Accent1 3 10 2 3 2 2 2" xfId="15922" xr:uid="{00000000-0005-0000-0000-0000893D0000}"/>
    <cellStyle name="20% - Accent1 3 10 2 3 2 3" xfId="15923" xr:uid="{00000000-0005-0000-0000-00008A3D0000}"/>
    <cellStyle name="20% - Accent1 3 10 2 3 3" xfId="15924" xr:uid="{00000000-0005-0000-0000-00008B3D0000}"/>
    <cellStyle name="20% - Accent1 3 10 2 3 3 2" xfId="15925" xr:uid="{00000000-0005-0000-0000-00008C3D0000}"/>
    <cellStyle name="20% - Accent1 3 10 2 3 4" xfId="15926" xr:uid="{00000000-0005-0000-0000-00008D3D0000}"/>
    <cellStyle name="20% - Accent1 3 10 2 4" xfId="15927" xr:uid="{00000000-0005-0000-0000-00008E3D0000}"/>
    <cellStyle name="20% - Accent1 3 10 2 4 2" xfId="15928" xr:uid="{00000000-0005-0000-0000-00008F3D0000}"/>
    <cellStyle name="20% - Accent1 3 10 2 4 2 2" xfId="15929" xr:uid="{00000000-0005-0000-0000-0000903D0000}"/>
    <cellStyle name="20% - Accent1 3 10 2 4 2 2 2" xfId="15930" xr:uid="{00000000-0005-0000-0000-0000913D0000}"/>
    <cellStyle name="20% - Accent1 3 10 2 4 2 3" xfId="15931" xr:uid="{00000000-0005-0000-0000-0000923D0000}"/>
    <cellStyle name="20% - Accent1 3 10 2 4 3" xfId="15932" xr:uid="{00000000-0005-0000-0000-0000933D0000}"/>
    <cellStyle name="20% - Accent1 3 10 2 4 3 2" xfId="15933" xr:uid="{00000000-0005-0000-0000-0000943D0000}"/>
    <cellStyle name="20% - Accent1 3 10 2 4 4" xfId="15934" xr:uid="{00000000-0005-0000-0000-0000953D0000}"/>
    <cellStyle name="20% - Accent1 3 10 2 5" xfId="15935" xr:uid="{00000000-0005-0000-0000-0000963D0000}"/>
    <cellStyle name="20% - Accent1 3 10 2 5 2" xfId="15936" xr:uid="{00000000-0005-0000-0000-0000973D0000}"/>
    <cellStyle name="20% - Accent1 3 10 2 5 2 2" xfId="15937" xr:uid="{00000000-0005-0000-0000-0000983D0000}"/>
    <cellStyle name="20% - Accent1 3 10 2 5 3" xfId="15938" xr:uid="{00000000-0005-0000-0000-0000993D0000}"/>
    <cellStyle name="20% - Accent1 3 10 2 6" xfId="15939" xr:uid="{00000000-0005-0000-0000-00009A3D0000}"/>
    <cellStyle name="20% - Accent1 3 10 2 6 2" xfId="15940" xr:uid="{00000000-0005-0000-0000-00009B3D0000}"/>
    <cellStyle name="20% - Accent1 3 10 2 6 2 2" xfId="15941" xr:uid="{00000000-0005-0000-0000-00009C3D0000}"/>
    <cellStyle name="20% - Accent1 3 10 2 6 3" xfId="15942" xr:uid="{00000000-0005-0000-0000-00009D3D0000}"/>
    <cellStyle name="20% - Accent1 3 10 2 7" xfId="15943" xr:uid="{00000000-0005-0000-0000-00009E3D0000}"/>
    <cellStyle name="20% - Accent1 3 10 2 7 2" xfId="15944" xr:uid="{00000000-0005-0000-0000-00009F3D0000}"/>
    <cellStyle name="20% - Accent1 3 10 2 8" xfId="15945" xr:uid="{00000000-0005-0000-0000-0000A03D0000}"/>
    <cellStyle name="20% - Accent1 3 10 2 8 2" xfId="15946" xr:uid="{00000000-0005-0000-0000-0000A13D0000}"/>
    <cellStyle name="20% - Accent1 3 10 2 9" xfId="15947" xr:uid="{00000000-0005-0000-0000-0000A23D0000}"/>
    <cellStyle name="20% - Accent1 3 10 3" xfId="15948" xr:uid="{00000000-0005-0000-0000-0000A33D0000}"/>
    <cellStyle name="20% - Accent1 3 10 3 2" xfId="15949" xr:uid="{00000000-0005-0000-0000-0000A43D0000}"/>
    <cellStyle name="20% - Accent1 3 10 3 2 2" xfId="15950" xr:uid="{00000000-0005-0000-0000-0000A53D0000}"/>
    <cellStyle name="20% - Accent1 3 10 3 2 2 2" xfId="15951" xr:uid="{00000000-0005-0000-0000-0000A63D0000}"/>
    <cellStyle name="20% - Accent1 3 10 3 2 2 2 2" xfId="15952" xr:uid="{00000000-0005-0000-0000-0000A73D0000}"/>
    <cellStyle name="20% - Accent1 3 10 3 2 2 3" xfId="15953" xr:uid="{00000000-0005-0000-0000-0000A83D0000}"/>
    <cellStyle name="20% - Accent1 3 10 3 2 3" xfId="15954" xr:uid="{00000000-0005-0000-0000-0000A93D0000}"/>
    <cellStyle name="20% - Accent1 3 10 3 2 3 2" xfId="15955" xr:uid="{00000000-0005-0000-0000-0000AA3D0000}"/>
    <cellStyle name="20% - Accent1 3 10 3 2 4" xfId="15956" xr:uid="{00000000-0005-0000-0000-0000AB3D0000}"/>
    <cellStyle name="20% - Accent1 3 10 3 3" xfId="15957" xr:uid="{00000000-0005-0000-0000-0000AC3D0000}"/>
    <cellStyle name="20% - Accent1 3 10 3 3 2" xfId="15958" xr:uid="{00000000-0005-0000-0000-0000AD3D0000}"/>
    <cellStyle name="20% - Accent1 3 10 3 3 2 2" xfId="15959" xr:uid="{00000000-0005-0000-0000-0000AE3D0000}"/>
    <cellStyle name="20% - Accent1 3 10 3 3 2 2 2" xfId="15960" xr:uid="{00000000-0005-0000-0000-0000AF3D0000}"/>
    <cellStyle name="20% - Accent1 3 10 3 3 2 3" xfId="15961" xr:uid="{00000000-0005-0000-0000-0000B03D0000}"/>
    <cellStyle name="20% - Accent1 3 10 3 3 3" xfId="15962" xr:uid="{00000000-0005-0000-0000-0000B13D0000}"/>
    <cellStyle name="20% - Accent1 3 10 3 3 3 2" xfId="15963" xr:uid="{00000000-0005-0000-0000-0000B23D0000}"/>
    <cellStyle name="20% - Accent1 3 10 3 3 4" xfId="15964" xr:uid="{00000000-0005-0000-0000-0000B33D0000}"/>
    <cellStyle name="20% - Accent1 3 10 3 4" xfId="15965" xr:uid="{00000000-0005-0000-0000-0000B43D0000}"/>
    <cellStyle name="20% - Accent1 3 10 3 4 2" xfId="15966" xr:uid="{00000000-0005-0000-0000-0000B53D0000}"/>
    <cellStyle name="20% - Accent1 3 10 3 4 2 2" xfId="15967" xr:uid="{00000000-0005-0000-0000-0000B63D0000}"/>
    <cellStyle name="20% - Accent1 3 10 3 4 2 2 2" xfId="15968" xr:uid="{00000000-0005-0000-0000-0000B73D0000}"/>
    <cellStyle name="20% - Accent1 3 10 3 4 2 3" xfId="15969" xr:uid="{00000000-0005-0000-0000-0000B83D0000}"/>
    <cellStyle name="20% - Accent1 3 10 3 4 3" xfId="15970" xr:uid="{00000000-0005-0000-0000-0000B93D0000}"/>
    <cellStyle name="20% - Accent1 3 10 3 4 3 2" xfId="15971" xr:uid="{00000000-0005-0000-0000-0000BA3D0000}"/>
    <cellStyle name="20% - Accent1 3 10 3 4 4" xfId="15972" xr:uid="{00000000-0005-0000-0000-0000BB3D0000}"/>
    <cellStyle name="20% - Accent1 3 10 3 5" xfId="15973" xr:uid="{00000000-0005-0000-0000-0000BC3D0000}"/>
    <cellStyle name="20% - Accent1 3 10 3 5 2" xfId="15974" xr:uid="{00000000-0005-0000-0000-0000BD3D0000}"/>
    <cellStyle name="20% - Accent1 3 10 3 5 2 2" xfId="15975" xr:uid="{00000000-0005-0000-0000-0000BE3D0000}"/>
    <cellStyle name="20% - Accent1 3 10 3 5 3" xfId="15976" xr:uid="{00000000-0005-0000-0000-0000BF3D0000}"/>
    <cellStyle name="20% - Accent1 3 10 3 6" xfId="15977" xr:uid="{00000000-0005-0000-0000-0000C03D0000}"/>
    <cellStyle name="20% - Accent1 3 10 3 6 2" xfId="15978" xr:uid="{00000000-0005-0000-0000-0000C13D0000}"/>
    <cellStyle name="20% - Accent1 3 10 3 6 2 2" xfId="15979" xr:uid="{00000000-0005-0000-0000-0000C23D0000}"/>
    <cellStyle name="20% - Accent1 3 10 3 6 3" xfId="15980" xr:uid="{00000000-0005-0000-0000-0000C33D0000}"/>
    <cellStyle name="20% - Accent1 3 10 3 7" xfId="15981" xr:uid="{00000000-0005-0000-0000-0000C43D0000}"/>
    <cellStyle name="20% - Accent1 3 10 3 7 2" xfId="15982" xr:uid="{00000000-0005-0000-0000-0000C53D0000}"/>
    <cellStyle name="20% - Accent1 3 10 3 8" xfId="15983" xr:uid="{00000000-0005-0000-0000-0000C63D0000}"/>
    <cellStyle name="20% - Accent1 3 10 3 8 2" xfId="15984" xr:uid="{00000000-0005-0000-0000-0000C73D0000}"/>
    <cellStyle name="20% - Accent1 3 10 3 9" xfId="15985" xr:uid="{00000000-0005-0000-0000-0000C83D0000}"/>
    <cellStyle name="20% - Accent1 3 10 4" xfId="15986" xr:uid="{00000000-0005-0000-0000-0000C93D0000}"/>
    <cellStyle name="20% - Accent1 3 10 4 2" xfId="15987" xr:uid="{00000000-0005-0000-0000-0000CA3D0000}"/>
    <cellStyle name="20% - Accent1 3 10 4 2 2" xfId="15988" xr:uid="{00000000-0005-0000-0000-0000CB3D0000}"/>
    <cellStyle name="20% - Accent1 3 10 4 2 2 2" xfId="15989" xr:uid="{00000000-0005-0000-0000-0000CC3D0000}"/>
    <cellStyle name="20% - Accent1 3 10 4 2 3" xfId="15990" xr:uid="{00000000-0005-0000-0000-0000CD3D0000}"/>
    <cellStyle name="20% - Accent1 3 10 4 3" xfId="15991" xr:uid="{00000000-0005-0000-0000-0000CE3D0000}"/>
    <cellStyle name="20% - Accent1 3 10 4 3 2" xfId="15992" xr:uid="{00000000-0005-0000-0000-0000CF3D0000}"/>
    <cellStyle name="20% - Accent1 3 10 4 4" xfId="15993" xr:uid="{00000000-0005-0000-0000-0000D03D0000}"/>
    <cellStyle name="20% - Accent1 3 10 5" xfId="15994" xr:uid="{00000000-0005-0000-0000-0000D13D0000}"/>
    <cellStyle name="20% - Accent1 3 10 5 2" xfId="15995" xr:uid="{00000000-0005-0000-0000-0000D23D0000}"/>
    <cellStyle name="20% - Accent1 3 10 5 2 2" xfId="15996" xr:uid="{00000000-0005-0000-0000-0000D33D0000}"/>
    <cellStyle name="20% - Accent1 3 10 5 2 2 2" xfId="15997" xr:uid="{00000000-0005-0000-0000-0000D43D0000}"/>
    <cellStyle name="20% - Accent1 3 10 5 2 3" xfId="15998" xr:uid="{00000000-0005-0000-0000-0000D53D0000}"/>
    <cellStyle name="20% - Accent1 3 10 5 3" xfId="15999" xr:uid="{00000000-0005-0000-0000-0000D63D0000}"/>
    <cellStyle name="20% - Accent1 3 10 5 3 2" xfId="16000" xr:uid="{00000000-0005-0000-0000-0000D73D0000}"/>
    <cellStyle name="20% - Accent1 3 10 5 4" xfId="16001" xr:uid="{00000000-0005-0000-0000-0000D83D0000}"/>
    <cellStyle name="20% - Accent1 3 10 6" xfId="16002" xr:uid="{00000000-0005-0000-0000-0000D93D0000}"/>
    <cellStyle name="20% - Accent1 3 10 6 2" xfId="16003" xr:uid="{00000000-0005-0000-0000-0000DA3D0000}"/>
    <cellStyle name="20% - Accent1 3 10 6 2 2" xfId="16004" xr:uid="{00000000-0005-0000-0000-0000DB3D0000}"/>
    <cellStyle name="20% - Accent1 3 10 6 2 2 2" xfId="16005" xr:uid="{00000000-0005-0000-0000-0000DC3D0000}"/>
    <cellStyle name="20% - Accent1 3 10 6 2 3" xfId="16006" xr:uid="{00000000-0005-0000-0000-0000DD3D0000}"/>
    <cellStyle name="20% - Accent1 3 10 6 3" xfId="16007" xr:uid="{00000000-0005-0000-0000-0000DE3D0000}"/>
    <cellStyle name="20% - Accent1 3 10 6 3 2" xfId="16008" xr:uid="{00000000-0005-0000-0000-0000DF3D0000}"/>
    <cellStyle name="20% - Accent1 3 10 6 4" xfId="16009" xr:uid="{00000000-0005-0000-0000-0000E03D0000}"/>
    <cellStyle name="20% - Accent1 3 10 7" xfId="16010" xr:uid="{00000000-0005-0000-0000-0000E13D0000}"/>
    <cellStyle name="20% - Accent1 3 10 7 2" xfId="16011" xr:uid="{00000000-0005-0000-0000-0000E23D0000}"/>
    <cellStyle name="20% - Accent1 3 10 7 2 2" xfId="16012" xr:uid="{00000000-0005-0000-0000-0000E33D0000}"/>
    <cellStyle name="20% - Accent1 3 10 7 3" xfId="16013" xr:uid="{00000000-0005-0000-0000-0000E43D0000}"/>
    <cellStyle name="20% - Accent1 3 10 8" xfId="16014" xr:uid="{00000000-0005-0000-0000-0000E53D0000}"/>
    <cellStyle name="20% - Accent1 3 10 8 2" xfId="16015" xr:uid="{00000000-0005-0000-0000-0000E63D0000}"/>
    <cellStyle name="20% - Accent1 3 10 8 2 2" xfId="16016" xr:uid="{00000000-0005-0000-0000-0000E73D0000}"/>
    <cellStyle name="20% - Accent1 3 10 8 3" xfId="16017" xr:uid="{00000000-0005-0000-0000-0000E83D0000}"/>
    <cellStyle name="20% - Accent1 3 10 9" xfId="16018" xr:uid="{00000000-0005-0000-0000-0000E93D0000}"/>
    <cellStyle name="20% - Accent1 3 10 9 2" xfId="16019" xr:uid="{00000000-0005-0000-0000-0000EA3D0000}"/>
    <cellStyle name="20% - Accent1 3 11" xfId="108" xr:uid="{00000000-0005-0000-0000-0000EB3D0000}"/>
    <cellStyle name="20% - Accent1 3 11 10" xfId="16020" xr:uid="{00000000-0005-0000-0000-0000EC3D0000}"/>
    <cellStyle name="20% - Accent1 3 11 10 2" xfId="16021" xr:uid="{00000000-0005-0000-0000-0000ED3D0000}"/>
    <cellStyle name="20% - Accent1 3 11 11" xfId="16022" xr:uid="{00000000-0005-0000-0000-0000EE3D0000}"/>
    <cellStyle name="20% - Accent1 3 11 12" xfId="16023" xr:uid="{00000000-0005-0000-0000-0000EF3D0000}"/>
    <cellStyle name="20% - Accent1 3 11 2" xfId="109" xr:uid="{00000000-0005-0000-0000-0000F03D0000}"/>
    <cellStyle name="20% - Accent1 3 11 2 2" xfId="16024" xr:uid="{00000000-0005-0000-0000-0000F13D0000}"/>
    <cellStyle name="20% - Accent1 3 11 2 2 2" xfId="16025" xr:uid="{00000000-0005-0000-0000-0000F23D0000}"/>
    <cellStyle name="20% - Accent1 3 11 2 2 2 2" xfId="16026" xr:uid="{00000000-0005-0000-0000-0000F33D0000}"/>
    <cellStyle name="20% - Accent1 3 11 2 2 2 2 2" xfId="16027" xr:uid="{00000000-0005-0000-0000-0000F43D0000}"/>
    <cellStyle name="20% - Accent1 3 11 2 2 2 3" xfId="16028" xr:uid="{00000000-0005-0000-0000-0000F53D0000}"/>
    <cellStyle name="20% - Accent1 3 11 2 2 3" xfId="16029" xr:uid="{00000000-0005-0000-0000-0000F63D0000}"/>
    <cellStyle name="20% - Accent1 3 11 2 2 3 2" xfId="16030" xr:uid="{00000000-0005-0000-0000-0000F73D0000}"/>
    <cellStyle name="20% - Accent1 3 11 2 2 4" xfId="16031" xr:uid="{00000000-0005-0000-0000-0000F83D0000}"/>
    <cellStyle name="20% - Accent1 3 11 2 3" xfId="16032" xr:uid="{00000000-0005-0000-0000-0000F93D0000}"/>
    <cellStyle name="20% - Accent1 3 11 2 3 2" xfId="16033" xr:uid="{00000000-0005-0000-0000-0000FA3D0000}"/>
    <cellStyle name="20% - Accent1 3 11 2 3 2 2" xfId="16034" xr:uid="{00000000-0005-0000-0000-0000FB3D0000}"/>
    <cellStyle name="20% - Accent1 3 11 2 3 2 2 2" xfId="16035" xr:uid="{00000000-0005-0000-0000-0000FC3D0000}"/>
    <cellStyle name="20% - Accent1 3 11 2 3 2 3" xfId="16036" xr:uid="{00000000-0005-0000-0000-0000FD3D0000}"/>
    <cellStyle name="20% - Accent1 3 11 2 3 3" xfId="16037" xr:uid="{00000000-0005-0000-0000-0000FE3D0000}"/>
    <cellStyle name="20% - Accent1 3 11 2 3 3 2" xfId="16038" xr:uid="{00000000-0005-0000-0000-0000FF3D0000}"/>
    <cellStyle name="20% - Accent1 3 11 2 3 4" xfId="16039" xr:uid="{00000000-0005-0000-0000-0000003E0000}"/>
    <cellStyle name="20% - Accent1 3 11 2 4" xfId="16040" xr:uid="{00000000-0005-0000-0000-0000013E0000}"/>
    <cellStyle name="20% - Accent1 3 11 2 4 2" xfId="16041" xr:uid="{00000000-0005-0000-0000-0000023E0000}"/>
    <cellStyle name="20% - Accent1 3 11 2 4 2 2" xfId="16042" xr:uid="{00000000-0005-0000-0000-0000033E0000}"/>
    <cellStyle name="20% - Accent1 3 11 2 4 2 2 2" xfId="16043" xr:uid="{00000000-0005-0000-0000-0000043E0000}"/>
    <cellStyle name="20% - Accent1 3 11 2 4 2 3" xfId="16044" xr:uid="{00000000-0005-0000-0000-0000053E0000}"/>
    <cellStyle name="20% - Accent1 3 11 2 4 3" xfId="16045" xr:uid="{00000000-0005-0000-0000-0000063E0000}"/>
    <cellStyle name="20% - Accent1 3 11 2 4 3 2" xfId="16046" xr:uid="{00000000-0005-0000-0000-0000073E0000}"/>
    <cellStyle name="20% - Accent1 3 11 2 4 4" xfId="16047" xr:uid="{00000000-0005-0000-0000-0000083E0000}"/>
    <cellStyle name="20% - Accent1 3 11 2 5" xfId="16048" xr:uid="{00000000-0005-0000-0000-0000093E0000}"/>
    <cellStyle name="20% - Accent1 3 11 2 5 2" xfId="16049" xr:uid="{00000000-0005-0000-0000-00000A3E0000}"/>
    <cellStyle name="20% - Accent1 3 11 2 5 2 2" xfId="16050" xr:uid="{00000000-0005-0000-0000-00000B3E0000}"/>
    <cellStyle name="20% - Accent1 3 11 2 5 3" xfId="16051" xr:uid="{00000000-0005-0000-0000-00000C3E0000}"/>
    <cellStyle name="20% - Accent1 3 11 2 6" xfId="16052" xr:uid="{00000000-0005-0000-0000-00000D3E0000}"/>
    <cellStyle name="20% - Accent1 3 11 2 6 2" xfId="16053" xr:uid="{00000000-0005-0000-0000-00000E3E0000}"/>
    <cellStyle name="20% - Accent1 3 11 2 6 2 2" xfId="16054" xr:uid="{00000000-0005-0000-0000-00000F3E0000}"/>
    <cellStyle name="20% - Accent1 3 11 2 6 3" xfId="16055" xr:uid="{00000000-0005-0000-0000-0000103E0000}"/>
    <cellStyle name="20% - Accent1 3 11 2 7" xfId="16056" xr:uid="{00000000-0005-0000-0000-0000113E0000}"/>
    <cellStyle name="20% - Accent1 3 11 2 7 2" xfId="16057" xr:uid="{00000000-0005-0000-0000-0000123E0000}"/>
    <cellStyle name="20% - Accent1 3 11 2 8" xfId="16058" xr:uid="{00000000-0005-0000-0000-0000133E0000}"/>
    <cellStyle name="20% - Accent1 3 11 2 8 2" xfId="16059" xr:uid="{00000000-0005-0000-0000-0000143E0000}"/>
    <cellStyle name="20% - Accent1 3 11 2 9" xfId="16060" xr:uid="{00000000-0005-0000-0000-0000153E0000}"/>
    <cellStyle name="20% - Accent1 3 11 3" xfId="110" xr:uid="{00000000-0005-0000-0000-0000163E0000}"/>
    <cellStyle name="20% - Accent1 3 11 3 2" xfId="16061" xr:uid="{00000000-0005-0000-0000-0000173E0000}"/>
    <cellStyle name="20% - Accent1 3 11 3 2 2" xfId="16062" xr:uid="{00000000-0005-0000-0000-0000183E0000}"/>
    <cellStyle name="20% - Accent1 3 11 3 2 2 2" xfId="16063" xr:uid="{00000000-0005-0000-0000-0000193E0000}"/>
    <cellStyle name="20% - Accent1 3 11 3 2 2 2 2" xfId="16064" xr:uid="{00000000-0005-0000-0000-00001A3E0000}"/>
    <cellStyle name="20% - Accent1 3 11 3 2 2 3" xfId="16065" xr:uid="{00000000-0005-0000-0000-00001B3E0000}"/>
    <cellStyle name="20% - Accent1 3 11 3 2 3" xfId="16066" xr:uid="{00000000-0005-0000-0000-00001C3E0000}"/>
    <cellStyle name="20% - Accent1 3 11 3 2 3 2" xfId="16067" xr:uid="{00000000-0005-0000-0000-00001D3E0000}"/>
    <cellStyle name="20% - Accent1 3 11 3 2 4" xfId="16068" xr:uid="{00000000-0005-0000-0000-00001E3E0000}"/>
    <cellStyle name="20% - Accent1 3 11 3 3" xfId="16069" xr:uid="{00000000-0005-0000-0000-00001F3E0000}"/>
    <cellStyle name="20% - Accent1 3 11 3 3 2" xfId="16070" xr:uid="{00000000-0005-0000-0000-0000203E0000}"/>
    <cellStyle name="20% - Accent1 3 11 3 3 2 2" xfId="16071" xr:uid="{00000000-0005-0000-0000-0000213E0000}"/>
    <cellStyle name="20% - Accent1 3 11 3 3 2 2 2" xfId="16072" xr:uid="{00000000-0005-0000-0000-0000223E0000}"/>
    <cellStyle name="20% - Accent1 3 11 3 3 2 3" xfId="16073" xr:uid="{00000000-0005-0000-0000-0000233E0000}"/>
    <cellStyle name="20% - Accent1 3 11 3 3 3" xfId="16074" xr:uid="{00000000-0005-0000-0000-0000243E0000}"/>
    <cellStyle name="20% - Accent1 3 11 3 3 3 2" xfId="16075" xr:uid="{00000000-0005-0000-0000-0000253E0000}"/>
    <cellStyle name="20% - Accent1 3 11 3 3 4" xfId="16076" xr:uid="{00000000-0005-0000-0000-0000263E0000}"/>
    <cellStyle name="20% - Accent1 3 11 3 4" xfId="16077" xr:uid="{00000000-0005-0000-0000-0000273E0000}"/>
    <cellStyle name="20% - Accent1 3 11 3 4 2" xfId="16078" xr:uid="{00000000-0005-0000-0000-0000283E0000}"/>
    <cellStyle name="20% - Accent1 3 11 3 4 2 2" xfId="16079" xr:uid="{00000000-0005-0000-0000-0000293E0000}"/>
    <cellStyle name="20% - Accent1 3 11 3 4 2 2 2" xfId="16080" xr:uid="{00000000-0005-0000-0000-00002A3E0000}"/>
    <cellStyle name="20% - Accent1 3 11 3 4 2 3" xfId="16081" xr:uid="{00000000-0005-0000-0000-00002B3E0000}"/>
    <cellStyle name="20% - Accent1 3 11 3 4 3" xfId="16082" xr:uid="{00000000-0005-0000-0000-00002C3E0000}"/>
    <cellStyle name="20% - Accent1 3 11 3 4 3 2" xfId="16083" xr:uid="{00000000-0005-0000-0000-00002D3E0000}"/>
    <cellStyle name="20% - Accent1 3 11 3 4 4" xfId="16084" xr:uid="{00000000-0005-0000-0000-00002E3E0000}"/>
    <cellStyle name="20% - Accent1 3 11 3 5" xfId="16085" xr:uid="{00000000-0005-0000-0000-00002F3E0000}"/>
    <cellStyle name="20% - Accent1 3 11 3 5 2" xfId="16086" xr:uid="{00000000-0005-0000-0000-0000303E0000}"/>
    <cellStyle name="20% - Accent1 3 11 3 5 2 2" xfId="16087" xr:uid="{00000000-0005-0000-0000-0000313E0000}"/>
    <cellStyle name="20% - Accent1 3 11 3 5 3" xfId="16088" xr:uid="{00000000-0005-0000-0000-0000323E0000}"/>
    <cellStyle name="20% - Accent1 3 11 3 6" xfId="16089" xr:uid="{00000000-0005-0000-0000-0000333E0000}"/>
    <cellStyle name="20% - Accent1 3 11 3 6 2" xfId="16090" xr:uid="{00000000-0005-0000-0000-0000343E0000}"/>
    <cellStyle name="20% - Accent1 3 11 3 6 2 2" xfId="16091" xr:uid="{00000000-0005-0000-0000-0000353E0000}"/>
    <cellStyle name="20% - Accent1 3 11 3 6 3" xfId="16092" xr:uid="{00000000-0005-0000-0000-0000363E0000}"/>
    <cellStyle name="20% - Accent1 3 11 3 7" xfId="16093" xr:uid="{00000000-0005-0000-0000-0000373E0000}"/>
    <cellStyle name="20% - Accent1 3 11 3 7 2" xfId="16094" xr:uid="{00000000-0005-0000-0000-0000383E0000}"/>
    <cellStyle name="20% - Accent1 3 11 3 8" xfId="16095" xr:uid="{00000000-0005-0000-0000-0000393E0000}"/>
    <cellStyle name="20% - Accent1 3 11 3 8 2" xfId="16096" xr:uid="{00000000-0005-0000-0000-00003A3E0000}"/>
    <cellStyle name="20% - Accent1 3 11 3 9" xfId="16097" xr:uid="{00000000-0005-0000-0000-00003B3E0000}"/>
    <cellStyle name="20% - Accent1 3 11 4" xfId="16098" xr:uid="{00000000-0005-0000-0000-00003C3E0000}"/>
    <cellStyle name="20% - Accent1 3 11 4 2" xfId="16099" xr:uid="{00000000-0005-0000-0000-00003D3E0000}"/>
    <cellStyle name="20% - Accent1 3 11 4 2 2" xfId="16100" xr:uid="{00000000-0005-0000-0000-00003E3E0000}"/>
    <cellStyle name="20% - Accent1 3 11 4 2 2 2" xfId="16101" xr:uid="{00000000-0005-0000-0000-00003F3E0000}"/>
    <cellStyle name="20% - Accent1 3 11 4 2 3" xfId="16102" xr:uid="{00000000-0005-0000-0000-0000403E0000}"/>
    <cellStyle name="20% - Accent1 3 11 4 3" xfId="16103" xr:uid="{00000000-0005-0000-0000-0000413E0000}"/>
    <cellStyle name="20% - Accent1 3 11 4 3 2" xfId="16104" xr:uid="{00000000-0005-0000-0000-0000423E0000}"/>
    <cellStyle name="20% - Accent1 3 11 4 4" xfId="16105" xr:uid="{00000000-0005-0000-0000-0000433E0000}"/>
    <cellStyle name="20% - Accent1 3 11 5" xfId="16106" xr:uid="{00000000-0005-0000-0000-0000443E0000}"/>
    <cellStyle name="20% - Accent1 3 11 5 2" xfId="16107" xr:uid="{00000000-0005-0000-0000-0000453E0000}"/>
    <cellStyle name="20% - Accent1 3 11 5 2 2" xfId="16108" xr:uid="{00000000-0005-0000-0000-0000463E0000}"/>
    <cellStyle name="20% - Accent1 3 11 5 2 2 2" xfId="16109" xr:uid="{00000000-0005-0000-0000-0000473E0000}"/>
    <cellStyle name="20% - Accent1 3 11 5 2 3" xfId="16110" xr:uid="{00000000-0005-0000-0000-0000483E0000}"/>
    <cellStyle name="20% - Accent1 3 11 5 3" xfId="16111" xr:uid="{00000000-0005-0000-0000-0000493E0000}"/>
    <cellStyle name="20% - Accent1 3 11 5 3 2" xfId="16112" xr:uid="{00000000-0005-0000-0000-00004A3E0000}"/>
    <cellStyle name="20% - Accent1 3 11 5 4" xfId="16113" xr:uid="{00000000-0005-0000-0000-00004B3E0000}"/>
    <cellStyle name="20% - Accent1 3 11 6" xfId="16114" xr:uid="{00000000-0005-0000-0000-00004C3E0000}"/>
    <cellStyle name="20% - Accent1 3 11 6 2" xfId="16115" xr:uid="{00000000-0005-0000-0000-00004D3E0000}"/>
    <cellStyle name="20% - Accent1 3 11 6 2 2" xfId="16116" xr:uid="{00000000-0005-0000-0000-00004E3E0000}"/>
    <cellStyle name="20% - Accent1 3 11 6 2 2 2" xfId="16117" xr:uid="{00000000-0005-0000-0000-00004F3E0000}"/>
    <cellStyle name="20% - Accent1 3 11 6 2 3" xfId="16118" xr:uid="{00000000-0005-0000-0000-0000503E0000}"/>
    <cellStyle name="20% - Accent1 3 11 6 3" xfId="16119" xr:uid="{00000000-0005-0000-0000-0000513E0000}"/>
    <cellStyle name="20% - Accent1 3 11 6 3 2" xfId="16120" xr:uid="{00000000-0005-0000-0000-0000523E0000}"/>
    <cellStyle name="20% - Accent1 3 11 6 4" xfId="16121" xr:uid="{00000000-0005-0000-0000-0000533E0000}"/>
    <cellStyle name="20% - Accent1 3 11 7" xfId="16122" xr:uid="{00000000-0005-0000-0000-0000543E0000}"/>
    <cellStyle name="20% - Accent1 3 11 7 2" xfId="16123" xr:uid="{00000000-0005-0000-0000-0000553E0000}"/>
    <cellStyle name="20% - Accent1 3 11 7 2 2" xfId="16124" xr:uid="{00000000-0005-0000-0000-0000563E0000}"/>
    <cellStyle name="20% - Accent1 3 11 7 3" xfId="16125" xr:uid="{00000000-0005-0000-0000-0000573E0000}"/>
    <cellStyle name="20% - Accent1 3 11 8" xfId="16126" xr:uid="{00000000-0005-0000-0000-0000583E0000}"/>
    <cellStyle name="20% - Accent1 3 11 8 2" xfId="16127" xr:uid="{00000000-0005-0000-0000-0000593E0000}"/>
    <cellStyle name="20% - Accent1 3 11 8 2 2" xfId="16128" xr:uid="{00000000-0005-0000-0000-00005A3E0000}"/>
    <cellStyle name="20% - Accent1 3 11 8 3" xfId="16129" xr:uid="{00000000-0005-0000-0000-00005B3E0000}"/>
    <cellStyle name="20% - Accent1 3 11 9" xfId="16130" xr:uid="{00000000-0005-0000-0000-00005C3E0000}"/>
    <cellStyle name="20% - Accent1 3 11 9 2" xfId="16131" xr:uid="{00000000-0005-0000-0000-00005D3E0000}"/>
    <cellStyle name="20% - Accent1 3 12" xfId="16132" xr:uid="{00000000-0005-0000-0000-00005E3E0000}"/>
    <cellStyle name="20% - Accent1 3 12 2" xfId="16133" xr:uid="{00000000-0005-0000-0000-00005F3E0000}"/>
    <cellStyle name="20% - Accent1 3 12 2 2" xfId="16134" xr:uid="{00000000-0005-0000-0000-0000603E0000}"/>
    <cellStyle name="20% - Accent1 3 12 2 2 2" xfId="16135" xr:uid="{00000000-0005-0000-0000-0000613E0000}"/>
    <cellStyle name="20% - Accent1 3 12 2 2 2 2" xfId="16136" xr:uid="{00000000-0005-0000-0000-0000623E0000}"/>
    <cellStyle name="20% - Accent1 3 12 2 2 3" xfId="16137" xr:uid="{00000000-0005-0000-0000-0000633E0000}"/>
    <cellStyle name="20% - Accent1 3 12 2 3" xfId="16138" xr:uid="{00000000-0005-0000-0000-0000643E0000}"/>
    <cellStyle name="20% - Accent1 3 12 2 3 2" xfId="16139" xr:uid="{00000000-0005-0000-0000-0000653E0000}"/>
    <cellStyle name="20% - Accent1 3 12 2 4" xfId="16140" xr:uid="{00000000-0005-0000-0000-0000663E0000}"/>
    <cellStyle name="20% - Accent1 3 12 3" xfId="16141" xr:uid="{00000000-0005-0000-0000-0000673E0000}"/>
    <cellStyle name="20% - Accent1 3 12 3 2" xfId="16142" xr:uid="{00000000-0005-0000-0000-0000683E0000}"/>
    <cellStyle name="20% - Accent1 3 12 3 2 2" xfId="16143" xr:uid="{00000000-0005-0000-0000-0000693E0000}"/>
    <cellStyle name="20% - Accent1 3 12 3 2 2 2" xfId="16144" xr:uid="{00000000-0005-0000-0000-00006A3E0000}"/>
    <cellStyle name="20% - Accent1 3 12 3 2 3" xfId="16145" xr:uid="{00000000-0005-0000-0000-00006B3E0000}"/>
    <cellStyle name="20% - Accent1 3 12 3 3" xfId="16146" xr:uid="{00000000-0005-0000-0000-00006C3E0000}"/>
    <cellStyle name="20% - Accent1 3 12 3 3 2" xfId="16147" xr:uid="{00000000-0005-0000-0000-00006D3E0000}"/>
    <cellStyle name="20% - Accent1 3 12 3 4" xfId="16148" xr:uid="{00000000-0005-0000-0000-00006E3E0000}"/>
    <cellStyle name="20% - Accent1 3 12 4" xfId="16149" xr:uid="{00000000-0005-0000-0000-00006F3E0000}"/>
    <cellStyle name="20% - Accent1 3 12 4 2" xfId="16150" xr:uid="{00000000-0005-0000-0000-0000703E0000}"/>
    <cellStyle name="20% - Accent1 3 12 4 2 2" xfId="16151" xr:uid="{00000000-0005-0000-0000-0000713E0000}"/>
    <cellStyle name="20% - Accent1 3 12 4 2 2 2" xfId="16152" xr:uid="{00000000-0005-0000-0000-0000723E0000}"/>
    <cellStyle name="20% - Accent1 3 12 4 2 3" xfId="16153" xr:uid="{00000000-0005-0000-0000-0000733E0000}"/>
    <cellStyle name="20% - Accent1 3 12 4 3" xfId="16154" xr:uid="{00000000-0005-0000-0000-0000743E0000}"/>
    <cellStyle name="20% - Accent1 3 12 4 3 2" xfId="16155" xr:uid="{00000000-0005-0000-0000-0000753E0000}"/>
    <cellStyle name="20% - Accent1 3 12 4 4" xfId="16156" xr:uid="{00000000-0005-0000-0000-0000763E0000}"/>
    <cellStyle name="20% - Accent1 3 12 5" xfId="16157" xr:uid="{00000000-0005-0000-0000-0000773E0000}"/>
    <cellStyle name="20% - Accent1 3 12 5 2" xfId="16158" xr:uid="{00000000-0005-0000-0000-0000783E0000}"/>
    <cellStyle name="20% - Accent1 3 12 5 2 2" xfId="16159" xr:uid="{00000000-0005-0000-0000-0000793E0000}"/>
    <cellStyle name="20% - Accent1 3 12 5 3" xfId="16160" xr:uid="{00000000-0005-0000-0000-00007A3E0000}"/>
    <cellStyle name="20% - Accent1 3 12 6" xfId="16161" xr:uid="{00000000-0005-0000-0000-00007B3E0000}"/>
    <cellStyle name="20% - Accent1 3 12 6 2" xfId="16162" xr:uid="{00000000-0005-0000-0000-00007C3E0000}"/>
    <cellStyle name="20% - Accent1 3 12 6 2 2" xfId="16163" xr:uid="{00000000-0005-0000-0000-00007D3E0000}"/>
    <cellStyle name="20% - Accent1 3 12 6 3" xfId="16164" xr:uid="{00000000-0005-0000-0000-00007E3E0000}"/>
    <cellStyle name="20% - Accent1 3 12 7" xfId="16165" xr:uid="{00000000-0005-0000-0000-00007F3E0000}"/>
    <cellStyle name="20% - Accent1 3 12 7 2" xfId="16166" xr:uid="{00000000-0005-0000-0000-0000803E0000}"/>
    <cellStyle name="20% - Accent1 3 12 8" xfId="16167" xr:uid="{00000000-0005-0000-0000-0000813E0000}"/>
    <cellStyle name="20% - Accent1 3 12 8 2" xfId="16168" xr:uid="{00000000-0005-0000-0000-0000823E0000}"/>
    <cellStyle name="20% - Accent1 3 12 9" xfId="16169" xr:uid="{00000000-0005-0000-0000-0000833E0000}"/>
    <cellStyle name="20% - Accent1 3 13" xfId="16170" xr:uid="{00000000-0005-0000-0000-0000843E0000}"/>
    <cellStyle name="20% - Accent1 3 13 2" xfId="16171" xr:uid="{00000000-0005-0000-0000-0000853E0000}"/>
    <cellStyle name="20% - Accent1 3 13 2 2" xfId="16172" xr:uid="{00000000-0005-0000-0000-0000863E0000}"/>
    <cellStyle name="20% - Accent1 3 13 2 2 2" xfId="16173" xr:uid="{00000000-0005-0000-0000-0000873E0000}"/>
    <cellStyle name="20% - Accent1 3 13 2 2 2 2" xfId="16174" xr:uid="{00000000-0005-0000-0000-0000883E0000}"/>
    <cellStyle name="20% - Accent1 3 13 2 2 3" xfId="16175" xr:uid="{00000000-0005-0000-0000-0000893E0000}"/>
    <cellStyle name="20% - Accent1 3 13 2 3" xfId="16176" xr:uid="{00000000-0005-0000-0000-00008A3E0000}"/>
    <cellStyle name="20% - Accent1 3 13 2 3 2" xfId="16177" xr:uid="{00000000-0005-0000-0000-00008B3E0000}"/>
    <cellStyle name="20% - Accent1 3 13 2 4" xfId="16178" xr:uid="{00000000-0005-0000-0000-00008C3E0000}"/>
    <cellStyle name="20% - Accent1 3 13 3" xfId="16179" xr:uid="{00000000-0005-0000-0000-00008D3E0000}"/>
    <cellStyle name="20% - Accent1 3 13 3 2" xfId="16180" xr:uid="{00000000-0005-0000-0000-00008E3E0000}"/>
    <cellStyle name="20% - Accent1 3 13 3 2 2" xfId="16181" xr:uid="{00000000-0005-0000-0000-00008F3E0000}"/>
    <cellStyle name="20% - Accent1 3 13 3 2 2 2" xfId="16182" xr:uid="{00000000-0005-0000-0000-0000903E0000}"/>
    <cellStyle name="20% - Accent1 3 13 3 2 3" xfId="16183" xr:uid="{00000000-0005-0000-0000-0000913E0000}"/>
    <cellStyle name="20% - Accent1 3 13 3 3" xfId="16184" xr:uid="{00000000-0005-0000-0000-0000923E0000}"/>
    <cellStyle name="20% - Accent1 3 13 3 3 2" xfId="16185" xr:uid="{00000000-0005-0000-0000-0000933E0000}"/>
    <cellStyle name="20% - Accent1 3 13 3 4" xfId="16186" xr:uid="{00000000-0005-0000-0000-0000943E0000}"/>
    <cellStyle name="20% - Accent1 3 13 4" xfId="16187" xr:uid="{00000000-0005-0000-0000-0000953E0000}"/>
    <cellStyle name="20% - Accent1 3 13 4 2" xfId="16188" xr:uid="{00000000-0005-0000-0000-0000963E0000}"/>
    <cellStyle name="20% - Accent1 3 13 4 2 2" xfId="16189" xr:uid="{00000000-0005-0000-0000-0000973E0000}"/>
    <cellStyle name="20% - Accent1 3 13 4 2 2 2" xfId="16190" xr:uid="{00000000-0005-0000-0000-0000983E0000}"/>
    <cellStyle name="20% - Accent1 3 13 4 2 3" xfId="16191" xr:uid="{00000000-0005-0000-0000-0000993E0000}"/>
    <cellStyle name="20% - Accent1 3 13 4 3" xfId="16192" xr:uid="{00000000-0005-0000-0000-00009A3E0000}"/>
    <cellStyle name="20% - Accent1 3 13 4 3 2" xfId="16193" xr:uid="{00000000-0005-0000-0000-00009B3E0000}"/>
    <cellStyle name="20% - Accent1 3 13 4 4" xfId="16194" xr:uid="{00000000-0005-0000-0000-00009C3E0000}"/>
    <cellStyle name="20% - Accent1 3 13 5" xfId="16195" xr:uid="{00000000-0005-0000-0000-00009D3E0000}"/>
    <cellStyle name="20% - Accent1 3 13 5 2" xfId="16196" xr:uid="{00000000-0005-0000-0000-00009E3E0000}"/>
    <cellStyle name="20% - Accent1 3 13 5 2 2" xfId="16197" xr:uid="{00000000-0005-0000-0000-00009F3E0000}"/>
    <cellStyle name="20% - Accent1 3 13 5 3" xfId="16198" xr:uid="{00000000-0005-0000-0000-0000A03E0000}"/>
    <cellStyle name="20% - Accent1 3 13 6" xfId="16199" xr:uid="{00000000-0005-0000-0000-0000A13E0000}"/>
    <cellStyle name="20% - Accent1 3 13 6 2" xfId="16200" xr:uid="{00000000-0005-0000-0000-0000A23E0000}"/>
    <cellStyle name="20% - Accent1 3 13 6 2 2" xfId="16201" xr:uid="{00000000-0005-0000-0000-0000A33E0000}"/>
    <cellStyle name="20% - Accent1 3 13 6 3" xfId="16202" xr:uid="{00000000-0005-0000-0000-0000A43E0000}"/>
    <cellStyle name="20% - Accent1 3 13 7" xfId="16203" xr:uid="{00000000-0005-0000-0000-0000A53E0000}"/>
    <cellStyle name="20% - Accent1 3 13 7 2" xfId="16204" xr:uid="{00000000-0005-0000-0000-0000A63E0000}"/>
    <cellStyle name="20% - Accent1 3 13 8" xfId="16205" xr:uid="{00000000-0005-0000-0000-0000A73E0000}"/>
    <cellStyle name="20% - Accent1 3 13 8 2" xfId="16206" xr:uid="{00000000-0005-0000-0000-0000A83E0000}"/>
    <cellStyle name="20% - Accent1 3 13 9" xfId="16207" xr:uid="{00000000-0005-0000-0000-0000A93E0000}"/>
    <cellStyle name="20% - Accent1 3 14" xfId="16208" xr:uid="{00000000-0005-0000-0000-0000AA3E0000}"/>
    <cellStyle name="20% - Accent1 3 14 2" xfId="16209" xr:uid="{00000000-0005-0000-0000-0000AB3E0000}"/>
    <cellStyle name="20% - Accent1 3 14 2 2" xfId="16210" xr:uid="{00000000-0005-0000-0000-0000AC3E0000}"/>
    <cellStyle name="20% - Accent1 3 14 2 2 2" xfId="16211" xr:uid="{00000000-0005-0000-0000-0000AD3E0000}"/>
    <cellStyle name="20% - Accent1 3 14 2 3" xfId="16212" xr:uid="{00000000-0005-0000-0000-0000AE3E0000}"/>
    <cellStyle name="20% - Accent1 3 14 3" xfId="16213" xr:uid="{00000000-0005-0000-0000-0000AF3E0000}"/>
    <cellStyle name="20% - Accent1 3 14 3 2" xfId="16214" xr:uid="{00000000-0005-0000-0000-0000B03E0000}"/>
    <cellStyle name="20% - Accent1 3 14 4" xfId="16215" xr:uid="{00000000-0005-0000-0000-0000B13E0000}"/>
    <cellStyle name="20% - Accent1 3 15" xfId="16216" xr:uid="{00000000-0005-0000-0000-0000B23E0000}"/>
    <cellStyle name="20% - Accent1 3 15 2" xfId="16217" xr:uid="{00000000-0005-0000-0000-0000B33E0000}"/>
    <cellStyle name="20% - Accent1 3 15 2 2" xfId="16218" xr:uid="{00000000-0005-0000-0000-0000B43E0000}"/>
    <cellStyle name="20% - Accent1 3 15 2 2 2" xfId="16219" xr:uid="{00000000-0005-0000-0000-0000B53E0000}"/>
    <cellStyle name="20% - Accent1 3 15 2 3" xfId="16220" xr:uid="{00000000-0005-0000-0000-0000B63E0000}"/>
    <cellStyle name="20% - Accent1 3 15 3" xfId="16221" xr:uid="{00000000-0005-0000-0000-0000B73E0000}"/>
    <cellStyle name="20% - Accent1 3 15 3 2" xfId="16222" xr:uid="{00000000-0005-0000-0000-0000B83E0000}"/>
    <cellStyle name="20% - Accent1 3 15 4" xfId="16223" xr:uid="{00000000-0005-0000-0000-0000B93E0000}"/>
    <cellStyle name="20% - Accent1 3 16" xfId="16224" xr:uid="{00000000-0005-0000-0000-0000BA3E0000}"/>
    <cellStyle name="20% - Accent1 3 16 2" xfId="16225" xr:uid="{00000000-0005-0000-0000-0000BB3E0000}"/>
    <cellStyle name="20% - Accent1 3 16 2 2" xfId="16226" xr:uid="{00000000-0005-0000-0000-0000BC3E0000}"/>
    <cellStyle name="20% - Accent1 3 16 2 2 2" xfId="16227" xr:uid="{00000000-0005-0000-0000-0000BD3E0000}"/>
    <cellStyle name="20% - Accent1 3 16 2 3" xfId="16228" xr:uid="{00000000-0005-0000-0000-0000BE3E0000}"/>
    <cellStyle name="20% - Accent1 3 16 3" xfId="16229" xr:uid="{00000000-0005-0000-0000-0000BF3E0000}"/>
    <cellStyle name="20% - Accent1 3 16 3 2" xfId="16230" xr:uid="{00000000-0005-0000-0000-0000C03E0000}"/>
    <cellStyle name="20% - Accent1 3 16 4" xfId="16231" xr:uid="{00000000-0005-0000-0000-0000C13E0000}"/>
    <cellStyle name="20% - Accent1 3 17" xfId="16232" xr:uid="{00000000-0005-0000-0000-0000C23E0000}"/>
    <cellStyle name="20% - Accent1 3 17 2" xfId="16233" xr:uid="{00000000-0005-0000-0000-0000C33E0000}"/>
    <cellStyle name="20% - Accent1 3 17 2 2" xfId="16234" xr:uid="{00000000-0005-0000-0000-0000C43E0000}"/>
    <cellStyle name="20% - Accent1 3 17 3" xfId="16235" xr:uid="{00000000-0005-0000-0000-0000C53E0000}"/>
    <cellStyle name="20% - Accent1 3 18" xfId="16236" xr:uid="{00000000-0005-0000-0000-0000C63E0000}"/>
    <cellStyle name="20% - Accent1 3 18 2" xfId="16237" xr:uid="{00000000-0005-0000-0000-0000C73E0000}"/>
    <cellStyle name="20% - Accent1 3 18 2 2" xfId="16238" xr:uid="{00000000-0005-0000-0000-0000C83E0000}"/>
    <cellStyle name="20% - Accent1 3 18 3" xfId="16239" xr:uid="{00000000-0005-0000-0000-0000C93E0000}"/>
    <cellStyle name="20% - Accent1 3 19" xfId="16240" xr:uid="{00000000-0005-0000-0000-0000CA3E0000}"/>
    <cellStyle name="20% - Accent1 3 19 2" xfId="16241" xr:uid="{00000000-0005-0000-0000-0000CB3E0000}"/>
    <cellStyle name="20% - Accent1 3 2" xfId="16242" xr:uid="{00000000-0005-0000-0000-0000CC3E0000}"/>
    <cellStyle name="20% - Accent1 3 2 10" xfId="16243" xr:uid="{00000000-0005-0000-0000-0000CD3E0000}"/>
    <cellStyle name="20% - Accent1 3 2 10 10" xfId="16244" xr:uid="{00000000-0005-0000-0000-0000CE3E0000}"/>
    <cellStyle name="20% - Accent1 3 2 10 10 2" xfId="16245" xr:uid="{00000000-0005-0000-0000-0000CF3E0000}"/>
    <cellStyle name="20% - Accent1 3 2 10 11" xfId="16246" xr:uid="{00000000-0005-0000-0000-0000D03E0000}"/>
    <cellStyle name="20% - Accent1 3 2 10 2" xfId="16247" xr:uid="{00000000-0005-0000-0000-0000D13E0000}"/>
    <cellStyle name="20% - Accent1 3 2 10 2 2" xfId="16248" xr:uid="{00000000-0005-0000-0000-0000D23E0000}"/>
    <cellStyle name="20% - Accent1 3 2 10 2 2 2" xfId="16249" xr:uid="{00000000-0005-0000-0000-0000D33E0000}"/>
    <cellStyle name="20% - Accent1 3 2 10 2 2 2 2" xfId="16250" xr:uid="{00000000-0005-0000-0000-0000D43E0000}"/>
    <cellStyle name="20% - Accent1 3 2 10 2 2 2 2 2" xfId="16251" xr:uid="{00000000-0005-0000-0000-0000D53E0000}"/>
    <cellStyle name="20% - Accent1 3 2 10 2 2 2 3" xfId="16252" xr:uid="{00000000-0005-0000-0000-0000D63E0000}"/>
    <cellStyle name="20% - Accent1 3 2 10 2 2 3" xfId="16253" xr:uid="{00000000-0005-0000-0000-0000D73E0000}"/>
    <cellStyle name="20% - Accent1 3 2 10 2 2 3 2" xfId="16254" xr:uid="{00000000-0005-0000-0000-0000D83E0000}"/>
    <cellStyle name="20% - Accent1 3 2 10 2 2 4" xfId="16255" xr:uid="{00000000-0005-0000-0000-0000D93E0000}"/>
    <cellStyle name="20% - Accent1 3 2 10 2 3" xfId="16256" xr:uid="{00000000-0005-0000-0000-0000DA3E0000}"/>
    <cellStyle name="20% - Accent1 3 2 10 2 3 2" xfId="16257" xr:uid="{00000000-0005-0000-0000-0000DB3E0000}"/>
    <cellStyle name="20% - Accent1 3 2 10 2 3 2 2" xfId="16258" xr:uid="{00000000-0005-0000-0000-0000DC3E0000}"/>
    <cellStyle name="20% - Accent1 3 2 10 2 3 2 2 2" xfId="16259" xr:uid="{00000000-0005-0000-0000-0000DD3E0000}"/>
    <cellStyle name="20% - Accent1 3 2 10 2 3 2 3" xfId="16260" xr:uid="{00000000-0005-0000-0000-0000DE3E0000}"/>
    <cellStyle name="20% - Accent1 3 2 10 2 3 3" xfId="16261" xr:uid="{00000000-0005-0000-0000-0000DF3E0000}"/>
    <cellStyle name="20% - Accent1 3 2 10 2 3 3 2" xfId="16262" xr:uid="{00000000-0005-0000-0000-0000E03E0000}"/>
    <cellStyle name="20% - Accent1 3 2 10 2 3 4" xfId="16263" xr:uid="{00000000-0005-0000-0000-0000E13E0000}"/>
    <cellStyle name="20% - Accent1 3 2 10 2 4" xfId="16264" xr:uid="{00000000-0005-0000-0000-0000E23E0000}"/>
    <cellStyle name="20% - Accent1 3 2 10 2 4 2" xfId="16265" xr:uid="{00000000-0005-0000-0000-0000E33E0000}"/>
    <cellStyle name="20% - Accent1 3 2 10 2 4 2 2" xfId="16266" xr:uid="{00000000-0005-0000-0000-0000E43E0000}"/>
    <cellStyle name="20% - Accent1 3 2 10 2 4 2 2 2" xfId="16267" xr:uid="{00000000-0005-0000-0000-0000E53E0000}"/>
    <cellStyle name="20% - Accent1 3 2 10 2 4 2 3" xfId="16268" xr:uid="{00000000-0005-0000-0000-0000E63E0000}"/>
    <cellStyle name="20% - Accent1 3 2 10 2 4 3" xfId="16269" xr:uid="{00000000-0005-0000-0000-0000E73E0000}"/>
    <cellStyle name="20% - Accent1 3 2 10 2 4 3 2" xfId="16270" xr:uid="{00000000-0005-0000-0000-0000E83E0000}"/>
    <cellStyle name="20% - Accent1 3 2 10 2 4 4" xfId="16271" xr:uid="{00000000-0005-0000-0000-0000E93E0000}"/>
    <cellStyle name="20% - Accent1 3 2 10 2 5" xfId="16272" xr:uid="{00000000-0005-0000-0000-0000EA3E0000}"/>
    <cellStyle name="20% - Accent1 3 2 10 2 5 2" xfId="16273" xr:uid="{00000000-0005-0000-0000-0000EB3E0000}"/>
    <cellStyle name="20% - Accent1 3 2 10 2 5 2 2" xfId="16274" xr:uid="{00000000-0005-0000-0000-0000EC3E0000}"/>
    <cellStyle name="20% - Accent1 3 2 10 2 5 3" xfId="16275" xr:uid="{00000000-0005-0000-0000-0000ED3E0000}"/>
    <cellStyle name="20% - Accent1 3 2 10 2 6" xfId="16276" xr:uid="{00000000-0005-0000-0000-0000EE3E0000}"/>
    <cellStyle name="20% - Accent1 3 2 10 2 6 2" xfId="16277" xr:uid="{00000000-0005-0000-0000-0000EF3E0000}"/>
    <cellStyle name="20% - Accent1 3 2 10 2 6 2 2" xfId="16278" xr:uid="{00000000-0005-0000-0000-0000F03E0000}"/>
    <cellStyle name="20% - Accent1 3 2 10 2 6 3" xfId="16279" xr:uid="{00000000-0005-0000-0000-0000F13E0000}"/>
    <cellStyle name="20% - Accent1 3 2 10 2 7" xfId="16280" xr:uid="{00000000-0005-0000-0000-0000F23E0000}"/>
    <cellStyle name="20% - Accent1 3 2 10 2 7 2" xfId="16281" xr:uid="{00000000-0005-0000-0000-0000F33E0000}"/>
    <cellStyle name="20% - Accent1 3 2 10 2 8" xfId="16282" xr:uid="{00000000-0005-0000-0000-0000F43E0000}"/>
    <cellStyle name="20% - Accent1 3 2 10 2 8 2" xfId="16283" xr:uid="{00000000-0005-0000-0000-0000F53E0000}"/>
    <cellStyle name="20% - Accent1 3 2 10 2 9" xfId="16284" xr:uid="{00000000-0005-0000-0000-0000F63E0000}"/>
    <cellStyle name="20% - Accent1 3 2 10 3" xfId="16285" xr:uid="{00000000-0005-0000-0000-0000F73E0000}"/>
    <cellStyle name="20% - Accent1 3 2 10 3 2" xfId="16286" xr:uid="{00000000-0005-0000-0000-0000F83E0000}"/>
    <cellStyle name="20% - Accent1 3 2 10 3 2 2" xfId="16287" xr:uid="{00000000-0005-0000-0000-0000F93E0000}"/>
    <cellStyle name="20% - Accent1 3 2 10 3 2 2 2" xfId="16288" xr:uid="{00000000-0005-0000-0000-0000FA3E0000}"/>
    <cellStyle name="20% - Accent1 3 2 10 3 2 2 2 2" xfId="16289" xr:uid="{00000000-0005-0000-0000-0000FB3E0000}"/>
    <cellStyle name="20% - Accent1 3 2 10 3 2 2 3" xfId="16290" xr:uid="{00000000-0005-0000-0000-0000FC3E0000}"/>
    <cellStyle name="20% - Accent1 3 2 10 3 2 3" xfId="16291" xr:uid="{00000000-0005-0000-0000-0000FD3E0000}"/>
    <cellStyle name="20% - Accent1 3 2 10 3 2 3 2" xfId="16292" xr:uid="{00000000-0005-0000-0000-0000FE3E0000}"/>
    <cellStyle name="20% - Accent1 3 2 10 3 2 4" xfId="16293" xr:uid="{00000000-0005-0000-0000-0000FF3E0000}"/>
    <cellStyle name="20% - Accent1 3 2 10 3 3" xfId="16294" xr:uid="{00000000-0005-0000-0000-0000003F0000}"/>
    <cellStyle name="20% - Accent1 3 2 10 3 3 2" xfId="16295" xr:uid="{00000000-0005-0000-0000-0000013F0000}"/>
    <cellStyle name="20% - Accent1 3 2 10 3 3 2 2" xfId="16296" xr:uid="{00000000-0005-0000-0000-0000023F0000}"/>
    <cellStyle name="20% - Accent1 3 2 10 3 3 2 2 2" xfId="16297" xr:uid="{00000000-0005-0000-0000-0000033F0000}"/>
    <cellStyle name="20% - Accent1 3 2 10 3 3 2 3" xfId="16298" xr:uid="{00000000-0005-0000-0000-0000043F0000}"/>
    <cellStyle name="20% - Accent1 3 2 10 3 3 3" xfId="16299" xr:uid="{00000000-0005-0000-0000-0000053F0000}"/>
    <cellStyle name="20% - Accent1 3 2 10 3 3 3 2" xfId="16300" xr:uid="{00000000-0005-0000-0000-0000063F0000}"/>
    <cellStyle name="20% - Accent1 3 2 10 3 3 4" xfId="16301" xr:uid="{00000000-0005-0000-0000-0000073F0000}"/>
    <cellStyle name="20% - Accent1 3 2 10 3 4" xfId="16302" xr:uid="{00000000-0005-0000-0000-0000083F0000}"/>
    <cellStyle name="20% - Accent1 3 2 10 3 4 2" xfId="16303" xr:uid="{00000000-0005-0000-0000-0000093F0000}"/>
    <cellStyle name="20% - Accent1 3 2 10 3 4 2 2" xfId="16304" xr:uid="{00000000-0005-0000-0000-00000A3F0000}"/>
    <cellStyle name="20% - Accent1 3 2 10 3 4 2 2 2" xfId="16305" xr:uid="{00000000-0005-0000-0000-00000B3F0000}"/>
    <cellStyle name="20% - Accent1 3 2 10 3 4 2 3" xfId="16306" xr:uid="{00000000-0005-0000-0000-00000C3F0000}"/>
    <cellStyle name="20% - Accent1 3 2 10 3 4 3" xfId="16307" xr:uid="{00000000-0005-0000-0000-00000D3F0000}"/>
    <cellStyle name="20% - Accent1 3 2 10 3 4 3 2" xfId="16308" xr:uid="{00000000-0005-0000-0000-00000E3F0000}"/>
    <cellStyle name="20% - Accent1 3 2 10 3 4 4" xfId="16309" xr:uid="{00000000-0005-0000-0000-00000F3F0000}"/>
    <cellStyle name="20% - Accent1 3 2 10 3 5" xfId="16310" xr:uid="{00000000-0005-0000-0000-0000103F0000}"/>
    <cellStyle name="20% - Accent1 3 2 10 3 5 2" xfId="16311" xr:uid="{00000000-0005-0000-0000-0000113F0000}"/>
    <cellStyle name="20% - Accent1 3 2 10 3 5 2 2" xfId="16312" xr:uid="{00000000-0005-0000-0000-0000123F0000}"/>
    <cellStyle name="20% - Accent1 3 2 10 3 5 3" xfId="16313" xr:uid="{00000000-0005-0000-0000-0000133F0000}"/>
    <cellStyle name="20% - Accent1 3 2 10 3 6" xfId="16314" xr:uid="{00000000-0005-0000-0000-0000143F0000}"/>
    <cellStyle name="20% - Accent1 3 2 10 3 6 2" xfId="16315" xr:uid="{00000000-0005-0000-0000-0000153F0000}"/>
    <cellStyle name="20% - Accent1 3 2 10 3 6 2 2" xfId="16316" xr:uid="{00000000-0005-0000-0000-0000163F0000}"/>
    <cellStyle name="20% - Accent1 3 2 10 3 6 3" xfId="16317" xr:uid="{00000000-0005-0000-0000-0000173F0000}"/>
    <cellStyle name="20% - Accent1 3 2 10 3 7" xfId="16318" xr:uid="{00000000-0005-0000-0000-0000183F0000}"/>
    <cellStyle name="20% - Accent1 3 2 10 3 7 2" xfId="16319" xr:uid="{00000000-0005-0000-0000-0000193F0000}"/>
    <cellStyle name="20% - Accent1 3 2 10 3 8" xfId="16320" xr:uid="{00000000-0005-0000-0000-00001A3F0000}"/>
    <cellStyle name="20% - Accent1 3 2 10 3 8 2" xfId="16321" xr:uid="{00000000-0005-0000-0000-00001B3F0000}"/>
    <cellStyle name="20% - Accent1 3 2 10 3 9" xfId="16322" xr:uid="{00000000-0005-0000-0000-00001C3F0000}"/>
    <cellStyle name="20% - Accent1 3 2 10 4" xfId="16323" xr:uid="{00000000-0005-0000-0000-00001D3F0000}"/>
    <cellStyle name="20% - Accent1 3 2 10 4 2" xfId="16324" xr:uid="{00000000-0005-0000-0000-00001E3F0000}"/>
    <cellStyle name="20% - Accent1 3 2 10 4 2 2" xfId="16325" xr:uid="{00000000-0005-0000-0000-00001F3F0000}"/>
    <cellStyle name="20% - Accent1 3 2 10 4 2 2 2" xfId="16326" xr:uid="{00000000-0005-0000-0000-0000203F0000}"/>
    <cellStyle name="20% - Accent1 3 2 10 4 2 3" xfId="16327" xr:uid="{00000000-0005-0000-0000-0000213F0000}"/>
    <cellStyle name="20% - Accent1 3 2 10 4 3" xfId="16328" xr:uid="{00000000-0005-0000-0000-0000223F0000}"/>
    <cellStyle name="20% - Accent1 3 2 10 4 3 2" xfId="16329" xr:uid="{00000000-0005-0000-0000-0000233F0000}"/>
    <cellStyle name="20% - Accent1 3 2 10 4 4" xfId="16330" xr:uid="{00000000-0005-0000-0000-0000243F0000}"/>
    <cellStyle name="20% - Accent1 3 2 10 5" xfId="16331" xr:uid="{00000000-0005-0000-0000-0000253F0000}"/>
    <cellStyle name="20% - Accent1 3 2 10 5 2" xfId="16332" xr:uid="{00000000-0005-0000-0000-0000263F0000}"/>
    <cellStyle name="20% - Accent1 3 2 10 5 2 2" xfId="16333" xr:uid="{00000000-0005-0000-0000-0000273F0000}"/>
    <cellStyle name="20% - Accent1 3 2 10 5 2 2 2" xfId="16334" xr:uid="{00000000-0005-0000-0000-0000283F0000}"/>
    <cellStyle name="20% - Accent1 3 2 10 5 2 3" xfId="16335" xr:uid="{00000000-0005-0000-0000-0000293F0000}"/>
    <cellStyle name="20% - Accent1 3 2 10 5 3" xfId="16336" xr:uid="{00000000-0005-0000-0000-00002A3F0000}"/>
    <cellStyle name="20% - Accent1 3 2 10 5 3 2" xfId="16337" xr:uid="{00000000-0005-0000-0000-00002B3F0000}"/>
    <cellStyle name="20% - Accent1 3 2 10 5 4" xfId="16338" xr:uid="{00000000-0005-0000-0000-00002C3F0000}"/>
    <cellStyle name="20% - Accent1 3 2 10 6" xfId="16339" xr:uid="{00000000-0005-0000-0000-00002D3F0000}"/>
    <cellStyle name="20% - Accent1 3 2 10 6 2" xfId="16340" xr:uid="{00000000-0005-0000-0000-00002E3F0000}"/>
    <cellStyle name="20% - Accent1 3 2 10 6 2 2" xfId="16341" xr:uid="{00000000-0005-0000-0000-00002F3F0000}"/>
    <cellStyle name="20% - Accent1 3 2 10 6 2 2 2" xfId="16342" xr:uid="{00000000-0005-0000-0000-0000303F0000}"/>
    <cellStyle name="20% - Accent1 3 2 10 6 2 3" xfId="16343" xr:uid="{00000000-0005-0000-0000-0000313F0000}"/>
    <cellStyle name="20% - Accent1 3 2 10 6 3" xfId="16344" xr:uid="{00000000-0005-0000-0000-0000323F0000}"/>
    <cellStyle name="20% - Accent1 3 2 10 6 3 2" xfId="16345" xr:uid="{00000000-0005-0000-0000-0000333F0000}"/>
    <cellStyle name="20% - Accent1 3 2 10 6 4" xfId="16346" xr:uid="{00000000-0005-0000-0000-0000343F0000}"/>
    <cellStyle name="20% - Accent1 3 2 10 7" xfId="16347" xr:uid="{00000000-0005-0000-0000-0000353F0000}"/>
    <cellStyle name="20% - Accent1 3 2 10 7 2" xfId="16348" xr:uid="{00000000-0005-0000-0000-0000363F0000}"/>
    <cellStyle name="20% - Accent1 3 2 10 7 2 2" xfId="16349" xr:uid="{00000000-0005-0000-0000-0000373F0000}"/>
    <cellStyle name="20% - Accent1 3 2 10 7 3" xfId="16350" xr:uid="{00000000-0005-0000-0000-0000383F0000}"/>
    <cellStyle name="20% - Accent1 3 2 10 8" xfId="16351" xr:uid="{00000000-0005-0000-0000-0000393F0000}"/>
    <cellStyle name="20% - Accent1 3 2 10 8 2" xfId="16352" xr:uid="{00000000-0005-0000-0000-00003A3F0000}"/>
    <cellStyle name="20% - Accent1 3 2 10 8 2 2" xfId="16353" xr:uid="{00000000-0005-0000-0000-00003B3F0000}"/>
    <cellStyle name="20% - Accent1 3 2 10 8 3" xfId="16354" xr:uid="{00000000-0005-0000-0000-00003C3F0000}"/>
    <cellStyle name="20% - Accent1 3 2 10 9" xfId="16355" xr:uid="{00000000-0005-0000-0000-00003D3F0000}"/>
    <cellStyle name="20% - Accent1 3 2 10 9 2" xfId="16356" xr:uid="{00000000-0005-0000-0000-00003E3F0000}"/>
    <cellStyle name="20% - Accent1 3 2 11" xfId="16357" xr:uid="{00000000-0005-0000-0000-00003F3F0000}"/>
    <cellStyle name="20% - Accent1 3 2 11 2" xfId="16358" xr:uid="{00000000-0005-0000-0000-0000403F0000}"/>
    <cellStyle name="20% - Accent1 3 2 11 2 2" xfId="16359" xr:uid="{00000000-0005-0000-0000-0000413F0000}"/>
    <cellStyle name="20% - Accent1 3 2 11 2 2 2" xfId="16360" xr:uid="{00000000-0005-0000-0000-0000423F0000}"/>
    <cellStyle name="20% - Accent1 3 2 11 2 2 2 2" xfId="16361" xr:uid="{00000000-0005-0000-0000-0000433F0000}"/>
    <cellStyle name="20% - Accent1 3 2 11 2 2 3" xfId="16362" xr:uid="{00000000-0005-0000-0000-0000443F0000}"/>
    <cellStyle name="20% - Accent1 3 2 11 2 3" xfId="16363" xr:uid="{00000000-0005-0000-0000-0000453F0000}"/>
    <cellStyle name="20% - Accent1 3 2 11 2 3 2" xfId="16364" xr:uid="{00000000-0005-0000-0000-0000463F0000}"/>
    <cellStyle name="20% - Accent1 3 2 11 2 4" xfId="16365" xr:uid="{00000000-0005-0000-0000-0000473F0000}"/>
    <cellStyle name="20% - Accent1 3 2 11 3" xfId="16366" xr:uid="{00000000-0005-0000-0000-0000483F0000}"/>
    <cellStyle name="20% - Accent1 3 2 11 3 2" xfId="16367" xr:uid="{00000000-0005-0000-0000-0000493F0000}"/>
    <cellStyle name="20% - Accent1 3 2 11 3 2 2" xfId="16368" xr:uid="{00000000-0005-0000-0000-00004A3F0000}"/>
    <cellStyle name="20% - Accent1 3 2 11 3 2 2 2" xfId="16369" xr:uid="{00000000-0005-0000-0000-00004B3F0000}"/>
    <cellStyle name="20% - Accent1 3 2 11 3 2 3" xfId="16370" xr:uid="{00000000-0005-0000-0000-00004C3F0000}"/>
    <cellStyle name="20% - Accent1 3 2 11 3 3" xfId="16371" xr:uid="{00000000-0005-0000-0000-00004D3F0000}"/>
    <cellStyle name="20% - Accent1 3 2 11 3 3 2" xfId="16372" xr:uid="{00000000-0005-0000-0000-00004E3F0000}"/>
    <cellStyle name="20% - Accent1 3 2 11 3 4" xfId="16373" xr:uid="{00000000-0005-0000-0000-00004F3F0000}"/>
    <cellStyle name="20% - Accent1 3 2 11 4" xfId="16374" xr:uid="{00000000-0005-0000-0000-0000503F0000}"/>
    <cellStyle name="20% - Accent1 3 2 11 4 2" xfId="16375" xr:uid="{00000000-0005-0000-0000-0000513F0000}"/>
    <cellStyle name="20% - Accent1 3 2 11 4 2 2" xfId="16376" xr:uid="{00000000-0005-0000-0000-0000523F0000}"/>
    <cellStyle name="20% - Accent1 3 2 11 4 2 2 2" xfId="16377" xr:uid="{00000000-0005-0000-0000-0000533F0000}"/>
    <cellStyle name="20% - Accent1 3 2 11 4 2 3" xfId="16378" xr:uid="{00000000-0005-0000-0000-0000543F0000}"/>
    <cellStyle name="20% - Accent1 3 2 11 4 3" xfId="16379" xr:uid="{00000000-0005-0000-0000-0000553F0000}"/>
    <cellStyle name="20% - Accent1 3 2 11 4 3 2" xfId="16380" xr:uid="{00000000-0005-0000-0000-0000563F0000}"/>
    <cellStyle name="20% - Accent1 3 2 11 4 4" xfId="16381" xr:uid="{00000000-0005-0000-0000-0000573F0000}"/>
    <cellStyle name="20% - Accent1 3 2 11 5" xfId="16382" xr:uid="{00000000-0005-0000-0000-0000583F0000}"/>
    <cellStyle name="20% - Accent1 3 2 11 5 2" xfId="16383" xr:uid="{00000000-0005-0000-0000-0000593F0000}"/>
    <cellStyle name="20% - Accent1 3 2 11 5 2 2" xfId="16384" xr:uid="{00000000-0005-0000-0000-00005A3F0000}"/>
    <cellStyle name="20% - Accent1 3 2 11 5 3" xfId="16385" xr:uid="{00000000-0005-0000-0000-00005B3F0000}"/>
    <cellStyle name="20% - Accent1 3 2 11 6" xfId="16386" xr:uid="{00000000-0005-0000-0000-00005C3F0000}"/>
    <cellStyle name="20% - Accent1 3 2 11 6 2" xfId="16387" xr:uid="{00000000-0005-0000-0000-00005D3F0000}"/>
    <cellStyle name="20% - Accent1 3 2 11 6 2 2" xfId="16388" xr:uid="{00000000-0005-0000-0000-00005E3F0000}"/>
    <cellStyle name="20% - Accent1 3 2 11 6 3" xfId="16389" xr:uid="{00000000-0005-0000-0000-00005F3F0000}"/>
    <cellStyle name="20% - Accent1 3 2 11 7" xfId="16390" xr:uid="{00000000-0005-0000-0000-0000603F0000}"/>
    <cellStyle name="20% - Accent1 3 2 11 7 2" xfId="16391" xr:uid="{00000000-0005-0000-0000-0000613F0000}"/>
    <cellStyle name="20% - Accent1 3 2 11 8" xfId="16392" xr:uid="{00000000-0005-0000-0000-0000623F0000}"/>
    <cellStyle name="20% - Accent1 3 2 11 8 2" xfId="16393" xr:uid="{00000000-0005-0000-0000-0000633F0000}"/>
    <cellStyle name="20% - Accent1 3 2 11 9" xfId="16394" xr:uid="{00000000-0005-0000-0000-0000643F0000}"/>
    <cellStyle name="20% - Accent1 3 2 12" xfId="16395" xr:uid="{00000000-0005-0000-0000-0000653F0000}"/>
    <cellStyle name="20% - Accent1 3 2 12 2" xfId="16396" xr:uid="{00000000-0005-0000-0000-0000663F0000}"/>
    <cellStyle name="20% - Accent1 3 2 12 2 2" xfId="16397" xr:uid="{00000000-0005-0000-0000-0000673F0000}"/>
    <cellStyle name="20% - Accent1 3 2 12 2 2 2" xfId="16398" xr:uid="{00000000-0005-0000-0000-0000683F0000}"/>
    <cellStyle name="20% - Accent1 3 2 12 2 2 2 2" xfId="16399" xr:uid="{00000000-0005-0000-0000-0000693F0000}"/>
    <cellStyle name="20% - Accent1 3 2 12 2 2 3" xfId="16400" xr:uid="{00000000-0005-0000-0000-00006A3F0000}"/>
    <cellStyle name="20% - Accent1 3 2 12 2 3" xfId="16401" xr:uid="{00000000-0005-0000-0000-00006B3F0000}"/>
    <cellStyle name="20% - Accent1 3 2 12 2 3 2" xfId="16402" xr:uid="{00000000-0005-0000-0000-00006C3F0000}"/>
    <cellStyle name="20% - Accent1 3 2 12 2 4" xfId="16403" xr:uid="{00000000-0005-0000-0000-00006D3F0000}"/>
    <cellStyle name="20% - Accent1 3 2 12 3" xfId="16404" xr:uid="{00000000-0005-0000-0000-00006E3F0000}"/>
    <cellStyle name="20% - Accent1 3 2 12 3 2" xfId="16405" xr:uid="{00000000-0005-0000-0000-00006F3F0000}"/>
    <cellStyle name="20% - Accent1 3 2 12 3 2 2" xfId="16406" xr:uid="{00000000-0005-0000-0000-0000703F0000}"/>
    <cellStyle name="20% - Accent1 3 2 12 3 2 2 2" xfId="16407" xr:uid="{00000000-0005-0000-0000-0000713F0000}"/>
    <cellStyle name="20% - Accent1 3 2 12 3 2 3" xfId="16408" xr:uid="{00000000-0005-0000-0000-0000723F0000}"/>
    <cellStyle name="20% - Accent1 3 2 12 3 3" xfId="16409" xr:uid="{00000000-0005-0000-0000-0000733F0000}"/>
    <cellStyle name="20% - Accent1 3 2 12 3 3 2" xfId="16410" xr:uid="{00000000-0005-0000-0000-0000743F0000}"/>
    <cellStyle name="20% - Accent1 3 2 12 3 4" xfId="16411" xr:uid="{00000000-0005-0000-0000-0000753F0000}"/>
    <cellStyle name="20% - Accent1 3 2 12 4" xfId="16412" xr:uid="{00000000-0005-0000-0000-0000763F0000}"/>
    <cellStyle name="20% - Accent1 3 2 12 4 2" xfId="16413" xr:uid="{00000000-0005-0000-0000-0000773F0000}"/>
    <cellStyle name="20% - Accent1 3 2 12 4 2 2" xfId="16414" xr:uid="{00000000-0005-0000-0000-0000783F0000}"/>
    <cellStyle name="20% - Accent1 3 2 12 4 2 2 2" xfId="16415" xr:uid="{00000000-0005-0000-0000-0000793F0000}"/>
    <cellStyle name="20% - Accent1 3 2 12 4 2 3" xfId="16416" xr:uid="{00000000-0005-0000-0000-00007A3F0000}"/>
    <cellStyle name="20% - Accent1 3 2 12 4 3" xfId="16417" xr:uid="{00000000-0005-0000-0000-00007B3F0000}"/>
    <cellStyle name="20% - Accent1 3 2 12 4 3 2" xfId="16418" xr:uid="{00000000-0005-0000-0000-00007C3F0000}"/>
    <cellStyle name="20% - Accent1 3 2 12 4 4" xfId="16419" xr:uid="{00000000-0005-0000-0000-00007D3F0000}"/>
    <cellStyle name="20% - Accent1 3 2 12 5" xfId="16420" xr:uid="{00000000-0005-0000-0000-00007E3F0000}"/>
    <cellStyle name="20% - Accent1 3 2 12 5 2" xfId="16421" xr:uid="{00000000-0005-0000-0000-00007F3F0000}"/>
    <cellStyle name="20% - Accent1 3 2 12 5 2 2" xfId="16422" xr:uid="{00000000-0005-0000-0000-0000803F0000}"/>
    <cellStyle name="20% - Accent1 3 2 12 5 3" xfId="16423" xr:uid="{00000000-0005-0000-0000-0000813F0000}"/>
    <cellStyle name="20% - Accent1 3 2 12 6" xfId="16424" xr:uid="{00000000-0005-0000-0000-0000823F0000}"/>
    <cellStyle name="20% - Accent1 3 2 12 6 2" xfId="16425" xr:uid="{00000000-0005-0000-0000-0000833F0000}"/>
    <cellStyle name="20% - Accent1 3 2 12 6 2 2" xfId="16426" xr:uid="{00000000-0005-0000-0000-0000843F0000}"/>
    <cellStyle name="20% - Accent1 3 2 12 6 3" xfId="16427" xr:uid="{00000000-0005-0000-0000-0000853F0000}"/>
    <cellStyle name="20% - Accent1 3 2 12 7" xfId="16428" xr:uid="{00000000-0005-0000-0000-0000863F0000}"/>
    <cellStyle name="20% - Accent1 3 2 12 7 2" xfId="16429" xr:uid="{00000000-0005-0000-0000-0000873F0000}"/>
    <cellStyle name="20% - Accent1 3 2 12 8" xfId="16430" xr:uid="{00000000-0005-0000-0000-0000883F0000}"/>
    <cellStyle name="20% - Accent1 3 2 12 8 2" xfId="16431" xr:uid="{00000000-0005-0000-0000-0000893F0000}"/>
    <cellStyle name="20% - Accent1 3 2 12 9" xfId="16432" xr:uid="{00000000-0005-0000-0000-00008A3F0000}"/>
    <cellStyle name="20% - Accent1 3 2 13" xfId="16433" xr:uid="{00000000-0005-0000-0000-00008B3F0000}"/>
    <cellStyle name="20% - Accent1 3 2 13 2" xfId="16434" xr:uid="{00000000-0005-0000-0000-00008C3F0000}"/>
    <cellStyle name="20% - Accent1 3 2 13 2 2" xfId="16435" xr:uid="{00000000-0005-0000-0000-00008D3F0000}"/>
    <cellStyle name="20% - Accent1 3 2 13 2 2 2" xfId="16436" xr:uid="{00000000-0005-0000-0000-00008E3F0000}"/>
    <cellStyle name="20% - Accent1 3 2 13 2 3" xfId="16437" xr:uid="{00000000-0005-0000-0000-00008F3F0000}"/>
    <cellStyle name="20% - Accent1 3 2 13 3" xfId="16438" xr:uid="{00000000-0005-0000-0000-0000903F0000}"/>
    <cellStyle name="20% - Accent1 3 2 13 3 2" xfId="16439" xr:uid="{00000000-0005-0000-0000-0000913F0000}"/>
    <cellStyle name="20% - Accent1 3 2 13 4" xfId="16440" xr:uid="{00000000-0005-0000-0000-0000923F0000}"/>
    <cellStyle name="20% - Accent1 3 2 14" xfId="16441" xr:uid="{00000000-0005-0000-0000-0000933F0000}"/>
    <cellStyle name="20% - Accent1 3 2 14 2" xfId="16442" xr:uid="{00000000-0005-0000-0000-0000943F0000}"/>
    <cellStyle name="20% - Accent1 3 2 14 2 2" xfId="16443" xr:uid="{00000000-0005-0000-0000-0000953F0000}"/>
    <cellStyle name="20% - Accent1 3 2 14 2 2 2" xfId="16444" xr:uid="{00000000-0005-0000-0000-0000963F0000}"/>
    <cellStyle name="20% - Accent1 3 2 14 2 3" xfId="16445" xr:uid="{00000000-0005-0000-0000-0000973F0000}"/>
    <cellStyle name="20% - Accent1 3 2 14 3" xfId="16446" xr:uid="{00000000-0005-0000-0000-0000983F0000}"/>
    <cellStyle name="20% - Accent1 3 2 14 3 2" xfId="16447" xr:uid="{00000000-0005-0000-0000-0000993F0000}"/>
    <cellStyle name="20% - Accent1 3 2 14 4" xfId="16448" xr:uid="{00000000-0005-0000-0000-00009A3F0000}"/>
    <cellStyle name="20% - Accent1 3 2 15" xfId="16449" xr:uid="{00000000-0005-0000-0000-00009B3F0000}"/>
    <cellStyle name="20% - Accent1 3 2 15 2" xfId="16450" xr:uid="{00000000-0005-0000-0000-00009C3F0000}"/>
    <cellStyle name="20% - Accent1 3 2 15 2 2" xfId="16451" xr:uid="{00000000-0005-0000-0000-00009D3F0000}"/>
    <cellStyle name="20% - Accent1 3 2 15 2 2 2" xfId="16452" xr:uid="{00000000-0005-0000-0000-00009E3F0000}"/>
    <cellStyle name="20% - Accent1 3 2 15 2 3" xfId="16453" xr:uid="{00000000-0005-0000-0000-00009F3F0000}"/>
    <cellStyle name="20% - Accent1 3 2 15 3" xfId="16454" xr:uid="{00000000-0005-0000-0000-0000A03F0000}"/>
    <cellStyle name="20% - Accent1 3 2 15 3 2" xfId="16455" xr:uid="{00000000-0005-0000-0000-0000A13F0000}"/>
    <cellStyle name="20% - Accent1 3 2 15 4" xfId="16456" xr:uid="{00000000-0005-0000-0000-0000A23F0000}"/>
    <cellStyle name="20% - Accent1 3 2 16" xfId="16457" xr:uid="{00000000-0005-0000-0000-0000A33F0000}"/>
    <cellStyle name="20% - Accent1 3 2 16 2" xfId="16458" xr:uid="{00000000-0005-0000-0000-0000A43F0000}"/>
    <cellStyle name="20% - Accent1 3 2 16 2 2" xfId="16459" xr:uid="{00000000-0005-0000-0000-0000A53F0000}"/>
    <cellStyle name="20% - Accent1 3 2 16 3" xfId="16460" xr:uid="{00000000-0005-0000-0000-0000A63F0000}"/>
    <cellStyle name="20% - Accent1 3 2 17" xfId="16461" xr:uid="{00000000-0005-0000-0000-0000A73F0000}"/>
    <cellStyle name="20% - Accent1 3 2 17 2" xfId="16462" xr:uid="{00000000-0005-0000-0000-0000A83F0000}"/>
    <cellStyle name="20% - Accent1 3 2 17 2 2" xfId="16463" xr:uid="{00000000-0005-0000-0000-0000A93F0000}"/>
    <cellStyle name="20% - Accent1 3 2 17 3" xfId="16464" xr:uid="{00000000-0005-0000-0000-0000AA3F0000}"/>
    <cellStyle name="20% - Accent1 3 2 18" xfId="16465" xr:uid="{00000000-0005-0000-0000-0000AB3F0000}"/>
    <cellStyle name="20% - Accent1 3 2 18 2" xfId="16466" xr:uid="{00000000-0005-0000-0000-0000AC3F0000}"/>
    <cellStyle name="20% - Accent1 3 2 19" xfId="16467" xr:uid="{00000000-0005-0000-0000-0000AD3F0000}"/>
    <cellStyle name="20% - Accent1 3 2 19 2" xfId="16468" xr:uid="{00000000-0005-0000-0000-0000AE3F0000}"/>
    <cellStyle name="20% - Accent1 3 2 2" xfId="16469" xr:uid="{00000000-0005-0000-0000-0000AF3F0000}"/>
    <cellStyle name="20% - Accent1 3 2 2 10" xfId="16470" xr:uid="{00000000-0005-0000-0000-0000B03F0000}"/>
    <cellStyle name="20% - Accent1 3 2 2 10 2" xfId="16471" xr:uid="{00000000-0005-0000-0000-0000B13F0000}"/>
    <cellStyle name="20% - Accent1 3 2 2 10 2 2" xfId="16472" xr:uid="{00000000-0005-0000-0000-0000B23F0000}"/>
    <cellStyle name="20% - Accent1 3 2 2 10 2 2 2" xfId="16473" xr:uid="{00000000-0005-0000-0000-0000B33F0000}"/>
    <cellStyle name="20% - Accent1 3 2 2 10 2 3" xfId="16474" xr:uid="{00000000-0005-0000-0000-0000B43F0000}"/>
    <cellStyle name="20% - Accent1 3 2 2 10 3" xfId="16475" xr:uid="{00000000-0005-0000-0000-0000B53F0000}"/>
    <cellStyle name="20% - Accent1 3 2 2 10 3 2" xfId="16476" xr:uid="{00000000-0005-0000-0000-0000B63F0000}"/>
    <cellStyle name="20% - Accent1 3 2 2 10 4" xfId="16477" xr:uid="{00000000-0005-0000-0000-0000B73F0000}"/>
    <cellStyle name="20% - Accent1 3 2 2 11" xfId="16478" xr:uid="{00000000-0005-0000-0000-0000B83F0000}"/>
    <cellStyle name="20% - Accent1 3 2 2 11 2" xfId="16479" xr:uid="{00000000-0005-0000-0000-0000B93F0000}"/>
    <cellStyle name="20% - Accent1 3 2 2 11 2 2" xfId="16480" xr:uid="{00000000-0005-0000-0000-0000BA3F0000}"/>
    <cellStyle name="20% - Accent1 3 2 2 11 2 2 2" xfId="16481" xr:uid="{00000000-0005-0000-0000-0000BB3F0000}"/>
    <cellStyle name="20% - Accent1 3 2 2 11 2 3" xfId="16482" xr:uid="{00000000-0005-0000-0000-0000BC3F0000}"/>
    <cellStyle name="20% - Accent1 3 2 2 11 3" xfId="16483" xr:uid="{00000000-0005-0000-0000-0000BD3F0000}"/>
    <cellStyle name="20% - Accent1 3 2 2 11 3 2" xfId="16484" xr:uid="{00000000-0005-0000-0000-0000BE3F0000}"/>
    <cellStyle name="20% - Accent1 3 2 2 11 4" xfId="16485" xr:uid="{00000000-0005-0000-0000-0000BF3F0000}"/>
    <cellStyle name="20% - Accent1 3 2 2 12" xfId="16486" xr:uid="{00000000-0005-0000-0000-0000C03F0000}"/>
    <cellStyle name="20% - Accent1 3 2 2 12 2" xfId="16487" xr:uid="{00000000-0005-0000-0000-0000C13F0000}"/>
    <cellStyle name="20% - Accent1 3 2 2 12 2 2" xfId="16488" xr:uid="{00000000-0005-0000-0000-0000C23F0000}"/>
    <cellStyle name="20% - Accent1 3 2 2 12 3" xfId="16489" xr:uid="{00000000-0005-0000-0000-0000C33F0000}"/>
    <cellStyle name="20% - Accent1 3 2 2 13" xfId="16490" xr:uid="{00000000-0005-0000-0000-0000C43F0000}"/>
    <cellStyle name="20% - Accent1 3 2 2 13 2" xfId="16491" xr:uid="{00000000-0005-0000-0000-0000C53F0000}"/>
    <cellStyle name="20% - Accent1 3 2 2 13 2 2" xfId="16492" xr:uid="{00000000-0005-0000-0000-0000C63F0000}"/>
    <cellStyle name="20% - Accent1 3 2 2 13 3" xfId="16493" xr:uid="{00000000-0005-0000-0000-0000C73F0000}"/>
    <cellStyle name="20% - Accent1 3 2 2 14" xfId="16494" xr:uid="{00000000-0005-0000-0000-0000C83F0000}"/>
    <cellStyle name="20% - Accent1 3 2 2 14 2" xfId="16495" xr:uid="{00000000-0005-0000-0000-0000C93F0000}"/>
    <cellStyle name="20% - Accent1 3 2 2 15" xfId="16496" xr:uid="{00000000-0005-0000-0000-0000CA3F0000}"/>
    <cellStyle name="20% - Accent1 3 2 2 15 2" xfId="16497" xr:uid="{00000000-0005-0000-0000-0000CB3F0000}"/>
    <cellStyle name="20% - Accent1 3 2 2 16" xfId="16498" xr:uid="{00000000-0005-0000-0000-0000CC3F0000}"/>
    <cellStyle name="20% - Accent1 3 2 2 2" xfId="16499" xr:uid="{00000000-0005-0000-0000-0000CD3F0000}"/>
    <cellStyle name="20% - Accent1 3 2 2 2 10" xfId="16500" xr:uid="{00000000-0005-0000-0000-0000CE3F0000}"/>
    <cellStyle name="20% - Accent1 3 2 2 2 10 2" xfId="16501" xr:uid="{00000000-0005-0000-0000-0000CF3F0000}"/>
    <cellStyle name="20% - Accent1 3 2 2 2 10 2 2" xfId="16502" xr:uid="{00000000-0005-0000-0000-0000D03F0000}"/>
    <cellStyle name="20% - Accent1 3 2 2 2 10 2 2 2" xfId="16503" xr:uid="{00000000-0005-0000-0000-0000D13F0000}"/>
    <cellStyle name="20% - Accent1 3 2 2 2 10 2 3" xfId="16504" xr:uid="{00000000-0005-0000-0000-0000D23F0000}"/>
    <cellStyle name="20% - Accent1 3 2 2 2 10 3" xfId="16505" xr:uid="{00000000-0005-0000-0000-0000D33F0000}"/>
    <cellStyle name="20% - Accent1 3 2 2 2 10 3 2" xfId="16506" xr:uid="{00000000-0005-0000-0000-0000D43F0000}"/>
    <cellStyle name="20% - Accent1 3 2 2 2 10 4" xfId="16507" xr:uid="{00000000-0005-0000-0000-0000D53F0000}"/>
    <cellStyle name="20% - Accent1 3 2 2 2 11" xfId="16508" xr:uid="{00000000-0005-0000-0000-0000D63F0000}"/>
    <cellStyle name="20% - Accent1 3 2 2 2 11 2" xfId="16509" xr:uid="{00000000-0005-0000-0000-0000D73F0000}"/>
    <cellStyle name="20% - Accent1 3 2 2 2 11 2 2" xfId="16510" xr:uid="{00000000-0005-0000-0000-0000D83F0000}"/>
    <cellStyle name="20% - Accent1 3 2 2 2 11 3" xfId="16511" xr:uid="{00000000-0005-0000-0000-0000D93F0000}"/>
    <cellStyle name="20% - Accent1 3 2 2 2 12" xfId="16512" xr:uid="{00000000-0005-0000-0000-0000DA3F0000}"/>
    <cellStyle name="20% - Accent1 3 2 2 2 12 2" xfId="16513" xr:uid="{00000000-0005-0000-0000-0000DB3F0000}"/>
    <cellStyle name="20% - Accent1 3 2 2 2 12 2 2" xfId="16514" xr:uid="{00000000-0005-0000-0000-0000DC3F0000}"/>
    <cellStyle name="20% - Accent1 3 2 2 2 12 3" xfId="16515" xr:uid="{00000000-0005-0000-0000-0000DD3F0000}"/>
    <cellStyle name="20% - Accent1 3 2 2 2 13" xfId="16516" xr:uid="{00000000-0005-0000-0000-0000DE3F0000}"/>
    <cellStyle name="20% - Accent1 3 2 2 2 13 2" xfId="16517" xr:uid="{00000000-0005-0000-0000-0000DF3F0000}"/>
    <cellStyle name="20% - Accent1 3 2 2 2 14" xfId="16518" xr:uid="{00000000-0005-0000-0000-0000E03F0000}"/>
    <cellStyle name="20% - Accent1 3 2 2 2 14 2" xfId="16519" xr:uid="{00000000-0005-0000-0000-0000E13F0000}"/>
    <cellStyle name="20% - Accent1 3 2 2 2 15" xfId="16520" xr:uid="{00000000-0005-0000-0000-0000E23F0000}"/>
    <cellStyle name="20% - Accent1 3 2 2 2 2" xfId="16521" xr:uid="{00000000-0005-0000-0000-0000E33F0000}"/>
    <cellStyle name="20% - Accent1 3 2 2 2 2 10" xfId="16522" xr:uid="{00000000-0005-0000-0000-0000E43F0000}"/>
    <cellStyle name="20% - Accent1 3 2 2 2 2 10 2" xfId="16523" xr:uid="{00000000-0005-0000-0000-0000E53F0000}"/>
    <cellStyle name="20% - Accent1 3 2 2 2 2 10 2 2" xfId="16524" xr:uid="{00000000-0005-0000-0000-0000E63F0000}"/>
    <cellStyle name="20% - Accent1 3 2 2 2 2 10 3" xfId="16525" xr:uid="{00000000-0005-0000-0000-0000E73F0000}"/>
    <cellStyle name="20% - Accent1 3 2 2 2 2 11" xfId="16526" xr:uid="{00000000-0005-0000-0000-0000E83F0000}"/>
    <cellStyle name="20% - Accent1 3 2 2 2 2 11 2" xfId="16527" xr:uid="{00000000-0005-0000-0000-0000E93F0000}"/>
    <cellStyle name="20% - Accent1 3 2 2 2 2 11 2 2" xfId="16528" xr:uid="{00000000-0005-0000-0000-0000EA3F0000}"/>
    <cellStyle name="20% - Accent1 3 2 2 2 2 11 3" xfId="16529" xr:uid="{00000000-0005-0000-0000-0000EB3F0000}"/>
    <cellStyle name="20% - Accent1 3 2 2 2 2 12" xfId="16530" xr:uid="{00000000-0005-0000-0000-0000EC3F0000}"/>
    <cellStyle name="20% - Accent1 3 2 2 2 2 12 2" xfId="16531" xr:uid="{00000000-0005-0000-0000-0000ED3F0000}"/>
    <cellStyle name="20% - Accent1 3 2 2 2 2 13" xfId="16532" xr:uid="{00000000-0005-0000-0000-0000EE3F0000}"/>
    <cellStyle name="20% - Accent1 3 2 2 2 2 13 2" xfId="16533" xr:uid="{00000000-0005-0000-0000-0000EF3F0000}"/>
    <cellStyle name="20% - Accent1 3 2 2 2 2 14" xfId="16534" xr:uid="{00000000-0005-0000-0000-0000F03F0000}"/>
    <cellStyle name="20% - Accent1 3 2 2 2 2 2" xfId="16535" xr:uid="{00000000-0005-0000-0000-0000F13F0000}"/>
    <cellStyle name="20% - Accent1 3 2 2 2 2 2 10" xfId="16536" xr:uid="{00000000-0005-0000-0000-0000F23F0000}"/>
    <cellStyle name="20% - Accent1 3 2 2 2 2 2 10 2" xfId="16537" xr:uid="{00000000-0005-0000-0000-0000F33F0000}"/>
    <cellStyle name="20% - Accent1 3 2 2 2 2 2 11" xfId="16538" xr:uid="{00000000-0005-0000-0000-0000F43F0000}"/>
    <cellStyle name="20% - Accent1 3 2 2 2 2 2 2" xfId="16539" xr:uid="{00000000-0005-0000-0000-0000F53F0000}"/>
    <cellStyle name="20% - Accent1 3 2 2 2 2 2 2 2" xfId="16540" xr:uid="{00000000-0005-0000-0000-0000F63F0000}"/>
    <cellStyle name="20% - Accent1 3 2 2 2 2 2 2 2 2" xfId="16541" xr:uid="{00000000-0005-0000-0000-0000F73F0000}"/>
    <cellStyle name="20% - Accent1 3 2 2 2 2 2 2 2 2 2" xfId="16542" xr:uid="{00000000-0005-0000-0000-0000F83F0000}"/>
    <cellStyle name="20% - Accent1 3 2 2 2 2 2 2 2 2 2 2" xfId="16543" xr:uid="{00000000-0005-0000-0000-0000F93F0000}"/>
    <cellStyle name="20% - Accent1 3 2 2 2 2 2 2 2 2 3" xfId="16544" xr:uid="{00000000-0005-0000-0000-0000FA3F0000}"/>
    <cellStyle name="20% - Accent1 3 2 2 2 2 2 2 2 3" xfId="16545" xr:uid="{00000000-0005-0000-0000-0000FB3F0000}"/>
    <cellStyle name="20% - Accent1 3 2 2 2 2 2 2 2 3 2" xfId="16546" xr:uid="{00000000-0005-0000-0000-0000FC3F0000}"/>
    <cellStyle name="20% - Accent1 3 2 2 2 2 2 2 2 4" xfId="16547" xr:uid="{00000000-0005-0000-0000-0000FD3F0000}"/>
    <cellStyle name="20% - Accent1 3 2 2 2 2 2 2 3" xfId="16548" xr:uid="{00000000-0005-0000-0000-0000FE3F0000}"/>
    <cellStyle name="20% - Accent1 3 2 2 2 2 2 2 3 2" xfId="16549" xr:uid="{00000000-0005-0000-0000-0000FF3F0000}"/>
    <cellStyle name="20% - Accent1 3 2 2 2 2 2 2 3 2 2" xfId="16550" xr:uid="{00000000-0005-0000-0000-000000400000}"/>
    <cellStyle name="20% - Accent1 3 2 2 2 2 2 2 3 2 2 2" xfId="16551" xr:uid="{00000000-0005-0000-0000-000001400000}"/>
    <cellStyle name="20% - Accent1 3 2 2 2 2 2 2 3 2 3" xfId="16552" xr:uid="{00000000-0005-0000-0000-000002400000}"/>
    <cellStyle name="20% - Accent1 3 2 2 2 2 2 2 3 3" xfId="16553" xr:uid="{00000000-0005-0000-0000-000003400000}"/>
    <cellStyle name="20% - Accent1 3 2 2 2 2 2 2 3 3 2" xfId="16554" xr:uid="{00000000-0005-0000-0000-000004400000}"/>
    <cellStyle name="20% - Accent1 3 2 2 2 2 2 2 3 4" xfId="16555" xr:uid="{00000000-0005-0000-0000-000005400000}"/>
    <cellStyle name="20% - Accent1 3 2 2 2 2 2 2 4" xfId="16556" xr:uid="{00000000-0005-0000-0000-000006400000}"/>
    <cellStyle name="20% - Accent1 3 2 2 2 2 2 2 4 2" xfId="16557" xr:uid="{00000000-0005-0000-0000-000007400000}"/>
    <cellStyle name="20% - Accent1 3 2 2 2 2 2 2 4 2 2" xfId="16558" xr:uid="{00000000-0005-0000-0000-000008400000}"/>
    <cellStyle name="20% - Accent1 3 2 2 2 2 2 2 4 2 2 2" xfId="16559" xr:uid="{00000000-0005-0000-0000-000009400000}"/>
    <cellStyle name="20% - Accent1 3 2 2 2 2 2 2 4 2 3" xfId="16560" xr:uid="{00000000-0005-0000-0000-00000A400000}"/>
    <cellStyle name="20% - Accent1 3 2 2 2 2 2 2 4 3" xfId="16561" xr:uid="{00000000-0005-0000-0000-00000B400000}"/>
    <cellStyle name="20% - Accent1 3 2 2 2 2 2 2 4 3 2" xfId="16562" xr:uid="{00000000-0005-0000-0000-00000C400000}"/>
    <cellStyle name="20% - Accent1 3 2 2 2 2 2 2 4 4" xfId="16563" xr:uid="{00000000-0005-0000-0000-00000D400000}"/>
    <cellStyle name="20% - Accent1 3 2 2 2 2 2 2 5" xfId="16564" xr:uid="{00000000-0005-0000-0000-00000E400000}"/>
    <cellStyle name="20% - Accent1 3 2 2 2 2 2 2 5 2" xfId="16565" xr:uid="{00000000-0005-0000-0000-00000F400000}"/>
    <cellStyle name="20% - Accent1 3 2 2 2 2 2 2 5 2 2" xfId="16566" xr:uid="{00000000-0005-0000-0000-000010400000}"/>
    <cellStyle name="20% - Accent1 3 2 2 2 2 2 2 5 3" xfId="16567" xr:uid="{00000000-0005-0000-0000-000011400000}"/>
    <cellStyle name="20% - Accent1 3 2 2 2 2 2 2 6" xfId="16568" xr:uid="{00000000-0005-0000-0000-000012400000}"/>
    <cellStyle name="20% - Accent1 3 2 2 2 2 2 2 6 2" xfId="16569" xr:uid="{00000000-0005-0000-0000-000013400000}"/>
    <cellStyle name="20% - Accent1 3 2 2 2 2 2 2 6 2 2" xfId="16570" xr:uid="{00000000-0005-0000-0000-000014400000}"/>
    <cellStyle name="20% - Accent1 3 2 2 2 2 2 2 6 3" xfId="16571" xr:uid="{00000000-0005-0000-0000-000015400000}"/>
    <cellStyle name="20% - Accent1 3 2 2 2 2 2 2 7" xfId="16572" xr:uid="{00000000-0005-0000-0000-000016400000}"/>
    <cellStyle name="20% - Accent1 3 2 2 2 2 2 2 7 2" xfId="16573" xr:uid="{00000000-0005-0000-0000-000017400000}"/>
    <cellStyle name="20% - Accent1 3 2 2 2 2 2 2 8" xfId="16574" xr:uid="{00000000-0005-0000-0000-000018400000}"/>
    <cellStyle name="20% - Accent1 3 2 2 2 2 2 2 8 2" xfId="16575" xr:uid="{00000000-0005-0000-0000-000019400000}"/>
    <cellStyle name="20% - Accent1 3 2 2 2 2 2 2 9" xfId="16576" xr:uid="{00000000-0005-0000-0000-00001A400000}"/>
    <cellStyle name="20% - Accent1 3 2 2 2 2 2 3" xfId="16577" xr:uid="{00000000-0005-0000-0000-00001B400000}"/>
    <cellStyle name="20% - Accent1 3 2 2 2 2 2 3 2" xfId="16578" xr:uid="{00000000-0005-0000-0000-00001C400000}"/>
    <cellStyle name="20% - Accent1 3 2 2 2 2 2 3 2 2" xfId="16579" xr:uid="{00000000-0005-0000-0000-00001D400000}"/>
    <cellStyle name="20% - Accent1 3 2 2 2 2 2 3 2 2 2" xfId="16580" xr:uid="{00000000-0005-0000-0000-00001E400000}"/>
    <cellStyle name="20% - Accent1 3 2 2 2 2 2 3 2 2 2 2" xfId="16581" xr:uid="{00000000-0005-0000-0000-00001F400000}"/>
    <cellStyle name="20% - Accent1 3 2 2 2 2 2 3 2 2 3" xfId="16582" xr:uid="{00000000-0005-0000-0000-000020400000}"/>
    <cellStyle name="20% - Accent1 3 2 2 2 2 2 3 2 3" xfId="16583" xr:uid="{00000000-0005-0000-0000-000021400000}"/>
    <cellStyle name="20% - Accent1 3 2 2 2 2 2 3 2 3 2" xfId="16584" xr:uid="{00000000-0005-0000-0000-000022400000}"/>
    <cellStyle name="20% - Accent1 3 2 2 2 2 2 3 2 4" xfId="16585" xr:uid="{00000000-0005-0000-0000-000023400000}"/>
    <cellStyle name="20% - Accent1 3 2 2 2 2 2 3 3" xfId="16586" xr:uid="{00000000-0005-0000-0000-000024400000}"/>
    <cellStyle name="20% - Accent1 3 2 2 2 2 2 3 3 2" xfId="16587" xr:uid="{00000000-0005-0000-0000-000025400000}"/>
    <cellStyle name="20% - Accent1 3 2 2 2 2 2 3 3 2 2" xfId="16588" xr:uid="{00000000-0005-0000-0000-000026400000}"/>
    <cellStyle name="20% - Accent1 3 2 2 2 2 2 3 3 2 2 2" xfId="16589" xr:uid="{00000000-0005-0000-0000-000027400000}"/>
    <cellStyle name="20% - Accent1 3 2 2 2 2 2 3 3 2 3" xfId="16590" xr:uid="{00000000-0005-0000-0000-000028400000}"/>
    <cellStyle name="20% - Accent1 3 2 2 2 2 2 3 3 3" xfId="16591" xr:uid="{00000000-0005-0000-0000-000029400000}"/>
    <cellStyle name="20% - Accent1 3 2 2 2 2 2 3 3 3 2" xfId="16592" xr:uid="{00000000-0005-0000-0000-00002A400000}"/>
    <cellStyle name="20% - Accent1 3 2 2 2 2 2 3 3 4" xfId="16593" xr:uid="{00000000-0005-0000-0000-00002B400000}"/>
    <cellStyle name="20% - Accent1 3 2 2 2 2 2 3 4" xfId="16594" xr:uid="{00000000-0005-0000-0000-00002C400000}"/>
    <cellStyle name="20% - Accent1 3 2 2 2 2 2 3 4 2" xfId="16595" xr:uid="{00000000-0005-0000-0000-00002D400000}"/>
    <cellStyle name="20% - Accent1 3 2 2 2 2 2 3 4 2 2" xfId="16596" xr:uid="{00000000-0005-0000-0000-00002E400000}"/>
    <cellStyle name="20% - Accent1 3 2 2 2 2 2 3 4 2 2 2" xfId="16597" xr:uid="{00000000-0005-0000-0000-00002F400000}"/>
    <cellStyle name="20% - Accent1 3 2 2 2 2 2 3 4 2 3" xfId="16598" xr:uid="{00000000-0005-0000-0000-000030400000}"/>
    <cellStyle name="20% - Accent1 3 2 2 2 2 2 3 4 3" xfId="16599" xr:uid="{00000000-0005-0000-0000-000031400000}"/>
    <cellStyle name="20% - Accent1 3 2 2 2 2 2 3 4 3 2" xfId="16600" xr:uid="{00000000-0005-0000-0000-000032400000}"/>
    <cellStyle name="20% - Accent1 3 2 2 2 2 2 3 4 4" xfId="16601" xr:uid="{00000000-0005-0000-0000-000033400000}"/>
    <cellStyle name="20% - Accent1 3 2 2 2 2 2 3 5" xfId="16602" xr:uid="{00000000-0005-0000-0000-000034400000}"/>
    <cellStyle name="20% - Accent1 3 2 2 2 2 2 3 5 2" xfId="16603" xr:uid="{00000000-0005-0000-0000-000035400000}"/>
    <cellStyle name="20% - Accent1 3 2 2 2 2 2 3 5 2 2" xfId="16604" xr:uid="{00000000-0005-0000-0000-000036400000}"/>
    <cellStyle name="20% - Accent1 3 2 2 2 2 2 3 5 3" xfId="16605" xr:uid="{00000000-0005-0000-0000-000037400000}"/>
    <cellStyle name="20% - Accent1 3 2 2 2 2 2 3 6" xfId="16606" xr:uid="{00000000-0005-0000-0000-000038400000}"/>
    <cellStyle name="20% - Accent1 3 2 2 2 2 2 3 6 2" xfId="16607" xr:uid="{00000000-0005-0000-0000-000039400000}"/>
    <cellStyle name="20% - Accent1 3 2 2 2 2 2 3 6 2 2" xfId="16608" xr:uid="{00000000-0005-0000-0000-00003A400000}"/>
    <cellStyle name="20% - Accent1 3 2 2 2 2 2 3 6 3" xfId="16609" xr:uid="{00000000-0005-0000-0000-00003B400000}"/>
    <cellStyle name="20% - Accent1 3 2 2 2 2 2 3 7" xfId="16610" xr:uid="{00000000-0005-0000-0000-00003C400000}"/>
    <cellStyle name="20% - Accent1 3 2 2 2 2 2 3 7 2" xfId="16611" xr:uid="{00000000-0005-0000-0000-00003D400000}"/>
    <cellStyle name="20% - Accent1 3 2 2 2 2 2 3 8" xfId="16612" xr:uid="{00000000-0005-0000-0000-00003E400000}"/>
    <cellStyle name="20% - Accent1 3 2 2 2 2 2 3 8 2" xfId="16613" xr:uid="{00000000-0005-0000-0000-00003F400000}"/>
    <cellStyle name="20% - Accent1 3 2 2 2 2 2 3 9" xfId="16614" xr:uid="{00000000-0005-0000-0000-000040400000}"/>
    <cellStyle name="20% - Accent1 3 2 2 2 2 2 4" xfId="16615" xr:uid="{00000000-0005-0000-0000-000041400000}"/>
    <cellStyle name="20% - Accent1 3 2 2 2 2 2 4 2" xfId="16616" xr:uid="{00000000-0005-0000-0000-000042400000}"/>
    <cellStyle name="20% - Accent1 3 2 2 2 2 2 4 2 2" xfId="16617" xr:uid="{00000000-0005-0000-0000-000043400000}"/>
    <cellStyle name="20% - Accent1 3 2 2 2 2 2 4 2 2 2" xfId="16618" xr:uid="{00000000-0005-0000-0000-000044400000}"/>
    <cellStyle name="20% - Accent1 3 2 2 2 2 2 4 2 3" xfId="16619" xr:uid="{00000000-0005-0000-0000-000045400000}"/>
    <cellStyle name="20% - Accent1 3 2 2 2 2 2 4 3" xfId="16620" xr:uid="{00000000-0005-0000-0000-000046400000}"/>
    <cellStyle name="20% - Accent1 3 2 2 2 2 2 4 3 2" xfId="16621" xr:uid="{00000000-0005-0000-0000-000047400000}"/>
    <cellStyle name="20% - Accent1 3 2 2 2 2 2 4 4" xfId="16622" xr:uid="{00000000-0005-0000-0000-000048400000}"/>
    <cellStyle name="20% - Accent1 3 2 2 2 2 2 5" xfId="16623" xr:uid="{00000000-0005-0000-0000-000049400000}"/>
    <cellStyle name="20% - Accent1 3 2 2 2 2 2 5 2" xfId="16624" xr:uid="{00000000-0005-0000-0000-00004A400000}"/>
    <cellStyle name="20% - Accent1 3 2 2 2 2 2 5 2 2" xfId="16625" xr:uid="{00000000-0005-0000-0000-00004B400000}"/>
    <cellStyle name="20% - Accent1 3 2 2 2 2 2 5 2 2 2" xfId="16626" xr:uid="{00000000-0005-0000-0000-00004C400000}"/>
    <cellStyle name="20% - Accent1 3 2 2 2 2 2 5 2 3" xfId="16627" xr:uid="{00000000-0005-0000-0000-00004D400000}"/>
    <cellStyle name="20% - Accent1 3 2 2 2 2 2 5 3" xfId="16628" xr:uid="{00000000-0005-0000-0000-00004E400000}"/>
    <cellStyle name="20% - Accent1 3 2 2 2 2 2 5 3 2" xfId="16629" xr:uid="{00000000-0005-0000-0000-00004F400000}"/>
    <cellStyle name="20% - Accent1 3 2 2 2 2 2 5 4" xfId="16630" xr:uid="{00000000-0005-0000-0000-000050400000}"/>
    <cellStyle name="20% - Accent1 3 2 2 2 2 2 6" xfId="16631" xr:uid="{00000000-0005-0000-0000-000051400000}"/>
    <cellStyle name="20% - Accent1 3 2 2 2 2 2 6 2" xfId="16632" xr:uid="{00000000-0005-0000-0000-000052400000}"/>
    <cellStyle name="20% - Accent1 3 2 2 2 2 2 6 2 2" xfId="16633" xr:uid="{00000000-0005-0000-0000-000053400000}"/>
    <cellStyle name="20% - Accent1 3 2 2 2 2 2 6 2 2 2" xfId="16634" xr:uid="{00000000-0005-0000-0000-000054400000}"/>
    <cellStyle name="20% - Accent1 3 2 2 2 2 2 6 2 3" xfId="16635" xr:uid="{00000000-0005-0000-0000-000055400000}"/>
    <cellStyle name="20% - Accent1 3 2 2 2 2 2 6 3" xfId="16636" xr:uid="{00000000-0005-0000-0000-000056400000}"/>
    <cellStyle name="20% - Accent1 3 2 2 2 2 2 6 3 2" xfId="16637" xr:uid="{00000000-0005-0000-0000-000057400000}"/>
    <cellStyle name="20% - Accent1 3 2 2 2 2 2 6 4" xfId="16638" xr:uid="{00000000-0005-0000-0000-000058400000}"/>
    <cellStyle name="20% - Accent1 3 2 2 2 2 2 7" xfId="16639" xr:uid="{00000000-0005-0000-0000-000059400000}"/>
    <cellStyle name="20% - Accent1 3 2 2 2 2 2 7 2" xfId="16640" xr:uid="{00000000-0005-0000-0000-00005A400000}"/>
    <cellStyle name="20% - Accent1 3 2 2 2 2 2 7 2 2" xfId="16641" xr:uid="{00000000-0005-0000-0000-00005B400000}"/>
    <cellStyle name="20% - Accent1 3 2 2 2 2 2 7 3" xfId="16642" xr:uid="{00000000-0005-0000-0000-00005C400000}"/>
    <cellStyle name="20% - Accent1 3 2 2 2 2 2 8" xfId="16643" xr:uid="{00000000-0005-0000-0000-00005D400000}"/>
    <cellStyle name="20% - Accent1 3 2 2 2 2 2 8 2" xfId="16644" xr:uid="{00000000-0005-0000-0000-00005E400000}"/>
    <cellStyle name="20% - Accent1 3 2 2 2 2 2 8 2 2" xfId="16645" xr:uid="{00000000-0005-0000-0000-00005F400000}"/>
    <cellStyle name="20% - Accent1 3 2 2 2 2 2 8 3" xfId="16646" xr:uid="{00000000-0005-0000-0000-000060400000}"/>
    <cellStyle name="20% - Accent1 3 2 2 2 2 2 9" xfId="16647" xr:uid="{00000000-0005-0000-0000-000061400000}"/>
    <cellStyle name="20% - Accent1 3 2 2 2 2 2 9 2" xfId="16648" xr:uid="{00000000-0005-0000-0000-000062400000}"/>
    <cellStyle name="20% - Accent1 3 2 2 2 2 3" xfId="16649" xr:uid="{00000000-0005-0000-0000-000063400000}"/>
    <cellStyle name="20% - Accent1 3 2 2 2 2 3 10" xfId="16650" xr:uid="{00000000-0005-0000-0000-000064400000}"/>
    <cellStyle name="20% - Accent1 3 2 2 2 2 3 10 2" xfId="16651" xr:uid="{00000000-0005-0000-0000-000065400000}"/>
    <cellStyle name="20% - Accent1 3 2 2 2 2 3 11" xfId="16652" xr:uid="{00000000-0005-0000-0000-000066400000}"/>
    <cellStyle name="20% - Accent1 3 2 2 2 2 3 2" xfId="16653" xr:uid="{00000000-0005-0000-0000-000067400000}"/>
    <cellStyle name="20% - Accent1 3 2 2 2 2 3 2 2" xfId="16654" xr:uid="{00000000-0005-0000-0000-000068400000}"/>
    <cellStyle name="20% - Accent1 3 2 2 2 2 3 2 2 2" xfId="16655" xr:uid="{00000000-0005-0000-0000-000069400000}"/>
    <cellStyle name="20% - Accent1 3 2 2 2 2 3 2 2 2 2" xfId="16656" xr:uid="{00000000-0005-0000-0000-00006A400000}"/>
    <cellStyle name="20% - Accent1 3 2 2 2 2 3 2 2 2 2 2" xfId="16657" xr:uid="{00000000-0005-0000-0000-00006B400000}"/>
    <cellStyle name="20% - Accent1 3 2 2 2 2 3 2 2 2 3" xfId="16658" xr:uid="{00000000-0005-0000-0000-00006C400000}"/>
    <cellStyle name="20% - Accent1 3 2 2 2 2 3 2 2 3" xfId="16659" xr:uid="{00000000-0005-0000-0000-00006D400000}"/>
    <cellStyle name="20% - Accent1 3 2 2 2 2 3 2 2 3 2" xfId="16660" xr:uid="{00000000-0005-0000-0000-00006E400000}"/>
    <cellStyle name="20% - Accent1 3 2 2 2 2 3 2 2 4" xfId="16661" xr:uid="{00000000-0005-0000-0000-00006F400000}"/>
    <cellStyle name="20% - Accent1 3 2 2 2 2 3 2 3" xfId="16662" xr:uid="{00000000-0005-0000-0000-000070400000}"/>
    <cellStyle name="20% - Accent1 3 2 2 2 2 3 2 3 2" xfId="16663" xr:uid="{00000000-0005-0000-0000-000071400000}"/>
    <cellStyle name="20% - Accent1 3 2 2 2 2 3 2 3 2 2" xfId="16664" xr:uid="{00000000-0005-0000-0000-000072400000}"/>
    <cellStyle name="20% - Accent1 3 2 2 2 2 3 2 3 2 2 2" xfId="16665" xr:uid="{00000000-0005-0000-0000-000073400000}"/>
    <cellStyle name="20% - Accent1 3 2 2 2 2 3 2 3 2 3" xfId="16666" xr:uid="{00000000-0005-0000-0000-000074400000}"/>
    <cellStyle name="20% - Accent1 3 2 2 2 2 3 2 3 3" xfId="16667" xr:uid="{00000000-0005-0000-0000-000075400000}"/>
    <cellStyle name="20% - Accent1 3 2 2 2 2 3 2 3 3 2" xfId="16668" xr:uid="{00000000-0005-0000-0000-000076400000}"/>
    <cellStyle name="20% - Accent1 3 2 2 2 2 3 2 3 4" xfId="16669" xr:uid="{00000000-0005-0000-0000-000077400000}"/>
    <cellStyle name="20% - Accent1 3 2 2 2 2 3 2 4" xfId="16670" xr:uid="{00000000-0005-0000-0000-000078400000}"/>
    <cellStyle name="20% - Accent1 3 2 2 2 2 3 2 4 2" xfId="16671" xr:uid="{00000000-0005-0000-0000-000079400000}"/>
    <cellStyle name="20% - Accent1 3 2 2 2 2 3 2 4 2 2" xfId="16672" xr:uid="{00000000-0005-0000-0000-00007A400000}"/>
    <cellStyle name="20% - Accent1 3 2 2 2 2 3 2 4 2 2 2" xfId="16673" xr:uid="{00000000-0005-0000-0000-00007B400000}"/>
    <cellStyle name="20% - Accent1 3 2 2 2 2 3 2 4 2 3" xfId="16674" xr:uid="{00000000-0005-0000-0000-00007C400000}"/>
    <cellStyle name="20% - Accent1 3 2 2 2 2 3 2 4 3" xfId="16675" xr:uid="{00000000-0005-0000-0000-00007D400000}"/>
    <cellStyle name="20% - Accent1 3 2 2 2 2 3 2 4 3 2" xfId="16676" xr:uid="{00000000-0005-0000-0000-00007E400000}"/>
    <cellStyle name="20% - Accent1 3 2 2 2 2 3 2 4 4" xfId="16677" xr:uid="{00000000-0005-0000-0000-00007F400000}"/>
    <cellStyle name="20% - Accent1 3 2 2 2 2 3 2 5" xfId="16678" xr:uid="{00000000-0005-0000-0000-000080400000}"/>
    <cellStyle name="20% - Accent1 3 2 2 2 2 3 2 5 2" xfId="16679" xr:uid="{00000000-0005-0000-0000-000081400000}"/>
    <cellStyle name="20% - Accent1 3 2 2 2 2 3 2 5 2 2" xfId="16680" xr:uid="{00000000-0005-0000-0000-000082400000}"/>
    <cellStyle name="20% - Accent1 3 2 2 2 2 3 2 5 3" xfId="16681" xr:uid="{00000000-0005-0000-0000-000083400000}"/>
    <cellStyle name="20% - Accent1 3 2 2 2 2 3 2 6" xfId="16682" xr:uid="{00000000-0005-0000-0000-000084400000}"/>
    <cellStyle name="20% - Accent1 3 2 2 2 2 3 2 6 2" xfId="16683" xr:uid="{00000000-0005-0000-0000-000085400000}"/>
    <cellStyle name="20% - Accent1 3 2 2 2 2 3 2 6 2 2" xfId="16684" xr:uid="{00000000-0005-0000-0000-000086400000}"/>
    <cellStyle name="20% - Accent1 3 2 2 2 2 3 2 6 3" xfId="16685" xr:uid="{00000000-0005-0000-0000-000087400000}"/>
    <cellStyle name="20% - Accent1 3 2 2 2 2 3 2 7" xfId="16686" xr:uid="{00000000-0005-0000-0000-000088400000}"/>
    <cellStyle name="20% - Accent1 3 2 2 2 2 3 2 7 2" xfId="16687" xr:uid="{00000000-0005-0000-0000-000089400000}"/>
    <cellStyle name="20% - Accent1 3 2 2 2 2 3 2 8" xfId="16688" xr:uid="{00000000-0005-0000-0000-00008A400000}"/>
    <cellStyle name="20% - Accent1 3 2 2 2 2 3 2 8 2" xfId="16689" xr:uid="{00000000-0005-0000-0000-00008B400000}"/>
    <cellStyle name="20% - Accent1 3 2 2 2 2 3 2 9" xfId="16690" xr:uid="{00000000-0005-0000-0000-00008C400000}"/>
    <cellStyle name="20% - Accent1 3 2 2 2 2 3 3" xfId="16691" xr:uid="{00000000-0005-0000-0000-00008D400000}"/>
    <cellStyle name="20% - Accent1 3 2 2 2 2 3 3 2" xfId="16692" xr:uid="{00000000-0005-0000-0000-00008E400000}"/>
    <cellStyle name="20% - Accent1 3 2 2 2 2 3 3 2 2" xfId="16693" xr:uid="{00000000-0005-0000-0000-00008F400000}"/>
    <cellStyle name="20% - Accent1 3 2 2 2 2 3 3 2 2 2" xfId="16694" xr:uid="{00000000-0005-0000-0000-000090400000}"/>
    <cellStyle name="20% - Accent1 3 2 2 2 2 3 3 2 2 2 2" xfId="16695" xr:uid="{00000000-0005-0000-0000-000091400000}"/>
    <cellStyle name="20% - Accent1 3 2 2 2 2 3 3 2 2 3" xfId="16696" xr:uid="{00000000-0005-0000-0000-000092400000}"/>
    <cellStyle name="20% - Accent1 3 2 2 2 2 3 3 2 3" xfId="16697" xr:uid="{00000000-0005-0000-0000-000093400000}"/>
    <cellStyle name="20% - Accent1 3 2 2 2 2 3 3 2 3 2" xfId="16698" xr:uid="{00000000-0005-0000-0000-000094400000}"/>
    <cellStyle name="20% - Accent1 3 2 2 2 2 3 3 2 4" xfId="16699" xr:uid="{00000000-0005-0000-0000-000095400000}"/>
    <cellStyle name="20% - Accent1 3 2 2 2 2 3 3 3" xfId="16700" xr:uid="{00000000-0005-0000-0000-000096400000}"/>
    <cellStyle name="20% - Accent1 3 2 2 2 2 3 3 3 2" xfId="16701" xr:uid="{00000000-0005-0000-0000-000097400000}"/>
    <cellStyle name="20% - Accent1 3 2 2 2 2 3 3 3 2 2" xfId="16702" xr:uid="{00000000-0005-0000-0000-000098400000}"/>
    <cellStyle name="20% - Accent1 3 2 2 2 2 3 3 3 2 2 2" xfId="16703" xr:uid="{00000000-0005-0000-0000-000099400000}"/>
    <cellStyle name="20% - Accent1 3 2 2 2 2 3 3 3 2 3" xfId="16704" xr:uid="{00000000-0005-0000-0000-00009A400000}"/>
    <cellStyle name="20% - Accent1 3 2 2 2 2 3 3 3 3" xfId="16705" xr:uid="{00000000-0005-0000-0000-00009B400000}"/>
    <cellStyle name="20% - Accent1 3 2 2 2 2 3 3 3 3 2" xfId="16706" xr:uid="{00000000-0005-0000-0000-00009C400000}"/>
    <cellStyle name="20% - Accent1 3 2 2 2 2 3 3 3 4" xfId="16707" xr:uid="{00000000-0005-0000-0000-00009D400000}"/>
    <cellStyle name="20% - Accent1 3 2 2 2 2 3 3 4" xfId="16708" xr:uid="{00000000-0005-0000-0000-00009E400000}"/>
    <cellStyle name="20% - Accent1 3 2 2 2 2 3 3 4 2" xfId="16709" xr:uid="{00000000-0005-0000-0000-00009F400000}"/>
    <cellStyle name="20% - Accent1 3 2 2 2 2 3 3 4 2 2" xfId="16710" xr:uid="{00000000-0005-0000-0000-0000A0400000}"/>
    <cellStyle name="20% - Accent1 3 2 2 2 2 3 3 4 2 2 2" xfId="16711" xr:uid="{00000000-0005-0000-0000-0000A1400000}"/>
    <cellStyle name="20% - Accent1 3 2 2 2 2 3 3 4 2 3" xfId="16712" xr:uid="{00000000-0005-0000-0000-0000A2400000}"/>
    <cellStyle name="20% - Accent1 3 2 2 2 2 3 3 4 3" xfId="16713" xr:uid="{00000000-0005-0000-0000-0000A3400000}"/>
    <cellStyle name="20% - Accent1 3 2 2 2 2 3 3 4 3 2" xfId="16714" xr:uid="{00000000-0005-0000-0000-0000A4400000}"/>
    <cellStyle name="20% - Accent1 3 2 2 2 2 3 3 4 4" xfId="16715" xr:uid="{00000000-0005-0000-0000-0000A5400000}"/>
    <cellStyle name="20% - Accent1 3 2 2 2 2 3 3 5" xfId="16716" xr:uid="{00000000-0005-0000-0000-0000A6400000}"/>
    <cellStyle name="20% - Accent1 3 2 2 2 2 3 3 5 2" xfId="16717" xr:uid="{00000000-0005-0000-0000-0000A7400000}"/>
    <cellStyle name="20% - Accent1 3 2 2 2 2 3 3 5 2 2" xfId="16718" xr:uid="{00000000-0005-0000-0000-0000A8400000}"/>
    <cellStyle name="20% - Accent1 3 2 2 2 2 3 3 5 3" xfId="16719" xr:uid="{00000000-0005-0000-0000-0000A9400000}"/>
    <cellStyle name="20% - Accent1 3 2 2 2 2 3 3 6" xfId="16720" xr:uid="{00000000-0005-0000-0000-0000AA400000}"/>
    <cellStyle name="20% - Accent1 3 2 2 2 2 3 3 6 2" xfId="16721" xr:uid="{00000000-0005-0000-0000-0000AB400000}"/>
    <cellStyle name="20% - Accent1 3 2 2 2 2 3 3 6 2 2" xfId="16722" xr:uid="{00000000-0005-0000-0000-0000AC400000}"/>
    <cellStyle name="20% - Accent1 3 2 2 2 2 3 3 6 3" xfId="16723" xr:uid="{00000000-0005-0000-0000-0000AD400000}"/>
    <cellStyle name="20% - Accent1 3 2 2 2 2 3 3 7" xfId="16724" xr:uid="{00000000-0005-0000-0000-0000AE400000}"/>
    <cellStyle name="20% - Accent1 3 2 2 2 2 3 3 7 2" xfId="16725" xr:uid="{00000000-0005-0000-0000-0000AF400000}"/>
    <cellStyle name="20% - Accent1 3 2 2 2 2 3 3 8" xfId="16726" xr:uid="{00000000-0005-0000-0000-0000B0400000}"/>
    <cellStyle name="20% - Accent1 3 2 2 2 2 3 3 8 2" xfId="16727" xr:uid="{00000000-0005-0000-0000-0000B1400000}"/>
    <cellStyle name="20% - Accent1 3 2 2 2 2 3 3 9" xfId="16728" xr:uid="{00000000-0005-0000-0000-0000B2400000}"/>
    <cellStyle name="20% - Accent1 3 2 2 2 2 3 4" xfId="16729" xr:uid="{00000000-0005-0000-0000-0000B3400000}"/>
    <cellStyle name="20% - Accent1 3 2 2 2 2 3 4 2" xfId="16730" xr:uid="{00000000-0005-0000-0000-0000B4400000}"/>
    <cellStyle name="20% - Accent1 3 2 2 2 2 3 4 2 2" xfId="16731" xr:uid="{00000000-0005-0000-0000-0000B5400000}"/>
    <cellStyle name="20% - Accent1 3 2 2 2 2 3 4 2 2 2" xfId="16732" xr:uid="{00000000-0005-0000-0000-0000B6400000}"/>
    <cellStyle name="20% - Accent1 3 2 2 2 2 3 4 2 3" xfId="16733" xr:uid="{00000000-0005-0000-0000-0000B7400000}"/>
    <cellStyle name="20% - Accent1 3 2 2 2 2 3 4 3" xfId="16734" xr:uid="{00000000-0005-0000-0000-0000B8400000}"/>
    <cellStyle name="20% - Accent1 3 2 2 2 2 3 4 3 2" xfId="16735" xr:uid="{00000000-0005-0000-0000-0000B9400000}"/>
    <cellStyle name="20% - Accent1 3 2 2 2 2 3 4 4" xfId="16736" xr:uid="{00000000-0005-0000-0000-0000BA400000}"/>
    <cellStyle name="20% - Accent1 3 2 2 2 2 3 5" xfId="16737" xr:uid="{00000000-0005-0000-0000-0000BB400000}"/>
    <cellStyle name="20% - Accent1 3 2 2 2 2 3 5 2" xfId="16738" xr:uid="{00000000-0005-0000-0000-0000BC400000}"/>
    <cellStyle name="20% - Accent1 3 2 2 2 2 3 5 2 2" xfId="16739" xr:uid="{00000000-0005-0000-0000-0000BD400000}"/>
    <cellStyle name="20% - Accent1 3 2 2 2 2 3 5 2 2 2" xfId="16740" xr:uid="{00000000-0005-0000-0000-0000BE400000}"/>
    <cellStyle name="20% - Accent1 3 2 2 2 2 3 5 2 3" xfId="16741" xr:uid="{00000000-0005-0000-0000-0000BF400000}"/>
    <cellStyle name="20% - Accent1 3 2 2 2 2 3 5 3" xfId="16742" xr:uid="{00000000-0005-0000-0000-0000C0400000}"/>
    <cellStyle name="20% - Accent1 3 2 2 2 2 3 5 3 2" xfId="16743" xr:uid="{00000000-0005-0000-0000-0000C1400000}"/>
    <cellStyle name="20% - Accent1 3 2 2 2 2 3 5 4" xfId="16744" xr:uid="{00000000-0005-0000-0000-0000C2400000}"/>
    <cellStyle name="20% - Accent1 3 2 2 2 2 3 6" xfId="16745" xr:uid="{00000000-0005-0000-0000-0000C3400000}"/>
    <cellStyle name="20% - Accent1 3 2 2 2 2 3 6 2" xfId="16746" xr:uid="{00000000-0005-0000-0000-0000C4400000}"/>
    <cellStyle name="20% - Accent1 3 2 2 2 2 3 6 2 2" xfId="16747" xr:uid="{00000000-0005-0000-0000-0000C5400000}"/>
    <cellStyle name="20% - Accent1 3 2 2 2 2 3 6 2 2 2" xfId="16748" xr:uid="{00000000-0005-0000-0000-0000C6400000}"/>
    <cellStyle name="20% - Accent1 3 2 2 2 2 3 6 2 3" xfId="16749" xr:uid="{00000000-0005-0000-0000-0000C7400000}"/>
    <cellStyle name="20% - Accent1 3 2 2 2 2 3 6 3" xfId="16750" xr:uid="{00000000-0005-0000-0000-0000C8400000}"/>
    <cellStyle name="20% - Accent1 3 2 2 2 2 3 6 3 2" xfId="16751" xr:uid="{00000000-0005-0000-0000-0000C9400000}"/>
    <cellStyle name="20% - Accent1 3 2 2 2 2 3 6 4" xfId="16752" xr:uid="{00000000-0005-0000-0000-0000CA400000}"/>
    <cellStyle name="20% - Accent1 3 2 2 2 2 3 7" xfId="16753" xr:uid="{00000000-0005-0000-0000-0000CB400000}"/>
    <cellStyle name="20% - Accent1 3 2 2 2 2 3 7 2" xfId="16754" xr:uid="{00000000-0005-0000-0000-0000CC400000}"/>
    <cellStyle name="20% - Accent1 3 2 2 2 2 3 7 2 2" xfId="16755" xr:uid="{00000000-0005-0000-0000-0000CD400000}"/>
    <cellStyle name="20% - Accent1 3 2 2 2 2 3 7 3" xfId="16756" xr:uid="{00000000-0005-0000-0000-0000CE400000}"/>
    <cellStyle name="20% - Accent1 3 2 2 2 2 3 8" xfId="16757" xr:uid="{00000000-0005-0000-0000-0000CF400000}"/>
    <cellStyle name="20% - Accent1 3 2 2 2 2 3 8 2" xfId="16758" xr:uid="{00000000-0005-0000-0000-0000D0400000}"/>
    <cellStyle name="20% - Accent1 3 2 2 2 2 3 8 2 2" xfId="16759" xr:uid="{00000000-0005-0000-0000-0000D1400000}"/>
    <cellStyle name="20% - Accent1 3 2 2 2 2 3 8 3" xfId="16760" xr:uid="{00000000-0005-0000-0000-0000D2400000}"/>
    <cellStyle name="20% - Accent1 3 2 2 2 2 3 9" xfId="16761" xr:uid="{00000000-0005-0000-0000-0000D3400000}"/>
    <cellStyle name="20% - Accent1 3 2 2 2 2 3 9 2" xfId="16762" xr:uid="{00000000-0005-0000-0000-0000D4400000}"/>
    <cellStyle name="20% - Accent1 3 2 2 2 2 4" xfId="16763" xr:uid="{00000000-0005-0000-0000-0000D5400000}"/>
    <cellStyle name="20% - Accent1 3 2 2 2 2 4 10" xfId="16764" xr:uid="{00000000-0005-0000-0000-0000D6400000}"/>
    <cellStyle name="20% - Accent1 3 2 2 2 2 4 10 2" xfId="16765" xr:uid="{00000000-0005-0000-0000-0000D7400000}"/>
    <cellStyle name="20% - Accent1 3 2 2 2 2 4 11" xfId="16766" xr:uid="{00000000-0005-0000-0000-0000D8400000}"/>
    <cellStyle name="20% - Accent1 3 2 2 2 2 4 2" xfId="16767" xr:uid="{00000000-0005-0000-0000-0000D9400000}"/>
    <cellStyle name="20% - Accent1 3 2 2 2 2 4 2 2" xfId="16768" xr:uid="{00000000-0005-0000-0000-0000DA400000}"/>
    <cellStyle name="20% - Accent1 3 2 2 2 2 4 2 2 2" xfId="16769" xr:uid="{00000000-0005-0000-0000-0000DB400000}"/>
    <cellStyle name="20% - Accent1 3 2 2 2 2 4 2 2 2 2" xfId="16770" xr:uid="{00000000-0005-0000-0000-0000DC400000}"/>
    <cellStyle name="20% - Accent1 3 2 2 2 2 4 2 2 2 2 2" xfId="16771" xr:uid="{00000000-0005-0000-0000-0000DD400000}"/>
    <cellStyle name="20% - Accent1 3 2 2 2 2 4 2 2 2 3" xfId="16772" xr:uid="{00000000-0005-0000-0000-0000DE400000}"/>
    <cellStyle name="20% - Accent1 3 2 2 2 2 4 2 2 3" xfId="16773" xr:uid="{00000000-0005-0000-0000-0000DF400000}"/>
    <cellStyle name="20% - Accent1 3 2 2 2 2 4 2 2 3 2" xfId="16774" xr:uid="{00000000-0005-0000-0000-0000E0400000}"/>
    <cellStyle name="20% - Accent1 3 2 2 2 2 4 2 2 4" xfId="16775" xr:uid="{00000000-0005-0000-0000-0000E1400000}"/>
    <cellStyle name="20% - Accent1 3 2 2 2 2 4 2 3" xfId="16776" xr:uid="{00000000-0005-0000-0000-0000E2400000}"/>
    <cellStyle name="20% - Accent1 3 2 2 2 2 4 2 3 2" xfId="16777" xr:uid="{00000000-0005-0000-0000-0000E3400000}"/>
    <cellStyle name="20% - Accent1 3 2 2 2 2 4 2 3 2 2" xfId="16778" xr:uid="{00000000-0005-0000-0000-0000E4400000}"/>
    <cellStyle name="20% - Accent1 3 2 2 2 2 4 2 3 2 2 2" xfId="16779" xr:uid="{00000000-0005-0000-0000-0000E5400000}"/>
    <cellStyle name="20% - Accent1 3 2 2 2 2 4 2 3 2 3" xfId="16780" xr:uid="{00000000-0005-0000-0000-0000E6400000}"/>
    <cellStyle name="20% - Accent1 3 2 2 2 2 4 2 3 3" xfId="16781" xr:uid="{00000000-0005-0000-0000-0000E7400000}"/>
    <cellStyle name="20% - Accent1 3 2 2 2 2 4 2 3 3 2" xfId="16782" xr:uid="{00000000-0005-0000-0000-0000E8400000}"/>
    <cellStyle name="20% - Accent1 3 2 2 2 2 4 2 3 4" xfId="16783" xr:uid="{00000000-0005-0000-0000-0000E9400000}"/>
    <cellStyle name="20% - Accent1 3 2 2 2 2 4 2 4" xfId="16784" xr:uid="{00000000-0005-0000-0000-0000EA400000}"/>
    <cellStyle name="20% - Accent1 3 2 2 2 2 4 2 4 2" xfId="16785" xr:uid="{00000000-0005-0000-0000-0000EB400000}"/>
    <cellStyle name="20% - Accent1 3 2 2 2 2 4 2 4 2 2" xfId="16786" xr:uid="{00000000-0005-0000-0000-0000EC400000}"/>
    <cellStyle name="20% - Accent1 3 2 2 2 2 4 2 4 2 2 2" xfId="16787" xr:uid="{00000000-0005-0000-0000-0000ED400000}"/>
    <cellStyle name="20% - Accent1 3 2 2 2 2 4 2 4 2 3" xfId="16788" xr:uid="{00000000-0005-0000-0000-0000EE400000}"/>
    <cellStyle name="20% - Accent1 3 2 2 2 2 4 2 4 3" xfId="16789" xr:uid="{00000000-0005-0000-0000-0000EF400000}"/>
    <cellStyle name="20% - Accent1 3 2 2 2 2 4 2 4 3 2" xfId="16790" xr:uid="{00000000-0005-0000-0000-0000F0400000}"/>
    <cellStyle name="20% - Accent1 3 2 2 2 2 4 2 4 4" xfId="16791" xr:uid="{00000000-0005-0000-0000-0000F1400000}"/>
    <cellStyle name="20% - Accent1 3 2 2 2 2 4 2 5" xfId="16792" xr:uid="{00000000-0005-0000-0000-0000F2400000}"/>
    <cellStyle name="20% - Accent1 3 2 2 2 2 4 2 5 2" xfId="16793" xr:uid="{00000000-0005-0000-0000-0000F3400000}"/>
    <cellStyle name="20% - Accent1 3 2 2 2 2 4 2 5 2 2" xfId="16794" xr:uid="{00000000-0005-0000-0000-0000F4400000}"/>
    <cellStyle name="20% - Accent1 3 2 2 2 2 4 2 5 3" xfId="16795" xr:uid="{00000000-0005-0000-0000-0000F5400000}"/>
    <cellStyle name="20% - Accent1 3 2 2 2 2 4 2 6" xfId="16796" xr:uid="{00000000-0005-0000-0000-0000F6400000}"/>
    <cellStyle name="20% - Accent1 3 2 2 2 2 4 2 6 2" xfId="16797" xr:uid="{00000000-0005-0000-0000-0000F7400000}"/>
    <cellStyle name="20% - Accent1 3 2 2 2 2 4 2 6 2 2" xfId="16798" xr:uid="{00000000-0005-0000-0000-0000F8400000}"/>
    <cellStyle name="20% - Accent1 3 2 2 2 2 4 2 6 3" xfId="16799" xr:uid="{00000000-0005-0000-0000-0000F9400000}"/>
    <cellStyle name="20% - Accent1 3 2 2 2 2 4 2 7" xfId="16800" xr:uid="{00000000-0005-0000-0000-0000FA400000}"/>
    <cellStyle name="20% - Accent1 3 2 2 2 2 4 2 7 2" xfId="16801" xr:uid="{00000000-0005-0000-0000-0000FB400000}"/>
    <cellStyle name="20% - Accent1 3 2 2 2 2 4 2 8" xfId="16802" xr:uid="{00000000-0005-0000-0000-0000FC400000}"/>
    <cellStyle name="20% - Accent1 3 2 2 2 2 4 2 8 2" xfId="16803" xr:uid="{00000000-0005-0000-0000-0000FD400000}"/>
    <cellStyle name="20% - Accent1 3 2 2 2 2 4 2 9" xfId="16804" xr:uid="{00000000-0005-0000-0000-0000FE400000}"/>
    <cellStyle name="20% - Accent1 3 2 2 2 2 4 3" xfId="16805" xr:uid="{00000000-0005-0000-0000-0000FF400000}"/>
    <cellStyle name="20% - Accent1 3 2 2 2 2 4 3 2" xfId="16806" xr:uid="{00000000-0005-0000-0000-000000410000}"/>
    <cellStyle name="20% - Accent1 3 2 2 2 2 4 3 2 2" xfId="16807" xr:uid="{00000000-0005-0000-0000-000001410000}"/>
    <cellStyle name="20% - Accent1 3 2 2 2 2 4 3 2 2 2" xfId="16808" xr:uid="{00000000-0005-0000-0000-000002410000}"/>
    <cellStyle name="20% - Accent1 3 2 2 2 2 4 3 2 2 2 2" xfId="16809" xr:uid="{00000000-0005-0000-0000-000003410000}"/>
    <cellStyle name="20% - Accent1 3 2 2 2 2 4 3 2 2 3" xfId="16810" xr:uid="{00000000-0005-0000-0000-000004410000}"/>
    <cellStyle name="20% - Accent1 3 2 2 2 2 4 3 2 3" xfId="16811" xr:uid="{00000000-0005-0000-0000-000005410000}"/>
    <cellStyle name="20% - Accent1 3 2 2 2 2 4 3 2 3 2" xfId="16812" xr:uid="{00000000-0005-0000-0000-000006410000}"/>
    <cellStyle name="20% - Accent1 3 2 2 2 2 4 3 2 4" xfId="16813" xr:uid="{00000000-0005-0000-0000-000007410000}"/>
    <cellStyle name="20% - Accent1 3 2 2 2 2 4 3 3" xfId="16814" xr:uid="{00000000-0005-0000-0000-000008410000}"/>
    <cellStyle name="20% - Accent1 3 2 2 2 2 4 3 3 2" xfId="16815" xr:uid="{00000000-0005-0000-0000-000009410000}"/>
    <cellStyle name="20% - Accent1 3 2 2 2 2 4 3 3 2 2" xfId="16816" xr:uid="{00000000-0005-0000-0000-00000A410000}"/>
    <cellStyle name="20% - Accent1 3 2 2 2 2 4 3 3 2 2 2" xfId="16817" xr:uid="{00000000-0005-0000-0000-00000B410000}"/>
    <cellStyle name="20% - Accent1 3 2 2 2 2 4 3 3 2 3" xfId="16818" xr:uid="{00000000-0005-0000-0000-00000C410000}"/>
    <cellStyle name="20% - Accent1 3 2 2 2 2 4 3 3 3" xfId="16819" xr:uid="{00000000-0005-0000-0000-00000D410000}"/>
    <cellStyle name="20% - Accent1 3 2 2 2 2 4 3 3 3 2" xfId="16820" xr:uid="{00000000-0005-0000-0000-00000E410000}"/>
    <cellStyle name="20% - Accent1 3 2 2 2 2 4 3 3 4" xfId="16821" xr:uid="{00000000-0005-0000-0000-00000F410000}"/>
    <cellStyle name="20% - Accent1 3 2 2 2 2 4 3 4" xfId="16822" xr:uid="{00000000-0005-0000-0000-000010410000}"/>
    <cellStyle name="20% - Accent1 3 2 2 2 2 4 3 4 2" xfId="16823" xr:uid="{00000000-0005-0000-0000-000011410000}"/>
    <cellStyle name="20% - Accent1 3 2 2 2 2 4 3 4 2 2" xfId="16824" xr:uid="{00000000-0005-0000-0000-000012410000}"/>
    <cellStyle name="20% - Accent1 3 2 2 2 2 4 3 4 2 2 2" xfId="16825" xr:uid="{00000000-0005-0000-0000-000013410000}"/>
    <cellStyle name="20% - Accent1 3 2 2 2 2 4 3 4 2 3" xfId="16826" xr:uid="{00000000-0005-0000-0000-000014410000}"/>
    <cellStyle name="20% - Accent1 3 2 2 2 2 4 3 4 3" xfId="16827" xr:uid="{00000000-0005-0000-0000-000015410000}"/>
    <cellStyle name="20% - Accent1 3 2 2 2 2 4 3 4 3 2" xfId="16828" xr:uid="{00000000-0005-0000-0000-000016410000}"/>
    <cellStyle name="20% - Accent1 3 2 2 2 2 4 3 4 4" xfId="16829" xr:uid="{00000000-0005-0000-0000-000017410000}"/>
    <cellStyle name="20% - Accent1 3 2 2 2 2 4 3 5" xfId="16830" xr:uid="{00000000-0005-0000-0000-000018410000}"/>
    <cellStyle name="20% - Accent1 3 2 2 2 2 4 3 5 2" xfId="16831" xr:uid="{00000000-0005-0000-0000-000019410000}"/>
    <cellStyle name="20% - Accent1 3 2 2 2 2 4 3 5 2 2" xfId="16832" xr:uid="{00000000-0005-0000-0000-00001A410000}"/>
    <cellStyle name="20% - Accent1 3 2 2 2 2 4 3 5 3" xfId="16833" xr:uid="{00000000-0005-0000-0000-00001B410000}"/>
    <cellStyle name="20% - Accent1 3 2 2 2 2 4 3 6" xfId="16834" xr:uid="{00000000-0005-0000-0000-00001C410000}"/>
    <cellStyle name="20% - Accent1 3 2 2 2 2 4 3 6 2" xfId="16835" xr:uid="{00000000-0005-0000-0000-00001D410000}"/>
    <cellStyle name="20% - Accent1 3 2 2 2 2 4 3 6 2 2" xfId="16836" xr:uid="{00000000-0005-0000-0000-00001E410000}"/>
    <cellStyle name="20% - Accent1 3 2 2 2 2 4 3 6 3" xfId="16837" xr:uid="{00000000-0005-0000-0000-00001F410000}"/>
    <cellStyle name="20% - Accent1 3 2 2 2 2 4 3 7" xfId="16838" xr:uid="{00000000-0005-0000-0000-000020410000}"/>
    <cellStyle name="20% - Accent1 3 2 2 2 2 4 3 7 2" xfId="16839" xr:uid="{00000000-0005-0000-0000-000021410000}"/>
    <cellStyle name="20% - Accent1 3 2 2 2 2 4 3 8" xfId="16840" xr:uid="{00000000-0005-0000-0000-000022410000}"/>
    <cellStyle name="20% - Accent1 3 2 2 2 2 4 3 8 2" xfId="16841" xr:uid="{00000000-0005-0000-0000-000023410000}"/>
    <cellStyle name="20% - Accent1 3 2 2 2 2 4 3 9" xfId="16842" xr:uid="{00000000-0005-0000-0000-000024410000}"/>
    <cellStyle name="20% - Accent1 3 2 2 2 2 4 4" xfId="16843" xr:uid="{00000000-0005-0000-0000-000025410000}"/>
    <cellStyle name="20% - Accent1 3 2 2 2 2 4 4 2" xfId="16844" xr:uid="{00000000-0005-0000-0000-000026410000}"/>
    <cellStyle name="20% - Accent1 3 2 2 2 2 4 4 2 2" xfId="16845" xr:uid="{00000000-0005-0000-0000-000027410000}"/>
    <cellStyle name="20% - Accent1 3 2 2 2 2 4 4 2 2 2" xfId="16846" xr:uid="{00000000-0005-0000-0000-000028410000}"/>
    <cellStyle name="20% - Accent1 3 2 2 2 2 4 4 2 3" xfId="16847" xr:uid="{00000000-0005-0000-0000-000029410000}"/>
    <cellStyle name="20% - Accent1 3 2 2 2 2 4 4 3" xfId="16848" xr:uid="{00000000-0005-0000-0000-00002A410000}"/>
    <cellStyle name="20% - Accent1 3 2 2 2 2 4 4 3 2" xfId="16849" xr:uid="{00000000-0005-0000-0000-00002B410000}"/>
    <cellStyle name="20% - Accent1 3 2 2 2 2 4 4 4" xfId="16850" xr:uid="{00000000-0005-0000-0000-00002C410000}"/>
    <cellStyle name="20% - Accent1 3 2 2 2 2 4 5" xfId="16851" xr:uid="{00000000-0005-0000-0000-00002D410000}"/>
    <cellStyle name="20% - Accent1 3 2 2 2 2 4 5 2" xfId="16852" xr:uid="{00000000-0005-0000-0000-00002E410000}"/>
    <cellStyle name="20% - Accent1 3 2 2 2 2 4 5 2 2" xfId="16853" xr:uid="{00000000-0005-0000-0000-00002F410000}"/>
    <cellStyle name="20% - Accent1 3 2 2 2 2 4 5 2 2 2" xfId="16854" xr:uid="{00000000-0005-0000-0000-000030410000}"/>
    <cellStyle name="20% - Accent1 3 2 2 2 2 4 5 2 3" xfId="16855" xr:uid="{00000000-0005-0000-0000-000031410000}"/>
    <cellStyle name="20% - Accent1 3 2 2 2 2 4 5 3" xfId="16856" xr:uid="{00000000-0005-0000-0000-000032410000}"/>
    <cellStyle name="20% - Accent1 3 2 2 2 2 4 5 3 2" xfId="16857" xr:uid="{00000000-0005-0000-0000-000033410000}"/>
    <cellStyle name="20% - Accent1 3 2 2 2 2 4 5 4" xfId="16858" xr:uid="{00000000-0005-0000-0000-000034410000}"/>
    <cellStyle name="20% - Accent1 3 2 2 2 2 4 6" xfId="16859" xr:uid="{00000000-0005-0000-0000-000035410000}"/>
    <cellStyle name="20% - Accent1 3 2 2 2 2 4 6 2" xfId="16860" xr:uid="{00000000-0005-0000-0000-000036410000}"/>
    <cellStyle name="20% - Accent1 3 2 2 2 2 4 6 2 2" xfId="16861" xr:uid="{00000000-0005-0000-0000-000037410000}"/>
    <cellStyle name="20% - Accent1 3 2 2 2 2 4 6 2 2 2" xfId="16862" xr:uid="{00000000-0005-0000-0000-000038410000}"/>
    <cellStyle name="20% - Accent1 3 2 2 2 2 4 6 2 3" xfId="16863" xr:uid="{00000000-0005-0000-0000-000039410000}"/>
    <cellStyle name="20% - Accent1 3 2 2 2 2 4 6 3" xfId="16864" xr:uid="{00000000-0005-0000-0000-00003A410000}"/>
    <cellStyle name="20% - Accent1 3 2 2 2 2 4 6 3 2" xfId="16865" xr:uid="{00000000-0005-0000-0000-00003B410000}"/>
    <cellStyle name="20% - Accent1 3 2 2 2 2 4 6 4" xfId="16866" xr:uid="{00000000-0005-0000-0000-00003C410000}"/>
    <cellStyle name="20% - Accent1 3 2 2 2 2 4 7" xfId="16867" xr:uid="{00000000-0005-0000-0000-00003D410000}"/>
    <cellStyle name="20% - Accent1 3 2 2 2 2 4 7 2" xfId="16868" xr:uid="{00000000-0005-0000-0000-00003E410000}"/>
    <cellStyle name="20% - Accent1 3 2 2 2 2 4 7 2 2" xfId="16869" xr:uid="{00000000-0005-0000-0000-00003F410000}"/>
    <cellStyle name="20% - Accent1 3 2 2 2 2 4 7 3" xfId="16870" xr:uid="{00000000-0005-0000-0000-000040410000}"/>
    <cellStyle name="20% - Accent1 3 2 2 2 2 4 8" xfId="16871" xr:uid="{00000000-0005-0000-0000-000041410000}"/>
    <cellStyle name="20% - Accent1 3 2 2 2 2 4 8 2" xfId="16872" xr:uid="{00000000-0005-0000-0000-000042410000}"/>
    <cellStyle name="20% - Accent1 3 2 2 2 2 4 8 2 2" xfId="16873" xr:uid="{00000000-0005-0000-0000-000043410000}"/>
    <cellStyle name="20% - Accent1 3 2 2 2 2 4 8 3" xfId="16874" xr:uid="{00000000-0005-0000-0000-000044410000}"/>
    <cellStyle name="20% - Accent1 3 2 2 2 2 4 9" xfId="16875" xr:uid="{00000000-0005-0000-0000-000045410000}"/>
    <cellStyle name="20% - Accent1 3 2 2 2 2 4 9 2" xfId="16876" xr:uid="{00000000-0005-0000-0000-000046410000}"/>
    <cellStyle name="20% - Accent1 3 2 2 2 2 5" xfId="16877" xr:uid="{00000000-0005-0000-0000-000047410000}"/>
    <cellStyle name="20% - Accent1 3 2 2 2 2 5 2" xfId="16878" xr:uid="{00000000-0005-0000-0000-000048410000}"/>
    <cellStyle name="20% - Accent1 3 2 2 2 2 5 2 2" xfId="16879" xr:uid="{00000000-0005-0000-0000-000049410000}"/>
    <cellStyle name="20% - Accent1 3 2 2 2 2 5 2 2 2" xfId="16880" xr:uid="{00000000-0005-0000-0000-00004A410000}"/>
    <cellStyle name="20% - Accent1 3 2 2 2 2 5 2 2 2 2" xfId="16881" xr:uid="{00000000-0005-0000-0000-00004B410000}"/>
    <cellStyle name="20% - Accent1 3 2 2 2 2 5 2 2 3" xfId="16882" xr:uid="{00000000-0005-0000-0000-00004C410000}"/>
    <cellStyle name="20% - Accent1 3 2 2 2 2 5 2 3" xfId="16883" xr:uid="{00000000-0005-0000-0000-00004D410000}"/>
    <cellStyle name="20% - Accent1 3 2 2 2 2 5 2 3 2" xfId="16884" xr:uid="{00000000-0005-0000-0000-00004E410000}"/>
    <cellStyle name="20% - Accent1 3 2 2 2 2 5 2 4" xfId="16885" xr:uid="{00000000-0005-0000-0000-00004F410000}"/>
    <cellStyle name="20% - Accent1 3 2 2 2 2 5 3" xfId="16886" xr:uid="{00000000-0005-0000-0000-000050410000}"/>
    <cellStyle name="20% - Accent1 3 2 2 2 2 5 3 2" xfId="16887" xr:uid="{00000000-0005-0000-0000-000051410000}"/>
    <cellStyle name="20% - Accent1 3 2 2 2 2 5 3 2 2" xfId="16888" xr:uid="{00000000-0005-0000-0000-000052410000}"/>
    <cellStyle name="20% - Accent1 3 2 2 2 2 5 3 2 2 2" xfId="16889" xr:uid="{00000000-0005-0000-0000-000053410000}"/>
    <cellStyle name="20% - Accent1 3 2 2 2 2 5 3 2 3" xfId="16890" xr:uid="{00000000-0005-0000-0000-000054410000}"/>
    <cellStyle name="20% - Accent1 3 2 2 2 2 5 3 3" xfId="16891" xr:uid="{00000000-0005-0000-0000-000055410000}"/>
    <cellStyle name="20% - Accent1 3 2 2 2 2 5 3 3 2" xfId="16892" xr:uid="{00000000-0005-0000-0000-000056410000}"/>
    <cellStyle name="20% - Accent1 3 2 2 2 2 5 3 4" xfId="16893" xr:uid="{00000000-0005-0000-0000-000057410000}"/>
    <cellStyle name="20% - Accent1 3 2 2 2 2 5 4" xfId="16894" xr:uid="{00000000-0005-0000-0000-000058410000}"/>
    <cellStyle name="20% - Accent1 3 2 2 2 2 5 4 2" xfId="16895" xr:uid="{00000000-0005-0000-0000-000059410000}"/>
    <cellStyle name="20% - Accent1 3 2 2 2 2 5 4 2 2" xfId="16896" xr:uid="{00000000-0005-0000-0000-00005A410000}"/>
    <cellStyle name="20% - Accent1 3 2 2 2 2 5 4 2 2 2" xfId="16897" xr:uid="{00000000-0005-0000-0000-00005B410000}"/>
    <cellStyle name="20% - Accent1 3 2 2 2 2 5 4 2 3" xfId="16898" xr:uid="{00000000-0005-0000-0000-00005C410000}"/>
    <cellStyle name="20% - Accent1 3 2 2 2 2 5 4 3" xfId="16899" xr:uid="{00000000-0005-0000-0000-00005D410000}"/>
    <cellStyle name="20% - Accent1 3 2 2 2 2 5 4 3 2" xfId="16900" xr:uid="{00000000-0005-0000-0000-00005E410000}"/>
    <cellStyle name="20% - Accent1 3 2 2 2 2 5 4 4" xfId="16901" xr:uid="{00000000-0005-0000-0000-00005F410000}"/>
    <cellStyle name="20% - Accent1 3 2 2 2 2 5 5" xfId="16902" xr:uid="{00000000-0005-0000-0000-000060410000}"/>
    <cellStyle name="20% - Accent1 3 2 2 2 2 5 5 2" xfId="16903" xr:uid="{00000000-0005-0000-0000-000061410000}"/>
    <cellStyle name="20% - Accent1 3 2 2 2 2 5 5 2 2" xfId="16904" xr:uid="{00000000-0005-0000-0000-000062410000}"/>
    <cellStyle name="20% - Accent1 3 2 2 2 2 5 5 3" xfId="16905" xr:uid="{00000000-0005-0000-0000-000063410000}"/>
    <cellStyle name="20% - Accent1 3 2 2 2 2 5 6" xfId="16906" xr:uid="{00000000-0005-0000-0000-000064410000}"/>
    <cellStyle name="20% - Accent1 3 2 2 2 2 5 6 2" xfId="16907" xr:uid="{00000000-0005-0000-0000-000065410000}"/>
    <cellStyle name="20% - Accent1 3 2 2 2 2 5 6 2 2" xfId="16908" xr:uid="{00000000-0005-0000-0000-000066410000}"/>
    <cellStyle name="20% - Accent1 3 2 2 2 2 5 6 3" xfId="16909" xr:uid="{00000000-0005-0000-0000-000067410000}"/>
    <cellStyle name="20% - Accent1 3 2 2 2 2 5 7" xfId="16910" xr:uid="{00000000-0005-0000-0000-000068410000}"/>
    <cellStyle name="20% - Accent1 3 2 2 2 2 5 7 2" xfId="16911" xr:uid="{00000000-0005-0000-0000-000069410000}"/>
    <cellStyle name="20% - Accent1 3 2 2 2 2 5 8" xfId="16912" xr:uid="{00000000-0005-0000-0000-00006A410000}"/>
    <cellStyle name="20% - Accent1 3 2 2 2 2 5 8 2" xfId="16913" xr:uid="{00000000-0005-0000-0000-00006B410000}"/>
    <cellStyle name="20% - Accent1 3 2 2 2 2 5 9" xfId="16914" xr:uid="{00000000-0005-0000-0000-00006C410000}"/>
    <cellStyle name="20% - Accent1 3 2 2 2 2 6" xfId="16915" xr:uid="{00000000-0005-0000-0000-00006D410000}"/>
    <cellStyle name="20% - Accent1 3 2 2 2 2 6 2" xfId="16916" xr:uid="{00000000-0005-0000-0000-00006E410000}"/>
    <cellStyle name="20% - Accent1 3 2 2 2 2 6 2 2" xfId="16917" xr:uid="{00000000-0005-0000-0000-00006F410000}"/>
    <cellStyle name="20% - Accent1 3 2 2 2 2 6 2 2 2" xfId="16918" xr:uid="{00000000-0005-0000-0000-000070410000}"/>
    <cellStyle name="20% - Accent1 3 2 2 2 2 6 2 2 2 2" xfId="16919" xr:uid="{00000000-0005-0000-0000-000071410000}"/>
    <cellStyle name="20% - Accent1 3 2 2 2 2 6 2 2 3" xfId="16920" xr:uid="{00000000-0005-0000-0000-000072410000}"/>
    <cellStyle name="20% - Accent1 3 2 2 2 2 6 2 3" xfId="16921" xr:uid="{00000000-0005-0000-0000-000073410000}"/>
    <cellStyle name="20% - Accent1 3 2 2 2 2 6 2 3 2" xfId="16922" xr:uid="{00000000-0005-0000-0000-000074410000}"/>
    <cellStyle name="20% - Accent1 3 2 2 2 2 6 2 4" xfId="16923" xr:uid="{00000000-0005-0000-0000-000075410000}"/>
    <cellStyle name="20% - Accent1 3 2 2 2 2 6 3" xfId="16924" xr:uid="{00000000-0005-0000-0000-000076410000}"/>
    <cellStyle name="20% - Accent1 3 2 2 2 2 6 3 2" xfId="16925" xr:uid="{00000000-0005-0000-0000-000077410000}"/>
    <cellStyle name="20% - Accent1 3 2 2 2 2 6 3 2 2" xfId="16926" xr:uid="{00000000-0005-0000-0000-000078410000}"/>
    <cellStyle name="20% - Accent1 3 2 2 2 2 6 3 2 2 2" xfId="16927" xr:uid="{00000000-0005-0000-0000-000079410000}"/>
    <cellStyle name="20% - Accent1 3 2 2 2 2 6 3 2 3" xfId="16928" xr:uid="{00000000-0005-0000-0000-00007A410000}"/>
    <cellStyle name="20% - Accent1 3 2 2 2 2 6 3 3" xfId="16929" xr:uid="{00000000-0005-0000-0000-00007B410000}"/>
    <cellStyle name="20% - Accent1 3 2 2 2 2 6 3 3 2" xfId="16930" xr:uid="{00000000-0005-0000-0000-00007C410000}"/>
    <cellStyle name="20% - Accent1 3 2 2 2 2 6 3 4" xfId="16931" xr:uid="{00000000-0005-0000-0000-00007D410000}"/>
    <cellStyle name="20% - Accent1 3 2 2 2 2 6 4" xfId="16932" xr:uid="{00000000-0005-0000-0000-00007E410000}"/>
    <cellStyle name="20% - Accent1 3 2 2 2 2 6 4 2" xfId="16933" xr:uid="{00000000-0005-0000-0000-00007F410000}"/>
    <cellStyle name="20% - Accent1 3 2 2 2 2 6 4 2 2" xfId="16934" xr:uid="{00000000-0005-0000-0000-000080410000}"/>
    <cellStyle name="20% - Accent1 3 2 2 2 2 6 4 2 2 2" xfId="16935" xr:uid="{00000000-0005-0000-0000-000081410000}"/>
    <cellStyle name="20% - Accent1 3 2 2 2 2 6 4 2 3" xfId="16936" xr:uid="{00000000-0005-0000-0000-000082410000}"/>
    <cellStyle name="20% - Accent1 3 2 2 2 2 6 4 3" xfId="16937" xr:uid="{00000000-0005-0000-0000-000083410000}"/>
    <cellStyle name="20% - Accent1 3 2 2 2 2 6 4 3 2" xfId="16938" xr:uid="{00000000-0005-0000-0000-000084410000}"/>
    <cellStyle name="20% - Accent1 3 2 2 2 2 6 4 4" xfId="16939" xr:uid="{00000000-0005-0000-0000-000085410000}"/>
    <cellStyle name="20% - Accent1 3 2 2 2 2 6 5" xfId="16940" xr:uid="{00000000-0005-0000-0000-000086410000}"/>
    <cellStyle name="20% - Accent1 3 2 2 2 2 6 5 2" xfId="16941" xr:uid="{00000000-0005-0000-0000-000087410000}"/>
    <cellStyle name="20% - Accent1 3 2 2 2 2 6 5 2 2" xfId="16942" xr:uid="{00000000-0005-0000-0000-000088410000}"/>
    <cellStyle name="20% - Accent1 3 2 2 2 2 6 5 3" xfId="16943" xr:uid="{00000000-0005-0000-0000-000089410000}"/>
    <cellStyle name="20% - Accent1 3 2 2 2 2 6 6" xfId="16944" xr:uid="{00000000-0005-0000-0000-00008A410000}"/>
    <cellStyle name="20% - Accent1 3 2 2 2 2 6 6 2" xfId="16945" xr:uid="{00000000-0005-0000-0000-00008B410000}"/>
    <cellStyle name="20% - Accent1 3 2 2 2 2 6 6 2 2" xfId="16946" xr:uid="{00000000-0005-0000-0000-00008C410000}"/>
    <cellStyle name="20% - Accent1 3 2 2 2 2 6 6 3" xfId="16947" xr:uid="{00000000-0005-0000-0000-00008D410000}"/>
    <cellStyle name="20% - Accent1 3 2 2 2 2 6 7" xfId="16948" xr:uid="{00000000-0005-0000-0000-00008E410000}"/>
    <cellStyle name="20% - Accent1 3 2 2 2 2 6 7 2" xfId="16949" xr:uid="{00000000-0005-0000-0000-00008F410000}"/>
    <cellStyle name="20% - Accent1 3 2 2 2 2 6 8" xfId="16950" xr:uid="{00000000-0005-0000-0000-000090410000}"/>
    <cellStyle name="20% - Accent1 3 2 2 2 2 6 8 2" xfId="16951" xr:uid="{00000000-0005-0000-0000-000091410000}"/>
    <cellStyle name="20% - Accent1 3 2 2 2 2 6 9" xfId="16952" xr:uid="{00000000-0005-0000-0000-000092410000}"/>
    <cellStyle name="20% - Accent1 3 2 2 2 2 7" xfId="16953" xr:uid="{00000000-0005-0000-0000-000093410000}"/>
    <cellStyle name="20% - Accent1 3 2 2 2 2 7 2" xfId="16954" xr:uid="{00000000-0005-0000-0000-000094410000}"/>
    <cellStyle name="20% - Accent1 3 2 2 2 2 7 2 2" xfId="16955" xr:uid="{00000000-0005-0000-0000-000095410000}"/>
    <cellStyle name="20% - Accent1 3 2 2 2 2 7 2 2 2" xfId="16956" xr:uid="{00000000-0005-0000-0000-000096410000}"/>
    <cellStyle name="20% - Accent1 3 2 2 2 2 7 2 3" xfId="16957" xr:uid="{00000000-0005-0000-0000-000097410000}"/>
    <cellStyle name="20% - Accent1 3 2 2 2 2 7 3" xfId="16958" xr:uid="{00000000-0005-0000-0000-000098410000}"/>
    <cellStyle name="20% - Accent1 3 2 2 2 2 7 3 2" xfId="16959" xr:uid="{00000000-0005-0000-0000-000099410000}"/>
    <cellStyle name="20% - Accent1 3 2 2 2 2 7 4" xfId="16960" xr:uid="{00000000-0005-0000-0000-00009A410000}"/>
    <cellStyle name="20% - Accent1 3 2 2 2 2 8" xfId="16961" xr:uid="{00000000-0005-0000-0000-00009B410000}"/>
    <cellStyle name="20% - Accent1 3 2 2 2 2 8 2" xfId="16962" xr:uid="{00000000-0005-0000-0000-00009C410000}"/>
    <cellStyle name="20% - Accent1 3 2 2 2 2 8 2 2" xfId="16963" xr:uid="{00000000-0005-0000-0000-00009D410000}"/>
    <cellStyle name="20% - Accent1 3 2 2 2 2 8 2 2 2" xfId="16964" xr:uid="{00000000-0005-0000-0000-00009E410000}"/>
    <cellStyle name="20% - Accent1 3 2 2 2 2 8 2 3" xfId="16965" xr:uid="{00000000-0005-0000-0000-00009F410000}"/>
    <cellStyle name="20% - Accent1 3 2 2 2 2 8 3" xfId="16966" xr:uid="{00000000-0005-0000-0000-0000A0410000}"/>
    <cellStyle name="20% - Accent1 3 2 2 2 2 8 3 2" xfId="16967" xr:uid="{00000000-0005-0000-0000-0000A1410000}"/>
    <cellStyle name="20% - Accent1 3 2 2 2 2 8 4" xfId="16968" xr:uid="{00000000-0005-0000-0000-0000A2410000}"/>
    <cellStyle name="20% - Accent1 3 2 2 2 2 9" xfId="16969" xr:uid="{00000000-0005-0000-0000-0000A3410000}"/>
    <cellStyle name="20% - Accent1 3 2 2 2 2 9 2" xfId="16970" xr:uid="{00000000-0005-0000-0000-0000A4410000}"/>
    <cellStyle name="20% - Accent1 3 2 2 2 2 9 2 2" xfId="16971" xr:uid="{00000000-0005-0000-0000-0000A5410000}"/>
    <cellStyle name="20% - Accent1 3 2 2 2 2 9 2 2 2" xfId="16972" xr:uid="{00000000-0005-0000-0000-0000A6410000}"/>
    <cellStyle name="20% - Accent1 3 2 2 2 2 9 2 3" xfId="16973" xr:uid="{00000000-0005-0000-0000-0000A7410000}"/>
    <cellStyle name="20% - Accent1 3 2 2 2 2 9 3" xfId="16974" xr:uid="{00000000-0005-0000-0000-0000A8410000}"/>
    <cellStyle name="20% - Accent1 3 2 2 2 2 9 3 2" xfId="16975" xr:uid="{00000000-0005-0000-0000-0000A9410000}"/>
    <cellStyle name="20% - Accent1 3 2 2 2 2 9 4" xfId="16976" xr:uid="{00000000-0005-0000-0000-0000AA410000}"/>
    <cellStyle name="20% - Accent1 3 2 2 2 3" xfId="16977" xr:uid="{00000000-0005-0000-0000-0000AB410000}"/>
    <cellStyle name="20% - Accent1 3 2 2 2 3 10" xfId="16978" xr:uid="{00000000-0005-0000-0000-0000AC410000}"/>
    <cellStyle name="20% - Accent1 3 2 2 2 3 10 2" xfId="16979" xr:uid="{00000000-0005-0000-0000-0000AD410000}"/>
    <cellStyle name="20% - Accent1 3 2 2 2 3 11" xfId="16980" xr:uid="{00000000-0005-0000-0000-0000AE410000}"/>
    <cellStyle name="20% - Accent1 3 2 2 2 3 2" xfId="16981" xr:uid="{00000000-0005-0000-0000-0000AF410000}"/>
    <cellStyle name="20% - Accent1 3 2 2 2 3 2 2" xfId="16982" xr:uid="{00000000-0005-0000-0000-0000B0410000}"/>
    <cellStyle name="20% - Accent1 3 2 2 2 3 2 2 2" xfId="16983" xr:uid="{00000000-0005-0000-0000-0000B1410000}"/>
    <cellStyle name="20% - Accent1 3 2 2 2 3 2 2 2 2" xfId="16984" xr:uid="{00000000-0005-0000-0000-0000B2410000}"/>
    <cellStyle name="20% - Accent1 3 2 2 2 3 2 2 2 2 2" xfId="16985" xr:uid="{00000000-0005-0000-0000-0000B3410000}"/>
    <cellStyle name="20% - Accent1 3 2 2 2 3 2 2 2 3" xfId="16986" xr:uid="{00000000-0005-0000-0000-0000B4410000}"/>
    <cellStyle name="20% - Accent1 3 2 2 2 3 2 2 3" xfId="16987" xr:uid="{00000000-0005-0000-0000-0000B5410000}"/>
    <cellStyle name="20% - Accent1 3 2 2 2 3 2 2 3 2" xfId="16988" xr:uid="{00000000-0005-0000-0000-0000B6410000}"/>
    <cellStyle name="20% - Accent1 3 2 2 2 3 2 2 4" xfId="16989" xr:uid="{00000000-0005-0000-0000-0000B7410000}"/>
    <cellStyle name="20% - Accent1 3 2 2 2 3 2 3" xfId="16990" xr:uid="{00000000-0005-0000-0000-0000B8410000}"/>
    <cellStyle name="20% - Accent1 3 2 2 2 3 2 3 2" xfId="16991" xr:uid="{00000000-0005-0000-0000-0000B9410000}"/>
    <cellStyle name="20% - Accent1 3 2 2 2 3 2 3 2 2" xfId="16992" xr:uid="{00000000-0005-0000-0000-0000BA410000}"/>
    <cellStyle name="20% - Accent1 3 2 2 2 3 2 3 2 2 2" xfId="16993" xr:uid="{00000000-0005-0000-0000-0000BB410000}"/>
    <cellStyle name="20% - Accent1 3 2 2 2 3 2 3 2 3" xfId="16994" xr:uid="{00000000-0005-0000-0000-0000BC410000}"/>
    <cellStyle name="20% - Accent1 3 2 2 2 3 2 3 3" xfId="16995" xr:uid="{00000000-0005-0000-0000-0000BD410000}"/>
    <cellStyle name="20% - Accent1 3 2 2 2 3 2 3 3 2" xfId="16996" xr:uid="{00000000-0005-0000-0000-0000BE410000}"/>
    <cellStyle name="20% - Accent1 3 2 2 2 3 2 3 4" xfId="16997" xr:uid="{00000000-0005-0000-0000-0000BF410000}"/>
    <cellStyle name="20% - Accent1 3 2 2 2 3 2 4" xfId="16998" xr:uid="{00000000-0005-0000-0000-0000C0410000}"/>
    <cellStyle name="20% - Accent1 3 2 2 2 3 2 4 2" xfId="16999" xr:uid="{00000000-0005-0000-0000-0000C1410000}"/>
    <cellStyle name="20% - Accent1 3 2 2 2 3 2 4 2 2" xfId="17000" xr:uid="{00000000-0005-0000-0000-0000C2410000}"/>
    <cellStyle name="20% - Accent1 3 2 2 2 3 2 4 2 2 2" xfId="17001" xr:uid="{00000000-0005-0000-0000-0000C3410000}"/>
    <cellStyle name="20% - Accent1 3 2 2 2 3 2 4 2 3" xfId="17002" xr:uid="{00000000-0005-0000-0000-0000C4410000}"/>
    <cellStyle name="20% - Accent1 3 2 2 2 3 2 4 3" xfId="17003" xr:uid="{00000000-0005-0000-0000-0000C5410000}"/>
    <cellStyle name="20% - Accent1 3 2 2 2 3 2 4 3 2" xfId="17004" xr:uid="{00000000-0005-0000-0000-0000C6410000}"/>
    <cellStyle name="20% - Accent1 3 2 2 2 3 2 4 4" xfId="17005" xr:uid="{00000000-0005-0000-0000-0000C7410000}"/>
    <cellStyle name="20% - Accent1 3 2 2 2 3 2 5" xfId="17006" xr:uid="{00000000-0005-0000-0000-0000C8410000}"/>
    <cellStyle name="20% - Accent1 3 2 2 2 3 2 5 2" xfId="17007" xr:uid="{00000000-0005-0000-0000-0000C9410000}"/>
    <cellStyle name="20% - Accent1 3 2 2 2 3 2 5 2 2" xfId="17008" xr:uid="{00000000-0005-0000-0000-0000CA410000}"/>
    <cellStyle name="20% - Accent1 3 2 2 2 3 2 5 3" xfId="17009" xr:uid="{00000000-0005-0000-0000-0000CB410000}"/>
    <cellStyle name="20% - Accent1 3 2 2 2 3 2 6" xfId="17010" xr:uid="{00000000-0005-0000-0000-0000CC410000}"/>
    <cellStyle name="20% - Accent1 3 2 2 2 3 2 6 2" xfId="17011" xr:uid="{00000000-0005-0000-0000-0000CD410000}"/>
    <cellStyle name="20% - Accent1 3 2 2 2 3 2 6 2 2" xfId="17012" xr:uid="{00000000-0005-0000-0000-0000CE410000}"/>
    <cellStyle name="20% - Accent1 3 2 2 2 3 2 6 3" xfId="17013" xr:uid="{00000000-0005-0000-0000-0000CF410000}"/>
    <cellStyle name="20% - Accent1 3 2 2 2 3 2 7" xfId="17014" xr:uid="{00000000-0005-0000-0000-0000D0410000}"/>
    <cellStyle name="20% - Accent1 3 2 2 2 3 2 7 2" xfId="17015" xr:uid="{00000000-0005-0000-0000-0000D1410000}"/>
    <cellStyle name="20% - Accent1 3 2 2 2 3 2 8" xfId="17016" xr:uid="{00000000-0005-0000-0000-0000D2410000}"/>
    <cellStyle name="20% - Accent1 3 2 2 2 3 2 8 2" xfId="17017" xr:uid="{00000000-0005-0000-0000-0000D3410000}"/>
    <cellStyle name="20% - Accent1 3 2 2 2 3 2 9" xfId="17018" xr:uid="{00000000-0005-0000-0000-0000D4410000}"/>
    <cellStyle name="20% - Accent1 3 2 2 2 3 3" xfId="17019" xr:uid="{00000000-0005-0000-0000-0000D5410000}"/>
    <cellStyle name="20% - Accent1 3 2 2 2 3 3 2" xfId="17020" xr:uid="{00000000-0005-0000-0000-0000D6410000}"/>
    <cellStyle name="20% - Accent1 3 2 2 2 3 3 2 2" xfId="17021" xr:uid="{00000000-0005-0000-0000-0000D7410000}"/>
    <cellStyle name="20% - Accent1 3 2 2 2 3 3 2 2 2" xfId="17022" xr:uid="{00000000-0005-0000-0000-0000D8410000}"/>
    <cellStyle name="20% - Accent1 3 2 2 2 3 3 2 2 2 2" xfId="17023" xr:uid="{00000000-0005-0000-0000-0000D9410000}"/>
    <cellStyle name="20% - Accent1 3 2 2 2 3 3 2 2 3" xfId="17024" xr:uid="{00000000-0005-0000-0000-0000DA410000}"/>
    <cellStyle name="20% - Accent1 3 2 2 2 3 3 2 3" xfId="17025" xr:uid="{00000000-0005-0000-0000-0000DB410000}"/>
    <cellStyle name="20% - Accent1 3 2 2 2 3 3 2 3 2" xfId="17026" xr:uid="{00000000-0005-0000-0000-0000DC410000}"/>
    <cellStyle name="20% - Accent1 3 2 2 2 3 3 2 4" xfId="17027" xr:uid="{00000000-0005-0000-0000-0000DD410000}"/>
    <cellStyle name="20% - Accent1 3 2 2 2 3 3 3" xfId="17028" xr:uid="{00000000-0005-0000-0000-0000DE410000}"/>
    <cellStyle name="20% - Accent1 3 2 2 2 3 3 3 2" xfId="17029" xr:uid="{00000000-0005-0000-0000-0000DF410000}"/>
    <cellStyle name="20% - Accent1 3 2 2 2 3 3 3 2 2" xfId="17030" xr:uid="{00000000-0005-0000-0000-0000E0410000}"/>
    <cellStyle name="20% - Accent1 3 2 2 2 3 3 3 2 2 2" xfId="17031" xr:uid="{00000000-0005-0000-0000-0000E1410000}"/>
    <cellStyle name="20% - Accent1 3 2 2 2 3 3 3 2 3" xfId="17032" xr:uid="{00000000-0005-0000-0000-0000E2410000}"/>
    <cellStyle name="20% - Accent1 3 2 2 2 3 3 3 3" xfId="17033" xr:uid="{00000000-0005-0000-0000-0000E3410000}"/>
    <cellStyle name="20% - Accent1 3 2 2 2 3 3 3 3 2" xfId="17034" xr:uid="{00000000-0005-0000-0000-0000E4410000}"/>
    <cellStyle name="20% - Accent1 3 2 2 2 3 3 3 4" xfId="17035" xr:uid="{00000000-0005-0000-0000-0000E5410000}"/>
    <cellStyle name="20% - Accent1 3 2 2 2 3 3 4" xfId="17036" xr:uid="{00000000-0005-0000-0000-0000E6410000}"/>
    <cellStyle name="20% - Accent1 3 2 2 2 3 3 4 2" xfId="17037" xr:uid="{00000000-0005-0000-0000-0000E7410000}"/>
    <cellStyle name="20% - Accent1 3 2 2 2 3 3 4 2 2" xfId="17038" xr:uid="{00000000-0005-0000-0000-0000E8410000}"/>
    <cellStyle name="20% - Accent1 3 2 2 2 3 3 4 2 2 2" xfId="17039" xr:uid="{00000000-0005-0000-0000-0000E9410000}"/>
    <cellStyle name="20% - Accent1 3 2 2 2 3 3 4 2 3" xfId="17040" xr:uid="{00000000-0005-0000-0000-0000EA410000}"/>
    <cellStyle name="20% - Accent1 3 2 2 2 3 3 4 3" xfId="17041" xr:uid="{00000000-0005-0000-0000-0000EB410000}"/>
    <cellStyle name="20% - Accent1 3 2 2 2 3 3 4 3 2" xfId="17042" xr:uid="{00000000-0005-0000-0000-0000EC410000}"/>
    <cellStyle name="20% - Accent1 3 2 2 2 3 3 4 4" xfId="17043" xr:uid="{00000000-0005-0000-0000-0000ED410000}"/>
    <cellStyle name="20% - Accent1 3 2 2 2 3 3 5" xfId="17044" xr:uid="{00000000-0005-0000-0000-0000EE410000}"/>
    <cellStyle name="20% - Accent1 3 2 2 2 3 3 5 2" xfId="17045" xr:uid="{00000000-0005-0000-0000-0000EF410000}"/>
    <cellStyle name="20% - Accent1 3 2 2 2 3 3 5 2 2" xfId="17046" xr:uid="{00000000-0005-0000-0000-0000F0410000}"/>
    <cellStyle name="20% - Accent1 3 2 2 2 3 3 5 3" xfId="17047" xr:uid="{00000000-0005-0000-0000-0000F1410000}"/>
    <cellStyle name="20% - Accent1 3 2 2 2 3 3 6" xfId="17048" xr:uid="{00000000-0005-0000-0000-0000F2410000}"/>
    <cellStyle name="20% - Accent1 3 2 2 2 3 3 6 2" xfId="17049" xr:uid="{00000000-0005-0000-0000-0000F3410000}"/>
    <cellStyle name="20% - Accent1 3 2 2 2 3 3 6 2 2" xfId="17050" xr:uid="{00000000-0005-0000-0000-0000F4410000}"/>
    <cellStyle name="20% - Accent1 3 2 2 2 3 3 6 3" xfId="17051" xr:uid="{00000000-0005-0000-0000-0000F5410000}"/>
    <cellStyle name="20% - Accent1 3 2 2 2 3 3 7" xfId="17052" xr:uid="{00000000-0005-0000-0000-0000F6410000}"/>
    <cellStyle name="20% - Accent1 3 2 2 2 3 3 7 2" xfId="17053" xr:uid="{00000000-0005-0000-0000-0000F7410000}"/>
    <cellStyle name="20% - Accent1 3 2 2 2 3 3 8" xfId="17054" xr:uid="{00000000-0005-0000-0000-0000F8410000}"/>
    <cellStyle name="20% - Accent1 3 2 2 2 3 3 8 2" xfId="17055" xr:uid="{00000000-0005-0000-0000-0000F9410000}"/>
    <cellStyle name="20% - Accent1 3 2 2 2 3 3 9" xfId="17056" xr:uid="{00000000-0005-0000-0000-0000FA410000}"/>
    <cellStyle name="20% - Accent1 3 2 2 2 3 4" xfId="17057" xr:uid="{00000000-0005-0000-0000-0000FB410000}"/>
    <cellStyle name="20% - Accent1 3 2 2 2 3 4 2" xfId="17058" xr:uid="{00000000-0005-0000-0000-0000FC410000}"/>
    <cellStyle name="20% - Accent1 3 2 2 2 3 4 2 2" xfId="17059" xr:uid="{00000000-0005-0000-0000-0000FD410000}"/>
    <cellStyle name="20% - Accent1 3 2 2 2 3 4 2 2 2" xfId="17060" xr:uid="{00000000-0005-0000-0000-0000FE410000}"/>
    <cellStyle name="20% - Accent1 3 2 2 2 3 4 2 3" xfId="17061" xr:uid="{00000000-0005-0000-0000-0000FF410000}"/>
    <cellStyle name="20% - Accent1 3 2 2 2 3 4 3" xfId="17062" xr:uid="{00000000-0005-0000-0000-000000420000}"/>
    <cellStyle name="20% - Accent1 3 2 2 2 3 4 3 2" xfId="17063" xr:uid="{00000000-0005-0000-0000-000001420000}"/>
    <cellStyle name="20% - Accent1 3 2 2 2 3 4 4" xfId="17064" xr:uid="{00000000-0005-0000-0000-000002420000}"/>
    <cellStyle name="20% - Accent1 3 2 2 2 3 5" xfId="17065" xr:uid="{00000000-0005-0000-0000-000003420000}"/>
    <cellStyle name="20% - Accent1 3 2 2 2 3 5 2" xfId="17066" xr:uid="{00000000-0005-0000-0000-000004420000}"/>
    <cellStyle name="20% - Accent1 3 2 2 2 3 5 2 2" xfId="17067" xr:uid="{00000000-0005-0000-0000-000005420000}"/>
    <cellStyle name="20% - Accent1 3 2 2 2 3 5 2 2 2" xfId="17068" xr:uid="{00000000-0005-0000-0000-000006420000}"/>
    <cellStyle name="20% - Accent1 3 2 2 2 3 5 2 3" xfId="17069" xr:uid="{00000000-0005-0000-0000-000007420000}"/>
    <cellStyle name="20% - Accent1 3 2 2 2 3 5 3" xfId="17070" xr:uid="{00000000-0005-0000-0000-000008420000}"/>
    <cellStyle name="20% - Accent1 3 2 2 2 3 5 3 2" xfId="17071" xr:uid="{00000000-0005-0000-0000-000009420000}"/>
    <cellStyle name="20% - Accent1 3 2 2 2 3 5 4" xfId="17072" xr:uid="{00000000-0005-0000-0000-00000A420000}"/>
    <cellStyle name="20% - Accent1 3 2 2 2 3 6" xfId="17073" xr:uid="{00000000-0005-0000-0000-00000B420000}"/>
    <cellStyle name="20% - Accent1 3 2 2 2 3 6 2" xfId="17074" xr:uid="{00000000-0005-0000-0000-00000C420000}"/>
    <cellStyle name="20% - Accent1 3 2 2 2 3 6 2 2" xfId="17075" xr:uid="{00000000-0005-0000-0000-00000D420000}"/>
    <cellStyle name="20% - Accent1 3 2 2 2 3 6 2 2 2" xfId="17076" xr:uid="{00000000-0005-0000-0000-00000E420000}"/>
    <cellStyle name="20% - Accent1 3 2 2 2 3 6 2 3" xfId="17077" xr:uid="{00000000-0005-0000-0000-00000F420000}"/>
    <cellStyle name="20% - Accent1 3 2 2 2 3 6 3" xfId="17078" xr:uid="{00000000-0005-0000-0000-000010420000}"/>
    <cellStyle name="20% - Accent1 3 2 2 2 3 6 3 2" xfId="17079" xr:uid="{00000000-0005-0000-0000-000011420000}"/>
    <cellStyle name="20% - Accent1 3 2 2 2 3 6 4" xfId="17080" xr:uid="{00000000-0005-0000-0000-000012420000}"/>
    <cellStyle name="20% - Accent1 3 2 2 2 3 7" xfId="17081" xr:uid="{00000000-0005-0000-0000-000013420000}"/>
    <cellStyle name="20% - Accent1 3 2 2 2 3 7 2" xfId="17082" xr:uid="{00000000-0005-0000-0000-000014420000}"/>
    <cellStyle name="20% - Accent1 3 2 2 2 3 7 2 2" xfId="17083" xr:uid="{00000000-0005-0000-0000-000015420000}"/>
    <cellStyle name="20% - Accent1 3 2 2 2 3 7 3" xfId="17084" xr:uid="{00000000-0005-0000-0000-000016420000}"/>
    <cellStyle name="20% - Accent1 3 2 2 2 3 8" xfId="17085" xr:uid="{00000000-0005-0000-0000-000017420000}"/>
    <cellStyle name="20% - Accent1 3 2 2 2 3 8 2" xfId="17086" xr:uid="{00000000-0005-0000-0000-000018420000}"/>
    <cellStyle name="20% - Accent1 3 2 2 2 3 8 2 2" xfId="17087" xr:uid="{00000000-0005-0000-0000-000019420000}"/>
    <cellStyle name="20% - Accent1 3 2 2 2 3 8 3" xfId="17088" xr:uid="{00000000-0005-0000-0000-00001A420000}"/>
    <cellStyle name="20% - Accent1 3 2 2 2 3 9" xfId="17089" xr:uid="{00000000-0005-0000-0000-00001B420000}"/>
    <cellStyle name="20% - Accent1 3 2 2 2 3 9 2" xfId="17090" xr:uid="{00000000-0005-0000-0000-00001C420000}"/>
    <cellStyle name="20% - Accent1 3 2 2 2 4" xfId="17091" xr:uid="{00000000-0005-0000-0000-00001D420000}"/>
    <cellStyle name="20% - Accent1 3 2 2 2 4 10" xfId="17092" xr:uid="{00000000-0005-0000-0000-00001E420000}"/>
    <cellStyle name="20% - Accent1 3 2 2 2 4 10 2" xfId="17093" xr:uid="{00000000-0005-0000-0000-00001F420000}"/>
    <cellStyle name="20% - Accent1 3 2 2 2 4 11" xfId="17094" xr:uid="{00000000-0005-0000-0000-000020420000}"/>
    <cellStyle name="20% - Accent1 3 2 2 2 4 2" xfId="17095" xr:uid="{00000000-0005-0000-0000-000021420000}"/>
    <cellStyle name="20% - Accent1 3 2 2 2 4 2 2" xfId="17096" xr:uid="{00000000-0005-0000-0000-000022420000}"/>
    <cellStyle name="20% - Accent1 3 2 2 2 4 2 2 2" xfId="17097" xr:uid="{00000000-0005-0000-0000-000023420000}"/>
    <cellStyle name="20% - Accent1 3 2 2 2 4 2 2 2 2" xfId="17098" xr:uid="{00000000-0005-0000-0000-000024420000}"/>
    <cellStyle name="20% - Accent1 3 2 2 2 4 2 2 2 2 2" xfId="17099" xr:uid="{00000000-0005-0000-0000-000025420000}"/>
    <cellStyle name="20% - Accent1 3 2 2 2 4 2 2 2 3" xfId="17100" xr:uid="{00000000-0005-0000-0000-000026420000}"/>
    <cellStyle name="20% - Accent1 3 2 2 2 4 2 2 3" xfId="17101" xr:uid="{00000000-0005-0000-0000-000027420000}"/>
    <cellStyle name="20% - Accent1 3 2 2 2 4 2 2 3 2" xfId="17102" xr:uid="{00000000-0005-0000-0000-000028420000}"/>
    <cellStyle name="20% - Accent1 3 2 2 2 4 2 2 4" xfId="17103" xr:uid="{00000000-0005-0000-0000-000029420000}"/>
    <cellStyle name="20% - Accent1 3 2 2 2 4 2 3" xfId="17104" xr:uid="{00000000-0005-0000-0000-00002A420000}"/>
    <cellStyle name="20% - Accent1 3 2 2 2 4 2 3 2" xfId="17105" xr:uid="{00000000-0005-0000-0000-00002B420000}"/>
    <cellStyle name="20% - Accent1 3 2 2 2 4 2 3 2 2" xfId="17106" xr:uid="{00000000-0005-0000-0000-00002C420000}"/>
    <cellStyle name="20% - Accent1 3 2 2 2 4 2 3 2 2 2" xfId="17107" xr:uid="{00000000-0005-0000-0000-00002D420000}"/>
    <cellStyle name="20% - Accent1 3 2 2 2 4 2 3 2 3" xfId="17108" xr:uid="{00000000-0005-0000-0000-00002E420000}"/>
    <cellStyle name="20% - Accent1 3 2 2 2 4 2 3 3" xfId="17109" xr:uid="{00000000-0005-0000-0000-00002F420000}"/>
    <cellStyle name="20% - Accent1 3 2 2 2 4 2 3 3 2" xfId="17110" xr:uid="{00000000-0005-0000-0000-000030420000}"/>
    <cellStyle name="20% - Accent1 3 2 2 2 4 2 3 4" xfId="17111" xr:uid="{00000000-0005-0000-0000-000031420000}"/>
    <cellStyle name="20% - Accent1 3 2 2 2 4 2 4" xfId="17112" xr:uid="{00000000-0005-0000-0000-000032420000}"/>
    <cellStyle name="20% - Accent1 3 2 2 2 4 2 4 2" xfId="17113" xr:uid="{00000000-0005-0000-0000-000033420000}"/>
    <cellStyle name="20% - Accent1 3 2 2 2 4 2 4 2 2" xfId="17114" xr:uid="{00000000-0005-0000-0000-000034420000}"/>
    <cellStyle name="20% - Accent1 3 2 2 2 4 2 4 2 2 2" xfId="17115" xr:uid="{00000000-0005-0000-0000-000035420000}"/>
    <cellStyle name="20% - Accent1 3 2 2 2 4 2 4 2 3" xfId="17116" xr:uid="{00000000-0005-0000-0000-000036420000}"/>
    <cellStyle name="20% - Accent1 3 2 2 2 4 2 4 3" xfId="17117" xr:uid="{00000000-0005-0000-0000-000037420000}"/>
    <cellStyle name="20% - Accent1 3 2 2 2 4 2 4 3 2" xfId="17118" xr:uid="{00000000-0005-0000-0000-000038420000}"/>
    <cellStyle name="20% - Accent1 3 2 2 2 4 2 4 4" xfId="17119" xr:uid="{00000000-0005-0000-0000-000039420000}"/>
    <cellStyle name="20% - Accent1 3 2 2 2 4 2 5" xfId="17120" xr:uid="{00000000-0005-0000-0000-00003A420000}"/>
    <cellStyle name="20% - Accent1 3 2 2 2 4 2 5 2" xfId="17121" xr:uid="{00000000-0005-0000-0000-00003B420000}"/>
    <cellStyle name="20% - Accent1 3 2 2 2 4 2 5 2 2" xfId="17122" xr:uid="{00000000-0005-0000-0000-00003C420000}"/>
    <cellStyle name="20% - Accent1 3 2 2 2 4 2 5 3" xfId="17123" xr:uid="{00000000-0005-0000-0000-00003D420000}"/>
    <cellStyle name="20% - Accent1 3 2 2 2 4 2 6" xfId="17124" xr:uid="{00000000-0005-0000-0000-00003E420000}"/>
    <cellStyle name="20% - Accent1 3 2 2 2 4 2 6 2" xfId="17125" xr:uid="{00000000-0005-0000-0000-00003F420000}"/>
    <cellStyle name="20% - Accent1 3 2 2 2 4 2 6 2 2" xfId="17126" xr:uid="{00000000-0005-0000-0000-000040420000}"/>
    <cellStyle name="20% - Accent1 3 2 2 2 4 2 6 3" xfId="17127" xr:uid="{00000000-0005-0000-0000-000041420000}"/>
    <cellStyle name="20% - Accent1 3 2 2 2 4 2 7" xfId="17128" xr:uid="{00000000-0005-0000-0000-000042420000}"/>
    <cellStyle name="20% - Accent1 3 2 2 2 4 2 7 2" xfId="17129" xr:uid="{00000000-0005-0000-0000-000043420000}"/>
    <cellStyle name="20% - Accent1 3 2 2 2 4 2 8" xfId="17130" xr:uid="{00000000-0005-0000-0000-000044420000}"/>
    <cellStyle name="20% - Accent1 3 2 2 2 4 2 8 2" xfId="17131" xr:uid="{00000000-0005-0000-0000-000045420000}"/>
    <cellStyle name="20% - Accent1 3 2 2 2 4 2 9" xfId="17132" xr:uid="{00000000-0005-0000-0000-000046420000}"/>
    <cellStyle name="20% - Accent1 3 2 2 2 4 3" xfId="17133" xr:uid="{00000000-0005-0000-0000-000047420000}"/>
    <cellStyle name="20% - Accent1 3 2 2 2 4 3 2" xfId="17134" xr:uid="{00000000-0005-0000-0000-000048420000}"/>
    <cellStyle name="20% - Accent1 3 2 2 2 4 3 2 2" xfId="17135" xr:uid="{00000000-0005-0000-0000-000049420000}"/>
    <cellStyle name="20% - Accent1 3 2 2 2 4 3 2 2 2" xfId="17136" xr:uid="{00000000-0005-0000-0000-00004A420000}"/>
    <cellStyle name="20% - Accent1 3 2 2 2 4 3 2 2 2 2" xfId="17137" xr:uid="{00000000-0005-0000-0000-00004B420000}"/>
    <cellStyle name="20% - Accent1 3 2 2 2 4 3 2 2 3" xfId="17138" xr:uid="{00000000-0005-0000-0000-00004C420000}"/>
    <cellStyle name="20% - Accent1 3 2 2 2 4 3 2 3" xfId="17139" xr:uid="{00000000-0005-0000-0000-00004D420000}"/>
    <cellStyle name="20% - Accent1 3 2 2 2 4 3 2 3 2" xfId="17140" xr:uid="{00000000-0005-0000-0000-00004E420000}"/>
    <cellStyle name="20% - Accent1 3 2 2 2 4 3 2 4" xfId="17141" xr:uid="{00000000-0005-0000-0000-00004F420000}"/>
    <cellStyle name="20% - Accent1 3 2 2 2 4 3 3" xfId="17142" xr:uid="{00000000-0005-0000-0000-000050420000}"/>
    <cellStyle name="20% - Accent1 3 2 2 2 4 3 3 2" xfId="17143" xr:uid="{00000000-0005-0000-0000-000051420000}"/>
    <cellStyle name="20% - Accent1 3 2 2 2 4 3 3 2 2" xfId="17144" xr:uid="{00000000-0005-0000-0000-000052420000}"/>
    <cellStyle name="20% - Accent1 3 2 2 2 4 3 3 2 2 2" xfId="17145" xr:uid="{00000000-0005-0000-0000-000053420000}"/>
    <cellStyle name="20% - Accent1 3 2 2 2 4 3 3 2 3" xfId="17146" xr:uid="{00000000-0005-0000-0000-000054420000}"/>
    <cellStyle name="20% - Accent1 3 2 2 2 4 3 3 3" xfId="17147" xr:uid="{00000000-0005-0000-0000-000055420000}"/>
    <cellStyle name="20% - Accent1 3 2 2 2 4 3 3 3 2" xfId="17148" xr:uid="{00000000-0005-0000-0000-000056420000}"/>
    <cellStyle name="20% - Accent1 3 2 2 2 4 3 3 4" xfId="17149" xr:uid="{00000000-0005-0000-0000-000057420000}"/>
    <cellStyle name="20% - Accent1 3 2 2 2 4 3 4" xfId="17150" xr:uid="{00000000-0005-0000-0000-000058420000}"/>
    <cellStyle name="20% - Accent1 3 2 2 2 4 3 4 2" xfId="17151" xr:uid="{00000000-0005-0000-0000-000059420000}"/>
    <cellStyle name="20% - Accent1 3 2 2 2 4 3 4 2 2" xfId="17152" xr:uid="{00000000-0005-0000-0000-00005A420000}"/>
    <cellStyle name="20% - Accent1 3 2 2 2 4 3 4 2 2 2" xfId="17153" xr:uid="{00000000-0005-0000-0000-00005B420000}"/>
    <cellStyle name="20% - Accent1 3 2 2 2 4 3 4 2 3" xfId="17154" xr:uid="{00000000-0005-0000-0000-00005C420000}"/>
    <cellStyle name="20% - Accent1 3 2 2 2 4 3 4 3" xfId="17155" xr:uid="{00000000-0005-0000-0000-00005D420000}"/>
    <cellStyle name="20% - Accent1 3 2 2 2 4 3 4 3 2" xfId="17156" xr:uid="{00000000-0005-0000-0000-00005E420000}"/>
    <cellStyle name="20% - Accent1 3 2 2 2 4 3 4 4" xfId="17157" xr:uid="{00000000-0005-0000-0000-00005F420000}"/>
    <cellStyle name="20% - Accent1 3 2 2 2 4 3 5" xfId="17158" xr:uid="{00000000-0005-0000-0000-000060420000}"/>
    <cellStyle name="20% - Accent1 3 2 2 2 4 3 5 2" xfId="17159" xr:uid="{00000000-0005-0000-0000-000061420000}"/>
    <cellStyle name="20% - Accent1 3 2 2 2 4 3 5 2 2" xfId="17160" xr:uid="{00000000-0005-0000-0000-000062420000}"/>
    <cellStyle name="20% - Accent1 3 2 2 2 4 3 5 3" xfId="17161" xr:uid="{00000000-0005-0000-0000-000063420000}"/>
    <cellStyle name="20% - Accent1 3 2 2 2 4 3 6" xfId="17162" xr:uid="{00000000-0005-0000-0000-000064420000}"/>
    <cellStyle name="20% - Accent1 3 2 2 2 4 3 6 2" xfId="17163" xr:uid="{00000000-0005-0000-0000-000065420000}"/>
    <cellStyle name="20% - Accent1 3 2 2 2 4 3 6 2 2" xfId="17164" xr:uid="{00000000-0005-0000-0000-000066420000}"/>
    <cellStyle name="20% - Accent1 3 2 2 2 4 3 6 3" xfId="17165" xr:uid="{00000000-0005-0000-0000-000067420000}"/>
    <cellStyle name="20% - Accent1 3 2 2 2 4 3 7" xfId="17166" xr:uid="{00000000-0005-0000-0000-000068420000}"/>
    <cellStyle name="20% - Accent1 3 2 2 2 4 3 7 2" xfId="17167" xr:uid="{00000000-0005-0000-0000-000069420000}"/>
    <cellStyle name="20% - Accent1 3 2 2 2 4 3 8" xfId="17168" xr:uid="{00000000-0005-0000-0000-00006A420000}"/>
    <cellStyle name="20% - Accent1 3 2 2 2 4 3 8 2" xfId="17169" xr:uid="{00000000-0005-0000-0000-00006B420000}"/>
    <cellStyle name="20% - Accent1 3 2 2 2 4 3 9" xfId="17170" xr:uid="{00000000-0005-0000-0000-00006C420000}"/>
    <cellStyle name="20% - Accent1 3 2 2 2 4 4" xfId="17171" xr:uid="{00000000-0005-0000-0000-00006D420000}"/>
    <cellStyle name="20% - Accent1 3 2 2 2 4 4 2" xfId="17172" xr:uid="{00000000-0005-0000-0000-00006E420000}"/>
    <cellStyle name="20% - Accent1 3 2 2 2 4 4 2 2" xfId="17173" xr:uid="{00000000-0005-0000-0000-00006F420000}"/>
    <cellStyle name="20% - Accent1 3 2 2 2 4 4 2 2 2" xfId="17174" xr:uid="{00000000-0005-0000-0000-000070420000}"/>
    <cellStyle name="20% - Accent1 3 2 2 2 4 4 2 3" xfId="17175" xr:uid="{00000000-0005-0000-0000-000071420000}"/>
    <cellStyle name="20% - Accent1 3 2 2 2 4 4 3" xfId="17176" xr:uid="{00000000-0005-0000-0000-000072420000}"/>
    <cellStyle name="20% - Accent1 3 2 2 2 4 4 3 2" xfId="17177" xr:uid="{00000000-0005-0000-0000-000073420000}"/>
    <cellStyle name="20% - Accent1 3 2 2 2 4 4 4" xfId="17178" xr:uid="{00000000-0005-0000-0000-000074420000}"/>
    <cellStyle name="20% - Accent1 3 2 2 2 4 5" xfId="17179" xr:uid="{00000000-0005-0000-0000-000075420000}"/>
    <cellStyle name="20% - Accent1 3 2 2 2 4 5 2" xfId="17180" xr:uid="{00000000-0005-0000-0000-000076420000}"/>
    <cellStyle name="20% - Accent1 3 2 2 2 4 5 2 2" xfId="17181" xr:uid="{00000000-0005-0000-0000-000077420000}"/>
    <cellStyle name="20% - Accent1 3 2 2 2 4 5 2 2 2" xfId="17182" xr:uid="{00000000-0005-0000-0000-000078420000}"/>
    <cellStyle name="20% - Accent1 3 2 2 2 4 5 2 3" xfId="17183" xr:uid="{00000000-0005-0000-0000-000079420000}"/>
    <cellStyle name="20% - Accent1 3 2 2 2 4 5 3" xfId="17184" xr:uid="{00000000-0005-0000-0000-00007A420000}"/>
    <cellStyle name="20% - Accent1 3 2 2 2 4 5 3 2" xfId="17185" xr:uid="{00000000-0005-0000-0000-00007B420000}"/>
    <cellStyle name="20% - Accent1 3 2 2 2 4 5 4" xfId="17186" xr:uid="{00000000-0005-0000-0000-00007C420000}"/>
    <cellStyle name="20% - Accent1 3 2 2 2 4 6" xfId="17187" xr:uid="{00000000-0005-0000-0000-00007D420000}"/>
    <cellStyle name="20% - Accent1 3 2 2 2 4 6 2" xfId="17188" xr:uid="{00000000-0005-0000-0000-00007E420000}"/>
    <cellStyle name="20% - Accent1 3 2 2 2 4 6 2 2" xfId="17189" xr:uid="{00000000-0005-0000-0000-00007F420000}"/>
    <cellStyle name="20% - Accent1 3 2 2 2 4 6 2 2 2" xfId="17190" xr:uid="{00000000-0005-0000-0000-000080420000}"/>
    <cellStyle name="20% - Accent1 3 2 2 2 4 6 2 3" xfId="17191" xr:uid="{00000000-0005-0000-0000-000081420000}"/>
    <cellStyle name="20% - Accent1 3 2 2 2 4 6 3" xfId="17192" xr:uid="{00000000-0005-0000-0000-000082420000}"/>
    <cellStyle name="20% - Accent1 3 2 2 2 4 6 3 2" xfId="17193" xr:uid="{00000000-0005-0000-0000-000083420000}"/>
    <cellStyle name="20% - Accent1 3 2 2 2 4 6 4" xfId="17194" xr:uid="{00000000-0005-0000-0000-000084420000}"/>
    <cellStyle name="20% - Accent1 3 2 2 2 4 7" xfId="17195" xr:uid="{00000000-0005-0000-0000-000085420000}"/>
    <cellStyle name="20% - Accent1 3 2 2 2 4 7 2" xfId="17196" xr:uid="{00000000-0005-0000-0000-000086420000}"/>
    <cellStyle name="20% - Accent1 3 2 2 2 4 7 2 2" xfId="17197" xr:uid="{00000000-0005-0000-0000-000087420000}"/>
    <cellStyle name="20% - Accent1 3 2 2 2 4 7 3" xfId="17198" xr:uid="{00000000-0005-0000-0000-000088420000}"/>
    <cellStyle name="20% - Accent1 3 2 2 2 4 8" xfId="17199" xr:uid="{00000000-0005-0000-0000-000089420000}"/>
    <cellStyle name="20% - Accent1 3 2 2 2 4 8 2" xfId="17200" xr:uid="{00000000-0005-0000-0000-00008A420000}"/>
    <cellStyle name="20% - Accent1 3 2 2 2 4 8 2 2" xfId="17201" xr:uid="{00000000-0005-0000-0000-00008B420000}"/>
    <cellStyle name="20% - Accent1 3 2 2 2 4 8 3" xfId="17202" xr:uid="{00000000-0005-0000-0000-00008C420000}"/>
    <cellStyle name="20% - Accent1 3 2 2 2 4 9" xfId="17203" xr:uid="{00000000-0005-0000-0000-00008D420000}"/>
    <cellStyle name="20% - Accent1 3 2 2 2 4 9 2" xfId="17204" xr:uid="{00000000-0005-0000-0000-00008E420000}"/>
    <cellStyle name="20% - Accent1 3 2 2 2 5" xfId="17205" xr:uid="{00000000-0005-0000-0000-00008F420000}"/>
    <cellStyle name="20% - Accent1 3 2 2 2 5 10" xfId="17206" xr:uid="{00000000-0005-0000-0000-000090420000}"/>
    <cellStyle name="20% - Accent1 3 2 2 2 5 10 2" xfId="17207" xr:uid="{00000000-0005-0000-0000-000091420000}"/>
    <cellStyle name="20% - Accent1 3 2 2 2 5 11" xfId="17208" xr:uid="{00000000-0005-0000-0000-000092420000}"/>
    <cellStyle name="20% - Accent1 3 2 2 2 5 2" xfId="17209" xr:uid="{00000000-0005-0000-0000-000093420000}"/>
    <cellStyle name="20% - Accent1 3 2 2 2 5 2 2" xfId="17210" xr:uid="{00000000-0005-0000-0000-000094420000}"/>
    <cellStyle name="20% - Accent1 3 2 2 2 5 2 2 2" xfId="17211" xr:uid="{00000000-0005-0000-0000-000095420000}"/>
    <cellStyle name="20% - Accent1 3 2 2 2 5 2 2 2 2" xfId="17212" xr:uid="{00000000-0005-0000-0000-000096420000}"/>
    <cellStyle name="20% - Accent1 3 2 2 2 5 2 2 2 2 2" xfId="17213" xr:uid="{00000000-0005-0000-0000-000097420000}"/>
    <cellStyle name="20% - Accent1 3 2 2 2 5 2 2 2 3" xfId="17214" xr:uid="{00000000-0005-0000-0000-000098420000}"/>
    <cellStyle name="20% - Accent1 3 2 2 2 5 2 2 3" xfId="17215" xr:uid="{00000000-0005-0000-0000-000099420000}"/>
    <cellStyle name="20% - Accent1 3 2 2 2 5 2 2 3 2" xfId="17216" xr:uid="{00000000-0005-0000-0000-00009A420000}"/>
    <cellStyle name="20% - Accent1 3 2 2 2 5 2 2 4" xfId="17217" xr:uid="{00000000-0005-0000-0000-00009B420000}"/>
    <cellStyle name="20% - Accent1 3 2 2 2 5 2 3" xfId="17218" xr:uid="{00000000-0005-0000-0000-00009C420000}"/>
    <cellStyle name="20% - Accent1 3 2 2 2 5 2 3 2" xfId="17219" xr:uid="{00000000-0005-0000-0000-00009D420000}"/>
    <cellStyle name="20% - Accent1 3 2 2 2 5 2 3 2 2" xfId="17220" xr:uid="{00000000-0005-0000-0000-00009E420000}"/>
    <cellStyle name="20% - Accent1 3 2 2 2 5 2 3 2 2 2" xfId="17221" xr:uid="{00000000-0005-0000-0000-00009F420000}"/>
    <cellStyle name="20% - Accent1 3 2 2 2 5 2 3 2 3" xfId="17222" xr:uid="{00000000-0005-0000-0000-0000A0420000}"/>
    <cellStyle name="20% - Accent1 3 2 2 2 5 2 3 3" xfId="17223" xr:uid="{00000000-0005-0000-0000-0000A1420000}"/>
    <cellStyle name="20% - Accent1 3 2 2 2 5 2 3 3 2" xfId="17224" xr:uid="{00000000-0005-0000-0000-0000A2420000}"/>
    <cellStyle name="20% - Accent1 3 2 2 2 5 2 3 4" xfId="17225" xr:uid="{00000000-0005-0000-0000-0000A3420000}"/>
    <cellStyle name="20% - Accent1 3 2 2 2 5 2 4" xfId="17226" xr:uid="{00000000-0005-0000-0000-0000A4420000}"/>
    <cellStyle name="20% - Accent1 3 2 2 2 5 2 4 2" xfId="17227" xr:uid="{00000000-0005-0000-0000-0000A5420000}"/>
    <cellStyle name="20% - Accent1 3 2 2 2 5 2 4 2 2" xfId="17228" xr:uid="{00000000-0005-0000-0000-0000A6420000}"/>
    <cellStyle name="20% - Accent1 3 2 2 2 5 2 4 2 2 2" xfId="17229" xr:uid="{00000000-0005-0000-0000-0000A7420000}"/>
    <cellStyle name="20% - Accent1 3 2 2 2 5 2 4 2 3" xfId="17230" xr:uid="{00000000-0005-0000-0000-0000A8420000}"/>
    <cellStyle name="20% - Accent1 3 2 2 2 5 2 4 3" xfId="17231" xr:uid="{00000000-0005-0000-0000-0000A9420000}"/>
    <cellStyle name="20% - Accent1 3 2 2 2 5 2 4 3 2" xfId="17232" xr:uid="{00000000-0005-0000-0000-0000AA420000}"/>
    <cellStyle name="20% - Accent1 3 2 2 2 5 2 4 4" xfId="17233" xr:uid="{00000000-0005-0000-0000-0000AB420000}"/>
    <cellStyle name="20% - Accent1 3 2 2 2 5 2 5" xfId="17234" xr:uid="{00000000-0005-0000-0000-0000AC420000}"/>
    <cellStyle name="20% - Accent1 3 2 2 2 5 2 5 2" xfId="17235" xr:uid="{00000000-0005-0000-0000-0000AD420000}"/>
    <cellStyle name="20% - Accent1 3 2 2 2 5 2 5 2 2" xfId="17236" xr:uid="{00000000-0005-0000-0000-0000AE420000}"/>
    <cellStyle name="20% - Accent1 3 2 2 2 5 2 5 3" xfId="17237" xr:uid="{00000000-0005-0000-0000-0000AF420000}"/>
    <cellStyle name="20% - Accent1 3 2 2 2 5 2 6" xfId="17238" xr:uid="{00000000-0005-0000-0000-0000B0420000}"/>
    <cellStyle name="20% - Accent1 3 2 2 2 5 2 6 2" xfId="17239" xr:uid="{00000000-0005-0000-0000-0000B1420000}"/>
    <cellStyle name="20% - Accent1 3 2 2 2 5 2 6 2 2" xfId="17240" xr:uid="{00000000-0005-0000-0000-0000B2420000}"/>
    <cellStyle name="20% - Accent1 3 2 2 2 5 2 6 3" xfId="17241" xr:uid="{00000000-0005-0000-0000-0000B3420000}"/>
    <cellStyle name="20% - Accent1 3 2 2 2 5 2 7" xfId="17242" xr:uid="{00000000-0005-0000-0000-0000B4420000}"/>
    <cellStyle name="20% - Accent1 3 2 2 2 5 2 7 2" xfId="17243" xr:uid="{00000000-0005-0000-0000-0000B5420000}"/>
    <cellStyle name="20% - Accent1 3 2 2 2 5 2 8" xfId="17244" xr:uid="{00000000-0005-0000-0000-0000B6420000}"/>
    <cellStyle name="20% - Accent1 3 2 2 2 5 2 8 2" xfId="17245" xr:uid="{00000000-0005-0000-0000-0000B7420000}"/>
    <cellStyle name="20% - Accent1 3 2 2 2 5 2 9" xfId="17246" xr:uid="{00000000-0005-0000-0000-0000B8420000}"/>
    <cellStyle name="20% - Accent1 3 2 2 2 5 3" xfId="17247" xr:uid="{00000000-0005-0000-0000-0000B9420000}"/>
    <cellStyle name="20% - Accent1 3 2 2 2 5 3 2" xfId="17248" xr:uid="{00000000-0005-0000-0000-0000BA420000}"/>
    <cellStyle name="20% - Accent1 3 2 2 2 5 3 2 2" xfId="17249" xr:uid="{00000000-0005-0000-0000-0000BB420000}"/>
    <cellStyle name="20% - Accent1 3 2 2 2 5 3 2 2 2" xfId="17250" xr:uid="{00000000-0005-0000-0000-0000BC420000}"/>
    <cellStyle name="20% - Accent1 3 2 2 2 5 3 2 2 2 2" xfId="17251" xr:uid="{00000000-0005-0000-0000-0000BD420000}"/>
    <cellStyle name="20% - Accent1 3 2 2 2 5 3 2 2 3" xfId="17252" xr:uid="{00000000-0005-0000-0000-0000BE420000}"/>
    <cellStyle name="20% - Accent1 3 2 2 2 5 3 2 3" xfId="17253" xr:uid="{00000000-0005-0000-0000-0000BF420000}"/>
    <cellStyle name="20% - Accent1 3 2 2 2 5 3 2 3 2" xfId="17254" xr:uid="{00000000-0005-0000-0000-0000C0420000}"/>
    <cellStyle name="20% - Accent1 3 2 2 2 5 3 2 4" xfId="17255" xr:uid="{00000000-0005-0000-0000-0000C1420000}"/>
    <cellStyle name="20% - Accent1 3 2 2 2 5 3 3" xfId="17256" xr:uid="{00000000-0005-0000-0000-0000C2420000}"/>
    <cellStyle name="20% - Accent1 3 2 2 2 5 3 3 2" xfId="17257" xr:uid="{00000000-0005-0000-0000-0000C3420000}"/>
    <cellStyle name="20% - Accent1 3 2 2 2 5 3 3 2 2" xfId="17258" xr:uid="{00000000-0005-0000-0000-0000C4420000}"/>
    <cellStyle name="20% - Accent1 3 2 2 2 5 3 3 2 2 2" xfId="17259" xr:uid="{00000000-0005-0000-0000-0000C5420000}"/>
    <cellStyle name="20% - Accent1 3 2 2 2 5 3 3 2 3" xfId="17260" xr:uid="{00000000-0005-0000-0000-0000C6420000}"/>
    <cellStyle name="20% - Accent1 3 2 2 2 5 3 3 3" xfId="17261" xr:uid="{00000000-0005-0000-0000-0000C7420000}"/>
    <cellStyle name="20% - Accent1 3 2 2 2 5 3 3 3 2" xfId="17262" xr:uid="{00000000-0005-0000-0000-0000C8420000}"/>
    <cellStyle name="20% - Accent1 3 2 2 2 5 3 3 4" xfId="17263" xr:uid="{00000000-0005-0000-0000-0000C9420000}"/>
    <cellStyle name="20% - Accent1 3 2 2 2 5 3 4" xfId="17264" xr:uid="{00000000-0005-0000-0000-0000CA420000}"/>
    <cellStyle name="20% - Accent1 3 2 2 2 5 3 4 2" xfId="17265" xr:uid="{00000000-0005-0000-0000-0000CB420000}"/>
    <cellStyle name="20% - Accent1 3 2 2 2 5 3 4 2 2" xfId="17266" xr:uid="{00000000-0005-0000-0000-0000CC420000}"/>
    <cellStyle name="20% - Accent1 3 2 2 2 5 3 4 2 2 2" xfId="17267" xr:uid="{00000000-0005-0000-0000-0000CD420000}"/>
    <cellStyle name="20% - Accent1 3 2 2 2 5 3 4 2 3" xfId="17268" xr:uid="{00000000-0005-0000-0000-0000CE420000}"/>
    <cellStyle name="20% - Accent1 3 2 2 2 5 3 4 3" xfId="17269" xr:uid="{00000000-0005-0000-0000-0000CF420000}"/>
    <cellStyle name="20% - Accent1 3 2 2 2 5 3 4 3 2" xfId="17270" xr:uid="{00000000-0005-0000-0000-0000D0420000}"/>
    <cellStyle name="20% - Accent1 3 2 2 2 5 3 4 4" xfId="17271" xr:uid="{00000000-0005-0000-0000-0000D1420000}"/>
    <cellStyle name="20% - Accent1 3 2 2 2 5 3 5" xfId="17272" xr:uid="{00000000-0005-0000-0000-0000D2420000}"/>
    <cellStyle name="20% - Accent1 3 2 2 2 5 3 5 2" xfId="17273" xr:uid="{00000000-0005-0000-0000-0000D3420000}"/>
    <cellStyle name="20% - Accent1 3 2 2 2 5 3 5 2 2" xfId="17274" xr:uid="{00000000-0005-0000-0000-0000D4420000}"/>
    <cellStyle name="20% - Accent1 3 2 2 2 5 3 5 3" xfId="17275" xr:uid="{00000000-0005-0000-0000-0000D5420000}"/>
    <cellStyle name="20% - Accent1 3 2 2 2 5 3 6" xfId="17276" xr:uid="{00000000-0005-0000-0000-0000D6420000}"/>
    <cellStyle name="20% - Accent1 3 2 2 2 5 3 6 2" xfId="17277" xr:uid="{00000000-0005-0000-0000-0000D7420000}"/>
    <cellStyle name="20% - Accent1 3 2 2 2 5 3 6 2 2" xfId="17278" xr:uid="{00000000-0005-0000-0000-0000D8420000}"/>
    <cellStyle name="20% - Accent1 3 2 2 2 5 3 6 3" xfId="17279" xr:uid="{00000000-0005-0000-0000-0000D9420000}"/>
    <cellStyle name="20% - Accent1 3 2 2 2 5 3 7" xfId="17280" xr:uid="{00000000-0005-0000-0000-0000DA420000}"/>
    <cellStyle name="20% - Accent1 3 2 2 2 5 3 7 2" xfId="17281" xr:uid="{00000000-0005-0000-0000-0000DB420000}"/>
    <cellStyle name="20% - Accent1 3 2 2 2 5 3 8" xfId="17282" xr:uid="{00000000-0005-0000-0000-0000DC420000}"/>
    <cellStyle name="20% - Accent1 3 2 2 2 5 3 8 2" xfId="17283" xr:uid="{00000000-0005-0000-0000-0000DD420000}"/>
    <cellStyle name="20% - Accent1 3 2 2 2 5 3 9" xfId="17284" xr:uid="{00000000-0005-0000-0000-0000DE420000}"/>
    <cellStyle name="20% - Accent1 3 2 2 2 5 4" xfId="17285" xr:uid="{00000000-0005-0000-0000-0000DF420000}"/>
    <cellStyle name="20% - Accent1 3 2 2 2 5 4 2" xfId="17286" xr:uid="{00000000-0005-0000-0000-0000E0420000}"/>
    <cellStyle name="20% - Accent1 3 2 2 2 5 4 2 2" xfId="17287" xr:uid="{00000000-0005-0000-0000-0000E1420000}"/>
    <cellStyle name="20% - Accent1 3 2 2 2 5 4 2 2 2" xfId="17288" xr:uid="{00000000-0005-0000-0000-0000E2420000}"/>
    <cellStyle name="20% - Accent1 3 2 2 2 5 4 2 3" xfId="17289" xr:uid="{00000000-0005-0000-0000-0000E3420000}"/>
    <cellStyle name="20% - Accent1 3 2 2 2 5 4 3" xfId="17290" xr:uid="{00000000-0005-0000-0000-0000E4420000}"/>
    <cellStyle name="20% - Accent1 3 2 2 2 5 4 3 2" xfId="17291" xr:uid="{00000000-0005-0000-0000-0000E5420000}"/>
    <cellStyle name="20% - Accent1 3 2 2 2 5 4 4" xfId="17292" xr:uid="{00000000-0005-0000-0000-0000E6420000}"/>
    <cellStyle name="20% - Accent1 3 2 2 2 5 5" xfId="17293" xr:uid="{00000000-0005-0000-0000-0000E7420000}"/>
    <cellStyle name="20% - Accent1 3 2 2 2 5 5 2" xfId="17294" xr:uid="{00000000-0005-0000-0000-0000E8420000}"/>
    <cellStyle name="20% - Accent1 3 2 2 2 5 5 2 2" xfId="17295" xr:uid="{00000000-0005-0000-0000-0000E9420000}"/>
    <cellStyle name="20% - Accent1 3 2 2 2 5 5 2 2 2" xfId="17296" xr:uid="{00000000-0005-0000-0000-0000EA420000}"/>
    <cellStyle name="20% - Accent1 3 2 2 2 5 5 2 3" xfId="17297" xr:uid="{00000000-0005-0000-0000-0000EB420000}"/>
    <cellStyle name="20% - Accent1 3 2 2 2 5 5 3" xfId="17298" xr:uid="{00000000-0005-0000-0000-0000EC420000}"/>
    <cellStyle name="20% - Accent1 3 2 2 2 5 5 3 2" xfId="17299" xr:uid="{00000000-0005-0000-0000-0000ED420000}"/>
    <cellStyle name="20% - Accent1 3 2 2 2 5 5 4" xfId="17300" xr:uid="{00000000-0005-0000-0000-0000EE420000}"/>
    <cellStyle name="20% - Accent1 3 2 2 2 5 6" xfId="17301" xr:uid="{00000000-0005-0000-0000-0000EF420000}"/>
    <cellStyle name="20% - Accent1 3 2 2 2 5 6 2" xfId="17302" xr:uid="{00000000-0005-0000-0000-0000F0420000}"/>
    <cellStyle name="20% - Accent1 3 2 2 2 5 6 2 2" xfId="17303" xr:uid="{00000000-0005-0000-0000-0000F1420000}"/>
    <cellStyle name="20% - Accent1 3 2 2 2 5 6 2 2 2" xfId="17304" xr:uid="{00000000-0005-0000-0000-0000F2420000}"/>
    <cellStyle name="20% - Accent1 3 2 2 2 5 6 2 3" xfId="17305" xr:uid="{00000000-0005-0000-0000-0000F3420000}"/>
    <cellStyle name="20% - Accent1 3 2 2 2 5 6 3" xfId="17306" xr:uid="{00000000-0005-0000-0000-0000F4420000}"/>
    <cellStyle name="20% - Accent1 3 2 2 2 5 6 3 2" xfId="17307" xr:uid="{00000000-0005-0000-0000-0000F5420000}"/>
    <cellStyle name="20% - Accent1 3 2 2 2 5 6 4" xfId="17308" xr:uid="{00000000-0005-0000-0000-0000F6420000}"/>
    <cellStyle name="20% - Accent1 3 2 2 2 5 7" xfId="17309" xr:uid="{00000000-0005-0000-0000-0000F7420000}"/>
    <cellStyle name="20% - Accent1 3 2 2 2 5 7 2" xfId="17310" xr:uid="{00000000-0005-0000-0000-0000F8420000}"/>
    <cellStyle name="20% - Accent1 3 2 2 2 5 7 2 2" xfId="17311" xr:uid="{00000000-0005-0000-0000-0000F9420000}"/>
    <cellStyle name="20% - Accent1 3 2 2 2 5 7 3" xfId="17312" xr:uid="{00000000-0005-0000-0000-0000FA420000}"/>
    <cellStyle name="20% - Accent1 3 2 2 2 5 8" xfId="17313" xr:uid="{00000000-0005-0000-0000-0000FB420000}"/>
    <cellStyle name="20% - Accent1 3 2 2 2 5 8 2" xfId="17314" xr:uid="{00000000-0005-0000-0000-0000FC420000}"/>
    <cellStyle name="20% - Accent1 3 2 2 2 5 8 2 2" xfId="17315" xr:uid="{00000000-0005-0000-0000-0000FD420000}"/>
    <cellStyle name="20% - Accent1 3 2 2 2 5 8 3" xfId="17316" xr:uid="{00000000-0005-0000-0000-0000FE420000}"/>
    <cellStyle name="20% - Accent1 3 2 2 2 5 9" xfId="17317" xr:uid="{00000000-0005-0000-0000-0000FF420000}"/>
    <cellStyle name="20% - Accent1 3 2 2 2 5 9 2" xfId="17318" xr:uid="{00000000-0005-0000-0000-000000430000}"/>
    <cellStyle name="20% - Accent1 3 2 2 2 6" xfId="17319" xr:uid="{00000000-0005-0000-0000-000001430000}"/>
    <cellStyle name="20% - Accent1 3 2 2 2 6 2" xfId="17320" xr:uid="{00000000-0005-0000-0000-000002430000}"/>
    <cellStyle name="20% - Accent1 3 2 2 2 6 2 2" xfId="17321" xr:uid="{00000000-0005-0000-0000-000003430000}"/>
    <cellStyle name="20% - Accent1 3 2 2 2 6 2 2 2" xfId="17322" xr:uid="{00000000-0005-0000-0000-000004430000}"/>
    <cellStyle name="20% - Accent1 3 2 2 2 6 2 2 2 2" xfId="17323" xr:uid="{00000000-0005-0000-0000-000005430000}"/>
    <cellStyle name="20% - Accent1 3 2 2 2 6 2 2 3" xfId="17324" xr:uid="{00000000-0005-0000-0000-000006430000}"/>
    <cellStyle name="20% - Accent1 3 2 2 2 6 2 3" xfId="17325" xr:uid="{00000000-0005-0000-0000-000007430000}"/>
    <cellStyle name="20% - Accent1 3 2 2 2 6 2 3 2" xfId="17326" xr:uid="{00000000-0005-0000-0000-000008430000}"/>
    <cellStyle name="20% - Accent1 3 2 2 2 6 2 4" xfId="17327" xr:uid="{00000000-0005-0000-0000-000009430000}"/>
    <cellStyle name="20% - Accent1 3 2 2 2 6 3" xfId="17328" xr:uid="{00000000-0005-0000-0000-00000A430000}"/>
    <cellStyle name="20% - Accent1 3 2 2 2 6 3 2" xfId="17329" xr:uid="{00000000-0005-0000-0000-00000B430000}"/>
    <cellStyle name="20% - Accent1 3 2 2 2 6 3 2 2" xfId="17330" xr:uid="{00000000-0005-0000-0000-00000C430000}"/>
    <cellStyle name="20% - Accent1 3 2 2 2 6 3 2 2 2" xfId="17331" xr:uid="{00000000-0005-0000-0000-00000D430000}"/>
    <cellStyle name="20% - Accent1 3 2 2 2 6 3 2 3" xfId="17332" xr:uid="{00000000-0005-0000-0000-00000E430000}"/>
    <cellStyle name="20% - Accent1 3 2 2 2 6 3 3" xfId="17333" xr:uid="{00000000-0005-0000-0000-00000F430000}"/>
    <cellStyle name="20% - Accent1 3 2 2 2 6 3 3 2" xfId="17334" xr:uid="{00000000-0005-0000-0000-000010430000}"/>
    <cellStyle name="20% - Accent1 3 2 2 2 6 3 4" xfId="17335" xr:uid="{00000000-0005-0000-0000-000011430000}"/>
    <cellStyle name="20% - Accent1 3 2 2 2 6 4" xfId="17336" xr:uid="{00000000-0005-0000-0000-000012430000}"/>
    <cellStyle name="20% - Accent1 3 2 2 2 6 4 2" xfId="17337" xr:uid="{00000000-0005-0000-0000-000013430000}"/>
    <cellStyle name="20% - Accent1 3 2 2 2 6 4 2 2" xfId="17338" xr:uid="{00000000-0005-0000-0000-000014430000}"/>
    <cellStyle name="20% - Accent1 3 2 2 2 6 4 2 2 2" xfId="17339" xr:uid="{00000000-0005-0000-0000-000015430000}"/>
    <cellStyle name="20% - Accent1 3 2 2 2 6 4 2 3" xfId="17340" xr:uid="{00000000-0005-0000-0000-000016430000}"/>
    <cellStyle name="20% - Accent1 3 2 2 2 6 4 3" xfId="17341" xr:uid="{00000000-0005-0000-0000-000017430000}"/>
    <cellStyle name="20% - Accent1 3 2 2 2 6 4 3 2" xfId="17342" xr:uid="{00000000-0005-0000-0000-000018430000}"/>
    <cellStyle name="20% - Accent1 3 2 2 2 6 4 4" xfId="17343" xr:uid="{00000000-0005-0000-0000-000019430000}"/>
    <cellStyle name="20% - Accent1 3 2 2 2 6 5" xfId="17344" xr:uid="{00000000-0005-0000-0000-00001A430000}"/>
    <cellStyle name="20% - Accent1 3 2 2 2 6 5 2" xfId="17345" xr:uid="{00000000-0005-0000-0000-00001B430000}"/>
    <cellStyle name="20% - Accent1 3 2 2 2 6 5 2 2" xfId="17346" xr:uid="{00000000-0005-0000-0000-00001C430000}"/>
    <cellStyle name="20% - Accent1 3 2 2 2 6 5 3" xfId="17347" xr:uid="{00000000-0005-0000-0000-00001D430000}"/>
    <cellStyle name="20% - Accent1 3 2 2 2 6 6" xfId="17348" xr:uid="{00000000-0005-0000-0000-00001E430000}"/>
    <cellStyle name="20% - Accent1 3 2 2 2 6 6 2" xfId="17349" xr:uid="{00000000-0005-0000-0000-00001F430000}"/>
    <cellStyle name="20% - Accent1 3 2 2 2 6 6 2 2" xfId="17350" xr:uid="{00000000-0005-0000-0000-000020430000}"/>
    <cellStyle name="20% - Accent1 3 2 2 2 6 6 3" xfId="17351" xr:uid="{00000000-0005-0000-0000-000021430000}"/>
    <cellStyle name="20% - Accent1 3 2 2 2 6 7" xfId="17352" xr:uid="{00000000-0005-0000-0000-000022430000}"/>
    <cellStyle name="20% - Accent1 3 2 2 2 6 7 2" xfId="17353" xr:uid="{00000000-0005-0000-0000-000023430000}"/>
    <cellStyle name="20% - Accent1 3 2 2 2 6 8" xfId="17354" xr:uid="{00000000-0005-0000-0000-000024430000}"/>
    <cellStyle name="20% - Accent1 3 2 2 2 6 8 2" xfId="17355" xr:uid="{00000000-0005-0000-0000-000025430000}"/>
    <cellStyle name="20% - Accent1 3 2 2 2 6 9" xfId="17356" xr:uid="{00000000-0005-0000-0000-000026430000}"/>
    <cellStyle name="20% - Accent1 3 2 2 2 7" xfId="17357" xr:uid="{00000000-0005-0000-0000-000027430000}"/>
    <cellStyle name="20% - Accent1 3 2 2 2 7 2" xfId="17358" xr:uid="{00000000-0005-0000-0000-000028430000}"/>
    <cellStyle name="20% - Accent1 3 2 2 2 7 2 2" xfId="17359" xr:uid="{00000000-0005-0000-0000-000029430000}"/>
    <cellStyle name="20% - Accent1 3 2 2 2 7 2 2 2" xfId="17360" xr:uid="{00000000-0005-0000-0000-00002A430000}"/>
    <cellStyle name="20% - Accent1 3 2 2 2 7 2 2 2 2" xfId="17361" xr:uid="{00000000-0005-0000-0000-00002B430000}"/>
    <cellStyle name="20% - Accent1 3 2 2 2 7 2 2 3" xfId="17362" xr:uid="{00000000-0005-0000-0000-00002C430000}"/>
    <cellStyle name="20% - Accent1 3 2 2 2 7 2 3" xfId="17363" xr:uid="{00000000-0005-0000-0000-00002D430000}"/>
    <cellStyle name="20% - Accent1 3 2 2 2 7 2 3 2" xfId="17364" xr:uid="{00000000-0005-0000-0000-00002E430000}"/>
    <cellStyle name="20% - Accent1 3 2 2 2 7 2 4" xfId="17365" xr:uid="{00000000-0005-0000-0000-00002F430000}"/>
    <cellStyle name="20% - Accent1 3 2 2 2 7 3" xfId="17366" xr:uid="{00000000-0005-0000-0000-000030430000}"/>
    <cellStyle name="20% - Accent1 3 2 2 2 7 3 2" xfId="17367" xr:uid="{00000000-0005-0000-0000-000031430000}"/>
    <cellStyle name="20% - Accent1 3 2 2 2 7 3 2 2" xfId="17368" xr:uid="{00000000-0005-0000-0000-000032430000}"/>
    <cellStyle name="20% - Accent1 3 2 2 2 7 3 2 2 2" xfId="17369" xr:uid="{00000000-0005-0000-0000-000033430000}"/>
    <cellStyle name="20% - Accent1 3 2 2 2 7 3 2 3" xfId="17370" xr:uid="{00000000-0005-0000-0000-000034430000}"/>
    <cellStyle name="20% - Accent1 3 2 2 2 7 3 3" xfId="17371" xr:uid="{00000000-0005-0000-0000-000035430000}"/>
    <cellStyle name="20% - Accent1 3 2 2 2 7 3 3 2" xfId="17372" xr:uid="{00000000-0005-0000-0000-000036430000}"/>
    <cellStyle name="20% - Accent1 3 2 2 2 7 3 4" xfId="17373" xr:uid="{00000000-0005-0000-0000-000037430000}"/>
    <cellStyle name="20% - Accent1 3 2 2 2 7 4" xfId="17374" xr:uid="{00000000-0005-0000-0000-000038430000}"/>
    <cellStyle name="20% - Accent1 3 2 2 2 7 4 2" xfId="17375" xr:uid="{00000000-0005-0000-0000-000039430000}"/>
    <cellStyle name="20% - Accent1 3 2 2 2 7 4 2 2" xfId="17376" xr:uid="{00000000-0005-0000-0000-00003A430000}"/>
    <cellStyle name="20% - Accent1 3 2 2 2 7 4 2 2 2" xfId="17377" xr:uid="{00000000-0005-0000-0000-00003B430000}"/>
    <cellStyle name="20% - Accent1 3 2 2 2 7 4 2 3" xfId="17378" xr:uid="{00000000-0005-0000-0000-00003C430000}"/>
    <cellStyle name="20% - Accent1 3 2 2 2 7 4 3" xfId="17379" xr:uid="{00000000-0005-0000-0000-00003D430000}"/>
    <cellStyle name="20% - Accent1 3 2 2 2 7 4 3 2" xfId="17380" xr:uid="{00000000-0005-0000-0000-00003E430000}"/>
    <cellStyle name="20% - Accent1 3 2 2 2 7 4 4" xfId="17381" xr:uid="{00000000-0005-0000-0000-00003F430000}"/>
    <cellStyle name="20% - Accent1 3 2 2 2 7 5" xfId="17382" xr:uid="{00000000-0005-0000-0000-000040430000}"/>
    <cellStyle name="20% - Accent1 3 2 2 2 7 5 2" xfId="17383" xr:uid="{00000000-0005-0000-0000-000041430000}"/>
    <cellStyle name="20% - Accent1 3 2 2 2 7 5 2 2" xfId="17384" xr:uid="{00000000-0005-0000-0000-000042430000}"/>
    <cellStyle name="20% - Accent1 3 2 2 2 7 5 3" xfId="17385" xr:uid="{00000000-0005-0000-0000-000043430000}"/>
    <cellStyle name="20% - Accent1 3 2 2 2 7 6" xfId="17386" xr:uid="{00000000-0005-0000-0000-000044430000}"/>
    <cellStyle name="20% - Accent1 3 2 2 2 7 6 2" xfId="17387" xr:uid="{00000000-0005-0000-0000-000045430000}"/>
    <cellStyle name="20% - Accent1 3 2 2 2 7 6 2 2" xfId="17388" xr:uid="{00000000-0005-0000-0000-000046430000}"/>
    <cellStyle name="20% - Accent1 3 2 2 2 7 6 3" xfId="17389" xr:uid="{00000000-0005-0000-0000-000047430000}"/>
    <cellStyle name="20% - Accent1 3 2 2 2 7 7" xfId="17390" xr:uid="{00000000-0005-0000-0000-000048430000}"/>
    <cellStyle name="20% - Accent1 3 2 2 2 7 7 2" xfId="17391" xr:uid="{00000000-0005-0000-0000-000049430000}"/>
    <cellStyle name="20% - Accent1 3 2 2 2 7 8" xfId="17392" xr:uid="{00000000-0005-0000-0000-00004A430000}"/>
    <cellStyle name="20% - Accent1 3 2 2 2 7 8 2" xfId="17393" xr:uid="{00000000-0005-0000-0000-00004B430000}"/>
    <cellStyle name="20% - Accent1 3 2 2 2 7 9" xfId="17394" xr:uid="{00000000-0005-0000-0000-00004C430000}"/>
    <cellStyle name="20% - Accent1 3 2 2 2 8" xfId="17395" xr:uid="{00000000-0005-0000-0000-00004D430000}"/>
    <cellStyle name="20% - Accent1 3 2 2 2 8 2" xfId="17396" xr:uid="{00000000-0005-0000-0000-00004E430000}"/>
    <cellStyle name="20% - Accent1 3 2 2 2 8 2 2" xfId="17397" xr:uid="{00000000-0005-0000-0000-00004F430000}"/>
    <cellStyle name="20% - Accent1 3 2 2 2 8 2 2 2" xfId="17398" xr:uid="{00000000-0005-0000-0000-000050430000}"/>
    <cellStyle name="20% - Accent1 3 2 2 2 8 2 3" xfId="17399" xr:uid="{00000000-0005-0000-0000-000051430000}"/>
    <cellStyle name="20% - Accent1 3 2 2 2 8 3" xfId="17400" xr:uid="{00000000-0005-0000-0000-000052430000}"/>
    <cellStyle name="20% - Accent1 3 2 2 2 8 3 2" xfId="17401" xr:uid="{00000000-0005-0000-0000-000053430000}"/>
    <cellStyle name="20% - Accent1 3 2 2 2 8 4" xfId="17402" xr:uid="{00000000-0005-0000-0000-000054430000}"/>
    <cellStyle name="20% - Accent1 3 2 2 2 9" xfId="17403" xr:uid="{00000000-0005-0000-0000-000055430000}"/>
    <cellStyle name="20% - Accent1 3 2 2 2 9 2" xfId="17404" xr:uid="{00000000-0005-0000-0000-000056430000}"/>
    <cellStyle name="20% - Accent1 3 2 2 2 9 2 2" xfId="17405" xr:uid="{00000000-0005-0000-0000-000057430000}"/>
    <cellStyle name="20% - Accent1 3 2 2 2 9 2 2 2" xfId="17406" xr:uid="{00000000-0005-0000-0000-000058430000}"/>
    <cellStyle name="20% - Accent1 3 2 2 2 9 2 3" xfId="17407" xr:uid="{00000000-0005-0000-0000-000059430000}"/>
    <cellStyle name="20% - Accent1 3 2 2 2 9 3" xfId="17408" xr:uid="{00000000-0005-0000-0000-00005A430000}"/>
    <cellStyle name="20% - Accent1 3 2 2 2 9 3 2" xfId="17409" xr:uid="{00000000-0005-0000-0000-00005B430000}"/>
    <cellStyle name="20% - Accent1 3 2 2 2 9 4" xfId="17410" xr:uid="{00000000-0005-0000-0000-00005C430000}"/>
    <cellStyle name="20% - Accent1 3 2 2 3" xfId="17411" xr:uid="{00000000-0005-0000-0000-00005D430000}"/>
    <cellStyle name="20% - Accent1 3 2 2 3 10" xfId="17412" xr:uid="{00000000-0005-0000-0000-00005E430000}"/>
    <cellStyle name="20% - Accent1 3 2 2 3 10 2" xfId="17413" xr:uid="{00000000-0005-0000-0000-00005F430000}"/>
    <cellStyle name="20% - Accent1 3 2 2 3 10 2 2" xfId="17414" xr:uid="{00000000-0005-0000-0000-000060430000}"/>
    <cellStyle name="20% - Accent1 3 2 2 3 10 3" xfId="17415" xr:uid="{00000000-0005-0000-0000-000061430000}"/>
    <cellStyle name="20% - Accent1 3 2 2 3 11" xfId="17416" xr:uid="{00000000-0005-0000-0000-000062430000}"/>
    <cellStyle name="20% - Accent1 3 2 2 3 11 2" xfId="17417" xr:uid="{00000000-0005-0000-0000-000063430000}"/>
    <cellStyle name="20% - Accent1 3 2 2 3 11 2 2" xfId="17418" xr:uid="{00000000-0005-0000-0000-000064430000}"/>
    <cellStyle name="20% - Accent1 3 2 2 3 11 3" xfId="17419" xr:uid="{00000000-0005-0000-0000-000065430000}"/>
    <cellStyle name="20% - Accent1 3 2 2 3 12" xfId="17420" xr:uid="{00000000-0005-0000-0000-000066430000}"/>
    <cellStyle name="20% - Accent1 3 2 2 3 12 2" xfId="17421" xr:uid="{00000000-0005-0000-0000-000067430000}"/>
    <cellStyle name="20% - Accent1 3 2 2 3 13" xfId="17422" xr:uid="{00000000-0005-0000-0000-000068430000}"/>
    <cellStyle name="20% - Accent1 3 2 2 3 13 2" xfId="17423" xr:uid="{00000000-0005-0000-0000-000069430000}"/>
    <cellStyle name="20% - Accent1 3 2 2 3 14" xfId="17424" xr:uid="{00000000-0005-0000-0000-00006A430000}"/>
    <cellStyle name="20% - Accent1 3 2 2 3 2" xfId="17425" xr:uid="{00000000-0005-0000-0000-00006B430000}"/>
    <cellStyle name="20% - Accent1 3 2 2 3 2 10" xfId="17426" xr:uid="{00000000-0005-0000-0000-00006C430000}"/>
    <cellStyle name="20% - Accent1 3 2 2 3 2 10 2" xfId="17427" xr:uid="{00000000-0005-0000-0000-00006D430000}"/>
    <cellStyle name="20% - Accent1 3 2 2 3 2 11" xfId="17428" xr:uid="{00000000-0005-0000-0000-00006E430000}"/>
    <cellStyle name="20% - Accent1 3 2 2 3 2 2" xfId="17429" xr:uid="{00000000-0005-0000-0000-00006F430000}"/>
    <cellStyle name="20% - Accent1 3 2 2 3 2 2 2" xfId="17430" xr:uid="{00000000-0005-0000-0000-000070430000}"/>
    <cellStyle name="20% - Accent1 3 2 2 3 2 2 2 2" xfId="17431" xr:uid="{00000000-0005-0000-0000-000071430000}"/>
    <cellStyle name="20% - Accent1 3 2 2 3 2 2 2 2 2" xfId="17432" xr:uid="{00000000-0005-0000-0000-000072430000}"/>
    <cellStyle name="20% - Accent1 3 2 2 3 2 2 2 2 2 2" xfId="17433" xr:uid="{00000000-0005-0000-0000-000073430000}"/>
    <cellStyle name="20% - Accent1 3 2 2 3 2 2 2 2 3" xfId="17434" xr:uid="{00000000-0005-0000-0000-000074430000}"/>
    <cellStyle name="20% - Accent1 3 2 2 3 2 2 2 3" xfId="17435" xr:uid="{00000000-0005-0000-0000-000075430000}"/>
    <cellStyle name="20% - Accent1 3 2 2 3 2 2 2 3 2" xfId="17436" xr:uid="{00000000-0005-0000-0000-000076430000}"/>
    <cellStyle name="20% - Accent1 3 2 2 3 2 2 2 4" xfId="17437" xr:uid="{00000000-0005-0000-0000-000077430000}"/>
    <cellStyle name="20% - Accent1 3 2 2 3 2 2 3" xfId="17438" xr:uid="{00000000-0005-0000-0000-000078430000}"/>
    <cellStyle name="20% - Accent1 3 2 2 3 2 2 3 2" xfId="17439" xr:uid="{00000000-0005-0000-0000-000079430000}"/>
    <cellStyle name="20% - Accent1 3 2 2 3 2 2 3 2 2" xfId="17440" xr:uid="{00000000-0005-0000-0000-00007A430000}"/>
    <cellStyle name="20% - Accent1 3 2 2 3 2 2 3 2 2 2" xfId="17441" xr:uid="{00000000-0005-0000-0000-00007B430000}"/>
    <cellStyle name="20% - Accent1 3 2 2 3 2 2 3 2 3" xfId="17442" xr:uid="{00000000-0005-0000-0000-00007C430000}"/>
    <cellStyle name="20% - Accent1 3 2 2 3 2 2 3 3" xfId="17443" xr:uid="{00000000-0005-0000-0000-00007D430000}"/>
    <cellStyle name="20% - Accent1 3 2 2 3 2 2 3 3 2" xfId="17444" xr:uid="{00000000-0005-0000-0000-00007E430000}"/>
    <cellStyle name="20% - Accent1 3 2 2 3 2 2 3 4" xfId="17445" xr:uid="{00000000-0005-0000-0000-00007F430000}"/>
    <cellStyle name="20% - Accent1 3 2 2 3 2 2 4" xfId="17446" xr:uid="{00000000-0005-0000-0000-000080430000}"/>
    <cellStyle name="20% - Accent1 3 2 2 3 2 2 4 2" xfId="17447" xr:uid="{00000000-0005-0000-0000-000081430000}"/>
    <cellStyle name="20% - Accent1 3 2 2 3 2 2 4 2 2" xfId="17448" xr:uid="{00000000-0005-0000-0000-000082430000}"/>
    <cellStyle name="20% - Accent1 3 2 2 3 2 2 4 2 2 2" xfId="17449" xr:uid="{00000000-0005-0000-0000-000083430000}"/>
    <cellStyle name="20% - Accent1 3 2 2 3 2 2 4 2 3" xfId="17450" xr:uid="{00000000-0005-0000-0000-000084430000}"/>
    <cellStyle name="20% - Accent1 3 2 2 3 2 2 4 3" xfId="17451" xr:uid="{00000000-0005-0000-0000-000085430000}"/>
    <cellStyle name="20% - Accent1 3 2 2 3 2 2 4 3 2" xfId="17452" xr:uid="{00000000-0005-0000-0000-000086430000}"/>
    <cellStyle name="20% - Accent1 3 2 2 3 2 2 4 4" xfId="17453" xr:uid="{00000000-0005-0000-0000-000087430000}"/>
    <cellStyle name="20% - Accent1 3 2 2 3 2 2 5" xfId="17454" xr:uid="{00000000-0005-0000-0000-000088430000}"/>
    <cellStyle name="20% - Accent1 3 2 2 3 2 2 5 2" xfId="17455" xr:uid="{00000000-0005-0000-0000-000089430000}"/>
    <cellStyle name="20% - Accent1 3 2 2 3 2 2 5 2 2" xfId="17456" xr:uid="{00000000-0005-0000-0000-00008A430000}"/>
    <cellStyle name="20% - Accent1 3 2 2 3 2 2 5 3" xfId="17457" xr:uid="{00000000-0005-0000-0000-00008B430000}"/>
    <cellStyle name="20% - Accent1 3 2 2 3 2 2 6" xfId="17458" xr:uid="{00000000-0005-0000-0000-00008C430000}"/>
    <cellStyle name="20% - Accent1 3 2 2 3 2 2 6 2" xfId="17459" xr:uid="{00000000-0005-0000-0000-00008D430000}"/>
    <cellStyle name="20% - Accent1 3 2 2 3 2 2 6 2 2" xfId="17460" xr:uid="{00000000-0005-0000-0000-00008E430000}"/>
    <cellStyle name="20% - Accent1 3 2 2 3 2 2 6 3" xfId="17461" xr:uid="{00000000-0005-0000-0000-00008F430000}"/>
    <cellStyle name="20% - Accent1 3 2 2 3 2 2 7" xfId="17462" xr:uid="{00000000-0005-0000-0000-000090430000}"/>
    <cellStyle name="20% - Accent1 3 2 2 3 2 2 7 2" xfId="17463" xr:uid="{00000000-0005-0000-0000-000091430000}"/>
    <cellStyle name="20% - Accent1 3 2 2 3 2 2 8" xfId="17464" xr:uid="{00000000-0005-0000-0000-000092430000}"/>
    <cellStyle name="20% - Accent1 3 2 2 3 2 2 8 2" xfId="17465" xr:uid="{00000000-0005-0000-0000-000093430000}"/>
    <cellStyle name="20% - Accent1 3 2 2 3 2 2 9" xfId="17466" xr:uid="{00000000-0005-0000-0000-000094430000}"/>
    <cellStyle name="20% - Accent1 3 2 2 3 2 3" xfId="17467" xr:uid="{00000000-0005-0000-0000-000095430000}"/>
    <cellStyle name="20% - Accent1 3 2 2 3 2 3 2" xfId="17468" xr:uid="{00000000-0005-0000-0000-000096430000}"/>
    <cellStyle name="20% - Accent1 3 2 2 3 2 3 2 2" xfId="17469" xr:uid="{00000000-0005-0000-0000-000097430000}"/>
    <cellStyle name="20% - Accent1 3 2 2 3 2 3 2 2 2" xfId="17470" xr:uid="{00000000-0005-0000-0000-000098430000}"/>
    <cellStyle name="20% - Accent1 3 2 2 3 2 3 2 2 2 2" xfId="17471" xr:uid="{00000000-0005-0000-0000-000099430000}"/>
    <cellStyle name="20% - Accent1 3 2 2 3 2 3 2 2 3" xfId="17472" xr:uid="{00000000-0005-0000-0000-00009A430000}"/>
    <cellStyle name="20% - Accent1 3 2 2 3 2 3 2 3" xfId="17473" xr:uid="{00000000-0005-0000-0000-00009B430000}"/>
    <cellStyle name="20% - Accent1 3 2 2 3 2 3 2 3 2" xfId="17474" xr:uid="{00000000-0005-0000-0000-00009C430000}"/>
    <cellStyle name="20% - Accent1 3 2 2 3 2 3 2 4" xfId="17475" xr:uid="{00000000-0005-0000-0000-00009D430000}"/>
    <cellStyle name="20% - Accent1 3 2 2 3 2 3 3" xfId="17476" xr:uid="{00000000-0005-0000-0000-00009E430000}"/>
    <cellStyle name="20% - Accent1 3 2 2 3 2 3 3 2" xfId="17477" xr:uid="{00000000-0005-0000-0000-00009F430000}"/>
    <cellStyle name="20% - Accent1 3 2 2 3 2 3 3 2 2" xfId="17478" xr:uid="{00000000-0005-0000-0000-0000A0430000}"/>
    <cellStyle name="20% - Accent1 3 2 2 3 2 3 3 2 2 2" xfId="17479" xr:uid="{00000000-0005-0000-0000-0000A1430000}"/>
    <cellStyle name="20% - Accent1 3 2 2 3 2 3 3 2 3" xfId="17480" xr:uid="{00000000-0005-0000-0000-0000A2430000}"/>
    <cellStyle name="20% - Accent1 3 2 2 3 2 3 3 3" xfId="17481" xr:uid="{00000000-0005-0000-0000-0000A3430000}"/>
    <cellStyle name="20% - Accent1 3 2 2 3 2 3 3 3 2" xfId="17482" xr:uid="{00000000-0005-0000-0000-0000A4430000}"/>
    <cellStyle name="20% - Accent1 3 2 2 3 2 3 3 4" xfId="17483" xr:uid="{00000000-0005-0000-0000-0000A5430000}"/>
    <cellStyle name="20% - Accent1 3 2 2 3 2 3 4" xfId="17484" xr:uid="{00000000-0005-0000-0000-0000A6430000}"/>
    <cellStyle name="20% - Accent1 3 2 2 3 2 3 4 2" xfId="17485" xr:uid="{00000000-0005-0000-0000-0000A7430000}"/>
    <cellStyle name="20% - Accent1 3 2 2 3 2 3 4 2 2" xfId="17486" xr:uid="{00000000-0005-0000-0000-0000A8430000}"/>
    <cellStyle name="20% - Accent1 3 2 2 3 2 3 4 2 2 2" xfId="17487" xr:uid="{00000000-0005-0000-0000-0000A9430000}"/>
    <cellStyle name="20% - Accent1 3 2 2 3 2 3 4 2 3" xfId="17488" xr:uid="{00000000-0005-0000-0000-0000AA430000}"/>
    <cellStyle name="20% - Accent1 3 2 2 3 2 3 4 3" xfId="17489" xr:uid="{00000000-0005-0000-0000-0000AB430000}"/>
    <cellStyle name="20% - Accent1 3 2 2 3 2 3 4 3 2" xfId="17490" xr:uid="{00000000-0005-0000-0000-0000AC430000}"/>
    <cellStyle name="20% - Accent1 3 2 2 3 2 3 4 4" xfId="17491" xr:uid="{00000000-0005-0000-0000-0000AD430000}"/>
    <cellStyle name="20% - Accent1 3 2 2 3 2 3 5" xfId="17492" xr:uid="{00000000-0005-0000-0000-0000AE430000}"/>
    <cellStyle name="20% - Accent1 3 2 2 3 2 3 5 2" xfId="17493" xr:uid="{00000000-0005-0000-0000-0000AF430000}"/>
    <cellStyle name="20% - Accent1 3 2 2 3 2 3 5 2 2" xfId="17494" xr:uid="{00000000-0005-0000-0000-0000B0430000}"/>
    <cellStyle name="20% - Accent1 3 2 2 3 2 3 5 3" xfId="17495" xr:uid="{00000000-0005-0000-0000-0000B1430000}"/>
    <cellStyle name="20% - Accent1 3 2 2 3 2 3 6" xfId="17496" xr:uid="{00000000-0005-0000-0000-0000B2430000}"/>
    <cellStyle name="20% - Accent1 3 2 2 3 2 3 6 2" xfId="17497" xr:uid="{00000000-0005-0000-0000-0000B3430000}"/>
    <cellStyle name="20% - Accent1 3 2 2 3 2 3 6 2 2" xfId="17498" xr:uid="{00000000-0005-0000-0000-0000B4430000}"/>
    <cellStyle name="20% - Accent1 3 2 2 3 2 3 6 3" xfId="17499" xr:uid="{00000000-0005-0000-0000-0000B5430000}"/>
    <cellStyle name="20% - Accent1 3 2 2 3 2 3 7" xfId="17500" xr:uid="{00000000-0005-0000-0000-0000B6430000}"/>
    <cellStyle name="20% - Accent1 3 2 2 3 2 3 7 2" xfId="17501" xr:uid="{00000000-0005-0000-0000-0000B7430000}"/>
    <cellStyle name="20% - Accent1 3 2 2 3 2 3 8" xfId="17502" xr:uid="{00000000-0005-0000-0000-0000B8430000}"/>
    <cellStyle name="20% - Accent1 3 2 2 3 2 3 8 2" xfId="17503" xr:uid="{00000000-0005-0000-0000-0000B9430000}"/>
    <cellStyle name="20% - Accent1 3 2 2 3 2 3 9" xfId="17504" xr:uid="{00000000-0005-0000-0000-0000BA430000}"/>
    <cellStyle name="20% - Accent1 3 2 2 3 2 4" xfId="17505" xr:uid="{00000000-0005-0000-0000-0000BB430000}"/>
    <cellStyle name="20% - Accent1 3 2 2 3 2 4 2" xfId="17506" xr:uid="{00000000-0005-0000-0000-0000BC430000}"/>
    <cellStyle name="20% - Accent1 3 2 2 3 2 4 2 2" xfId="17507" xr:uid="{00000000-0005-0000-0000-0000BD430000}"/>
    <cellStyle name="20% - Accent1 3 2 2 3 2 4 2 2 2" xfId="17508" xr:uid="{00000000-0005-0000-0000-0000BE430000}"/>
    <cellStyle name="20% - Accent1 3 2 2 3 2 4 2 3" xfId="17509" xr:uid="{00000000-0005-0000-0000-0000BF430000}"/>
    <cellStyle name="20% - Accent1 3 2 2 3 2 4 3" xfId="17510" xr:uid="{00000000-0005-0000-0000-0000C0430000}"/>
    <cellStyle name="20% - Accent1 3 2 2 3 2 4 3 2" xfId="17511" xr:uid="{00000000-0005-0000-0000-0000C1430000}"/>
    <cellStyle name="20% - Accent1 3 2 2 3 2 4 4" xfId="17512" xr:uid="{00000000-0005-0000-0000-0000C2430000}"/>
    <cellStyle name="20% - Accent1 3 2 2 3 2 5" xfId="17513" xr:uid="{00000000-0005-0000-0000-0000C3430000}"/>
    <cellStyle name="20% - Accent1 3 2 2 3 2 5 2" xfId="17514" xr:uid="{00000000-0005-0000-0000-0000C4430000}"/>
    <cellStyle name="20% - Accent1 3 2 2 3 2 5 2 2" xfId="17515" xr:uid="{00000000-0005-0000-0000-0000C5430000}"/>
    <cellStyle name="20% - Accent1 3 2 2 3 2 5 2 2 2" xfId="17516" xr:uid="{00000000-0005-0000-0000-0000C6430000}"/>
    <cellStyle name="20% - Accent1 3 2 2 3 2 5 2 3" xfId="17517" xr:uid="{00000000-0005-0000-0000-0000C7430000}"/>
    <cellStyle name="20% - Accent1 3 2 2 3 2 5 3" xfId="17518" xr:uid="{00000000-0005-0000-0000-0000C8430000}"/>
    <cellStyle name="20% - Accent1 3 2 2 3 2 5 3 2" xfId="17519" xr:uid="{00000000-0005-0000-0000-0000C9430000}"/>
    <cellStyle name="20% - Accent1 3 2 2 3 2 5 4" xfId="17520" xr:uid="{00000000-0005-0000-0000-0000CA430000}"/>
    <cellStyle name="20% - Accent1 3 2 2 3 2 6" xfId="17521" xr:uid="{00000000-0005-0000-0000-0000CB430000}"/>
    <cellStyle name="20% - Accent1 3 2 2 3 2 6 2" xfId="17522" xr:uid="{00000000-0005-0000-0000-0000CC430000}"/>
    <cellStyle name="20% - Accent1 3 2 2 3 2 6 2 2" xfId="17523" xr:uid="{00000000-0005-0000-0000-0000CD430000}"/>
    <cellStyle name="20% - Accent1 3 2 2 3 2 6 2 2 2" xfId="17524" xr:uid="{00000000-0005-0000-0000-0000CE430000}"/>
    <cellStyle name="20% - Accent1 3 2 2 3 2 6 2 3" xfId="17525" xr:uid="{00000000-0005-0000-0000-0000CF430000}"/>
    <cellStyle name="20% - Accent1 3 2 2 3 2 6 3" xfId="17526" xr:uid="{00000000-0005-0000-0000-0000D0430000}"/>
    <cellStyle name="20% - Accent1 3 2 2 3 2 6 3 2" xfId="17527" xr:uid="{00000000-0005-0000-0000-0000D1430000}"/>
    <cellStyle name="20% - Accent1 3 2 2 3 2 6 4" xfId="17528" xr:uid="{00000000-0005-0000-0000-0000D2430000}"/>
    <cellStyle name="20% - Accent1 3 2 2 3 2 7" xfId="17529" xr:uid="{00000000-0005-0000-0000-0000D3430000}"/>
    <cellStyle name="20% - Accent1 3 2 2 3 2 7 2" xfId="17530" xr:uid="{00000000-0005-0000-0000-0000D4430000}"/>
    <cellStyle name="20% - Accent1 3 2 2 3 2 7 2 2" xfId="17531" xr:uid="{00000000-0005-0000-0000-0000D5430000}"/>
    <cellStyle name="20% - Accent1 3 2 2 3 2 7 3" xfId="17532" xr:uid="{00000000-0005-0000-0000-0000D6430000}"/>
    <cellStyle name="20% - Accent1 3 2 2 3 2 8" xfId="17533" xr:uid="{00000000-0005-0000-0000-0000D7430000}"/>
    <cellStyle name="20% - Accent1 3 2 2 3 2 8 2" xfId="17534" xr:uid="{00000000-0005-0000-0000-0000D8430000}"/>
    <cellStyle name="20% - Accent1 3 2 2 3 2 8 2 2" xfId="17535" xr:uid="{00000000-0005-0000-0000-0000D9430000}"/>
    <cellStyle name="20% - Accent1 3 2 2 3 2 8 3" xfId="17536" xr:uid="{00000000-0005-0000-0000-0000DA430000}"/>
    <cellStyle name="20% - Accent1 3 2 2 3 2 9" xfId="17537" xr:uid="{00000000-0005-0000-0000-0000DB430000}"/>
    <cellStyle name="20% - Accent1 3 2 2 3 2 9 2" xfId="17538" xr:uid="{00000000-0005-0000-0000-0000DC430000}"/>
    <cellStyle name="20% - Accent1 3 2 2 3 3" xfId="17539" xr:uid="{00000000-0005-0000-0000-0000DD430000}"/>
    <cellStyle name="20% - Accent1 3 2 2 3 3 10" xfId="17540" xr:uid="{00000000-0005-0000-0000-0000DE430000}"/>
    <cellStyle name="20% - Accent1 3 2 2 3 3 10 2" xfId="17541" xr:uid="{00000000-0005-0000-0000-0000DF430000}"/>
    <cellStyle name="20% - Accent1 3 2 2 3 3 11" xfId="17542" xr:uid="{00000000-0005-0000-0000-0000E0430000}"/>
    <cellStyle name="20% - Accent1 3 2 2 3 3 2" xfId="17543" xr:uid="{00000000-0005-0000-0000-0000E1430000}"/>
    <cellStyle name="20% - Accent1 3 2 2 3 3 2 2" xfId="17544" xr:uid="{00000000-0005-0000-0000-0000E2430000}"/>
    <cellStyle name="20% - Accent1 3 2 2 3 3 2 2 2" xfId="17545" xr:uid="{00000000-0005-0000-0000-0000E3430000}"/>
    <cellStyle name="20% - Accent1 3 2 2 3 3 2 2 2 2" xfId="17546" xr:uid="{00000000-0005-0000-0000-0000E4430000}"/>
    <cellStyle name="20% - Accent1 3 2 2 3 3 2 2 2 2 2" xfId="17547" xr:uid="{00000000-0005-0000-0000-0000E5430000}"/>
    <cellStyle name="20% - Accent1 3 2 2 3 3 2 2 2 3" xfId="17548" xr:uid="{00000000-0005-0000-0000-0000E6430000}"/>
    <cellStyle name="20% - Accent1 3 2 2 3 3 2 2 3" xfId="17549" xr:uid="{00000000-0005-0000-0000-0000E7430000}"/>
    <cellStyle name="20% - Accent1 3 2 2 3 3 2 2 3 2" xfId="17550" xr:uid="{00000000-0005-0000-0000-0000E8430000}"/>
    <cellStyle name="20% - Accent1 3 2 2 3 3 2 2 4" xfId="17551" xr:uid="{00000000-0005-0000-0000-0000E9430000}"/>
    <cellStyle name="20% - Accent1 3 2 2 3 3 2 3" xfId="17552" xr:uid="{00000000-0005-0000-0000-0000EA430000}"/>
    <cellStyle name="20% - Accent1 3 2 2 3 3 2 3 2" xfId="17553" xr:uid="{00000000-0005-0000-0000-0000EB430000}"/>
    <cellStyle name="20% - Accent1 3 2 2 3 3 2 3 2 2" xfId="17554" xr:uid="{00000000-0005-0000-0000-0000EC430000}"/>
    <cellStyle name="20% - Accent1 3 2 2 3 3 2 3 2 2 2" xfId="17555" xr:uid="{00000000-0005-0000-0000-0000ED430000}"/>
    <cellStyle name="20% - Accent1 3 2 2 3 3 2 3 2 3" xfId="17556" xr:uid="{00000000-0005-0000-0000-0000EE430000}"/>
    <cellStyle name="20% - Accent1 3 2 2 3 3 2 3 3" xfId="17557" xr:uid="{00000000-0005-0000-0000-0000EF430000}"/>
    <cellStyle name="20% - Accent1 3 2 2 3 3 2 3 3 2" xfId="17558" xr:uid="{00000000-0005-0000-0000-0000F0430000}"/>
    <cellStyle name="20% - Accent1 3 2 2 3 3 2 3 4" xfId="17559" xr:uid="{00000000-0005-0000-0000-0000F1430000}"/>
    <cellStyle name="20% - Accent1 3 2 2 3 3 2 4" xfId="17560" xr:uid="{00000000-0005-0000-0000-0000F2430000}"/>
    <cellStyle name="20% - Accent1 3 2 2 3 3 2 4 2" xfId="17561" xr:uid="{00000000-0005-0000-0000-0000F3430000}"/>
    <cellStyle name="20% - Accent1 3 2 2 3 3 2 4 2 2" xfId="17562" xr:uid="{00000000-0005-0000-0000-0000F4430000}"/>
    <cellStyle name="20% - Accent1 3 2 2 3 3 2 4 2 2 2" xfId="17563" xr:uid="{00000000-0005-0000-0000-0000F5430000}"/>
    <cellStyle name="20% - Accent1 3 2 2 3 3 2 4 2 3" xfId="17564" xr:uid="{00000000-0005-0000-0000-0000F6430000}"/>
    <cellStyle name="20% - Accent1 3 2 2 3 3 2 4 3" xfId="17565" xr:uid="{00000000-0005-0000-0000-0000F7430000}"/>
    <cellStyle name="20% - Accent1 3 2 2 3 3 2 4 3 2" xfId="17566" xr:uid="{00000000-0005-0000-0000-0000F8430000}"/>
    <cellStyle name="20% - Accent1 3 2 2 3 3 2 4 4" xfId="17567" xr:uid="{00000000-0005-0000-0000-0000F9430000}"/>
    <cellStyle name="20% - Accent1 3 2 2 3 3 2 5" xfId="17568" xr:uid="{00000000-0005-0000-0000-0000FA430000}"/>
    <cellStyle name="20% - Accent1 3 2 2 3 3 2 5 2" xfId="17569" xr:uid="{00000000-0005-0000-0000-0000FB430000}"/>
    <cellStyle name="20% - Accent1 3 2 2 3 3 2 5 2 2" xfId="17570" xr:uid="{00000000-0005-0000-0000-0000FC430000}"/>
    <cellStyle name="20% - Accent1 3 2 2 3 3 2 5 3" xfId="17571" xr:uid="{00000000-0005-0000-0000-0000FD430000}"/>
    <cellStyle name="20% - Accent1 3 2 2 3 3 2 6" xfId="17572" xr:uid="{00000000-0005-0000-0000-0000FE430000}"/>
    <cellStyle name="20% - Accent1 3 2 2 3 3 2 6 2" xfId="17573" xr:uid="{00000000-0005-0000-0000-0000FF430000}"/>
    <cellStyle name="20% - Accent1 3 2 2 3 3 2 6 2 2" xfId="17574" xr:uid="{00000000-0005-0000-0000-000000440000}"/>
    <cellStyle name="20% - Accent1 3 2 2 3 3 2 6 3" xfId="17575" xr:uid="{00000000-0005-0000-0000-000001440000}"/>
    <cellStyle name="20% - Accent1 3 2 2 3 3 2 7" xfId="17576" xr:uid="{00000000-0005-0000-0000-000002440000}"/>
    <cellStyle name="20% - Accent1 3 2 2 3 3 2 7 2" xfId="17577" xr:uid="{00000000-0005-0000-0000-000003440000}"/>
    <cellStyle name="20% - Accent1 3 2 2 3 3 2 8" xfId="17578" xr:uid="{00000000-0005-0000-0000-000004440000}"/>
    <cellStyle name="20% - Accent1 3 2 2 3 3 2 8 2" xfId="17579" xr:uid="{00000000-0005-0000-0000-000005440000}"/>
    <cellStyle name="20% - Accent1 3 2 2 3 3 2 9" xfId="17580" xr:uid="{00000000-0005-0000-0000-000006440000}"/>
    <cellStyle name="20% - Accent1 3 2 2 3 3 3" xfId="17581" xr:uid="{00000000-0005-0000-0000-000007440000}"/>
    <cellStyle name="20% - Accent1 3 2 2 3 3 3 2" xfId="17582" xr:uid="{00000000-0005-0000-0000-000008440000}"/>
    <cellStyle name="20% - Accent1 3 2 2 3 3 3 2 2" xfId="17583" xr:uid="{00000000-0005-0000-0000-000009440000}"/>
    <cellStyle name="20% - Accent1 3 2 2 3 3 3 2 2 2" xfId="17584" xr:uid="{00000000-0005-0000-0000-00000A440000}"/>
    <cellStyle name="20% - Accent1 3 2 2 3 3 3 2 2 2 2" xfId="17585" xr:uid="{00000000-0005-0000-0000-00000B440000}"/>
    <cellStyle name="20% - Accent1 3 2 2 3 3 3 2 2 3" xfId="17586" xr:uid="{00000000-0005-0000-0000-00000C440000}"/>
    <cellStyle name="20% - Accent1 3 2 2 3 3 3 2 3" xfId="17587" xr:uid="{00000000-0005-0000-0000-00000D440000}"/>
    <cellStyle name="20% - Accent1 3 2 2 3 3 3 2 3 2" xfId="17588" xr:uid="{00000000-0005-0000-0000-00000E440000}"/>
    <cellStyle name="20% - Accent1 3 2 2 3 3 3 2 4" xfId="17589" xr:uid="{00000000-0005-0000-0000-00000F440000}"/>
    <cellStyle name="20% - Accent1 3 2 2 3 3 3 3" xfId="17590" xr:uid="{00000000-0005-0000-0000-000010440000}"/>
    <cellStyle name="20% - Accent1 3 2 2 3 3 3 3 2" xfId="17591" xr:uid="{00000000-0005-0000-0000-000011440000}"/>
    <cellStyle name="20% - Accent1 3 2 2 3 3 3 3 2 2" xfId="17592" xr:uid="{00000000-0005-0000-0000-000012440000}"/>
    <cellStyle name="20% - Accent1 3 2 2 3 3 3 3 2 2 2" xfId="17593" xr:uid="{00000000-0005-0000-0000-000013440000}"/>
    <cellStyle name="20% - Accent1 3 2 2 3 3 3 3 2 3" xfId="17594" xr:uid="{00000000-0005-0000-0000-000014440000}"/>
    <cellStyle name="20% - Accent1 3 2 2 3 3 3 3 3" xfId="17595" xr:uid="{00000000-0005-0000-0000-000015440000}"/>
    <cellStyle name="20% - Accent1 3 2 2 3 3 3 3 3 2" xfId="17596" xr:uid="{00000000-0005-0000-0000-000016440000}"/>
    <cellStyle name="20% - Accent1 3 2 2 3 3 3 3 4" xfId="17597" xr:uid="{00000000-0005-0000-0000-000017440000}"/>
    <cellStyle name="20% - Accent1 3 2 2 3 3 3 4" xfId="17598" xr:uid="{00000000-0005-0000-0000-000018440000}"/>
    <cellStyle name="20% - Accent1 3 2 2 3 3 3 4 2" xfId="17599" xr:uid="{00000000-0005-0000-0000-000019440000}"/>
    <cellStyle name="20% - Accent1 3 2 2 3 3 3 4 2 2" xfId="17600" xr:uid="{00000000-0005-0000-0000-00001A440000}"/>
    <cellStyle name="20% - Accent1 3 2 2 3 3 3 4 2 2 2" xfId="17601" xr:uid="{00000000-0005-0000-0000-00001B440000}"/>
    <cellStyle name="20% - Accent1 3 2 2 3 3 3 4 2 3" xfId="17602" xr:uid="{00000000-0005-0000-0000-00001C440000}"/>
    <cellStyle name="20% - Accent1 3 2 2 3 3 3 4 3" xfId="17603" xr:uid="{00000000-0005-0000-0000-00001D440000}"/>
    <cellStyle name="20% - Accent1 3 2 2 3 3 3 4 3 2" xfId="17604" xr:uid="{00000000-0005-0000-0000-00001E440000}"/>
    <cellStyle name="20% - Accent1 3 2 2 3 3 3 4 4" xfId="17605" xr:uid="{00000000-0005-0000-0000-00001F440000}"/>
    <cellStyle name="20% - Accent1 3 2 2 3 3 3 5" xfId="17606" xr:uid="{00000000-0005-0000-0000-000020440000}"/>
    <cellStyle name="20% - Accent1 3 2 2 3 3 3 5 2" xfId="17607" xr:uid="{00000000-0005-0000-0000-000021440000}"/>
    <cellStyle name="20% - Accent1 3 2 2 3 3 3 5 2 2" xfId="17608" xr:uid="{00000000-0005-0000-0000-000022440000}"/>
    <cellStyle name="20% - Accent1 3 2 2 3 3 3 5 3" xfId="17609" xr:uid="{00000000-0005-0000-0000-000023440000}"/>
    <cellStyle name="20% - Accent1 3 2 2 3 3 3 6" xfId="17610" xr:uid="{00000000-0005-0000-0000-000024440000}"/>
    <cellStyle name="20% - Accent1 3 2 2 3 3 3 6 2" xfId="17611" xr:uid="{00000000-0005-0000-0000-000025440000}"/>
    <cellStyle name="20% - Accent1 3 2 2 3 3 3 6 2 2" xfId="17612" xr:uid="{00000000-0005-0000-0000-000026440000}"/>
    <cellStyle name="20% - Accent1 3 2 2 3 3 3 6 3" xfId="17613" xr:uid="{00000000-0005-0000-0000-000027440000}"/>
    <cellStyle name="20% - Accent1 3 2 2 3 3 3 7" xfId="17614" xr:uid="{00000000-0005-0000-0000-000028440000}"/>
    <cellStyle name="20% - Accent1 3 2 2 3 3 3 7 2" xfId="17615" xr:uid="{00000000-0005-0000-0000-000029440000}"/>
    <cellStyle name="20% - Accent1 3 2 2 3 3 3 8" xfId="17616" xr:uid="{00000000-0005-0000-0000-00002A440000}"/>
    <cellStyle name="20% - Accent1 3 2 2 3 3 3 8 2" xfId="17617" xr:uid="{00000000-0005-0000-0000-00002B440000}"/>
    <cellStyle name="20% - Accent1 3 2 2 3 3 3 9" xfId="17618" xr:uid="{00000000-0005-0000-0000-00002C440000}"/>
    <cellStyle name="20% - Accent1 3 2 2 3 3 4" xfId="17619" xr:uid="{00000000-0005-0000-0000-00002D440000}"/>
    <cellStyle name="20% - Accent1 3 2 2 3 3 4 2" xfId="17620" xr:uid="{00000000-0005-0000-0000-00002E440000}"/>
    <cellStyle name="20% - Accent1 3 2 2 3 3 4 2 2" xfId="17621" xr:uid="{00000000-0005-0000-0000-00002F440000}"/>
    <cellStyle name="20% - Accent1 3 2 2 3 3 4 2 2 2" xfId="17622" xr:uid="{00000000-0005-0000-0000-000030440000}"/>
    <cellStyle name="20% - Accent1 3 2 2 3 3 4 2 3" xfId="17623" xr:uid="{00000000-0005-0000-0000-000031440000}"/>
    <cellStyle name="20% - Accent1 3 2 2 3 3 4 3" xfId="17624" xr:uid="{00000000-0005-0000-0000-000032440000}"/>
    <cellStyle name="20% - Accent1 3 2 2 3 3 4 3 2" xfId="17625" xr:uid="{00000000-0005-0000-0000-000033440000}"/>
    <cellStyle name="20% - Accent1 3 2 2 3 3 4 4" xfId="17626" xr:uid="{00000000-0005-0000-0000-000034440000}"/>
    <cellStyle name="20% - Accent1 3 2 2 3 3 5" xfId="17627" xr:uid="{00000000-0005-0000-0000-000035440000}"/>
    <cellStyle name="20% - Accent1 3 2 2 3 3 5 2" xfId="17628" xr:uid="{00000000-0005-0000-0000-000036440000}"/>
    <cellStyle name="20% - Accent1 3 2 2 3 3 5 2 2" xfId="17629" xr:uid="{00000000-0005-0000-0000-000037440000}"/>
    <cellStyle name="20% - Accent1 3 2 2 3 3 5 2 2 2" xfId="17630" xr:uid="{00000000-0005-0000-0000-000038440000}"/>
    <cellStyle name="20% - Accent1 3 2 2 3 3 5 2 3" xfId="17631" xr:uid="{00000000-0005-0000-0000-000039440000}"/>
    <cellStyle name="20% - Accent1 3 2 2 3 3 5 3" xfId="17632" xr:uid="{00000000-0005-0000-0000-00003A440000}"/>
    <cellStyle name="20% - Accent1 3 2 2 3 3 5 3 2" xfId="17633" xr:uid="{00000000-0005-0000-0000-00003B440000}"/>
    <cellStyle name="20% - Accent1 3 2 2 3 3 5 4" xfId="17634" xr:uid="{00000000-0005-0000-0000-00003C440000}"/>
    <cellStyle name="20% - Accent1 3 2 2 3 3 6" xfId="17635" xr:uid="{00000000-0005-0000-0000-00003D440000}"/>
    <cellStyle name="20% - Accent1 3 2 2 3 3 6 2" xfId="17636" xr:uid="{00000000-0005-0000-0000-00003E440000}"/>
    <cellStyle name="20% - Accent1 3 2 2 3 3 6 2 2" xfId="17637" xr:uid="{00000000-0005-0000-0000-00003F440000}"/>
    <cellStyle name="20% - Accent1 3 2 2 3 3 6 2 2 2" xfId="17638" xr:uid="{00000000-0005-0000-0000-000040440000}"/>
    <cellStyle name="20% - Accent1 3 2 2 3 3 6 2 3" xfId="17639" xr:uid="{00000000-0005-0000-0000-000041440000}"/>
    <cellStyle name="20% - Accent1 3 2 2 3 3 6 3" xfId="17640" xr:uid="{00000000-0005-0000-0000-000042440000}"/>
    <cellStyle name="20% - Accent1 3 2 2 3 3 6 3 2" xfId="17641" xr:uid="{00000000-0005-0000-0000-000043440000}"/>
    <cellStyle name="20% - Accent1 3 2 2 3 3 6 4" xfId="17642" xr:uid="{00000000-0005-0000-0000-000044440000}"/>
    <cellStyle name="20% - Accent1 3 2 2 3 3 7" xfId="17643" xr:uid="{00000000-0005-0000-0000-000045440000}"/>
    <cellStyle name="20% - Accent1 3 2 2 3 3 7 2" xfId="17644" xr:uid="{00000000-0005-0000-0000-000046440000}"/>
    <cellStyle name="20% - Accent1 3 2 2 3 3 7 2 2" xfId="17645" xr:uid="{00000000-0005-0000-0000-000047440000}"/>
    <cellStyle name="20% - Accent1 3 2 2 3 3 7 3" xfId="17646" xr:uid="{00000000-0005-0000-0000-000048440000}"/>
    <cellStyle name="20% - Accent1 3 2 2 3 3 8" xfId="17647" xr:uid="{00000000-0005-0000-0000-000049440000}"/>
    <cellStyle name="20% - Accent1 3 2 2 3 3 8 2" xfId="17648" xr:uid="{00000000-0005-0000-0000-00004A440000}"/>
    <cellStyle name="20% - Accent1 3 2 2 3 3 8 2 2" xfId="17649" xr:uid="{00000000-0005-0000-0000-00004B440000}"/>
    <cellStyle name="20% - Accent1 3 2 2 3 3 8 3" xfId="17650" xr:uid="{00000000-0005-0000-0000-00004C440000}"/>
    <cellStyle name="20% - Accent1 3 2 2 3 3 9" xfId="17651" xr:uid="{00000000-0005-0000-0000-00004D440000}"/>
    <cellStyle name="20% - Accent1 3 2 2 3 3 9 2" xfId="17652" xr:uid="{00000000-0005-0000-0000-00004E440000}"/>
    <cellStyle name="20% - Accent1 3 2 2 3 4" xfId="17653" xr:uid="{00000000-0005-0000-0000-00004F440000}"/>
    <cellStyle name="20% - Accent1 3 2 2 3 4 10" xfId="17654" xr:uid="{00000000-0005-0000-0000-000050440000}"/>
    <cellStyle name="20% - Accent1 3 2 2 3 4 10 2" xfId="17655" xr:uid="{00000000-0005-0000-0000-000051440000}"/>
    <cellStyle name="20% - Accent1 3 2 2 3 4 11" xfId="17656" xr:uid="{00000000-0005-0000-0000-000052440000}"/>
    <cellStyle name="20% - Accent1 3 2 2 3 4 2" xfId="17657" xr:uid="{00000000-0005-0000-0000-000053440000}"/>
    <cellStyle name="20% - Accent1 3 2 2 3 4 2 2" xfId="17658" xr:uid="{00000000-0005-0000-0000-000054440000}"/>
    <cellStyle name="20% - Accent1 3 2 2 3 4 2 2 2" xfId="17659" xr:uid="{00000000-0005-0000-0000-000055440000}"/>
    <cellStyle name="20% - Accent1 3 2 2 3 4 2 2 2 2" xfId="17660" xr:uid="{00000000-0005-0000-0000-000056440000}"/>
    <cellStyle name="20% - Accent1 3 2 2 3 4 2 2 2 2 2" xfId="17661" xr:uid="{00000000-0005-0000-0000-000057440000}"/>
    <cellStyle name="20% - Accent1 3 2 2 3 4 2 2 2 3" xfId="17662" xr:uid="{00000000-0005-0000-0000-000058440000}"/>
    <cellStyle name="20% - Accent1 3 2 2 3 4 2 2 3" xfId="17663" xr:uid="{00000000-0005-0000-0000-000059440000}"/>
    <cellStyle name="20% - Accent1 3 2 2 3 4 2 2 3 2" xfId="17664" xr:uid="{00000000-0005-0000-0000-00005A440000}"/>
    <cellStyle name="20% - Accent1 3 2 2 3 4 2 2 4" xfId="17665" xr:uid="{00000000-0005-0000-0000-00005B440000}"/>
    <cellStyle name="20% - Accent1 3 2 2 3 4 2 3" xfId="17666" xr:uid="{00000000-0005-0000-0000-00005C440000}"/>
    <cellStyle name="20% - Accent1 3 2 2 3 4 2 3 2" xfId="17667" xr:uid="{00000000-0005-0000-0000-00005D440000}"/>
    <cellStyle name="20% - Accent1 3 2 2 3 4 2 3 2 2" xfId="17668" xr:uid="{00000000-0005-0000-0000-00005E440000}"/>
    <cellStyle name="20% - Accent1 3 2 2 3 4 2 3 2 2 2" xfId="17669" xr:uid="{00000000-0005-0000-0000-00005F440000}"/>
    <cellStyle name="20% - Accent1 3 2 2 3 4 2 3 2 3" xfId="17670" xr:uid="{00000000-0005-0000-0000-000060440000}"/>
    <cellStyle name="20% - Accent1 3 2 2 3 4 2 3 3" xfId="17671" xr:uid="{00000000-0005-0000-0000-000061440000}"/>
    <cellStyle name="20% - Accent1 3 2 2 3 4 2 3 3 2" xfId="17672" xr:uid="{00000000-0005-0000-0000-000062440000}"/>
    <cellStyle name="20% - Accent1 3 2 2 3 4 2 3 4" xfId="17673" xr:uid="{00000000-0005-0000-0000-000063440000}"/>
    <cellStyle name="20% - Accent1 3 2 2 3 4 2 4" xfId="17674" xr:uid="{00000000-0005-0000-0000-000064440000}"/>
    <cellStyle name="20% - Accent1 3 2 2 3 4 2 4 2" xfId="17675" xr:uid="{00000000-0005-0000-0000-000065440000}"/>
    <cellStyle name="20% - Accent1 3 2 2 3 4 2 4 2 2" xfId="17676" xr:uid="{00000000-0005-0000-0000-000066440000}"/>
    <cellStyle name="20% - Accent1 3 2 2 3 4 2 4 2 2 2" xfId="17677" xr:uid="{00000000-0005-0000-0000-000067440000}"/>
    <cellStyle name="20% - Accent1 3 2 2 3 4 2 4 2 3" xfId="17678" xr:uid="{00000000-0005-0000-0000-000068440000}"/>
    <cellStyle name="20% - Accent1 3 2 2 3 4 2 4 3" xfId="17679" xr:uid="{00000000-0005-0000-0000-000069440000}"/>
    <cellStyle name="20% - Accent1 3 2 2 3 4 2 4 3 2" xfId="17680" xr:uid="{00000000-0005-0000-0000-00006A440000}"/>
    <cellStyle name="20% - Accent1 3 2 2 3 4 2 4 4" xfId="17681" xr:uid="{00000000-0005-0000-0000-00006B440000}"/>
    <cellStyle name="20% - Accent1 3 2 2 3 4 2 5" xfId="17682" xr:uid="{00000000-0005-0000-0000-00006C440000}"/>
    <cellStyle name="20% - Accent1 3 2 2 3 4 2 5 2" xfId="17683" xr:uid="{00000000-0005-0000-0000-00006D440000}"/>
    <cellStyle name="20% - Accent1 3 2 2 3 4 2 5 2 2" xfId="17684" xr:uid="{00000000-0005-0000-0000-00006E440000}"/>
    <cellStyle name="20% - Accent1 3 2 2 3 4 2 5 3" xfId="17685" xr:uid="{00000000-0005-0000-0000-00006F440000}"/>
    <cellStyle name="20% - Accent1 3 2 2 3 4 2 6" xfId="17686" xr:uid="{00000000-0005-0000-0000-000070440000}"/>
    <cellStyle name="20% - Accent1 3 2 2 3 4 2 6 2" xfId="17687" xr:uid="{00000000-0005-0000-0000-000071440000}"/>
    <cellStyle name="20% - Accent1 3 2 2 3 4 2 6 2 2" xfId="17688" xr:uid="{00000000-0005-0000-0000-000072440000}"/>
    <cellStyle name="20% - Accent1 3 2 2 3 4 2 6 3" xfId="17689" xr:uid="{00000000-0005-0000-0000-000073440000}"/>
    <cellStyle name="20% - Accent1 3 2 2 3 4 2 7" xfId="17690" xr:uid="{00000000-0005-0000-0000-000074440000}"/>
    <cellStyle name="20% - Accent1 3 2 2 3 4 2 7 2" xfId="17691" xr:uid="{00000000-0005-0000-0000-000075440000}"/>
    <cellStyle name="20% - Accent1 3 2 2 3 4 2 8" xfId="17692" xr:uid="{00000000-0005-0000-0000-000076440000}"/>
    <cellStyle name="20% - Accent1 3 2 2 3 4 2 8 2" xfId="17693" xr:uid="{00000000-0005-0000-0000-000077440000}"/>
    <cellStyle name="20% - Accent1 3 2 2 3 4 2 9" xfId="17694" xr:uid="{00000000-0005-0000-0000-000078440000}"/>
    <cellStyle name="20% - Accent1 3 2 2 3 4 3" xfId="17695" xr:uid="{00000000-0005-0000-0000-000079440000}"/>
    <cellStyle name="20% - Accent1 3 2 2 3 4 3 2" xfId="17696" xr:uid="{00000000-0005-0000-0000-00007A440000}"/>
    <cellStyle name="20% - Accent1 3 2 2 3 4 3 2 2" xfId="17697" xr:uid="{00000000-0005-0000-0000-00007B440000}"/>
    <cellStyle name="20% - Accent1 3 2 2 3 4 3 2 2 2" xfId="17698" xr:uid="{00000000-0005-0000-0000-00007C440000}"/>
    <cellStyle name="20% - Accent1 3 2 2 3 4 3 2 2 2 2" xfId="17699" xr:uid="{00000000-0005-0000-0000-00007D440000}"/>
    <cellStyle name="20% - Accent1 3 2 2 3 4 3 2 2 3" xfId="17700" xr:uid="{00000000-0005-0000-0000-00007E440000}"/>
    <cellStyle name="20% - Accent1 3 2 2 3 4 3 2 3" xfId="17701" xr:uid="{00000000-0005-0000-0000-00007F440000}"/>
    <cellStyle name="20% - Accent1 3 2 2 3 4 3 2 3 2" xfId="17702" xr:uid="{00000000-0005-0000-0000-000080440000}"/>
    <cellStyle name="20% - Accent1 3 2 2 3 4 3 2 4" xfId="17703" xr:uid="{00000000-0005-0000-0000-000081440000}"/>
    <cellStyle name="20% - Accent1 3 2 2 3 4 3 3" xfId="17704" xr:uid="{00000000-0005-0000-0000-000082440000}"/>
    <cellStyle name="20% - Accent1 3 2 2 3 4 3 3 2" xfId="17705" xr:uid="{00000000-0005-0000-0000-000083440000}"/>
    <cellStyle name="20% - Accent1 3 2 2 3 4 3 3 2 2" xfId="17706" xr:uid="{00000000-0005-0000-0000-000084440000}"/>
    <cellStyle name="20% - Accent1 3 2 2 3 4 3 3 2 2 2" xfId="17707" xr:uid="{00000000-0005-0000-0000-000085440000}"/>
    <cellStyle name="20% - Accent1 3 2 2 3 4 3 3 2 3" xfId="17708" xr:uid="{00000000-0005-0000-0000-000086440000}"/>
    <cellStyle name="20% - Accent1 3 2 2 3 4 3 3 3" xfId="17709" xr:uid="{00000000-0005-0000-0000-000087440000}"/>
    <cellStyle name="20% - Accent1 3 2 2 3 4 3 3 3 2" xfId="17710" xr:uid="{00000000-0005-0000-0000-000088440000}"/>
    <cellStyle name="20% - Accent1 3 2 2 3 4 3 3 4" xfId="17711" xr:uid="{00000000-0005-0000-0000-000089440000}"/>
    <cellStyle name="20% - Accent1 3 2 2 3 4 3 4" xfId="17712" xr:uid="{00000000-0005-0000-0000-00008A440000}"/>
    <cellStyle name="20% - Accent1 3 2 2 3 4 3 4 2" xfId="17713" xr:uid="{00000000-0005-0000-0000-00008B440000}"/>
    <cellStyle name="20% - Accent1 3 2 2 3 4 3 4 2 2" xfId="17714" xr:uid="{00000000-0005-0000-0000-00008C440000}"/>
    <cellStyle name="20% - Accent1 3 2 2 3 4 3 4 2 2 2" xfId="17715" xr:uid="{00000000-0005-0000-0000-00008D440000}"/>
    <cellStyle name="20% - Accent1 3 2 2 3 4 3 4 2 3" xfId="17716" xr:uid="{00000000-0005-0000-0000-00008E440000}"/>
    <cellStyle name="20% - Accent1 3 2 2 3 4 3 4 3" xfId="17717" xr:uid="{00000000-0005-0000-0000-00008F440000}"/>
    <cellStyle name="20% - Accent1 3 2 2 3 4 3 4 3 2" xfId="17718" xr:uid="{00000000-0005-0000-0000-000090440000}"/>
    <cellStyle name="20% - Accent1 3 2 2 3 4 3 4 4" xfId="17719" xr:uid="{00000000-0005-0000-0000-000091440000}"/>
    <cellStyle name="20% - Accent1 3 2 2 3 4 3 5" xfId="17720" xr:uid="{00000000-0005-0000-0000-000092440000}"/>
    <cellStyle name="20% - Accent1 3 2 2 3 4 3 5 2" xfId="17721" xr:uid="{00000000-0005-0000-0000-000093440000}"/>
    <cellStyle name="20% - Accent1 3 2 2 3 4 3 5 2 2" xfId="17722" xr:uid="{00000000-0005-0000-0000-000094440000}"/>
    <cellStyle name="20% - Accent1 3 2 2 3 4 3 5 3" xfId="17723" xr:uid="{00000000-0005-0000-0000-000095440000}"/>
    <cellStyle name="20% - Accent1 3 2 2 3 4 3 6" xfId="17724" xr:uid="{00000000-0005-0000-0000-000096440000}"/>
    <cellStyle name="20% - Accent1 3 2 2 3 4 3 6 2" xfId="17725" xr:uid="{00000000-0005-0000-0000-000097440000}"/>
    <cellStyle name="20% - Accent1 3 2 2 3 4 3 6 2 2" xfId="17726" xr:uid="{00000000-0005-0000-0000-000098440000}"/>
    <cellStyle name="20% - Accent1 3 2 2 3 4 3 6 3" xfId="17727" xr:uid="{00000000-0005-0000-0000-000099440000}"/>
    <cellStyle name="20% - Accent1 3 2 2 3 4 3 7" xfId="17728" xr:uid="{00000000-0005-0000-0000-00009A440000}"/>
    <cellStyle name="20% - Accent1 3 2 2 3 4 3 7 2" xfId="17729" xr:uid="{00000000-0005-0000-0000-00009B440000}"/>
    <cellStyle name="20% - Accent1 3 2 2 3 4 3 8" xfId="17730" xr:uid="{00000000-0005-0000-0000-00009C440000}"/>
    <cellStyle name="20% - Accent1 3 2 2 3 4 3 8 2" xfId="17731" xr:uid="{00000000-0005-0000-0000-00009D440000}"/>
    <cellStyle name="20% - Accent1 3 2 2 3 4 3 9" xfId="17732" xr:uid="{00000000-0005-0000-0000-00009E440000}"/>
    <cellStyle name="20% - Accent1 3 2 2 3 4 4" xfId="17733" xr:uid="{00000000-0005-0000-0000-00009F440000}"/>
    <cellStyle name="20% - Accent1 3 2 2 3 4 4 2" xfId="17734" xr:uid="{00000000-0005-0000-0000-0000A0440000}"/>
    <cellStyle name="20% - Accent1 3 2 2 3 4 4 2 2" xfId="17735" xr:uid="{00000000-0005-0000-0000-0000A1440000}"/>
    <cellStyle name="20% - Accent1 3 2 2 3 4 4 2 2 2" xfId="17736" xr:uid="{00000000-0005-0000-0000-0000A2440000}"/>
    <cellStyle name="20% - Accent1 3 2 2 3 4 4 2 3" xfId="17737" xr:uid="{00000000-0005-0000-0000-0000A3440000}"/>
    <cellStyle name="20% - Accent1 3 2 2 3 4 4 3" xfId="17738" xr:uid="{00000000-0005-0000-0000-0000A4440000}"/>
    <cellStyle name="20% - Accent1 3 2 2 3 4 4 3 2" xfId="17739" xr:uid="{00000000-0005-0000-0000-0000A5440000}"/>
    <cellStyle name="20% - Accent1 3 2 2 3 4 4 4" xfId="17740" xr:uid="{00000000-0005-0000-0000-0000A6440000}"/>
    <cellStyle name="20% - Accent1 3 2 2 3 4 5" xfId="17741" xr:uid="{00000000-0005-0000-0000-0000A7440000}"/>
    <cellStyle name="20% - Accent1 3 2 2 3 4 5 2" xfId="17742" xr:uid="{00000000-0005-0000-0000-0000A8440000}"/>
    <cellStyle name="20% - Accent1 3 2 2 3 4 5 2 2" xfId="17743" xr:uid="{00000000-0005-0000-0000-0000A9440000}"/>
    <cellStyle name="20% - Accent1 3 2 2 3 4 5 2 2 2" xfId="17744" xr:uid="{00000000-0005-0000-0000-0000AA440000}"/>
    <cellStyle name="20% - Accent1 3 2 2 3 4 5 2 3" xfId="17745" xr:uid="{00000000-0005-0000-0000-0000AB440000}"/>
    <cellStyle name="20% - Accent1 3 2 2 3 4 5 3" xfId="17746" xr:uid="{00000000-0005-0000-0000-0000AC440000}"/>
    <cellStyle name="20% - Accent1 3 2 2 3 4 5 3 2" xfId="17747" xr:uid="{00000000-0005-0000-0000-0000AD440000}"/>
    <cellStyle name="20% - Accent1 3 2 2 3 4 5 4" xfId="17748" xr:uid="{00000000-0005-0000-0000-0000AE440000}"/>
    <cellStyle name="20% - Accent1 3 2 2 3 4 6" xfId="17749" xr:uid="{00000000-0005-0000-0000-0000AF440000}"/>
    <cellStyle name="20% - Accent1 3 2 2 3 4 6 2" xfId="17750" xr:uid="{00000000-0005-0000-0000-0000B0440000}"/>
    <cellStyle name="20% - Accent1 3 2 2 3 4 6 2 2" xfId="17751" xr:uid="{00000000-0005-0000-0000-0000B1440000}"/>
    <cellStyle name="20% - Accent1 3 2 2 3 4 6 2 2 2" xfId="17752" xr:uid="{00000000-0005-0000-0000-0000B2440000}"/>
    <cellStyle name="20% - Accent1 3 2 2 3 4 6 2 3" xfId="17753" xr:uid="{00000000-0005-0000-0000-0000B3440000}"/>
    <cellStyle name="20% - Accent1 3 2 2 3 4 6 3" xfId="17754" xr:uid="{00000000-0005-0000-0000-0000B4440000}"/>
    <cellStyle name="20% - Accent1 3 2 2 3 4 6 3 2" xfId="17755" xr:uid="{00000000-0005-0000-0000-0000B5440000}"/>
    <cellStyle name="20% - Accent1 3 2 2 3 4 6 4" xfId="17756" xr:uid="{00000000-0005-0000-0000-0000B6440000}"/>
    <cellStyle name="20% - Accent1 3 2 2 3 4 7" xfId="17757" xr:uid="{00000000-0005-0000-0000-0000B7440000}"/>
    <cellStyle name="20% - Accent1 3 2 2 3 4 7 2" xfId="17758" xr:uid="{00000000-0005-0000-0000-0000B8440000}"/>
    <cellStyle name="20% - Accent1 3 2 2 3 4 7 2 2" xfId="17759" xr:uid="{00000000-0005-0000-0000-0000B9440000}"/>
    <cellStyle name="20% - Accent1 3 2 2 3 4 7 3" xfId="17760" xr:uid="{00000000-0005-0000-0000-0000BA440000}"/>
    <cellStyle name="20% - Accent1 3 2 2 3 4 8" xfId="17761" xr:uid="{00000000-0005-0000-0000-0000BB440000}"/>
    <cellStyle name="20% - Accent1 3 2 2 3 4 8 2" xfId="17762" xr:uid="{00000000-0005-0000-0000-0000BC440000}"/>
    <cellStyle name="20% - Accent1 3 2 2 3 4 8 2 2" xfId="17763" xr:uid="{00000000-0005-0000-0000-0000BD440000}"/>
    <cellStyle name="20% - Accent1 3 2 2 3 4 8 3" xfId="17764" xr:uid="{00000000-0005-0000-0000-0000BE440000}"/>
    <cellStyle name="20% - Accent1 3 2 2 3 4 9" xfId="17765" xr:uid="{00000000-0005-0000-0000-0000BF440000}"/>
    <cellStyle name="20% - Accent1 3 2 2 3 4 9 2" xfId="17766" xr:uid="{00000000-0005-0000-0000-0000C0440000}"/>
    <cellStyle name="20% - Accent1 3 2 2 3 5" xfId="17767" xr:uid="{00000000-0005-0000-0000-0000C1440000}"/>
    <cellStyle name="20% - Accent1 3 2 2 3 5 2" xfId="17768" xr:uid="{00000000-0005-0000-0000-0000C2440000}"/>
    <cellStyle name="20% - Accent1 3 2 2 3 5 2 2" xfId="17769" xr:uid="{00000000-0005-0000-0000-0000C3440000}"/>
    <cellStyle name="20% - Accent1 3 2 2 3 5 2 2 2" xfId="17770" xr:uid="{00000000-0005-0000-0000-0000C4440000}"/>
    <cellStyle name="20% - Accent1 3 2 2 3 5 2 2 2 2" xfId="17771" xr:uid="{00000000-0005-0000-0000-0000C5440000}"/>
    <cellStyle name="20% - Accent1 3 2 2 3 5 2 2 3" xfId="17772" xr:uid="{00000000-0005-0000-0000-0000C6440000}"/>
    <cellStyle name="20% - Accent1 3 2 2 3 5 2 3" xfId="17773" xr:uid="{00000000-0005-0000-0000-0000C7440000}"/>
    <cellStyle name="20% - Accent1 3 2 2 3 5 2 3 2" xfId="17774" xr:uid="{00000000-0005-0000-0000-0000C8440000}"/>
    <cellStyle name="20% - Accent1 3 2 2 3 5 2 4" xfId="17775" xr:uid="{00000000-0005-0000-0000-0000C9440000}"/>
    <cellStyle name="20% - Accent1 3 2 2 3 5 3" xfId="17776" xr:uid="{00000000-0005-0000-0000-0000CA440000}"/>
    <cellStyle name="20% - Accent1 3 2 2 3 5 3 2" xfId="17777" xr:uid="{00000000-0005-0000-0000-0000CB440000}"/>
    <cellStyle name="20% - Accent1 3 2 2 3 5 3 2 2" xfId="17778" xr:uid="{00000000-0005-0000-0000-0000CC440000}"/>
    <cellStyle name="20% - Accent1 3 2 2 3 5 3 2 2 2" xfId="17779" xr:uid="{00000000-0005-0000-0000-0000CD440000}"/>
    <cellStyle name="20% - Accent1 3 2 2 3 5 3 2 3" xfId="17780" xr:uid="{00000000-0005-0000-0000-0000CE440000}"/>
    <cellStyle name="20% - Accent1 3 2 2 3 5 3 3" xfId="17781" xr:uid="{00000000-0005-0000-0000-0000CF440000}"/>
    <cellStyle name="20% - Accent1 3 2 2 3 5 3 3 2" xfId="17782" xr:uid="{00000000-0005-0000-0000-0000D0440000}"/>
    <cellStyle name="20% - Accent1 3 2 2 3 5 3 4" xfId="17783" xr:uid="{00000000-0005-0000-0000-0000D1440000}"/>
    <cellStyle name="20% - Accent1 3 2 2 3 5 4" xfId="17784" xr:uid="{00000000-0005-0000-0000-0000D2440000}"/>
    <cellStyle name="20% - Accent1 3 2 2 3 5 4 2" xfId="17785" xr:uid="{00000000-0005-0000-0000-0000D3440000}"/>
    <cellStyle name="20% - Accent1 3 2 2 3 5 4 2 2" xfId="17786" xr:uid="{00000000-0005-0000-0000-0000D4440000}"/>
    <cellStyle name="20% - Accent1 3 2 2 3 5 4 2 2 2" xfId="17787" xr:uid="{00000000-0005-0000-0000-0000D5440000}"/>
    <cellStyle name="20% - Accent1 3 2 2 3 5 4 2 3" xfId="17788" xr:uid="{00000000-0005-0000-0000-0000D6440000}"/>
    <cellStyle name="20% - Accent1 3 2 2 3 5 4 3" xfId="17789" xr:uid="{00000000-0005-0000-0000-0000D7440000}"/>
    <cellStyle name="20% - Accent1 3 2 2 3 5 4 3 2" xfId="17790" xr:uid="{00000000-0005-0000-0000-0000D8440000}"/>
    <cellStyle name="20% - Accent1 3 2 2 3 5 4 4" xfId="17791" xr:uid="{00000000-0005-0000-0000-0000D9440000}"/>
    <cellStyle name="20% - Accent1 3 2 2 3 5 5" xfId="17792" xr:uid="{00000000-0005-0000-0000-0000DA440000}"/>
    <cellStyle name="20% - Accent1 3 2 2 3 5 5 2" xfId="17793" xr:uid="{00000000-0005-0000-0000-0000DB440000}"/>
    <cellStyle name="20% - Accent1 3 2 2 3 5 5 2 2" xfId="17794" xr:uid="{00000000-0005-0000-0000-0000DC440000}"/>
    <cellStyle name="20% - Accent1 3 2 2 3 5 5 3" xfId="17795" xr:uid="{00000000-0005-0000-0000-0000DD440000}"/>
    <cellStyle name="20% - Accent1 3 2 2 3 5 6" xfId="17796" xr:uid="{00000000-0005-0000-0000-0000DE440000}"/>
    <cellStyle name="20% - Accent1 3 2 2 3 5 6 2" xfId="17797" xr:uid="{00000000-0005-0000-0000-0000DF440000}"/>
    <cellStyle name="20% - Accent1 3 2 2 3 5 6 2 2" xfId="17798" xr:uid="{00000000-0005-0000-0000-0000E0440000}"/>
    <cellStyle name="20% - Accent1 3 2 2 3 5 6 3" xfId="17799" xr:uid="{00000000-0005-0000-0000-0000E1440000}"/>
    <cellStyle name="20% - Accent1 3 2 2 3 5 7" xfId="17800" xr:uid="{00000000-0005-0000-0000-0000E2440000}"/>
    <cellStyle name="20% - Accent1 3 2 2 3 5 7 2" xfId="17801" xr:uid="{00000000-0005-0000-0000-0000E3440000}"/>
    <cellStyle name="20% - Accent1 3 2 2 3 5 8" xfId="17802" xr:uid="{00000000-0005-0000-0000-0000E4440000}"/>
    <cellStyle name="20% - Accent1 3 2 2 3 5 8 2" xfId="17803" xr:uid="{00000000-0005-0000-0000-0000E5440000}"/>
    <cellStyle name="20% - Accent1 3 2 2 3 5 9" xfId="17804" xr:uid="{00000000-0005-0000-0000-0000E6440000}"/>
    <cellStyle name="20% - Accent1 3 2 2 3 6" xfId="17805" xr:uid="{00000000-0005-0000-0000-0000E7440000}"/>
    <cellStyle name="20% - Accent1 3 2 2 3 6 2" xfId="17806" xr:uid="{00000000-0005-0000-0000-0000E8440000}"/>
    <cellStyle name="20% - Accent1 3 2 2 3 6 2 2" xfId="17807" xr:uid="{00000000-0005-0000-0000-0000E9440000}"/>
    <cellStyle name="20% - Accent1 3 2 2 3 6 2 2 2" xfId="17808" xr:uid="{00000000-0005-0000-0000-0000EA440000}"/>
    <cellStyle name="20% - Accent1 3 2 2 3 6 2 2 2 2" xfId="17809" xr:uid="{00000000-0005-0000-0000-0000EB440000}"/>
    <cellStyle name="20% - Accent1 3 2 2 3 6 2 2 3" xfId="17810" xr:uid="{00000000-0005-0000-0000-0000EC440000}"/>
    <cellStyle name="20% - Accent1 3 2 2 3 6 2 3" xfId="17811" xr:uid="{00000000-0005-0000-0000-0000ED440000}"/>
    <cellStyle name="20% - Accent1 3 2 2 3 6 2 3 2" xfId="17812" xr:uid="{00000000-0005-0000-0000-0000EE440000}"/>
    <cellStyle name="20% - Accent1 3 2 2 3 6 2 4" xfId="17813" xr:uid="{00000000-0005-0000-0000-0000EF440000}"/>
    <cellStyle name="20% - Accent1 3 2 2 3 6 3" xfId="17814" xr:uid="{00000000-0005-0000-0000-0000F0440000}"/>
    <cellStyle name="20% - Accent1 3 2 2 3 6 3 2" xfId="17815" xr:uid="{00000000-0005-0000-0000-0000F1440000}"/>
    <cellStyle name="20% - Accent1 3 2 2 3 6 3 2 2" xfId="17816" xr:uid="{00000000-0005-0000-0000-0000F2440000}"/>
    <cellStyle name="20% - Accent1 3 2 2 3 6 3 2 2 2" xfId="17817" xr:uid="{00000000-0005-0000-0000-0000F3440000}"/>
    <cellStyle name="20% - Accent1 3 2 2 3 6 3 2 3" xfId="17818" xr:uid="{00000000-0005-0000-0000-0000F4440000}"/>
    <cellStyle name="20% - Accent1 3 2 2 3 6 3 3" xfId="17819" xr:uid="{00000000-0005-0000-0000-0000F5440000}"/>
    <cellStyle name="20% - Accent1 3 2 2 3 6 3 3 2" xfId="17820" xr:uid="{00000000-0005-0000-0000-0000F6440000}"/>
    <cellStyle name="20% - Accent1 3 2 2 3 6 3 4" xfId="17821" xr:uid="{00000000-0005-0000-0000-0000F7440000}"/>
    <cellStyle name="20% - Accent1 3 2 2 3 6 4" xfId="17822" xr:uid="{00000000-0005-0000-0000-0000F8440000}"/>
    <cellStyle name="20% - Accent1 3 2 2 3 6 4 2" xfId="17823" xr:uid="{00000000-0005-0000-0000-0000F9440000}"/>
    <cellStyle name="20% - Accent1 3 2 2 3 6 4 2 2" xfId="17824" xr:uid="{00000000-0005-0000-0000-0000FA440000}"/>
    <cellStyle name="20% - Accent1 3 2 2 3 6 4 2 2 2" xfId="17825" xr:uid="{00000000-0005-0000-0000-0000FB440000}"/>
    <cellStyle name="20% - Accent1 3 2 2 3 6 4 2 3" xfId="17826" xr:uid="{00000000-0005-0000-0000-0000FC440000}"/>
    <cellStyle name="20% - Accent1 3 2 2 3 6 4 3" xfId="17827" xr:uid="{00000000-0005-0000-0000-0000FD440000}"/>
    <cellStyle name="20% - Accent1 3 2 2 3 6 4 3 2" xfId="17828" xr:uid="{00000000-0005-0000-0000-0000FE440000}"/>
    <cellStyle name="20% - Accent1 3 2 2 3 6 4 4" xfId="17829" xr:uid="{00000000-0005-0000-0000-0000FF440000}"/>
    <cellStyle name="20% - Accent1 3 2 2 3 6 5" xfId="17830" xr:uid="{00000000-0005-0000-0000-000000450000}"/>
    <cellStyle name="20% - Accent1 3 2 2 3 6 5 2" xfId="17831" xr:uid="{00000000-0005-0000-0000-000001450000}"/>
    <cellStyle name="20% - Accent1 3 2 2 3 6 5 2 2" xfId="17832" xr:uid="{00000000-0005-0000-0000-000002450000}"/>
    <cellStyle name="20% - Accent1 3 2 2 3 6 5 3" xfId="17833" xr:uid="{00000000-0005-0000-0000-000003450000}"/>
    <cellStyle name="20% - Accent1 3 2 2 3 6 6" xfId="17834" xr:uid="{00000000-0005-0000-0000-000004450000}"/>
    <cellStyle name="20% - Accent1 3 2 2 3 6 6 2" xfId="17835" xr:uid="{00000000-0005-0000-0000-000005450000}"/>
    <cellStyle name="20% - Accent1 3 2 2 3 6 6 2 2" xfId="17836" xr:uid="{00000000-0005-0000-0000-000006450000}"/>
    <cellStyle name="20% - Accent1 3 2 2 3 6 6 3" xfId="17837" xr:uid="{00000000-0005-0000-0000-000007450000}"/>
    <cellStyle name="20% - Accent1 3 2 2 3 6 7" xfId="17838" xr:uid="{00000000-0005-0000-0000-000008450000}"/>
    <cellStyle name="20% - Accent1 3 2 2 3 6 7 2" xfId="17839" xr:uid="{00000000-0005-0000-0000-000009450000}"/>
    <cellStyle name="20% - Accent1 3 2 2 3 6 8" xfId="17840" xr:uid="{00000000-0005-0000-0000-00000A450000}"/>
    <cellStyle name="20% - Accent1 3 2 2 3 6 8 2" xfId="17841" xr:uid="{00000000-0005-0000-0000-00000B450000}"/>
    <cellStyle name="20% - Accent1 3 2 2 3 6 9" xfId="17842" xr:uid="{00000000-0005-0000-0000-00000C450000}"/>
    <cellStyle name="20% - Accent1 3 2 2 3 7" xfId="17843" xr:uid="{00000000-0005-0000-0000-00000D450000}"/>
    <cellStyle name="20% - Accent1 3 2 2 3 7 2" xfId="17844" xr:uid="{00000000-0005-0000-0000-00000E450000}"/>
    <cellStyle name="20% - Accent1 3 2 2 3 7 2 2" xfId="17845" xr:uid="{00000000-0005-0000-0000-00000F450000}"/>
    <cellStyle name="20% - Accent1 3 2 2 3 7 2 2 2" xfId="17846" xr:uid="{00000000-0005-0000-0000-000010450000}"/>
    <cellStyle name="20% - Accent1 3 2 2 3 7 2 3" xfId="17847" xr:uid="{00000000-0005-0000-0000-000011450000}"/>
    <cellStyle name="20% - Accent1 3 2 2 3 7 3" xfId="17848" xr:uid="{00000000-0005-0000-0000-000012450000}"/>
    <cellStyle name="20% - Accent1 3 2 2 3 7 3 2" xfId="17849" xr:uid="{00000000-0005-0000-0000-000013450000}"/>
    <cellStyle name="20% - Accent1 3 2 2 3 7 4" xfId="17850" xr:uid="{00000000-0005-0000-0000-000014450000}"/>
    <cellStyle name="20% - Accent1 3 2 2 3 8" xfId="17851" xr:uid="{00000000-0005-0000-0000-000015450000}"/>
    <cellStyle name="20% - Accent1 3 2 2 3 8 2" xfId="17852" xr:uid="{00000000-0005-0000-0000-000016450000}"/>
    <cellStyle name="20% - Accent1 3 2 2 3 8 2 2" xfId="17853" xr:uid="{00000000-0005-0000-0000-000017450000}"/>
    <cellStyle name="20% - Accent1 3 2 2 3 8 2 2 2" xfId="17854" xr:uid="{00000000-0005-0000-0000-000018450000}"/>
    <cellStyle name="20% - Accent1 3 2 2 3 8 2 3" xfId="17855" xr:uid="{00000000-0005-0000-0000-000019450000}"/>
    <cellStyle name="20% - Accent1 3 2 2 3 8 3" xfId="17856" xr:uid="{00000000-0005-0000-0000-00001A450000}"/>
    <cellStyle name="20% - Accent1 3 2 2 3 8 3 2" xfId="17857" xr:uid="{00000000-0005-0000-0000-00001B450000}"/>
    <cellStyle name="20% - Accent1 3 2 2 3 8 4" xfId="17858" xr:uid="{00000000-0005-0000-0000-00001C450000}"/>
    <cellStyle name="20% - Accent1 3 2 2 3 9" xfId="17859" xr:uid="{00000000-0005-0000-0000-00001D450000}"/>
    <cellStyle name="20% - Accent1 3 2 2 3 9 2" xfId="17860" xr:uid="{00000000-0005-0000-0000-00001E450000}"/>
    <cellStyle name="20% - Accent1 3 2 2 3 9 2 2" xfId="17861" xr:uid="{00000000-0005-0000-0000-00001F450000}"/>
    <cellStyle name="20% - Accent1 3 2 2 3 9 2 2 2" xfId="17862" xr:uid="{00000000-0005-0000-0000-000020450000}"/>
    <cellStyle name="20% - Accent1 3 2 2 3 9 2 3" xfId="17863" xr:uid="{00000000-0005-0000-0000-000021450000}"/>
    <cellStyle name="20% - Accent1 3 2 2 3 9 3" xfId="17864" xr:uid="{00000000-0005-0000-0000-000022450000}"/>
    <cellStyle name="20% - Accent1 3 2 2 3 9 3 2" xfId="17865" xr:uid="{00000000-0005-0000-0000-000023450000}"/>
    <cellStyle name="20% - Accent1 3 2 2 3 9 4" xfId="17866" xr:uid="{00000000-0005-0000-0000-000024450000}"/>
    <cellStyle name="20% - Accent1 3 2 2 4" xfId="17867" xr:uid="{00000000-0005-0000-0000-000025450000}"/>
    <cellStyle name="20% - Accent1 3 2 2 4 10" xfId="17868" xr:uid="{00000000-0005-0000-0000-000026450000}"/>
    <cellStyle name="20% - Accent1 3 2 2 4 10 2" xfId="17869" xr:uid="{00000000-0005-0000-0000-000027450000}"/>
    <cellStyle name="20% - Accent1 3 2 2 4 11" xfId="17870" xr:uid="{00000000-0005-0000-0000-000028450000}"/>
    <cellStyle name="20% - Accent1 3 2 2 4 2" xfId="17871" xr:uid="{00000000-0005-0000-0000-000029450000}"/>
    <cellStyle name="20% - Accent1 3 2 2 4 2 2" xfId="17872" xr:uid="{00000000-0005-0000-0000-00002A450000}"/>
    <cellStyle name="20% - Accent1 3 2 2 4 2 2 2" xfId="17873" xr:uid="{00000000-0005-0000-0000-00002B450000}"/>
    <cellStyle name="20% - Accent1 3 2 2 4 2 2 2 2" xfId="17874" xr:uid="{00000000-0005-0000-0000-00002C450000}"/>
    <cellStyle name="20% - Accent1 3 2 2 4 2 2 2 2 2" xfId="17875" xr:uid="{00000000-0005-0000-0000-00002D450000}"/>
    <cellStyle name="20% - Accent1 3 2 2 4 2 2 2 3" xfId="17876" xr:uid="{00000000-0005-0000-0000-00002E450000}"/>
    <cellStyle name="20% - Accent1 3 2 2 4 2 2 3" xfId="17877" xr:uid="{00000000-0005-0000-0000-00002F450000}"/>
    <cellStyle name="20% - Accent1 3 2 2 4 2 2 3 2" xfId="17878" xr:uid="{00000000-0005-0000-0000-000030450000}"/>
    <cellStyle name="20% - Accent1 3 2 2 4 2 2 4" xfId="17879" xr:uid="{00000000-0005-0000-0000-000031450000}"/>
    <cellStyle name="20% - Accent1 3 2 2 4 2 3" xfId="17880" xr:uid="{00000000-0005-0000-0000-000032450000}"/>
    <cellStyle name="20% - Accent1 3 2 2 4 2 3 2" xfId="17881" xr:uid="{00000000-0005-0000-0000-000033450000}"/>
    <cellStyle name="20% - Accent1 3 2 2 4 2 3 2 2" xfId="17882" xr:uid="{00000000-0005-0000-0000-000034450000}"/>
    <cellStyle name="20% - Accent1 3 2 2 4 2 3 2 2 2" xfId="17883" xr:uid="{00000000-0005-0000-0000-000035450000}"/>
    <cellStyle name="20% - Accent1 3 2 2 4 2 3 2 3" xfId="17884" xr:uid="{00000000-0005-0000-0000-000036450000}"/>
    <cellStyle name="20% - Accent1 3 2 2 4 2 3 3" xfId="17885" xr:uid="{00000000-0005-0000-0000-000037450000}"/>
    <cellStyle name="20% - Accent1 3 2 2 4 2 3 3 2" xfId="17886" xr:uid="{00000000-0005-0000-0000-000038450000}"/>
    <cellStyle name="20% - Accent1 3 2 2 4 2 3 4" xfId="17887" xr:uid="{00000000-0005-0000-0000-000039450000}"/>
    <cellStyle name="20% - Accent1 3 2 2 4 2 4" xfId="17888" xr:uid="{00000000-0005-0000-0000-00003A450000}"/>
    <cellStyle name="20% - Accent1 3 2 2 4 2 4 2" xfId="17889" xr:uid="{00000000-0005-0000-0000-00003B450000}"/>
    <cellStyle name="20% - Accent1 3 2 2 4 2 4 2 2" xfId="17890" xr:uid="{00000000-0005-0000-0000-00003C450000}"/>
    <cellStyle name="20% - Accent1 3 2 2 4 2 4 2 2 2" xfId="17891" xr:uid="{00000000-0005-0000-0000-00003D450000}"/>
    <cellStyle name="20% - Accent1 3 2 2 4 2 4 2 3" xfId="17892" xr:uid="{00000000-0005-0000-0000-00003E450000}"/>
    <cellStyle name="20% - Accent1 3 2 2 4 2 4 3" xfId="17893" xr:uid="{00000000-0005-0000-0000-00003F450000}"/>
    <cellStyle name="20% - Accent1 3 2 2 4 2 4 3 2" xfId="17894" xr:uid="{00000000-0005-0000-0000-000040450000}"/>
    <cellStyle name="20% - Accent1 3 2 2 4 2 4 4" xfId="17895" xr:uid="{00000000-0005-0000-0000-000041450000}"/>
    <cellStyle name="20% - Accent1 3 2 2 4 2 5" xfId="17896" xr:uid="{00000000-0005-0000-0000-000042450000}"/>
    <cellStyle name="20% - Accent1 3 2 2 4 2 5 2" xfId="17897" xr:uid="{00000000-0005-0000-0000-000043450000}"/>
    <cellStyle name="20% - Accent1 3 2 2 4 2 5 2 2" xfId="17898" xr:uid="{00000000-0005-0000-0000-000044450000}"/>
    <cellStyle name="20% - Accent1 3 2 2 4 2 5 3" xfId="17899" xr:uid="{00000000-0005-0000-0000-000045450000}"/>
    <cellStyle name="20% - Accent1 3 2 2 4 2 6" xfId="17900" xr:uid="{00000000-0005-0000-0000-000046450000}"/>
    <cellStyle name="20% - Accent1 3 2 2 4 2 6 2" xfId="17901" xr:uid="{00000000-0005-0000-0000-000047450000}"/>
    <cellStyle name="20% - Accent1 3 2 2 4 2 6 2 2" xfId="17902" xr:uid="{00000000-0005-0000-0000-000048450000}"/>
    <cellStyle name="20% - Accent1 3 2 2 4 2 6 3" xfId="17903" xr:uid="{00000000-0005-0000-0000-000049450000}"/>
    <cellStyle name="20% - Accent1 3 2 2 4 2 7" xfId="17904" xr:uid="{00000000-0005-0000-0000-00004A450000}"/>
    <cellStyle name="20% - Accent1 3 2 2 4 2 7 2" xfId="17905" xr:uid="{00000000-0005-0000-0000-00004B450000}"/>
    <cellStyle name="20% - Accent1 3 2 2 4 2 8" xfId="17906" xr:uid="{00000000-0005-0000-0000-00004C450000}"/>
    <cellStyle name="20% - Accent1 3 2 2 4 2 8 2" xfId="17907" xr:uid="{00000000-0005-0000-0000-00004D450000}"/>
    <cellStyle name="20% - Accent1 3 2 2 4 2 9" xfId="17908" xr:uid="{00000000-0005-0000-0000-00004E450000}"/>
    <cellStyle name="20% - Accent1 3 2 2 4 3" xfId="17909" xr:uid="{00000000-0005-0000-0000-00004F450000}"/>
    <cellStyle name="20% - Accent1 3 2 2 4 3 2" xfId="17910" xr:uid="{00000000-0005-0000-0000-000050450000}"/>
    <cellStyle name="20% - Accent1 3 2 2 4 3 2 2" xfId="17911" xr:uid="{00000000-0005-0000-0000-000051450000}"/>
    <cellStyle name="20% - Accent1 3 2 2 4 3 2 2 2" xfId="17912" xr:uid="{00000000-0005-0000-0000-000052450000}"/>
    <cellStyle name="20% - Accent1 3 2 2 4 3 2 2 2 2" xfId="17913" xr:uid="{00000000-0005-0000-0000-000053450000}"/>
    <cellStyle name="20% - Accent1 3 2 2 4 3 2 2 3" xfId="17914" xr:uid="{00000000-0005-0000-0000-000054450000}"/>
    <cellStyle name="20% - Accent1 3 2 2 4 3 2 3" xfId="17915" xr:uid="{00000000-0005-0000-0000-000055450000}"/>
    <cellStyle name="20% - Accent1 3 2 2 4 3 2 3 2" xfId="17916" xr:uid="{00000000-0005-0000-0000-000056450000}"/>
    <cellStyle name="20% - Accent1 3 2 2 4 3 2 4" xfId="17917" xr:uid="{00000000-0005-0000-0000-000057450000}"/>
    <cellStyle name="20% - Accent1 3 2 2 4 3 3" xfId="17918" xr:uid="{00000000-0005-0000-0000-000058450000}"/>
    <cellStyle name="20% - Accent1 3 2 2 4 3 3 2" xfId="17919" xr:uid="{00000000-0005-0000-0000-000059450000}"/>
    <cellStyle name="20% - Accent1 3 2 2 4 3 3 2 2" xfId="17920" xr:uid="{00000000-0005-0000-0000-00005A450000}"/>
    <cellStyle name="20% - Accent1 3 2 2 4 3 3 2 2 2" xfId="17921" xr:uid="{00000000-0005-0000-0000-00005B450000}"/>
    <cellStyle name="20% - Accent1 3 2 2 4 3 3 2 3" xfId="17922" xr:uid="{00000000-0005-0000-0000-00005C450000}"/>
    <cellStyle name="20% - Accent1 3 2 2 4 3 3 3" xfId="17923" xr:uid="{00000000-0005-0000-0000-00005D450000}"/>
    <cellStyle name="20% - Accent1 3 2 2 4 3 3 3 2" xfId="17924" xr:uid="{00000000-0005-0000-0000-00005E450000}"/>
    <cellStyle name="20% - Accent1 3 2 2 4 3 3 4" xfId="17925" xr:uid="{00000000-0005-0000-0000-00005F450000}"/>
    <cellStyle name="20% - Accent1 3 2 2 4 3 4" xfId="17926" xr:uid="{00000000-0005-0000-0000-000060450000}"/>
    <cellStyle name="20% - Accent1 3 2 2 4 3 4 2" xfId="17927" xr:uid="{00000000-0005-0000-0000-000061450000}"/>
    <cellStyle name="20% - Accent1 3 2 2 4 3 4 2 2" xfId="17928" xr:uid="{00000000-0005-0000-0000-000062450000}"/>
    <cellStyle name="20% - Accent1 3 2 2 4 3 4 2 2 2" xfId="17929" xr:uid="{00000000-0005-0000-0000-000063450000}"/>
    <cellStyle name="20% - Accent1 3 2 2 4 3 4 2 3" xfId="17930" xr:uid="{00000000-0005-0000-0000-000064450000}"/>
    <cellStyle name="20% - Accent1 3 2 2 4 3 4 3" xfId="17931" xr:uid="{00000000-0005-0000-0000-000065450000}"/>
    <cellStyle name="20% - Accent1 3 2 2 4 3 4 3 2" xfId="17932" xr:uid="{00000000-0005-0000-0000-000066450000}"/>
    <cellStyle name="20% - Accent1 3 2 2 4 3 4 4" xfId="17933" xr:uid="{00000000-0005-0000-0000-000067450000}"/>
    <cellStyle name="20% - Accent1 3 2 2 4 3 5" xfId="17934" xr:uid="{00000000-0005-0000-0000-000068450000}"/>
    <cellStyle name="20% - Accent1 3 2 2 4 3 5 2" xfId="17935" xr:uid="{00000000-0005-0000-0000-000069450000}"/>
    <cellStyle name="20% - Accent1 3 2 2 4 3 5 2 2" xfId="17936" xr:uid="{00000000-0005-0000-0000-00006A450000}"/>
    <cellStyle name="20% - Accent1 3 2 2 4 3 5 3" xfId="17937" xr:uid="{00000000-0005-0000-0000-00006B450000}"/>
    <cellStyle name="20% - Accent1 3 2 2 4 3 6" xfId="17938" xr:uid="{00000000-0005-0000-0000-00006C450000}"/>
    <cellStyle name="20% - Accent1 3 2 2 4 3 6 2" xfId="17939" xr:uid="{00000000-0005-0000-0000-00006D450000}"/>
    <cellStyle name="20% - Accent1 3 2 2 4 3 6 2 2" xfId="17940" xr:uid="{00000000-0005-0000-0000-00006E450000}"/>
    <cellStyle name="20% - Accent1 3 2 2 4 3 6 3" xfId="17941" xr:uid="{00000000-0005-0000-0000-00006F450000}"/>
    <cellStyle name="20% - Accent1 3 2 2 4 3 7" xfId="17942" xr:uid="{00000000-0005-0000-0000-000070450000}"/>
    <cellStyle name="20% - Accent1 3 2 2 4 3 7 2" xfId="17943" xr:uid="{00000000-0005-0000-0000-000071450000}"/>
    <cellStyle name="20% - Accent1 3 2 2 4 3 8" xfId="17944" xr:uid="{00000000-0005-0000-0000-000072450000}"/>
    <cellStyle name="20% - Accent1 3 2 2 4 3 8 2" xfId="17945" xr:uid="{00000000-0005-0000-0000-000073450000}"/>
    <cellStyle name="20% - Accent1 3 2 2 4 3 9" xfId="17946" xr:uid="{00000000-0005-0000-0000-000074450000}"/>
    <cellStyle name="20% - Accent1 3 2 2 4 4" xfId="17947" xr:uid="{00000000-0005-0000-0000-000075450000}"/>
    <cellStyle name="20% - Accent1 3 2 2 4 4 2" xfId="17948" xr:uid="{00000000-0005-0000-0000-000076450000}"/>
    <cellStyle name="20% - Accent1 3 2 2 4 4 2 2" xfId="17949" xr:uid="{00000000-0005-0000-0000-000077450000}"/>
    <cellStyle name="20% - Accent1 3 2 2 4 4 2 2 2" xfId="17950" xr:uid="{00000000-0005-0000-0000-000078450000}"/>
    <cellStyle name="20% - Accent1 3 2 2 4 4 2 3" xfId="17951" xr:uid="{00000000-0005-0000-0000-000079450000}"/>
    <cellStyle name="20% - Accent1 3 2 2 4 4 3" xfId="17952" xr:uid="{00000000-0005-0000-0000-00007A450000}"/>
    <cellStyle name="20% - Accent1 3 2 2 4 4 3 2" xfId="17953" xr:uid="{00000000-0005-0000-0000-00007B450000}"/>
    <cellStyle name="20% - Accent1 3 2 2 4 4 4" xfId="17954" xr:uid="{00000000-0005-0000-0000-00007C450000}"/>
    <cellStyle name="20% - Accent1 3 2 2 4 5" xfId="17955" xr:uid="{00000000-0005-0000-0000-00007D450000}"/>
    <cellStyle name="20% - Accent1 3 2 2 4 5 2" xfId="17956" xr:uid="{00000000-0005-0000-0000-00007E450000}"/>
    <cellStyle name="20% - Accent1 3 2 2 4 5 2 2" xfId="17957" xr:uid="{00000000-0005-0000-0000-00007F450000}"/>
    <cellStyle name="20% - Accent1 3 2 2 4 5 2 2 2" xfId="17958" xr:uid="{00000000-0005-0000-0000-000080450000}"/>
    <cellStyle name="20% - Accent1 3 2 2 4 5 2 3" xfId="17959" xr:uid="{00000000-0005-0000-0000-000081450000}"/>
    <cellStyle name="20% - Accent1 3 2 2 4 5 3" xfId="17960" xr:uid="{00000000-0005-0000-0000-000082450000}"/>
    <cellStyle name="20% - Accent1 3 2 2 4 5 3 2" xfId="17961" xr:uid="{00000000-0005-0000-0000-000083450000}"/>
    <cellStyle name="20% - Accent1 3 2 2 4 5 4" xfId="17962" xr:uid="{00000000-0005-0000-0000-000084450000}"/>
    <cellStyle name="20% - Accent1 3 2 2 4 6" xfId="17963" xr:uid="{00000000-0005-0000-0000-000085450000}"/>
    <cellStyle name="20% - Accent1 3 2 2 4 6 2" xfId="17964" xr:uid="{00000000-0005-0000-0000-000086450000}"/>
    <cellStyle name="20% - Accent1 3 2 2 4 6 2 2" xfId="17965" xr:uid="{00000000-0005-0000-0000-000087450000}"/>
    <cellStyle name="20% - Accent1 3 2 2 4 6 2 2 2" xfId="17966" xr:uid="{00000000-0005-0000-0000-000088450000}"/>
    <cellStyle name="20% - Accent1 3 2 2 4 6 2 3" xfId="17967" xr:uid="{00000000-0005-0000-0000-000089450000}"/>
    <cellStyle name="20% - Accent1 3 2 2 4 6 3" xfId="17968" xr:uid="{00000000-0005-0000-0000-00008A450000}"/>
    <cellStyle name="20% - Accent1 3 2 2 4 6 3 2" xfId="17969" xr:uid="{00000000-0005-0000-0000-00008B450000}"/>
    <cellStyle name="20% - Accent1 3 2 2 4 6 4" xfId="17970" xr:uid="{00000000-0005-0000-0000-00008C450000}"/>
    <cellStyle name="20% - Accent1 3 2 2 4 7" xfId="17971" xr:uid="{00000000-0005-0000-0000-00008D450000}"/>
    <cellStyle name="20% - Accent1 3 2 2 4 7 2" xfId="17972" xr:uid="{00000000-0005-0000-0000-00008E450000}"/>
    <cellStyle name="20% - Accent1 3 2 2 4 7 2 2" xfId="17973" xr:uid="{00000000-0005-0000-0000-00008F450000}"/>
    <cellStyle name="20% - Accent1 3 2 2 4 7 3" xfId="17974" xr:uid="{00000000-0005-0000-0000-000090450000}"/>
    <cellStyle name="20% - Accent1 3 2 2 4 8" xfId="17975" xr:uid="{00000000-0005-0000-0000-000091450000}"/>
    <cellStyle name="20% - Accent1 3 2 2 4 8 2" xfId="17976" xr:uid="{00000000-0005-0000-0000-000092450000}"/>
    <cellStyle name="20% - Accent1 3 2 2 4 8 2 2" xfId="17977" xr:uid="{00000000-0005-0000-0000-000093450000}"/>
    <cellStyle name="20% - Accent1 3 2 2 4 8 3" xfId="17978" xr:uid="{00000000-0005-0000-0000-000094450000}"/>
    <cellStyle name="20% - Accent1 3 2 2 4 9" xfId="17979" xr:uid="{00000000-0005-0000-0000-000095450000}"/>
    <cellStyle name="20% - Accent1 3 2 2 4 9 2" xfId="17980" xr:uid="{00000000-0005-0000-0000-000096450000}"/>
    <cellStyle name="20% - Accent1 3 2 2 5" xfId="17981" xr:uid="{00000000-0005-0000-0000-000097450000}"/>
    <cellStyle name="20% - Accent1 3 2 2 5 10" xfId="17982" xr:uid="{00000000-0005-0000-0000-000098450000}"/>
    <cellStyle name="20% - Accent1 3 2 2 5 10 2" xfId="17983" xr:uid="{00000000-0005-0000-0000-000099450000}"/>
    <cellStyle name="20% - Accent1 3 2 2 5 11" xfId="17984" xr:uid="{00000000-0005-0000-0000-00009A450000}"/>
    <cellStyle name="20% - Accent1 3 2 2 5 2" xfId="17985" xr:uid="{00000000-0005-0000-0000-00009B450000}"/>
    <cellStyle name="20% - Accent1 3 2 2 5 2 2" xfId="17986" xr:uid="{00000000-0005-0000-0000-00009C450000}"/>
    <cellStyle name="20% - Accent1 3 2 2 5 2 2 2" xfId="17987" xr:uid="{00000000-0005-0000-0000-00009D450000}"/>
    <cellStyle name="20% - Accent1 3 2 2 5 2 2 2 2" xfId="17988" xr:uid="{00000000-0005-0000-0000-00009E450000}"/>
    <cellStyle name="20% - Accent1 3 2 2 5 2 2 2 2 2" xfId="17989" xr:uid="{00000000-0005-0000-0000-00009F450000}"/>
    <cellStyle name="20% - Accent1 3 2 2 5 2 2 2 3" xfId="17990" xr:uid="{00000000-0005-0000-0000-0000A0450000}"/>
    <cellStyle name="20% - Accent1 3 2 2 5 2 2 3" xfId="17991" xr:uid="{00000000-0005-0000-0000-0000A1450000}"/>
    <cellStyle name="20% - Accent1 3 2 2 5 2 2 3 2" xfId="17992" xr:uid="{00000000-0005-0000-0000-0000A2450000}"/>
    <cellStyle name="20% - Accent1 3 2 2 5 2 2 4" xfId="17993" xr:uid="{00000000-0005-0000-0000-0000A3450000}"/>
    <cellStyle name="20% - Accent1 3 2 2 5 2 3" xfId="17994" xr:uid="{00000000-0005-0000-0000-0000A4450000}"/>
    <cellStyle name="20% - Accent1 3 2 2 5 2 3 2" xfId="17995" xr:uid="{00000000-0005-0000-0000-0000A5450000}"/>
    <cellStyle name="20% - Accent1 3 2 2 5 2 3 2 2" xfId="17996" xr:uid="{00000000-0005-0000-0000-0000A6450000}"/>
    <cellStyle name="20% - Accent1 3 2 2 5 2 3 2 2 2" xfId="17997" xr:uid="{00000000-0005-0000-0000-0000A7450000}"/>
    <cellStyle name="20% - Accent1 3 2 2 5 2 3 2 3" xfId="17998" xr:uid="{00000000-0005-0000-0000-0000A8450000}"/>
    <cellStyle name="20% - Accent1 3 2 2 5 2 3 3" xfId="17999" xr:uid="{00000000-0005-0000-0000-0000A9450000}"/>
    <cellStyle name="20% - Accent1 3 2 2 5 2 3 3 2" xfId="18000" xr:uid="{00000000-0005-0000-0000-0000AA450000}"/>
    <cellStyle name="20% - Accent1 3 2 2 5 2 3 4" xfId="18001" xr:uid="{00000000-0005-0000-0000-0000AB450000}"/>
    <cellStyle name="20% - Accent1 3 2 2 5 2 4" xfId="18002" xr:uid="{00000000-0005-0000-0000-0000AC450000}"/>
    <cellStyle name="20% - Accent1 3 2 2 5 2 4 2" xfId="18003" xr:uid="{00000000-0005-0000-0000-0000AD450000}"/>
    <cellStyle name="20% - Accent1 3 2 2 5 2 4 2 2" xfId="18004" xr:uid="{00000000-0005-0000-0000-0000AE450000}"/>
    <cellStyle name="20% - Accent1 3 2 2 5 2 4 2 2 2" xfId="18005" xr:uid="{00000000-0005-0000-0000-0000AF450000}"/>
    <cellStyle name="20% - Accent1 3 2 2 5 2 4 2 3" xfId="18006" xr:uid="{00000000-0005-0000-0000-0000B0450000}"/>
    <cellStyle name="20% - Accent1 3 2 2 5 2 4 3" xfId="18007" xr:uid="{00000000-0005-0000-0000-0000B1450000}"/>
    <cellStyle name="20% - Accent1 3 2 2 5 2 4 3 2" xfId="18008" xr:uid="{00000000-0005-0000-0000-0000B2450000}"/>
    <cellStyle name="20% - Accent1 3 2 2 5 2 4 4" xfId="18009" xr:uid="{00000000-0005-0000-0000-0000B3450000}"/>
    <cellStyle name="20% - Accent1 3 2 2 5 2 5" xfId="18010" xr:uid="{00000000-0005-0000-0000-0000B4450000}"/>
    <cellStyle name="20% - Accent1 3 2 2 5 2 5 2" xfId="18011" xr:uid="{00000000-0005-0000-0000-0000B5450000}"/>
    <cellStyle name="20% - Accent1 3 2 2 5 2 5 2 2" xfId="18012" xr:uid="{00000000-0005-0000-0000-0000B6450000}"/>
    <cellStyle name="20% - Accent1 3 2 2 5 2 5 3" xfId="18013" xr:uid="{00000000-0005-0000-0000-0000B7450000}"/>
    <cellStyle name="20% - Accent1 3 2 2 5 2 6" xfId="18014" xr:uid="{00000000-0005-0000-0000-0000B8450000}"/>
    <cellStyle name="20% - Accent1 3 2 2 5 2 6 2" xfId="18015" xr:uid="{00000000-0005-0000-0000-0000B9450000}"/>
    <cellStyle name="20% - Accent1 3 2 2 5 2 6 2 2" xfId="18016" xr:uid="{00000000-0005-0000-0000-0000BA450000}"/>
    <cellStyle name="20% - Accent1 3 2 2 5 2 6 3" xfId="18017" xr:uid="{00000000-0005-0000-0000-0000BB450000}"/>
    <cellStyle name="20% - Accent1 3 2 2 5 2 7" xfId="18018" xr:uid="{00000000-0005-0000-0000-0000BC450000}"/>
    <cellStyle name="20% - Accent1 3 2 2 5 2 7 2" xfId="18019" xr:uid="{00000000-0005-0000-0000-0000BD450000}"/>
    <cellStyle name="20% - Accent1 3 2 2 5 2 8" xfId="18020" xr:uid="{00000000-0005-0000-0000-0000BE450000}"/>
    <cellStyle name="20% - Accent1 3 2 2 5 2 8 2" xfId="18021" xr:uid="{00000000-0005-0000-0000-0000BF450000}"/>
    <cellStyle name="20% - Accent1 3 2 2 5 2 9" xfId="18022" xr:uid="{00000000-0005-0000-0000-0000C0450000}"/>
    <cellStyle name="20% - Accent1 3 2 2 5 3" xfId="18023" xr:uid="{00000000-0005-0000-0000-0000C1450000}"/>
    <cellStyle name="20% - Accent1 3 2 2 5 3 2" xfId="18024" xr:uid="{00000000-0005-0000-0000-0000C2450000}"/>
    <cellStyle name="20% - Accent1 3 2 2 5 3 2 2" xfId="18025" xr:uid="{00000000-0005-0000-0000-0000C3450000}"/>
    <cellStyle name="20% - Accent1 3 2 2 5 3 2 2 2" xfId="18026" xr:uid="{00000000-0005-0000-0000-0000C4450000}"/>
    <cellStyle name="20% - Accent1 3 2 2 5 3 2 2 2 2" xfId="18027" xr:uid="{00000000-0005-0000-0000-0000C5450000}"/>
    <cellStyle name="20% - Accent1 3 2 2 5 3 2 2 3" xfId="18028" xr:uid="{00000000-0005-0000-0000-0000C6450000}"/>
    <cellStyle name="20% - Accent1 3 2 2 5 3 2 3" xfId="18029" xr:uid="{00000000-0005-0000-0000-0000C7450000}"/>
    <cellStyle name="20% - Accent1 3 2 2 5 3 2 3 2" xfId="18030" xr:uid="{00000000-0005-0000-0000-0000C8450000}"/>
    <cellStyle name="20% - Accent1 3 2 2 5 3 2 4" xfId="18031" xr:uid="{00000000-0005-0000-0000-0000C9450000}"/>
    <cellStyle name="20% - Accent1 3 2 2 5 3 3" xfId="18032" xr:uid="{00000000-0005-0000-0000-0000CA450000}"/>
    <cellStyle name="20% - Accent1 3 2 2 5 3 3 2" xfId="18033" xr:uid="{00000000-0005-0000-0000-0000CB450000}"/>
    <cellStyle name="20% - Accent1 3 2 2 5 3 3 2 2" xfId="18034" xr:uid="{00000000-0005-0000-0000-0000CC450000}"/>
    <cellStyle name="20% - Accent1 3 2 2 5 3 3 2 2 2" xfId="18035" xr:uid="{00000000-0005-0000-0000-0000CD450000}"/>
    <cellStyle name="20% - Accent1 3 2 2 5 3 3 2 3" xfId="18036" xr:uid="{00000000-0005-0000-0000-0000CE450000}"/>
    <cellStyle name="20% - Accent1 3 2 2 5 3 3 3" xfId="18037" xr:uid="{00000000-0005-0000-0000-0000CF450000}"/>
    <cellStyle name="20% - Accent1 3 2 2 5 3 3 3 2" xfId="18038" xr:uid="{00000000-0005-0000-0000-0000D0450000}"/>
    <cellStyle name="20% - Accent1 3 2 2 5 3 3 4" xfId="18039" xr:uid="{00000000-0005-0000-0000-0000D1450000}"/>
    <cellStyle name="20% - Accent1 3 2 2 5 3 4" xfId="18040" xr:uid="{00000000-0005-0000-0000-0000D2450000}"/>
    <cellStyle name="20% - Accent1 3 2 2 5 3 4 2" xfId="18041" xr:uid="{00000000-0005-0000-0000-0000D3450000}"/>
    <cellStyle name="20% - Accent1 3 2 2 5 3 4 2 2" xfId="18042" xr:uid="{00000000-0005-0000-0000-0000D4450000}"/>
    <cellStyle name="20% - Accent1 3 2 2 5 3 4 2 2 2" xfId="18043" xr:uid="{00000000-0005-0000-0000-0000D5450000}"/>
    <cellStyle name="20% - Accent1 3 2 2 5 3 4 2 3" xfId="18044" xr:uid="{00000000-0005-0000-0000-0000D6450000}"/>
    <cellStyle name="20% - Accent1 3 2 2 5 3 4 3" xfId="18045" xr:uid="{00000000-0005-0000-0000-0000D7450000}"/>
    <cellStyle name="20% - Accent1 3 2 2 5 3 4 3 2" xfId="18046" xr:uid="{00000000-0005-0000-0000-0000D8450000}"/>
    <cellStyle name="20% - Accent1 3 2 2 5 3 4 4" xfId="18047" xr:uid="{00000000-0005-0000-0000-0000D9450000}"/>
    <cellStyle name="20% - Accent1 3 2 2 5 3 5" xfId="18048" xr:uid="{00000000-0005-0000-0000-0000DA450000}"/>
    <cellStyle name="20% - Accent1 3 2 2 5 3 5 2" xfId="18049" xr:uid="{00000000-0005-0000-0000-0000DB450000}"/>
    <cellStyle name="20% - Accent1 3 2 2 5 3 5 2 2" xfId="18050" xr:uid="{00000000-0005-0000-0000-0000DC450000}"/>
    <cellStyle name="20% - Accent1 3 2 2 5 3 5 3" xfId="18051" xr:uid="{00000000-0005-0000-0000-0000DD450000}"/>
    <cellStyle name="20% - Accent1 3 2 2 5 3 6" xfId="18052" xr:uid="{00000000-0005-0000-0000-0000DE450000}"/>
    <cellStyle name="20% - Accent1 3 2 2 5 3 6 2" xfId="18053" xr:uid="{00000000-0005-0000-0000-0000DF450000}"/>
    <cellStyle name="20% - Accent1 3 2 2 5 3 6 2 2" xfId="18054" xr:uid="{00000000-0005-0000-0000-0000E0450000}"/>
    <cellStyle name="20% - Accent1 3 2 2 5 3 6 3" xfId="18055" xr:uid="{00000000-0005-0000-0000-0000E1450000}"/>
    <cellStyle name="20% - Accent1 3 2 2 5 3 7" xfId="18056" xr:uid="{00000000-0005-0000-0000-0000E2450000}"/>
    <cellStyle name="20% - Accent1 3 2 2 5 3 7 2" xfId="18057" xr:uid="{00000000-0005-0000-0000-0000E3450000}"/>
    <cellStyle name="20% - Accent1 3 2 2 5 3 8" xfId="18058" xr:uid="{00000000-0005-0000-0000-0000E4450000}"/>
    <cellStyle name="20% - Accent1 3 2 2 5 3 8 2" xfId="18059" xr:uid="{00000000-0005-0000-0000-0000E5450000}"/>
    <cellStyle name="20% - Accent1 3 2 2 5 3 9" xfId="18060" xr:uid="{00000000-0005-0000-0000-0000E6450000}"/>
    <cellStyle name="20% - Accent1 3 2 2 5 4" xfId="18061" xr:uid="{00000000-0005-0000-0000-0000E7450000}"/>
    <cellStyle name="20% - Accent1 3 2 2 5 4 2" xfId="18062" xr:uid="{00000000-0005-0000-0000-0000E8450000}"/>
    <cellStyle name="20% - Accent1 3 2 2 5 4 2 2" xfId="18063" xr:uid="{00000000-0005-0000-0000-0000E9450000}"/>
    <cellStyle name="20% - Accent1 3 2 2 5 4 2 2 2" xfId="18064" xr:uid="{00000000-0005-0000-0000-0000EA450000}"/>
    <cellStyle name="20% - Accent1 3 2 2 5 4 2 3" xfId="18065" xr:uid="{00000000-0005-0000-0000-0000EB450000}"/>
    <cellStyle name="20% - Accent1 3 2 2 5 4 3" xfId="18066" xr:uid="{00000000-0005-0000-0000-0000EC450000}"/>
    <cellStyle name="20% - Accent1 3 2 2 5 4 3 2" xfId="18067" xr:uid="{00000000-0005-0000-0000-0000ED450000}"/>
    <cellStyle name="20% - Accent1 3 2 2 5 4 4" xfId="18068" xr:uid="{00000000-0005-0000-0000-0000EE450000}"/>
    <cellStyle name="20% - Accent1 3 2 2 5 5" xfId="18069" xr:uid="{00000000-0005-0000-0000-0000EF450000}"/>
    <cellStyle name="20% - Accent1 3 2 2 5 5 2" xfId="18070" xr:uid="{00000000-0005-0000-0000-0000F0450000}"/>
    <cellStyle name="20% - Accent1 3 2 2 5 5 2 2" xfId="18071" xr:uid="{00000000-0005-0000-0000-0000F1450000}"/>
    <cellStyle name="20% - Accent1 3 2 2 5 5 2 2 2" xfId="18072" xr:uid="{00000000-0005-0000-0000-0000F2450000}"/>
    <cellStyle name="20% - Accent1 3 2 2 5 5 2 3" xfId="18073" xr:uid="{00000000-0005-0000-0000-0000F3450000}"/>
    <cellStyle name="20% - Accent1 3 2 2 5 5 3" xfId="18074" xr:uid="{00000000-0005-0000-0000-0000F4450000}"/>
    <cellStyle name="20% - Accent1 3 2 2 5 5 3 2" xfId="18075" xr:uid="{00000000-0005-0000-0000-0000F5450000}"/>
    <cellStyle name="20% - Accent1 3 2 2 5 5 4" xfId="18076" xr:uid="{00000000-0005-0000-0000-0000F6450000}"/>
    <cellStyle name="20% - Accent1 3 2 2 5 6" xfId="18077" xr:uid="{00000000-0005-0000-0000-0000F7450000}"/>
    <cellStyle name="20% - Accent1 3 2 2 5 6 2" xfId="18078" xr:uid="{00000000-0005-0000-0000-0000F8450000}"/>
    <cellStyle name="20% - Accent1 3 2 2 5 6 2 2" xfId="18079" xr:uid="{00000000-0005-0000-0000-0000F9450000}"/>
    <cellStyle name="20% - Accent1 3 2 2 5 6 2 2 2" xfId="18080" xr:uid="{00000000-0005-0000-0000-0000FA450000}"/>
    <cellStyle name="20% - Accent1 3 2 2 5 6 2 3" xfId="18081" xr:uid="{00000000-0005-0000-0000-0000FB450000}"/>
    <cellStyle name="20% - Accent1 3 2 2 5 6 3" xfId="18082" xr:uid="{00000000-0005-0000-0000-0000FC450000}"/>
    <cellStyle name="20% - Accent1 3 2 2 5 6 3 2" xfId="18083" xr:uid="{00000000-0005-0000-0000-0000FD450000}"/>
    <cellStyle name="20% - Accent1 3 2 2 5 6 4" xfId="18084" xr:uid="{00000000-0005-0000-0000-0000FE450000}"/>
    <cellStyle name="20% - Accent1 3 2 2 5 7" xfId="18085" xr:uid="{00000000-0005-0000-0000-0000FF450000}"/>
    <cellStyle name="20% - Accent1 3 2 2 5 7 2" xfId="18086" xr:uid="{00000000-0005-0000-0000-000000460000}"/>
    <cellStyle name="20% - Accent1 3 2 2 5 7 2 2" xfId="18087" xr:uid="{00000000-0005-0000-0000-000001460000}"/>
    <cellStyle name="20% - Accent1 3 2 2 5 7 3" xfId="18088" xr:uid="{00000000-0005-0000-0000-000002460000}"/>
    <cellStyle name="20% - Accent1 3 2 2 5 8" xfId="18089" xr:uid="{00000000-0005-0000-0000-000003460000}"/>
    <cellStyle name="20% - Accent1 3 2 2 5 8 2" xfId="18090" xr:uid="{00000000-0005-0000-0000-000004460000}"/>
    <cellStyle name="20% - Accent1 3 2 2 5 8 2 2" xfId="18091" xr:uid="{00000000-0005-0000-0000-000005460000}"/>
    <cellStyle name="20% - Accent1 3 2 2 5 8 3" xfId="18092" xr:uid="{00000000-0005-0000-0000-000006460000}"/>
    <cellStyle name="20% - Accent1 3 2 2 5 9" xfId="18093" xr:uid="{00000000-0005-0000-0000-000007460000}"/>
    <cellStyle name="20% - Accent1 3 2 2 5 9 2" xfId="18094" xr:uid="{00000000-0005-0000-0000-000008460000}"/>
    <cellStyle name="20% - Accent1 3 2 2 6" xfId="18095" xr:uid="{00000000-0005-0000-0000-000009460000}"/>
    <cellStyle name="20% - Accent1 3 2 2 6 10" xfId="18096" xr:uid="{00000000-0005-0000-0000-00000A460000}"/>
    <cellStyle name="20% - Accent1 3 2 2 6 10 2" xfId="18097" xr:uid="{00000000-0005-0000-0000-00000B460000}"/>
    <cellStyle name="20% - Accent1 3 2 2 6 11" xfId="18098" xr:uid="{00000000-0005-0000-0000-00000C460000}"/>
    <cellStyle name="20% - Accent1 3 2 2 6 2" xfId="18099" xr:uid="{00000000-0005-0000-0000-00000D460000}"/>
    <cellStyle name="20% - Accent1 3 2 2 6 2 2" xfId="18100" xr:uid="{00000000-0005-0000-0000-00000E460000}"/>
    <cellStyle name="20% - Accent1 3 2 2 6 2 2 2" xfId="18101" xr:uid="{00000000-0005-0000-0000-00000F460000}"/>
    <cellStyle name="20% - Accent1 3 2 2 6 2 2 2 2" xfId="18102" xr:uid="{00000000-0005-0000-0000-000010460000}"/>
    <cellStyle name="20% - Accent1 3 2 2 6 2 2 2 2 2" xfId="18103" xr:uid="{00000000-0005-0000-0000-000011460000}"/>
    <cellStyle name="20% - Accent1 3 2 2 6 2 2 2 3" xfId="18104" xr:uid="{00000000-0005-0000-0000-000012460000}"/>
    <cellStyle name="20% - Accent1 3 2 2 6 2 2 3" xfId="18105" xr:uid="{00000000-0005-0000-0000-000013460000}"/>
    <cellStyle name="20% - Accent1 3 2 2 6 2 2 3 2" xfId="18106" xr:uid="{00000000-0005-0000-0000-000014460000}"/>
    <cellStyle name="20% - Accent1 3 2 2 6 2 2 4" xfId="18107" xr:uid="{00000000-0005-0000-0000-000015460000}"/>
    <cellStyle name="20% - Accent1 3 2 2 6 2 3" xfId="18108" xr:uid="{00000000-0005-0000-0000-000016460000}"/>
    <cellStyle name="20% - Accent1 3 2 2 6 2 3 2" xfId="18109" xr:uid="{00000000-0005-0000-0000-000017460000}"/>
    <cellStyle name="20% - Accent1 3 2 2 6 2 3 2 2" xfId="18110" xr:uid="{00000000-0005-0000-0000-000018460000}"/>
    <cellStyle name="20% - Accent1 3 2 2 6 2 3 2 2 2" xfId="18111" xr:uid="{00000000-0005-0000-0000-000019460000}"/>
    <cellStyle name="20% - Accent1 3 2 2 6 2 3 2 3" xfId="18112" xr:uid="{00000000-0005-0000-0000-00001A460000}"/>
    <cellStyle name="20% - Accent1 3 2 2 6 2 3 3" xfId="18113" xr:uid="{00000000-0005-0000-0000-00001B460000}"/>
    <cellStyle name="20% - Accent1 3 2 2 6 2 3 3 2" xfId="18114" xr:uid="{00000000-0005-0000-0000-00001C460000}"/>
    <cellStyle name="20% - Accent1 3 2 2 6 2 3 4" xfId="18115" xr:uid="{00000000-0005-0000-0000-00001D460000}"/>
    <cellStyle name="20% - Accent1 3 2 2 6 2 4" xfId="18116" xr:uid="{00000000-0005-0000-0000-00001E460000}"/>
    <cellStyle name="20% - Accent1 3 2 2 6 2 4 2" xfId="18117" xr:uid="{00000000-0005-0000-0000-00001F460000}"/>
    <cellStyle name="20% - Accent1 3 2 2 6 2 4 2 2" xfId="18118" xr:uid="{00000000-0005-0000-0000-000020460000}"/>
    <cellStyle name="20% - Accent1 3 2 2 6 2 4 2 2 2" xfId="18119" xr:uid="{00000000-0005-0000-0000-000021460000}"/>
    <cellStyle name="20% - Accent1 3 2 2 6 2 4 2 3" xfId="18120" xr:uid="{00000000-0005-0000-0000-000022460000}"/>
    <cellStyle name="20% - Accent1 3 2 2 6 2 4 3" xfId="18121" xr:uid="{00000000-0005-0000-0000-000023460000}"/>
    <cellStyle name="20% - Accent1 3 2 2 6 2 4 3 2" xfId="18122" xr:uid="{00000000-0005-0000-0000-000024460000}"/>
    <cellStyle name="20% - Accent1 3 2 2 6 2 4 4" xfId="18123" xr:uid="{00000000-0005-0000-0000-000025460000}"/>
    <cellStyle name="20% - Accent1 3 2 2 6 2 5" xfId="18124" xr:uid="{00000000-0005-0000-0000-000026460000}"/>
    <cellStyle name="20% - Accent1 3 2 2 6 2 5 2" xfId="18125" xr:uid="{00000000-0005-0000-0000-000027460000}"/>
    <cellStyle name="20% - Accent1 3 2 2 6 2 5 2 2" xfId="18126" xr:uid="{00000000-0005-0000-0000-000028460000}"/>
    <cellStyle name="20% - Accent1 3 2 2 6 2 5 3" xfId="18127" xr:uid="{00000000-0005-0000-0000-000029460000}"/>
    <cellStyle name="20% - Accent1 3 2 2 6 2 6" xfId="18128" xr:uid="{00000000-0005-0000-0000-00002A460000}"/>
    <cellStyle name="20% - Accent1 3 2 2 6 2 6 2" xfId="18129" xr:uid="{00000000-0005-0000-0000-00002B460000}"/>
    <cellStyle name="20% - Accent1 3 2 2 6 2 6 2 2" xfId="18130" xr:uid="{00000000-0005-0000-0000-00002C460000}"/>
    <cellStyle name="20% - Accent1 3 2 2 6 2 6 3" xfId="18131" xr:uid="{00000000-0005-0000-0000-00002D460000}"/>
    <cellStyle name="20% - Accent1 3 2 2 6 2 7" xfId="18132" xr:uid="{00000000-0005-0000-0000-00002E460000}"/>
    <cellStyle name="20% - Accent1 3 2 2 6 2 7 2" xfId="18133" xr:uid="{00000000-0005-0000-0000-00002F460000}"/>
    <cellStyle name="20% - Accent1 3 2 2 6 2 8" xfId="18134" xr:uid="{00000000-0005-0000-0000-000030460000}"/>
    <cellStyle name="20% - Accent1 3 2 2 6 2 8 2" xfId="18135" xr:uid="{00000000-0005-0000-0000-000031460000}"/>
    <cellStyle name="20% - Accent1 3 2 2 6 2 9" xfId="18136" xr:uid="{00000000-0005-0000-0000-000032460000}"/>
    <cellStyle name="20% - Accent1 3 2 2 6 3" xfId="18137" xr:uid="{00000000-0005-0000-0000-000033460000}"/>
    <cellStyle name="20% - Accent1 3 2 2 6 3 2" xfId="18138" xr:uid="{00000000-0005-0000-0000-000034460000}"/>
    <cellStyle name="20% - Accent1 3 2 2 6 3 2 2" xfId="18139" xr:uid="{00000000-0005-0000-0000-000035460000}"/>
    <cellStyle name="20% - Accent1 3 2 2 6 3 2 2 2" xfId="18140" xr:uid="{00000000-0005-0000-0000-000036460000}"/>
    <cellStyle name="20% - Accent1 3 2 2 6 3 2 2 2 2" xfId="18141" xr:uid="{00000000-0005-0000-0000-000037460000}"/>
    <cellStyle name="20% - Accent1 3 2 2 6 3 2 2 3" xfId="18142" xr:uid="{00000000-0005-0000-0000-000038460000}"/>
    <cellStyle name="20% - Accent1 3 2 2 6 3 2 3" xfId="18143" xr:uid="{00000000-0005-0000-0000-000039460000}"/>
    <cellStyle name="20% - Accent1 3 2 2 6 3 2 3 2" xfId="18144" xr:uid="{00000000-0005-0000-0000-00003A460000}"/>
    <cellStyle name="20% - Accent1 3 2 2 6 3 2 4" xfId="18145" xr:uid="{00000000-0005-0000-0000-00003B460000}"/>
    <cellStyle name="20% - Accent1 3 2 2 6 3 3" xfId="18146" xr:uid="{00000000-0005-0000-0000-00003C460000}"/>
    <cellStyle name="20% - Accent1 3 2 2 6 3 3 2" xfId="18147" xr:uid="{00000000-0005-0000-0000-00003D460000}"/>
    <cellStyle name="20% - Accent1 3 2 2 6 3 3 2 2" xfId="18148" xr:uid="{00000000-0005-0000-0000-00003E460000}"/>
    <cellStyle name="20% - Accent1 3 2 2 6 3 3 2 2 2" xfId="18149" xr:uid="{00000000-0005-0000-0000-00003F460000}"/>
    <cellStyle name="20% - Accent1 3 2 2 6 3 3 2 3" xfId="18150" xr:uid="{00000000-0005-0000-0000-000040460000}"/>
    <cellStyle name="20% - Accent1 3 2 2 6 3 3 3" xfId="18151" xr:uid="{00000000-0005-0000-0000-000041460000}"/>
    <cellStyle name="20% - Accent1 3 2 2 6 3 3 3 2" xfId="18152" xr:uid="{00000000-0005-0000-0000-000042460000}"/>
    <cellStyle name="20% - Accent1 3 2 2 6 3 3 4" xfId="18153" xr:uid="{00000000-0005-0000-0000-000043460000}"/>
    <cellStyle name="20% - Accent1 3 2 2 6 3 4" xfId="18154" xr:uid="{00000000-0005-0000-0000-000044460000}"/>
    <cellStyle name="20% - Accent1 3 2 2 6 3 4 2" xfId="18155" xr:uid="{00000000-0005-0000-0000-000045460000}"/>
    <cellStyle name="20% - Accent1 3 2 2 6 3 4 2 2" xfId="18156" xr:uid="{00000000-0005-0000-0000-000046460000}"/>
    <cellStyle name="20% - Accent1 3 2 2 6 3 4 2 2 2" xfId="18157" xr:uid="{00000000-0005-0000-0000-000047460000}"/>
    <cellStyle name="20% - Accent1 3 2 2 6 3 4 2 3" xfId="18158" xr:uid="{00000000-0005-0000-0000-000048460000}"/>
    <cellStyle name="20% - Accent1 3 2 2 6 3 4 3" xfId="18159" xr:uid="{00000000-0005-0000-0000-000049460000}"/>
    <cellStyle name="20% - Accent1 3 2 2 6 3 4 3 2" xfId="18160" xr:uid="{00000000-0005-0000-0000-00004A460000}"/>
    <cellStyle name="20% - Accent1 3 2 2 6 3 4 4" xfId="18161" xr:uid="{00000000-0005-0000-0000-00004B460000}"/>
    <cellStyle name="20% - Accent1 3 2 2 6 3 5" xfId="18162" xr:uid="{00000000-0005-0000-0000-00004C460000}"/>
    <cellStyle name="20% - Accent1 3 2 2 6 3 5 2" xfId="18163" xr:uid="{00000000-0005-0000-0000-00004D460000}"/>
    <cellStyle name="20% - Accent1 3 2 2 6 3 5 2 2" xfId="18164" xr:uid="{00000000-0005-0000-0000-00004E460000}"/>
    <cellStyle name="20% - Accent1 3 2 2 6 3 5 3" xfId="18165" xr:uid="{00000000-0005-0000-0000-00004F460000}"/>
    <cellStyle name="20% - Accent1 3 2 2 6 3 6" xfId="18166" xr:uid="{00000000-0005-0000-0000-000050460000}"/>
    <cellStyle name="20% - Accent1 3 2 2 6 3 6 2" xfId="18167" xr:uid="{00000000-0005-0000-0000-000051460000}"/>
    <cellStyle name="20% - Accent1 3 2 2 6 3 6 2 2" xfId="18168" xr:uid="{00000000-0005-0000-0000-000052460000}"/>
    <cellStyle name="20% - Accent1 3 2 2 6 3 6 3" xfId="18169" xr:uid="{00000000-0005-0000-0000-000053460000}"/>
    <cellStyle name="20% - Accent1 3 2 2 6 3 7" xfId="18170" xr:uid="{00000000-0005-0000-0000-000054460000}"/>
    <cellStyle name="20% - Accent1 3 2 2 6 3 7 2" xfId="18171" xr:uid="{00000000-0005-0000-0000-000055460000}"/>
    <cellStyle name="20% - Accent1 3 2 2 6 3 8" xfId="18172" xr:uid="{00000000-0005-0000-0000-000056460000}"/>
    <cellStyle name="20% - Accent1 3 2 2 6 3 8 2" xfId="18173" xr:uid="{00000000-0005-0000-0000-000057460000}"/>
    <cellStyle name="20% - Accent1 3 2 2 6 3 9" xfId="18174" xr:uid="{00000000-0005-0000-0000-000058460000}"/>
    <cellStyle name="20% - Accent1 3 2 2 6 4" xfId="18175" xr:uid="{00000000-0005-0000-0000-000059460000}"/>
    <cellStyle name="20% - Accent1 3 2 2 6 4 2" xfId="18176" xr:uid="{00000000-0005-0000-0000-00005A460000}"/>
    <cellStyle name="20% - Accent1 3 2 2 6 4 2 2" xfId="18177" xr:uid="{00000000-0005-0000-0000-00005B460000}"/>
    <cellStyle name="20% - Accent1 3 2 2 6 4 2 2 2" xfId="18178" xr:uid="{00000000-0005-0000-0000-00005C460000}"/>
    <cellStyle name="20% - Accent1 3 2 2 6 4 2 3" xfId="18179" xr:uid="{00000000-0005-0000-0000-00005D460000}"/>
    <cellStyle name="20% - Accent1 3 2 2 6 4 3" xfId="18180" xr:uid="{00000000-0005-0000-0000-00005E460000}"/>
    <cellStyle name="20% - Accent1 3 2 2 6 4 3 2" xfId="18181" xr:uid="{00000000-0005-0000-0000-00005F460000}"/>
    <cellStyle name="20% - Accent1 3 2 2 6 4 4" xfId="18182" xr:uid="{00000000-0005-0000-0000-000060460000}"/>
    <cellStyle name="20% - Accent1 3 2 2 6 5" xfId="18183" xr:uid="{00000000-0005-0000-0000-000061460000}"/>
    <cellStyle name="20% - Accent1 3 2 2 6 5 2" xfId="18184" xr:uid="{00000000-0005-0000-0000-000062460000}"/>
    <cellStyle name="20% - Accent1 3 2 2 6 5 2 2" xfId="18185" xr:uid="{00000000-0005-0000-0000-000063460000}"/>
    <cellStyle name="20% - Accent1 3 2 2 6 5 2 2 2" xfId="18186" xr:uid="{00000000-0005-0000-0000-000064460000}"/>
    <cellStyle name="20% - Accent1 3 2 2 6 5 2 3" xfId="18187" xr:uid="{00000000-0005-0000-0000-000065460000}"/>
    <cellStyle name="20% - Accent1 3 2 2 6 5 3" xfId="18188" xr:uid="{00000000-0005-0000-0000-000066460000}"/>
    <cellStyle name="20% - Accent1 3 2 2 6 5 3 2" xfId="18189" xr:uid="{00000000-0005-0000-0000-000067460000}"/>
    <cellStyle name="20% - Accent1 3 2 2 6 5 4" xfId="18190" xr:uid="{00000000-0005-0000-0000-000068460000}"/>
    <cellStyle name="20% - Accent1 3 2 2 6 6" xfId="18191" xr:uid="{00000000-0005-0000-0000-000069460000}"/>
    <cellStyle name="20% - Accent1 3 2 2 6 6 2" xfId="18192" xr:uid="{00000000-0005-0000-0000-00006A460000}"/>
    <cellStyle name="20% - Accent1 3 2 2 6 6 2 2" xfId="18193" xr:uid="{00000000-0005-0000-0000-00006B460000}"/>
    <cellStyle name="20% - Accent1 3 2 2 6 6 2 2 2" xfId="18194" xr:uid="{00000000-0005-0000-0000-00006C460000}"/>
    <cellStyle name="20% - Accent1 3 2 2 6 6 2 3" xfId="18195" xr:uid="{00000000-0005-0000-0000-00006D460000}"/>
    <cellStyle name="20% - Accent1 3 2 2 6 6 3" xfId="18196" xr:uid="{00000000-0005-0000-0000-00006E460000}"/>
    <cellStyle name="20% - Accent1 3 2 2 6 6 3 2" xfId="18197" xr:uid="{00000000-0005-0000-0000-00006F460000}"/>
    <cellStyle name="20% - Accent1 3 2 2 6 6 4" xfId="18198" xr:uid="{00000000-0005-0000-0000-000070460000}"/>
    <cellStyle name="20% - Accent1 3 2 2 6 7" xfId="18199" xr:uid="{00000000-0005-0000-0000-000071460000}"/>
    <cellStyle name="20% - Accent1 3 2 2 6 7 2" xfId="18200" xr:uid="{00000000-0005-0000-0000-000072460000}"/>
    <cellStyle name="20% - Accent1 3 2 2 6 7 2 2" xfId="18201" xr:uid="{00000000-0005-0000-0000-000073460000}"/>
    <cellStyle name="20% - Accent1 3 2 2 6 7 3" xfId="18202" xr:uid="{00000000-0005-0000-0000-000074460000}"/>
    <cellStyle name="20% - Accent1 3 2 2 6 8" xfId="18203" xr:uid="{00000000-0005-0000-0000-000075460000}"/>
    <cellStyle name="20% - Accent1 3 2 2 6 8 2" xfId="18204" xr:uid="{00000000-0005-0000-0000-000076460000}"/>
    <cellStyle name="20% - Accent1 3 2 2 6 8 2 2" xfId="18205" xr:uid="{00000000-0005-0000-0000-000077460000}"/>
    <cellStyle name="20% - Accent1 3 2 2 6 8 3" xfId="18206" xr:uid="{00000000-0005-0000-0000-000078460000}"/>
    <cellStyle name="20% - Accent1 3 2 2 6 9" xfId="18207" xr:uid="{00000000-0005-0000-0000-000079460000}"/>
    <cellStyle name="20% - Accent1 3 2 2 6 9 2" xfId="18208" xr:uid="{00000000-0005-0000-0000-00007A460000}"/>
    <cellStyle name="20% - Accent1 3 2 2 7" xfId="18209" xr:uid="{00000000-0005-0000-0000-00007B460000}"/>
    <cellStyle name="20% - Accent1 3 2 2 7 2" xfId="18210" xr:uid="{00000000-0005-0000-0000-00007C460000}"/>
    <cellStyle name="20% - Accent1 3 2 2 7 2 2" xfId="18211" xr:uid="{00000000-0005-0000-0000-00007D460000}"/>
    <cellStyle name="20% - Accent1 3 2 2 7 2 2 2" xfId="18212" xr:uid="{00000000-0005-0000-0000-00007E460000}"/>
    <cellStyle name="20% - Accent1 3 2 2 7 2 2 2 2" xfId="18213" xr:uid="{00000000-0005-0000-0000-00007F460000}"/>
    <cellStyle name="20% - Accent1 3 2 2 7 2 2 3" xfId="18214" xr:uid="{00000000-0005-0000-0000-000080460000}"/>
    <cellStyle name="20% - Accent1 3 2 2 7 2 3" xfId="18215" xr:uid="{00000000-0005-0000-0000-000081460000}"/>
    <cellStyle name="20% - Accent1 3 2 2 7 2 3 2" xfId="18216" xr:uid="{00000000-0005-0000-0000-000082460000}"/>
    <cellStyle name="20% - Accent1 3 2 2 7 2 4" xfId="18217" xr:uid="{00000000-0005-0000-0000-000083460000}"/>
    <cellStyle name="20% - Accent1 3 2 2 7 3" xfId="18218" xr:uid="{00000000-0005-0000-0000-000084460000}"/>
    <cellStyle name="20% - Accent1 3 2 2 7 3 2" xfId="18219" xr:uid="{00000000-0005-0000-0000-000085460000}"/>
    <cellStyle name="20% - Accent1 3 2 2 7 3 2 2" xfId="18220" xr:uid="{00000000-0005-0000-0000-000086460000}"/>
    <cellStyle name="20% - Accent1 3 2 2 7 3 2 2 2" xfId="18221" xr:uid="{00000000-0005-0000-0000-000087460000}"/>
    <cellStyle name="20% - Accent1 3 2 2 7 3 2 3" xfId="18222" xr:uid="{00000000-0005-0000-0000-000088460000}"/>
    <cellStyle name="20% - Accent1 3 2 2 7 3 3" xfId="18223" xr:uid="{00000000-0005-0000-0000-000089460000}"/>
    <cellStyle name="20% - Accent1 3 2 2 7 3 3 2" xfId="18224" xr:uid="{00000000-0005-0000-0000-00008A460000}"/>
    <cellStyle name="20% - Accent1 3 2 2 7 3 4" xfId="18225" xr:uid="{00000000-0005-0000-0000-00008B460000}"/>
    <cellStyle name="20% - Accent1 3 2 2 7 4" xfId="18226" xr:uid="{00000000-0005-0000-0000-00008C460000}"/>
    <cellStyle name="20% - Accent1 3 2 2 7 4 2" xfId="18227" xr:uid="{00000000-0005-0000-0000-00008D460000}"/>
    <cellStyle name="20% - Accent1 3 2 2 7 4 2 2" xfId="18228" xr:uid="{00000000-0005-0000-0000-00008E460000}"/>
    <cellStyle name="20% - Accent1 3 2 2 7 4 2 2 2" xfId="18229" xr:uid="{00000000-0005-0000-0000-00008F460000}"/>
    <cellStyle name="20% - Accent1 3 2 2 7 4 2 3" xfId="18230" xr:uid="{00000000-0005-0000-0000-000090460000}"/>
    <cellStyle name="20% - Accent1 3 2 2 7 4 3" xfId="18231" xr:uid="{00000000-0005-0000-0000-000091460000}"/>
    <cellStyle name="20% - Accent1 3 2 2 7 4 3 2" xfId="18232" xr:uid="{00000000-0005-0000-0000-000092460000}"/>
    <cellStyle name="20% - Accent1 3 2 2 7 4 4" xfId="18233" xr:uid="{00000000-0005-0000-0000-000093460000}"/>
    <cellStyle name="20% - Accent1 3 2 2 7 5" xfId="18234" xr:uid="{00000000-0005-0000-0000-000094460000}"/>
    <cellStyle name="20% - Accent1 3 2 2 7 5 2" xfId="18235" xr:uid="{00000000-0005-0000-0000-000095460000}"/>
    <cellStyle name="20% - Accent1 3 2 2 7 5 2 2" xfId="18236" xr:uid="{00000000-0005-0000-0000-000096460000}"/>
    <cellStyle name="20% - Accent1 3 2 2 7 5 3" xfId="18237" xr:uid="{00000000-0005-0000-0000-000097460000}"/>
    <cellStyle name="20% - Accent1 3 2 2 7 6" xfId="18238" xr:uid="{00000000-0005-0000-0000-000098460000}"/>
    <cellStyle name="20% - Accent1 3 2 2 7 6 2" xfId="18239" xr:uid="{00000000-0005-0000-0000-000099460000}"/>
    <cellStyle name="20% - Accent1 3 2 2 7 6 2 2" xfId="18240" xr:uid="{00000000-0005-0000-0000-00009A460000}"/>
    <cellStyle name="20% - Accent1 3 2 2 7 6 3" xfId="18241" xr:uid="{00000000-0005-0000-0000-00009B460000}"/>
    <cellStyle name="20% - Accent1 3 2 2 7 7" xfId="18242" xr:uid="{00000000-0005-0000-0000-00009C460000}"/>
    <cellStyle name="20% - Accent1 3 2 2 7 7 2" xfId="18243" xr:uid="{00000000-0005-0000-0000-00009D460000}"/>
    <cellStyle name="20% - Accent1 3 2 2 7 8" xfId="18244" xr:uid="{00000000-0005-0000-0000-00009E460000}"/>
    <cellStyle name="20% - Accent1 3 2 2 7 8 2" xfId="18245" xr:uid="{00000000-0005-0000-0000-00009F460000}"/>
    <cellStyle name="20% - Accent1 3 2 2 7 9" xfId="18246" xr:uid="{00000000-0005-0000-0000-0000A0460000}"/>
    <cellStyle name="20% - Accent1 3 2 2 8" xfId="18247" xr:uid="{00000000-0005-0000-0000-0000A1460000}"/>
    <cellStyle name="20% - Accent1 3 2 2 8 2" xfId="18248" xr:uid="{00000000-0005-0000-0000-0000A2460000}"/>
    <cellStyle name="20% - Accent1 3 2 2 8 2 2" xfId="18249" xr:uid="{00000000-0005-0000-0000-0000A3460000}"/>
    <cellStyle name="20% - Accent1 3 2 2 8 2 2 2" xfId="18250" xr:uid="{00000000-0005-0000-0000-0000A4460000}"/>
    <cellStyle name="20% - Accent1 3 2 2 8 2 2 2 2" xfId="18251" xr:uid="{00000000-0005-0000-0000-0000A5460000}"/>
    <cellStyle name="20% - Accent1 3 2 2 8 2 2 3" xfId="18252" xr:uid="{00000000-0005-0000-0000-0000A6460000}"/>
    <cellStyle name="20% - Accent1 3 2 2 8 2 3" xfId="18253" xr:uid="{00000000-0005-0000-0000-0000A7460000}"/>
    <cellStyle name="20% - Accent1 3 2 2 8 2 3 2" xfId="18254" xr:uid="{00000000-0005-0000-0000-0000A8460000}"/>
    <cellStyle name="20% - Accent1 3 2 2 8 2 4" xfId="18255" xr:uid="{00000000-0005-0000-0000-0000A9460000}"/>
    <cellStyle name="20% - Accent1 3 2 2 8 3" xfId="18256" xr:uid="{00000000-0005-0000-0000-0000AA460000}"/>
    <cellStyle name="20% - Accent1 3 2 2 8 3 2" xfId="18257" xr:uid="{00000000-0005-0000-0000-0000AB460000}"/>
    <cellStyle name="20% - Accent1 3 2 2 8 3 2 2" xfId="18258" xr:uid="{00000000-0005-0000-0000-0000AC460000}"/>
    <cellStyle name="20% - Accent1 3 2 2 8 3 2 2 2" xfId="18259" xr:uid="{00000000-0005-0000-0000-0000AD460000}"/>
    <cellStyle name="20% - Accent1 3 2 2 8 3 2 3" xfId="18260" xr:uid="{00000000-0005-0000-0000-0000AE460000}"/>
    <cellStyle name="20% - Accent1 3 2 2 8 3 3" xfId="18261" xr:uid="{00000000-0005-0000-0000-0000AF460000}"/>
    <cellStyle name="20% - Accent1 3 2 2 8 3 3 2" xfId="18262" xr:uid="{00000000-0005-0000-0000-0000B0460000}"/>
    <cellStyle name="20% - Accent1 3 2 2 8 3 4" xfId="18263" xr:uid="{00000000-0005-0000-0000-0000B1460000}"/>
    <cellStyle name="20% - Accent1 3 2 2 8 4" xfId="18264" xr:uid="{00000000-0005-0000-0000-0000B2460000}"/>
    <cellStyle name="20% - Accent1 3 2 2 8 4 2" xfId="18265" xr:uid="{00000000-0005-0000-0000-0000B3460000}"/>
    <cellStyle name="20% - Accent1 3 2 2 8 4 2 2" xfId="18266" xr:uid="{00000000-0005-0000-0000-0000B4460000}"/>
    <cellStyle name="20% - Accent1 3 2 2 8 4 2 2 2" xfId="18267" xr:uid="{00000000-0005-0000-0000-0000B5460000}"/>
    <cellStyle name="20% - Accent1 3 2 2 8 4 2 3" xfId="18268" xr:uid="{00000000-0005-0000-0000-0000B6460000}"/>
    <cellStyle name="20% - Accent1 3 2 2 8 4 3" xfId="18269" xr:uid="{00000000-0005-0000-0000-0000B7460000}"/>
    <cellStyle name="20% - Accent1 3 2 2 8 4 3 2" xfId="18270" xr:uid="{00000000-0005-0000-0000-0000B8460000}"/>
    <cellStyle name="20% - Accent1 3 2 2 8 4 4" xfId="18271" xr:uid="{00000000-0005-0000-0000-0000B9460000}"/>
    <cellStyle name="20% - Accent1 3 2 2 8 5" xfId="18272" xr:uid="{00000000-0005-0000-0000-0000BA460000}"/>
    <cellStyle name="20% - Accent1 3 2 2 8 5 2" xfId="18273" xr:uid="{00000000-0005-0000-0000-0000BB460000}"/>
    <cellStyle name="20% - Accent1 3 2 2 8 5 2 2" xfId="18274" xr:uid="{00000000-0005-0000-0000-0000BC460000}"/>
    <cellStyle name="20% - Accent1 3 2 2 8 5 3" xfId="18275" xr:uid="{00000000-0005-0000-0000-0000BD460000}"/>
    <cellStyle name="20% - Accent1 3 2 2 8 6" xfId="18276" xr:uid="{00000000-0005-0000-0000-0000BE460000}"/>
    <cellStyle name="20% - Accent1 3 2 2 8 6 2" xfId="18277" xr:uid="{00000000-0005-0000-0000-0000BF460000}"/>
    <cellStyle name="20% - Accent1 3 2 2 8 6 2 2" xfId="18278" xr:uid="{00000000-0005-0000-0000-0000C0460000}"/>
    <cellStyle name="20% - Accent1 3 2 2 8 6 3" xfId="18279" xr:uid="{00000000-0005-0000-0000-0000C1460000}"/>
    <cellStyle name="20% - Accent1 3 2 2 8 7" xfId="18280" xr:uid="{00000000-0005-0000-0000-0000C2460000}"/>
    <cellStyle name="20% - Accent1 3 2 2 8 7 2" xfId="18281" xr:uid="{00000000-0005-0000-0000-0000C3460000}"/>
    <cellStyle name="20% - Accent1 3 2 2 8 8" xfId="18282" xr:uid="{00000000-0005-0000-0000-0000C4460000}"/>
    <cellStyle name="20% - Accent1 3 2 2 8 8 2" xfId="18283" xr:uid="{00000000-0005-0000-0000-0000C5460000}"/>
    <cellStyle name="20% - Accent1 3 2 2 8 9" xfId="18284" xr:uid="{00000000-0005-0000-0000-0000C6460000}"/>
    <cellStyle name="20% - Accent1 3 2 2 9" xfId="18285" xr:uid="{00000000-0005-0000-0000-0000C7460000}"/>
    <cellStyle name="20% - Accent1 3 2 2 9 2" xfId="18286" xr:uid="{00000000-0005-0000-0000-0000C8460000}"/>
    <cellStyle name="20% - Accent1 3 2 2 9 2 2" xfId="18287" xr:uid="{00000000-0005-0000-0000-0000C9460000}"/>
    <cellStyle name="20% - Accent1 3 2 2 9 2 2 2" xfId="18288" xr:uid="{00000000-0005-0000-0000-0000CA460000}"/>
    <cellStyle name="20% - Accent1 3 2 2 9 2 3" xfId="18289" xr:uid="{00000000-0005-0000-0000-0000CB460000}"/>
    <cellStyle name="20% - Accent1 3 2 2 9 3" xfId="18290" xr:uid="{00000000-0005-0000-0000-0000CC460000}"/>
    <cellStyle name="20% - Accent1 3 2 2 9 3 2" xfId="18291" xr:uid="{00000000-0005-0000-0000-0000CD460000}"/>
    <cellStyle name="20% - Accent1 3 2 2 9 4" xfId="18292" xr:uid="{00000000-0005-0000-0000-0000CE460000}"/>
    <cellStyle name="20% - Accent1 3 2 20" xfId="18293" xr:uid="{00000000-0005-0000-0000-0000CF460000}"/>
    <cellStyle name="20% - Accent1 3 2 3" xfId="18294" xr:uid="{00000000-0005-0000-0000-0000D0460000}"/>
    <cellStyle name="20% - Accent1 3 2 3 10" xfId="18295" xr:uid="{00000000-0005-0000-0000-0000D1460000}"/>
    <cellStyle name="20% - Accent1 3 2 3 10 2" xfId="18296" xr:uid="{00000000-0005-0000-0000-0000D2460000}"/>
    <cellStyle name="20% - Accent1 3 2 3 10 2 2" xfId="18297" xr:uid="{00000000-0005-0000-0000-0000D3460000}"/>
    <cellStyle name="20% - Accent1 3 2 3 10 2 2 2" xfId="18298" xr:uid="{00000000-0005-0000-0000-0000D4460000}"/>
    <cellStyle name="20% - Accent1 3 2 3 10 2 3" xfId="18299" xr:uid="{00000000-0005-0000-0000-0000D5460000}"/>
    <cellStyle name="20% - Accent1 3 2 3 10 3" xfId="18300" xr:uid="{00000000-0005-0000-0000-0000D6460000}"/>
    <cellStyle name="20% - Accent1 3 2 3 10 3 2" xfId="18301" xr:uid="{00000000-0005-0000-0000-0000D7460000}"/>
    <cellStyle name="20% - Accent1 3 2 3 10 4" xfId="18302" xr:uid="{00000000-0005-0000-0000-0000D8460000}"/>
    <cellStyle name="20% - Accent1 3 2 3 11" xfId="18303" xr:uid="{00000000-0005-0000-0000-0000D9460000}"/>
    <cellStyle name="20% - Accent1 3 2 3 11 2" xfId="18304" xr:uid="{00000000-0005-0000-0000-0000DA460000}"/>
    <cellStyle name="20% - Accent1 3 2 3 11 2 2" xfId="18305" xr:uid="{00000000-0005-0000-0000-0000DB460000}"/>
    <cellStyle name="20% - Accent1 3 2 3 11 2 2 2" xfId="18306" xr:uid="{00000000-0005-0000-0000-0000DC460000}"/>
    <cellStyle name="20% - Accent1 3 2 3 11 2 3" xfId="18307" xr:uid="{00000000-0005-0000-0000-0000DD460000}"/>
    <cellStyle name="20% - Accent1 3 2 3 11 3" xfId="18308" xr:uid="{00000000-0005-0000-0000-0000DE460000}"/>
    <cellStyle name="20% - Accent1 3 2 3 11 3 2" xfId="18309" xr:uid="{00000000-0005-0000-0000-0000DF460000}"/>
    <cellStyle name="20% - Accent1 3 2 3 11 4" xfId="18310" xr:uid="{00000000-0005-0000-0000-0000E0460000}"/>
    <cellStyle name="20% - Accent1 3 2 3 12" xfId="18311" xr:uid="{00000000-0005-0000-0000-0000E1460000}"/>
    <cellStyle name="20% - Accent1 3 2 3 12 2" xfId="18312" xr:uid="{00000000-0005-0000-0000-0000E2460000}"/>
    <cellStyle name="20% - Accent1 3 2 3 12 2 2" xfId="18313" xr:uid="{00000000-0005-0000-0000-0000E3460000}"/>
    <cellStyle name="20% - Accent1 3 2 3 12 3" xfId="18314" xr:uid="{00000000-0005-0000-0000-0000E4460000}"/>
    <cellStyle name="20% - Accent1 3 2 3 13" xfId="18315" xr:uid="{00000000-0005-0000-0000-0000E5460000}"/>
    <cellStyle name="20% - Accent1 3 2 3 13 2" xfId="18316" xr:uid="{00000000-0005-0000-0000-0000E6460000}"/>
    <cellStyle name="20% - Accent1 3 2 3 13 2 2" xfId="18317" xr:uid="{00000000-0005-0000-0000-0000E7460000}"/>
    <cellStyle name="20% - Accent1 3 2 3 13 3" xfId="18318" xr:uid="{00000000-0005-0000-0000-0000E8460000}"/>
    <cellStyle name="20% - Accent1 3 2 3 14" xfId="18319" xr:uid="{00000000-0005-0000-0000-0000E9460000}"/>
    <cellStyle name="20% - Accent1 3 2 3 14 2" xfId="18320" xr:uid="{00000000-0005-0000-0000-0000EA460000}"/>
    <cellStyle name="20% - Accent1 3 2 3 15" xfId="18321" xr:uid="{00000000-0005-0000-0000-0000EB460000}"/>
    <cellStyle name="20% - Accent1 3 2 3 15 2" xfId="18322" xr:uid="{00000000-0005-0000-0000-0000EC460000}"/>
    <cellStyle name="20% - Accent1 3 2 3 16" xfId="18323" xr:uid="{00000000-0005-0000-0000-0000ED460000}"/>
    <cellStyle name="20% - Accent1 3 2 3 2" xfId="18324" xr:uid="{00000000-0005-0000-0000-0000EE460000}"/>
    <cellStyle name="20% - Accent1 3 2 3 2 10" xfId="18325" xr:uid="{00000000-0005-0000-0000-0000EF460000}"/>
    <cellStyle name="20% - Accent1 3 2 3 2 10 2" xfId="18326" xr:uid="{00000000-0005-0000-0000-0000F0460000}"/>
    <cellStyle name="20% - Accent1 3 2 3 2 10 2 2" xfId="18327" xr:uid="{00000000-0005-0000-0000-0000F1460000}"/>
    <cellStyle name="20% - Accent1 3 2 3 2 10 2 2 2" xfId="18328" xr:uid="{00000000-0005-0000-0000-0000F2460000}"/>
    <cellStyle name="20% - Accent1 3 2 3 2 10 2 3" xfId="18329" xr:uid="{00000000-0005-0000-0000-0000F3460000}"/>
    <cellStyle name="20% - Accent1 3 2 3 2 10 3" xfId="18330" xr:uid="{00000000-0005-0000-0000-0000F4460000}"/>
    <cellStyle name="20% - Accent1 3 2 3 2 10 3 2" xfId="18331" xr:uid="{00000000-0005-0000-0000-0000F5460000}"/>
    <cellStyle name="20% - Accent1 3 2 3 2 10 4" xfId="18332" xr:uid="{00000000-0005-0000-0000-0000F6460000}"/>
    <cellStyle name="20% - Accent1 3 2 3 2 11" xfId="18333" xr:uid="{00000000-0005-0000-0000-0000F7460000}"/>
    <cellStyle name="20% - Accent1 3 2 3 2 11 2" xfId="18334" xr:uid="{00000000-0005-0000-0000-0000F8460000}"/>
    <cellStyle name="20% - Accent1 3 2 3 2 11 2 2" xfId="18335" xr:uid="{00000000-0005-0000-0000-0000F9460000}"/>
    <cellStyle name="20% - Accent1 3 2 3 2 11 3" xfId="18336" xr:uid="{00000000-0005-0000-0000-0000FA460000}"/>
    <cellStyle name="20% - Accent1 3 2 3 2 12" xfId="18337" xr:uid="{00000000-0005-0000-0000-0000FB460000}"/>
    <cellStyle name="20% - Accent1 3 2 3 2 12 2" xfId="18338" xr:uid="{00000000-0005-0000-0000-0000FC460000}"/>
    <cellStyle name="20% - Accent1 3 2 3 2 12 2 2" xfId="18339" xr:uid="{00000000-0005-0000-0000-0000FD460000}"/>
    <cellStyle name="20% - Accent1 3 2 3 2 12 3" xfId="18340" xr:uid="{00000000-0005-0000-0000-0000FE460000}"/>
    <cellStyle name="20% - Accent1 3 2 3 2 13" xfId="18341" xr:uid="{00000000-0005-0000-0000-0000FF460000}"/>
    <cellStyle name="20% - Accent1 3 2 3 2 13 2" xfId="18342" xr:uid="{00000000-0005-0000-0000-000000470000}"/>
    <cellStyle name="20% - Accent1 3 2 3 2 14" xfId="18343" xr:uid="{00000000-0005-0000-0000-000001470000}"/>
    <cellStyle name="20% - Accent1 3 2 3 2 14 2" xfId="18344" xr:uid="{00000000-0005-0000-0000-000002470000}"/>
    <cellStyle name="20% - Accent1 3 2 3 2 15" xfId="18345" xr:uid="{00000000-0005-0000-0000-000003470000}"/>
    <cellStyle name="20% - Accent1 3 2 3 2 2" xfId="18346" xr:uid="{00000000-0005-0000-0000-000004470000}"/>
    <cellStyle name="20% - Accent1 3 2 3 2 2 10" xfId="18347" xr:uid="{00000000-0005-0000-0000-000005470000}"/>
    <cellStyle name="20% - Accent1 3 2 3 2 2 10 2" xfId="18348" xr:uid="{00000000-0005-0000-0000-000006470000}"/>
    <cellStyle name="20% - Accent1 3 2 3 2 2 10 2 2" xfId="18349" xr:uid="{00000000-0005-0000-0000-000007470000}"/>
    <cellStyle name="20% - Accent1 3 2 3 2 2 10 3" xfId="18350" xr:uid="{00000000-0005-0000-0000-000008470000}"/>
    <cellStyle name="20% - Accent1 3 2 3 2 2 11" xfId="18351" xr:uid="{00000000-0005-0000-0000-000009470000}"/>
    <cellStyle name="20% - Accent1 3 2 3 2 2 11 2" xfId="18352" xr:uid="{00000000-0005-0000-0000-00000A470000}"/>
    <cellStyle name="20% - Accent1 3 2 3 2 2 11 2 2" xfId="18353" xr:uid="{00000000-0005-0000-0000-00000B470000}"/>
    <cellStyle name="20% - Accent1 3 2 3 2 2 11 3" xfId="18354" xr:uid="{00000000-0005-0000-0000-00000C470000}"/>
    <cellStyle name="20% - Accent1 3 2 3 2 2 12" xfId="18355" xr:uid="{00000000-0005-0000-0000-00000D470000}"/>
    <cellStyle name="20% - Accent1 3 2 3 2 2 12 2" xfId="18356" xr:uid="{00000000-0005-0000-0000-00000E470000}"/>
    <cellStyle name="20% - Accent1 3 2 3 2 2 13" xfId="18357" xr:uid="{00000000-0005-0000-0000-00000F470000}"/>
    <cellStyle name="20% - Accent1 3 2 3 2 2 13 2" xfId="18358" xr:uid="{00000000-0005-0000-0000-000010470000}"/>
    <cellStyle name="20% - Accent1 3 2 3 2 2 14" xfId="18359" xr:uid="{00000000-0005-0000-0000-000011470000}"/>
    <cellStyle name="20% - Accent1 3 2 3 2 2 2" xfId="18360" xr:uid="{00000000-0005-0000-0000-000012470000}"/>
    <cellStyle name="20% - Accent1 3 2 3 2 2 2 10" xfId="18361" xr:uid="{00000000-0005-0000-0000-000013470000}"/>
    <cellStyle name="20% - Accent1 3 2 3 2 2 2 10 2" xfId="18362" xr:uid="{00000000-0005-0000-0000-000014470000}"/>
    <cellStyle name="20% - Accent1 3 2 3 2 2 2 11" xfId="18363" xr:uid="{00000000-0005-0000-0000-000015470000}"/>
    <cellStyle name="20% - Accent1 3 2 3 2 2 2 2" xfId="18364" xr:uid="{00000000-0005-0000-0000-000016470000}"/>
    <cellStyle name="20% - Accent1 3 2 3 2 2 2 2 2" xfId="18365" xr:uid="{00000000-0005-0000-0000-000017470000}"/>
    <cellStyle name="20% - Accent1 3 2 3 2 2 2 2 2 2" xfId="18366" xr:uid="{00000000-0005-0000-0000-000018470000}"/>
    <cellStyle name="20% - Accent1 3 2 3 2 2 2 2 2 2 2" xfId="18367" xr:uid="{00000000-0005-0000-0000-000019470000}"/>
    <cellStyle name="20% - Accent1 3 2 3 2 2 2 2 2 2 2 2" xfId="18368" xr:uid="{00000000-0005-0000-0000-00001A470000}"/>
    <cellStyle name="20% - Accent1 3 2 3 2 2 2 2 2 2 3" xfId="18369" xr:uid="{00000000-0005-0000-0000-00001B470000}"/>
    <cellStyle name="20% - Accent1 3 2 3 2 2 2 2 2 3" xfId="18370" xr:uid="{00000000-0005-0000-0000-00001C470000}"/>
    <cellStyle name="20% - Accent1 3 2 3 2 2 2 2 2 3 2" xfId="18371" xr:uid="{00000000-0005-0000-0000-00001D470000}"/>
    <cellStyle name="20% - Accent1 3 2 3 2 2 2 2 2 4" xfId="18372" xr:uid="{00000000-0005-0000-0000-00001E470000}"/>
    <cellStyle name="20% - Accent1 3 2 3 2 2 2 2 3" xfId="18373" xr:uid="{00000000-0005-0000-0000-00001F470000}"/>
    <cellStyle name="20% - Accent1 3 2 3 2 2 2 2 3 2" xfId="18374" xr:uid="{00000000-0005-0000-0000-000020470000}"/>
    <cellStyle name="20% - Accent1 3 2 3 2 2 2 2 3 2 2" xfId="18375" xr:uid="{00000000-0005-0000-0000-000021470000}"/>
    <cellStyle name="20% - Accent1 3 2 3 2 2 2 2 3 2 2 2" xfId="18376" xr:uid="{00000000-0005-0000-0000-000022470000}"/>
    <cellStyle name="20% - Accent1 3 2 3 2 2 2 2 3 2 3" xfId="18377" xr:uid="{00000000-0005-0000-0000-000023470000}"/>
    <cellStyle name="20% - Accent1 3 2 3 2 2 2 2 3 3" xfId="18378" xr:uid="{00000000-0005-0000-0000-000024470000}"/>
    <cellStyle name="20% - Accent1 3 2 3 2 2 2 2 3 3 2" xfId="18379" xr:uid="{00000000-0005-0000-0000-000025470000}"/>
    <cellStyle name="20% - Accent1 3 2 3 2 2 2 2 3 4" xfId="18380" xr:uid="{00000000-0005-0000-0000-000026470000}"/>
    <cellStyle name="20% - Accent1 3 2 3 2 2 2 2 4" xfId="18381" xr:uid="{00000000-0005-0000-0000-000027470000}"/>
    <cellStyle name="20% - Accent1 3 2 3 2 2 2 2 4 2" xfId="18382" xr:uid="{00000000-0005-0000-0000-000028470000}"/>
    <cellStyle name="20% - Accent1 3 2 3 2 2 2 2 4 2 2" xfId="18383" xr:uid="{00000000-0005-0000-0000-000029470000}"/>
    <cellStyle name="20% - Accent1 3 2 3 2 2 2 2 4 2 2 2" xfId="18384" xr:uid="{00000000-0005-0000-0000-00002A470000}"/>
    <cellStyle name="20% - Accent1 3 2 3 2 2 2 2 4 2 3" xfId="18385" xr:uid="{00000000-0005-0000-0000-00002B470000}"/>
    <cellStyle name="20% - Accent1 3 2 3 2 2 2 2 4 3" xfId="18386" xr:uid="{00000000-0005-0000-0000-00002C470000}"/>
    <cellStyle name="20% - Accent1 3 2 3 2 2 2 2 4 3 2" xfId="18387" xr:uid="{00000000-0005-0000-0000-00002D470000}"/>
    <cellStyle name="20% - Accent1 3 2 3 2 2 2 2 4 4" xfId="18388" xr:uid="{00000000-0005-0000-0000-00002E470000}"/>
    <cellStyle name="20% - Accent1 3 2 3 2 2 2 2 5" xfId="18389" xr:uid="{00000000-0005-0000-0000-00002F470000}"/>
    <cellStyle name="20% - Accent1 3 2 3 2 2 2 2 5 2" xfId="18390" xr:uid="{00000000-0005-0000-0000-000030470000}"/>
    <cellStyle name="20% - Accent1 3 2 3 2 2 2 2 5 2 2" xfId="18391" xr:uid="{00000000-0005-0000-0000-000031470000}"/>
    <cellStyle name="20% - Accent1 3 2 3 2 2 2 2 5 3" xfId="18392" xr:uid="{00000000-0005-0000-0000-000032470000}"/>
    <cellStyle name="20% - Accent1 3 2 3 2 2 2 2 6" xfId="18393" xr:uid="{00000000-0005-0000-0000-000033470000}"/>
    <cellStyle name="20% - Accent1 3 2 3 2 2 2 2 6 2" xfId="18394" xr:uid="{00000000-0005-0000-0000-000034470000}"/>
    <cellStyle name="20% - Accent1 3 2 3 2 2 2 2 6 2 2" xfId="18395" xr:uid="{00000000-0005-0000-0000-000035470000}"/>
    <cellStyle name="20% - Accent1 3 2 3 2 2 2 2 6 3" xfId="18396" xr:uid="{00000000-0005-0000-0000-000036470000}"/>
    <cellStyle name="20% - Accent1 3 2 3 2 2 2 2 7" xfId="18397" xr:uid="{00000000-0005-0000-0000-000037470000}"/>
    <cellStyle name="20% - Accent1 3 2 3 2 2 2 2 7 2" xfId="18398" xr:uid="{00000000-0005-0000-0000-000038470000}"/>
    <cellStyle name="20% - Accent1 3 2 3 2 2 2 2 8" xfId="18399" xr:uid="{00000000-0005-0000-0000-000039470000}"/>
    <cellStyle name="20% - Accent1 3 2 3 2 2 2 2 8 2" xfId="18400" xr:uid="{00000000-0005-0000-0000-00003A470000}"/>
    <cellStyle name="20% - Accent1 3 2 3 2 2 2 2 9" xfId="18401" xr:uid="{00000000-0005-0000-0000-00003B470000}"/>
    <cellStyle name="20% - Accent1 3 2 3 2 2 2 3" xfId="18402" xr:uid="{00000000-0005-0000-0000-00003C470000}"/>
    <cellStyle name="20% - Accent1 3 2 3 2 2 2 3 2" xfId="18403" xr:uid="{00000000-0005-0000-0000-00003D470000}"/>
    <cellStyle name="20% - Accent1 3 2 3 2 2 2 3 2 2" xfId="18404" xr:uid="{00000000-0005-0000-0000-00003E470000}"/>
    <cellStyle name="20% - Accent1 3 2 3 2 2 2 3 2 2 2" xfId="18405" xr:uid="{00000000-0005-0000-0000-00003F470000}"/>
    <cellStyle name="20% - Accent1 3 2 3 2 2 2 3 2 2 2 2" xfId="18406" xr:uid="{00000000-0005-0000-0000-000040470000}"/>
    <cellStyle name="20% - Accent1 3 2 3 2 2 2 3 2 2 3" xfId="18407" xr:uid="{00000000-0005-0000-0000-000041470000}"/>
    <cellStyle name="20% - Accent1 3 2 3 2 2 2 3 2 3" xfId="18408" xr:uid="{00000000-0005-0000-0000-000042470000}"/>
    <cellStyle name="20% - Accent1 3 2 3 2 2 2 3 2 3 2" xfId="18409" xr:uid="{00000000-0005-0000-0000-000043470000}"/>
    <cellStyle name="20% - Accent1 3 2 3 2 2 2 3 2 4" xfId="18410" xr:uid="{00000000-0005-0000-0000-000044470000}"/>
    <cellStyle name="20% - Accent1 3 2 3 2 2 2 3 3" xfId="18411" xr:uid="{00000000-0005-0000-0000-000045470000}"/>
    <cellStyle name="20% - Accent1 3 2 3 2 2 2 3 3 2" xfId="18412" xr:uid="{00000000-0005-0000-0000-000046470000}"/>
    <cellStyle name="20% - Accent1 3 2 3 2 2 2 3 3 2 2" xfId="18413" xr:uid="{00000000-0005-0000-0000-000047470000}"/>
    <cellStyle name="20% - Accent1 3 2 3 2 2 2 3 3 2 2 2" xfId="18414" xr:uid="{00000000-0005-0000-0000-000048470000}"/>
    <cellStyle name="20% - Accent1 3 2 3 2 2 2 3 3 2 3" xfId="18415" xr:uid="{00000000-0005-0000-0000-000049470000}"/>
    <cellStyle name="20% - Accent1 3 2 3 2 2 2 3 3 3" xfId="18416" xr:uid="{00000000-0005-0000-0000-00004A470000}"/>
    <cellStyle name="20% - Accent1 3 2 3 2 2 2 3 3 3 2" xfId="18417" xr:uid="{00000000-0005-0000-0000-00004B470000}"/>
    <cellStyle name="20% - Accent1 3 2 3 2 2 2 3 3 4" xfId="18418" xr:uid="{00000000-0005-0000-0000-00004C470000}"/>
    <cellStyle name="20% - Accent1 3 2 3 2 2 2 3 4" xfId="18419" xr:uid="{00000000-0005-0000-0000-00004D470000}"/>
    <cellStyle name="20% - Accent1 3 2 3 2 2 2 3 4 2" xfId="18420" xr:uid="{00000000-0005-0000-0000-00004E470000}"/>
    <cellStyle name="20% - Accent1 3 2 3 2 2 2 3 4 2 2" xfId="18421" xr:uid="{00000000-0005-0000-0000-00004F470000}"/>
    <cellStyle name="20% - Accent1 3 2 3 2 2 2 3 4 2 2 2" xfId="18422" xr:uid="{00000000-0005-0000-0000-000050470000}"/>
    <cellStyle name="20% - Accent1 3 2 3 2 2 2 3 4 2 3" xfId="18423" xr:uid="{00000000-0005-0000-0000-000051470000}"/>
    <cellStyle name="20% - Accent1 3 2 3 2 2 2 3 4 3" xfId="18424" xr:uid="{00000000-0005-0000-0000-000052470000}"/>
    <cellStyle name="20% - Accent1 3 2 3 2 2 2 3 4 3 2" xfId="18425" xr:uid="{00000000-0005-0000-0000-000053470000}"/>
    <cellStyle name="20% - Accent1 3 2 3 2 2 2 3 4 4" xfId="18426" xr:uid="{00000000-0005-0000-0000-000054470000}"/>
    <cellStyle name="20% - Accent1 3 2 3 2 2 2 3 5" xfId="18427" xr:uid="{00000000-0005-0000-0000-000055470000}"/>
    <cellStyle name="20% - Accent1 3 2 3 2 2 2 3 5 2" xfId="18428" xr:uid="{00000000-0005-0000-0000-000056470000}"/>
    <cellStyle name="20% - Accent1 3 2 3 2 2 2 3 5 2 2" xfId="18429" xr:uid="{00000000-0005-0000-0000-000057470000}"/>
    <cellStyle name="20% - Accent1 3 2 3 2 2 2 3 5 3" xfId="18430" xr:uid="{00000000-0005-0000-0000-000058470000}"/>
    <cellStyle name="20% - Accent1 3 2 3 2 2 2 3 6" xfId="18431" xr:uid="{00000000-0005-0000-0000-000059470000}"/>
    <cellStyle name="20% - Accent1 3 2 3 2 2 2 3 6 2" xfId="18432" xr:uid="{00000000-0005-0000-0000-00005A470000}"/>
    <cellStyle name="20% - Accent1 3 2 3 2 2 2 3 6 2 2" xfId="18433" xr:uid="{00000000-0005-0000-0000-00005B470000}"/>
    <cellStyle name="20% - Accent1 3 2 3 2 2 2 3 6 3" xfId="18434" xr:uid="{00000000-0005-0000-0000-00005C470000}"/>
    <cellStyle name="20% - Accent1 3 2 3 2 2 2 3 7" xfId="18435" xr:uid="{00000000-0005-0000-0000-00005D470000}"/>
    <cellStyle name="20% - Accent1 3 2 3 2 2 2 3 7 2" xfId="18436" xr:uid="{00000000-0005-0000-0000-00005E470000}"/>
    <cellStyle name="20% - Accent1 3 2 3 2 2 2 3 8" xfId="18437" xr:uid="{00000000-0005-0000-0000-00005F470000}"/>
    <cellStyle name="20% - Accent1 3 2 3 2 2 2 3 8 2" xfId="18438" xr:uid="{00000000-0005-0000-0000-000060470000}"/>
    <cellStyle name="20% - Accent1 3 2 3 2 2 2 3 9" xfId="18439" xr:uid="{00000000-0005-0000-0000-000061470000}"/>
    <cellStyle name="20% - Accent1 3 2 3 2 2 2 4" xfId="18440" xr:uid="{00000000-0005-0000-0000-000062470000}"/>
    <cellStyle name="20% - Accent1 3 2 3 2 2 2 4 2" xfId="18441" xr:uid="{00000000-0005-0000-0000-000063470000}"/>
    <cellStyle name="20% - Accent1 3 2 3 2 2 2 4 2 2" xfId="18442" xr:uid="{00000000-0005-0000-0000-000064470000}"/>
    <cellStyle name="20% - Accent1 3 2 3 2 2 2 4 2 2 2" xfId="18443" xr:uid="{00000000-0005-0000-0000-000065470000}"/>
    <cellStyle name="20% - Accent1 3 2 3 2 2 2 4 2 3" xfId="18444" xr:uid="{00000000-0005-0000-0000-000066470000}"/>
    <cellStyle name="20% - Accent1 3 2 3 2 2 2 4 3" xfId="18445" xr:uid="{00000000-0005-0000-0000-000067470000}"/>
    <cellStyle name="20% - Accent1 3 2 3 2 2 2 4 3 2" xfId="18446" xr:uid="{00000000-0005-0000-0000-000068470000}"/>
    <cellStyle name="20% - Accent1 3 2 3 2 2 2 4 4" xfId="18447" xr:uid="{00000000-0005-0000-0000-000069470000}"/>
    <cellStyle name="20% - Accent1 3 2 3 2 2 2 5" xfId="18448" xr:uid="{00000000-0005-0000-0000-00006A470000}"/>
    <cellStyle name="20% - Accent1 3 2 3 2 2 2 5 2" xfId="18449" xr:uid="{00000000-0005-0000-0000-00006B470000}"/>
    <cellStyle name="20% - Accent1 3 2 3 2 2 2 5 2 2" xfId="18450" xr:uid="{00000000-0005-0000-0000-00006C470000}"/>
    <cellStyle name="20% - Accent1 3 2 3 2 2 2 5 2 2 2" xfId="18451" xr:uid="{00000000-0005-0000-0000-00006D470000}"/>
    <cellStyle name="20% - Accent1 3 2 3 2 2 2 5 2 3" xfId="18452" xr:uid="{00000000-0005-0000-0000-00006E470000}"/>
    <cellStyle name="20% - Accent1 3 2 3 2 2 2 5 3" xfId="18453" xr:uid="{00000000-0005-0000-0000-00006F470000}"/>
    <cellStyle name="20% - Accent1 3 2 3 2 2 2 5 3 2" xfId="18454" xr:uid="{00000000-0005-0000-0000-000070470000}"/>
    <cellStyle name="20% - Accent1 3 2 3 2 2 2 5 4" xfId="18455" xr:uid="{00000000-0005-0000-0000-000071470000}"/>
    <cellStyle name="20% - Accent1 3 2 3 2 2 2 6" xfId="18456" xr:uid="{00000000-0005-0000-0000-000072470000}"/>
    <cellStyle name="20% - Accent1 3 2 3 2 2 2 6 2" xfId="18457" xr:uid="{00000000-0005-0000-0000-000073470000}"/>
    <cellStyle name="20% - Accent1 3 2 3 2 2 2 6 2 2" xfId="18458" xr:uid="{00000000-0005-0000-0000-000074470000}"/>
    <cellStyle name="20% - Accent1 3 2 3 2 2 2 6 2 2 2" xfId="18459" xr:uid="{00000000-0005-0000-0000-000075470000}"/>
    <cellStyle name="20% - Accent1 3 2 3 2 2 2 6 2 3" xfId="18460" xr:uid="{00000000-0005-0000-0000-000076470000}"/>
    <cellStyle name="20% - Accent1 3 2 3 2 2 2 6 3" xfId="18461" xr:uid="{00000000-0005-0000-0000-000077470000}"/>
    <cellStyle name="20% - Accent1 3 2 3 2 2 2 6 3 2" xfId="18462" xr:uid="{00000000-0005-0000-0000-000078470000}"/>
    <cellStyle name="20% - Accent1 3 2 3 2 2 2 6 4" xfId="18463" xr:uid="{00000000-0005-0000-0000-000079470000}"/>
    <cellStyle name="20% - Accent1 3 2 3 2 2 2 7" xfId="18464" xr:uid="{00000000-0005-0000-0000-00007A470000}"/>
    <cellStyle name="20% - Accent1 3 2 3 2 2 2 7 2" xfId="18465" xr:uid="{00000000-0005-0000-0000-00007B470000}"/>
    <cellStyle name="20% - Accent1 3 2 3 2 2 2 7 2 2" xfId="18466" xr:uid="{00000000-0005-0000-0000-00007C470000}"/>
    <cellStyle name="20% - Accent1 3 2 3 2 2 2 7 3" xfId="18467" xr:uid="{00000000-0005-0000-0000-00007D470000}"/>
    <cellStyle name="20% - Accent1 3 2 3 2 2 2 8" xfId="18468" xr:uid="{00000000-0005-0000-0000-00007E470000}"/>
    <cellStyle name="20% - Accent1 3 2 3 2 2 2 8 2" xfId="18469" xr:uid="{00000000-0005-0000-0000-00007F470000}"/>
    <cellStyle name="20% - Accent1 3 2 3 2 2 2 8 2 2" xfId="18470" xr:uid="{00000000-0005-0000-0000-000080470000}"/>
    <cellStyle name="20% - Accent1 3 2 3 2 2 2 8 3" xfId="18471" xr:uid="{00000000-0005-0000-0000-000081470000}"/>
    <cellStyle name="20% - Accent1 3 2 3 2 2 2 9" xfId="18472" xr:uid="{00000000-0005-0000-0000-000082470000}"/>
    <cellStyle name="20% - Accent1 3 2 3 2 2 2 9 2" xfId="18473" xr:uid="{00000000-0005-0000-0000-000083470000}"/>
    <cellStyle name="20% - Accent1 3 2 3 2 2 3" xfId="18474" xr:uid="{00000000-0005-0000-0000-000084470000}"/>
    <cellStyle name="20% - Accent1 3 2 3 2 2 3 10" xfId="18475" xr:uid="{00000000-0005-0000-0000-000085470000}"/>
    <cellStyle name="20% - Accent1 3 2 3 2 2 3 10 2" xfId="18476" xr:uid="{00000000-0005-0000-0000-000086470000}"/>
    <cellStyle name="20% - Accent1 3 2 3 2 2 3 11" xfId="18477" xr:uid="{00000000-0005-0000-0000-000087470000}"/>
    <cellStyle name="20% - Accent1 3 2 3 2 2 3 2" xfId="18478" xr:uid="{00000000-0005-0000-0000-000088470000}"/>
    <cellStyle name="20% - Accent1 3 2 3 2 2 3 2 2" xfId="18479" xr:uid="{00000000-0005-0000-0000-000089470000}"/>
    <cellStyle name="20% - Accent1 3 2 3 2 2 3 2 2 2" xfId="18480" xr:uid="{00000000-0005-0000-0000-00008A470000}"/>
    <cellStyle name="20% - Accent1 3 2 3 2 2 3 2 2 2 2" xfId="18481" xr:uid="{00000000-0005-0000-0000-00008B470000}"/>
    <cellStyle name="20% - Accent1 3 2 3 2 2 3 2 2 2 2 2" xfId="18482" xr:uid="{00000000-0005-0000-0000-00008C470000}"/>
    <cellStyle name="20% - Accent1 3 2 3 2 2 3 2 2 2 3" xfId="18483" xr:uid="{00000000-0005-0000-0000-00008D470000}"/>
    <cellStyle name="20% - Accent1 3 2 3 2 2 3 2 2 3" xfId="18484" xr:uid="{00000000-0005-0000-0000-00008E470000}"/>
    <cellStyle name="20% - Accent1 3 2 3 2 2 3 2 2 3 2" xfId="18485" xr:uid="{00000000-0005-0000-0000-00008F470000}"/>
    <cellStyle name="20% - Accent1 3 2 3 2 2 3 2 2 4" xfId="18486" xr:uid="{00000000-0005-0000-0000-000090470000}"/>
    <cellStyle name="20% - Accent1 3 2 3 2 2 3 2 3" xfId="18487" xr:uid="{00000000-0005-0000-0000-000091470000}"/>
    <cellStyle name="20% - Accent1 3 2 3 2 2 3 2 3 2" xfId="18488" xr:uid="{00000000-0005-0000-0000-000092470000}"/>
    <cellStyle name="20% - Accent1 3 2 3 2 2 3 2 3 2 2" xfId="18489" xr:uid="{00000000-0005-0000-0000-000093470000}"/>
    <cellStyle name="20% - Accent1 3 2 3 2 2 3 2 3 2 2 2" xfId="18490" xr:uid="{00000000-0005-0000-0000-000094470000}"/>
    <cellStyle name="20% - Accent1 3 2 3 2 2 3 2 3 2 3" xfId="18491" xr:uid="{00000000-0005-0000-0000-000095470000}"/>
    <cellStyle name="20% - Accent1 3 2 3 2 2 3 2 3 3" xfId="18492" xr:uid="{00000000-0005-0000-0000-000096470000}"/>
    <cellStyle name="20% - Accent1 3 2 3 2 2 3 2 3 3 2" xfId="18493" xr:uid="{00000000-0005-0000-0000-000097470000}"/>
    <cellStyle name="20% - Accent1 3 2 3 2 2 3 2 3 4" xfId="18494" xr:uid="{00000000-0005-0000-0000-000098470000}"/>
    <cellStyle name="20% - Accent1 3 2 3 2 2 3 2 4" xfId="18495" xr:uid="{00000000-0005-0000-0000-000099470000}"/>
    <cellStyle name="20% - Accent1 3 2 3 2 2 3 2 4 2" xfId="18496" xr:uid="{00000000-0005-0000-0000-00009A470000}"/>
    <cellStyle name="20% - Accent1 3 2 3 2 2 3 2 4 2 2" xfId="18497" xr:uid="{00000000-0005-0000-0000-00009B470000}"/>
    <cellStyle name="20% - Accent1 3 2 3 2 2 3 2 4 2 2 2" xfId="18498" xr:uid="{00000000-0005-0000-0000-00009C470000}"/>
    <cellStyle name="20% - Accent1 3 2 3 2 2 3 2 4 2 3" xfId="18499" xr:uid="{00000000-0005-0000-0000-00009D470000}"/>
    <cellStyle name="20% - Accent1 3 2 3 2 2 3 2 4 3" xfId="18500" xr:uid="{00000000-0005-0000-0000-00009E470000}"/>
    <cellStyle name="20% - Accent1 3 2 3 2 2 3 2 4 3 2" xfId="18501" xr:uid="{00000000-0005-0000-0000-00009F470000}"/>
    <cellStyle name="20% - Accent1 3 2 3 2 2 3 2 4 4" xfId="18502" xr:uid="{00000000-0005-0000-0000-0000A0470000}"/>
    <cellStyle name="20% - Accent1 3 2 3 2 2 3 2 5" xfId="18503" xr:uid="{00000000-0005-0000-0000-0000A1470000}"/>
    <cellStyle name="20% - Accent1 3 2 3 2 2 3 2 5 2" xfId="18504" xr:uid="{00000000-0005-0000-0000-0000A2470000}"/>
    <cellStyle name="20% - Accent1 3 2 3 2 2 3 2 5 2 2" xfId="18505" xr:uid="{00000000-0005-0000-0000-0000A3470000}"/>
    <cellStyle name="20% - Accent1 3 2 3 2 2 3 2 5 3" xfId="18506" xr:uid="{00000000-0005-0000-0000-0000A4470000}"/>
    <cellStyle name="20% - Accent1 3 2 3 2 2 3 2 6" xfId="18507" xr:uid="{00000000-0005-0000-0000-0000A5470000}"/>
    <cellStyle name="20% - Accent1 3 2 3 2 2 3 2 6 2" xfId="18508" xr:uid="{00000000-0005-0000-0000-0000A6470000}"/>
    <cellStyle name="20% - Accent1 3 2 3 2 2 3 2 6 2 2" xfId="18509" xr:uid="{00000000-0005-0000-0000-0000A7470000}"/>
    <cellStyle name="20% - Accent1 3 2 3 2 2 3 2 6 3" xfId="18510" xr:uid="{00000000-0005-0000-0000-0000A8470000}"/>
    <cellStyle name="20% - Accent1 3 2 3 2 2 3 2 7" xfId="18511" xr:uid="{00000000-0005-0000-0000-0000A9470000}"/>
    <cellStyle name="20% - Accent1 3 2 3 2 2 3 2 7 2" xfId="18512" xr:uid="{00000000-0005-0000-0000-0000AA470000}"/>
    <cellStyle name="20% - Accent1 3 2 3 2 2 3 2 8" xfId="18513" xr:uid="{00000000-0005-0000-0000-0000AB470000}"/>
    <cellStyle name="20% - Accent1 3 2 3 2 2 3 2 8 2" xfId="18514" xr:uid="{00000000-0005-0000-0000-0000AC470000}"/>
    <cellStyle name="20% - Accent1 3 2 3 2 2 3 2 9" xfId="18515" xr:uid="{00000000-0005-0000-0000-0000AD470000}"/>
    <cellStyle name="20% - Accent1 3 2 3 2 2 3 3" xfId="18516" xr:uid="{00000000-0005-0000-0000-0000AE470000}"/>
    <cellStyle name="20% - Accent1 3 2 3 2 2 3 3 2" xfId="18517" xr:uid="{00000000-0005-0000-0000-0000AF470000}"/>
    <cellStyle name="20% - Accent1 3 2 3 2 2 3 3 2 2" xfId="18518" xr:uid="{00000000-0005-0000-0000-0000B0470000}"/>
    <cellStyle name="20% - Accent1 3 2 3 2 2 3 3 2 2 2" xfId="18519" xr:uid="{00000000-0005-0000-0000-0000B1470000}"/>
    <cellStyle name="20% - Accent1 3 2 3 2 2 3 3 2 2 2 2" xfId="18520" xr:uid="{00000000-0005-0000-0000-0000B2470000}"/>
    <cellStyle name="20% - Accent1 3 2 3 2 2 3 3 2 2 3" xfId="18521" xr:uid="{00000000-0005-0000-0000-0000B3470000}"/>
    <cellStyle name="20% - Accent1 3 2 3 2 2 3 3 2 3" xfId="18522" xr:uid="{00000000-0005-0000-0000-0000B4470000}"/>
    <cellStyle name="20% - Accent1 3 2 3 2 2 3 3 2 3 2" xfId="18523" xr:uid="{00000000-0005-0000-0000-0000B5470000}"/>
    <cellStyle name="20% - Accent1 3 2 3 2 2 3 3 2 4" xfId="18524" xr:uid="{00000000-0005-0000-0000-0000B6470000}"/>
    <cellStyle name="20% - Accent1 3 2 3 2 2 3 3 3" xfId="18525" xr:uid="{00000000-0005-0000-0000-0000B7470000}"/>
    <cellStyle name="20% - Accent1 3 2 3 2 2 3 3 3 2" xfId="18526" xr:uid="{00000000-0005-0000-0000-0000B8470000}"/>
    <cellStyle name="20% - Accent1 3 2 3 2 2 3 3 3 2 2" xfId="18527" xr:uid="{00000000-0005-0000-0000-0000B9470000}"/>
    <cellStyle name="20% - Accent1 3 2 3 2 2 3 3 3 2 2 2" xfId="18528" xr:uid="{00000000-0005-0000-0000-0000BA470000}"/>
    <cellStyle name="20% - Accent1 3 2 3 2 2 3 3 3 2 3" xfId="18529" xr:uid="{00000000-0005-0000-0000-0000BB470000}"/>
    <cellStyle name="20% - Accent1 3 2 3 2 2 3 3 3 3" xfId="18530" xr:uid="{00000000-0005-0000-0000-0000BC470000}"/>
    <cellStyle name="20% - Accent1 3 2 3 2 2 3 3 3 3 2" xfId="18531" xr:uid="{00000000-0005-0000-0000-0000BD470000}"/>
    <cellStyle name="20% - Accent1 3 2 3 2 2 3 3 3 4" xfId="18532" xr:uid="{00000000-0005-0000-0000-0000BE470000}"/>
    <cellStyle name="20% - Accent1 3 2 3 2 2 3 3 4" xfId="18533" xr:uid="{00000000-0005-0000-0000-0000BF470000}"/>
    <cellStyle name="20% - Accent1 3 2 3 2 2 3 3 4 2" xfId="18534" xr:uid="{00000000-0005-0000-0000-0000C0470000}"/>
    <cellStyle name="20% - Accent1 3 2 3 2 2 3 3 4 2 2" xfId="18535" xr:uid="{00000000-0005-0000-0000-0000C1470000}"/>
    <cellStyle name="20% - Accent1 3 2 3 2 2 3 3 4 2 2 2" xfId="18536" xr:uid="{00000000-0005-0000-0000-0000C2470000}"/>
    <cellStyle name="20% - Accent1 3 2 3 2 2 3 3 4 2 3" xfId="18537" xr:uid="{00000000-0005-0000-0000-0000C3470000}"/>
    <cellStyle name="20% - Accent1 3 2 3 2 2 3 3 4 3" xfId="18538" xr:uid="{00000000-0005-0000-0000-0000C4470000}"/>
    <cellStyle name="20% - Accent1 3 2 3 2 2 3 3 4 3 2" xfId="18539" xr:uid="{00000000-0005-0000-0000-0000C5470000}"/>
    <cellStyle name="20% - Accent1 3 2 3 2 2 3 3 4 4" xfId="18540" xr:uid="{00000000-0005-0000-0000-0000C6470000}"/>
    <cellStyle name="20% - Accent1 3 2 3 2 2 3 3 5" xfId="18541" xr:uid="{00000000-0005-0000-0000-0000C7470000}"/>
    <cellStyle name="20% - Accent1 3 2 3 2 2 3 3 5 2" xfId="18542" xr:uid="{00000000-0005-0000-0000-0000C8470000}"/>
    <cellStyle name="20% - Accent1 3 2 3 2 2 3 3 5 2 2" xfId="18543" xr:uid="{00000000-0005-0000-0000-0000C9470000}"/>
    <cellStyle name="20% - Accent1 3 2 3 2 2 3 3 5 3" xfId="18544" xr:uid="{00000000-0005-0000-0000-0000CA470000}"/>
    <cellStyle name="20% - Accent1 3 2 3 2 2 3 3 6" xfId="18545" xr:uid="{00000000-0005-0000-0000-0000CB470000}"/>
    <cellStyle name="20% - Accent1 3 2 3 2 2 3 3 6 2" xfId="18546" xr:uid="{00000000-0005-0000-0000-0000CC470000}"/>
    <cellStyle name="20% - Accent1 3 2 3 2 2 3 3 6 2 2" xfId="18547" xr:uid="{00000000-0005-0000-0000-0000CD470000}"/>
    <cellStyle name="20% - Accent1 3 2 3 2 2 3 3 6 3" xfId="18548" xr:uid="{00000000-0005-0000-0000-0000CE470000}"/>
    <cellStyle name="20% - Accent1 3 2 3 2 2 3 3 7" xfId="18549" xr:uid="{00000000-0005-0000-0000-0000CF470000}"/>
    <cellStyle name="20% - Accent1 3 2 3 2 2 3 3 7 2" xfId="18550" xr:uid="{00000000-0005-0000-0000-0000D0470000}"/>
    <cellStyle name="20% - Accent1 3 2 3 2 2 3 3 8" xfId="18551" xr:uid="{00000000-0005-0000-0000-0000D1470000}"/>
    <cellStyle name="20% - Accent1 3 2 3 2 2 3 3 8 2" xfId="18552" xr:uid="{00000000-0005-0000-0000-0000D2470000}"/>
    <cellStyle name="20% - Accent1 3 2 3 2 2 3 3 9" xfId="18553" xr:uid="{00000000-0005-0000-0000-0000D3470000}"/>
    <cellStyle name="20% - Accent1 3 2 3 2 2 3 4" xfId="18554" xr:uid="{00000000-0005-0000-0000-0000D4470000}"/>
    <cellStyle name="20% - Accent1 3 2 3 2 2 3 4 2" xfId="18555" xr:uid="{00000000-0005-0000-0000-0000D5470000}"/>
    <cellStyle name="20% - Accent1 3 2 3 2 2 3 4 2 2" xfId="18556" xr:uid="{00000000-0005-0000-0000-0000D6470000}"/>
    <cellStyle name="20% - Accent1 3 2 3 2 2 3 4 2 2 2" xfId="18557" xr:uid="{00000000-0005-0000-0000-0000D7470000}"/>
    <cellStyle name="20% - Accent1 3 2 3 2 2 3 4 2 3" xfId="18558" xr:uid="{00000000-0005-0000-0000-0000D8470000}"/>
    <cellStyle name="20% - Accent1 3 2 3 2 2 3 4 3" xfId="18559" xr:uid="{00000000-0005-0000-0000-0000D9470000}"/>
    <cellStyle name="20% - Accent1 3 2 3 2 2 3 4 3 2" xfId="18560" xr:uid="{00000000-0005-0000-0000-0000DA470000}"/>
    <cellStyle name="20% - Accent1 3 2 3 2 2 3 4 4" xfId="18561" xr:uid="{00000000-0005-0000-0000-0000DB470000}"/>
    <cellStyle name="20% - Accent1 3 2 3 2 2 3 5" xfId="18562" xr:uid="{00000000-0005-0000-0000-0000DC470000}"/>
    <cellStyle name="20% - Accent1 3 2 3 2 2 3 5 2" xfId="18563" xr:uid="{00000000-0005-0000-0000-0000DD470000}"/>
    <cellStyle name="20% - Accent1 3 2 3 2 2 3 5 2 2" xfId="18564" xr:uid="{00000000-0005-0000-0000-0000DE470000}"/>
    <cellStyle name="20% - Accent1 3 2 3 2 2 3 5 2 2 2" xfId="18565" xr:uid="{00000000-0005-0000-0000-0000DF470000}"/>
    <cellStyle name="20% - Accent1 3 2 3 2 2 3 5 2 3" xfId="18566" xr:uid="{00000000-0005-0000-0000-0000E0470000}"/>
    <cellStyle name="20% - Accent1 3 2 3 2 2 3 5 3" xfId="18567" xr:uid="{00000000-0005-0000-0000-0000E1470000}"/>
    <cellStyle name="20% - Accent1 3 2 3 2 2 3 5 3 2" xfId="18568" xr:uid="{00000000-0005-0000-0000-0000E2470000}"/>
    <cellStyle name="20% - Accent1 3 2 3 2 2 3 5 4" xfId="18569" xr:uid="{00000000-0005-0000-0000-0000E3470000}"/>
    <cellStyle name="20% - Accent1 3 2 3 2 2 3 6" xfId="18570" xr:uid="{00000000-0005-0000-0000-0000E4470000}"/>
    <cellStyle name="20% - Accent1 3 2 3 2 2 3 6 2" xfId="18571" xr:uid="{00000000-0005-0000-0000-0000E5470000}"/>
    <cellStyle name="20% - Accent1 3 2 3 2 2 3 6 2 2" xfId="18572" xr:uid="{00000000-0005-0000-0000-0000E6470000}"/>
    <cellStyle name="20% - Accent1 3 2 3 2 2 3 6 2 2 2" xfId="18573" xr:uid="{00000000-0005-0000-0000-0000E7470000}"/>
    <cellStyle name="20% - Accent1 3 2 3 2 2 3 6 2 3" xfId="18574" xr:uid="{00000000-0005-0000-0000-0000E8470000}"/>
    <cellStyle name="20% - Accent1 3 2 3 2 2 3 6 3" xfId="18575" xr:uid="{00000000-0005-0000-0000-0000E9470000}"/>
    <cellStyle name="20% - Accent1 3 2 3 2 2 3 6 3 2" xfId="18576" xr:uid="{00000000-0005-0000-0000-0000EA470000}"/>
    <cellStyle name="20% - Accent1 3 2 3 2 2 3 6 4" xfId="18577" xr:uid="{00000000-0005-0000-0000-0000EB470000}"/>
    <cellStyle name="20% - Accent1 3 2 3 2 2 3 7" xfId="18578" xr:uid="{00000000-0005-0000-0000-0000EC470000}"/>
    <cellStyle name="20% - Accent1 3 2 3 2 2 3 7 2" xfId="18579" xr:uid="{00000000-0005-0000-0000-0000ED470000}"/>
    <cellStyle name="20% - Accent1 3 2 3 2 2 3 7 2 2" xfId="18580" xr:uid="{00000000-0005-0000-0000-0000EE470000}"/>
    <cellStyle name="20% - Accent1 3 2 3 2 2 3 7 3" xfId="18581" xr:uid="{00000000-0005-0000-0000-0000EF470000}"/>
    <cellStyle name="20% - Accent1 3 2 3 2 2 3 8" xfId="18582" xr:uid="{00000000-0005-0000-0000-0000F0470000}"/>
    <cellStyle name="20% - Accent1 3 2 3 2 2 3 8 2" xfId="18583" xr:uid="{00000000-0005-0000-0000-0000F1470000}"/>
    <cellStyle name="20% - Accent1 3 2 3 2 2 3 8 2 2" xfId="18584" xr:uid="{00000000-0005-0000-0000-0000F2470000}"/>
    <cellStyle name="20% - Accent1 3 2 3 2 2 3 8 3" xfId="18585" xr:uid="{00000000-0005-0000-0000-0000F3470000}"/>
    <cellStyle name="20% - Accent1 3 2 3 2 2 3 9" xfId="18586" xr:uid="{00000000-0005-0000-0000-0000F4470000}"/>
    <cellStyle name="20% - Accent1 3 2 3 2 2 3 9 2" xfId="18587" xr:uid="{00000000-0005-0000-0000-0000F5470000}"/>
    <cellStyle name="20% - Accent1 3 2 3 2 2 4" xfId="18588" xr:uid="{00000000-0005-0000-0000-0000F6470000}"/>
    <cellStyle name="20% - Accent1 3 2 3 2 2 4 10" xfId="18589" xr:uid="{00000000-0005-0000-0000-0000F7470000}"/>
    <cellStyle name="20% - Accent1 3 2 3 2 2 4 10 2" xfId="18590" xr:uid="{00000000-0005-0000-0000-0000F8470000}"/>
    <cellStyle name="20% - Accent1 3 2 3 2 2 4 11" xfId="18591" xr:uid="{00000000-0005-0000-0000-0000F9470000}"/>
    <cellStyle name="20% - Accent1 3 2 3 2 2 4 2" xfId="18592" xr:uid="{00000000-0005-0000-0000-0000FA470000}"/>
    <cellStyle name="20% - Accent1 3 2 3 2 2 4 2 2" xfId="18593" xr:uid="{00000000-0005-0000-0000-0000FB470000}"/>
    <cellStyle name="20% - Accent1 3 2 3 2 2 4 2 2 2" xfId="18594" xr:uid="{00000000-0005-0000-0000-0000FC470000}"/>
    <cellStyle name="20% - Accent1 3 2 3 2 2 4 2 2 2 2" xfId="18595" xr:uid="{00000000-0005-0000-0000-0000FD470000}"/>
    <cellStyle name="20% - Accent1 3 2 3 2 2 4 2 2 2 2 2" xfId="18596" xr:uid="{00000000-0005-0000-0000-0000FE470000}"/>
    <cellStyle name="20% - Accent1 3 2 3 2 2 4 2 2 2 3" xfId="18597" xr:uid="{00000000-0005-0000-0000-0000FF470000}"/>
    <cellStyle name="20% - Accent1 3 2 3 2 2 4 2 2 3" xfId="18598" xr:uid="{00000000-0005-0000-0000-000000480000}"/>
    <cellStyle name="20% - Accent1 3 2 3 2 2 4 2 2 3 2" xfId="18599" xr:uid="{00000000-0005-0000-0000-000001480000}"/>
    <cellStyle name="20% - Accent1 3 2 3 2 2 4 2 2 4" xfId="18600" xr:uid="{00000000-0005-0000-0000-000002480000}"/>
    <cellStyle name="20% - Accent1 3 2 3 2 2 4 2 3" xfId="18601" xr:uid="{00000000-0005-0000-0000-000003480000}"/>
    <cellStyle name="20% - Accent1 3 2 3 2 2 4 2 3 2" xfId="18602" xr:uid="{00000000-0005-0000-0000-000004480000}"/>
    <cellStyle name="20% - Accent1 3 2 3 2 2 4 2 3 2 2" xfId="18603" xr:uid="{00000000-0005-0000-0000-000005480000}"/>
    <cellStyle name="20% - Accent1 3 2 3 2 2 4 2 3 2 2 2" xfId="18604" xr:uid="{00000000-0005-0000-0000-000006480000}"/>
    <cellStyle name="20% - Accent1 3 2 3 2 2 4 2 3 2 3" xfId="18605" xr:uid="{00000000-0005-0000-0000-000007480000}"/>
    <cellStyle name="20% - Accent1 3 2 3 2 2 4 2 3 3" xfId="18606" xr:uid="{00000000-0005-0000-0000-000008480000}"/>
    <cellStyle name="20% - Accent1 3 2 3 2 2 4 2 3 3 2" xfId="18607" xr:uid="{00000000-0005-0000-0000-000009480000}"/>
    <cellStyle name="20% - Accent1 3 2 3 2 2 4 2 3 4" xfId="18608" xr:uid="{00000000-0005-0000-0000-00000A480000}"/>
    <cellStyle name="20% - Accent1 3 2 3 2 2 4 2 4" xfId="18609" xr:uid="{00000000-0005-0000-0000-00000B480000}"/>
    <cellStyle name="20% - Accent1 3 2 3 2 2 4 2 4 2" xfId="18610" xr:uid="{00000000-0005-0000-0000-00000C480000}"/>
    <cellStyle name="20% - Accent1 3 2 3 2 2 4 2 4 2 2" xfId="18611" xr:uid="{00000000-0005-0000-0000-00000D480000}"/>
    <cellStyle name="20% - Accent1 3 2 3 2 2 4 2 4 2 2 2" xfId="18612" xr:uid="{00000000-0005-0000-0000-00000E480000}"/>
    <cellStyle name="20% - Accent1 3 2 3 2 2 4 2 4 2 3" xfId="18613" xr:uid="{00000000-0005-0000-0000-00000F480000}"/>
    <cellStyle name="20% - Accent1 3 2 3 2 2 4 2 4 3" xfId="18614" xr:uid="{00000000-0005-0000-0000-000010480000}"/>
    <cellStyle name="20% - Accent1 3 2 3 2 2 4 2 4 3 2" xfId="18615" xr:uid="{00000000-0005-0000-0000-000011480000}"/>
    <cellStyle name="20% - Accent1 3 2 3 2 2 4 2 4 4" xfId="18616" xr:uid="{00000000-0005-0000-0000-000012480000}"/>
    <cellStyle name="20% - Accent1 3 2 3 2 2 4 2 5" xfId="18617" xr:uid="{00000000-0005-0000-0000-000013480000}"/>
    <cellStyle name="20% - Accent1 3 2 3 2 2 4 2 5 2" xfId="18618" xr:uid="{00000000-0005-0000-0000-000014480000}"/>
    <cellStyle name="20% - Accent1 3 2 3 2 2 4 2 5 2 2" xfId="18619" xr:uid="{00000000-0005-0000-0000-000015480000}"/>
    <cellStyle name="20% - Accent1 3 2 3 2 2 4 2 5 3" xfId="18620" xr:uid="{00000000-0005-0000-0000-000016480000}"/>
    <cellStyle name="20% - Accent1 3 2 3 2 2 4 2 6" xfId="18621" xr:uid="{00000000-0005-0000-0000-000017480000}"/>
    <cellStyle name="20% - Accent1 3 2 3 2 2 4 2 6 2" xfId="18622" xr:uid="{00000000-0005-0000-0000-000018480000}"/>
    <cellStyle name="20% - Accent1 3 2 3 2 2 4 2 6 2 2" xfId="18623" xr:uid="{00000000-0005-0000-0000-000019480000}"/>
    <cellStyle name="20% - Accent1 3 2 3 2 2 4 2 6 3" xfId="18624" xr:uid="{00000000-0005-0000-0000-00001A480000}"/>
    <cellStyle name="20% - Accent1 3 2 3 2 2 4 2 7" xfId="18625" xr:uid="{00000000-0005-0000-0000-00001B480000}"/>
    <cellStyle name="20% - Accent1 3 2 3 2 2 4 2 7 2" xfId="18626" xr:uid="{00000000-0005-0000-0000-00001C480000}"/>
    <cellStyle name="20% - Accent1 3 2 3 2 2 4 2 8" xfId="18627" xr:uid="{00000000-0005-0000-0000-00001D480000}"/>
    <cellStyle name="20% - Accent1 3 2 3 2 2 4 2 8 2" xfId="18628" xr:uid="{00000000-0005-0000-0000-00001E480000}"/>
    <cellStyle name="20% - Accent1 3 2 3 2 2 4 2 9" xfId="18629" xr:uid="{00000000-0005-0000-0000-00001F480000}"/>
    <cellStyle name="20% - Accent1 3 2 3 2 2 4 3" xfId="18630" xr:uid="{00000000-0005-0000-0000-000020480000}"/>
    <cellStyle name="20% - Accent1 3 2 3 2 2 4 3 2" xfId="18631" xr:uid="{00000000-0005-0000-0000-000021480000}"/>
    <cellStyle name="20% - Accent1 3 2 3 2 2 4 3 2 2" xfId="18632" xr:uid="{00000000-0005-0000-0000-000022480000}"/>
    <cellStyle name="20% - Accent1 3 2 3 2 2 4 3 2 2 2" xfId="18633" xr:uid="{00000000-0005-0000-0000-000023480000}"/>
    <cellStyle name="20% - Accent1 3 2 3 2 2 4 3 2 2 2 2" xfId="18634" xr:uid="{00000000-0005-0000-0000-000024480000}"/>
    <cellStyle name="20% - Accent1 3 2 3 2 2 4 3 2 2 3" xfId="18635" xr:uid="{00000000-0005-0000-0000-000025480000}"/>
    <cellStyle name="20% - Accent1 3 2 3 2 2 4 3 2 3" xfId="18636" xr:uid="{00000000-0005-0000-0000-000026480000}"/>
    <cellStyle name="20% - Accent1 3 2 3 2 2 4 3 2 3 2" xfId="18637" xr:uid="{00000000-0005-0000-0000-000027480000}"/>
    <cellStyle name="20% - Accent1 3 2 3 2 2 4 3 2 4" xfId="18638" xr:uid="{00000000-0005-0000-0000-000028480000}"/>
    <cellStyle name="20% - Accent1 3 2 3 2 2 4 3 3" xfId="18639" xr:uid="{00000000-0005-0000-0000-000029480000}"/>
    <cellStyle name="20% - Accent1 3 2 3 2 2 4 3 3 2" xfId="18640" xr:uid="{00000000-0005-0000-0000-00002A480000}"/>
    <cellStyle name="20% - Accent1 3 2 3 2 2 4 3 3 2 2" xfId="18641" xr:uid="{00000000-0005-0000-0000-00002B480000}"/>
    <cellStyle name="20% - Accent1 3 2 3 2 2 4 3 3 2 2 2" xfId="18642" xr:uid="{00000000-0005-0000-0000-00002C480000}"/>
    <cellStyle name="20% - Accent1 3 2 3 2 2 4 3 3 2 3" xfId="18643" xr:uid="{00000000-0005-0000-0000-00002D480000}"/>
    <cellStyle name="20% - Accent1 3 2 3 2 2 4 3 3 3" xfId="18644" xr:uid="{00000000-0005-0000-0000-00002E480000}"/>
    <cellStyle name="20% - Accent1 3 2 3 2 2 4 3 3 3 2" xfId="18645" xr:uid="{00000000-0005-0000-0000-00002F480000}"/>
    <cellStyle name="20% - Accent1 3 2 3 2 2 4 3 3 4" xfId="18646" xr:uid="{00000000-0005-0000-0000-000030480000}"/>
    <cellStyle name="20% - Accent1 3 2 3 2 2 4 3 4" xfId="18647" xr:uid="{00000000-0005-0000-0000-000031480000}"/>
    <cellStyle name="20% - Accent1 3 2 3 2 2 4 3 4 2" xfId="18648" xr:uid="{00000000-0005-0000-0000-000032480000}"/>
    <cellStyle name="20% - Accent1 3 2 3 2 2 4 3 4 2 2" xfId="18649" xr:uid="{00000000-0005-0000-0000-000033480000}"/>
    <cellStyle name="20% - Accent1 3 2 3 2 2 4 3 4 2 2 2" xfId="18650" xr:uid="{00000000-0005-0000-0000-000034480000}"/>
    <cellStyle name="20% - Accent1 3 2 3 2 2 4 3 4 2 3" xfId="18651" xr:uid="{00000000-0005-0000-0000-000035480000}"/>
    <cellStyle name="20% - Accent1 3 2 3 2 2 4 3 4 3" xfId="18652" xr:uid="{00000000-0005-0000-0000-000036480000}"/>
    <cellStyle name="20% - Accent1 3 2 3 2 2 4 3 4 3 2" xfId="18653" xr:uid="{00000000-0005-0000-0000-000037480000}"/>
    <cellStyle name="20% - Accent1 3 2 3 2 2 4 3 4 4" xfId="18654" xr:uid="{00000000-0005-0000-0000-000038480000}"/>
    <cellStyle name="20% - Accent1 3 2 3 2 2 4 3 5" xfId="18655" xr:uid="{00000000-0005-0000-0000-000039480000}"/>
    <cellStyle name="20% - Accent1 3 2 3 2 2 4 3 5 2" xfId="18656" xr:uid="{00000000-0005-0000-0000-00003A480000}"/>
    <cellStyle name="20% - Accent1 3 2 3 2 2 4 3 5 2 2" xfId="18657" xr:uid="{00000000-0005-0000-0000-00003B480000}"/>
    <cellStyle name="20% - Accent1 3 2 3 2 2 4 3 5 3" xfId="18658" xr:uid="{00000000-0005-0000-0000-00003C480000}"/>
    <cellStyle name="20% - Accent1 3 2 3 2 2 4 3 6" xfId="18659" xr:uid="{00000000-0005-0000-0000-00003D480000}"/>
    <cellStyle name="20% - Accent1 3 2 3 2 2 4 3 6 2" xfId="18660" xr:uid="{00000000-0005-0000-0000-00003E480000}"/>
    <cellStyle name="20% - Accent1 3 2 3 2 2 4 3 6 2 2" xfId="18661" xr:uid="{00000000-0005-0000-0000-00003F480000}"/>
    <cellStyle name="20% - Accent1 3 2 3 2 2 4 3 6 3" xfId="18662" xr:uid="{00000000-0005-0000-0000-000040480000}"/>
    <cellStyle name="20% - Accent1 3 2 3 2 2 4 3 7" xfId="18663" xr:uid="{00000000-0005-0000-0000-000041480000}"/>
    <cellStyle name="20% - Accent1 3 2 3 2 2 4 3 7 2" xfId="18664" xr:uid="{00000000-0005-0000-0000-000042480000}"/>
    <cellStyle name="20% - Accent1 3 2 3 2 2 4 3 8" xfId="18665" xr:uid="{00000000-0005-0000-0000-000043480000}"/>
    <cellStyle name="20% - Accent1 3 2 3 2 2 4 3 8 2" xfId="18666" xr:uid="{00000000-0005-0000-0000-000044480000}"/>
    <cellStyle name="20% - Accent1 3 2 3 2 2 4 3 9" xfId="18667" xr:uid="{00000000-0005-0000-0000-000045480000}"/>
    <cellStyle name="20% - Accent1 3 2 3 2 2 4 4" xfId="18668" xr:uid="{00000000-0005-0000-0000-000046480000}"/>
    <cellStyle name="20% - Accent1 3 2 3 2 2 4 4 2" xfId="18669" xr:uid="{00000000-0005-0000-0000-000047480000}"/>
    <cellStyle name="20% - Accent1 3 2 3 2 2 4 4 2 2" xfId="18670" xr:uid="{00000000-0005-0000-0000-000048480000}"/>
    <cellStyle name="20% - Accent1 3 2 3 2 2 4 4 2 2 2" xfId="18671" xr:uid="{00000000-0005-0000-0000-000049480000}"/>
    <cellStyle name="20% - Accent1 3 2 3 2 2 4 4 2 3" xfId="18672" xr:uid="{00000000-0005-0000-0000-00004A480000}"/>
    <cellStyle name="20% - Accent1 3 2 3 2 2 4 4 3" xfId="18673" xr:uid="{00000000-0005-0000-0000-00004B480000}"/>
    <cellStyle name="20% - Accent1 3 2 3 2 2 4 4 3 2" xfId="18674" xr:uid="{00000000-0005-0000-0000-00004C480000}"/>
    <cellStyle name="20% - Accent1 3 2 3 2 2 4 4 4" xfId="18675" xr:uid="{00000000-0005-0000-0000-00004D480000}"/>
    <cellStyle name="20% - Accent1 3 2 3 2 2 4 5" xfId="18676" xr:uid="{00000000-0005-0000-0000-00004E480000}"/>
    <cellStyle name="20% - Accent1 3 2 3 2 2 4 5 2" xfId="18677" xr:uid="{00000000-0005-0000-0000-00004F480000}"/>
    <cellStyle name="20% - Accent1 3 2 3 2 2 4 5 2 2" xfId="18678" xr:uid="{00000000-0005-0000-0000-000050480000}"/>
    <cellStyle name="20% - Accent1 3 2 3 2 2 4 5 2 2 2" xfId="18679" xr:uid="{00000000-0005-0000-0000-000051480000}"/>
    <cellStyle name="20% - Accent1 3 2 3 2 2 4 5 2 3" xfId="18680" xr:uid="{00000000-0005-0000-0000-000052480000}"/>
    <cellStyle name="20% - Accent1 3 2 3 2 2 4 5 3" xfId="18681" xr:uid="{00000000-0005-0000-0000-000053480000}"/>
    <cellStyle name="20% - Accent1 3 2 3 2 2 4 5 3 2" xfId="18682" xr:uid="{00000000-0005-0000-0000-000054480000}"/>
    <cellStyle name="20% - Accent1 3 2 3 2 2 4 5 4" xfId="18683" xr:uid="{00000000-0005-0000-0000-000055480000}"/>
    <cellStyle name="20% - Accent1 3 2 3 2 2 4 6" xfId="18684" xr:uid="{00000000-0005-0000-0000-000056480000}"/>
    <cellStyle name="20% - Accent1 3 2 3 2 2 4 6 2" xfId="18685" xr:uid="{00000000-0005-0000-0000-000057480000}"/>
    <cellStyle name="20% - Accent1 3 2 3 2 2 4 6 2 2" xfId="18686" xr:uid="{00000000-0005-0000-0000-000058480000}"/>
    <cellStyle name="20% - Accent1 3 2 3 2 2 4 6 2 2 2" xfId="18687" xr:uid="{00000000-0005-0000-0000-000059480000}"/>
    <cellStyle name="20% - Accent1 3 2 3 2 2 4 6 2 3" xfId="18688" xr:uid="{00000000-0005-0000-0000-00005A480000}"/>
    <cellStyle name="20% - Accent1 3 2 3 2 2 4 6 3" xfId="18689" xr:uid="{00000000-0005-0000-0000-00005B480000}"/>
    <cellStyle name="20% - Accent1 3 2 3 2 2 4 6 3 2" xfId="18690" xr:uid="{00000000-0005-0000-0000-00005C480000}"/>
    <cellStyle name="20% - Accent1 3 2 3 2 2 4 6 4" xfId="18691" xr:uid="{00000000-0005-0000-0000-00005D480000}"/>
    <cellStyle name="20% - Accent1 3 2 3 2 2 4 7" xfId="18692" xr:uid="{00000000-0005-0000-0000-00005E480000}"/>
    <cellStyle name="20% - Accent1 3 2 3 2 2 4 7 2" xfId="18693" xr:uid="{00000000-0005-0000-0000-00005F480000}"/>
    <cellStyle name="20% - Accent1 3 2 3 2 2 4 7 2 2" xfId="18694" xr:uid="{00000000-0005-0000-0000-000060480000}"/>
    <cellStyle name="20% - Accent1 3 2 3 2 2 4 7 3" xfId="18695" xr:uid="{00000000-0005-0000-0000-000061480000}"/>
    <cellStyle name="20% - Accent1 3 2 3 2 2 4 8" xfId="18696" xr:uid="{00000000-0005-0000-0000-000062480000}"/>
    <cellStyle name="20% - Accent1 3 2 3 2 2 4 8 2" xfId="18697" xr:uid="{00000000-0005-0000-0000-000063480000}"/>
    <cellStyle name="20% - Accent1 3 2 3 2 2 4 8 2 2" xfId="18698" xr:uid="{00000000-0005-0000-0000-000064480000}"/>
    <cellStyle name="20% - Accent1 3 2 3 2 2 4 8 3" xfId="18699" xr:uid="{00000000-0005-0000-0000-000065480000}"/>
    <cellStyle name="20% - Accent1 3 2 3 2 2 4 9" xfId="18700" xr:uid="{00000000-0005-0000-0000-000066480000}"/>
    <cellStyle name="20% - Accent1 3 2 3 2 2 4 9 2" xfId="18701" xr:uid="{00000000-0005-0000-0000-000067480000}"/>
    <cellStyle name="20% - Accent1 3 2 3 2 2 5" xfId="18702" xr:uid="{00000000-0005-0000-0000-000068480000}"/>
    <cellStyle name="20% - Accent1 3 2 3 2 2 5 2" xfId="18703" xr:uid="{00000000-0005-0000-0000-000069480000}"/>
    <cellStyle name="20% - Accent1 3 2 3 2 2 5 2 2" xfId="18704" xr:uid="{00000000-0005-0000-0000-00006A480000}"/>
    <cellStyle name="20% - Accent1 3 2 3 2 2 5 2 2 2" xfId="18705" xr:uid="{00000000-0005-0000-0000-00006B480000}"/>
    <cellStyle name="20% - Accent1 3 2 3 2 2 5 2 2 2 2" xfId="18706" xr:uid="{00000000-0005-0000-0000-00006C480000}"/>
    <cellStyle name="20% - Accent1 3 2 3 2 2 5 2 2 3" xfId="18707" xr:uid="{00000000-0005-0000-0000-00006D480000}"/>
    <cellStyle name="20% - Accent1 3 2 3 2 2 5 2 3" xfId="18708" xr:uid="{00000000-0005-0000-0000-00006E480000}"/>
    <cellStyle name="20% - Accent1 3 2 3 2 2 5 2 3 2" xfId="18709" xr:uid="{00000000-0005-0000-0000-00006F480000}"/>
    <cellStyle name="20% - Accent1 3 2 3 2 2 5 2 4" xfId="18710" xr:uid="{00000000-0005-0000-0000-000070480000}"/>
    <cellStyle name="20% - Accent1 3 2 3 2 2 5 3" xfId="18711" xr:uid="{00000000-0005-0000-0000-000071480000}"/>
    <cellStyle name="20% - Accent1 3 2 3 2 2 5 3 2" xfId="18712" xr:uid="{00000000-0005-0000-0000-000072480000}"/>
    <cellStyle name="20% - Accent1 3 2 3 2 2 5 3 2 2" xfId="18713" xr:uid="{00000000-0005-0000-0000-000073480000}"/>
    <cellStyle name="20% - Accent1 3 2 3 2 2 5 3 2 2 2" xfId="18714" xr:uid="{00000000-0005-0000-0000-000074480000}"/>
    <cellStyle name="20% - Accent1 3 2 3 2 2 5 3 2 3" xfId="18715" xr:uid="{00000000-0005-0000-0000-000075480000}"/>
    <cellStyle name="20% - Accent1 3 2 3 2 2 5 3 3" xfId="18716" xr:uid="{00000000-0005-0000-0000-000076480000}"/>
    <cellStyle name="20% - Accent1 3 2 3 2 2 5 3 3 2" xfId="18717" xr:uid="{00000000-0005-0000-0000-000077480000}"/>
    <cellStyle name="20% - Accent1 3 2 3 2 2 5 3 4" xfId="18718" xr:uid="{00000000-0005-0000-0000-000078480000}"/>
    <cellStyle name="20% - Accent1 3 2 3 2 2 5 4" xfId="18719" xr:uid="{00000000-0005-0000-0000-000079480000}"/>
    <cellStyle name="20% - Accent1 3 2 3 2 2 5 4 2" xfId="18720" xr:uid="{00000000-0005-0000-0000-00007A480000}"/>
    <cellStyle name="20% - Accent1 3 2 3 2 2 5 4 2 2" xfId="18721" xr:uid="{00000000-0005-0000-0000-00007B480000}"/>
    <cellStyle name="20% - Accent1 3 2 3 2 2 5 4 2 2 2" xfId="18722" xr:uid="{00000000-0005-0000-0000-00007C480000}"/>
    <cellStyle name="20% - Accent1 3 2 3 2 2 5 4 2 3" xfId="18723" xr:uid="{00000000-0005-0000-0000-00007D480000}"/>
    <cellStyle name="20% - Accent1 3 2 3 2 2 5 4 3" xfId="18724" xr:uid="{00000000-0005-0000-0000-00007E480000}"/>
    <cellStyle name="20% - Accent1 3 2 3 2 2 5 4 3 2" xfId="18725" xr:uid="{00000000-0005-0000-0000-00007F480000}"/>
    <cellStyle name="20% - Accent1 3 2 3 2 2 5 4 4" xfId="18726" xr:uid="{00000000-0005-0000-0000-000080480000}"/>
    <cellStyle name="20% - Accent1 3 2 3 2 2 5 5" xfId="18727" xr:uid="{00000000-0005-0000-0000-000081480000}"/>
    <cellStyle name="20% - Accent1 3 2 3 2 2 5 5 2" xfId="18728" xr:uid="{00000000-0005-0000-0000-000082480000}"/>
    <cellStyle name="20% - Accent1 3 2 3 2 2 5 5 2 2" xfId="18729" xr:uid="{00000000-0005-0000-0000-000083480000}"/>
    <cellStyle name="20% - Accent1 3 2 3 2 2 5 5 3" xfId="18730" xr:uid="{00000000-0005-0000-0000-000084480000}"/>
    <cellStyle name="20% - Accent1 3 2 3 2 2 5 6" xfId="18731" xr:uid="{00000000-0005-0000-0000-000085480000}"/>
    <cellStyle name="20% - Accent1 3 2 3 2 2 5 6 2" xfId="18732" xr:uid="{00000000-0005-0000-0000-000086480000}"/>
    <cellStyle name="20% - Accent1 3 2 3 2 2 5 6 2 2" xfId="18733" xr:uid="{00000000-0005-0000-0000-000087480000}"/>
    <cellStyle name="20% - Accent1 3 2 3 2 2 5 6 3" xfId="18734" xr:uid="{00000000-0005-0000-0000-000088480000}"/>
    <cellStyle name="20% - Accent1 3 2 3 2 2 5 7" xfId="18735" xr:uid="{00000000-0005-0000-0000-000089480000}"/>
    <cellStyle name="20% - Accent1 3 2 3 2 2 5 7 2" xfId="18736" xr:uid="{00000000-0005-0000-0000-00008A480000}"/>
    <cellStyle name="20% - Accent1 3 2 3 2 2 5 8" xfId="18737" xr:uid="{00000000-0005-0000-0000-00008B480000}"/>
    <cellStyle name="20% - Accent1 3 2 3 2 2 5 8 2" xfId="18738" xr:uid="{00000000-0005-0000-0000-00008C480000}"/>
    <cellStyle name="20% - Accent1 3 2 3 2 2 5 9" xfId="18739" xr:uid="{00000000-0005-0000-0000-00008D480000}"/>
    <cellStyle name="20% - Accent1 3 2 3 2 2 6" xfId="18740" xr:uid="{00000000-0005-0000-0000-00008E480000}"/>
    <cellStyle name="20% - Accent1 3 2 3 2 2 6 2" xfId="18741" xr:uid="{00000000-0005-0000-0000-00008F480000}"/>
    <cellStyle name="20% - Accent1 3 2 3 2 2 6 2 2" xfId="18742" xr:uid="{00000000-0005-0000-0000-000090480000}"/>
    <cellStyle name="20% - Accent1 3 2 3 2 2 6 2 2 2" xfId="18743" xr:uid="{00000000-0005-0000-0000-000091480000}"/>
    <cellStyle name="20% - Accent1 3 2 3 2 2 6 2 2 2 2" xfId="18744" xr:uid="{00000000-0005-0000-0000-000092480000}"/>
    <cellStyle name="20% - Accent1 3 2 3 2 2 6 2 2 3" xfId="18745" xr:uid="{00000000-0005-0000-0000-000093480000}"/>
    <cellStyle name="20% - Accent1 3 2 3 2 2 6 2 3" xfId="18746" xr:uid="{00000000-0005-0000-0000-000094480000}"/>
    <cellStyle name="20% - Accent1 3 2 3 2 2 6 2 3 2" xfId="18747" xr:uid="{00000000-0005-0000-0000-000095480000}"/>
    <cellStyle name="20% - Accent1 3 2 3 2 2 6 2 4" xfId="18748" xr:uid="{00000000-0005-0000-0000-000096480000}"/>
    <cellStyle name="20% - Accent1 3 2 3 2 2 6 3" xfId="18749" xr:uid="{00000000-0005-0000-0000-000097480000}"/>
    <cellStyle name="20% - Accent1 3 2 3 2 2 6 3 2" xfId="18750" xr:uid="{00000000-0005-0000-0000-000098480000}"/>
    <cellStyle name="20% - Accent1 3 2 3 2 2 6 3 2 2" xfId="18751" xr:uid="{00000000-0005-0000-0000-000099480000}"/>
    <cellStyle name="20% - Accent1 3 2 3 2 2 6 3 2 2 2" xfId="18752" xr:uid="{00000000-0005-0000-0000-00009A480000}"/>
    <cellStyle name="20% - Accent1 3 2 3 2 2 6 3 2 3" xfId="18753" xr:uid="{00000000-0005-0000-0000-00009B480000}"/>
    <cellStyle name="20% - Accent1 3 2 3 2 2 6 3 3" xfId="18754" xr:uid="{00000000-0005-0000-0000-00009C480000}"/>
    <cellStyle name="20% - Accent1 3 2 3 2 2 6 3 3 2" xfId="18755" xr:uid="{00000000-0005-0000-0000-00009D480000}"/>
    <cellStyle name="20% - Accent1 3 2 3 2 2 6 3 4" xfId="18756" xr:uid="{00000000-0005-0000-0000-00009E480000}"/>
    <cellStyle name="20% - Accent1 3 2 3 2 2 6 4" xfId="18757" xr:uid="{00000000-0005-0000-0000-00009F480000}"/>
    <cellStyle name="20% - Accent1 3 2 3 2 2 6 4 2" xfId="18758" xr:uid="{00000000-0005-0000-0000-0000A0480000}"/>
    <cellStyle name="20% - Accent1 3 2 3 2 2 6 4 2 2" xfId="18759" xr:uid="{00000000-0005-0000-0000-0000A1480000}"/>
    <cellStyle name="20% - Accent1 3 2 3 2 2 6 4 2 2 2" xfId="18760" xr:uid="{00000000-0005-0000-0000-0000A2480000}"/>
    <cellStyle name="20% - Accent1 3 2 3 2 2 6 4 2 3" xfId="18761" xr:uid="{00000000-0005-0000-0000-0000A3480000}"/>
    <cellStyle name="20% - Accent1 3 2 3 2 2 6 4 3" xfId="18762" xr:uid="{00000000-0005-0000-0000-0000A4480000}"/>
    <cellStyle name="20% - Accent1 3 2 3 2 2 6 4 3 2" xfId="18763" xr:uid="{00000000-0005-0000-0000-0000A5480000}"/>
    <cellStyle name="20% - Accent1 3 2 3 2 2 6 4 4" xfId="18764" xr:uid="{00000000-0005-0000-0000-0000A6480000}"/>
    <cellStyle name="20% - Accent1 3 2 3 2 2 6 5" xfId="18765" xr:uid="{00000000-0005-0000-0000-0000A7480000}"/>
    <cellStyle name="20% - Accent1 3 2 3 2 2 6 5 2" xfId="18766" xr:uid="{00000000-0005-0000-0000-0000A8480000}"/>
    <cellStyle name="20% - Accent1 3 2 3 2 2 6 5 2 2" xfId="18767" xr:uid="{00000000-0005-0000-0000-0000A9480000}"/>
    <cellStyle name="20% - Accent1 3 2 3 2 2 6 5 3" xfId="18768" xr:uid="{00000000-0005-0000-0000-0000AA480000}"/>
    <cellStyle name="20% - Accent1 3 2 3 2 2 6 6" xfId="18769" xr:uid="{00000000-0005-0000-0000-0000AB480000}"/>
    <cellStyle name="20% - Accent1 3 2 3 2 2 6 6 2" xfId="18770" xr:uid="{00000000-0005-0000-0000-0000AC480000}"/>
    <cellStyle name="20% - Accent1 3 2 3 2 2 6 6 2 2" xfId="18771" xr:uid="{00000000-0005-0000-0000-0000AD480000}"/>
    <cellStyle name="20% - Accent1 3 2 3 2 2 6 6 3" xfId="18772" xr:uid="{00000000-0005-0000-0000-0000AE480000}"/>
    <cellStyle name="20% - Accent1 3 2 3 2 2 6 7" xfId="18773" xr:uid="{00000000-0005-0000-0000-0000AF480000}"/>
    <cellStyle name="20% - Accent1 3 2 3 2 2 6 7 2" xfId="18774" xr:uid="{00000000-0005-0000-0000-0000B0480000}"/>
    <cellStyle name="20% - Accent1 3 2 3 2 2 6 8" xfId="18775" xr:uid="{00000000-0005-0000-0000-0000B1480000}"/>
    <cellStyle name="20% - Accent1 3 2 3 2 2 6 8 2" xfId="18776" xr:uid="{00000000-0005-0000-0000-0000B2480000}"/>
    <cellStyle name="20% - Accent1 3 2 3 2 2 6 9" xfId="18777" xr:uid="{00000000-0005-0000-0000-0000B3480000}"/>
    <cellStyle name="20% - Accent1 3 2 3 2 2 7" xfId="18778" xr:uid="{00000000-0005-0000-0000-0000B4480000}"/>
    <cellStyle name="20% - Accent1 3 2 3 2 2 7 2" xfId="18779" xr:uid="{00000000-0005-0000-0000-0000B5480000}"/>
    <cellStyle name="20% - Accent1 3 2 3 2 2 7 2 2" xfId="18780" xr:uid="{00000000-0005-0000-0000-0000B6480000}"/>
    <cellStyle name="20% - Accent1 3 2 3 2 2 7 2 2 2" xfId="18781" xr:uid="{00000000-0005-0000-0000-0000B7480000}"/>
    <cellStyle name="20% - Accent1 3 2 3 2 2 7 2 3" xfId="18782" xr:uid="{00000000-0005-0000-0000-0000B8480000}"/>
    <cellStyle name="20% - Accent1 3 2 3 2 2 7 3" xfId="18783" xr:uid="{00000000-0005-0000-0000-0000B9480000}"/>
    <cellStyle name="20% - Accent1 3 2 3 2 2 7 3 2" xfId="18784" xr:uid="{00000000-0005-0000-0000-0000BA480000}"/>
    <cellStyle name="20% - Accent1 3 2 3 2 2 7 4" xfId="18785" xr:uid="{00000000-0005-0000-0000-0000BB480000}"/>
    <cellStyle name="20% - Accent1 3 2 3 2 2 8" xfId="18786" xr:uid="{00000000-0005-0000-0000-0000BC480000}"/>
    <cellStyle name="20% - Accent1 3 2 3 2 2 8 2" xfId="18787" xr:uid="{00000000-0005-0000-0000-0000BD480000}"/>
    <cellStyle name="20% - Accent1 3 2 3 2 2 8 2 2" xfId="18788" xr:uid="{00000000-0005-0000-0000-0000BE480000}"/>
    <cellStyle name="20% - Accent1 3 2 3 2 2 8 2 2 2" xfId="18789" xr:uid="{00000000-0005-0000-0000-0000BF480000}"/>
    <cellStyle name="20% - Accent1 3 2 3 2 2 8 2 3" xfId="18790" xr:uid="{00000000-0005-0000-0000-0000C0480000}"/>
    <cellStyle name="20% - Accent1 3 2 3 2 2 8 3" xfId="18791" xr:uid="{00000000-0005-0000-0000-0000C1480000}"/>
    <cellStyle name="20% - Accent1 3 2 3 2 2 8 3 2" xfId="18792" xr:uid="{00000000-0005-0000-0000-0000C2480000}"/>
    <cellStyle name="20% - Accent1 3 2 3 2 2 8 4" xfId="18793" xr:uid="{00000000-0005-0000-0000-0000C3480000}"/>
    <cellStyle name="20% - Accent1 3 2 3 2 2 9" xfId="18794" xr:uid="{00000000-0005-0000-0000-0000C4480000}"/>
    <cellStyle name="20% - Accent1 3 2 3 2 2 9 2" xfId="18795" xr:uid="{00000000-0005-0000-0000-0000C5480000}"/>
    <cellStyle name="20% - Accent1 3 2 3 2 2 9 2 2" xfId="18796" xr:uid="{00000000-0005-0000-0000-0000C6480000}"/>
    <cellStyle name="20% - Accent1 3 2 3 2 2 9 2 2 2" xfId="18797" xr:uid="{00000000-0005-0000-0000-0000C7480000}"/>
    <cellStyle name="20% - Accent1 3 2 3 2 2 9 2 3" xfId="18798" xr:uid="{00000000-0005-0000-0000-0000C8480000}"/>
    <cellStyle name="20% - Accent1 3 2 3 2 2 9 3" xfId="18799" xr:uid="{00000000-0005-0000-0000-0000C9480000}"/>
    <cellStyle name="20% - Accent1 3 2 3 2 2 9 3 2" xfId="18800" xr:uid="{00000000-0005-0000-0000-0000CA480000}"/>
    <cellStyle name="20% - Accent1 3 2 3 2 2 9 4" xfId="18801" xr:uid="{00000000-0005-0000-0000-0000CB480000}"/>
    <cellStyle name="20% - Accent1 3 2 3 2 3" xfId="18802" xr:uid="{00000000-0005-0000-0000-0000CC480000}"/>
    <cellStyle name="20% - Accent1 3 2 3 2 3 10" xfId="18803" xr:uid="{00000000-0005-0000-0000-0000CD480000}"/>
    <cellStyle name="20% - Accent1 3 2 3 2 3 10 2" xfId="18804" xr:uid="{00000000-0005-0000-0000-0000CE480000}"/>
    <cellStyle name="20% - Accent1 3 2 3 2 3 11" xfId="18805" xr:uid="{00000000-0005-0000-0000-0000CF480000}"/>
    <cellStyle name="20% - Accent1 3 2 3 2 3 2" xfId="18806" xr:uid="{00000000-0005-0000-0000-0000D0480000}"/>
    <cellStyle name="20% - Accent1 3 2 3 2 3 2 2" xfId="18807" xr:uid="{00000000-0005-0000-0000-0000D1480000}"/>
    <cellStyle name="20% - Accent1 3 2 3 2 3 2 2 2" xfId="18808" xr:uid="{00000000-0005-0000-0000-0000D2480000}"/>
    <cellStyle name="20% - Accent1 3 2 3 2 3 2 2 2 2" xfId="18809" xr:uid="{00000000-0005-0000-0000-0000D3480000}"/>
    <cellStyle name="20% - Accent1 3 2 3 2 3 2 2 2 2 2" xfId="18810" xr:uid="{00000000-0005-0000-0000-0000D4480000}"/>
    <cellStyle name="20% - Accent1 3 2 3 2 3 2 2 2 3" xfId="18811" xr:uid="{00000000-0005-0000-0000-0000D5480000}"/>
    <cellStyle name="20% - Accent1 3 2 3 2 3 2 2 3" xfId="18812" xr:uid="{00000000-0005-0000-0000-0000D6480000}"/>
    <cellStyle name="20% - Accent1 3 2 3 2 3 2 2 3 2" xfId="18813" xr:uid="{00000000-0005-0000-0000-0000D7480000}"/>
    <cellStyle name="20% - Accent1 3 2 3 2 3 2 2 4" xfId="18814" xr:uid="{00000000-0005-0000-0000-0000D8480000}"/>
    <cellStyle name="20% - Accent1 3 2 3 2 3 2 3" xfId="18815" xr:uid="{00000000-0005-0000-0000-0000D9480000}"/>
    <cellStyle name="20% - Accent1 3 2 3 2 3 2 3 2" xfId="18816" xr:uid="{00000000-0005-0000-0000-0000DA480000}"/>
    <cellStyle name="20% - Accent1 3 2 3 2 3 2 3 2 2" xfId="18817" xr:uid="{00000000-0005-0000-0000-0000DB480000}"/>
    <cellStyle name="20% - Accent1 3 2 3 2 3 2 3 2 2 2" xfId="18818" xr:uid="{00000000-0005-0000-0000-0000DC480000}"/>
    <cellStyle name="20% - Accent1 3 2 3 2 3 2 3 2 3" xfId="18819" xr:uid="{00000000-0005-0000-0000-0000DD480000}"/>
    <cellStyle name="20% - Accent1 3 2 3 2 3 2 3 3" xfId="18820" xr:uid="{00000000-0005-0000-0000-0000DE480000}"/>
    <cellStyle name="20% - Accent1 3 2 3 2 3 2 3 3 2" xfId="18821" xr:uid="{00000000-0005-0000-0000-0000DF480000}"/>
    <cellStyle name="20% - Accent1 3 2 3 2 3 2 3 4" xfId="18822" xr:uid="{00000000-0005-0000-0000-0000E0480000}"/>
    <cellStyle name="20% - Accent1 3 2 3 2 3 2 4" xfId="18823" xr:uid="{00000000-0005-0000-0000-0000E1480000}"/>
    <cellStyle name="20% - Accent1 3 2 3 2 3 2 4 2" xfId="18824" xr:uid="{00000000-0005-0000-0000-0000E2480000}"/>
    <cellStyle name="20% - Accent1 3 2 3 2 3 2 4 2 2" xfId="18825" xr:uid="{00000000-0005-0000-0000-0000E3480000}"/>
    <cellStyle name="20% - Accent1 3 2 3 2 3 2 4 2 2 2" xfId="18826" xr:uid="{00000000-0005-0000-0000-0000E4480000}"/>
    <cellStyle name="20% - Accent1 3 2 3 2 3 2 4 2 3" xfId="18827" xr:uid="{00000000-0005-0000-0000-0000E5480000}"/>
    <cellStyle name="20% - Accent1 3 2 3 2 3 2 4 3" xfId="18828" xr:uid="{00000000-0005-0000-0000-0000E6480000}"/>
    <cellStyle name="20% - Accent1 3 2 3 2 3 2 4 3 2" xfId="18829" xr:uid="{00000000-0005-0000-0000-0000E7480000}"/>
    <cellStyle name="20% - Accent1 3 2 3 2 3 2 4 4" xfId="18830" xr:uid="{00000000-0005-0000-0000-0000E8480000}"/>
    <cellStyle name="20% - Accent1 3 2 3 2 3 2 5" xfId="18831" xr:uid="{00000000-0005-0000-0000-0000E9480000}"/>
    <cellStyle name="20% - Accent1 3 2 3 2 3 2 5 2" xfId="18832" xr:uid="{00000000-0005-0000-0000-0000EA480000}"/>
    <cellStyle name="20% - Accent1 3 2 3 2 3 2 5 2 2" xfId="18833" xr:uid="{00000000-0005-0000-0000-0000EB480000}"/>
    <cellStyle name="20% - Accent1 3 2 3 2 3 2 5 3" xfId="18834" xr:uid="{00000000-0005-0000-0000-0000EC480000}"/>
    <cellStyle name="20% - Accent1 3 2 3 2 3 2 6" xfId="18835" xr:uid="{00000000-0005-0000-0000-0000ED480000}"/>
    <cellStyle name="20% - Accent1 3 2 3 2 3 2 6 2" xfId="18836" xr:uid="{00000000-0005-0000-0000-0000EE480000}"/>
    <cellStyle name="20% - Accent1 3 2 3 2 3 2 6 2 2" xfId="18837" xr:uid="{00000000-0005-0000-0000-0000EF480000}"/>
    <cellStyle name="20% - Accent1 3 2 3 2 3 2 6 3" xfId="18838" xr:uid="{00000000-0005-0000-0000-0000F0480000}"/>
    <cellStyle name="20% - Accent1 3 2 3 2 3 2 7" xfId="18839" xr:uid="{00000000-0005-0000-0000-0000F1480000}"/>
    <cellStyle name="20% - Accent1 3 2 3 2 3 2 7 2" xfId="18840" xr:uid="{00000000-0005-0000-0000-0000F2480000}"/>
    <cellStyle name="20% - Accent1 3 2 3 2 3 2 8" xfId="18841" xr:uid="{00000000-0005-0000-0000-0000F3480000}"/>
    <cellStyle name="20% - Accent1 3 2 3 2 3 2 8 2" xfId="18842" xr:uid="{00000000-0005-0000-0000-0000F4480000}"/>
    <cellStyle name="20% - Accent1 3 2 3 2 3 2 9" xfId="18843" xr:uid="{00000000-0005-0000-0000-0000F5480000}"/>
    <cellStyle name="20% - Accent1 3 2 3 2 3 3" xfId="18844" xr:uid="{00000000-0005-0000-0000-0000F6480000}"/>
    <cellStyle name="20% - Accent1 3 2 3 2 3 3 2" xfId="18845" xr:uid="{00000000-0005-0000-0000-0000F7480000}"/>
    <cellStyle name="20% - Accent1 3 2 3 2 3 3 2 2" xfId="18846" xr:uid="{00000000-0005-0000-0000-0000F8480000}"/>
    <cellStyle name="20% - Accent1 3 2 3 2 3 3 2 2 2" xfId="18847" xr:uid="{00000000-0005-0000-0000-0000F9480000}"/>
    <cellStyle name="20% - Accent1 3 2 3 2 3 3 2 2 2 2" xfId="18848" xr:uid="{00000000-0005-0000-0000-0000FA480000}"/>
    <cellStyle name="20% - Accent1 3 2 3 2 3 3 2 2 3" xfId="18849" xr:uid="{00000000-0005-0000-0000-0000FB480000}"/>
    <cellStyle name="20% - Accent1 3 2 3 2 3 3 2 3" xfId="18850" xr:uid="{00000000-0005-0000-0000-0000FC480000}"/>
    <cellStyle name="20% - Accent1 3 2 3 2 3 3 2 3 2" xfId="18851" xr:uid="{00000000-0005-0000-0000-0000FD480000}"/>
    <cellStyle name="20% - Accent1 3 2 3 2 3 3 2 4" xfId="18852" xr:uid="{00000000-0005-0000-0000-0000FE480000}"/>
    <cellStyle name="20% - Accent1 3 2 3 2 3 3 3" xfId="18853" xr:uid="{00000000-0005-0000-0000-0000FF480000}"/>
    <cellStyle name="20% - Accent1 3 2 3 2 3 3 3 2" xfId="18854" xr:uid="{00000000-0005-0000-0000-000000490000}"/>
    <cellStyle name="20% - Accent1 3 2 3 2 3 3 3 2 2" xfId="18855" xr:uid="{00000000-0005-0000-0000-000001490000}"/>
    <cellStyle name="20% - Accent1 3 2 3 2 3 3 3 2 2 2" xfId="18856" xr:uid="{00000000-0005-0000-0000-000002490000}"/>
    <cellStyle name="20% - Accent1 3 2 3 2 3 3 3 2 3" xfId="18857" xr:uid="{00000000-0005-0000-0000-000003490000}"/>
    <cellStyle name="20% - Accent1 3 2 3 2 3 3 3 3" xfId="18858" xr:uid="{00000000-0005-0000-0000-000004490000}"/>
    <cellStyle name="20% - Accent1 3 2 3 2 3 3 3 3 2" xfId="18859" xr:uid="{00000000-0005-0000-0000-000005490000}"/>
    <cellStyle name="20% - Accent1 3 2 3 2 3 3 3 4" xfId="18860" xr:uid="{00000000-0005-0000-0000-000006490000}"/>
    <cellStyle name="20% - Accent1 3 2 3 2 3 3 4" xfId="18861" xr:uid="{00000000-0005-0000-0000-000007490000}"/>
    <cellStyle name="20% - Accent1 3 2 3 2 3 3 4 2" xfId="18862" xr:uid="{00000000-0005-0000-0000-000008490000}"/>
    <cellStyle name="20% - Accent1 3 2 3 2 3 3 4 2 2" xfId="18863" xr:uid="{00000000-0005-0000-0000-000009490000}"/>
    <cellStyle name="20% - Accent1 3 2 3 2 3 3 4 2 2 2" xfId="18864" xr:uid="{00000000-0005-0000-0000-00000A490000}"/>
    <cellStyle name="20% - Accent1 3 2 3 2 3 3 4 2 3" xfId="18865" xr:uid="{00000000-0005-0000-0000-00000B490000}"/>
    <cellStyle name="20% - Accent1 3 2 3 2 3 3 4 3" xfId="18866" xr:uid="{00000000-0005-0000-0000-00000C490000}"/>
    <cellStyle name="20% - Accent1 3 2 3 2 3 3 4 3 2" xfId="18867" xr:uid="{00000000-0005-0000-0000-00000D490000}"/>
    <cellStyle name="20% - Accent1 3 2 3 2 3 3 4 4" xfId="18868" xr:uid="{00000000-0005-0000-0000-00000E490000}"/>
    <cellStyle name="20% - Accent1 3 2 3 2 3 3 5" xfId="18869" xr:uid="{00000000-0005-0000-0000-00000F490000}"/>
    <cellStyle name="20% - Accent1 3 2 3 2 3 3 5 2" xfId="18870" xr:uid="{00000000-0005-0000-0000-000010490000}"/>
    <cellStyle name="20% - Accent1 3 2 3 2 3 3 5 2 2" xfId="18871" xr:uid="{00000000-0005-0000-0000-000011490000}"/>
    <cellStyle name="20% - Accent1 3 2 3 2 3 3 5 3" xfId="18872" xr:uid="{00000000-0005-0000-0000-000012490000}"/>
    <cellStyle name="20% - Accent1 3 2 3 2 3 3 6" xfId="18873" xr:uid="{00000000-0005-0000-0000-000013490000}"/>
    <cellStyle name="20% - Accent1 3 2 3 2 3 3 6 2" xfId="18874" xr:uid="{00000000-0005-0000-0000-000014490000}"/>
    <cellStyle name="20% - Accent1 3 2 3 2 3 3 6 2 2" xfId="18875" xr:uid="{00000000-0005-0000-0000-000015490000}"/>
    <cellStyle name="20% - Accent1 3 2 3 2 3 3 6 3" xfId="18876" xr:uid="{00000000-0005-0000-0000-000016490000}"/>
    <cellStyle name="20% - Accent1 3 2 3 2 3 3 7" xfId="18877" xr:uid="{00000000-0005-0000-0000-000017490000}"/>
    <cellStyle name="20% - Accent1 3 2 3 2 3 3 7 2" xfId="18878" xr:uid="{00000000-0005-0000-0000-000018490000}"/>
    <cellStyle name="20% - Accent1 3 2 3 2 3 3 8" xfId="18879" xr:uid="{00000000-0005-0000-0000-000019490000}"/>
    <cellStyle name="20% - Accent1 3 2 3 2 3 3 8 2" xfId="18880" xr:uid="{00000000-0005-0000-0000-00001A490000}"/>
    <cellStyle name="20% - Accent1 3 2 3 2 3 3 9" xfId="18881" xr:uid="{00000000-0005-0000-0000-00001B490000}"/>
    <cellStyle name="20% - Accent1 3 2 3 2 3 4" xfId="18882" xr:uid="{00000000-0005-0000-0000-00001C490000}"/>
    <cellStyle name="20% - Accent1 3 2 3 2 3 4 2" xfId="18883" xr:uid="{00000000-0005-0000-0000-00001D490000}"/>
    <cellStyle name="20% - Accent1 3 2 3 2 3 4 2 2" xfId="18884" xr:uid="{00000000-0005-0000-0000-00001E490000}"/>
    <cellStyle name="20% - Accent1 3 2 3 2 3 4 2 2 2" xfId="18885" xr:uid="{00000000-0005-0000-0000-00001F490000}"/>
    <cellStyle name="20% - Accent1 3 2 3 2 3 4 2 3" xfId="18886" xr:uid="{00000000-0005-0000-0000-000020490000}"/>
    <cellStyle name="20% - Accent1 3 2 3 2 3 4 3" xfId="18887" xr:uid="{00000000-0005-0000-0000-000021490000}"/>
    <cellStyle name="20% - Accent1 3 2 3 2 3 4 3 2" xfId="18888" xr:uid="{00000000-0005-0000-0000-000022490000}"/>
    <cellStyle name="20% - Accent1 3 2 3 2 3 4 4" xfId="18889" xr:uid="{00000000-0005-0000-0000-000023490000}"/>
    <cellStyle name="20% - Accent1 3 2 3 2 3 5" xfId="18890" xr:uid="{00000000-0005-0000-0000-000024490000}"/>
    <cellStyle name="20% - Accent1 3 2 3 2 3 5 2" xfId="18891" xr:uid="{00000000-0005-0000-0000-000025490000}"/>
    <cellStyle name="20% - Accent1 3 2 3 2 3 5 2 2" xfId="18892" xr:uid="{00000000-0005-0000-0000-000026490000}"/>
    <cellStyle name="20% - Accent1 3 2 3 2 3 5 2 2 2" xfId="18893" xr:uid="{00000000-0005-0000-0000-000027490000}"/>
    <cellStyle name="20% - Accent1 3 2 3 2 3 5 2 3" xfId="18894" xr:uid="{00000000-0005-0000-0000-000028490000}"/>
    <cellStyle name="20% - Accent1 3 2 3 2 3 5 3" xfId="18895" xr:uid="{00000000-0005-0000-0000-000029490000}"/>
    <cellStyle name="20% - Accent1 3 2 3 2 3 5 3 2" xfId="18896" xr:uid="{00000000-0005-0000-0000-00002A490000}"/>
    <cellStyle name="20% - Accent1 3 2 3 2 3 5 4" xfId="18897" xr:uid="{00000000-0005-0000-0000-00002B490000}"/>
    <cellStyle name="20% - Accent1 3 2 3 2 3 6" xfId="18898" xr:uid="{00000000-0005-0000-0000-00002C490000}"/>
    <cellStyle name="20% - Accent1 3 2 3 2 3 6 2" xfId="18899" xr:uid="{00000000-0005-0000-0000-00002D490000}"/>
    <cellStyle name="20% - Accent1 3 2 3 2 3 6 2 2" xfId="18900" xr:uid="{00000000-0005-0000-0000-00002E490000}"/>
    <cellStyle name="20% - Accent1 3 2 3 2 3 6 2 2 2" xfId="18901" xr:uid="{00000000-0005-0000-0000-00002F490000}"/>
    <cellStyle name="20% - Accent1 3 2 3 2 3 6 2 3" xfId="18902" xr:uid="{00000000-0005-0000-0000-000030490000}"/>
    <cellStyle name="20% - Accent1 3 2 3 2 3 6 3" xfId="18903" xr:uid="{00000000-0005-0000-0000-000031490000}"/>
    <cellStyle name="20% - Accent1 3 2 3 2 3 6 3 2" xfId="18904" xr:uid="{00000000-0005-0000-0000-000032490000}"/>
    <cellStyle name="20% - Accent1 3 2 3 2 3 6 4" xfId="18905" xr:uid="{00000000-0005-0000-0000-000033490000}"/>
    <cellStyle name="20% - Accent1 3 2 3 2 3 7" xfId="18906" xr:uid="{00000000-0005-0000-0000-000034490000}"/>
    <cellStyle name="20% - Accent1 3 2 3 2 3 7 2" xfId="18907" xr:uid="{00000000-0005-0000-0000-000035490000}"/>
    <cellStyle name="20% - Accent1 3 2 3 2 3 7 2 2" xfId="18908" xr:uid="{00000000-0005-0000-0000-000036490000}"/>
    <cellStyle name="20% - Accent1 3 2 3 2 3 7 3" xfId="18909" xr:uid="{00000000-0005-0000-0000-000037490000}"/>
    <cellStyle name="20% - Accent1 3 2 3 2 3 8" xfId="18910" xr:uid="{00000000-0005-0000-0000-000038490000}"/>
    <cellStyle name="20% - Accent1 3 2 3 2 3 8 2" xfId="18911" xr:uid="{00000000-0005-0000-0000-000039490000}"/>
    <cellStyle name="20% - Accent1 3 2 3 2 3 8 2 2" xfId="18912" xr:uid="{00000000-0005-0000-0000-00003A490000}"/>
    <cellStyle name="20% - Accent1 3 2 3 2 3 8 3" xfId="18913" xr:uid="{00000000-0005-0000-0000-00003B490000}"/>
    <cellStyle name="20% - Accent1 3 2 3 2 3 9" xfId="18914" xr:uid="{00000000-0005-0000-0000-00003C490000}"/>
    <cellStyle name="20% - Accent1 3 2 3 2 3 9 2" xfId="18915" xr:uid="{00000000-0005-0000-0000-00003D490000}"/>
    <cellStyle name="20% - Accent1 3 2 3 2 4" xfId="18916" xr:uid="{00000000-0005-0000-0000-00003E490000}"/>
    <cellStyle name="20% - Accent1 3 2 3 2 4 10" xfId="18917" xr:uid="{00000000-0005-0000-0000-00003F490000}"/>
    <cellStyle name="20% - Accent1 3 2 3 2 4 10 2" xfId="18918" xr:uid="{00000000-0005-0000-0000-000040490000}"/>
    <cellStyle name="20% - Accent1 3 2 3 2 4 11" xfId="18919" xr:uid="{00000000-0005-0000-0000-000041490000}"/>
    <cellStyle name="20% - Accent1 3 2 3 2 4 2" xfId="18920" xr:uid="{00000000-0005-0000-0000-000042490000}"/>
    <cellStyle name="20% - Accent1 3 2 3 2 4 2 2" xfId="18921" xr:uid="{00000000-0005-0000-0000-000043490000}"/>
    <cellStyle name="20% - Accent1 3 2 3 2 4 2 2 2" xfId="18922" xr:uid="{00000000-0005-0000-0000-000044490000}"/>
    <cellStyle name="20% - Accent1 3 2 3 2 4 2 2 2 2" xfId="18923" xr:uid="{00000000-0005-0000-0000-000045490000}"/>
    <cellStyle name="20% - Accent1 3 2 3 2 4 2 2 2 2 2" xfId="18924" xr:uid="{00000000-0005-0000-0000-000046490000}"/>
    <cellStyle name="20% - Accent1 3 2 3 2 4 2 2 2 3" xfId="18925" xr:uid="{00000000-0005-0000-0000-000047490000}"/>
    <cellStyle name="20% - Accent1 3 2 3 2 4 2 2 3" xfId="18926" xr:uid="{00000000-0005-0000-0000-000048490000}"/>
    <cellStyle name="20% - Accent1 3 2 3 2 4 2 2 3 2" xfId="18927" xr:uid="{00000000-0005-0000-0000-000049490000}"/>
    <cellStyle name="20% - Accent1 3 2 3 2 4 2 2 4" xfId="18928" xr:uid="{00000000-0005-0000-0000-00004A490000}"/>
    <cellStyle name="20% - Accent1 3 2 3 2 4 2 3" xfId="18929" xr:uid="{00000000-0005-0000-0000-00004B490000}"/>
    <cellStyle name="20% - Accent1 3 2 3 2 4 2 3 2" xfId="18930" xr:uid="{00000000-0005-0000-0000-00004C490000}"/>
    <cellStyle name="20% - Accent1 3 2 3 2 4 2 3 2 2" xfId="18931" xr:uid="{00000000-0005-0000-0000-00004D490000}"/>
    <cellStyle name="20% - Accent1 3 2 3 2 4 2 3 2 2 2" xfId="18932" xr:uid="{00000000-0005-0000-0000-00004E490000}"/>
    <cellStyle name="20% - Accent1 3 2 3 2 4 2 3 2 3" xfId="18933" xr:uid="{00000000-0005-0000-0000-00004F490000}"/>
    <cellStyle name="20% - Accent1 3 2 3 2 4 2 3 3" xfId="18934" xr:uid="{00000000-0005-0000-0000-000050490000}"/>
    <cellStyle name="20% - Accent1 3 2 3 2 4 2 3 3 2" xfId="18935" xr:uid="{00000000-0005-0000-0000-000051490000}"/>
    <cellStyle name="20% - Accent1 3 2 3 2 4 2 3 4" xfId="18936" xr:uid="{00000000-0005-0000-0000-000052490000}"/>
    <cellStyle name="20% - Accent1 3 2 3 2 4 2 4" xfId="18937" xr:uid="{00000000-0005-0000-0000-000053490000}"/>
    <cellStyle name="20% - Accent1 3 2 3 2 4 2 4 2" xfId="18938" xr:uid="{00000000-0005-0000-0000-000054490000}"/>
    <cellStyle name="20% - Accent1 3 2 3 2 4 2 4 2 2" xfId="18939" xr:uid="{00000000-0005-0000-0000-000055490000}"/>
    <cellStyle name="20% - Accent1 3 2 3 2 4 2 4 2 2 2" xfId="18940" xr:uid="{00000000-0005-0000-0000-000056490000}"/>
    <cellStyle name="20% - Accent1 3 2 3 2 4 2 4 2 3" xfId="18941" xr:uid="{00000000-0005-0000-0000-000057490000}"/>
    <cellStyle name="20% - Accent1 3 2 3 2 4 2 4 3" xfId="18942" xr:uid="{00000000-0005-0000-0000-000058490000}"/>
    <cellStyle name="20% - Accent1 3 2 3 2 4 2 4 3 2" xfId="18943" xr:uid="{00000000-0005-0000-0000-000059490000}"/>
    <cellStyle name="20% - Accent1 3 2 3 2 4 2 4 4" xfId="18944" xr:uid="{00000000-0005-0000-0000-00005A490000}"/>
    <cellStyle name="20% - Accent1 3 2 3 2 4 2 5" xfId="18945" xr:uid="{00000000-0005-0000-0000-00005B490000}"/>
    <cellStyle name="20% - Accent1 3 2 3 2 4 2 5 2" xfId="18946" xr:uid="{00000000-0005-0000-0000-00005C490000}"/>
    <cellStyle name="20% - Accent1 3 2 3 2 4 2 5 2 2" xfId="18947" xr:uid="{00000000-0005-0000-0000-00005D490000}"/>
    <cellStyle name="20% - Accent1 3 2 3 2 4 2 5 3" xfId="18948" xr:uid="{00000000-0005-0000-0000-00005E490000}"/>
    <cellStyle name="20% - Accent1 3 2 3 2 4 2 6" xfId="18949" xr:uid="{00000000-0005-0000-0000-00005F490000}"/>
    <cellStyle name="20% - Accent1 3 2 3 2 4 2 6 2" xfId="18950" xr:uid="{00000000-0005-0000-0000-000060490000}"/>
    <cellStyle name="20% - Accent1 3 2 3 2 4 2 6 2 2" xfId="18951" xr:uid="{00000000-0005-0000-0000-000061490000}"/>
    <cellStyle name="20% - Accent1 3 2 3 2 4 2 6 3" xfId="18952" xr:uid="{00000000-0005-0000-0000-000062490000}"/>
    <cellStyle name="20% - Accent1 3 2 3 2 4 2 7" xfId="18953" xr:uid="{00000000-0005-0000-0000-000063490000}"/>
    <cellStyle name="20% - Accent1 3 2 3 2 4 2 7 2" xfId="18954" xr:uid="{00000000-0005-0000-0000-000064490000}"/>
    <cellStyle name="20% - Accent1 3 2 3 2 4 2 8" xfId="18955" xr:uid="{00000000-0005-0000-0000-000065490000}"/>
    <cellStyle name="20% - Accent1 3 2 3 2 4 2 8 2" xfId="18956" xr:uid="{00000000-0005-0000-0000-000066490000}"/>
    <cellStyle name="20% - Accent1 3 2 3 2 4 2 9" xfId="18957" xr:uid="{00000000-0005-0000-0000-000067490000}"/>
    <cellStyle name="20% - Accent1 3 2 3 2 4 3" xfId="18958" xr:uid="{00000000-0005-0000-0000-000068490000}"/>
    <cellStyle name="20% - Accent1 3 2 3 2 4 3 2" xfId="18959" xr:uid="{00000000-0005-0000-0000-000069490000}"/>
    <cellStyle name="20% - Accent1 3 2 3 2 4 3 2 2" xfId="18960" xr:uid="{00000000-0005-0000-0000-00006A490000}"/>
    <cellStyle name="20% - Accent1 3 2 3 2 4 3 2 2 2" xfId="18961" xr:uid="{00000000-0005-0000-0000-00006B490000}"/>
    <cellStyle name="20% - Accent1 3 2 3 2 4 3 2 2 2 2" xfId="18962" xr:uid="{00000000-0005-0000-0000-00006C490000}"/>
    <cellStyle name="20% - Accent1 3 2 3 2 4 3 2 2 3" xfId="18963" xr:uid="{00000000-0005-0000-0000-00006D490000}"/>
    <cellStyle name="20% - Accent1 3 2 3 2 4 3 2 3" xfId="18964" xr:uid="{00000000-0005-0000-0000-00006E490000}"/>
    <cellStyle name="20% - Accent1 3 2 3 2 4 3 2 3 2" xfId="18965" xr:uid="{00000000-0005-0000-0000-00006F490000}"/>
    <cellStyle name="20% - Accent1 3 2 3 2 4 3 2 4" xfId="18966" xr:uid="{00000000-0005-0000-0000-000070490000}"/>
    <cellStyle name="20% - Accent1 3 2 3 2 4 3 3" xfId="18967" xr:uid="{00000000-0005-0000-0000-000071490000}"/>
    <cellStyle name="20% - Accent1 3 2 3 2 4 3 3 2" xfId="18968" xr:uid="{00000000-0005-0000-0000-000072490000}"/>
    <cellStyle name="20% - Accent1 3 2 3 2 4 3 3 2 2" xfId="18969" xr:uid="{00000000-0005-0000-0000-000073490000}"/>
    <cellStyle name="20% - Accent1 3 2 3 2 4 3 3 2 2 2" xfId="18970" xr:uid="{00000000-0005-0000-0000-000074490000}"/>
    <cellStyle name="20% - Accent1 3 2 3 2 4 3 3 2 3" xfId="18971" xr:uid="{00000000-0005-0000-0000-000075490000}"/>
    <cellStyle name="20% - Accent1 3 2 3 2 4 3 3 3" xfId="18972" xr:uid="{00000000-0005-0000-0000-000076490000}"/>
    <cellStyle name="20% - Accent1 3 2 3 2 4 3 3 3 2" xfId="18973" xr:uid="{00000000-0005-0000-0000-000077490000}"/>
    <cellStyle name="20% - Accent1 3 2 3 2 4 3 3 4" xfId="18974" xr:uid="{00000000-0005-0000-0000-000078490000}"/>
    <cellStyle name="20% - Accent1 3 2 3 2 4 3 4" xfId="18975" xr:uid="{00000000-0005-0000-0000-000079490000}"/>
    <cellStyle name="20% - Accent1 3 2 3 2 4 3 4 2" xfId="18976" xr:uid="{00000000-0005-0000-0000-00007A490000}"/>
    <cellStyle name="20% - Accent1 3 2 3 2 4 3 4 2 2" xfId="18977" xr:uid="{00000000-0005-0000-0000-00007B490000}"/>
    <cellStyle name="20% - Accent1 3 2 3 2 4 3 4 2 2 2" xfId="18978" xr:uid="{00000000-0005-0000-0000-00007C490000}"/>
    <cellStyle name="20% - Accent1 3 2 3 2 4 3 4 2 3" xfId="18979" xr:uid="{00000000-0005-0000-0000-00007D490000}"/>
    <cellStyle name="20% - Accent1 3 2 3 2 4 3 4 3" xfId="18980" xr:uid="{00000000-0005-0000-0000-00007E490000}"/>
    <cellStyle name="20% - Accent1 3 2 3 2 4 3 4 3 2" xfId="18981" xr:uid="{00000000-0005-0000-0000-00007F490000}"/>
    <cellStyle name="20% - Accent1 3 2 3 2 4 3 4 4" xfId="18982" xr:uid="{00000000-0005-0000-0000-000080490000}"/>
    <cellStyle name="20% - Accent1 3 2 3 2 4 3 5" xfId="18983" xr:uid="{00000000-0005-0000-0000-000081490000}"/>
    <cellStyle name="20% - Accent1 3 2 3 2 4 3 5 2" xfId="18984" xr:uid="{00000000-0005-0000-0000-000082490000}"/>
    <cellStyle name="20% - Accent1 3 2 3 2 4 3 5 2 2" xfId="18985" xr:uid="{00000000-0005-0000-0000-000083490000}"/>
    <cellStyle name="20% - Accent1 3 2 3 2 4 3 5 3" xfId="18986" xr:uid="{00000000-0005-0000-0000-000084490000}"/>
    <cellStyle name="20% - Accent1 3 2 3 2 4 3 6" xfId="18987" xr:uid="{00000000-0005-0000-0000-000085490000}"/>
    <cellStyle name="20% - Accent1 3 2 3 2 4 3 6 2" xfId="18988" xr:uid="{00000000-0005-0000-0000-000086490000}"/>
    <cellStyle name="20% - Accent1 3 2 3 2 4 3 6 2 2" xfId="18989" xr:uid="{00000000-0005-0000-0000-000087490000}"/>
    <cellStyle name="20% - Accent1 3 2 3 2 4 3 6 3" xfId="18990" xr:uid="{00000000-0005-0000-0000-000088490000}"/>
    <cellStyle name="20% - Accent1 3 2 3 2 4 3 7" xfId="18991" xr:uid="{00000000-0005-0000-0000-000089490000}"/>
    <cellStyle name="20% - Accent1 3 2 3 2 4 3 7 2" xfId="18992" xr:uid="{00000000-0005-0000-0000-00008A490000}"/>
    <cellStyle name="20% - Accent1 3 2 3 2 4 3 8" xfId="18993" xr:uid="{00000000-0005-0000-0000-00008B490000}"/>
    <cellStyle name="20% - Accent1 3 2 3 2 4 3 8 2" xfId="18994" xr:uid="{00000000-0005-0000-0000-00008C490000}"/>
    <cellStyle name="20% - Accent1 3 2 3 2 4 3 9" xfId="18995" xr:uid="{00000000-0005-0000-0000-00008D490000}"/>
    <cellStyle name="20% - Accent1 3 2 3 2 4 4" xfId="18996" xr:uid="{00000000-0005-0000-0000-00008E490000}"/>
    <cellStyle name="20% - Accent1 3 2 3 2 4 4 2" xfId="18997" xr:uid="{00000000-0005-0000-0000-00008F490000}"/>
    <cellStyle name="20% - Accent1 3 2 3 2 4 4 2 2" xfId="18998" xr:uid="{00000000-0005-0000-0000-000090490000}"/>
    <cellStyle name="20% - Accent1 3 2 3 2 4 4 2 2 2" xfId="18999" xr:uid="{00000000-0005-0000-0000-000091490000}"/>
    <cellStyle name="20% - Accent1 3 2 3 2 4 4 2 3" xfId="19000" xr:uid="{00000000-0005-0000-0000-000092490000}"/>
    <cellStyle name="20% - Accent1 3 2 3 2 4 4 3" xfId="19001" xr:uid="{00000000-0005-0000-0000-000093490000}"/>
    <cellStyle name="20% - Accent1 3 2 3 2 4 4 3 2" xfId="19002" xr:uid="{00000000-0005-0000-0000-000094490000}"/>
    <cellStyle name="20% - Accent1 3 2 3 2 4 4 4" xfId="19003" xr:uid="{00000000-0005-0000-0000-000095490000}"/>
    <cellStyle name="20% - Accent1 3 2 3 2 4 5" xfId="19004" xr:uid="{00000000-0005-0000-0000-000096490000}"/>
    <cellStyle name="20% - Accent1 3 2 3 2 4 5 2" xfId="19005" xr:uid="{00000000-0005-0000-0000-000097490000}"/>
    <cellStyle name="20% - Accent1 3 2 3 2 4 5 2 2" xfId="19006" xr:uid="{00000000-0005-0000-0000-000098490000}"/>
    <cellStyle name="20% - Accent1 3 2 3 2 4 5 2 2 2" xfId="19007" xr:uid="{00000000-0005-0000-0000-000099490000}"/>
    <cellStyle name="20% - Accent1 3 2 3 2 4 5 2 3" xfId="19008" xr:uid="{00000000-0005-0000-0000-00009A490000}"/>
    <cellStyle name="20% - Accent1 3 2 3 2 4 5 3" xfId="19009" xr:uid="{00000000-0005-0000-0000-00009B490000}"/>
    <cellStyle name="20% - Accent1 3 2 3 2 4 5 3 2" xfId="19010" xr:uid="{00000000-0005-0000-0000-00009C490000}"/>
    <cellStyle name="20% - Accent1 3 2 3 2 4 5 4" xfId="19011" xr:uid="{00000000-0005-0000-0000-00009D490000}"/>
    <cellStyle name="20% - Accent1 3 2 3 2 4 6" xfId="19012" xr:uid="{00000000-0005-0000-0000-00009E490000}"/>
    <cellStyle name="20% - Accent1 3 2 3 2 4 6 2" xfId="19013" xr:uid="{00000000-0005-0000-0000-00009F490000}"/>
    <cellStyle name="20% - Accent1 3 2 3 2 4 6 2 2" xfId="19014" xr:uid="{00000000-0005-0000-0000-0000A0490000}"/>
    <cellStyle name="20% - Accent1 3 2 3 2 4 6 2 2 2" xfId="19015" xr:uid="{00000000-0005-0000-0000-0000A1490000}"/>
    <cellStyle name="20% - Accent1 3 2 3 2 4 6 2 3" xfId="19016" xr:uid="{00000000-0005-0000-0000-0000A2490000}"/>
    <cellStyle name="20% - Accent1 3 2 3 2 4 6 3" xfId="19017" xr:uid="{00000000-0005-0000-0000-0000A3490000}"/>
    <cellStyle name="20% - Accent1 3 2 3 2 4 6 3 2" xfId="19018" xr:uid="{00000000-0005-0000-0000-0000A4490000}"/>
    <cellStyle name="20% - Accent1 3 2 3 2 4 6 4" xfId="19019" xr:uid="{00000000-0005-0000-0000-0000A5490000}"/>
    <cellStyle name="20% - Accent1 3 2 3 2 4 7" xfId="19020" xr:uid="{00000000-0005-0000-0000-0000A6490000}"/>
    <cellStyle name="20% - Accent1 3 2 3 2 4 7 2" xfId="19021" xr:uid="{00000000-0005-0000-0000-0000A7490000}"/>
    <cellStyle name="20% - Accent1 3 2 3 2 4 7 2 2" xfId="19022" xr:uid="{00000000-0005-0000-0000-0000A8490000}"/>
    <cellStyle name="20% - Accent1 3 2 3 2 4 7 3" xfId="19023" xr:uid="{00000000-0005-0000-0000-0000A9490000}"/>
    <cellStyle name="20% - Accent1 3 2 3 2 4 8" xfId="19024" xr:uid="{00000000-0005-0000-0000-0000AA490000}"/>
    <cellStyle name="20% - Accent1 3 2 3 2 4 8 2" xfId="19025" xr:uid="{00000000-0005-0000-0000-0000AB490000}"/>
    <cellStyle name="20% - Accent1 3 2 3 2 4 8 2 2" xfId="19026" xr:uid="{00000000-0005-0000-0000-0000AC490000}"/>
    <cellStyle name="20% - Accent1 3 2 3 2 4 8 3" xfId="19027" xr:uid="{00000000-0005-0000-0000-0000AD490000}"/>
    <cellStyle name="20% - Accent1 3 2 3 2 4 9" xfId="19028" xr:uid="{00000000-0005-0000-0000-0000AE490000}"/>
    <cellStyle name="20% - Accent1 3 2 3 2 4 9 2" xfId="19029" xr:uid="{00000000-0005-0000-0000-0000AF490000}"/>
    <cellStyle name="20% - Accent1 3 2 3 2 5" xfId="19030" xr:uid="{00000000-0005-0000-0000-0000B0490000}"/>
    <cellStyle name="20% - Accent1 3 2 3 2 5 10" xfId="19031" xr:uid="{00000000-0005-0000-0000-0000B1490000}"/>
    <cellStyle name="20% - Accent1 3 2 3 2 5 10 2" xfId="19032" xr:uid="{00000000-0005-0000-0000-0000B2490000}"/>
    <cellStyle name="20% - Accent1 3 2 3 2 5 11" xfId="19033" xr:uid="{00000000-0005-0000-0000-0000B3490000}"/>
    <cellStyle name="20% - Accent1 3 2 3 2 5 2" xfId="19034" xr:uid="{00000000-0005-0000-0000-0000B4490000}"/>
    <cellStyle name="20% - Accent1 3 2 3 2 5 2 2" xfId="19035" xr:uid="{00000000-0005-0000-0000-0000B5490000}"/>
    <cellStyle name="20% - Accent1 3 2 3 2 5 2 2 2" xfId="19036" xr:uid="{00000000-0005-0000-0000-0000B6490000}"/>
    <cellStyle name="20% - Accent1 3 2 3 2 5 2 2 2 2" xfId="19037" xr:uid="{00000000-0005-0000-0000-0000B7490000}"/>
    <cellStyle name="20% - Accent1 3 2 3 2 5 2 2 2 2 2" xfId="19038" xr:uid="{00000000-0005-0000-0000-0000B8490000}"/>
    <cellStyle name="20% - Accent1 3 2 3 2 5 2 2 2 3" xfId="19039" xr:uid="{00000000-0005-0000-0000-0000B9490000}"/>
    <cellStyle name="20% - Accent1 3 2 3 2 5 2 2 3" xfId="19040" xr:uid="{00000000-0005-0000-0000-0000BA490000}"/>
    <cellStyle name="20% - Accent1 3 2 3 2 5 2 2 3 2" xfId="19041" xr:uid="{00000000-0005-0000-0000-0000BB490000}"/>
    <cellStyle name="20% - Accent1 3 2 3 2 5 2 2 4" xfId="19042" xr:uid="{00000000-0005-0000-0000-0000BC490000}"/>
    <cellStyle name="20% - Accent1 3 2 3 2 5 2 3" xfId="19043" xr:uid="{00000000-0005-0000-0000-0000BD490000}"/>
    <cellStyle name="20% - Accent1 3 2 3 2 5 2 3 2" xfId="19044" xr:uid="{00000000-0005-0000-0000-0000BE490000}"/>
    <cellStyle name="20% - Accent1 3 2 3 2 5 2 3 2 2" xfId="19045" xr:uid="{00000000-0005-0000-0000-0000BF490000}"/>
    <cellStyle name="20% - Accent1 3 2 3 2 5 2 3 2 2 2" xfId="19046" xr:uid="{00000000-0005-0000-0000-0000C0490000}"/>
    <cellStyle name="20% - Accent1 3 2 3 2 5 2 3 2 3" xfId="19047" xr:uid="{00000000-0005-0000-0000-0000C1490000}"/>
    <cellStyle name="20% - Accent1 3 2 3 2 5 2 3 3" xfId="19048" xr:uid="{00000000-0005-0000-0000-0000C2490000}"/>
    <cellStyle name="20% - Accent1 3 2 3 2 5 2 3 3 2" xfId="19049" xr:uid="{00000000-0005-0000-0000-0000C3490000}"/>
    <cellStyle name="20% - Accent1 3 2 3 2 5 2 3 4" xfId="19050" xr:uid="{00000000-0005-0000-0000-0000C4490000}"/>
    <cellStyle name="20% - Accent1 3 2 3 2 5 2 4" xfId="19051" xr:uid="{00000000-0005-0000-0000-0000C5490000}"/>
    <cellStyle name="20% - Accent1 3 2 3 2 5 2 4 2" xfId="19052" xr:uid="{00000000-0005-0000-0000-0000C6490000}"/>
    <cellStyle name="20% - Accent1 3 2 3 2 5 2 4 2 2" xfId="19053" xr:uid="{00000000-0005-0000-0000-0000C7490000}"/>
    <cellStyle name="20% - Accent1 3 2 3 2 5 2 4 2 2 2" xfId="19054" xr:uid="{00000000-0005-0000-0000-0000C8490000}"/>
    <cellStyle name="20% - Accent1 3 2 3 2 5 2 4 2 3" xfId="19055" xr:uid="{00000000-0005-0000-0000-0000C9490000}"/>
    <cellStyle name="20% - Accent1 3 2 3 2 5 2 4 3" xfId="19056" xr:uid="{00000000-0005-0000-0000-0000CA490000}"/>
    <cellStyle name="20% - Accent1 3 2 3 2 5 2 4 3 2" xfId="19057" xr:uid="{00000000-0005-0000-0000-0000CB490000}"/>
    <cellStyle name="20% - Accent1 3 2 3 2 5 2 4 4" xfId="19058" xr:uid="{00000000-0005-0000-0000-0000CC490000}"/>
    <cellStyle name="20% - Accent1 3 2 3 2 5 2 5" xfId="19059" xr:uid="{00000000-0005-0000-0000-0000CD490000}"/>
    <cellStyle name="20% - Accent1 3 2 3 2 5 2 5 2" xfId="19060" xr:uid="{00000000-0005-0000-0000-0000CE490000}"/>
    <cellStyle name="20% - Accent1 3 2 3 2 5 2 5 2 2" xfId="19061" xr:uid="{00000000-0005-0000-0000-0000CF490000}"/>
    <cellStyle name="20% - Accent1 3 2 3 2 5 2 5 3" xfId="19062" xr:uid="{00000000-0005-0000-0000-0000D0490000}"/>
    <cellStyle name="20% - Accent1 3 2 3 2 5 2 6" xfId="19063" xr:uid="{00000000-0005-0000-0000-0000D1490000}"/>
    <cellStyle name="20% - Accent1 3 2 3 2 5 2 6 2" xfId="19064" xr:uid="{00000000-0005-0000-0000-0000D2490000}"/>
    <cellStyle name="20% - Accent1 3 2 3 2 5 2 6 2 2" xfId="19065" xr:uid="{00000000-0005-0000-0000-0000D3490000}"/>
    <cellStyle name="20% - Accent1 3 2 3 2 5 2 6 3" xfId="19066" xr:uid="{00000000-0005-0000-0000-0000D4490000}"/>
    <cellStyle name="20% - Accent1 3 2 3 2 5 2 7" xfId="19067" xr:uid="{00000000-0005-0000-0000-0000D5490000}"/>
    <cellStyle name="20% - Accent1 3 2 3 2 5 2 7 2" xfId="19068" xr:uid="{00000000-0005-0000-0000-0000D6490000}"/>
    <cellStyle name="20% - Accent1 3 2 3 2 5 2 8" xfId="19069" xr:uid="{00000000-0005-0000-0000-0000D7490000}"/>
    <cellStyle name="20% - Accent1 3 2 3 2 5 2 8 2" xfId="19070" xr:uid="{00000000-0005-0000-0000-0000D8490000}"/>
    <cellStyle name="20% - Accent1 3 2 3 2 5 2 9" xfId="19071" xr:uid="{00000000-0005-0000-0000-0000D9490000}"/>
    <cellStyle name="20% - Accent1 3 2 3 2 5 3" xfId="19072" xr:uid="{00000000-0005-0000-0000-0000DA490000}"/>
    <cellStyle name="20% - Accent1 3 2 3 2 5 3 2" xfId="19073" xr:uid="{00000000-0005-0000-0000-0000DB490000}"/>
    <cellStyle name="20% - Accent1 3 2 3 2 5 3 2 2" xfId="19074" xr:uid="{00000000-0005-0000-0000-0000DC490000}"/>
    <cellStyle name="20% - Accent1 3 2 3 2 5 3 2 2 2" xfId="19075" xr:uid="{00000000-0005-0000-0000-0000DD490000}"/>
    <cellStyle name="20% - Accent1 3 2 3 2 5 3 2 2 2 2" xfId="19076" xr:uid="{00000000-0005-0000-0000-0000DE490000}"/>
    <cellStyle name="20% - Accent1 3 2 3 2 5 3 2 2 3" xfId="19077" xr:uid="{00000000-0005-0000-0000-0000DF490000}"/>
    <cellStyle name="20% - Accent1 3 2 3 2 5 3 2 3" xfId="19078" xr:uid="{00000000-0005-0000-0000-0000E0490000}"/>
    <cellStyle name="20% - Accent1 3 2 3 2 5 3 2 3 2" xfId="19079" xr:uid="{00000000-0005-0000-0000-0000E1490000}"/>
    <cellStyle name="20% - Accent1 3 2 3 2 5 3 2 4" xfId="19080" xr:uid="{00000000-0005-0000-0000-0000E2490000}"/>
    <cellStyle name="20% - Accent1 3 2 3 2 5 3 3" xfId="19081" xr:uid="{00000000-0005-0000-0000-0000E3490000}"/>
    <cellStyle name="20% - Accent1 3 2 3 2 5 3 3 2" xfId="19082" xr:uid="{00000000-0005-0000-0000-0000E4490000}"/>
    <cellStyle name="20% - Accent1 3 2 3 2 5 3 3 2 2" xfId="19083" xr:uid="{00000000-0005-0000-0000-0000E5490000}"/>
    <cellStyle name="20% - Accent1 3 2 3 2 5 3 3 2 2 2" xfId="19084" xr:uid="{00000000-0005-0000-0000-0000E6490000}"/>
    <cellStyle name="20% - Accent1 3 2 3 2 5 3 3 2 3" xfId="19085" xr:uid="{00000000-0005-0000-0000-0000E7490000}"/>
    <cellStyle name="20% - Accent1 3 2 3 2 5 3 3 3" xfId="19086" xr:uid="{00000000-0005-0000-0000-0000E8490000}"/>
    <cellStyle name="20% - Accent1 3 2 3 2 5 3 3 3 2" xfId="19087" xr:uid="{00000000-0005-0000-0000-0000E9490000}"/>
    <cellStyle name="20% - Accent1 3 2 3 2 5 3 3 4" xfId="19088" xr:uid="{00000000-0005-0000-0000-0000EA490000}"/>
    <cellStyle name="20% - Accent1 3 2 3 2 5 3 4" xfId="19089" xr:uid="{00000000-0005-0000-0000-0000EB490000}"/>
    <cellStyle name="20% - Accent1 3 2 3 2 5 3 4 2" xfId="19090" xr:uid="{00000000-0005-0000-0000-0000EC490000}"/>
    <cellStyle name="20% - Accent1 3 2 3 2 5 3 4 2 2" xfId="19091" xr:uid="{00000000-0005-0000-0000-0000ED490000}"/>
    <cellStyle name="20% - Accent1 3 2 3 2 5 3 4 2 2 2" xfId="19092" xr:uid="{00000000-0005-0000-0000-0000EE490000}"/>
    <cellStyle name="20% - Accent1 3 2 3 2 5 3 4 2 3" xfId="19093" xr:uid="{00000000-0005-0000-0000-0000EF490000}"/>
    <cellStyle name="20% - Accent1 3 2 3 2 5 3 4 3" xfId="19094" xr:uid="{00000000-0005-0000-0000-0000F0490000}"/>
    <cellStyle name="20% - Accent1 3 2 3 2 5 3 4 3 2" xfId="19095" xr:uid="{00000000-0005-0000-0000-0000F1490000}"/>
    <cellStyle name="20% - Accent1 3 2 3 2 5 3 4 4" xfId="19096" xr:uid="{00000000-0005-0000-0000-0000F2490000}"/>
    <cellStyle name="20% - Accent1 3 2 3 2 5 3 5" xfId="19097" xr:uid="{00000000-0005-0000-0000-0000F3490000}"/>
    <cellStyle name="20% - Accent1 3 2 3 2 5 3 5 2" xfId="19098" xr:uid="{00000000-0005-0000-0000-0000F4490000}"/>
    <cellStyle name="20% - Accent1 3 2 3 2 5 3 5 2 2" xfId="19099" xr:uid="{00000000-0005-0000-0000-0000F5490000}"/>
    <cellStyle name="20% - Accent1 3 2 3 2 5 3 5 3" xfId="19100" xr:uid="{00000000-0005-0000-0000-0000F6490000}"/>
    <cellStyle name="20% - Accent1 3 2 3 2 5 3 6" xfId="19101" xr:uid="{00000000-0005-0000-0000-0000F7490000}"/>
    <cellStyle name="20% - Accent1 3 2 3 2 5 3 6 2" xfId="19102" xr:uid="{00000000-0005-0000-0000-0000F8490000}"/>
    <cellStyle name="20% - Accent1 3 2 3 2 5 3 6 2 2" xfId="19103" xr:uid="{00000000-0005-0000-0000-0000F9490000}"/>
    <cellStyle name="20% - Accent1 3 2 3 2 5 3 6 3" xfId="19104" xr:uid="{00000000-0005-0000-0000-0000FA490000}"/>
    <cellStyle name="20% - Accent1 3 2 3 2 5 3 7" xfId="19105" xr:uid="{00000000-0005-0000-0000-0000FB490000}"/>
    <cellStyle name="20% - Accent1 3 2 3 2 5 3 7 2" xfId="19106" xr:uid="{00000000-0005-0000-0000-0000FC490000}"/>
    <cellStyle name="20% - Accent1 3 2 3 2 5 3 8" xfId="19107" xr:uid="{00000000-0005-0000-0000-0000FD490000}"/>
    <cellStyle name="20% - Accent1 3 2 3 2 5 3 8 2" xfId="19108" xr:uid="{00000000-0005-0000-0000-0000FE490000}"/>
    <cellStyle name="20% - Accent1 3 2 3 2 5 3 9" xfId="19109" xr:uid="{00000000-0005-0000-0000-0000FF490000}"/>
    <cellStyle name="20% - Accent1 3 2 3 2 5 4" xfId="19110" xr:uid="{00000000-0005-0000-0000-0000004A0000}"/>
    <cellStyle name="20% - Accent1 3 2 3 2 5 4 2" xfId="19111" xr:uid="{00000000-0005-0000-0000-0000014A0000}"/>
    <cellStyle name="20% - Accent1 3 2 3 2 5 4 2 2" xfId="19112" xr:uid="{00000000-0005-0000-0000-0000024A0000}"/>
    <cellStyle name="20% - Accent1 3 2 3 2 5 4 2 2 2" xfId="19113" xr:uid="{00000000-0005-0000-0000-0000034A0000}"/>
    <cellStyle name="20% - Accent1 3 2 3 2 5 4 2 3" xfId="19114" xr:uid="{00000000-0005-0000-0000-0000044A0000}"/>
    <cellStyle name="20% - Accent1 3 2 3 2 5 4 3" xfId="19115" xr:uid="{00000000-0005-0000-0000-0000054A0000}"/>
    <cellStyle name="20% - Accent1 3 2 3 2 5 4 3 2" xfId="19116" xr:uid="{00000000-0005-0000-0000-0000064A0000}"/>
    <cellStyle name="20% - Accent1 3 2 3 2 5 4 4" xfId="19117" xr:uid="{00000000-0005-0000-0000-0000074A0000}"/>
    <cellStyle name="20% - Accent1 3 2 3 2 5 5" xfId="19118" xr:uid="{00000000-0005-0000-0000-0000084A0000}"/>
    <cellStyle name="20% - Accent1 3 2 3 2 5 5 2" xfId="19119" xr:uid="{00000000-0005-0000-0000-0000094A0000}"/>
    <cellStyle name="20% - Accent1 3 2 3 2 5 5 2 2" xfId="19120" xr:uid="{00000000-0005-0000-0000-00000A4A0000}"/>
    <cellStyle name="20% - Accent1 3 2 3 2 5 5 2 2 2" xfId="19121" xr:uid="{00000000-0005-0000-0000-00000B4A0000}"/>
    <cellStyle name="20% - Accent1 3 2 3 2 5 5 2 3" xfId="19122" xr:uid="{00000000-0005-0000-0000-00000C4A0000}"/>
    <cellStyle name="20% - Accent1 3 2 3 2 5 5 3" xfId="19123" xr:uid="{00000000-0005-0000-0000-00000D4A0000}"/>
    <cellStyle name="20% - Accent1 3 2 3 2 5 5 3 2" xfId="19124" xr:uid="{00000000-0005-0000-0000-00000E4A0000}"/>
    <cellStyle name="20% - Accent1 3 2 3 2 5 5 4" xfId="19125" xr:uid="{00000000-0005-0000-0000-00000F4A0000}"/>
    <cellStyle name="20% - Accent1 3 2 3 2 5 6" xfId="19126" xr:uid="{00000000-0005-0000-0000-0000104A0000}"/>
    <cellStyle name="20% - Accent1 3 2 3 2 5 6 2" xfId="19127" xr:uid="{00000000-0005-0000-0000-0000114A0000}"/>
    <cellStyle name="20% - Accent1 3 2 3 2 5 6 2 2" xfId="19128" xr:uid="{00000000-0005-0000-0000-0000124A0000}"/>
    <cellStyle name="20% - Accent1 3 2 3 2 5 6 2 2 2" xfId="19129" xr:uid="{00000000-0005-0000-0000-0000134A0000}"/>
    <cellStyle name="20% - Accent1 3 2 3 2 5 6 2 3" xfId="19130" xr:uid="{00000000-0005-0000-0000-0000144A0000}"/>
    <cellStyle name="20% - Accent1 3 2 3 2 5 6 3" xfId="19131" xr:uid="{00000000-0005-0000-0000-0000154A0000}"/>
    <cellStyle name="20% - Accent1 3 2 3 2 5 6 3 2" xfId="19132" xr:uid="{00000000-0005-0000-0000-0000164A0000}"/>
    <cellStyle name="20% - Accent1 3 2 3 2 5 6 4" xfId="19133" xr:uid="{00000000-0005-0000-0000-0000174A0000}"/>
    <cellStyle name="20% - Accent1 3 2 3 2 5 7" xfId="19134" xr:uid="{00000000-0005-0000-0000-0000184A0000}"/>
    <cellStyle name="20% - Accent1 3 2 3 2 5 7 2" xfId="19135" xr:uid="{00000000-0005-0000-0000-0000194A0000}"/>
    <cellStyle name="20% - Accent1 3 2 3 2 5 7 2 2" xfId="19136" xr:uid="{00000000-0005-0000-0000-00001A4A0000}"/>
    <cellStyle name="20% - Accent1 3 2 3 2 5 7 3" xfId="19137" xr:uid="{00000000-0005-0000-0000-00001B4A0000}"/>
    <cellStyle name="20% - Accent1 3 2 3 2 5 8" xfId="19138" xr:uid="{00000000-0005-0000-0000-00001C4A0000}"/>
    <cellStyle name="20% - Accent1 3 2 3 2 5 8 2" xfId="19139" xr:uid="{00000000-0005-0000-0000-00001D4A0000}"/>
    <cellStyle name="20% - Accent1 3 2 3 2 5 8 2 2" xfId="19140" xr:uid="{00000000-0005-0000-0000-00001E4A0000}"/>
    <cellStyle name="20% - Accent1 3 2 3 2 5 8 3" xfId="19141" xr:uid="{00000000-0005-0000-0000-00001F4A0000}"/>
    <cellStyle name="20% - Accent1 3 2 3 2 5 9" xfId="19142" xr:uid="{00000000-0005-0000-0000-0000204A0000}"/>
    <cellStyle name="20% - Accent1 3 2 3 2 5 9 2" xfId="19143" xr:uid="{00000000-0005-0000-0000-0000214A0000}"/>
    <cellStyle name="20% - Accent1 3 2 3 2 6" xfId="19144" xr:uid="{00000000-0005-0000-0000-0000224A0000}"/>
    <cellStyle name="20% - Accent1 3 2 3 2 6 2" xfId="19145" xr:uid="{00000000-0005-0000-0000-0000234A0000}"/>
    <cellStyle name="20% - Accent1 3 2 3 2 6 2 2" xfId="19146" xr:uid="{00000000-0005-0000-0000-0000244A0000}"/>
    <cellStyle name="20% - Accent1 3 2 3 2 6 2 2 2" xfId="19147" xr:uid="{00000000-0005-0000-0000-0000254A0000}"/>
    <cellStyle name="20% - Accent1 3 2 3 2 6 2 2 2 2" xfId="19148" xr:uid="{00000000-0005-0000-0000-0000264A0000}"/>
    <cellStyle name="20% - Accent1 3 2 3 2 6 2 2 3" xfId="19149" xr:uid="{00000000-0005-0000-0000-0000274A0000}"/>
    <cellStyle name="20% - Accent1 3 2 3 2 6 2 3" xfId="19150" xr:uid="{00000000-0005-0000-0000-0000284A0000}"/>
    <cellStyle name="20% - Accent1 3 2 3 2 6 2 3 2" xfId="19151" xr:uid="{00000000-0005-0000-0000-0000294A0000}"/>
    <cellStyle name="20% - Accent1 3 2 3 2 6 2 4" xfId="19152" xr:uid="{00000000-0005-0000-0000-00002A4A0000}"/>
    <cellStyle name="20% - Accent1 3 2 3 2 6 3" xfId="19153" xr:uid="{00000000-0005-0000-0000-00002B4A0000}"/>
    <cellStyle name="20% - Accent1 3 2 3 2 6 3 2" xfId="19154" xr:uid="{00000000-0005-0000-0000-00002C4A0000}"/>
    <cellStyle name="20% - Accent1 3 2 3 2 6 3 2 2" xfId="19155" xr:uid="{00000000-0005-0000-0000-00002D4A0000}"/>
    <cellStyle name="20% - Accent1 3 2 3 2 6 3 2 2 2" xfId="19156" xr:uid="{00000000-0005-0000-0000-00002E4A0000}"/>
    <cellStyle name="20% - Accent1 3 2 3 2 6 3 2 3" xfId="19157" xr:uid="{00000000-0005-0000-0000-00002F4A0000}"/>
    <cellStyle name="20% - Accent1 3 2 3 2 6 3 3" xfId="19158" xr:uid="{00000000-0005-0000-0000-0000304A0000}"/>
    <cellStyle name="20% - Accent1 3 2 3 2 6 3 3 2" xfId="19159" xr:uid="{00000000-0005-0000-0000-0000314A0000}"/>
    <cellStyle name="20% - Accent1 3 2 3 2 6 3 4" xfId="19160" xr:uid="{00000000-0005-0000-0000-0000324A0000}"/>
    <cellStyle name="20% - Accent1 3 2 3 2 6 4" xfId="19161" xr:uid="{00000000-0005-0000-0000-0000334A0000}"/>
    <cellStyle name="20% - Accent1 3 2 3 2 6 4 2" xfId="19162" xr:uid="{00000000-0005-0000-0000-0000344A0000}"/>
    <cellStyle name="20% - Accent1 3 2 3 2 6 4 2 2" xfId="19163" xr:uid="{00000000-0005-0000-0000-0000354A0000}"/>
    <cellStyle name="20% - Accent1 3 2 3 2 6 4 2 2 2" xfId="19164" xr:uid="{00000000-0005-0000-0000-0000364A0000}"/>
    <cellStyle name="20% - Accent1 3 2 3 2 6 4 2 3" xfId="19165" xr:uid="{00000000-0005-0000-0000-0000374A0000}"/>
    <cellStyle name="20% - Accent1 3 2 3 2 6 4 3" xfId="19166" xr:uid="{00000000-0005-0000-0000-0000384A0000}"/>
    <cellStyle name="20% - Accent1 3 2 3 2 6 4 3 2" xfId="19167" xr:uid="{00000000-0005-0000-0000-0000394A0000}"/>
    <cellStyle name="20% - Accent1 3 2 3 2 6 4 4" xfId="19168" xr:uid="{00000000-0005-0000-0000-00003A4A0000}"/>
    <cellStyle name="20% - Accent1 3 2 3 2 6 5" xfId="19169" xr:uid="{00000000-0005-0000-0000-00003B4A0000}"/>
    <cellStyle name="20% - Accent1 3 2 3 2 6 5 2" xfId="19170" xr:uid="{00000000-0005-0000-0000-00003C4A0000}"/>
    <cellStyle name="20% - Accent1 3 2 3 2 6 5 2 2" xfId="19171" xr:uid="{00000000-0005-0000-0000-00003D4A0000}"/>
    <cellStyle name="20% - Accent1 3 2 3 2 6 5 3" xfId="19172" xr:uid="{00000000-0005-0000-0000-00003E4A0000}"/>
    <cellStyle name="20% - Accent1 3 2 3 2 6 6" xfId="19173" xr:uid="{00000000-0005-0000-0000-00003F4A0000}"/>
    <cellStyle name="20% - Accent1 3 2 3 2 6 6 2" xfId="19174" xr:uid="{00000000-0005-0000-0000-0000404A0000}"/>
    <cellStyle name="20% - Accent1 3 2 3 2 6 6 2 2" xfId="19175" xr:uid="{00000000-0005-0000-0000-0000414A0000}"/>
    <cellStyle name="20% - Accent1 3 2 3 2 6 6 3" xfId="19176" xr:uid="{00000000-0005-0000-0000-0000424A0000}"/>
    <cellStyle name="20% - Accent1 3 2 3 2 6 7" xfId="19177" xr:uid="{00000000-0005-0000-0000-0000434A0000}"/>
    <cellStyle name="20% - Accent1 3 2 3 2 6 7 2" xfId="19178" xr:uid="{00000000-0005-0000-0000-0000444A0000}"/>
    <cellStyle name="20% - Accent1 3 2 3 2 6 8" xfId="19179" xr:uid="{00000000-0005-0000-0000-0000454A0000}"/>
    <cellStyle name="20% - Accent1 3 2 3 2 6 8 2" xfId="19180" xr:uid="{00000000-0005-0000-0000-0000464A0000}"/>
    <cellStyle name="20% - Accent1 3 2 3 2 6 9" xfId="19181" xr:uid="{00000000-0005-0000-0000-0000474A0000}"/>
    <cellStyle name="20% - Accent1 3 2 3 2 7" xfId="19182" xr:uid="{00000000-0005-0000-0000-0000484A0000}"/>
    <cellStyle name="20% - Accent1 3 2 3 2 7 2" xfId="19183" xr:uid="{00000000-0005-0000-0000-0000494A0000}"/>
    <cellStyle name="20% - Accent1 3 2 3 2 7 2 2" xfId="19184" xr:uid="{00000000-0005-0000-0000-00004A4A0000}"/>
    <cellStyle name="20% - Accent1 3 2 3 2 7 2 2 2" xfId="19185" xr:uid="{00000000-0005-0000-0000-00004B4A0000}"/>
    <cellStyle name="20% - Accent1 3 2 3 2 7 2 2 2 2" xfId="19186" xr:uid="{00000000-0005-0000-0000-00004C4A0000}"/>
    <cellStyle name="20% - Accent1 3 2 3 2 7 2 2 3" xfId="19187" xr:uid="{00000000-0005-0000-0000-00004D4A0000}"/>
    <cellStyle name="20% - Accent1 3 2 3 2 7 2 3" xfId="19188" xr:uid="{00000000-0005-0000-0000-00004E4A0000}"/>
    <cellStyle name="20% - Accent1 3 2 3 2 7 2 3 2" xfId="19189" xr:uid="{00000000-0005-0000-0000-00004F4A0000}"/>
    <cellStyle name="20% - Accent1 3 2 3 2 7 2 4" xfId="19190" xr:uid="{00000000-0005-0000-0000-0000504A0000}"/>
    <cellStyle name="20% - Accent1 3 2 3 2 7 3" xfId="19191" xr:uid="{00000000-0005-0000-0000-0000514A0000}"/>
    <cellStyle name="20% - Accent1 3 2 3 2 7 3 2" xfId="19192" xr:uid="{00000000-0005-0000-0000-0000524A0000}"/>
    <cellStyle name="20% - Accent1 3 2 3 2 7 3 2 2" xfId="19193" xr:uid="{00000000-0005-0000-0000-0000534A0000}"/>
    <cellStyle name="20% - Accent1 3 2 3 2 7 3 2 2 2" xfId="19194" xr:uid="{00000000-0005-0000-0000-0000544A0000}"/>
    <cellStyle name="20% - Accent1 3 2 3 2 7 3 2 3" xfId="19195" xr:uid="{00000000-0005-0000-0000-0000554A0000}"/>
    <cellStyle name="20% - Accent1 3 2 3 2 7 3 3" xfId="19196" xr:uid="{00000000-0005-0000-0000-0000564A0000}"/>
    <cellStyle name="20% - Accent1 3 2 3 2 7 3 3 2" xfId="19197" xr:uid="{00000000-0005-0000-0000-0000574A0000}"/>
    <cellStyle name="20% - Accent1 3 2 3 2 7 3 4" xfId="19198" xr:uid="{00000000-0005-0000-0000-0000584A0000}"/>
    <cellStyle name="20% - Accent1 3 2 3 2 7 4" xfId="19199" xr:uid="{00000000-0005-0000-0000-0000594A0000}"/>
    <cellStyle name="20% - Accent1 3 2 3 2 7 4 2" xfId="19200" xr:uid="{00000000-0005-0000-0000-00005A4A0000}"/>
    <cellStyle name="20% - Accent1 3 2 3 2 7 4 2 2" xfId="19201" xr:uid="{00000000-0005-0000-0000-00005B4A0000}"/>
    <cellStyle name="20% - Accent1 3 2 3 2 7 4 2 2 2" xfId="19202" xr:uid="{00000000-0005-0000-0000-00005C4A0000}"/>
    <cellStyle name="20% - Accent1 3 2 3 2 7 4 2 3" xfId="19203" xr:uid="{00000000-0005-0000-0000-00005D4A0000}"/>
    <cellStyle name="20% - Accent1 3 2 3 2 7 4 3" xfId="19204" xr:uid="{00000000-0005-0000-0000-00005E4A0000}"/>
    <cellStyle name="20% - Accent1 3 2 3 2 7 4 3 2" xfId="19205" xr:uid="{00000000-0005-0000-0000-00005F4A0000}"/>
    <cellStyle name="20% - Accent1 3 2 3 2 7 4 4" xfId="19206" xr:uid="{00000000-0005-0000-0000-0000604A0000}"/>
    <cellStyle name="20% - Accent1 3 2 3 2 7 5" xfId="19207" xr:uid="{00000000-0005-0000-0000-0000614A0000}"/>
    <cellStyle name="20% - Accent1 3 2 3 2 7 5 2" xfId="19208" xr:uid="{00000000-0005-0000-0000-0000624A0000}"/>
    <cellStyle name="20% - Accent1 3 2 3 2 7 5 2 2" xfId="19209" xr:uid="{00000000-0005-0000-0000-0000634A0000}"/>
    <cellStyle name="20% - Accent1 3 2 3 2 7 5 3" xfId="19210" xr:uid="{00000000-0005-0000-0000-0000644A0000}"/>
    <cellStyle name="20% - Accent1 3 2 3 2 7 6" xfId="19211" xr:uid="{00000000-0005-0000-0000-0000654A0000}"/>
    <cellStyle name="20% - Accent1 3 2 3 2 7 6 2" xfId="19212" xr:uid="{00000000-0005-0000-0000-0000664A0000}"/>
    <cellStyle name="20% - Accent1 3 2 3 2 7 6 2 2" xfId="19213" xr:uid="{00000000-0005-0000-0000-0000674A0000}"/>
    <cellStyle name="20% - Accent1 3 2 3 2 7 6 3" xfId="19214" xr:uid="{00000000-0005-0000-0000-0000684A0000}"/>
    <cellStyle name="20% - Accent1 3 2 3 2 7 7" xfId="19215" xr:uid="{00000000-0005-0000-0000-0000694A0000}"/>
    <cellStyle name="20% - Accent1 3 2 3 2 7 7 2" xfId="19216" xr:uid="{00000000-0005-0000-0000-00006A4A0000}"/>
    <cellStyle name="20% - Accent1 3 2 3 2 7 8" xfId="19217" xr:uid="{00000000-0005-0000-0000-00006B4A0000}"/>
    <cellStyle name="20% - Accent1 3 2 3 2 7 8 2" xfId="19218" xr:uid="{00000000-0005-0000-0000-00006C4A0000}"/>
    <cellStyle name="20% - Accent1 3 2 3 2 7 9" xfId="19219" xr:uid="{00000000-0005-0000-0000-00006D4A0000}"/>
    <cellStyle name="20% - Accent1 3 2 3 2 8" xfId="19220" xr:uid="{00000000-0005-0000-0000-00006E4A0000}"/>
    <cellStyle name="20% - Accent1 3 2 3 2 8 2" xfId="19221" xr:uid="{00000000-0005-0000-0000-00006F4A0000}"/>
    <cellStyle name="20% - Accent1 3 2 3 2 8 2 2" xfId="19222" xr:uid="{00000000-0005-0000-0000-0000704A0000}"/>
    <cellStyle name="20% - Accent1 3 2 3 2 8 2 2 2" xfId="19223" xr:uid="{00000000-0005-0000-0000-0000714A0000}"/>
    <cellStyle name="20% - Accent1 3 2 3 2 8 2 3" xfId="19224" xr:uid="{00000000-0005-0000-0000-0000724A0000}"/>
    <cellStyle name="20% - Accent1 3 2 3 2 8 3" xfId="19225" xr:uid="{00000000-0005-0000-0000-0000734A0000}"/>
    <cellStyle name="20% - Accent1 3 2 3 2 8 3 2" xfId="19226" xr:uid="{00000000-0005-0000-0000-0000744A0000}"/>
    <cellStyle name="20% - Accent1 3 2 3 2 8 4" xfId="19227" xr:uid="{00000000-0005-0000-0000-0000754A0000}"/>
    <cellStyle name="20% - Accent1 3 2 3 2 9" xfId="19228" xr:uid="{00000000-0005-0000-0000-0000764A0000}"/>
    <cellStyle name="20% - Accent1 3 2 3 2 9 2" xfId="19229" xr:uid="{00000000-0005-0000-0000-0000774A0000}"/>
    <cellStyle name="20% - Accent1 3 2 3 2 9 2 2" xfId="19230" xr:uid="{00000000-0005-0000-0000-0000784A0000}"/>
    <cellStyle name="20% - Accent1 3 2 3 2 9 2 2 2" xfId="19231" xr:uid="{00000000-0005-0000-0000-0000794A0000}"/>
    <cellStyle name="20% - Accent1 3 2 3 2 9 2 3" xfId="19232" xr:uid="{00000000-0005-0000-0000-00007A4A0000}"/>
    <cellStyle name="20% - Accent1 3 2 3 2 9 3" xfId="19233" xr:uid="{00000000-0005-0000-0000-00007B4A0000}"/>
    <cellStyle name="20% - Accent1 3 2 3 2 9 3 2" xfId="19234" xr:uid="{00000000-0005-0000-0000-00007C4A0000}"/>
    <cellStyle name="20% - Accent1 3 2 3 2 9 4" xfId="19235" xr:uid="{00000000-0005-0000-0000-00007D4A0000}"/>
    <cellStyle name="20% - Accent1 3 2 3 3" xfId="19236" xr:uid="{00000000-0005-0000-0000-00007E4A0000}"/>
    <cellStyle name="20% - Accent1 3 2 3 3 10" xfId="19237" xr:uid="{00000000-0005-0000-0000-00007F4A0000}"/>
    <cellStyle name="20% - Accent1 3 2 3 3 10 2" xfId="19238" xr:uid="{00000000-0005-0000-0000-0000804A0000}"/>
    <cellStyle name="20% - Accent1 3 2 3 3 10 2 2" xfId="19239" xr:uid="{00000000-0005-0000-0000-0000814A0000}"/>
    <cellStyle name="20% - Accent1 3 2 3 3 10 3" xfId="19240" xr:uid="{00000000-0005-0000-0000-0000824A0000}"/>
    <cellStyle name="20% - Accent1 3 2 3 3 11" xfId="19241" xr:uid="{00000000-0005-0000-0000-0000834A0000}"/>
    <cellStyle name="20% - Accent1 3 2 3 3 11 2" xfId="19242" xr:uid="{00000000-0005-0000-0000-0000844A0000}"/>
    <cellStyle name="20% - Accent1 3 2 3 3 11 2 2" xfId="19243" xr:uid="{00000000-0005-0000-0000-0000854A0000}"/>
    <cellStyle name="20% - Accent1 3 2 3 3 11 3" xfId="19244" xr:uid="{00000000-0005-0000-0000-0000864A0000}"/>
    <cellStyle name="20% - Accent1 3 2 3 3 12" xfId="19245" xr:uid="{00000000-0005-0000-0000-0000874A0000}"/>
    <cellStyle name="20% - Accent1 3 2 3 3 12 2" xfId="19246" xr:uid="{00000000-0005-0000-0000-0000884A0000}"/>
    <cellStyle name="20% - Accent1 3 2 3 3 13" xfId="19247" xr:uid="{00000000-0005-0000-0000-0000894A0000}"/>
    <cellStyle name="20% - Accent1 3 2 3 3 13 2" xfId="19248" xr:uid="{00000000-0005-0000-0000-00008A4A0000}"/>
    <cellStyle name="20% - Accent1 3 2 3 3 14" xfId="19249" xr:uid="{00000000-0005-0000-0000-00008B4A0000}"/>
    <cellStyle name="20% - Accent1 3 2 3 3 2" xfId="19250" xr:uid="{00000000-0005-0000-0000-00008C4A0000}"/>
    <cellStyle name="20% - Accent1 3 2 3 3 2 10" xfId="19251" xr:uid="{00000000-0005-0000-0000-00008D4A0000}"/>
    <cellStyle name="20% - Accent1 3 2 3 3 2 10 2" xfId="19252" xr:uid="{00000000-0005-0000-0000-00008E4A0000}"/>
    <cellStyle name="20% - Accent1 3 2 3 3 2 11" xfId="19253" xr:uid="{00000000-0005-0000-0000-00008F4A0000}"/>
    <cellStyle name="20% - Accent1 3 2 3 3 2 2" xfId="19254" xr:uid="{00000000-0005-0000-0000-0000904A0000}"/>
    <cellStyle name="20% - Accent1 3 2 3 3 2 2 2" xfId="19255" xr:uid="{00000000-0005-0000-0000-0000914A0000}"/>
    <cellStyle name="20% - Accent1 3 2 3 3 2 2 2 2" xfId="19256" xr:uid="{00000000-0005-0000-0000-0000924A0000}"/>
    <cellStyle name="20% - Accent1 3 2 3 3 2 2 2 2 2" xfId="19257" xr:uid="{00000000-0005-0000-0000-0000934A0000}"/>
    <cellStyle name="20% - Accent1 3 2 3 3 2 2 2 2 2 2" xfId="19258" xr:uid="{00000000-0005-0000-0000-0000944A0000}"/>
    <cellStyle name="20% - Accent1 3 2 3 3 2 2 2 2 3" xfId="19259" xr:uid="{00000000-0005-0000-0000-0000954A0000}"/>
    <cellStyle name="20% - Accent1 3 2 3 3 2 2 2 3" xfId="19260" xr:uid="{00000000-0005-0000-0000-0000964A0000}"/>
    <cellStyle name="20% - Accent1 3 2 3 3 2 2 2 3 2" xfId="19261" xr:uid="{00000000-0005-0000-0000-0000974A0000}"/>
    <cellStyle name="20% - Accent1 3 2 3 3 2 2 2 4" xfId="19262" xr:uid="{00000000-0005-0000-0000-0000984A0000}"/>
    <cellStyle name="20% - Accent1 3 2 3 3 2 2 3" xfId="19263" xr:uid="{00000000-0005-0000-0000-0000994A0000}"/>
    <cellStyle name="20% - Accent1 3 2 3 3 2 2 3 2" xfId="19264" xr:uid="{00000000-0005-0000-0000-00009A4A0000}"/>
    <cellStyle name="20% - Accent1 3 2 3 3 2 2 3 2 2" xfId="19265" xr:uid="{00000000-0005-0000-0000-00009B4A0000}"/>
    <cellStyle name="20% - Accent1 3 2 3 3 2 2 3 2 2 2" xfId="19266" xr:uid="{00000000-0005-0000-0000-00009C4A0000}"/>
    <cellStyle name="20% - Accent1 3 2 3 3 2 2 3 2 3" xfId="19267" xr:uid="{00000000-0005-0000-0000-00009D4A0000}"/>
    <cellStyle name="20% - Accent1 3 2 3 3 2 2 3 3" xfId="19268" xr:uid="{00000000-0005-0000-0000-00009E4A0000}"/>
    <cellStyle name="20% - Accent1 3 2 3 3 2 2 3 3 2" xfId="19269" xr:uid="{00000000-0005-0000-0000-00009F4A0000}"/>
    <cellStyle name="20% - Accent1 3 2 3 3 2 2 3 4" xfId="19270" xr:uid="{00000000-0005-0000-0000-0000A04A0000}"/>
    <cellStyle name="20% - Accent1 3 2 3 3 2 2 4" xfId="19271" xr:uid="{00000000-0005-0000-0000-0000A14A0000}"/>
    <cellStyle name="20% - Accent1 3 2 3 3 2 2 4 2" xfId="19272" xr:uid="{00000000-0005-0000-0000-0000A24A0000}"/>
    <cellStyle name="20% - Accent1 3 2 3 3 2 2 4 2 2" xfId="19273" xr:uid="{00000000-0005-0000-0000-0000A34A0000}"/>
    <cellStyle name="20% - Accent1 3 2 3 3 2 2 4 2 2 2" xfId="19274" xr:uid="{00000000-0005-0000-0000-0000A44A0000}"/>
    <cellStyle name="20% - Accent1 3 2 3 3 2 2 4 2 3" xfId="19275" xr:uid="{00000000-0005-0000-0000-0000A54A0000}"/>
    <cellStyle name="20% - Accent1 3 2 3 3 2 2 4 3" xfId="19276" xr:uid="{00000000-0005-0000-0000-0000A64A0000}"/>
    <cellStyle name="20% - Accent1 3 2 3 3 2 2 4 3 2" xfId="19277" xr:uid="{00000000-0005-0000-0000-0000A74A0000}"/>
    <cellStyle name="20% - Accent1 3 2 3 3 2 2 4 4" xfId="19278" xr:uid="{00000000-0005-0000-0000-0000A84A0000}"/>
    <cellStyle name="20% - Accent1 3 2 3 3 2 2 5" xfId="19279" xr:uid="{00000000-0005-0000-0000-0000A94A0000}"/>
    <cellStyle name="20% - Accent1 3 2 3 3 2 2 5 2" xfId="19280" xr:uid="{00000000-0005-0000-0000-0000AA4A0000}"/>
    <cellStyle name="20% - Accent1 3 2 3 3 2 2 5 2 2" xfId="19281" xr:uid="{00000000-0005-0000-0000-0000AB4A0000}"/>
    <cellStyle name="20% - Accent1 3 2 3 3 2 2 5 3" xfId="19282" xr:uid="{00000000-0005-0000-0000-0000AC4A0000}"/>
    <cellStyle name="20% - Accent1 3 2 3 3 2 2 6" xfId="19283" xr:uid="{00000000-0005-0000-0000-0000AD4A0000}"/>
    <cellStyle name="20% - Accent1 3 2 3 3 2 2 6 2" xfId="19284" xr:uid="{00000000-0005-0000-0000-0000AE4A0000}"/>
    <cellStyle name="20% - Accent1 3 2 3 3 2 2 6 2 2" xfId="19285" xr:uid="{00000000-0005-0000-0000-0000AF4A0000}"/>
    <cellStyle name="20% - Accent1 3 2 3 3 2 2 6 3" xfId="19286" xr:uid="{00000000-0005-0000-0000-0000B04A0000}"/>
    <cellStyle name="20% - Accent1 3 2 3 3 2 2 7" xfId="19287" xr:uid="{00000000-0005-0000-0000-0000B14A0000}"/>
    <cellStyle name="20% - Accent1 3 2 3 3 2 2 7 2" xfId="19288" xr:uid="{00000000-0005-0000-0000-0000B24A0000}"/>
    <cellStyle name="20% - Accent1 3 2 3 3 2 2 8" xfId="19289" xr:uid="{00000000-0005-0000-0000-0000B34A0000}"/>
    <cellStyle name="20% - Accent1 3 2 3 3 2 2 8 2" xfId="19290" xr:uid="{00000000-0005-0000-0000-0000B44A0000}"/>
    <cellStyle name="20% - Accent1 3 2 3 3 2 2 9" xfId="19291" xr:uid="{00000000-0005-0000-0000-0000B54A0000}"/>
    <cellStyle name="20% - Accent1 3 2 3 3 2 3" xfId="19292" xr:uid="{00000000-0005-0000-0000-0000B64A0000}"/>
    <cellStyle name="20% - Accent1 3 2 3 3 2 3 2" xfId="19293" xr:uid="{00000000-0005-0000-0000-0000B74A0000}"/>
    <cellStyle name="20% - Accent1 3 2 3 3 2 3 2 2" xfId="19294" xr:uid="{00000000-0005-0000-0000-0000B84A0000}"/>
    <cellStyle name="20% - Accent1 3 2 3 3 2 3 2 2 2" xfId="19295" xr:uid="{00000000-0005-0000-0000-0000B94A0000}"/>
    <cellStyle name="20% - Accent1 3 2 3 3 2 3 2 2 2 2" xfId="19296" xr:uid="{00000000-0005-0000-0000-0000BA4A0000}"/>
    <cellStyle name="20% - Accent1 3 2 3 3 2 3 2 2 3" xfId="19297" xr:uid="{00000000-0005-0000-0000-0000BB4A0000}"/>
    <cellStyle name="20% - Accent1 3 2 3 3 2 3 2 3" xfId="19298" xr:uid="{00000000-0005-0000-0000-0000BC4A0000}"/>
    <cellStyle name="20% - Accent1 3 2 3 3 2 3 2 3 2" xfId="19299" xr:uid="{00000000-0005-0000-0000-0000BD4A0000}"/>
    <cellStyle name="20% - Accent1 3 2 3 3 2 3 2 4" xfId="19300" xr:uid="{00000000-0005-0000-0000-0000BE4A0000}"/>
    <cellStyle name="20% - Accent1 3 2 3 3 2 3 3" xfId="19301" xr:uid="{00000000-0005-0000-0000-0000BF4A0000}"/>
    <cellStyle name="20% - Accent1 3 2 3 3 2 3 3 2" xfId="19302" xr:uid="{00000000-0005-0000-0000-0000C04A0000}"/>
    <cellStyle name="20% - Accent1 3 2 3 3 2 3 3 2 2" xfId="19303" xr:uid="{00000000-0005-0000-0000-0000C14A0000}"/>
    <cellStyle name="20% - Accent1 3 2 3 3 2 3 3 2 2 2" xfId="19304" xr:uid="{00000000-0005-0000-0000-0000C24A0000}"/>
    <cellStyle name="20% - Accent1 3 2 3 3 2 3 3 2 3" xfId="19305" xr:uid="{00000000-0005-0000-0000-0000C34A0000}"/>
    <cellStyle name="20% - Accent1 3 2 3 3 2 3 3 3" xfId="19306" xr:uid="{00000000-0005-0000-0000-0000C44A0000}"/>
    <cellStyle name="20% - Accent1 3 2 3 3 2 3 3 3 2" xfId="19307" xr:uid="{00000000-0005-0000-0000-0000C54A0000}"/>
    <cellStyle name="20% - Accent1 3 2 3 3 2 3 3 4" xfId="19308" xr:uid="{00000000-0005-0000-0000-0000C64A0000}"/>
    <cellStyle name="20% - Accent1 3 2 3 3 2 3 4" xfId="19309" xr:uid="{00000000-0005-0000-0000-0000C74A0000}"/>
    <cellStyle name="20% - Accent1 3 2 3 3 2 3 4 2" xfId="19310" xr:uid="{00000000-0005-0000-0000-0000C84A0000}"/>
    <cellStyle name="20% - Accent1 3 2 3 3 2 3 4 2 2" xfId="19311" xr:uid="{00000000-0005-0000-0000-0000C94A0000}"/>
    <cellStyle name="20% - Accent1 3 2 3 3 2 3 4 2 2 2" xfId="19312" xr:uid="{00000000-0005-0000-0000-0000CA4A0000}"/>
    <cellStyle name="20% - Accent1 3 2 3 3 2 3 4 2 3" xfId="19313" xr:uid="{00000000-0005-0000-0000-0000CB4A0000}"/>
    <cellStyle name="20% - Accent1 3 2 3 3 2 3 4 3" xfId="19314" xr:uid="{00000000-0005-0000-0000-0000CC4A0000}"/>
    <cellStyle name="20% - Accent1 3 2 3 3 2 3 4 3 2" xfId="19315" xr:uid="{00000000-0005-0000-0000-0000CD4A0000}"/>
    <cellStyle name="20% - Accent1 3 2 3 3 2 3 4 4" xfId="19316" xr:uid="{00000000-0005-0000-0000-0000CE4A0000}"/>
    <cellStyle name="20% - Accent1 3 2 3 3 2 3 5" xfId="19317" xr:uid="{00000000-0005-0000-0000-0000CF4A0000}"/>
    <cellStyle name="20% - Accent1 3 2 3 3 2 3 5 2" xfId="19318" xr:uid="{00000000-0005-0000-0000-0000D04A0000}"/>
    <cellStyle name="20% - Accent1 3 2 3 3 2 3 5 2 2" xfId="19319" xr:uid="{00000000-0005-0000-0000-0000D14A0000}"/>
    <cellStyle name="20% - Accent1 3 2 3 3 2 3 5 3" xfId="19320" xr:uid="{00000000-0005-0000-0000-0000D24A0000}"/>
    <cellStyle name="20% - Accent1 3 2 3 3 2 3 6" xfId="19321" xr:uid="{00000000-0005-0000-0000-0000D34A0000}"/>
    <cellStyle name="20% - Accent1 3 2 3 3 2 3 6 2" xfId="19322" xr:uid="{00000000-0005-0000-0000-0000D44A0000}"/>
    <cellStyle name="20% - Accent1 3 2 3 3 2 3 6 2 2" xfId="19323" xr:uid="{00000000-0005-0000-0000-0000D54A0000}"/>
    <cellStyle name="20% - Accent1 3 2 3 3 2 3 6 3" xfId="19324" xr:uid="{00000000-0005-0000-0000-0000D64A0000}"/>
    <cellStyle name="20% - Accent1 3 2 3 3 2 3 7" xfId="19325" xr:uid="{00000000-0005-0000-0000-0000D74A0000}"/>
    <cellStyle name="20% - Accent1 3 2 3 3 2 3 7 2" xfId="19326" xr:uid="{00000000-0005-0000-0000-0000D84A0000}"/>
    <cellStyle name="20% - Accent1 3 2 3 3 2 3 8" xfId="19327" xr:uid="{00000000-0005-0000-0000-0000D94A0000}"/>
    <cellStyle name="20% - Accent1 3 2 3 3 2 3 8 2" xfId="19328" xr:uid="{00000000-0005-0000-0000-0000DA4A0000}"/>
    <cellStyle name="20% - Accent1 3 2 3 3 2 3 9" xfId="19329" xr:uid="{00000000-0005-0000-0000-0000DB4A0000}"/>
    <cellStyle name="20% - Accent1 3 2 3 3 2 4" xfId="19330" xr:uid="{00000000-0005-0000-0000-0000DC4A0000}"/>
    <cellStyle name="20% - Accent1 3 2 3 3 2 4 2" xfId="19331" xr:uid="{00000000-0005-0000-0000-0000DD4A0000}"/>
    <cellStyle name="20% - Accent1 3 2 3 3 2 4 2 2" xfId="19332" xr:uid="{00000000-0005-0000-0000-0000DE4A0000}"/>
    <cellStyle name="20% - Accent1 3 2 3 3 2 4 2 2 2" xfId="19333" xr:uid="{00000000-0005-0000-0000-0000DF4A0000}"/>
    <cellStyle name="20% - Accent1 3 2 3 3 2 4 2 3" xfId="19334" xr:uid="{00000000-0005-0000-0000-0000E04A0000}"/>
    <cellStyle name="20% - Accent1 3 2 3 3 2 4 3" xfId="19335" xr:uid="{00000000-0005-0000-0000-0000E14A0000}"/>
    <cellStyle name="20% - Accent1 3 2 3 3 2 4 3 2" xfId="19336" xr:uid="{00000000-0005-0000-0000-0000E24A0000}"/>
    <cellStyle name="20% - Accent1 3 2 3 3 2 4 4" xfId="19337" xr:uid="{00000000-0005-0000-0000-0000E34A0000}"/>
    <cellStyle name="20% - Accent1 3 2 3 3 2 5" xfId="19338" xr:uid="{00000000-0005-0000-0000-0000E44A0000}"/>
    <cellStyle name="20% - Accent1 3 2 3 3 2 5 2" xfId="19339" xr:uid="{00000000-0005-0000-0000-0000E54A0000}"/>
    <cellStyle name="20% - Accent1 3 2 3 3 2 5 2 2" xfId="19340" xr:uid="{00000000-0005-0000-0000-0000E64A0000}"/>
    <cellStyle name="20% - Accent1 3 2 3 3 2 5 2 2 2" xfId="19341" xr:uid="{00000000-0005-0000-0000-0000E74A0000}"/>
    <cellStyle name="20% - Accent1 3 2 3 3 2 5 2 3" xfId="19342" xr:uid="{00000000-0005-0000-0000-0000E84A0000}"/>
    <cellStyle name="20% - Accent1 3 2 3 3 2 5 3" xfId="19343" xr:uid="{00000000-0005-0000-0000-0000E94A0000}"/>
    <cellStyle name="20% - Accent1 3 2 3 3 2 5 3 2" xfId="19344" xr:uid="{00000000-0005-0000-0000-0000EA4A0000}"/>
    <cellStyle name="20% - Accent1 3 2 3 3 2 5 4" xfId="19345" xr:uid="{00000000-0005-0000-0000-0000EB4A0000}"/>
    <cellStyle name="20% - Accent1 3 2 3 3 2 6" xfId="19346" xr:uid="{00000000-0005-0000-0000-0000EC4A0000}"/>
    <cellStyle name="20% - Accent1 3 2 3 3 2 6 2" xfId="19347" xr:uid="{00000000-0005-0000-0000-0000ED4A0000}"/>
    <cellStyle name="20% - Accent1 3 2 3 3 2 6 2 2" xfId="19348" xr:uid="{00000000-0005-0000-0000-0000EE4A0000}"/>
    <cellStyle name="20% - Accent1 3 2 3 3 2 6 2 2 2" xfId="19349" xr:uid="{00000000-0005-0000-0000-0000EF4A0000}"/>
    <cellStyle name="20% - Accent1 3 2 3 3 2 6 2 3" xfId="19350" xr:uid="{00000000-0005-0000-0000-0000F04A0000}"/>
    <cellStyle name="20% - Accent1 3 2 3 3 2 6 3" xfId="19351" xr:uid="{00000000-0005-0000-0000-0000F14A0000}"/>
    <cellStyle name="20% - Accent1 3 2 3 3 2 6 3 2" xfId="19352" xr:uid="{00000000-0005-0000-0000-0000F24A0000}"/>
    <cellStyle name="20% - Accent1 3 2 3 3 2 6 4" xfId="19353" xr:uid="{00000000-0005-0000-0000-0000F34A0000}"/>
    <cellStyle name="20% - Accent1 3 2 3 3 2 7" xfId="19354" xr:uid="{00000000-0005-0000-0000-0000F44A0000}"/>
    <cellStyle name="20% - Accent1 3 2 3 3 2 7 2" xfId="19355" xr:uid="{00000000-0005-0000-0000-0000F54A0000}"/>
    <cellStyle name="20% - Accent1 3 2 3 3 2 7 2 2" xfId="19356" xr:uid="{00000000-0005-0000-0000-0000F64A0000}"/>
    <cellStyle name="20% - Accent1 3 2 3 3 2 7 3" xfId="19357" xr:uid="{00000000-0005-0000-0000-0000F74A0000}"/>
    <cellStyle name="20% - Accent1 3 2 3 3 2 8" xfId="19358" xr:uid="{00000000-0005-0000-0000-0000F84A0000}"/>
    <cellStyle name="20% - Accent1 3 2 3 3 2 8 2" xfId="19359" xr:uid="{00000000-0005-0000-0000-0000F94A0000}"/>
    <cellStyle name="20% - Accent1 3 2 3 3 2 8 2 2" xfId="19360" xr:uid="{00000000-0005-0000-0000-0000FA4A0000}"/>
    <cellStyle name="20% - Accent1 3 2 3 3 2 8 3" xfId="19361" xr:uid="{00000000-0005-0000-0000-0000FB4A0000}"/>
    <cellStyle name="20% - Accent1 3 2 3 3 2 9" xfId="19362" xr:uid="{00000000-0005-0000-0000-0000FC4A0000}"/>
    <cellStyle name="20% - Accent1 3 2 3 3 2 9 2" xfId="19363" xr:uid="{00000000-0005-0000-0000-0000FD4A0000}"/>
    <cellStyle name="20% - Accent1 3 2 3 3 3" xfId="19364" xr:uid="{00000000-0005-0000-0000-0000FE4A0000}"/>
    <cellStyle name="20% - Accent1 3 2 3 3 3 10" xfId="19365" xr:uid="{00000000-0005-0000-0000-0000FF4A0000}"/>
    <cellStyle name="20% - Accent1 3 2 3 3 3 10 2" xfId="19366" xr:uid="{00000000-0005-0000-0000-0000004B0000}"/>
    <cellStyle name="20% - Accent1 3 2 3 3 3 11" xfId="19367" xr:uid="{00000000-0005-0000-0000-0000014B0000}"/>
    <cellStyle name="20% - Accent1 3 2 3 3 3 2" xfId="19368" xr:uid="{00000000-0005-0000-0000-0000024B0000}"/>
    <cellStyle name="20% - Accent1 3 2 3 3 3 2 2" xfId="19369" xr:uid="{00000000-0005-0000-0000-0000034B0000}"/>
    <cellStyle name="20% - Accent1 3 2 3 3 3 2 2 2" xfId="19370" xr:uid="{00000000-0005-0000-0000-0000044B0000}"/>
    <cellStyle name="20% - Accent1 3 2 3 3 3 2 2 2 2" xfId="19371" xr:uid="{00000000-0005-0000-0000-0000054B0000}"/>
    <cellStyle name="20% - Accent1 3 2 3 3 3 2 2 2 2 2" xfId="19372" xr:uid="{00000000-0005-0000-0000-0000064B0000}"/>
    <cellStyle name="20% - Accent1 3 2 3 3 3 2 2 2 3" xfId="19373" xr:uid="{00000000-0005-0000-0000-0000074B0000}"/>
    <cellStyle name="20% - Accent1 3 2 3 3 3 2 2 3" xfId="19374" xr:uid="{00000000-0005-0000-0000-0000084B0000}"/>
    <cellStyle name="20% - Accent1 3 2 3 3 3 2 2 3 2" xfId="19375" xr:uid="{00000000-0005-0000-0000-0000094B0000}"/>
    <cellStyle name="20% - Accent1 3 2 3 3 3 2 2 4" xfId="19376" xr:uid="{00000000-0005-0000-0000-00000A4B0000}"/>
    <cellStyle name="20% - Accent1 3 2 3 3 3 2 3" xfId="19377" xr:uid="{00000000-0005-0000-0000-00000B4B0000}"/>
    <cellStyle name="20% - Accent1 3 2 3 3 3 2 3 2" xfId="19378" xr:uid="{00000000-0005-0000-0000-00000C4B0000}"/>
    <cellStyle name="20% - Accent1 3 2 3 3 3 2 3 2 2" xfId="19379" xr:uid="{00000000-0005-0000-0000-00000D4B0000}"/>
    <cellStyle name="20% - Accent1 3 2 3 3 3 2 3 2 2 2" xfId="19380" xr:uid="{00000000-0005-0000-0000-00000E4B0000}"/>
    <cellStyle name="20% - Accent1 3 2 3 3 3 2 3 2 3" xfId="19381" xr:uid="{00000000-0005-0000-0000-00000F4B0000}"/>
    <cellStyle name="20% - Accent1 3 2 3 3 3 2 3 3" xfId="19382" xr:uid="{00000000-0005-0000-0000-0000104B0000}"/>
    <cellStyle name="20% - Accent1 3 2 3 3 3 2 3 3 2" xfId="19383" xr:uid="{00000000-0005-0000-0000-0000114B0000}"/>
    <cellStyle name="20% - Accent1 3 2 3 3 3 2 3 4" xfId="19384" xr:uid="{00000000-0005-0000-0000-0000124B0000}"/>
    <cellStyle name="20% - Accent1 3 2 3 3 3 2 4" xfId="19385" xr:uid="{00000000-0005-0000-0000-0000134B0000}"/>
    <cellStyle name="20% - Accent1 3 2 3 3 3 2 4 2" xfId="19386" xr:uid="{00000000-0005-0000-0000-0000144B0000}"/>
    <cellStyle name="20% - Accent1 3 2 3 3 3 2 4 2 2" xfId="19387" xr:uid="{00000000-0005-0000-0000-0000154B0000}"/>
    <cellStyle name="20% - Accent1 3 2 3 3 3 2 4 2 2 2" xfId="19388" xr:uid="{00000000-0005-0000-0000-0000164B0000}"/>
    <cellStyle name="20% - Accent1 3 2 3 3 3 2 4 2 3" xfId="19389" xr:uid="{00000000-0005-0000-0000-0000174B0000}"/>
    <cellStyle name="20% - Accent1 3 2 3 3 3 2 4 3" xfId="19390" xr:uid="{00000000-0005-0000-0000-0000184B0000}"/>
    <cellStyle name="20% - Accent1 3 2 3 3 3 2 4 3 2" xfId="19391" xr:uid="{00000000-0005-0000-0000-0000194B0000}"/>
    <cellStyle name="20% - Accent1 3 2 3 3 3 2 4 4" xfId="19392" xr:uid="{00000000-0005-0000-0000-00001A4B0000}"/>
    <cellStyle name="20% - Accent1 3 2 3 3 3 2 5" xfId="19393" xr:uid="{00000000-0005-0000-0000-00001B4B0000}"/>
    <cellStyle name="20% - Accent1 3 2 3 3 3 2 5 2" xfId="19394" xr:uid="{00000000-0005-0000-0000-00001C4B0000}"/>
    <cellStyle name="20% - Accent1 3 2 3 3 3 2 5 2 2" xfId="19395" xr:uid="{00000000-0005-0000-0000-00001D4B0000}"/>
    <cellStyle name="20% - Accent1 3 2 3 3 3 2 5 3" xfId="19396" xr:uid="{00000000-0005-0000-0000-00001E4B0000}"/>
    <cellStyle name="20% - Accent1 3 2 3 3 3 2 6" xfId="19397" xr:uid="{00000000-0005-0000-0000-00001F4B0000}"/>
    <cellStyle name="20% - Accent1 3 2 3 3 3 2 6 2" xfId="19398" xr:uid="{00000000-0005-0000-0000-0000204B0000}"/>
    <cellStyle name="20% - Accent1 3 2 3 3 3 2 6 2 2" xfId="19399" xr:uid="{00000000-0005-0000-0000-0000214B0000}"/>
    <cellStyle name="20% - Accent1 3 2 3 3 3 2 6 3" xfId="19400" xr:uid="{00000000-0005-0000-0000-0000224B0000}"/>
    <cellStyle name="20% - Accent1 3 2 3 3 3 2 7" xfId="19401" xr:uid="{00000000-0005-0000-0000-0000234B0000}"/>
    <cellStyle name="20% - Accent1 3 2 3 3 3 2 7 2" xfId="19402" xr:uid="{00000000-0005-0000-0000-0000244B0000}"/>
    <cellStyle name="20% - Accent1 3 2 3 3 3 2 8" xfId="19403" xr:uid="{00000000-0005-0000-0000-0000254B0000}"/>
    <cellStyle name="20% - Accent1 3 2 3 3 3 2 8 2" xfId="19404" xr:uid="{00000000-0005-0000-0000-0000264B0000}"/>
    <cellStyle name="20% - Accent1 3 2 3 3 3 2 9" xfId="19405" xr:uid="{00000000-0005-0000-0000-0000274B0000}"/>
    <cellStyle name="20% - Accent1 3 2 3 3 3 3" xfId="19406" xr:uid="{00000000-0005-0000-0000-0000284B0000}"/>
    <cellStyle name="20% - Accent1 3 2 3 3 3 3 2" xfId="19407" xr:uid="{00000000-0005-0000-0000-0000294B0000}"/>
    <cellStyle name="20% - Accent1 3 2 3 3 3 3 2 2" xfId="19408" xr:uid="{00000000-0005-0000-0000-00002A4B0000}"/>
    <cellStyle name="20% - Accent1 3 2 3 3 3 3 2 2 2" xfId="19409" xr:uid="{00000000-0005-0000-0000-00002B4B0000}"/>
    <cellStyle name="20% - Accent1 3 2 3 3 3 3 2 2 2 2" xfId="19410" xr:uid="{00000000-0005-0000-0000-00002C4B0000}"/>
    <cellStyle name="20% - Accent1 3 2 3 3 3 3 2 2 3" xfId="19411" xr:uid="{00000000-0005-0000-0000-00002D4B0000}"/>
    <cellStyle name="20% - Accent1 3 2 3 3 3 3 2 3" xfId="19412" xr:uid="{00000000-0005-0000-0000-00002E4B0000}"/>
    <cellStyle name="20% - Accent1 3 2 3 3 3 3 2 3 2" xfId="19413" xr:uid="{00000000-0005-0000-0000-00002F4B0000}"/>
    <cellStyle name="20% - Accent1 3 2 3 3 3 3 2 4" xfId="19414" xr:uid="{00000000-0005-0000-0000-0000304B0000}"/>
    <cellStyle name="20% - Accent1 3 2 3 3 3 3 3" xfId="19415" xr:uid="{00000000-0005-0000-0000-0000314B0000}"/>
    <cellStyle name="20% - Accent1 3 2 3 3 3 3 3 2" xfId="19416" xr:uid="{00000000-0005-0000-0000-0000324B0000}"/>
    <cellStyle name="20% - Accent1 3 2 3 3 3 3 3 2 2" xfId="19417" xr:uid="{00000000-0005-0000-0000-0000334B0000}"/>
    <cellStyle name="20% - Accent1 3 2 3 3 3 3 3 2 2 2" xfId="19418" xr:uid="{00000000-0005-0000-0000-0000344B0000}"/>
    <cellStyle name="20% - Accent1 3 2 3 3 3 3 3 2 3" xfId="19419" xr:uid="{00000000-0005-0000-0000-0000354B0000}"/>
    <cellStyle name="20% - Accent1 3 2 3 3 3 3 3 3" xfId="19420" xr:uid="{00000000-0005-0000-0000-0000364B0000}"/>
    <cellStyle name="20% - Accent1 3 2 3 3 3 3 3 3 2" xfId="19421" xr:uid="{00000000-0005-0000-0000-0000374B0000}"/>
    <cellStyle name="20% - Accent1 3 2 3 3 3 3 3 4" xfId="19422" xr:uid="{00000000-0005-0000-0000-0000384B0000}"/>
    <cellStyle name="20% - Accent1 3 2 3 3 3 3 4" xfId="19423" xr:uid="{00000000-0005-0000-0000-0000394B0000}"/>
    <cellStyle name="20% - Accent1 3 2 3 3 3 3 4 2" xfId="19424" xr:uid="{00000000-0005-0000-0000-00003A4B0000}"/>
    <cellStyle name="20% - Accent1 3 2 3 3 3 3 4 2 2" xfId="19425" xr:uid="{00000000-0005-0000-0000-00003B4B0000}"/>
    <cellStyle name="20% - Accent1 3 2 3 3 3 3 4 2 2 2" xfId="19426" xr:uid="{00000000-0005-0000-0000-00003C4B0000}"/>
    <cellStyle name="20% - Accent1 3 2 3 3 3 3 4 2 3" xfId="19427" xr:uid="{00000000-0005-0000-0000-00003D4B0000}"/>
    <cellStyle name="20% - Accent1 3 2 3 3 3 3 4 3" xfId="19428" xr:uid="{00000000-0005-0000-0000-00003E4B0000}"/>
    <cellStyle name="20% - Accent1 3 2 3 3 3 3 4 3 2" xfId="19429" xr:uid="{00000000-0005-0000-0000-00003F4B0000}"/>
    <cellStyle name="20% - Accent1 3 2 3 3 3 3 4 4" xfId="19430" xr:uid="{00000000-0005-0000-0000-0000404B0000}"/>
    <cellStyle name="20% - Accent1 3 2 3 3 3 3 5" xfId="19431" xr:uid="{00000000-0005-0000-0000-0000414B0000}"/>
    <cellStyle name="20% - Accent1 3 2 3 3 3 3 5 2" xfId="19432" xr:uid="{00000000-0005-0000-0000-0000424B0000}"/>
    <cellStyle name="20% - Accent1 3 2 3 3 3 3 5 2 2" xfId="19433" xr:uid="{00000000-0005-0000-0000-0000434B0000}"/>
    <cellStyle name="20% - Accent1 3 2 3 3 3 3 5 3" xfId="19434" xr:uid="{00000000-0005-0000-0000-0000444B0000}"/>
    <cellStyle name="20% - Accent1 3 2 3 3 3 3 6" xfId="19435" xr:uid="{00000000-0005-0000-0000-0000454B0000}"/>
    <cellStyle name="20% - Accent1 3 2 3 3 3 3 6 2" xfId="19436" xr:uid="{00000000-0005-0000-0000-0000464B0000}"/>
    <cellStyle name="20% - Accent1 3 2 3 3 3 3 6 2 2" xfId="19437" xr:uid="{00000000-0005-0000-0000-0000474B0000}"/>
    <cellStyle name="20% - Accent1 3 2 3 3 3 3 6 3" xfId="19438" xr:uid="{00000000-0005-0000-0000-0000484B0000}"/>
    <cellStyle name="20% - Accent1 3 2 3 3 3 3 7" xfId="19439" xr:uid="{00000000-0005-0000-0000-0000494B0000}"/>
    <cellStyle name="20% - Accent1 3 2 3 3 3 3 7 2" xfId="19440" xr:uid="{00000000-0005-0000-0000-00004A4B0000}"/>
    <cellStyle name="20% - Accent1 3 2 3 3 3 3 8" xfId="19441" xr:uid="{00000000-0005-0000-0000-00004B4B0000}"/>
    <cellStyle name="20% - Accent1 3 2 3 3 3 3 8 2" xfId="19442" xr:uid="{00000000-0005-0000-0000-00004C4B0000}"/>
    <cellStyle name="20% - Accent1 3 2 3 3 3 3 9" xfId="19443" xr:uid="{00000000-0005-0000-0000-00004D4B0000}"/>
    <cellStyle name="20% - Accent1 3 2 3 3 3 4" xfId="19444" xr:uid="{00000000-0005-0000-0000-00004E4B0000}"/>
    <cellStyle name="20% - Accent1 3 2 3 3 3 4 2" xfId="19445" xr:uid="{00000000-0005-0000-0000-00004F4B0000}"/>
    <cellStyle name="20% - Accent1 3 2 3 3 3 4 2 2" xfId="19446" xr:uid="{00000000-0005-0000-0000-0000504B0000}"/>
    <cellStyle name="20% - Accent1 3 2 3 3 3 4 2 2 2" xfId="19447" xr:uid="{00000000-0005-0000-0000-0000514B0000}"/>
    <cellStyle name="20% - Accent1 3 2 3 3 3 4 2 3" xfId="19448" xr:uid="{00000000-0005-0000-0000-0000524B0000}"/>
    <cellStyle name="20% - Accent1 3 2 3 3 3 4 3" xfId="19449" xr:uid="{00000000-0005-0000-0000-0000534B0000}"/>
    <cellStyle name="20% - Accent1 3 2 3 3 3 4 3 2" xfId="19450" xr:uid="{00000000-0005-0000-0000-0000544B0000}"/>
    <cellStyle name="20% - Accent1 3 2 3 3 3 4 4" xfId="19451" xr:uid="{00000000-0005-0000-0000-0000554B0000}"/>
    <cellStyle name="20% - Accent1 3 2 3 3 3 5" xfId="19452" xr:uid="{00000000-0005-0000-0000-0000564B0000}"/>
    <cellStyle name="20% - Accent1 3 2 3 3 3 5 2" xfId="19453" xr:uid="{00000000-0005-0000-0000-0000574B0000}"/>
    <cellStyle name="20% - Accent1 3 2 3 3 3 5 2 2" xfId="19454" xr:uid="{00000000-0005-0000-0000-0000584B0000}"/>
    <cellStyle name="20% - Accent1 3 2 3 3 3 5 2 2 2" xfId="19455" xr:uid="{00000000-0005-0000-0000-0000594B0000}"/>
    <cellStyle name="20% - Accent1 3 2 3 3 3 5 2 3" xfId="19456" xr:uid="{00000000-0005-0000-0000-00005A4B0000}"/>
    <cellStyle name="20% - Accent1 3 2 3 3 3 5 3" xfId="19457" xr:uid="{00000000-0005-0000-0000-00005B4B0000}"/>
    <cellStyle name="20% - Accent1 3 2 3 3 3 5 3 2" xfId="19458" xr:uid="{00000000-0005-0000-0000-00005C4B0000}"/>
    <cellStyle name="20% - Accent1 3 2 3 3 3 5 4" xfId="19459" xr:uid="{00000000-0005-0000-0000-00005D4B0000}"/>
    <cellStyle name="20% - Accent1 3 2 3 3 3 6" xfId="19460" xr:uid="{00000000-0005-0000-0000-00005E4B0000}"/>
    <cellStyle name="20% - Accent1 3 2 3 3 3 6 2" xfId="19461" xr:uid="{00000000-0005-0000-0000-00005F4B0000}"/>
    <cellStyle name="20% - Accent1 3 2 3 3 3 6 2 2" xfId="19462" xr:uid="{00000000-0005-0000-0000-0000604B0000}"/>
    <cellStyle name="20% - Accent1 3 2 3 3 3 6 2 2 2" xfId="19463" xr:uid="{00000000-0005-0000-0000-0000614B0000}"/>
    <cellStyle name="20% - Accent1 3 2 3 3 3 6 2 3" xfId="19464" xr:uid="{00000000-0005-0000-0000-0000624B0000}"/>
    <cellStyle name="20% - Accent1 3 2 3 3 3 6 3" xfId="19465" xr:uid="{00000000-0005-0000-0000-0000634B0000}"/>
    <cellStyle name="20% - Accent1 3 2 3 3 3 6 3 2" xfId="19466" xr:uid="{00000000-0005-0000-0000-0000644B0000}"/>
    <cellStyle name="20% - Accent1 3 2 3 3 3 6 4" xfId="19467" xr:uid="{00000000-0005-0000-0000-0000654B0000}"/>
    <cellStyle name="20% - Accent1 3 2 3 3 3 7" xfId="19468" xr:uid="{00000000-0005-0000-0000-0000664B0000}"/>
    <cellStyle name="20% - Accent1 3 2 3 3 3 7 2" xfId="19469" xr:uid="{00000000-0005-0000-0000-0000674B0000}"/>
    <cellStyle name="20% - Accent1 3 2 3 3 3 7 2 2" xfId="19470" xr:uid="{00000000-0005-0000-0000-0000684B0000}"/>
    <cellStyle name="20% - Accent1 3 2 3 3 3 7 3" xfId="19471" xr:uid="{00000000-0005-0000-0000-0000694B0000}"/>
    <cellStyle name="20% - Accent1 3 2 3 3 3 8" xfId="19472" xr:uid="{00000000-0005-0000-0000-00006A4B0000}"/>
    <cellStyle name="20% - Accent1 3 2 3 3 3 8 2" xfId="19473" xr:uid="{00000000-0005-0000-0000-00006B4B0000}"/>
    <cellStyle name="20% - Accent1 3 2 3 3 3 8 2 2" xfId="19474" xr:uid="{00000000-0005-0000-0000-00006C4B0000}"/>
    <cellStyle name="20% - Accent1 3 2 3 3 3 8 3" xfId="19475" xr:uid="{00000000-0005-0000-0000-00006D4B0000}"/>
    <cellStyle name="20% - Accent1 3 2 3 3 3 9" xfId="19476" xr:uid="{00000000-0005-0000-0000-00006E4B0000}"/>
    <cellStyle name="20% - Accent1 3 2 3 3 3 9 2" xfId="19477" xr:uid="{00000000-0005-0000-0000-00006F4B0000}"/>
    <cellStyle name="20% - Accent1 3 2 3 3 4" xfId="19478" xr:uid="{00000000-0005-0000-0000-0000704B0000}"/>
    <cellStyle name="20% - Accent1 3 2 3 3 4 10" xfId="19479" xr:uid="{00000000-0005-0000-0000-0000714B0000}"/>
    <cellStyle name="20% - Accent1 3 2 3 3 4 10 2" xfId="19480" xr:uid="{00000000-0005-0000-0000-0000724B0000}"/>
    <cellStyle name="20% - Accent1 3 2 3 3 4 11" xfId="19481" xr:uid="{00000000-0005-0000-0000-0000734B0000}"/>
    <cellStyle name="20% - Accent1 3 2 3 3 4 2" xfId="19482" xr:uid="{00000000-0005-0000-0000-0000744B0000}"/>
    <cellStyle name="20% - Accent1 3 2 3 3 4 2 2" xfId="19483" xr:uid="{00000000-0005-0000-0000-0000754B0000}"/>
    <cellStyle name="20% - Accent1 3 2 3 3 4 2 2 2" xfId="19484" xr:uid="{00000000-0005-0000-0000-0000764B0000}"/>
    <cellStyle name="20% - Accent1 3 2 3 3 4 2 2 2 2" xfId="19485" xr:uid="{00000000-0005-0000-0000-0000774B0000}"/>
    <cellStyle name="20% - Accent1 3 2 3 3 4 2 2 2 2 2" xfId="19486" xr:uid="{00000000-0005-0000-0000-0000784B0000}"/>
    <cellStyle name="20% - Accent1 3 2 3 3 4 2 2 2 3" xfId="19487" xr:uid="{00000000-0005-0000-0000-0000794B0000}"/>
    <cellStyle name="20% - Accent1 3 2 3 3 4 2 2 3" xfId="19488" xr:uid="{00000000-0005-0000-0000-00007A4B0000}"/>
    <cellStyle name="20% - Accent1 3 2 3 3 4 2 2 3 2" xfId="19489" xr:uid="{00000000-0005-0000-0000-00007B4B0000}"/>
    <cellStyle name="20% - Accent1 3 2 3 3 4 2 2 4" xfId="19490" xr:uid="{00000000-0005-0000-0000-00007C4B0000}"/>
    <cellStyle name="20% - Accent1 3 2 3 3 4 2 3" xfId="19491" xr:uid="{00000000-0005-0000-0000-00007D4B0000}"/>
    <cellStyle name="20% - Accent1 3 2 3 3 4 2 3 2" xfId="19492" xr:uid="{00000000-0005-0000-0000-00007E4B0000}"/>
    <cellStyle name="20% - Accent1 3 2 3 3 4 2 3 2 2" xfId="19493" xr:uid="{00000000-0005-0000-0000-00007F4B0000}"/>
    <cellStyle name="20% - Accent1 3 2 3 3 4 2 3 2 2 2" xfId="19494" xr:uid="{00000000-0005-0000-0000-0000804B0000}"/>
    <cellStyle name="20% - Accent1 3 2 3 3 4 2 3 2 3" xfId="19495" xr:uid="{00000000-0005-0000-0000-0000814B0000}"/>
    <cellStyle name="20% - Accent1 3 2 3 3 4 2 3 3" xfId="19496" xr:uid="{00000000-0005-0000-0000-0000824B0000}"/>
    <cellStyle name="20% - Accent1 3 2 3 3 4 2 3 3 2" xfId="19497" xr:uid="{00000000-0005-0000-0000-0000834B0000}"/>
    <cellStyle name="20% - Accent1 3 2 3 3 4 2 3 4" xfId="19498" xr:uid="{00000000-0005-0000-0000-0000844B0000}"/>
    <cellStyle name="20% - Accent1 3 2 3 3 4 2 4" xfId="19499" xr:uid="{00000000-0005-0000-0000-0000854B0000}"/>
    <cellStyle name="20% - Accent1 3 2 3 3 4 2 4 2" xfId="19500" xr:uid="{00000000-0005-0000-0000-0000864B0000}"/>
    <cellStyle name="20% - Accent1 3 2 3 3 4 2 4 2 2" xfId="19501" xr:uid="{00000000-0005-0000-0000-0000874B0000}"/>
    <cellStyle name="20% - Accent1 3 2 3 3 4 2 4 2 2 2" xfId="19502" xr:uid="{00000000-0005-0000-0000-0000884B0000}"/>
    <cellStyle name="20% - Accent1 3 2 3 3 4 2 4 2 3" xfId="19503" xr:uid="{00000000-0005-0000-0000-0000894B0000}"/>
    <cellStyle name="20% - Accent1 3 2 3 3 4 2 4 3" xfId="19504" xr:uid="{00000000-0005-0000-0000-00008A4B0000}"/>
    <cellStyle name="20% - Accent1 3 2 3 3 4 2 4 3 2" xfId="19505" xr:uid="{00000000-0005-0000-0000-00008B4B0000}"/>
    <cellStyle name="20% - Accent1 3 2 3 3 4 2 4 4" xfId="19506" xr:uid="{00000000-0005-0000-0000-00008C4B0000}"/>
    <cellStyle name="20% - Accent1 3 2 3 3 4 2 5" xfId="19507" xr:uid="{00000000-0005-0000-0000-00008D4B0000}"/>
    <cellStyle name="20% - Accent1 3 2 3 3 4 2 5 2" xfId="19508" xr:uid="{00000000-0005-0000-0000-00008E4B0000}"/>
    <cellStyle name="20% - Accent1 3 2 3 3 4 2 5 2 2" xfId="19509" xr:uid="{00000000-0005-0000-0000-00008F4B0000}"/>
    <cellStyle name="20% - Accent1 3 2 3 3 4 2 5 3" xfId="19510" xr:uid="{00000000-0005-0000-0000-0000904B0000}"/>
    <cellStyle name="20% - Accent1 3 2 3 3 4 2 6" xfId="19511" xr:uid="{00000000-0005-0000-0000-0000914B0000}"/>
    <cellStyle name="20% - Accent1 3 2 3 3 4 2 6 2" xfId="19512" xr:uid="{00000000-0005-0000-0000-0000924B0000}"/>
    <cellStyle name="20% - Accent1 3 2 3 3 4 2 6 2 2" xfId="19513" xr:uid="{00000000-0005-0000-0000-0000934B0000}"/>
    <cellStyle name="20% - Accent1 3 2 3 3 4 2 6 3" xfId="19514" xr:uid="{00000000-0005-0000-0000-0000944B0000}"/>
    <cellStyle name="20% - Accent1 3 2 3 3 4 2 7" xfId="19515" xr:uid="{00000000-0005-0000-0000-0000954B0000}"/>
    <cellStyle name="20% - Accent1 3 2 3 3 4 2 7 2" xfId="19516" xr:uid="{00000000-0005-0000-0000-0000964B0000}"/>
    <cellStyle name="20% - Accent1 3 2 3 3 4 2 8" xfId="19517" xr:uid="{00000000-0005-0000-0000-0000974B0000}"/>
    <cellStyle name="20% - Accent1 3 2 3 3 4 2 8 2" xfId="19518" xr:uid="{00000000-0005-0000-0000-0000984B0000}"/>
    <cellStyle name="20% - Accent1 3 2 3 3 4 2 9" xfId="19519" xr:uid="{00000000-0005-0000-0000-0000994B0000}"/>
    <cellStyle name="20% - Accent1 3 2 3 3 4 3" xfId="19520" xr:uid="{00000000-0005-0000-0000-00009A4B0000}"/>
    <cellStyle name="20% - Accent1 3 2 3 3 4 3 2" xfId="19521" xr:uid="{00000000-0005-0000-0000-00009B4B0000}"/>
    <cellStyle name="20% - Accent1 3 2 3 3 4 3 2 2" xfId="19522" xr:uid="{00000000-0005-0000-0000-00009C4B0000}"/>
    <cellStyle name="20% - Accent1 3 2 3 3 4 3 2 2 2" xfId="19523" xr:uid="{00000000-0005-0000-0000-00009D4B0000}"/>
    <cellStyle name="20% - Accent1 3 2 3 3 4 3 2 2 2 2" xfId="19524" xr:uid="{00000000-0005-0000-0000-00009E4B0000}"/>
    <cellStyle name="20% - Accent1 3 2 3 3 4 3 2 2 3" xfId="19525" xr:uid="{00000000-0005-0000-0000-00009F4B0000}"/>
    <cellStyle name="20% - Accent1 3 2 3 3 4 3 2 3" xfId="19526" xr:uid="{00000000-0005-0000-0000-0000A04B0000}"/>
    <cellStyle name="20% - Accent1 3 2 3 3 4 3 2 3 2" xfId="19527" xr:uid="{00000000-0005-0000-0000-0000A14B0000}"/>
    <cellStyle name="20% - Accent1 3 2 3 3 4 3 2 4" xfId="19528" xr:uid="{00000000-0005-0000-0000-0000A24B0000}"/>
    <cellStyle name="20% - Accent1 3 2 3 3 4 3 3" xfId="19529" xr:uid="{00000000-0005-0000-0000-0000A34B0000}"/>
    <cellStyle name="20% - Accent1 3 2 3 3 4 3 3 2" xfId="19530" xr:uid="{00000000-0005-0000-0000-0000A44B0000}"/>
    <cellStyle name="20% - Accent1 3 2 3 3 4 3 3 2 2" xfId="19531" xr:uid="{00000000-0005-0000-0000-0000A54B0000}"/>
    <cellStyle name="20% - Accent1 3 2 3 3 4 3 3 2 2 2" xfId="19532" xr:uid="{00000000-0005-0000-0000-0000A64B0000}"/>
    <cellStyle name="20% - Accent1 3 2 3 3 4 3 3 2 3" xfId="19533" xr:uid="{00000000-0005-0000-0000-0000A74B0000}"/>
    <cellStyle name="20% - Accent1 3 2 3 3 4 3 3 3" xfId="19534" xr:uid="{00000000-0005-0000-0000-0000A84B0000}"/>
    <cellStyle name="20% - Accent1 3 2 3 3 4 3 3 3 2" xfId="19535" xr:uid="{00000000-0005-0000-0000-0000A94B0000}"/>
    <cellStyle name="20% - Accent1 3 2 3 3 4 3 3 4" xfId="19536" xr:uid="{00000000-0005-0000-0000-0000AA4B0000}"/>
    <cellStyle name="20% - Accent1 3 2 3 3 4 3 4" xfId="19537" xr:uid="{00000000-0005-0000-0000-0000AB4B0000}"/>
    <cellStyle name="20% - Accent1 3 2 3 3 4 3 4 2" xfId="19538" xr:uid="{00000000-0005-0000-0000-0000AC4B0000}"/>
    <cellStyle name="20% - Accent1 3 2 3 3 4 3 4 2 2" xfId="19539" xr:uid="{00000000-0005-0000-0000-0000AD4B0000}"/>
    <cellStyle name="20% - Accent1 3 2 3 3 4 3 4 2 2 2" xfId="19540" xr:uid="{00000000-0005-0000-0000-0000AE4B0000}"/>
    <cellStyle name="20% - Accent1 3 2 3 3 4 3 4 2 3" xfId="19541" xr:uid="{00000000-0005-0000-0000-0000AF4B0000}"/>
    <cellStyle name="20% - Accent1 3 2 3 3 4 3 4 3" xfId="19542" xr:uid="{00000000-0005-0000-0000-0000B04B0000}"/>
    <cellStyle name="20% - Accent1 3 2 3 3 4 3 4 3 2" xfId="19543" xr:uid="{00000000-0005-0000-0000-0000B14B0000}"/>
    <cellStyle name="20% - Accent1 3 2 3 3 4 3 4 4" xfId="19544" xr:uid="{00000000-0005-0000-0000-0000B24B0000}"/>
    <cellStyle name="20% - Accent1 3 2 3 3 4 3 5" xfId="19545" xr:uid="{00000000-0005-0000-0000-0000B34B0000}"/>
    <cellStyle name="20% - Accent1 3 2 3 3 4 3 5 2" xfId="19546" xr:uid="{00000000-0005-0000-0000-0000B44B0000}"/>
    <cellStyle name="20% - Accent1 3 2 3 3 4 3 5 2 2" xfId="19547" xr:uid="{00000000-0005-0000-0000-0000B54B0000}"/>
    <cellStyle name="20% - Accent1 3 2 3 3 4 3 5 3" xfId="19548" xr:uid="{00000000-0005-0000-0000-0000B64B0000}"/>
    <cellStyle name="20% - Accent1 3 2 3 3 4 3 6" xfId="19549" xr:uid="{00000000-0005-0000-0000-0000B74B0000}"/>
    <cellStyle name="20% - Accent1 3 2 3 3 4 3 6 2" xfId="19550" xr:uid="{00000000-0005-0000-0000-0000B84B0000}"/>
    <cellStyle name="20% - Accent1 3 2 3 3 4 3 6 2 2" xfId="19551" xr:uid="{00000000-0005-0000-0000-0000B94B0000}"/>
    <cellStyle name="20% - Accent1 3 2 3 3 4 3 6 3" xfId="19552" xr:uid="{00000000-0005-0000-0000-0000BA4B0000}"/>
    <cellStyle name="20% - Accent1 3 2 3 3 4 3 7" xfId="19553" xr:uid="{00000000-0005-0000-0000-0000BB4B0000}"/>
    <cellStyle name="20% - Accent1 3 2 3 3 4 3 7 2" xfId="19554" xr:uid="{00000000-0005-0000-0000-0000BC4B0000}"/>
    <cellStyle name="20% - Accent1 3 2 3 3 4 3 8" xfId="19555" xr:uid="{00000000-0005-0000-0000-0000BD4B0000}"/>
    <cellStyle name="20% - Accent1 3 2 3 3 4 3 8 2" xfId="19556" xr:uid="{00000000-0005-0000-0000-0000BE4B0000}"/>
    <cellStyle name="20% - Accent1 3 2 3 3 4 3 9" xfId="19557" xr:uid="{00000000-0005-0000-0000-0000BF4B0000}"/>
    <cellStyle name="20% - Accent1 3 2 3 3 4 4" xfId="19558" xr:uid="{00000000-0005-0000-0000-0000C04B0000}"/>
    <cellStyle name="20% - Accent1 3 2 3 3 4 4 2" xfId="19559" xr:uid="{00000000-0005-0000-0000-0000C14B0000}"/>
    <cellStyle name="20% - Accent1 3 2 3 3 4 4 2 2" xfId="19560" xr:uid="{00000000-0005-0000-0000-0000C24B0000}"/>
    <cellStyle name="20% - Accent1 3 2 3 3 4 4 2 2 2" xfId="19561" xr:uid="{00000000-0005-0000-0000-0000C34B0000}"/>
    <cellStyle name="20% - Accent1 3 2 3 3 4 4 2 3" xfId="19562" xr:uid="{00000000-0005-0000-0000-0000C44B0000}"/>
    <cellStyle name="20% - Accent1 3 2 3 3 4 4 3" xfId="19563" xr:uid="{00000000-0005-0000-0000-0000C54B0000}"/>
    <cellStyle name="20% - Accent1 3 2 3 3 4 4 3 2" xfId="19564" xr:uid="{00000000-0005-0000-0000-0000C64B0000}"/>
    <cellStyle name="20% - Accent1 3 2 3 3 4 4 4" xfId="19565" xr:uid="{00000000-0005-0000-0000-0000C74B0000}"/>
    <cellStyle name="20% - Accent1 3 2 3 3 4 5" xfId="19566" xr:uid="{00000000-0005-0000-0000-0000C84B0000}"/>
    <cellStyle name="20% - Accent1 3 2 3 3 4 5 2" xfId="19567" xr:uid="{00000000-0005-0000-0000-0000C94B0000}"/>
    <cellStyle name="20% - Accent1 3 2 3 3 4 5 2 2" xfId="19568" xr:uid="{00000000-0005-0000-0000-0000CA4B0000}"/>
    <cellStyle name="20% - Accent1 3 2 3 3 4 5 2 2 2" xfId="19569" xr:uid="{00000000-0005-0000-0000-0000CB4B0000}"/>
    <cellStyle name="20% - Accent1 3 2 3 3 4 5 2 3" xfId="19570" xr:uid="{00000000-0005-0000-0000-0000CC4B0000}"/>
    <cellStyle name="20% - Accent1 3 2 3 3 4 5 3" xfId="19571" xr:uid="{00000000-0005-0000-0000-0000CD4B0000}"/>
    <cellStyle name="20% - Accent1 3 2 3 3 4 5 3 2" xfId="19572" xr:uid="{00000000-0005-0000-0000-0000CE4B0000}"/>
    <cellStyle name="20% - Accent1 3 2 3 3 4 5 4" xfId="19573" xr:uid="{00000000-0005-0000-0000-0000CF4B0000}"/>
    <cellStyle name="20% - Accent1 3 2 3 3 4 6" xfId="19574" xr:uid="{00000000-0005-0000-0000-0000D04B0000}"/>
    <cellStyle name="20% - Accent1 3 2 3 3 4 6 2" xfId="19575" xr:uid="{00000000-0005-0000-0000-0000D14B0000}"/>
    <cellStyle name="20% - Accent1 3 2 3 3 4 6 2 2" xfId="19576" xr:uid="{00000000-0005-0000-0000-0000D24B0000}"/>
    <cellStyle name="20% - Accent1 3 2 3 3 4 6 2 2 2" xfId="19577" xr:uid="{00000000-0005-0000-0000-0000D34B0000}"/>
    <cellStyle name="20% - Accent1 3 2 3 3 4 6 2 3" xfId="19578" xr:uid="{00000000-0005-0000-0000-0000D44B0000}"/>
    <cellStyle name="20% - Accent1 3 2 3 3 4 6 3" xfId="19579" xr:uid="{00000000-0005-0000-0000-0000D54B0000}"/>
    <cellStyle name="20% - Accent1 3 2 3 3 4 6 3 2" xfId="19580" xr:uid="{00000000-0005-0000-0000-0000D64B0000}"/>
    <cellStyle name="20% - Accent1 3 2 3 3 4 6 4" xfId="19581" xr:uid="{00000000-0005-0000-0000-0000D74B0000}"/>
    <cellStyle name="20% - Accent1 3 2 3 3 4 7" xfId="19582" xr:uid="{00000000-0005-0000-0000-0000D84B0000}"/>
    <cellStyle name="20% - Accent1 3 2 3 3 4 7 2" xfId="19583" xr:uid="{00000000-0005-0000-0000-0000D94B0000}"/>
    <cellStyle name="20% - Accent1 3 2 3 3 4 7 2 2" xfId="19584" xr:uid="{00000000-0005-0000-0000-0000DA4B0000}"/>
    <cellStyle name="20% - Accent1 3 2 3 3 4 7 3" xfId="19585" xr:uid="{00000000-0005-0000-0000-0000DB4B0000}"/>
    <cellStyle name="20% - Accent1 3 2 3 3 4 8" xfId="19586" xr:uid="{00000000-0005-0000-0000-0000DC4B0000}"/>
    <cellStyle name="20% - Accent1 3 2 3 3 4 8 2" xfId="19587" xr:uid="{00000000-0005-0000-0000-0000DD4B0000}"/>
    <cellStyle name="20% - Accent1 3 2 3 3 4 8 2 2" xfId="19588" xr:uid="{00000000-0005-0000-0000-0000DE4B0000}"/>
    <cellStyle name="20% - Accent1 3 2 3 3 4 8 3" xfId="19589" xr:uid="{00000000-0005-0000-0000-0000DF4B0000}"/>
    <cellStyle name="20% - Accent1 3 2 3 3 4 9" xfId="19590" xr:uid="{00000000-0005-0000-0000-0000E04B0000}"/>
    <cellStyle name="20% - Accent1 3 2 3 3 4 9 2" xfId="19591" xr:uid="{00000000-0005-0000-0000-0000E14B0000}"/>
    <cellStyle name="20% - Accent1 3 2 3 3 5" xfId="19592" xr:uid="{00000000-0005-0000-0000-0000E24B0000}"/>
    <cellStyle name="20% - Accent1 3 2 3 3 5 2" xfId="19593" xr:uid="{00000000-0005-0000-0000-0000E34B0000}"/>
    <cellStyle name="20% - Accent1 3 2 3 3 5 2 2" xfId="19594" xr:uid="{00000000-0005-0000-0000-0000E44B0000}"/>
    <cellStyle name="20% - Accent1 3 2 3 3 5 2 2 2" xfId="19595" xr:uid="{00000000-0005-0000-0000-0000E54B0000}"/>
    <cellStyle name="20% - Accent1 3 2 3 3 5 2 2 2 2" xfId="19596" xr:uid="{00000000-0005-0000-0000-0000E64B0000}"/>
    <cellStyle name="20% - Accent1 3 2 3 3 5 2 2 3" xfId="19597" xr:uid="{00000000-0005-0000-0000-0000E74B0000}"/>
    <cellStyle name="20% - Accent1 3 2 3 3 5 2 3" xfId="19598" xr:uid="{00000000-0005-0000-0000-0000E84B0000}"/>
    <cellStyle name="20% - Accent1 3 2 3 3 5 2 3 2" xfId="19599" xr:uid="{00000000-0005-0000-0000-0000E94B0000}"/>
    <cellStyle name="20% - Accent1 3 2 3 3 5 2 4" xfId="19600" xr:uid="{00000000-0005-0000-0000-0000EA4B0000}"/>
    <cellStyle name="20% - Accent1 3 2 3 3 5 3" xfId="19601" xr:uid="{00000000-0005-0000-0000-0000EB4B0000}"/>
    <cellStyle name="20% - Accent1 3 2 3 3 5 3 2" xfId="19602" xr:uid="{00000000-0005-0000-0000-0000EC4B0000}"/>
    <cellStyle name="20% - Accent1 3 2 3 3 5 3 2 2" xfId="19603" xr:uid="{00000000-0005-0000-0000-0000ED4B0000}"/>
    <cellStyle name="20% - Accent1 3 2 3 3 5 3 2 2 2" xfId="19604" xr:uid="{00000000-0005-0000-0000-0000EE4B0000}"/>
    <cellStyle name="20% - Accent1 3 2 3 3 5 3 2 3" xfId="19605" xr:uid="{00000000-0005-0000-0000-0000EF4B0000}"/>
    <cellStyle name="20% - Accent1 3 2 3 3 5 3 3" xfId="19606" xr:uid="{00000000-0005-0000-0000-0000F04B0000}"/>
    <cellStyle name="20% - Accent1 3 2 3 3 5 3 3 2" xfId="19607" xr:uid="{00000000-0005-0000-0000-0000F14B0000}"/>
    <cellStyle name="20% - Accent1 3 2 3 3 5 3 4" xfId="19608" xr:uid="{00000000-0005-0000-0000-0000F24B0000}"/>
    <cellStyle name="20% - Accent1 3 2 3 3 5 4" xfId="19609" xr:uid="{00000000-0005-0000-0000-0000F34B0000}"/>
    <cellStyle name="20% - Accent1 3 2 3 3 5 4 2" xfId="19610" xr:uid="{00000000-0005-0000-0000-0000F44B0000}"/>
    <cellStyle name="20% - Accent1 3 2 3 3 5 4 2 2" xfId="19611" xr:uid="{00000000-0005-0000-0000-0000F54B0000}"/>
    <cellStyle name="20% - Accent1 3 2 3 3 5 4 2 2 2" xfId="19612" xr:uid="{00000000-0005-0000-0000-0000F64B0000}"/>
    <cellStyle name="20% - Accent1 3 2 3 3 5 4 2 3" xfId="19613" xr:uid="{00000000-0005-0000-0000-0000F74B0000}"/>
    <cellStyle name="20% - Accent1 3 2 3 3 5 4 3" xfId="19614" xr:uid="{00000000-0005-0000-0000-0000F84B0000}"/>
    <cellStyle name="20% - Accent1 3 2 3 3 5 4 3 2" xfId="19615" xr:uid="{00000000-0005-0000-0000-0000F94B0000}"/>
    <cellStyle name="20% - Accent1 3 2 3 3 5 4 4" xfId="19616" xr:uid="{00000000-0005-0000-0000-0000FA4B0000}"/>
    <cellStyle name="20% - Accent1 3 2 3 3 5 5" xfId="19617" xr:uid="{00000000-0005-0000-0000-0000FB4B0000}"/>
    <cellStyle name="20% - Accent1 3 2 3 3 5 5 2" xfId="19618" xr:uid="{00000000-0005-0000-0000-0000FC4B0000}"/>
    <cellStyle name="20% - Accent1 3 2 3 3 5 5 2 2" xfId="19619" xr:uid="{00000000-0005-0000-0000-0000FD4B0000}"/>
    <cellStyle name="20% - Accent1 3 2 3 3 5 5 3" xfId="19620" xr:uid="{00000000-0005-0000-0000-0000FE4B0000}"/>
    <cellStyle name="20% - Accent1 3 2 3 3 5 6" xfId="19621" xr:uid="{00000000-0005-0000-0000-0000FF4B0000}"/>
    <cellStyle name="20% - Accent1 3 2 3 3 5 6 2" xfId="19622" xr:uid="{00000000-0005-0000-0000-0000004C0000}"/>
    <cellStyle name="20% - Accent1 3 2 3 3 5 6 2 2" xfId="19623" xr:uid="{00000000-0005-0000-0000-0000014C0000}"/>
    <cellStyle name="20% - Accent1 3 2 3 3 5 6 3" xfId="19624" xr:uid="{00000000-0005-0000-0000-0000024C0000}"/>
    <cellStyle name="20% - Accent1 3 2 3 3 5 7" xfId="19625" xr:uid="{00000000-0005-0000-0000-0000034C0000}"/>
    <cellStyle name="20% - Accent1 3 2 3 3 5 7 2" xfId="19626" xr:uid="{00000000-0005-0000-0000-0000044C0000}"/>
    <cellStyle name="20% - Accent1 3 2 3 3 5 8" xfId="19627" xr:uid="{00000000-0005-0000-0000-0000054C0000}"/>
    <cellStyle name="20% - Accent1 3 2 3 3 5 8 2" xfId="19628" xr:uid="{00000000-0005-0000-0000-0000064C0000}"/>
    <cellStyle name="20% - Accent1 3 2 3 3 5 9" xfId="19629" xr:uid="{00000000-0005-0000-0000-0000074C0000}"/>
    <cellStyle name="20% - Accent1 3 2 3 3 6" xfId="19630" xr:uid="{00000000-0005-0000-0000-0000084C0000}"/>
    <cellStyle name="20% - Accent1 3 2 3 3 6 2" xfId="19631" xr:uid="{00000000-0005-0000-0000-0000094C0000}"/>
    <cellStyle name="20% - Accent1 3 2 3 3 6 2 2" xfId="19632" xr:uid="{00000000-0005-0000-0000-00000A4C0000}"/>
    <cellStyle name="20% - Accent1 3 2 3 3 6 2 2 2" xfId="19633" xr:uid="{00000000-0005-0000-0000-00000B4C0000}"/>
    <cellStyle name="20% - Accent1 3 2 3 3 6 2 2 2 2" xfId="19634" xr:uid="{00000000-0005-0000-0000-00000C4C0000}"/>
    <cellStyle name="20% - Accent1 3 2 3 3 6 2 2 3" xfId="19635" xr:uid="{00000000-0005-0000-0000-00000D4C0000}"/>
    <cellStyle name="20% - Accent1 3 2 3 3 6 2 3" xfId="19636" xr:uid="{00000000-0005-0000-0000-00000E4C0000}"/>
    <cellStyle name="20% - Accent1 3 2 3 3 6 2 3 2" xfId="19637" xr:uid="{00000000-0005-0000-0000-00000F4C0000}"/>
    <cellStyle name="20% - Accent1 3 2 3 3 6 2 4" xfId="19638" xr:uid="{00000000-0005-0000-0000-0000104C0000}"/>
    <cellStyle name="20% - Accent1 3 2 3 3 6 3" xfId="19639" xr:uid="{00000000-0005-0000-0000-0000114C0000}"/>
    <cellStyle name="20% - Accent1 3 2 3 3 6 3 2" xfId="19640" xr:uid="{00000000-0005-0000-0000-0000124C0000}"/>
    <cellStyle name="20% - Accent1 3 2 3 3 6 3 2 2" xfId="19641" xr:uid="{00000000-0005-0000-0000-0000134C0000}"/>
    <cellStyle name="20% - Accent1 3 2 3 3 6 3 2 2 2" xfId="19642" xr:uid="{00000000-0005-0000-0000-0000144C0000}"/>
    <cellStyle name="20% - Accent1 3 2 3 3 6 3 2 3" xfId="19643" xr:uid="{00000000-0005-0000-0000-0000154C0000}"/>
    <cellStyle name="20% - Accent1 3 2 3 3 6 3 3" xfId="19644" xr:uid="{00000000-0005-0000-0000-0000164C0000}"/>
    <cellStyle name="20% - Accent1 3 2 3 3 6 3 3 2" xfId="19645" xr:uid="{00000000-0005-0000-0000-0000174C0000}"/>
    <cellStyle name="20% - Accent1 3 2 3 3 6 3 4" xfId="19646" xr:uid="{00000000-0005-0000-0000-0000184C0000}"/>
    <cellStyle name="20% - Accent1 3 2 3 3 6 4" xfId="19647" xr:uid="{00000000-0005-0000-0000-0000194C0000}"/>
    <cellStyle name="20% - Accent1 3 2 3 3 6 4 2" xfId="19648" xr:uid="{00000000-0005-0000-0000-00001A4C0000}"/>
    <cellStyle name="20% - Accent1 3 2 3 3 6 4 2 2" xfId="19649" xr:uid="{00000000-0005-0000-0000-00001B4C0000}"/>
    <cellStyle name="20% - Accent1 3 2 3 3 6 4 2 2 2" xfId="19650" xr:uid="{00000000-0005-0000-0000-00001C4C0000}"/>
    <cellStyle name="20% - Accent1 3 2 3 3 6 4 2 3" xfId="19651" xr:uid="{00000000-0005-0000-0000-00001D4C0000}"/>
    <cellStyle name="20% - Accent1 3 2 3 3 6 4 3" xfId="19652" xr:uid="{00000000-0005-0000-0000-00001E4C0000}"/>
    <cellStyle name="20% - Accent1 3 2 3 3 6 4 3 2" xfId="19653" xr:uid="{00000000-0005-0000-0000-00001F4C0000}"/>
    <cellStyle name="20% - Accent1 3 2 3 3 6 4 4" xfId="19654" xr:uid="{00000000-0005-0000-0000-0000204C0000}"/>
    <cellStyle name="20% - Accent1 3 2 3 3 6 5" xfId="19655" xr:uid="{00000000-0005-0000-0000-0000214C0000}"/>
    <cellStyle name="20% - Accent1 3 2 3 3 6 5 2" xfId="19656" xr:uid="{00000000-0005-0000-0000-0000224C0000}"/>
    <cellStyle name="20% - Accent1 3 2 3 3 6 5 2 2" xfId="19657" xr:uid="{00000000-0005-0000-0000-0000234C0000}"/>
    <cellStyle name="20% - Accent1 3 2 3 3 6 5 3" xfId="19658" xr:uid="{00000000-0005-0000-0000-0000244C0000}"/>
    <cellStyle name="20% - Accent1 3 2 3 3 6 6" xfId="19659" xr:uid="{00000000-0005-0000-0000-0000254C0000}"/>
    <cellStyle name="20% - Accent1 3 2 3 3 6 6 2" xfId="19660" xr:uid="{00000000-0005-0000-0000-0000264C0000}"/>
    <cellStyle name="20% - Accent1 3 2 3 3 6 6 2 2" xfId="19661" xr:uid="{00000000-0005-0000-0000-0000274C0000}"/>
    <cellStyle name="20% - Accent1 3 2 3 3 6 6 3" xfId="19662" xr:uid="{00000000-0005-0000-0000-0000284C0000}"/>
    <cellStyle name="20% - Accent1 3 2 3 3 6 7" xfId="19663" xr:uid="{00000000-0005-0000-0000-0000294C0000}"/>
    <cellStyle name="20% - Accent1 3 2 3 3 6 7 2" xfId="19664" xr:uid="{00000000-0005-0000-0000-00002A4C0000}"/>
    <cellStyle name="20% - Accent1 3 2 3 3 6 8" xfId="19665" xr:uid="{00000000-0005-0000-0000-00002B4C0000}"/>
    <cellStyle name="20% - Accent1 3 2 3 3 6 8 2" xfId="19666" xr:uid="{00000000-0005-0000-0000-00002C4C0000}"/>
    <cellStyle name="20% - Accent1 3 2 3 3 6 9" xfId="19667" xr:uid="{00000000-0005-0000-0000-00002D4C0000}"/>
    <cellStyle name="20% - Accent1 3 2 3 3 7" xfId="19668" xr:uid="{00000000-0005-0000-0000-00002E4C0000}"/>
    <cellStyle name="20% - Accent1 3 2 3 3 7 2" xfId="19669" xr:uid="{00000000-0005-0000-0000-00002F4C0000}"/>
    <cellStyle name="20% - Accent1 3 2 3 3 7 2 2" xfId="19670" xr:uid="{00000000-0005-0000-0000-0000304C0000}"/>
    <cellStyle name="20% - Accent1 3 2 3 3 7 2 2 2" xfId="19671" xr:uid="{00000000-0005-0000-0000-0000314C0000}"/>
    <cellStyle name="20% - Accent1 3 2 3 3 7 2 3" xfId="19672" xr:uid="{00000000-0005-0000-0000-0000324C0000}"/>
    <cellStyle name="20% - Accent1 3 2 3 3 7 3" xfId="19673" xr:uid="{00000000-0005-0000-0000-0000334C0000}"/>
    <cellStyle name="20% - Accent1 3 2 3 3 7 3 2" xfId="19674" xr:uid="{00000000-0005-0000-0000-0000344C0000}"/>
    <cellStyle name="20% - Accent1 3 2 3 3 7 4" xfId="19675" xr:uid="{00000000-0005-0000-0000-0000354C0000}"/>
    <cellStyle name="20% - Accent1 3 2 3 3 8" xfId="19676" xr:uid="{00000000-0005-0000-0000-0000364C0000}"/>
    <cellStyle name="20% - Accent1 3 2 3 3 8 2" xfId="19677" xr:uid="{00000000-0005-0000-0000-0000374C0000}"/>
    <cellStyle name="20% - Accent1 3 2 3 3 8 2 2" xfId="19678" xr:uid="{00000000-0005-0000-0000-0000384C0000}"/>
    <cellStyle name="20% - Accent1 3 2 3 3 8 2 2 2" xfId="19679" xr:uid="{00000000-0005-0000-0000-0000394C0000}"/>
    <cellStyle name="20% - Accent1 3 2 3 3 8 2 3" xfId="19680" xr:uid="{00000000-0005-0000-0000-00003A4C0000}"/>
    <cellStyle name="20% - Accent1 3 2 3 3 8 3" xfId="19681" xr:uid="{00000000-0005-0000-0000-00003B4C0000}"/>
    <cellStyle name="20% - Accent1 3 2 3 3 8 3 2" xfId="19682" xr:uid="{00000000-0005-0000-0000-00003C4C0000}"/>
    <cellStyle name="20% - Accent1 3 2 3 3 8 4" xfId="19683" xr:uid="{00000000-0005-0000-0000-00003D4C0000}"/>
    <cellStyle name="20% - Accent1 3 2 3 3 9" xfId="19684" xr:uid="{00000000-0005-0000-0000-00003E4C0000}"/>
    <cellStyle name="20% - Accent1 3 2 3 3 9 2" xfId="19685" xr:uid="{00000000-0005-0000-0000-00003F4C0000}"/>
    <cellStyle name="20% - Accent1 3 2 3 3 9 2 2" xfId="19686" xr:uid="{00000000-0005-0000-0000-0000404C0000}"/>
    <cellStyle name="20% - Accent1 3 2 3 3 9 2 2 2" xfId="19687" xr:uid="{00000000-0005-0000-0000-0000414C0000}"/>
    <cellStyle name="20% - Accent1 3 2 3 3 9 2 3" xfId="19688" xr:uid="{00000000-0005-0000-0000-0000424C0000}"/>
    <cellStyle name="20% - Accent1 3 2 3 3 9 3" xfId="19689" xr:uid="{00000000-0005-0000-0000-0000434C0000}"/>
    <cellStyle name="20% - Accent1 3 2 3 3 9 3 2" xfId="19690" xr:uid="{00000000-0005-0000-0000-0000444C0000}"/>
    <cellStyle name="20% - Accent1 3 2 3 3 9 4" xfId="19691" xr:uid="{00000000-0005-0000-0000-0000454C0000}"/>
    <cellStyle name="20% - Accent1 3 2 3 4" xfId="19692" xr:uid="{00000000-0005-0000-0000-0000464C0000}"/>
    <cellStyle name="20% - Accent1 3 2 3 4 10" xfId="19693" xr:uid="{00000000-0005-0000-0000-0000474C0000}"/>
    <cellStyle name="20% - Accent1 3 2 3 4 10 2" xfId="19694" xr:uid="{00000000-0005-0000-0000-0000484C0000}"/>
    <cellStyle name="20% - Accent1 3 2 3 4 11" xfId="19695" xr:uid="{00000000-0005-0000-0000-0000494C0000}"/>
    <cellStyle name="20% - Accent1 3 2 3 4 2" xfId="19696" xr:uid="{00000000-0005-0000-0000-00004A4C0000}"/>
    <cellStyle name="20% - Accent1 3 2 3 4 2 2" xfId="19697" xr:uid="{00000000-0005-0000-0000-00004B4C0000}"/>
    <cellStyle name="20% - Accent1 3 2 3 4 2 2 2" xfId="19698" xr:uid="{00000000-0005-0000-0000-00004C4C0000}"/>
    <cellStyle name="20% - Accent1 3 2 3 4 2 2 2 2" xfId="19699" xr:uid="{00000000-0005-0000-0000-00004D4C0000}"/>
    <cellStyle name="20% - Accent1 3 2 3 4 2 2 2 2 2" xfId="19700" xr:uid="{00000000-0005-0000-0000-00004E4C0000}"/>
    <cellStyle name="20% - Accent1 3 2 3 4 2 2 2 3" xfId="19701" xr:uid="{00000000-0005-0000-0000-00004F4C0000}"/>
    <cellStyle name="20% - Accent1 3 2 3 4 2 2 3" xfId="19702" xr:uid="{00000000-0005-0000-0000-0000504C0000}"/>
    <cellStyle name="20% - Accent1 3 2 3 4 2 2 3 2" xfId="19703" xr:uid="{00000000-0005-0000-0000-0000514C0000}"/>
    <cellStyle name="20% - Accent1 3 2 3 4 2 2 4" xfId="19704" xr:uid="{00000000-0005-0000-0000-0000524C0000}"/>
    <cellStyle name="20% - Accent1 3 2 3 4 2 3" xfId="19705" xr:uid="{00000000-0005-0000-0000-0000534C0000}"/>
    <cellStyle name="20% - Accent1 3 2 3 4 2 3 2" xfId="19706" xr:uid="{00000000-0005-0000-0000-0000544C0000}"/>
    <cellStyle name="20% - Accent1 3 2 3 4 2 3 2 2" xfId="19707" xr:uid="{00000000-0005-0000-0000-0000554C0000}"/>
    <cellStyle name="20% - Accent1 3 2 3 4 2 3 2 2 2" xfId="19708" xr:uid="{00000000-0005-0000-0000-0000564C0000}"/>
    <cellStyle name="20% - Accent1 3 2 3 4 2 3 2 3" xfId="19709" xr:uid="{00000000-0005-0000-0000-0000574C0000}"/>
    <cellStyle name="20% - Accent1 3 2 3 4 2 3 3" xfId="19710" xr:uid="{00000000-0005-0000-0000-0000584C0000}"/>
    <cellStyle name="20% - Accent1 3 2 3 4 2 3 3 2" xfId="19711" xr:uid="{00000000-0005-0000-0000-0000594C0000}"/>
    <cellStyle name="20% - Accent1 3 2 3 4 2 3 4" xfId="19712" xr:uid="{00000000-0005-0000-0000-00005A4C0000}"/>
    <cellStyle name="20% - Accent1 3 2 3 4 2 4" xfId="19713" xr:uid="{00000000-0005-0000-0000-00005B4C0000}"/>
    <cellStyle name="20% - Accent1 3 2 3 4 2 4 2" xfId="19714" xr:uid="{00000000-0005-0000-0000-00005C4C0000}"/>
    <cellStyle name="20% - Accent1 3 2 3 4 2 4 2 2" xfId="19715" xr:uid="{00000000-0005-0000-0000-00005D4C0000}"/>
    <cellStyle name="20% - Accent1 3 2 3 4 2 4 2 2 2" xfId="19716" xr:uid="{00000000-0005-0000-0000-00005E4C0000}"/>
    <cellStyle name="20% - Accent1 3 2 3 4 2 4 2 3" xfId="19717" xr:uid="{00000000-0005-0000-0000-00005F4C0000}"/>
    <cellStyle name="20% - Accent1 3 2 3 4 2 4 3" xfId="19718" xr:uid="{00000000-0005-0000-0000-0000604C0000}"/>
    <cellStyle name="20% - Accent1 3 2 3 4 2 4 3 2" xfId="19719" xr:uid="{00000000-0005-0000-0000-0000614C0000}"/>
    <cellStyle name="20% - Accent1 3 2 3 4 2 4 4" xfId="19720" xr:uid="{00000000-0005-0000-0000-0000624C0000}"/>
    <cellStyle name="20% - Accent1 3 2 3 4 2 5" xfId="19721" xr:uid="{00000000-0005-0000-0000-0000634C0000}"/>
    <cellStyle name="20% - Accent1 3 2 3 4 2 5 2" xfId="19722" xr:uid="{00000000-0005-0000-0000-0000644C0000}"/>
    <cellStyle name="20% - Accent1 3 2 3 4 2 5 2 2" xfId="19723" xr:uid="{00000000-0005-0000-0000-0000654C0000}"/>
    <cellStyle name="20% - Accent1 3 2 3 4 2 5 3" xfId="19724" xr:uid="{00000000-0005-0000-0000-0000664C0000}"/>
    <cellStyle name="20% - Accent1 3 2 3 4 2 6" xfId="19725" xr:uid="{00000000-0005-0000-0000-0000674C0000}"/>
    <cellStyle name="20% - Accent1 3 2 3 4 2 6 2" xfId="19726" xr:uid="{00000000-0005-0000-0000-0000684C0000}"/>
    <cellStyle name="20% - Accent1 3 2 3 4 2 6 2 2" xfId="19727" xr:uid="{00000000-0005-0000-0000-0000694C0000}"/>
    <cellStyle name="20% - Accent1 3 2 3 4 2 6 3" xfId="19728" xr:uid="{00000000-0005-0000-0000-00006A4C0000}"/>
    <cellStyle name="20% - Accent1 3 2 3 4 2 7" xfId="19729" xr:uid="{00000000-0005-0000-0000-00006B4C0000}"/>
    <cellStyle name="20% - Accent1 3 2 3 4 2 7 2" xfId="19730" xr:uid="{00000000-0005-0000-0000-00006C4C0000}"/>
    <cellStyle name="20% - Accent1 3 2 3 4 2 8" xfId="19731" xr:uid="{00000000-0005-0000-0000-00006D4C0000}"/>
    <cellStyle name="20% - Accent1 3 2 3 4 2 8 2" xfId="19732" xr:uid="{00000000-0005-0000-0000-00006E4C0000}"/>
    <cellStyle name="20% - Accent1 3 2 3 4 2 9" xfId="19733" xr:uid="{00000000-0005-0000-0000-00006F4C0000}"/>
    <cellStyle name="20% - Accent1 3 2 3 4 3" xfId="19734" xr:uid="{00000000-0005-0000-0000-0000704C0000}"/>
    <cellStyle name="20% - Accent1 3 2 3 4 3 2" xfId="19735" xr:uid="{00000000-0005-0000-0000-0000714C0000}"/>
    <cellStyle name="20% - Accent1 3 2 3 4 3 2 2" xfId="19736" xr:uid="{00000000-0005-0000-0000-0000724C0000}"/>
    <cellStyle name="20% - Accent1 3 2 3 4 3 2 2 2" xfId="19737" xr:uid="{00000000-0005-0000-0000-0000734C0000}"/>
    <cellStyle name="20% - Accent1 3 2 3 4 3 2 2 2 2" xfId="19738" xr:uid="{00000000-0005-0000-0000-0000744C0000}"/>
    <cellStyle name="20% - Accent1 3 2 3 4 3 2 2 3" xfId="19739" xr:uid="{00000000-0005-0000-0000-0000754C0000}"/>
    <cellStyle name="20% - Accent1 3 2 3 4 3 2 3" xfId="19740" xr:uid="{00000000-0005-0000-0000-0000764C0000}"/>
    <cellStyle name="20% - Accent1 3 2 3 4 3 2 3 2" xfId="19741" xr:uid="{00000000-0005-0000-0000-0000774C0000}"/>
    <cellStyle name="20% - Accent1 3 2 3 4 3 2 4" xfId="19742" xr:uid="{00000000-0005-0000-0000-0000784C0000}"/>
    <cellStyle name="20% - Accent1 3 2 3 4 3 3" xfId="19743" xr:uid="{00000000-0005-0000-0000-0000794C0000}"/>
    <cellStyle name="20% - Accent1 3 2 3 4 3 3 2" xfId="19744" xr:uid="{00000000-0005-0000-0000-00007A4C0000}"/>
    <cellStyle name="20% - Accent1 3 2 3 4 3 3 2 2" xfId="19745" xr:uid="{00000000-0005-0000-0000-00007B4C0000}"/>
    <cellStyle name="20% - Accent1 3 2 3 4 3 3 2 2 2" xfId="19746" xr:uid="{00000000-0005-0000-0000-00007C4C0000}"/>
    <cellStyle name="20% - Accent1 3 2 3 4 3 3 2 3" xfId="19747" xr:uid="{00000000-0005-0000-0000-00007D4C0000}"/>
    <cellStyle name="20% - Accent1 3 2 3 4 3 3 3" xfId="19748" xr:uid="{00000000-0005-0000-0000-00007E4C0000}"/>
    <cellStyle name="20% - Accent1 3 2 3 4 3 3 3 2" xfId="19749" xr:uid="{00000000-0005-0000-0000-00007F4C0000}"/>
    <cellStyle name="20% - Accent1 3 2 3 4 3 3 4" xfId="19750" xr:uid="{00000000-0005-0000-0000-0000804C0000}"/>
    <cellStyle name="20% - Accent1 3 2 3 4 3 4" xfId="19751" xr:uid="{00000000-0005-0000-0000-0000814C0000}"/>
    <cellStyle name="20% - Accent1 3 2 3 4 3 4 2" xfId="19752" xr:uid="{00000000-0005-0000-0000-0000824C0000}"/>
    <cellStyle name="20% - Accent1 3 2 3 4 3 4 2 2" xfId="19753" xr:uid="{00000000-0005-0000-0000-0000834C0000}"/>
    <cellStyle name="20% - Accent1 3 2 3 4 3 4 2 2 2" xfId="19754" xr:uid="{00000000-0005-0000-0000-0000844C0000}"/>
    <cellStyle name="20% - Accent1 3 2 3 4 3 4 2 3" xfId="19755" xr:uid="{00000000-0005-0000-0000-0000854C0000}"/>
    <cellStyle name="20% - Accent1 3 2 3 4 3 4 3" xfId="19756" xr:uid="{00000000-0005-0000-0000-0000864C0000}"/>
    <cellStyle name="20% - Accent1 3 2 3 4 3 4 3 2" xfId="19757" xr:uid="{00000000-0005-0000-0000-0000874C0000}"/>
    <cellStyle name="20% - Accent1 3 2 3 4 3 4 4" xfId="19758" xr:uid="{00000000-0005-0000-0000-0000884C0000}"/>
    <cellStyle name="20% - Accent1 3 2 3 4 3 5" xfId="19759" xr:uid="{00000000-0005-0000-0000-0000894C0000}"/>
    <cellStyle name="20% - Accent1 3 2 3 4 3 5 2" xfId="19760" xr:uid="{00000000-0005-0000-0000-00008A4C0000}"/>
    <cellStyle name="20% - Accent1 3 2 3 4 3 5 2 2" xfId="19761" xr:uid="{00000000-0005-0000-0000-00008B4C0000}"/>
    <cellStyle name="20% - Accent1 3 2 3 4 3 5 3" xfId="19762" xr:uid="{00000000-0005-0000-0000-00008C4C0000}"/>
    <cellStyle name="20% - Accent1 3 2 3 4 3 6" xfId="19763" xr:uid="{00000000-0005-0000-0000-00008D4C0000}"/>
    <cellStyle name="20% - Accent1 3 2 3 4 3 6 2" xfId="19764" xr:uid="{00000000-0005-0000-0000-00008E4C0000}"/>
    <cellStyle name="20% - Accent1 3 2 3 4 3 6 2 2" xfId="19765" xr:uid="{00000000-0005-0000-0000-00008F4C0000}"/>
    <cellStyle name="20% - Accent1 3 2 3 4 3 6 3" xfId="19766" xr:uid="{00000000-0005-0000-0000-0000904C0000}"/>
    <cellStyle name="20% - Accent1 3 2 3 4 3 7" xfId="19767" xr:uid="{00000000-0005-0000-0000-0000914C0000}"/>
    <cellStyle name="20% - Accent1 3 2 3 4 3 7 2" xfId="19768" xr:uid="{00000000-0005-0000-0000-0000924C0000}"/>
    <cellStyle name="20% - Accent1 3 2 3 4 3 8" xfId="19769" xr:uid="{00000000-0005-0000-0000-0000934C0000}"/>
    <cellStyle name="20% - Accent1 3 2 3 4 3 8 2" xfId="19770" xr:uid="{00000000-0005-0000-0000-0000944C0000}"/>
    <cellStyle name="20% - Accent1 3 2 3 4 3 9" xfId="19771" xr:uid="{00000000-0005-0000-0000-0000954C0000}"/>
    <cellStyle name="20% - Accent1 3 2 3 4 4" xfId="19772" xr:uid="{00000000-0005-0000-0000-0000964C0000}"/>
    <cellStyle name="20% - Accent1 3 2 3 4 4 2" xfId="19773" xr:uid="{00000000-0005-0000-0000-0000974C0000}"/>
    <cellStyle name="20% - Accent1 3 2 3 4 4 2 2" xfId="19774" xr:uid="{00000000-0005-0000-0000-0000984C0000}"/>
    <cellStyle name="20% - Accent1 3 2 3 4 4 2 2 2" xfId="19775" xr:uid="{00000000-0005-0000-0000-0000994C0000}"/>
    <cellStyle name="20% - Accent1 3 2 3 4 4 2 3" xfId="19776" xr:uid="{00000000-0005-0000-0000-00009A4C0000}"/>
    <cellStyle name="20% - Accent1 3 2 3 4 4 3" xfId="19777" xr:uid="{00000000-0005-0000-0000-00009B4C0000}"/>
    <cellStyle name="20% - Accent1 3 2 3 4 4 3 2" xfId="19778" xr:uid="{00000000-0005-0000-0000-00009C4C0000}"/>
    <cellStyle name="20% - Accent1 3 2 3 4 4 4" xfId="19779" xr:uid="{00000000-0005-0000-0000-00009D4C0000}"/>
    <cellStyle name="20% - Accent1 3 2 3 4 5" xfId="19780" xr:uid="{00000000-0005-0000-0000-00009E4C0000}"/>
    <cellStyle name="20% - Accent1 3 2 3 4 5 2" xfId="19781" xr:uid="{00000000-0005-0000-0000-00009F4C0000}"/>
    <cellStyle name="20% - Accent1 3 2 3 4 5 2 2" xfId="19782" xr:uid="{00000000-0005-0000-0000-0000A04C0000}"/>
    <cellStyle name="20% - Accent1 3 2 3 4 5 2 2 2" xfId="19783" xr:uid="{00000000-0005-0000-0000-0000A14C0000}"/>
    <cellStyle name="20% - Accent1 3 2 3 4 5 2 3" xfId="19784" xr:uid="{00000000-0005-0000-0000-0000A24C0000}"/>
    <cellStyle name="20% - Accent1 3 2 3 4 5 3" xfId="19785" xr:uid="{00000000-0005-0000-0000-0000A34C0000}"/>
    <cellStyle name="20% - Accent1 3 2 3 4 5 3 2" xfId="19786" xr:uid="{00000000-0005-0000-0000-0000A44C0000}"/>
    <cellStyle name="20% - Accent1 3 2 3 4 5 4" xfId="19787" xr:uid="{00000000-0005-0000-0000-0000A54C0000}"/>
    <cellStyle name="20% - Accent1 3 2 3 4 6" xfId="19788" xr:uid="{00000000-0005-0000-0000-0000A64C0000}"/>
    <cellStyle name="20% - Accent1 3 2 3 4 6 2" xfId="19789" xr:uid="{00000000-0005-0000-0000-0000A74C0000}"/>
    <cellStyle name="20% - Accent1 3 2 3 4 6 2 2" xfId="19790" xr:uid="{00000000-0005-0000-0000-0000A84C0000}"/>
    <cellStyle name="20% - Accent1 3 2 3 4 6 2 2 2" xfId="19791" xr:uid="{00000000-0005-0000-0000-0000A94C0000}"/>
    <cellStyle name="20% - Accent1 3 2 3 4 6 2 3" xfId="19792" xr:uid="{00000000-0005-0000-0000-0000AA4C0000}"/>
    <cellStyle name="20% - Accent1 3 2 3 4 6 3" xfId="19793" xr:uid="{00000000-0005-0000-0000-0000AB4C0000}"/>
    <cellStyle name="20% - Accent1 3 2 3 4 6 3 2" xfId="19794" xr:uid="{00000000-0005-0000-0000-0000AC4C0000}"/>
    <cellStyle name="20% - Accent1 3 2 3 4 6 4" xfId="19795" xr:uid="{00000000-0005-0000-0000-0000AD4C0000}"/>
    <cellStyle name="20% - Accent1 3 2 3 4 7" xfId="19796" xr:uid="{00000000-0005-0000-0000-0000AE4C0000}"/>
    <cellStyle name="20% - Accent1 3 2 3 4 7 2" xfId="19797" xr:uid="{00000000-0005-0000-0000-0000AF4C0000}"/>
    <cellStyle name="20% - Accent1 3 2 3 4 7 2 2" xfId="19798" xr:uid="{00000000-0005-0000-0000-0000B04C0000}"/>
    <cellStyle name="20% - Accent1 3 2 3 4 7 3" xfId="19799" xr:uid="{00000000-0005-0000-0000-0000B14C0000}"/>
    <cellStyle name="20% - Accent1 3 2 3 4 8" xfId="19800" xr:uid="{00000000-0005-0000-0000-0000B24C0000}"/>
    <cellStyle name="20% - Accent1 3 2 3 4 8 2" xfId="19801" xr:uid="{00000000-0005-0000-0000-0000B34C0000}"/>
    <cellStyle name="20% - Accent1 3 2 3 4 8 2 2" xfId="19802" xr:uid="{00000000-0005-0000-0000-0000B44C0000}"/>
    <cellStyle name="20% - Accent1 3 2 3 4 8 3" xfId="19803" xr:uid="{00000000-0005-0000-0000-0000B54C0000}"/>
    <cellStyle name="20% - Accent1 3 2 3 4 9" xfId="19804" xr:uid="{00000000-0005-0000-0000-0000B64C0000}"/>
    <cellStyle name="20% - Accent1 3 2 3 4 9 2" xfId="19805" xr:uid="{00000000-0005-0000-0000-0000B74C0000}"/>
    <cellStyle name="20% - Accent1 3 2 3 5" xfId="19806" xr:uid="{00000000-0005-0000-0000-0000B84C0000}"/>
    <cellStyle name="20% - Accent1 3 2 3 5 10" xfId="19807" xr:uid="{00000000-0005-0000-0000-0000B94C0000}"/>
    <cellStyle name="20% - Accent1 3 2 3 5 10 2" xfId="19808" xr:uid="{00000000-0005-0000-0000-0000BA4C0000}"/>
    <cellStyle name="20% - Accent1 3 2 3 5 11" xfId="19809" xr:uid="{00000000-0005-0000-0000-0000BB4C0000}"/>
    <cellStyle name="20% - Accent1 3 2 3 5 2" xfId="19810" xr:uid="{00000000-0005-0000-0000-0000BC4C0000}"/>
    <cellStyle name="20% - Accent1 3 2 3 5 2 2" xfId="19811" xr:uid="{00000000-0005-0000-0000-0000BD4C0000}"/>
    <cellStyle name="20% - Accent1 3 2 3 5 2 2 2" xfId="19812" xr:uid="{00000000-0005-0000-0000-0000BE4C0000}"/>
    <cellStyle name="20% - Accent1 3 2 3 5 2 2 2 2" xfId="19813" xr:uid="{00000000-0005-0000-0000-0000BF4C0000}"/>
    <cellStyle name="20% - Accent1 3 2 3 5 2 2 2 2 2" xfId="19814" xr:uid="{00000000-0005-0000-0000-0000C04C0000}"/>
    <cellStyle name="20% - Accent1 3 2 3 5 2 2 2 3" xfId="19815" xr:uid="{00000000-0005-0000-0000-0000C14C0000}"/>
    <cellStyle name="20% - Accent1 3 2 3 5 2 2 3" xfId="19816" xr:uid="{00000000-0005-0000-0000-0000C24C0000}"/>
    <cellStyle name="20% - Accent1 3 2 3 5 2 2 3 2" xfId="19817" xr:uid="{00000000-0005-0000-0000-0000C34C0000}"/>
    <cellStyle name="20% - Accent1 3 2 3 5 2 2 4" xfId="19818" xr:uid="{00000000-0005-0000-0000-0000C44C0000}"/>
    <cellStyle name="20% - Accent1 3 2 3 5 2 3" xfId="19819" xr:uid="{00000000-0005-0000-0000-0000C54C0000}"/>
    <cellStyle name="20% - Accent1 3 2 3 5 2 3 2" xfId="19820" xr:uid="{00000000-0005-0000-0000-0000C64C0000}"/>
    <cellStyle name="20% - Accent1 3 2 3 5 2 3 2 2" xfId="19821" xr:uid="{00000000-0005-0000-0000-0000C74C0000}"/>
    <cellStyle name="20% - Accent1 3 2 3 5 2 3 2 2 2" xfId="19822" xr:uid="{00000000-0005-0000-0000-0000C84C0000}"/>
    <cellStyle name="20% - Accent1 3 2 3 5 2 3 2 3" xfId="19823" xr:uid="{00000000-0005-0000-0000-0000C94C0000}"/>
    <cellStyle name="20% - Accent1 3 2 3 5 2 3 3" xfId="19824" xr:uid="{00000000-0005-0000-0000-0000CA4C0000}"/>
    <cellStyle name="20% - Accent1 3 2 3 5 2 3 3 2" xfId="19825" xr:uid="{00000000-0005-0000-0000-0000CB4C0000}"/>
    <cellStyle name="20% - Accent1 3 2 3 5 2 3 4" xfId="19826" xr:uid="{00000000-0005-0000-0000-0000CC4C0000}"/>
    <cellStyle name="20% - Accent1 3 2 3 5 2 4" xfId="19827" xr:uid="{00000000-0005-0000-0000-0000CD4C0000}"/>
    <cellStyle name="20% - Accent1 3 2 3 5 2 4 2" xfId="19828" xr:uid="{00000000-0005-0000-0000-0000CE4C0000}"/>
    <cellStyle name="20% - Accent1 3 2 3 5 2 4 2 2" xfId="19829" xr:uid="{00000000-0005-0000-0000-0000CF4C0000}"/>
    <cellStyle name="20% - Accent1 3 2 3 5 2 4 2 2 2" xfId="19830" xr:uid="{00000000-0005-0000-0000-0000D04C0000}"/>
    <cellStyle name="20% - Accent1 3 2 3 5 2 4 2 3" xfId="19831" xr:uid="{00000000-0005-0000-0000-0000D14C0000}"/>
    <cellStyle name="20% - Accent1 3 2 3 5 2 4 3" xfId="19832" xr:uid="{00000000-0005-0000-0000-0000D24C0000}"/>
    <cellStyle name="20% - Accent1 3 2 3 5 2 4 3 2" xfId="19833" xr:uid="{00000000-0005-0000-0000-0000D34C0000}"/>
    <cellStyle name="20% - Accent1 3 2 3 5 2 4 4" xfId="19834" xr:uid="{00000000-0005-0000-0000-0000D44C0000}"/>
    <cellStyle name="20% - Accent1 3 2 3 5 2 5" xfId="19835" xr:uid="{00000000-0005-0000-0000-0000D54C0000}"/>
    <cellStyle name="20% - Accent1 3 2 3 5 2 5 2" xfId="19836" xr:uid="{00000000-0005-0000-0000-0000D64C0000}"/>
    <cellStyle name="20% - Accent1 3 2 3 5 2 5 2 2" xfId="19837" xr:uid="{00000000-0005-0000-0000-0000D74C0000}"/>
    <cellStyle name="20% - Accent1 3 2 3 5 2 5 3" xfId="19838" xr:uid="{00000000-0005-0000-0000-0000D84C0000}"/>
    <cellStyle name="20% - Accent1 3 2 3 5 2 6" xfId="19839" xr:uid="{00000000-0005-0000-0000-0000D94C0000}"/>
    <cellStyle name="20% - Accent1 3 2 3 5 2 6 2" xfId="19840" xr:uid="{00000000-0005-0000-0000-0000DA4C0000}"/>
    <cellStyle name="20% - Accent1 3 2 3 5 2 6 2 2" xfId="19841" xr:uid="{00000000-0005-0000-0000-0000DB4C0000}"/>
    <cellStyle name="20% - Accent1 3 2 3 5 2 6 3" xfId="19842" xr:uid="{00000000-0005-0000-0000-0000DC4C0000}"/>
    <cellStyle name="20% - Accent1 3 2 3 5 2 7" xfId="19843" xr:uid="{00000000-0005-0000-0000-0000DD4C0000}"/>
    <cellStyle name="20% - Accent1 3 2 3 5 2 7 2" xfId="19844" xr:uid="{00000000-0005-0000-0000-0000DE4C0000}"/>
    <cellStyle name="20% - Accent1 3 2 3 5 2 8" xfId="19845" xr:uid="{00000000-0005-0000-0000-0000DF4C0000}"/>
    <cellStyle name="20% - Accent1 3 2 3 5 2 8 2" xfId="19846" xr:uid="{00000000-0005-0000-0000-0000E04C0000}"/>
    <cellStyle name="20% - Accent1 3 2 3 5 2 9" xfId="19847" xr:uid="{00000000-0005-0000-0000-0000E14C0000}"/>
    <cellStyle name="20% - Accent1 3 2 3 5 3" xfId="19848" xr:uid="{00000000-0005-0000-0000-0000E24C0000}"/>
    <cellStyle name="20% - Accent1 3 2 3 5 3 2" xfId="19849" xr:uid="{00000000-0005-0000-0000-0000E34C0000}"/>
    <cellStyle name="20% - Accent1 3 2 3 5 3 2 2" xfId="19850" xr:uid="{00000000-0005-0000-0000-0000E44C0000}"/>
    <cellStyle name="20% - Accent1 3 2 3 5 3 2 2 2" xfId="19851" xr:uid="{00000000-0005-0000-0000-0000E54C0000}"/>
    <cellStyle name="20% - Accent1 3 2 3 5 3 2 2 2 2" xfId="19852" xr:uid="{00000000-0005-0000-0000-0000E64C0000}"/>
    <cellStyle name="20% - Accent1 3 2 3 5 3 2 2 3" xfId="19853" xr:uid="{00000000-0005-0000-0000-0000E74C0000}"/>
    <cellStyle name="20% - Accent1 3 2 3 5 3 2 3" xfId="19854" xr:uid="{00000000-0005-0000-0000-0000E84C0000}"/>
    <cellStyle name="20% - Accent1 3 2 3 5 3 2 3 2" xfId="19855" xr:uid="{00000000-0005-0000-0000-0000E94C0000}"/>
    <cellStyle name="20% - Accent1 3 2 3 5 3 2 4" xfId="19856" xr:uid="{00000000-0005-0000-0000-0000EA4C0000}"/>
    <cellStyle name="20% - Accent1 3 2 3 5 3 3" xfId="19857" xr:uid="{00000000-0005-0000-0000-0000EB4C0000}"/>
    <cellStyle name="20% - Accent1 3 2 3 5 3 3 2" xfId="19858" xr:uid="{00000000-0005-0000-0000-0000EC4C0000}"/>
    <cellStyle name="20% - Accent1 3 2 3 5 3 3 2 2" xfId="19859" xr:uid="{00000000-0005-0000-0000-0000ED4C0000}"/>
    <cellStyle name="20% - Accent1 3 2 3 5 3 3 2 2 2" xfId="19860" xr:uid="{00000000-0005-0000-0000-0000EE4C0000}"/>
    <cellStyle name="20% - Accent1 3 2 3 5 3 3 2 3" xfId="19861" xr:uid="{00000000-0005-0000-0000-0000EF4C0000}"/>
    <cellStyle name="20% - Accent1 3 2 3 5 3 3 3" xfId="19862" xr:uid="{00000000-0005-0000-0000-0000F04C0000}"/>
    <cellStyle name="20% - Accent1 3 2 3 5 3 3 3 2" xfId="19863" xr:uid="{00000000-0005-0000-0000-0000F14C0000}"/>
    <cellStyle name="20% - Accent1 3 2 3 5 3 3 4" xfId="19864" xr:uid="{00000000-0005-0000-0000-0000F24C0000}"/>
    <cellStyle name="20% - Accent1 3 2 3 5 3 4" xfId="19865" xr:uid="{00000000-0005-0000-0000-0000F34C0000}"/>
    <cellStyle name="20% - Accent1 3 2 3 5 3 4 2" xfId="19866" xr:uid="{00000000-0005-0000-0000-0000F44C0000}"/>
    <cellStyle name="20% - Accent1 3 2 3 5 3 4 2 2" xfId="19867" xr:uid="{00000000-0005-0000-0000-0000F54C0000}"/>
    <cellStyle name="20% - Accent1 3 2 3 5 3 4 2 2 2" xfId="19868" xr:uid="{00000000-0005-0000-0000-0000F64C0000}"/>
    <cellStyle name="20% - Accent1 3 2 3 5 3 4 2 3" xfId="19869" xr:uid="{00000000-0005-0000-0000-0000F74C0000}"/>
    <cellStyle name="20% - Accent1 3 2 3 5 3 4 3" xfId="19870" xr:uid="{00000000-0005-0000-0000-0000F84C0000}"/>
    <cellStyle name="20% - Accent1 3 2 3 5 3 4 3 2" xfId="19871" xr:uid="{00000000-0005-0000-0000-0000F94C0000}"/>
    <cellStyle name="20% - Accent1 3 2 3 5 3 4 4" xfId="19872" xr:uid="{00000000-0005-0000-0000-0000FA4C0000}"/>
    <cellStyle name="20% - Accent1 3 2 3 5 3 5" xfId="19873" xr:uid="{00000000-0005-0000-0000-0000FB4C0000}"/>
    <cellStyle name="20% - Accent1 3 2 3 5 3 5 2" xfId="19874" xr:uid="{00000000-0005-0000-0000-0000FC4C0000}"/>
    <cellStyle name="20% - Accent1 3 2 3 5 3 5 2 2" xfId="19875" xr:uid="{00000000-0005-0000-0000-0000FD4C0000}"/>
    <cellStyle name="20% - Accent1 3 2 3 5 3 5 3" xfId="19876" xr:uid="{00000000-0005-0000-0000-0000FE4C0000}"/>
    <cellStyle name="20% - Accent1 3 2 3 5 3 6" xfId="19877" xr:uid="{00000000-0005-0000-0000-0000FF4C0000}"/>
    <cellStyle name="20% - Accent1 3 2 3 5 3 6 2" xfId="19878" xr:uid="{00000000-0005-0000-0000-0000004D0000}"/>
    <cellStyle name="20% - Accent1 3 2 3 5 3 6 2 2" xfId="19879" xr:uid="{00000000-0005-0000-0000-0000014D0000}"/>
    <cellStyle name="20% - Accent1 3 2 3 5 3 6 3" xfId="19880" xr:uid="{00000000-0005-0000-0000-0000024D0000}"/>
    <cellStyle name="20% - Accent1 3 2 3 5 3 7" xfId="19881" xr:uid="{00000000-0005-0000-0000-0000034D0000}"/>
    <cellStyle name="20% - Accent1 3 2 3 5 3 7 2" xfId="19882" xr:uid="{00000000-0005-0000-0000-0000044D0000}"/>
    <cellStyle name="20% - Accent1 3 2 3 5 3 8" xfId="19883" xr:uid="{00000000-0005-0000-0000-0000054D0000}"/>
    <cellStyle name="20% - Accent1 3 2 3 5 3 8 2" xfId="19884" xr:uid="{00000000-0005-0000-0000-0000064D0000}"/>
    <cellStyle name="20% - Accent1 3 2 3 5 3 9" xfId="19885" xr:uid="{00000000-0005-0000-0000-0000074D0000}"/>
    <cellStyle name="20% - Accent1 3 2 3 5 4" xfId="19886" xr:uid="{00000000-0005-0000-0000-0000084D0000}"/>
    <cellStyle name="20% - Accent1 3 2 3 5 4 2" xfId="19887" xr:uid="{00000000-0005-0000-0000-0000094D0000}"/>
    <cellStyle name="20% - Accent1 3 2 3 5 4 2 2" xfId="19888" xr:uid="{00000000-0005-0000-0000-00000A4D0000}"/>
    <cellStyle name="20% - Accent1 3 2 3 5 4 2 2 2" xfId="19889" xr:uid="{00000000-0005-0000-0000-00000B4D0000}"/>
    <cellStyle name="20% - Accent1 3 2 3 5 4 2 3" xfId="19890" xr:uid="{00000000-0005-0000-0000-00000C4D0000}"/>
    <cellStyle name="20% - Accent1 3 2 3 5 4 3" xfId="19891" xr:uid="{00000000-0005-0000-0000-00000D4D0000}"/>
    <cellStyle name="20% - Accent1 3 2 3 5 4 3 2" xfId="19892" xr:uid="{00000000-0005-0000-0000-00000E4D0000}"/>
    <cellStyle name="20% - Accent1 3 2 3 5 4 4" xfId="19893" xr:uid="{00000000-0005-0000-0000-00000F4D0000}"/>
    <cellStyle name="20% - Accent1 3 2 3 5 5" xfId="19894" xr:uid="{00000000-0005-0000-0000-0000104D0000}"/>
    <cellStyle name="20% - Accent1 3 2 3 5 5 2" xfId="19895" xr:uid="{00000000-0005-0000-0000-0000114D0000}"/>
    <cellStyle name="20% - Accent1 3 2 3 5 5 2 2" xfId="19896" xr:uid="{00000000-0005-0000-0000-0000124D0000}"/>
    <cellStyle name="20% - Accent1 3 2 3 5 5 2 2 2" xfId="19897" xr:uid="{00000000-0005-0000-0000-0000134D0000}"/>
    <cellStyle name="20% - Accent1 3 2 3 5 5 2 3" xfId="19898" xr:uid="{00000000-0005-0000-0000-0000144D0000}"/>
    <cellStyle name="20% - Accent1 3 2 3 5 5 3" xfId="19899" xr:uid="{00000000-0005-0000-0000-0000154D0000}"/>
    <cellStyle name="20% - Accent1 3 2 3 5 5 3 2" xfId="19900" xr:uid="{00000000-0005-0000-0000-0000164D0000}"/>
    <cellStyle name="20% - Accent1 3 2 3 5 5 4" xfId="19901" xr:uid="{00000000-0005-0000-0000-0000174D0000}"/>
    <cellStyle name="20% - Accent1 3 2 3 5 6" xfId="19902" xr:uid="{00000000-0005-0000-0000-0000184D0000}"/>
    <cellStyle name="20% - Accent1 3 2 3 5 6 2" xfId="19903" xr:uid="{00000000-0005-0000-0000-0000194D0000}"/>
    <cellStyle name="20% - Accent1 3 2 3 5 6 2 2" xfId="19904" xr:uid="{00000000-0005-0000-0000-00001A4D0000}"/>
    <cellStyle name="20% - Accent1 3 2 3 5 6 2 2 2" xfId="19905" xr:uid="{00000000-0005-0000-0000-00001B4D0000}"/>
    <cellStyle name="20% - Accent1 3 2 3 5 6 2 3" xfId="19906" xr:uid="{00000000-0005-0000-0000-00001C4D0000}"/>
    <cellStyle name="20% - Accent1 3 2 3 5 6 3" xfId="19907" xr:uid="{00000000-0005-0000-0000-00001D4D0000}"/>
    <cellStyle name="20% - Accent1 3 2 3 5 6 3 2" xfId="19908" xr:uid="{00000000-0005-0000-0000-00001E4D0000}"/>
    <cellStyle name="20% - Accent1 3 2 3 5 6 4" xfId="19909" xr:uid="{00000000-0005-0000-0000-00001F4D0000}"/>
    <cellStyle name="20% - Accent1 3 2 3 5 7" xfId="19910" xr:uid="{00000000-0005-0000-0000-0000204D0000}"/>
    <cellStyle name="20% - Accent1 3 2 3 5 7 2" xfId="19911" xr:uid="{00000000-0005-0000-0000-0000214D0000}"/>
    <cellStyle name="20% - Accent1 3 2 3 5 7 2 2" xfId="19912" xr:uid="{00000000-0005-0000-0000-0000224D0000}"/>
    <cellStyle name="20% - Accent1 3 2 3 5 7 3" xfId="19913" xr:uid="{00000000-0005-0000-0000-0000234D0000}"/>
    <cellStyle name="20% - Accent1 3 2 3 5 8" xfId="19914" xr:uid="{00000000-0005-0000-0000-0000244D0000}"/>
    <cellStyle name="20% - Accent1 3 2 3 5 8 2" xfId="19915" xr:uid="{00000000-0005-0000-0000-0000254D0000}"/>
    <cellStyle name="20% - Accent1 3 2 3 5 8 2 2" xfId="19916" xr:uid="{00000000-0005-0000-0000-0000264D0000}"/>
    <cellStyle name="20% - Accent1 3 2 3 5 8 3" xfId="19917" xr:uid="{00000000-0005-0000-0000-0000274D0000}"/>
    <cellStyle name="20% - Accent1 3 2 3 5 9" xfId="19918" xr:uid="{00000000-0005-0000-0000-0000284D0000}"/>
    <cellStyle name="20% - Accent1 3 2 3 5 9 2" xfId="19919" xr:uid="{00000000-0005-0000-0000-0000294D0000}"/>
    <cellStyle name="20% - Accent1 3 2 3 6" xfId="19920" xr:uid="{00000000-0005-0000-0000-00002A4D0000}"/>
    <cellStyle name="20% - Accent1 3 2 3 6 10" xfId="19921" xr:uid="{00000000-0005-0000-0000-00002B4D0000}"/>
    <cellStyle name="20% - Accent1 3 2 3 6 10 2" xfId="19922" xr:uid="{00000000-0005-0000-0000-00002C4D0000}"/>
    <cellStyle name="20% - Accent1 3 2 3 6 11" xfId="19923" xr:uid="{00000000-0005-0000-0000-00002D4D0000}"/>
    <cellStyle name="20% - Accent1 3 2 3 6 2" xfId="19924" xr:uid="{00000000-0005-0000-0000-00002E4D0000}"/>
    <cellStyle name="20% - Accent1 3 2 3 6 2 2" xfId="19925" xr:uid="{00000000-0005-0000-0000-00002F4D0000}"/>
    <cellStyle name="20% - Accent1 3 2 3 6 2 2 2" xfId="19926" xr:uid="{00000000-0005-0000-0000-0000304D0000}"/>
    <cellStyle name="20% - Accent1 3 2 3 6 2 2 2 2" xfId="19927" xr:uid="{00000000-0005-0000-0000-0000314D0000}"/>
    <cellStyle name="20% - Accent1 3 2 3 6 2 2 2 2 2" xfId="19928" xr:uid="{00000000-0005-0000-0000-0000324D0000}"/>
    <cellStyle name="20% - Accent1 3 2 3 6 2 2 2 3" xfId="19929" xr:uid="{00000000-0005-0000-0000-0000334D0000}"/>
    <cellStyle name="20% - Accent1 3 2 3 6 2 2 3" xfId="19930" xr:uid="{00000000-0005-0000-0000-0000344D0000}"/>
    <cellStyle name="20% - Accent1 3 2 3 6 2 2 3 2" xfId="19931" xr:uid="{00000000-0005-0000-0000-0000354D0000}"/>
    <cellStyle name="20% - Accent1 3 2 3 6 2 2 4" xfId="19932" xr:uid="{00000000-0005-0000-0000-0000364D0000}"/>
    <cellStyle name="20% - Accent1 3 2 3 6 2 3" xfId="19933" xr:uid="{00000000-0005-0000-0000-0000374D0000}"/>
    <cellStyle name="20% - Accent1 3 2 3 6 2 3 2" xfId="19934" xr:uid="{00000000-0005-0000-0000-0000384D0000}"/>
    <cellStyle name="20% - Accent1 3 2 3 6 2 3 2 2" xfId="19935" xr:uid="{00000000-0005-0000-0000-0000394D0000}"/>
    <cellStyle name="20% - Accent1 3 2 3 6 2 3 2 2 2" xfId="19936" xr:uid="{00000000-0005-0000-0000-00003A4D0000}"/>
    <cellStyle name="20% - Accent1 3 2 3 6 2 3 2 3" xfId="19937" xr:uid="{00000000-0005-0000-0000-00003B4D0000}"/>
    <cellStyle name="20% - Accent1 3 2 3 6 2 3 3" xfId="19938" xr:uid="{00000000-0005-0000-0000-00003C4D0000}"/>
    <cellStyle name="20% - Accent1 3 2 3 6 2 3 3 2" xfId="19939" xr:uid="{00000000-0005-0000-0000-00003D4D0000}"/>
    <cellStyle name="20% - Accent1 3 2 3 6 2 3 4" xfId="19940" xr:uid="{00000000-0005-0000-0000-00003E4D0000}"/>
    <cellStyle name="20% - Accent1 3 2 3 6 2 4" xfId="19941" xr:uid="{00000000-0005-0000-0000-00003F4D0000}"/>
    <cellStyle name="20% - Accent1 3 2 3 6 2 4 2" xfId="19942" xr:uid="{00000000-0005-0000-0000-0000404D0000}"/>
    <cellStyle name="20% - Accent1 3 2 3 6 2 4 2 2" xfId="19943" xr:uid="{00000000-0005-0000-0000-0000414D0000}"/>
    <cellStyle name="20% - Accent1 3 2 3 6 2 4 2 2 2" xfId="19944" xr:uid="{00000000-0005-0000-0000-0000424D0000}"/>
    <cellStyle name="20% - Accent1 3 2 3 6 2 4 2 3" xfId="19945" xr:uid="{00000000-0005-0000-0000-0000434D0000}"/>
    <cellStyle name="20% - Accent1 3 2 3 6 2 4 3" xfId="19946" xr:uid="{00000000-0005-0000-0000-0000444D0000}"/>
    <cellStyle name="20% - Accent1 3 2 3 6 2 4 3 2" xfId="19947" xr:uid="{00000000-0005-0000-0000-0000454D0000}"/>
    <cellStyle name="20% - Accent1 3 2 3 6 2 4 4" xfId="19948" xr:uid="{00000000-0005-0000-0000-0000464D0000}"/>
    <cellStyle name="20% - Accent1 3 2 3 6 2 5" xfId="19949" xr:uid="{00000000-0005-0000-0000-0000474D0000}"/>
    <cellStyle name="20% - Accent1 3 2 3 6 2 5 2" xfId="19950" xr:uid="{00000000-0005-0000-0000-0000484D0000}"/>
    <cellStyle name="20% - Accent1 3 2 3 6 2 5 2 2" xfId="19951" xr:uid="{00000000-0005-0000-0000-0000494D0000}"/>
    <cellStyle name="20% - Accent1 3 2 3 6 2 5 3" xfId="19952" xr:uid="{00000000-0005-0000-0000-00004A4D0000}"/>
    <cellStyle name="20% - Accent1 3 2 3 6 2 6" xfId="19953" xr:uid="{00000000-0005-0000-0000-00004B4D0000}"/>
    <cellStyle name="20% - Accent1 3 2 3 6 2 6 2" xfId="19954" xr:uid="{00000000-0005-0000-0000-00004C4D0000}"/>
    <cellStyle name="20% - Accent1 3 2 3 6 2 6 2 2" xfId="19955" xr:uid="{00000000-0005-0000-0000-00004D4D0000}"/>
    <cellStyle name="20% - Accent1 3 2 3 6 2 6 3" xfId="19956" xr:uid="{00000000-0005-0000-0000-00004E4D0000}"/>
    <cellStyle name="20% - Accent1 3 2 3 6 2 7" xfId="19957" xr:uid="{00000000-0005-0000-0000-00004F4D0000}"/>
    <cellStyle name="20% - Accent1 3 2 3 6 2 7 2" xfId="19958" xr:uid="{00000000-0005-0000-0000-0000504D0000}"/>
    <cellStyle name="20% - Accent1 3 2 3 6 2 8" xfId="19959" xr:uid="{00000000-0005-0000-0000-0000514D0000}"/>
    <cellStyle name="20% - Accent1 3 2 3 6 2 8 2" xfId="19960" xr:uid="{00000000-0005-0000-0000-0000524D0000}"/>
    <cellStyle name="20% - Accent1 3 2 3 6 2 9" xfId="19961" xr:uid="{00000000-0005-0000-0000-0000534D0000}"/>
    <cellStyle name="20% - Accent1 3 2 3 6 3" xfId="19962" xr:uid="{00000000-0005-0000-0000-0000544D0000}"/>
    <cellStyle name="20% - Accent1 3 2 3 6 3 2" xfId="19963" xr:uid="{00000000-0005-0000-0000-0000554D0000}"/>
    <cellStyle name="20% - Accent1 3 2 3 6 3 2 2" xfId="19964" xr:uid="{00000000-0005-0000-0000-0000564D0000}"/>
    <cellStyle name="20% - Accent1 3 2 3 6 3 2 2 2" xfId="19965" xr:uid="{00000000-0005-0000-0000-0000574D0000}"/>
    <cellStyle name="20% - Accent1 3 2 3 6 3 2 2 2 2" xfId="19966" xr:uid="{00000000-0005-0000-0000-0000584D0000}"/>
    <cellStyle name="20% - Accent1 3 2 3 6 3 2 2 3" xfId="19967" xr:uid="{00000000-0005-0000-0000-0000594D0000}"/>
    <cellStyle name="20% - Accent1 3 2 3 6 3 2 3" xfId="19968" xr:uid="{00000000-0005-0000-0000-00005A4D0000}"/>
    <cellStyle name="20% - Accent1 3 2 3 6 3 2 3 2" xfId="19969" xr:uid="{00000000-0005-0000-0000-00005B4D0000}"/>
    <cellStyle name="20% - Accent1 3 2 3 6 3 2 4" xfId="19970" xr:uid="{00000000-0005-0000-0000-00005C4D0000}"/>
    <cellStyle name="20% - Accent1 3 2 3 6 3 3" xfId="19971" xr:uid="{00000000-0005-0000-0000-00005D4D0000}"/>
    <cellStyle name="20% - Accent1 3 2 3 6 3 3 2" xfId="19972" xr:uid="{00000000-0005-0000-0000-00005E4D0000}"/>
    <cellStyle name="20% - Accent1 3 2 3 6 3 3 2 2" xfId="19973" xr:uid="{00000000-0005-0000-0000-00005F4D0000}"/>
    <cellStyle name="20% - Accent1 3 2 3 6 3 3 2 2 2" xfId="19974" xr:uid="{00000000-0005-0000-0000-0000604D0000}"/>
    <cellStyle name="20% - Accent1 3 2 3 6 3 3 2 3" xfId="19975" xr:uid="{00000000-0005-0000-0000-0000614D0000}"/>
    <cellStyle name="20% - Accent1 3 2 3 6 3 3 3" xfId="19976" xr:uid="{00000000-0005-0000-0000-0000624D0000}"/>
    <cellStyle name="20% - Accent1 3 2 3 6 3 3 3 2" xfId="19977" xr:uid="{00000000-0005-0000-0000-0000634D0000}"/>
    <cellStyle name="20% - Accent1 3 2 3 6 3 3 4" xfId="19978" xr:uid="{00000000-0005-0000-0000-0000644D0000}"/>
    <cellStyle name="20% - Accent1 3 2 3 6 3 4" xfId="19979" xr:uid="{00000000-0005-0000-0000-0000654D0000}"/>
    <cellStyle name="20% - Accent1 3 2 3 6 3 4 2" xfId="19980" xr:uid="{00000000-0005-0000-0000-0000664D0000}"/>
    <cellStyle name="20% - Accent1 3 2 3 6 3 4 2 2" xfId="19981" xr:uid="{00000000-0005-0000-0000-0000674D0000}"/>
    <cellStyle name="20% - Accent1 3 2 3 6 3 4 2 2 2" xfId="19982" xr:uid="{00000000-0005-0000-0000-0000684D0000}"/>
    <cellStyle name="20% - Accent1 3 2 3 6 3 4 2 3" xfId="19983" xr:uid="{00000000-0005-0000-0000-0000694D0000}"/>
    <cellStyle name="20% - Accent1 3 2 3 6 3 4 3" xfId="19984" xr:uid="{00000000-0005-0000-0000-00006A4D0000}"/>
    <cellStyle name="20% - Accent1 3 2 3 6 3 4 3 2" xfId="19985" xr:uid="{00000000-0005-0000-0000-00006B4D0000}"/>
    <cellStyle name="20% - Accent1 3 2 3 6 3 4 4" xfId="19986" xr:uid="{00000000-0005-0000-0000-00006C4D0000}"/>
    <cellStyle name="20% - Accent1 3 2 3 6 3 5" xfId="19987" xr:uid="{00000000-0005-0000-0000-00006D4D0000}"/>
    <cellStyle name="20% - Accent1 3 2 3 6 3 5 2" xfId="19988" xr:uid="{00000000-0005-0000-0000-00006E4D0000}"/>
    <cellStyle name="20% - Accent1 3 2 3 6 3 5 2 2" xfId="19989" xr:uid="{00000000-0005-0000-0000-00006F4D0000}"/>
    <cellStyle name="20% - Accent1 3 2 3 6 3 5 3" xfId="19990" xr:uid="{00000000-0005-0000-0000-0000704D0000}"/>
    <cellStyle name="20% - Accent1 3 2 3 6 3 6" xfId="19991" xr:uid="{00000000-0005-0000-0000-0000714D0000}"/>
    <cellStyle name="20% - Accent1 3 2 3 6 3 6 2" xfId="19992" xr:uid="{00000000-0005-0000-0000-0000724D0000}"/>
    <cellStyle name="20% - Accent1 3 2 3 6 3 6 2 2" xfId="19993" xr:uid="{00000000-0005-0000-0000-0000734D0000}"/>
    <cellStyle name="20% - Accent1 3 2 3 6 3 6 3" xfId="19994" xr:uid="{00000000-0005-0000-0000-0000744D0000}"/>
    <cellStyle name="20% - Accent1 3 2 3 6 3 7" xfId="19995" xr:uid="{00000000-0005-0000-0000-0000754D0000}"/>
    <cellStyle name="20% - Accent1 3 2 3 6 3 7 2" xfId="19996" xr:uid="{00000000-0005-0000-0000-0000764D0000}"/>
    <cellStyle name="20% - Accent1 3 2 3 6 3 8" xfId="19997" xr:uid="{00000000-0005-0000-0000-0000774D0000}"/>
    <cellStyle name="20% - Accent1 3 2 3 6 3 8 2" xfId="19998" xr:uid="{00000000-0005-0000-0000-0000784D0000}"/>
    <cellStyle name="20% - Accent1 3 2 3 6 3 9" xfId="19999" xr:uid="{00000000-0005-0000-0000-0000794D0000}"/>
    <cellStyle name="20% - Accent1 3 2 3 6 4" xfId="20000" xr:uid="{00000000-0005-0000-0000-00007A4D0000}"/>
    <cellStyle name="20% - Accent1 3 2 3 6 4 2" xfId="20001" xr:uid="{00000000-0005-0000-0000-00007B4D0000}"/>
    <cellStyle name="20% - Accent1 3 2 3 6 4 2 2" xfId="20002" xr:uid="{00000000-0005-0000-0000-00007C4D0000}"/>
    <cellStyle name="20% - Accent1 3 2 3 6 4 2 2 2" xfId="20003" xr:uid="{00000000-0005-0000-0000-00007D4D0000}"/>
    <cellStyle name="20% - Accent1 3 2 3 6 4 2 3" xfId="20004" xr:uid="{00000000-0005-0000-0000-00007E4D0000}"/>
    <cellStyle name="20% - Accent1 3 2 3 6 4 3" xfId="20005" xr:uid="{00000000-0005-0000-0000-00007F4D0000}"/>
    <cellStyle name="20% - Accent1 3 2 3 6 4 3 2" xfId="20006" xr:uid="{00000000-0005-0000-0000-0000804D0000}"/>
    <cellStyle name="20% - Accent1 3 2 3 6 4 4" xfId="20007" xr:uid="{00000000-0005-0000-0000-0000814D0000}"/>
    <cellStyle name="20% - Accent1 3 2 3 6 5" xfId="20008" xr:uid="{00000000-0005-0000-0000-0000824D0000}"/>
    <cellStyle name="20% - Accent1 3 2 3 6 5 2" xfId="20009" xr:uid="{00000000-0005-0000-0000-0000834D0000}"/>
    <cellStyle name="20% - Accent1 3 2 3 6 5 2 2" xfId="20010" xr:uid="{00000000-0005-0000-0000-0000844D0000}"/>
    <cellStyle name="20% - Accent1 3 2 3 6 5 2 2 2" xfId="20011" xr:uid="{00000000-0005-0000-0000-0000854D0000}"/>
    <cellStyle name="20% - Accent1 3 2 3 6 5 2 3" xfId="20012" xr:uid="{00000000-0005-0000-0000-0000864D0000}"/>
    <cellStyle name="20% - Accent1 3 2 3 6 5 3" xfId="20013" xr:uid="{00000000-0005-0000-0000-0000874D0000}"/>
    <cellStyle name="20% - Accent1 3 2 3 6 5 3 2" xfId="20014" xr:uid="{00000000-0005-0000-0000-0000884D0000}"/>
    <cellStyle name="20% - Accent1 3 2 3 6 5 4" xfId="20015" xr:uid="{00000000-0005-0000-0000-0000894D0000}"/>
    <cellStyle name="20% - Accent1 3 2 3 6 6" xfId="20016" xr:uid="{00000000-0005-0000-0000-00008A4D0000}"/>
    <cellStyle name="20% - Accent1 3 2 3 6 6 2" xfId="20017" xr:uid="{00000000-0005-0000-0000-00008B4D0000}"/>
    <cellStyle name="20% - Accent1 3 2 3 6 6 2 2" xfId="20018" xr:uid="{00000000-0005-0000-0000-00008C4D0000}"/>
    <cellStyle name="20% - Accent1 3 2 3 6 6 2 2 2" xfId="20019" xr:uid="{00000000-0005-0000-0000-00008D4D0000}"/>
    <cellStyle name="20% - Accent1 3 2 3 6 6 2 3" xfId="20020" xr:uid="{00000000-0005-0000-0000-00008E4D0000}"/>
    <cellStyle name="20% - Accent1 3 2 3 6 6 3" xfId="20021" xr:uid="{00000000-0005-0000-0000-00008F4D0000}"/>
    <cellStyle name="20% - Accent1 3 2 3 6 6 3 2" xfId="20022" xr:uid="{00000000-0005-0000-0000-0000904D0000}"/>
    <cellStyle name="20% - Accent1 3 2 3 6 6 4" xfId="20023" xr:uid="{00000000-0005-0000-0000-0000914D0000}"/>
    <cellStyle name="20% - Accent1 3 2 3 6 7" xfId="20024" xr:uid="{00000000-0005-0000-0000-0000924D0000}"/>
    <cellStyle name="20% - Accent1 3 2 3 6 7 2" xfId="20025" xr:uid="{00000000-0005-0000-0000-0000934D0000}"/>
    <cellStyle name="20% - Accent1 3 2 3 6 7 2 2" xfId="20026" xr:uid="{00000000-0005-0000-0000-0000944D0000}"/>
    <cellStyle name="20% - Accent1 3 2 3 6 7 3" xfId="20027" xr:uid="{00000000-0005-0000-0000-0000954D0000}"/>
    <cellStyle name="20% - Accent1 3 2 3 6 8" xfId="20028" xr:uid="{00000000-0005-0000-0000-0000964D0000}"/>
    <cellStyle name="20% - Accent1 3 2 3 6 8 2" xfId="20029" xr:uid="{00000000-0005-0000-0000-0000974D0000}"/>
    <cellStyle name="20% - Accent1 3 2 3 6 8 2 2" xfId="20030" xr:uid="{00000000-0005-0000-0000-0000984D0000}"/>
    <cellStyle name="20% - Accent1 3 2 3 6 8 3" xfId="20031" xr:uid="{00000000-0005-0000-0000-0000994D0000}"/>
    <cellStyle name="20% - Accent1 3 2 3 6 9" xfId="20032" xr:uid="{00000000-0005-0000-0000-00009A4D0000}"/>
    <cellStyle name="20% - Accent1 3 2 3 6 9 2" xfId="20033" xr:uid="{00000000-0005-0000-0000-00009B4D0000}"/>
    <cellStyle name="20% - Accent1 3 2 3 7" xfId="20034" xr:uid="{00000000-0005-0000-0000-00009C4D0000}"/>
    <cellStyle name="20% - Accent1 3 2 3 7 2" xfId="20035" xr:uid="{00000000-0005-0000-0000-00009D4D0000}"/>
    <cellStyle name="20% - Accent1 3 2 3 7 2 2" xfId="20036" xr:uid="{00000000-0005-0000-0000-00009E4D0000}"/>
    <cellStyle name="20% - Accent1 3 2 3 7 2 2 2" xfId="20037" xr:uid="{00000000-0005-0000-0000-00009F4D0000}"/>
    <cellStyle name="20% - Accent1 3 2 3 7 2 2 2 2" xfId="20038" xr:uid="{00000000-0005-0000-0000-0000A04D0000}"/>
    <cellStyle name="20% - Accent1 3 2 3 7 2 2 3" xfId="20039" xr:uid="{00000000-0005-0000-0000-0000A14D0000}"/>
    <cellStyle name="20% - Accent1 3 2 3 7 2 3" xfId="20040" xr:uid="{00000000-0005-0000-0000-0000A24D0000}"/>
    <cellStyle name="20% - Accent1 3 2 3 7 2 3 2" xfId="20041" xr:uid="{00000000-0005-0000-0000-0000A34D0000}"/>
    <cellStyle name="20% - Accent1 3 2 3 7 2 4" xfId="20042" xr:uid="{00000000-0005-0000-0000-0000A44D0000}"/>
    <cellStyle name="20% - Accent1 3 2 3 7 3" xfId="20043" xr:uid="{00000000-0005-0000-0000-0000A54D0000}"/>
    <cellStyle name="20% - Accent1 3 2 3 7 3 2" xfId="20044" xr:uid="{00000000-0005-0000-0000-0000A64D0000}"/>
    <cellStyle name="20% - Accent1 3 2 3 7 3 2 2" xfId="20045" xr:uid="{00000000-0005-0000-0000-0000A74D0000}"/>
    <cellStyle name="20% - Accent1 3 2 3 7 3 2 2 2" xfId="20046" xr:uid="{00000000-0005-0000-0000-0000A84D0000}"/>
    <cellStyle name="20% - Accent1 3 2 3 7 3 2 3" xfId="20047" xr:uid="{00000000-0005-0000-0000-0000A94D0000}"/>
    <cellStyle name="20% - Accent1 3 2 3 7 3 3" xfId="20048" xr:uid="{00000000-0005-0000-0000-0000AA4D0000}"/>
    <cellStyle name="20% - Accent1 3 2 3 7 3 3 2" xfId="20049" xr:uid="{00000000-0005-0000-0000-0000AB4D0000}"/>
    <cellStyle name="20% - Accent1 3 2 3 7 3 4" xfId="20050" xr:uid="{00000000-0005-0000-0000-0000AC4D0000}"/>
    <cellStyle name="20% - Accent1 3 2 3 7 4" xfId="20051" xr:uid="{00000000-0005-0000-0000-0000AD4D0000}"/>
    <cellStyle name="20% - Accent1 3 2 3 7 4 2" xfId="20052" xr:uid="{00000000-0005-0000-0000-0000AE4D0000}"/>
    <cellStyle name="20% - Accent1 3 2 3 7 4 2 2" xfId="20053" xr:uid="{00000000-0005-0000-0000-0000AF4D0000}"/>
    <cellStyle name="20% - Accent1 3 2 3 7 4 2 2 2" xfId="20054" xr:uid="{00000000-0005-0000-0000-0000B04D0000}"/>
    <cellStyle name="20% - Accent1 3 2 3 7 4 2 3" xfId="20055" xr:uid="{00000000-0005-0000-0000-0000B14D0000}"/>
    <cellStyle name="20% - Accent1 3 2 3 7 4 3" xfId="20056" xr:uid="{00000000-0005-0000-0000-0000B24D0000}"/>
    <cellStyle name="20% - Accent1 3 2 3 7 4 3 2" xfId="20057" xr:uid="{00000000-0005-0000-0000-0000B34D0000}"/>
    <cellStyle name="20% - Accent1 3 2 3 7 4 4" xfId="20058" xr:uid="{00000000-0005-0000-0000-0000B44D0000}"/>
    <cellStyle name="20% - Accent1 3 2 3 7 5" xfId="20059" xr:uid="{00000000-0005-0000-0000-0000B54D0000}"/>
    <cellStyle name="20% - Accent1 3 2 3 7 5 2" xfId="20060" xr:uid="{00000000-0005-0000-0000-0000B64D0000}"/>
    <cellStyle name="20% - Accent1 3 2 3 7 5 2 2" xfId="20061" xr:uid="{00000000-0005-0000-0000-0000B74D0000}"/>
    <cellStyle name="20% - Accent1 3 2 3 7 5 3" xfId="20062" xr:uid="{00000000-0005-0000-0000-0000B84D0000}"/>
    <cellStyle name="20% - Accent1 3 2 3 7 6" xfId="20063" xr:uid="{00000000-0005-0000-0000-0000B94D0000}"/>
    <cellStyle name="20% - Accent1 3 2 3 7 6 2" xfId="20064" xr:uid="{00000000-0005-0000-0000-0000BA4D0000}"/>
    <cellStyle name="20% - Accent1 3 2 3 7 6 2 2" xfId="20065" xr:uid="{00000000-0005-0000-0000-0000BB4D0000}"/>
    <cellStyle name="20% - Accent1 3 2 3 7 6 3" xfId="20066" xr:uid="{00000000-0005-0000-0000-0000BC4D0000}"/>
    <cellStyle name="20% - Accent1 3 2 3 7 7" xfId="20067" xr:uid="{00000000-0005-0000-0000-0000BD4D0000}"/>
    <cellStyle name="20% - Accent1 3 2 3 7 7 2" xfId="20068" xr:uid="{00000000-0005-0000-0000-0000BE4D0000}"/>
    <cellStyle name="20% - Accent1 3 2 3 7 8" xfId="20069" xr:uid="{00000000-0005-0000-0000-0000BF4D0000}"/>
    <cellStyle name="20% - Accent1 3 2 3 7 8 2" xfId="20070" xr:uid="{00000000-0005-0000-0000-0000C04D0000}"/>
    <cellStyle name="20% - Accent1 3 2 3 7 9" xfId="20071" xr:uid="{00000000-0005-0000-0000-0000C14D0000}"/>
    <cellStyle name="20% - Accent1 3 2 3 8" xfId="20072" xr:uid="{00000000-0005-0000-0000-0000C24D0000}"/>
    <cellStyle name="20% - Accent1 3 2 3 8 2" xfId="20073" xr:uid="{00000000-0005-0000-0000-0000C34D0000}"/>
    <cellStyle name="20% - Accent1 3 2 3 8 2 2" xfId="20074" xr:uid="{00000000-0005-0000-0000-0000C44D0000}"/>
    <cellStyle name="20% - Accent1 3 2 3 8 2 2 2" xfId="20075" xr:uid="{00000000-0005-0000-0000-0000C54D0000}"/>
    <cellStyle name="20% - Accent1 3 2 3 8 2 2 2 2" xfId="20076" xr:uid="{00000000-0005-0000-0000-0000C64D0000}"/>
    <cellStyle name="20% - Accent1 3 2 3 8 2 2 3" xfId="20077" xr:uid="{00000000-0005-0000-0000-0000C74D0000}"/>
    <cellStyle name="20% - Accent1 3 2 3 8 2 3" xfId="20078" xr:uid="{00000000-0005-0000-0000-0000C84D0000}"/>
    <cellStyle name="20% - Accent1 3 2 3 8 2 3 2" xfId="20079" xr:uid="{00000000-0005-0000-0000-0000C94D0000}"/>
    <cellStyle name="20% - Accent1 3 2 3 8 2 4" xfId="20080" xr:uid="{00000000-0005-0000-0000-0000CA4D0000}"/>
    <cellStyle name="20% - Accent1 3 2 3 8 3" xfId="20081" xr:uid="{00000000-0005-0000-0000-0000CB4D0000}"/>
    <cellStyle name="20% - Accent1 3 2 3 8 3 2" xfId="20082" xr:uid="{00000000-0005-0000-0000-0000CC4D0000}"/>
    <cellStyle name="20% - Accent1 3 2 3 8 3 2 2" xfId="20083" xr:uid="{00000000-0005-0000-0000-0000CD4D0000}"/>
    <cellStyle name="20% - Accent1 3 2 3 8 3 2 2 2" xfId="20084" xr:uid="{00000000-0005-0000-0000-0000CE4D0000}"/>
    <cellStyle name="20% - Accent1 3 2 3 8 3 2 3" xfId="20085" xr:uid="{00000000-0005-0000-0000-0000CF4D0000}"/>
    <cellStyle name="20% - Accent1 3 2 3 8 3 3" xfId="20086" xr:uid="{00000000-0005-0000-0000-0000D04D0000}"/>
    <cellStyle name="20% - Accent1 3 2 3 8 3 3 2" xfId="20087" xr:uid="{00000000-0005-0000-0000-0000D14D0000}"/>
    <cellStyle name="20% - Accent1 3 2 3 8 3 4" xfId="20088" xr:uid="{00000000-0005-0000-0000-0000D24D0000}"/>
    <cellStyle name="20% - Accent1 3 2 3 8 4" xfId="20089" xr:uid="{00000000-0005-0000-0000-0000D34D0000}"/>
    <cellStyle name="20% - Accent1 3 2 3 8 4 2" xfId="20090" xr:uid="{00000000-0005-0000-0000-0000D44D0000}"/>
    <cellStyle name="20% - Accent1 3 2 3 8 4 2 2" xfId="20091" xr:uid="{00000000-0005-0000-0000-0000D54D0000}"/>
    <cellStyle name="20% - Accent1 3 2 3 8 4 2 2 2" xfId="20092" xr:uid="{00000000-0005-0000-0000-0000D64D0000}"/>
    <cellStyle name="20% - Accent1 3 2 3 8 4 2 3" xfId="20093" xr:uid="{00000000-0005-0000-0000-0000D74D0000}"/>
    <cellStyle name="20% - Accent1 3 2 3 8 4 3" xfId="20094" xr:uid="{00000000-0005-0000-0000-0000D84D0000}"/>
    <cellStyle name="20% - Accent1 3 2 3 8 4 3 2" xfId="20095" xr:uid="{00000000-0005-0000-0000-0000D94D0000}"/>
    <cellStyle name="20% - Accent1 3 2 3 8 4 4" xfId="20096" xr:uid="{00000000-0005-0000-0000-0000DA4D0000}"/>
    <cellStyle name="20% - Accent1 3 2 3 8 5" xfId="20097" xr:uid="{00000000-0005-0000-0000-0000DB4D0000}"/>
    <cellStyle name="20% - Accent1 3 2 3 8 5 2" xfId="20098" xr:uid="{00000000-0005-0000-0000-0000DC4D0000}"/>
    <cellStyle name="20% - Accent1 3 2 3 8 5 2 2" xfId="20099" xr:uid="{00000000-0005-0000-0000-0000DD4D0000}"/>
    <cellStyle name="20% - Accent1 3 2 3 8 5 3" xfId="20100" xr:uid="{00000000-0005-0000-0000-0000DE4D0000}"/>
    <cellStyle name="20% - Accent1 3 2 3 8 6" xfId="20101" xr:uid="{00000000-0005-0000-0000-0000DF4D0000}"/>
    <cellStyle name="20% - Accent1 3 2 3 8 6 2" xfId="20102" xr:uid="{00000000-0005-0000-0000-0000E04D0000}"/>
    <cellStyle name="20% - Accent1 3 2 3 8 6 2 2" xfId="20103" xr:uid="{00000000-0005-0000-0000-0000E14D0000}"/>
    <cellStyle name="20% - Accent1 3 2 3 8 6 3" xfId="20104" xr:uid="{00000000-0005-0000-0000-0000E24D0000}"/>
    <cellStyle name="20% - Accent1 3 2 3 8 7" xfId="20105" xr:uid="{00000000-0005-0000-0000-0000E34D0000}"/>
    <cellStyle name="20% - Accent1 3 2 3 8 7 2" xfId="20106" xr:uid="{00000000-0005-0000-0000-0000E44D0000}"/>
    <cellStyle name="20% - Accent1 3 2 3 8 8" xfId="20107" xr:uid="{00000000-0005-0000-0000-0000E54D0000}"/>
    <cellStyle name="20% - Accent1 3 2 3 8 8 2" xfId="20108" xr:uid="{00000000-0005-0000-0000-0000E64D0000}"/>
    <cellStyle name="20% - Accent1 3 2 3 8 9" xfId="20109" xr:uid="{00000000-0005-0000-0000-0000E74D0000}"/>
    <cellStyle name="20% - Accent1 3 2 3 9" xfId="20110" xr:uid="{00000000-0005-0000-0000-0000E84D0000}"/>
    <cellStyle name="20% - Accent1 3 2 3 9 2" xfId="20111" xr:uid="{00000000-0005-0000-0000-0000E94D0000}"/>
    <cellStyle name="20% - Accent1 3 2 3 9 2 2" xfId="20112" xr:uid="{00000000-0005-0000-0000-0000EA4D0000}"/>
    <cellStyle name="20% - Accent1 3 2 3 9 2 2 2" xfId="20113" xr:uid="{00000000-0005-0000-0000-0000EB4D0000}"/>
    <cellStyle name="20% - Accent1 3 2 3 9 2 3" xfId="20114" xr:uid="{00000000-0005-0000-0000-0000EC4D0000}"/>
    <cellStyle name="20% - Accent1 3 2 3 9 3" xfId="20115" xr:uid="{00000000-0005-0000-0000-0000ED4D0000}"/>
    <cellStyle name="20% - Accent1 3 2 3 9 3 2" xfId="20116" xr:uid="{00000000-0005-0000-0000-0000EE4D0000}"/>
    <cellStyle name="20% - Accent1 3 2 3 9 4" xfId="20117" xr:uid="{00000000-0005-0000-0000-0000EF4D0000}"/>
    <cellStyle name="20% - Accent1 3 2 4" xfId="20118" xr:uid="{00000000-0005-0000-0000-0000F04D0000}"/>
    <cellStyle name="20% - Accent1 3 2 4 10" xfId="20119" xr:uid="{00000000-0005-0000-0000-0000F14D0000}"/>
    <cellStyle name="20% - Accent1 3 2 4 10 2" xfId="20120" xr:uid="{00000000-0005-0000-0000-0000F24D0000}"/>
    <cellStyle name="20% - Accent1 3 2 4 10 2 2" xfId="20121" xr:uid="{00000000-0005-0000-0000-0000F34D0000}"/>
    <cellStyle name="20% - Accent1 3 2 4 10 2 2 2" xfId="20122" xr:uid="{00000000-0005-0000-0000-0000F44D0000}"/>
    <cellStyle name="20% - Accent1 3 2 4 10 2 3" xfId="20123" xr:uid="{00000000-0005-0000-0000-0000F54D0000}"/>
    <cellStyle name="20% - Accent1 3 2 4 10 3" xfId="20124" xr:uid="{00000000-0005-0000-0000-0000F64D0000}"/>
    <cellStyle name="20% - Accent1 3 2 4 10 3 2" xfId="20125" xr:uid="{00000000-0005-0000-0000-0000F74D0000}"/>
    <cellStyle name="20% - Accent1 3 2 4 10 4" xfId="20126" xr:uid="{00000000-0005-0000-0000-0000F84D0000}"/>
    <cellStyle name="20% - Accent1 3 2 4 11" xfId="20127" xr:uid="{00000000-0005-0000-0000-0000F94D0000}"/>
    <cellStyle name="20% - Accent1 3 2 4 11 2" xfId="20128" xr:uid="{00000000-0005-0000-0000-0000FA4D0000}"/>
    <cellStyle name="20% - Accent1 3 2 4 11 2 2" xfId="20129" xr:uid="{00000000-0005-0000-0000-0000FB4D0000}"/>
    <cellStyle name="20% - Accent1 3 2 4 11 2 2 2" xfId="20130" xr:uid="{00000000-0005-0000-0000-0000FC4D0000}"/>
    <cellStyle name="20% - Accent1 3 2 4 11 2 3" xfId="20131" xr:uid="{00000000-0005-0000-0000-0000FD4D0000}"/>
    <cellStyle name="20% - Accent1 3 2 4 11 3" xfId="20132" xr:uid="{00000000-0005-0000-0000-0000FE4D0000}"/>
    <cellStyle name="20% - Accent1 3 2 4 11 3 2" xfId="20133" xr:uid="{00000000-0005-0000-0000-0000FF4D0000}"/>
    <cellStyle name="20% - Accent1 3 2 4 11 4" xfId="20134" xr:uid="{00000000-0005-0000-0000-0000004E0000}"/>
    <cellStyle name="20% - Accent1 3 2 4 12" xfId="20135" xr:uid="{00000000-0005-0000-0000-0000014E0000}"/>
    <cellStyle name="20% - Accent1 3 2 4 12 2" xfId="20136" xr:uid="{00000000-0005-0000-0000-0000024E0000}"/>
    <cellStyle name="20% - Accent1 3 2 4 12 2 2" xfId="20137" xr:uid="{00000000-0005-0000-0000-0000034E0000}"/>
    <cellStyle name="20% - Accent1 3 2 4 12 3" xfId="20138" xr:uid="{00000000-0005-0000-0000-0000044E0000}"/>
    <cellStyle name="20% - Accent1 3 2 4 13" xfId="20139" xr:uid="{00000000-0005-0000-0000-0000054E0000}"/>
    <cellStyle name="20% - Accent1 3 2 4 13 2" xfId="20140" xr:uid="{00000000-0005-0000-0000-0000064E0000}"/>
    <cellStyle name="20% - Accent1 3 2 4 13 2 2" xfId="20141" xr:uid="{00000000-0005-0000-0000-0000074E0000}"/>
    <cellStyle name="20% - Accent1 3 2 4 13 3" xfId="20142" xr:uid="{00000000-0005-0000-0000-0000084E0000}"/>
    <cellStyle name="20% - Accent1 3 2 4 14" xfId="20143" xr:uid="{00000000-0005-0000-0000-0000094E0000}"/>
    <cellStyle name="20% - Accent1 3 2 4 14 2" xfId="20144" xr:uid="{00000000-0005-0000-0000-00000A4E0000}"/>
    <cellStyle name="20% - Accent1 3 2 4 15" xfId="20145" xr:uid="{00000000-0005-0000-0000-00000B4E0000}"/>
    <cellStyle name="20% - Accent1 3 2 4 15 2" xfId="20146" xr:uid="{00000000-0005-0000-0000-00000C4E0000}"/>
    <cellStyle name="20% - Accent1 3 2 4 16" xfId="20147" xr:uid="{00000000-0005-0000-0000-00000D4E0000}"/>
    <cellStyle name="20% - Accent1 3 2 4 2" xfId="20148" xr:uid="{00000000-0005-0000-0000-00000E4E0000}"/>
    <cellStyle name="20% - Accent1 3 2 4 2 10" xfId="20149" xr:uid="{00000000-0005-0000-0000-00000F4E0000}"/>
    <cellStyle name="20% - Accent1 3 2 4 2 10 2" xfId="20150" xr:uid="{00000000-0005-0000-0000-0000104E0000}"/>
    <cellStyle name="20% - Accent1 3 2 4 2 10 2 2" xfId="20151" xr:uid="{00000000-0005-0000-0000-0000114E0000}"/>
    <cellStyle name="20% - Accent1 3 2 4 2 10 2 2 2" xfId="20152" xr:uid="{00000000-0005-0000-0000-0000124E0000}"/>
    <cellStyle name="20% - Accent1 3 2 4 2 10 2 3" xfId="20153" xr:uid="{00000000-0005-0000-0000-0000134E0000}"/>
    <cellStyle name="20% - Accent1 3 2 4 2 10 3" xfId="20154" xr:uid="{00000000-0005-0000-0000-0000144E0000}"/>
    <cellStyle name="20% - Accent1 3 2 4 2 10 3 2" xfId="20155" xr:uid="{00000000-0005-0000-0000-0000154E0000}"/>
    <cellStyle name="20% - Accent1 3 2 4 2 10 4" xfId="20156" xr:uid="{00000000-0005-0000-0000-0000164E0000}"/>
    <cellStyle name="20% - Accent1 3 2 4 2 11" xfId="20157" xr:uid="{00000000-0005-0000-0000-0000174E0000}"/>
    <cellStyle name="20% - Accent1 3 2 4 2 11 2" xfId="20158" xr:uid="{00000000-0005-0000-0000-0000184E0000}"/>
    <cellStyle name="20% - Accent1 3 2 4 2 11 2 2" xfId="20159" xr:uid="{00000000-0005-0000-0000-0000194E0000}"/>
    <cellStyle name="20% - Accent1 3 2 4 2 11 3" xfId="20160" xr:uid="{00000000-0005-0000-0000-00001A4E0000}"/>
    <cellStyle name="20% - Accent1 3 2 4 2 12" xfId="20161" xr:uid="{00000000-0005-0000-0000-00001B4E0000}"/>
    <cellStyle name="20% - Accent1 3 2 4 2 12 2" xfId="20162" xr:uid="{00000000-0005-0000-0000-00001C4E0000}"/>
    <cellStyle name="20% - Accent1 3 2 4 2 12 2 2" xfId="20163" xr:uid="{00000000-0005-0000-0000-00001D4E0000}"/>
    <cellStyle name="20% - Accent1 3 2 4 2 12 3" xfId="20164" xr:uid="{00000000-0005-0000-0000-00001E4E0000}"/>
    <cellStyle name="20% - Accent1 3 2 4 2 13" xfId="20165" xr:uid="{00000000-0005-0000-0000-00001F4E0000}"/>
    <cellStyle name="20% - Accent1 3 2 4 2 13 2" xfId="20166" xr:uid="{00000000-0005-0000-0000-0000204E0000}"/>
    <cellStyle name="20% - Accent1 3 2 4 2 14" xfId="20167" xr:uid="{00000000-0005-0000-0000-0000214E0000}"/>
    <cellStyle name="20% - Accent1 3 2 4 2 14 2" xfId="20168" xr:uid="{00000000-0005-0000-0000-0000224E0000}"/>
    <cellStyle name="20% - Accent1 3 2 4 2 15" xfId="20169" xr:uid="{00000000-0005-0000-0000-0000234E0000}"/>
    <cellStyle name="20% - Accent1 3 2 4 2 2" xfId="20170" xr:uid="{00000000-0005-0000-0000-0000244E0000}"/>
    <cellStyle name="20% - Accent1 3 2 4 2 2 10" xfId="20171" xr:uid="{00000000-0005-0000-0000-0000254E0000}"/>
    <cellStyle name="20% - Accent1 3 2 4 2 2 10 2" xfId="20172" xr:uid="{00000000-0005-0000-0000-0000264E0000}"/>
    <cellStyle name="20% - Accent1 3 2 4 2 2 10 2 2" xfId="20173" xr:uid="{00000000-0005-0000-0000-0000274E0000}"/>
    <cellStyle name="20% - Accent1 3 2 4 2 2 10 3" xfId="20174" xr:uid="{00000000-0005-0000-0000-0000284E0000}"/>
    <cellStyle name="20% - Accent1 3 2 4 2 2 11" xfId="20175" xr:uid="{00000000-0005-0000-0000-0000294E0000}"/>
    <cellStyle name="20% - Accent1 3 2 4 2 2 11 2" xfId="20176" xr:uid="{00000000-0005-0000-0000-00002A4E0000}"/>
    <cellStyle name="20% - Accent1 3 2 4 2 2 11 2 2" xfId="20177" xr:uid="{00000000-0005-0000-0000-00002B4E0000}"/>
    <cellStyle name="20% - Accent1 3 2 4 2 2 11 3" xfId="20178" xr:uid="{00000000-0005-0000-0000-00002C4E0000}"/>
    <cellStyle name="20% - Accent1 3 2 4 2 2 12" xfId="20179" xr:uid="{00000000-0005-0000-0000-00002D4E0000}"/>
    <cellStyle name="20% - Accent1 3 2 4 2 2 12 2" xfId="20180" xr:uid="{00000000-0005-0000-0000-00002E4E0000}"/>
    <cellStyle name="20% - Accent1 3 2 4 2 2 13" xfId="20181" xr:uid="{00000000-0005-0000-0000-00002F4E0000}"/>
    <cellStyle name="20% - Accent1 3 2 4 2 2 13 2" xfId="20182" xr:uid="{00000000-0005-0000-0000-0000304E0000}"/>
    <cellStyle name="20% - Accent1 3 2 4 2 2 14" xfId="20183" xr:uid="{00000000-0005-0000-0000-0000314E0000}"/>
    <cellStyle name="20% - Accent1 3 2 4 2 2 2" xfId="20184" xr:uid="{00000000-0005-0000-0000-0000324E0000}"/>
    <cellStyle name="20% - Accent1 3 2 4 2 2 2 10" xfId="20185" xr:uid="{00000000-0005-0000-0000-0000334E0000}"/>
    <cellStyle name="20% - Accent1 3 2 4 2 2 2 10 2" xfId="20186" xr:uid="{00000000-0005-0000-0000-0000344E0000}"/>
    <cellStyle name="20% - Accent1 3 2 4 2 2 2 11" xfId="20187" xr:uid="{00000000-0005-0000-0000-0000354E0000}"/>
    <cellStyle name="20% - Accent1 3 2 4 2 2 2 2" xfId="20188" xr:uid="{00000000-0005-0000-0000-0000364E0000}"/>
    <cellStyle name="20% - Accent1 3 2 4 2 2 2 2 2" xfId="20189" xr:uid="{00000000-0005-0000-0000-0000374E0000}"/>
    <cellStyle name="20% - Accent1 3 2 4 2 2 2 2 2 2" xfId="20190" xr:uid="{00000000-0005-0000-0000-0000384E0000}"/>
    <cellStyle name="20% - Accent1 3 2 4 2 2 2 2 2 2 2" xfId="20191" xr:uid="{00000000-0005-0000-0000-0000394E0000}"/>
    <cellStyle name="20% - Accent1 3 2 4 2 2 2 2 2 2 2 2" xfId="20192" xr:uid="{00000000-0005-0000-0000-00003A4E0000}"/>
    <cellStyle name="20% - Accent1 3 2 4 2 2 2 2 2 2 3" xfId="20193" xr:uid="{00000000-0005-0000-0000-00003B4E0000}"/>
    <cellStyle name="20% - Accent1 3 2 4 2 2 2 2 2 3" xfId="20194" xr:uid="{00000000-0005-0000-0000-00003C4E0000}"/>
    <cellStyle name="20% - Accent1 3 2 4 2 2 2 2 2 3 2" xfId="20195" xr:uid="{00000000-0005-0000-0000-00003D4E0000}"/>
    <cellStyle name="20% - Accent1 3 2 4 2 2 2 2 2 4" xfId="20196" xr:uid="{00000000-0005-0000-0000-00003E4E0000}"/>
    <cellStyle name="20% - Accent1 3 2 4 2 2 2 2 3" xfId="20197" xr:uid="{00000000-0005-0000-0000-00003F4E0000}"/>
    <cellStyle name="20% - Accent1 3 2 4 2 2 2 2 3 2" xfId="20198" xr:uid="{00000000-0005-0000-0000-0000404E0000}"/>
    <cellStyle name="20% - Accent1 3 2 4 2 2 2 2 3 2 2" xfId="20199" xr:uid="{00000000-0005-0000-0000-0000414E0000}"/>
    <cellStyle name="20% - Accent1 3 2 4 2 2 2 2 3 2 2 2" xfId="20200" xr:uid="{00000000-0005-0000-0000-0000424E0000}"/>
    <cellStyle name="20% - Accent1 3 2 4 2 2 2 2 3 2 3" xfId="20201" xr:uid="{00000000-0005-0000-0000-0000434E0000}"/>
    <cellStyle name="20% - Accent1 3 2 4 2 2 2 2 3 3" xfId="20202" xr:uid="{00000000-0005-0000-0000-0000444E0000}"/>
    <cellStyle name="20% - Accent1 3 2 4 2 2 2 2 3 3 2" xfId="20203" xr:uid="{00000000-0005-0000-0000-0000454E0000}"/>
    <cellStyle name="20% - Accent1 3 2 4 2 2 2 2 3 4" xfId="20204" xr:uid="{00000000-0005-0000-0000-0000464E0000}"/>
    <cellStyle name="20% - Accent1 3 2 4 2 2 2 2 4" xfId="20205" xr:uid="{00000000-0005-0000-0000-0000474E0000}"/>
    <cellStyle name="20% - Accent1 3 2 4 2 2 2 2 4 2" xfId="20206" xr:uid="{00000000-0005-0000-0000-0000484E0000}"/>
    <cellStyle name="20% - Accent1 3 2 4 2 2 2 2 4 2 2" xfId="20207" xr:uid="{00000000-0005-0000-0000-0000494E0000}"/>
    <cellStyle name="20% - Accent1 3 2 4 2 2 2 2 4 2 2 2" xfId="20208" xr:uid="{00000000-0005-0000-0000-00004A4E0000}"/>
    <cellStyle name="20% - Accent1 3 2 4 2 2 2 2 4 2 3" xfId="20209" xr:uid="{00000000-0005-0000-0000-00004B4E0000}"/>
    <cellStyle name="20% - Accent1 3 2 4 2 2 2 2 4 3" xfId="20210" xr:uid="{00000000-0005-0000-0000-00004C4E0000}"/>
    <cellStyle name="20% - Accent1 3 2 4 2 2 2 2 4 3 2" xfId="20211" xr:uid="{00000000-0005-0000-0000-00004D4E0000}"/>
    <cellStyle name="20% - Accent1 3 2 4 2 2 2 2 4 4" xfId="20212" xr:uid="{00000000-0005-0000-0000-00004E4E0000}"/>
    <cellStyle name="20% - Accent1 3 2 4 2 2 2 2 5" xfId="20213" xr:uid="{00000000-0005-0000-0000-00004F4E0000}"/>
    <cellStyle name="20% - Accent1 3 2 4 2 2 2 2 5 2" xfId="20214" xr:uid="{00000000-0005-0000-0000-0000504E0000}"/>
    <cellStyle name="20% - Accent1 3 2 4 2 2 2 2 5 2 2" xfId="20215" xr:uid="{00000000-0005-0000-0000-0000514E0000}"/>
    <cellStyle name="20% - Accent1 3 2 4 2 2 2 2 5 3" xfId="20216" xr:uid="{00000000-0005-0000-0000-0000524E0000}"/>
    <cellStyle name="20% - Accent1 3 2 4 2 2 2 2 6" xfId="20217" xr:uid="{00000000-0005-0000-0000-0000534E0000}"/>
    <cellStyle name="20% - Accent1 3 2 4 2 2 2 2 6 2" xfId="20218" xr:uid="{00000000-0005-0000-0000-0000544E0000}"/>
    <cellStyle name="20% - Accent1 3 2 4 2 2 2 2 6 2 2" xfId="20219" xr:uid="{00000000-0005-0000-0000-0000554E0000}"/>
    <cellStyle name="20% - Accent1 3 2 4 2 2 2 2 6 3" xfId="20220" xr:uid="{00000000-0005-0000-0000-0000564E0000}"/>
    <cellStyle name="20% - Accent1 3 2 4 2 2 2 2 7" xfId="20221" xr:uid="{00000000-0005-0000-0000-0000574E0000}"/>
    <cellStyle name="20% - Accent1 3 2 4 2 2 2 2 7 2" xfId="20222" xr:uid="{00000000-0005-0000-0000-0000584E0000}"/>
    <cellStyle name="20% - Accent1 3 2 4 2 2 2 2 8" xfId="20223" xr:uid="{00000000-0005-0000-0000-0000594E0000}"/>
    <cellStyle name="20% - Accent1 3 2 4 2 2 2 2 8 2" xfId="20224" xr:uid="{00000000-0005-0000-0000-00005A4E0000}"/>
    <cellStyle name="20% - Accent1 3 2 4 2 2 2 2 9" xfId="20225" xr:uid="{00000000-0005-0000-0000-00005B4E0000}"/>
    <cellStyle name="20% - Accent1 3 2 4 2 2 2 3" xfId="20226" xr:uid="{00000000-0005-0000-0000-00005C4E0000}"/>
    <cellStyle name="20% - Accent1 3 2 4 2 2 2 3 2" xfId="20227" xr:uid="{00000000-0005-0000-0000-00005D4E0000}"/>
    <cellStyle name="20% - Accent1 3 2 4 2 2 2 3 2 2" xfId="20228" xr:uid="{00000000-0005-0000-0000-00005E4E0000}"/>
    <cellStyle name="20% - Accent1 3 2 4 2 2 2 3 2 2 2" xfId="20229" xr:uid="{00000000-0005-0000-0000-00005F4E0000}"/>
    <cellStyle name="20% - Accent1 3 2 4 2 2 2 3 2 2 2 2" xfId="20230" xr:uid="{00000000-0005-0000-0000-0000604E0000}"/>
    <cellStyle name="20% - Accent1 3 2 4 2 2 2 3 2 2 3" xfId="20231" xr:uid="{00000000-0005-0000-0000-0000614E0000}"/>
    <cellStyle name="20% - Accent1 3 2 4 2 2 2 3 2 3" xfId="20232" xr:uid="{00000000-0005-0000-0000-0000624E0000}"/>
    <cellStyle name="20% - Accent1 3 2 4 2 2 2 3 2 3 2" xfId="20233" xr:uid="{00000000-0005-0000-0000-0000634E0000}"/>
    <cellStyle name="20% - Accent1 3 2 4 2 2 2 3 2 4" xfId="20234" xr:uid="{00000000-0005-0000-0000-0000644E0000}"/>
    <cellStyle name="20% - Accent1 3 2 4 2 2 2 3 3" xfId="20235" xr:uid="{00000000-0005-0000-0000-0000654E0000}"/>
    <cellStyle name="20% - Accent1 3 2 4 2 2 2 3 3 2" xfId="20236" xr:uid="{00000000-0005-0000-0000-0000664E0000}"/>
    <cellStyle name="20% - Accent1 3 2 4 2 2 2 3 3 2 2" xfId="20237" xr:uid="{00000000-0005-0000-0000-0000674E0000}"/>
    <cellStyle name="20% - Accent1 3 2 4 2 2 2 3 3 2 2 2" xfId="20238" xr:uid="{00000000-0005-0000-0000-0000684E0000}"/>
    <cellStyle name="20% - Accent1 3 2 4 2 2 2 3 3 2 3" xfId="20239" xr:uid="{00000000-0005-0000-0000-0000694E0000}"/>
    <cellStyle name="20% - Accent1 3 2 4 2 2 2 3 3 3" xfId="20240" xr:uid="{00000000-0005-0000-0000-00006A4E0000}"/>
    <cellStyle name="20% - Accent1 3 2 4 2 2 2 3 3 3 2" xfId="20241" xr:uid="{00000000-0005-0000-0000-00006B4E0000}"/>
    <cellStyle name="20% - Accent1 3 2 4 2 2 2 3 3 4" xfId="20242" xr:uid="{00000000-0005-0000-0000-00006C4E0000}"/>
    <cellStyle name="20% - Accent1 3 2 4 2 2 2 3 4" xfId="20243" xr:uid="{00000000-0005-0000-0000-00006D4E0000}"/>
    <cellStyle name="20% - Accent1 3 2 4 2 2 2 3 4 2" xfId="20244" xr:uid="{00000000-0005-0000-0000-00006E4E0000}"/>
    <cellStyle name="20% - Accent1 3 2 4 2 2 2 3 4 2 2" xfId="20245" xr:uid="{00000000-0005-0000-0000-00006F4E0000}"/>
    <cellStyle name="20% - Accent1 3 2 4 2 2 2 3 4 2 2 2" xfId="20246" xr:uid="{00000000-0005-0000-0000-0000704E0000}"/>
    <cellStyle name="20% - Accent1 3 2 4 2 2 2 3 4 2 3" xfId="20247" xr:uid="{00000000-0005-0000-0000-0000714E0000}"/>
    <cellStyle name="20% - Accent1 3 2 4 2 2 2 3 4 3" xfId="20248" xr:uid="{00000000-0005-0000-0000-0000724E0000}"/>
    <cellStyle name="20% - Accent1 3 2 4 2 2 2 3 4 3 2" xfId="20249" xr:uid="{00000000-0005-0000-0000-0000734E0000}"/>
    <cellStyle name="20% - Accent1 3 2 4 2 2 2 3 4 4" xfId="20250" xr:uid="{00000000-0005-0000-0000-0000744E0000}"/>
    <cellStyle name="20% - Accent1 3 2 4 2 2 2 3 5" xfId="20251" xr:uid="{00000000-0005-0000-0000-0000754E0000}"/>
    <cellStyle name="20% - Accent1 3 2 4 2 2 2 3 5 2" xfId="20252" xr:uid="{00000000-0005-0000-0000-0000764E0000}"/>
    <cellStyle name="20% - Accent1 3 2 4 2 2 2 3 5 2 2" xfId="20253" xr:uid="{00000000-0005-0000-0000-0000774E0000}"/>
    <cellStyle name="20% - Accent1 3 2 4 2 2 2 3 5 3" xfId="20254" xr:uid="{00000000-0005-0000-0000-0000784E0000}"/>
    <cellStyle name="20% - Accent1 3 2 4 2 2 2 3 6" xfId="20255" xr:uid="{00000000-0005-0000-0000-0000794E0000}"/>
    <cellStyle name="20% - Accent1 3 2 4 2 2 2 3 6 2" xfId="20256" xr:uid="{00000000-0005-0000-0000-00007A4E0000}"/>
    <cellStyle name="20% - Accent1 3 2 4 2 2 2 3 6 2 2" xfId="20257" xr:uid="{00000000-0005-0000-0000-00007B4E0000}"/>
    <cellStyle name="20% - Accent1 3 2 4 2 2 2 3 6 3" xfId="20258" xr:uid="{00000000-0005-0000-0000-00007C4E0000}"/>
    <cellStyle name="20% - Accent1 3 2 4 2 2 2 3 7" xfId="20259" xr:uid="{00000000-0005-0000-0000-00007D4E0000}"/>
    <cellStyle name="20% - Accent1 3 2 4 2 2 2 3 7 2" xfId="20260" xr:uid="{00000000-0005-0000-0000-00007E4E0000}"/>
    <cellStyle name="20% - Accent1 3 2 4 2 2 2 3 8" xfId="20261" xr:uid="{00000000-0005-0000-0000-00007F4E0000}"/>
    <cellStyle name="20% - Accent1 3 2 4 2 2 2 3 8 2" xfId="20262" xr:uid="{00000000-0005-0000-0000-0000804E0000}"/>
    <cellStyle name="20% - Accent1 3 2 4 2 2 2 3 9" xfId="20263" xr:uid="{00000000-0005-0000-0000-0000814E0000}"/>
    <cellStyle name="20% - Accent1 3 2 4 2 2 2 4" xfId="20264" xr:uid="{00000000-0005-0000-0000-0000824E0000}"/>
    <cellStyle name="20% - Accent1 3 2 4 2 2 2 4 2" xfId="20265" xr:uid="{00000000-0005-0000-0000-0000834E0000}"/>
    <cellStyle name="20% - Accent1 3 2 4 2 2 2 4 2 2" xfId="20266" xr:uid="{00000000-0005-0000-0000-0000844E0000}"/>
    <cellStyle name="20% - Accent1 3 2 4 2 2 2 4 2 2 2" xfId="20267" xr:uid="{00000000-0005-0000-0000-0000854E0000}"/>
    <cellStyle name="20% - Accent1 3 2 4 2 2 2 4 2 3" xfId="20268" xr:uid="{00000000-0005-0000-0000-0000864E0000}"/>
    <cellStyle name="20% - Accent1 3 2 4 2 2 2 4 3" xfId="20269" xr:uid="{00000000-0005-0000-0000-0000874E0000}"/>
    <cellStyle name="20% - Accent1 3 2 4 2 2 2 4 3 2" xfId="20270" xr:uid="{00000000-0005-0000-0000-0000884E0000}"/>
    <cellStyle name="20% - Accent1 3 2 4 2 2 2 4 4" xfId="20271" xr:uid="{00000000-0005-0000-0000-0000894E0000}"/>
    <cellStyle name="20% - Accent1 3 2 4 2 2 2 5" xfId="20272" xr:uid="{00000000-0005-0000-0000-00008A4E0000}"/>
    <cellStyle name="20% - Accent1 3 2 4 2 2 2 5 2" xfId="20273" xr:uid="{00000000-0005-0000-0000-00008B4E0000}"/>
    <cellStyle name="20% - Accent1 3 2 4 2 2 2 5 2 2" xfId="20274" xr:uid="{00000000-0005-0000-0000-00008C4E0000}"/>
    <cellStyle name="20% - Accent1 3 2 4 2 2 2 5 2 2 2" xfId="20275" xr:uid="{00000000-0005-0000-0000-00008D4E0000}"/>
    <cellStyle name="20% - Accent1 3 2 4 2 2 2 5 2 3" xfId="20276" xr:uid="{00000000-0005-0000-0000-00008E4E0000}"/>
    <cellStyle name="20% - Accent1 3 2 4 2 2 2 5 3" xfId="20277" xr:uid="{00000000-0005-0000-0000-00008F4E0000}"/>
    <cellStyle name="20% - Accent1 3 2 4 2 2 2 5 3 2" xfId="20278" xr:uid="{00000000-0005-0000-0000-0000904E0000}"/>
    <cellStyle name="20% - Accent1 3 2 4 2 2 2 5 4" xfId="20279" xr:uid="{00000000-0005-0000-0000-0000914E0000}"/>
    <cellStyle name="20% - Accent1 3 2 4 2 2 2 6" xfId="20280" xr:uid="{00000000-0005-0000-0000-0000924E0000}"/>
    <cellStyle name="20% - Accent1 3 2 4 2 2 2 6 2" xfId="20281" xr:uid="{00000000-0005-0000-0000-0000934E0000}"/>
    <cellStyle name="20% - Accent1 3 2 4 2 2 2 6 2 2" xfId="20282" xr:uid="{00000000-0005-0000-0000-0000944E0000}"/>
    <cellStyle name="20% - Accent1 3 2 4 2 2 2 6 2 2 2" xfId="20283" xr:uid="{00000000-0005-0000-0000-0000954E0000}"/>
    <cellStyle name="20% - Accent1 3 2 4 2 2 2 6 2 3" xfId="20284" xr:uid="{00000000-0005-0000-0000-0000964E0000}"/>
    <cellStyle name="20% - Accent1 3 2 4 2 2 2 6 3" xfId="20285" xr:uid="{00000000-0005-0000-0000-0000974E0000}"/>
    <cellStyle name="20% - Accent1 3 2 4 2 2 2 6 3 2" xfId="20286" xr:uid="{00000000-0005-0000-0000-0000984E0000}"/>
    <cellStyle name="20% - Accent1 3 2 4 2 2 2 6 4" xfId="20287" xr:uid="{00000000-0005-0000-0000-0000994E0000}"/>
    <cellStyle name="20% - Accent1 3 2 4 2 2 2 7" xfId="20288" xr:uid="{00000000-0005-0000-0000-00009A4E0000}"/>
    <cellStyle name="20% - Accent1 3 2 4 2 2 2 7 2" xfId="20289" xr:uid="{00000000-0005-0000-0000-00009B4E0000}"/>
    <cellStyle name="20% - Accent1 3 2 4 2 2 2 7 2 2" xfId="20290" xr:uid="{00000000-0005-0000-0000-00009C4E0000}"/>
    <cellStyle name="20% - Accent1 3 2 4 2 2 2 7 3" xfId="20291" xr:uid="{00000000-0005-0000-0000-00009D4E0000}"/>
    <cellStyle name="20% - Accent1 3 2 4 2 2 2 8" xfId="20292" xr:uid="{00000000-0005-0000-0000-00009E4E0000}"/>
    <cellStyle name="20% - Accent1 3 2 4 2 2 2 8 2" xfId="20293" xr:uid="{00000000-0005-0000-0000-00009F4E0000}"/>
    <cellStyle name="20% - Accent1 3 2 4 2 2 2 8 2 2" xfId="20294" xr:uid="{00000000-0005-0000-0000-0000A04E0000}"/>
    <cellStyle name="20% - Accent1 3 2 4 2 2 2 8 3" xfId="20295" xr:uid="{00000000-0005-0000-0000-0000A14E0000}"/>
    <cellStyle name="20% - Accent1 3 2 4 2 2 2 9" xfId="20296" xr:uid="{00000000-0005-0000-0000-0000A24E0000}"/>
    <cellStyle name="20% - Accent1 3 2 4 2 2 2 9 2" xfId="20297" xr:uid="{00000000-0005-0000-0000-0000A34E0000}"/>
    <cellStyle name="20% - Accent1 3 2 4 2 2 3" xfId="20298" xr:uid="{00000000-0005-0000-0000-0000A44E0000}"/>
    <cellStyle name="20% - Accent1 3 2 4 2 2 3 10" xfId="20299" xr:uid="{00000000-0005-0000-0000-0000A54E0000}"/>
    <cellStyle name="20% - Accent1 3 2 4 2 2 3 10 2" xfId="20300" xr:uid="{00000000-0005-0000-0000-0000A64E0000}"/>
    <cellStyle name="20% - Accent1 3 2 4 2 2 3 11" xfId="20301" xr:uid="{00000000-0005-0000-0000-0000A74E0000}"/>
    <cellStyle name="20% - Accent1 3 2 4 2 2 3 2" xfId="20302" xr:uid="{00000000-0005-0000-0000-0000A84E0000}"/>
    <cellStyle name="20% - Accent1 3 2 4 2 2 3 2 2" xfId="20303" xr:uid="{00000000-0005-0000-0000-0000A94E0000}"/>
    <cellStyle name="20% - Accent1 3 2 4 2 2 3 2 2 2" xfId="20304" xr:uid="{00000000-0005-0000-0000-0000AA4E0000}"/>
    <cellStyle name="20% - Accent1 3 2 4 2 2 3 2 2 2 2" xfId="20305" xr:uid="{00000000-0005-0000-0000-0000AB4E0000}"/>
    <cellStyle name="20% - Accent1 3 2 4 2 2 3 2 2 2 2 2" xfId="20306" xr:uid="{00000000-0005-0000-0000-0000AC4E0000}"/>
    <cellStyle name="20% - Accent1 3 2 4 2 2 3 2 2 2 3" xfId="20307" xr:uid="{00000000-0005-0000-0000-0000AD4E0000}"/>
    <cellStyle name="20% - Accent1 3 2 4 2 2 3 2 2 3" xfId="20308" xr:uid="{00000000-0005-0000-0000-0000AE4E0000}"/>
    <cellStyle name="20% - Accent1 3 2 4 2 2 3 2 2 3 2" xfId="20309" xr:uid="{00000000-0005-0000-0000-0000AF4E0000}"/>
    <cellStyle name="20% - Accent1 3 2 4 2 2 3 2 2 4" xfId="20310" xr:uid="{00000000-0005-0000-0000-0000B04E0000}"/>
    <cellStyle name="20% - Accent1 3 2 4 2 2 3 2 3" xfId="20311" xr:uid="{00000000-0005-0000-0000-0000B14E0000}"/>
    <cellStyle name="20% - Accent1 3 2 4 2 2 3 2 3 2" xfId="20312" xr:uid="{00000000-0005-0000-0000-0000B24E0000}"/>
    <cellStyle name="20% - Accent1 3 2 4 2 2 3 2 3 2 2" xfId="20313" xr:uid="{00000000-0005-0000-0000-0000B34E0000}"/>
    <cellStyle name="20% - Accent1 3 2 4 2 2 3 2 3 2 2 2" xfId="20314" xr:uid="{00000000-0005-0000-0000-0000B44E0000}"/>
    <cellStyle name="20% - Accent1 3 2 4 2 2 3 2 3 2 3" xfId="20315" xr:uid="{00000000-0005-0000-0000-0000B54E0000}"/>
    <cellStyle name="20% - Accent1 3 2 4 2 2 3 2 3 3" xfId="20316" xr:uid="{00000000-0005-0000-0000-0000B64E0000}"/>
    <cellStyle name="20% - Accent1 3 2 4 2 2 3 2 3 3 2" xfId="20317" xr:uid="{00000000-0005-0000-0000-0000B74E0000}"/>
    <cellStyle name="20% - Accent1 3 2 4 2 2 3 2 3 4" xfId="20318" xr:uid="{00000000-0005-0000-0000-0000B84E0000}"/>
    <cellStyle name="20% - Accent1 3 2 4 2 2 3 2 4" xfId="20319" xr:uid="{00000000-0005-0000-0000-0000B94E0000}"/>
    <cellStyle name="20% - Accent1 3 2 4 2 2 3 2 4 2" xfId="20320" xr:uid="{00000000-0005-0000-0000-0000BA4E0000}"/>
    <cellStyle name="20% - Accent1 3 2 4 2 2 3 2 4 2 2" xfId="20321" xr:uid="{00000000-0005-0000-0000-0000BB4E0000}"/>
    <cellStyle name="20% - Accent1 3 2 4 2 2 3 2 4 2 2 2" xfId="20322" xr:uid="{00000000-0005-0000-0000-0000BC4E0000}"/>
    <cellStyle name="20% - Accent1 3 2 4 2 2 3 2 4 2 3" xfId="20323" xr:uid="{00000000-0005-0000-0000-0000BD4E0000}"/>
    <cellStyle name="20% - Accent1 3 2 4 2 2 3 2 4 3" xfId="20324" xr:uid="{00000000-0005-0000-0000-0000BE4E0000}"/>
    <cellStyle name="20% - Accent1 3 2 4 2 2 3 2 4 3 2" xfId="20325" xr:uid="{00000000-0005-0000-0000-0000BF4E0000}"/>
    <cellStyle name="20% - Accent1 3 2 4 2 2 3 2 4 4" xfId="20326" xr:uid="{00000000-0005-0000-0000-0000C04E0000}"/>
    <cellStyle name="20% - Accent1 3 2 4 2 2 3 2 5" xfId="20327" xr:uid="{00000000-0005-0000-0000-0000C14E0000}"/>
    <cellStyle name="20% - Accent1 3 2 4 2 2 3 2 5 2" xfId="20328" xr:uid="{00000000-0005-0000-0000-0000C24E0000}"/>
    <cellStyle name="20% - Accent1 3 2 4 2 2 3 2 5 2 2" xfId="20329" xr:uid="{00000000-0005-0000-0000-0000C34E0000}"/>
    <cellStyle name="20% - Accent1 3 2 4 2 2 3 2 5 3" xfId="20330" xr:uid="{00000000-0005-0000-0000-0000C44E0000}"/>
    <cellStyle name="20% - Accent1 3 2 4 2 2 3 2 6" xfId="20331" xr:uid="{00000000-0005-0000-0000-0000C54E0000}"/>
    <cellStyle name="20% - Accent1 3 2 4 2 2 3 2 6 2" xfId="20332" xr:uid="{00000000-0005-0000-0000-0000C64E0000}"/>
    <cellStyle name="20% - Accent1 3 2 4 2 2 3 2 6 2 2" xfId="20333" xr:uid="{00000000-0005-0000-0000-0000C74E0000}"/>
    <cellStyle name="20% - Accent1 3 2 4 2 2 3 2 6 3" xfId="20334" xr:uid="{00000000-0005-0000-0000-0000C84E0000}"/>
    <cellStyle name="20% - Accent1 3 2 4 2 2 3 2 7" xfId="20335" xr:uid="{00000000-0005-0000-0000-0000C94E0000}"/>
    <cellStyle name="20% - Accent1 3 2 4 2 2 3 2 7 2" xfId="20336" xr:uid="{00000000-0005-0000-0000-0000CA4E0000}"/>
    <cellStyle name="20% - Accent1 3 2 4 2 2 3 2 8" xfId="20337" xr:uid="{00000000-0005-0000-0000-0000CB4E0000}"/>
    <cellStyle name="20% - Accent1 3 2 4 2 2 3 2 8 2" xfId="20338" xr:uid="{00000000-0005-0000-0000-0000CC4E0000}"/>
    <cellStyle name="20% - Accent1 3 2 4 2 2 3 2 9" xfId="20339" xr:uid="{00000000-0005-0000-0000-0000CD4E0000}"/>
    <cellStyle name="20% - Accent1 3 2 4 2 2 3 3" xfId="20340" xr:uid="{00000000-0005-0000-0000-0000CE4E0000}"/>
    <cellStyle name="20% - Accent1 3 2 4 2 2 3 3 2" xfId="20341" xr:uid="{00000000-0005-0000-0000-0000CF4E0000}"/>
    <cellStyle name="20% - Accent1 3 2 4 2 2 3 3 2 2" xfId="20342" xr:uid="{00000000-0005-0000-0000-0000D04E0000}"/>
    <cellStyle name="20% - Accent1 3 2 4 2 2 3 3 2 2 2" xfId="20343" xr:uid="{00000000-0005-0000-0000-0000D14E0000}"/>
    <cellStyle name="20% - Accent1 3 2 4 2 2 3 3 2 2 2 2" xfId="20344" xr:uid="{00000000-0005-0000-0000-0000D24E0000}"/>
    <cellStyle name="20% - Accent1 3 2 4 2 2 3 3 2 2 3" xfId="20345" xr:uid="{00000000-0005-0000-0000-0000D34E0000}"/>
    <cellStyle name="20% - Accent1 3 2 4 2 2 3 3 2 3" xfId="20346" xr:uid="{00000000-0005-0000-0000-0000D44E0000}"/>
    <cellStyle name="20% - Accent1 3 2 4 2 2 3 3 2 3 2" xfId="20347" xr:uid="{00000000-0005-0000-0000-0000D54E0000}"/>
    <cellStyle name="20% - Accent1 3 2 4 2 2 3 3 2 4" xfId="20348" xr:uid="{00000000-0005-0000-0000-0000D64E0000}"/>
    <cellStyle name="20% - Accent1 3 2 4 2 2 3 3 3" xfId="20349" xr:uid="{00000000-0005-0000-0000-0000D74E0000}"/>
    <cellStyle name="20% - Accent1 3 2 4 2 2 3 3 3 2" xfId="20350" xr:uid="{00000000-0005-0000-0000-0000D84E0000}"/>
    <cellStyle name="20% - Accent1 3 2 4 2 2 3 3 3 2 2" xfId="20351" xr:uid="{00000000-0005-0000-0000-0000D94E0000}"/>
    <cellStyle name="20% - Accent1 3 2 4 2 2 3 3 3 2 2 2" xfId="20352" xr:uid="{00000000-0005-0000-0000-0000DA4E0000}"/>
    <cellStyle name="20% - Accent1 3 2 4 2 2 3 3 3 2 3" xfId="20353" xr:uid="{00000000-0005-0000-0000-0000DB4E0000}"/>
    <cellStyle name="20% - Accent1 3 2 4 2 2 3 3 3 3" xfId="20354" xr:uid="{00000000-0005-0000-0000-0000DC4E0000}"/>
    <cellStyle name="20% - Accent1 3 2 4 2 2 3 3 3 3 2" xfId="20355" xr:uid="{00000000-0005-0000-0000-0000DD4E0000}"/>
    <cellStyle name="20% - Accent1 3 2 4 2 2 3 3 3 4" xfId="20356" xr:uid="{00000000-0005-0000-0000-0000DE4E0000}"/>
    <cellStyle name="20% - Accent1 3 2 4 2 2 3 3 4" xfId="20357" xr:uid="{00000000-0005-0000-0000-0000DF4E0000}"/>
    <cellStyle name="20% - Accent1 3 2 4 2 2 3 3 4 2" xfId="20358" xr:uid="{00000000-0005-0000-0000-0000E04E0000}"/>
    <cellStyle name="20% - Accent1 3 2 4 2 2 3 3 4 2 2" xfId="20359" xr:uid="{00000000-0005-0000-0000-0000E14E0000}"/>
    <cellStyle name="20% - Accent1 3 2 4 2 2 3 3 4 2 2 2" xfId="20360" xr:uid="{00000000-0005-0000-0000-0000E24E0000}"/>
    <cellStyle name="20% - Accent1 3 2 4 2 2 3 3 4 2 3" xfId="20361" xr:uid="{00000000-0005-0000-0000-0000E34E0000}"/>
    <cellStyle name="20% - Accent1 3 2 4 2 2 3 3 4 3" xfId="20362" xr:uid="{00000000-0005-0000-0000-0000E44E0000}"/>
    <cellStyle name="20% - Accent1 3 2 4 2 2 3 3 4 3 2" xfId="20363" xr:uid="{00000000-0005-0000-0000-0000E54E0000}"/>
    <cellStyle name="20% - Accent1 3 2 4 2 2 3 3 4 4" xfId="20364" xr:uid="{00000000-0005-0000-0000-0000E64E0000}"/>
    <cellStyle name="20% - Accent1 3 2 4 2 2 3 3 5" xfId="20365" xr:uid="{00000000-0005-0000-0000-0000E74E0000}"/>
    <cellStyle name="20% - Accent1 3 2 4 2 2 3 3 5 2" xfId="20366" xr:uid="{00000000-0005-0000-0000-0000E84E0000}"/>
    <cellStyle name="20% - Accent1 3 2 4 2 2 3 3 5 2 2" xfId="20367" xr:uid="{00000000-0005-0000-0000-0000E94E0000}"/>
    <cellStyle name="20% - Accent1 3 2 4 2 2 3 3 5 3" xfId="20368" xr:uid="{00000000-0005-0000-0000-0000EA4E0000}"/>
    <cellStyle name="20% - Accent1 3 2 4 2 2 3 3 6" xfId="20369" xr:uid="{00000000-0005-0000-0000-0000EB4E0000}"/>
    <cellStyle name="20% - Accent1 3 2 4 2 2 3 3 6 2" xfId="20370" xr:uid="{00000000-0005-0000-0000-0000EC4E0000}"/>
    <cellStyle name="20% - Accent1 3 2 4 2 2 3 3 6 2 2" xfId="20371" xr:uid="{00000000-0005-0000-0000-0000ED4E0000}"/>
    <cellStyle name="20% - Accent1 3 2 4 2 2 3 3 6 3" xfId="20372" xr:uid="{00000000-0005-0000-0000-0000EE4E0000}"/>
    <cellStyle name="20% - Accent1 3 2 4 2 2 3 3 7" xfId="20373" xr:uid="{00000000-0005-0000-0000-0000EF4E0000}"/>
    <cellStyle name="20% - Accent1 3 2 4 2 2 3 3 7 2" xfId="20374" xr:uid="{00000000-0005-0000-0000-0000F04E0000}"/>
    <cellStyle name="20% - Accent1 3 2 4 2 2 3 3 8" xfId="20375" xr:uid="{00000000-0005-0000-0000-0000F14E0000}"/>
    <cellStyle name="20% - Accent1 3 2 4 2 2 3 3 8 2" xfId="20376" xr:uid="{00000000-0005-0000-0000-0000F24E0000}"/>
    <cellStyle name="20% - Accent1 3 2 4 2 2 3 3 9" xfId="20377" xr:uid="{00000000-0005-0000-0000-0000F34E0000}"/>
    <cellStyle name="20% - Accent1 3 2 4 2 2 3 4" xfId="20378" xr:uid="{00000000-0005-0000-0000-0000F44E0000}"/>
    <cellStyle name="20% - Accent1 3 2 4 2 2 3 4 2" xfId="20379" xr:uid="{00000000-0005-0000-0000-0000F54E0000}"/>
    <cellStyle name="20% - Accent1 3 2 4 2 2 3 4 2 2" xfId="20380" xr:uid="{00000000-0005-0000-0000-0000F64E0000}"/>
    <cellStyle name="20% - Accent1 3 2 4 2 2 3 4 2 2 2" xfId="20381" xr:uid="{00000000-0005-0000-0000-0000F74E0000}"/>
    <cellStyle name="20% - Accent1 3 2 4 2 2 3 4 2 3" xfId="20382" xr:uid="{00000000-0005-0000-0000-0000F84E0000}"/>
    <cellStyle name="20% - Accent1 3 2 4 2 2 3 4 3" xfId="20383" xr:uid="{00000000-0005-0000-0000-0000F94E0000}"/>
    <cellStyle name="20% - Accent1 3 2 4 2 2 3 4 3 2" xfId="20384" xr:uid="{00000000-0005-0000-0000-0000FA4E0000}"/>
    <cellStyle name="20% - Accent1 3 2 4 2 2 3 4 4" xfId="20385" xr:uid="{00000000-0005-0000-0000-0000FB4E0000}"/>
    <cellStyle name="20% - Accent1 3 2 4 2 2 3 5" xfId="20386" xr:uid="{00000000-0005-0000-0000-0000FC4E0000}"/>
    <cellStyle name="20% - Accent1 3 2 4 2 2 3 5 2" xfId="20387" xr:uid="{00000000-0005-0000-0000-0000FD4E0000}"/>
    <cellStyle name="20% - Accent1 3 2 4 2 2 3 5 2 2" xfId="20388" xr:uid="{00000000-0005-0000-0000-0000FE4E0000}"/>
    <cellStyle name="20% - Accent1 3 2 4 2 2 3 5 2 2 2" xfId="20389" xr:uid="{00000000-0005-0000-0000-0000FF4E0000}"/>
    <cellStyle name="20% - Accent1 3 2 4 2 2 3 5 2 3" xfId="20390" xr:uid="{00000000-0005-0000-0000-0000004F0000}"/>
    <cellStyle name="20% - Accent1 3 2 4 2 2 3 5 3" xfId="20391" xr:uid="{00000000-0005-0000-0000-0000014F0000}"/>
    <cellStyle name="20% - Accent1 3 2 4 2 2 3 5 3 2" xfId="20392" xr:uid="{00000000-0005-0000-0000-0000024F0000}"/>
    <cellStyle name="20% - Accent1 3 2 4 2 2 3 5 4" xfId="20393" xr:uid="{00000000-0005-0000-0000-0000034F0000}"/>
    <cellStyle name="20% - Accent1 3 2 4 2 2 3 6" xfId="20394" xr:uid="{00000000-0005-0000-0000-0000044F0000}"/>
    <cellStyle name="20% - Accent1 3 2 4 2 2 3 6 2" xfId="20395" xr:uid="{00000000-0005-0000-0000-0000054F0000}"/>
    <cellStyle name="20% - Accent1 3 2 4 2 2 3 6 2 2" xfId="20396" xr:uid="{00000000-0005-0000-0000-0000064F0000}"/>
    <cellStyle name="20% - Accent1 3 2 4 2 2 3 6 2 2 2" xfId="20397" xr:uid="{00000000-0005-0000-0000-0000074F0000}"/>
    <cellStyle name="20% - Accent1 3 2 4 2 2 3 6 2 3" xfId="20398" xr:uid="{00000000-0005-0000-0000-0000084F0000}"/>
    <cellStyle name="20% - Accent1 3 2 4 2 2 3 6 3" xfId="20399" xr:uid="{00000000-0005-0000-0000-0000094F0000}"/>
    <cellStyle name="20% - Accent1 3 2 4 2 2 3 6 3 2" xfId="20400" xr:uid="{00000000-0005-0000-0000-00000A4F0000}"/>
    <cellStyle name="20% - Accent1 3 2 4 2 2 3 6 4" xfId="20401" xr:uid="{00000000-0005-0000-0000-00000B4F0000}"/>
    <cellStyle name="20% - Accent1 3 2 4 2 2 3 7" xfId="20402" xr:uid="{00000000-0005-0000-0000-00000C4F0000}"/>
    <cellStyle name="20% - Accent1 3 2 4 2 2 3 7 2" xfId="20403" xr:uid="{00000000-0005-0000-0000-00000D4F0000}"/>
    <cellStyle name="20% - Accent1 3 2 4 2 2 3 7 2 2" xfId="20404" xr:uid="{00000000-0005-0000-0000-00000E4F0000}"/>
    <cellStyle name="20% - Accent1 3 2 4 2 2 3 7 3" xfId="20405" xr:uid="{00000000-0005-0000-0000-00000F4F0000}"/>
    <cellStyle name="20% - Accent1 3 2 4 2 2 3 8" xfId="20406" xr:uid="{00000000-0005-0000-0000-0000104F0000}"/>
    <cellStyle name="20% - Accent1 3 2 4 2 2 3 8 2" xfId="20407" xr:uid="{00000000-0005-0000-0000-0000114F0000}"/>
    <cellStyle name="20% - Accent1 3 2 4 2 2 3 8 2 2" xfId="20408" xr:uid="{00000000-0005-0000-0000-0000124F0000}"/>
    <cellStyle name="20% - Accent1 3 2 4 2 2 3 8 3" xfId="20409" xr:uid="{00000000-0005-0000-0000-0000134F0000}"/>
    <cellStyle name="20% - Accent1 3 2 4 2 2 3 9" xfId="20410" xr:uid="{00000000-0005-0000-0000-0000144F0000}"/>
    <cellStyle name="20% - Accent1 3 2 4 2 2 3 9 2" xfId="20411" xr:uid="{00000000-0005-0000-0000-0000154F0000}"/>
    <cellStyle name="20% - Accent1 3 2 4 2 2 4" xfId="20412" xr:uid="{00000000-0005-0000-0000-0000164F0000}"/>
    <cellStyle name="20% - Accent1 3 2 4 2 2 4 10" xfId="20413" xr:uid="{00000000-0005-0000-0000-0000174F0000}"/>
    <cellStyle name="20% - Accent1 3 2 4 2 2 4 10 2" xfId="20414" xr:uid="{00000000-0005-0000-0000-0000184F0000}"/>
    <cellStyle name="20% - Accent1 3 2 4 2 2 4 11" xfId="20415" xr:uid="{00000000-0005-0000-0000-0000194F0000}"/>
    <cellStyle name="20% - Accent1 3 2 4 2 2 4 2" xfId="20416" xr:uid="{00000000-0005-0000-0000-00001A4F0000}"/>
    <cellStyle name="20% - Accent1 3 2 4 2 2 4 2 2" xfId="20417" xr:uid="{00000000-0005-0000-0000-00001B4F0000}"/>
    <cellStyle name="20% - Accent1 3 2 4 2 2 4 2 2 2" xfId="20418" xr:uid="{00000000-0005-0000-0000-00001C4F0000}"/>
    <cellStyle name="20% - Accent1 3 2 4 2 2 4 2 2 2 2" xfId="20419" xr:uid="{00000000-0005-0000-0000-00001D4F0000}"/>
    <cellStyle name="20% - Accent1 3 2 4 2 2 4 2 2 2 2 2" xfId="20420" xr:uid="{00000000-0005-0000-0000-00001E4F0000}"/>
    <cellStyle name="20% - Accent1 3 2 4 2 2 4 2 2 2 3" xfId="20421" xr:uid="{00000000-0005-0000-0000-00001F4F0000}"/>
    <cellStyle name="20% - Accent1 3 2 4 2 2 4 2 2 3" xfId="20422" xr:uid="{00000000-0005-0000-0000-0000204F0000}"/>
    <cellStyle name="20% - Accent1 3 2 4 2 2 4 2 2 3 2" xfId="20423" xr:uid="{00000000-0005-0000-0000-0000214F0000}"/>
    <cellStyle name="20% - Accent1 3 2 4 2 2 4 2 2 4" xfId="20424" xr:uid="{00000000-0005-0000-0000-0000224F0000}"/>
    <cellStyle name="20% - Accent1 3 2 4 2 2 4 2 3" xfId="20425" xr:uid="{00000000-0005-0000-0000-0000234F0000}"/>
    <cellStyle name="20% - Accent1 3 2 4 2 2 4 2 3 2" xfId="20426" xr:uid="{00000000-0005-0000-0000-0000244F0000}"/>
    <cellStyle name="20% - Accent1 3 2 4 2 2 4 2 3 2 2" xfId="20427" xr:uid="{00000000-0005-0000-0000-0000254F0000}"/>
    <cellStyle name="20% - Accent1 3 2 4 2 2 4 2 3 2 2 2" xfId="20428" xr:uid="{00000000-0005-0000-0000-0000264F0000}"/>
    <cellStyle name="20% - Accent1 3 2 4 2 2 4 2 3 2 3" xfId="20429" xr:uid="{00000000-0005-0000-0000-0000274F0000}"/>
    <cellStyle name="20% - Accent1 3 2 4 2 2 4 2 3 3" xfId="20430" xr:uid="{00000000-0005-0000-0000-0000284F0000}"/>
    <cellStyle name="20% - Accent1 3 2 4 2 2 4 2 3 3 2" xfId="20431" xr:uid="{00000000-0005-0000-0000-0000294F0000}"/>
    <cellStyle name="20% - Accent1 3 2 4 2 2 4 2 3 4" xfId="20432" xr:uid="{00000000-0005-0000-0000-00002A4F0000}"/>
    <cellStyle name="20% - Accent1 3 2 4 2 2 4 2 4" xfId="20433" xr:uid="{00000000-0005-0000-0000-00002B4F0000}"/>
    <cellStyle name="20% - Accent1 3 2 4 2 2 4 2 4 2" xfId="20434" xr:uid="{00000000-0005-0000-0000-00002C4F0000}"/>
    <cellStyle name="20% - Accent1 3 2 4 2 2 4 2 4 2 2" xfId="20435" xr:uid="{00000000-0005-0000-0000-00002D4F0000}"/>
    <cellStyle name="20% - Accent1 3 2 4 2 2 4 2 4 2 2 2" xfId="20436" xr:uid="{00000000-0005-0000-0000-00002E4F0000}"/>
    <cellStyle name="20% - Accent1 3 2 4 2 2 4 2 4 2 3" xfId="20437" xr:uid="{00000000-0005-0000-0000-00002F4F0000}"/>
    <cellStyle name="20% - Accent1 3 2 4 2 2 4 2 4 3" xfId="20438" xr:uid="{00000000-0005-0000-0000-0000304F0000}"/>
    <cellStyle name="20% - Accent1 3 2 4 2 2 4 2 4 3 2" xfId="20439" xr:uid="{00000000-0005-0000-0000-0000314F0000}"/>
    <cellStyle name="20% - Accent1 3 2 4 2 2 4 2 4 4" xfId="20440" xr:uid="{00000000-0005-0000-0000-0000324F0000}"/>
    <cellStyle name="20% - Accent1 3 2 4 2 2 4 2 5" xfId="20441" xr:uid="{00000000-0005-0000-0000-0000334F0000}"/>
    <cellStyle name="20% - Accent1 3 2 4 2 2 4 2 5 2" xfId="20442" xr:uid="{00000000-0005-0000-0000-0000344F0000}"/>
    <cellStyle name="20% - Accent1 3 2 4 2 2 4 2 5 2 2" xfId="20443" xr:uid="{00000000-0005-0000-0000-0000354F0000}"/>
    <cellStyle name="20% - Accent1 3 2 4 2 2 4 2 5 3" xfId="20444" xr:uid="{00000000-0005-0000-0000-0000364F0000}"/>
    <cellStyle name="20% - Accent1 3 2 4 2 2 4 2 6" xfId="20445" xr:uid="{00000000-0005-0000-0000-0000374F0000}"/>
    <cellStyle name="20% - Accent1 3 2 4 2 2 4 2 6 2" xfId="20446" xr:uid="{00000000-0005-0000-0000-0000384F0000}"/>
    <cellStyle name="20% - Accent1 3 2 4 2 2 4 2 6 2 2" xfId="20447" xr:uid="{00000000-0005-0000-0000-0000394F0000}"/>
    <cellStyle name="20% - Accent1 3 2 4 2 2 4 2 6 3" xfId="20448" xr:uid="{00000000-0005-0000-0000-00003A4F0000}"/>
    <cellStyle name="20% - Accent1 3 2 4 2 2 4 2 7" xfId="20449" xr:uid="{00000000-0005-0000-0000-00003B4F0000}"/>
    <cellStyle name="20% - Accent1 3 2 4 2 2 4 2 7 2" xfId="20450" xr:uid="{00000000-0005-0000-0000-00003C4F0000}"/>
    <cellStyle name="20% - Accent1 3 2 4 2 2 4 2 8" xfId="20451" xr:uid="{00000000-0005-0000-0000-00003D4F0000}"/>
    <cellStyle name="20% - Accent1 3 2 4 2 2 4 2 8 2" xfId="20452" xr:uid="{00000000-0005-0000-0000-00003E4F0000}"/>
    <cellStyle name="20% - Accent1 3 2 4 2 2 4 2 9" xfId="20453" xr:uid="{00000000-0005-0000-0000-00003F4F0000}"/>
    <cellStyle name="20% - Accent1 3 2 4 2 2 4 3" xfId="20454" xr:uid="{00000000-0005-0000-0000-0000404F0000}"/>
    <cellStyle name="20% - Accent1 3 2 4 2 2 4 3 2" xfId="20455" xr:uid="{00000000-0005-0000-0000-0000414F0000}"/>
    <cellStyle name="20% - Accent1 3 2 4 2 2 4 3 2 2" xfId="20456" xr:uid="{00000000-0005-0000-0000-0000424F0000}"/>
    <cellStyle name="20% - Accent1 3 2 4 2 2 4 3 2 2 2" xfId="20457" xr:uid="{00000000-0005-0000-0000-0000434F0000}"/>
    <cellStyle name="20% - Accent1 3 2 4 2 2 4 3 2 2 2 2" xfId="20458" xr:uid="{00000000-0005-0000-0000-0000444F0000}"/>
    <cellStyle name="20% - Accent1 3 2 4 2 2 4 3 2 2 3" xfId="20459" xr:uid="{00000000-0005-0000-0000-0000454F0000}"/>
    <cellStyle name="20% - Accent1 3 2 4 2 2 4 3 2 3" xfId="20460" xr:uid="{00000000-0005-0000-0000-0000464F0000}"/>
    <cellStyle name="20% - Accent1 3 2 4 2 2 4 3 2 3 2" xfId="20461" xr:uid="{00000000-0005-0000-0000-0000474F0000}"/>
    <cellStyle name="20% - Accent1 3 2 4 2 2 4 3 2 4" xfId="20462" xr:uid="{00000000-0005-0000-0000-0000484F0000}"/>
    <cellStyle name="20% - Accent1 3 2 4 2 2 4 3 3" xfId="20463" xr:uid="{00000000-0005-0000-0000-0000494F0000}"/>
    <cellStyle name="20% - Accent1 3 2 4 2 2 4 3 3 2" xfId="20464" xr:uid="{00000000-0005-0000-0000-00004A4F0000}"/>
    <cellStyle name="20% - Accent1 3 2 4 2 2 4 3 3 2 2" xfId="20465" xr:uid="{00000000-0005-0000-0000-00004B4F0000}"/>
    <cellStyle name="20% - Accent1 3 2 4 2 2 4 3 3 2 2 2" xfId="20466" xr:uid="{00000000-0005-0000-0000-00004C4F0000}"/>
    <cellStyle name="20% - Accent1 3 2 4 2 2 4 3 3 2 3" xfId="20467" xr:uid="{00000000-0005-0000-0000-00004D4F0000}"/>
    <cellStyle name="20% - Accent1 3 2 4 2 2 4 3 3 3" xfId="20468" xr:uid="{00000000-0005-0000-0000-00004E4F0000}"/>
    <cellStyle name="20% - Accent1 3 2 4 2 2 4 3 3 3 2" xfId="20469" xr:uid="{00000000-0005-0000-0000-00004F4F0000}"/>
    <cellStyle name="20% - Accent1 3 2 4 2 2 4 3 3 4" xfId="20470" xr:uid="{00000000-0005-0000-0000-0000504F0000}"/>
    <cellStyle name="20% - Accent1 3 2 4 2 2 4 3 4" xfId="20471" xr:uid="{00000000-0005-0000-0000-0000514F0000}"/>
    <cellStyle name="20% - Accent1 3 2 4 2 2 4 3 4 2" xfId="20472" xr:uid="{00000000-0005-0000-0000-0000524F0000}"/>
    <cellStyle name="20% - Accent1 3 2 4 2 2 4 3 4 2 2" xfId="20473" xr:uid="{00000000-0005-0000-0000-0000534F0000}"/>
    <cellStyle name="20% - Accent1 3 2 4 2 2 4 3 4 2 2 2" xfId="20474" xr:uid="{00000000-0005-0000-0000-0000544F0000}"/>
    <cellStyle name="20% - Accent1 3 2 4 2 2 4 3 4 2 3" xfId="20475" xr:uid="{00000000-0005-0000-0000-0000554F0000}"/>
    <cellStyle name="20% - Accent1 3 2 4 2 2 4 3 4 3" xfId="20476" xr:uid="{00000000-0005-0000-0000-0000564F0000}"/>
    <cellStyle name="20% - Accent1 3 2 4 2 2 4 3 4 3 2" xfId="20477" xr:uid="{00000000-0005-0000-0000-0000574F0000}"/>
    <cellStyle name="20% - Accent1 3 2 4 2 2 4 3 4 4" xfId="20478" xr:uid="{00000000-0005-0000-0000-0000584F0000}"/>
    <cellStyle name="20% - Accent1 3 2 4 2 2 4 3 5" xfId="20479" xr:uid="{00000000-0005-0000-0000-0000594F0000}"/>
    <cellStyle name="20% - Accent1 3 2 4 2 2 4 3 5 2" xfId="20480" xr:uid="{00000000-0005-0000-0000-00005A4F0000}"/>
    <cellStyle name="20% - Accent1 3 2 4 2 2 4 3 5 2 2" xfId="20481" xr:uid="{00000000-0005-0000-0000-00005B4F0000}"/>
    <cellStyle name="20% - Accent1 3 2 4 2 2 4 3 5 3" xfId="20482" xr:uid="{00000000-0005-0000-0000-00005C4F0000}"/>
    <cellStyle name="20% - Accent1 3 2 4 2 2 4 3 6" xfId="20483" xr:uid="{00000000-0005-0000-0000-00005D4F0000}"/>
    <cellStyle name="20% - Accent1 3 2 4 2 2 4 3 6 2" xfId="20484" xr:uid="{00000000-0005-0000-0000-00005E4F0000}"/>
    <cellStyle name="20% - Accent1 3 2 4 2 2 4 3 6 2 2" xfId="20485" xr:uid="{00000000-0005-0000-0000-00005F4F0000}"/>
    <cellStyle name="20% - Accent1 3 2 4 2 2 4 3 6 3" xfId="20486" xr:uid="{00000000-0005-0000-0000-0000604F0000}"/>
    <cellStyle name="20% - Accent1 3 2 4 2 2 4 3 7" xfId="20487" xr:uid="{00000000-0005-0000-0000-0000614F0000}"/>
    <cellStyle name="20% - Accent1 3 2 4 2 2 4 3 7 2" xfId="20488" xr:uid="{00000000-0005-0000-0000-0000624F0000}"/>
    <cellStyle name="20% - Accent1 3 2 4 2 2 4 3 8" xfId="20489" xr:uid="{00000000-0005-0000-0000-0000634F0000}"/>
    <cellStyle name="20% - Accent1 3 2 4 2 2 4 3 8 2" xfId="20490" xr:uid="{00000000-0005-0000-0000-0000644F0000}"/>
    <cellStyle name="20% - Accent1 3 2 4 2 2 4 3 9" xfId="20491" xr:uid="{00000000-0005-0000-0000-0000654F0000}"/>
    <cellStyle name="20% - Accent1 3 2 4 2 2 4 4" xfId="20492" xr:uid="{00000000-0005-0000-0000-0000664F0000}"/>
    <cellStyle name="20% - Accent1 3 2 4 2 2 4 4 2" xfId="20493" xr:uid="{00000000-0005-0000-0000-0000674F0000}"/>
    <cellStyle name="20% - Accent1 3 2 4 2 2 4 4 2 2" xfId="20494" xr:uid="{00000000-0005-0000-0000-0000684F0000}"/>
    <cellStyle name="20% - Accent1 3 2 4 2 2 4 4 2 2 2" xfId="20495" xr:uid="{00000000-0005-0000-0000-0000694F0000}"/>
    <cellStyle name="20% - Accent1 3 2 4 2 2 4 4 2 3" xfId="20496" xr:uid="{00000000-0005-0000-0000-00006A4F0000}"/>
    <cellStyle name="20% - Accent1 3 2 4 2 2 4 4 3" xfId="20497" xr:uid="{00000000-0005-0000-0000-00006B4F0000}"/>
    <cellStyle name="20% - Accent1 3 2 4 2 2 4 4 3 2" xfId="20498" xr:uid="{00000000-0005-0000-0000-00006C4F0000}"/>
    <cellStyle name="20% - Accent1 3 2 4 2 2 4 4 4" xfId="20499" xr:uid="{00000000-0005-0000-0000-00006D4F0000}"/>
    <cellStyle name="20% - Accent1 3 2 4 2 2 4 5" xfId="20500" xr:uid="{00000000-0005-0000-0000-00006E4F0000}"/>
    <cellStyle name="20% - Accent1 3 2 4 2 2 4 5 2" xfId="20501" xr:uid="{00000000-0005-0000-0000-00006F4F0000}"/>
    <cellStyle name="20% - Accent1 3 2 4 2 2 4 5 2 2" xfId="20502" xr:uid="{00000000-0005-0000-0000-0000704F0000}"/>
    <cellStyle name="20% - Accent1 3 2 4 2 2 4 5 2 2 2" xfId="20503" xr:uid="{00000000-0005-0000-0000-0000714F0000}"/>
    <cellStyle name="20% - Accent1 3 2 4 2 2 4 5 2 3" xfId="20504" xr:uid="{00000000-0005-0000-0000-0000724F0000}"/>
    <cellStyle name="20% - Accent1 3 2 4 2 2 4 5 3" xfId="20505" xr:uid="{00000000-0005-0000-0000-0000734F0000}"/>
    <cellStyle name="20% - Accent1 3 2 4 2 2 4 5 3 2" xfId="20506" xr:uid="{00000000-0005-0000-0000-0000744F0000}"/>
    <cellStyle name="20% - Accent1 3 2 4 2 2 4 5 4" xfId="20507" xr:uid="{00000000-0005-0000-0000-0000754F0000}"/>
    <cellStyle name="20% - Accent1 3 2 4 2 2 4 6" xfId="20508" xr:uid="{00000000-0005-0000-0000-0000764F0000}"/>
    <cellStyle name="20% - Accent1 3 2 4 2 2 4 6 2" xfId="20509" xr:uid="{00000000-0005-0000-0000-0000774F0000}"/>
    <cellStyle name="20% - Accent1 3 2 4 2 2 4 6 2 2" xfId="20510" xr:uid="{00000000-0005-0000-0000-0000784F0000}"/>
    <cellStyle name="20% - Accent1 3 2 4 2 2 4 6 2 2 2" xfId="20511" xr:uid="{00000000-0005-0000-0000-0000794F0000}"/>
    <cellStyle name="20% - Accent1 3 2 4 2 2 4 6 2 3" xfId="20512" xr:uid="{00000000-0005-0000-0000-00007A4F0000}"/>
    <cellStyle name="20% - Accent1 3 2 4 2 2 4 6 3" xfId="20513" xr:uid="{00000000-0005-0000-0000-00007B4F0000}"/>
    <cellStyle name="20% - Accent1 3 2 4 2 2 4 6 3 2" xfId="20514" xr:uid="{00000000-0005-0000-0000-00007C4F0000}"/>
    <cellStyle name="20% - Accent1 3 2 4 2 2 4 6 4" xfId="20515" xr:uid="{00000000-0005-0000-0000-00007D4F0000}"/>
    <cellStyle name="20% - Accent1 3 2 4 2 2 4 7" xfId="20516" xr:uid="{00000000-0005-0000-0000-00007E4F0000}"/>
    <cellStyle name="20% - Accent1 3 2 4 2 2 4 7 2" xfId="20517" xr:uid="{00000000-0005-0000-0000-00007F4F0000}"/>
    <cellStyle name="20% - Accent1 3 2 4 2 2 4 7 2 2" xfId="20518" xr:uid="{00000000-0005-0000-0000-0000804F0000}"/>
    <cellStyle name="20% - Accent1 3 2 4 2 2 4 7 3" xfId="20519" xr:uid="{00000000-0005-0000-0000-0000814F0000}"/>
    <cellStyle name="20% - Accent1 3 2 4 2 2 4 8" xfId="20520" xr:uid="{00000000-0005-0000-0000-0000824F0000}"/>
    <cellStyle name="20% - Accent1 3 2 4 2 2 4 8 2" xfId="20521" xr:uid="{00000000-0005-0000-0000-0000834F0000}"/>
    <cellStyle name="20% - Accent1 3 2 4 2 2 4 8 2 2" xfId="20522" xr:uid="{00000000-0005-0000-0000-0000844F0000}"/>
    <cellStyle name="20% - Accent1 3 2 4 2 2 4 8 3" xfId="20523" xr:uid="{00000000-0005-0000-0000-0000854F0000}"/>
    <cellStyle name="20% - Accent1 3 2 4 2 2 4 9" xfId="20524" xr:uid="{00000000-0005-0000-0000-0000864F0000}"/>
    <cellStyle name="20% - Accent1 3 2 4 2 2 4 9 2" xfId="20525" xr:uid="{00000000-0005-0000-0000-0000874F0000}"/>
    <cellStyle name="20% - Accent1 3 2 4 2 2 5" xfId="20526" xr:uid="{00000000-0005-0000-0000-0000884F0000}"/>
    <cellStyle name="20% - Accent1 3 2 4 2 2 5 2" xfId="20527" xr:uid="{00000000-0005-0000-0000-0000894F0000}"/>
    <cellStyle name="20% - Accent1 3 2 4 2 2 5 2 2" xfId="20528" xr:uid="{00000000-0005-0000-0000-00008A4F0000}"/>
    <cellStyle name="20% - Accent1 3 2 4 2 2 5 2 2 2" xfId="20529" xr:uid="{00000000-0005-0000-0000-00008B4F0000}"/>
    <cellStyle name="20% - Accent1 3 2 4 2 2 5 2 2 2 2" xfId="20530" xr:uid="{00000000-0005-0000-0000-00008C4F0000}"/>
    <cellStyle name="20% - Accent1 3 2 4 2 2 5 2 2 3" xfId="20531" xr:uid="{00000000-0005-0000-0000-00008D4F0000}"/>
    <cellStyle name="20% - Accent1 3 2 4 2 2 5 2 3" xfId="20532" xr:uid="{00000000-0005-0000-0000-00008E4F0000}"/>
    <cellStyle name="20% - Accent1 3 2 4 2 2 5 2 3 2" xfId="20533" xr:uid="{00000000-0005-0000-0000-00008F4F0000}"/>
    <cellStyle name="20% - Accent1 3 2 4 2 2 5 2 4" xfId="20534" xr:uid="{00000000-0005-0000-0000-0000904F0000}"/>
    <cellStyle name="20% - Accent1 3 2 4 2 2 5 3" xfId="20535" xr:uid="{00000000-0005-0000-0000-0000914F0000}"/>
    <cellStyle name="20% - Accent1 3 2 4 2 2 5 3 2" xfId="20536" xr:uid="{00000000-0005-0000-0000-0000924F0000}"/>
    <cellStyle name="20% - Accent1 3 2 4 2 2 5 3 2 2" xfId="20537" xr:uid="{00000000-0005-0000-0000-0000934F0000}"/>
    <cellStyle name="20% - Accent1 3 2 4 2 2 5 3 2 2 2" xfId="20538" xr:uid="{00000000-0005-0000-0000-0000944F0000}"/>
    <cellStyle name="20% - Accent1 3 2 4 2 2 5 3 2 3" xfId="20539" xr:uid="{00000000-0005-0000-0000-0000954F0000}"/>
    <cellStyle name="20% - Accent1 3 2 4 2 2 5 3 3" xfId="20540" xr:uid="{00000000-0005-0000-0000-0000964F0000}"/>
    <cellStyle name="20% - Accent1 3 2 4 2 2 5 3 3 2" xfId="20541" xr:uid="{00000000-0005-0000-0000-0000974F0000}"/>
    <cellStyle name="20% - Accent1 3 2 4 2 2 5 3 4" xfId="20542" xr:uid="{00000000-0005-0000-0000-0000984F0000}"/>
    <cellStyle name="20% - Accent1 3 2 4 2 2 5 4" xfId="20543" xr:uid="{00000000-0005-0000-0000-0000994F0000}"/>
    <cellStyle name="20% - Accent1 3 2 4 2 2 5 4 2" xfId="20544" xr:uid="{00000000-0005-0000-0000-00009A4F0000}"/>
    <cellStyle name="20% - Accent1 3 2 4 2 2 5 4 2 2" xfId="20545" xr:uid="{00000000-0005-0000-0000-00009B4F0000}"/>
    <cellStyle name="20% - Accent1 3 2 4 2 2 5 4 2 2 2" xfId="20546" xr:uid="{00000000-0005-0000-0000-00009C4F0000}"/>
    <cellStyle name="20% - Accent1 3 2 4 2 2 5 4 2 3" xfId="20547" xr:uid="{00000000-0005-0000-0000-00009D4F0000}"/>
    <cellStyle name="20% - Accent1 3 2 4 2 2 5 4 3" xfId="20548" xr:uid="{00000000-0005-0000-0000-00009E4F0000}"/>
    <cellStyle name="20% - Accent1 3 2 4 2 2 5 4 3 2" xfId="20549" xr:uid="{00000000-0005-0000-0000-00009F4F0000}"/>
    <cellStyle name="20% - Accent1 3 2 4 2 2 5 4 4" xfId="20550" xr:uid="{00000000-0005-0000-0000-0000A04F0000}"/>
    <cellStyle name="20% - Accent1 3 2 4 2 2 5 5" xfId="20551" xr:uid="{00000000-0005-0000-0000-0000A14F0000}"/>
    <cellStyle name="20% - Accent1 3 2 4 2 2 5 5 2" xfId="20552" xr:uid="{00000000-0005-0000-0000-0000A24F0000}"/>
    <cellStyle name="20% - Accent1 3 2 4 2 2 5 5 2 2" xfId="20553" xr:uid="{00000000-0005-0000-0000-0000A34F0000}"/>
    <cellStyle name="20% - Accent1 3 2 4 2 2 5 5 3" xfId="20554" xr:uid="{00000000-0005-0000-0000-0000A44F0000}"/>
    <cellStyle name="20% - Accent1 3 2 4 2 2 5 6" xfId="20555" xr:uid="{00000000-0005-0000-0000-0000A54F0000}"/>
    <cellStyle name="20% - Accent1 3 2 4 2 2 5 6 2" xfId="20556" xr:uid="{00000000-0005-0000-0000-0000A64F0000}"/>
    <cellStyle name="20% - Accent1 3 2 4 2 2 5 6 2 2" xfId="20557" xr:uid="{00000000-0005-0000-0000-0000A74F0000}"/>
    <cellStyle name="20% - Accent1 3 2 4 2 2 5 6 3" xfId="20558" xr:uid="{00000000-0005-0000-0000-0000A84F0000}"/>
    <cellStyle name="20% - Accent1 3 2 4 2 2 5 7" xfId="20559" xr:uid="{00000000-0005-0000-0000-0000A94F0000}"/>
    <cellStyle name="20% - Accent1 3 2 4 2 2 5 7 2" xfId="20560" xr:uid="{00000000-0005-0000-0000-0000AA4F0000}"/>
    <cellStyle name="20% - Accent1 3 2 4 2 2 5 8" xfId="20561" xr:uid="{00000000-0005-0000-0000-0000AB4F0000}"/>
    <cellStyle name="20% - Accent1 3 2 4 2 2 5 8 2" xfId="20562" xr:uid="{00000000-0005-0000-0000-0000AC4F0000}"/>
    <cellStyle name="20% - Accent1 3 2 4 2 2 5 9" xfId="20563" xr:uid="{00000000-0005-0000-0000-0000AD4F0000}"/>
    <cellStyle name="20% - Accent1 3 2 4 2 2 6" xfId="20564" xr:uid="{00000000-0005-0000-0000-0000AE4F0000}"/>
    <cellStyle name="20% - Accent1 3 2 4 2 2 6 2" xfId="20565" xr:uid="{00000000-0005-0000-0000-0000AF4F0000}"/>
    <cellStyle name="20% - Accent1 3 2 4 2 2 6 2 2" xfId="20566" xr:uid="{00000000-0005-0000-0000-0000B04F0000}"/>
    <cellStyle name="20% - Accent1 3 2 4 2 2 6 2 2 2" xfId="20567" xr:uid="{00000000-0005-0000-0000-0000B14F0000}"/>
    <cellStyle name="20% - Accent1 3 2 4 2 2 6 2 2 2 2" xfId="20568" xr:uid="{00000000-0005-0000-0000-0000B24F0000}"/>
    <cellStyle name="20% - Accent1 3 2 4 2 2 6 2 2 3" xfId="20569" xr:uid="{00000000-0005-0000-0000-0000B34F0000}"/>
    <cellStyle name="20% - Accent1 3 2 4 2 2 6 2 3" xfId="20570" xr:uid="{00000000-0005-0000-0000-0000B44F0000}"/>
    <cellStyle name="20% - Accent1 3 2 4 2 2 6 2 3 2" xfId="20571" xr:uid="{00000000-0005-0000-0000-0000B54F0000}"/>
    <cellStyle name="20% - Accent1 3 2 4 2 2 6 2 4" xfId="20572" xr:uid="{00000000-0005-0000-0000-0000B64F0000}"/>
    <cellStyle name="20% - Accent1 3 2 4 2 2 6 3" xfId="20573" xr:uid="{00000000-0005-0000-0000-0000B74F0000}"/>
    <cellStyle name="20% - Accent1 3 2 4 2 2 6 3 2" xfId="20574" xr:uid="{00000000-0005-0000-0000-0000B84F0000}"/>
    <cellStyle name="20% - Accent1 3 2 4 2 2 6 3 2 2" xfId="20575" xr:uid="{00000000-0005-0000-0000-0000B94F0000}"/>
    <cellStyle name="20% - Accent1 3 2 4 2 2 6 3 2 2 2" xfId="20576" xr:uid="{00000000-0005-0000-0000-0000BA4F0000}"/>
    <cellStyle name="20% - Accent1 3 2 4 2 2 6 3 2 3" xfId="20577" xr:uid="{00000000-0005-0000-0000-0000BB4F0000}"/>
    <cellStyle name="20% - Accent1 3 2 4 2 2 6 3 3" xfId="20578" xr:uid="{00000000-0005-0000-0000-0000BC4F0000}"/>
    <cellStyle name="20% - Accent1 3 2 4 2 2 6 3 3 2" xfId="20579" xr:uid="{00000000-0005-0000-0000-0000BD4F0000}"/>
    <cellStyle name="20% - Accent1 3 2 4 2 2 6 3 4" xfId="20580" xr:uid="{00000000-0005-0000-0000-0000BE4F0000}"/>
    <cellStyle name="20% - Accent1 3 2 4 2 2 6 4" xfId="20581" xr:uid="{00000000-0005-0000-0000-0000BF4F0000}"/>
    <cellStyle name="20% - Accent1 3 2 4 2 2 6 4 2" xfId="20582" xr:uid="{00000000-0005-0000-0000-0000C04F0000}"/>
    <cellStyle name="20% - Accent1 3 2 4 2 2 6 4 2 2" xfId="20583" xr:uid="{00000000-0005-0000-0000-0000C14F0000}"/>
    <cellStyle name="20% - Accent1 3 2 4 2 2 6 4 2 2 2" xfId="20584" xr:uid="{00000000-0005-0000-0000-0000C24F0000}"/>
    <cellStyle name="20% - Accent1 3 2 4 2 2 6 4 2 3" xfId="20585" xr:uid="{00000000-0005-0000-0000-0000C34F0000}"/>
    <cellStyle name="20% - Accent1 3 2 4 2 2 6 4 3" xfId="20586" xr:uid="{00000000-0005-0000-0000-0000C44F0000}"/>
    <cellStyle name="20% - Accent1 3 2 4 2 2 6 4 3 2" xfId="20587" xr:uid="{00000000-0005-0000-0000-0000C54F0000}"/>
    <cellStyle name="20% - Accent1 3 2 4 2 2 6 4 4" xfId="20588" xr:uid="{00000000-0005-0000-0000-0000C64F0000}"/>
    <cellStyle name="20% - Accent1 3 2 4 2 2 6 5" xfId="20589" xr:uid="{00000000-0005-0000-0000-0000C74F0000}"/>
    <cellStyle name="20% - Accent1 3 2 4 2 2 6 5 2" xfId="20590" xr:uid="{00000000-0005-0000-0000-0000C84F0000}"/>
    <cellStyle name="20% - Accent1 3 2 4 2 2 6 5 2 2" xfId="20591" xr:uid="{00000000-0005-0000-0000-0000C94F0000}"/>
    <cellStyle name="20% - Accent1 3 2 4 2 2 6 5 3" xfId="20592" xr:uid="{00000000-0005-0000-0000-0000CA4F0000}"/>
    <cellStyle name="20% - Accent1 3 2 4 2 2 6 6" xfId="20593" xr:uid="{00000000-0005-0000-0000-0000CB4F0000}"/>
    <cellStyle name="20% - Accent1 3 2 4 2 2 6 6 2" xfId="20594" xr:uid="{00000000-0005-0000-0000-0000CC4F0000}"/>
    <cellStyle name="20% - Accent1 3 2 4 2 2 6 6 2 2" xfId="20595" xr:uid="{00000000-0005-0000-0000-0000CD4F0000}"/>
    <cellStyle name="20% - Accent1 3 2 4 2 2 6 6 3" xfId="20596" xr:uid="{00000000-0005-0000-0000-0000CE4F0000}"/>
    <cellStyle name="20% - Accent1 3 2 4 2 2 6 7" xfId="20597" xr:uid="{00000000-0005-0000-0000-0000CF4F0000}"/>
    <cellStyle name="20% - Accent1 3 2 4 2 2 6 7 2" xfId="20598" xr:uid="{00000000-0005-0000-0000-0000D04F0000}"/>
    <cellStyle name="20% - Accent1 3 2 4 2 2 6 8" xfId="20599" xr:uid="{00000000-0005-0000-0000-0000D14F0000}"/>
    <cellStyle name="20% - Accent1 3 2 4 2 2 6 8 2" xfId="20600" xr:uid="{00000000-0005-0000-0000-0000D24F0000}"/>
    <cellStyle name="20% - Accent1 3 2 4 2 2 6 9" xfId="20601" xr:uid="{00000000-0005-0000-0000-0000D34F0000}"/>
    <cellStyle name="20% - Accent1 3 2 4 2 2 7" xfId="20602" xr:uid="{00000000-0005-0000-0000-0000D44F0000}"/>
    <cellStyle name="20% - Accent1 3 2 4 2 2 7 2" xfId="20603" xr:uid="{00000000-0005-0000-0000-0000D54F0000}"/>
    <cellStyle name="20% - Accent1 3 2 4 2 2 7 2 2" xfId="20604" xr:uid="{00000000-0005-0000-0000-0000D64F0000}"/>
    <cellStyle name="20% - Accent1 3 2 4 2 2 7 2 2 2" xfId="20605" xr:uid="{00000000-0005-0000-0000-0000D74F0000}"/>
    <cellStyle name="20% - Accent1 3 2 4 2 2 7 2 3" xfId="20606" xr:uid="{00000000-0005-0000-0000-0000D84F0000}"/>
    <cellStyle name="20% - Accent1 3 2 4 2 2 7 3" xfId="20607" xr:uid="{00000000-0005-0000-0000-0000D94F0000}"/>
    <cellStyle name="20% - Accent1 3 2 4 2 2 7 3 2" xfId="20608" xr:uid="{00000000-0005-0000-0000-0000DA4F0000}"/>
    <cellStyle name="20% - Accent1 3 2 4 2 2 7 4" xfId="20609" xr:uid="{00000000-0005-0000-0000-0000DB4F0000}"/>
    <cellStyle name="20% - Accent1 3 2 4 2 2 8" xfId="20610" xr:uid="{00000000-0005-0000-0000-0000DC4F0000}"/>
    <cellStyle name="20% - Accent1 3 2 4 2 2 8 2" xfId="20611" xr:uid="{00000000-0005-0000-0000-0000DD4F0000}"/>
    <cellStyle name="20% - Accent1 3 2 4 2 2 8 2 2" xfId="20612" xr:uid="{00000000-0005-0000-0000-0000DE4F0000}"/>
    <cellStyle name="20% - Accent1 3 2 4 2 2 8 2 2 2" xfId="20613" xr:uid="{00000000-0005-0000-0000-0000DF4F0000}"/>
    <cellStyle name="20% - Accent1 3 2 4 2 2 8 2 3" xfId="20614" xr:uid="{00000000-0005-0000-0000-0000E04F0000}"/>
    <cellStyle name="20% - Accent1 3 2 4 2 2 8 3" xfId="20615" xr:uid="{00000000-0005-0000-0000-0000E14F0000}"/>
    <cellStyle name="20% - Accent1 3 2 4 2 2 8 3 2" xfId="20616" xr:uid="{00000000-0005-0000-0000-0000E24F0000}"/>
    <cellStyle name="20% - Accent1 3 2 4 2 2 8 4" xfId="20617" xr:uid="{00000000-0005-0000-0000-0000E34F0000}"/>
    <cellStyle name="20% - Accent1 3 2 4 2 2 9" xfId="20618" xr:uid="{00000000-0005-0000-0000-0000E44F0000}"/>
    <cellStyle name="20% - Accent1 3 2 4 2 2 9 2" xfId="20619" xr:uid="{00000000-0005-0000-0000-0000E54F0000}"/>
    <cellStyle name="20% - Accent1 3 2 4 2 2 9 2 2" xfId="20620" xr:uid="{00000000-0005-0000-0000-0000E64F0000}"/>
    <cellStyle name="20% - Accent1 3 2 4 2 2 9 2 2 2" xfId="20621" xr:uid="{00000000-0005-0000-0000-0000E74F0000}"/>
    <cellStyle name="20% - Accent1 3 2 4 2 2 9 2 3" xfId="20622" xr:uid="{00000000-0005-0000-0000-0000E84F0000}"/>
    <cellStyle name="20% - Accent1 3 2 4 2 2 9 3" xfId="20623" xr:uid="{00000000-0005-0000-0000-0000E94F0000}"/>
    <cellStyle name="20% - Accent1 3 2 4 2 2 9 3 2" xfId="20624" xr:uid="{00000000-0005-0000-0000-0000EA4F0000}"/>
    <cellStyle name="20% - Accent1 3 2 4 2 2 9 4" xfId="20625" xr:uid="{00000000-0005-0000-0000-0000EB4F0000}"/>
    <cellStyle name="20% - Accent1 3 2 4 2 3" xfId="20626" xr:uid="{00000000-0005-0000-0000-0000EC4F0000}"/>
    <cellStyle name="20% - Accent1 3 2 4 2 3 10" xfId="20627" xr:uid="{00000000-0005-0000-0000-0000ED4F0000}"/>
    <cellStyle name="20% - Accent1 3 2 4 2 3 10 2" xfId="20628" xr:uid="{00000000-0005-0000-0000-0000EE4F0000}"/>
    <cellStyle name="20% - Accent1 3 2 4 2 3 11" xfId="20629" xr:uid="{00000000-0005-0000-0000-0000EF4F0000}"/>
    <cellStyle name="20% - Accent1 3 2 4 2 3 2" xfId="20630" xr:uid="{00000000-0005-0000-0000-0000F04F0000}"/>
    <cellStyle name="20% - Accent1 3 2 4 2 3 2 2" xfId="20631" xr:uid="{00000000-0005-0000-0000-0000F14F0000}"/>
    <cellStyle name="20% - Accent1 3 2 4 2 3 2 2 2" xfId="20632" xr:uid="{00000000-0005-0000-0000-0000F24F0000}"/>
    <cellStyle name="20% - Accent1 3 2 4 2 3 2 2 2 2" xfId="20633" xr:uid="{00000000-0005-0000-0000-0000F34F0000}"/>
    <cellStyle name="20% - Accent1 3 2 4 2 3 2 2 2 2 2" xfId="20634" xr:uid="{00000000-0005-0000-0000-0000F44F0000}"/>
    <cellStyle name="20% - Accent1 3 2 4 2 3 2 2 2 3" xfId="20635" xr:uid="{00000000-0005-0000-0000-0000F54F0000}"/>
    <cellStyle name="20% - Accent1 3 2 4 2 3 2 2 3" xfId="20636" xr:uid="{00000000-0005-0000-0000-0000F64F0000}"/>
    <cellStyle name="20% - Accent1 3 2 4 2 3 2 2 3 2" xfId="20637" xr:uid="{00000000-0005-0000-0000-0000F74F0000}"/>
    <cellStyle name="20% - Accent1 3 2 4 2 3 2 2 4" xfId="20638" xr:uid="{00000000-0005-0000-0000-0000F84F0000}"/>
    <cellStyle name="20% - Accent1 3 2 4 2 3 2 3" xfId="20639" xr:uid="{00000000-0005-0000-0000-0000F94F0000}"/>
    <cellStyle name="20% - Accent1 3 2 4 2 3 2 3 2" xfId="20640" xr:uid="{00000000-0005-0000-0000-0000FA4F0000}"/>
    <cellStyle name="20% - Accent1 3 2 4 2 3 2 3 2 2" xfId="20641" xr:uid="{00000000-0005-0000-0000-0000FB4F0000}"/>
    <cellStyle name="20% - Accent1 3 2 4 2 3 2 3 2 2 2" xfId="20642" xr:uid="{00000000-0005-0000-0000-0000FC4F0000}"/>
    <cellStyle name="20% - Accent1 3 2 4 2 3 2 3 2 3" xfId="20643" xr:uid="{00000000-0005-0000-0000-0000FD4F0000}"/>
    <cellStyle name="20% - Accent1 3 2 4 2 3 2 3 3" xfId="20644" xr:uid="{00000000-0005-0000-0000-0000FE4F0000}"/>
    <cellStyle name="20% - Accent1 3 2 4 2 3 2 3 3 2" xfId="20645" xr:uid="{00000000-0005-0000-0000-0000FF4F0000}"/>
    <cellStyle name="20% - Accent1 3 2 4 2 3 2 3 4" xfId="20646" xr:uid="{00000000-0005-0000-0000-000000500000}"/>
    <cellStyle name="20% - Accent1 3 2 4 2 3 2 4" xfId="20647" xr:uid="{00000000-0005-0000-0000-000001500000}"/>
    <cellStyle name="20% - Accent1 3 2 4 2 3 2 4 2" xfId="20648" xr:uid="{00000000-0005-0000-0000-000002500000}"/>
    <cellStyle name="20% - Accent1 3 2 4 2 3 2 4 2 2" xfId="20649" xr:uid="{00000000-0005-0000-0000-000003500000}"/>
    <cellStyle name="20% - Accent1 3 2 4 2 3 2 4 2 2 2" xfId="20650" xr:uid="{00000000-0005-0000-0000-000004500000}"/>
    <cellStyle name="20% - Accent1 3 2 4 2 3 2 4 2 3" xfId="20651" xr:uid="{00000000-0005-0000-0000-000005500000}"/>
    <cellStyle name="20% - Accent1 3 2 4 2 3 2 4 3" xfId="20652" xr:uid="{00000000-0005-0000-0000-000006500000}"/>
    <cellStyle name="20% - Accent1 3 2 4 2 3 2 4 3 2" xfId="20653" xr:uid="{00000000-0005-0000-0000-000007500000}"/>
    <cellStyle name="20% - Accent1 3 2 4 2 3 2 4 4" xfId="20654" xr:uid="{00000000-0005-0000-0000-000008500000}"/>
    <cellStyle name="20% - Accent1 3 2 4 2 3 2 5" xfId="20655" xr:uid="{00000000-0005-0000-0000-000009500000}"/>
    <cellStyle name="20% - Accent1 3 2 4 2 3 2 5 2" xfId="20656" xr:uid="{00000000-0005-0000-0000-00000A500000}"/>
    <cellStyle name="20% - Accent1 3 2 4 2 3 2 5 2 2" xfId="20657" xr:uid="{00000000-0005-0000-0000-00000B500000}"/>
    <cellStyle name="20% - Accent1 3 2 4 2 3 2 5 3" xfId="20658" xr:uid="{00000000-0005-0000-0000-00000C500000}"/>
    <cellStyle name="20% - Accent1 3 2 4 2 3 2 6" xfId="20659" xr:uid="{00000000-0005-0000-0000-00000D500000}"/>
    <cellStyle name="20% - Accent1 3 2 4 2 3 2 6 2" xfId="20660" xr:uid="{00000000-0005-0000-0000-00000E500000}"/>
    <cellStyle name="20% - Accent1 3 2 4 2 3 2 6 2 2" xfId="20661" xr:uid="{00000000-0005-0000-0000-00000F500000}"/>
    <cellStyle name="20% - Accent1 3 2 4 2 3 2 6 3" xfId="20662" xr:uid="{00000000-0005-0000-0000-000010500000}"/>
    <cellStyle name="20% - Accent1 3 2 4 2 3 2 7" xfId="20663" xr:uid="{00000000-0005-0000-0000-000011500000}"/>
    <cellStyle name="20% - Accent1 3 2 4 2 3 2 7 2" xfId="20664" xr:uid="{00000000-0005-0000-0000-000012500000}"/>
    <cellStyle name="20% - Accent1 3 2 4 2 3 2 8" xfId="20665" xr:uid="{00000000-0005-0000-0000-000013500000}"/>
    <cellStyle name="20% - Accent1 3 2 4 2 3 2 8 2" xfId="20666" xr:uid="{00000000-0005-0000-0000-000014500000}"/>
    <cellStyle name="20% - Accent1 3 2 4 2 3 2 9" xfId="20667" xr:uid="{00000000-0005-0000-0000-000015500000}"/>
    <cellStyle name="20% - Accent1 3 2 4 2 3 3" xfId="20668" xr:uid="{00000000-0005-0000-0000-000016500000}"/>
    <cellStyle name="20% - Accent1 3 2 4 2 3 3 2" xfId="20669" xr:uid="{00000000-0005-0000-0000-000017500000}"/>
    <cellStyle name="20% - Accent1 3 2 4 2 3 3 2 2" xfId="20670" xr:uid="{00000000-0005-0000-0000-000018500000}"/>
    <cellStyle name="20% - Accent1 3 2 4 2 3 3 2 2 2" xfId="20671" xr:uid="{00000000-0005-0000-0000-000019500000}"/>
    <cellStyle name="20% - Accent1 3 2 4 2 3 3 2 2 2 2" xfId="20672" xr:uid="{00000000-0005-0000-0000-00001A500000}"/>
    <cellStyle name="20% - Accent1 3 2 4 2 3 3 2 2 3" xfId="20673" xr:uid="{00000000-0005-0000-0000-00001B500000}"/>
    <cellStyle name="20% - Accent1 3 2 4 2 3 3 2 3" xfId="20674" xr:uid="{00000000-0005-0000-0000-00001C500000}"/>
    <cellStyle name="20% - Accent1 3 2 4 2 3 3 2 3 2" xfId="20675" xr:uid="{00000000-0005-0000-0000-00001D500000}"/>
    <cellStyle name="20% - Accent1 3 2 4 2 3 3 2 4" xfId="20676" xr:uid="{00000000-0005-0000-0000-00001E500000}"/>
    <cellStyle name="20% - Accent1 3 2 4 2 3 3 3" xfId="20677" xr:uid="{00000000-0005-0000-0000-00001F500000}"/>
    <cellStyle name="20% - Accent1 3 2 4 2 3 3 3 2" xfId="20678" xr:uid="{00000000-0005-0000-0000-000020500000}"/>
    <cellStyle name="20% - Accent1 3 2 4 2 3 3 3 2 2" xfId="20679" xr:uid="{00000000-0005-0000-0000-000021500000}"/>
    <cellStyle name="20% - Accent1 3 2 4 2 3 3 3 2 2 2" xfId="20680" xr:uid="{00000000-0005-0000-0000-000022500000}"/>
    <cellStyle name="20% - Accent1 3 2 4 2 3 3 3 2 3" xfId="20681" xr:uid="{00000000-0005-0000-0000-000023500000}"/>
    <cellStyle name="20% - Accent1 3 2 4 2 3 3 3 3" xfId="20682" xr:uid="{00000000-0005-0000-0000-000024500000}"/>
    <cellStyle name="20% - Accent1 3 2 4 2 3 3 3 3 2" xfId="20683" xr:uid="{00000000-0005-0000-0000-000025500000}"/>
    <cellStyle name="20% - Accent1 3 2 4 2 3 3 3 4" xfId="20684" xr:uid="{00000000-0005-0000-0000-000026500000}"/>
    <cellStyle name="20% - Accent1 3 2 4 2 3 3 4" xfId="20685" xr:uid="{00000000-0005-0000-0000-000027500000}"/>
    <cellStyle name="20% - Accent1 3 2 4 2 3 3 4 2" xfId="20686" xr:uid="{00000000-0005-0000-0000-000028500000}"/>
    <cellStyle name="20% - Accent1 3 2 4 2 3 3 4 2 2" xfId="20687" xr:uid="{00000000-0005-0000-0000-000029500000}"/>
    <cellStyle name="20% - Accent1 3 2 4 2 3 3 4 2 2 2" xfId="20688" xr:uid="{00000000-0005-0000-0000-00002A500000}"/>
    <cellStyle name="20% - Accent1 3 2 4 2 3 3 4 2 3" xfId="20689" xr:uid="{00000000-0005-0000-0000-00002B500000}"/>
    <cellStyle name="20% - Accent1 3 2 4 2 3 3 4 3" xfId="20690" xr:uid="{00000000-0005-0000-0000-00002C500000}"/>
    <cellStyle name="20% - Accent1 3 2 4 2 3 3 4 3 2" xfId="20691" xr:uid="{00000000-0005-0000-0000-00002D500000}"/>
    <cellStyle name="20% - Accent1 3 2 4 2 3 3 4 4" xfId="20692" xr:uid="{00000000-0005-0000-0000-00002E500000}"/>
    <cellStyle name="20% - Accent1 3 2 4 2 3 3 5" xfId="20693" xr:uid="{00000000-0005-0000-0000-00002F500000}"/>
    <cellStyle name="20% - Accent1 3 2 4 2 3 3 5 2" xfId="20694" xr:uid="{00000000-0005-0000-0000-000030500000}"/>
    <cellStyle name="20% - Accent1 3 2 4 2 3 3 5 2 2" xfId="20695" xr:uid="{00000000-0005-0000-0000-000031500000}"/>
    <cellStyle name="20% - Accent1 3 2 4 2 3 3 5 3" xfId="20696" xr:uid="{00000000-0005-0000-0000-000032500000}"/>
    <cellStyle name="20% - Accent1 3 2 4 2 3 3 6" xfId="20697" xr:uid="{00000000-0005-0000-0000-000033500000}"/>
    <cellStyle name="20% - Accent1 3 2 4 2 3 3 6 2" xfId="20698" xr:uid="{00000000-0005-0000-0000-000034500000}"/>
    <cellStyle name="20% - Accent1 3 2 4 2 3 3 6 2 2" xfId="20699" xr:uid="{00000000-0005-0000-0000-000035500000}"/>
    <cellStyle name="20% - Accent1 3 2 4 2 3 3 6 3" xfId="20700" xr:uid="{00000000-0005-0000-0000-000036500000}"/>
    <cellStyle name="20% - Accent1 3 2 4 2 3 3 7" xfId="20701" xr:uid="{00000000-0005-0000-0000-000037500000}"/>
    <cellStyle name="20% - Accent1 3 2 4 2 3 3 7 2" xfId="20702" xr:uid="{00000000-0005-0000-0000-000038500000}"/>
    <cellStyle name="20% - Accent1 3 2 4 2 3 3 8" xfId="20703" xr:uid="{00000000-0005-0000-0000-000039500000}"/>
    <cellStyle name="20% - Accent1 3 2 4 2 3 3 8 2" xfId="20704" xr:uid="{00000000-0005-0000-0000-00003A500000}"/>
    <cellStyle name="20% - Accent1 3 2 4 2 3 3 9" xfId="20705" xr:uid="{00000000-0005-0000-0000-00003B500000}"/>
    <cellStyle name="20% - Accent1 3 2 4 2 3 4" xfId="20706" xr:uid="{00000000-0005-0000-0000-00003C500000}"/>
    <cellStyle name="20% - Accent1 3 2 4 2 3 4 2" xfId="20707" xr:uid="{00000000-0005-0000-0000-00003D500000}"/>
    <cellStyle name="20% - Accent1 3 2 4 2 3 4 2 2" xfId="20708" xr:uid="{00000000-0005-0000-0000-00003E500000}"/>
    <cellStyle name="20% - Accent1 3 2 4 2 3 4 2 2 2" xfId="20709" xr:uid="{00000000-0005-0000-0000-00003F500000}"/>
    <cellStyle name="20% - Accent1 3 2 4 2 3 4 2 3" xfId="20710" xr:uid="{00000000-0005-0000-0000-000040500000}"/>
    <cellStyle name="20% - Accent1 3 2 4 2 3 4 3" xfId="20711" xr:uid="{00000000-0005-0000-0000-000041500000}"/>
    <cellStyle name="20% - Accent1 3 2 4 2 3 4 3 2" xfId="20712" xr:uid="{00000000-0005-0000-0000-000042500000}"/>
    <cellStyle name="20% - Accent1 3 2 4 2 3 4 4" xfId="20713" xr:uid="{00000000-0005-0000-0000-000043500000}"/>
    <cellStyle name="20% - Accent1 3 2 4 2 3 5" xfId="20714" xr:uid="{00000000-0005-0000-0000-000044500000}"/>
    <cellStyle name="20% - Accent1 3 2 4 2 3 5 2" xfId="20715" xr:uid="{00000000-0005-0000-0000-000045500000}"/>
    <cellStyle name="20% - Accent1 3 2 4 2 3 5 2 2" xfId="20716" xr:uid="{00000000-0005-0000-0000-000046500000}"/>
    <cellStyle name="20% - Accent1 3 2 4 2 3 5 2 2 2" xfId="20717" xr:uid="{00000000-0005-0000-0000-000047500000}"/>
    <cellStyle name="20% - Accent1 3 2 4 2 3 5 2 3" xfId="20718" xr:uid="{00000000-0005-0000-0000-000048500000}"/>
    <cellStyle name="20% - Accent1 3 2 4 2 3 5 3" xfId="20719" xr:uid="{00000000-0005-0000-0000-000049500000}"/>
    <cellStyle name="20% - Accent1 3 2 4 2 3 5 3 2" xfId="20720" xr:uid="{00000000-0005-0000-0000-00004A500000}"/>
    <cellStyle name="20% - Accent1 3 2 4 2 3 5 4" xfId="20721" xr:uid="{00000000-0005-0000-0000-00004B500000}"/>
    <cellStyle name="20% - Accent1 3 2 4 2 3 6" xfId="20722" xr:uid="{00000000-0005-0000-0000-00004C500000}"/>
    <cellStyle name="20% - Accent1 3 2 4 2 3 6 2" xfId="20723" xr:uid="{00000000-0005-0000-0000-00004D500000}"/>
    <cellStyle name="20% - Accent1 3 2 4 2 3 6 2 2" xfId="20724" xr:uid="{00000000-0005-0000-0000-00004E500000}"/>
    <cellStyle name="20% - Accent1 3 2 4 2 3 6 2 2 2" xfId="20725" xr:uid="{00000000-0005-0000-0000-00004F500000}"/>
    <cellStyle name="20% - Accent1 3 2 4 2 3 6 2 3" xfId="20726" xr:uid="{00000000-0005-0000-0000-000050500000}"/>
    <cellStyle name="20% - Accent1 3 2 4 2 3 6 3" xfId="20727" xr:uid="{00000000-0005-0000-0000-000051500000}"/>
    <cellStyle name="20% - Accent1 3 2 4 2 3 6 3 2" xfId="20728" xr:uid="{00000000-0005-0000-0000-000052500000}"/>
    <cellStyle name="20% - Accent1 3 2 4 2 3 6 4" xfId="20729" xr:uid="{00000000-0005-0000-0000-000053500000}"/>
    <cellStyle name="20% - Accent1 3 2 4 2 3 7" xfId="20730" xr:uid="{00000000-0005-0000-0000-000054500000}"/>
    <cellStyle name="20% - Accent1 3 2 4 2 3 7 2" xfId="20731" xr:uid="{00000000-0005-0000-0000-000055500000}"/>
    <cellStyle name="20% - Accent1 3 2 4 2 3 7 2 2" xfId="20732" xr:uid="{00000000-0005-0000-0000-000056500000}"/>
    <cellStyle name="20% - Accent1 3 2 4 2 3 7 3" xfId="20733" xr:uid="{00000000-0005-0000-0000-000057500000}"/>
    <cellStyle name="20% - Accent1 3 2 4 2 3 8" xfId="20734" xr:uid="{00000000-0005-0000-0000-000058500000}"/>
    <cellStyle name="20% - Accent1 3 2 4 2 3 8 2" xfId="20735" xr:uid="{00000000-0005-0000-0000-000059500000}"/>
    <cellStyle name="20% - Accent1 3 2 4 2 3 8 2 2" xfId="20736" xr:uid="{00000000-0005-0000-0000-00005A500000}"/>
    <cellStyle name="20% - Accent1 3 2 4 2 3 8 3" xfId="20737" xr:uid="{00000000-0005-0000-0000-00005B500000}"/>
    <cellStyle name="20% - Accent1 3 2 4 2 3 9" xfId="20738" xr:uid="{00000000-0005-0000-0000-00005C500000}"/>
    <cellStyle name="20% - Accent1 3 2 4 2 3 9 2" xfId="20739" xr:uid="{00000000-0005-0000-0000-00005D500000}"/>
    <cellStyle name="20% - Accent1 3 2 4 2 4" xfId="20740" xr:uid="{00000000-0005-0000-0000-00005E500000}"/>
    <cellStyle name="20% - Accent1 3 2 4 2 4 10" xfId="20741" xr:uid="{00000000-0005-0000-0000-00005F500000}"/>
    <cellStyle name="20% - Accent1 3 2 4 2 4 10 2" xfId="20742" xr:uid="{00000000-0005-0000-0000-000060500000}"/>
    <cellStyle name="20% - Accent1 3 2 4 2 4 11" xfId="20743" xr:uid="{00000000-0005-0000-0000-000061500000}"/>
    <cellStyle name="20% - Accent1 3 2 4 2 4 2" xfId="20744" xr:uid="{00000000-0005-0000-0000-000062500000}"/>
    <cellStyle name="20% - Accent1 3 2 4 2 4 2 2" xfId="20745" xr:uid="{00000000-0005-0000-0000-000063500000}"/>
    <cellStyle name="20% - Accent1 3 2 4 2 4 2 2 2" xfId="20746" xr:uid="{00000000-0005-0000-0000-000064500000}"/>
    <cellStyle name="20% - Accent1 3 2 4 2 4 2 2 2 2" xfId="20747" xr:uid="{00000000-0005-0000-0000-000065500000}"/>
    <cellStyle name="20% - Accent1 3 2 4 2 4 2 2 2 2 2" xfId="20748" xr:uid="{00000000-0005-0000-0000-000066500000}"/>
    <cellStyle name="20% - Accent1 3 2 4 2 4 2 2 2 3" xfId="20749" xr:uid="{00000000-0005-0000-0000-000067500000}"/>
    <cellStyle name="20% - Accent1 3 2 4 2 4 2 2 3" xfId="20750" xr:uid="{00000000-0005-0000-0000-000068500000}"/>
    <cellStyle name="20% - Accent1 3 2 4 2 4 2 2 3 2" xfId="20751" xr:uid="{00000000-0005-0000-0000-000069500000}"/>
    <cellStyle name="20% - Accent1 3 2 4 2 4 2 2 4" xfId="20752" xr:uid="{00000000-0005-0000-0000-00006A500000}"/>
    <cellStyle name="20% - Accent1 3 2 4 2 4 2 3" xfId="20753" xr:uid="{00000000-0005-0000-0000-00006B500000}"/>
    <cellStyle name="20% - Accent1 3 2 4 2 4 2 3 2" xfId="20754" xr:uid="{00000000-0005-0000-0000-00006C500000}"/>
    <cellStyle name="20% - Accent1 3 2 4 2 4 2 3 2 2" xfId="20755" xr:uid="{00000000-0005-0000-0000-00006D500000}"/>
    <cellStyle name="20% - Accent1 3 2 4 2 4 2 3 2 2 2" xfId="20756" xr:uid="{00000000-0005-0000-0000-00006E500000}"/>
    <cellStyle name="20% - Accent1 3 2 4 2 4 2 3 2 3" xfId="20757" xr:uid="{00000000-0005-0000-0000-00006F500000}"/>
    <cellStyle name="20% - Accent1 3 2 4 2 4 2 3 3" xfId="20758" xr:uid="{00000000-0005-0000-0000-000070500000}"/>
    <cellStyle name="20% - Accent1 3 2 4 2 4 2 3 3 2" xfId="20759" xr:uid="{00000000-0005-0000-0000-000071500000}"/>
    <cellStyle name="20% - Accent1 3 2 4 2 4 2 3 4" xfId="20760" xr:uid="{00000000-0005-0000-0000-000072500000}"/>
    <cellStyle name="20% - Accent1 3 2 4 2 4 2 4" xfId="20761" xr:uid="{00000000-0005-0000-0000-000073500000}"/>
    <cellStyle name="20% - Accent1 3 2 4 2 4 2 4 2" xfId="20762" xr:uid="{00000000-0005-0000-0000-000074500000}"/>
    <cellStyle name="20% - Accent1 3 2 4 2 4 2 4 2 2" xfId="20763" xr:uid="{00000000-0005-0000-0000-000075500000}"/>
    <cellStyle name="20% - Accent1 3 2 4 2 4 2 4 2 2 2" xfId="20764" xr:uid="{00000000-0005-0000-0000-000076500000}"/>
    <cellStyle name="20% - Accent1 3 2 4 2 4 2 4 2 3" xfId="20765" xr:uid="{00000000-0005-0000-0000-000077500000}"/>
    <cellStyle name="20% - Accent1 3 2 4 2 4 2 4 3" xfId="20766" xr:uid="{00000000-0005-0000-0000-000078500000}"/>
    <cellStyle name="20% - Accent1 3 2 4 2 4 2 4 3 2" xfId="20767" xr:uid="{00000000-0005-0000-0000-000079500000}"/>
    <cellStyle name="20% - Accent1 3 2 4 2 4 2 4 4" xfId="20768" xr:uid="{00000000-0005-0000-0000-00007A500000}"/>
    <cellStyle name="20% - Accent1 3 2 4 2 4 2 5" xfId="20769" xr:uid="{00000000-0005-0000-0000-00007B500000}"/>
    <cellStyle name="20% - Accent1 3 2 4 2 4 2 5 2" xfId="20770" xr:uid="{00000000-0005-0000-0000-00007C500000}"/>
    <cellStyle name="20% - Accent1 3 2 4 2 4 2 5 2 2" xfId="20771" xr:uid="{00000000-0005-0000-0000-00007D500000}"/>
    <cellStyle name="20% - Accent1 3 2 4 2 4 2 5 3" xfId="20772" xr:uid="{00000000-0005-0000-0000-00007E500000}"/>
    <cellStyle name="20% - Accent1 3 2 4 2 4 2 6" xfId="20773" xr:uid="{00000000-0005-0000-0000-00007F500000}"/>
    <cellStyle name="20% - Accent1 3 2 4 2 4 2 6 2" xfId="20774" xr:uid="{00000000-0005-0000-0000-000080500000}"/>
    <cellStyle name="20% - Accent1 3 2 4 2 4 2 6 2 2" xfId="20775" xr:uid="{00000000-0005-0000-0000-000081500000}"/>
    <cellStyle name="20% - Accent1 3 2 4 2 4 2 6 3" xfId="20776" xr:uid="{00000000-0005-0000-0000-000082500000}"/>
    <cellStyle name="20% - Accent1 3 2 4 2 4 2 7" xfId="20777" xr:uid="{00000000-0005-0000-0000-000083500000}"/>
    <cellStyle name="20% - Accent1 3 2 4 2 4 2 7 2" xfId="20778" xr:uid="{00000000-0005-0000-0000-000084500000}"/>
    <cellStyle name="20% - Accent1 3 2 4 2 4 2 8" xfId="20779" xr:uid="{00000000-0005-0000-0000-000085500000}"/>
    <cellStyle name="20% - Accent1 3 2 4 2 4 2 8 2" xfId="20780" xr:uid="{00000000-0005-0000-0000-000086500000}"/>
    <cellStyle name="20% - Accent1 3 2 4 2 4 2 9" xfId="20781" xr:uid="{00000000-0005-0000-0000-000087500000}"/>
    <cellStyle name="20% - Accent1 3 2 4 2 4 3" xfId="20782" xr:uid="{00000000-0005-0000-0000-000088500000}"/>
    <cellStyle name="20% - Accent1 3 2 4 2 4 3 2" xfId="20783" xr:uid="{00000000-0005-0000-0000-000089500000}"/>
    <cellStyle name="20% - Accent1 3 2 4 2 4 3 2 2" xfId="20784" xr:uid="{00000000-0005-0000-0000-00008A500000}"/>
    <cellStyle name="20% - Accent1 3 2 4 2 4 3 2 2 2" xfId="20785" xr:uid="{00000000-0005-0000-0000-00008B500000}"/>
    <cellStyle name="20% - Accent1 3 2 4 2 4 3 2 2 2 2" xfId="20786" xr:uid="{00000000-0005-0000-0000-00008C500000}"/>
    <cellStyle name="20% - Accent1 3 2 4 2 4 3 2 2 3" xfId="20787" xr:uid="{00000000-0005-0000-0000-00008D500000}"/>
    <cellStyle name="20% - Accent1 3 2 4 2 4 3 2 3" xfId="20788" xr:uid="{00000000-0005-0000-0000-00008E500000}"/>
    <cellStyle name="20% - Accent1 3 2 4 2 4 3 2 3 2" xfId="20789" xr:uid="{00000000-0005-0000-0000-00008F500000}"/>
    <cellStyle name="20% - Accent1 3 2 4 2 4 3 2 4" xfId="20790" xr:uid="{00000000-0005-0000-0000-000090500000}"/>
    <cellStyle name="20% - Accent1 3 2 4 2 4 3 3" xfId="20791" xr:uid="{00000000-0005-0000-0000-000091500000}"/>
    <cellStyle name="20% - Accent1 3 2 4 2 4 3 3 2" xfId="20792" xr:uid="{00000000-0005-0000-0000-000092500000}"/>
    <cellStyle name="20% - Accent1 3 2 4 2 4 3 3 2 2" xfId="20793" xr:uid="{00000000-0005-0000-0000-000093500000}"/>
    <cellStyle name="20% - Accent1 3 2 4 2 4 3 3 2 2 2" xfId="20794" xr:uid="{00000000-0005-0000-0000-000094500000}"/>
    <cellStyle name="20% - Accent1 3 2 4 2 4 3 3 2 3" xfId="20795" xr:uid="{00000000-0005-0000-0000-000095500000}"/>
    <cellStyle name="20% - Accent1 3 2 4 2 4 3 3 3" xfId="20796" xr:uid="{00000000-0005-0000-0000-000096500000}"/>
    <cellStyle name="20% - Accent1 3 2 4 2 4 3 3 3 2" xfId="20797" xr:uid="{00000000-0005-0000-0000-000097500000}"/>
    <cellStyle name="20% - Accent1 3 2 4 2 4 3 3 4" xfId="20798" xr:uid="{00000000-0005-0000-0000-000098500000}"/>
    <cellStyle name="20% - Accent1 3 2 4 2 4 3 4" xfId="20799" xr:uid="{00000000-0005-0000-0000-000099500000}"/>
    <cellStyle name="20% - Accent1 3 2 4 2 4 3 4 2" xfId="20800" xr:uid="{00000000-0005-0000-0000-00009A500000}"/>
    <cellStyle name="20% - Accent1 3 2 4 2 4 3 4 2 2" xfId="20801" xr:uid="{00000000-0005-0000-0000-00009B500000}"/>
    <cellStyle name="20% - Accent1 3 2 4 2 4 3 4 2 2 2" xfId="20802" xr:uid="{00000000-0005-0000-0000-00009C500000}"/>
    <cellStyle name="20% - Accent1 3 2 4 2 4 3 4 2 3" xfId="20803" xr:uid="{00000000-0005-0000-0000-00009D500000}"/>
    <cellStyle name="20% - Accent1 3 2 4 2 4 3 4 3" xfId="20804" xr:uid="{00000000-0005-0000-0000-00009E500000}"/>
    <cellStyle name="20% - Accent1 3 2 4 2 4 3 4 3 2" xfId="20805" xr:uid="{00000000-0005-0000-0000-00009F500000}"/>
    <cellStyle name="20% - Accent1 3 2 4 2 4 3 4 4" xfId="20806" xr:uid="{00000000-0005-0000-0000-0000A0500000}"/>
    <cellStyle name="20% - Accent1 3 2 4 2 4 3 5" xfId="20807" xr:uid="{00000000-0005-0000-0000-0000A1500000}"/>
    <cellStyle name="20% - Accent1 3 2 4 2 4 3 5 2" xfId="20808" xr:uid="{00000000-0005-0000-0000-0000A2500000}"/>
    <cellStyle name="20% - Accent1 3 2 4 2 4 3 5 2 2" xfId="20809" xr:uid="{00000000-0005-0000-0000-0000A3500000}"/>
    <cellStyle name="20% - Accent1 3 2 4 2 4 3 5 3" xfId="20810" xr:uid="{00000000-0005-0000-0000-0000A4500000}"/>
    <cellStyle name="20% - Accent1 3 2 4 2 4 3 6" xfId="20811" xr:uid="{00000000-0005-0000-0000-0000A5500000}"/>
    <cellStyle name="20% - Accent1 3 2 4 2 4 3 6 2" xfId="20812" xr:uid="{00000000-0005-0000-0000-0000A6500000}"/>
    <cellStyle name="20% - Accent1 3 2 4 2 4 3 6 2 2" xfId="20813" xr:uid="{00000000-0005-0000-0000-0000A7500000}"/>
    <cellStyle name="20% - Accent1 3 2 4 2 4 3 6 3" xfId="20814" xr:uid="{00000000-0005-0000-0000-0000A8500000}"/>
    <cellStyle name="20% - Accent1 3 2 4 2 4 3 7" xfId="20815" xr:uid="{00000000-0005-0000-0000-0000A9500000}"/>
    <cellStyle name="20% - Accent1 3 2 4 2 4 3 7 2" xfId="20816" xr:uid="{00000000-0005-0000-0000-0000AA500000}"/>
    <cellStyle name="20% - Accent1 3 2 4 2 4 3 8" xfId="20817" xr:uid="{00000000-0005-0000-0000-0000AB500000}"/>
    <cellStyle name="20% - Accent1 3 2 4 2 4 3 8 2" xfId="20818" xr:uid="{00000000-0005-0000-0000-0000AC500000}"/>
    <cellStyle name="20% - Accent1 3 2 4 2 4 3 9" xfId="20819" xr:uid="{00000000-0005-0000-0000-0000AD500000}"/>
    <cellStyle name="20% - Accent1 3 2 4 2 4 4" xfId="20820" xr:uid="{00000000-0005-0000-0000-0000AE500000}"/>
    <cellStyle name="20% - Accent1 3 2 4 2 4 4 2" xfId="20821" xr:uid="{00000000-0005-0000-0000-0000AF500000}"/>
    <cellStyle name="20% - Accent1 3 2 4 2 4 4 2 2" xfId="20822" xr:uid="{00000000-0005-0000-0000-0000B0500000}"/>
    <cellStyle name="20% - Accent1 3 2 4 2 4 4 2 2 2" xfId="20823" xr:uid="{00000000-0005-0000-0000-0000B1500000}"/>
    <cellStyle name="20% - Accent1 3 2 4 2 4 4 2 3" xfId="20824" xr:uid="{00000000-0005-0000-0000-0000B2500000}"/>
    <cellStyle name="20% - Accent1 3 2 4 2 4 4 3" xfId="20825" xr:uid="{00000000-0005-0000-0000-0000B3500000}"/>
    <cellStyle name="20% - Accent1 3 2 4 2 4 4 3 2" xfId="20826" xr:uid="{00000000-0005-0000-0000-0000B4500000}"/>
    <cellStyle name="20% - Accent1 3 2 4 2 4 4 4" xfId="20827" xr:uid="{00000000-0005-0000-0000-0000B5500000}"/>
    <cellStyle name="20% - Accent1 3 2 4 2 4 5" xfId="20828" xr:uid="{00000000-0005-0000-0000-0000B6500000}"/>
    <cellStyle name="20% - Accent1 3 2 4 2 4 5 2" xfId="20829" xr:uid="{00000000-0005-0000-0000-0000B7500000}"/>
    <cellStyle name="20% - Accent1 3 2 4 2 4 5 2 2" xfId="20830" xr:uid="{00000000-0005-0000-0000-0000B8500000}"/>
    <cellStyle name="20% - Accent1 3 2 4 2 4 5 2 2 2" xfId="20831" xr:uid="{00000000-0005-0000-0000-0000B9500000}"/>
    <cellStyle name="20% - Accent1 3 2 4 2 4 5 2 3" xfId="20832" xr:uid="{00000000-0005-0000-0000-0000BA500000}"/>
    <cellStyle name="20% - Accent1 3 2 4 2 4 5 3" xfId="20833" xr:uid="{00000000-0005-0000-0000-0000BB500000}"/>
    <cellStyle name="20% - Accent1 3 2 4 2 4 5 3 2" xfId="20834" xr:uid="{00000000-0005-0000-0000-0000BC500000}"/>
    <cellStyle name="20% - Accent1 3 2 4 2 4 5 4" xfId="20835" xr:uid="{00000000-0005-0000-0000-0000BD500000}"/>
    <cellStyle name="20% - Accent1 3 2 4 2 4 6" xfId="20836" xr:uid="{00000000-0005-0000-0000-0000BE500000}"/>
    <cellStyle name="20% - Accent1 3 2 4 2 4 6 2" xfId="20837" xr:uid="{00000000-0005-0000-0000-0000BF500000}"/>
    <cellStyle name="20% - Accent1 3 2 4 2 4 6 2 2" xfId="20838" xr:uid="{00000000-0005-0000-0000-0000C0500000}"/>
    <cellStyle name="20% - Accent1 3 2 4 2 4 6 2 2 2" xfId="20839" xr:uid="{00000000-0005-0000-0000-0000C1500000}"/>
    <cellStyle name="20% - Accent1 3 2 4 2 4 6 2 3" xfId="20840" xr:uid="{00000000-0005-0000-0000-0000C2500000}"/>
    <cellStyle name="20% - Accent1 3 2 4 2 4 6 3" xfId="20841" xr:uid="{00000000-0005-0000-0000-0000C3500000}"/>
    <cellStyle name="20% - Accent1 3 2 4 2 4 6 3 2" xfId="20842" xr:uid="{00000000-0005-0000-0000-0000C4500000}"/>
    <cellStyle name="20% - Accent1 3 2 4 2 4 6 4" xfId="20843" xr:uid="{00000000-0005-0000-0000-0000C5500000}"/>
    <cellStyle name="20% - Accent1 3 2 4 2 4 7" xfId="20844" xr:uid="{00000000-0005-0000-0000-0000C6500000}"/>
    <cellStyle name="20% - Accent1 3 2 4 2 4 7 2" xfId="20845" xr:uid="{00000000-0005-0000-0000-0000C7500000}"/>
    <cellStyle name="20% - Accent1 3 2 4 2 4 7 2 2" xfId="20846" xr:uid="{00000000-0005-0000-0000-0000C8500000}"/>
    <cellStyle name="20% - Accent1 3 2 4 2 4 7 3" xfId="20847" xr:uid="{00000000-0005-0000-0000-0000C9500000}"/>
    <cellStyle name="20% - Accent1 3 2 4 2 4 8" xfId="20848" xr:uid="{00000000-0005-0000-0000-0000CA500000}"/>
    <cellStyle name="20% - Accent1 3 2 4 2 4 8 2" xfId="20849" xr:uid="{00000000-0005-0000-0000-0000CB500000}"/>
    <cellStyle name="20% - Accent1 3 2 4 2 4 8 2 2" xfId="20850" xr:uid="{00000000-0005-0000-0000-0000CC500000}"/>
    <cellStyle name="20% - Accent1 3 2 4 2 4 8 3" xfId="20851" xr:uid="{00000000-0005-0000-0000-0000CD500000}"/>
    <cellStyle name="20% - Accent1 3 2 4 2 4 9" xfId="20852" xr:uid="{00000000-0005-0000-0000-0000CE500000}"/>
    <cellStyle name="20% - Accent1 3 2 4 2 4 9 2" xfId="20853" xr:uid="{00000000-0005-0000-0000-0000CF500000}"/>
    <cellStyle name="20% - Accent1 3 2 4 2 5" xfId="20854" xr:uid="{00000000-0005-0000-0000-0000D0500000}"/>
    <cellStyle name="20% - Accent1 3 2 4 2 5 10" xfId="20855" xr:uid="{00000000-0005-0000-0000-0000D1500000}"/>
    <cellStyle name="20% - Accent1 3 2 4 2 5 10 2" xfId="20856" xr:uid="{00000000-0005-0000-0000-0000D2500000}"/>
    <cellStyle name="20% - Accent1 3 2 4 2 5 11" xfId="20857" xr:uid="{00000000-0005-0000-0000-0000D3500000}"/>
    <cellStyle name="20% - Accent1 3 2 4 2 5 2" xfId="20858" xr:uid="{00000000-0005-0000-0000-0000D4500000}"/>
    <cellStyle name="20% - Accent1 3 2 4 2 5 2 2" xfId="20859" xr:uid="{00000000-0005-0000-0000-0000D5500000}"/>
    <cellStyle name="20% - Accent1 3 2 4 2 5 2 2 2" xfId="20860" xr:uid="{00000000-0005-0000-0000-0000D6500000}"/>
    <cellStyle name="20% - Accent1 3 2 4 2 5 2 2 2 2" xfId="20861" xr:uid="{00000000-0005-0000-0000-0000D7500000}"/>
    <cellStyle name="20% - Accent1 3 2 4 2 5 2 2 2 2 2" xfId="20862" xr:uid="{00000000-0005-0000-0000-0000D8500000}"/>
    <cellStyle name="20% - Accent1 3 2 4 2 5 2 2 2 3" xfId="20863" xr:uid="{00000000-0005-0000-0000-0000D9500000}"/>
    <cellStyle name="20% - Accent1 3 2 4 2 5 2 2 3" xfId="20864" xr:uid="{00000000-0005-0000-0000-0000DA500000}"/>
    <cellStyle name="20% - Accent1 3 2 4 2 5 2 2 3 2" xfId="20865" xr:uid="{00000000-0005-0000-0000-0000DB500000}"/>
    <cellStyle name="20% - Accent1 3 2 4 2 5 2 2 4" xfId="20866" xr:uid="{00000000-0005-0000-0000-0000DC500000}"/>
    <cellStyle name="20% - Accent1 3 2 4 2 5 2 3" xfId="20867" xr:uid="{00000000-0005-0000-0000-0000DD500000}"/>
    <cellStyle name="20% - Accent1 3 2 4 2 5 2 3 2" xfId="20868" xr:uid="{00000000-0005-0000-0000-0000DE500000}"/>
    <cellStyle name="20% - Accent1 3 2 4 2 5 2 3 2 2" xfId="20869" xr:uid="{00000000-0005-0000-0000-0000DF500000}"/>
    <cellStyle name="20% - Accent1 3 2 4 2 5 2 3 2 2 2" xfId="20870" xr:uid="{00000000-0005-0000-0000-0000E0500000}"/>
    <cellStyle name="20% - Accent1 3 2 4 2 5 2 3 2 3" xfId="20871" xr:uid="{00000000-0005-0000-0000-0000E1500000}"/>
    <cellStyle name="20% - Accent1 3 2 4 2 5 2 3 3" xfId="20872" xr:uid="{00000000-0005-0000-0000-0000E2500000}"/>
    <cellStyle name="20% - Accent1 3 2 4 2 5 2 3 3 2" xfId="20873" xr:uid="{00000000-0005-0000-0000-0000E3500000}"/>
    <cellStyle name="20% - Accent1 3 2 4 2 5 2 3 4" xfId="20874" xr:uid="{00000000-0005-0000-0000-0000E4500000}"/>
    <cellStyle name="20% - Accent1 3 2 4 2 5 2 4" xfId="20875" xr:uid="{00000000-0005-0000-0000-0000E5500000}"/>
    <cellStyle name="20% - Accent1 3 2 4 2 5 2 4 2" xfId="20876" xr:uid="{00000000-0005-0000-0000-0000E6500000}"/>
    <cellStyle name="20% - Accent1 3 2 4 2 5 2 4 2 2" xfId="20877" xr:uid="{00000000-0005-0000-0000-0000E7500000}"/>
    <cellStyle name="20% - Accent1 3 2 4 2 5 2 4 2 2 2" xfId="20878" xr:uid="{00000000-0005-0000-0000-0000E8500000}"/>
    <cellStyle name="20% - Accent1 3 2 4 2 5 2 4 2 3" xfId="20879" xr:uid="{00000000-0005-0000-0000-0000E9500000}"/>
    <cellStyle name="20% - Accent1 3 2 4 2 5 2 4 3" xfId="20880" xr:uid="{00000000-0005-0000-0000-0000EA500000}"/>
    <cellStyle name="20% - Accent1 3 2 4 2 5 2 4 3 2" xfId="20881" xr:uid="{00000000-0005-0000-0000-0000EB500000}"/>
    <cellStyle name="20% - Accent1 3 2 4 2 5 2 4 4" xfId="20882" xr:uid="{00000000-0005-0000-0000-0000EC500000}"/>
    <cellStyle name="20% - Accent1 3 2 4 2 5 2 5" xfId="20883" xr:uid="{00000000-0005-0000-0000-0000ED500000}"/>
    <cellStyle name="20% - Accent1 3 2 4 2 5 2 5 2" xfId="20884" xr:uid="{00000000-0005-0000-0000-0000EE500000}"/>
    <cellStyle name="20% - Accent1 3 2 4 2 5 2 5 2 2" xfId="20885" xr:uid="{00000000-0005-0000-0000-0000EF500000}"/>
    <cellStyle name="20% - Accent1 3 2 4 2 5 2 5 3" xfId="20886" xr:uid="{00000000-0005-0000-0000-0000F0500000}"/>
    <cellStyle name="20% - Accent1 3 2 4 2 5 2 6" xfId="20887" xr:uid="{00000000-0005-0000-0000-0000F1500000}"/>
    <cellStyle name="20% - Accent1 3 2 4 2 5 2 6 2" xfId="20888" xr:uid="{00000000-0005-0000-0000-0000F2500000}"/>
    <cellStyle name="20% - Accent1 3 2 4 2 5 2 6 2 2" xfId="20889" xr:uid="{00000000-0005-0000-0000-0000F3500000}"/>
    <cellStyle name="20% - Accent1 3 2 4 2 5 2 6 3" xfId="20890" xr:uid="{00000000-0005-0000-0000-0000F4500000}"/>
    <cellStyle name="20% - Accent1 3 2 4 2 5 2 7" xfId="20891" xr:uid="{00000000-0005-0000-0000-0000F5500000}"/>
    <cellStyle name="20% - Accent1 3 2 4 2 5 2 7 2" xfId="20892" xr:uid="{00000000-0005-0000-0000-0000F6500000}"/>
    <cellStyle name="20% - Accent1 3 2 4 2 5 2 8" xfId="20893" xr:uid="{00000000-0005-0000-0000-0000F7500000}"/>
    <cellStyle name="20% - Accent1 3 2 4 2 5 2 8 2" xfId="20894" xr:uid="{00000000-0005-0000-0000-0000F8500000}"/>
    <cellStyle name="20% - Accent1 3 2 4 2 5 2 9" xfId="20895" xr:uid="{00000000-0005-0000-0000-0000F9500000}"/>
    <cellStyle name="20% - Accent1 3 2 4 2 5 3" xfId="20896" xr:uid="{00000000-0005-0000-0000-0000FA500000}"/>
    <cellStyle name="20% - Accent1 3 2 4 2 5 3 2" xfId="20897" xr:uid="{00000000-0005-0000-0000-0000FB500000}"/>
    <cellStyle name="20% - Accent1 3 2 4 2 5 3 2 2" xfId="20898" xr:uid="{00000000-0005-0000-0000-0000FC500000}"/>
    <cellStyle name="20% - Accent1 3 2 4 2 5 3 2 2 2" xfId="20899" xr:uid="{00000000-0005-0000-0000-0000FD500000}"/>
    <cellStyle name="20% - Accent1 3 2 4 2 5 3 2 2 2 2" xfId="20900" xr:uid="{00000000-0005-0000-0000-0000FE500000}"/>
    <cellStyle name="20% - Accent1 3 2 4 2 5 3 2 2 3" xfId="20901" xr:uid="{00000000-0005-0000-0000-0000FF500000}"/>
    <cellStyle name="20% - Accent1 3 2 4 2 5 3 2 3" xfId="20902" xr:uid="{00000000-0005-0000-0000-000000510000}"/>
    <cellStyle name="20% - Accent1 3 2 4 2 5 3 2 3 2" xfId="20903" xr:uid="{00000000-0005-0000-0000-000001510000}"/>
    <cellStyle name="20% - Accent1 3 2 4 2 5 3 2 4" xfId="20904" xr:uid="{00000000-0005-0000-0000-000002510000}"/>
    <cellStyle name="20% - Accent1 3 2 4 2 5 3 3" xfId="20905" xr:uid="{00000000-0005-0000-0000-000003510000}"/>
    <cellStyle name="20% - Accent1 3 2 4 2 5 3 3 2" xfId="20906" xr:uid="{00000000-0005-0000-0000-000004510000}"/>
    <cellStyle name="20% - Accent1 3 2 4 2 5 3 3 2 2" xfId="20907" xr:uid="{00000000-0005-0000-0000-000005510000}"/>
    <cellStyle name="20% - Accent1 3 2 4 2 5 3 3 2 2 2" xfId="20908" xr:uid="{00000000-0005-0000-0000-000006510000}"/>
    <cellStyle name="20% - Accent1 3 2 4 2 5 3 3 2 3" xfId="20909" xr:uid="{00000000-0005-0000-0000-000007510000}"/>
    <cellStyle name="20% - Accent1 3 2 4 2 5 3 3 3" xfId="20910" xr:uid="{00000000-0005-0000-0000-000008510000}"/>
    <cellStyle name="20% - Accent1 3 2 4 2 5 3 3 3 2" xfId="20911" xr:uid="{00000000-0005-0000-0000-000009510000}"/>
    <cellStyle name="20% - Accent1 3 2 4 2 5 3 3 4" xfId="20912" xr:uid="{00000000-0005-0000-0000-00000A510000}"/>
    <cellStyle name="20% - Accent1 3 2 4 2 5 3 4" xfId="20913" xr:uid="{00000000-0005-0000-0000-00000B510000}"/>
    <cellStyle name="20% - Accent1 3 2 4 2 5 3 4 2" xfId="20914" xr:uid="{00000000-0005-0000-0000-00000C510000}"/>
    <cellStyle name="20% - Accent1 3 2 4 2 5 3 4 2 2" xfId="20915" xr:uid="{00000000-0005-0000-0000-00000D510000}"/>
    <cellStyle name="20% - Accent1 3 2 4 2 5 3 4 2 2 2" xfId="20916" xr:uid="{00000000-0005-0000-0000-00000E510000}"/>
    <cellStyle name="20% - Accent1 3 2 4 2 5 3 4 2 3" xfId="20917" xr:uid="{00000000-0005-0000-0000-00000F510000}"/>
    <cellStyle name="20% - Accent1 3 2 4 2 5 3 4 3" xfId="20918" xr:uid="{00000000-0005-0000-0000-000010510000}"/>
    <cellStyle name="20% - Accent1 3 2 4 2 5 3 4 3 2" xfId="20919" xr:uid="{00000000-0005-0000-0000-000011510000}"/>
    <cellStyle name="20% - Accent1 3 2 4 2 5 3 4 4" xfId="20920" xr:uid="{00000000-0005-0000-0000-000012510000}"/>
    <cellStyle name="20% - Accent1 3 2 4 2 5 3 5" xfId="20921" xr:uid="{00000000-0005-0000-0000-000013510000}"/>
    <cellStyle name="20% - Accent1 3 2 4 2 5 3 5 2" xfId="20922" xr:uid="{00000000-0005-0000-0000-000014510000}"/>
    <cellStyle name="20% - Accent1 3 2 4 2 5 3 5 2 2" xfId="20923" xr:uid="{00000000-0005-0000-0000-000015510000}"/>
    <cellStyle name="20% - Accent1 3 2 4 2 5 3 5 3" xfId="20924" xr:uid="{00000000-0005-0000-0000-000016510000}"/>
    <cellStyle name="20% - Accent1 3 2 4 2 5 3 6" xfId="20925" xr:uid="{00000000-0005-0000-0000-000017510000}"/>
    <cellStyle name="20% - Accent1 3 2 4 2 5 3 6 2" xfId="20926" xr:uid="{00000000-0005-0000-0000-000018510000}"/>
    <cellStyle name="20% - Accent1 3 2 4 2 5 3 6 2 2" xfId="20927" xr:uid="{00000000-0005-0000-0000-000019510000}"/>
    <cellStyle name="20% - Accent1 3 2 4 2 5 3 6 3" xfId="20928" xr:uid="{00000000-0005-0000-0000-00001A510000}"/>
    <cellStyle name="20% - Accent1 3 2 4 2 5 3 7" xfId="20929" xr:uid="{00000000-0005-0000-0000-00001B510000}"/>
    <cellStyle name="20% - Accent1 3 2 4 2 5 3 7 2" xfId="20930" xr:uid="{00000000-0005-0000-0000-00001C510000}"/>
    <cellStyle name="20% - Accent1 3 2 4 2 5 3 8" xfId="20931" xr:uid="{00000000-0005-0000-0000-00001D510000}"/>
    <cellStyle name="20% - Accent1 3 2 4 2 5 3 8 2" xfId="20932" xr:uid="{00000000-0005-0000-0000-00001E510000}"/>
    <cellStyle name="20% - Accent1 3 2 4 2 5 3 9" xfId="20933" xr:uid="{00000000-0005-0000-0000-00001F510000}"/>
    <cellStyle name="20% - Accent1 3 2 4 2 5 4" xfId="20934" xr:uid="{00000000-0005-0000-0000-000020510000}"/>
    <cellStyle name="20% - Accent1 3 2 4 2 5 4 2" xfId="20935" xr:uid="{00000000-0005-0000-0000-000021510000}"/>
    <cellStyle name="20% - Accent1 3 2 4 2 5 4 2 2" xfId="20936" xr:uid="{00000000-0005-0000-0000-000022510000}"/>
    <cellStyle name="20% - Accent1 3 2 4 2 5 4 2 2 2" xfId="20937" xr:uid="{00000000-0005-0000-0000-000023510000}"/>
    <cellStyle name="20% - Accent1 3 2 4 2 5 4 2 3" xfId="20938" xr:uid="{00000000-0005-0000-0000-000024510000}"/>
    <cellStyle name="20% - Accent1 3 2 4 2 5 4 3" xfId="20939" xr:uid="{00000000-0005-0000-0000-000025510000}"/>
    <cellStyle name="20% - Accent1 3 2 4 2 5 4 3 2" xfId="20940" xr:uid="{00000000-0005-0000-0000-000026510000}"/>
    <cellStyle name="20% - Accent1 3 2 4 2 5 4 4" xfId="20941" xr:uid="{00000000-0005-0000-0000-000027510000}"/>
    <cellStyle name="20% - Accent1 3 2 4 2 5 5" xfId="20942" xr:uid="{00000000-0005-0000-0000-000028510000}"/>
    <cellStyle name="20% - Accent1 3 2 4 2 5 5 2" xfId="20943" xr:uid="{00000000-0005-0000-0000-000029510000}"/>
    <cellStyle name="20% - Accent1 3 2 4 2 5 5 2 2" xfId="20944" xr:uid="{00000000-0005-0000-0000-00002A510000}"/>
    <cellStyle name="20% - Accent1 3 2 4 2 5 5 2 2 2" xfId="20945" xr:uid="{00000000-0005-0000-0000-00002B510000}"/>
    <cellStyle name="20% - Accent1 3 2 4 2 5 5 2 3" xfId="20946" xr:uid="{00000000-0005-0000-0000-00002C510000}"/>
    <cellStyle name="20% - Accent1 3 2 4 2 5 5 3" xfId="20947" xr:uid="{00000000-0005-0000-0000-00002D510000}"/>
    <cellStyle name="20% - Accent1 3 2 4 2 5 5 3 2" xfId="20948" xr:uid="{00000000-0005-0000-0000-00002E510000}"/>
    <cellStyle name="20% - Accent1 3 2 4 2 5 5 4" xfId="20949" xr:uid="{00000000-0005-0000-0000-00002F510000}"/>
    <cellStyle name="20% - Accent1 3 2 4 2 5 6" xfId="20950" xr:uid="{00000000-0005-0000-0000-000030510000}"/>
    <cellStyle name="20% - Accent1 3 2 4 2 5 6 2" xfId="20951" xr:uid="{00000000-0005-0000-0000-000031510000}"/>
    <cellStyle name="20% - Accent1 3 2 4 2 5 6 2 2" xfId="20952" xr:uid="{00000000-0005-0000-0000-000032510000}"/>
    <cellStyle name="20% - Accent1 3 2 4 2 5 6 2 2 2" xfId="20953" xr:uid="{00000000-0005-0000-0000-000033510000}"/>
    <cellStyle name="20% - Accent1 3 2 4 2 5 6 2 3" xfId="20954" xr:uid="{00000000-0005-0000-0000-000034510000}"/>
    <cellStyle name="20% - Accent1 3 2 4 2 5 6 3" xfId="20955" xr:uid="{00000000-0005-0000-0000-000035510000}"/>
    <cellStyle name="20% - Accent1 3 2 4 2 5 6 3 2" xfId="20956" xr:uid="{00000000-0005-0000-0000-000036510000}"/>
    <cellStyle name="20% - Accent1 3 2 4 2 5 6 4" xfId="20957" xr:uid="{00000000-0005-0000-0000-000037510000}"/>
    <cellStyle name="20% - Accent1 3 2 4 2 5 7" xfId="20958" xr:uid="{00000000-0005-0000-0000-000038510000}"/>
    <cellStyle name="20% - Accent1 3 2 4 2 5 7 2" xfId="20959" xr:uid="{00000000-0005-0000-0000-000039510000}"/>
    <cellStyle name="20% - Accent1 3 2 4 2 5 7 2 2" xfId="20960" xr:uid="{00000000-0005-0000-0000-00003A510000}"/>
    <cellStyle name="20% - Accent1 3 2 4 2 5 7 3" xfId="20961" xr:uid="{00000000-0005-0000-0000-00003B510000}"/>
    <cellStyle name="20% - Accent1 3 2 4 2 5 8" xfId="20962" xr:uid="{00000000-0005-0000-0000-00003C510000}"/>
    <cellStyle name="20% - Accent1 3 2 4 2 5 8 2" xfId="20963" xr:uid="{00000000-0005-0000-0000-00003D510000}"/>
    <cellStyle name="20% - Accent1 3 2 4 2 5 8 2 2" xfId="20964" xr:uid="{00000000-0005-0000-0000-00003E510000}"/>
    <cellStyle name="20% - Accent1 3 2 4 2 5 8 3" xfId="20965" xr:uid="{00000000-0005-0000-0000-00003F510000}"/>
    <cellStyle name="20% - Accent1 3 2 4 2 5 9" xfId="20966" xr:uid="{00000000-0005-0000-0000-000040510000}"/>
    <cellStyle name="20% - Accent1 3 2 4 2 5 9 2" xfId="20967" xr:uid="{00000000-0005-0000-0000-000041510000}"/>
    <cellStyle name="20% - Accent1 3 2 4 2 6" xfId="20968" xr:uid="{00000000-0005-0000-0000-000042510000}"/>
    <cellStyle name="20% - Accent1 3 2 4 2 6 2" xfId="20969" xr:uid="{00000000-0005-0000-0000-000043510000}"/>
    <cellStyle name="20% - Accent1 3 2 4 2 6 2 2" xfId="20970" xr:uid="{00000000-0005-0000-0000-000044510000}"/>
    <cellStyle name="20% - Accent1 3 2 4 2 6 2 2 2" xfId="20971" xr:uid="{00000000-0005-0000-0000-000045510000}"/>
    <cellStyle name="20% - Accent1 3 2 4 2 6 2 2 2 2" xfId="20972" xr:uid="{00000000-0005-0000-0000-000046510000}"/>
    <cellStyle name="20% - Accent1 3 2 4 2 6 2 2 3" xfId="20973" xr:uid="{00000000-0005-0000-0000-000047510000}"/>
    <cellStyle name="20% - Accent1 3 2 4 2 6 2 3" xfId="20974" xr:uid="{00000000-0005-0000-0000-000048510000}"/>
    <cellStyle name="20% - Accent1 3 2 4 2 6 2 3 2" xfId="20975" xr:uid="{00000000-0005-0000-0000-000049510000}"/>
    <cellStyle name="20% - Accent1 3 2 4 2 6 2 4" xfId="20976" xr:uid="{00000000-0005-0000-0000-00004A510000}"/>
    <cellStyle name="20% - Accent1 3 2 4 2 6 3" xfId="20977" xr:uid="{00000000-0005-0000-0000-00004B510000}"/>
    <cellStyle name="20% - Accent1 3 2 4 2 6 3 2" xfId="20978" xr:uid="{00000000-0005-0000-0000-00004C510000}"/>
    <cellStyle name="20% - Accent1 3 2 4 2 6 3 2 2" xfId="20979" xr:uid="{00000000-0005-0000-0000-00004D510000}"/>
    <cellStyle name="20% - Accent1 3 2 4 2 6 3 2 2 2" xfId="20980" xr:uid="{00000000-0005-0000-0000-00004E510000}"/>
    <cellStyle name="20% - Accent1 3 2 4 2 6 3 2 3" xfId="20981" xr:uid="{00000000-0005-0000-0000-00004F510000}"/>
    <cellStyle name="20% - Accent1 3 2 4 2 6 3 3" xfId="20982" xr:uid="{00000000-0005-0000-0000-000050510000}"/>
    <cellStyle name="20% - Accent1 3 2 4 2 6 3 3 2" xfId="20983" xr:uid="{00000000-0005-0000-0000-000051510000}"/>
    <cellStyle name="20% - Accent1 3 2 4 2 6 3 4" xfId="20984" xr:uid="{00000000-0005-0000-0000-000052510000}"/>
    <cellStyle name="20% - Accent1 3 2 4 2 6 4" xfId="20985" xr:uid="{00000000-0005-0000-0000-000053510000}"/>
    <cellStyle name="20% - Accent1 3 2 4 2 6 4 2" xfId="20986" xr:uid="{00000000-0005-0000-0000-000054510000}"/>
    <cellStyle name="20% - Accent1 3 2 4 2 6 4 2 2" xfId="20987" xr:uid="{00000000-0005-0000-0000-000055510000}"/>
    <cellStyle name="20% - Accent1 3 2 4 2 6 4 2 2 2" xfId="20988" xr:uid="{00000000-0005-0000-0000-000056510000}"/>
    <cellStyle name="20% - Accent1 3 2 4 2 6 4 2 3" xfId="20989" xr:uid="{00000000-0005-0000-0000-000057510000}"/>
    <cellStyle name="20% - Accent1 3 2 4 2 6 4 3" xfId="20990" xr:uid="{00000000-0005-0000-0000-000058510000}"/>
    <cellStyle name="20% - Accent1 3 2 4 2 6 4 3 2" xfId="20991" xr:uid="{00000000-0005-0000-0000-000059510000}"/>
    <cellStyle name="20% - Accent1 3 2 4 2 6 4 4" xfId="20992" xr:uid="{00000000-0005-0000-0000-00005A510000}"/>
    <cellStyle name="20% - Accent1 3 2 4 2 6 5" xfId="20993" xr:uid="{00000000-0005-0000-0000-00005B510000}"/>
    <cellStyle name="20% - Accent1 3 2 4 2 6 5 2" xfId="20994" xr:uid="{00000000-0005-0000-0000-00005C510000}"/>
    <cellStyle name="20% - Accent1 3 2 4 2 6 5 2 2" xfId="20995" xr:uid="{00000000-0005-0000-0000-00005D510000}"/>
    <cellStyle name="20% - Accent1 3 2 4 2 6 5 3" xfId="20996" xr:uid="{00000000-0005-0000-0000-00005E510000}"/>
    <cellStyle name="20% - Accent1 3 2 4 2 6 6" xfId="20997" xr:uid="{00000000-0005-0000-0000-00005F510000}"/>
    <cellStyle name="20% - Accent1 3 2 4 2 6 6 2" xfId="20998" xr:uid="{00000000-0005-0000-0000-000060510000}"/>
    <cellStyle name="20% - Accent1 3 2 4 2 6 6 2 2" xfId="20999" xr:uid="{00000000-0005-0000-0000-000061510000}"/>
    <cellStyle name="20% - Accent1 3 2 4 2 6 6 3" xfId="21000" xr:uid="{00000000-0005-0000-0000-000062510000}"/>
    <cellStyle name="20% - Accent1 3 2 4 2 6 7" xfId="21001" xr:uid="{00000000-0005-0000-0000-000063510000}"/>
    <cellStyle name="20% - Accent1 3 2 4 2 6 7 2" xfId="21002" xr:uid="{00000000-0005-0000-0000-000064510000}"/>
    <cellStyle name="20% - Accent1 3 2 4 2 6 8" xfId="21003" xr:uid="{00000000-0005-0000-0000-000065510000}"/>
    <cellStyle name="20% - Accent1 3 2 4 2 6 8 2" xfId="21004" xr:uid="{00000000-0005-0000-0000-000066510000}"/>
    <cellStyle name="20% - Accent1 3 2 4 2 6 9" xfId="21005" xr:uid="{00000000-0005-0000-0000-000067510000}"/>
    <cellStyle name="20% - Accent1 3 2 4 2 7" xfId="21006" xr:uid="{00000000-0005-0000-0000-000068510000}"/>
    <cellStyle name="20% - Accent1 3 2 4 2 7 2" xfId="21007" xr:uid="{00000000-0005-0000-0000-000069510000}"/>
    <cellStyle name="20% - Accent1 3 2 4 2 7 2 2" xfId="21008" xr:uid="{00000000-0005-0000-0000-00006A510000}"/>
    <cellStyle name="20% - Accent1 3 2 4 2 7 2 2 2" xfId="21009" xr:uid="{00000000-0005-0000-0000-00006B510000}"/>
    <cellStyle name="20% - Accent1 3 2 4 2 7 2 2 2 2" xfId="21010" xr:uid="{00000000-0005-0000-0000-00006C510000}"/>
    <cellStyle name="20% - Accent1 3 2 4 2 7 2 2 3" xfId="21011" xr:uid="{00000000-0005-0000-0000-00006D510000}"/>
    <cellStyle name="20% - Accent1 3 2 4 2 7 2 3" xfId="21012" xr:uid="{00000000-0005-0000-0000-00006E510000}"/>
    <cellStyle name="20% - Accent1 3 2 4 2 7 2 3 2" xfId="21013" xr:uid="{00000000-0005-0000-0000-00006F510000}"/>
    <cellStyle name="20% - Accent1 3 2 4 2 7 2 4" xfId="21014" xr:uid="{00000000-0005-0000-0000-000070510000}"/>
    <cellStyle name="20% - Accent1 3 2 4 2 7 3" xfId="21015" xr:uid="{00000000-0005-0000-0000-000071510000}"/>
    <cellStyle name="20% - Accent1 3 2 4 2 7 3 2" xfId="21016" xr:uid="{00000000-0005-0000-0000-000072510000}"/>
    <cellStyle name="20% - Accent1 3 2 4 2 7 3 2 2" xfId="21017" xr:uid="{00000000-0005-0000-0000-000073510000}"/>
    <cellStyle name="20% - Accent1 3 2 4 2 7 3 2 2 2" xfId="21018" xr:uid="{00000000-0005-0000-0000-000074510000}"/>
    <cellStyle name="20% - Accent1 3 2 4 2 7 3 2 3" xfId="21019" xr:uid="{00000000-0005-0000-0000-000075510000}"/>
    <cellStyle name="20% - Accent1 3 2 4 2 7 3 3" xfId="21020" xr:uid="{00000000-0005-0000-0000-000076510000}"/>
    <cellStyle name="20% - Accent1 3 2 4 2 7 3 3 2" xfId="21021" xr:uid="{00000000-0005-0000-0000-000077510000}"/>
    <cellStyle name="20% - Accent1 3 2 4 2 7 3 4" xfId="21022" xr:uid="{00000000-0005-0000-0000-000078510000}"/>
    <cellStyle name="20% - Accent1 3 2 4 2 7 4" xfId="21023" xr:uid="{00000000-0005-0000-0000-000079510000}"/>
    <cellStyle name="20% - Accent1 3 2 4 2 7 4 2" xfId="21024" xr:uid="{00000000-0005-0000-0000-00007A510000}"/>
    <cellStyle name="20% - Accent1 3 2 4 2 7 4 2 2" xfId="21025" xr:uid="{00000000-0005-0000-0000-00007B510000}"/>
    <cellStyle name="20% - Accent1 3 2 4 2 7 4 2 2 2" xfId="21026" xr:uid="{00000000-0005-0000-0000-00007C510000}"/>
    <cellStyle name="20% - Accent1 3 2 4 2 7 4 2 3" xfId="21027" xr:uid="{00000000-0005-0000-0000-00007D510000}"/>
    <cellStyle name="20% - Accent1 3 2 4 2 7 4 3" xfId="21028" xr:uid="{00000000-0005-0000-0000-00007E510000}"/>
    <cellStyle name="20% - Accent1 3 2 4 2 7 4 3 2" xfId="21029" xr:uid="{00000000-0005-0000-0000-00007F510000}"/>
    <cellStyle name="20% - Accent1 3 2 4 2 7 4 4" xfId="21030" xr:uid="{00000000-0005-0000-0000-000080510000}"/>
    <cellStyle name="20% - Accent1 3 2 4 2 7 5" xfId="21031" xr:uid="{00000000-0005-0000-0000-000081510000}"/>
    <cellStyle name="20% - Accent1 3 2 4 2 7 5 2" xfId="21032" xr:uid="{00000000-0005-0000-0000-000082510000}"/>
    <cellStyle name="20% - Accent1 3 2 4 2 7 5 2 2" xfId="21033" xr:uid="{00000000-0005-0000-0000-000083510000}"/>
    <cellStyle name="20% - Accent1 3 2 4 2 7 5 3" xfId="21034" xr:uid="{00000000-0005-0000-0000-000084510000}"/>
    <cellStyle name="20% - Accent1 3 2 4 2 7 6" xfId="21035" xr:uid="{00000000-0005-0000-0000-000085510000}"/>
    <cellStyle name="20% - Accent1 3 2 4 2 7 6 2" xfId="21036" xr:uid="{00000000-0005-0000-0000-000086510000}"/>
    <cellStyle name="20% - Accent1 3 2 4 2 7 6 2 2" xfId="21037" xr:uid="{00000000-0005-0000-0000-000087510000}"/>
    <cellStyle name="20% - Accent1 3 2 4 2 7 6 3" xfId="21038" xr:uid="{00000000-0005-0000-0000-000088510000}"/>
    <cellStyle name="20% - Accent1 3 2 4 2 7 7" xfId="21039" xr:uid="{00000000-0005-0000-0000-000089510000}"/>
    <cellStyle name="20% - Accent1 3 2 4 2 7 7 2" xfId="21040" xr:uid="{00000000-0005-0000-0000-00008A510000}"/>
    <cellStyle name="20% - Accent1 3 2 4 2 7 8" xfId="21041" xr:uid="{00000000-0005-0000-0000-00008B510000}"/>
    <cellStyle name="20% - Accent1 3 2 4 2 7 8 2" xfId="21042" xr:uid="{00000000-0005-0000-0000-00008C510000}"/>
    <cellStyle name="20% - Accent1 3 2 4 2 7 9" xfId="21043" xr:uid="{00000000-0005-0000-0000-00008D510000}"/>
    <cellStyle name="20% - Accent1 3 2 4 2 8" xfId="21044" xr:uid="{00000000-0005-0000-0000-00008E510000}"/>
    <cellStyle name="20% - Accent1 3 2 4 2 8 2" xfId="21045" xr:uid="{00000000-0005-0000-0000-00008F510000}"/>
    <cellStyle name="20% - Accent1 3 2 4 2 8 2 2" xfId="21046" xr:uid="{00000000-0005-0000-0000-000090510000}"/>
    <cellStyle name="20% - Accent1 3 2 4 2 8 2 2 2" xfId="21047" xr:uid="{00000000-0005-0000-0000-000091510000}"/>
    <cellStyle name="20% - Accent1 3 2 4 2 8 2 3" xfId="21048" xr:uid="{00000000-0005-0000-0000-000092510000}"/>
    <cellStyle name="20% - Accent1 3 2 4 2 8 3" xfId="21049" xr:uid="{00000000-0005-0000-0000-000093510000}"/>
    <cellStyle name="20% - Accent1 3 2 4 2 8 3 2" xfId="21050" xr:uid="{00000000-0005-0000-0000-000094510000}"/>
    <cellStyle name="20% - Accent1 3 2 4 2 8 4" xfId="21051" xr:uid="{00000000-0005-0000-0000-000095510000}"/>
    <cellStyle name="20% - Accent1 3 2 4 2 9" xfId="21052" xr:uid="{00000000-0005-0000-0000-000096510000}"/>
    <cellStyle name="20% - Accent1 3 2 4 2 9 2" xfId="21053" xr:uid="{00000000-0005-0000-0000-000097510000}"/>
    <cellStyle name="20% - Accent1 3 2 4 2 9 2 2" xfId="21054" xr:uid="{00000000-0005-0000-0000-000098510000}"/>
    <cellStyle name="20% - Accent1 3 2 4 2 9 2 2 2" xfId="21055" xr:uid="{00000000-0005-0000-0000-000099510000}"/>
    <cellStyle name="20% - Accent1 3 2 4 2 9 2 3" xfId="21056" xr:uid="{00000000-0005-0000-0000-00009A510000}"/>
    <cellStyle name="20% - Accent1 3 2 4 2 9 3" xfId="21057" xr:uid="{00000000-0005-0000-0000-00009B510000}"/>
    <cellStyle name="20% - Accent1 3 2 4 2 9 3 2" xfId="21058" xr:uid="{00000000-0005-0000-0000-00009C510000}"/>
    <cellStyle name="20% - Accent1 3 2 4 2 9 4" xfId="21059" xr:uid="{00000000-0005-0000-0000-00009D510000}"/>
    <cellStyle name="20% - Accent1 3 2 4 3" xfId="21060" xr:uid="{00000000-0005-0000-0000-00009E510000}"/>
    <cellStyle name="20% - Accent1 3 2 4 3 10" xfId="21061" xr:uid="{00000000-0005-0000-0000-00009F510000}"/>
    <cellStyle name="20% - Accent1 3 2 4 3 10 2" xfId="21062" xr:uid="{00000000-0005-0000-0000-0000A0510000}"/>
    <cellStyle name="20% - Accent1 3 2 4 3 10 2 2" xfId="21063" xr:uid="{00000000-0005-0000-0000-0000A1510000}"/>
    <cellStyle name="20% - Accent1 3 2 4 3 10 3" xfId="21064" xr:uid="{00000000-0005-0000-0000-0000A2510000}"/>
    <cellStyle name="20% - Accent1 3 2 4 3 11" xfId="21065" xr:uid="{00000000-0005-0000-0000-0000A3510000}"/>
    <cellStyle name="20% - Accent1 3 2 4 3 11 2" xfId="21066" xr:uid="{00000000-0005-0000-0000-0000A4510000}"/>
    <cellStyle name="20% - Accent1 3 2 4 3 11 2 2" xfId="21067" xr:uid="{00000000-0005-0000-0000-0000A5510000}"/>
    <cellStyle name="20% - Accent1 3 2 4 3 11 3" xfId="21068" xr:uid="{00000000-0005-0000-0000-0000A6510000}"/>
    <cellStyle name="20% - Accent1 3 2 4 3 12" xfId="21069" xr:uid="{00000000-0005-0000-0000-0000A7510000}"/>
    <cellStyle name="20% - Accent1 3 2 4 3 12 2" xfId="21070" xr:uid="{00000000-0005-0000-0000-0000A8510000}"/>
    <cellStyle name="20% - Accent1 3 2 4 3 13" xfId="21071" xr:uid="{00000000-0005-0000-0000-0000A9510000}"/>
    <cellStyle name="20% - Accent1 3 2 4 3 13 2" xfId="21072" xr:uid="{00000000-0005-0000-0000-0000AA510000}"/>
    <cellStyle name="20% - Accent1 3 2 4 3 14" xfId="21073" xr:uid="{00000000-0005-0000-0000-0000AB510000}"/>
    <cellStyle name="20% - Accent1 3 2 4 3 2" xfId="21074" xr:uid="{00000000-0005-0000-0000-0000AC510000}"/>
    <cellStyle name="20% - Accent1 3 2 4 3 2 10" xfId="21075" xr:uid="{00000000-0005-0000-0000-0000AD510000}"/>
    <cellStyle name="20% - Accent1 3 2 4 3 2 10 2" xfId="21076" xr:uid="{00000000-0005-0000-0000-0000AE510000}"/>
    <cellStyle name="20% - Accent1 3 2 4 3 2 11" xfId="21077" xr:uid="{00000000-0005-0000-0000-0000AF510000}"/>
    <cellStyle name="20% - Accent1 3 2 4 3 2 2" xfId="21078" xr:uid="{00000000-0005-0000-0000-0000B0510000}"/>
    <cellStyle name="20% - Accent1 3 2 4 3 2 2 2" xfId="21079" xr:uid="{00000000-0005-0000-0000-0000B1510000}"/>
    <cellStyle name="20% - Accent1 3 2 4 3 2 2 2 2" xfId="21080" xr:uid="{00000000-0005-0000-0000-0000B2510000}"/>
    <cellStyle name="20% - Accent1 3 2 4 3 2 2 2 2 2" xfId="21081" xr:uid="{00000000-0005-0000-0000-0000B3510000}"/>
    <cellStyle name="20% - Accent1 3 2 4 3 2 2 2 2 2 2" xfId="21082" xr:uid="{00000000-0005-0000-0000-0000B4510000}"/>
    <cellStyle name="20% - Accent1 3 2 4 3 2 2 2 2 3" xfId="21083" xr:uid="{00000000-0005-0000-0000-0000B5510000}"/>
    <cellStyle name="20% - Accent1 3 2 4 3 2 2 2 3" xfId="21084" xr:uid="{00000000-0005-0000-0000-0000B6510000}"/>
    <cellStyle name="20% - Accent1 3 2 4 3 2 2 2 3 2" xfId="21085" xr:uid="{00000000-0005-0000-0000-0000B7510000}"/>
    <cellStyle name="20% - Accent1 3 2 4 3 2 2 2 4" xfId="21086" xr:uid="{00000000-0005-0000-0000-0000B8510000}"/>
    <cellStyle name="20% - Accent1 3 2 4 3 2 2 3" xfId="21087" xr:uid="{00000000-0005-0000-0000-0000B9510000}"/>
    <cellStyle name="20% - Accent1 3 2 4 3 2 2 3 2" xfId="21088" xr:uid="{00000000-0005-0000-0000-0000BA510000}"/>
    <cellStyle name="20% - Accent1 3 2 4 3 2 2 3 2 2" xfId="21089" xr:uid="{00000000-0005-0000-0000-0000BB510000}"/>
    <cellStyle name="20% - Accent1 3 2 4 3 2 2 3 2 2 2" xfId="21090" xr:uid="{00000000-0005-0000-0000-0000BC510000}"/>
    <cellStyle name="20% - Accent1 3 2 4 3 2 2 3 2 3" xfId="21091" xr:uid="{00000000-0005-0000-0000-0000BD510000}"/>
    <cellStyle name="20% - Accent1 3 2 4 3 2 2 3 3" xfId="21092" xr:uid="{00000000-0005-0000-0000-0000BE510000}"/>
    <cellStyle name="20% - Accent1 3 2 4 3 2 2 3 3 2" xfId="21093" xr:uid="{00000000-0005-0000-0000-0000BF510000}"/>
    <cellStyle name="20% - Accent1 3 2 4 3 2 2 3 4" xfId="21094" xr:uid="{00000000-0005-0000-0000-0000C0510000}"/>
    <cellStyle name="20% - Accent1 3 2 4 3 2 2 4" xfId="21095" xr:uid="{00000000-0005-0000-0000-0000C1510000}"/>
    <cellStyle name="20% - Accent1 3 2 4 3 2 2 4 2" xfId="21096" xr:uid="{00000000-0005-0000-0000-0000C2510000}"/>
    <cellStyle name="20% - Accent1 3 2 4 3 2 2 4 2 2" xfId="21097" xr:uid="{00000000-0005-0000-0000-0000C3510000}"/>
    <cellStyle name="20% - Accent1 3 2 4 3 2 2 4 2 2 2" xfId="21098" xr:uid="{00000000-0005-0000-0000-0000C4510000}"/>
    <cellStyle name="20% - Accent1 3 2 4 3 2 2 4 2 3" xfId="21099" xr:uid="{00000000-0005-0000-0000-0000C5510000}"/>
    <cellStyle name="20% - Accent1 3 2 4 3 2 2 4 3" xfId="21100" xr:uid="{00000000-0005-0000-0000-0000C6510000}"/>
    <cellStyle name="20% - Accent1 3 2 4 3 2 2 4 3 2" xfId="21101" xr:uid="{00000000-0005-0000-0000-0000C7510000}"/>
    <cellStyle name="20% - Accent1 3 2 4 3 2 2 4 4" xfId="21102" xr:uid="{00000000-0005-0000-0000-0000C8510000}"/>
    <cellStyle name="20% - Accent1 3 2 4 3 2 2 5" xfId="21103" xr:uid="{00000000-0005-0000-0000-0000C9510000}"/>
    <cellStyle name="20% - Accent1 3 2 4 3 2 2 5 2" xfId="21104" xr:uid="{00000000-0005-0000-0000-0000CA510000}"/>
    <cellStyle name="20% - Accent1 3 2 4 3 2 2 5 2 2" xfId="21105" xr:uid="{00000000-0005-0000-0000-0000CB510000}"/>
    <cellStyle name="20% - Accent1 3 2 4 3 2 2 5 3" xfId="21106" xr:uid="{00000000-0005-0000-0000-0000CC510000}"/>
    <cellStyle name="20% - Accent1 3 2 4 3 2 2 6" xfId="21107" xr:uid="{00000000-0005-0000-0000-0000CD510000}"/>
    <cellStyle name="20% - Accent1 3 2 4 3 2 2 6 2" xfId="21108" xr:uid="{00000000-0005-0000-0000-0000CE510000}"/>
    <cellStyle name="20% - Accent1 3 2 4 3 2 2 6 2 2" xfId="21109" xr:uid="{00000000-0005-0000-0000-0000CF510000}"/>
    <cellStyle name="20% - Accent1 3 2 4 3 2 2 6 3" xfId="21110" xr:uid="{00000000-0005-0000-0000-0000D0510000}"/>
    <cellStyle name="20% - Accent1 3 2 4 3 2 2 7" xfId="21111" xr:uid="{00000000-0005-0000-0000-0000D1510000}"/>
    <cellStyle name="20% - Accent1 3 2 4 3 2 2 7 2" xfId="21112" xr:uid="{00000000-0005-0000-0000-0000D2510000}"/>
    <cellStyle name="20% - Accent1 3 2 4 3 2 2 8" xfId="21113" xr:uid="{00000000-0005-0000-0000-0000D3510000}"/>
    <cellStyle name="20% - Accent1 3 2 4 3 2 2 8 2" xfId="21114" xr:uid="{00000000-0005-0000-0000-0000D4510000}"/>
    <cellStyle name="20% - Accent1 3 2 4 3 2 2 9" xfId="21115" xr:uid="{00000000-0005-0000-0000-0000D5510000}"/>
    <cellStyle name="20% - Accent1 3 2 4 3 2 3" xfId="21116" xr:uid="{00000000-0005-0000-0000-0000D6510000}"/>
    <cellStyle name="20% - Accent1 3 2 4 3 2 3 2" xfId="21117" xr:uid="{00000000-0005-0000-0000-0000D7510000}"/>
    <cellStyle name="20% - Accent1 3 2 4 3 2 3 2 2" xfId="21118" xr:uid="{00000000-0005-0000-0000-0000D8510000}"/>
    <cellStyle name="20% - Accent1 3 2 4 3 2 3 2 2 2" xfId="21119" xr:uid="{00000000-0005-0000-0000-0000D9510000}"/>
    <cellStyle name="20% - Accent1 3 2 4 3 2 3 2 2 2 2" xfId="21120" xr:uid="{00000000-0005-0000-0000-0000DA510000}"/>
    <cellStyle name="20% - Accent1 3 2 4 3 2 3 2 2 3" xfId="21121" xr:uid="{00000000-0005-0000-0000-0000DB510000}"/>
    <cellStyle name="20% - Accent1 3 2 4 3 2 3 2 3" xfId="21122" xr:uid="{00000000-0005-0000-0000-0000DC510000}"/>
    <cellStyle name="20% - Accent1 3 2 4 3 2 3 2 3 2" xfId="21123" xr:uid="{00000000-0005-0000-0000-0000DD510000}"/>
    <cellStyle name="20% - Accent1 3 2 4 3 2 3 2 4" xfId="21124" xr:uid="{00000000-0005-0000-0000-0000DE510000}"/>
    <cellStyle name="20% - Accent1 3 2 4 3 2 3 3" xfId="21125" xr:uid="{00000000-0005-0000-0000-0000DF510000}"/>
    <cellStyle name="20% - Accent1 3 2 4 3 2 3 3 2" xfId="21126" xr:uid="{00000000-0005-0000-0000-0000E0510000}"/>
    <cellStyle name="20% - Accent1 3 2 4 3 2 3 3 2 2" xfId="21127" xr:uid="{00000000-0005-0000-0000-0000E1510000}"/>
    <cellStyle name="20% - Accent1 3 2 4 3 2 3 3 2 2 2" xfId="21128" xr:uid="{00000000-0005-0000-0000-0000E2510000}"/>
    <cellStyle name="20% - Accent1 3 2 4 3 2 3 3 2 3" xfId="21129" xr:uid="{00000000-0005-0000-0000-0000E3510000}"/>
    <cellStyle name="20% - Accent1 3 2 4 3 2 3 3 3" xfId="21130" xr:uid="{00000000-0005-0000-0000-0000E4510000}"/>
    <cellStyle name="20% - Accent1 3 2 4 3 2 3 3 3 2" xfId="21131" xr:uid="{00000000-0005-0000-0000-0000E5510000}"/>
    <cellStyle name="20% - Accent1 3 2 4 3 2 3 3 4" xfId="21132" xr:uid="{00000000-0005-0000-0000-0000E6510000}"/>
    <cellStyle name="20% - Accent1 3 2 4 3 2 3 4" xfId="21133" xr:uid="{00000000-0005-0000-0000-0000E7510000}"/>
    <cellStyle name="20% - Accent1 3 2 4 3 2 3 4 2" xfId="21134" xr:uid="{00000000-0005-0000-0000-0000E8510000}"/>
    <cellStyle name="20% - Accent1 3 2 4 3 2 3 4 2 2" xfId="21135" xr:uid="{00000000-0005-0000-0000-0000E9510000}"/>
    <cellStyle name="20% - Accent1 3 2 4 3 2 3 4 2 2 2" xfId="21136" xr:uid="{00000000-0005-0000-0000-0000EA510000}"/>
    <cellStyle name="20% - Accent1 3 2 4 3 2 3 4 2 3" xfId="21137" xr:uid="{00000000-0005-0000-0000-0000EB510000}"/>
    <cellStyle name="20% - Accent1 3 2 4 3 2 3 4 3" xfId="21138" xr:uid="{00000000-0005-0000-0000-0000EC510000}"/>
    <cellStyle name="20% - Accent1 3 2 4 3 2 3 4 3 2" xfId="21139" xr:uid="{00000000-0005-0000-0000-0000ED510000}"/>
    <cellStyle name="20% - Accent1 3 2 4 3 2 3 4 4" xfId="21140" xr:uid="{00000000-0005-0000-0000-0000EE510000}"/>
    <cellStyle name="20% - Accent1 3 2 4 3 2 3 5" xfId="21141" xr:uid="{00000000-0005-0000-0000-0000EF510000}"/>
    <cellStyle name="20% - Accent1 3 2 4 3 2 3 5 2" xfId="21142" xr:uid="{00000000-0005-0000-0000-0000F0510000}"/>
    <cellStyle name="20% - Accent1 3 2 4 3 2 3 5 2 2" xfId="21143" xr:uid="{00000000-0005-0000-0000-0000F1510000}"/>
    <cellStyle name="20% - Accent1 3 2 4 3 2 3 5 3" xfId="21144" xr:uid="{00000000-0005-0000-0000-0000F2510000}"/>
    <cellStyle name="20% - Accent1 3 2 4 3 2 3 6" xfId="21145" xr:uid="{00000000-0005-0000-0000-0000F3510000}"/>
    <cellStyle name="20% - Accent1 3 2 4 3 2 3 6 2" xfId="21146" xr:uid="{00000000-0005-0000-0000-0000F4510000}"/>
    <cellStyle name="20% - Accent1 3 2 4 3 2 3 6 2 2" xfId="21147" xr:uid="{00000000-0005-0000-0000-0000F5510000}"/>
    <cellStyle name="20% - Accent1 3 2 4 3 2 3 6 3" xfId="21148" xr:uid="{00000000-0005-0000-0000-0000F6510000}"/>
    <cellStyle name="20% - Accent1 3 2 4 3 2 3 7" xfId="21149" xr:uid="{00000000-0005-0000-0000-0000F7510000}"/>
    <cellStyle name="20% - Accent1 3 2 4 3 2 3 7 2" xfId="21150" xr:uid="{00000000-0005-0000-0000-0000F8510000}"/>
    <cellStyle name="20% - Accent1 3 2 4 3 2 3 8" xfId="21151" xr:uid="{00000000-0005-0000-0000-0000F9510000}"/>
    <cellStyle name="20% - Accent1 3 2 4 3 2 3 8 2" xfId="21152" xr:uid="{00000000-0005-0000-0000-0000FA510000}"/>
    <cellStyle name="20% - Accent1 3 2 4 3 2 3 9" xfId="21153" xr:uid="{00000000-0005-0000-0000-0000FB510000}"/>
    <cellStyle name="20% - Accent1 3 2 4 3 2 4" xfId="21154" xr:uid="{00000000-0005-0000-0000-0000FC510000}"/>
    <cellStyle name="20% - Accent1 3 2 4 3 2 4 2" xfId="21155" xr:uid="{00000000-0005-0000-0000-0000FD510000}"/>
    <cellStyle name="20% - Accent1 3 2 4 3 2 4 2 2" xfId="21156" xr:uid="{00000000-0005-0000-0000-0000FE510000}"/>
    <cellStyle name="20% - Accent1 3 2 4 3 2 4 2 2 2" xfId="21157" xr:uid="{00000000-0005-0000-0000-0000FF510000}"/>
    <cellStyle name="20% - Accent1 3 2 4 3 2 4 2 3" xfId="21158" xr:uid="{00000000-0005-0000-0000-000000520000}"/>
    <cellStyle name="20% - Accent1 3 2 4 3 2 4 3" xfId="21159" xr:uid="{00000000-0005-0000-0000-000001520000}"/>
    <cellStyle name="20% - Accent1 3 2 4 3 2 4 3 2" xfId="21160" xr:uid="{00000000-0005-0000-0000-000002520000}"/>
    <cellStyle name="20% - Accent1 3 2 4 3 2 4 4" xfId="21161" xr:uid="{00000000-0005-0000-0000-000003520000}"/>
    <cellStyle name="20% - Accent1 3 2 4 3 2 5" xfId="21162" xr:uid="{00000000-0005-0000-0000-000004520000}"/>
    <cellStyle name="20% - Accent1 3 2 4 3 2 5 2" xfId="21163" xr:uid="{00000000-0005-0000-0000-000005520000}"/>
    <cellStyle name="20% - Accent1 3 2 4 3 2 5 2 2" xfId="21164" xr:uid="{00000000-0005-0000-0000-000006520000}"/>
    <cellStyle name="20% - Accent1 3 2 4 3 2 5 2 2 2" xfId="21165" xr:uid="{00000000-0005-0000-0000-000007520000}"/>
    <cellStyle name="20% - Accent1 3 2 4 3 2 5 2 3" xfId="21166" xr:uid="{00000000-0005-0000-0000-000008520000}"/>
    <cellStyle name="20% - Accent1 3 2 4 3 2 5 3" xfId="21167" xr:uid="{00000000-0005-0000-0000-000009520000}"/>
    <cellStyle name="20% - Accent1 3 2 4 3 2 5 3 2" xfId="21168" xr:uid="{00000000-0005-0000-0000-00000A520000}"/>
    <cellStyle name="20% - Accent1 3 2 4 3 2 5 4" xfId="21169" xr:uid="{00000000-0005-0000-0000-00000B520000}"/>
    <cellStyle name="20% - Accent1 3 2 4 3 2 6" xfId="21170" xr:uid="{00000000-0005-0000-0000-00000C520000}"/>
    <cellStyle name="20% - Accent1 3 2 4 3 2 6 2" xfId="21171" xr:uid="{00000000-0005-0000-0000-00000D520000}"/>
    <cellStyle name="20% - Accent1 3 2 4 3 2 6 2 2" xfId="21172" xr:uid="{00000000-0005-0000-0000-00000E520000}"/>
    <cellStyle name="20% - Accent1 3 2 4 3 2 6 2 2 2" xfId="21173" xr:uid="{00000000-0005-0000-0000-00000F520000}"/>
    <cellStyle name="20% - Accent1 3 2 4 3 2 6 2 3" xfId="21174" xr:uid="{00000000-0005-0000-0000-000010520000}"/>
    <cellStyle name="20% - Accent1 3 2 4 3 2 6 3" xfId="21175" xr:uid="{00000000-0005-0000-0000-000011520000}"/>
    <cellStyle name="20% - Accent1 3 2 4 3 2 6 3 2" xfId="21176" xr:uid="{00000000-0005-0000-0000-000012520000}"/>
    <cellStyle name="20% - Accent1 3 2 4 3 2 6 4" xfId="21177" xr:uid="{00000000-0005-0000-0000-000013520000}"/>
    <cellStyle name="20% - Accent1 3 2 4 3 2 7" xfId="21178" xr:uid="{00000000-0005-0000-0000-000014520000}"/>
    <cellStyle name="20% - Accent1 3 2 4 3 2 7 2" xfId="21179" xr:uid="{00000000-0005-0000-0000-000015520000}"/>
    <cellStyle name="20% - Accent1 3 2 4 3 2 7 2 2" xfId="21180" xr:uid="{00000000-0005-0000-0000-000016520000}"/>
    <cellStyle name="20% - Accent1 3 2 4 3 2 7 3" xfId="21181" xr:uid="{00000000-0005-0000-0000-000017520000}"/>
    <cellStyle name="20% - Accent1 3 2 4 3 2 8" xfId="21182" xr:uid="{00000000-0005-0000-0000-000018520000}"/>
    <cellStyle name="20% - Accent1 3 2 4 3 2 8 2" xfId="21183" xr:uid="{00000000-0005-0000-0000-000019520000}"/>
    <cellStyle name="20% - Accent1 3 2 4 3 2 8 2 2" xfId="21184" xr:uid="{00000000-0005-0000-0000-00001A520000}"/>
    <cellStyle name="20% - Accent1 3 2 4 3 2 8 3" xfId="21185" xr:uid="{00000000-0005-0000-0000-00001B520000}"/>
    <cellStyle name="20% - Accent1 3 2 4 3 2 9" xfId="21186" xr:uid="{00000000-0005-0000-0000-00001C520000}"/>
    <cellStyle name="20% - Accent1 3 2 4 3 2 9 2" xfId="21187" xr:uid="{00000000-0005-0000-0000-00001D520000}"/>
    <cellStyle name="20% - Accent1 3 2 4 3 3" xfId="21188" xr:uid="{00000000-0005-0000-0000-00001E520000}"/>
    <cellStyle name="20% - Accent1 3 2 4 3 3 10" xfId="21189" xr:uid="{00000000-0005-0000-0000-00001F520000}"/>
    <cellStyle name="20% - Accent1 3 2 4 3 3 10 2" xfId="21190" xr:uid="{00000000-0005-0000-0000-000020520000}"/>
    <cellStyle name="20% - Accent1 3 2 4 3 3 11" xfId="21191" xr:uid="{00000000-0005-0000-0000-000021520000}"/>
    <cellStyle name="20% - Accent1 3 2 4 3 3 2" xfId="21192" xr:uid="{00000000-0005-0000-0000-000022520000}"/>
    <cellStyle name="20% - Accent1 3 2 4 3 3 2 2" xfId="21193" xr:uid="{00000000-0005-0000-0000-000023520000}"/>
    <cellStyle name="20% - Accent1 3 2 4 3 3 2 2 2" xfId="21194" xr:uid="{00000000-0005-0000-0000-000024520000}"/>
    <cellStyle name="20% - Accent1 3 2 4 3 3 2 2 2 2" xfId="21195" xr:uid="{00000000-0005-0000-0000-000025520000}"/>
    <cellStyle name="20% - Accent1 3 2 4 3 3 2 2 2 2 2" xfId="21196" xr:uid="{00000000-0005-0000-0000-000026520000}"/>
    <cellStyle name="20% - Accent1 3 2 4 3 3 2 2 2 3" xfId="21197" xr:uid="{00000000-0005-0000-0000-000027520000}"/>
    <cellStyle name="20% - Accent1 3 2 4 3 3 2 2 3" xfId="21198" xr:uid="{00000000-0005-0000-0000-000028520000}"/>
    <cellStyle name="20% - Accent1 3 2 4 3 3 2 2 3 2" xfId="21199" xr:uid="{00000000-0005-0000-0000-000029520000}"/>
    <cellStyle name="20% - Accent1 3 2 4 3 3 2 2 4" xfId="21200" xr:uid="{00000000-0005-0000-0000-00002A520000}"/>
    <cellStyle name="20% - Accent1 3 2 4 3 3 2 3" xfId="21201" xr:uid="{00000000-0005-0000-0000-00002B520000}"/>
    <cellStyle name="20% - Accent1 3 2 4 3 3 2 3 2" xfId="21202" xr:uid="{00000000-0005-0000-0000-00002C520000}"/>
    <cellStyle name="20% - Accent1 3 2 4 3 3 2 3 2 2" xfId="21203" xr:uid="{00000000-0005-0000-0000-00002D520000}"/>
    <cellStyle name="20% - Accent1 3 2 4 3 3 2 3 2 2 2" xfId="21204" xr:uid="{00000000-0005-0000-0000-00002E520000}"/>
    <cellStyle name="20% - Accent1 3 2 4 3 3 2 3 2 3" xfId="21205" xr:uid="{00000000-0005-0000-0000-00002F520000}"/>
    <cellStyle name="20% - Accent1 3 2 4 3 3 2 3 3" xfId="21206" xr:uid="{00000000-0005-0000-0000-000030520000}"/>
    <cellStyle name="20% - Accent1 3 2 4 3 3 2 3 3 2" xfId="21207" xr:uid="{00000000-0005-0000-0000-000031520000}"/>
    <cellStyle name="20% - Accent1 3 2 4 3 3 2 3 4" xfId="21208" xr:uid="{00000000-0005-0000-0000-000032520000}"/>
    <cellStyle name="20% - Accent1 3 2 4 3 3 2 4" xfId="21209" xr:uid="{00000000-0005-0000-0000-000033520000}"/>
    <cellStyle name="20% - Accent1 3 2 4 3 3 2 4 2" xfId="21210" xr:uid="{00000000-0005-0000-0000-000034520000}"/>
    <cellStyle name="20% - Accent1 3 2 4 3 3 2 4 2 2" xfId="21211" xr:uid="{00000000-0005-0000-0000-000035520000}"/>
    <cellStyle name="20% - Accent1 3 2 4 3 3 2 4 2 2 2" xfId="21212" xr:uid="{00000000-0005-0000-0000-000036520000}"/>
    <cellStyle name="20% - Accent1 3 2 4 3 3 2 4 2 3" xfId="21213" xr:uid="{00000000-0005-0000-0000-000037520000}"/>
    <cellStyle name="20% - Accent1 3 2 4 3 3 2 4 3" xfId="21214" xr:uid="{00000000-0005-0000-0000-000038520000}"/>
    <cellStyle name="20% - Accent1 3 2 4 3 3 2 4 3 2" xfId="21215" xr:uid="{00000000-0005-0000-0000-000039520000}"/>
    <cellStyle name="20% - Accent1 3 2 4 3 3 2 4 4" xfId="21216" xr:uid="{00000000-0005-0000-0000-00003A520000}"/>
    <cellStyle name="20% - Accent1 3 2 4 3 3 2 5" xfId="21217" xr:uid="{00000000-0005-0000-0000-00003B520000}"/>
    <cellStyle name="20% - Accent1 3 2 4 3 3 2 5 2" xfId="21218" xr:uid="{00000000-0005-0000-0000-00003C520000}"/>
    <cellStyle name="20% - Accent1 3 2 4 3 3 2 5 2 2" xfId="21219" xr:uid="{00000000-0005-0000-0000-00003D520000}"/>
    <cellStyle name="20% - Accent1 3 2 4 3 3 2 5 3" xfId="21220" xr:uid="{00000000-0005-0000-0000-00003E520000}"/>
    <cellStyle name="20% - Accent1 3 2 4 3 3 2 6" xfId="21221" xr:uid="{00000000-0005-0000-0000-00003F520000}"/>
    <cellStyle name="20% - Accent1 3 2 4 3 3 2 6 2" xfId="21222" xr:uid="{00000000-0005-0000-0000-000040520000}"/>
    <cellStyle name="20% - Accent1 3 2 4 3 3 2 6 2 2" xfId="21223" xr:uid="{00000000-0005-0000-0000-000041520000}"/>
    <cellStyle name="20% - Accent1 3 2 4 3 3 2 6 3" xfId="21224" xr:uid="{00000000-0005-0000-0000-000042520000}"/>
    <cellStyle name="20% - Accent1 3 2 4 3 3 2 7" xfId="21225" xr:uid="{00000000-0005-0000-0000-000043520000}"/>
    <cellStyle name="20% - Accent1 3 2 4 3 3 2 7 2" xfId="21226" xr:uid="{00000000-0005-0000-0000-000044520000}"/>
    <cellStyle name="20% - Accent1 3 2 4 3 3 2 8" xfId="21227" xr:uid="{00000000-0005-0000-0000-000045520000}"/>
    <cellStyle name="20% - Accent1 3 2 4 3 3 2 8 2" xfId="21228" xr:uid="{00000000-0005-0000-0000-000046520000}"/>
    <cellStyle name="20% - Accent1 3 2 4 3 3 2 9" xfId="21229" xr:uid="{00000000-0005-0000-0000-000047520000}"/>
    <cellStyle name="20% - Accent1 3 2 4 3 3 3" xfId="21230" xr:uid="{00000000-0005-0000-0000-000048520000}"/>
    <cellStyle name="20% - Accent1 3 2 4 3 3 3 2" xfId="21231" xr:uid="{00000000-0005-0000-0000-000049520000}"/>
    <cellStyle name="20% - Accent1 3 2 4 3 3 3 2 2" xfId="21232" xr:uid="{00000000-0005-0000-0000-00004A520000}"/>
    <cellStyle name="20% - Accent1 3 2 4 3 3 3 2 2 2" xfId="21233" xr:uid="{00000000-0005-0000-0000-00004B520000}"/>
    <cellStyle name="20% - Accent1 3 2 4 3 3 3 2 2 2 2" xfId="21234" xr:uid="{00000000-0005-0000-0000-00004C520000}"/>
    <cellStyle name="20% - Accent1 3 2 4 3 3 3 2 2 3" xfId="21235" xr:uid="{00000000-0005-0000-0000-00004D520000}"/>
    <cellStyle name="20% - Accent1 3 2 4 3 3 3 2 3" xfId="21236" xr:uid="{00000000-0005-0000-0000-00004E520000}"/>
    <cellStyle name="20% - Accent1 3 2 4 3 3 3 2 3 2" xfId="21237" xr:uid="{00000000-0005-0000-0000-00004F520000}"/>
    <cellStyle name="20% - Accent1 3 2 4 3 3 3 2 4" xfId="21238" xr:uid="{00000000-0005-0000-0000-000050520000}"/>
    <cellStyle name="20% - Accent1 3 2 4 3 3 3 3" xfId="21239" xr:uid="{00000000-0005-0000-0000-000051520000}"/>
    <cellStyle name="20% - Accent1 3 2 4 3 3 3 3 2" xfId="21240" xr:uid="{00000000-0005-0000-0000-000052520000}"/>
    <cellStyle name="20% - Accent1 3 2 4 3 3 3 3 2 2" xfId="21241" xr:uid="{00000000-0005-0000-0000-000053520000}"/>
    <cellStyle name="20% - Accent1 3 2 4 3 3 3 3 2 2 2" xfId="21242" xr:uid="{00000000-0005-0000-0000-000054520000}"/>
    <cellStyle name="20% - Accent1 3 2 4 3 3 3 3 2 3" xfId="21243" xr:uid="{00000000-0005-0000-0000-000055520000}"/>
    <cellStyle name="20% - Accent1 3 2 4 3 3 3 3 3" xfId="21244" xr:uid="{00000000-0005-0000-0000-000056520000}"/>
    <cellStyle name="20% - Accent1 3 2 4 3 3 3 3 3 2" xfId="21245" xr:uid="{00000000-0005-0000-0000-000057520000}"/>
    <cellStyle name="20% - Accent1 3 2 4 3 3 3 3 4" xfId="21246" xr:uid="{00000000-0005-0000-0000-000058520000}"/>
    <cellStyle name="20% - Accent1 3 2 4 3 3 3 4" xfId="21247" xr:uid="{00000000-0005-0000-0000-000059520000}"/>
    <cellStyle name="20% - Accent1 3 2 4 3 3 3 4 2" xfId="21248" xr:uid="{00000000-0005-0000-0000-00005A520000}"/>
    <cellStyle name="20% - Accent1 3 2 4 3 3 3 4 2 2" xfId="21249" xr:uid="{00000000-0005-0000-0000-00005B520000}"/>
    <cellStyle name="20% - Accent1 3 2 4 3 3 3 4 2 2 2" xfId="21250" xr:uid="{00000000-0005-0000-0000-00005C520000}"/>
    <cellStyle name="20% - Accent1 3 2 4 3 3 3 4 2 3" xfId="21251" xr:uid="{00000000-0005-0000-0000-00005D520000}"/>
    <cellStyle name="20% - Accent1 3 2 4 3 3 3 4 3" xfId="21252" xr:uid="{00000000-0005-0000-0000-00005E520000}"/>
    <cellStyle name="20% - Accent1 3 2 4 3 3 3 4 3 2" xfId="21253" xr:uid="{00000000-0005-0000-0000-00005F520000}"/>
    <cellStyle name="20% - Accent1 3 2 4 3 3 3 4 4" xfId="21254" xr:uid="{00000000-0005-0000-0000-000060520000}"/>
    <cellStyle name="20% - Accent1 3 2 4 3 3 3 5" xfId="21255" xr:uid="{00000000-0005-0000-0000-000061520000}"/>
    <cellStyle name="20% - Accent1 3 2 4 3 3 3 5 2" xfId="21256" xr:uid="{00000000-0005-0000-0000-000062520000}"/>
    <cellStyle name="20% - Accent1 3 2 4 3 3 3 5 2 2" xfId="21257" xr:uid="{00000000-0005-0000-0000-000063520000}"/>
    <cellStyle name="20% - Accent1 3 2 4 3 3 3 5 3" xfId="21258" xr:uid="{00000000-0005-0000-0000-000064520000}"/>
    <cellStyle name="20% - Accent1 3 2 4 3 3 3 6" xfId="21259" xr:uid="{00000000-0005-0000-0000-000065520000}"/>
    <cellStyle name="20% - Accent1 3 2 4 3 3 3 6 2" xfId="21260" xr:uid="{00000000-0005-0000-0000-000066520000}"/>
    <cellStyle name="20% - Accent1 3 2 4 3 3 3 6 2 2" xfId="21261" xr:uid="{00000000-0005-0000-0000-000067520000}"/>
    <cellStyle name="20% - Accent1 3 2 4 3 3 3 6 3" xfId="21262" xr:uid="{00000000-0005-0000-0000-000068520000}"/>
    <cellStyle name="20% - Accent1 3 2 4 3 3 3 7" xfId="21263" xr:uid="{00000000-0005-0000-0000-000069520000}"/>
    <cellStyle name="20% - Accent1 3 2 4 3 3 3 7 2" xfId="21264" xr:uid="{00000000-0005-0000-0000-00006A520000}"/>
    <cellStyle name="20% - Accent1 3 2 4 3 3 3 8" xfId="21265" xr:uid="{00000000-0005-0000-0000-00006B520000}"/>
    <cellStyle name="20% - Accent1 3 2 4 3 3 3 8 2" xfId="21266" xr:uid="{00000000-0005-0000-0000-00006C520000}"/>
    <cellStyle name="20% - Accent1 3 2 4 3 3 3 9" xfId="21267" xr:uid="{00000000-0005-0000-0000-00006D520000}"/>
    <cellStyle name="20% - Accent1 3 2 4 3 3 4" xfId="21268" xr:uid="{00000000-0005-0000-0000-00006E520000}"/>
    <cellStyle name="20% - Accent1 3 2 4 3 3 4 2" xfId="21269" xr:uid="{00000000-0005-0000-0000-00006F520000}"/>
    <cellStyle name="20% - Accent1 3 2 4 3 3 4 2 2" xfId="21270" xr:uid="{00000000-0005-0000-0000-000070520000}"/>
    <cellStyle name="20% - Accent1 3 2 4 3 3 4 2 2 2" xfId="21271" xr:uid="{00000000-0005-0000-0000-000071520000}"/>
    <cellStyle name="20% - Accent1 3 2 4 3 3 4 2 3" xfId="21272" xr:uid="{00000000-0005-0000-0000-000072520000}"/>
    <cellStyle name="20% - Accent1 3 2 4 3 3 4 3" xfId="21273" xr:uid="{00000000-0005-0000-0000-000073520000}"/>
    <cellStyle name="20% - Accent1 3 2 4 3 3 4 3 2" xfId="21274" xr:uid="{00000000-0005-0000-0000-000074520000}"/>
    <cellStyle name="20% - Accent1 3 2 4 3 3 4 4" xfId="21275" xr:uid="{00000000-0005-0000-0000-000075520000}"/>
    <cellStyle name="20% - Accent1 3 2 4 3 3 5" xfId="21276" xr:uid="{00000000-0005-0000-0000-000076520000}"/>
    <cellStyle name="20% - Accent1 3 2 4 3 3 5 2" xfId="21277" xr:uid="{00000000-0005-0000-0000-000077520000}"/>
    <cellStyle name="20% - Accent1 3 2 4 3 3 5 2 2" xfId="21278" xr:uid="{00000000-0005-0000-0000-000078520000}"/>
    <cellStyle name="20% - Accent1 3 2 4 3 3 5 2 2 2" xfId="21279" xr:uid="{00000000-0005-0000-0000-000079520000}"/>
    <cellStyle name="20% - Accent1 3 2 4 3 3 5 2 3" xfId="21280" xr:uid="{00000000-0005-0000-0000-00007A520000}"/>
    <cellStyle name="20% - Accent1 3 2 4 3 3 5 3" xfId="21281" xr:uid="{00000000-0005-0000-0000-00007B520000}"/>
    <cellStyle name="20% - Accent1 3 2 4 3 3 5 3 2" xfId="21282" xr:uid="{00000000-0005-0000-0000-00007C520000}"/>
    <cellStyle name="20% - Accent1 3 2 4 3 3 5 4" xfId="21283" xr:uid="{00000000-0005-0000-0000-00007D520000}"/>
    <cellStyle name="20% - Accent1 3 2 4 3 3 6" xfId="21284" xr:uid="{00000000-0005-0000-0000-00007E520000}"/>
    <cellStyle name="20% - Accent1 3 2 4 3 3 6 2" xfId="21285" xr:uid="{00000000-0005-0000-0000-00007F520000}"/>
    <cellStyle name="20% - Accent1 3 2 4 3 3 6 2 2" xfId="21286" xr:uid="{00000000-0005-0000-0000-000080520000}"/>
    <cellStyle name="20% - Accent1 3 2 4 3 3 6 2 2 2" xfId="21287" xr:uid="{00000000-0005-0000-0000-000081520000}"/>
    <cellStyle name="20% - Accent1 3 2 4 3 3 6 2 3" xfId="21288" xr:uid="{00000000-0005-0000-0000-000082520000}"/>
    <cellStyle name="20% - Accent1 3 2 4 3 3 6 3" xfId="21289" xr:uid="{00000000-0005-0000-0000-000083520000}"/>
    <cellStyle name="20% - Accent1 3 2 4 3 3 6 3 2" xfId="21290" xr:uid="{00000000-0005-0000-0000-000084520000}"/>
    <cellStyle name="20% - Accent1 3 2 4 3 3 6 4" xfId="21291" xr:uid="{00000000-0005-0000-0000-000085520000}"/>
    <cellStyle name="20% - Accent1 3 2 4 3 3 7" xfId="21292" xr:uid="{00000000-0005-0000-0000-000086520000}"/>
    <cellStyle name="20% - Accent1 3 2 4 3 3 7 2" xfId="21293" xr:uid="{00000000-0005-0000-0000-000087520000}"/>
    <cellStyle name="20% - Accent1 3 2 4 3 3 7 2 2" xfId="21294" xr:uid="{00000000-0005-0000-0000-000088520000}"/>
    <cellStyle name="20% - Accent1 3 2 4 3 3 7 3" xfId="21295" xr:uid="{00000000-0005-0000-0000-000089520000}"/>
    <cellStyle name="20% - Accent1 3 2 4 3 3 8" xfId="21296" xr:uid="{00000000-0005-0000-0000-00008A520000}"/>
    <cellStyle name="20% - Accent1 3 2 4 3 3 8 2" xfId="21297" xr:uid="{00000000-0005-0000-0000-00008B520000}"/>
    <cellStyle name="20% - Accent1 3 2 4 3 3 8 2 2" xfId="21298" xr:uid="{00000000-0005-0000-0000-00008C520000}"/>
    <cellStyle name="20% - Accent1 3 2 4 3 3 8 3" xfId="21299" xr:uid="{00000000-0005-0000-0000-00008D520000}"/>
    <cellStyle name="20% - Accent1 3 2 4 3 3 9" xfId="21300" xr:uid="{00000000-0005-0000-0000-00008E520000}"/>
    <cellStyle name="20% - Accent1 3 2 4 3 3 9 2" xfId="21301" xr:uid="{00000000-0005-0000-0000-00008F520000}"/>
    <cellStyle name="20% - Accent1 3 2 4 3 4" xfId="21302" xr:uid="{00000000-0005-0000-0000-000090520000}"/>
    <cellStyle name="20% - Accent1 3 2 4 3 4 10" xfId="21303" xr:uid="{00000000-0005-0000-0000-000091520000}"/>
    <cellStyle name="20% - Accent1 3 2 4 3 4 10 2" xfId="21304" xr:uid="{00000000-0005-0000-0000-000092520000}"/>
    <cellStyle name="20% - Accent1 3 2 4 3 4 11" xfId="21305" xr:uid="{00000000-0005-0000-0000-000093520000}"/>
    <cellStyle name="20% - Accent1 3 2 4 3 4 2" xfId="21306" xr:uid="{00000000-0005-0000-0000-000094520000}"/>
    <cellStyle name="20% - Accent1 3 2 4 3 4 2 2" xfId="21307" xr:uid="{00000000-0005-0000-0000-000095520000}"/>
    <cellStyle name="20% - Accent1 3 2 4 3 4 2 2 2" xfId="21308" xr:uid="{00000000-0005-0000-0000-000096520000}"/>
    <cellStyle name="20% - Accent1 3 2 4 3 4 2 2 2 2" xfId="21309" xr:uid="{00000000-0005-0000-0000-000097520000}"/>
    <cellStyle name="20% - Accent1 3 2 4 3 4 2 2 2 2 2" xfId="21310" xr:uid="{00000000-0005-0000-0000-000098520000}"/>
    <cellStyle name="20% - Accent1 3 2 4 3 4 2 2 2 3" xfId="21311" xr:uid="{00000000-0005-0000-0000-000099520000}"/>
    <cellStyle name="20% - Accent1 3 2 4 3 4 2 2 3" xfId="21312" xr:uid="{00000000-0005-0000-0000-00009A520000}"/>
    <cellStyle name="20% - Accent1 3 2 4 3 4 2 2 3 2" xfId="21313" xr:uid="{00000000-0005-0000-0000-00009B520000}"/>
    <cellStyle name="20% - Accent1 3 2 4 3 4 2 2 4" xfId="21314" xr:uid="{00000000-0005-0000-0000-00009C520000}"/>
    <cellStyle name="20% - Accent1 3 2 4 3 4 2 3" xfId="21315" xr:uid="{00000000-0005-0000-0000-00009D520000}"/>
    <cellStyle name="20% - Accent1 3 2 4 3 4 2 3 2" xfId="21316" xr:uid="{00000000-0005-0000-0000-00009E520000}"/>
    <cellStyle name="20% - Accent1 3 2 4 3 4 2 3 2 2" xfId="21317" xr:uid="{00000000-0005-0000-0000-00009F520000}"/>
    <cellStyle name="20% - Accent1 3 2 4 3 4 2 3 2 2 2" xfId="21318" xr:uid="{00000000-0005-0000-0000-0000A0520000}"/>
    <cellStyle name="20% - Accent1 3 2 4 3 4 2 3 2 3" xfId="21319" xr:uid="{00000000-0005-0000-0000-0000A1520000}"/>
    <cellStyle name="20% - Accent1 3 2 4 3 4 2 3 3" xfId="21320" xr:uid="{00000000-0005-0000-0000-0000A2520000}"/>
    <cellStyle name="20% - Accent1 3 2 4 3 4 2 3 3 2" xfId="21321" xr:uid="{00000000-0005-0000-0000-0000A3520000}"/>
    <cellStyle name="20% - Accent1 3 2 4 3 4 2 3 4" xfId="21322" xr:uid="{00000000-0005-0000-0000-0000A4520000}"/>
    <cellStyle name="20% - Accent1 3 2 4 3 4 2 4" xfId="21323" xr:uid="{00000000-0005-0000-0000-0000A5520000}"/>
    <cellStyle name="20% - Accent1 3 2 4 3 4 2 4 2" xfId="21324" xr:uid="{00000000-0005-0000-0000-0000A6520000}"/>
    <cellStyle name="20% - Accent1 3 2 4 3 4 2 4 2 2" xfId="21325" xr:uid="{00000000-0005-0000-0000-0000A7520000}"/>
    <cellStyle name="20% - Accent1 3 2 4 3 4 2 4 2 2 2" xfId="21326" xr:uid="{00000000-0005-0000-0000-0000A8520000}"/>
    <cellStyle name="20% - Accent1 3 2 4 3 4 2 4 2 3" xfId="21327" xr:uid="{00000000-0005-0000-0000-0000A9520000}"/>
    <cellStyle name="20% - Accent1 3 2 4 3 4 2 4 3" xfId="21328" xr:uid="{00000000-0005-0000-0000-0000AA520000}"/>
    <cellStyle name="20% - Accent1 3 2 4 3 4 2 4 3 2" xfId="21329" xr:uid="{00000000-0005-0000-0000-0000AB520000}"/>
    <cellStyle name="20% - Accent1 3 2 4 3 4 2 4 4" xfId="21330" xr:uid="{00000000-0005-0000-0000-0000AC520000}"/>
    <cellStyle name="20% - Accent1 3 2 4 3 4 2 5" xfId="21331" xr:uid="{00000000-0005-0000-0000-0000AD520000}"/>
    <cellStyle name="20% - Accent1 3 2 4 3 4 2 5 2" xfId="21332" xr:uid="{00000000-0005-0000-0000-0000AE520000}"/>
    <cellStyle name="20% - Accent1 3 2 4 3 4 2 5 2 2" xfId="21333" xr:uid="{00000000-0005-0000-0000-0000AF520000}"/>
    <cellStyle name="20% - Accent1 3 2 4 3 4 2 5 3" xfId="21334" xr:uid="{00000000-0005-0000-0000-0000B0520000}"/>
    <cellStyle name="20% - Accent1 3 2 4 3 4 2 6" xfId="21335" xr:uid="{00000000-0005-0000-0000-0000B1520000}"/>
    <cellStyle name="20% - Accent1 3 2 4 3 4 2 6 2" xfId="21336" xr:uid="{00000000-0005-0000-0000-0000B2520000}"/>
    <cellStyle name="20% - Accent1 3 2 4 3 4 2 6 2 2" xfId="21337" xr:uid="{00000000-0005-0000-0000-0000B3520000}"/>
    <cellStyle name="20% - Accent1 3 2 4 3 4 2 6 3" xfId="21338" xr:uid="{00000000-0005-0000-0000-0000B4520000}"/>
    <cellStyle name="20% - Accent1 3 2 4 3 4 2 7" xfId="21339" xr:uid="{00000000-0005-0000-0000-0000B5520000}"/>
    <cellStyle name="20% - Accent1 3 2 4 3 4 2 7 2" xfId="21340" xr:uid="{00000000-0005-0000-0000-0000B6520000}"/>
    <cellStyle name="20% - Accent1 3 2 4 3 4 2 8" xfId="21341" xr:uid="{00000000-0005-0000-0000-0000B7520000}"/>
    <cellStyle name="20% - Accent1 3 2 4 3 4 2 8 2" xfId="21342" xr:uid="{00000000-0005-0000-0000-0000B8520000}"/>
    <cellStyle name="20% - Accent1 3 2 4 3 4 2 9" xfId="21343" xr:uid="{00000000-0005-0000-0000-0000B9520000}"/>
    <cellStyle name="20% - Accent1 3 2 4 3 4 3" xfId="21344" xr:uid="{00000000-0005-0000-0000-0000BA520000}"/>
    <cellStyle name="20% - Accent1 3 2 4 3 4 3 2" xfId="21345" xr:uid="{00000000-0005-0000-0000-0000BB520000}"/>
    <cellStyle name="20% - Accent1 3 2 4 3 4 3 2 2" xfId="21346" xr:uid="{00000000-0005-0000-0000-0000BC520000}"/>
    <cellStyle name="20% - Accent1 3 2 4 3 4 3 2 2 2" xfId="21347" xr:uid="{00000000-0005-0000-0000-0000BD520000}"/>
    <cellStyle name="20% - Accent1 3 2 4 3 4 3 2 2 2 2" xfId="21348" xr:uid="{00000000-0005-0000-0000-0000BE520000}"/>
    <cellStyle name="20% - Accent1 3 2 4 3 4 3 2 2 3" xfId="21349" xr:uid="{00000000-0005-0000-0000-0000BF520000}"/>
    <cellStyle name="20% - Accent1 3 2 4 3 4 3 2 3" xfId="21350" xr:uid="{00000000-0005-0000-0000-0000C0520000}"/>
    <cellStyle name="20% - Accent1 3 2 4 3 4 3 2 3 2" xfId="21351" xr:uid="{00000000-0005-0000-0000-0000C1520000}"/>
    <cellStyle name="20% - Accent1 3 2 4 3 4 3 2 4" xfId="21352" xr:uid="{00000000-0005-0000-0000-0000C2520000}"/>
    <cellStyle name="20% - Accent1 3 2 4 3 4 3 3" xfId="21353" xr:uid="{00000000-0005-0000-0000-0000C3520000}"/>
    <cellStyle name="20% - Accent1 3 2 4 3 4 3 3 2" xfId="21354" xr:uid="{00000000-0005-0000-0000-0000C4520000}"/>
    <cellStyle name="20% - Accent1 3 2 4 3 4 3 3 2 2" xfId="21355" xr:uid="{00000000-0005-0000-0000-0000C5520000}"/>
    <cellStyle name="20% - Accent1 3 2 4 3 4 3 3 2 2 2" xfId="21356" xr:uid="{00000000-0005-0000-0000-0000C6520000}"/>
    <cellStyle name="20% - Accent1 3 2 4 3 4 3 3 2 3" xfId="21357" xr:uid="{00000000-0005-0000-0000-0000C7520000}"/>
    <cellStyle name="20% - Accent1 3 2 4 3 4 3 3 3" xfId="21358" xr:uid="{00000000-0005-0000-0000-0000C8520000}"/>
    <cellStyle name="20% - Accent1 3 2 4 3 4 3 3 3 2" xfId="21359" xr:uid="{00000000-0005-0000-0000-0000C9520000}"/>
    <cellStyle name="20% - Accent1 3 2 4 3 4 3 3 4" xfId="21360" xr:uid="{00000000-0005-0000-0000-0000CA520000}"/>
    <cellStyle name="20% - Accent1 3 2 4 3 4 3 4" xfId="21361" xr:uid="{00000000-0005-0000-0000-0000CB520000}"/>
    <cellStyle name="20% - Accent1 3 2 4 3 4 3 4 2" xfId="21362" xr:uid="{00000000-0005-0000-0000-0000CC520000}"/>
    <cellStyle name="20% - Accent1 3 2 4 3 4 3 4 2 2" xfId="21363" xr:uid="{00000000-0005-0000-0000-0000CD520000}"/>
    <cellStyle name="20% - Accent1 3 2 4 3 4 3 4 2 2 2" xfId="21364" xr:uid="{00000000-0005-0000-0000-0000CE520000}"/>
    <cellStyle name="20% - Accent1 3 2 4 3 4 3 4 2 3" xfId="21365" xr:uid="{00000000-0005-0000-0000-0000CF520000}"/>
    <cellStyle name="20% - Accent1 3 2 4 3 4 3 4 3" xfId="21366" xr:uid="{00000000-0005-0000-0000-0000D0520000}"/>
    <cellStyle name="20% - Accent1 3 2 4 3 4 3 4 3 2" xfId="21367" xr:uid="{00000000-0005-0000-0000-0000D1520000}"/>
    <cellStyle name="20% - Accent1 3 2 4 3 4 3 4 4" xfId="21368" xr:uid="{00000000-0005-0000-0000-0000D2520000}"/>
    <cellStyle name="20% - Accent1 3 2 4 3 4 3 5" xfId="21369" xr:uid="{00000000-0005-0000-0000-0000D3520000}"/>
    <cellStyle name="20% - Accent1 3 2 4 3 4 3 5 2" xfId="21370" xr:uid="{00000000-0005-0000-0000-0000D4520000}"/>
    <cellStyle name="20% - Accent1 3 2 4 3 4 3 5 2 2" xfId="21371" xr:uid="{00000000-0005-0000-0000-0000D5520000}"/>
    <cellStyle name="20% - Accent1 3 2 4 3 4 3 5 3" xfId="21372" xr:uid="{00000000-0005-0000-0000-0000D6520000}"/>
    <cellStyle name="20% - Accent1 3 2 4 3 4 3 6" xfId="21373" xr:uid="{00000000-0005-0000-0000-0000D7520000}"/>
    <cellStyle name="20% - Accent1 3 2 4 3 4 3 6 2" xfId="21374" xr:uid="{00000000-0005-0000-0000-0000D8520000}"/>
    <cellStyle name="20% - Accent1 3 2 4 3 4 3 6 2 2" xfId="21375" xr:uid="{00000000-0005-0000-0000-0000D9520000}"/>
    <cellStyle name="20% - Accent1 3 2 4 3 4 3 6 3" xfId="21376" xr:uid="{00000000-0005-0000-0000-0000DA520000}"/>
    <cellStyle name="20% - Accent1 3 2 4 3 4 3 7" xfId="21377" xr:uid="{00000000-0005-0000-0000-0000DB520000}"/>
    <cellStyle name="20% - Accent1 3 2 4 3 4 3 7 2" xfId="21378" xr:uid="{00000000-0005-0000-0000-0000DC520000}"/>
    <cellStyle name="20% - Accent1 3 2 4 3 4 3 8" xfId="21379" xr:uid="{00000000-0005-0000-0000-0000DD520000}"/>
    <cellStyle name="20% - Accent1 3 2 4 3 4 3 8 2" xfId="21380" xr:uid="{00000000-0005-0000-0000-0000DE520000}"/>
    <cellStyle name="20% - Accent1 3 2 4 3 4 3 9" xfId="21381" xr:uid="{00000000-0005-0000-0000-0000DF520000}"/>
    <cellStyle name="20% - Accent1 3 2 4 3 4 4" xfId="21382" xr:uid="{00000000-0005-0000-0000-0000E0520000}"/>
    <cellStyle name="20% - Accent1 3 2 4 3 4 4 2" xfId="21383" xr:uid="{00000000-0005-0000-0000-0000E1520000}"/>
    <cellStyle name="20% - Accent1 3 2 4 3 4 4 2 2" xfId="21384" xr:uid="{00000000-0005-0000-0000-0000E2520000}"/>
    <cellStyle name="20% - Accent1 3 2 4 3 4 4 2 2 2" xfId="21385" xr:uid="{00000000-0005-0000-0000-0000E3520000}"/>
    <cellStyle name="20% - Accent1 3 2 4 3 4 4 2 3" xfId="21386" xr:uid="{00000000-0005-0000-0000-0000E4520000}"/>
    <cellStyle name="20% - Accent1 3 2 4 3 4 4 3" xfId="21387" xr:uid="{00000000-0005-0000-0000-0000E5520000}"/>
    <cellStyle name="20% - Accent1 3 2 4 3 4 4 3 2" xfId="21388" xr:uid="{00000000-0005-0000-0000-0000E6520000}"/>
    <cellStyle name="20% - Accent1 3 2 4 3 4 4 4" xfId="21389" xr:uid="{00000000-0005-0000-0000-0000E7520000}"/>
    <cellStyle name="20% - Accent1 3 2 4 3 4 5" xfId="21390" xr:uid="{00000000-0005-0000-0000-0000E8520000}"/>
    <cellStyle name="20% - Accent1 3 2 4 3 4 5 2" xfId="21391" xr:uid="{00000000-0005-0000-0000-0000E9520000}"/>
    <cellStyle name="20% - Accent1 3 2 4 3 4 5 2 2" xfId="21392" xr:uid="{00000000-0005-0000-0000-0000EA520000}"/>
    <cellStyle name="20% - Accent1 3 2 4 3 4 5 2 2 2" xfId="21393" xr:uid="{00000000-0005-0000-0000-0000EB520000}"/>
    <cellStyle name="20% - Accent1 3 2 4 3 4 5 2 3" xfId="21394" xr:uid="{00000000-0005-0000-0000-0000EC520000}"/>
    <cellStyle name="20% - Accent1 3 2 4 3 4 5 3" xfId="21395" xr:uid="{00000000-0005-0000-0000-0000ED520000}"/>
    <cellStyle name="20% - Accent1 3 2 4 3 4 5 3 2" xfId="21396" xr:uid="{00000000-0005-0000-0000-0000EE520000}"/>
    <cellStyle name="20% - Accent1 3 2 4 3 4 5 4" xfId="21397" xr:uid="{00000000-0005-0000-0000-0000EF520000}"/>
    <cellStyle name="20% - Accent1 3 2 4 3 4 6" xfId="21398" xr:uid="{00000000-0005-0000-0000-0000F0520000}"/>
    <cellStyle name="20% - Accent1 3 2 4 3 4 6 2" xfId="21399" xr:uid="{00000000-0005-0000-0000-0000F1520000}"/>
    <cellStyle name="20% - Accent1 3 2 4 3 4 6 2 2" xfId="21400" xr:uid="{00000000-0005-0000-0000-0000F2520000}"/>
    <cellStyle name="20% - Accent1 3 2 4 3 4 6 2 2 2" xfId="21401" xr:uid="{00000000-0005-0000-0000-0000F3520000}"/>
    <cellStyle name="20% - Accent1 3 2 4 3 4 6 2 3" xfId="21402" xr:uid="{00000000-0005-0000-0000-0000F4520000}"/>
    <cellStyle name="20% - Accent1 3 2 4 3 4 6 3" xfId="21403" xr:uid="{00000000-0005-0000-0000-0000F5520000}"/>
    <cellStyle name="20% - Accent1 3 2 4 3 4 6 3 2" xfId="21404" xr:uid="{00000000-0005-0000-0000-0000F6520000}"/>
    <cellStyle name="20% - Accent1 3 2 4 3 4 6 4" xfId="21405" xr:uid="{00000000-0005-0000-0000-0000F7520000}"/>
    <cellStyle name="20% - Accent1 3 2 4 3 4 7" xfId="21406" xr:uid="{00000000-0005-0000-0000-0000F8520000}"/>
    <cellStyle name="20% - Accent1 3 2 4 3 4 7 2" xfId="21407" xr:uid="{00000000-0005-0000-0000-0000F9520000}"/>
    <cellStyle name="20% - Accent1 3 2 4 3 4 7 2 2" xfId="21408" xr:uid="{00000000-0005-0000-0000-0000FA520000}"/>
    <cellStyle name="20% - Accent1 3 2 4 3 4 7 3" xfId="21409" xr:uid="{00000000-0005-0000-0000-0000FB520000}"/>
    <cellStyle name="20% - Accent1 3 2 4 3 4 8" xfId="21410" xr:uid="{00000000-0005-0000-0000-0000FC520000}"/>
    <cellStyle name="20% - Accent1 3 2 4 3 4 8 2" xfId="21411" xr:uid="{00000000-0005-0000-0000-0000FD520000}"/>
    <cellStyle name="20% - Accent1 3 2 4 3 4 8 2 2" xfId="21412" xr:uid="{00000000-0005-0000-0000-0000FE520000}"/>
    <cellStyle name="20% - Accent1 3 2 4 3 4 8 3" xfId="21413" xr:uid="{00000000-0005-0000-0000-0000FF520000}"/>
    <cellStyle name="20% - Accent1 3 2 4 3 4 9" xfId="21414" xr:uid="{00000000-0005-0000-0000-000000530000}"/>
    <cellStyle name="20% - Accent1 3 2 4 3 4 9 2" xfId="21415" xr:uid="{00000000-0005-0000-0000-000001530000}"/>
    <cellStyle name="20% - Accent1 3 2 4 3 5" xfId="21416" xr:uid="{00000000-0005-0000-0000-000002530000}"/>
    <cellStyle name="20% - Accent1 3 2 4 3 5 2" xfId="21417" xr:uid="{00000000-0005-0000-0000-000003530000}"/>
    <cellStyle name="20% - Accent1 3 2 4 3 5 2 2" xfId="21418" xr:uid="{00000000-0005-0000-0000-000004530000}"/>
    <cellStyle name="20% - Accent1 3 2 4 3 5 2 2 2" xfId="21419" xr:uid="{00000000-0005-0000-0000-000005530000}"/>
    <cellStyle name="20% - Accent1 3 2 4 3 5 2 2 2 2" xfId="21420" xr:uid="{00000000-0005-0000-0000-000006530000}"/>
    <cellStyle name="20% - Accent1 3 2 4 3 5 2 2 3" xfId="21421" xr:uid="{00000000-0005-0000-0000-000007530000}"/>
    <cellStyle name="20% - Accent1 3 2 4 3 5 2 3" xfId="21422" xr:uid="{00000000-0005-0000-0000-000008530000}"/>
    <cellStyle name="20% - Accent1 3 2 4 3 5 2 3 2" xfId="21423" xr:uid="{00000000-0005-0000-0000-000009530000}"/>
    <cellStyle name="20% - Accent1 3 2 4 3 5 2 4" xfId="21424" xr:uid="{00000000-0005-0000-0000-00000A530000}"/>
    <cellStyle name="20% - Accent1 3 2 4 3 5 3" xfId="21425" xr:uid="{00000000-0005-0000-0000-00000B530000}"/>
    <cellStyle name="20% - Accent1 3 2 4 3 5 3 2" xfId="21426" xr:uid="{00000000-0005-0000-0000-00000C530000}"/>
    <cellStyle name="20% - Accent1 3 2 4 3 5 3 2 2" xfId="21427" xr:uid="{00000000-0005-0000-0000-00000D530000}"/>
    <cellStyle name="20% - Accent1 3 2 4 3 5 3 2 2 2" xfId="21428" xr:uid="{00000000-0005-0000-0000-00000E530000}"/>
    <cellStyle name="20% - Accent1 3 2 4 3 5 3 2 3" xfId="21429" xr:uid="{00000000-0005-0000-0000-00000F530000}"/>
    <cellStyle name="20% - Accent1 3 2 4 3 5 3 3" xfId="21430" xr:uid="{00000000-0005-0000-0000-000010530000}"/>
    <cellStyle name="20% - Accent1 3 2 4 3 5 3 3 2" xfId="21431" xr:uid="{00000000-0005-0000-0000-000011530000}"/>
    <cellStyle name="20% - Accent1 3 2 4 3 5 3 4" xfId="21432" xr:uid="{00000000-0005-0000-0000-000012530000}"/>
    <cellStyle name="20% - Accent1 3 2 4 3 5 4" xfId="21433" xr:uid="{00000000-0005-0000-0000-000013530000}"/>
    <cellStyle name="20% - Accent1 3 2 4 3 5 4 2" xfId="21434" xr:uid="{00000000-0005-0000-0000-000014530000}"/>
    <cellStyle name="20% - Accent1 3 2 4 3 5 4 2 2" xfId="21435" xr:uid="{00000000-0005-0000-0000-000015530000}"/>
    <cellStyle name="20% - Accent1 3 2 4 3 5 4 2 2 2" xfId="21436" xr:uid="{00000000-0005-0000-0000-000016530000}"/>
    <cellStyle name="20% - Accent1 3 2 4 3 5 4 2 3" xfId="21437" xr:uid="{00000000-0005-0000-0000-000017530000}"/>
    <cellStyle name="20% - Accent1 3 2 4 3 5 4 3" xfId="21438" xr:uid="{00000000-0005-0000-0000-000018530000}"/>
    <cellStyle name="20% - Accent1 3 2 4 3 5 4 3 2" xfId="21439" xr:uid="{00000000-0005-0000-0000-000019530000}"/>
    <cellStyle name="20% - Accent1 3 2 4 3 5 4 4" xfId="21440" xr:uid="{00000000-0005-0000-0000-00001A530000}"/>
    <cellStyle name="20% - Accent1 3 2 4 3 5 5" xfId="21441" xr:uid="{00000000-0005-0000-0000-00001B530000}"/>
    <cellStyle name="20% - Accent1 3 2 4 3 5 5 2" xfId="21442" xr:uid="{00000000-0005-0000-0000-00001C530000}"/>
    <cellStyle name="20% - Accent1 3 2 4 3 5 5 2 2" xfId="21443" xr:uid="{00000000-0005-0000-0000-00001D530000}"/>
    <cellStyle name="20% - Accent1 3 2 4 3 5 5 3" xfId="21444" xr:uid="{00000000-0005-0000-0000-00001E530000}"/>
    <cellStyle name="20% - Accent1 3 2 4 3 5 6" xfId="21445" xr:uid="{00000000-0005-0000-0000-00001F530000}"/>
    <cellStyle name="20% - Accent1 3 2 4 3 5 6 2" xfId="21446" xr:uid="{00000000-0005-0000-0000-000020530000}"/>
    <cellStyle name="20% - Accent1 3 2 4 3 5 6 2 2" xfId="21447" xr:uid="{00000000-0005-0000-0000-000021530000}"/>
    <cellStyle name="20% - Accent1 3 2 4 3 5 6 3" xfId="21448" xr:uid="{00000000-0005-0000-0000-000022530000}"/>
    <cellStyle name="20% - Accent1 3 2 4 3 5 7" xfId="21449" xr:uid="{00000000-0005-0000-0000-000023530000}"/>
    <cellStyle name="20% - Accent1 3 2 4 3 5 7 2" xfId="21450" xr:uid="{00000000-0005-0000-0000-000024530000}"/>
    <cellStyle name="20% - Accent1 3 2 4 3 5 8" xfId="21451" xr:uid="{00000000-0005-0000-0000-000025530000}"/>
    <cellStyle name="20% - Accent1 3 2 4 3 5 8 2" xfId="21452" xr:uid="{00000000-0005-0000-0000-000026530000}"/>
    <cellStyle name="20% - Accent1 3 2 4 3 5 9" xfId="21453" xr:uid="{00000000-0005-0000-0000-000027530000}"/>
    <cellStyle name="20% - Accent1 3 2 4 3 6" xfId="21454" xr:uid="{00000000-0005-0000-0000-000028530000}"/>
    <cellStyle name="20% - Accent1 3 2 4 3 6 2" xfId="21455" xr:uid="{00000000-0005-0000-0000-000029530000}"/>
    <cellStyle name="20% - Accent1 3 2 4 3 6 2 2" xfId="21456" xr:uid="{00000000-0005-0000-0000-00002A530000}"/>
    <cellStyle name="20% - Accent1 3 2 4 3 6 2 2 2" xfId="21457" xr:uid="{00000000-0005-0000-0000-00002B530000}"/>
    <cellStyle name="20% - Accent1 3 2 4 3 6 2 2 2 2" xfId="21458" xr:uid="{00000000-0005-0000-0000-00002C530000}"/>
    <cellStyle name="20% - Accent1 3 2 4 3 6 2 2 3" xfId="21459" xr:uid="{00000000-0005-0000-0000-00002D530000}"/>
    <cellStyle name="20% - Accent1 3 2 4 3 6 2 3" xfId="21460" xr:uid="{00000000-0005-0000-0000-00002E530000}"/>
    <cellStyle name="20% - Accent1 3 2 4 3 6 2 3 2" xfId="21461" xr:uid="{00000000-0005-0000-0000-00002F530000}"/>
    <cellStyle name="20% - Accent1 3 2 4 3 6 2 4" xfId="21462" xr:uid="{00000000-0005-0000-0000-000030530000}"/>
    <cellStyle name="20% - Accent1 3 2 4 3 6 3" xfId="21463" xr:uid="{00000000-0005-0000-0000-000031530000}"/>
    <cellStyle name="20% - Accent1 3 2 4 3 6 3 2" xfId="21464" xr:uid="{00000000-0005-0000-0000-000032530000}"/>
    <cellStyle name="20% - Accent1 3 2 4 3 6 3 2 2" xfId="21465" xr:uid="{00000000-0005-0000-0000-000033530000}"/>
    <cellStyle name="20% - Accent1 3 2 4 3 6 3 2 2 2" xfId="21466" xr:uid="{00000000-0005-0000-0000-000034530000}"/>
    <cellStyle name="20% - Accent1 3 2 4 3 6 3 2 3" xfId="21467" xr:uid="{00000000-0005-0000-0000-000035530000}"/>
    <cellStyle name="20% - Accent1 3 2 4 3 6 3 3" xfId="21468" xr:uid="{00000000-0005-0000-0000-000036530000}"/>
    <cellStyle name="20% - Accent1 3 2 4 3 6 3 3 2" xfId="21469" xr:uid="{00000000-0005-0000-0000-000037530000}"/>
    <cellStyle name="20% - Accent1 3 2 4 3 6 3 4" xfId="21470" xr:uid="{00000000-0005-0000-0000-000038530000}"/>
    <cellStyle name="20% - Accent1 3 2 4 3 6 4" xfId="21471" xr:uid="{00000000-0005-0000-0000-000039530000}"/>
    <cellStyle name="20% - Accent1 3 2 4 3 6 4 2" xfId="21472" xr:uid="{00000000-0005-0000-0000-00003A530000}"/>
    <cellStyle name="20% - Accent1 3 2 4 3 6 4 2 2" xfId="21473" xr:uid="{00000000-0005-0000-0000-00003B530000}"/>
    <cellStyle name="20% - Accent1 3 2 4 3 6 4 2 2 2" xfId="21474" xr:uid="{00000000-0005-0000-0000-00003C530000}"/>
    <cellStyle name="20% - Accent1 3 2 4 3 6 4 2 3" xfId="21475" xr:uid="{00000000-0005-0000-0000-00003D530000}"/>
    <cellStyle name="20% - Accent1 3 2 4 3 6 4 3" xfId="21476" xr:uid="{00000000-0005-0000-0000-00003E530000}"/>
    <cellStyle name="20% - Accent1 3 2 4 3 6 4 3 2" xfId="21477" xr:uid="{00000000-0005-0000-0000-00003F530000}"/>
    <cellStyle name="20% - Accent1 3 2 4 3 6 4 4" xfId="21478" xr:uid="{00000000-0005-0000-0000-000040530000}"/>
    <cellStyle name="20% - Accent1 3 2 4 3 6 5" xfId="21479" xr:uid="{00000000-0005-0000-0000-000041530000}"/>
    <cellStyle name="20% - Accent1 3 2 4 3 6 5 2" xfId="21480" xr:uid="{00000000-0005-0000-0000-000042530000}"/>
    <cellStyle name="20% - Accent1 3 2 4 3 6 5 2 2" xfId="21481" xr:uid="{00000000-0005-0000-0000-000043530000}"/>
    <cellStyle name="20% - Accent1 3 2 4 3 6 5 3" xfId="21482" xr:uid="{00000000-0005-0000-0000-000044530000}"/>
    <cellStyle name="20% - Accent1 3 2 4 3 6 6" xfId="21483" xr:uid="{00000000-0005-0000-0000-000045530000}"/>
    <cellStyle name="20% - Accent1 3 2 4 3 6 6 2" xfId="21484" xr:uid="{00000000-0005-0000-0000-000046530000}"/>
    <cellStyle name="20% - Accent1 3 2 4 3 6 6 2 2" xfId="21485" xr:uid="{00000000-0005-0000-0000-000047530000}"/>
    <cellStyle name="20% - Accent1 3 2 4 3 6 6 3" xfId="21486" xr:uid="{00000000-0005-0000-0000-000048530000}"/>
    <cellStyle name="20% - Accent1 3 2 4 3 6 7" xfId="21487" xr:uid="{00000000-0005-0000-0000-000049530000}"/>
    <cellStyle name="20% - Accent1 3 2 4 3 6 7 2" xfId="21488" xr:uid="{00000000-0005-0000-0000-00004A530000}"/>
    <cellStyle name="20% - Accent1 3 2 4 3 6 8" xfId="21489" xr:uid="{00000000-0005-0000-0000-00004B530000}"/>
    <cellStyle name="20% - Accent1 3 2 4 3 6 8 2" xfId="21490" xr:uid="{00000000-0005-0000-0000-00004C530000}"/>
    <cellStyle name="20% - Accent1 3 2 4 3 6 9" xfId="21491" xr:uid="{00000000-0005-0000-0000-00004D530000}"/>
    <cellStyle name="20% - Accent1 3 2 4 3 7" xfId="21492" xr:uid="{00000000-0005-0000-0000-00004E530000}"/>
    <cellStyle name="20% - Accent1 3 2 4 3 7 2" xfId="21493" xr:uid="{00000000-0005-0000-0000-00004F530000}"/>
    <cellStyle name="20% - Accent1 3 2 4 3 7 2 2" xfId="21494" xr:uid="{00000000-0005-0000-0000-000050530000}"/>
    <cellStyle name="20% - Accent1 3 2 4 3 7 2 2 2" xfId="21495" xr:uid="{00000000-0005-0000-0000-000051530000}"/>
    <cellStyle name="20% - Accent1 3 2 4 3 7 2 3" xfId="21496" xr:uid="{00000000-0005-0000-0000-000052530000}"/>
    <cellStyle name="20% - Accent1 3 2 4 3 7 3" xfId="21497" xr:uid="{00000000-0005-0000-0000-000053530000}"/>
    <cellStyle name="20% - Accent1 3 2 4 3 7 3 2" xfId="21498" xr:uid="{00000000-0005-0000-0000-000054530000}"/>
    <cellStyle name="20% - Accent1 3 2 4 3 7 4" xfId="21499" xr:uid="{00000000-0005-0000-0000-000055530000}"/>
    <cellStyle name="20% - Accent1 3 2 4 3 8" xfId="21500" xr:uid="{00000000-0005-0000-0000-000056530000}"/>
    <cellStyle name="20% - Accent1 3 2 4 3 8 2" xfId="21501" xr:uid="{00000000-0005-0000-0000-000057530000}"/>
    <cellStyle name="20% - Accent1 3 2 4 3 8 2 2" xfId="21502" xr:uid="{00000000-0005-0000-0000-000058530000}"/>
    <cellStyle name="20% - Accent1 3 2 4 3 8 2 2 2" xfId="21503" xr:uid="{00000000-0005-0000-0000-000059530000}"/>
    <cellStyle name="20% - Accent1 3 2 4 3 8 2 3" xfId="21504" xr:uid="{00000000-0005-0000-0000-00005A530000}"/>
    <cellStyle name="20% - Accent1 3 2 4 3 8 3" xfId="21505" xr:uid="{00000000-0005-0000-0000-00005B530000}"/>
    <cellStyle name="20% - Accent1 3 2 4 3 8 3 2" xfId="21506" xr:uid="{00000000-0005-0000-0000-00005C530000}"/>
    <cellStyle name="20% - Accent1 3 2 4 3 8 4" xfId="21507" xr:uid="{00000000-0005-0000-0000-00005D530000}"/>
    <cellStyle name="20% - Accent1 3 2 4 3 9" xfId="21508" xr:uid="{00000000-0005-0000-0000-00005E530000}"/>
    <cellStyle name="20% - Accent1 3 2 4 3 9 2" xfId="21509" xr:uid="{00000000-0005-0000-0000-00005F530000}"/>
    <cellStyle name="20% - Accent1 3 2 4 3 9 2 2" xfId="21510" xr:uid="{00000000-0005-0000-0000-000060530000}"/>
    <cellStyle name="20% - Accent1 3 2 4 3 9 2 2 2" xfId="21511" xr:uid="{00000000-0005-0000-0000-000061530000}"/>
    <cellStyle name="20% - Accent1 3 2 4 3 9 2 3" xfId="21512" xr:uid="{00000000-0005-0000-0000-000062530000}"/>
    <cellStyle name="20% - Accent1 3 2 4 3 9 3" xfId="21513" xr:uid="{00000000-0005-0000-0000-000063530000}"/>
    <cellStyle name="20% - Accent1 3 2 4 3 9 3 2" xfId="21514" xr:uid="{00000000-0005-0000-0000-000064530000}"/>
    <cellStyle name="20% - Accent1 3 2 4 3 9 4" xfId="21515" xr:uid="{00000000-0005-0000-0000-000065530000}"/>
    <cellStyle name="20% - Accent1 3 2 4 4" xfId="21516" xr:uid="{00000000-0005-0000-0000-000066530000}"/>
    <cellStyle name="20% - Accent1 3 2 4 4 10" xfId="21517" xr:uid="{00000000-0005-0000-0000-000067530000}"/>
    <cellStyle name="20% - Accent1 3 2 4 4 10 2" xfId="21518" xr:uid="{00000000-0005-0000-0000-000068530000}"/>
    <cellStyle name="20% - Accent1 3 2 4 4 11" xfId="21519" xr:uid="{00000000-0005-0000-0000-000069530000}"/>
    <cellStyle name="20% - Accent1 3 2 4 4 2" xfId="21520" xr:uid="{00000000-0005-0000-0000-00006A530000}"/>
    <cellStyle name="20% - Accent1 3 2 4 4 2 2" xfId="21521" xr:uid="{00000000-0005-0000-0000-00006B530000}"/>
    <cellStyle name="20% - Accent1 3 2 4 4 2 2 2" xfId="21522" xr:uid="{00000000-0005-0000-0000-00006C530000}"/>
    <cellStyle name="20% - Accent1 3 2 4 4 2 2 2 2" xfId="21523" xr:uid="{00000000-0005-0000-0000-00006D530000}"/>
    <cellStyle name="20% - Accent1 3 2 4 4 2 2 2 2 2" xfId="21524" xr:uid="{00000000-0005-0000-0000-00006E530000}"/>
    <cellStyle name="20% - Accent1 3 2 4 4 2 2 2 3" xfId="21525" xr:uid="{00000000-0005-0000-0000-00006F530000}"/>
    <cellStyle name="20% - Accent1 3 2 4 4 2 2 3" xfId="21526" xr:uid="{00000000-0005-0000-0000-000070530000}"/>
    <cellStyle name="20% - Accent1 3 2 4 4 2 2 3 2" xfId="21527" xr:uid="{00000000-0005-0000-0000-000071530000}"/>
    <cellStyle name="20% - Accent1 3 2 4 4 2 2 4" xfId="21528" xr:uid="{00000000-0005-0000-0000-000072530000}"/>
    <cellStyle name="20% - Accent1 3 2 4 4 2 3" xfId="21529" xr:uid="{00000000-0005-0000-0000-000073530000}"/>
    <cellStyle name="20% - Accent1 3 2 4 4 2 3 2" xfId="21530" xr:uid="{00000000-0005-0000-0000-000074530000}"/>
    <cellStyle name="20% - Accent1 3 2 4 4 2 3 2 2" xfId="21531" xr:uid="{00000000-0005-0000-0000-000075530000}"/>
    <cellStyle name="20% - Accent1 3 2 4 4 2 3 2 2 2" xfId="21532" xr:uid="{00000000-0005-0000-0000-000076530000}"/>
    <cellStyle name="20% - Accent1 3 2 4 4 2 3 2 3" xfId="21533" xr:uid="{00000000-0005-0000-0000-000077530000}"/>
    <cellStyle name="20% - Accent1 3 2 4 4 2 3 3" xfId="21534" xr:uid="{00000000-0005-0000-0000-000078530000}"/>
    <cellStyle name="20% - Accent1 3 2 4 4 2 3 3 2" xfId="21535" xr:uid="{00000000-0005-0000-0000-000079530000}"/>
    <cellStyle name="20% - Accent1 3 2 4 4 2 3 4" xfId="21536" xr:uid="{00000000-0005-0000-0000-00007A530000}"/>
    <cellStyle name="20% - Accent1 3 2 4 4 2 4" xfId="21537" xr:uid="{00000000-0005-0000-0000-00007B530000}"/>
    <cellStyle name="20% - Accent1 3 2 4 4 2 4 2" xfId="21538" xr:uid="{00000000-0005-0000-0000-00007C530000}"/>
    <cellStyle name="20% - Accent1 3 2 4 4 2 4 2 2" xfId="21539" xr:uid="{00000000-0005-0000-0000-00007D530000}"/>
    <cellStyle name="20% - Accent1 3 2 4 4 2 4 2 2 2" xfId="21540" xr:uid="{00000000-0005-0000-0000-00007E530000}"/>
    <cellStyle name="20% - Accent1 3 2 4 4 2 4 2 3" xfId="21541" xr:uid="{00000000-0005-0000-0000-00007F530000}"/>
    <cellStyle name="20% - Accent1 3 2 4 4 2 4 3" xfId="21542" xr:uid="{00000000-0005-0000-0000-000080530000}"/>
    <cellStyle name="20% - Accent1 3 2 4 4 2 4 3 2" xfId="21543" xr:uid="{00000000-0005-0000-0000-000081530000}"/>
    <cellStyle name="20% - Accent1 3 2 4 4 2 4 4" xfId="21544" xr:uid="{00000000-0005-0000-0000-000082530000}"/>
    <cellStyle name="20% - Accent1 3 2 4 4 2 5" xfId="21545" xr:uid="{00000000-0005-0000-0000-000083530000}"/>
    <cellStyle name="20% - Accent1 3 2 4 4 2 5 2" xfId="21546" xr:uid="{00000000-0005-0000-0000-000084530000}"/>
    <cellStyle name="20% - Accent1 3 2 4 4 2 5 2 2" xfId="21547" xr:uid="{00000000-0005-0000-0000-000085530000}"/>
    <cellStyle name="20% - Accent1 3 2 4 4 2 5 3" xfId="21548" xr:uid="{00000000-0005-0000-0000-000086530000}"/>
    <cellStyle name="20% - Accent1 3 2 4 4 2 6" xfId="21549" xr:uid="{00000000-0005-0000-0000-000087530000}"/>
    <cellStyle name="20% - Accent1 3 2 4 4 2 6 2" xfId="21550" xr:uid="{00000000-0005-0000-0000-000088530000}"/>
    <cellStyle name="20% - Accent1 3 2 4 4 2 6 2 2" xfId="21551" xr:uid="{00000000-0005-0000-0000-000089530000}"/>
    <cellStyle name="20% - Accent1 3 2 4 4 2 6 3" xfId="21552" xr:uid="{00000000-0005-0000-0000-00008A530000}"/>
    <cellStyle name="20% - Accent1 3 2 4 4 2 7" xfId="21553" xr:uid="{00000000-0005-0000-0000-00008B530000}"/>
    <cellStyle name="20% - Accent1 3 2 4 4 2 7 2" xfId="21554" xr:uid="{00000000-0005-0000-0000-00008C530000}"/>
    <cellStyle name="20% - Accent1 3 2 4 4 2 8" xfId="21555" xr:uid="{00000000-0005-0000-0000-00008D530000}"/>
    <cellStyle name="20% - Accent1 3 2 4 4 2 8 2" xfId="21556" xr:uid="{00000000-0005-0000-0000-00008E530000}"/>
    <cellStyle name="20% - Accent1 3 2 4 4 2 9" xfId="21557" xr:uid="{00000000-0005-0000-0000-00008F530000}"/>
    <cellStyle name="20% - Accent1 3 2 4 4 3" xfId="21558" xr:uid="{00000000-0005-0000-0000-000090530000}"/>
    <cellStyle name="20% - Accent1 3 2 4 4 3 2" xfId="21559" xr:uid="{00000000-0005-0000-0000-000091530000}"/>
    <cellStyle name="20% - Accent1 3 2 4 4 3 2 2" xfId="21560" xr:uid="{00000000-0005-0000-0000-000092530000}"/>
    <cellStyle name="20% - Accent1 3 2 4 4 3 2 2 2" xfId="21561" xr:uid="{00000000-0005-0000-0000-000093530000}"/>
    <cellStyle name="20% - Accent1 3 2 4 4 3 2 2 2 2" xfId="21562" xr:uid="{00000000-0005-0000-0000-000094530000}"/>
    <cellStyle name="20% - Accent1 3 2 4 4 3 2 2 3" xfId="21563" xr:uid="{00000000-0005-0000-0000-000095530000}"/>
    <cellStyle name="20% - Accent1 3 2 4 4 3 2 3" xfId="21564" xr:uid="{00000000-0005-0000-0000-000096530000}"/>
    <cellStyle name="20% - Accent1 3 2 4 4 3 2 3 2" xfId="21565" xr:uid="{00000000-0005-0000-0000-000097530000}"/>
    <cellStyle name="20% - Accent1 3 2 4 4 3 2 4" xfId="21566" xr:uid="{00000000-0005-0000-0000-000098530000}"/>
    <cellStyle name="20% - Accent1 3 2 4 4 3 3" xfId="21567" xr:uid="{00000000-0005-0000-0000-000099530000}"/>
    <cellStyle name="20% - Accent1 3 2 4 4 3 3 2" xfId="21568" xr:uid="{00000000-0005-0000-0000-00009A530000}"/>
    <cellStyle name="20% - Accent1 3 2 4 4 3 3 2 2" xfId="21569" xr:uid="{00000000-0005-0000-0000-00009B530000}"/>
    <cellStyle name="20% - Accent1 3 2 4 4 3 3 2 2 2" xfId="21570" xr:uid="{00000000-0005-0000-0000-00009C530000}"/>
    <cellStyle name="20% - Accent1 3 2 4 4 3 3 2 3" xfId="21571" xr:uid="{00000000-0005-0000-0000-00009D530000}"/>
    <cellStyle name="20% - Accent1 3 2 4 4 3 3 3" xfId="21572" xr:uid="{00000000-0005-0000-0000-00009E530000}"/>
    <cellStyle name="20% - Accent1 3 2 4 4 3 3 3 2" xfId="21573" xr:uid="{00000000-0005-0000-0000-00009F530000}"/>
    <cellStyle name="20% - Accent1 3 2 4 4 3 3 4" xfId="21574" xr:uid="{00000000-0005-0000-0000-0000A0530000}"/>
    <cellStyle name="20% - Accent1 3 2 4 4 3 4" xfId="21575" xr:uid="{00000000-0005-0000-0000-0000A1530000}"/>
    <cellStyle name="20% - Accent1 3 2 4 4 3 4 2" xfId="21576" xr:uid="{00000000-0005-0000-0000-0000A2530000}"/>
    <cellStyle name="20% - Accent1 3 2 4 4 3 4 2 2" xfId="21577" xr:uid="{00000000-0005-0000-0000-0000A3530000}"/>
    <cellStyle name="20% - Accent1 3 2 4 4 3 4 2 2 2" xfId="21578" xr:uid="{00000000-0005-0000-0000-0000A4530000}"/>
    <cellStyle name="20% - Accent1 3 2 4 4 3 4 2 3" xfId="21579" xr:uid="{00000000-0005-0000-0000-0000A5530000}"/>
    <cellStyle name="20% - Accent1 3 2 4 4 3 4 3" xfId="21580" xr:uid="{00000000-0005-0000-0000-0000A6530000}"/>
    <cellStyle name="20% - Accent1 3 2 4 4 3 4 3 2" xfId="21581" xr:uid="{00000000-0005-0000-0000-0000A7530000}"/>
    <cellStyle name="20% - Accent1 3 2 4 4 3 4 4" xfId="21582" xr:uid="{00000000-0005-0000-0000-0000A8530000}"/>
    <cellStyle name="20% - Accent1 3 2 4 4 3 5" xfId="21583" xr:uid="{00000000-0005-0000-0000-0000A9530000}"/>
    <cellStyle name="20% - Accent1 3 2 4 4 3 5 2" xfId="21584" xr:uid="{00000000-0005-0000-0000-0000AA530000}"/>
    <cellStyle name="20% - Accent1 3 2 4 4 3 5 2 2" xfId="21585" xr:uid="{00000000-0005-0000-0000-0000AB530000}"/>
    <cellStyle name="20% - Accent1 3 2 4 4 3 5 3" xfId="21586" xr:uid="{00000000-0005-0000-0000-0000AC530000}"/>
    <cellStyle name="20% - Accent1 3 2 4 4 3 6" xfId="21587" xr:uid="{00000000-0005-0000-0000-0000AD530000}"/>
    <cellStyle name="20% - Accent1 3 2 4 4 3 6 2" xfId="21588" xr:uid="{00000000-0005-0000-0000-0000AE530000}"/>
    <cellStyle name="20% - Accent1 3 2 4 4 3 6 2 2" xfId="21589" xr:uid="{00000000-0005-0000-0000-0000AF530000}"/>
    <cellStyle name="20% - Accent1 3 2 4 4 3 6 3" xfId="21590" xr:uid="{00000000-0005-0000-0000-0000B0530000}"/>
    <cellStyle name="20% - Accent1 3 2 4 4 3 7" xfId="21591" xr:uid="{00000000-0005-0000-0000-0000B1530000}"/>
    <cellStyle name="20% - Accent1 3 2 4 4 3 7 2" xfId="21592" xr:uid="{00000000-0005-0000-0000-0000B2530000}"/>
    <cellStyle name="20% - Accent1 3 2 4 4 3 8" xfId="21593" xr:uid="{00000000-0005-0000-0000-0000B3530000}"/>
    <cellStyle name="20% - Accent1 3 2 4 4 3 8 2" xfId="21594" xr:uid="{00000000-0005-0000-0000-0000B4530000}"/>
    <cellStyle name="20% - Accent1 3 2 4 4 3 9" xfId="21595" xr:uid="{00000000-0005-0000-0000-0000B5530000}"/>
    <cellStyle name="20% - Accent1 3 2 4 4 4" xfId="21596" xr:uid="{00000000-0005-0000-0000-0000B6530000}"/>
    <cellStyle name="20% - Accent1 3 2 4 4 4 2" xfId="21597" xr:uid="{00000000-0005-0000-0000-0000B7530000}"/>
    <cellStyle name="20% - Accent1 3 2 4 4 4 2 2" xfId="21598" xr:uid="{00000000-0005-0000-0000-0000B8530000}"/>
    <cellStyle name="20% - Accent1 3 2 4 4 4 2 2 2" xfId="21599" xr:uid="{00000000-0005-0000-0000-0000B9530000}"/>
    <cellStyle name="20% - Accent1 3 2 4 4 4 2 3" xfId="21600" xr:uid="{00000000-0005-0000-0000-0000BA530000}"/>
    <cellStyle name="20% - Accent1 3 2 4 4 4 3" xfId="21601" xr:uid="{00000000-0005-0000-0000-0000BB530000}"/>
    <cellStyle name="20% - Accent1 3 2 4 4 4 3 2" xfId="21602" xr:uid="{00000000-0005-0000-0000-0000BC530000}"/>
    <cellStyle name="20% - Accent1 3 2 4 4 4 4" xfId="21603" xr:uid="{00000000-0005-0000-0000-0000BD530000}"/>
    <cellStyle name="20% - Accent1 3 2 4 4 5" xfId="21604" xr:uid="{00000000-0005-0000-0000-0000BE530000}"/>
    <cellStyle name="20% - Accent1 3 2 4 4 5 2" xfId="21605" xr:uid="{00000000-0005-0000-0000-0000BF530000}"/>
    <cellStyle name="20% - Accent1 3 2 4 4 5 2 2" xfId="21606" xr:uid="{00000000-0005-0000-0000-0000C0530000}"/>
    <cellStyle name="20% - Accent1 3 2 4 4 5 2 2 2" xfId="21607" xr:uid="{00000000-0005-0000-0000-0000C1530000}"/>
    <cellStyle name="20% - Accent1 3 2 4 4 5 2 3" xfId="21608" xr:uid="{00000000-0005-0000-0000-0000C2530000}"/>
    <cellStyle name="20% - Accent1 3 2 4 4 5 3" xfId="21609" xr:uid="{00000000-0005-0000-0000-0000C3530000}"/>
    <cellStyle name="20% - Accent1 3 2 4 4 5 3 2" xfId="21610" xr:uid="{00000000-0005-0000-0000-0000C4530000}"/>
    <cellStyle name="20% - Accent1 3 2 4 4 5 4" xfId="21611" xr:uid="{00000000-0005-0000-0000-0000C5530000}"/>
    <cellStyle name="20% - Accent1 3 2 4 4 6" xfId="21612" xr:uid="{00000000-0005-0000-0000-0000C6530000}"/>
    <cellStyle name="20% - Accent1 3 2 4 4 6 2" xfId="21613" xr:uid="{00000000-0005-0000-0000-0000C7530000}"/>
    <cellStyle name="20% - Accent1 3 2 4 4 6 2 2" xfId="21614" xr:uid="{00000000-0005-0000-0000-0000C8530000}"/>
    <cellStyle name="20% - Accent1 3 2 4 4 6 2 2 2" xfId="21615" xr:uid="{00000000-0005-0000-0000-0000C9530000}"/>
    <cellStyle name="20% - Accent1 3 2 4 4 6 2 3" xfId="21616" xr:uid="{00000000-0005-0000-0000-0000CA530000}"/>
    <cellStyle name="20% - Accent1 3 2 4 4 6 3" xfId="21617" xr:uid="{00000000-0005-0000-0000-0000CB530000}"/>
    <cellStyle name="20% - Accent1 3 2 4 4 6 3 2" xfId="21618" xr:uid="{00000000-0005-0000-0000-0000CC530000}"/>
    <cellStyle name="20% - Accent1 3 2 4 4 6 4" xfId="21619" xr:uid="{00000000-0005-0000-0000-0000CD530000}"/>
    <cellStyle name="20% - Accent1 3 2 4 4 7" xfId="21620" xr:uid="{00000000-0005-0000-0000-0000CE530000}"/>
    <cellStyle name="20% - Accent1 3 2 4 4 7 2" xfId="21621" xr:uid="{00000000-0005-0000-0000-0000CF530000}"/>
    <cellStyle name="20% - Accent1 3 2 4 4 7 2 2" xfId="21622" xr:uid="{00000000-0005-0000-0000-0000D0530000}"/>
    <cellStyle name="20% - Accent1 3 2 4 4 7 3" xfId="21623" xr:uid="{00000000-0005-0000-0000-0000D1530000}"/>
    <cellStyle name="20% - Accent1 3 2 4 4 8" xfId="21624" xr:uid="{00000000-0005-0000-0000-0000D2530000}"/>
    <cellStyle name="20% - Accent1 3 2 4 4 8 2" xfId="21625" xr:uid="{00000000-0005-0000-0000-0000D3530000}"/>
    <cellStyle name="20% - Accent1 3 2 4 4 8 2 2" xfId="21626" xr:uid="{00000000-0005-0000-0000-0000D4530000}"/>
    <cellStyle name="20% - Accent1 3 2 4 4 8 3" xfId="21627" xr:uid="{00000000-0005-0000-0000-0000D5530000}"/>
    <cellStyle name="20% - Accent1 3 2 4 4 9" xfId="21628" xr:uid="{00000000-0005-0000-0000-0000D6530000}"/>
    <cellStyle name="20% - Accent1 3 2 4 4 9 2" xfId="21629" xr:uid="{00000000-0005-0000-0000-0000D7530000}"/>
    <cellStyle name="20% - Accent1 3 2 4 5" xfId="21630" xr:uid="{00000000-0005-0000-0000-0000D8530000}"/>
    <cellStyle name="20% - Accent1 3 2 4 5 10" xfId="21631" xr:uid="{00000000-0005-0000-0000-0000D9530000}"/>
    <cellStyle name="20% - Accent1 3 2 4 5 10 2" xfId="21632" xr:uid="{00000000-0005-0000-0000-0000DA530000}"/>
    <cellStyle name="20% - Accent1 3 2 4 5 11" xfId="21633" xr:uid="{00000000-0005-0000-0000-0000DB530000}"/>
    <cellStyle name="20% - Accent1 3 2 4 5 2" xfId="21634" xr:uid="{00000000-0005-0000-0000-0000DC530000}"/>
    <cellStyle name="20% - Accent1 3 2 4 5 2 2" xfId="21635" xr:uid="{00000000-0005-0000-0000-0000DD530000}"/>
    <cellStyle name="20% - Accent1 3 2 4 5 2 2 2" xfId="21636" xr:uid="{00000000-0005-0000-0000-0000DE530000}"/>
    <cellStyle name="20% - Accent1 3 2 4 5 2 2 2 2" xfId="21637" xr:uid="{00000000-0005-0000-0000-0000DF530000}"/>
    <cellStyle name="20% - Accent1 3 2 4 5 2 2 2 2 2" xfId="21638" xr:uid="{00000000-0005-0000-0000-0000E0530000}"/>
    <cellStyle name="20% - Accent1 3 2 4 5 2 2 2 3" xfId="21639" xr:uid="{00000000-0005-0000-0000-0000E1530000}"/>
    <cellStyle name="20% - Accent1 3 2 4 5 2 2 3" xfId="21640" xr:uid="{00000000-0005-0000-0000-0000E2530000}"/>
    <cellStyle name="20% - Accent1 3 2 4 5 2 2 3 2" xfId="21641" xr:uid="{00000000-0005-0000-0000-0000E3530000}"/>
    <cellStyle name="20% - Accent1 3 2 4 5 2 2 4" xfId="21642" xr:uid="{00000000-0005-0000-0000-0000E4530000}"/>
    <cellStyle name="20% - Accent1 3 2 4 5 2 3" xfId="21643" xr:uid="{00000000-0005-0000-0000-0000E5530000}"/>
    <cellStyle name="20% - Accent1 3 2 4 5 2 3 2" xfId="21644" xr:uid="{00000000-0005-0000-0000-0000E6530000}"/>
    <cellStyle name="20% - Accent1 3 2 4 5 2 3 2 2" xfId="21645" xr:uid="{00000000-0005-0000-0000-0000E7530000}"/>
    <cellStyle name="20% - Accent1 3 2 4 5 2 3 2 2 2" xfId="21646" xr:uid="{00000000-0005-0000-0000-0000E8530000}"/>
    <cellStyle name="20% - Accent1 3 2 4 5 2 3 2 3" xfId="21647" xr:uid="{00000000-0005-0000-0000-0000E9530000}"/>
    <cellStyle name="20% - Accent1 3 2 4 5 2 3 3" xfId="21648" xr:uid="{00000000-0005-0000-0000-0000EA530000}"/>
    <cellStyle name="20% - Accent1 3 2 4 5 2 3 3 2" xfId="21649" xr:uid="{00000000-0005-0000-0000-0000EB530000}"/>
    <cellStyle name="20% - Accent1 3 2 4 5 2 3 4" xfId="21650" xr:uid="{00000000-0005-0000-0000-0000EC530000}"/>
    <cellStyle name="20% - Accent1 3 2 4 5 2 4" xfId="21651" xr:uid="{00000000-0005-0000-0000-0000ED530000}"/>
    <cellStyle name="20% - Accent1 3 2 4 5 2 4 2" xfId="21652" xr:uid="{00000000-0005-0000-0000-0000EE530000}"/>
    <cellStyle name="20% - Accent1 3 2 4 5 2 4 2 2" xfId="21653" xr:uid="{00000000-0005-0000-0000-0000EF530000}"/>
    <cellStyle name="20% - Accent1 3 2 4 5 2 4 2 2 2" xfId="21654" xr:uid="{00000000-0005-0000-0000-0000F0530000}"/>
    <cellStyle name="20% - Accent1 3 2 4 5 2 4 2 3" xfId="21655" xr:uid="{00000000-0005-0000-0000-0000F1530000}"/>
    <cellStyle name="20% - Accent1 3 2 4 5 2 4 3" xfId="21656" xr:uid="{00000000-0005-0000-0000-0000F2530000}"/>
    <cellStyle name="20% - Accent1 3 2 4 5 2 4 3 2" xfId="21657" xr:uid="{00000000-0005-0000-0000-0000F3530000}"/>
    <cellStyle name="20% - Accent1 3 2 4 5 2 4 4" xfId="21658" xr:uid="{00000000-0005-0000-0000-0000F4530000}"/>
    <cellStyle name="20% - Accent1 3 2 4 5 2 5" xfId="21659" xr:uid="{00000000-0005-0000-0000-0000F5530000}"/>
    <cellStyle name="20% - Accent1 3 2 4 5 2 5 2" xfId="21660" xr:uid="{00000000-0005-0000-0000-0000F6530000}"/>
    <cellStyle name="20% - Accent1 3 2 4 5 2 5 2 2" xfId="21661" xr:uid="{00000000-0005-0000-0000-0000F7530000}"/>
    <cellStyle name="20% - Accent1 3 2 4 5 2 5 3" xfId="21662" xr:uid="{00000000-0005-0000-0000-0000F8530000}"/>
    <cellStyle name="20% - Accent1 3 2 4 5 2 6" xfId="21663" xr:uid="{00000000-0005-0000-0000-0000F9530000}"/>
    <cellStyle name="20% - Accent1 3 2 4 5 2 6 2" xfId="21664" xr:uid="{00000000-0005-0000-0000-0000FA530000}"/>
    <cellStyle name="20% - Accent1 3 2 4 5 2 6 2 2" xfId="21665" xr:uid="{00000000-0005-0000-0000-0000FB530000}"/>
    <cellStyle name="20% - Accent1 3 2 4 5 2 6 3" xfId="21666" xr:uid="{00000000-0005-0000-0000-0000FC530000}"/>
    <cellStyle name="20% - Accent1 3 2 4 5 2 7" xfId="21667" xr:uid="{00000000-0005-0000-0000-0000FD530000}"/>
    <cellStyle name="20% - Accent1 3 2 4 5 2 7 2" xfId="21668" xr:uid="{00000000-0005-0000-0000-0000FE530000}"/>
    <cellStyle name="20% - Accent1 3 2 4 5 2 8" xfId="21669" xr:uid="{00000000-0005-0000-0000-0000FF530000}"/>
    <cellStyle name="20% - Accent1 3 2 4 5 2 8 2" xfId="21670" xr:uid="{00000000-0005-0000-0000-000000540000}"/>
    <cellStyle name="20% - Accent1 3 2 4 5 2 9" xfId="21671" xr:uid="{00000000-0005-0000-0000-000001540000}"/>
    <cellStyle name="20% - Accent1 3 2 4 5 3" xfId="21672" xr:uid="{00000000-0005-0000-0000-000002540000}"/>
    <cellStyle name="20% - Accent1 3 2 4 5 3 2" xfId="21673" xr:uid="{00000000-0005-0000-0000-000003540000}"/>
    <cellStyle name="20% - Accent1 3 2 4 5 3 2 2" xfId="21674" xr:uid="{00000000-0005-0000-0000-000004540000}"/>
    <cellStyle name="20% - Accent1 3 2 4 5 3 2 2 2" xfId="21675" xr:uid="{00000000-0005-0000-0000-000005540000}"/>
    <cellStyle name="20% - Accent1 3 2 4 5 3 2 2 2 2" xfId="21676" xr:uid="{00000000-0005-0000-0000-000006540000}"/>
    <cellStyle name="20% - Accent1 3 2 4 5 3 2 2 3" xfId="21677" xr:uid="{00000000-0005-0000-0000-000007540000}"/>
    <cellStyle name="20% - Accent1 3 2 4 5 3 2 3" xfId="21678" xr:uid="{00000000-0005-0000-0000-000008540000}"/>
    <cellStyle name="20% - Accent1 3 2 4 5 3 2 3 2" xfId="21679" xr:uid="{00000000-0005-0000-0000-000009540000}"/>
    <cellStyle name="20% - Accent1 3 2 4 5 3 2 4" xfId="21680" xr:uid="{00000000-0005-0000-0000-00000A540000}"/>
    <cellStyle name="20% - Accent1 3 2 4 5 3 3" xfId="21681" xr:uid="{00000000-0005-0000-0000-00000B540000}"/>
    <cellStyle name="20% - Accent1 3 2 4 5 3 3 2" xfId="21682" xr:uid="{00000000-0005-0000-0000-00000C540000}"/>
    <cellStyle name="20% - Accent1 3 2 4 5 3 3 2 2" xfId="21683" xr:uid="{00000000-0005-0000-0000-00000D540000}"/>
    <cellStyle name="20% - Accent1 3 2 4 5 3 3 2 2 2" xfId="21684" xr:uid="{00000000-0005-0000-0000-00000E540000}"/>
    <cellStyle name="20% - Accent1 3 2 4 5 3 3 2 3" xfId="21685" xr:uid="{00000000-0005-0000-0000-00000F540000}"/>
    <cellStyle name="20% - Accent1 3 2 4 5 3 3 3" xfId="21686" xr:uid="{00000000-0005-0000-0000-000010540000}"/>
    <cellStyle name="20% - Accent1 3 2 4 5 3 3 3 2" xfId="21687" xr:uid="{00000000-0005-0000-0000-000011540000}"/>
    <cellStyle name="20% - Accent1 3 2 4 5 3 3 4" xfId="21688" xr:uid="{00000000-0005-0000-0000-000012540000}"/>
    <cellStyle name="20% - Accent1 3 2 4 5 3 4" xfId="21689" xr:uid="{00000000-0005-0000-0000-000013540000}"/>
    <cellStyle name="20% - Accent1 3 2 4 5 3 4 2" xfId="21690" xr:uid="{00000000-0005-0000-0000-000014540000}"/>
    <cellStyle name="20% - Accent1 3 2 4 5 3 4 2 2" xfId="21691" xr:uid="{00000000-0005-0000-0000-000015540000}"/>
    <cellStyle name="20% - Accent1 3 2 4 5 3 4 2 2 2" xfId="21692" xr:uid="{00000000-0005-0000-0000-000016540000}"/>
    <cellStyle name="20% - Accent1 3 2 4 5 3 4 2 3" xfId="21693" xr:uid="{00000000-0005-0000-0000-000017540000}"/>
    <cellStyle name="20% - Accent1 3 2 4 5 3 4 3" xfId="21694" xr:uid="{00000000-0005-0000-0000-000018540000}"/>
    <cellStyle name="20% - Accent1 3 2 4 5 3 4 3 2" xfId="21695" xr:uid="{00000000-0005-0000-0000-000019540000}"/>
    <cellStyle name="20% - Accent1 3 2 4 5 3 4 4" xfId="21696" xr:uid="{00000000-0005-0000-0000-00001A540000}"/>
    <cellStyle name="20% - Accent1 3 2 4 5 3 5" xfId="21697" xr:uid="{00000000-0005-0000-0000-00001B540000}"/>
    <cellStyle name="20% - Accent1 3 2 4 5 3 5 2" xfId="21698" xr:uid="{00000000-0005-0000-0000-00001C540000}"/>
    <cellStyle name="20% - Accent1 3 2 4 5 3 5 2 2" xfId="21699" xr:uid="{00000000-0005-0000-0000-00001D540000}"/>
    <cellStyle name="20% - Accent1 3 2 4 5 3 5 3" xfId="21700" xr:uid="{00000000-0005-0000-0000-00001E540000}"/>
    <cellStyle name="20% - Accent1 3 2 4 5 3 6" xfId="21701" xr:uid="{00000000-0005-0000-0000-00001F540000}"/>
    <cellStyle name="20% - Accent1 3 2 4 5 3 6 2" xfId="21702" xr:uid="{00000000-0005-0000-0000-000020540000}"/>
    <cellStyle name="20% - Accent1 3 2 4 5 3 6 2 2" xfId="21703" xr:uid="{00000000-0005-0000-0000-000021540000}"/>
    <cellStyle name="20% - Accent1 3 2 4 5 3 6 3" xfId="21704" xr:uid="{00000000-0005-0000-0000-000022540000}"/>
    <cellStyle name="20% - Accent1 3 2 4 5 3 7" xfId="21705" xr:uid="{00000000-0005-0000-0000-000023540000}"/>
    <cellStyle name="20% - Accent1 3 2 4 5 3 7 2" xfId="21706" xr:uid="{00000000-0005-0000-0000-000024540000}"/>
    <cellStyle name="20% - Accent1 3 2 4 5 3 8" xfId="21707" xr:uid="{00000000-0005-0000-0000-000025540000}"/>
    <cellStyle name="20% - Accent1 3 2 4 5 3 8 2" xfId="21708" xr:uid="{00000000-0005-0000-0000-000026540000}"/>
    <cellStyle name="20% - Accent1 3 2 4 5 3 9" xfId="21709" xr:uid="{00000000-0005-0000-0000-000027540000}"/>
    <cellStyle name="20% - Accent1 3 2 4 5 4" xfId="21710" xr:uid="{00000000-0005-0000-0000-000028540000}"/>
    <cellStyle name="20% - Accent1 3 2 4 5 4 2" xfId="21711" xr:uid="{00000000-0005-0000-0000-000029540000}"/>
    <cellStyle name="20% - Accent1 3 2 4 5 4 2 2" xfId="21712" xr:uid="{00000000-0005-0000-0000-00002A540000}"/>
    <cellStyle name="20% - Accent1 3 2 4 5 4 2 2 2" xfId="21713" xr:uid="{00000000-0005-0000-0000-00002B540000}"/>
    <cellStyle name="20% - Accent1 3 2 4 5 4 2 3" xfId="21714" xr:uid="{00000000-0005-0000-0000-00002C540000}"/>
    <cellStyle name="20% - Accent1 3 2 4 5 4 3" xfId="21715" xr:uid="{00000000-0005-0000-0000-00002D540000}"/>
    <cellStyle name="20% - Accent1 3 2 4 5 4 3 2" xfId="21716" xr:uid="{00000000-0005-0000-0000-00002E540000}"/>
    <cellStyle name="20% - Accent1 3 2 4 5 4 4" xfId="21717" xr:uid="{00000000-0005-0000-0000-00002F540000}"/>
    <cellStyle name="20% - Accent1 3 2 4 5 5" xfId="21718" xr:uid="{00000000-0005-0000-0000-000030540000}"/>
    <cellStyle name="20% - Accent1 3 2 4 5 5 2" xfId="21719" xr:uid="{00000000-0005-0000-0000-000031540000}"/>
    <cellStyle name="20% - Accent1 3 2 4 5 5 2 2" xfId="21720" xr:uid="{00000000-0005-0000-0000-000032540000}"/>
    <cellStyle name="20% - Accent1 3 2 4 5 5 2 2 2" xfId="21721" xr:uid="{00000000-0005-0000-0000-000033540000}"/>
    <cellStyle name="20% - Accent1 3 2 4 5 5 2 3" xfId="21722" xr:uid="{00000000-0005-0000-0000-000034540000}"/>
    <cellStyle name="20% - Accent1 3 2 4 5 5 3" xfId="21723" xr:uid="{00000000-0005-0000-0000-000035540000}"/>
    <cellStyle name="20% - Accent1 3 2 4 5 5 3 2" xfId="21724" xr:uid="{00000000-0005-0000-0000-000036540000}"/>
    <cellStyle name="20% - Accent1 3 2 4 5 5 4" xfId="21725" xr:uid="{00000000-0005-0000-0000-000037540000}"/>
    <cellStyle name="20% - Accent1 3 2 4 5 6" xfId="21726" xr:uid="{00000000-0005-0000-0000-000038540000}"/>
    <cellStyle name="20% - Accent1 3 2 4 5 6 2" xfId="21727" xr:uid="{00000000-0005-0000-0000-000039540000}"/>
    <cellStyle name="20% - Accent1 3 2 4 5 6 2 2" xfId="21728" xr:uid="{00000000-0005-0000-0000-00003A540000}"/>
    <cellStyle name="20% - Accent1 3 2 4 5 6 2 2 2" xfId="21729" xr:uid="{00000000-0005-0000-0000-00003B540000}"/>
    <cellStyle name="20% - Accent1 3 2 4 5 6 2 3" xfId="21730" xr:uid="{00000000-0005-0000-0000-00003C540000}"/>
    <cellStyle name="20% - Accent1 3 2 4 5 6 3" xfId="21731" xr:uid="{00000000-0005-0000-0000-00003D540000}"/>
    <cellStyle name="20% - Accent1 3 2 4 5 6 3 2" xfId="21732" xr:uid="{00000000-0005-0000-0000-00003E540000}"/>
    <cellStyle name="20% - Accent1 3 2 4 5 6 4" xfId="21733" xr:uid="{00000000-0005-0000-0000-00003F540000}"/>
    <cellStyle name="20% - Accent1 3 2 4 5 7" xfId="21734" xr:uid="{00000000-0005-0000-0000-000040540000}"/>
    <cellStyle name="20% - Accent1 3 2 4 5 7 2" xfId="21735" xr:uid="{00000000-0005-0000-0000-000041540000}"/>
    <cellStyle name="20% - Accent1 3 2 4 5 7 2 2" xfId="21736" xr:uid="{00000000-0005-0000-0000-000042540000}"/>
    <cellStyle name="20% - Accent1 3 2 4 5 7 3" xfId="21737" xr:uid="{00000000-0005-0000-0000-000043540000}"/>
    <cellStyle name="20% - Accent1 3 2 4 5 8" xfId="21738" xr:uid="{00000000-0005-0000-0000-000044540000}"/>
    <cellStyle name="20% - Accent1 3 2 4 5 8 2" xfId="21739" xr:uid="{00000000-0005-0000-0000-000045540000}"/>
    <cellStyle name="20% - Accent1 3 2 4 5 8 2 2" xfId="21740" xr:uid="{00000000-0005-0000-0000-000046540000}"/>
    <cellStyle name="20% - Accent1 3 2 4 5 8 3" xfId="21741" xr:uid="{00000000-0005-0000-0000-000047540000}"/>
    <cellStyle name="20% - Accent1 3 2 4 5 9" xfId="21742" xr:uid="{00000000-0005-0000-0000-000048540000}"/>
    <cellStyle name="20% - Accent1 3 2 4 5 9 2" xfId="21743" xr:uid="{00000000-0005-0000-0000-000049540000}"/>
    <cellStyle name="20% - Accent1 3 2 4 6" xfId="21744" xr:uid="{00000000-0005-0000-0000-00004A540000}"/>
    <cellStyle name="20% - Accent1 3 2 4 6 10" xfId="21745" xr:uid="{00000000-0005-0000-0000-00004B540000}"/>
    <cellStyle name="20% - Accent1 3 2 4 6 10 2" xfId="21746" xr:uid="{00000000-0005-0000-0000-00004C540000}"/>
    <cellStyle name="20% - Accent1 3 2 4 6 11" xfId="21747" xr:uid="{00000000-0005-0000-0000-00004D540000}"/>
    <cellStyle name="20% - Accent1 3 2 4 6 2" xfId="21748" xr:uid="{00000000-0005-0000-0000-00004E540000}"/>
    <cellStyle name="20% - Accent1 3 2 4 6 2 2" xfId="21749" xr:uid="{00000000-0005-0000-0000-00004F540000}"/>
    <cellStyle name="20% - Accent1 3 2 4 6 2 2 2" xfId="21750" xr:uid="{00000000-0005-0000-0000-000050540000}"/>
    <cellStyle name="20% - Accent1 3 2 4 6 2 2 2 2" xfId="21751" xr:uid="{00000000-0005-0000-0000-000051540000}"/>
    <cellStyle name="20% - Accent1 3 2 4 6 2 2 2 2 2" xfId="21752" xr:uid="{00000000-0005-0000-0000-000052540000}"/>
    <cellStyle name="20% - Accent1 3 2 4 6 2 2 2 3" xfId="21753" xr:uid="{00000000-0005-0000-0000-000053540000}"/>
    <cellStyle name="20% - Accent1 3 2 4 6 2 2 3" xfId="21754" xr:uid="{00000000-0005-0000-0000-000054540000}"/>
    <cellStyle name="20% - Accent1 3 2 4 6 2 2 3 2" xfId="21755" xr:uid="{00000000-0005-0000-0000-000055540000}"/>
    <cellStyle name="20% - Accent1 3 2 4 6 2 2 4" xfId="21756" xr:uid="{00000000-0005-0000-0000-000056540000}"/>
    <cellStyle name="20% - Accent1 3 2 4 6 2 3" xfId="21757" xr:uid="{00000000-0005-0000-0000-000057540000}"/>
    <cellStyle name="20% - Accent1 3 2 4 6 2 3 2" xfId="21758" xr:uid="{00000000-0005-0000-0000-000058540000}"/>
    <cellStyle name="20% - Accent1 3 2 4 6 2 3 2 2" xfId="21759" xr:uid="{00000000-0005-0000-0000-000059540000}"/>
    <cellStyle name="20% - Accent1 3 2 4 6 2 3 2 2 2" xfId="21760" xr:uid="{00000000-0005-0000-0000-00005A540000}"/>
    <cellStyle name="20% - Accent1 3 2 4 6 2 3 2 3" xfId="21761" xr:uid="{00000000-0005-0000-0000-00005B540000}"/>
    <cellStyle name="20% - Accent1 3 2 4 6 2 3 3" xfId="21762" xr:uid="{00000000-0005-0000-0000-00005C540000}"/>
    <cellStyle name="20% - Accent1 3 2 4 6 2 3 3 2" xfId="21763" xr:uid="{00000000-0005-0000-0000-00005D540000}"/>
    <cellStyle name="20% - Accent1 3 2 4 6 2 3 4" xfId="21764" xr:uid="{00000000-0005-0000-0000-00005E540000}"/>
    <cellStyle name="20% - Accent1 3 2 4 6 2 4" xfId="21765" xr:uid="{00000000-0005-0000-0000-00005F540000}"/>
    <cellStyle name="20% - Accent1 3 2 4 6 2 4 2" xfId="21766" xr:uid="{00000000-0005-0000-0000-000060540000}"/>
    <cellStyle name="20% - Accent1 3 2 4 6 2 4 2 2" xfId="21767" xr:uid="{00000000-0005-0000-0000-000061540000}"/>
    <cellStyle name="20% - Accent1 3 2 4 6 2 4 2 2 2" xfId="21768" xr:uid="{00000000-0005-0000-0000-000062540000}"/>
    <cellStyle name="20% - Accent1 3 2 4 6 2 4 2 3" xfId="21769" xr:uid="{00000000-0005-0000-0000-000063540000}"/>
    <cellStyle name="20% - Accent1 3 2 4 6 2 4 3" xfId="21770" xr:uid="{00000000-0005-0000-0000-000064540000}"/>
    <cellStyle name="20% - Accent1 3 2 4 6 2 4 3 2" xfId="21771" xr:uid="{00000000-0005-0000-0000-000065540000}"/>
    <cellStyle name="20% - Accent1 3 2 4 6 2 4 4" xfId="21772" xr:uid="{00000000-0005-0000-0000-000066540000}"/>
    <cellStyle name="20% - Accent1 3 2 4 6 2 5" xfId="21773" xr:uid="{00000000-0005-0000-0000-000067540000}"/>
    <cellStyle name="20% - Accent1 3 2 4 6 2 5 2" xfId="21774" xr:uid="{00000000-0005-0000-0000-000068540000}"/>
    <cellStyle name="20% - Accent1 3 2 4 6 2 5 2 2" xfId="21775" xr:uid="{00000000-0005-0000-0000-000069540000}"/>
    <cellStyle name="20% - Accent1 3 2 4 6 2 5 3" xfId="21776" xr:uid="{00000000-0005-0000-0000-00006A540000}"/>
    <cellStyle name="20% - Accent1 3 2 4 6 2 6" xfId="21777" xr:uid="{00000000-0005-0000-0000-00006B540000}"/>
    <cellStyle name="20% - Accent1 3 2 4 6 2 6 2" xfId="21778" xr:uid="{00000000-0005-0000-0000-00006C540000}"/>
    <cellStyle name="20% - Accent1 3 2 4 6 2 6 2 2" xfId="21779" xr:uid="{00000000-0005-0000-0000-00006D540000}"/>
    <cellStyle name="20% - Accent1 3 2 4 6 2 6 3" xfId="21780" xr:uid="{00000000-0005-0000-0000-00006E540000}"/>
    <cellStyle name="20% - Accent1 3 2 4 6 2 7" xfId="21781" xr:uid="{00000000-0005-0000-0000-00006F540000}"/>
    <cellStyle name="20% - Accent1 3 2 4 6 2 7 2" xfId="21782" xr:uid="{00000000-0005-0000-0000-000070540000}"/>
    <cellStyle name="20% - Accent1 3 2 4 6 2 8" xfId="21783" xr:uid="{00000000-0005-0000-0000-000071540000}"/>
    <cellStyle name="20% - Accent1 3 2 4 6 2 8 2" xfId="21784" xr:uid="{00000000-0005-0000-0000-000072540000}"/>
    <cellStyle name="20% - Accent1 3 2 4 6 2 9" xfId="21785" xr:uid="{00000000-0005-0000-0000-000073540000}"/>
    <cellStyle name="20% - Accent1 3 2 4 6 3" xfId="21786" xr:uid="{00000000-0005-0000-0000-000074540000}"/>
    <cellStyle name="20% - Accent1 3 2 4 6 3 2" xfId="21787" xr:uid="{00000000-0005-0000-0000-000075540000}"/>
    <cellStyle name="20% - Accent1 3 2 4 6 3 2 2" xfId="21788" xr:uid="{00000000-0005-0000-0000-000076540000}"/>
    <cellStyle name="20% - Accent1 3 2 4 6 3 2 2 2" xfId="21789" xr:uid="{00000000-0005-0000-0000-000077540000}"/>
    <cellStyle name="20% - Accent1 3 2 4 6 3 2 2 2 2" xfId="21790" xr:uid="{00000000-0005-0000-0000-000078540000}"/>
    <cellStyle name="20% - Accent1 3 2 4 6 3 2 2 3" xfId="21791" xr:uid="{00000000-0005-0000-0000-000079540000}"/>
    <cellStyle name="20% - Accent1 3 2 4 6 3 2 3" xfId="21792" xr:uid="{00000000-0005-0000-0000-00007A540000}"/>
    <cellStyle name="20% - Accent1 3 2 4 6 3 2 3 2" xfId="21793" xr:uid="{00000000-0005-0000-0000-00007B540000}"/>
    <cellStyle name="20% - Accent1 3 2 4 6 3 2 4" xfId="21794" xr:uid="{00000000-0005-0000-0000-00007C540000}"/>
    <cellStyle name="20% - Accent1 3 2 4 6 3 3" xfId="21795" xr:uid="{00000000-0005-0000-0000-00007D540000}"/>
    <cellStyle name="20% - Accent1 3 2 4 6 3 3 2" xfId="21796" xr:uid="{00000000-0005-0000-0000-00007E540000}"/>
    <cellStyle name="20% - Accent1 3 2 4 6 3 3 2 2" xfId="21797" xr:uid="{00000000-0005-0000-0000-00007F540000}"/>
    <cellStyle name="20% - Accent1 3 2 4 6 3 3 2 2 2" xfId="21798" xr:uid="{00000000-0005-0000-0000-000080540000}"/>
    <cellStyle name="20% - Accent1 3 2 4 6 3 3 2 3" xfId="21799" xr:uid="{00000000-0005-0000-0000-000081540000}"/>
    <cellStyle name="20% - Accent1 3 2 4 6 3 3 3" xfId="21800" xr:uid="{00000000-0005-0000-0000-000082540000}"/>
    <cellStyle name="20% - Accent1 3 2 4 6 3 3 3 2" xfId="21801" xr:uid="{00000000-0005-0000-0000-000083540000}"/>
    <cellStyle name="20% - Accent1 3 2 4 6 3 3 4" xfId="21802" xr:uid="{00000000-0005-0000-0000-000084540000}"/>
    <cellStyle name="20% - Accent1 3 2 4 6 3 4" xfId="21803" xr:uid="{00000000-0005-0000-0000-000085540000}"/>
    <cellStyle name="20% - Accent1 3 2 4 6 3 4 2" xfId="21804" xr:uid="{00000000-0005-0000-0000-000086540000}"/>
    <cellStyle name="20% - Accent1 3 2 4 6 3 4 2 2" xfId="21805" xr:uid="{00000000-0005-0000-0000-000087540000}"/>
    <cellStyle name="20% - Accent1 3 2 4 6 3 4 2 2 2" xfId="21806" xr:uid="{00000000-0005-0000-0000-000088540000}"/>
    <cellStyle name="20% - Accent1 3 2 4 6 3 4 2 3" xfId="21807" xr:uid="{00000000-0005-0000-0000-000089540000}"/>
    <cellStyle name="20% - Accent1 3 2 4 6 3 4 3" xfId="21808" xr:uid="{00000000-0005-0000-0000-00008A540000}"/>
    <cellStyle name="20% - Accent1 3 2 4 6 3 4 3 2" xfId="21809" xr:uid="{00000000-0005-0000-0000-00008B540000}"/>
    <cellStyle name="20% - Accent1 3 2 4 6 3 4 4" xfId="21810" xr:uid="{00000000-0005-0000-0000-00008C540000}"/>
    <cellStyle name="20% - Accent1 3 2 4 6 3 5" xfId="21811" xr:uid="{00000000-0005-0000-0000-00008D540000}"/>
    <cellStyle name="20% - Accent1 3 2 4 6 3 5 2" xfId="21812" xr:uid="{00000000-0005-0000-0000-00008E540000}"/>
    <cellStyle name="20% - Accent1 3 2 4 6 3 5 2 2" xfId="21813" xr:uid="{00000000-0005-0000-0000-00008F540000}"/>
    <cellStyle name="20% - Accent1 3 2 4 6 3 5 3" xfId="21814" xr:uid="{00000000-0005-0000-0000-000090540000}"/>
    <cellStyle name="20% - Accent1 3 2 4 6 3 6" xfId="21815" xr:uid="{00000000-0005-0000-0000-000091540000}"/>
    <cellStyle name="20% - Accent1 3 2 4 6 3 6 2" xfId="21816" xr:uid="{00000000-0005-0000-0000-000092540000}"/>
    <cellStyle name="20% - Accent1 3 2 4 6 3 6 2 2" xfId="21817" xr:uid="{00000000-0005-0000-0000-000093540000}"/>
    <cellStyle name="20% - Accent1 3 2 4 6 3 6 3" xfId="21818" xr:uid="{00000000-0005-0000-0000-000094540000}"/>
    <cellStyle name="20% - Accent1 3 2 4 6 3 7" xfId="21819" xr:uid="{00000000-0005-0000-0000-000095540000}"/>
    <cellStyle name="20% - Accent1 3 2 4 6 3 7 2" xfId="21820" xr:uid="{00000000-0005-0000-0000-000096540000}"/>
    <cellStyle name="20% - Accent1 3 2 4 6 3 8" xfId="21821" xr:uid="{00000000-0005-0000-0000-000097540000}"/>
    <cellStyle name="20% - Accent1 3 2 4 6 3 8 2" xfId="21822" xr:uid="{00000000-0005-0000-0000-000098540000}"/>
    <cellStyle name="20% - Accent1 3 2 4 6 3 9" xfId="21823" xr:uid="{00000000-0005-0000-0000-000099540000}"/>
    <cellStyle name="20% - Accent1 3 2 4 6 4" xfId="21824" xr:uid="{00000000-0005-0000-0000-00009A540000}"/>
    <cellStyle name="20% - Accent1 3 2 4 6 4 2" xfId="21825" xr:uid="{00000000-0005-0000-0000-00009B540000}"/>
    <cellStyle name="20% - Accent1 3 2 4 6 4 2 2" xfId="21826" xr:uid="{00000000-0005-0000-0000-00009C540000}"/>
    <cellStyle name="20% - Accent1 3 2 4 6 4 2 2 2" xfId="21827" xr:uid="{00000000-0005-0000-0000-00009D540000}"/>
    <cellStyle name="20% - Accent1 3 2 4 6 4 2 3" xfId="21828" xr:uid="{00000000-0005-0000-0000-00009E540000}"/>
    <cellStyle name="20% - Accent1 3 2 4 6 4 3" xfId="21829" xr:uid="{00000000-0005-0000-0000-00009F540000}"/>
    <cellStyle name="20% - Accent1 3 2 4 6 4 3 2" xfId="21830" xr:uid="{00000000-0005-0000-0000-0000A0540000}"/>
    <cellStyle name="20% - Accent1 3 2 4 6 4 4" xfId="21831" xr:uid="{00000000-0005-0000-0000-0000A1540000}"/>
    <cellStyle name="20% - Accent1 3 2 4 6 5" xfId="21832" xr:uid="{00000000-0005-0000-0000-0000A2540000}"/>
    <cellStyle name="20% - Accent1 3 2 4 6 5 2" xfId="21833" xr:uid="{00000000-0005-0000-0000-0000A3540000}"/>
    <cellStyle name="20% - Accent1 3 2 4 6 5 2 2" xfId="21834" xr:uid="{00000000-0005-0000-0000-0000A4540000}"/>
    <cellStyle name="20% - Accent1 3 2 4 6 5 2 2 2" xfId="21835" xr:uid="{00000000-0005-0000-0000-0000A5540000}"/>
    <cellStyle name="20% - Accent1 3 2 4 6 5 2 3" xfId="21836" xr:uid="{00000000-0005-0000-0000-0000A6540000}"/>
    <cellStyle name="20% - Accent1 3 2 4 6 5 3" xfId="21837" xr:uid="{00000000-0005-0000-0000-0000A7540000}"/>
    <cellStyle name="20% - Accent1 3 2 4 6 5 3 2" xfId="21838" xr:uid="{00000000-0005-0000-0000-0000A8540000}"/>
    <cellStyle name="20% - Accent1 3 2 4 6 5 4" xfId="21839" xr:uid="{00000000-0005-0000-0000-0000A9540000}"/>
    <cellStyle name="20% - Accent1 3 2 4 6 6" xfId="21840" xr:uid="{00000000-0005-0000-0000-0000AA540000}"/>
    <cellStyle name="20% - Accent1 3 2 4 6 6 2" xfId="21841" xr:uid="{00000000-0005-0000-0000-0000AB540000}"/>
    <cellStyle name="20% - Accent1 3 2 4 6 6 2 2" xfId="21842" xr:uid="{00000000-0005-0000-0000-0000AC540000}"/>
    <cellStyle name="20% - Accent1 3 2 4 6 6 2 2 2" xfId="21843" xr:uid="{00000000-0005-0000-0000-0000AD540000}"/>
    <cellStyle name="20% - Accent1 3 2 4 6 6 2 3" xfId="21844" xr:uid="{00000000-0005-0000-0000-0000AE540000}"/>
    <cellStyle name="20% - Accent1 3 2 4 6 6 3" xfId="21845" xr:uid="{00000000-0005-0000-0000-0000AF540000}"/>
    <cellStyle name="20% - Accent1 3 2 4 6 6 3 2" xfId="21846" xr:uid="{00000000-0005-0000-0000-0000B0540000}"/>
    <cellStyle name="20% - Accent1 3 2 4 6 6 4" xfId="21847" xr:uid="{00000000-0005-0000-0000-0000B1540000}"/>
    <cellStyle name="20% - Accent1 3 2 4 6 7" xfId="21848" xr:uid="{00000000-0005-0000-0000-0000B2540000}"/>
    <cellStyle name="20% - Accent1 3 2 4 6 7 2" xfId="21849" xr:uid="{00000000-0005-0000-0000-0000B3540000}"/>
    <cellStyle name="20% - Accent1 3 2 4 6 7 2 2" xfId="21850" xr:uid="{00000000-0005-0000-0000-0000B4540000}"/>
    <cellStyle name="20% - Accent1 3 2 4 6 7 3" xfId="21851" xr:uid="{00000000-0005-0000-0000-0000B5540000}"/>
    <cellStyle name="20% - Accent1 3 2 4 6 8" xfId="21852" xr:uid="{00000000-0005-0000-0000-0000B6540000}"/>
    <cellStyle name="20% - Accent1 3 2 4 6 8 2" xfId="21853" xr:uid="{00000000-0005-0000-0000-0000B7540000}"/>
    <cellStyle name="20% - Accent1 3 2 4 6 8 2 2" xfId="21854" xr:uid="{00000000-0005-0000-0000-0000B8540000}"/>
    <cellStyle name="20% - Accent1 3 2 4 6 8 3" xfId="21855" xr:uid="{00000000-0005-0000-0000-0000B9540000}"/>
    <cellStyle name="20% - Accent1 3 2 4 6 9" xfId="21856" xr:uid="{00000000-0005-0000-0000-0000BA540000}"/>
    <cellStyle name="20% - Accent1 3 2 4 6 9 2" xfId="21857" xr:uid="{00000000-0005-0000-0000-0000BB540000}"/>
    <cellStyle name="20% - Accent1 3 2 4 7" xfId="21858" xr:uid="{00000000-0005-0000-0000-0000BC540000}"/>
    <cellStyle name="20% - Accent1 3 2 4 7 2" xfId="21859" xr:uid="{00000000-0005-0000-0000-0000BD540000}"/>
    <cellStyle name="20% - Accent1 3 2 4 7 2 2" xfId="21860" xr:uid="{00000000-0005-0000-0000-0000BE540000}"/>
    <cellStyle name="20% - Accent1 3 2 4 7 2 2 2" xfId="21861" xr:uid="{00000000-0005-0000-0000-0000BF540000}"/>
    <cellStyle name="20% - Accent1 3 2 4 7 2 2 2 2" xfId="21862" xr:uid="{00000000-0005-0000-0000-0000C0540000}"/>
    <cellStyle name="20% - Accent1 3 2 4 7 2 2 3" xfId="21863" xr:uid="{00000000-0005-0000-0000-0000C1540000}"/>
    <cellStyle name="20% - Accent1 3 2 4 7 2 3" xfId="21864" xr:uid="{00000000-0005-0000-0000-0000C2540000}"/>
    <cellStyle name="20% - Accent1 3 2 4 7 2 3 2" xfId="21865" xr:uid="{00000000-0005-0000-0000-0000C3540000}"/>
    <cellStyle name="20% - Accent1 3 2 4 7 2 4" xfId="21866" xr:uid="{00000000-0005-0000-0000-0000C4540000}"/>
    <cellStyle name="20% - Accent1 3 2 4 7 3" xfId="21867" xr:uid="{00000000-0005-0000-0000-0000C5540000}"/>
    <cellStyle name="20% - Accent1 3 2 4 7 3 2" xfId="21868" xr:uid="{00000000-0005-0000-0000-0000C6540000}"/>
    <cellStyle name="20% - Accent1 3 2 4 7 3 2 2" xfId="21869" xr:uid="{00000000-0005-0000-0000-0000C7540000}"/>
    <cellStyle name="20% - Accent1 3 2 4 7 3 2 2 2" xfId="21870" xr:uid="{00000000-0005-0000-0000-0000C8540000}"/>
    <cellStyle name="20% - Accent1 3 2 4 7 3 2 3" xfId="21871" xr:uid="{00000000-0005-0000-0000-0000C9540000}"/>
    <cellStyle name="20% - Accent1 3 2 4 7 3 3" xfId="21872" xr:uid="{00000000-0005-0000-0000-0000CA540000}"/>
    <cellStyle name="20% - Accent1 3 2 4 7 3 3 2" xfId="21873" xr:uid="{00000000-0005-0000-0000-0000CB540000}"/>
    <cellStyle name="20% - Accent1 3 2 4 7 3 4" xfId="21874" xr:uid="{00000000-0005-0000-0000-0000CC540000}"/>
    <cellStyle name="20% - Accent1 3 2 4 7 4" xfId="21875" xr:uid="{00000000-0005-0000-0000-0000CD540000}"/>
    <cellStyle name="20% - Accent1 3 2 4 7 4 2" xfId="21876" xr:uid="{00000000-0005-0000-0000-0000CE540000}"/>
    <cellStyle name="20% - Accent1 3 2 4 7 4 2 2" xfId="21877" xr:uid="{00000000-0005-0000-0000-0000CF540000}"/>
    <cellStyle name="20% - Accent1 3 2 4 7 4 2 2 2" xfId="21878" xr:uid="{00000000-0005-0000-0000-0000D0540000}"/>
    <cellStyle name="20% - Accent1 3 2 4 7 4 2 3" xfId="21879" xr:uid="{00000000-0005-0000-0000-0000D1540000}"/>
    <cellStyle name="20% - Accent1 3 2 4 7 4 3" xfId="21880" xr:uid="{00000000-0005-0000-0000-0000D2540000}"/>
    <cellStyle name="20% - Accent1 3 2 4 7 4 3 2" xfId="21881" xr:uid="{00000000-0005-0000-0000-0000D3540000}"/>
    <cellStyle name="20% - Accent1 3 2 4 7 4 4" xfId="21882" xr:uid="{00000000-0005-0000-0000-0000D4540000}"/>
    <cellStyle name="20% - Accent1 3 2 4 7 5" xfId="21883" xr:uid="{00000000-0005-0000-0000-0000D5540000}"/>
    <cellStyle name="20% - Accent1 3 2 4 7 5 2" xfId="21884" xr:uid="{00000000-0005-0000-0000-0000D6540000}"/>
    <cellStyle name="20% - Accent1 3 2 4 7 5 2 2" xfId="21885" xr:uid="{00000000-0005-0000-0000-0000D7540000}"/>
    <cellStyle name="20% - Accent1 3 2 4 7 5 3" xfId="21886" xr:uid="{00000000-0005-0000-0000-0000D8540000}"/>
    <cellStyle name="20% - Accent1 3 2 4 7 6" xfId="21887" xr:uid="{00000000-0005-0000-0000-0000D9540000}"/>
    <cellStyle name="20% - Accent1 3 2 4 7 6 2" xfId="21888" xr:uid="{00000000-0005-0000-0000-0000DA540000}"/>
    <cellStyle name="20% - Accent1 3 2 4 7 6 2 2" xfId="21889" xr:uid="{00000000-0005-0000-0000-0000DB540000}"/>
    <cellStyle name="20% - Accent1 3 2 4 7 6 3" xfId="21890" xr:uid="{00000000-0005-0000-0000-0000DC540000}"/>
    <cellStyle name="20% - Accent1 3 2 4 7 7" xfId="21891" xr:uid="{00000000-0005-0000-0000-0000DD540000}"/>
    <cellStyle name="20% - Accent1 3 2 4 7 7 2" xfId="21892" xr:uid="{00000000-0005-0000-0000-0000DE540000}"/>
    <cellStyle name="20% - Accent1 3 2 4 7 8" xfId="21893" xr:uid="{00000000-0005-0000-0000-0000DF540000}"/>
    <cellStyle name="20% - Accent1 3 2 4 7 8 2" xfId="21894" xr:uid="{00000000-0005-0000-0000-0000E0540000}"/>
    <cellStyle name="20% - Accent1 3 2 4 7 9" xfId="21895" xr:uid="{00000000-0005-0000-0000-0000E1540000}"/>
    <cellStyle name="20% - Accent1 3 2 4 8" xfId="21896" xr:uid="{00000000-0005-0000-0000-0000E2540000}"/>
    <cellStyle name="20% - Accent1 3 2 4 8 2" xfId="21897" xr:uid="{00000000-0005-0000-0000-0000E3540000}"/>
    <cellStyle name="20% - Accent1 3 2 4 8 2 2" xfId="21898" xr:uid="{00000000-0005-0000-0000-0000E4540000}"/>
    <cellStyle name="20% - Accent1 3 2 4 8 2 2 2" xfId="21899" xr:uid="{00000000-0005-0000-0000-0000E5540000}"/>
    <cellStyle name="20% - Accent1 3 2 4 8 2 2 2 2" xfId="21900" xr:uid="{00000000-0005-0000-0000-0000E6540000}"/>
    <cellStyle name="20% - Accent1 3 2 4 8 2 2 3" xfId="21901" xr:uid="{00000000-0005-0000-0000-0000E7540000}"/>
    <cellStyle name="20% - Accent1 3 2 4 8 2 3" xfId="21902" xr:uid="{00000000-0005-0000-0000-0000E8540000}"/>
    <cellStyle name="20% - Accent1 3 2 4 8 2 3 2" xfId="21903" xr:uid="{00000000-0005-0000-0000-0000E9540000}"/>
    <cellStyle name="20% - Accent1 3 2 4 8 2 4" xfId="21904" xr:uid="{00000000-0005-0000-0000-0000EA540000}"/>
    <cellStyle name="20% - Accent1 3 2 4 8 3" xfId="21905" xr:uid="{00000000-0005-0000-0000-0000EB540000}"/>
    <cellStyle name="20% - Accent1 3 2 4 8 3 2" xfId="21906" xr:uid="{00000000-0005-0000-0000-0000EC540000}"/>
    <cellStyle name="20% - Accent1 3 2 4 8 3 2 2" xfId="21907" xr:uid="{00000000-0005-0000-0000-0000ED540000}"/>
    <cellStyle name="20% - Accent1 3 2 4 8 3 2 2 2" xfId="21908" xr:uid="{00000000-0005-0000-0000-0000EE540000}"/>
    <cellStyle name="20% - Accent1 3 2 4 8 3 2 3" xfId="21909" xr:uid="{00000000-0005-0000-0000-0000EF540000}"/>
    <cellStyle name="20% - Accent1 3 2 4 8 3 3" xfId="21910" xr:uid="{00000000-0005-0000-0000-0000F0540000}"/>
    <cellStyle name="20% - Accent1 3 2 4 8 3 3 2" xfId="21911" xr:uid="{00000000-0005-0000-0000-0000F1540000}"/>
    <cellStyle name="20% - Accent1 3 2 4 8 3 4" xfId="21912" xr:uid="{00000000-0005-0000-0000-0000F2540000}"/>
    <cellStyle name="20% - Accent1 3 2 4 8 4" xfId="21913" xr:uid="{00000000-0005-0000-0000-0000F3540000}"/>
    <cellStyle name="20% - Accent1 3 2 4 8 4 2" xfId="21914" xr:uid="{00000000-0005-0000-0000-0000F4540000}"/>
    <cellStyle name="20% - Accent1 3 2 4 8 4 2 2" xfId="21915" xr:uid="{00000000-0005-0000-0000-0000F5540000}"/>
    <cellStyle name="20% - Accent1 3 2 4 8 4 2 2 2" xfId="21916" xr:uid="{00000000-0005-0000-0000-0000F6540000}"/>
    <cellStyle name="20% - Accent1 3 2 4 8 4 2 3" xfId="21917" xr:uid="{00000000-0005-0000-0000-0000F7540000}"/>
    <cellStyle name="20% - Accent1 3 2 4 8 4 3" xfId="21918" xr:uid="{00000000-0005-0000-0000-0000F8540000}"/>
    <cellStyle name="20% - Accent1 3 2 4 8 4 3 2" xfId="21919" xr:uid="{00000000-0005-0000-0000-0000F9540000}"/>
    <cellStyle name="20% - Accent1 3 2 4 8 4 4" xfId="21920" xr:uid="{00000000-0005-0000-0000-0000FA540000}"/>
    <cellStyle name="20% - Accent1 3 2 4 8 5" xfId="21921" xr:uid="{00000000-0005-0000-0000-0000FB540000}"/>
    <cellStyle name="20% - Accent1 3 2 4 8 5 2" xfId="21922" xr:uid="{00000000-0005-0000-0000-0000FC540000}"/>
    <cellStyle name="20% - Accent1 3 2 4 8 5 2 2" xfId="21923" xr:uid="{00000000-0005-0000-0000-0000FD540000}"/>
    <cellStyle name="20% - Accent1 3 2 4 8 5 3" xfId="21924" xr:uid="{00000000-0005-0000-0000-0000FE540000}"/>
    <cellStyle name="20% - Accent1 3 2 4 8 6" xfId="21925" xr:uid="{00000000-0005-0000-0000-0000FF540000}"/>
    <cellStyle name="20% - Accent1 3 2 4 8 6 2" xfId="21926" xr:uid="{00000000-0005-0000-0000-000000550000}"/>
    <cellStyle name="20% - Accent1 3 2 4 8 6 2 2" xfId="21927" xr:uid="{00000000-0005-0000-0000-000001550000}"/>
    <cellStyle name="20% - Accent1 3 2 4 8 6 3" xfId="21928" xr:uid="{00000000-0005-0000-0000-000002550000}"/>
    <cellStyle name="20% - Accent1 3 2 4 8 7" xfId="21929" xr:uid="{00000000-0005-0000-0000-000003550000}"/>
    <cellStyle name="20% - Accent1 3 2 4 8 7 2" xfId="21930" xr:uid="{00000000-0005-0000-0000-000004550000}"/>
    <cellStyle name="20% - Accent1 3 2 4 8 8" xfId="21931" xr:uid="{00000000-0005-0000-0000-000005550000}"/>
    <cellStyle name="20% - Accent1 3 2 4 8 8 2" xfId="21932" xr:uid="{00000000-0005-0000-0000-000006550000}"/>
    <cellStyle name="20% - Accent1 3 2 4 8 9" xfId="21933" xr:uid="{00000000-0005-0000-0000-000007550000}"/>
    <cellStyle name="20% - Accent1 3 2 4 9" xfId="21934" xr:uid="{00000000-0005-0000-0000-000008550000}"/>
    <cellStyle name="20% - Accent1 3 2 4 9 2" xfId="21935" xr:uid="{00000000-0005-0000-0000-000009550000}"/>
    <cellStyle name="20% - Accent1 3 2 4 9 2 2" xfId="21936" xr:uid="{00000000-0005-0000-0000-00000A550000}"/>
    <cellStyle name="20% - Accent1 3 2 4 9 2 2 2" xfId="21937" xr:uid="{00000000-0005-0000-0000-00000B550000}"/>
    <cellStyle name="20% - Accent1 3 2 4 9 2 3" xfId="21938" xr:uid="{00000000-0005-0000-0000-00000C550000}"/>
    <cellStyle name="20% - Accent1 3 2 4 9 3" xfId="21939" xr:uid="{00000000-0005-0000-0000-00000D550000}"/>
    <cellStyle name="20% - Accent1 3 2 4 9 3 2" xfId="21940" xr:uid="{00000000-0005-0000-0000-00000E550000}"/>
    <cellStyle name="20% - Accent1 3 2 4 9 4" xfId="21941" xr:uid="{00000000-0005-0000-0000-00000F550000}"/>
    <cellStyle name="20% - Accent1 3 2 5" xfId="21942" xr:uid="{00000000-0005-0000-0000-000010550000}"/>
    <cellStyle name="20% - Accent1 3 2 5 10" xfId="21943" xr:uid="{00000000-0005-0000-0000-000011550000}"/>
    <cellStyle name="20% - Accent1 3 2 5 10 2" xfId="21944" xr:uid="{00000000-0005-0000-0000-000012550000}"/>
    <cellStyle name="20% - Accent1 3 2 5 10 2 2" xfId="21945" xr:uid="{00000000-0005-0000-0000-000013550000}"/>
    <cellStyle name="20% - Accent1 3 2 5 10 2 2 2" xfId="21946" xr:uid="{00000000-0005-0000-0000-000014550000}"/>
    <cellStyle name="20% - Accent1 3 2 5 10 2 3" xfId="21947" xr:uid="{00000000-0005-0000-0000-000015550000}"/>
    <cellStyle name="20% - Accent1 3 2 5 10 3" xfId="21948" xr:uid="{00000000-0005-0000-0000-000016550000}"/>
    <cellStyle name="20% - Accent1 3 2 5 10 3 2" xfId="21949" xr:uid="{00000000-0005-0000-0000-000017550000}"/>
    <cellStyle name="20% - Accent1 3 2 5 10 4" xfId="21950" xr:uid="{00000000-0005-0000-0000-000018550000}"/>
    <cellStyle name="20% - Accent1 3 2 5 11" xfId="21951" xr:uid="{00000000-0005-0000-0000-000019550000}"/>
    <cellStyle name="20% - Accent1 3 2 5 11 2" xfId="21952" xr:uid="{00000000-0005-0000-0000-00001A550000}"/>
    <cellStyle name="20% - Accent1 3 2 5 11 2 2" xfId="21953" xr:uid="{00000000-0005-0000-0000-00001B550000}"/>
    <cellStyle name="20% - Accent1 3 2 5 11 3" xfId="21954" xr:uid="{00000000-0005-0000-0000-00001C550000}"/>
    <cellStyle name="20% - Accent1 3 2 5 12" xfId="21955" xr:uid="{00000000-0005-0000-0000-00001D550000}"/>
    <cellStyle name="20% - Accent1 3 2 5 12 2" xfId="21956" xr:uid="{00000000-0005-0000-0000-00001E550000}"/>
    <cellStyle name="20% - Accent1 3 2 5 12 2 2" xfId="21957" xr:uid="{00000000-0005-0000-0000-00001F550000}"/>
    <cellStyle name="20% - Accent1 3 2 5 12 3" xfId="21958" xr:uid="{00000000-0005-0000-0000-000020550000}"/>
    <cellStyle name="20% - Accent1 3 2 5 13" xfId="21959" xr:uid="{00000000-0005-0000-0000-000021550000}"/>
    <cellStyle name="20% - Accent1 3 2 5 13 2" xfId="21960" xr:uid="{00000000-0005-0000-0000-000022550000}"/>
    <cellStyle name="20% - Accent1 3 2 5 14" xfId="21961" xr:uid="{00000000-0005-0000-0000-000023550000}"/>
    <cellStyle name="20% - Accent1 3 2 5 14 2" xfId="21962" xr:uid="{00000000-0005-0000-0000-000024550000}"/>
    <cellStyle name="20% - Accent1 3 2 5 15" xfId="21963" xr:uid="{00000000-0005-0000-0000-000025550000}"/>
    <cellStyle name="20% - Accent1 3 2 5 2" xfId="21964" xr:uid="{00000000-0005-0000-0000-000026550000}"/>
    <cellStyle name="20% - Accent1 3 2 5 2 10" xfId="21965" xr:uid="{00000000-0005-0000-0000-000027550000}"/>
    <cellStyle name="20% - Accent1 3 2 5 2 10 2" xfId="21966" xr:uid="{00000000-0005-0000-0000-000028550000}"/>
    <cellStyle name="20% - Accent1 3 2 5 2 10 2 2" xfId="21967" xr:uid="{00000000-0005-0000-0000-000029550000}"/>
    <cellStyle name="20% - Accent1 3 2 5 2 10 3" xfId="21968" xr:uid="{00000000-0005-0000-0000-00002A550000}"/>
    <cellStyle name="20% - Accent1 3 2 5 2 11" xfId="21969" xr:uid="{00000000-0005-0000-0000-00002B550000}"/>
    <cellStyle name="20% - Accent1 3 2 5 2 11 2" xfId="21970" xr:uid="{00000000-0005-0000-0000-00002C550000}"/>
    <cellStyle name="20% - Accent1 3 2 5 2 11 2 2" xfId="21971" xr:uid="{00000000-0005-0000-0000-00002D550000}"/>
    <cellStyle name="20% - Accent1 3 2 5 2 11 3" xfId="21972" xr:uid="{00000000-0005-0000-0000-00002E550000}"/>
    <cellStyle name="20% - Accent1 3 2 5 2 12" xfId="21973" xr:uid="{00000000-0005-0000-0000-00002F550000}"/>
    <cellStyle name="20% - Accent1 3 2 5 2 12 2" xfId="21974" xr:uid="{00000000-0005-0000-0000-000030550000}"/>
    <cellStyle name="20% - Accent1 3 2 5 2 13" xfId="21975" xr:uid="{00000000-0005-0000-0000-000031550000}"/>
    <cellStyle name="20% - Accent1 3 2 5 2 13 2" xfId="21976" xr:uid="{00000000-0005-0000-0000-000032550000}"/>
    <cellStyle name="20% - Accent1 3 2 5 2 14" xfId="21977" xr:uid="{00000000-0005-0000-0000-000033550000}"/>
    <cellStyle name="20% - Accent1 3 2 5 2 2" xfId="21978" xr:uid="{00000000-0005-0000-0000-000034550000}"/>
    <cellStyle name="20% - Accent1 3 2 5 2 2 10" xfId="21979" xr:uid="{00000000-0005-0000-0000-000035550000}"/>
    <cellStyle name="20% - Accent1 3 2 5 2 2 10 2" xfId="21980" xr:uid="{00000000-0005-0000-0000-000036550000}"/>
    <cellStyle name="20% - Accent1 3 2 5 2 2 11" xfId="21981" xr:uid="{00000000-0005-0000-0000-000037550000}"/>
    <cellStyle name="20% - Accent1 3 2 5 2 2 2" xfId="21982" xr:uid="{00000000-0005-0000-0000-000038550000}"/>
    <cellStyle name="20% - Accent1 3 2 5 2 2 2 2" xfId="21983" xr:uid="{00000000-0005-0000-0000-000039550000}"/>
    <cellStyle name="20% - Accent1 3 2 5 2 2 2 2 2" xfId="21984" xr:uid="{00000000-0005-0000-0000-00003A550000}"/>
    <cellStyle name="20% - Accent1 3 2 5 2 2 2 2 2 2" xfId="21985" xr:uid="{00000000-0005-0000-0000-00003B550000}"/>
    <cellStyle name="20% - Accent1 3 2 5 2 2 2 2 2 2 2" xfId="21986" xr:uid="{00000000-0005-0000-0000-00003C550000}"/>
    <cellStyle name="20% - Accent1 3 2 5 2 2 2 2 2 3" xfId="21987" xr:uid="{00000000-0005-0000-0000-00003D550000}"/>
    <cellStyle name="20% - Accent1 3 2 5 2 2 2 2 3" xfId="21988" xr:uid="{00000000-0005-0000-0000-00003E550000}"/>
    <cellStyle name="20% - Accent1 3 2 5 2 2 2 2 3 2" xfId="21989" xr:uid="{00000000-0005-0000-0000-00003F550000}"/>
    <cellStyle name="20% - Accent1 3 2 5 2 2 2 2 4" xfId="21990" xr:uid="{00000000-0005-0000-0000-000040550000}"/>
    <cellStyle name="20% - Accent1 3 2 5 2 2 2 3" xfId="21991" xr:uid="{00000000-0005-0000-0000-000041550000}"/>
    <cellStyle name="20% - Accent1 3 2 5 2 2 2 3 2" xfId="21992" xr:uid="{00000000-0005-0000-0000-000042550000}"/>
    <cellStyle name="20% - Accent1 3 2 5 2 2 2 3 2 2" xfId="21993" xr:uid="{00000000-0005-0000-0000-000043550000}"/>
    <cellStyle name="20% - Accent1 3 2 5 2 2 2 3 2 2 2" xfId="21994" xr:uid="{00000000-0005-0000-0000-000044550000}"/>
    <cellStyle name="20% - Accent1 3 2 5 2 2 2 3 2 3" xfId="21995" xr:uid="{00000000-0005-0000-0000-000045550000}"/>
    <cellStyle name="20% - Accent1 3 2 5 2 2 2 3 3" xfId="21996" xr:uid="{00000000-0005-0000-0000-000046550000}"/>
    <cellStyle name="20% - Accent1 3 2 5 2 2 2 3 3 2" xfId="21997" xr:uid="{00000000-0005-0000-0000-000047550000}"/>
    <cellStyle name="20% - Accent1 3 2 5 2 2 2 3 4" xfId="21998" xr:uid="{00000000-0005-0000-0000-000048550000}"/>
    <cellStyle name="20% - Accent1 3 2 5 2 2 2 4" xfId="21999" xr:uid="{00000000-0005-0000-0000-000049550000}"/>
    <cellStyle name="20% - Accent1 3 2 5 2 2 2 4 2" xfId="22000" xr:uid="{00000000-0005-0000-0000-00004A550000}"/>
    <cellStyle name="20% - Accent1 3 2 5 2 2 2 4 2 2" xfId="22001" xr:uid="{00000000-0005-0000-0000-00004B550000}"/>
    <cellStyle name="20% - Accent1 3 2 5 2 2 2 4 2 2 2" xfId="22002" xr:uid="{00000000-0005-0000-0000-00004C550000}"/>
    <cellStyle name="20% - Accent1 3 2 5 2 2 2 4 2 3" xfId="22003" xr:uid="{00000000-0005-0000-0000-00004D550000}"/>
    <cellStyle name="20% - Accent1 3 2 5 2 2 2 4 3" xfId="22004" xr:uid="{00000000-0005-0000-0000-00004E550000}"/>
    <cellStyle name="20% - Accent1 3 2 5 2 2 2 4 3 2" xfId="22005" xr:uid="{00000000-0005-0000-0000-00004F550000}"/>
    <cellStyle name="20% - Accent1 3 2 5 2 2 2 4 4" xfId="22006" xr:uid="{00000000-0005-0000-0000-000050550000}"/>
    <cellStyle name="20% - Accent1 3 2 5 2 2 2 5" xfId="22007" xr:uid="{00000000-0005-0000-0000-000051550000}"/>
    <cellStyle name="20% - Accent1 3 2 5 2 2 2 5 2" xfId="22008" xr:uid="{00000000-0005-0000-0000-000052550000}"/>
    <cellStyle name="20% - Accent1 3 2 5 2 2 2 5 2 2" xfId="22009" xr:uid="{00000000-0005-0000-0000-000053550000}"/>
    <cellStyle name="20% - Accent1 3 2 5 2 2 2 5 3" xfId="22010" xr:uid="{00000000-0005-0000-0000-000054550000}"/>
    <cellStyle name="20% - Accent1 3 2 5 2 2 2 6" xfId="22011" xr:uid="{00000000-0005-0000-0000-000055550000}"/>
    <cellStyle name="20% - Accent1 3 2 5 2 2 2 6 2" xfId="22012" xr:uid="{00000000-0005-0000-0000-000056550000}"/>
    <cellStyle name="20% - Accent1 3 2 5 2 2 2 6 2 2" xfId="22013" xr:uid="{00000000-0005-0000-0000-000057550000}"/>
    <cellStyle name="20% - Accent1 3 2 5 2 2 2 6 3" xfId="22014" xr:uid="{00000000-0005-0000-0000-000058550000}"/>
    <cellStyle name="20% - Accent1 3 2 5 2 2 2 7" xfId="22015" xr:uid="{00000000-0005-0000-0000-000059550000}"/>
    <cellStyle name="20% - Accent1 3 2 5 2 2 2 7 2" xfId="22016" xr:uid="{00000000-0005-0000-0000-00005A550000}"/>
    <cellStyle name="20% - Accent1 3 2 5 2 2 2 8" xfId="22017" xr:uid="{00000000-0005-0000-0000-00005B550000}"/>
    <cellStyle name="20% - Accent1 3 2 5 2 2 2 8 2" xfId="22018" xr:uid="{00000000-0005-0000-0000-00005C550000}"/>
    <cellStyle name="20% - Accent1 3 2 5 2 2 2 9" xfId="22019" xr:uid="{00000000-0005-0000-0000-00005D550000}"/>
    <cellStyle name="20% - Accent1 3 2 5 2 2 3" xfId="22020" xr:uid="{00000000-0005-0000-0000-00005E550000}"/>
    <cellStyle name="20% - Accent1 3 2 5 2 2 3 2" xfId="22021" xr:uid="{00000000-0005-0000-0000-00005F550000}"/>
    <cellStyle name="20% - Accent1 3 2 5 2 2 3 2 2" xfId="22022" xr:uid="{00000000-0005-0000-0000-000060550000}"/>
    <cellStyle name="20% - Accent1 3 2 5 2 2 3 2 2 2" xfId="22023" xr:uid="{00000000-0005-0000-0000-000061550000}"/>
    <cellStyle name="20% - Accent1 3 2 5 2 2 3 2 2 2 2" xfId="22024" xr:uid="{00000000-0005-0000-0000-000062550000}"/>
    <cellStyle name="20% - Accent1 3 2 5 2 2 3 2 2 3" xfId="22025" xr:uid="{00000000-0005-0000-0000-000063550000}"/>
    <cellStyle name="20% - Accent1 3 2 5 2 2 3 2 3" xfId="22026" xr:uid="{00000000-0005-0000-0000-000064550000}"/>
    <cellStyle name="20% - Accent1 3 2 5 2 2 3 2 3 2" xfId="22027" xr:uid="{00000000-0005-0000-0000-000065550000}"/>
    <cellStyle name="20% - Accent1 3 2 5 2 2 3 2 4" xfId="22028" xr:uid="{00000000-0005-0000-0000-000066550000}"/>
    <cellStyle name="20% - Accent1 3 2 5 2 2 3 3" xfId="22029" xr:uid="{00000000-0005-0000-0000-000067550000}"/>
    <cellStyle name="20% - Accent1 3 2 5 2 2 3 3 2" xfId="22030" xr:uid="{00000000-0005-0000-0000-000068550000}"/>
    <cellStyle name="20% - Accent1 3 2 5 2 2 3 3 2 2" xfId="22031" xr:uid="{00000000-0005-0000-0000-000069550000}"/>
    <cellStyle name="20% - Accent1 3 2 5 2 2 3 3 2 2 2" xfId="22032" xr:uid="{00000000-0005-0000-0000-00006A550000}"/>
    <cellStyle name="20% - Accent1 3 2 5 2 2 3 3 2 3" xfId="22033" xr:uid="{00000000-0005-0000-0000-00006B550000}"/>
    <cellStyle name="20% - Accent1 3 2 5 2 2 3 3 3" xfId="22034" xr:uid="{00000000-0005-0000-0000-00006C550000}"/>
    <cellStyle name="20% - Accent1 3 2 5 2 2 3 3 3 2" xfId="22035" xr:uid="{00000000-0005-0000-0000-00006D550000}"/>
    <cellStyle name="20% - Accent1 3 2 5 2 2 3 3 4" xfId="22036" xr:uid="{00000000-0005-0000-0000-00006E550000}"/>
    <cellStyle name="20% - Accent1 3 2 5 2 2 3 4" xfId="22037" xr:uid="{00000000-0005-0000-0000-00006F550000}"/>
    <cellStyle name="20% - Accent1 3 2 5 2 2 3 4 2" xfId="22038" xr:uid="{00000000-0005-0000-0000-000070550000}"/>
    <cellStyle name="20% - Accent1 3 2 5 2 2 3 4 2 2" xfId="22039" xr:uid="{00000000-0005-0000-0000-000071550000}"/>
    <cellStyle name="20% - Accent1 3 2 5 2 2 3 4 2 2 2" xfId="22040" xr:uid="{00000000-0005-0000-0000-000072550000}"/>
    <cellStyle name="20% - Accent1 3 2 5 2 2 3 4 2 3" xfId="22041" xr:uid="{00000000-0005-0000-0000-000073550000}"/>
    <cellStyle name="20% - Accent1 3 2 5 2 2 3 4 3" xfId="22042" xr:uid="{00000000-0005-0000-0000-000074550000}"/>
    <cellStyle name="20% - Accent1 3 2 5 2 2 3 4 3 2" xfId="22043" xr:uid="{00000000-0005-0000-0000-000075550000}"/>
    <cellStyle name="20% - Accent1 3 2 5 2 2 3 4 4" xfId="22044" xr:uid="{00000000-0005-0000-0000-000076550000}"/>
    <cellStyle name="20% - Accent1 3 2 5 2 2 3 5" xfId="22045" xr:uid="{00000000-0005-0000-0000-000077550000}"/>
    <cellStyle name="20% - Accent1 3 2 5 2 2 3 5 2" xfId="22046" xr:uid="{00000000-0005-0000-0000-000078550000}"/>
    <cellStyle name="20% - Accent1 3 2 5 2 2 3 5 2 2" xfId="22047" xr:uid="{00000000-0005-0000-0000-000079550000}"/>
    <cellStyle name="20% - Accent1 3 2 5 2 2 3 5 3" xfId="22048" xr:uid="{00000000-0005-0000-0000-00007A550000}"/>
    <cellStyle name="20% - Accent1 3 2 5 2 2 3 6" xfId="22049" xr:uid="{00000000-0005-0000-0000-00007B550000}"/>
    <cellStyle name="20% - Accent1 3 2 5 2 2 3 6 2" xfId="22050" xr:uid="{00000000-0005-0000-0000-00007C550000}"/>
    <cellStyle name="20% - Accent1 3 2 5 2 2 3 6 2 2" xfId="22051" xr:uid="{00000000-0005-0000-0000-00007D550000}"/>
    <cellStyle name="20% - Accent1 3 2 5 2 2 3 6 3" xfId="22052" xr:uid="{00000000-0005-0000-0000-00007E550000}"/>
    <cellStyle name="20% - Accent1 3 2 5 2 2 3 7" xfId="22053" xr:uid="{00000000-0005-0000-0000-00007F550000}"/>
    <cellStyle name="20% - Accent1 3 2 5 2 2 3 7 2" xfId="22054" xr:uid="{00000000-0005-0000-0000-000080550000}"/>
    <cellStyle name="20% - Accent1 3 2 5 2 2 3 8" xfId="22055" xr:uid="{00000000-0005-0000-0000-000081550000}"/>
    <cellStyle name="20% - Accent1 3 2 5 2 2 3 8 2" xfId="22056" xr:uid="{00000000-0005-0000-0000-000082550000}"/>
    <cellStyle name="20% - Accent1 3 2 5 2 2 3 9" xfId="22057" xr:uid="{00000000-0005-0000-0000-000083550000}"/>
    <cellStyle name="20% - Accent1 3 2 5 2 2 4" xfId="22058" xr:uid="{00000000-0005-0000-0000-000084550000}"/>
    <cellStyle name="20% - Accent1 3 2 5 2 2 4 2" xfId="22059" xr:uid="{00000000-0005-0000-0000-000085550000}"/>
    <cellStyle name="20% - Accent1 3 2 5 2 2 4 2 2" xfId="22060" xr:uid="{00000000-0005-0000-0000-000086550000}"/>
    <cellStyle name="20% - Accent1 3 2 5 2 2 4 2 2 2" xfId="22061" xr:uid="{00000000-0005-0000-0000-000087550000}"/>
    <cellStyle name="20% - Accent1 3 2 5 2 2 4 2 3" xfId="22062" xr:uid="{00000000-0005-0000-0000-000088550000}"/>
    <cellStyle name="20% - Accent1 3 2 5 2 2 4 3" xfId="22063" xr:uid="{00000000-0005-0000-0000-000089550000}"/>
    <cellStyle name="20% - Accent1 3 2 5 2 2 4 3 2" xfId="22064" xr:uid="{00000000-0005-0000-0000-00008A550000}"/>
    <cellStyle name="20% - Accent1 3 2 5 2 2 4 4" xfId="22065" xr:uid="{00000000-0005-0000-0000-00008B550000}"/>
    <cellStyle name="20% - Accent1 3 2 5 2 2 5" xfId="22066" xr:uid="{00000000-0005-0000-0000-00008C550000}"/>
    <cellStyle name="20% - Accent1 3 2 5 2 2 5 2" xfId="22067" xr:uid="{00000000-0005-0000-0000-00008D550000}"/>
    <cellStyle name="20% - Accent1 3 2 5 2 2 5 2 2" xfId="22068" xr:uid="{00000000-0005-0000-0000-00008E550000}"/>
    <cellStyle name="20% - Accent1 3 2 5 2 2 5 2 2 2" xfId="22069" xr:uid="{00000000-0005-0000-0000-00008F550000}"/>
    <cellStyle name="20% - Accent1 3 2 5 2 2 5 2 3" xfId="22070" xr:uid="{00000000-0005-0000-0000-000090550000}"/>
    <cellStyle name="20% - Accent1 3 2 5 2 2 5 3" xfId="22071" xr:uid="{00000000-0005-0000-0000-000091550000}"/>
    <cellStyle name="20% - Accent1 3 2 5 2 2 5 3 2" xfId="22072" xr:uid="{00000000-0005-0000-0000-000092550000}"/>
    <cellStyle name="20% - Accent1 3 2 5 2 2 5 4" xfId="22073" xr:uid="{00000000-0005-0000-0000-000093550000}"/>
    <cellStyle name="20% - Accent1 3 2 5 2 2 6" xfId="22074" xr:uid="{00000000-0005-0000-0000-000094550000}"/>
    <cellStyle name="20% - Accent1 3 2 5 2 2 6 2" xfId="22075" xr:uid="{00000000-0005-0000-0000-000095550000}"/>
    <cellStyle name="20% - Accent1 3 2 5 2 2 6 2 2" xfId="22076" xr:uid="{00000000-0005-0000-0000-000096550000}"/>
    <cellStyle name="20% - Accent1 3 2 5 2 2 6 2 2 2" xfId="22077" xr:uid="{00000000-0005-0000-0000-000097550000}"/>
    <cellStyle name="20% - Accent1 3 2 5 2 2 6 2 3" xfId="22078" xr:uid="{00000000-0005-0000-0000-000098550000}"/>
    <cellStyle name="20% - Accent1 3 2 5 2 2 6 3" xfId="22079" xr:uid="{00000000-0005-0000-0000-000099550000}"/>
    <cellStyle name="20% - Accent1 3 2 5 2 2 6 3 2" xfId="22080" xr:uid="{00000000-0005-0000-0000-00009A550000}"/>
    <cellStyle name="20% - Accent1 3 2 5 2 2 6 4" xfId="22081" xr:uid="{00000000-0005-0000-0000-00009B550000}"/>
    <cellStyle name="20% - Accent1 3 2 5 2 2 7" xfId="22082" xr:uid="{00000000-0005-0000-0000-00009C550000}"/>
    <cellStyle name="20% - Accent1 3 2 5 2 2 7 2" xfId="22083" xr:uid="{00000000-0005-0000-0000-00009D550000}"/>
    <cellStyle name="20% - Accent1 3 2 5 2 2 7 2 2" xfId="22084" xr:uid="{00000000-0005-0000-0000-00009E550000}"/>
    <cellStyle name="20% - Accent1 3 2 5 2 2 7 3" xfId="22085" xr:uid="{00000000-0005-0000-0000-00009F550000}"/>
    <cellStyle name="20% - Accent1 3 2 5 2 2 8" xfId="22086" xr:uid="{00000000-0005-0000-0000-0000A0550000}"/>
    <cellStyle name="20% - Accent1 3 2 5 2 2 8 2" xfId="22087" xr:uid="{00000000-0005-0000-0000-0000A1550000}"/>
    <cellStyle name="20% - Accent1 3 2 5 2 2 8 2 2" xfId="22088" xr:uid="{00000000-0005-0000-0000-0000A2550000}"/>
    <cellStyle name="20% - Accent1 3 2 5 2 2 8 3" xfId="22089" xr:uid="{00000000-0005-0000-0000-0000A3550000}"/>
    <cellStyle name="20% - Accent1 3 2 5 2 2 9" xfId="22090" xr:uid="{00000000-0005-0000-0000-0000A4550000}"/>
    <cellStyle name="20% - Accent1 3 2 5 2 2 9 2" xfId="22091" xr:uid="{00000000-0005-0000-0000-0000A5550000}"/>
    <cellStyle name="20% - Accent1 3 2 5 2 3" xfId="22092" xr:uid="{00000000-0005-0000-0000-0000A6550000}"/>
    <cellStyle name="20% - Accent1 3 2 5 2 3 10" xfId="22093" xr:uid="{00000000-0005-0000-0000-0000A7550000}"/>
    <cellStyle name="20% - Accent1 3 2 5 2 3 10 2" xfId="22094" xr:uid="{00000000-0005-0000-0000-0000A8550000}"/>
    <cellStyle name="20% - Accent1 3 2 5 2 3 11" xfId="22095" xr:uid="{00000000-0005-0000-0000-0000A9550000}"/>
    <cellStyle name="20% - Accent1 3 2 5 2 3 2" xfId="22096" xr:uid="{00000000-0005-0000-0000-0000AA550000}"/>
    <cellStyle name="20% - Accent1 3 2 5 2 3 2 2" xfId="22097" xr:uid="{00000000-0005-0000-0000-0000AB550000}"/>
    <cellStyle name="20% - Accent1 3 2 5 2 3 2 2 2" xfId="22098" xr:uid="{00000000-0005-0000-0000-0000AC550000}"/>
    <cellStyle name="20% - Accent1 3 2 5 2 3 2 2 2 2" xfId="22099" xr:uid="{00000000-0005-0000-0000-0000AD550000}"/>
    <cellStyle name="20% - Accent1 3 2 5 2 3 2 2 2 2 2" xfId="22100" xr:uid="{00000000-0005-0000-0000-0000AE550000}"/>
    <cellStyle name="20% - Accent1 3 2 5 2 3 2 2 2 3" xfId="22101" xr:uid="{00000000-0005-0000-0000-0000AF550000}"/>
    <cellStyle name="20% - Accent1 3 2 5 2 3 2 2 3" xfId="22102" xr:uid="{00000000-0005-0000-0000-0000B0550000}"/>
    <cellStyle name="20% - Accent1 3 2 5 2 3 2 2 3 2" xfId="22103" xr:uid="{00000000-0005-0000-0000-0000B1550000}"/>
    <cellStyle name="20% - Accent1 3 2 5 2 3 2 2 4" xfId="22104" xr:uid="{00000000-0005-0000-0000-0000B2550000}"/>
    <cellStyle name="20% - Accent1 3 2 5 2 3 2 3" xfId="22105" xr:uid="{00000000-0005-0000-0000-0000B3550000}"/>
    <cellStyle name="20% - Accent1 3 2 5 2 3 2 3 2" xfId="22106" xr:uid="{00000000-0005-0000-0000-0000B4550000}"/>
    <cellStyle name="20% - Accent1 3 2 5 2 3 2 3 2 2" xfId="22107" xr:uid="{00000000-0005-0000-0000-0000B5550000}"/>
    <cellStyle name="20% - Accent1 3 2 5 2 3 2 3 2 2 2" xfId="22108" xr:uid="{00000000-0005-0000-0000-0000B6550000}"/>
    <cellStyle name="20% - Accent1 3 2 5 2 3 2 3 2 3" xfId="22109" xr:uid="{00000000-0005-0000-0000-0000B7550000}"/>
    <cellStyle name="20% - Accent1 3 2 5 2 3 2 3 3" xfId="22110" xr:uid="{00000000-0005-0000-0000-0000B8550000}"/>
    <cellStyle name="20% - Accent1 3 2 5 2 3 2 3 3 2" xfId="22111" xr:uid="{00000000-0005-0000-0000-0000B9550000}"/>
    <cellStyle name="20% - Accent1 3 2 5 2 3 2 3 4" xfId="22112" xr:uid="{00000000-0005-0000-0000-0000BA550000}"/>
    <cellStyle name="20% - Accent1 3 2 5 2 3 2 4" xfId="22113" xr:uid="{00000000-0005-0000-0000-0000BB550000}"/>
    <cellStyle name="20% - Accent1 3 2 5 2 3 2 4 2" xfId="22114" xr:uid="{00000000-0005-0000-0000-0000BC550000}"/>
    <cellStyle name="20% - Accent1 3 2 5 2 3 2 4 2 2" xfId="22115" xr:uid="{00000000-0005-0000-0000-0000BD550000}"/>
    <cellStyle name="20% - Accent1 3 2 5 2 3 2 4 2 2 2" xfId="22116" xr:uid="{00000000-0005-0000-0000-0000BE550000}"/>
    <cellStyle name="20% - Accent1 3 2 5 2 3 2 4 2 3" xfId="22117" xr:uid="{00000000-0005-0000-0000-0000BF550000}"/>
    <cellStyle name="20% - Accent1 3 2 5 2 3 2 4 3" xfId="22118" xr:uid="{00000000-0005-0000-0000-0000C0550000}"/>
    <cellStyle name="20% - Accent1 3 2 5 2 3 2 4 3 2" xfId="22119" xr:uid="{00000000-0005-0000-0000-0000C1550000}"/>
    <cellStyle name="20% - Accent1 3 2 5 2 3 2 4 4" xfId="22120" xr:uid="{00000000-0005-0000-0000-0000C2550000}"/>
    <cellStyle name="20% - Accent1 3 2 5 2 3 2 5" xfId="22121" xr:uid="{00000000-0005-0000-0000-0000C3550000}"/>
    <cellStyle name="20% - Accent1 3 2 5 2 3 2 5 2" xfId="22122" xr:uid="{00000000-0005-0000-0000-0000C4550000}"/>
    <cellStyle name="20% - Accent1 3 2 5 2 3 2 5 2 2" xfId="22123" xr:uid="{00000000-0005-0000-0000-0000C5550000}"/>
    <cellStyle name="20% - Accent1 3 2 5 2 3 2 5 3" xfId="22124" xr:uid="{00000000-0005-0000-0000-0000C6550000}"/>
    <cellStyle name="20% - Accent1 3 2 5 2 3 2 6" xfId="22125" xr:uid="{00000000-0005-0000-0000-0000C7550000}"/>
    <cellStyle name="20% - Accent1 3 2 5 2 3 2 6 2" xfId="22126" xr:uid="{00000000-0005-0000-0000-0000C8550000}"/>
    <cellStyle name="20% - Accent1 3 2 5 2 3 2 6 2 2" xfId="22127" xr:uid="{00000000-0005-0000-0000-0000C9550000}"/>
    <cellStyle name="20% - Accent1 3 2 5 2 3 2 6 3" xfId="22128" xr:uid="{00000000-0005-0000-0000-0000CA550000}"/>
    <cellStyle name="20% - Accent1 3 2 5 2 3 2 7" xfId="22129" xr:uid="{00000000-0005-0000-0000-0000CB550000}"/>
    <cellStyle name="20% - Accent1 3 2 5 2 3 2 7 2" xfId="22130" xr:uid="{00000000-0005-0000-0000-0000CC550000}"/>
    <cellStyle name="20% - Accent1 3 2 5 2 3 2 8" xfId="22131" xr:uid="{00000000-0005-0000-0000-0000CD550000}"/>
    <cellStyle name="20% - Accent1 3 2 5 2 3 2 8 2" xfId="22132" xr:uid="{00000000-0005-0000-0000-0000CE550000}"/>
    <cellStyle name="20% - Accent1 3 2 5 2 3 2 9" xfId="22133" xr:uid="{00000000-0005-0000-0000-0000CF550000}"/>
    <cellStyle name="20% - Accent1 3 2 5 2 3 3" xfId="22134" xr:uid="{00000000-0005-0000-0000-0000D0550000}"/>
    <cellStyle name="20% - Accent1 3 2 5 2 3 3 2" xfId="22135" xr:uid="{00000000-0005-0000-0000-0000D1550000}"/>
    <cellStyle name="20% - Accent1 3 2 5 2 3 3 2 2" xfId="22136" xr:uid="{00000000-0005-0000-0000-0000D2550000}"/>
    <cellStyle name="20% - Accent1 3 2 5 2 3 3 2 2 2" xfId="22137" xr:uid="{00000000-0005-0000-0000-0000D3550000}"/>
    <cellStyle name="20% - Accent1 3 2 5 2 3 3 2 2 2 2" xfId="22138" xr:uid="{00000000-0005-0000-0000-0000D4550000}"/>
    <cellStyle name="20% - Accent1 3 2 5 2 3 3 2 2 3" xfId="22139" xr:uid="{00000000-0005-0000-0000-0000D5550000}"/>
    <cellStyle name="20% - Accent1 3 2 5 2 3 3 2 3" xfId="22140" xr:uid="{00000000-0005-0000-0000-0000D6550000}"/>
    <cellStyle name="20% - Accent1 3 2 5 2 3 3 2 3 2" xfId="22141" xr:uid="{00000000-0005-0000-0000-0000D7550000}"/>
    <cellStyle name="20% - Accent1 3 2 5 2 3 3 2 4" xfId="22142" xr:uid="{00000000-0005-0000-0000-0000D8550000}"/>
    <cellStyle name="20% - Accent1 3 2 5 2 3 3 3" xfId="22143" xr:uid="{00000000-0005-0000-0000-0000D9550000}"/>
    <cellStyle name="20% - Accent1 3 2 5 2 3 3 3 2" xfId="22144" xr:uid="{00000000-0005-0000-0000-0000DA550000}"/>
    <cellStyle name="20% - Accent1 3 2 5 2 3 3 3 2 2" xfId="22145" xr:uid="{00000000-0005-0000-0000-0000DB550000}"/>
    <cellStyle name="20% - Accent1 3 2 5 2 3 3 3 2 2 2" xfId="22146" xr:uid="{00000000-0005-0000-0000-0000DC550000}"/>
    <cellStyle name="20% - Accent1 3 2 5 2 3 3 3 2 3" xfId="22147" xr:uid="{00000000-0005-0000-0000-0000DD550000}"/>
    <cellStyle name="20% - Accent1 3 2 5 2 3 3 3 3" xfId="22148" xr:uid="{00000000-0005-0000-0000-0000DE550000}"/>
    <cellStyle name="20% - Accent1 3 2 5 2 3 3 3 3 2" xfId="22149" xr:uid="{00000000-0005-0000-0000-0000DF550000}"/>
    <cellStyle name="20% - Accent1 3 2 5 2 3 3 3 4" xfId="22150" xr:uid="{00000000-0005-0000-0000-0000E0550000}"/>
    <cellStyle name="20% - Accent1 3 2 5 2 3 3 4" xfId="22151" xr:uid="{00000000-0005-0000-0000-0000E1550000}"/>
    <cellStyle name="20% - Accent1 3 2 5 2 3 3 4 2" xfId="22152" xr:uid="{00000000-0005-0000-0000-0000E2550000}"/>
    <cellStyle name="20% - Accent1 3 2 5 2 3 3 4 2 2" xfId="22153" xr:uid="{00000000-0005-0000-0000-0000E3550000}"/>
    <cellStyle name="20% - Accent1 3 2 5 2 3 3 4 2 2 2" xfId="22154" xr:uid="{00000000-0005-0000-0000-0000E4550000}"/>
    <cellStyle name="20% - Accent1 3 2 5 2 3 3 4 2 3" xfId="22155" xr:uid="{00000000-0005-0000-0000-0000E5550000}"/>
    <cellStyle name="20% - Accent1 3 2 5 2 3 3 4 3" xfId="22156" xr:uid="{00000000-0005-0000-0000-0000E6550000}"/>
    <cellStyle name="20% - Accent1 3 2 5 2 3 3 4 3 2" xfId="22157" xr:uid="{00000000-0005-0000-0000-0000E7550000}"/>
    <cellStyle name="20% - Accent1 3 2 5 2 3 3 4 4" xfId="22158" xr:uid="{00000000-0005-0000-0000-0000E8550000}"/>
    <cellStyle name="20% - Accent1 3 2 5 2 3 3 5" xfId="22159" xr:uid="{00000000-0005-0000-0000-0000E9550000}"/>
    <cellStyle name="20% - Accent1 3 2 5 2 3 3 5 2" xfId="22160" xr:uid="{00000000-0005-0000-0000-0000EA550000}"/>
    <cellStyle name="20% - Accent1 3 2 5 2 3 3 5 2 2" xfId="22161" xr:uid="{00000000-0005-0000-0000-0000EB550000}"/>
    <cellStyle name="20% - Accent1 3 2 5 2 3 3 5 3" xfId="22162" xr:uid="{00000000-0005-0000-0000-0000EC550000}"/>
    <cellStyle name="20% - Accent1 3 2 5 2 3 3 6" xfId="22163" xr:uid="{00000000-0005-0000-0000-0000ED550000}"/>
    <cellStyle name="20% - Accent1 3 2 5 2 3 3 6 2" xfId="22164" xr:uid="{00000000-0005-0000-0000-0000EE550000}"/>
    <cellStyle name="20% - Accent1 3 2 5 2 3 3 6 2 2" xfId="22165" xr:uid="{00000000-0005-0000-0000-0000EF550000}"/>
    <cellStyle name="20% - Accent1 3 2 5 2 3 3 6 3" xfId="22166" xr:uid="{00000000-0005-0000-0000-0000F0550000}"/>
    <cellStyle name="20% - Accent1 3 2 5 2 3 3 7" xfId="22167" xr:uid="{00000000-0005-0000-0000-0000F1550000}"/>
    <cellStyle name="20% - Accent1 3 2 5 2 3 3 7 2" xfId="22168" xr:uid="{00000000-0005-0000-0000-0000F2550000}"/>
    <cellStyle name="20% - Accent1 3 2 5 2 3 3 8" xfId="22169" xr:uid="{00000000-0005-0000-0000-0000F3550000}"/>
    <cellStyle name="20% - Accent1 3 2 5 2 3 3 8 2" xfId="22170" xr:uid="{00000000-0005-0000-0000-0000F4550000}"/>
    <cellStyle name="20% - Accent1 3 2 5 2 3 3 9" xfId="22171" xr:uid="{00000000-0005-0000-0000-0000F5550000}"/>
    <cellStyle name="20% - Accent1 3 2 5 2 3 4" xfId="22172" xr:uid="{00000000-0005-0000-0000-0000F6550000}"/>
    <cellStyle name="20% - Accent1 3 2 5 2 3 4 2" xfId="22173" xr:uid="{00000000-0005-0000-0000-0000F7550000}"/>
    <cellStyle name="20% - Accent1 3 2 5 2 3 4 2 2" xfId="22174" xr:uid="{00000000-0005-0000-0000-0000F8550000}"/>
    <cellStyle name="20% - Accent1 3 2 5 2 3 4 2 2 2" xfId="22175" xr:uid="{00000000-0005-0000-0000-0000F9550000}"/>
    <cellStyle name="20% - Accent1 3 2 5 2 3 4 2 3" xfId="22176" xr:uid="{00000000-0005-0000-0000-0000FA550000}"/>
    <cellStyle name="20% - Accent1 3 2 5 2 3 4 3" xfId="22177" xr:uid="{00000000-0005-0000-0000-0000FB550000}"/>
    <cellStyle name="20% - Accent1 3 2 5 2 3 4 3 2" xfId="22178" xr:uid="{00000000-0005-0000-0000-0000FC550000}"/>
    <cellStyle name="20% - Accent1 3 2 5 2 3 4 4" xfId="22179" xr:uid="{00000000-0005-0000-0000-0000FD550000}"/>
    <cellStyle name="20% - Accent1 3 2 5 2 3 5" xfId="22180" xr:uid="{00000000-0005-0000-0000-0000FE550000}"/>
    <cellStyle name="20% - Accent1 3 2 5 2 3 5 2" xfId="22181" xr:uid="{00000000-0005-0000-0000-0000FF550000}"/>
    <cellStyle name="20% - Accent1 3 2 5 2 3 5 2 2" xfId="22182" xr:uid="{00000000-0005-0000-0000-000000560000}"/>
    <cellStyle name="20% - Accent1 3 2 5 2 3 5 2 2 2" xfId="22183" xr:uid="{00000000-0005-0000-0000-000001560000}"/>
    <cellStyle name="20% - Accent1 3 2 5 2 3 5 2 3" xfId="22184" xr:uid="{00000000-0005-0000-0000-000002560000}"/>
    <cellStyle name="20% - Accent1 3 2 5 2 3 5 3" xfId="22185" xr:uid="{00000000-0005-0000-0000-000003560000}"/>
    <cellStyle name="20% - Accent1 3 2 5 2 3 5 3 2" xfId="22186" xr:uid="{00000000-0005-0000-0000-000004560000}"/>
    <cellStyle name="20% - Accent1 3 2 5 2 3 5 4" xfId="22187" xr:uid="{00000000-0005-0000-0000-000005560000}"/>
    <cellStyle name="20% - Accent1 3 2 5 2 3 6" xfId="22188" xr:uid="{00000000-0005-0000-0000-000006560000}"/>
    <cellStyle name="20% - Accent1 3 2 5 2 3 6 2" xfId="22189" xr:uid="{00000000-0005-0000-0000-000007560000}"/>
    <cellStyle name="20% - Accent1 3 2 5 2 3 6 2 2" xfId="22190" xr:uid="{00000000-0005-0000-0000-000008560000}"/>
    <cellStyle name="20% - Accent1 3 2 5 2 3 6 2 2 2" xfId="22191" xr:uid="{00000000-0005-0000-0000-000009560000}"/>
    <cellStyle name="20% - Accent1 3 2 5 2 3 6 2 3" xfId="22192" xr:uid="{00000000-0005-0000-0000-00000A560000}"/>
    <cellStyle name="20% - Accent1 3 2 5 2 3 6 3" xfId="22193" xr:uid="{00000000-0005-0000-0000-00000B560000}"/>
    <cellStyle name="20% - Accent1 3 2 5 2 3 6 3 2" xfId="22194" xr:uid="{00000000-0005-0000-0000-00000C560000}"/>
    <cellStyle name="20% - Accent1 3 2 5 2 3 6 4" xfId="22195" xr:uid="{00000000-0005-0000-0000-00000D560000}"/>
    <cellStyle name="20% - Accent1 3 2 5 2 3 7" xfId="22196" xr:uid="{00000000-0005-0000-0000-00000E560000}"/>
    <cellStyle name="20% - Accent1 3 2 5 2 3 7 2" xfId="22197" xr:uid="{00000000-0005-0000-0000-00000F560000}"/>
    <cellStyle name="20% - Accent1 3 2 5 2 3 7 2 2" xfId="22198" xr:uid="{00000000-0005-0000-0000-000010560000}"/>
    <cellStyle name="20% - Accent1 3 2 5 2 3 7 3" xfId="22199" xr:uid="{00000000-0005-0000-0000-000011560000}"/>
    <cellStyle name="20% - Accent1 3 2 5 2 3 8" xfId="22200" xr:uid="{00000000-0005-0000-0000-000012560000}"/>
    <cellStyle name="20% - Accent1 3 2 5 2 3 8 2" xfId="22201" xr:uid="{00000000-0005-0000-0000-000013560000}"/>
    <cellStyle name="20% - Accent1 3 2 5 2 3 8 2 2" xfId="22202" xr:uid="{00000000-0005-0000-0000-000014560000}"/>
    <cellStyle name="20% - Accent1 3 2 5 2 3 8 3" xfId="22203" xr:uid="{00000000-0005-0000-0000-000015560000}"/>
    <cellStyle name="20% - Accent1 3 2 5 2 3 9" xfId="22204" xr:uid="{00000000-0005-0000-0000-000016560000}"/>
    <cellStyle name="20% - Accent1 3 2 5 2 3 9 2" xfId="22205" xr:uid="{00000000-0005-0000-0000-000017560000}"/>
    <cellStyle name="20% - Accent1 3 2 5 2 4" xfId="22206" xr:uid="{00000000-0005-0000-0000-000018560000}"/>
    <cellStyle name="20% - Accent1 3 2 5 2 4 10" xfId="22207" xr:uid="{00000000-0005-0000-0000-000019560000}"/>
    <cellStyle name="20% - Accent1 3 2 5 2 4 10 2" xfId="22208" xr:uid="{00000000-0005-0000-0000-00001A560000}"/>
    <cellStyle name="20% - Accent1 3 2 5 2 4 11" xfId="22209" xr:uid="{00000000-0005-0000-0000-00001B560000}"/>
    <cellStyle name="20% - Accent1 3 2 5 2 4 2" xfId="22210" xr:uid="{00000000-0005-0000-0000-00001C560000}"/>
    <cellStyle name="20% - Accent1 3 2 5 2 4 2 2" xfId="22211" xr:uid="{00000000-0005-0000-0000-00001D560000}"/>
    <cellStyle name="20% - Accent1 3 2 5 2 4 2 2 2" xfId="22212" xr:uid="{00000000-0005-0000-0000-00001E560000}"/>
    <cellStyle name="20% - Accent1 3 2 5 2 4 2 2 2 2" xfId="22213" xr:uid="{00000000-0005-0000-0000-00001F560000}"/>
    <cellStyle name="20% - Accent1 3 2 5 2 4 2 2 2 2 2" xfId="22214" xr:uid="{00000000-0005-0000-0000-000020560000}"/>
    <cellStyle name="20% - Accent1 3 2 5 2 4 2 2 2 3" xfId="22215" xr:uid="{00000000-0005-0000-0000-000021560000}"/>
    <cellStyle name="20% - Accent1 3 2 5 2 4 2 2 3" xfId="22216" xr:uid="{00000000-0005-0000-0000-000022560000}"/>
    <cellStyle name="20% - Accent1 3 2 5 2 4 2 2 3 2" xfId="22217" xr:uid="{00000000-0005-0000-0000-000023560000}"/>
    <cellStyle name="20% - Accent1 3 2 5 2 4 2 2 4" xfId="22218" xr:uid="{00000000-0005-0000-0000-000024560000}"/>
    <cellStyle name="20% - Accent1 3 2 5 2 4 2 3" xfId="22219" xr:uid="{00000000-0005-0000-0000-000025560000}"/>
    <cellStyle name="20% - Accent1 3 2 5 2 4 2 3 2" xfId="22220" xr:uid="{00000000-0005-0000-0000-000026560000}"/>
    <cellStyle name="20% - Accent1 3 2 5 2 4 2 3 2 2" xfId="22221" xr:uid="{00000000-0005-0000-0000-000027560000}"/>
    <cellStyle name="20% - Accent1 3 2 5 2 4 2 3 2 2 2" xfId="22222" xr:uid="{00000000-0005-0000-0000-000028560000}"/>
    <cellStyle name="20% - Accent1 3 2 5 2 4 2 3 2 3" xfId="22223" xr:uid="{00000000-0005-0000-0000-000029560000}"/>
    <cellStyle name="20% - Accent1 3 2 5 2 4 2 3 3" xfId="22224" xr:uid="{00000000-0005-0000-0000-00002A560000}"/>
    <cellStyle name="20% - Accent1 3 2 5 2 4 2 3 3 2" xfId="22225" xr:uid="{00000000-0005-0000-0000-00002B560000}"/>
    <cellStyle name="20% - Accent1 3 2 5 2 4 2 3 4" xfId="22226" xr:uid="{00000000-0005-0000-0000-00002C560000}"/>
    <cellStyle name="20% - Accent1 3 2 5 2 4 2 4" xfId="22227" xr:uid="{00000000-0005-0000-0000-00002D560000}"/>
    <cellStyle name="20% - Accent1 3 2 5 2 4 2 4 2" xfId="22228" xr:uid="{00000000-0005-0000-0000-00002E560000}"/>
    <cellStyle name="20% - Accent1 3 2 5 2 4 2 4 2 2" xfId="22229" xr:uid="{00000000-0005-0000-0000-00002F560000}"/>
    <cellStyle name="20% - Accent1 3 2 5 2 4 2 4 2 2 2" xfId="22230" xr:uid="{00000000-0005-0000-0000-000030560000}"/>
    <cellStyle name="20% - Accent1 3 2 5 2 4 2 4 2 3" xfId="22231" xr:uid="{00000000-0005-0000-0000-000031560000}"/>
    <cellStyle name="20% - Accent1 3 2 5 2 4 2 4 3" xfId="22232" xr:uid="{00000000-0005-0000-0000-000032560000}"/>
    <cellStyle name="20% - Accent1 3 2 5 2 4 2 4 3 2" xfId="22233" xr:uid="{00000000-0005-0000-0000-000033560000}"/>
    <cellStyle name="20% - Accent1 3 2 5 2 4 2 4 4" xfId="22234" xr:uid="{00000000-0005-0000-0000-000034560000}"/>
    <cellStyle name="20% - Accent1 3 2 5 2 4 2 5" xfId="22235" xr:uid="{00000000-0005-0000-0000-000035560000}"/>
    <cellStyle name="20% - Accent1 3 2 5 2 4 2 5 2" xfId="22236" xr:uid="{00000000-0005-0000-0000-000036560000}"/>
    <cellStyle name="20% - Accent1 3 2 5 2 4 2 5 2 2" xfId="22237" xr:uid="{00000000-0005-0000-0000-000037560000}"/>
    <cellStyle name="20% - Accent1 3 2 5 2 4 2 5 3" xfId="22238" xr:uid="{00000000-0005-0000-0000-000038560000}"/>
    <cellStyle name="20% - Accent1 3 2 5 2 4 2 6" xfId="22239" xr:uid="{00000000-0005-0000-0000-000039560000}"/>
    <cellStyle name="20% - Accent1 3 2 5 2 4 2 6 2" xfId="22240" xr:uid="{00000000-0005-0000-0000-00003A560000}"/>
    <cellStyle name="20% - Accent1 3 2 5 2 4 2 6 2 2" xfId="22241" xr:uid="{00000000-0005-0000-0000-00003B560000}"/>
    <cellStyle name="20% - Accent1 3 2 5 2 4 2 6 3" xfId="22242" xr:uid="{00000000-0005-0000-0000-00003C560000}"/>
    <cellStyle name="20% - Accent1 3 2 5 2 4 2 7" xfId="22243" xr:uid="{00000000-0005-0000-0000-00003D560000}"/>
    <cellStyle name="20% - Accent1 3 2 5 2 4 2 7 2" xfId="22244" xr:uid="{00000000-0005-0000-0000-00003E560000}"/>
    <cellStyle name="20% - Accent1 3 2 5 2 4 2 8" xfId="22245" xr:uid="{00000000-0005-0000-0000-00003F560000}"/>
    <cellStyle name="20% - Accent1 3 2 5 2 4 2 8 2" xfId="22246" xr:uid="{00000000-0005-0000-0000-000040560000}"/>
    <cellStyle name="20% - Accent1 3 2 5 2 4 2 9" xfId="22247" xr:uid="{00000000-0005-0000-0000-000041560000}"/>
    <cellStyle name="20% - Accent1 3 2 5 2 4 3" xfId="22248" xr:uid="{00000000-0005-0000-0000-000042560000}"/>
    <cellStyle name="20% - Accent1 3 2 5 2 4 3 2" xfId="22249" xr:uid="{00000000-0005-0000-0000-000043560000}"/>
    <cellStyle name="20% - Accent1 3 2 5 2 4 3 2 2" xfId="22250" xr:uid="{00000000-0005-0000-0000-000044560000}"/>
    <cellStyle name="20% - Accent1 3 2 5 2 4 3 2 2 2" xfId="22251" xr:uid="{00000000-0005-0000-0000-000045560000}"/>
    <cellStyle name="20% - Accent1 3 2 5 2 4 3 2 2 2 2" xfId="22252" xr:uid="{00000000-0005-0000-0000-000046560000}"/>
    <cellStyle name="20% - Accent1 3 2 5 2 4 3 2 2 3" xfId="22253" xr:uid="{00000000-0005-0000-0000-000047560000}"/>
    <cellStyle name="20% - Accent1 3 2 5 2 4 3 2 3" xfId="22254" xr:uid="{00000000-0005-0000-0000-000048560000}"/>
    <cellStyle name="20% - Accent1 3 2 5 2 4 3 2 3 2" xfId="22255" xr:uid="{00000000-0005-0000-0000-000049560000}"/>
    <cellStyle name="20% - Accent1 3 2 5 2 4 3 2 4" xfId="22256" xr:uid="{00000000-0005-0000-0000-00004A560000}"/>
    <cellStyle name="20% - Accent1 3 2 5 2 4 3 3" xfId="22257" xr:uid="{00000000-0005-0000-0000-00004B560000}"/>
    <cellStyle name="20% - Accent1 3 2 5 2 4 3 3 2" xfId="22258" xr:uid="{00000000-0005-0000-0000-00004C560000}"/>
    <cellStyle name="20% - Accent1 3 2 5 2 4 3 3 2 2" xfId="22259" xr:uid="{00000000-0005-0000-0000-00004D560000}"/>
    <cellStyle name="20% - Accent1 3 2 5 2 4 3 3 2 2 2" xfId="22260" xr:uid="{00000000-0005-0000-0000-00004E560000}"/>
    <cellStyle name="20% - Accent1 3 2 5 2 4 3 3 2 3" xfId="22261" xr:uid="{00000000-0005-0000-0000-00004F560000}"/>
    <cellStyle name="20% - Accent1 3 2 5 2 4 3 3 3" xfId="22262" xr:uid="{00000000-0005-0000-0000-000050560000}"/>
    <cellStyle name="20% - Accent1 3 2 5 2 4 3 3 3 2" xfId="22263" xr:uid="{00000000-0005-0000-0000-000051560000}"/>
    <cellStyle name="20% - Accent1 3 2 5 2 4 3 3 4" xfId="22264" xr:uid="{00000000-0005-0000-0000-000052560000}"/>
    <cellStyle name="20% - Accent1 3 2 5 2 4 3 4" xfId="22265" xr:uid="{00000000-0005-0000-0000-000053560000}"/>
    <cellStyle name="20% - Accent1 3 2 5 2 4 3 4 2" xfId="22266" xr:uid="{00000000-0005-0000-0000-000054560000}"/>
    <cellStyle name="20% - Accent1 3 2 5 2 4 3 4 2 2" xfId="22267" xr:uid="{00000000-0005-0000-0000-000055560000}"/>
    <cellStyle name="20% - Accent1 3 2 5 2 4 3 4 2 2 2" xfId="22268" xr:uid="{00000000-0005-0000-0000-000056560000}"/>
    <cellStyle name="20% - Accent1 3 2 5 2 4 3 4 2 3" xfId="22269" xr:uid="{00000000-0005-0000-0000-000057560000}"/>
    <cellStyle name="20% - Accent1 3 2 5 2 4 3 4 3" xfId="22270" xr:uid="{00000000-0005-0000-0000-000058560000}"/>
    <cellStyle name="20% - Accent1 3 2 5 2 4 3 4 3 2" xfId="22271" xr:uid="{00000000-0005-0000-0000-000059560000}"/>
    <cellStyle name="20% - Accent1 3 2 5 2 4 3 4 4" xfId="22272" xr:uid="{00000000-0005-0000-0000-00005A560000}"/>
    <cellStyle name="20% - Accent1 3 2 5 2 4 3 5" xfId="22273" xr:uid="{00000000-0005-0000-0000-00005B560000}"/>
    <cellStyle name="20% - Accent1 3 2 5 2 4 3 5 2" xfId="22274" xr:uid="{00000000-0005-0000-0000-00005C560000}"/>
    <cellStyle name="20% - Accent1 3 2 5 2 4 3 5 2 2" xfId="22275" xr:uid="{00000000-0005-0000-0000-00005D560000}"/>
    <cellStyle name="20% - Accent1 3 2 5 2 4 3 5 3" xfId="22276" xr:uid="{00000000-0005-0000-0000-00005E560000}"/>
    <cellStyle name="20% - Accent1 3 2 5 2 4 3 6" xfId="22277" xr:uid="{00000000-0005-0000-0000-00005F560000}"/>
    <cellStyle name="20% - Accent1 3 2 5 2 4 3 6 2" xfId="22278" xr:uid="{00000000-0005-0000-0000-000060560000}"/>
    <cellStyle name="20% - Accent1 3 2 5 2 4 3 6 2 2" xfId="22279" xr:uid="{00000000-0005-0000-0000-000061560000}"/>
    <cellStyle name="20% - Accent1 3 2 5 2 4 3 6 3" xfId="22280" xr:uid="{00000000-0005-0000-0000-000062560000}"/>
    <cellStyle name="20% - Accent1 3 2 5 2 4 3 7" xfId="22281" xr:uid="{00000000-0005-0000-0000-000063560000}"/>
    <cellStyle name="20% - Accent1 3 2 5 2 4 3 7 2" xfId="22282" xr:uid="{00000000-0005-0000-0000-000064560000}"/>
    <cellStyle name="20% - Accent1 3 2 5 2 4 3 8" xfId="22283" xr:uid="{00000000-0005-0000-0000-000065560000}"/>
    <cellStyle name="20% - Accent1 3 2 5 2 4 3 8 2" xfId="22284" xr:uid="{00000000-0005-0000-0000-000066560000}"/>
    <cellStyle name="20% - Accent1 3 2 5 2 4 3 9" xfId="22285" xr:uid="{00000000-0005-0000-0000-000067560000}"/>
    <cellStyle name="20% - Accent1 3 2 5 2 4 4" xfId="22286" xr:uid="{00000000-0005-0000-0000-000068560000}"/>
    <cellStyle name="20% - Accent1 3 2 5 2 4 4 2" xfId="22287" xr:uid="{00000000-0005-0000-0000-000069560000}"/>
    <cellStyle name="20% - Accent1 3 2 5 2 4 4 2 2" xfId="22288" xr:uid="{00000000-0005-0000-0000-00006A560000}"/>
    <cellStyle name="20% - Accent1 3 2 5 2 4 4 2 2 2" xfId="22289" xr:uid="{00000000-0005-0000-0000-00006B560000}"/>
    <cellStyle name="20% - Accent1 3 2 5 2 4 4 2 3" xfId="22290" xr:uid="{00000000-0005-0000-0000-00006C560000}"/>
    <cellStyle name="20% - Accent1 3 2 5 2 4 4 3" xfId="22291" xr:uid="{00000000-0005-0000-0000-00006D560000}"/>
    <cellStyle name="20% - Accent1 3 2 5 2 4 4 3 2" xfId="22292" xr:uid="{00000000-0005-0000-0000-00006E560000}"/>
    <cellStyle name="20% - Accent1 3 2 5 2 4 4 4" xfId="22293" xr:uid="{00000000-0005-0000-0000-00006F560000}"/>
    <cellStyle name="20% - Accent1 3 2 5 2 4 5" xfId="22294" xr:uid="{00000000-0005-0000-0000-000070560000}"/>
    <cellStyle name="20% - Accent1 3 2 5 2 4 5 2" xfId="22295" xr:uid="{00000000-0005-0000-0000-000071560000}"/>
    <cellStyle name="20% - Accent1 3 2 5 2 4 5 2 2" xfId="22296" xr:uid="{00000000-0005-0000-0000-000072560000}"/>
    <cellStyle name="20% - Accent1 3 2 5 2 4 5 2 2 2" xfId="22297" xr:uid="{00000000-0005-0000-0000-000073560000}"/>
    <cellStyle name="20% - Accent1 3 2 5 2 4 5 2 3" xfId="22298" xr:uid="{00000000-0005-0000-0000-000074560000}"/>
    <cellStyle name="20% - Accent1 3 2 5 2 4 5 3" xfId="22299" xr:uid="{00000000-0005-0000-0000-000075560000}"/>
    <cellStyle name="20% - Accent1 3 2 5 2 4 5 3 2" xfId="22300" xr:uid="{00000000-0005-0000-0000-000076560000}"/>
    <cellStyle name="20% - Accent1 3 2 5 2 4 5 4" xfId="22301" xr:uid="{00000000-0005-0000-0000-000077560000}"/>
    <cellStyle name="20% - Accent1 3 2 5 2 4 6" xfId="22302" xr:uid="{00000000-0005-0000-0000-000078560000}"/>
    <cellStyle name="20% - Accent1 3 2 5 2 4 6 2" xfId="22303" xr:uid="{00000000-0005-0000-0000-000079560000}"/>
    <cellStyle name="20% - Accent1 3 2 5 2 4 6 2 2" xfId="22304" xr:uid="{00000000-0005-0000-0000-00007A560000}"/>
    <cellStyle name="20% - Accent1 3 2 5 2 4 6 2 2 2" xfId="22305" xr:uid="{00000000-0005-0000-0000-00007B560000}"/>
    <cellStyle name="20% - Accent1 3 2 5 2 4 6 2 3" xfId="22306" xr:uid="{00000000-0005-0000-0000-00007C560000}"/>
    <cellStyle name="20% - Accent1 3 2 5 2 4 6 3" xfId="22307" xr:uid="{00000000-0005-0000-0000-00007D560000}"/>
    <cellStyle name="20% - Accent1 3 2 5 2 4 6 3 2" xfId="22308" xr:uid="{00000000-0005-0000-0000-00007E560000}"/>
    <cellStyle name="20% - Accent1 3 2 5 2 4 6 4" xfId="22309" xr:uid="{00000000-0005-0000-0000-00007F560000}"/>
    <cellStyle name="20% - Accent1 3 2 5 2 4 7" xfId="22310" xr:uid="{00000000-0005-0000-0000-000080560000}"/>
    <cellStyle name="20% - Accent1 3 2 5 2 4 7 2" xfId="22311" xr:uid="{00000000-0005-0000-0000-000081560000}"/>
    <cellStyle name="20% - Accent1 3 2 5 2 4 7 2 2" xfId="22312" xr:uid="{00000000-0005-0000-0000-000082560000}"/>
    <cellStyle name="20% - Accent1 3 2 5 2 4 7 3" xfId="22313" xr:uid="{00000000-0005-0000-0000-000083560000}"/>
    <cellStyle name="20% - Accent1 3 2 5 2 4 8" xfId="22314" xr:uid="{00000000-0005-0000-0000-000084560000}"/>
    <cellStyle name="20% - Accent1 3 2 5 2 4 8 2" xfId="22315" xr:uid="{00000000-0005-0000-0000-000085560000}"/>
    <cellStyle name="20% - Accent1 3 2 5 2 4 8 2 2" xfId="22316" xr:uid="{00000000-0005-0000-0000-000086560000}"/>
    <cellStyle name="20% - Accent1 3 2 5 2 4 8 3" xfId="22317" xr:uid="{00000000-0005-0000-0000-000087560000}"/>
    <cellStyle name="20% - Accent1 3 2 5 2 4 9" xfId="22318" xr:uid="{00000000-0005-0000-0000-000088560000}"/>
    <cellStyle name="20% - Accent1 3 2 5 2 4 9 2" xfId="22319" xr:uid="{00000000-0005-0000-0000-000089560000}"/>
    <cellStyle name="20% - Accent1 3 2 5 2 5" xfId="22320" xr:uid="{00000000-0005-0000-0000-00008A560000}"/>
    <cellStyle name="20% - Accent1 3 2 5 2 5 2" xfId="22321" xr:uid="{00000000-0005-0000-0000-00008B560000}"/>
    <cellStyle name="20% - Accent1 3 2 5 2 5 2 2" xfId="22322" xr:uid="{00000000-0005-0000-0000-00008C560000}"/>
    <cellStyle name="20% - Accent1 3 2 5 2 5 2 2 2" xfId="22323" xr:uid="{00000000-0005-0000-0000-00008D560000}"/>
    <cellStyle name="20% - Accent1 3 2 5 2 5 2 2 2 2" xfId="22324" xr:uid="{00000000-0005-0000-0000-00008E560000}"/>
    <cellStyle name="20% - Accent1 3 2 5 2 5 2 2 3" xfId="22325" xr:uid="{00000000-0005-0000-0000-00008F560000}"/>
    <cellStyle name="20% - Accent1 3 2 5 2 5 2 3" xfId="22326" xr:uid="{00000000-0005-0000-0000-000090560000}"/>
    <cellStyle name="20% - Accent1 3 2 5 2 5 2 3 2" xfId="22327" xr:uid="{00000000-0005-0000-0000-000091560000}"/>
    <cellStyle name="20% - Accent1 3 2 5 2 5 2 4" xfId="22328" xr:uid="{00000000-0005-0000-0000-000092560000}"/>
    <cellStyle name="20% - Accent1 3 2 5 2 5 3" xfId="22329" xr:uid="{00000000-0005-0000-0000-000093560000}"/>
    <cellStyle name="20% - Accent1 3 2 5 2 5 3 2" xfId="22330" xr:uid="{00000000-0005-0000-0000-000094560000}"/>
    <cellStyle name="20% - Accent1 3 2 5 2 5 3 2 2" xfId="22331" xr:uid="{00000000-0005-0000-0000-000095560000}"/>
    <cellStyle name="20% - Accent1 3 2 5 2 5 3 2 2 2" xfId="22332" xr:uid="{00000000-0005-0000-0000-000096560000}"/>
    <cellStyle name="20% - Accent1 3 2 5 2 5 3 2 3" xfId="22333" xr:uid="{00000000-0005-0000-0000-000097560000}"/>
    <cellStyle name="20% - Accent1 3 2 5 2 5 3 3" xfId="22334" xr:uid="{00000000-0005-0000-0000-000098560000}"/>
    <cellStyle name="20% - Accent1 3 2 5 2 5 3 3 2" xfId="22335" xr:uid="{00000000-0005-0000-0000-000099560000}"/>
    <cellStyle name="20% - Accent1 3 2 5 2 5 3 4" xfId="22336" xr:uid="{00000000-0005-0000-0000-00009A560000}"/>
    <cellStyle name="20% - Accent1 3 2 5 2 5 4" xfId="22337" xr:uid="{00000000-0005-0000-0000-00009B560000}"/>
    <cellStyle name="20% - Accent1 3 2 5 2 5 4 2" xfId="22338" xr:uid="{00000000-0005-0000-0000-00009C560000}"/>
    <cellStyle name="20% - Accent1 3 2 5 2 5 4 2 2" xfId="22339" xr:uid="{00000000-0005-0000-0000-00009D560000}"/>
    <cellStyle name="20% - Accent1 3 2 5 2 5 4 2 2 2" xfId="22340" xr:uid="{00000000-0005-0000-0000-00009E560000}"/>
    <cellStyle name="20% - Accent1 3 2 5 2 5 4 2 3" xfId="22341" xr:uid="{00000000-0005-0000-0000-00009F560000}"/>
    <cellStyle name="20% - Accent1 3 2 5 2 5 4 3" xfId="22342" xr:uid="{00000000-0005-0000-0000-0000A0560000}"/>
    <cellStyle name="20% - Accent1 3 2 5 2 5 4 3 2" xfId="22343" xr:uid="{00000000-0005-0000-0000-0000A1560000}"/>
    <cellStyle name="20% - Accent1 3 2 5 2 5 4 4" xfId="22344" xr:uid="{00000000-0005-0000-0000-0000A2560000}"/>
    <cellStyle name="20% - Accent1 3 2 5 2 5 5" xfId="22345" xr:uid="{00000000-0005-0000-0000-0000A3560000}"/>
    <cellStyle name="20% - Accent1 3 2 5 2 5 5 2" xfId="22346" xr:uid="{00000000-0005-0000-0000-0000A4560000}"/>
    <cellStyle name="20% - Accent1 3 2 5 2 5 5 2 2" xfId="22347" xr:uid="{00000000-0005-0000-0000-0000A5560000}"/>
    <cellStyle name="20% - Accent1 3 2 5 2 5 5 3" xfId="22348" xr:uid="{00000000-0005-0000-0000-0000A6560000}"/>
    <cellStyle name="20% - Accent1 3 2 5 2 5 6" xfId="22349" xr:uid="{00000000-0005-0000-0000-0000A7560000}"/>
    <cellStyle name="20% - Accent1 3 2 5 2 5 6 2" xfId="22350" xr:uid="{00000000-0005-0000-0000-0000A8560000}"/>
    <cellStyle name="20% - Accent1 3 2 5 2 5 6 2 2" xfId="22351" xr:uid="{00000000-0005-0000-0000-0000A9560000}"/>
    <cellStyle name="20% - Accent1 3 2 5 2 5 6 3" xfId="22352" xr:uid="{00000000-0005-0000-0000-0000AA560000}"/>
    <cellStyle name="20% - Accent1 3 2 5 2 5 7" xfId="22353" xr:uid="{00000000-0005-0000-0000-0000AB560000}"/>
    <cellStyle name="20% - Accent1 3 2 5 2 5 7 2" xfId="22354" xr:uid="{00000000-0005-0000-0000-0000AC560000}"/>
    <cellStyle name="20% - Accent1 3 2 5 2 5 8" xfId="22355" xr:uid="{00000000-0005-0000-0000-0000AD560000}"/>
    <cellStyle name="20% - Accent1 3 2 5 2 5 8 2" xfId="22356" xr:uid="{00000000-0005-0000-0000-0000AE560000}"/>
    <cellStyle name="20% - Accent1 3 2 5 2 5 9" xfId="22357" xr:uid="{00000000-0005-0000-0000-0000AF560000}"/>
    <cellStyle name="20% - Accent1 3 2 5 2 6" xfId="22358" xr:uid="{00000000-0005-0000-0000-0000B0560000}"/>
    <cellStyle name="20% - Accent1 3 2 5 2 6 2" xfId="22359" xr:uid="{00000000-0005-0000-0000-0000B1560000}"/>
    <cellStyle name="20% - Accent1 3 2 5 2 6 2 2" xfId="22360" xr:uid="{00000000-0005-0000-0000-0000B2560000}"/>
    <cellStyle name="20% - Accent1 3 2 5 2 6 2 2 2" xfId="22361" xr:uid="{00000000-0005-0000-0000-0000B3560000}"/>
    <cellStyle name="20% - Accent1 3 2 5 2 6 2 2 2 2" xfId="22362" xr:uid="{00000000-0005-0000-0000-0000B4560000}"/>
    <cellStyle name="20% - Accent1 3 2 5 2 6 2 2 3" xfId="22363" xr:uid="{00000000-0005-0000-0000-0000B5560000}"/>
    <cellStyle name="20% - Accent1 3 2 5 2 6 2 3" xfId="22364" xr:uid="{00000000-0005-0000-0000-0000B6560000}"/>
    <cellStyle name="20% - Accent1 3 2 5 2 6 2 3 2" xfId="22365" xr:uid="{00000000-0005-0000-0000-0000B7560000}"/>
    <cellStyle name="20% - Accent1 3 2 5 2 6 2 4" xfId="22366" xr:uid="{00000000-0005-0000-0000-0000B8560000}"/>
    <cellStyle name="20% - Accent1 3 2 5 2 6 3" xfId="22367" xr:uid="{00000000-0005-0000-0000-0000B9560000}"/>
    <cellStyle name="20% - Accent1 3 2 5 2 6 3 2" xfId="22368" xr:uid="{00000000-0005-0000-0000-0000BA560000}"/>
    <cellStyle name="20% - Accent1 3 2 5 2 6 3 2 2" xfId="22369" xr:uid="{00000000-0005-0000-0000-0000BB560000}"/>
    <cellStyle name="20% - Accent1 3 2 5 2 6 3 2 2 2" xfId="22370" xr:uid="{00000000-0005-0000-0000-0000BC560000}"/>
    <cellStyle name="20% - Accent1 3 2 5 2 6 3 2 3" xfId="22371" xr:uid="{00000000-0005-0000-0000-0000BD560000}"/>
    <cellStyle name="20% - Accent1 3 2 5 2 6 3 3" xfId="22372" xr:uid="{00000000-0005-0000-0000-0000BE560000}"/>
    <cellStyle name="20% - Accent1 3 2 5 2 6 3 3 2" xfId="22373" xr:uid="{00000000-0005-0000-0000-0000BF560000}"/>
    <cellStyle name="20% - Accent1 3 2 5 2 6 3 4" xfId="22374" xr:uid="{00000000-0005-0000-0000-0000C0560000}"/>
    <cellStyle name="20% - Accent1 3 2 5 2 6 4" xfId="22375" xr:uid="{00000000-0005-0000-0000-0000C1560000}"/>
    <cellStyle name="20% - Accent1 3 2 5 2 6 4 2" xfId="22376" xr:uid="{00000000-0005-0000-0000-0000C2560000}"/>
    <cellStyle name="20% - Accent1 3 2 5 2 6 4 2 2" xfId="22377" xr:uid="{00000000-0005-0000-0000-0000C3560000}"/>
    <cellStyle name="20% - Accent1 3 2 5 2 6 4 2 2 2" xfId="22378" xr:uid="{00000000-0005-0000-0000-0000C4560000}"/>
    <cellStyle name="20% - Accent1 3 2 5 2 6 4 2 3" xfId="22379" xr:uid="{00000000-0005-0000-0000-0000C5560000}"/>
    <cellStyle name="20% - Accent1 3 2 5 2 6 4 3" xfId="22380" xr:uid="{00000000-0005-0000-0000-0000C6560000}"/>
    <cellStyle name="20% - Accent1 3 2 5 2 6 4 3 2" xfId="22381" xr:uid="{00000000-0005-0000-0000-0000C7560000}"/>
    <cellStyle name="20% - Accent1 3 2 5 2 6 4 4" xfId="22382" xr:uid="{00000000-0005-0000-0000-0000C8560000}"/>
    <cellStyle name="20% - Accent1 3 2 5 2 6 5" xfId="22383" xr:uid="{00000000-0005-0000-0000-0000C9560000}"/>
    <cellStyle name="20% - Accent1 3 2 5 2 6 5 2" xfId="22384" xr:uid="{00000000-0005-0000-0000-0000CA560000}"/>
    <cellStyle name="20% - Accent1 3 2 5 2 6 5 2 2" xfId="22385" xr:uid="{00000000-0005-0000-0000-0000CB560000}"/>
    <cellStyle name="20% - Accent1 3 2 5 2 6 5 3" xfId="22386" xr:uid="{00000000-0005-0000-0000-0000CC560000}"/>
    <cellStyle name="20% - Accent1 3 2 5 2 6 6" xfId="22387" xr:uid="{00000000-0005-0000-0000-0000CD560000}"/>
    <cellStyle name="20% - Accent1 3 2 5 2 6 6 2" xfId="22388" xr:uid="{00000000-0005-0000-0000-0000CE560000}"/>
    <cellStyle name="20% - Accent1 3 2 5 2 6 6 2 2" xfId="22389" xr:uid="{00000000-0005-0000-0000-0000CF560000}"/>
    <cellStyle name="20% - Accent1 3 2 5 2 6 6 3" xfId="22390" xr:uid="{00000000-0005-0000-0000-0000D0560000}"/>
    <cellStyle name="20% - Accent1 3 2 5 2 6 7" xfId="22391" xr:uid="{00000000-0005-0000-0000-0000D1560000}"/>
    <cellStyle name="20% - Accent1 3 2 5 2 6 7 2" xfId="22392" xr:uid="{00000000-0005-0000-0000-0000D2560000}"/>
    <cellStyle name="20% - Accent1 3 2 5 2 6 8" xfId="22393" xr:uid="{00000000-0005-0000-0000-0000D3560000}"/>
    <cellStyle name="20% - Accent1 3 2 5 2 6 8 2" xfId="22394" xr:uid="{00000000-0005-0000-0000-0000D4560000}"/>
    <cellStyle name="20% - Accent1 3 2 5 2 6 9" xfId="22395" xr:uid="{00000000-0005-0000-0000-0000D5560000}"/>
    <cellStyle name="20% - Accent1 3 2 5 2 7" xfId="22396" xr:uid="{00000000-0005-0000-0000-0000D6560000}"/>
    <cellStyle name="20% - Accent1 3 2 5 2 7 2" xfId="22397" xr:uid="{00000000-0005-0000-0000-0000D7560000}"/>
    <cellStyle name="20% - Accent1 3 2 5 2 7 2 2" xfId="22398" xr:uid="{00000000-0005-0000-0000-0000D8560000}"/>
    <cellStyle name="20% - Accent1 3 2 5 2 7 2 2 2" xfId="22399" xr:uid="{00000000-0005-0000-0000-0000D9560000}"/>
    <cellStyle name="20% - Accent1 3 2 5 2 7 2 3" xfId="22400" xr:uid="{00000000-0005-0000-0000-0000DA560000}"/>
    <cellStyle name="20% - Accent1 3 2 5 2 7 3" xfId="22401" xr:uid="{00000000-0005-0000-0000-0000DB560000}"/>
    <cellStyle name="20% - Accent1 3 2 5 2 7 3 2" xfId="22402" xr:uid="{00000000-0005-0000-0000-0000DC560000}"/>
    <cellStyle name="20% - Accent1 3 2 5 2 7 4" xfId="22403" xr:uid="{00000000-0005-0000-0000-0000DD560000}"/>
    <cellStyle name="20% - Accent1 3 2 5 2 8" xfId="22404" xr:uid="{00000000-0005-0000-0000-0000DE560000}"/>
    <cellStyle name="20% - Accent1 3 2 5 2 8 2" xfId="22405" xr:uid="{00000000-0005-0000-0000-0000DF560000}"/>
    <cellStyle name="20% - Accent1 3 2 5 2 8 2 2" xfId="22406" xr:uid="{00000000-0005-0000-0000-0000E0560000}"/>
    <cellStyle name="20% - Accent1 3 2 5 2 8 2 2 2" xfId="22407" xr:uid="{00000000-0005-0000-0000-0000E1560000}"/>
    <cellStyle name="20% - Accent1 3 2 5 2 8 2 3" xfId="22408" xr:uid="{00000000-0005-0000-0000-0000E2560000}"/>
    <cellStyle name="20% - Accent1 3 2 5 2 8 3" xfId="22409" xr:uid="{00000000-0005-0000-0000-0000E3560000}"/>
    <cellStyle name="20% - Accent1 3 2 5 2 8 3 2" xfId="22410" xr:uid="{00000000-0005-0000-0000-0000E4560000}"/>
    <cellStyle name="20% - Accent1 3 2 5 2 8 4" xfId="22411" xr:uid="{00000000-0005-0000-0000-0000E5560000}"/>
    <cellStyle name="20% - Accent1 3 2 5 2 9" xfId="22412" xr:uid="{00000000-0005-0000-0000-0000E6560000}"/>
    <cellStyle name="20% - Accent1 3 2 5 2 9 2" xfId="22413" xr:uid="{00000000-0005-0000-0000-0000E7560000}"/>
    <cellStyle name="20% - Accent1 3 2 5 2 9 2 2" xfId="22414" xr:uid="{00000000-0005-0000-0000-0000E8560000}"/>
    <cellStyle name="20% - Accent1 3 2 5 2 9 2 2 2" xfId="22415" xr:uid="{00000000-0005-0000-0000-0000E9560000}"/>
    <cellStyle name="20% - Accent1 3 2 5 2 9 2 3" xfId="22416" xr:uid="{00000000-0005-0000-0000-0000EA560000}"/>
    <cellStyle name="20% - Accent1 3 2 5 2 9 3" xfId="22417" xr:uid="{00000000-0005-0000-0000-0000EB560000}"/>
    <cellStyle name="20% - Accent1 3 2 5 2 9 3 2" xfId="22418" xr:uid="{00000000-0005-0000-0000-0000EC560000}"/>
    <cellStyle name="20% - Accent1 3 2 5 2 9 4" xfId="22419" xr:uid="{00000000-0005-0000-0000-0000ED560000}"/>
    <cellStyle name="20% - Accent1 3 2 5 3" xfId="22420" xr:uid="{00000000-0005-0000-0000-0000EE560000}"/>
    <cellStyle name="20% - Accent1 3 2 5 3 10" xfId="22421" xr:uid="{00000000-0005-0000-0000-0000EF560000}"/>
    <cellStyle name="20% - Accent1 3 2 5 3 10 2" xfId="22422" xr:uid="{00000000-0005-0000-0000-0000F0560000}"/>
    <cellStyle name="20% - Accent1 3 2 5 3 11" xfId="22423" xr:uid="{00000000-0005-0000-0000-0000F1560000}"/>
    <cellStyle name="20% - Accent1 3 2 5 3 2" xfId="22424" xr:uid="{00000000-0005-0000-0000-0000F2560000}"/>
    <cellStyle name="20% - Accent1 3 2 5 3 2 2" xfId="22425" xr:uid="{00000000-0005-0000-0000-0000F3560000}"/>
    <cellStyle name="20% - Accent1 3 2 5 3 2 2 2" xfId="22426" xr:uid="{00000000-0005-0000-0000-0000F4560000}"/>
    <cellStyle name="20% - Accent1 3 2 5 3 2 2 2 2" xfId="22427" xr:uid="{00000000-0005-0000-0000-0000F5560000}"/>
    <cellStyle name="20% - Accent1 3 2 5 3 2 2 2 2 2" xfId="22428" xr:uid="{00000000-0005-0000-0000-0000F6560000}"/>
    <cellStyle name="20% - Accent1 3 2 5 3 2 2 2 3" xfId="22429" xr:uid="{00000000-0005-0000-0000-0000F7560000}"/>
    <cellStyle name="20% - Accent1 3 2 5 3 2 2 3" xfId="22430" xr:uid="{00000000-0005-0000-0000-0000F8560000}"/>
    <cellStyle name="20% - Accent1 3 2 5 3 2 2 3 2" xfId="22431" xr:uid="{00000000-0005-0000-0000-0000F9560000}"/>
    <cellStyle name="20% - Accent1 3 2 5 3 2 2 4" xfId="22432" xr:uid="{00000000-0005-0000-0000-0000FA560000}"/>
    <cellStyle name="20% - Accent1 3 2 5 3 2 3" xfId="22433" xr:uid="{00000000-0005-0000-0000-0000FB560000}"/>
    <cellStyle name="20% - Accent1 3 2 5 3 2 3 2" xfId="22434" xr:uid="{00000000-0005-0000-0000-0000FC560000}"/>
    <cellStyle name="20% - Accent1 3 2 5 3 2 3 2 2" xfId="22435" xr:uid="{00000000-0005-0000-0000-0000FD560000}"/>
    <cellStyle name="20% - Accent1 3 2 5 3 2 3 2 2 2" xfId="22436" xr:uid="{00000000-0005-0000-0000-0000FE560000}"/>
    <cellStyle name="20% - Accent1 3 2 5 3 2 3 2 3" xfId="22437" xr:uid="{00000000-0005-0000-0000-0000FF560000}"/>
    <cellStyle name="20% - Accent1 3 2 5 3 2 3 3" xfId="22438" xr:uid="{00000000-0005-0000-0000-000000570000}"/>
    <cellStyle name="20% - Accent1 3 2 5 3 2 3 3 2" xfId="22439" xr:uid="{00000000-0005-0000-0000-000001570000}"/>
    <cellStyle name="20% - Accent1 3 2 5 3 2 3 4" xfId="22440" xr:uid="{00000000-0005-0000-0000-000002570000}"/>
    <cellStyle name="20% - Accent1 3 2 5 3 2 4" xfId="22441" xr:uid="{00000000-0005-0000-0000-000003570000}"/>
    <cellStyle name="20% - Accent1 3 2 5 3 2 4 2" xfId="22442" xr:uid="{00000000-0005-0000-0000-000004570000}"/>
    <cellStyle name="20% - Accent1 3 2 5 3 2 4 2 2" xfId="22443" xr:uid="{00000000-0005-0000-0000-000005570000}"/>
    <cellStyle name="20% - Accent1 3 2 5 3 2 4 2 2 2" xfId="22444" xr:uid="{00000000-0005-0000-0000-000006570000}"/>
    <cellStyle name="20% - Accent1 3 2 5 3 2 4 2 3" xfId="22445" xr:uid="{00000000-0005-0000-0000-000007570000}"/>
    <cellStyle name="20% - Accent1 3 2 5 3 2 4 3" xfId="22446" xr:uid="{00000000-0005-0000-0000-000008570000}"/>
    <cellStyle name="20% - Accent1 3 2 5 3 2 4 3 2" xfId="22447" xr:uid="{00000000-0005-0000-0000-000009570000}"/>
    <cellStyle name="20% - Accent1 3 2 5 3 2 4 4" xfId="22448" xr:uid="{00000000-0005-0000-0000-00000A570000}"/>
    <cellStyle name="20% - Accent1 3 2 5 3 2 5" xfId="22449" xr:uid="{00000000-0005-0000-0000-00000B570000}"/>
    <cellStyle name="20% - Accent1 3 2 5 3 2 5 2" xfId="22450" xr:uid="{00000000-0005-0000-0000-00000C570000}"/>
    <cellStyle name="20% - Accent1 3 2 5 3 2 5 2 2" xfId="22451" xr:uid="{00000000-0005-0000-0000-00000D570000}"/>
    <cellStyle name="20% - Accent1 3 2 5 3 2 5 3" xfId="22452" xr:uid="{00000000-0005-0000-0000-00000E570000}"/>
    <cellStyle name="20% - Accent1 3 2 5 3 2 6" xfId="22453" xr:uid="{00000000-0005-0000-0000-00000F570000}"/>
    <cellStyle name="20% - Accent1 3 2 5 3 2 6 2" xfId="22454" xr:uid="{00000000-0005-0000-0000-000010570000}"/>
    <cellStyle name="20% - Accent1 3 2 5 3 2 6 2 2" xfId="22455" xr:uid="{00000000-0005-0000-0000-000011570000}"/>
    <cellStyle name="20% - Accent1 3 2 5 3 2 6 3" xfId="22456" xr:uid="{00000000-0005-0000-0000-000012570000}"/>
    <cellStyle name="20% - Accent1 3 2 5 3 2 7" xfId="22457" xr:uid="{00000000-0005-0000-0000-000013570000}"/>
    <cellStyle name="20% - Accent1 3 2 5 3 2 7 2" xfId="22458" xr:uid="{00000000-0005-0000-0000-000014570000}"/>
    <cellStyle name="20% - Accent1 3 2 5 3 2 8" xfId="22459" xr:uid="{00000000-0005-0000-0000-000015570000}"/>
    <cellStyle name="20% - Accent1 3 2 5 3 2 8 2" xfId="22460" xr:uid="{00000000-0005-0000-0000-000016570000}"/>
    <cellStyle name="20% - Accent1 3 2 5 3 2 9" xfId="22461" xr:uid="{00000000-0005-0000-0000-000017570000}"/>
    <cellStyle name="20% - Accent1 3 2 5 3 3" xfId="22462" xr:uid="{00000000-0005-0000-0000-000018570000}"/>
    <cellStyle name="20% - Accent1 3 2 5 3 3 2" xfId="22463" xr:uid="{00000000-0005-0000-0000-000019570000}"/>
    <cellStyle name="20% - Accent1 3 2 5 3 3 2 2" xfId="22464" xr:uid="{00000000-0005-0000-0000-00001A570000}"/>
    <cellStyle name="20% - Accent1 3 2 5 3 3 2 2 2" xfId="22465" xr:uid="{00000000-0005-0000-0000-00001B570000}"/>
    <cellStyle name="20% - Accent1 3 2 5 3 3 2 2 2 2" xfId="22466" xr:uid="{00000000-0005-0000-0000-00001C570000}"/>
    <cellStyle name="20% - Accent1 3 2 5 3 3 2 2 3" xfId="22467" xr:uid="{00000000-0005-0000-0000-00001D570000}"/>
    <cellStyle name="20% - Accent1 3 2 5 3 3 2 3" xfId="22468" xr:uid="{00000000-0005-0000-0000-00001E570000}"/>
    <cellStyle name="20% - Accent1 3 2 5 3 3 2 3 2" xfId="22469" xr:uid="{00000000-0005-0000-0000-00001F570000}"/>
    <cellStyle name="20% - Accent1 3 2 5 3 3 2 4" xfId="22470" xr:uid="{00000000-0005-0000-0000-000020570000}"/>
    <cellStyle name="20% - Accent1 3 2 5 3 3 3" xfId="22471" xr:uid="{00000000-0005-0000-0000-000021570000}"/>
    <cellStyle name="20% - Accent1 3 2 5 3 3 3 2" xfId="22472" xr:uid="{00000000-0005-0000-0000-000022570000}"/>
    <cellStyle name="20% - Accent1 3 2 5 3 3 3 2 2" xfId="22473" xr:uid="{00000000-0005-0000-0000-000023570000}"/>
    <cellStyle name="20% - Accent1 3 2 5 3 3 3 2 2 2" xfId="22474" xr:uid="{00000000-0005-0000-0000-000024570000}"/>
    <cellStyle name="20% - Accent1 3 2 5 3 3 3 2 3" xfId="22475" xr:uid="{00000000-0005-0000-0000-000025570000}"/>
    <cellStyle name="20% - Accent1 3 2 5 3 3 3 3" xfId="22476" xr:uid="{00000000-0005-0000-0000-000026570000}"/>
    <cellStyle name="20% - Accent1 3 2 5 3 3 3 3 2" xfId="22477" xr:uid="{00000000-0005-0000-0000-000027570000}"/>
    <cellStyle name="20% - Accent1 3 2 5 3 3 3 4" xfId="22478" xr:uid="{00000000-0005-0000-0000-000028570000}"/>
    <cellStyle name="20% - Accent1 3 2 5 3 3 4" xfId="22479" xr:uid="{00000000-0005-0000-0000-000029570000}"/>
    <cellStyle name="20% - Accent1 3 2 5 3 3 4 2" xfId="22480" xr:uid="{00000000-0005-0000-0000-00002A570000}"/>
    <cellStyle name="20% - Accent1 3 2 5 3 3 4 2 2" xfId="22481" xr:uid="{00000000-0005-0000-0000-00002B570000}"/>
    <cellStyle name="20% - Accent1 3 2 5 3 3 4 2 2 2" xfId="22482" xr:uid="{00000000-0005-0000-0000-00002C570000}"/>
    <cellStyle name="20% - Accent1 3 2 5 3 3 4 2 3" xfId="22483" xr:uid="{00000000-0005-0000-0000-00002D570000}"/>
    <cellStyle name="20% - Accent1 3 2 5 3 3 4 3" xfId="22484" xr:uid="{00000000-0005-0000-0000-00002E570000}"/>
    <cellStyle name="20% - Accent1 3 2 5 3 3 4 3 2" xfId="22485" xr:uid="{00000000-0005-0000-0000-00002F570000}"/>
    <cellStyle name="20% - Accent1 3 2 5 3 3 4 4" xfId="22486" xr:uid="{00000000-0005-0000-0000-000030570000}"/>
    <cellStyle name="20% - Accent1 3 2 5 3 3 5" xfId="22487" xr:uid="{00000000-0005-0000-0000-000031570000}"/>
    <cellStyle name="20% - Accent1 3 2 5 3 3 5 2" xfId="22488" xr:uid="{00000000-0005-0000-0000-000032570000}"/>
    <cellStyle name="20% - Accent1 3 2 5 3 3 5 2 2" xfId="22489" xr:uid="{00000000-0005-0000-0000-000033570000}"/>
    <cellStyle name="20% - Accent1 3 2 5 3 3 5 3" xfId="22490" xr:uid="{00000000-0005-0000-0000-000034570000}"/>
    <cellStyle name="20% - Accent1 3 2 5 3 3 6" xfId="22491" xr:uid="{00000000-0005-0000-0000-000035570000}"/>
    <cellStyle name="20% - Accent1 3 2 5 3 3 6 2" xfId="22492" xr:uid="{00000000-0005-0000-0000-000036570000}"/>
    <cellStyle name="20% - Accent1 3 2 5 3 3 6 2 2" xfId="22493" xr:uid="{00000000-0005-0000-0000-000037570000}"/>
    <cellStyle name="20% - Accent1 3 2 5 3 3 6 3" xfId="22494" xr:uid="{00000000-0005-0000-0000-000038570000}"/>
    <cellStyle name="20% - Accent1 3 2 5 3 3 7" xfId="22495" xr:uid="{00000000-0005-0000-0000-000039570000}"/>
    <cellStyle name="20% - Accent1 3 2 5 3 3 7 2" xfId="22496" xr:uid="{00000000-0005-0000-0000-00003A570000}"/>
    <cellStyle name="20% - Accent1 3 2 5 3 3 8" xfId="22497" xr:uid="{00000000-0005-0000-0000-00003B570000}"/>
    <cellStyle name="20% - Accent1 3 2 5 3 3 8 2" xfId="22498" xr:uid="{00000000-0005-0000-0000-00003C570000}"/>
    <cellStyle name="20% - Accent1 3 2 5 3 3 9" xfId="22499" xr:uid="{00000000-0005-0000-0000-00003D570000}"/>
    <cellStyle name="20% - Accent1 3 2 5 3 4" xfId="22500" xr:uid="{00000000-0005-0000-0000-00003E570000}"/>
    <cellStyle name="20% - Accent1 3 2 5 3 4 2" xfId="22501" xr:uid="{00000000-0005-0000-0000-00003F570000}"/>
    <cellStyle name="20% - Accent1 3 2 5 3 4 2 2" xfId="22502" xr:uid="{00000000-0005-0000-0000-000040570000}"/>
    <cellStyle name="20% - Accent1 3 2 5 3 4 2 2 2" xfId="22503" xr:uid="{00000000-0005-0000-0000-000041570000}"/>
    <cellStyle name="20% - Accent1 3 2 5 3 4 2 3" xfId="22504" xr:uid="{00000000-0005-0000-0000-000042570000}"/>
    <cellStyle name="20% - Accent1 3 2 5 3 4 3" xfId="22505" xr:uid="{00000000-0005-0000-0000-000043570000}"/>
    <cellStyle name="20% - Accent1 3 2 5 3 4 3 2" xfId="22506" xr:uid="{00000000-0005-0000-0000-000044570000}"/>
    <cellStyle name="20% - Accent1 3 2 5 3 4 4" xfId="22507" xr:uid="{00000000-0005-0000-0000-000045570000}"/>
    <cellStyle name="20% - Accent1 3 2 5 3 5" xfId="22508" xr:uid="{00000000-0005-0000-0000-000046570000}"/>
    <cellStyle name="20% - Accent1 3 2 5 3 5 2" xfId="22509" xr:uid="{00000000-0005-0000-0000-000047570000}"/>
    <cellStyle name="20% - Accent1 3 2 5 3 5 2 2" xfId="22510" xr:uid="{00000000-0005-0000-0000-000048570000}"/>
    <cellStyle name="20% - Accent1 3 2 5 3 5 2 2 2" xfId="22511" xr:uid="{00000000-0005-0000-0000-000049570000}"/>
    <cellStyle name="20% - Accent1 3 2 5 3 5 2 3" xfId="22512" xr:uid="{00000000-0005-0000-0000-00004A570000}"/>
    <cellStyle name="20% - Accent1 3 2 5 3 5 3" xfId="22513" xr:uid="{00000000-0005-0000-0000-00004B570000}"/>
    <cellStyle name="20% - Accent1 3 2 5 3 5 3 2" xfId="22514" xr:uid="{00000000-0005-0000-0000-00004C570000}"/>
    <cellStyle name="20% - Accent1 3 2 5 3 5 4" xfId="22515" xr:uid="{00000000-0005-0000-0000-00004D570000}"/>
    <cellStyle name="20% - Accent1 3 2 5 3 6" xfId="22516" xr:uid="{00000000-0005-0000-0000-00004E570000}"/>
    <cellStyle name="20% - Accent1 3 2 5 3 6 2" xfId="22517" xr:uid="{00000000-0005-0000-0000-00004F570000}"/>
    <cellStyle name="20% - Accent1 3 2 5 3 6 2 2" xfId="22518" xr:uid="{00000000-0005-0000-0000-000050570000}"/>
    <cellStyle name="20% - Accent1 3 2 5 3 6 2 2 2" xfId="22519" xr:uid="{00000000-0005-0000-0000-000051570000}"/>
    <cellStyle name="20% - Accent1 3 2 5 3 6 2 3" xfId="22520" xr:uid="{00000000-0005-0000-0000-000052570000}"/>
    <cellStyle name="20% - Accent1 3 2 5 3 6 3" xfId="22521" xr:uid="{00000000-0005-0000-0000-000053570000}"/>
    <cellStyle name="20% - Accent1 3 2 5 3 6 3 2" xfId="22522" xr:uid="{00000000-0005-0000-0000-000054570000}"/>
    <cellStyle name="20% - Accent1 3 2 5 3 6 4" xfId="22523" xr:uid="{00000000-0005-0000-0000-000055570000}"/>
    <cellStyle name="20% - Accent1 3 2 5 3 7" xfId="22524" xr:uid="{00000000-0005-0000-0000-000056570000}"/>
    <cellStyle name="20% - Accent1 3 2 5 3 7 2" xfId="22525" xr:uid="{00000000-0005-0000-0000-000057570000}"/>
    <cellStyle name="20% - Accent1 3 2 5 3 7 2 2" xfId="22526" xr:uid="{00000000-0005-0000-0000-000058570000}"/>
    <cellStyle name="20% - Accent1 3 2 5 3 7 3" xfId="22527" xr:uid="{00000000-0005-0000-0000-000059570000}"/>
    <cellStyle name="20% - Accent1 3 2 5 3 8" xfId="22528" xr:uid="{00000000-0005-0000-0000-00005A570000}"/>
    <cellStyle name="20% - Accent1 3 2 5 3 8 2" xfId="22529" xr:uid="{00000000-0005-0000-0000-00005B570000}"/>
    <cellStyle name="20% - Accent1 3 2 5 3 8 2 2" xfId="22530" xr:uid="{00000000-0005-0000-0000-00005C570000}"/>
    <cellStyle name="20% - Accent1 3 2 5 3 8 3" xfId="22531" xr:uid="{00000000-0005-0000-0000-00005D570000}"/>
    <cellStyle name="20% - Accent1 3 2 5 3 9" xfId="22532" xr:uid="{00000000-0005-0000-0000-00005E570000}"/>
    <cellStyle name="20% - Accent1 3 2 5 3 9 2" xfId="22533" xr:uid="{00000000-0005-0000-0000-00005F570000}"/>
    <cellStyle name="20% - Accent1 3 2 5 4" xfId="22534" xr:uid="{00000000-0005-0000-0000-000060570000}"/>
    <cellStyle name="20% - Accent1 3 2 5 4 10" xfId="22535" xr:uid="{00000000-0005-0000-0000-000061570000}"/>
    <cellStyle name="20% - Accent1 3 2 5 4 10 2" xfId="22536" xr:uid="{00000000-0005-0000-0000-000062570000}"/>
    <cellStyle name="20% - Accent1 3 2 5 4 11" xfId="22537" xr:uid="{00000000-0005-0000-0000-000063570000}"/>
    <cellStyle name="20% - Accent1 3 2 5 4 2" xfId="22538" xr:uid="{00000000-0005-0000-0000-000064570000}"/>
    <cellStyle name="20% - Accent1 3 2 5 4 2 2" xfId="22539" xr:uid="{00000000-0005-0000-0000-000065570000}"/>
    <cellStyle name="20% - Accent1 3 2 5 4 2 2 2" xfId="22540" xr:uid="{00000000-0005-0000-0000-000066570000}"/>
    <cellStyle name="20% - Accent1 3 2 5 4 2 2 2 2" xfId="22541" xr:uid="{00000000-0005-0000-0000-000067570000}"/>
    <cellStyle name="20% - Accent1 3 2 5 4 2 2 2 2 2" xfId="22542" xr:uid="{00000000-0005-0000-0000-000068570000}"/>
    <cellStyle name="20% - Accent1 3 2 5 4 2 2 2 3" xfId="22543" xr:uid="{00000000-0005-0000-0000-000069570000}"/>
    <cellStyle name="20% - Accent1 3 2 5 4 2 2 3" xfId="22544" xr:uid="{00000000-0005-0000-0000-00006A570000}"/>
    <cellStyle name="20% - Accent1 3 2 5 4 2 2 3 2" xfId="22545" xr:uid="{00000000-0005-0000-0000-00006B570000}"/>
    <cellStyle name="20% - Accent1 3 2 5 4 2 2 4" xfId="22546" xr:uid="{00000000-0005-0000-0000-00006C570000}"/>
    <cellStyle name="20% - Accent1 3 2 5 4 2 3" xfId="22547" xr:uid="{00000000-0005-0000-0000-00006D570000}"/>
    <cellStyle name="20% - Accent1 3 2 5 4 2 3 2" xfId="22548" xr:uid="{00000000-0005-0000-0000-00006E570000}"/>
    <cellStyle name="20% - Accent1 3 2 5 4 2 3 2 2" xfId="22549" xr:uid="{00000000-0005-0000-0000-00006F570000}"/>
    <cellStyle name="20% - Accent1 3 2 5 4 2 3 2 2 2" xfId="22550" xr:uid="{00000000-0005-0000-0000-000070570000}"/>
    <cellStyle name="20% - Accent1 3 2 5 4 2 3 2 3" xfId="22551" xr:uid="{00000000-0005-0000-0000-000071570000}"/>
    <cellStyle name="20% - Accent1 3 2 5 4 2 3 3" xfId="22552" xr:uid="{00000000-0005-0000-0000-000072570000}"/>
    <cellStyle name="20% - Accent1 3 2 5 4 2 3 3 2" xfId="22553" xr:uid="{00000000-0005-0000-0000-000073570000}"/>
    <cellStyle name="20% - Accent1 3 2 5 4 2 3 4" xfId="22554" xr:uid="{00000000-0005-0000-0000-000074570000}"/>
    <cellStyle name="20% - Accent1 3 2 5 4 2 4" xfId="22555" xr:uid="{00000000-0005-0000-0000-000075570000}"/>
    <cellStyle name="20% - Accent1 3 2 5 4 2 4 2" xfId="22556" xr:uid="{00000000-0005-0000-0000-000076570000}"/>
    <cellStyle name="20% - Accent1 3 2 5 4 2 4 2 2" xfId="22557" xr:uid="{00000000-0005-0000-0000-000077570000}"/>
    <cellStyle name="20% - Accent1 3 2 5 4 2 4 2 2 2" xfId="22558" xr:uid="{00000000-0005-0000-0000-000078570000}"/>
    <cellStyle name="20% - Accent1 3 2 5 4 2 4 2 3" xfId="22559" xr:uid="{00000000-0005-0000-0000-000079570000}"/>
    <cellStyle name="20% - Accent1 3 2 5 4 2 4 3" xfId="22560" xr:uid="{00000000-0005-0000-0000-00007A570000}"/>
    <cellStyle name="20% - Accent1 3 2 5 4 2 4 3 2" xfId="22561" xr:uid="{00000000-0005-0000-0000-00007B570000}"/>
    <cellStyle name="20% - Accent1 3 2 5 4 2 4 4" xfId="22562" xr:uid="{00000000-0005-0000-0000-00007C570000}"/>
    <cellStyle name="20% - Accent1 3 2 5 4 2 5" xfId="22563" xr:uid="{00000000-0005-0000-0000-00007D570000}"/>
    <cellStyle name="20% - Accent1 3 2 5 4 2 5 2" xfId="22564" xr:uid="{00000000-0005-0000-0000-00007E570000}"/>
    <cellStyle name="20% - Accent1 3 2 5 4 2 5 2 2" xfId="22565" xr:uid="{00000000-0005-0000-0000-00007F570000}"/>
    <cellStyle name="20% - Accent1 3 2 5 4 2 5 3" xfId="22566" xr:uid="{00000000-0005-0000-0000-000080570000}"/>
    <cellStyle name="20% - Accent1 3 2 5 4 2 6" xfId="22567" xr:uid="{00000000-0005-0000-0000-000081570000}"/>
    <cellStyle name="20% - Accent1 3 2 5 4 2 6 2" xfId="22568" xr:uid="{00000000-0005-0000-0000-000082570000}"/>
    <cellStyle name="20% - Accent1 3 2 5 4 2 6 2 2" xfId="22569" xr:uid="{00000000-0005-0000-0000-000083570000}"/>
    <cellStyle name="20% - Accent1 3 2 5 4 2 6 3" xfId="22570" xr:uid="{00000000-0005-0000-0000-000084570000}"/>
    <cellStyle name="20% - Accent1 3 2 5 4 2 7" xfId="22571" xr:uid="{00000000-0005-0000-0000-000085570000}"/>
    <cellStyle name="20% - Accent1 3 2 5 4 2 7 2" xfId="22572" xr:uid="{00000000-0005-0000-0000-000086570000}"/>
    <cellStyle name="20% - Accent1 3 2 5 4 2 8" xfId="22573" xr:uid="{00000000-0005-0000-0000-000087570000}"/>
    <cellStyle name="20% - Accent1 3 2 5 4 2 8 2" xfId="22574" xr:uid="{00000000-0005-0000-0000-000088570000}"/>
    <cellStyle name="20% - Accent1 3 2 5 4 2 9" xfId="22575" xr:uid="{00000000-0005-0000-0000-000089570000}"/>
    <cellStyle name="20% - Accent1 3 2 5 4 3" xfId="22576" xr:uid="{00000000-0005-0000-0000-00008A570000}"/>
    <cellStyle name="20% - Accent1 3 2 5 4 3 2" xfId="22577" xr:uid="{00000000-0005-0000-0000-00008B570000}"/>
    <cellStyle name="20% - Accent1 3 2 5 4 3 2 2" xfId="22578" xr:uid="{00000000-0005-0000-0000-00008C570000}"/>
    <cellStyle name="20% - Accent1 3 2 5 4 3 2 2 2" xfId="22579" xr:uid="{00000000-0005-0000-0000-00008D570000}"/>
    <cellStyle name="20% - Accent1 3 2 5 4 3 2 2 2 2" xfId="22580" xr:uid="{00000000-0005-0000-0000-00008E570000}"/>
    <cellStyle name="20% - Accent1 3 2 5 4 3 2 2 3" xfId="22581" xr:uid="{00000000-0005-0000-0000-00008F570000}"/>
    <cellStyle name="20% - Accent1 3 2 5 4 3 2 3" xfId="22582" xr:uid="{00000000-0005-0000-0000-000090570000}"/>
    <cellStyle name="20% - Accent1 3 2 5 4 3 2 3 2" xfId="22583" xr:uid="{00000000-0005-0000-0000-000091570000}"/>
    <cellStyle name="20% - Accent1 3 2 5 4 3 2 4" xfId="22584" xr:uid="{00000000-0005-0000-0000-000092570000}"/>
    <cellStyle name="20% - Accent1 3 2 5 4 3 3" xfId="22585" xr:uid="{00000000-0005-0000-0000-000093570000}"/>
    <cellStyle name="20% - Accent1 3 2 5 4 3 3 2" xfId="22586" xr:uid="{00000000-0005-0000-0000-000094570000}"/>
    <cellStyle name="20% - Accent1 3 2 5 4 3 3 2 2" xfId="22587" xr:uid="{00000000-0005-0000-0000-000095570000}"/>
    <cellStyle name="20% - Accent1 3 2 5 4 3 3 2 2 2" xfId="22588" xr:uid="{00000000-0005-0000-0000-000096570000}"/>
    <cellStyle name="20% - Accent1 3 2 5 4 3 3 2 3" xfId="22589" xr:uid="{00000000-0005-0000-0000-000097570000}"/>
    <cellStyle name="20% - Accent1 3 2 5 4 3 3 3" xfId="22590" xr:uid="{00000000-0005-0000-0000-000098570000}"/>
    <cellStyle name="20% - Accent1 3 2 5 4 3 3 3 2" xfId="22591" xr:uid="{00000000-0005-0000-0000-000099570000}"/>
    <cellStyle name="20% - Accent1 3 2 5 4 3 3 4" xfId="22592" xr:uid="{00000000-0005-0000-0000-00009A570000}"/>
    <cellStyle name="20% - Accent1 3 2 5 4 3 4" xfId="22593" xr:uid="{00000000-0005-0000-0000-00009B570000}"/>
    <cellStyle name="20% - Accent1 3 2 5 4 3 4 2" xfId="22594" xr:uid="{00000000-0005-0000-0000-00009C570000}"/>
    <cellStyle name="20% - Accent1 3 2 5 4 3 4 2 2" xfId="22595" xr:uid="{00000000-0005-0000-0000-00009D570000}"/>
    <cellStyle name="20% - Accent1 3 2 5 4 3 4 2 2 2" xfId="22596" xr:uid="{00000000-0005-0000-0000-00009E570000}"/>
    <cellStyle name="20% - Accent1 3 2 5 4 3 4 2 3" xfId="22597" xr:uid="{00000000-0005-0000-0000-00009F570000}"/>
    <cellStyle name="20% - Accent1 3 2 5 4 3 4 3" xfId="22598" xr:uid="{00000000-0005-0000-0000-0000A0570000}"/>
    <cellStyle name="20% - Accent1 3 2 5 4 3 4 3 2" xfId="22599" xr:uid="{00000000-0005-0000-0000-0000A1570000}"/>
    <cellStyle name="20% - Accent1 3 2 5 4 3 4 4" xfId="22600" xr:uid="{00000000-0005-0000-0000-0000A2570000}"/>
    <cellStyle name="20% - Accent1 3 2 5 4 3 5" xfId="22601" xr:uid="{00000000-0005-0000-0000-0000A3570000}"/>
    <cellStyle name="20% - Accent1 3 2 5 4 3 5 2" xfId="22602" xr:uid="{00000000-0005-0000-0000-0000A4570000}"/>
    <cellStyle name="20% - Accent1 3 2 5 4 3 5 2 2" xfId="22603" xr:uid="{00000000-0005-0000-0000-0000A5570000}"/>
    <cellStyle name="20% - Accent1 3 2 5 4 3 5 3" xfId="22604" xr:uid="{00000000-0005-0000-0000-0000A6570000}"/>
    <cellStyle name="20% - Accent1 3 2 5 4 3 6" xfId="22605" xr:uid="{00000000-0005-0000-0000-0000A7570000}"/>
    <cellStyle name="20% - Accent1 3 2 5 4 3 6 2" xfId="22606" xr:uid="{00000000-0005-0000-0000-0000A8570000}"/>
    <cellStyle name="20% - Accent1 3 2 5 4 3 6 2 2" xfId="22607" xr:uid="{00000000-0005-0000-0000-0000A9570000}"/>
    <cellStyle name="20% - Accent1 3 2 5 4 3 6 3" xfId="22608" xr:uid="{00000000-0005-0000-0000-0000AA570000}"/>
    <cellStyle name="20% - Accent1 3 2 5 4 3 7" xfId="22609" xr:uid="{00000000-0005-0000-0000-0000AB570000}"/>
    <cellStyle name="20% - Accent1 3 2 5 4 3 7 2" xfId="22610" xr:uid="{00000000-0005-0000-0000-0000AC570000}"/>
    <cellStyle name="20% - Accent1 3 2 5 4 3 8" xfId="22611" xr:uid="{00000000-0005-0000-0000-0000AD570000}"/>
    <cellStyle name="20% - Accent1 3 2 5 4 3 8 2" xfId="22612" xr:uid="{00000000-0005-0000-0000-0000AE570000}"/>
    <cellStyle name="20% - Accent1 3 2 5 4 3 9" xfId="22613" xr:uid="{00000000-0005-0000-0000-0000AF570000}"/>
    <cellStyle name="20% - Accent1 3 2 5 4 4" xfId="22614" xr:uid="{00000000-0005-0000-0000-0000B0570000}"/>
    <cellStyle name="20% - Accent1 3 2 5 4 4 2" xfId="22615" xr:uid="{00000000-0005-0000-0000-0000B1570000}"/>
    <cellStyle name="20% - Accent1 3 2 5 4 4 2 2" xfId="22616" xr:uid="{00000000-0005-0000-0000-0000B2570000}"/>
    <cellStyle name="20% - Accent1 3 2 5 4 4 2 2 2" xfId="22617" xr:uid="{00000000-0005-0000-0000-0000B3570000}"/>
    <cellStyle name="20% - Accent1 3 2 5 4 4 2 3" xfId="22618" xr:uid="{00000000-0005-0000-0000-0000B4570000}"/>
    <cellStyle name="20% - Accent1 3 2 5 4 4 3" xfId="22619" xr:uid="{00000000-0005-0000-0000-0000B5570000}"/>
    <cellStyle name="20% - Accent1 3 2 5 4 4 3 2" xfId="22620" xr:uid="{00000000-0005-0000-0000-0000B6570000}"/>
    <cellStyle name="20% - Accent1 3 2 5 4 4 4" xfId="22621" xr:uid="{00000000-0005-0000-0000-0000B7570000}"/>
    <cellStyle name="20% - Accent1 3 2 5 4 5" xfId="22622" xr:uid="{00000000-0005-0000-0000-0000B8570000}"/>
    <cellStyle name="20% - Accent1 3 2 5 4 5 2" xfId="22623" xr:uid="{00000000-0005-0000-0000-0000B9570000}"/>
    <cellStyle name="20% - Accent1 3 2 5 4 5 2 2" xfId="22624" xr:uid="{00000000-0005-0000-0000-0000BA570000}"/>
    <cellStyle name="20% - Accent1 3 2 5 4 5 2 2 2" xfId="22625" xr:uid="{00000000-0005-0000-0000-0000BB570000}"/>
    <cellStyle name="20% - Accent1 3 2 5 4 5 2 3" xfId="22626" xr:uid="{00000000-0005-0000-0000-0000BC570000}"/>
    <cellStyle name="20% - Accent1 3 2 5 4 5 3" xfId="22627" xr:uid="{00000000-0005-0000-0000-0000BD570000}"/>
    <cellStyle name="20% - Accent1 3 2 5 4 5 3 2" xfId="22628" xr:uid="{00000000-0005-0000-0000-0000BE570000}"/>
    <cellStyle name="20% - Accent1 3 2 5 4 5 4" xfId="22629" xr:uid="{00000000-0005-0000-0000-0000BF570000}"/>
    <cellStyle name="20% - Accent1 3 2 5 4 6" xfId="22630" xr:uid="{00000000-0005-0000-0000-0000C0570000}"/>
    <cellStyle name="20% - Accent1 3 2 5 4 6 2" xfId="22631" xr:uid="{00000000-0005-0000-0000-0000C1570000}"/>
    <cellStyle name="20% - Accent1 3 2 5 4 6 2 2" xfId="22632" xr:uid="{00000000-0005-0000-0000-0000C2570000}"/>
    <cellStyle name="20% - Accent1 3 2 5 4 6 2 2 2" xfId="22633" xr:uid="{00000000-0005-0000-0000-0000C3570000}"/>
    <cellStyle name="20% - Accent1 3 2 5 4 6 2 3" xfId="22634" xr:uid="{00000000-0005-0000-0000-0000C4570000}"/>
    <cellStyle name="20% - Accent1 3 2 5 4 6 3" xfId="22635" xr:uid="{00000000-0005-0000-0000-0000C5570000}"/>
    <cellStyle name="20% - Accent1 3 2 5 4 6 3 2" xfId="22636" xr:uid="{00000000-0005-0000-0000-0000C6570000}"/>
    <cellStyle name="20% - Accent1 3 2 5 4 6 4" xfId="22637" xr:uid="{00000000-0005-0000-0000-0000C7570000}"/>
    <cellStyle name="20% - Accent1 3 2 5 4 7" xfId="22638" xr:uid="{00000000-0005-0000-0000-0000C8570000}"/>
    <cellStyle name="20% - Accent1 3 2 5 4 7 2" xfId="22639" xr:uid="{00000000-0005-0000-0000-0000C9570000}"/>
    <cellStyle name="20% - Accent1 3 2 5 4 7 2 2" xfId="22640" xr:uid="{00000000-0005-0000-0000-0000CA570000}"/>
    <cellStyle name="20% - Accent1 3 2 5 4 7 3" xfId="22641" xr:uid="{00000000-0005-0000-0000-0000CB570000}"/>
    <cellStyle name="20% - Accent1 3 2 5 4 8" xfId="22642" xr:uid="{00000000-0005-0000-0000-0000CC570000}"/>
    <cellStyle name="20% - Accent1 3 2 5 4 8 2" xfId="22643" xr:uid="{00000000-0005-0000-0000-0000CD570000}"/>
    <cellStyle name="20% - Accent1 3 2 5 4 8 2 2" xfId="22644" xr:uid="{00000000-0005-0000-0000-0000CE570000}"/>
    <cellStyle name="20% - Accent1 3 2 5 4 8 3" xfId="22645" xr:uid="{00000000-0005-0000-0000-0000CF570000}"/>
    <cellStyle name="20% - Accent1 3 2 5 4 9" xfId="22646" xr:uid="{00000000-0005-0000-0000-0000D0570000}"/>
    <cellStyle name="20% - Accent1 3 2 5 4 9 2" xfId="22647" xr:uid="{00000000-0005-0000-0000-0000D1570000}"/>
    <cellStyle name="20% - Accent1 3 2 5 5" xfId="22648" xr:uid="{00000000-0005-0000-0000-0000D2570000}"/>
    <cellStyle name="20% - Accent1 3 2 5 5 10" xfId="22649" xr:uid="{00000000-0005-0000-0000-0000D3570000}"/>
    <cellStyle name="20% - Accent1 3 2 5 5 10 2" xfId="22650" xr:uid="{00000000-0005-0000-0000-0000D4570000}"/>
    <cellStyle name="20% - Accent1 3 2 5 5 11" xfId="22651" xr:uid="{00000000-0005-0000-0000-0000D5570000}"/>
    <cellStyle name="20% - Accent1 3 2 5 5 2" xfId="22652" xr:uid="{00000000-0005-0000-0000-0000D6570000}"/>
    <cellStyle name="20% - Accent1 3 2 5 5 2 2" xfId="22653" xr:uid="{00000000-0005-0000-0000-0000D7570000}"/>
    <cellStyle name="20% - Accent1 3 2 5 5 2 2 2" xfId="22654" xr:uid="{00000000-0005-0000-0000-0000D8570000}"/>
    <cellStyle name="20% - Accent1 3 2 5 5 2 2 2 2" xfId="22655" xr:uid="{00000000-0005-0000-0000-0000D9570000}"/>
    <cellStyle name="20% - Accent1 3 2 5 5 2 2 2 2 2" xfId="22656" xr:uid="{00000000-0005-0000-0000-0000DA570000}"/>
    <cellStyle name="20% - Accent1 3 2 5 5 2 2 2 3" xfId="22657" xr:uid="{00000000-0005-0000-0000-0000DB570000}"/>
    <cellStyle name="20% - Accent1 3 2 5 5 2 2 3" xfId="22658" xr:uid="{00000000-0005-0000-0000-0000DC570000}"/>
    <cellStyle name="20% - Accent1 3 2 5 5 2 2 3 2" xfId="22659" xr:uid="{00000000-0005-0000-0000-0000DD570000}"/>
    <cellStyle name="20% - Accent1 3 2 5 5 2 2 4" xfId="22660" xr:uid="{00000000-0005-0000-0000-0000DE570000}"/>
    <cellStyle name="20% - Accent1 3 2 5 5 2 3" xfId="22661" xr:uid="{00000000-0005-0000-0000-0000DF570000}"/>
    <cellStyle name="20% - Accent1 3 2 5 5 2 3 2" xfId="22662" xr:uid="{00000000-0005-0000-0000-0000E0570000}"/>
    <cellStyle name="20% - Accent1 3 2 5 5 2 3 2 2" xfId="22663" xr:uid="{00000000-0005-0000-0000-0000E1570000}"/>
    <cellStyle name="20% - Accent1 3 2 5 5 2 3 2 2 2" xfId="22664" xr:uid="{00000000-0005-0000-0000-0000E2570000}"/>
    <cellStyle name="20% - Accent1 3 2 5 5 2 3 2 3" xfId="22665" xr:uid="{00000000-0005-0000-0000-0000E3570000}"/>
    <cellStyle name="20% - Accent1 3 2 5 5 2 3 3" xfId="22666" xr:uid="{00000000-0005-0000-0000-0000E4570000}"/>
    <cellStyle name="20% - Accent1 3 2 5 5 2 3 3 2" xfId="22667" xr:uid="{00000000-0005-0000-0000-0000E5570000}"/>
    <cellStyle name="20% - Accent1 3 2 5 5 2 3 4" xfId="22668" xr:uid="{00000000-0005-0000-0000-0000E6570000}"/>
    <cellStyle name="20% - Accent1 3 2 5 5 2 4" xfId="22669" xr:uid="{00000000-0005-0000-0000-0000E7570000}"/>
    <cellStyle name="20% - Accent1 3 2 5 5 2 4 2" xfId="22670" xr:uid="{00000000-0005-0000-0000-0000E8570000}"/>
    <cellStyle name="20% - Accent1 3 2 5 5 2 4 2 2" xfId="22671" xr:uid="{00000000-0005-0000-0000-0000E9570000}"/>
    <cellStyle name="20% - Accent1 3 2 5 5 2 4 2 2 2" xfId="22672" xr:uid="{00000000-0005-0000-0000-0000EA570000}"/>
    <cellStyle name="20% - Accent1 3 2 5 5 2 4 2 3" xfId="22673" xr:uid="{00000000-0005-0000-0000-0000EB570000}"/>
    <cellStyle name="20% - Accent1 3 2 5 5 2 4 3" xfId="22674" xr:uid="{00000000-0005-0000-0000-0000EC570000}"/>
    <cellStyle name="20% - Accent1 3 2 5 5 2 4 3 2" xfId="22675" xr:uid="{00000000-0005-0000-0000-0000ED570000}"/>
    <cellStyle name="20% - Accent1 3 2 5 5 2 4 4" xfId="22676" xr:uid="{00000000-0005-0000-0000-0000EE570000}"/>
    <cellStyle name="20% - Accent1 3 2 5 5 2 5" xfId="22677" xr:uid="{00000000-0005-0000-0000-0000EF570000}"/>
    <cellStyle name="20% - Accent1 3 2 5 5 2 5 2" xfId="22678" xr:uid="{00000000-0005-0000-0000-0000F0570000}"/>
    <cellStyle name="20% - Accent1 3 2 5 5 2 5 2 2" xfId="22679" xr:uid="{00000000-0005-0000-0000-0000F1570000}"/>
    <cellStyle name="20% - Accent1 3 2 5 5 2 5 3" xfId="22680" xr:uid="{00000000-0005-0000-0000-0000F2570000}"/>
    <cellStyle name="20% - Accent1 3 2 5 5 2 6" xfId="22681" xr:uid="{00000000-0005-0000-0000-0000F3570000}"/>
    <cellStyle name="20% - Accent1 3 2 5 5 2 6 2" xfId="22682" xr:uid="{00000000-0005-0000-0000-0000F4570000}"/>
    <cellStyle name="20% - Accent1 3 2 5 5 2 6 2 2" xfId="22683" xr:uid="{00000000-0005-0000-0000-0000F5570000}"/>
    <cellStyle name="20% - Accent1 3 2 5 5 2 6 3" xfId="22684" xr:uid="{00000000-0005-0000-0000-0000F6570000}"/>
    <cellStyle name="20% - Accent1 3 2 5 5 2 7" xfId="22685" xr:uid="{00000000-0005-0000-0000-0000F7570000}"/>
    <cellStyle name="20% - Accent1 3 2 5 5 2 7 2" xfId="22686" xr:uid="{00000000-0005-0000-0000-0000F8570000}"/>
    <cellStyle name="20% - Accent1 3 2 5 5 2 8" xfId="22687" xr:uid="{00000000-0005-0000-0000-0000F9570000}"/>
    <cellStyle name="20% - Accent1 3 2 5 5 2 8 2" xfId="22688" xr:uid="{00000000-0005-0000-0000-0000FA570000}"/>
    <cellStyle name="20% - Accent1 3 2 5 5 2 9" xfId="22689" xr:uid="{00000000-0005-0000-0000-0000FB570000}"/>
    <cellStyle name="20% - Accent1 3 2 5 5 3" xfId="22690" xr:uid="{00000000-0005-0000-0000-0000FC570000}"/>
    <cellStyle name="20% - Accent1 3 2 5 5 3 2" xfId="22691" xr:uid="{00000000-0005-0000-0000-0000FD570000}"/>
    <cellStyle name="20% - Accent1 3 2 5 5 3 2 2" xfId="22692" xr:uid="{00000000-0005-0000-0000-0000FE570000}"/>
    <cellStyle name="20% - Accent1 3 2 5 5 3 2 2 2" xfId="22693" xr:uid="{00000000-0005-0000-0000-0000FF570000}"/>
    <cellStyle name="20% - Accent1 3 2 5 5 3 2 2 2 2" xfId="22694" xr:uid="{00000000-0005-0000-0000-000000580000}"/>
    <cellStyle name="20% - Accent1 3 2 5 5 3 2 2 3" xfId="22695" xr:uid="{00000000-0005-0000-0000-000001580000}"/>
    <cellStyle name="20% - Accent1 3 2 5 5 3 2 3" xfId="22696" xr:uid="{00000000-0005-0000-0000-000002580000}"/>
    <cellStyle name="20% - Accent1 3 2 5 5 3 2 3 2" xfId="22697" xr:uid="{00000000-0005-0000-0000-000003580000}"/>
    <cellStyle name="20% - Accent1 3 2 5 5 3 2 4" xfId="22698" xr:uid="{00000000-0005-0000-0000-000004580000}"/>
    <cellStyle name="20% - Accent1 3 2 5 5 3 3" xfId="22699" xr:uid="{00000000-0005-0000-0000-000005580000}"/>
    <cellStyle name="20% - Accent1 3 2 5 5 3 3 2" xfId="22700" xr:uid="{00000000-0005-0000-0000-000006580000}"/>
    <cellStyle name="20% - Accent1 3 2 5 5 3 3 2 2" xfId="22701" xr:uid="{00000000-0005-0000-0000-000007580000}"/>
    <cellStyle name="20% - Accent1 3 2 5 5 3 3 2 2 2" xfId="22702" xr:uid="{00000000-0005-0000-0000-000008580000}"/>
    <cellStyle name="20% - Accent1 3 2 5 5 3 3 2 3" xfId="22703" xr:uid="{00000000-0005-0000-0000-000009580000}"/>
    <cellStyle name="20% - Accent1 3 2 5 5 3 3 3" xfId="22704" xr:uid="{00000000-0005-0000-0000-00000A580000}"/>
    <cellStyle name="20% - Accent1 3 2 5 5 3 3 3 2" xfId="22705" xr:uid="{00000000-0005-0000-0000-00000B580000}"/>
    <cellStyle name="20% - Accent1 3 2 5 5 3 3 4" xfId="22706" xr:uid="{00000000-0005-0000-0000-00000C580000}"/>
    <cellStyle name="20% - Accent1 3 2 5 5 3 4" xfId="22707" xr:uid="{00000000-0005-0000-0000-00000D580000}"/>
    <cellStyle name="20% - Accent1 3 2 5 5 3 4 2" xfId="22708" xr:uid="{00000000-0005-0000-0000-00000E580000}"/>
    <cellStyle name="20% - Accent1 3 2 5 5 3 4 2 2" xfId="22709" xr:uid="{00000000-0005-0000-0000-00000F580000}"/>
    <cellStyle name="20% - Accent1 3 2 5 5 3 4 2 2 2" xfId="22710" xr:uid="{00000000-0005-0000-0000-000010580000}"/>
    <cellStyle name="20% - Accent1 3 2 5 5 3 4 2 3" xfId="22711" xr:uid="{00000000-0005-0000-0000-000011580000}"/>
    <cellStyle name="20% - Accent1 3 2 5 5 3 4 3" xfId="22712" xr:uid="{00000000-0005-0000-0000-000012580000}"/>
    <cellStyle name="20% - Accent1 3 2 5 5 3 4 3 2" xfId="22713" xr:uid="{00000000-0005-0000-0000-000013580000}"/>
    <cellStyle name="20% - Accent1 3 2 5 5 3 4 4" xfId="22714" xr:uid="{00000000-0005-0000-0000-000014580000}"/>
    <cellStyle name="20% - Accent1 3 2 5 5 3 5" xfId="22715" xr:uid="{00000000-0005-0000-0000-000015580000}"/>
    <cellStyle name="20% - Accent1 3 2 5 5 3 5 2" xfId="22716" xr:uid="{00000000-0005-0000-0000-000016580000}"/>
    <cellStyle name="20% - Accent1 3 2 5 5 3 5 2 2" xfId="22717" xr:uid="{00000000-0005-0000-0000-000017580000}"/>
    <cellStyle name="20% - Accent1 3 2 5 5 3 5 3" xfId="22718" xr:uid="{00000000-0005-0000-0000-000018580000}"/>
    <cellStyle name="20% - Accent1 3 2 5 5 3 6" xfId="22719" xr:uid="{00000000-0005-0000-0000-000019580000}"/>
    <cellStyle name="20% - Accent1 3 2 5 5 3 6 2" xfId="22720" xr:uid="{00000000-0005-0000-0000-00001A580000}"/>
    <cellStyle name="20% - Accent1 3 2 5 5 3 6 2 2" xfId="22721" xr:uid="{00000000-0005-0000-0000-00001B580000}"/>
    <cellStyle name="20% - Accent1 3 2 5 5 3 6 3" xfId="22722" xr:uid="{00000000-0005-0000-0000-00001C580000}"/>
    <cellStyle name="20% - Accent1 3 2 5 5 3 7" xfId="22723" xr:uid="{00000000-0005-0000-0000-00001D580000}"/>
    <cellStyle name="20% - Accent1 3 2 5 5 3 7 2" xfId="22724" xr:uid="{00000000-0005-0000-0000-00001E580000}"/>
    <cellStyle name="20% - Accent1 3 2 5 5 3 8" xfId="22725" xr:uid="{00000000-0005-0000-0000-00001F580000}"/>
    <cellStyle name="20% - Accent1 3 2 5 5 3 8 2" xfId="22726" xr:uid="{00000000-0005-0000-0000-000020580000}"/>
    <cellStyle name="20% - Accent1 3 2 5 5 3 9" xfId="22727" xr:uid="{00000000-0005-0000-0000-000021580000}"/>
    <cellStyle name="20% - Accent1 3 2 5 5 4" xfId="22728" xr:uid="{00000000-0005-0000-0000-000022580000}"/>
    <cellStyle name="20% - Accent1 3 2 5 5 4 2" xfId="22729" xr:uid="{00000000-0005-0000-0000-000023580000}"/>
    <cellStyle name="20% - Accent1 3 2 5 5 4 2 2" xfId="22730" xr:uid="{00000000-0005-0000-0000-000024580000}"/>
    <cellStyle name="20% - Accent1 3 2 5 5 4 2 2 2" xfId="22731" xr:uid="{00000000-0005-0000-0000-000025580000}"/>
    <cellStyle name="20% - Accent1 3 2 5 5 4 2 3" xfId="22732" xr:uid="{00000000-0005-0000-0000-000026580000}"/>
    <cellStyle name="20% - Accent1 3 2 5 5 4 3" xfId="22733" xr:uid="{00000000-0005-0000-0000-000027580000}"/>
    <cellStyle name="20% - Accent1 3 2 5 5 4 3 2" xfId="22734" xr:uid="{00000000-0005-0000-0000-000028580000}"/>
    <cellStyle name="20% - Accent1 3 2 5 5 4 4" xfId="22735" xr:uid="{00000000-0005-0000-0000-000029580000}"/>
    <cellStyle name="20% - Accent1 3 2 5 5 5" xfId="22736" xr:uid="{00000000-0005-0000-0000-00002A580000}"/>
    <cellStyle name="20% - Accent1 3 2 5 5 5 2" xfId="22737" xr:uid="{00000000-0005-0000-0000-00002B580000}"/>
    <cellStyle name="20% - Accent1 3 2 5 5 5 2 2" xfId="22738" xr:uid="{00000000-0005-0000-0000-00002C580000}"/>
    <cellStyle name="20% - Accent1 3 2 5 5 5 2 2 2" xfId="22739" xr:uid="{00000000-0005-0000-0000-00002D580000}"/>
    <cellStyle name="20% - Accent1 3 2 5 5 5 2 3" xfId="22740" xr:uid="{00000000-0005-0000-0000-00002E580000}"/>
    <cellStyle name="20% - Accent1 3 2 5 5 5 3" xfId="22741" xr:uid="{00000000-0005-0000-0000-00002F580000}"/>
    <cellStyle name="20% - Accent1 3 2 5 5 5 3 2" xfId="22742" xr:uid="{00000000-0005-0000-0000-000030580000}"/>
    <cellStyle name="20% - Accent1 3 2 5 5 5 4" xfId="22743" xr:uid="{00000000-0005-0000-0000-000031580000}"/>
    <cellStyle name="20% - Accent1 3 2 5 5 6" xfId="22744" xr:uid="{00000000-0005-0000-0000-000032580000}"/>
    <cellStyle name="20% - Accent1 3 2 5 5 6 2" xfId="22745" xr:uid="{00000000-0005-0000-0000-000033580000}"/>
    <cellStyle name="20% - Accent1 3 2 5 5 6 2 2" xfId="22746" xr:uid="{00000000-0005-0000-0000-000034580000}"/>
    <cellStyle name="20% - Accent1 3 2 5 5 6 2 2 2" xfId="22747" xr:uid="{00000000-0005-0000-0000-000035580000}"/>
    <cellStyle name="20% - Accent1 3 2 5 5 6 2 3" xfId="22748" xr:uid="{00000000-0005-0000-0000-000036580000}"/>
    <cellStyle name="20% - Accent1 3 2 5 5 6 3" xfId="22749" xr:uid="{00000000-0005-0000-0000-000037580000}"/>
    <cellStyle name="20% - Accent1 3 2 5 5 6 3 2" xfId="22750" xr:uid="{00000000-0005-0000-0000-000038580000}"/>
    <cellStyle name="20% - Accent1 3 2 5 5 6 4" xfId="22751" xr:uid="{00000000-0005-0000-0000-000039580000}"/>
    <cellStyle name="20% - Accent1 3 2 5 5 7" xfId="22752" xr:uid="{00000000-0005-0000-0000-00003A580000}"/>
    <cellStyle name="20% - Accent1 3 2 5 5 7 2" xfId="22753" xr:uid="{00000000-0005-0000-0000-00003B580000}"/>
    <cellStyle name="20% - Accent1 3 2 5 5 7 2 2" xfId="22754" xr:uid="{00000000-0005-0000-0000-00003C580000}"/>
    <cellStyle name="20% - Accent1 3 2 5 5 7 3" xfId="22755" xr:uid="{00000000-0005-0000-0000-00003D580000}"/>
    <cellStyle name="20% - Accent1 3 2 5 5 8" xfId="22756" xr:uid="{00000000-0005-0000-0000-00003E580000}"/>
    <cellStyle name="20% - Accent1 3 2 5 5 8 2" xfId="22757" xr:uid="{00000000-0005-0000-0000-00003F580000}"/>
    <cellStyle name="20% - Accent1 3 2 5 5 8 2 2" xfId="22758" xr:uid="{00000000-0005-0000-0000-000040580000}"/>
    <cellStyle name="20% - Accent1 3 2 5 5 8 3" xfId="22759" xr:uid="{00000000-0005-0000-0000-000041580000}"/>
    <cellStyle name="20% - Accent1 3 2 5 5 9" xfId="22760" xr:uid="{00000000-0005-0000-0000-000042580000}"/>
    <cellStyle name="20% - Accent1 3 2 5 5 9 2" xfId="22761" xr:uid="{00000000-0005-0000-0000-000043580000}"/>
    <cellStyle name="20% - Accent1 3 2 5 6" xfId="22762" xr:uid="{00000000-0005-0000-0000-000044580000}"/>
    <cellStyle name="20% - Accent1 3 2 5 6 2" xfId="22763" xr:uid="{00000000-0005-0000-0000-000045580000}"/>
    <cellStyle name="20% - Accent1 3 2 5 6 2 2" xfId="22764" xr:uid="{00000000-0005-0000-0000-000046580000}"/>
    <cellStyle name="20% - Accent1 3 2 5 6 2 2 2" xfId="22765" xr:uid="{00000000-0005-0000-0000-000047580000}"/>
    <cellStyle name="20% - Accent1 3 2 5 6 2 2 2 2" xfId="22766" xr:uid="{00000000-0005-0000-0000-000048580000}"/>
    <cellStyle name="20% - Accent1 3 2 5 6 2 2 3" xfId="22767" xr:uid="{00000000-0005-0000-0000-000049580000}"/>
    <cellStyle name="20% - Accent1 3 2 5 6 2 3" xfId="22768" xr:uid="{00000000-0005-0000-0000-00004A580000}"/>
    <cellStyle name="20% - Accent1 3 2 5 6 2 3 2" xfId="22769" xr:uid="{00000000-0005-0000-0000-00004B580000}"/>
    <cellStyle name="20% - Accent1 3 2 5 6 2 4" xfId="22770" xr:uid="{00000000-0005-0000-0000-00004C580000}"/>
    <cellStyle name="20% - Accent1 3 2 5 6 3" xfId="22771" xr:uid="{00000000-0005-0000-0000-00004D580000}"/>
    <cellStyle name="20% - Accent1 3 2 5 6 3 2" xfId="22772" xr:uid="{00000000-0005-0000-0000-00004E580000}"/>
    <cellStyle name="20% - Accent1 3 2 5 6 3 2 2" xfId="22773" xr:uid="{00000000-0005-0000-0000-00004F580000}"/>
    <cellStyle name="20% - Accent1 3 2 5 6 3 2 2 2" xfId="22774" xr:uid="{00000000-0005-0000-0000-000050580000}"/>
    <cellStyle name="20% - Accent1 3 2 5 6 3 2 3" xfId="22775" xr:uid="{00000000-0005-0000-0000-000051580000}"/>
    <cellStyle name="20% - Accent1 3 2 5 6 3 3" xfId="22776" xr:uid="{00000000-0005-0000-0000-000052580000}"/>
    <cellStyle name="20% - Accent1 3 2 5 6 3 3 2" xfId="22777" xr:uid="{00000000-0005-0000-0000-000053580000}"/>
    <cellStyle name="20% - Accent1 3 2 5 6 3 4" xfId="22778" xr:uid="{00000000-0005-0000-0000-000054580000}"/>
    <cellStyle name="20% - Accent1 3 2 5 6 4" xfId="22779" xr:uid="{00000000-0005-0000-0000-000055580000}"/>
    <cellStyle name="20% - Accent1 3 2 5 6 4 2" xfId="22780" xr:uid="{00000000-0005-0000-0000-000056580000}"/>
    <cellStyle name="20% - Accent1 3 2 5 6 4 2 2" xfId="22781" xr:uid="{00000000-0005-0000-0000-000057580000}"/>
    <cellStyle name="20% - Accent1 3 2 5 6 4 2 2 2" xfId="22782" xr:uid="{00000000-0005-0000-0000-000058580000}"/>
    <cellStyle name="20% - Accent1 3 2 5 6 4 2 3" xfId="22783" xr:uid="{00000000-0005-0000-0000-000059580000}"/>
    <cellStyle name="20% - Accent1 3 2 5 6 4 3" xfId="22784" xr:uid="{00000000-0005-0000-0000-00005A580000}"/>
    <cellStyle name="20% - Accent1 3 2 5 6 4 3 2" xfId="22785" xr:uid="{00000000-0005-0000-0000-00005B580000}"/>
    <cellStyle name="20% - Accent1 3 2 5 6 4 4" xfId="22786" xr:uid="{00000000-0005-0000-0000-00005C580000}"/>
    <cellStyle name="20% - Accent1 3 2 5 6 5" xfId="22787" xr:uid="{00000000-0005-0000-0000-00005D580000}"/>
    <cellStyle name="20% - Accent1 3 2 5 6 5 2" xfId="22788" xr:uid="{00000000-0005-0000-0000-00005E580000}"/>
    <cellStyle name="20% - Accent1 3 2 5 6 5 2 2" xfId="22789" xr:uid="{00000000-0005-0000-0000-00005F580000}"/>
    <cellStyle name="20% - Accent1 3 2 5 6 5 3" xfId="22790" xr:uid="{00000000-0005-0000-0000-000060580000}"/>
    <cellStyle name="20% - Accent1 3 2 5 6 6" xfId="22791" xr:uid="{00000000-0005-0000-0000-000061580000}"/>
    <cellStyle name="20% - Accent1 3 2 5 6 6 2" xfId="22792" xr:uid="{00000000-0005-0000-0000-000062580000}"/>
    <cellStyle name="20% - Accent1 3 2 5 6 6 2 2" xfId="22793" xr:uid="{00000000-0005-0000-0000-000063580000}"/>
    <cellStyle name="20% - Accent1 3 2 5 6 6 3" xfId="22794" xr:uid="{00000000-0005-0000-0000-000064580000}"/>
    <cellStyle name="20% - Accent1 3 2 5 6 7" xfId="22795" xr:uid="{00000000-0005-0000-0000-000065580000}"/>
    <cellStyle name="20% - Accent1 3 2 5 6 7 2" xfId="22796" xr:uid="{00000000-0005-0000-0000-000066580000}"/>
    <cellStyle name="20% - Accent1 3 2 5 6 8" xfId="22797" xr:uid="{00000000-0005-0000-0000-000067580000}"/>
    <cellStyle name="20% - Accent1 3 2 5 6 8 2" xfId="22798" xr:uid="{00000000-0005-0000-0000-000068580000}"/>
    <cellStyle name="20% - Accent1 3 2 5 6 9" xfId="22799" xr:uid="{00000000-0005-0000-0000-000069580000}"/>
    <cellStyle name="20% - Accent1 3 2 5 7" xfId="22800" xr:uid="{00000000-0005-0000-0000-00006A580000}"/>
    <cellStyle name="20% - Accent1 3 2 5 7 2" xfId="22801" xr:uid="{00000000-0005-0000-0000-00006B580000}"/>
    <cellStyle name="20% - Accent1 3 2 5 7 2 2" xfId="22802" xr:uid="{00000000-0005-0000-0000-00006C580000}"/>
    <cellStyle name="20% - Accent1 3 2 5 7 2 2 2" xfId="22803" xr:uid="{00000000-0005-0000-0000-00006D580000}"/>
    <cellStyle name="20% - Accent1 3 2 5 7 2 2 2 2" xfId="22804" xr:uid="{00000000-0005-0000-0000-00006E580000}"/>
    <cellStyle name="20% - Accent1 3 2 5 7 2 2 3" xfId="22805" xr:uid="{00000000-0005-0000-0000-00006F580000}"/>
    <cellStyle name="20% - Accent1 3 2 5 7 2 3" xfId="22806" xr:uid="{00000000-0005-0000-0000-000070580000}"/>
    <cellStyle name="20% - Accent1 3 2 5 7 2 3 2" xfId="22807" xr:uid="{00000000-0005-0000-0000-000071580000}"/>
    <cellStyle name="20% - Accent1 3 2 5 7 2 4" xfId="22808" xr:uid="{00000000-0005-0000-0000-000072580000}"/>
    <cellStyle name="20% - Accent1 3 2 5 7 3" xfId="22809" xr:uid="{00000000-0005-0000-0000-000073580000}"/>
    <cellStyle name="20% - Accent1 3 2 5 7 3 2" xfId="22810" xr:uid="{00000000-0005-0000-0000-000074580000}"/>
    <cellStyle name="20% - Accent1 3 2 5 7 3 2 2" xfId="22811" xr:uid="{00000000-0005-0000-0000-000075580000}"/>
    <cellStyle name="20% - Accent1 3 2 5 7 3 2 2 2" xfId="22812" xr:uid="{00000000-0005-0000-0000-000076580000}"/>
    <cellStyle name="20% - Accent1 3 2 5 7 3 2 3" xfId="22813" xr:uid="{00000000-0005-0000-0000-000077580000}"/>
    <cellStyle name="20% - Accent1 3 2 5 7 3 3" xfId="22814" xr:uid="{00000000-0005-0000-0000-000078580000}"/>
    <cellStyle name="20% - Accent1 3 2 5 7 3 3 2" xfId="22815" xr:uid="{00000000-0005-0000-0000-000079580000}"/>
    <cellStyle name="20% - Accent1 3 2 5 7 3 4" xfId="22816" xr:uid="{00000000-0005-0000-0000-00007A580000}"/>
    <cellStyle name="20% - Accent1 3 2 5 7 4" xfId="22817" xr:uid="{00000000-0005-0000-0000-00007B580000}"/>
    <cellStyle name="20% - Accent1 3 2 5 7 4 2" xfId="22818" xr:uid="{00000000-0005-0000-0000-00007C580000}"/>
    <cellStyle name="20% - Accent1 3 2 5 7 4 2 2" xfId="22819" xr:uid="{00000000-0005-0000-0000-00007D580000}"/>
    <cellStyle name="20% - Accent1 3 2 5 7 4 2 2 2" xfId="22820" xr:uid="{00000000-0005-0000-0000-00007E580000}"/>
    <cellStyle name="20% - Accent1 3 2 5 7 4 2 3" xfId="22821" xr:uid="{00000000-0005-0000-0000-00007F580000}"/>
    <cellStyle name="20% - Accent1 3 2 5 7 4 3" xfId="22822" xr:uid="{00000000-0005-0000-0000-000080580000}"/>
    <cellStyle name="20% - Accent1 3 2 5 7 4 3 2" xfId="22823" xr:uid="{00000000-0005-0000-0000-000081580000}"/>
    <cellStyle name="20% - Accent1 3 2 5 7 4 4" xfId="22824" xr:uid="{00000000-0005-0000-0000-000082580000}"/>
    <cellStyle name="20% - Accent1 3 2 5 7 5" xfId="22825" xr:uid="{00000000-0005-0000-0000-000083580000}"/>
    <cellStyle name="20% - Accent1 3 2 5 7 5 2" xfId="22826" xr:uid="{00000000-0005-0000-0000-000084580000}"/>
    <cellStyle name="20% - Accent1 3 2 5 7 5 2 2" xfId="22827" xr:uid="{00000000-0005-0000-0000-000085580000}"/>
    <cellStyle name="20% - Accent1 3 2 5 7 5 3" xfId="22828" xr:uid="{00000000-0005-0000-0000-000086580000}"/>
    <cellStyle name="20% - Accent1 3 2 5 7 6" xfId="22829" xr:uid="{00000000-0005-0000-0000-000087580000}"/>
    <cellStyle name="20% - Accent1 3 2 5 7 6 2" xfId="22830" xr:uid="{00000000-0005-0000-0000-000088580000}"/>
    <cellStyle name="20% - Accent1 3 2 5 7 6 2 2" xfId="22831" xr:uid="{00000000-0005-0000-0000-000089580000}"/>
    <cellStyle name="20% - Accent1 3 2 5 7 6 3" xfId="22832" xr:uid="{00000000-0005-0000-0000-00008A580000}"/>
    <cellStyle name="20% - Accent1 3 2 5 7 7" xfId="22833" xr:uid="{00000000-0005-0000-0000-00008B580000}"/>
    <cellStyle name="20% - Accent1 3 2 5 7 7 2" xfId="22834" xr:uid="{00000000-0005-0000-0000-00008C580000}"/>
    <cellStyle name="20% - Accent1 3 2 5 7 8" xfId="22835" xr:uid="{00000000-0005-0000-0000-00008D580000}"/>
    <cellStyle name="20% - Accent1 3 2 5 7 8 2" xfId="22836" xr:uid="{00000000-0005-0000-0000-00008E580000}"/>
    <cellStyle name="20% - Accent1 3 2 5 7 9" xfId="22837" xr:uid="{00000000-0005-0000-0000-00008F580000}"/>
    <cellStyle name="20% - Accent1 3 2 5 8" xfId="22838" xr:uid="{00000000-0005-0000-0000-000090580000}"/>
    <cellStyle name="20% - Accent1 3 2 5 8 2" xfId="22839" xr:uid="{00000000-0005-0000-0000-000091580000}"/>
    <cellStyle name="20% - Accent1 3 2 5 8 2 2" xfId="22840" xr:uid="{00000000-0005-0000-0000-000092580000}"/>
    <cellStyle name="20% - Accent1 3 2 5 8 2 2 2" xfId="22841" xr:uid="{00000000-0005-0000-0000-000093580000}"/>
    <cellStyle name="20% - Accent1 3 2 5 8 2 3" xfId="22842" xr:uid="{00000000-0005-0000-0000-000094580000}"/>
    <cellStyle name="20% - Accent1 3 2 5 8 3" xfId="22843" xr:uid="{00000000-0005-0000-0000-000095580000}"/>
    <cellStyle name="20% - Accent1 3 2 5 8 3 2" xfId="22844" xr:uid="{00000000-0005-0000-0000-000096580000}"/>
    <cellStyle name="20% - Accent1 3 2 5 8 4" xfId="22845" xr:uid="{00000000-0005-0000-0000-000097580000}"/>
    <cellStyle name="20% - Accent1 3 2 5 9" xfId="22846" xr:uid="{00000000-0005-0000-0000-000098580000}"/>
    <cellStyle name="20% - Accent1 3 2 5 9 2" xfId="22847" xr:uid="{00000000-0005-0000-0000-000099580000}"/>
    <cellStyle name="20% - Accent1 3 2 5 9 2 2" xfId="22848" xr:uid="{00000000-0005-0000-0000-00009A580000}"/>
    <cellStyle name="20% - Accent1 3 2 5 9 2 2 2" xfId="22849" xr:uid="{00000000-0005-0000-0000-00009B580000}"/>
    <cellStyle name="20% - Accent1 3 2 5 9 2 3" xfId="22850" xr:uid="{00000000-0005-0000-0000-00009C580000}"/>
    <cellStyle name="20% - Accent1 3 2 5 9 3" xfId="22851" xr:uid="{00000000-0005-0000-0000-00009D580000}"/>
    <cellStyle name="20% - Accent1 3 2 5 9 3 2" xfId="22852" xr:uid="{00000000-0005-0000-0000-00009E580000}"/>
    <cellStyle name="20% - Accent1 3 2 5 9 4" xfId="22853" xr:uid="{00000000-0005-0000-0000-00009F580000}"/>
    <cellStyle name="20% - Accent1 3 2 6" xfId="22854" xr:uid="{00000000-0005-0000-0000-0000A0580000}"/>
    <cellStyle name="20% - Accent1 3 2 6 10" xfId="22855" xr:uid="{00000000-0005-0000-0000-0000A1580000}"/>
    <cellStyle name="20% - Accent1 3 2 6 10 2" xfId="22856" xr:uid="{00000000-0005-0000-0000-0000A2580000}"/>
    <cellStyle name="20% - Accent1 3 2 6 10 2 2" xfId="22857" xr:uid="{00000000-0005-0000-0000-0000A3580000}"/>
    <cellStyle name="20% - Accent1 3 2 6 10 3" xfId="22858" xr:uid="{00000000-0005-0000-0000-0000A4580000}"/>
    <cellStyle name="20% - Accent1 3 2 6 11" xfId="22859" xr:uid="{00000000-0005-0000-0000-0000A5580000}"/>
    <cellStyle name="20% - Accent1 3 2 6 11 2" xfId="22860" xr:uid="{00000000-0005-0000-0000-0000A6580000}"/>
    <cellStyle name="20% - Accent1 3 2 6 11 2 2" xfId="22861" xr:uid="{00000000-0005-0000-0000-0000A7580000}"/>
    <cellStyle name="20% - Accent1 3 2 6 11 3" xfId="22862" xr:uid="{00000000-0005-0000-0000-0000A8580000}"/>
    <cellStyle name="20% - Accent1 3 2 6 12" xfId="22863" xr:uid="{00000000-0005-0000-0000-0000A9580000}"/>
    <cellStyle name="20% - Accent1 3 2 6 12 2" xfId="22864" xr:uid="{00000000-0005-0000-0000-0000AA580000}"/>
    <cellStyle name="20% - Accent1 3 2 6 13" xfId="22865" xr:uid="{00000000-0005-0000-0000-0000AB580000}"/>
    <cellStyle name="20% - Accent1 3 2 6 13 2" xfId="22866" xr:uid="{00000000-0005-0000-0000-0000AC580000}"/>
    <cellStyle name="20% - Accent1 3 2 6 14" xfId="22867" xr:uid="{00000000-0005-0000-0000-0000AD580000}"/>
    <cellStyle name="20% - Accent1 3 2 6 2" xfId="22868" xr:uid="{00000000-0005-0000-0000-0000AE580000}"/>
    <cellStyle name="20% - Accent1 3 2 6 2 10" xfId="22869" xr:uid="{00000000-0005-0000-0000-0000AF580000}"/>
    <cellStyle name="20% - Accent1 3 2 6 2 10 2" xfId="22870" xr:uid="{00000000-0005-0000-0000-0000B0580000}"/>
    <cellStyle name="20% - Accent1 3 2 6 2 11" xfId="22871" xr:uid="{00000000-0005-0000-0000-0000B1580000}"/>
    <cellStyle name="20% - Accent1 3 2 6 2 2" xfId="22872" xr:uid="{00000000-0005-0000-0000-0000B2580000}"/>
    <cellStyle name="20% - Accent1 3 2 6 2 2 2" xfId="22873" xr:uid="{00000000-0005-0000-0000-0000B3580000}"/>
    <cellStyle name="20% - Accent1 3 2 6 2 2 2 2" xfId="22874" xr:uid="{00000000-0005-0000-0000-0000B4580000}"/>
    <cellStyle name="20% - Accent1 3 2 6 2 2 2 2 2" xfId="22875" xr:uid="{00000000-0005-0000-0000-0000B5580000}"/>
    <cellStyle name="20% - Accent1 3 2 6 2 2 2 2 2 2" xfId="22876" xr:uid="{00000000-0005-0000-0000-0000B6580000}"/>
    <cellStyle name="20% - Accent1 3 2 6 2 2 2 2 3" xfId="22877" xr:uid="{00000000-0005-0000-0000-0000B7580000}"/>
    <cellStyle name="20% - Accent1 3 2 6 2 2 2 3" xfId="22878" xr:uid="{00000000-0005-0000-0000-0000B8580000}"/>
    <cellStyle name="20% - Accent1 3 2 6 2 2 2 3 2" xfId="22879" xr:uid="{00000000-0005-0000-0000-0000B9580000}"/>
    <cellStyle name="20% - Accent1 3 2 6 2 2 2 4" xfId="22880" xr:uid="{00000000-0005-0000-0000-0000BA580000}"/>
    <cellStyle name="20% - Accent1 3 2 6 2 2 3" xfId="22881" xr:uid="{00000000-0005-0000-0000-0000BB580000}"/>
    <cellStyle name="20% - Accent1 3 2 6 2 2 3 2" xfId="22882" xr:uid="{00000000-0005-0000-0000-0000BC580000}"/>
    <cellStyle name="20% - Accent1 3 2 6 2 2 3 2 2" xfId="22883" xr:uid="{00000000-0005-0000-0000-0000BD580000}"/>
    <cellStyle name="20% - Accent1 3 2 6 2 2 3 2 2 2" xfId="22884" xr:uid="{00000000-0005-0000-0000-0000BE580000}"/>
    <cellStyle name="20% - Accent1 3 2 6 2 2 3 2 3" xfId="22885" xr:uid="{00000000-0005-0000-0000-0000BF580000}"/>
    <cellStyle name="20% - Accent1 3 2 6 2 2 3 3" xfId="22886" xr:uid="{00000000-0005-0000-0000-0000C0580000}"/>
    <cellStyle name="20% - Accent1 3 2 6 2 2 3 3 2" xfId="22887" xr:uid="{00000000-0005-0000-0000-0000C1580000}"/>
    <cellStyle name="20% - Accent1 3 2 6 2 2 3 4" xfId="22888" xr:uid="{00000000-0005-0000-0000-0000C2580000}"/>
    <cellStyle name="20% - Accent1 3 2 6 2 2 4" xfId="22889" xr:uid="{00000000-0005-0000-0000-0000C3580000}"/>
    <cellStyle name="20% - Accent1 3 2 6 2 2 4 2" xfId="22890" xr:uid="{00000000-0005-0000-0000-0000C4580000}"/>
    <cellStyle name="20% - Accent1 3 2 6 2 2 4 2 2" xfId="22891" xr:uid="{00000000-0005-0000-0000-0000C5580000}"/>
    <cellStyle name="20% - Accent1 3 2 6 2 2 4 2 2 2" xfId="22892" xr:uid="{00000000-0005-0000-0000-0000C6580000}"/>
    <cellStyle name="20% - Accent1 3 2 6 2 2 4 2 3" xfId="22893" xr:uid="{00000000-0005-0000-0000-0000C7580000}"/>
    <cellStyle name="20% - Accent1 3 2 6 2 2 4 3" xfId="22894" xr:uid="{00000000-0005-0000-0000-0000C8580000}"/>
    <cellStyle name="20% - Accent1 3 2 6 2 2 4 3 2" xfId="22895" xr:uid="{00000000-0005-0000-0000-0000C9580000}"/>
    <cellStyle name="20% - Accent1 3 2 6 2 2 4 4" xfId="22896" xr:uid="{00000000-0005-0000-0000-0000CA580000}"/>
    <cellStyle name="20% - Accent1 3 2 6 2 2 5" xfId="22897" xr:uid="{00000000-0005-0000-0000-0000CB580000}"/>
    <cellStyle name="20% - Accent1 3 2 6 2 2 5 2" xfId="22898" xr:uid="{00000000-0005-0000-0000-0000CC580000}"/>
    <cellStyle name="20% - Accent1 3 2 6 2 2 5 2 2" xfId="22899" xr:uid="{00000000-0005-0000-0000-0000CD580000}"/>
    <cellStyle name="20% - Accent1 3 2 6 2 2 5 3" xfId="22900" xr:uid="{00000000-0005-0000-0000-0000CE580000}"/>
    <cellStyle name="20% - Accent1 3 2 6 2 2 6" xfId="22901" xr:uid="{00000000-0005-0000-0000-0000CF580000}"/>
    <cellStyle name="20% - Accent1 3 2 6 2 2 6 2" xfId="22902" xr:uid="{00000000-0005-0000-0000-0000D0580000}"/>
    <cellStyle name="20% - Accent1 3 2 6 2 2 6 2 2" xfId="22903" xr:uid="{00000000-0005-0000-0000-0000D1580000}"/>
    <cellStyle name="20% - Accent1 3 2 6 2 2 6 3" xfId="22904" xr:uid="{00000000-0005-0000-0000-0000D2580000}"/>
    <cellStyle name="20% - Accent1 3 2 6 2 2 7" xfId="22905" xr:uid="{00000000-0005-0000-0000-0000D3580000}"/>
    <cellStyle name="20% - Accent1 3 2 6 2 2 7 2" xfId="22906" xr:uid="{00000000-0005-0000-0000-0000D4580000}"/>
    <cellStyle name="20% - Accent1 3 2 6 2 2 8" xfId="22907" xr:uid="{00000000-0005-0000-0000-0000D5580000}"/>
    <cellStyle name="20% - Accent1 3 2 6 2 2 8 2" xfId="22908" xr:uid="{00000000-0005-0000-0000-0000D6580000}"/>
    <cellStyle name="20% - Accent1 3 2 6 2 2 9" xfId="22909" xr:uid="{00000000-0005-0000-0000-0000D7580000}"/>
    <cellStyle name="20% - Accent1 3 2 6 2 3" xfId="22910" xr:uid="{00000000-0005-0000-0000-0000D8580000}"/>
    <cellStyle name="20% - Accent1 3 2 6 2 3 2" xfId="22911" xr:uid="{00000000-0005-0000-0000-0000D9580000}"/>
    <cellStyle name="20% - Accent1 3 2 6 2 3 2 2" xfId="22912" xr:uid="{00000000-0005-0000-0000-0000DA580000}"/>
    <cellStyle name="20% - Accent1 3 2 6 2 3 2 2 2" xfId="22913" xr:uid="{00000000-0005-0000-0000-0000DB580000}"/>
    <cellStyle name="20% - Accent1 3 2 6 2 3 2 2 2 2" xfId="22914" xr:uid="{00000000-0005-0000-0000-0000DC580000}"/>
    <cellStyle name="20% - Accent1 3 2 6 2 3 2 2 3" xfId="22915" xr:uid="{00000000-0005-0000-0000-0000DD580000}"/>
    <cellStyle name="20% - Accent1 3 2 6 2 3 2 3" xfId="22916" xr:uid="{00000000-0005-0000-0000-0000DE580000}"/>
    <cellStyle name="20% - Accent1 3 2 6 2 3 2 3 2" xfId="22917" xr:uid="{00000000-0005-0000-0000-0000DF580000}"/>
    <cellStyle name="20% - Accent1 3 2 6 2 3 2 4" xfId="22918" xr:uid="{00000000-0005-0000-0000-0000E0580000}"/>
    <cellStyle name="20% - Accent1 3 2 6 2 3 3" xfId="22919" xr:uid="{00000000-0005-0000-0000-0000E1580000}"/>
    <cellStyle name="20% - Accent1 3 2 6 2 3 3 2" xfId="22920" xr:uid="{00000000-0005-0000-0000-0000E2580000}"/>
    <cellStyle name="20% - Accent1 3 2 6 2 3 3 2 2" xfId="22921" xr:uid="{00000000-0005-0000-0000-0000E3580000}"/>
    <cellStyle name="20% - Accent1 3 2 6 2 3 3 2 2 2" xfId="22922" xr:uid="{00000000-0005-0000-0000-0000E4580000}"/>
    <cellStyle name="20% - Accent1 3 2 6 2 3 3 2 3" xfId="22923" xr:uid="{00000000-0005-0000-0000-0000E5580000}"/>
    <cellStyle name="20% - Accent1 3 2 6 2 3 3 3" xfId="22924" xr:uid="{00000000-0005-0000-0000-0000E6580000}"/>
    <cellStyle name="20% - Accent1 3 2 6 2 3 3 3 2" xfId="22925" xr:uid="{00000000-0005-0000-0000-0000E7580000}"/>
    <cellStyle name="20% - Accent1 3 2 6 2 3 3 4" xfId="22926" xr:uid="{00000000-0005-0000-0000-0000E8580000}"/>
    <cellStyle name="20% - Accent1 3 2 6 2 3 4" xfId="22927" xr:uid="{00000000-0005-0000-0000-0000E9580000}"/>
    <cellStyle name="20% - Accent1 3 2 6 2 3 4 2" xfId="22928" xr:uid="{00000000-0005-0000-0000-0000EA580000}"/>
    <cellStyle name="20% - Accent1 3 2 6 2 3 4 2 2" xfId="22929" xr:uid="{00000000-0005-0000-0000-0000EB580000}"/>
    <cellStyle name="20% - Accent1 3 2 6 2 3 4 2 2 2" xfId="22930" xr:uid="{00000000-0005-0000-0000-0000EC580000}"/>
    <cellStyle name="20% - Accent1 3 2 6 2 3 4 2 3" xfId="22931" xr:uid="{00000000-0005-0000-0000-0000ED580000}"/>
    <cellStyle name="20% - Accent1 3 2 6 2 3 4 3" xfId="22932" xr:uid="{00000000-0005-0000-0000-0000EE580000}"/>
    <cellStyle name="20% - Accent1 3 2 6 2 3 4 3 2" xfId="22933" xr:uid="{00000000-0005-0000-0000-0000EF580000}"/>
    <cellStyle name="20% - Accent1 3 2 6 2 3 4 4" xfId="22934" xr:uid="{00000000-0005-0000-0000-0000F0580000}"/>
    <cellStyle name="20% - Accent1 3 2 6 2 3 5" xfId="22935" xr:uid="{00000000-0005-0000-0000-0000F1580000}"/>
    <cellStyle name="20% - Accent1 3 2 6 2 3 5 2" xfId="22936" xr:uid="{00000000-0005-0000-0000-0000F2580000}"/>
    <cellStyle name="20% - Accent1 3 2 6 2 3 5 2 2" xfId="22937" xr:uid="{00000000-0005-0000-0000-0000F3580000}"/>
    <cellStyle name="20% - Accent1 3 2 6 2 3 5 3" xfId="22938" xr:uid="{00000000-0005-0000-0000-0000F4580000}"/>
    <cellStyle name="20% - Accent1 3 2 6 2 3 6" xfId="22939" xr:uid="{00000000-0005-0000-0000-0000F5580000}"/>
    <cellStyle name="20% - Accent1 3 2 6 2 3 6 2" xfId="22940" xr:uid="{00000000-0005-0000-0000-0000F6580000}"/>
    <cellStyle name="20% - Accent1 3 2 6 2 3 6 2 2" xfId="22941" xr:uid="{00000000-0005-0000-0000-0000F7580000}"/>
    <cellStyle name="20% - Accent1 3 2 6 2 3 6 3" xfId="22942" xr:uid="{00000000-0005-0000-0000-0000F8580000}"/>
    <cellStyle name="20% - Accent1 3 2 6 2 3 7" xfId="22943" xr:uid="{00000000-0005-0000-0000-0000F9580000}"/>
    <cellStyle name="20% - Accent1 3 2 6 2 3 7 2" xfId="22944" xr:uid="{00000000-0005-0000-0000-0000FA580000}"/>
    <cellStyle name="20% - Accent1 3 2 6 2 3 8" xfId="22945" xr:uid="{00000000-0005-0000-0000-0000FB580000}"/>
    <cellStyle name="20% - Accent1 3 2 6 2 3 8 2" xfId="22946" xr:uid="{00000000-0005-0000-0000-0000FC580000}"/>
    <cellStyle name="20% - Accent1 3 2 6 2 3 9" xfId="22947" xr:uid="{00000000-0005-0000-0000-0000FD580000}"/>
    <cellStyle name="20% - Accent1 3 2 6 2 4" xfId="22948" xr:uid="{00000000-0005-0000-0000-0000FE580000}"/>
    <cellStyle name="20% - Accent1 3 2 6 2 4 2" xfId="22949" xr:uid="{00000000-0005-0000-0000-0000FF580000}"/>
    <cellStyle name="20% - Accent1 3 2 6 2 4 2 2" xfId="22950" xr:uid="{00000000-0005-0000-0000-000000590000}"/>
    <cellStyle name="20% - Accent1 3 2 6 2 4 2 2 2" xfId="22951" xr:uid="{00000000-0005-0000-0000-000001590000}"/>
    <cellStyle name="20% - Accent1 3 2 6 2 4 2 3" xfId="22952" xr:uid="{00000000-0005-0000-0000-000002590000}"/>
    <cellStyle name="20% - Accent1 3 2 6 2 4 3" xfId="22953" xr:uid="{00000000-0005-0000-0000-000003590000}"/>
    <cellStyle name="20% - Accent1 3 2 6 2 4 3 2" xfId="22954" xr:uid="{00000000-0005-0000-0000-000004590000}"/>
    <cellStyle name="20% - Accent1 3 2 6 2 4 4" xfId="22955" xr:uid="{00000000-0005-0000-0000-000005590000}"/>
    <cellStyle name="20% - Accent1 3 2 6 2 5" xfId="22956" xr:uid="{00000000-0005-0000-0000-000006590000}"/>
    <cellStyle name="20% - Accent1 3 2 6 2 5 2" xfId="22957" xr:uid="{00000000-0005-0000-0000-000007590000}"/>
    <cellStyle name="20% - Accent1 3 2 6 2 5 2 2" xfId="22958" xr:uid="{00000000-0005-0000-0000-000008590000}"/>
    <cellStyle name="20% - Accent1 3 2 6 2 5 2 2 2" xfId="22959" xr:uid="{00000000-0005-0000-0000-000009590000}"/>
    <cellStyle name="20% - Accent1 3 2 6 2 5 2 3" xfId="22960" xr:uid="{00000000-0005-0000-0000-00000A590000}"/>
    <cellStyle name="20% - Accent1 3 2 6 2 5 3" xfId="22961" xr:uid="{00000000-0005-0000-0000-00000B590000}"/>
    <cellStyle name="20% - Accent1 3 2 6 2 5 3 2" xfId="22962" xr:uid="{00000000-0005-0000-0000-00000C590000}"/>
    <cellStyle name="20% - Accent1 3 2 6 2 5 4" xfId="22963" xr:uid="{00000000-0005-0000-0000-00000D590000}"/>
    <cellStyle name="20% - Accent1 3 2 6 2 6" xfId="22964" xr:uid="{00000000-0005-0000-0000-00000E590000}"/>
    <cellStyle name="20% - Accent1 3 2 6 2 6 2" xfId="22965" xr:uid="{00000000-0005-0000-0000-00000F590000}"/>
    <cellStyle name="20% - Accent1 3 2 6 2 6 2 2" xfId="22966" xr:uid="{00000000-0005-0000-0000-000010590000}"/>
    <cellStyle name="20% - Accent1 3 2 6 2 6 2 2 2" xfId="22967" xr:uid="{00000000-0005-0000-0000-000011590000}"/>
    <cellStyle name="20% - Accent1 3 2 6 2 6 2 3" xfId="22968" xr:uid="{00000000-0005-0000-0000-000012590000}"/>
    <cellStyle name="20% - Accent1 3 2 6 2 6 3" xfId="22969" xr:uid="{00000000-0005-0000-0000-000013590000}"/>
    <cellStyle name="20% - Accent1 3 2 6 2 6 3 2" xfId="22970" xr:uid="{00000000-0005-0000-0000-000014590000}"/>
    <cellStyle name="20% - Accent1 3 2 6 2 6 4" xfId="22971" xr:uid="{00000000-0005-0000-0000-000015590000}"/>
    <cellStyle name="20% - Accent1 3 2 6 2 7" xfId="22972" xr:uid="{00000000-0005-0000-0000-000016590000}"/>
    <cellStyle name="20% - Accent1 3 2 6 2 7 2" xfId="22973" xr:uid="{00000000-0005-0000-0000-000017590000}"/>
    <cellStyle name="20% - Accent1 3 2 6 2 7 2 2" xfId="22974" xr:uid="{00000000-0005-0000-0000-000018590000}"/>
    <cellStyle name="20% - Accent1 3 2 6 2 7 3" xfId="22975" xr:uid="{00000000-0005-0000-0000-000019590000}"/>
    <cellStyle name="20% - Accent1 3 2 6 2 8" xfId="22976" xr:uid="{00000000-0005-0000-0000-00001A590000}"/>
    <cellStyle name="20% - Accent1 3 2 6 2 8 2" xfId="22977" xr:uid="{00000000-0005-0000-0000-00001B590000}"/>
    <cellStyle name="20% - Accent1 3 2 6 2 8 2 2" xfId="22978" xr:uid="{00000000-0005-0000-0000-00001C590000}"/>
    <cellStyle name="20% - Accent1 3 2 6 2 8 3" xfId="22979" xr:uid="{00000000-0005-0000-0000-00001D590000}"/>
    <cellStyle name="20% - Accent1 3 2 6 2 9" xfId="22980" xr:uid="{00000000-0005-0000-0000-00001E590000}"/>
    <cellStyle name="20% - Accent1 3 2 6 2 9 2" xfId="22981" xr:uid="{00000000-0005-0000-0000-00001F590000}"/>
    <cellStyle name="20% - Accent1 3 2 6 3" xfId="22982" xr:uid="{00000000-0005-0000-0000-000020590000}"/>
    <cellStyle name="20% - Accent1 3 2 6 3 10" xfId="22983" xr:uid="{00000000-0005-0000-0000-000021590000}"/>
    <cellStyle name="20% - Accent1 3 2 6 3 10 2" xfId="22984" xr:uid="{00000000-0005-0000-0000-000022590000}"/>
    <cellStyle name="20% - Accent1 3 2 6 3 11" xfId="22985" xr:uid="{00000000-0005-0000-0000-000023590000}"/>
    <cellStyle name="20% - Accent1 3 2 6 3 2" xfId="22986" xr:uid="{00000000-0005-0000-0000-000024590000}"/>
    <cellStyle name="20% - Accent1 3 2 6 3 2 2" xfId="22987" xr:uid="{00000000-0005-0000-0000-000025590000}"/>
    <cellStyle name="20% - Accent1 3 2 6 3 2 2 2" xfId="22988" xr:uid="{00000000-0005-0000-0000-000026590000}"/>
    <cellStyle name="20% - Accent1 3 2 6 3 2 2 2 2" xfId="22989" xr:uid="{00000000-0005-0000-0000-000027590000}"/>
    <cellStyle name="20% - Accent1 3 2 6 3 2 2 2 2 2" xfId="22990" xr:uid="{00000000-0005-0000-0000-000028590000}"/>
    <cellStyle name="20% - Accent1 3 2 6 3 2 2 2 3" xfId="22991" xr:uid="{00000000-0005-0000-0000-000029590000}"/>
    <cellStyle name="20% - Accent1 3 2 6 3 2 2 3" xfId="22992" xr:uid="{00000000-0005-0000-0000-00002A590000}"/>
    <cellStyle name="20% - Accent1 3 2 6 3 2 2 3 2" xfId="22993" xr:uid="{00000000-0005-0000-0000-00002B590000}"/>
    <cellStyle name="20% - Accent1 3 2 6 3 2 2 4" xfId="22994" xr:uid="{00000000-0005-0000-0000-00002C590000}"/>
    <cellStyle name="20% - Accent1 3 2 6 3 2 3" xfId="22995" xr:uid="{00000000-0005-0000-0000-00002D590000}"/>
    <cellStyle name="20% - Accent1 3 2 6 3 2 3 2" xfId="22996" xr:uid="{00000000-0005-0000-0000-00002E590000}"/>
    <cellStyle name="20% - Accent1 3 2 6 3 2 3 2 2" xfId="22997" xr:uid="{00000000-0005-0000-0000-00002F590000}"/>
    <cellStyle name="20% - Accent1 3 2 6 3 2 3 2 2 2" xfId="22998" xr:uid="{00000000-0005-0000-0000-000030590000}"/>
    <cellStyle name="20% - Accent1 3 2 6 3 2 3 2 3" xfId="22999" xr:uid="{00000000-0005-0000-0000-000031590000}"/>
    <cellStyle name="20% - Accent1 3 2 6 3 2 3 3" xfId="23000" xr:uid="{00000000-0005-0000-0000-000032590000}"/>
    <cellStyle name="20% - Accent1 3 2 6 3 2 3 3 2" xfId="23001" xr:uid="{00000000-0005-0000-0000-000033590000}"/>
    <cellStyle name="20% - Accent1 3 2 6 3 2 3 4" xfId="23002" xr:uid="{00000000-0005-0000-0000-000034590000}"/>
    <cellStyle name="20% - Accent1 3 2 6 3 2 4" xfId="23003" xr:uid="{00000000-0005-0000-0000-000035590000}"/>
    <cellStyle name="20% - Accent1 3 2 6 3 2 4 2" xfId="23004" xr:uid="{00000000-0005-0000-0000-000036590000}"/>
    <cellStyle name="20% - Accent1 3 2 6 3 2 4 2 2" xfId="23005" xr:uid="{00000000-0005-0000-0000-000037590000}"/>
    <cellStyle name="20% - Accent1 3 2 6 3 2 4 2 2 2" xfId="23006" xr:uid="{00000000-0005-0000-0000-000038590000}"/>
    <cellStyle name="20% - Accent1 3 2 6 3 2 4 2 3" xfId="23007" xr:uid="{00000000-0005-0000-0000-000039590000}"/>
    <cellStyle name="20% - Accent1 3 2 6 3 2 4 3" xfId="23008" xr:uid="{00000000-0005-0000-0000-00003A590000}"/>
    <cellStyle name="20% - Accent1 3 2 6 3 2 4 3 2" xfId="23009" xr:uid="{00000000-0005-0000-0000-00003B590000}"/>
    <cellStyle name="20% - Accent1 3 2 6 3 2 4 4" xfId="23010" xr:uid="{00000000-0005-0000-0000-00003C590000}"/>
    <cellStyle name="20% - Accent1 3 2 6 3 2 5" xfId="23011" xr:uid="{00000000-0005-0000-0000-00003D590000}"/>
    <cellStyle name="20% - Accent1 3 2 6 3 2 5 2" xfId="23012" xr:uid="{00000000-0005-0000-0000-00003E590000}"/>
    <cellStyle name="20% - Accent1 3 2 6 3 2 5 2 2" xfId="23013" xr:uid="{00000000-0005-0000-0000-00003F590000}"/>
    <cellStyle name="20% - Accent1 3 2 6 3 2 5 3" xfId="23014" xr:uid="{00000000-0005-0000-0000-000040590000}"/>
    <cellStyle name="20% - Accent1 3 2 6 3 2 6" xfId="23015" xr:uid="{00000000-0005-0000-0000-000041590000}"/>
    <cellStyle name="20% - Accent1 3 2 6 3 2 6 2" xfId="23016" xr:uid="{00000000-0005-0000-0000-000042590000}"/>
    <cellStyle name="20% - Accent1 3 2 6 3 2 6 2 2" xfId="23017" xr:uid="{00000000-0005-0000-0000-000043590000}"/>
    <cellStyle name="20% - Accent1 3 2 6 3 2 6 3" xfId="23018" xr:uid="{00000000-0005-0000-0000-000044590000}"/>
    <cellStyle name="20% - Accent1 3 2 6 3 2 7" xfId="23019" xr:uid="{00000000-0005-0000-0000-000045590000}"/>
    <cellStyle name="20% - Accent1 3 2 6 3 2 7 2" xfId="23020" xr:uid="{00000000-0005-0000-0000-000046590000}"/>
    <cellStyle name="20% - Accent1 3 2 6 3 2 8" xfId="23021" xr:uid="{00000000-0005-0000-0000-000047590000}"/>
    <cellStyle name="20% - Accent1 3 2 6 3 2 8 2" xfId="23022" xr:uid="{00000000-0005-0000-0000-000048590000}"/>
    <cellStyle name="20% - Accent1 3 2 6 3 2 9" xfId="23023" xr:uid="{00000000-0005-0000-0000-000049590000}"/>
    <cellStyle name="20% - Accent1 3 2 6 3 3" xfId="23024" xr:uid="{00000000-0005-0000-0000-00004A590000}"/>
    <cellStyle name="20% - Accent1 3 2 6 3 3 2" xfId="23025" xr:uid="{00000000-0005-0000-0000-00004B590000}"/>
    <cellStyle name="20% - Accent1 3 2 6 3 3 2 2" xfId="23026" xr:uid="{00000000-0005-0000-0000-00004C590000}"/>
    <cellStyle name="20% - Accent1 3 2 6 3 3 2 2 2" xfId="23027" xr:uid="{00000000-0005-0000-0000-00004D590000}"/>
    <cellStyle name="20% - Accent1 3 2 6 3 3 2 2 2 2" xfId="23028" xr:uid="{00000000-0005-0000-0000-00004E590000}"/>
    <cellStyle name="20% - Accent1 3 2 6 3 3 2 2 3" xfId="23029" xr:uid="{00000000-0005-0000-0000-00004F590000}"/>
    <cellStyle name="20% - Accent1 3 2 6 3 3 2 3" xfId="23030" xr:uid="{00000000-0005-0000-0000-000050590000}"/>
    <cellStyle name="20% - Accent1 3 2 6 3 3 2 3 2" xfId="23031" xr:uid="{00000000-0005-0000-0000-000051590000}"/>
    <cellStyle name="20% - Accent1 3 2 6 3 3 2 4" xfId="23032" xr:uid="{00000000-0005-0000-0000-000052590000}"/>
    <cellStyle name="20% - Accent1 3 2 6 3 3 3" xfId="23033" xr:uid="{00000000-0005-0000-0000-000053590000}"/>
    <cellStyle name="20% - Accent1 3 2 6 3 3 3 2" xfId="23034" xr:uid="{00000000-0005-0000-0000-000054590000}"/>
    <cellStyle name="20% - Accent1 3 2 6 3 3 3 2 2" xfId="23035" xr:uid="{00000000-0005-0000-0000-000055590000}"/>
    <cellStyle name="20% - Accent1 3 2 6 3 3 3 2 2 2" xfId="23036" xr:uid="{00000000-0005-0000-0000-000056590000}"/>
    <cellStyle name="20% - Accent1 3 2 6 3 3 3 2 3" xfId="23037" xr:uid="{00000000-0005-0000-0000-000057590000}"/>
    <cellStyle name="20% - Accent1 3 2 6 3 3 3 3" xfId="23038" xr:uid="{00000000-0005-0000-0000-000058590000}"/>
    <cellStyle name="20% - Accent1 3 2 6 3 3 3 3 2" xfId="23039" xr:uid="{00000000-0005-0000-0000-000059590000}"/>
    <cellStyle name="20% - Accent1 3 2 6 3 3 3 4" xfId="23040" xr:uid="{00000000-0005-0000-0000-00005A590000}"/>
    <cellStyle name="20% - Accent1 3 2 6 3 3 4" xfId="23041" xr:uid="{00000000-0005-0000-0000-00005B590000}"/>
    <cellStyle name="20% - Accent1 3 2 6 3 3 4 2" xfId="23042" xr:uid="{00000000-0005-0000-0000-00005C590000}"/>
    <cellStyle name="20% - Accent1 3 2 6 3 3 4 2 2" xfId="23043" xr:uid="{00000000-0005-0000-0000-00005D590000}"/>
    <cellStyle name="20% - Accent1 3 2 6 3 3 4 2 2 2" xfId="23044" xr:uid="{00000000-0005-0000-0000-00005E590000}"/>
    <cellStyle name="20% - Accent1 3 2 6 3 3 4 2 3" xfId="23045" xr:uid="{00000000-0005-0000-0000-00005F590000}"/>
    <cellStyle name="20% - Accent1 3 2 6 3 3 4 3" xfId="23046" xr:uid="{00000000-0005-0000-0000-000060590000}"/>
    <cellStyle name="20% - Accent1 3 2 6 3 3 4 3 2" xfId="23047" xr:uid="{00000000-0005-0000-0000-000061590000}"/>
    <cellStyle name="20% - Accent1 3 2 6 3 3 4 4" xfId="23048" xr:uid="{00000000-0005-0000-0000-000062590000}"/>
    <cellStyle name="20% - Accent1 3 2 6 3 3 5" xfId="23049" xr:uid="{00000000-0005-0000-0000-000063590000}"/>
    <cellStyle name="20% - Accent1 3 2 6 3 3 5 2" xfId="23050" xr:uid="{00000000-0005-0000-0000-000064590000}"/>
    <cellStyle name="20% - Accent1 3 2 6 3 3 5 2 2" xfId="23051" xr:uid="{00000000-0005-0000-0000-000065590000}"/>
    <cellStyle name="20% - Accent1 3 2 6 3 3 5 3" xfId="23052" xr:uid="{00000000-0005-0000-0000-000066590000}"/>
    <cellStyle name="20% - Accent1 3 2 6 3 3 6" xfId="23053" xr:uid="{00000000-0005-0000-0000-000067590000}"/>
    <cellStyle name="20% - Accent1 3 2 6 3 3 6 2" xfId="23054" xr:uid="{00000000-0005-0000-0000-000068590000}"/>
    <cellStyle name="20% - Accent1 3 2 6 3 3 6 2 2" xfId="23055" xr:uid="{00000000-0005-0000-0000-000069590000}"/>
    <cellStyle name="20% - Accent1 3 2 6 3 3 6 3" xfId="23056" xr:uid="{00000000-0005-0000-0000-00006A590000}"/>
    <cellStyle name="20% - Accent1 3 2 6 3 3 7" xfId="23057" xr:uid="{00000000-0005-0000-0000-00006B590000}"/>
    <cellStyle name="20% - Accent1 3 2 6 3 3 7 2" xfId="23058" xr:uid="{00000000-0005-0000-0000-00006C590000}"/>
    <cellStyle name="20% - Accent1 3 2 6 3 3 8" xfId="23059" xr:uid="{00000000-0005-0000-0000-00006D590000}"/>
    <cellStyle name="20% - Accent1 3 2 6 3 3 8 2" xfId="23060" xr:uid="{00000000-0005-0000-0000-00006E590000}"/>
    <cellStyle name="20% - Accent1 3 2 6 3 3 9" xfId="23061" xr:uid="{00000000-0005-0000-0000-00006F590000}"/>
    <cellStyle name="20% - Accent1 3 2 6 3 4" xfId="23062" xr:uid="{00000000-0005-0000-0000-000070590000}"/>
    <cellStyle name="20% - Accent1 3 2 6 3 4 2" xfId="23063" xr:uid="{00000000-0005-0000-0000-000071590000}"/>
    <cellStyle name="20% - Accent1 3 2 6 3 4 2 2" xfId="23064" xr:uid="{00000000-0005-0000-0000-000072590000}"/>
    <cellStyle name="20% - Accent1 3 2 6 3 4 2 2 2" xfId="23065" xr:uid="{00000000-0005-0000-0000-000073590000}"/>
    <cellStyle name="20% - Accent1 3 2 6 3 4 2 3" xfId="23066" xr:uid="{00000000-0005-0000-0000-000074590000}"/>
    <cellStyle name="20% - Accent1 3 2 6 3 4 3" xfId="23067" xr:uid="{00000000-0005-0000-0000-000075590000}"/>
    <cellStyle name="20% - Accent1 3 2 6 3 4 3 2" xfId="23068" xr:uid="{00000000-0005-0000-0000-000076590000}"/>
    <cellStyle name="20% - Accent1 3 2 6 3 4 4" xfId="23069" xr:uid="{00000000-0005-0000-0000-000077590000}"/>
    <cellStyle name="20% - Accent1 3 2 6 3 5" xfId="23070" xr:uid="{00000000-0005-0000-0000-000078590000}"/>
    <cellStyle name="20% - Accent1 3 2 6 3 5 2" xfId="23071" xr:uid="{00000000-0005-0000-0000-000079590000}"/>
    <cellStyle name="20% - Accent1 3 2 6 3 5 2 2" xfId="23072" xr:uid="{00000000-0005-0000-0000-00007A590000}"/>
    <cellStyle name="20% - Accent1 3 2 6 3 5 2 2 2" xfId="23073" xr:uid="{00000000-0005-0000-0000-00007B590000}"/>
    <cellStyle name="20% - Accent1 3 2 6 3 5 2 3" xfId="23074" xr:uid="{00000000-0005-0000-0000-00007C590000}"/>
    <cellStyle name="20% - Accent1 3 2 6 3 5 3" xfId="23075" xr:uid="{00000000-0005-0000-0000-00007D590000}"/>
    <cellStyle name="20% - Accent1 3 2 6 3 5 3 2" xfId="23076" xr:uid="{00000000-0005-0000-0000-00007E590000}"/>
    <cellStyle name="20% - Accent1 3 2 6 3 5 4" xfId="23077" xr:uid="{00000000-0005-0000-0000-00007F590000}"/>
    <cellStyle name="20% - Accent1 3 2 6 3 6" xfId="23078" xr:uid="{00000000-0005-0000-0000-000080590000}"/>
    <cellStyle name="20% - Accent1 3 2 6 3 6 2" xfId="23079" xr:uid="{00000000-0005-0000-0000-000081590000}"/>
    <cellStyle name="20% - Accent1 3 2 6 3 6 2 2" xfId="23080" xr:uid="{00000000-0005-0000-0000-000082590000}"/>
    <cellStyle name="20% - Accent1 3 2 6 3 6 2 2 2" xfId="23081" xr:uid="{00000000-0005-0000-0000-000083590000}"/>
    <cellStyle name="20% - Accent1 3 2 6 3 6 2 3" xfId="23082" xr:uid="{00000000-0005-0000-0000-000084590000}"/>
    <cellStyle name="20% - Accent1 3 2 6 3 6 3" xfId="23083" xr:uid="{00000000-0005-0000-0000-000085590000}"/>
    <cellStyle name="20% - Accent1 3 2 6 3 6 3 2" xfId="23084" xr:uid="{00000000-0005-0000-0000-000086590000}"/>
    <cellStyle name="20% - Accent1 3 2 6 3 6 4" xfId="23085" xr:uid="{00000000-0005-0000-0000-000087590000}"/>
    <cellStyle name="20% - Accent1 3 2 6 3 7" xfId="23086" xr:uid="{00000000-0005-0000-0000-000088590000}"/>
    <cellStyle name="20% - Accent1 3 2 6 3 7 2" xfId="23087" xr:uid="{00000000-0005-0000-0000-000089590000}"/>
    <cellStyle name="20% - Accent1 3 2 6 3 7 2 2" xfId="23088" xr:uid="{00000000-0005-0000-0000-00008A590000}"/>
    <cellStyle name="20% - Accent1 3 2 6 3 7 3" xfId="23089" xr:uid="{00000000-0005-0000-0000-00008B590000}"/>
    <cellStyle name="20% - Accent1 3 2 6 3 8" xfId="23090" xr:uid="{00000000-0005-0000-0000-00008C590000}"/>
    <cellStyle name="20% - Accent1 3 2 6 3 8 2" xfId="23091" xr:uid="{00000000-0005-0000-0000-00008D590000}"/>
    <cellStyle name="20% - Accent1 3 2 6 3 8 2 2" xfId="23092" xr:uid="{00000000-0005-0000-0000-00008E590000}"/>
    <cellStyle name="20% - Accent1 3 2 6 3 8 3" xfId="23093" xr:uid="{00000000-0005-0000-0000-00008F590000}"/>
    <cellStyle name="20% - Accent1 3 2 6 3 9" xfId="23094" xr:uid="{00000000-0005-0000-0000-000090590000}"/>
    <cellStyle name="20% - Accent1 3 2 6 3 9 2" xfId="23095" xr:uid="{00000000-0005-0000-0000-000091590000}"/>
    <cellStyle name="20% - Accent1 3 2 6 4" xfId="23096" xr:uid="{00000000-0005-0000-0000-000092590000}"/>
    <cellStyle name="20% - Accent1 3 2 6 4 10" xfId="23097" xr:uid="{00000000-0005-0000-0000-000093590000}"/>
    <cellStyle name="20% - Accent1 3 2 6 4 10 2" xfId="23098" xr:uid="{00000000-0005-0000-0000-000094590000}"/>
    <cellStyle name="20% - Accent1 3 2 6 4 11" xfId="23099" xr:uid="{00000000-0005-0000-0000-000095590000}"/>
    <cellStyle name="20% - Accent1 3 2 6 4 2" xfId="23100" xr:uid="{00000000-0005-0000-0000-000096590000}"/>
    <cellStyle name="20% - Accent1 3 2 6 4 2 2" xfId="23101" xr:uid="{00000000-0005-0000-0000-000097590000}"/>
    <cellStyle name="20% - Accent1 3 2 6 4 2 2 2" xfId="23102" xr:uid="{00000000-0005-0000-0000-000098590000}"/>
    <cellStyle name="20% - Accent1 3 2 6 4 2 2 2 2" xfId="23103" xr:uid="{00000000-0005-0000-0000-000099590000}"/>
    <cellStyle name="20% - Accent1 3 2 6 4 2 2 2 2 2" xfId="23104" xr:uid="{00000000-0005-0000-0000-00009A590000}"/>
    <cellStyle name="20% - Accent1 3 2 6 4 2 2 2 3" xfId="23105" xr:uid="{00000000-0005-0000-0000-00009B590000}"/>
    <cellStyle name="20% - Accent1 3 2 6 4 2 2 3" xfId="23106" xr:uid="{00000000-0005-0000-0000-00009C590000}"/>
    <cellStyle name="20% - Accent1 3 2 6 4 2 2 3 2" xfId="23107" xr:uid="{00000000-0005-0000-0000-00009D590000}"/>
    <cellStyle name="20% - Accent1 3 2 6 4 2 2 4" xfId="23108" xr:uid="{00000000-0005-0000-0000-00009E590000}"/>
    <cellStyle name="20% - Accent1 3 2 6 4 2 3" xfId="23109" xr:uid="{00000000-0005-0000-0000-00009F590000}"/>
    <cellStyle name="20% - Accent1 3 2 6 4 2 3 2" xfId="23110" xr:uid="{00000000-0005-0000-0000-0000A0590000}"/>
    <cellStyle name="20% - Accent1 3 2 6 4 2 3 2 2" xfId="23111" xr:uid="{00000000-0005-0000-0000-0000A1590000}"/>
    <cellStyle name="20% - Accent1 3 2 6 4 2 3 2 2 2" xfId="23112" xr:uid="{00000000-0005-0000-0000-0000A2590000}"/>
    <cellStyle name="20% - Accent1 3 2 6 4 2 3 2 3" xfId="23113" xr:uid="{00000000-0005-0000-0000-0000A3590000}"/>
    <cellStyle name="20% - Accent1 3 2 6 4 2 3 3" xfId="23114" xr:uid="{00000000-0005-0000-0000-0000A4590000}"/>
    <cellStyle name="20% - Accent1 3 2 6 4 2 3 3 2" xfId="23115" xr:uid="{00000000-0005-0000-0000-0000A5590000}"/>
    <cellStyle name="20% - Accent1 3 2 6 4 2 3 4" xfId="23116" xr:uid="{00000000-0005-0000-0000-0000A6590000}"/>
    <cellStyle name="20% - Accent1 3 2 6 4 2 4" xfId="23117" xr:uid="{00000000-0005-0000-0000-0000A7590000}"/>
    <cellStyle name="20% - Accent1 3 2 6 4 2 4 2" xfId="23118" xr:uid="{00000000-0005-0000-0000-0000A8590000}"/>
    <cellStyle name="20% - Accent1 3 2 6 4 2 4 2 2" xfId="23119" xr:uid="{00000000-0005-0000-0000-0000A9590000}"/>
    <cellStyle name="20% - Accent1 3 2 6 4 2 4 2 2 2" xfId="23120" xr:uid="{00000000-0005-0000-0000-0000AA590000}"/>
    <cellStyle name="20% - Accent1 3 2 6 4 2 4 2 3" xfId="23121" xr:uid="{00000000-0005-0000-0000-0000AB590000}"/>
    <cellStyle name="20% - Accent1 3 2 6 4 2 4 3" xfId="23122" xr:uid="{00000000-0005-0000-0000-0000AC590000}"/>
    <cellStyle name="20% - Accent1 3 2 6 4 2 4 3 2" xfId="23123" xr:uid="{00000000-0005-0000-0000-0000AD590000}"/>
    <cellStyle name="20% - Accent1 3 2 6 4 2 4 4" xfId="23124" xr:uid="{00000000-0005-0000-0000-0000AE590000}"/>
    <cellStyle name="20% - Accent1 3 2 6 4 2 5" xfId="23125" xr:uid="{00000000-0005-0000-0000-0000AF590000}"/>
    <cellStyle name="20% - Accent1 3 2 6 4 2 5 2" xfId="23126" xr:uid="{00000000-0005-0000-0000-0000B0590000}"/>
    <cellStyle name="20% - Accent1 3 2 6 4 2 5 2 2" xfId="23127" xr:uid="{00000000-0005-0000-0000-0000B1590000}"/>
    <cellStyle name="20% - Accent1 3 2 6 4 2 5 3" xfId="23128" xr:uid="{00000000-0005-0000-0000-0000B2590000}"/>
    <cellStyle name="20% - Accent1 3 2 6 4 2 6" xfId="23129" xr:uid="{00000000-0005-0000-0000-0000B3590000}"/>
    <cellStyle name="20% - Accent1 3 2 6 4 2 6 2" xfId="23130" xr:uid="{00000000-0005-0000-0000-0000B4590000}"/>
    <cellStyle name="20% - Accent1 3 2 6 4 2 6 2 2" xfId="23131" xr:uid="{00000000-0005-0000-0000-0000B5590000}"/>
    <cellStyle name="20% - Accent1 3 2 6 4 2 6 3" xfId="23132" xr:uid="{00000000-0005-0000-0000-0000B6590000}"/>
    <cellStyle name="20% - Accent1 3 2 6 4 2 7" xfId="23133" xr:uid="{00000000-0005-0000-0000-0000B7590000}"/>
    <cellStyle name="20% - Accent1 3 2 6 4 2 7 2" xfId="23134" xr:uid="{00000000-0005-0000-0000-0000B8590000}"/>
    <cellStyle name="20% - Accent1 3 2 6 4 2 8" xfId="23135" xr:uid="{00000000-0005-0000-0000-0000B9590000}"/>
    <cellStyle name="20% - Accent1 3 2 6 4 2 8 2" xfId="23136" xr:uid="{00000000-0005-0000-0000-0000BA590000}"/>
    <cellStyle name="20% - Accent1 3 2 6 4 2 9" xfId="23137" xr:uid="{00000000-0005-0000-0000-0000BB590000}"/>
    <cellStyle name="20% - Accent1 3 2 6 4 3" xfId="23138" xr:uid="{00000000-0005-0000-0000-0000BC590000}"/>
    <cellStyle name="20% - Accent1 3 2 6 4 3 2" xfId="23139" xr:uid="{00000000-0005-0000-0000-0000BD590000}"/>
    <cellStyle name="20% - Accent1 3 2 6 4 3 2 2" xfId="23140" xr:uid="{00000000-0005-0000-0000-0000BE590000}"/>
    <cellStyle name="20% - Accent1 3 2 6 4 3 2 2 2" xfId="23141" xr:uid="{00000000-0005-0000-0000-0000BF590000}"/>
    <cellStyle name="20% - Accent1 3 2 6 4 3 2 2 2 2" xfId="23142" xr:uid="{00000000-0005-0000-0000-0000C0590000}"/>
    <cellStyle name="20% - Accent1 3 2 6 4 3 2 2 3" xfId="23143" xr:uid="{00000000-0005-0000-0000-0000C1590000}"/>
    <cellStyle name="20% - Accent1 3 2 6 4 3 2 3" xfId="23144" xr:uid="{00000000-0005-0000-0000-0000C2590000}"/>
    <cellStyle name="20% - Accent1 3 2 6 4 3 2 3 2" xfId="23145" xr:uid="{00000000-0005-0000-0000-0000C3590000}"/>
    <cellStyle name="20% - Accent1 3 2 6 4 3 2 4" xfId="23146" xr:uid="{00000000-0005-0000-0000-0000C4590000}"/>
    <cellStyle name="20% - Accent1 3 2 6 4 3 3" xfId="23147" xr:uid="{00000000-0005-0000-0000-0000C5590000}"/>
    <cellStyle name="20% - Accent1 3 2 6 4 3 3 2" xfId="23148" xr:uid="{00000000-0005-0000-0000-0000C6590000}"/>
    <cellStyle name="20% - Accent1 3 2 6 4 3 3 2 2" xfId="23149" xr:uid="{00000000-0005-0000-0000-0000C7590000}"/>
    <cellStyle name="20% - Accent1 3 2 6 4 3 3 2 2 2" xfId="23150" xr:uid="{00000000-0005-0000-0000-0000C8590000}"/>
    <cellStyle name="20% - Accent1 3 2 6 4 3 3 2 3" xfId="23151" xr:uid="{00000000-0005-0000-0000-0000C9590000}"/>
    <cellStyle name="20% - Accent1 3 2 6 4 3 3 3" xfId="23152" xr:uid="{00000000-0005-0000-0000-0000CA590000}"/>
    <cellStyle name="20% - Accent1 3 2 6 4 3 3 3 2" xfId="23153" xr:uid="{00000000-0005-0000-0000-0000CB590000}"/>
    <cellStyle name="20% - Accent1 3 2 6 4 3 3 4" xfId="23154" xr:uid="{00000000-0005-0000-0000-0000CC590000}"/>
    <cellStyle name="20% - Accent1 3 2 6 4 3 4" xfId="23155" xr:uid="{00000000-0005-0000-0000-0000CD590000}"/>
    <cellStyle name="20% - Accent1 3 2 6 4 3 4 2" xfId="23156" xr:uid="{00000000-0005-0000-0000-0000CE590000}"/>
    <cellStyle name="20% - Accent1 3 2 6 4 3 4 2 2" xfId="23157" xr:uid="{00000000-0005-0000-0000-0000CF590000}"/>
    <cellStyle name="20% - Accent1 3 2 6 4 3 4 2 2 2" xfId="23158" xr:uid="{00000000-0005-0000-0000-0000D0590000}"/>
    <cellStyle name="20% - Accent1 3 2 6 4 3 4 2 3" xfId="23159" xr:uid="{00000000-0005-0000-0000-0000D1590000}"/>
    <cellStyle name="20% - Accent1 3 2 6 4 3 4 3" xfId="23160" xr:uid="{00000000-0005-0000-0000-0000D2590000}"/>
    <cellStyle name="20% - Accent1 3 2 6 4 3 4 3 2" xfId="23161" xr:uid="{00000000-0005-0000-0000-0000D3590000}"/>
    <cellStyle name="20% - Accent1 3 2 6 4 3 4 4" xfId="23162" xr:uid="{00000000-0005-0000-0000-0000D4590000}"/>
    <cellStyle name="20% - Accent1 3 2 6 4 3 5" xfId="23163" xr:uid="{00000000-0005-0000-0000-0000D5590000}"/>
    <cellStyle name="20% - Accent1 3 2 6 4 3 5 2" xfId="23164" xr:uid="{00000000-0005-0000-0000-0000D6590000}"/>
    <cellStyle name="20% - Accent1 3 2 6 4 3 5 2 2" xfId="23165" xr:uid="{00000000-0005-0000-0000-0000D7590000}"/>
    <cellStyle name="20% - Accent1 3 2 6 4 3 5 3" xfId="23166" xr:uid="{00000000-0005-0000-0000-0000D8590000}"/>
    <cellStyle name="20% - Accent1 3 2 6 4 3 6" xfId="23167" xr:uid="{00000000-0005-0000-0000-0000D9590000}"/>
    <cellStyle name="20% - Accent1 3 2 6 4 3 6 2" xfId="23168" xr:uid="{00000000-0005-0000-0000-0000DA590000}"/>
    <cellStyle name="20% - Accent1 3 2 6 4 3 6 2 2" xfId="23169" xr:uid="{00000000-0005-0000-0000-0000DB590000}"/>
    <cellStyle name="20% - Accent1 3 2 6 4 3 6 3" xfId="23170" xr:uid="{00000000-0005-0000-0000-0000DC590000}"/>
    <cellStyle name="20% - Accent1 3 2 6 4 3 7" xfId="23171" xr:uid="{00000000-0005-0000-0000-0000DD590000}"/>
    <cellStyle name="20% - Accent1 3 2 6 4 3 7 2" xfId="23172" xr:uid="{00000000-0005-0000-0000-0000DE590000}"/>
    <cellStyle name="20% - Accent1 3 2 6 4 3 8" xfId="23173" xr:uid="{00000000-0005-0000-0000-0000DF590000}"/>
    <cellStyle name="20% - Accent1 3 2 6 4 3 8 2" xfId="23174" xr:uid="{00000000-0005-0000-0000-0000E0590000}"/>
    <cellStyle name="20% - Accent1 3 2 6 4 3 9" xfId="23175" xr:uid="{00000000-0005-0000-0000-0000E1590000}"/>
    <cellStyle name="20% - Accent1 3 2 6 4 4" xfId="23176" xr:uid="{00000000-0005-0000-0000-0000E2590000}"/>
    <cellStyle name="20% - Accent1 3 2 6 4 4 2" xfId="23177" xr:uid="{00000000-0005-0000-0000-0000E3590000}"/>
    <cellStyle name="20% - Accent1 3 2 6 4 4 2 2" xfId="23178" xr:uid="{00000000-0005-0000-0000-0000E4590000}"/>
    <cellStyle name="20% - Accent1 3 2 6 4 4 2 2 2" xfId="23179" xr:uid="{00000000-0005-0000-0000-0000E5590000}"/>
    <cellStyle name="20% - Accent1 3 2 6 4 4 2 3" xfId="23180" xr:uid="{00000000-0005-0000-0000-0000E6590000}"/>
    <cellStyle name="20% - Accent1 3 2 6 4 4 3" xfId="23181" xr:uid="{00000000-0005-0000-0000-0000E7590000}"/>
    <cellStyle name="20% - Accent1 3 2 6 4 4 3 2" xfId="23182" xr:uid="{00000000-0005-0000-0000-0000E8590000}"/>
    <cellStyle name="20% - Accent1 3 2 6 4 4 4" xfId="23183" xr:uid="{00000000-0005-0000-0000-0000E9590000}"/>
    <cellStyle name="20% - Accent1 3 2 6 4 5" xfId="23184" xr:uid="{00000000-0005-0000-0000-0000EA590000}"/>
    <cellStyle name="20% - Accent1 3 2 6 4 5 2" xfId="23185" xr:uid="{00000000-0005-0000-0000-0000EB590000}"/>
    <cellStyle name="20% - Accent1 3 2 6 4 5 2 2" xfId="23186" xr:uid="{00000000-0005-0000-0000-0000EC590000}"/>
    <cellStyle name="20% - Accent1 3 2 6 4 5 2 2 2" xfId="23187" xr:uid="{00000000-0005-0000-0000-0000ED590000}"/>
    <cellStyle name="20% - Accent1 3 2 6 4 5 2 3" xfId="23188" xr:uid="{00000000-0005-0000-0000-0000EE590000}"/>
    <cellStyle name="20% - Accent1 3 2 6 4 5 3" xfId="23189" xr:uid="{00000000-0005-0000-0000-0000EF590000}"/>
    <cellStyle name="20% - Accent1 3 2 6 4 5 3 2" xfId="23190" xr:uid="{00000000-0005-0000-0000-0000F0590000}"/>
    <cellStyle name="20% - Accent1 3 2 6 4 5 4" xfId="23191" xr:uid="{00000000-0005-0000-0000-0000F1590000}"/>
    <cellStyle name="20% - Accent1 3 2 6 4 6" xfId="23192" xr:uid="{00000000-0005-0000-0000-0000F2590000}"/>
    <cellStyle name="20% - Accent1 3 2 6 4 6 2" xfId="23193" xr:uid="{00000000-0005-0000-0000-0000F3590000}"/>
    <cellStyle name="20% - Accent1 3 2 6 4 6 2 2" xfId="23194" xr:uid="{00000000-0005-0000-0000-0000F4590000}"/>
    <cellStyle name="20% - Accent1 3 2 6 4 6 2 2 2" xfId="23195" xr:uid="{00000000-0005-0000-0000-0000F5590000}"/>
    <cellStyle name="20% - Accent1 3 2 6 4 6 2 3" xfId="23196" xr:uid="{00000000-0005-0000-0000-0000F6590000}"/>
    <cellStyle name="20% - Accent1 3 2 6 4 6 3" xfId="23197" xr:uid="{00000000-0005-0000-0000-0000F7590000}"/>
    <cellStyle name="20% - Accent1 3 2 6 4 6 3 2" xfId="23198" xr:uid="{00000000-0005-0000-0000-0000F8590000}"/>
    <cellStyle name="20% - Accent1 3 2 6 4 6 4" xfId="23199" xr:uid="{00000000-0005-0000-0000-0000F9590000}"/>
    <cellStyle name="20% - Accent1 3 2 6 4 7" xfId="23200" xr:uid="{00000000-0005-0000-0000-0000FA590000}"/>
    <cellStyle name="20% - Accent1 3 2 6 4 7 2" xfId="23201" xr:uid="{00000000-0005-0000-0000-0000FB590000}"/>
    <cellStyle name="20% - Accent1 3 2 6 4 7 2 2" xfId="23202" xr:uid="{00000000-0005-0000-0000-0000FC590000}"/>
    <cellStyle name="20% - Accent1 3 2 6 4 7 3" xfId="23203" xr:uid="{00000000-0005-0000-0000-0000FD590000}"/>
    <cellStyle name="20% - Accent1 3 2 6 4 8" xfId="23204" xr:uid="{00000000-0005-0000-0000-0000FE590000}"/>
    <cellStyle name="20% - Accent1 3 2 6 4 8 2" xfId="23205" xr:uid="{00000000-0005-0000-0000-0000FF590000}"/>
    <cellStyle name="20% - Accent1 3 2 6 4 8 2 2" xfId="23206" xr:uid="{00000000-0005-0000-0000-0000005A0000}"/>
    <cellStyle name="20% - Accent1 3 2 6 4 8 3" xfId="23207" xr:uid="{00000000-0005-0000-0000-0000015A0000}"/>
    <cellStyle name="20% - Accent1 3 2 6 4 9" xfId="23208" xr:uid="{00000000-0005-0000-0000-0000025A0000}"/>
    <cellStyle name="20% - Accent1 3 2 6 4 9 2" xfId="23209" xr:uid="{00000000-0005-0000-0000-0000035A0000}"/>
    <cellStyle name="20% - Accent1 3 2 6 5" xfId="23210" xr:uid="{00000000-0005-0000-0000-0000045A0000}"/>
    <cellStyle name="20% - Accent1 3 2 6 5 2" xfId="23211" xr:uid="{00000000-0005-0000-0000-0000055A0000}"/>
    <cellStyle name="20% - Accent1 3 2 6 5 2 2" xfId="23212" xr:uid="{00000000-0005-0000-0000-0000065A0000}"/>
    <cellStyle name="20% - Accent1 3 2 6 5 2 2 2" xfId="23213" xr:uid="{00000000-0005-0000-0000-0000075A0000}"/>
    <cellStyle name="20% - Accent1 3 2 6 5 2 2 2 2" xfId="23214" xr:uid="{00000000-0005-0000-0000-0000085A0000}"/>
    <cellStyle name="20% - Accent1 3 2 6 5 2 2 3" xfId="23215" xr:uid="{00000000-0005-0000-0000-0000095A0000}"/>
    <cellStyle name="20% - Accent1 3 2 6 5 2 3" xfId="23216" xr:uid="{00000000-0005-0000-0000-00000A5A0000}"/>
    <cellStyle name="20% - Accent1 3 2 6 5 2 3 2" xfId="23217" xr:uid="{00000000-0005-0000-0000-00000B5A0000}"/>
    <cellStyle name="20% - Accent1 3 2 6 5 2 4" xfId="23218" xr:uid="{00000000-0005-0000-0000-00000C5A0000}"/>
    <cellStyle name="20% - Accent1 3 2 6 5 3" xfId="23219" xr:uid="{00000000-0005-0000-0000-00000D5A0000}"/>
    <cellStyle name="20% - Accent1 3 2 6 5 3 2" xfId="23220" xr:uid="{00000000-0005-0000-0000-00000E5A0000}"/>
    <cellStyle name="20% - Accent1 3 2 6 5 3 2 2" xfId="23221" xr:uid="{00000000-0005-0000-0000-00000F5A0000}"/>
    <cellStyle name="20% - Accent1 3 2 6 5 3 2 2 2" xfId="23222" xr:uid="{00000000-0005-0000-0000-0000105A0000}"/>
    <cellStyle name="20% - Accent1 3 2 6 5 3 2 3" xfId="23223" xr:uid="{00000000-0005-0000-0000-0000115A0000}"/>
    <cellStyle name="20% - Accent1 3 2 6 5 3 3" xfId="23224" xr:uid="{00000000-0005-0000-0000-0000125A0000}"/>
    <cellStyle name="20% - Accent1 3 2 6 5 3 3 2" xfId="23225" xr:uid="{00000000-0005-0000-0000-0000135A0000}"/>
    <cellStyle name="20% - Accent1 3 2 6 5 3 4" xfId="23226" xr:uid="{00000000-0005-0000-0000-0000145A0000}"/>
    <cellStyle name="20% - Accent1 3 2 6 5 4" xfId="23227" xr:uid="{00000000-0005-0000-0000-0000155A0000}"/>
    <cellStyle name="20% - Accent1 3 2 6 5 4 2" xfId="23228" xr:uid="{00000000-0005-0000-0000-0000165A0000}"/>
    <cellStyle name="20% - Accent1 3 2 6 5 4 2 2" xfId="23229" xr:uid="{00000000-0005-0000-0000-0000175A0000}"/>
    <cellStyle name="20% - Accent1 3 2 6 5 4 2 2 2" xfId="23230" xr:uid="{00000000-0005-0000-0000-0000185A0000}"/>
    <cellStyle name="20% - Accent1 3 2 6 5 4 2 3" xfId="23231" xr:uid="{00000000-0005-0000-0000-0000195A0000}"/>
    <cellStyle name="20% - Accent1 3 2 6 5 4 3" xfId="23232" xr:uid="{00000000-0005-0000-0000-00001A5A0000}"/>
    <cellStyle name="20% - Accent1 3 2 6 5 4 3 2" xfId="23233" xr:uid="{00000000-0005-0000-0000-00001B5A0000}"/>
    <cellStyle name="20% - Accent1 3 2 6 5 4 4" xfId="23234" xr:uid="{00000000-0005-0000-0000-00001C5A0000}"/>
    <cellStyle name="20% - Accent1 3 2 6 5 5" xfId="23235" xr:uid="{00000000-0005-0000-0000-00001D5A0000}"/>
    <cellStyle name="20% - Accent1 3 2 6 5 5 2" xfId="23236" xr:uid="{00000000-0005-0000-0000-00001E5A0000}"/>
    <cellStyle name="20% - Accent1 3 2 6 5 5 2 2" xfId="23237" xr:uid="{00000000-0005-0000-0000-00001F5A0000}"/>
    <cellStyle name="20% - Accent1 3 2 6 5 5 3" xfId="23238" xr:uid="{00000000-0005-0000-0000-0000205A0000}"/>
    <cellStyle name="20% - Accent1 3 2 6 5 6" xfId="23239" xr:uid="{00000000-0005-0000-0000-0000215A0000}"/>
    <cellStyle name="20% - Accent1 3 2 6 5 6 2" xfId="23240" xr:uid="{00000000-0005-0000-0000-0000225A0000}"/>
    <cellStyle name="20% - Accent1 3 2 6 5 6 2 2" xfId="23241" xr:uid="{00000000-0005-0000-0000-0000235A0000}"/>
    <cellStyle name="20% - Accent1 3 2 6 5 6 3" xfId="23242" xr:uid="{00000000-0005-0000-0000-0000245A0000}"/>
    <cellStyle name="20% - Accent1 3 2 6 5 7" xfId="23243" xr:uid="{00000000-0005-0000-0000-0000255A0000}"/>
    <cellStyle name="20% - Accent1 3 2 6 5 7 2" xfId="23244" xr:uid="{00000000-0005-0000-0000-0000265A0000}"/>
    <cellStyle name="20% - Accent1 3 2 6 5 8" xfId="23245" xr:uid="{00000000-0005-0000-0000-0000275A0000}"/>
    <cellStyle name="20% - Accent1 3 2 6 5 8 2" xfId="23246" xr:uid="{00000000-0005-0000-0000-0000285A0000}"/>
    <cellStyle name="20% - Accent1 3 2 6 5 9" xfId="23247" xr:uid="{00000000-0005-0000-0000-0000295A0000}"/>
    <cellStyle name="20% - Accent1 3 2 6 6" xfId="23248" xr:uid="{00000000-0005-0000-0000-00002A5A0000}"/>
    <cellStyle name="20% - Accent1 3 2 6 6 2" xfId="23249" xr:uid="{00000000-0005-0000-0000-00002B5A0000}"/>
    <cellStyle name="20% - Accent1 3 2 6 6 2 2" xfId="23250" xr:uid="{00000000-0005-0000-0000-00002C5A0000}"/>
    <cellStyle name="20% - Accent1 3 2 6 6 2 2 2" xfId="23251" xr:uid="{00000000-0005-0000-0000-00002D5A0000}"/>
    <cellStyle name="20% - Accent1 3 2 6 6 2 2 2 2" xfId="23252" xr:uid="{00000000-0005-0000-0000-00002E5A0000}"/>
    <cellStyle name="20% - Accent1 3 2 6 6 2 2 3" xfId="23253" xr:uid="{00000000-0005-0000-0000-00002F5A0000}"/>
    <cellStyle name="20% - Accent1 3 2 6 6 2 3" xfId="23254" xr:uid="{00000000-0005-0000-0000-0000305A0000}"/>
    <cellStyle name="20% - Accent1 3 2 6 6 2 3 2" xfId="23255" xr:uid="{00000000-0005-0000-0000-0000315A0000}"/>
    <cellStyle name="20% - Accent1 3 2 6 6 2 4" xfId="23256" xr:uid="{00000000-0005-0000-0000-0000325A0000}"/>
    <cellStyle name="20% - Accent1 3 2 6 6 3" xfId="23257" xr:uid="{00000000-0005-0000-0000-0000335A0000}"/>
    <cellStyle name="20% - Accent1 3 2 6 6 3 2" xfId="23258" xr:uid="{00000000-0005-0000-0000-0000345A0000}"/>
    <cellStyle name="20% - Accent1 3 2 6 6 3 2 2" xfId="23259" xr:uid="{00000000-0005-0000-0000-0000355A0000}"/>
    <cellStyle name="20% - Accent1 3 2 6 6 3 2 2 2" xfId="23260" xr:uid="{00000000-0005-0000-0000-0000365A0000}"/>
    <cellStyle name="20% - Accent1 3 2 6 6 3 2 3" xfId="23261" xr:uid="{00000000-0005-0000-0000-0000375A0000}"/>
    <cellStyle name="20% - Accent1 3 2 6 6 3 3" xfId="23262" xr:uid="{00000000-0005-0000-0000-0000385A0000}"/>
    <cellStyle name="20% - Accent1 3 2 6 6 3 3 2" xfId="23263" xr:uid="{00000000-0005-0000-0000-0000395A0000}"/>
    <cellStyle name="20% - Accent1 3 2 6 6 3 4" xfId="23264" xr:uid="{00000000-0005-0000-0000-00003A5A0000}"/>
    <cellStyle name="20% - Accent1 3 2 6 6 4" xfId="23265" xr:uid="{00000000-0005-0000-0000-00003B5A0000}"/>
    <cellStyle name="20% - Accent1 3 2 6 6 4 2" xfId="23266" xr:uid="{00000000-0005-0000-0000-00003C5A0000}"/>
    <cellStyle name="20% - Accent1 3 2 6 6 4 2 2" xfId="23267" xr:uid="{00000000-0005-0000-0000-00003D5A0000}"/>
    <cellStyle name="20% - Accent1 3 2 6 6 4 2 2 2" xfId="23268" xr:uid="{00000000-0005-0000-0000-00003E5A0000}"/>
    <cellStyle name="20% - Accent1 3 2 6 6 4 2 3" xfId="23269" xr:uid="{00000000-0005-0000-0000-00003F5A0000}"/>
    <cellStyle name="20% - Accent1 3 2 6 6 4 3" xfId="23270" xr:uid="{00000000-0005-0000-0000-0000405A0000}"/>
    <cellStyle name="20% - Accent1 3 2 6 6 4 3 2" xfId="23271" xr:uid="{00000000-0005-0000-0000-0000415A0000}"/>
    <cellStyle name="20% - Accent1 3 2 6 6 4 4" xfId="23272" xr:uid="{00000000-0005-0000-0000-0000425A0000}"/>
    <cellStyle name="20% - Accent1 3 2 6 6 5" xfId="23273" xr:uid="{00000000-0005-0000-0000-0000435A0000}"/>
    <cellStyle name="20% - Accent1 3 2 6 6 5 2" xfId="23274" xr:uid="{00000000-0005-0000-0000-0000445A0000}"/>
    <cellStyle name="20% - Accent1 3 2 6 6 5 2 2" xfId="23275" xr:uid="{00000000-0005-0000-0000-0000455A0000}"/>
    <cellStyle name="20% - Accent1 3 2 6 6 5 3" xfId="23276" xr:uid="{00000000-0005-0000-0000-0000465A0000}"/>
    <cellStyle name="20% - Accent1 3 2 6 6 6" xfId="23277" xr:uid="{00000000-0005-0000-0000-0000475A0000}"/>
    <cellStyle name="20% - Accent1 3 2 6 6 6 2" xfId="23278" xr:uid="{00000000-0005-0000-0000-0000485A0000}"/>
    <cellStyle name="20% - Accent1 3 2 6 6 6 2 2" xfId="23279" xr:uid="{00000000-0005-0000-0000-0000495A0000}"/>
    <cellStyle name="20% - Accent1 3 2 6 6 6 3" xfId="23280" xr:uid="{00000000-0005-0000-0000-00004A5A0000}"/>
    <cellStyle name="20% - Accent1 3 2 6 6 7" xfId="23281" xr:uid="{00000000-0005-0000-0000-00004B5A0000}"/>
    <cellStyle name="20% - Accent1 3 2 6 6 7 2" xfId="23282" xr:uid="{00000000-0005-0000-0000-00004C5A0000}"/>
    <cellStyle name="20% - Accent1 3 2 6 6 8" xfId="23283" xr:uid="{00000000-0005-0000-0000-00004D5A0000}"/>
    <cellStyle name="20% - Accent1 3 2 6 6 8 2" xfId="23284" xr:uid="{00000000-0005-0000-0000-00004E5A0000}"/>
    <cellStyle name="20% - Accent1 3 2 6 6 9" xfId="23285" xr:uid="{00000000-0005-0000-0000-00004F5A0000}"/>
    <cellStyle name="20% - Accent1 3 2 6 7" xfId="23286" xr:uid="{00000000-0005-0000-0000-0000505A0000}"/>
    <cellStyle name="20% - Accent1 3 2 6 7 2" xfId="23287" xr:uid="{00000000-0005-0000-0000-0000515A0000}"/>
    <cellStyle name="20% - Accent1 3 2 6 7 2 2" xfId="23288" xr:uid="{00000000-0005-0000-0000-0000525A0000}"/>
    <cellStyle name="20% - Accent1 3 2 6 7 2 2 2" xfId="23289" xr:uid="{00000000-0005-0000-0000-0000535A0000}"/>
    <cellStyle name="20% - Accent1 3 2 6 7 2 3" xfId="23290" xr:uid="{00000000-0005-0000-0000-0000545A0000}"/>
    <cellStyle name="20% - Accent1 3 2 6 7 3" xfId="23291" xr:uid="{00000000-0005-0000-0000-0000555A0000}"/>
    <cellStyle name="20% - Accent1 3 2 6 7 3 2" xfId="23292" xr:uid="{00000000-0005-0000-0000-0000565A0000}"/>
    <cellStyle name="20% - Accent1 3 2 6 7 4" xfId="23293" xr:uid="{00000000-0005-0000-0000-0000575A0000}"/>
    <cellStyle name="20% - Accent1 3 2 6 8" xfId="23294" xr:uid="{00000000-0005-0000-0000-0000585A0000}"/>
    <cellStyle name="20% - Accent1 3 2 6 8 2" xfId="23295" xr:uid="{00000000-0005-0000-0000-0000595A0000}"/>
    <cellStyle name="20% - Accent1 3 2 6 8 2 2" xfId="23296" xr:uid="{00000000-0005-0000-0000-00005A5A0000}"/>
    <cellStyle name="20% - Accent1 3 2 6 8 2 2 2" xfId="23297" xr:uid="{00000000-0005-0000-0000-00005B5A0000}"/>
    <cellStyle name="20% - Accent1 3 2 6 8 2 3" xfId="23298" xr:uid="{00000000-0005-0000-0000-00005C5A0000}"/>
    <cellStyle name="20% - Accent1 3 2 6 8 3" xfId="23299" xr:uid="{00000000-0005-0000-0000-00005D5A0000}"/>
    <cellStyle name="20% - Accent1 3 2 6 8 3 2" xfId="23300" xr:uid="{00000000-0005-0000-0000-00005E5A0000}"/>
    <cellStyle name="20% - Accent1 3 2 6 8 4" xfId="23301" xr:uid="{00000000-0005-0000-0000-00005F5A0000}"/>
    <cellStyle name="20% - Accent1 3 2 6 9" xfId="23302" xr:uid="{00000000-0005-0000-0000-0000605A0000}"/>
    <cellStyle name="20% - Accent1 3 2 6 9 2" xfId="23303" xr:uid="{00000000-0005-0000-0000-0000615A0000}"/>
    <cellStyle name="20% - Accent1 3 2 6 9 2 2" xfId="23304" xr:uid="{00000000-0005-0000-0000-0000625A0000}"/>
    <cellStyle name="20% - Accent1 3 2 6 9 2 2 2" xfId="23305" xr:uid="{00000000-0005-0000-0000-0000635A0000}"/>
    <cellStyle name="20% - Accent1 3 2 6 9 2 3" xfId="23306" xr:uid="{00000000-0005-0000-0000-0000645A0000}"/>
    <cellStyle name="20% - Accent1 3 2 6 9 3" xfId="23307" xr:uid="{00000000-0005-0000-0000-0000655A0000}"/>
    <cellStyle name="20% - Accent1 3 2 6 9 3 2" xfId="23308" xr:uid="{00000000-0005-0000-0000-0000665A0000}"/>
    <cellStyle name="20% - Accent1 3 2 6 9 4" xfId="23309" xr:uid="{00000000-0005-0000-0000-0000675A0000}"/>
    <cellStyle name="20% - Accent1 3 2 7" xfId="23310" xr:uid="{00000000-0005-0000-0000-0000685A0000}"/>
    <cellStyle name="20% - Accent1 3 2 7 10" xfId="23311" xr:uid="{00000000-0005-0000-0000-0000695A0000}"/>
    <cellStyle name="20% - Accent1 3 2 7 10 2" xfId="23312" xr:uid="{00000000-0005-0000-0000-00006A5A0000}"/>
    <cellStyle name="20% - Accent1 3 2 7 11" xfId="23313" xr:uid="{00000000-0005-0000-0000-00006B5A0000}"/>
    <cellStyle name="20% - Accent1 3 2 7 11 2" xfId="23314" xr:uid="{00000000-0005-0000-0000-00006C5A0000}"/>
    <cellStyle name="20% - Accent1 3 2 7 12" xfId="23315" xr:uid="{00000000-0005-0000-0000-00006D5A0000}"/>
    <cellStyle name="20% - Accent1 3 2 7 2" xfId="23316" xr:uid="{00000000-0005-0000-0000-00006E5A0000}"/>
    <cellStyle name="20% - Accent1 3 2 7 2 10" xfId="23317" xr:uid="{00000000-0005-0000-0000-00006F5A0000}"/>
    <cellStyle name="20% - Accent1 3 2 7 2 10 2" xfId="23318" xr:uid="{00000000-0005-0000-0000-0000705A0000}"/>
    <cellStyle name="20% - Accent1 3 2 7 2 11" xfId="23319" xr:uid="{00000000-0005-0000-0000-0000715A0000}"/>
    <cellStyle name="20% - Accent1 3 2 7 2 2" xfId="23320" xr:uid="{00000000-0005-0000-0000-0000725A0000}"/>
    <cellStyle name="20% - Accent1 3 2 7 2 2 2" xfId="23321" xr:uid="{00000000-0005-0000-0000-0000735A0000}"/>
    <cellStyle name="20% - Accent1 3 2 7 2 2 2 2" xfId="23322" xr:uid="{00000000-0005-0000-0000-0000745A0000}"/>
    <cellStyle name="20% - Accent1 3 2 7 2 2 2 2 2" xfId="23323" xr:uid="{00000000-0005-0000-0000-0000755A0000}"/>
    <cellStyle name="20% - Accent1 3 2 7 2 2 2 2 2 2" xfId="23324" xr:uid="{00000000-0005-0000-0000-0000765A0000}"/>
    <cellStyle name="20% - Accent1 3 2 7 2 2 2 2 3" xfId="23325" xr:uid="{00000000-0005-0000-0000-0000775A0000}"/>
    <cellStyle name="20% - Accent1 3 2 7 2 2 2 3" xfId="23326" xr:uid="{00000000-0005-0000-0000-0000785A0000}"/>
    <cellStyle name="20% - Accent1 3 2 7 2 2 2 3 2" xfId="23327" xr:uid="{00000000-0005-0000-0000-0000795A0000}"/>
    <cellStyle name="20% - Accent1 3 2 7 2 2 2 4" xfId="23328" xr:uid="{00000000-0005-0000-0000-00007A5A0000}"/>
    <cellStyle name="20% - Accent1 3 2 7 2 2 3" xfId="23329" xr:uid="{00000000-0005-0000-0000-00007B5A0000}"/>
    <cellStyle name="20% - Accent1 3 2 7 2 2 3 2" xfId="23330" xr:uid="{00000000-0005-0000-0000-00007C5A0000}"/>
    <cellStyle name="20% - Accent1 3 2 7 2 2 3 2 2" xfId="23331" xr:uid="{00000000-0005-0000-0000-00007D5A0000}"/>
    <cellStyle name="20% - Accent1 3 2 7 2 2 3 2 2 2" xfId="23332" xr:uid="{00000000-0005-0000-0000-00007E5A0000}"/>
    <cellStyle name="20% - Accent1 3 2 7 2 2 3 2 3" xfId="23333" xr:uid="{00000000-0005-0000-0000-00007F5A0000}"/>
    <cellStyle name="20% - Accent1 3 2 7 2 2 3 3" xfId="23334" xr:uid="{00000000-0005-0000-0000-0000805A0000}"/>
    <cellStyle name="20% - Accent1 3 2 7 2 2 3 3 2" xfId="23335" xr:uid="{00000000-0005-0000-0000-0000815A0000}"/>
    <cellStyle name="20% - Accent1 3 2 7 2 2 3 4" xfId="23336" xr:uid="{00000000-0005-0000-0000-0000825A0000}"/>
    <cellStyle name="20% - Accent1 3 2 7 2 2 4" xfId="23337" xr:uid="{00000000-0005-0000-0000-0000835A0000}"/>
    <cellStyle name="20% - Accent1 3 2 7 2 2 4 2" xfId="23338" xr:uid="{00000000-0005-0000-0000-0000845A0000}"/>
    <cellStyle name="20% - Accent1 3 2 7 2 2 4 2 2" xfId="23339" xr:uid="{00000000-0005-0000-0000-0000855A0000}"/>
    <cellStyle name="20% - Accent1 3 2 7 2 2 4 2 2 2" xfId="23340" xr:uid="{00000000-0005-0000-0000-0000865A0000}"/>
    <cellStyle name="20% - Accent1 3 2 7 2 2 4 2 3" xfId="23341" xr:uid="{00000000-0005-0000-0000-0000875A0000}"/>
    <cellStyle name="20% - Accent1 3 2 7 2 2 4 3" xfId="23342" xr:uid="{00000000-0005-0000-0000-0000885A0000}"/>
    <cellStyle name="20% - Accent1 3 2 7 2 2 4 3 2" xfId="23343" xr:uid="{00000000-0005-0000-0000-0000895A0000}"/>
    <cellStyle name="20% - Accent1 3 2 7 2 2 4 4" xfId="23344" xr:uid="{00000000-0005-0000-0000-00008A5A0000}"/>
    <cellStyle name="20% - Accent1 3 2 7 2 2 5" xfId="23345" xr:uid="{00000000-0005-0000-0000-00008B5A0000}"/>
    <cellStyle name="20% - Accent1 3 2 7 2 2 5 2" xfId="23346" xr:uid="{00000000-0005-0000-0000-00008C5A0000}"/>
    <cellStyle name="20% - Accent1 3 2 7 2 2 5 2 2" xfId="23347" xr:uid="{00000000-0005-0000-0000-00008D5A0000}"/>
    <cellStyle name="20% - Accent1 3 2 7 2 2 5 3" xfId="23348" xr:uid="{00000000-0005-0000-0000-00008E5A0000}"/>
    <cellStyle name="20% - Accent1 3 2 7 2 2 6" xfId="23349" xr:uid="{00000000-0005-0000-0000-00008F5A0000}"/>
    <cellStyle name="20% - Accent1 3 2 7 2 2 6 2" xfId="23350" xr:uid="{00000000-0005-0000-0000-0000905A0000}"/>
    <cellStyle name="20% - Accent1 3 2 7 2 2 6 2 2" xfId="23351" xr:uid="{00000000-0005-0000-0000-0000915A0000}"/>
    <cellStyle name="20% - Accent1 3 2 7 2 2 6 3" xfId="23352" xr:uid="{00000000-0005-0000-0000-0000925A0000}"/>
    <cellStyle name="20% - Accent1 3 2 7 2 2 7" xfId="23353" xr:uid="{00000000-0005-0000-0000-0000935A0000}"/>
    <cellStyle name="20% - Accent1 3 2 7 2 2 7 2" xfId="23354" xr:uid="{00000000-0005-0000-0000-0000945A0000}"/>
    <cellStyle name="20% - Accent1 3 2 7 2 2 8" xfId="23355" xr:uid="{00000000-0005-0000-0000-0000955A0000}"/>
    <cellStyle name="20% - Accent1 3 2 7 2 2 8 2" xfId="23356" xr:uid="{00000000-0005-0000-0000-0000965A0000}"/>
    <cellStyle name="20% - Accent1 3 2 7 2 2 9" xfId="23357" xr:uid="{00000000-0005-0000-0000-0000975A0000}"/>
    <cellStyle name="20% - Accent1 3 2 7 2 3" xfId="23358" xr:uid="{00000000-0005-0000-0000-0000985A0000}"/>
    <cellStyle name="20% - Accent1 3 2 7 2 3 2" xfId="23359" xr:uid="{00000000-0005-0000-0000-0000995A0000}"/>
    <cellStyle name="20% - Accent1 3 2 7 2 3 2 2" xfId="23360" xr:uid="{00000000-0005-0000-0000-00009A5A0000}"/>
    <cellStyle name="20% - Accent1 3 2 7 2 3 2 2 2" xfId="23361" xr:uid="{00000000-0005-0000-0000-00009B5A0000}"/>
    <cellStyle name="20% - Accent1 3 2 7 2 3 2 2 2 2" xfId="23362" xr:uid="{00000000-0005-0000-0000-00009C5A0000}"/>
    <cellStyle name="20% - Accent1 3 2 7 2 3 2 2 3" xfId="23363" xr:uid="{00000000-0005-0000-0000-00009D5A0000}"/>
    <cellStyle name="20% - Accent1 3 2 7 2 3 2 3" xfId="23364" xr:uid="{00000000-0005-0000-0000-00009E5A0000}"/>
    <cellStyle name="20% - Accent1 3 2 7 2 3 2 3 2" xfId="23365" xr:uid="{00000000-0005-0000-0000-00009F5A0000}"/>
    <cellStyle name="20% - Accent1 3 2 7 2 3 2 4" xfId="23366" xr:uid="{00000000-0005-0000-0000-0000A05A0000}"/>
    <cellStyle name="20% - Accent1 3 2 7 2 3 3" xfId="23367" xr:uid="{00000000-0005-0000-0000-0000A15A0000}"/>
    <cellStyle name="20% - Accent1 3 2 7 2 3 3 2" xfId="23368" xr:uid="{00000000-0005-0000-0000-0000A25A0000}"/>
    <cellStyle name="20% - Accent1 3 2 7 2 3 3 2 2" xfId="23369" xr:uid="{00000000-0005-0000-0000-0000A35A0000}"/>
    <cellStyle name="20% - Accent1 3 2 7 2 3 3 2 2 2" xfId="23370" xr:uid="{00000000-0005-0000-0000-0000A45A0000}"/>
    <cellStyle name="20% - Accent1 3 2 7 2 3 3 2 3" xfId="23371" xr:uid="{00000000-0005-0000-0000-0000A55A0000}"/>
    <cellStyle name="20% - Accent1 3 2 7 2 3 3 3" xfId="23372" xr:uid="{00000000-0005-0000-0000-0000A65A0000}"/>
    <cellStyle name="20% - Accent1 3 2 7 2 3 3 3 2" xfId="23373" xr:uid="{00000000-0005-0000-0000-0000A75A0000}"/>
    <cellStyle name="20% - Accent1 3 2 7 2 3 3 4" xfId="23374" xr:uid="{00000000-0005-0000-0000-0000A85A0000}"/>
    <cellStyle name="20% - Accent1 3 2 7 2 3 4" xfId="23375" xr:uid="{00000000-0005-0000-0000-0000A95A0000}"/>
    <cellStyle name="20% - Accent1 3 2 7 2 3 4 2" xfId="23376" xr:uid="{00000000-0005-0000-0000-0000AA5A0000}"/>
    <cellStyle name="20% - Accent1 3 2 7 2 3 4 2 2" xfId="23377" xr:uid="{00000000-0005-0000-0000-0000AB5A0000}"/>
    <cellStyle name="20% - Accent1 3 2 7 2 3 4 2 2 2" xfId="23378" xr:uid="{00000000-0005-0000-0000-0000AC5A0000}"/>
    <cellStyle name="20% - Accent1 3 2 7 2 3 4 2 3" xfId="23379" xr:uid="{00000000-0005-0000-0000-0000AD5A0000}"/>
    <cellStyle name="20% - Accent1 3 2 7 2 3 4 3" xfId="23380" xr:uid="{00000000-0005-0000-0000-0000AE5A0000}"/>
    <cellStyle name="20% - Accent1 3 2 7 2 3 4 3 2" xfId="23381" xr:uid="{00000000-0005-0000-0000-0000AF5A0000}"/>
    <cellStyle name="20% - Accent1 3 2 7 2 3 4 4" xfId="23382" xr:uid="{00000000-0005-0000-0000-0000B05A0000}"/>
    <cellStyle name="20% - Accent1 3 2 7 2 3 5" xfId="23383" xr:uid="{00000000-0005-0000-0000-0000B15A0000}"/>
    <cellStyle name="20% - Accent1 3 2 7 2 3 5 2" xfId="23384" xr:uid="{00000000-0005-0000-0000-0000B25A0000}"/>
    <cellStyle name="20% - Accent1 3 2 7 2 3 5 2 2" xfId="23385" xr:uid="{00000000-0005-0000-0000-0000B35A0000}"/>
    <cellStyle name="20% - Accent1 3 2 7 2 3 5 3" xfId="23386" xr:uid="{00000000-0005-0000-0000-0000B45A0000}"/>
    <cellStyle name="20% - Accent1 3 2 7 2 3 6" xfId="23387" xr:uid="{00000000-0005-0000-0000-0000B55A0000}"/>
    <cellStyle name="20% - Accent1 3 2 7 2 3 6 2" xfId="23388" xr:uid="{00000000-0005-0000-0000-0000B65A0000}"/>
    <cellStyle name="20% - Accent1 3 2 7 2 3 6 2 2" xfId="23389" xr:uid="{00000000-0005-0000-0000-0000B75A0000}"/>
    <cellStyle name="20% - Accent1 3 2 7 2 3 6 3" xfId="23390" xr:uid="{00000000-0005-0000-0000-0000B85A0000}"/>
    <cellStyle name="20% - Accent1 3 2 7 2 3 7" xfId="23391" xr:uid="{00000000-0005-0000-0000-0000B95A0000}"/>
    <cellStyle name="20% - Accent1 3 2 7 2 3 7 2" xfId="23392" xr:uid="{00000000-0005-0000-0000-0000BA5A0000}"/>
    <cellStyle name="20% - Accent1 3 2 7 2 3 8" xfId="23393" xr:uid="{00000000-0005-0000-0000-0000BB5A0000}"/>
    <cellStyle name="20% - Accent1 3 2 7 2 3 8 2" xfId="23394" xr:uid="{00000000-0005-0000-0000-0000BC5A0000}"/>
    <cellStyle name="20% - Accent1 3 2 7 2 3 9" xfId="23395" xr:uid="{00000000-0005-0000-0000-0000BD5A0000}"/>
    <cellStyle name="20% - Accent1 3 2 7 2 4" xfId="23396" xr:uid="{00000000-0005-0000-0000-0000BE5A0000}"/>
    <cellStyle name="20% - Accent1 3 2 7 2 4 2" xfId="23397" xr:uid="{00000000-0005-0000-0000-0000BF5A0000}"/>
    <cellStyle name="20% - Accent1 3 2 7 2 4 2 2" xfId="23398" xr:uid="{00000000-0005-0000-0000-0000C05A0000}"/>
    <cellStyle name="20% - Accent1 3 2 7 2 4 2 2 2" xfId="23399" xr:uid="{00000000-0005-0000-0000-0000C15A0000}"/>
    <cellStyle name="20% - Accent1 3 2 7 2 4 2 3" xfId="23400" xr:uid="{00000000-0005-0000-0000-0000C25A0000}"/>
    <cellStyle name="20% - Accent1 3 2 7 2 4 3" xfId="23401" xr:uid="{00000000-0005-0000-0000-0000C35A0000}"/>
    <cellStyle name="20% - Accent1 3 2 7 2 4 3 2" xfId="23402" xr:uid="{00000000-0005-0000-0000-0000C45A0000}"/>
    <cellStyle name="20% - Accent1 3 2 7 2 4 4" xfId="23403" xr:uid="{00000000-0005-0000-0000-0000C55A0000}"/>
    <cellStyle name="20% - Accent1 3 2 7 2 5" xfId="23404" xr:uid="{00000000-0005-0000-0000-0000C65A0000}"/>
    <cellStyle name="20% - Accent1 3 2 7 2 5 2" xfId="23405" xr:uid="{00000000-0005-0000-0000-0000C75A0000}"/>
    <cellStyle name="20% - Accent1 3 2 7 2 5 2 2" xfId="23406" xr:uid="{00000000-0005-0000-0000-0000C85A0000}"/>
    <cellStyle name="20% - Accent1 3 2 7 2 5 2 2 2" xfId="23407" xr:uid="{00000000-0005-0000-0000-0000C95A0000}"/>
    <cellStyle name="20% - Accent1 3 2 7 2 5 2 3" xfId="23408" xr:uid="{00000000-0005-0000-0000-0000CA5A0000}"/>
    <cellStyle name="20% - Accent1 3 2 7 2 5 3" xfId="23409" xr:uid="{00000000-0005-0000-0000-0000CB5A0000}"/>
    <cellStyle name="20% - Accent1 3 2 7 2 5 3 2" xfId="23410" xr:uid="{00000000-0005-0000-0000-0000CC5A0000}"/>
    <cellStyle name="20% - Accent1 3 2 7 2 5 4" xfId="23411" xr:uid="{00000000-0005-0000-0000-0000CD5A0000}"/>
    <cellStyle name="20% - Accent1 3 2 7 2 6" xfId="23412" xr:uid="{00000000-0005-0000-0000-0000CE5A0000}"/>
    <cellStyle name="20% - Accent1 3 2 7 2 6 2" xfId="23413" xr:uid="{00000000-0005-0000-0000-0000CF5A0000}"/>
    <cellStyle name="20% - Accent1 3 2 7 2 6 2 2" xfId="23414" xr:uid="{00000000-0005-0000-0000-0000D05A0000}"/>
    <cellStyle name="20% - Accent1 3 2 7 2 6 2 2 2" xfId="23415" xr:uid="{00000000-0005-0000-0000-0000D15A0000}"/>
    <cellStyle name="20% - Accent1 3 2 7 2 6 2 3" xfId="23416" xr:uid="{00000000-0005-0000-0000-0000D25A0000}"/>
    <cellStyle name="20% - Accent1 3 2 7 2 6 3" xfId="23417" xr:uid="{00000000-0005-0000-0000-0000D35A0000}"/>
    <cellStyle name="20% - Accent1 3 2 7 2 6 3 2" xfId="23418" xr:uid="{00000000-0005-0000-0000-0000D45A0000}"/>
    <cellStyle name="20% - Accent1 3 2 7 2 6 4" xfId="23419" xr:uid="{00000000-0005-0000-0000-0000D55A0000}"/>
    <cellStyle name="20% - Accent1 3 2 7 2 7" xfId="23420" xr:uid="{00000000-0005-0000-0000-0000D65A0000}"/>
    <cellStyle name="20% - Accent1 3 2 7 2 7 2" xfId="23421" xr:uid="{00000000-0005-0000-0000-0000D75A0000}"/>
    <cellStyle name="20% - Accent1 3 2 7 2 7 2 2" xfId="23422" xr:uid="{00000000-0005-0000-0000-0000D85A0000}"/>
    <cellStyle name="20% - Accent1 3 2 7 2 7 3" xfId="23423" xr:uid="{00000000-0005-0000-0000-0000D95A0000}"/>
    <cellStyle name="20% - Accent1 3 2 7 2 8" xfId="23424" xr:uid="{00000000-0005-0000-0000-0000DA5A0000}"/>
    <cellStyle name="20% - Accent1 3 2 7 2 8 2" xfId="23425" xr:uid="{00000000-0005-0000-0000-0000DB5A0000}"/>
    <cellStyle name="20% - Accent1 3 2 7 2 8 2 2" xfId="23426" xr:uid="{00000000-0005-0000-0000-0000DC5A0000}"/>
    <cellStyle name="20% - Accent1 3 2 7 2 8 3" xfId="23427" xr:uid="{00000000-0005-0000-0000-0000DD5A0000}"/>
    <cellStyle name="20% - Accent1 3 2 7 2 9" xfId="23428" xr:uid="{00000000-0005-0000-0000-0000DE5A0000}"/>
    <cellStyle name="20% - Accent1 3 2 7 2 9 2" xfId="23429" xr:uid="{00000000-0005-0000-0000-0000DF5A0000}"/>
    <cellStyle name="20% - Accent1 3 2 7 3" xfId="23430" xr:uid="{00000000-0005-0000-0000-0000E05A0000}"/>
    <cellStyle name="20% - Accent1 3 2 7 3 2" xfId="23431" xr:uid="{00000000-0005-0000-0000-0000E15A0000}"/>
    <cellStyle name="20% - Accent1 3 2 7 3 2 2" xfId="23432" xr:uid="{00000000-0005-0000-0000-0000E25A0000}"/>
    <cellStyle name="20% - Accent1 3 2 7 3 2 2 2" xfId="23433" xr:uid="{00000000-0005-0000-0000-0000E35A0000}"/>
    <cellStyle name="20% - Accent1 3 2 7 3 2 2 2 2" xfId="23434" xr:uid="{00000000-0005-0000-0000-0000E45A0000}"/>
    <cellStyle name="20% - Accent1 3 2 7 3 2 2 3" xfId="23435" xr:uid="{00000000-0005-0000-0000-0000E55A0000}"/>
    <cellStyle name="20% - Accent1 3 2 7 3 2 3" xfId="23436" xr:uid="{00000000-0005-0000-0000-0000E65A0000}"/>
    <cellStyle name="20% - Accent1 3 2 7 3 2 3 2" xfId="23437" xr:uid="{00000000-0005-0000-0000-0000E75A0000}"/>
    <cellStyle name="20% - Accent1 3 2 7 3 2 4" xfId="23438" xr:uid="{00000000-0005-0000-0000-0000E85A0000}"/>
    <cellStyle name="20% - Accent1 3 2 7 3 3" xfId="23439" xr:uid="{00000000-0005-0000-0000-0000E95A0000}"/>
    <cellStyle name="20% - Accent1 3 2 7 3 3 2" xfId="23440" xr:uid="{00000000-0005-0000-0000-0000EA5A0000}"/>
    <cellStyle name="20% - Accent1 3 2 7 3 3 2 2" xfId="23441" xr:uid="{00000000-0005-0000-0000-0000EB5A0000}"/>
    <cellStyle name="20% - Accent1 3 2 7 3 3 2 2 2" xfId="23442" xr:uid="{00000000-0005-0000-0000-0000EC5A0000}"/>
    <cellStyle name="20% - Accent1 3 2 7 3 3 2 3" xfId="23443" xr:uid="{00000000-0005-0000-0000-0000ED5A0000}"/>
    <cellStyle name="20% - Accent1 3 2 7 3 3 3" xfId="23444" xr:uid="{00000000-0005-0000-0000-0000EE5A0000}"/>
    <cellStyle name="20% - Accent1 3 2 7 3 3 3 2" xfId="23445" xr:uid="{00000000-0005-0000-0000-0000EF5A0000}"/>
    <cellStyle name="20% - Accent1 3 2 7 3 3 4" xfId="23446" xr:uid="{00000000-0005-0000-0000-0000F05A0000}"/>
    <cellStyle name="20% - Accent1 3 2 7 3 4" xfId="23447" xr:uid="{00000000-0005-0000-0000-0000F15A0000}"/>
    <cellStyle name="20% - Accent1 3 2 7 3 4 2" xfId="23448" xr:uid="{00000000-0005-0000-0000-0000F25A0000}"/>
    <cellStyle name="20% - Accent1 3 2 7 3 4 2 2" xfId="23449" xr:uid="{00000000-0005-0000-0000-0000F35A0000}"/>
    <cellStyle name="20% - Accent1 3 2 7 3 4 2 2 2" xfId="23450" xr:uid="{00000000-0005-0000-0000-0000F45A0000}"/>
    <cellStyle name="20% - Accent1 3 2 7 3 4 2 3" xfId="23451" xr:uid="{00000000-0005-0000-0000-0000F55A0000}"/>
    <cellStyle name="20% - Accent1 3 2 7 3 4 3" xfId="23452" xr:uid="{00000000-0005-0000-0000-0000F65A0000}"/>
    <cellStyle name="20% - Accent1 3 2 7 3 4 3 2" xfId="23453" xr:uid="{00000000-0005-0000-0000-0000F75A0000}"/>
    <cellStyle name="20% - Accent1 3 2 7 3 4 4" xfId="23454" xr:uid="{00000000-0005-0000-0000-0000F85A0000}"/>
    <cellStyle name="20% - Accent1 3 2 7 3 5" xfId="23455" xr:uid="{00000000-0005-0000-0000-0000F95A0000}"/>
    <cellStyle name="20% - Accent1 3 2 7 3 5 2" xfId="23456" xr:uid="{00000000-0005-0000-0000-0000FA5A0000}"/>
    <cellStyle name="20% - Accent1 3 2 7 3 5 2 2" xfId="23457" xr:uid="{00000000-0005-0000-0000-0000FB5A0000}"/>
    <cellStyle name="20% - Accent1 3 2 7 3 5 3" xfId="23458" xr:uid="{00000000-0005-0000-0000-0000FC5A0000}"/>
    <cellStyle name="20% - Accent1 3 2 7 3 6" xfId="23459" xr:uid="{00000000-0005-0000-0000-0000FD5A0000}"/>
    <cellStyle name="20% - Accent1 3 2 7 3 6 2" xfId="23460" xr:uid="{00000000-0005-0000-0000-0000FE5A0000}"/>
    <cellStyle name="20% - Accent1 3 2 7 3 6 2 2" xfId="23461" xr:uid="{00000000-0005-0000-0000-0000FF5A0000}"/>
    <cellStyle name="20% - Accent1 3 2 7 3 6 3" xfId="23462" xr:uid="{00000000-0005-0000-0000-0000005B0000}"/>
    <cellStyle name="20% - Accent1 3 2 7 3 7" xfId="23463" xr:uid="{00000000-0005-0000-0000-0000015B0000}"/>
    <cellStyle name="20% - Accent1 3 2 7 3 7 2" xfId="23464" xr:uid="{00000000-0005-0000-0000-0000025B0000}"/>
    <cellStyle name="20% - Accent1 3 2 7 3 8" xfId="23465" xr:uid="{00000000-0005-0000-0000-0000035B0000}"/>
    <cellStyle name="20% - Accent1 3 2 7 3 8 2" xfId="23466" xr:uid="{00000000-0005-0000-0000-0000045B0000}"/>
    <cellStyle name="20% - Accent1 3 2 7 3 9" xfId="23467" xr:uid="{00000000-0005-0000-0000-0000055B0000}"/>
    <cellStyle name="20% - Accent1 3 2 7 4" xfId="23468" xr:uid="{00000000-0005-0000-0000-0000065B0000}"/>
    <cellStyle name="20% - Accent1 3 2 7 4 2" xfId="23469" xr:uid="{00000000-0005-0000-0000-0000075B0000}"/>
    <cellStyle name="20% - Accent1 3 2 7 4 2 2" xfId="23470" xr:uid="{00000000-0005-0000-0000-0000085B0000}"/>
    <cellStyle name="20% - Accent1 3 2 7 4 2 2 2" xfId="23471" xr:uid="{00000000-0005-0000-0000-0000095B0000}"/>
    <cellStyle name="20% - Accent1 3 2 7 4 2 2 2 2" xfId="23472" xr:uid="{00000000-0005-0000-0000-00000A5B0000}"/>
    <cellStyle name="20% - Accent1 3 2 7 4 2 2 3" xfId="23473" xr:uid="{00000000-0005-0000-0000-00000B5B0000}"/>
    <cellStyle name="20% - Accent1 3 2 7 4 2 3" xfId="23474" xr:uid="{00000000-0005-0000-0000-00000C5B0000}"/>
    <cellStyle name="20% - Accent1 3 2 7 4 2 3 2" xfId="23475" xr:uid="{00000000-0005-0000-0000-00000D5B0000}"/>
    <cellStyle name="20% - Accent1 3 2 7 4 2 4" xfId="23476" xr:uid="{00000000-0005-0000-0000-00000E5B0000}"/>
    <cellStyle name="20% - Accent1 3 2 7 4 3" xfId="23477" xr:uid="{00000000-0005-0000-0000-00000F5B0000}"/>
    <cellStyle name="20% - Accent1 3 2 7 4 3 2" xfId="23478" xr:uid="{00000000-0005-0000-0000-0000105B0000}"/>
    <cellStyle name="20% - Accent1 3 2 7 4 3 2 2" xfId="23479" xr:uid="{00000000-0005-0000-0000-0000115B0000}"/>
    <cellStyle name="20% - Accent1 3 2 7 4 3 2 2 2" xfId="23480" xr:uid="{00000000-0005-0000-0000-0000125B0000}"/>
    <cellStyle name="20% - Accent1 3 2 7 4 3 2 3" xfId="23481" xr:uid="{00000000-0005-0000-0000-0000135B0000}"/>
    <cellStyle name="20% - Accent1 3 2 7 4 3 3" xfId="23482" xr:uid="{00000000-0005-0000-0000-0000145B0000}"/>
    <cellStyle name="20% - Accent1 3 2 7 4 3 3 2" xfId="23483" xr:uid="{00000000-0005-0000-0000-0000155B0000}"/>
    <cellStyle name="20% - Accent1 3 2 7 4 3 4" xfId="23484" xr:uid="{00000000-0005-0000-0000-0000165B0000}"/>
    <cellStyle name="20% - Accent1 3 2 7 4 4" xfId="23485" xr:uid="{00000000-0005-0000-0000-0000175B0000}"/>
    <cellStyle name="20% - Accent1 3 2 7 4 4 2" xfId="23486" xr:uid="{00000000-0005-0000-0000-0000185B0000}"/>
    <cellStyle name="20% - Accent1 3 2 7 4 4 2 2" xfId="23487" xr:uid="{00000000-0005-0000-0000-0000195B0000}"/>
    <cellStyle name="20% - Accent1 3 2 7 4 4 2 2 2" xfId="23488" xr:uid="{00000000-0005-0000-0000-00001A5B0000}"/>
    <cellStyle name="20% - Accent1 3 2 7 4 4 2 3" xfId="23489" xr:uid="{00000000-0005-0000-0000-00001B5B0000}"/>
    <cellStyle name="20% - Accent1 3 2 7 4 4 3" xfId="23490" xr:uid="{00000000-0005-0000-0000-00001C5B0000}"/>
    <cellStyle name="20% - Accent1 3 2 7 4 4 3 2" xfId="23491" xr:uid="{00000000-0005-0000-0000-00001D5B0000}"/>
    <cellStyle name="20% - Accent1 3 2 7 4 4 4" xfId="23492" xr:uid="{00000000-0005-0000-0000-00001E5B0000}"/>
    <cellStyle name="20% - Accent1 3 2 7 4 5" xfId="23493" xr:uid="{00000000-0005-0000-0000-00001F5B0000}"/>
    <cellStyle name="20% - Accent1 3 2 7 4 5 2" xfId="23494" xr:uid="{00000000-0005-0000-0000-0000205B0000}"/>
    <cellStyle name="20% - Accent1 3 2 7 4 5 2 2" xfId="23495" xr:uid="{00000000-0005-0000-0000-0000215B0000}"/>
    <cellStyle name="20% - Accent1 3 2 7 4 5 3" xfId="23496" xr:uid="{00000000-0005-0000-0000-0000225B0000}"/>
    <cellStyle name="20% - Accent1 3 2 7 4 6" xfId="23497" xr:uid="{00000000-0005-0000-0000-0000235B0000}"/>
    <cellStyle name="20% - Accent1 3 2 7 4 6 2" xfId="23498" xr:uid="{00000000-0005-0000-0000-0000245B0000}"/>
    <cellStyle name="20% - Accent1 3 2 7 4 6 2 2" xfId="23499" xr:uid="{00000000-0005-0000-0000-0000255B0000}"/>
    <cellStyle name="20% - Accent1 3 2 7 4 6 3" xfId="23500" xr:uid="{00000000-0005-0000-0000-0000265B0000}"/>
    <cellStyle name="20% - Accent1 3 2 7 4 7" xfId="23501" xr:uid="{00000000-0005-0000-0000-0000275B0000}"/>
    <cellStyle name="20% - Accent1 3 2 7 4 7 2" xfId="23502" xr:uid="{00000000-0005-0000-0000-0000285B0000}"/>
    <cellStyle name="20% - Accent1 3 2 7 4 8" xfId="23503" xr:uid="{00000000-0005-0000-0000-0000295B0000}"/>
    <cellStyle name="20% - Accent1 3 2 7 4 8 2" xfId="23504" xr:uid="{00000000-0005-0000-0000-00002A5B0000}"/>
    <cellStyle name="20% - Accent1 3 2 7 4 9" xfId="23505" xr:uid="{00000000-0005-0000-0000-00002B5B0000}"/>
    <cellStyle name="20% - Accent1 3 2 7 5" xfId="23506" xr:uid="{00000000-0005-0000-0000-00002C5B0000}"/>
    <cellStyle name="20% - Accent1 3 2 7 5 2" xfId="23507" xr:uid="{00000000-0005-0000-0000-00002D5B0000}"/>
    <cellStyle name="20% - Accent1 3 2 7 5 2 2" xfId="23508" xr:uid="{00000000-0005-0000-0000-00002E5B0000}"/>
    <cellStyle name="20% - Accent1 3 2 7 5 2 2 2" xfId="23509" xr:uid="{00000000-0005-0000-0000-00002F5B0000}"/>
    <cellStyle name="20% - Accent1 3 2 7 5 2 3" xfId="23510" xr:uid="{00000000-0005-0000-0000-0000305B0000}"/>
    <cellStyle name="20% - Accent1 3 2 7 5 3" xfId="23511" xr:uid="{00000000-0005-0000-0000-0000315B0000}"/>
    <cellStyle name="20% - Accent1 3 2 7 5 3 2" xfId="23512" xr:uid="{00000000-0005-0000-0000-0000325B0000}"/>
    <cellStyle name="20% - Accent1 3 2 7 5 4" xfId="23513" xr:uid="{00000000-0005-0000-0000-0000335B0000}"/>
    <cellStyle name="20% - Accent1 3 2 7 6" xfId="23514" xr:uid="{00000000-0005-0000-0000-0000345B0000}"/>
    <cellStyle name="20% - Accent1 3 2 7 6 2" xfId="23515" xr:uid="{00000000-0005-0000-0000-0000355B0000}"/>
    <cellStyle name="20% - Accent1 3 2 7 6 2 2" xfId="23516" xr:uid="{00000000-0005-0000-0000-0000365B0000}"/>
    <cellStyle name="20% - Accent1 3 2 7 6 2 2 2" xfId="23517" xr:uid="{00000000-0005-0000-0000-0000375B0000}"/>
    <cellStyle name="20% - Accent1 3 2 7 6 2 3" xfId="23518" xr:uid="{00000000-0005-0000-0000-0000385B0000}"/>
    <cellStyle name="20% - Accent1 3 2 7 6 3" xfId="23519" xr:uid="{00000000-0005-0000-0000-0000395B0000}"/>
    <cellStyle name="20% - Accent1 3 2 7 6 3 2" xfId="23520" xr:uid="{00000000-0005-0000-0000-00003A5B0000}"/>
    <cellStyle name="20% - Accent1 3 2 7 6 4" xfId="23521" xr:uid="{00000000-0005-0000-0000-00003B5B0000}"/>
    <cellStyle name="20% - Accent1 3 2 7 7" xfId="23522" xr:uid="{00000000-0005-0000-0000-00003C5B0000}"/>
    <cellStyle name="20% - Accent1 3 2 7 7 2" xfId="23523" xr:uid="{00000000-0005-0000-0000-00003D5B0000}"/>
    <cellStyle name="20% - Accent1 3 2 7 7 2 2" xfId="23524" xr:uid="{00000000-0005-0000-0000-00003E5B0000}"/>
    <cellStyle name="20% - Accent1 3 2 7 7 2 2 2" xfId="23525" xr:uid="{00000000-0005-0000-0000-00003F5B0000}"/>
    <cellStyle name="20% - Accent1 3 2 7 7 2 3" xfId="23526" xr:uid="{00000000-0005-0000-0000-0000405B0000}"/>
    <cellStyle name="20% - Accent1 3 2 7 7 3" xfId="23527" xr:uid="{00000000-0005-0000-0000-0000415B0000}"/>
    <cellStyle name="20% - Accent1 3 2 7 7 3 2" xfId="23528" xr:uid="{00000000-0005-0000-0000-0000425B0000}"/>
    <cellStyle name="20% - Accent1 3 2 7 7 4" xfId="23529" xr:uid="{00000000-0005-0000-0000-0000435B0000}"/>
    <cellStyle name="20% - Accent1 3 2 7 8" xfId="23530" xr:uid="{00000000-0005-0000-0000-0000445B0000}"/>
    <cellStyle name="20% - Accent1 3 2 7 8 2" xfId="23531" xr:uid="{00000000-0005-0000-0000-0000455B0000}"/>
    <cellStyle name="20% - Accent1 3 2 7 8 2 2" xfId="23532" xr:uid="{00000000-0005-0000-0000-0000465B0000}"/>
    <cellStyle name="20% - Accent1 3 2 7 8 3" xfId="23533" xr:uid="{00000000-0005-0000-0000-0000475B0000}"/>
    <cellStyle name="20% - Accent1 3 2 7 9" xfId="23534" xr:uid="{00000000-0005-0000-0000-0000485B0000}"/>
    <cellStyle name="20% - Accent1 3 2 7 9 2" xfId="23535" xr:uid="{00000000-0005-0000-0000-0000495B0000}"/>
    <cellStyle name="20% - Accent1 3 2 7 9 2 2" xfId="23536" xr:uid="{00000000-0005-0000-0000-00004A5B0000}"/>
    <cellStyle name="20% - Accent1 3 2 7 9 3" xfId="23537" xr:uid="{00000000-0005-0000-0000-00004B5B0000}"/>
    <cellStyle name="20% - Accent1 3 2 8" xfId="23538" xr:uid="{00000000-0005-0000-0000-00004C5B0000}"/>
    <cellStyle name="20% - Accent1 3 2 8 10" xfId="23539" xr:uid="{00000000-0005-0000-0000-00004D5B0000}"/>
    <cellStyle name="20% - Accent1 3 2 8 10 2" xfId="23540" xr:uid="{00000000-0005-0000-0000-00004E5B0000}"/>
    <cellStyle name="20% - Accent1 3 2 8 11" xfId="23541" xr:uid="{00000000-0005-0000-0000-00004F5B0000}"/>
    <cellStyle name="20% - Accent1 3 2 8 2" xfId="23542" xr:uid="{00000000-0005-0000-0000-0000505B0000}"/>
    <cellStyle name="20% - Accent1 3 2 8 2 2" xfId="23543" xr:uid="{00000000-0005-0000-0000-0000515B0000}"/>
    <cellStyle name="20% - Accent1 3 2 8 2 2 2" xfId="23544" xr:uid="{00000000-0005-0000-0000-0000525B0000}"/>
    <cellStyle name="20% - Accent1 3 2 8 2 2 2 2" xfId="23545" xr:uid="{00000000-0005-0000-0000-0000535B0000}"/>
    <cellStyle name="20% - Accent1 3 2 8 2 2 2 2 2" xfId="23546" xr:uid="{00000000-0005-0000-0000-0000545B0000}"/>
    <cellStyle name="20% - Accent1 3 2 8 2 2 2 3" xfId="23547" xr:uid="{00000000-0005-0000-0000-0000555B0000}"/>
    <cellStyle name="20% - Accent1 3 2 8 2 2 3" xfId="23548" xr:uid="{00000000-0005-0000-0000-0000565B0000}"/>
    <cellStyle name="20% - Accent1 3 2 8 2 2 3 2" xfId="23549" xr:uid="{00000000-0005-0000-0000-0000575B0000}"/>
    <cellStyle name="20% - Accent1 3 2 8 2 2 4" xfId="23550" xr:uid="{00000000-0005-0000-0000-0000585B0000}"/>
    <cellStyle name="20% - Accent1 3 2 8 2 3" xfId="23551" xr:uid="{00000000-0005-0000-0000-0000595B0000}"/>
    <cellStyle name="20% - Accent1 3 2 8 2 3 2" xfId="23552" xr:uid="{00000000-0005-0000-0000-00005A5B0000}"/>
    <cellStyle name="20% - Accent1 3 2 8 2 3 2 2" xfId="23553" xr:uid="{00000000-0005-0000-0000-00005B5B0000}"/>
    <cellStyle name="20% - Accent1 3 2 8 2 3 2 2 2" xfId="23554" xr:uid="{00000000-0005-0000-0000-00005C5B0000}"/>
    <cellStyle name="20% - Accent1 3 2 8 2 3 2 3" xfId="23555" xr:uid="{00000000-0005-0000-0000-00005D5B0000}"/>
    <cellStyle name="20% - Accent1 3 2 8 2 3 3" xfId="23556" xr:uid="{00000000-0005-0000-0000-00005E5B0000}"/>
    <cellStyle name="20% - Accent1 3 2 8 2 3 3 2" xfId="23557" xr:uid="{00000000-0005-0000-0000-00005F5B0000}"/>
    <cellStyle name="20% - Accent1 3 2 8 2 3 4" xfId="23558" xr:uid="{00000000-0005-0000-0000-0000605B0000}"/>
    <cellStyle name="20% - Accent1 3 2 8 2 4" xfId="23559" xr:uid="{00000000-0005-0000-0000-0000615B0000}"/>
    <cellStyle name="20% - Accent1 3 2 8 2 4 2" xfId="23560" xr:uid="{00000000-0005-0000-0000-0000625B0000}"/>
    <cellStyle name="20% - Accent1 3 2 8 2 4 2 2" xfId="23561" xr:uid="{00000000-0005-0000-0000-0000635B0000}"/>
    <cellStyle name="20% - Accent1 3 2 8 2 4 2 2 2" xfId="23562" xr:uid="{00000000-0005-0000-0000-0000645B0000}"/>
    <cellStyle name="20% - Accent1 3 2 8 2 4 2 3" xfId="23563" xr:uid="{00000000-0005-0000-0000-0000655B0000}"/>
    <cellStyle name="20% - Accent1 3 2 8 2 4 3" xfId="23564" xr:uid="{00000000-0005-0000-0000-0000665B0000}"/>
    <cellStyle name="20% - Accent1 3 2 8 2 4 3 2" xfId="23565" xr:uid="{00000000-0005-0000-0000-0000675B0000}"/>
    <cellStyle name="20% - Accent1 3 2 8 2 4 4" xfId="23566" xr:uid="{00000000-0005-0000-0000-0000685B0000}"/>
    <cellStyle name="20% - Accent1 3 2 8 2 5" xfId="23567" xr:uid="{00000000-0005-0000-0000-0000695B0000}"/>
    <cellStyle name="20% - Accent1 3 2 8 2 5 2" xfId="23568" xr:uid="{00000000-0005-0000-0000-00006A5B0000}"/>
    <cellStyle name="20% - Accent1 3 2 8 2 5 2 2" xfId="23569" xr:uid="{00000000-0005-0000-0000-00006B5B0000}"/>
    <cellStyle name="20% - Accent1 3 2 8 2 5 3" xfId="23570" xr:uid="{00000000-0005-0000-0000-00006C5B0000}"/>
    <cellStyle name="20% - Accent1 3 2 8 2 6" xfId="23571" xr:uid="{00000000-0005-0000-0000-00006D5B0000}"/>
    <cellStyle name="20% - Accent1 3 2 8 2 6 2" xfId="23572" xr:uid="{00000000-0005-0000-0000-00006E5B0000}"/>
    <cellStyle name="20% - Accent1 3 2 8 2 6 2 2" xfId="23573" xr:uid="{00000000-0005-0000-0000-00006F5B0000}"/>
    <cellStyle name="20% - Accent1 3 2 8 2 6 3" xfId="23574" xr:uid="{00000000-0005-0000-0000-0000705B0000}"/>
    <cellStyle name="20% - Accent1 3 2 8 2 7" xfId="23575" xr:uid="{00000000-0005-0000-0000-0000715B0000}"/>
    <cellStyle name="20% - Accent1 3 2 8 2 7 2" xfId="23576" xr:uid="{00000000-0005-0000-0000-0000725B0000}"/>
    <cellStyle name="20% - Accent1 3 2 8 2 8" xfId="23577" xr:uid="{00000000-0005-0000-0000-0000735B0000}"/>
    <cellStyle name="20% - Accent1 3 2 8 2 8 2" xfId="23578" xr:uid="{00000000-0005-0000-0000-0000745B0000}"/>
    <cellStyle name="20% - Accent1 3 2 8 2 9" xfId="23579" xr:uid="{00000000-0005-0000-0000-0000755B0000}"/>
    <cellStyle name="20% - Accent1 3 2 8 3" xfId="23580" xr:uid="{00000000-0005-0000-0000-0000765B0000}"/>
    <cellStyle name="20% - Accent1 3 2 8 3 2" xfId="23581" xr:uid="{00000000-0005-0000-0000-0000775B0000}"/>
    <cellStyle name="20% - Accent1 3 2 8 3 2 2" xfId="23582" xr:uid="{00000000-0005-0000-0000-0000785B0000}"/>
    <cellStyle name="20% - Accent1 3 2 8 3 2 2 2" xfId="23583" xr:uid="{00000000-0005-0000-0000-0000795B0000}"/>
    <cellStyle name="20% - Accent1 3 2 8 3 2 2 2 2" xfId="23584" xr:uid="{00000000-0005-0000-0000-00007A5B0000}"/>
    <cellStyle name="20% - Accent1 3 2 8 3 2 2 3" xfId="23585" xr:uid="{00000000-0005-0000-0000-00007B5B0000}"/>
    <cellStyle name="20% - Accent1 3 2 8 3 2 3" xfId="23586" xr:uid="{00000000-0005-0000-0000-00007C5B0000}"/>
    <cellStyle name="20% - Accent1 3 2 8 3 2 3 2" xfId="23587" xr:uid="{00000000-0005-0000-0000-00007D5B0000}"/>
    <cellStyle name="20% - Accent1 3 2 8 3 2 4" xfId="23588" xr:uid="{00000000-0005-0000-0000-00007E5B0000}"/>
    <cellStyle name="20% - Accent1 3 2 8 3 3" xfId="23589" xr:uid="{00000000-0005-0000-0000-00007F5B0000}"/>
    <cellStyle name="20% - Accent1 3 2 8 3 3 2" xfId="23590" xr:uid="{00000000-0005-0000-0000-0000805B0000}"/>
    <cellStyle name="20% - Accent1 3 2 8 3 3 2 2" xfId="23591" xr:uid="{00000000-0005-0000-0000-0000815B0000}"/>
    <cellStyle name="20% - Accent1 3 2 8 3 3 2 2 2" xfId="23592" xr:uid="{00000000-0005-0000-0000-0000825B0000}"/>
    <cellStyle name="20% - Accent1 3 2 8 3 3 2 3" xfId="23593" xr:uid="{00000000-0005-0000-0000-0000835B0000}"/>
    <cellStyle name="20% - Accent1 3 2 8 3 3 3" xfId="23594" xr:uid="{00000000-0005-0000-0000-0000845B0000}"/>
    <cellStyle name="20% - Accent1 3 2 8 3 3 3 2" xfId="23595" xr:uid="{00000000-0005-0000-0000-0000855B0000}"/>
    <cellStyle name="20% - Accent1 3 2 8 3 3 4" xfId="23596" xr:uid="{00000000-0005-0000-0000-0000865B0000}"/>
    <cellStyle name="20% - Accent1 3 2 8 3 4" xfId="23597" xr:uid="{00000000-0005-0000-0000-0000875B0000}"/>
    <cellStyle name="20% - Accent1 3 2 8 3 4 2" xfId="23598" xr:uid="{00000000-0005-0000-0000-0000885B0000}"/>
    <cellStyle name="20% - Accent1 3 2 8 3 4 2 2" xfId="23599" xr:uid="{00000000-0005-0000-0000-0000895B0000}"/>
    <cellStyle name="20% - Accent1 3 2 8 3 4 2 2 2" xfId="23600" xr:uid="{00000000-0005-0000-0000-00008A5B0000}"/>
    <cellStyle name="20% - Accent1 3 2 8 3 4 2 3" xfId="23601" xr:uid="{00000000-0005-0000-0000-00008B5B0000}"/>
    <cellStyle name="20% - Accent1 3 2 8 3 4 3" xfId="23602" xr:uid="{00000000-0005-0000-0000-00008C5B0000}"/>
    <cellStyle name="20% - Accent1 3 2 8 3 4 3 2" xfId="23603" xr:uid="{00000000-0005-0000-0000-00008D5B0000}"/>
    <cellStyle name="20% - Accent1 3 2 8 3 4 4" xfId="23604" xr:uid="{00000000-0005-0000-0000-00008E5B0000}"/>
    <cellStyle name="20% - Accent1 3 2 8 3 5" xfId="23605" xr:uid="{00000000-0005-0000-0000-00008F5B0000}"/>
    <cellStyle name="20% - Accent1 3 2 8 3 5 2" xfId="23606" xr:uid="{00000000-0005-0000-0000-0000905B0000}"/>
    <cellStyle name="20% - Accent1 3 2 8 3 5 2 2" xfId="23607" xr:uid="{00000000-0005-0000-0000-0000915B0000}"/>
    <cellStyle name="20% - Accent1 3 2 8 3 5 3" xfId="23608" xr:uid="{00000000-0005-0000-0000-0000925B0000}"/>
    <cellStyle name="20% - Accent1 3 2 8 3 6" xfId="23609" xr:uid="{00000000-0005-0000-0000-0000935B0000}"/>
    <cellStyle name="20% - Accent1 3 2 8 3 6 2" xfId="23610" xr:uid="{00000000-0005-0000-0000-0000945B0000}"/>
    <cellStyle name="20% - Accent1 3 2 8 3 6 2 2" xfId="23611" xr:uid="{00000000-0005-0000-0000-0000955B0000}"/>
    <cellStyle name="20% - Accent1 3 2 8 3 6 3" xfId="23612" xr:uid="{00000000-0005-0000-0000-0000965B0000}"/>
    <cellStyle name="20% - Accent1 3 2 8 3 7" xfId="23613" xr:uid="{00000000-0005-0000-0000-0000975B0000}"/>
    <cellStyle name="20% - Accent1 3 2 8 3 7 2" xfId="23614" xr:uid="{00000000-0005-0000-0000-0000985B0000}"/>
    <cellStyle name="20% - Accent1 3 2 8 3 8" xfId="23615" xr:uid="{00000000-0005-0000-0000-0000995B0000}"/>
    <cellStyle name="20% - Accent1 3 2 8 3 8 2" xfId="23616" xr:uid="{00000000-0005-0000-0000-00009A5B0000}"/>
    <cellStyle name="20% - Accent1 3 2 8 3 9" xfId="23617" xr:uid="{00000000-0005-0000-0000-00009B5B0000}"/>
    <cellStyle name="20% - Accent1 3 2 8 4" xfId="23618" xr:uid="{00000000-0005-0000-0000-00009C5B0000}"/>
    <cellStyle name="20% - Accent1 3 2 8 4 2" xfId="23619" xr:uid="{00000000-0005-0000-0000-00009D5B0000}"/>
    <cellStyle name="20% - Accent1 3 2 8 4 2 2" xfId="23620" xr:uid="{00000000-0005-0000-0000-00009E5B0000}"/>
    <cellStyle name="20% - Accent1 3 2 8 4 2 2 2" xfId="23621" xr:uid="{00000000-0005-0000-0000-00009F5B0000}"/>
    <cellStyle name="20% - Accent1 3 2 8 4 2 3" xfId="23622" xr:uid="{00000000-0005-0000-0000-0000A05B0000}"/>
    <cellStyle name="20% - Accent1 3 2 8 4 3" xfId="23623" xr:uid="{00000000-0005-0000-0000-0000A15B0000}"/>
    <cellStyle name="20% - Accent1 3 2 8 4 3 2" xfId="23624" xr:uid="{00000000-0005-0000-0000-0000A25B0000}"/>
    <cellStyle name="20% - Accent1 3 2 8 4 4" xfId="23625" xr:uid="{00000000-0005-0000-0000-0000A35B0000}"/>
    <cellStyle name="20% - Accent1 3 2 8 5" xfId="23626" xr:uid="{00000000-0005-0000-0000-0000A45B0000}"/>
    <cellStyle name="20% - Accent1 3 2 8 5 2" xfId="23627" xr:uid="{00000000-0005-0000-0000-0000A55B0000}"/>
    <cellStyle name="20% - Accent1 3 2 8 5 2 2" xfId="23628" xr:uid="{00000000-0005-0000-0000-0000A65B0000}"/>
    <cellStyle name="20% - Accent1 3 2 8 5 2 2 2" xfId="23629" xr:uid="{00000000-0005-0000-0000-0000A75B0000}"/>
    <cellStyle name="20% - Accent1 3 2 8 5 2 3" xfId="23630" xr:uid="{00000000-0005-0000-0000-0000A85B0000}"/>
    <cellStyle name="20% - Accent1 3 2 8 5 3" xfId="23631" xr:uid="{00000000-0005-0000-0000-0000A95B0000}"/>
    <cellStyle name="20% - Accent1 3 2 8 5 3 2" xfId="23632" xr:uid="{00000000-0005-0000-0000-0000AA5B0000}"/>
    <cellStyle name="20% - Accent1 3 2 8 5 4" xfId="23633" xr:uid="{00000000-0005-0000-0000-0000AB5B0000}"/>
    <cellStyle name="20% - Accent1 3 2 8 6" xfId="23634" xr:uid="{00000000-0005-0000-0000-0000AC5B0000}"/>
    <cellStyle name="20% - Accent1 3 2 8 6 2" xfId="23635" xr:uid="{00000000-0005-0000-0000-0000AD5B0000}"/>
    <cellStyle name="20% - Accent1 3 2 8 6 2 2" xfId="23636" xr:uid="{00000000-0005-0000-0000-0000AE5B0000}"/>
    <cellStyle name="20% - Accent1 3 2 8 6 2 2 2" xfId="23637" xr:uid="{00000000-0005-0000-0000-0000AF5B0000}"/>
    <cellStyle name="20% - Accent1 3 2 8 6 2 3" xfId="23638" xr:uid="{00000000-0005-0000-0000-0000B05B0000}"/>
    <cellStyle name="20% - Accent1 3 2 8 6 3" xfId="23639" xr:uid="{00000000-0005-0000-0000-0000B15B0000}"/>
    <cellStyle name="20% - Accent1 3 2 8 6 3 2" xfId="23640" xr:uid="{00000000-0005-0000-0000-0000B25B0000}"/>
    <cellStyle name="20% - Accent1 3 2 8 6 4" xfId="23641" xr:uid="{00000000-0005-0000-0000-0000B35B0000}"/>
    <cellStyle name="20% - Accent1 3 2 8 7" xfId="23642" xr:uid="{00000000-0005-0000-0000-0000B45B0000}"/>
    <cellStyle name="20% - Accent1 3 2 8 7 2" xfId="23643" xr:uid="{00000000-0005-0000-0000-0000B55B0000}"/>
    <cellStyle name="20% - Accent1 3 2 8 7 2 2" xfId="23644" xr:uid="{00000000-0005-0000-0000-0000B65B0000}"/>
    <cellStyle name="20% - Accent1 3 2 8 7 3" xfId="23645" xr:uid="{00000000-0005-0000-0000-0000B75B0000}"/>
    <cellStyle name="20% - Accent1 3 2 8 8" xfId="23646" xr:uid="{00000000-0005-0000-0000-0000B85B0000}"/>
    <cellStyle name="20% - Accent1 3 2 8 8 2" xfId="23647" xr:uid="{00000000-0005-0000-0000-0000B95B0000}"/>
    <cellStyle name="20% - Accent1 3 2 8 8 2 2" xfId="23648" xr:uid="{00000000-0005-0000-0000-0000BA5B0000}"/>
    <cellStyle name="20% - Accent1 3 2 8 8 3" xfId="23649" xr:uid="{00000000-0005-0000-0000-0000BB5B0000}"/>
    <cellStyle name="20% - Accent1 3 2 8 9" xfId="23650" xr:uid="{00000000-0005-0000-0000-0000BC5B0000}"/>
    <cellStyle name="20% - Accent1 3 2 8 9 2" xfId="23651" xr:uid="{00000000-0005-0000-0000-0000BD5B0000}"/>
    <cellStyle name="20% - Accent1 3 2 9" xfId="23652" xr:uid="{00000000-0005-0000-0000-0000BE5B0000}"/>
    <cellStyle name="20% - Accent1 3 2 9 10" xfId="23653" xr:uid="{00000000-0005-0000-0000-0000BF5B0000}"/>
    <cellStyle name="20% - Accent1 3 2 9 10 2" xfId="23654" xr:uid="{00000000-0005-0000-0000-0000C05B0000}"/>
    <cellStyle name="20% - Accent1 3 2 9 11" xfId="23655" xr:uid="{00000000-0005-0000-0000-0000C15B0000}"/>
    <cellStyle name="20% - Accent1 3 2 9 2" xfId="23656" xr:uid="{00000000-0005-0000-0000-0000C25B0000}"/>
    <cellStyle name="20% - Accent1 3 2 9 2 2" xfId="23657" xr:uid="{00000000-0005-0000-0000-0000C35B0000}"/>
    <cellStyle name="20% - Accent1 3 2 9 2 2 2" xfId="23658" xr:uid="{00000000-0005-0000-0000-0000C45B0000}"/>
    <cellStyle name="20% - Accent1 3 2 9 2 2 2 2" xfId="23659" xr:uid="{00000000-0005-0000-0000-0000C55B0000}"/>
    <cellStyle name="20% - Accent1 3 2 9 2 2 2 2 2" xfId="23660" xr:uid="{00000000-0005-0000-0000-0000C65B0000}"/>
    <cellStyle name="20% - Accent1 3 2 9 2 2 2 3" xfId="23661" xr:uid="{00000000-0005-0000-0000-0000C75B0000}"/>
    <cellStyle name="20% - Accent1 3 2 9 2 2 3" xfId="23662" xr:uid="{00000000-0005-0000-0000-0000C85B0000}"/>
    <cellStyle name="20% - Accent1 3 2 9 2 2 3 2" xfId="23663" xr:uid="{00000000-0005-0000-0000-0000C95B0000}"/>
    <cellStyle name="20% - Accent1 3 2 9 2 2 4" xfId="23664" xr:uid="{00000000-0005-0000-0000-0000CA5B0000}"/>
    <cellStyle name="20% - Accent1 3 2 9 2 3" xfId="23665" xr:uid="{00000000-0005-0000-0000-0000CB5B0000}"/>
    <cellStyle name="20% - Accent1 3 2 9 2 3 2" xfId="23666" xr:uid="{00000000-0005-0000-0000-0000CC5B0000}"/>
    <cellStyle name="20% - Accent1 3 2 9 2 3 2 2" xfId="23667" xr:uid="{00000000-0005-0000-0000-0000CD5B0000}"/>
    <cellStyle name="20% - Accent1 3 2 9 2 3 2 2 2" xfId="23668" xr:uid="{00000000-0005-0000-0000-0000CE5B0000}"/>
    <cellStyle name="20% - Accent1 3 2 9 2 3 2 3" xfId="23669" xr:uid="{00000000-0005-0000-0000-0000CF5B0000}"/>
    <cellStyle name="20% - Accent1 3 2 9 2 3 3" xfId="23670" xr:uid="{00000000-0005-0000-0000-0000D05B0000}"/>
    <cellStyle name="20% - Accent1 3 2 9 2 3 3 2" xfId="23671" xr:uid="{00000000-0005-0000-0000-0000D15B0000}"/>
    <cellStyle name="20% - Accent1 3 2 9 2 3 4" xfId="23672" xr:uid="{00000000-0005-0000-0000-0000D25B0000}"/>
    <cellStyle name="20% - Accent1 3 2 9 2 4" xfId="23673" xr:uid="{00000000-0005-0000-0000-0000D35B0000}"/>
    <cellStyle name="20% - Accent1 3 2 9 2 4 2" xfId="23674" xr:uid="{00000000-0005-0000-0000-0000D45B0000}"/>
    <cellStyle name="20% - Accent1 3 2 9 2 4 2 2" xfId="23675" xr:uid="{00000000-0005-0000-0000-0000D55B0000}"/>
    <cellStyle name="20% - Accent1 3 2 9 2 4 2 2 2" xfId="23676" xr:uid="{00000000-0005-0000-0000-0000D65B0000}"/>
    <cellStyle name="20% - Accent1 3 2 9 2 4 2 3" xfId="23677" xr:uid="{00000000-0005-0000-0000-0000D75B0000}"/>
    <cellStyle name="20% - Accent1 3 2 9 2 4 3" xfId="23678" xr:uid="{00000000-0005-0000-0000-0000D85B0000}"/>
    <cellStyle name="20% - Accent1 3 2 9 2 4 3 2" xfId="23679" xr:uid="{00000000-0005-0000-0000-0000D95B0000}"/>
    <cellStyle name="20% - Accent1 3 2 9 2 4 4" xfId="23680" xr:uid="{00000000-0005-0000-0000-0000DA5B0000}"/>
    <cellStyle name="20% - Accent1 3 2 9 2 5" xfId="23681" xr:uid="{00000000-0005-0000-0000-0000DB5B0000}"/>
    <cellStyle name="20% - Accent1 3 2 9 2 5 2" xfId="23682" xr:uid="{00000000-0005-0000-0000-0000DC5B0000}"/>
    <cellStyle name="20% - Accent1 3 2 9 2 5 2 2" xfId="23683" xr:uid="{00000000-0005-0000-0000-0000DD5B0000}"/>
    <cellStyle name="20% - Accent1 3 2 9 2 5 3" xfId="23684" xr:uid="{00000000-0005-0000-0000-0000DE5B0000}"/>
    <cellStyle name="20% - Accent1 3 2 9 2 6" xfId="23685" xr:uid="{00000000-0005-0000-0000-0000DF5B0000}"/>
    <cellStyle name="20% - Accent1 3 2 9 2 6 2" xfId="23686" xr:uid="{00000000-0005-0000-0000-0000E05B0000}"/>
    <cellStyle name="20% - Accent1 3 2 9 2 6 2 2" xfId="23687" xr:uid="{00000000-0005-0000-0000-0000E15B0000}"/>
    <cellStyle name="20% - Accent1 3 2 9 2 6 3" xfId="23688" xr:uid="{00000000-0005-0000-0000-0000E25B0000}"/>
    <cellStyle name="20% - Accent1 3 2 9 2 7" xfId="23689" xr:uid="{00000000-0005-0000-0000-0000E35B0000}"/>
    <cellStyle name="20% - Accent1 3 2 9 2 7 2" xfId="23690" xr:uid="{00000000-0005-0000-0000-0000E45B0000}"/>
    <cellStyle name="20% - Accent1 3 2 9 2 8" xfId="23691" xr:uid="{00000000-0005-0000-0000-0000E55B0000}"/>
    <cellStyle name="20% - Accent1 3 2 9 2 8 2" xfId="23692" xr:uid="{00000000-0005-0000-0000-0000E65B0000}"/>
    <cellStyle name="20% - Accent1 3 2 9 2 9" xfId="23693" xr:uid="{00000000-0005-0000-0000-0000E75B0000}"/>
    <cellStyle name="20% - Accent1 3 2 9 3" xfId="23694" xr:uid="{00000000-0005-0000-0000-0000E85B0000}"/>
    <cellStyle name="20% - Accent1 3 2 9 3 2" xfId="23695" xr:uid="{00000000-0005-0000-0000-0000E95B0000}"/>
    <cellStyle name="20% - Accent1 3 2 9 3 2 2" xfId="23696" xr:uid="{00000000-0005-0000-0000-0000EA5B0000}"/>
    <cellStyle name="20% - Accent1 3 2 9 3 2 2 2" xfId="23697" xr:uid="{00000000-0005-0000-0000-0000EB5B0000}"/>
    <cellStyle name="20% - Accent1 3 2 9 3 2 2 2 2" xfId="23698" xr:uid="{00000000-0005-0000-0000-0000EC5B0000}"/>
    <cellStyle name="20% - Accent1 3 2 9 3 2 2 3" xfId="23699" xr:uid="{00000000-0005-0000-0000-0000ED5B0000}"/>
    <cellStyle name="20% - Accent1 3 2 9 3 2 3" xfId="23700" xr:uid="{00000000-0005-0000-0000-0000EE5B0000}"/>
    <cellStyle name="20% - Accent1 3 2 9 3 2 3 2" xfId="23701" xr:uid="{00000000-0005-0000-0000-0000EF5B0000}"/>
    <cellStyle name="20% - Accent1 3 2 9 3 2 4" xfId="23702" xr:uid="{00000000-0005-0000-0000-0000F05B0000}"/>
    <cellStyle name="20% - Accent1 3 2 9 3 3" xfId="23703" xr:uid="{00000000-0005-0000-0000-0000F15B0000}"/>
    <cellStyle name="20% - Accent1 3 2 9 3 3 2" xfId="23704" xr:uid="{00000000-0005-0000-0000-0000F25B0000}"/>
    <cellStyle name="20% - Accent1 3 2 9 3 3 2 2" xfId="23705" xr:uid="{00000000-0005-0000-0000-0000F35B0000}"/>
    <cellStyle name="20% - Accent1 3 2 9 3 3 2 2 2" xfId="23706" xr:uid="{00000000-0005-0000-0000-0000F45B0000}"/>
    <cellStyle name="20% - Accent1 3 2 9 3 3 2 3" xfId="23707" xr:uid="{00000000-0005-0000-0000-0000F55B0000}"/>
    <cellStyle name="20% - Accent1 3 2 9 3 3 3" xfId="23708" xr:uid="{00000000-0005-0000-0000-0000F65B0000}"/>
    <cellStyle name="20% - Accent1 3 2 9 3 3 3 2" xfId="23709" xr:uid="{00000000-0005-0000-0000-0000F75B0000}"/>
    <cellStyle name="20% - Accent1 3 2 9 3 3 4" xfId="23710" xr:uid="{00000000-0005-0000-0000-0000F85B0000}"/>
    <cellStyle name="20% - Accent1 3 2 9 3 4" xfId="23711" xr:uid="{00000000-0005-0000-0000-0000F95B0000}"/>
    <cellStyle name="20% - Accent1 3 2 9 3 4 2" xfId="23712" xr:uid="{00000000-0005-0000-0000-0000FA5B0000}"/>
    <cellStyle name="20% - Accent1 3 2 9 3 4 2 2" xfId="23713" xr:uid="{00000000-0005-0000-0000-0000FB5B0000}"/>
    <cellStyle name="20% - Accent1 3 2 9 3 4 2 2 2" xfId="23714" xr:uid="{00000000-0005-0000-0000-0000FC5B0000}"/>
    <cellStyle name="20% - Accent1 3 2 9 3 4 2 3" xfId="23715" xr:uid="{00000000-0005-0000-0000-0000FD5B0000}"/>
    <cellStyle name="20% - Accent1 3 2 9 3 4 3" xfId="23716" xr:uid="{00000000-0005-0000-0000-0000FE5B0000}"/>
    <cellStyle name="20% - Accent1 3 2 9 3 4 3 2" xfId="23717" xr:uid="{00000000-0005-0000-0000-0000FF5B0000}"/>
    <cellStyle name="20% - Accent1 3 2 9 3 4 4" xfId="23718" xr:uid="{00000000-0005-0000-0000-0000005C0000}"/>
    <cellStyle name="20% - Accent1 3 2 9 3 5" xfId="23719" xr:uid="{00000000-0005-0000-0000-0000015C0000}"/>
    <cellStyle name="20% - Accent1 3 2 9 3 5 2" xfId="23720" xr:uid="{00000000-0005-0000-0000-0000025C0000}"/>
    <cellStyle name="20% - Accent1 3 2 9 3 5 2 2" xfId="23721" xr:uid="{00000000-0005-0000-0000-0000035C0000}"/>
    <cellStyle name="20% - Accent1 3 2 9 3 5 3" xfId="23722" xr:uid="{00000000-0005-0000-0000-0000045C0000}"/>
    <cellStyle name="20% - Accent1 3 2 9 3 6" xfId="23723" xr:uid="{00000000-0005-0000-0000-0000055C0000}"/>
    <cellStyle name="20% - Accent1 3 2 9 3 6 2" xfId="23724" xr:uid="{00000000-0005-0000-0000-0000065C0000}"/>
    <cellStyle name="20% - Accent1 3 2 9 3 6 2 2" xfId="23725" xr:uid="{00000000-0005-0000-0000-0000075C0000}"/>
    <cellStyle name="20% - Accent1 3 2 9 3 6 3" xfId="23726" xr:uid="{00000000-0005-0000-0000-0000085C0000}"/>
    <cellStyle name="20% - Accent1 3 2 9 3 7" xfId="23727" xr:uid="{00000000-0005-0000-0000-0000095C0000}"/>
    <cellStyle name="20% - Accent1 3 2 9 3 7 2" xfId="23728" xr:uid="{00000000-0005-0000-0000-00000A5C0000}"/>
    <cellStyle name="20% - Accent1 3 2 9 3 8" xfId="23729" xr:uid="{00000000-0005-0000-0000-00000B5C0000}"/>
    <cellStyle name="20% - Accent1 3 2 9 3 8 2" xfId="23730" xr:uid="{00000000-0005-0000-0000-00000C5C0000}"/>
    <cellStyle name="20% - Accent1 3 2 9 3 9" xfId="23731" xr:uid="{00000000-0005-0000-0000-00000D5C0000}"/>
    <cellStyle name="20% - Accent1 3 2 9 4" xfId="23732" xr:uid="{00000000-0005-0000-0000-00000E5C0000}"/>
    <cellStyle name="20% - Accent1 3 2 9 4 2" xfId="23733" xr:uid="{00000000-0005-0000-0000-00000F5C0000}"/>
    <cellStyle name="20% - Accent1 3 2 9 4 2 2" xfId="23734" xr:uid="{00000000-0005-0000-0000-0000105C0000}"/>
    <cellStyle name="20% - Accent1 3 2 9 4 2 2 2" xfId="23735" xr:uid="{00000000-0005-0000-0000-0000115C0000}"/>
    <cellStyle name="20% - Accent1 3 2 9 4 2 3" xfId="23736" xr:uid="{00000000-0005-0000-0000-0000125C0000}"/>
    <cellStyle name="20% - Accent1 3 2 9 4 3" xfId="23737" xr:uid="{00000000-0005-0000-0000-0000135C0000}"/>
    <cellStyle name="20% - Accent1 3 2 9 4 3 2" xfId="23738" xr:uid="{00000000-0005-0000-0000-0000145C0000}"/>
    <cellStyle name="20% - Accent1 3 2 9 4 4" xfId="23739" xr:uid="{00000000-0005-0000-0000-0000155C0000}"/>
    <cellStyle name="20% - Accent1 3 2 9 5" xfId="23740" xr:uid="{00000000-0005-0000-0000-0000165C0000}"/>
    <cellStyle name="20% - Accent1 3 2 9 5 2" xfId="23741" xr:uid="{00000000-0005-0000-0000-0000175C0000}"/>
    <cellStyle name="20% - Accent1 3 2 9 5 2 2" xfId="23742" xr:uid="{00000000-0005-0000-0000-0000185C0000}"/>
    <cellStyle name="20% - Accent1 3 2 9 5 2 2 2" xfId="23743" xr:uid="{00000000-0005-0000-0000-0000195C0000}"/>
    <cellStyle name="20% - Accent1 3 2 9 5 2 3" xfId="23744" xr:uid="{00000000-0005-0000-0000-00001A5C0000}"/>
    <cellStyle name="20% - Accent1 3 2 9 5 3" xfId="23745" xr:uid="{00000000-0005-0000-0000-00001B5C0000}"/>
    <cellStyle name="20% - Accent1 3 2 9 5 3 2" xfId="23746" xr:uid="{00000000-0005-0000-0000-00001C5C0000}"/>
    <cellStyle name="20% - Accent1 3 2 9 5 4" xfId="23747" xr:uid="{00000000-0005-0000-0000-00001D5C0000}"/>
    <cellStyle name="20% - Accent1 3 2 9 6" xfId="23748" xr:uid="{00000000-0005-0000-0000-00001E5C0000}"/>
    <cellStyle name="20% - Accent1 3 2 9 6 2" xfId="23749" xr:uid="{00000000-0005-0000-0000-00001F5C0000}"/>
    <cellStyle name="20% - Accent1 3 2 9 6 2 2" xfId="23750" xr:uid="{00000000-0005-0000-0000-0000205C0000}"/>
    <cellStyle name="20% - Accent1 3 2 9 6 2 2 2" xfId="23751" xr:uid="{00000000-0005-0000-0000-0000215C0000}"/>
    <cellStyle name="20% - Accent1 3 2 9 6 2 3" xfId="23752" xr:uid="{00000000-0005-0000-0000-0000225C0000}"/>
    <cellStyle name="20% - Accent1 3 2 9 6 3" xfId="23753" xr:uid="{00000000-0005-0000-0000-0000235C0000}"/>
    <cellStyle name="20% - Accent1 3 2 9 6 3 2" xfId="23754" xr:uid="{00000000-0005-0000-0000-0000245C0000}"/>
    <cellStyle name="20% - Accent1 3 2 9 6 4" xfId="23755" xr:uid="{00000000-0005-0000-0000-0000255C0000}"/>
    <cellStyle name="20% - Accent1 3 2 9 7" xfId="23756" xr:uid="{00000000-0005-0000-0000-0000265C0000}"/>
    <cellStyle name="20% - Accent1 3 2 9 7 2" xfId="23757" xr:uid="{00000000-0005-0000-0000-0000275C0000}"/>
    <cellStyle name="20% - Accent1 3 2 9 7 2 2" xfId="23758" xr:uid="{00000000-0005-0000-0000-0000285C0000}"/>
    <cellStyle name="20% - Accent1 3 2 9 7 3" xfId="23759" xr:uid="{00000000-0005-0000-0000-0000295C0000}"/>
    <cellStyle name="20% - Accent1 3 2 9 8" xfId="23760" xr:uid="{00000000-0005-0000-0000-00002A5C0000}"/>
    <cellStyle name="20% - Accent1 3 2 9 8 2" xfId="23761" xr:uid="{00000000-0005-0000-0000-00002B5C0000}"/>
    <cellStyle name="20% - Accent1 3 2 9 8 2 2" xfId="23762" xr:uid="{00000000-0005-0000-0000-00002C5C0000}"/>
    <cellStyle name="20% - Accent1 3 2 9 8 3" xfId="23763" xr:uid="{00000000-0005-0000-0000-00002D5C0000}"/>
    <cellStyle name="20% - Accent1 3 2 9 9" xfId="23764" xr:uid="{00000000-0005-0000-0000-00002E5C0000}"/>
    <cellStyle name="20% - Accent1 3 2 9 9 2" xfId="23765" xr:uid="{00000000-0005-0000-0000-00002F5C0000}"/>
    <cellStyle name="20% - Accent1 3 20" xfId="23766" xr:uid="{00000000-0005-0000-0000-0000305C0000}"/>
    <cellStyle name="20% - Accent1 3 20 2" xfId="23767" xr:uid="{00000000-0005-0000-0000-0000315C0000}"/>
    <cellStyle name="20% - Accent1 3 21" xfId="23768" xr:uid="{00000000-0005-0000-0000-0000325C0000}"/>
    <cellStyle name="20% - Accent1 3 3" xfId="23769" xr:uid="{00000000-0005-0000-0000-0000335C0000}"/>
    <cellStyle name="20% - Accent1 3 3 10" xfId="23770" xr:uid="{00000000-0005-0000-0000-0000345C0000}"/>
    <cellStyle name="20% - Accent1 3 3 10 2" xfId="23771" xr:uid="{00000000-0005-0000-0000-0000355C0000}"/>
    <cellStyle name="20% - Accent1 3 3 10 2 2" xfId="23772" xr:uid="{00000000-0005-0000-0000-0000365C0000}"/>
    <cellStyle name="20% - Accent1 3 3 10 2 2 2" xfId="23773" xr:uid="{00000000-0005-0000-0000-0000375C0000}"/>
    <cellStyle name="20% - Accent1 3 3 10 2 3" xfId="23774" xr:uid="{00000000-0005-0000-0000-0000385C0000}"/>
    <cellStyle name="20% - Accent1 3 3 10 3" xfId="23775" xr:uid="{00000000-0005-0000-0000-0000395C0000}"/>
    <cellStyle name="20% - Accent1 3 3 10 3 2" xfId="23776" xr:uid="{00000000-0005-0000-0000-00003A5C0000}"/>
    <cellStyle name="20% - Accent1 3 3 10 4" xfId="23777" xr:uid="{00000000-0005-0000-0000-00003B5C0000}"/>
    <cellStyle name="20% - Accent1 3 3 11" xfId="23778" xr:uid="{00000000-0005-0000-0000-00003C5C0000}"/>
    <cellStyle name="20% - Accent1 3 3 11 2" xfId="23779" xr:uid="{00000000-0005-0000-0000-00003D5C0000}"/>
    <cellStyle name="20% - Accent1 3 3 11 2 2" xfId="23780" xr:uid="{00000000-0005-0000-0000-00003E5C0000}"/>
    <cellStyle name="20% - Accent1 3 3 11 2 2 2" xfId="23781" xr:uid="{00000000-0005-0000-0000-00003F5C0000}"/>
    <cellStyle name="20% - Accent1 3 3 11 2 3" xfId="23782" xr:uid="{00000000-0005-0000-0000-0000405C0000}"/>
    <cellStyle name="20% - Accent1 3 3 11 3" xfId="23783" xr:uid="{00000000-0005-0000-0000-0000415C0000}"/>
    <cellStyle name="20% - Accent1 3 3 11 3 2" xfId="23784" xr:uid="{00000000-0005-0000-0000-0000425C0000}"/>
    <cellStyle name="20% - Accent1 3 3 11 4" xfId="23785" xr:uid="{00000000-0005-0000-0000-0000435C0000}"/>
    <cellStyle name="20% - Accent1 3 3 12" xfId="23786" xr:uid="{00000000-0005-0000-0000-0000445C0000}"/>
    <cellStyle name="20% - Accent1 3 3 12 2" xfId="23787" xr:uid="{00000000-0005-0000-0000-0000455C0000}"/>
    <cellStyle name="20% - Accent1 3 3 12 2 2" xfId="23788" xr:uid="{00000000-0005-0000-0000-0000465C0000}"/>
    <cellStyle name="20% - Accent1 3 3 12 3" xfId="23789" xr:uid="{00000000-0005-0000-0000-0000475C0000}"/>
    <cellStyle name="20% - Accent1 3 3 13" xfId="23790" xr:uid="{00000000-0005-0000-0000-0000485C0000}"/>
    <cellStyle name="20% - Accent1 3 3 13 2" xfId="23791" xr:uid="{00000000-0005-0000-0000-0000495C0000}"/>
    <cellStyle name="20% - Accent1 3 3 13 2 2" xfId="23792" xr:uid="{00000000-0005-0000-0000-00004A5C0000}"/>
    <cellStyle name="20% - Accent1 3 3 13 3" xfId="23793" xr:uid="{00000000-0005-0000-0000-00004B5C0000}"/>
    <cellStyle name="20% - Accent1 3 3 14" xfId="23794" xr:uid="{00000000-0005-0000-0000-00004C5C0000}"/>
    <cellStyle name="20% - Accent1 3 3 14 2" xfId="23795" xr:uid="{00000000-0005-0000-0000-00004D5C0000}"/>
    <cellStyle name="20% - Accent1 3 3 15" xfId="23796" xr:uid="{00000000-0005-0000-0000-00004E5C0000}"/>
    <cellStyle name="20% - Accent1 3 3 15 2" xfId="23797" xr:uid="{00000000-0005-0000-0000-00004F5C0000}"/>
    <cellStyle name="20% - Accent1 3 3 16" xfId="23798" xr:uid="{00000000-0005-0000-0000-0000505C0000}"/>
    <cellStyle name="20% - Accent1 3 3 2" xfId="23799" xr:uid="{00000000-0005-0000-0000-0000515C0000}"/>
    <cellStyle name="20% - Accent1 3 3 2 10" xfId="23800" xr:uid="{00000000-0005-0000-0000-0000525C0000}"/>
    <cellStyle name="20% - Accent1 3 3 2 10 2" xfId="23801" xr:uid="{00000000-0005-0000-0000-0000535C0000}"/>
    <cellStyle name="20% - Accent1 3 3 2 10 2 2" xfId="23802" xr:uid="{00000000-0005-0000-0000-0000545C0000}"/>
    <cellStyle name="20% - Accent1 3 3 2 10 2 2 2" xfId="23803" xr:uid="{00000000-0005-0000-0000-0000555C0000}"/>
    <cellStyle name="20% - Accent1 3 3 2 10 2 3" xfId="23804" xr:uid="{00000000-0005-0000-0000-0000565C0000}"/>
    <cellStyle name="20% - Accent1 3 3 2 10 3" xfId="23805" xr:uid="{00000000-0005-0000-0000-0000575C0000}"/>
    <cellStyle name="20% - Accent1 3 3 2 10 3 2" xfId="23806" xr:uid="{00000000-0005-0000-0000-0000585C0000}"/>
    <cellStyle name="20% - Accent1 3 3 2 10 4" xfId="23807" xr:uid="{00000000-0005-0000-0000-0000595C0000}"/>
    <cellStyle name="20% - Accent1 3 3 2 11" xfId="23808" xr:uid="{00000000-0005-0000-0000-00005A5C0000}"/>
    <cellStyle name="20% - Accent1 3 3 2 11 2" xfId="23809" xr:uid="{00000000-0005-0000-0000-00005B5C0000}"/>
    <cellStyle name="20% - Accent1 3 3 2 11 2 2" xfId="23810" xr:uid="{00000000-0005-0000-0000-00005C5C0000}"/>
    <cellStyle name="20% - Accent1 3 3 2 11 3" xfId="23811" xr:uid="{00000000-0005-0000-0000-00005D5C0000}"/>
    <cellStyle name="20% - Accent1 3 3 2 12" xfId="23812" xr:uid="{00000000-0005-0000-0000-00005E5C0000}"/>
    <cellStyle name="20% - Accent1 3 3 2 12 2" xfId="23813" xr:uid="{00000000-0005-0000-0000-00005F5C0000}"/>
    <cellStyle name="20% - Accent1 3 3 2 12 2 2" xfId="23814" xr:uid="{00000000-0005-0000-0000-0000605C0000}"/>
    <cellStyle name="20% - Accent1 3 3 2 12 3" xfId="23815" xr:uid="{00000000-0005-0000-0000-0000615C0000}"/>
    <cellStyle name="20% - Accent1 3 3 2 13" xfId="23816" xr:uid="{00000000-0005-0000-0000-0000625C0000}"/>
    <cellStyle name="20% - Accent1 3 3 2 13 2" xfId="23817" xr:uid="{00000000-0005-0000-0000-0000635C0000}"/>
    <cellStyle name="20% - Accent1 3 3 2 14" xfId="23818" xr:uid="{00000000-0005-0000-0000-0000645C0000}"/>
    <cellStyle name="20% - Accent1 3 3 2 14 2" xfId="23819" xr:uid="{00000000-0005-0000-0000-0000655C0000}"/>
    <cellStyle name="20% - Accent1 3 3 2 15" xfId="23820" xr:uid="{00000000-0005-0000-0000-0000665C0000}"/>
    <cellStyle name="20% - Accent1 3 3 2 2" xfId="23821" xr:uid="{00000000-0005-0000-0000-0000675C0000}"/>
    <cellStyle name="20% - Accent1 3 3 2 2 10" xfId="23822" xr:uid="{00000000-0005-0000-0000-0000685C0000}"/>
    <cellStyle name="20% - Accent1 3 3 2 2 10 2" xfId="23823" xr:uid="{00000000-0005-0000-0000-0000695C0000}"/>
    <cellStyle name="20% - Accent1 3 3 2 2 10 2 2" xfId="23824" xr:uid="{00000000-0005-0000-0000-00006A5C0000}"/>
    <cellStyle name="20% - Accent1 3 3 2 2 10 3" xfId="23825" xr:uid="{00000000-0005-0000-0000-00006B5C0000}"/>
    <cellStyle name="20% - Accent1 3 3 2 2 11" xfId="23826" xr:uid="{00000000-0005-0000-0000-00006C5C0000}"/>
    <cellStyle name="20% - Accent1 3 3 2 2 11 2" xfId="23827" xr:uid="{00000000-0005-0000-0000-00006D5C0000}"/>
    <cellStyle name="20% - Accent1 3 3 2 2 11 2 2" xfId="23828" xr:uid="{00000000-0005-0000-0000-00006E5C0000}"/>
    <cellStyle name="20% - Accent1 3 3 2 2 11 3" xfId="23829" xr:uid="{00000000-0005-0000-0000-00006F5C0000}"/>
    <cellStyle name="20% - Accent1 3 3 2 2 12" xfId="23830" xr:uid="{00000000-0005-0000-0000-0000705C0000}"/>
    <cellStyle name="20% - Accent1 3 3 2 2 12 2" xfId="23831" xr:uid="{00000000-0005-0000-0000-0000715C0000}"/>
    <cellStyle name="20% - Accent1 3 3 2 2 13" xfId="23832" xr:uid="{00000000-0005-0000-0000-0000725C0000}"/>
    <cellStyle name="20% - Accent1 3 3 2 2 13 2" xfId="23833" xr:uid="{00000000-0005-0000-0000-0000735C0000}"/>
    <cellStyle name="20% - Accent1 3 3 2 2 14" xfId="23834" xr:uid="{00000000-0005-0000-0000-0000745C0000}"/>
    <cellStyle name="20% - Accent1 3 3 2 2 2" xfId="23835" xr:uid="{00000000-0005-0000-0000-0000755C0000}"/>
    <cellStyle name="20% - Accent1 3 3 2 2 2 10" xfId="23836" xr:uid="{00000000-0005-0000-0000-0000765C0000}"/>
    <cellStyle name="20% - Accent1 3 3 2 2 2 10 2" xfId="23837" xr:uid="{00000000-0005-0000-0000-0000775C0000}"/>
    <cellStyle name="20% - Accent1 3 3 2 2 2 11" xfId="23838" xr:uid="{00000000-0005-0000-0000-0000785C0000}"/>
    <cellStyle name="20% - Accent1 3 3 2 2 2 2" xfId="23839" xr:uid="{00000000-0005-0000-0000-0000795C0000}"/>
    <cellStyle name="20% - Accent1 3 3 2 2 2 2 2" xfId="23840" xr:uid="{00000000-0005-0000-0000-00007A5C0000}"/>
    <cellStyle name="20% - Accent1 3 3 2 2 2 2 2 2" xfId="23841" xr:uid="{00000000-0005-0000-0000-00007B5C0000}"/>
    <cellStyle name="20% - Accent1 3 3 2 2 2 2 2 2 2" xfId="23842" xr:uid="{00000000-0005-0000-0000-00007C5C0000}"/>
    <cellStyle name="20% - Accent1 3 3 2 2 2 2 2 2 2 2" xfId="23843" xr:uid="{00000000-0005-0000-0000-00007D5C0000}"/>
    <cellStyle name="20% - Accent1 3 3 2 2 2 2 2 2 3" xfId="23844" xr:uid="{00000000-0005-0000-0000-00007E5C0000}"/>
    <cellStyle name="20% - Accent1 3 3 2 2 2 2 2 3" xfId="23845" xr:uid="{00000000-0005-0000-0000-00007F5C0000}"/>
    <cellStyle name="20% - Accent1 3 3 2 2 2 2 2 3 2" xfId="23846" xr:uid="{00000000-0005-0000-0000-0000805C0000}"/>
    <cellStyle name="20% - Accent1 3 3 2 2 2 2 2 4" xfId="23847" xr:uid="{00000000-0005-0000-0000-0000815C0000}"/>
    <cellStyle name="20% - Accent1 3 3 2 2 2 2 3" xfId="23848" xr:uid="{00000000-0005-0000-0000-0000825C0000}"/>
    <cellStyle name="20% - Accent1 3 3 2 2 2 2 3 2" xfId="23849" xr:uid="{00000000-0005-0000-0000-0000835C0000}"/>
    <cellStyle name="20% - Accent1 3 3 2 2 2 2 3 2 2" xfId="23850" xr:uid="{00000000-0005-0000-0000-0000845C0000}"/>
    <cellStyle name="20% - Accent1 3 3 2 2 2 2 3 2 2 2" xfId="23851" xr:uid="{00000000-0005-0000-0000-0000855C0000}"/>
    <cellStyle name="20% - Accent1 3 3 2 2 2 2 3 2 3" xfId="23852" xr:uid="{00000000-0005-0000-0000-0000865C0000}"/>
    <cellStyle name="20% - Accent1 3 3 2 2 2 2 3 3" xfId="23853" xr:uid="{00000000-0005-0000-0000-0000875C0000}"/>
    <cellStyle name="20% - Accent1 3 3 2 2 2 2 3 3 2" xfId="23854" xr:uid="{00000000-0005-0000-0000-0000885C0000}"/>
    <cellStyle name="20% - Accent1 3 3 2 2 2 2 3 4" xfId="23855" xr:uid="{00000000-0005-0000-0000-0000895C0000}"/>
    <cellStyle name="20% - Accent1 3 3 2 2 2 2 4" xfId="23856" xr:uid="{00000000-0005-0000-0000-00008A5C0000}"/>
    <cellStyle name="20% - Accent1 3 3 2 2 2 2 4 2" xfId="23857" xr:uid="{00000000-0005-0000-0000-00008B5C0000}"/>
    <cellStyle name="20% - Accent1 3 3 2 2 2 2 4 2 2" xfId="23858" xr:uid="{00000000-0005-0000-0000-00008C5C0000}"/>
    <cellStyle name="20% - Accent1 3 3 2 2 2 2 4 2 2 2" xfId="23859" xr:uid="{00000000-0005-0000-0000-00008D5C0000}"/>
    <cellStyle name="20% - Accent1 3 3 2 2 2 2 4 2 3" xfId="23860" xr:uid="{00000000-0005-0000-0000-00008E5C0000}"/>
    <cellStyle name="20% - Accent1 3 3 2 2 2 2 4 3" xfId="23861" xr:uid="{00000000-0005-0000-0000-00008F5C0000}"/>
    <cellStyle name="20% - Accent1 3 3 2 2 2 2 4 3 2" xfId="23862" xr:uid="{00000000-0005-0000-0000-0000905C0000}"/>
    <cellStyle name="20% - Accent1 3 3 2 2 2 2 4 4" xfId="23863" xr:uid="{00000000-0005-0000-0000-0000915C0000}"/>
    <cellStyle name="20% - Accent1 3 3 2 2 2 2 5" xfId="23864" xr:uid="{00000000-0005-0000-0000-0000925C0000}"/>
    <cellStyle name="20% - Accent1 3 3 2 2 2 2 5 2" xfId="23865" xr:uid="{00000000-0005-0000-0000-0000935C0000}"/>
    <cellStyle name="20% - Accent1 3 3 2 2 2 2 5 2 2" xfId="23866" xr:uid="{00000000-0005-0000-0000-0000945C0000}"/>
    <cellStyle name="20% - Accent1 3 3 2 2 2 2 5 3" xfId="23867" xr:uid="{00000000-0005-0000-0000-0000955C0000}"/>
    <cellStyle name="20% - Accent1 3 3 2 2 2 2 6" xfId="23868" xr:uid="{00000000-0005-0000-0000-0000965C0000}"/>
    <cellStyle name="20% - Accent1 3 3 2 2 2 2 6 2" xfId="23869" xr:uid="{00000000-0005-0000-0000-0000975C0000}"/>
    <cellStyle name="20% - Accent1 3 3 2 2 2 2 6 2 2" xfId="23870" xr:uid="{00000000-0005-0000-0000-0000985C0000}"/>
    <cellStyle name="20% - Accent1 3 3 2 2 2 2 6 3" xfId="23871" xr:uid="{00000000-0005-0000-0000-0000995C0000}"/>
    <cellStyle name="20% - Accent1 3 3 2 2 2 2 7" xfId="23872" xr:uid="{00000000-0005-0000-0000-00009A5C0000}"/>
    <cellStyle name="20% - Accent1 3 3 2 2 2 2 7 2" xfId="23873" xr:uid="{00000000-0005-0000-0000-00009B5C0000}"/>
    <cellStyle name="20% - Accent1 3 3 2 2 2 2 8" xfId="23874" xr:uid="{00000000-0005-0000-0000-00009C5C0000}"/>
    <cellStyle name="20% - Accent1 3 3 2 2 2 2 8 2" xfId="23875" xr:uid="{00000000-0005-0000-0000-00009D5C0000}"/>
    <cellStyle name="20% - Accent1 3 3 2 2 2 2 9" xfId="23876" xr:uid="{00000000-0005-0000-0000-00009E5C0000}"/>
    <cellStyle name="20% - Accent1 3 3 2 2 2 3" xfId="23877" xr:uid="{00000000-0005-0000-0000-00009F5C0000}"/>
    <cellStyle name="20% - Accent1 3 3 2 2 2 3 2" xfId="23878" xr:uid="{00000000-0005-0000-0000-0000A05C0000}"/>
    <cellStyle name="20% - Accent1 3 3 2 2 2 3 2 2" xfId="23879" xr:uid="{00000000-0005-0000-0000-0000A15C0000}"/>
    <cellStyle name="20% - Accent1 3 3 2 2 2 3 2 2 2" xfId="23880" xr:uid="{00000000-0005-0000-0000-0000A25C0000}"/>
    <cellStyle name="20% - Accent1 3 3 2 2 2 3 2 2 2 2" xfId="23881" xr:uid="{00000000-0005-0000-0000-0000A35C0000}"/>
    <cellStyle name="20% - Accent1 3 3 2 2 2 3 2 2 3" xfId="23882" xr:uid="{00000000-0005-0000-0000-0000A45C0000}"/>
    <cellStyle name="20% - Accent1 3 3 2 2 2 3 2 3" xfId="23883" xr:uid="{00000000-0005-0000-0000-0000A55C0000}"/>
    <cellStyle name="20% - Accent1 3 3 2 2 2 3 2 3 2" xfId="23884" xr:uid="{00000000-0005-0000-0000-0000A65C0000}"/>
    <cellStyle name="20% - Accent1 3 3 2 2 2 3 2 4" xfId="23885" xr:uid="{00000000-0005-0000-0000-0000A75C0000}"/>
    <cellStyle name="20% - Accent1 3 3 2 2 2 3 3" xfId="23886" xr:uid="{00000000-0005-0000-0000-0000A85C0000}"/>
    <cellStyle name="20% - Accent1 3 3 2 2 2 3 3 2" xfId="23887" xr:uid="{00000000-0005-0000-0000-0000A95C0000}"/>
    <cellStyle name="20% - Accent1 3 3 2 2 2 3 3 2 2" xfId="23888" xr:uid="{00000000-0005-0000-0000-0000AA5C0000}"/>
    <cellStyle name="20% - Accent1 3 3 2 2 2 3 3 2 2 2" xfId="23889" xr:uid="{00000000-0005-0000-0000-0000AB5C0000}"/>
    <cellStyle name="20% - Accent1 3 3 2 2 2 3 3 2 3" xfId="23890" xr:uid="{00000000-0005-0000-0000-0000AC5C0000}"/>
    <cellStyle name="20% - Accent1 3 3 2 2 2 3 3 3" xfId="23891" xr:uid="{00000000-0005-0000-0000-0000AD5C0000}"/>
    <cellStyle name="20% - Accent1 3 3 2 2 2 3 3 3 2" xfId="23892" xr:uid="{00000000-0005-0000-0000-0000AE5C0000}"/>
    <cellStyle name="20% - Accent1 3 3 2 2 2 3 3 4" xfId="23893" xr:uid="{00000000-0005-0000-0000-0000AF5C0000}"/>
    <cellStyle name="20% - Accent1 3 3 2 2 2 3 4" xfId="23894" xr:uid="{00000000-0005-0000-0000-0000B05C0000}"/>
    <cellStyle name="20% - Accent1 3 3 2 2 2 3 4 2" xfId="23895" xr:uid="{00000000-0005-0000-0000-0000B15C0000}"/>
    <cellStyle name="20% - Accent1 3 3 2 2 2 3 4 2 2" xfId="23896" xr:uid="{00000000-0005-0000-0000-0000B25C0000}"/>
    <cellStyle name="20% - Accent1 3 3 2 2 2 3 4 2 2 2" xfId="23897" xr:uid="{00000000-0005-0000-0000-0000B35C0000}"/>
    <cellStyle name="20% - Accent1 3 3 2 2 2 3 4 2 3" xfId="23898" xr:uid="{00000000-0005-0000-0000-0000B45C0000}"/>
    <cellStyle name="20% - Accent1 3 3 2 2 2 3 4 3" xfId="23899" xr:uid="{00000000-0005-0000-0000-0000B55C0000}"/>
    <cellStyle name="20% - Accent1 3 3 2 2 2 3 4 3 2" xfId="23900" xr:uid="{00000000-0005-0000-0000-0000B65C0000}"/>
    <cellStyle name="20% - Accent1 3 3 2 2 2 3 4 4" xfId="23901" xr:uid="{00000000-0005-0000-0000-0000B75C0000}"/>
    <cellStyle name="20% - Accent1 3 3 2 2 2 3 5" xfId="23902" xr:uid="{00000000-0005-0000-0000-0000B85C0000}"/>
    <cellStyle name="20% - Accent1 3 3 2 2 2 3 5 2" xfId="23903" xr:uid="{00000000-0005-0000-0000-0000B95C0000}"/>
    <cellStyle name="20% - Accent1 3 3 2 2 2 3 5 2 2" xfId="23904" xr:uid="{00000000-0005-0000-0000-0000BA5C0000}"/>
    <cellStyle name="20% - Accent1 3 3 2 2 2 3 5 3" xfId="23905" xr:uid="{00000000-0005-0000-0000-0000BB5C0000}"/>
    <cellStyle name="20% - Accent1 3 3 2 2 2 3 6" xfId="23906" xr:uid="{00000000-0005-0000-0000-0000BC5C0000}"/>
    <cellStyle name="20% - Accent1 3 3 2 2 2 3 6 2" xfId="23907" xr:uid="{00000000-0005-0000-0000-0000BD5C0000}"/>
    <cellStyle name="20% - Accent1 3 3 2 2 2 3 6 2 2" xfId="23908" xr:uid="{00000000-0005-0000-0000-0000BE5C0000}"/>
    <cellStyle name="20% - Accent1 3 3 2 2 2 3 6 3" xfId="23909" xr:uid="{00000000-0005-0000-0000-0000BF5C0000}"/>
    <cellStyle name="20% - Accent1 3 3 2 2 2 3 7" xfId="23910" xr:uid="{00000000-0005-0000-0000-0000C05C0000}"/>
    <cellStyle name="20% - Accent1 3 3 2 2 2 3 7 2" xfId="23911" xr:uid="{00000000-0005-0000-0000-0000C15C0000}"/>
    <cellStyle name="20% - Accent1 3 3 2 2 2 3 8" xfId="23912" xr:uid="{00000000-0005-0000-0000-0000C25C0000}"/>
    <cellStyle name="20% - Accent1 3 3 2 2 2 3 8 2" xfId="23913" xr:uid="{00000000-0005-0000-0000-0000C35C0000}"/>
    <cellStyle name="20% - Accent1 3 3 2 2 2 3 9" xfId="23914" xr:uid="{00000000-0005-0000-0000-0000C45C0000}"/>
    <cellStyle name="20% - Accent1 3 3 2 2 2 4" xfId="23915" xr:uid="{00000000-0005-0000-0000-0000C55C0000}"/>
    <cellStyle name="20% - Accent1 3 3 2 2 2 4 2" xfId="23916" xr:uid="{00000000-0005-0000-0000-0000C65C0000}"/>
    <cellStyle name="20% - Accent1 3 3 2 2 2 4 2 2" xfId="23917" xr:uid="{00000000-0005-0000-0000-0000C75C0000}"/>
    <cellStyle name="20% - Accent1 3 3 2 2 2 4 2 2 2" xfId="23918" xr:uid="{00000000-0005-0000-0000-0000C85C0000}"/>
    <cellStyle name="20% - Accent1 3 3 2 2 2 4 2 3" xfId="23919" xr:uid="{00000000-0005-0000-0000-0000C95C0000}"/>
    <cellStyle name="20% - Accent1 3 3 2 2 2 4 3" xfId="23920" xr:uid="{00000000-0005-0000-0000-0000CA5C0000}"/>
    <cellStyle name="20% - Accent1 3 3 2 2 2 4 3 2" xfId="23921" xr:uid="{00000000-0005-0000-0000-0000CB5C0000}"/>
    <cellStyle name="20% - Accent1 3 3 2 2 2 4 4" xfId="23922" xr:uid="{00000000-0005-0000-0000-0000CC5C0000}"/>
    <cellStyle name="20% - Accent1 3 3 2 2 2 5" xfId="23923" xr:uid="{00000000-0005-0000-0000-0000CD5C0000}"/>
    <cellStyle name="20% - Accent1 3 3 2 2 2 5 2" xfId="23924" xr:uid="{00000000-0005-0000-0000-0000CE5C0000}"/>
    <cellStyle name="20% - Accent1 3 3 2 2 2 5 2 2" xfId="23925" xr:uid="{00000000-0005-0000-0000-0000CF5C0000}"/>
    <cellStyle name="20% - Accent1 3 3 2 2 2 5 2 2 2" xfId="23926" xr:uid="{00000000-0005-0000-0000-0000D05C0000}"/>
    <cellStyle name="20% - Accent1 3 3 2 2 2 5 2 3" xfId="23927" xr:uid="{00000000-0005-0000-0000-0000D15C0000}"/>
    <cellStyle name="20% - Accent1 3 3 2 2 2 5 3" xfId="23928" xr:uid="{00000000-0005-0000-0000-0000D25C0000}"/>
    <cellStyle name="20% - Accent1 3 3 2 2 2 5 3 2" xfId="23929" xr:uid="{00000000-0005-0000-0000-0000D35C0000}"/>
    <cellStyle name="20% - Accent1 3 3 2 2 2 5 4" xfId="23930" xr:uid="{00000000-0005-0000-0000-0000D45C0000}"/>
    <cellStyle name="20% - Accent1 3 3 2 2 2 6" xfId="23931" xr:uid="{00000000-0005-0000-0000-0000D55C0000}"/>
    <cellStyle name="20% - Accent1 3 3 2 2 2 6 2" xfId="23932" xr:uid="{00000000-0005-0000-0000-0000D65C0000}"/>
    <cellStyle name="20% - Accent1 3 3 2 2 2 6 2 2" xfId="23933" xr:uid="{00000000-0005-0000-0000-0000D75C0000}"/>
    <cellStyle name="20% - Accent1 3 3 2 2 2 6 2 2 2" xfId="23934" xr:uid="{00000000-0005-0000-0000-0000D85C0000}"/>
    <cellStyle name="20% - Accent1 3 3 2 2 2 6 2 3" xfId="23935" xr:uid="{00000000-0005-0000-0000-0000D95C0000}"/>
    <cellStyle name="20% - Accent1 3 3 2 2 2 6 3" xfId="23936" xr:uid="{00000000-0005-0000-0000-0000DA5C0000}"/>
    <cellStyle name="20% - Accent1 3 3 2 2 2 6 3 2" xfId="23937" xr:uid="{00000000-0005-0000-0000-0000DB5C0000}"/>
    <cellStyle name="20% - Accent1 3 3 2 2 2 6 4" xfId="23938" xr:uid="{00000000-0005-0000-0000-0000DC5C0000}"/>
    <cellStyle name="20% - Accent1 3 3 2 2 2 7" xfId="23939" xr:uid="{00000000-0005-0000-0000-0000DD5C0000}"/>
    <cellStyle name="20% - Accent1 3 3 2 2 2 7 2" xfId="23940" xr:uid="{00000000-0005-0000-0000-0000DE5C0000}"/>
    <cellStyle name="20% - Accent1 3 3 2 2 2 7 2 2" xfId="23941" xr:uid="{00000000-0005-0000-0000-0000DF5C0000}"/>
    <cellStyle name="20% - Accent1 3 3 2 2 2 7 3" xfId="23942" xr:uid="{00000000-0005-0000-0000-0000E05C0000}"/>
    <cellStyle name="20% - Accent1 3 3 2 2 2 8" xfId="23943" xr:uid="{00000000-0005-0000-0000-0000E15C0000}"/>
    <cellStyle name="20% - Accent1 3 3 2 2 2 8 2" xfId="23944" xr:uid="{00000000-0005-0000-0000-0000E25C0000}"/>
    <cellStyle name="20% - Accent1 3 3 2 2 2 8 2 2" xfId="23945" xr:uid="{00000000-0005-0000-0000-0000E35C0000}"/>
    <cellStyle name="20% - Accent1 3 3 2 2 2 8 3" xfId="23946" xr:uid="{00000000-0005-0000-0000-0000E45C0000}"/>
    <cellStyle name="20% - Accent1 3 3 2 2 2 9" xfId="23947" xr:uid="{00000000-0005-0000-0000-0000E55C0000}"/>
    <cellStyle name="20% - Accent1 3 3 2 2 2 9 2" xfId="23948" xr:uid="{00000000-0005-0000-0000-0000E65C0000}"/>
    <cellStyle name="20% - Accent1 3 3 2 2 3" xfId="23949" xr:uid="{00000000-0005-0000-0000-0000E75C0000}"/>
    <cellStyle name="20% - Accent1 3 3 2 2 3 10" xfId="23950" xr:uid="{00000000-0005-0000-0000-0000E85C0000}"/>
    <cellStyle name="20% - Accent1 3 3 2 2 3 10 2" xfId="23951" xr:uid="{00000000-0005-0000-0000-0000E95C0000}"/>
    <cellStyle name="20% - Accent1 3 3 2 2 3 11" xfId="23952" xr:uid="{00000000-0005-0000-0000-0000EA5C0000}"/>
    <cellStyle name="20% - Accent1 3 3 2 2 3 2" xfId="23953" xr:uid="{00000000-0005-0000-0000-0000EB5C0000}"/>
    <cellStyle name="20% - Accent1 3 3 2 2 3 2 2" xfId="23954" xr:uid="{00000000-0005-0000-0000-0000EC5C0000}"/>
    <cellStyle name="20% - Accent1 3 3 2 2 3 2 2 2" xfId="23955" xr:uid="{00000000-0005-0000-0000-0000ED5C0000}"/>
    <cellStyle name="20% - Accent1 3 3 2 2 3 2 2 2 2" xfId="23956" xr:uid="{00000000-0005-0000-0000-0000EE5C0000}"/>
    <cellStyle name="20% - Accent1 3 3 2 2 3 2 2 2 2 2" xfId="23957" xr:uid="{00000000-0005-0000-0000-0000EF5C0000}"/>
    <cellStyle name="20% - Accent1 3 3 2 2 3 2 2 2 3" xfId="23958" xr:uid="{00000000-0005-0000-0000-0000F05C0000}"/>
    <cellStyle name="20% - Accent1 3 3 2 2 3 2 2 3" xfId="23959" xr:uid="{00000000-0005-0000-0000-0000F15C0000}"/>
    <cellStyle name="20% - Accent1 3 3 2 2 3 2 2 3 2" xfId="23960" xr:uid="{00000000-0005-0000-0000-0000F25C0000}"/>
    <cellStyle name="20% - Accent1 3 3 2 2 3 2 2 4" xfId="23961" xr:uid="{00000000-0005-0000-0000-0000F35C0000}"/>
    <cellStyle name="20% - Accent1 3 3 2 2 3 2 3" xfId="23962" xr:uid="{00000000-0005-0000-0000-0000F45C0000}"/>
    <cellStyle name="20% - Accent1 3 3 2 2 3 2 3 2" xfId="23963" xr:uid="{00000000-0005-0000-0000-0000F55C0000}"/>
    <cellStyle name="20% - Accent1 3 3 2 2 3 2 3 2 2" xfId="23964" xr:uid="{00000000-0005-0000-0000-0000F65C0000}"/>
    <cellStyle name="20% - Accent1 3 3 2 2 3 2 3 2 2 2" xfId="23965" xr:uid="{00000000-0005-0000-0000-0000F75C0000}"/>
    <cellStyle name="20% - Accent1 3 3 2 2 3 2 3 2 3" xfId="23966" xr:uid="{00000000-0005-0000-0000-0000F85C0000}"/>
    <cellStyle name="20% - Accent1 3 3 2 2 3 2 3 3" xfId="23967" xr:uid="{00000000-0005-0000-0000-0000F95C0000}"/>
    <cellStyle name="20% - Accent1 3 3 2 2 3 2 3 3 2" xfId="23968" xr:uid="{00000000-0005-0000-0000-0000FA5C0000}"/>
    <cellStyle name="20% - Accent1 3 3 2 2 3 2 3 4" xfId="23969" xr:uid="{00000000-0005-0000-0000-0000FB5C0000}"/>
    <cellStyle name="20% - Accent1 3 3 2 2 3 2 4" xfId="23970" xr:uid="{00000000-0005-0000-0000-0000FC5C0000}"/>
    <cellStyle name="20% - Accent1 3 3 2 2 3 2 4 2" xfId="23971" xr:uid="{00000000-0005-0000-0000-0000FD5C0000}"/>
    <cellStyle name="20% - Accent1 3 3 2 2 3 2 4 2 2" xfId="23972" xr:uid="{00000000-0005-0000-0000-0000FE5C0000}"/>
    <cellStyle name="20% - Accent1 3 3 2 2 3 2 4 2 2 2" xfId="23973" xr:uid="{00000000-0005-0000-0000-0000FF5C0000}"/>
    <cellStyle name="20% - Accent1 3 3 2 2 3 2 4 2 3" xfId="23974" xr:uid="{00000000-0005-0000-0000-0000005D0000}"/>
    <cellStyle name="20% - Accent1 3 3 2 2 3 2 4 3" xfId="23975" xr:uid="{00000000-0005-0000-0000-0000015D0000}"/>
    <cellStyle name="20% - Accent1 3 3 2 2 3 2 4 3 2" xfId="23976" xr:uid="{00000000-0005-0000-0000-0000025D0000}"/>
    <cellStyle name="20% - Accent1 3 3 2 2 3 2 4 4" xfId="23977" xr:uid="{00000000-0005-0000-0000-0000035D0000}"/>
    <cellStyle name="20% - Accent1 3 3 2 2 3 2 5" xfId="23978" xr:uid="{00000000-0005-0000-0000-0000045D0000}"/>
    <cellStyle name="20% - Accent1 3 3 2 2 3 2 5 2" xfId="23979" xr:uid="{00000000-0005-0000-0000-0000055D0000}"/>
    <cellStyle name="20% - Accent1 3 3 2 2 3 2 5 2 2" xfId="23980" xr:uid="{00000000-0005-0000-0000-0000065D0000}"/>
    <cellStyle name="20% - Accent1 3 3 2 2 3 2 5 3" xfId="23981" xr:uid="{00000000-0005-0000-0000-0000075D0000}"/>
    <cellStyle name="20% - Accent1 3 3 2 2 3 2 6" xfId="23982" xr:uid="{00000000-0005-0000-0000-0000085D0000}"/>
    <cellStyle name="20% - Accent1 3 3 2 2 3 2 6 2" xfId="23983" xr:uid="{00000000-0005-0000-0000-0000095D0000}"/>
    <cellStyle name="20% - Accent1 3 3 2 2 3 2 6 2 2" xfId="23984" xr:uid="{00000000-0005-0000-0000-00000A5D0000}"/>
    <cellStyle name="20% - Accent1 3 3 2 2 3 2 6 3" xfId="23985" xr:uid="{00000000-0005-0000-0000-00000B5D0000}"/>
    <cellStyle name="20% - Accent1 3 3 2 2 3 2 7" xfId="23986" xr:uid="{00000000-0005-0000-0000-00000C5D0000}"/>
    <cellStyle name="20% - Accent1 3 3 2 2 3 2 7 2" xfId="23987" xr:uid="{00000000-0005-0000-0000-00000D5D0000}"/>
    <cellStyle name="20% - Accent1 3 3 2 2 3 2 8" xfId="23988" xr:uid="{00000000-0005-0000-0000-00000E5D0000}"/>
    <cellStyle name="20% - Accent1 3 3 2 2 3 2 8 2" xfId="23989" xr:uid="{00000000-0005-0000-0000-00000F5D0000}"/>
    <cellStyle name="20% - Accent1 3 3 2 2 3 2 9" xfId="23990" xr:uid="{00000000-0005-0000-0000-0000105D0000}"/>
    <cellStyle name="20% - Accent1 3 3 2 2 3 3" xfId="23991" xr:uid="{00000000-0005-0000-0000-0000115D0000}"/>
    <cellStyle name="20% - Accent1 3 3 2 2 3 3 2" xfId="23992" xr:uid="{00000000-0005-0000-0000-0000125D0000}"/>
    <cellStyle name="20% - Accent1 3 3 2 2 3 3 2 2" xfId="23993" xr:uid="{00000000-0005-0000-0000-0000135D0000}"/>
    <cellStyle name="20% - Accent1 3 3 2 2 3 3 2 2 2" xfId="23994" xr:uid="{00000000-0005-0000-0000-0000145D0000}"/>
    <cellStyle name="20% - Accent1 3 3 2 2 3 3 2 2 2 2" xfId="23995" xr:uid="{00000000-0005-0000-0000-0000155D0000}"/>
    <cellStyle name="20% - Accent1 3 3 2 2 3 3 2 2 3" xfId="23996" xr:uid="{00000000-0005-0000-0000-0000165D0000}"/>
    <cellStyle name="20% - Accent1 3 3 2 2 3 3 2 3" xfId="23997" xr:uid="{00000000-0005-0000-0000-0000175D0000}"/>
    <cellStyle name="20% - Accent1 3 3 2 2 3 3 2 3 2" xfId="23998" xr:uid="{00000000-0005-0000-0000-0000185D0000}"/>
    <cellStyle name="20% - Accent1 3 3 2 2 3 3 2 4" xfId="23999" xr:uid="{00000000-0005-0000-0000-0000195D0000}"/>
    <cellStyle name="20% - Accent1 3 3 2 2 3 3 3" xfId="24000" xr:uid="{00000000-0005-0000-0000-00001A5D0000}"/>
    <cellStyle name="20% - Accent1 3 3 2 2 3 3 3 2" xfId="24001" xr:uid="{00000000-0005-0000-0000-00001B5D0000}"/>
    <cellStyle name="20% - Accent1 3 3 2 2 3 3 3 2 2" xfId="24002" xr:uid="{00000000-0005-0000-0000-00001C5D0000}"/>
    <cellStyle name="20% - Accent1 3 3 2 2 3 3 3 2 2 2" xfId="24003" xr:uid="{00000000-0005-0000-0000-00001D5D0000}"/>
    <cellStyle name="20% - Accent1 3 3 2 2 3 3 3 2 3" xfId="24004" xr:uid="{00000000-0005-0000-0000-00001E5D0000}"/>
    <cellStyle name="20% - Accent1 3 3 2 2 3 3 3 3" xfId="24005" xr:uid="{00000000-0005-0000-0000-00001F5D0000}"/>
    <cellStyle name="20% - Accent1 3 3 2 2 3 3 3 3 2" xfId="24006" xr:uid="{00000000-0005-0000-0000-0000205D0000}"/>
    <cellStyle name="20% - Accent1 3 3 2 2 3 3 3 4" xfId="24007" xr:uid="{00000000-0005-0000-0000-0000215D0000}"/>
    <cellStyle name="20% - Accent1 3 3 2 2 3 3 4" xfId="24008" xr:uid="{00000000-0005-0000-0000-0000225D0000}"/>
    <cellStyle name="20% - Accent1 3 3 2 2 3 3 4 2" xfId="24009" xr:uid="{00000000-0005-0000-0000-0000235D0000}"/>
    <cellStyle name="20% - Accent1 3 3 2 2 3 3 4 2 2" xfId="24010" xr:uid="{00000000-0005-0000-0000-0000245D0000}"/>
    <cellStyle name="20% - Accent1 3 3 2 2 3 3 4 2 2 2" xfId="24011" xr:uid="{00000000-0005-0000-0000-0000255D0000}"/>
    <cellStyle name="20% - Accent1 3 3 2 2 3 3 4 2 3" xfId="24012" xr:uid="{00000000-0005-0000-0000-0000265D0000}"/>
    <cellStyle name="20% - Accent1 3 3 2 2 3 3 4 3" xfId="24013" xr:uid="{00000000-0005-0000-0000-0000275D0000}"/>
    <cellStyle name="20% - Accent1 3 3 2 2 3 3 4 3 2" xfId="24014" xr:uid="{00000000-0005-0000-0000-0000285D0000}"/>
    <cellStyle name="20% - Accent1 3 3 2 2 3 3 4 4" xfId="24015" xr:uid="{00000000-0005-0000-0000-0000295D0000}"/>
    <cellStyle name="20% - Accent1 3 3 2 2 3 3 5" xfId="24016" xr:uid="{00000000-0005-0000-0000-00002A5D0000}"/>
    <cellStyle name="20% - Accent1 3 3 2 2 3 3 5 2" xfId="24017" xr:uid="{00000000-0005-0000-0000-00002B5D0000}"/>
    <cellStyle name="20% - Accent1 3 3 2 2 3 3 5 2 2" xfId="24018" xr:uid="{00000000-0005-0000-0000-00002C5D0000}"/>
    <cellStyle name="20% - Accent1 3 3 2 2 3 3 5 3" xfId="24019" xr:uid="{00000000-0005-0000-0000-00002D5D0000}"/>
    <cellStyle name="20% - Accent1 3 3 2 2 3 3 6" xfId="24020" xr:uid="{00000000-0005-0000-0000-00002E5D0000}"/>
    <cellStyle name="20% - Accent1 3 3 2 2 3 3 6 2" xfId="24021" xr:uid="{00000000-0005-0000-0000-00002F5D0000}"/>
    <cellStyle name="20% - Accent1 3 3 2 2 3 3 6 2 2" xfId="24022" xr:uid="{00000000-0005-0000-0000-0000305D0000}"/>
    <cellStyle name="20% - Accent1 3 3 2 2 3 3 6 3" xfId="24023" xr:uid="{00000000-0005-0000-0000-0000315D0000}"/>
    <cellStyle name="20% - Accent1 3 3 2 2 3 3 7" xfId="24024" xr:uid="{00000000-0005-0000-0000-0000325D0000}"/>
    <cellStyle name="20% - Accent1 3 3 2 2 3 3 7 2" xfId="24025" xr:uid="{00000000-0005-0000-0000-0000335D0000}"/>
    <cellStyle name="20% - Accent1 3 3 2 2 3 3 8" xfId="24026" xr:uid="{00000000-0005-0000-0000-0000345D0000}"/>
    <cellStyle name="20% - Accent1 3 3 2 2 3 3 8 2" xfId="24027" xr:uid="{00000000-0005-0000-0000-0000355D0000}"/>
    <cellStyle name="20% - Accent1 3 3 2 2 3 3 9" xfId="24028" xr:uid="{00000000-0005-0000-0000-0000365D0000}"/>
    <cellStyle name="20% - Accent1 3 3 2 2 3 4" xfId="24029" xr:uid="{00000000-0005-0000-0000-0000375D0000}"/>
    <cellStyle name="20% - Accent1 3 3 2 2 3 4 2" xfId="24030" xr:uid="{00000000-0005-0000-0000-0000385D0000}"/>
    <cellStyle name="20% - Accent1 3 3 2 2 3 4 2 2" xfId="24031" xr:uid="{00000000-0005-0000-0000-0000395D0000}"/>
    <cellStyle name="20% - Accent1 3 3 2 2 3 4 2 2 2" xfId="24032" xr:uid="{00000000-0005-0000-0000-00003A5D0000}"/>
    <cellStyle name="20% - Accent1 3 3 2 2 3 4 2 3" xfId="24033" xr:uid="{00000000-0005-0000-0000-00003B5D0000}"/>
    <cellStyle name="20% - Accent1 3 3 2 2 3 4 3" xfId="24034" xr:uid="{00000000-0005-0000-0000-00003C5D0000}"/>
    <cellStyle name="20% - Accent1 3 3 2 2 3 4 3 2" xfId="24035" xr:uid="{00000000-0005-0000-0000-00003D5D0000}"/>
    <cellStyle name="20% - Accent1 3 3 2 2 3 4 4" xfId="24036" xr:uid="{00000000-0005-0000-0000-00003E5D0000}"/>
    <cellStyle name="20% - Accent1 3 3 2 2 3 5" xfId="24037" xr:uid="{00000000-0005-0000-0000-00003F5D0000}"/>
    <cellStyle name="20% - Accent1 3 3 2 2 3 5 2" xfId="24038" xr:uid="{00000000-0005-0000-0000-0000405D0000}"/>
    <cellStyle name="20% - Accent1 3 3 2 2 3 5 2 2" xfId="24039" xr:uid="{00000000-0005-0000-0000-0000415D0000}"/>
    <cellStyle name="20% - Accent1 3 3 2 2 3 5 2 2 2" xfId="24040" xr:uid="{00000000-0005-0000-0000-0000425D0000}"/>
    <cellStyle name="20% - Accent1 3 3 2 2 3 5 2 3" xfId="24041" xr:uid="{00000000-0005-0000-0000-0000435D0000}"/>
    <cellStyle name="20% - Accent1 3 3 2 2 3 5 3" xfId="24042" xr:uid="{00000000-0005-0000-0000-0000445D0000}"/>
    <cellStyle name="20% - Accent1 3 3 2 2 3 5 3 2" xfId="24043" xr:uid="{00000000-0005-0000-0000-0000455D0000}"/>
    <cellStyle name="20% - Accent1 3 3 2 2 3 5 4" xfId="24044" xr:uid="{00000000-0005-0000-0000-0000465D0000}"/>
    <cellStyle name="20% - Accent1 3 3 2 2 3 6" xfId="24045" xr:uid="{00000000-0005-0000-0000-0000475D0000}"/>
    <cellStyle name="20% - Accent1 3 3 2 2 3 6 2" xfId="24046" xr:uid="{00000000-0005-0000-0000-0000485D0000}"/>
    <cellStyle name="20% - Accent1 3 3 2 2 3 6 2 2" xfId="24047" xr:uid="{00000000-0005-0000-0000-0000495D0000}"/>
    <cellStyle name="20% - Accent1 3 3 2 2 3 6 2 2 2" xfId="24048" xr:uid="{00000000-0005-0000-0000-00004A5D0000}"/>
    <cellStyle name="20% - Accent1 3 3 2 2 3 6 2 3" xfId="24049" xr:uid="{00000000-0005-0000-0000-00004B5D0000}"/>
    <cellStyle name="20% - Accent1 3 3 2 2 3 6 3" xfId="24050" xr:uid="{00000000-0005-0000-0000-00004C5D0000}"/>
    <cellStyle name="20% - Accent1 3 3 2 2 3 6 3 2" xfId="24051" xr:uid="{00000000-0005-0000-0000-00004D5D0000}"/>
    <cellStyle name="20% - Accent1 3 3 2 2 3 6 4" xfId="24052" xr:uid="{00000000-0005-0000-0000-00004E5D0000}"/>
    <cellStyle name="20% - Accent1 3 3 2 2 3 7" xfId="24053" xr:uid="{00000000-0005-0000-0000-00004F5D0000}"/>
    <cellStyle name="20% - Accent1 3 3 2 2 3 7 2" xfId="24054" xr:uid="{00000000-0005-0000-0000-0000505D0000}"/>
    <cellStyle name="20% - Accent1 3 3 2 2 3 7 2 2" xfId="24055" xr:uid="{00000000-0005-0000-0000-0000515D0000}"/>
    <cellStyle name="20% - Accent1 3 3 2 2 3 7 3" xfId="24056" xr:uid="{00000000-0005-0000-0000-0000525D0000}"/>
    <cellStyle name="20% - Accent1 3 3 2 2 3 8" xfId="24057" xr:uid="{00000000-0005-0000-0000-0000535D0000}"/>
    <cellStyle name="20% - Accent1 3 3 2 2 3 8 2" xfId="24058" xr:uid="{00000000-0005-0000-0000-0000545D0000}"/>
    <cellStyle name="20% - Accent1 3 3 2 2 3 8 2 2" xfId="24059" xr:uid="{00000000-0005-0000-0000-0000555D0000}"/>
    <cellStyle name="20% - Accent1 3 3 2 2 3 8 3" xfId="24060" xr:uid="{00000000-0005-0000-0000-0000565D0000}"/>
    <cellStyle name="20% - Accent1 3 3 2 2 3 9" xfId="24061" xr:uid="{00000000-0005-0000-0000-0000575D0000}"/>
    <cellStyle name="20% - Accent1 3 3 2 2 3 9 2" xfId="24062" xr:uid="{00000000-0005-0000-0000-0000585D0000}"/>
    <cellStyle name="20% - Accent1 3 3 2 2 4" xfId="24063" xr:uid="{00000000-0005-0000-0000-0000595D0000}"/>
    <cellStyle name="20% - Accent1 3 3 2 2 4 10" xfId="24064" xr:uid="{00000000-0005-0000-0000-00005A5D0000}"/>
    <cellStyle name="20% - Accent1 3 3 2 2 4 10 2" xfId="24065" xr:uid="{00000000-0005-0000-0000-00005B5D0000}"/>
    <cellStyle name="20% - Accent1 3 3 2 2 4 11" xfId="24066" xr:uid="{00000000-0005-0000-0000-00005C5D0000}"/>
    <cellStyle name="20% - Accent1 3 3 2 2 4 2" xfId="24067" xr:uid="{00000000-0005-0000-0000-00005D5D0000}"/>
    <cellStyle name="20% - Accent1 3 3 2 2 4 2 2" xfId="24068" xr:uid="{00000000-0005-0000-0000-00005E5D0000}"/>
    <cellStyle name="20% - Accent1 3 3 2 2 4 2 2 2" xfId="24069" xr:uid="{00000000-0005-0000-0000-00005F5D0000}"/>
    <cellStyle name="20% - Accent1 3 3 2 2 4 2 2 2 2" xfId="24070" xr:uid="{00000000-0005-0000-0000-0000605D0000}"/>
    <cellStyle name="20% - Accent1 3 3 2 2 4 2 2 2 2 2" xfId="24071" xr:uid="{00000000-0005-0000-0000-0000615D0000}"/>
    <cellStyle name="20% - Accent1 3 3 2 2 4 2 2 2 3" xfId="24072" xr:uid="{00000000-0005-0000-0000-0000625D0000}"/>
    <cellStyle name="20% - Accent1 3 3 2 2 4 2 2 3" xfId="24073" xr:uid="{00000000-0005-0000-0000-0000635D0000}"/>
    <cellStyle name="20% - Accent1 3 3 2 2 4 2 2 3 2" xfId="24074" xr:uid="{00000000-0005-0000-0000-0000645D0000}"/>
    <cellStyle name="20% - Accent1 3 3 2 2 4 2 2 4" xfId="24075" xr:uid="{00000000-0005-0000-0000-0000655D0000}"/>
    <cellStyle name="20% - Accent1 3 3 2 2 4 2 3" xfId="24076" xr:uid="{00000000-0005-0000-0000-0000665D0000}"/>
    <cellStyle name="20% - Accent1 3 3 2 2 4 2 3 2" xfId="24077" xr:uid="{00000000-0005-0000-0000-0000675D0000}"/>
    <cellStyle name="20% - Accent1 3 3 2 2 4 2 3 2 2" xfId="24078" xr:uid="{00000000-0005-0000-0000-0000685D0000}"/>
    <cellStyle name="20% - Accent1 3 3 2 2 4 2 3 2 2 2" xfId="24079" xr:uid="{00000000-0005-0000-0000-0000695D0000}"/>
    <cellStyle name="20% - Accent1 3 3 2 2 4 2 3 2 3" xfId="24080" xr:uid="{00000000-0005-0000-0000-00006A5D0000}"/>
    <cellStyle name="20% - Accent1 3 3 2 2 4 2 3 3" xfId="24081" xr:uid="{00000000-0005-0000-0000-00006B5D0000}"/>
    <cellStyle name="20% - Accent1 3 3 2 2 4 2 3 3 2" xfId="24082" xr:uid="{00000000-0005-0000-0000-00006C5D0000}"/>
    <cellStyle name="20% - Accent1 3 3 2 2 4 2 3 4" xfId="24083" xr:uid="{00000000-0005-0000-0000-00006D5D0000}"/>
    <cellStyle name="20% - Accent1 3 3 2 2 4 2 4" xfId="24084" xr:uid="{00000000-0005-0000-0000-00006E5D0000}"/>
    <cellStyle name="20% - Accent1 3 3 2 2 4 2 4 2" xfId="24085" xr:uid="{00000000-0005-0000-0000-00006F5D0000}"/>
    <cellStyle name="20% - Accent1 3 3 2 2 4 2 4 2 2" xfId="24086" xr:uid="{00000000-0005-0000-0000-0000705D0000}"/>
    <cellStyle name="20% - Accent1 3 3 2 2 4 2 4 2 2 2" xfId="24087" xr:uid="{00000000-0005-0000-0000-0000715D0000}"/>
    <cellStyle name="20% - Accent1 3 3 2 2 4 2 4 2 3" xfId="24088" xr:uid="{00000000-0005-0000-0000-0000725D0000}"/>
    <cellStyle name="20% - Accent1 3 3 2 2 4 2 4 3" xfId="24089" xr:uid="{00000000-0005-0000-0000-0000735D0000}"/>
    <cellStyle name="20% - Accent1 3 3 2 2 4 2 4 3 2" xfId="24090" xr:uid="{00000000-0005-0000-0000-0000745D0000}"/>
    <cellStyle name="20% - Accent1 3 3 2 2 4 2 4 4" xfId="24091" xr:uid="{00000000-0005-0000-0000-0000755D0000}"/>
    <cellStyle name="20% - Accent1 3 3 2 2 4 2 5" xfId="24092" xr:uid="{00000000-0005-0000-0000-0000765D0000}"/>
    <cellStyle name="20% - Accent1 3 3 2 2 4 2 5 2" xfId="24093" xr:uid="{00000000-0005-0000-0000-0000775D0000}"/>
    <cellStyle name="20% - Accent1 3 3 2 2 4 2 5 2 2" xfId="24094" xr:uid="{00000000-0005-0000-0000-0000785D0000}"/>
    <cellStyle name="20% - Accent1 3 3 2 2 4 2 5 3" xfId="24095" xr:uid="{00000000-0005-0000-0000-0000795D0000}"/>
    <cellStyle name="20% - Accent1 3 3 2 2 4 2 6" xfId="24096" xr:uid="{00000000-0005-0000-0000-00007A5D0000}"/>
    <cellStyle name="20% - Accent1 3 3 2 2 4 2 6 2" xfId="24097" xr:uid="{00000000-0005-0000-0000-00007B5D0000}"/>
    <cellStyle name="20% - Accent1 3 3 2 2 4 2 6 2 2" xfId="24098" xr:uid="{00000000-0005-0000-0000-00007C5D0000}"/>
    <cellStyle name="20% - Accent1 3 3 2 2 4 2 6 3" xfId="24099" xr:uid="{00000000-0005-0000-0000-00007D5D0000}"/>
    <cellStyle name="20% - Accent1 3 3 2 2 4 2 7" xfId="24100" xr:uid="{00000000-0005-0000-0000-00007E5D0000}"/>
    <cellStyle name="20% - Accent1 3 3 2 2 4 2 7 2" xfId="24101" xr:uid="{00000000-0005-0000-0000-00007F5D0000}"/>
    <cellStyle name="20% - Accent1 3 3 2 2 4 2 8" xfId="24102" xr:uid="{00000000-0005-0000-0000-0000805D0000}"/>
    <cellStyle name="20% - Accent1 3 3 2 2 4 2 8 2" xfId="24103" xr:uid="{00000000-0005-0000-0000-0000815D0000}"/>
    <cellStyle name="20% - Accent1 3 3 2 2 4 2 9" xfId="24104" xr:uid="{00000000-0005-0000-0000-0000825D0000}"/>
    <cellStyle name="20% - Accent1 3 3 2 2 4 3" xfId="24105" xr:uid="{00000000-0005-0000-0000-0000835D0000}"/>
    <cellStyle name="20% - Accent1 3 3 2 2 4 3 2" xfId="24106" xr:uid="{00000000-0005-0000-0000-0000845D0000}"/>
    <cellStyle name="20% - Accent1 3 3 2 2 4 3 2 2" xfId="24107" xr:uid="{00000000-0005-0000-0000-0000855D0000}"/>
    <cellStyle name="20% - Accent1 3 3 2 2 4 3 2 2 2" xfId="24108" xr:uid="{00000000-0005-0000-0000-0000865D0000}"/>
    <cellStyle name="20% - Accent1 3 3 2 2 4 3 2 2 2 2" xfId="24109" xr:uid="{00000000-0005-0000-0000-0000875D0000}"/>
    <cellStyle name="20% - Accent1 3 3 2 2 4 3 2 2 3" xfId="24110" xr:uid="{00000000-0005-0000-0000-0000885D0000}"/>
    <cellStyle name="20% - Accent1 3 3 2 2 4 3 2 3" xfId="24111" xr:uid="{00000000-0005-0000-0000-0000895D0000}"/>
    <cellStyle name="20% - Accent1 3 3 2 2 4 3 2 3 2" xfId="24112" xr:uid="{00000000-0005-0000-0000-00008A5D0000}"/>
    <cellStyle name="20% - Accent1 3 3 2 2 4 3 2 4" xfId="24113" xr:uid="{00000000-0005-0000-0000-00008B5D0000}"/>
    <cellStyle name="20% - Accent1 3 3 2 2 4 3 3" xfId="24114" xr:uid="{00000000-0005-0000-0000-00008C5D0000}"/>
    <cellStyle name="20% - Accent1 3 3 2 2 4 3 3 2" xfId="24115" xr:uid="{00000000-0005-0000-0000-00008D5D0000}"/>
    <cellStyle name="20% - Accent1 3 3 2 2 4 3 3 2 2" xfId="24116" xr:uid="{00000000-0005-0000-0000-00008E5D0000}"/>
    <cellStyle name="20% - Accent1 3 3 2 2 4 3 3 2 2 2" xfId="24117" xr:uid="{00000000-0005-0000-0000-00008F5D0000}"/>
    <cellStyle name="20% - Accent1 3 3 2 2 4 3 3 2 3" xfId="24118" xr:uid="{00000000-0005-0000-0000-0000905D0000}"/>
    <cellStyle name="20% - Accent1 3 3 2 2 4 3 3 3" xfId="24119" xr:uid="{00000000-0005-0000-0000-0000915D0000}"/>
    <cellStyle name="20% - Accent1 3 3 2 2 4 3 3 3 2" xfId="24120" xr:uid="{00000000-0005-0000-0000-0000925D0000}"/>
    <cellStyle name="20% - Accent1 3 3 2 2 4 3 3 4" xfId="24121" xr:uid="{00000000-0005-0000-0000-0000935D0000}"/>
    <cellStyle name="20% - Accent1 3 3 2 2 4 3 4" xfId="24122" xr:uid="{00000000-0005-0000-0000-0000945D0000}"/>
    <cellStyle name="20% - Accent1 3 3 2 2 4 3 4 2" xfId="24123" xr:uid="{00000000-0005-0000-0000-0000955D0000}"/>
    <cellStyle name="20% - Accent1 3 3 2 2 4 3 4 2 2" xfId="24124" xr:uid="{00000000-0005-0000-0000-0000965D0000}"/>
    <cellStyle name="20% - Accent1 3 3 2 2 4 3 4 2 2 2" xfId="24125" xr:uid="{00000000-0005-0000-0000-0000975D0000}"/>
    <cellStyle name="20% - Accent1 3 3 2 2 4 3 4 2 3" xfId="24126" xr:uid="{00000000-0005-0000-0000-0000985D0000}"/>
    <cellStyle name="20% - Accent1 3 3 2 2 4 3 4 3" xfId="24127" xr:uid="{00000000-0005-0000-0000-0000995D0000}"/>
    <cellStyle name="20% - Accent1 3 3 2 2 4 3 4 3 2" xfId="24128" xr:uid="{00000000-0005-0000-0000-00009A5D0000}"/>
    <cellStyle name="20% - Accent1 3 3 2 2 4 3 4 4" xfId="24129" xr:uid="{00000000-0005-0000-0000-00009B5D0000}"/>
    <cellStyle name="20% - Accent1 3 3 2 2 4 3 5" xfId="24130" xr:uid="{00000000-0005-0000-0000-00009C5D0000}"/>
    <cellStyle name="20% - Accent1 3 3 2 2 4 3 5 2" xfId="24131" xr:uid="{00000000-0005-0000-0000-00009D5D0000}"/>
    <cellStyle name="20% - Accent1 3 3 2 2 4 3 5 2 2" xfId="24132" xr:uid="{00000000-0005-0000-0000-00009E5D0000}"/>
    <cellStyle name="20% - Accent1 3 3 2 2 4 3 5 3" xfId="24133" xr:uid="{00000000-0005-0000-0000-00009F5D0000}"/>
    <cellStyle name="20% - Accent1 3 3 2 2 4 3 6" xfId="24134" xr:uid="{00000000-0005-0000-0000-0000A05D0000}"/>
    <cellStyle name="20% - Accent1 3 3 2 2 4 3 6 2" xfId="24135" xr:uid="{00000000-0005-0000-0000-0000A15D0000}"/>
    <cellStyle name="20% - Accent1 3 3 2 2 4 3 6 2 2" xfId="24136" xr:uid="{00000000-0005-0000-0000-0000A25D0000}"/>
    <cellStyle name="20% - Accent1 3 3 2 2 4 3 6 3" xfId="24137" xr:uid="{00000000-0005-0000-0000-0000A35D0000}"/>
    <cellStyle name="20% - Accent1 3 3 2 2 4 3 7" xfId="24138" xr:uid="{00000000-0005-0000-0000-0000A45D0000}"/>
    <cellStyle name="20% - Accent1 3 3 2 2 4 3 7 2" xfId="24139" xr:uid="{00000000-0005-0000-0000-0000A55D0000}"/>
    <cellStyle name="20% - Accent1 3 3 2 2 4 3 8" xfId="24140" xr:uid="{00000000-0005-0000-0000-0000A65D0000}"/>
    <cellStyle name="20% - Accent1 3 3 2 2 4 3 8 2" xfId="24141" xr:uid="{00000000-0005-0000-0000-0000A75D0000}"/>
    <cellStyle name="20% - Accent1 3 3 2 2 4 3 9" xfId="24142" xr:uid="{00000000-0005-0000-0000-0000A85D0000}"/>
    <cellStyle name="20% - Accent1 3 3 2 2 4 4" xfId="24143" xr:uid="{00000000-0005-0000-0000-0000A95D0000}"/>
    <cellStyle name="20% - Accent1 3 3 2 2 4 4 2" xfId="24144" xr:uid="{00000000-0005-0000-0000-0000AA5D0000}"/>
    <cellStyle name="20% - Accent1 3 3 2 2 4 4 2 2" xfId="24145" xr:uid="{00000000-0005-0000-0000-0000AB5D0000}"/>
    <cellStyle name="20% - Accent1 3 3 2 2 4 4 2 2 2" xfId="24146" xr:uid="{00000000-0005-0000-0000-0000AC5D0000}"/>
    <cellStyle name="20% - Accent1 3 3 2 2 4 4 2 3" xfId="24147" xr:uid="{00000000-0005-0000-0000-0000AD5D0000}"/>
    <cellStyle name="20% - Accent1 3 3 2 2 4 4 3" xfId="24148" xr:uid="{00000000-0005-0000-0000-0000AE5D0000}"/>
    <cellStyle name="20% - Accent1 3 3 2 2 4 4 3 2" xfId="24149" xr:uid="{00000000-0005-0000-0000-0000AF5D0000}"/>
    <cellStyle name="20% - Accent1 3 3 2 2 4 4 4" xfId="24150" xr:uid="{00000000-0005-0000-0000-0000B05D0000}"/>
    <cellStyle name="20% - Accent1 3 3 2 2 4 5" xfId="24151" xr:uid="{00000000-0005-0000-0000-0000B15D0000}"/>
    <cellStyle name="20% - Accent1 3 3 2 2 4 5 2" xfId="24152" xr:uid="{00000000-0005-0000-0000-0000B25D0000}"/>
    <cellStyle name="20% - Accent1 3 3 2 2 4 5 2 2" xfId="24153" xr:uid="{00000000-0005-0000-0000-0000B35D0000}"/>
    <cellStyle name="20% - Accent1 3 3 2 2 4 5 2 2 2" xfId="24154" xr:uid="{00000000-0005-0000-0000-0000B45D0000}"/>
    <cellStyle name="20% - Accent1 3 3 2 2 4 5 2 3" xfId="24155" xr:uid="{00000000-0005-0000-0000-0000B55D0000}"/>
    <cellStyle name="20% - Accent1 3 3 2 2 4 5 3" xfId="24156" xr:uid="{00000000-0005-0000-0000-0000B65D0000}"/>
    <cellStyle name="20% - Accent1 3 3 2 2 4 5 3 2" xfId="24157" xr:uid="{00000000-0005-0000-0000-0000B75D0000}"/>
    <cellStyle name="20% - Accent1 3 3 2 2 4 5 4" xfId="24158" xr:uid="{00000000-0005-0000-0000-0000B85D0000}"/>
    <cellStyle name="20% - Accent1 3 3 2 2 4 6" xfId="24159" xr:uid="{00000000-0005-0000-0000-0000B95D0000}"/>
    <cellStyle name="20% - Accent1 3 3 2 2 4 6 2" xfId="24160" xr:uid="{00000000-0005-0000-0000-0000BA5D0000}"/>
    <cellStyle name="20% - Accent1 3 3 2 2 4 6 2 2" xfId="24161" xr:uid="{00000000-0005-0000-0000-0000BB5D0000}"/>
    <cellStyle name="20% - Accent1 3 3 2 2 4 6 2 2 2" xfId="24162" xr:uid="{00000000-0005-0000-0000-0000BC5D0000}"/>
    <cellStyle name="20% - Accent1 3 3 2 2 4 6 2 3" xfId="24163" xr:uid="{00000000-0005-0000-0000-0000BD5D0000}"/>
    <cellStyle name="20% - Accent1 3 3 2 2 4 6 3" xfId="24164" xr:uid="{00000000-0005-0000-0000-0000BE5D0000}"/>
    <cellStyle name="20% - Accent1 3 3 2 2 4 6 3 2" xfId="24165" xr:uid="{00000000-0005-0000-0000-0000BF5D0000}"/>
    <cellStyle name="20% - Accent1 3 3 2 2 4 6 4" xfId="24166" xr:uid="{00000000-0005-0000-0000-0000C05D0000}"/>
    <cellStyle name="20% - Accent1 3 3 2 2 4 7" xfId="24167" xr:uid="{00000000-0005-0000-0000-0000C15D0000}"/>
    <cellStyle name="20% - Accent1 3 3 2 2 4 7 2" xfId="24168" xr:uid="{00000000-0005-0000-0000-0000C25D0000}"/>
    <cellStyle name="20% - Accent1 3 3 2 2 4 7 2 2" xfId="24169" xr:uid="{00000000-0005-0000-0000-0000C35D0000}"/>
    <cellStyle name="20% - Accent1 3 3 2 2 4 7 3" xfId="24170" xr:uid="{00000000-0005-0000-0000-0000C45D0000}"/>
    <cellStyle name="20% - Accent1 3 3 2 2 4 8" xfId="24171" xr:uid="{00000000-0005-0000-0000-0000C55D0000}"/>
    <cellStyle name="20% - Accent1 3 3 2 2 4 8 2" xfId="24172" xr:uid="{00000000-0005-0000-0000-0000C65D0000}"/>
    <cellStyle name="20% - Accent1 3 3 2 2 4 8 2 2" xfId="24173" xr:uid="{00000000-0005-0000-0000-0000C75D0000}"/>
    <cellStyle name="20% - Accent1 3 3 2 2 4 8 3" xfId="24174" xr:uid="{00000000-0005-0000-0000-0000C85D0000}"/>
    <cellStyle name="20% - Accent1 3 3 2 2 4 9" xfId="24175" xr:uid="{00000000-0005-0000-0000-0000C95D0000}"/>
    <cellStyle name="20% - Accent1 3 3 2 2 4 9 2" xfId="24176" xr:uid="{00000000-0005-0000-0000-0000CA5D0000}"/>
    <cellStyle name="20% - Accent1 3 3 2 2 5" xfId="24177" xr:uid="{00000000-0005-0000-0000-0000CB5D0000}"/>
    <cellStyle name="20% - Accent1 3 3 2 2 5 2" xfId="24178" xr:uid="{00000000-0005-0000-0000-0000CC5D0000}"/>
    <cellStyle name="20% - Accent1 3 3 2 2 5 2 2" xfId="24179" xr:uid="{00000000-0005-0000-0000-0000CD5D0000}"/>
    <cellStyle name="20% - Accent1 3 3 2 2 5 2 2 2" xfId="24180" xr:uid="{00000000-0005-0000-0000-0000CE5D0000}"/>
    <cellStyle name="20% - Accent1 3 3 2 2 5 2 2 2 2" xfId="24181" xr:uid="{00000000-0005-0000-0000-0000CF5D0000}"/>
    <cellStyle name="20% - Accent1 3 3 2 2 5 2 2 3" xfId="24182" xr:uid="{00000000-0005-0000-0000-0000D05D0000}"/>
    <cellStyle name="20% - Accent1 3 3 2 2 5 2 3" xfId="24183" xr:uid="{00000000-0005-0000-0000-0000D15D0000}"/>
    <cellStyle name="20% - Accent1 3 3 2 2 5 2 3 2" xfId="24184" xr:uid="{00000000-0005-0000-0000-0000D25D0000}"/>
    <cellStyle name="20% - Accent1 3 3 2 2 5 2 4" xfId="24185" xr:uid="{00000000-0005-0000-0000-0000D35D0000}"/>
    <cellStyle name="20% - Accent1 3 3 2 2 5 3" xfId="24186" xr:uid="{00000000-0005-0000-0000-0000D45D0000}"/>
    <cellStyle name="20% - Accent1 3 3 2 2 5 3 2" xfId="24187" xr:uid="{00000000-0005-0000-0000-0000D55D0000}"/>
    <cellStyle name="20% - Accent1 3 3 2 2 5 3 2 2" xfId="24188" xr:uid="{00000000-0005-0000-0000-0000D65D0000}"/>
    <cellStyle name="20% - Accent1 3 3 2 2 5 3 2 2 2" xfId="24189" xr:uid="{00000000-0005-0000-0000-0000D75D0000}"/>
    <cellStyle name="20% - Accent1 3 3 2 2 5 3 2 3" xfId="24190" xr:uid="{00000000-0005-0000-0000-0000D85D0000}"/>
    <cellStyle name="20% - Accent1 3 3 2 2 5 3 3" xfId="24191" xr:uid="{00000000-0005-0000-0000-0000D95D0000}"/>
    <cellStyle name="20% - Accent1 3 3 2 2 5 3 3 2" xfId="24192" xr:uid="{00000000-0005-0000-0000-0000DA5D0000}"/>
    <cellStyle name="20% - Accent1 3 3 2 2 5 3 4" xfId="24193" xr:uid="{00000000-0005-0000-0000-0000DB5D0000}"/>
    <cellStyle name="20% - Accent1 3 3 2 2 5 4" xfId="24194" xr:uid="{00000000-0005-0000-0000-0000DC5D0000}"/>
    <cellStyle name="20% - Accent1 3 3 2 2 5 4 2" xfId="24195" xr:uid="{00000000-0005-0000-0000-0000DD5D0000}"/>
    <cellStyle name="20% - Accent1 3 3 2 2 5 4 2 2" xfId="24196" xr:uid="{00000000-0005-0000-0000-0000DE5D0000}"/>
    <cellStyle name="20% - Accent1 3 3 2 2 5 4 2 2 2" xfId="24197" xr:uid="{00000000-0005-0000-0000-0000DF5D0000}"/>
    <cellStyle name="20% - Accent1 3 3 2 2 5 4 2 3" xfId="24198" xr:uid="{00000000-0005-0000-0000-0000E05D0000}"/>
    <cellStyle name="20% - Accent1 3 3 2 2 5 4 3" xfId="24199" xr:uid="{00000000-0005-0000-0000-0000E15D0000}"/>
    <cellStyle name="20% - Accent1 3 3 2 2 5 4 3 2" xfId="24200" xr:uid="{00000000-0005-0000-0000-0000E25D0000}"/>
    <cellStyle name="20% - Accent1 3 3 2 2 5 4 4" xfId="24201" xr:uid="{00000000-0005-0000-0000-0000E35D0000}"/>
    <cellStyle name="20% - Accent1 3 3 2 2 5 5" xfId="24202" xr:uid="{00000000-0005-0000-0000-0000E45D0000}"/>
    <cellStyle name="20% - Accent1 3 3 2 2 5 5 2" xfId="24203" xr:uid="{00000000-0005-0000-0000-0000E55D0000}"/>
    <cellStyle name="20% - Accent1 3 3 2 2 5 5 2 2" xfId="24204" xr:uid="{00000000-0005-0000-0000-0000E65D0000}"/>
    <cellStyle name="20% - Accent1 3 3 2 2 5 5 3" xfId="24205" xr:uid="{00000000-0005-0000-0000-0000E75D0000}"/>
    <cellStyle name="20% - Accent1 3 3 2 2 5 6" xfId="24206" xr:uid="{00000000-0005-0000-0000-0000E85D0000}"/>
    <cellStyle name="20% - Accent1 3 3 2 2 5 6 2" xfId="24207" xr:uid="{00000000-0005-0000-0000-0000E95D0000}"/>
    <cellStyle name="20% - Accent1 3 3 2 2 5 6 2 2" xfId="24208" xr:uid="{00000000-0005-0000-0000-0000EA5D0000}"/>
    <cellStyle name="20% - Accent1 3 3 2 2 5 6 3" xfId="24209" xr:uid="{00000000-0005-0000-0000-0000EB5D0000}"/>
    <cellStyle name="20% - Accent1 3 3 2 2 5 7" xfId="24210" xr:uid="{00000000-0005-0000-0000-0000EC5D0000}"/>
    <cellStyle name="20% - Accent1 3 3 2 2 5 7 2" xfId="24211" xr:uid="{00000000-0005-0000-0000-0000ED5D0000}"/>
    <cellStyle name="20% - Accent1 3 3 2 2 5 8" xfId="24212" xr:uid="{00000000-0005-0000-0000-0000EE5D0000}"/>
    <cellStyle name="20% - Accent1 3 3 2 2 5 8 2" xfId="24213" xr:uid="{00000000-0005-0000-0000-0000EF5D0000}"/>
    <cellStyle name="20% - Accent1 3 3 2 2 5 9" xfId="24214" xr:uid="{00000000-0005-0000-0000-0000F05D0000}"/>
    <cellStyle name="20% - Accent1 3 3 2 2 6" xfId="24215" xr:uid="{00000000-0005-0000-0000-0000F15D0000}"/>
    <cellStyle name="20% - Accent1 3 3 2 2 6 2" xfId="24216" xr:uid="{00000000-0005-0000-0000-0000F25D0000}"/>
    <cellStyle name="20% - Accent1 3 3 2 2 6 2 2" xfId="24217" xr:uid="{00000000-0005-0000-0000-0000F35D0000}"/>
    <cellStyle name="20% - Accent1 3 3 2 2 6 2 2 2" xfId="24218" xr:uid="{00000000-0005-0000-0000-0000F45D0000}"/>
    <cellStyle name="20% - Accent1 3 3 2 2 6 2 2 2 2" xfId="24219" xr:uid="{00000000-0005-0000-0000-0000F55D0000}"/>
    <cellStyle name="20% - Accent1 3 3 2 2 6 2 2 3" xfId="24220" xr:uid="{00000000-0005-0000-0000-0000F65D0000}"/>
    <cellStyle name="20% - Accent1 3 3 2 2 6 2 3" xfId="24221" xr:uid="{00000000-0005-0000-0000-0000F75D0000}"/>
    <cellStyle name="20% - Accent1 3 3 2 2 6 2 3 2" xfId="24222" xr:uid="{00000000-0005-0000-0000-0000F85D0000}"/>
    <cellStyle name="20% - Accent1 3 3 2 2 6 2 4" xfId="24223" xr:uid="{00000000-0005-0000-0000-0000F95D0000}"/>
    <cellStyle name="20% - Accent1 3 3 2 2 6 3" xfId="24224" xr:uid="{00000000-0005-0000-0000-0000FA5D0000}"/>
    <cellStyle name="20% - Accent1 3 3 2 2 6 3 2" xfId="24225" xr:uid="{00000000-0005-0000-0000-0000FB5D0000}"/>
    <cellStyle name="20% - Accent1 3 3 2 2 6 3 2 2" xfId="24226" xr:uid="{00000000-0005-0000-0000-0000FC5D0000}"/>
    <cellStyle name="20% - Accent1 3 3 2 2 6 3 2 2 2" xfId="24227" xr:uid="{00000000-0005-0000-0000-0000FD5D0000}"/>
    <cellStyle name="20% - Accent1 3 3 2 2 6 3 2 3" xfId="24228" xr:uid="{00000000-0005-0000-0000-0000FE5D0000}"/>
    <cellStyle name="20% - Accent1 3 3 2 2 6 3 3" xfId="24229" xr:uid="{00000000-0005-0000-0000-0000FF5D0000}"/>
    <cellStyle name="20% - Accent1 3 3 2 2 6 3 3 2" xfId="24230" xr:uid="{00000000-0005-0000-0000-0000005E0000}"/>
    <cellStyle name="20% - Accent1 3 3 2 2 6 3 4" xfId="24231" xr:uid="{00000000-0005-0000-0000-0000015E0000}"/>
    <cellStyle name="20% - Accent1 3 3 2 2 6 4" xfId="24232" xr:uid="{00000000-0005-0000-0000-0000025E0000}"/>
    <cellStyle name="20% - Accent1 3 3 2 2 6 4 2" xfId="24233" xr:uid="{00000000-0005-0000-0000-0000035E0000}"/>
    <cellStyle name="20% - Accent1 3 3 2 2 6 4 2 2" xfId="24234" xr:uid="{00000000-0005-0000-0000-0000045E0000}"/>
    <cellStyle name="20% - Accent1 3 3 2 2 6 4 2 2 2" xfId="24235" xr:uid="{00000000-0005-0000-0000-0000055E0000}"/>
    <cellStyle name="20% - Accent1 3 3 2 2 6 4 2 3" xfId="24236" xr:uid="{00000000-0005-0000-0000-0000065E0000}"/>
    <cellStyle name="20% - Accent1 3 3 2 2 6 4 3" xfId="24237" xr:uid="{00000000-0005-0000-0000-0000075E0000}"/>
    <cellStyle name="20% - Accent1 3 3 2 2 6 4 3 2" xfId="24238" xr:uid="{00000000-0005-0000-0000-0000085E0000}"/>
    <cellStyle name="20% - Accent1 3 3 2 2 6 4 4" xfId="24239" xr:uid="{00000000-0005-0000-0000-0000095E0000}"/>
    <cellStyle name="20% - Accent1 3 3 2 2 6 5" xfId="24240" xr:uid="{00000000-0005-0000-0000-00000A5E0000}"/>
    <cellStyle name="20% - Accent1 3 3 2 2 6 5 2" xfId="24241" xr:uid="{00000000-0005-0000-0000-00000B5E0000}"/>
    <cellStyle name="20% - Accent1 3 3 2 2 6 5 2 2" xfId="24242" xr:uid="{00000000-0005-0000-0000-00000C5E0000}"/>
    <cellStyle name="20% - Accent1 3 3 2 2 6 5 3" xfId="24243" xr:uid="{00000000-0005-0000-0000-00000D5E0000}"/>
    <cellStyle name="20% - Accent1 3 3 2 2 6 6" xfId="24244" xr:uid="{00000000-0005-0000-0000-00000E5E0000}"/>
    <cellStyle name="20% - Accent1 3 3 2 2 6 6 2" xfId="24245" xr:uid="{00000000-0005-0000-0000-00000F5E0000}"/>
    <cellStyle name="20% - Accent1 3 3 2 2 6 6 2 2" xfId="24246" xr:uid="{00000000-0005-0000-0000-0000105E0000}"/>
    <cellStyle name="20% - Accent1 3 3 2 2 6 6 3" xfId="24247" xr:uid="{00000000-0005-0000-0000-0000115E0000}"/>
    <cellStyle name="20% - Accent1 3 3 2 2 6 7" xfId="24248" xr:uid="{00000000-0005-0000-0000-0000125E0000}"/>
    <cellStyle name="20% - Accent1 3 3 2 2 6 7 2" xfId="24249" xr:uid="{00000000-0005-0000-0000-0000135E0000}"/>
    <cellStyle name="20% - Accent1 3 3 2 2 6 8" xfId="24250" xr:uid="{00000000-0005-0000-0000-0000145E0000}"/>
    <cellStyle name="20% - Accent1 3 3 2 2 6 8 2" xfId="24251" xr:uid="{00000000-0005-0000-0000-0000155E0000}"/>
    <cellStyle name="20% - Accent1 3 3 2 2 6 9" xfId="24252" xr:uid="{00000000-0005-0000-0000-0000165E0000}"/>
    <cellStyle name="20% - Accent1 3 3 2 2 7" xfId="24253" xr:uid="{00000000-0005-0000-0000-0000175E0000}"/>
    <cellStyle name="20% - Accent1 3 3 2 2 7 2" xfId="24254" xr:uid="{00000000-0005-0000-0000-0000185E0000}"/>
    <cellStyle name="20% - Accent1 3 3 2 2 7 2 2" xfId="24255" xr:uid="{00000000-0005-0000-0000-0000195E0000}"/>
    <cellStyle name="20% - Accent1 3 3 2 2 7 2 2 2" xfId="24256" xr:uid="{00000000-0005-0000-0000-00001A5E0000}"/>
    <cellStyle name="20% - Accent1 3 3 2 2 7 2 3" xfId="24257" xr:uid="{00000000-0005-0000-0000-00001B5E0000}"/>
    <cellStyle name="20% - Accent1 3 3 2 2 7 3" xfId="24258" xr:uid="{00000000-0005-0000-0000-00001C5E0000}"/>
    <cellStyle name="20% - Accent1 3 3 2 2 7 3 2" xfId="24259" xr:uid="{00000000-0005-0000-0000-00001D5E0000}"/>
    <cellStyle name="20% - Accent1 3 3 2 2 7 4" xfId="24260" xr:uid="{00000000-0005-0000-0000-00001E5E0000}"/>
    <cellStyle name="20% - Accent1 3 3 2 2 8" xfId="24261" xr:uid="{00000000-0005-0000-0000-00001F5E0000}"/>
    <cellStyle name="20% - Accent1 3 3 2 2 8 2" xfId="24262" xr:uid="{00000000-0005-0000-0000-0000205E0000}"/>
    <cellStyle name="20% - Accent1 3 3 2 2 8 2 2" xfId="24263" xr:uid="{00000000-0005-0000-0000-0000215E0000}"/>
    <cellStyle name="20% - Accent1 3 3 2 2 8 2 2 2" xfId="24264" xr:uid="{00000000-0005-0000-0000-0000225E0000}"/>
    <cellStyle name="20% - Accent1 3 3 2 2 8 2 3" xfId="24265" xr:uid="{00000000-0005-0000-0000-0000235E0000}"/>
    <cellStyle name="20% - Accent1 3 3 2 2 8 3" xfId="24266" xr:uid="{00000000-0005-0000-0000-0000245E0000}"/>
    <cellStyle name="20% - Accent1 3 3 2 2 8 3 2" xfId="24267" xr:uid="{00000000-0005-0000-0000-0000255E0000}"/>
    <cellStyle name="20% - Accent1 3 3 2 2 8 4" xfId="24268" xr:uid="{00000000-0005-0000-0000-0000265E0000}"/>
    <cellStyle name="20% - Accent1 3 3 2 2 9" xfId="24269" xr:uid="{00000000-0005-0000-0000-0000275E0000}"/>
    <cellStyle name="20% - Accent1 3 3 2 2 9 2" xfId="24270" xr:uid="{00000000-0005-0000-0000-0000285E0000}"/>
    <cellStyle name="20% - Accent1 3 3 2 2 9 2 2" xfId="24271" xr:uid="{00000000-0005-0000-0000-0000295E0000}"/>
    <cellStyle name="20% - Accent1 3 3 2 2 9 2 2 2" xfId="24272" xr:uid="{00000000-0005-0000-0000-00002A5E0000}"/>
    <cellStyle name="20% - Accent1 3 3 2 2 9 2 3" xfId="24273" xr:uid="{00000000-0005-0000-0000-00002B5E0000}"/>
    <cellStyle name="20% - Accent1 3 3 2 2 9 3" xfId="24274" xr:uid="{00000000-0005-0000-0000-00002C5E0000}"/>
    <cellStyle name="20% - Accent1 3 3 2 2 9 3 2" xfId="24275" xr:uid="{00000000-0005-0000-0000-00002D5E0000}"/>
    <cellStyle name="20% - Accent1 3 3 2 2 9 4" xfId="24276" xr:uid="{00000000-0005-0000-0000-00002E5E0000}"/>
    <cellStyle name="20% - Accent1 3 3 2 3" xfId="24277" xr:uid="{00000000-0005-0000-0000-00002F5E0000}"/>
    <cellStyle name="20% - Accent1 3 3 2 3 10" xfId="24278" xr:uid="{00000000-0005-0000-0000-0000305E0000}"/>
    <cellStyle name="20% - Accent1 3 3 2 3 10 2" xfId="24279" xr:uid="{00000000-0005-0000-0000-0000315E0000}"/>
    <cellStyle name="20% - Accent1 3 3 2 3 11" xfId="24280" xr:uid="{00000000-0005-0000-0000-0000325E0000}"/>
    <cellStyle name="20% - Accent1 3 3 2 3 2" xfId="24281" xr:uid="{00000000-0005-0000-0000-0000335E0000}"/>
    <cellStyle name="20% - Accent1 3 3 2 3 2 2" xfId="24282" xr:uid="{00000000-0005-0000-0000-0000345E0000}"/>
    <cellStyle name="20% - Accent1 3 3 2 3 2 2 2" xfId="24283" xr:uid="{00000000-0005-0000-0000-0000355E0000}"/>
    <cellStyle name="20% - Accent1 3 3 2 3 2 2 2 2" xfId="24284" xr:uid="{00000000-0005-0000-0000-0000365E0000}"/>
    <cellStyle name="20% - Accent1 3 3 2 3 2 2 2 2 2" xfId="24285" xr:uid="{00000000-0005-0000-0000-0000375E0000}"/>
    <cellStyle name="20% - Accent1 3 3 2 3 2 2 2 3" xfId="24286" xr:uid="{00000000-0005-0000-0000-0000385E0000}"/>
    <cellStyle name="20% - Accent1 3 3 2 3 2 2 3" xfId="24287" xr:uid="{00000000-0005-0000-0000-0000395E0000}"/>
    <cellStyle name="20% - Accent1 3 3 2 3 2 2 3 2" xfId="24288" xr:uid="{00000000-0005-0000-0000-00003A5E0000}"/>
    <cellStyle name="20% - Accent1 3 3 2 3 2 2 4" xfId="24289" xr:uid="{00000000-0005-0000-0000-00003B5E0000}"/>
    <cellStyle name="20% - Accent1 3 3 2 3 2 3" xfId="24290" xr:uid="{00000000-0005-0000-0000-00003C5E0000}"/>
    <cellStyle name="20% - Accent1 3 3 2 3 2 3 2" xfId="24291" xr:uid="{00000000-0005-0000-0000-00003D5E0000}"/>
    <cellStyle name="20% - Accent1 3 3 2 3 2 3 2 2" xfId="24292" xr:uid="{00000000-0005-0000-0000-00003E5E0000}"/>
    <cellStyle name="20% - Accent1 3 3 2 3 2 3 2 2 2" xfId="24293" xr:uid="{00000000-0005-0000-0000-00003F5E0000}"/>
    <cellStyle name="20% - Accent1 3 3 2 3 2 3 2 3" xfId="24294" xr:uid="{00000000-0005-0000-0000-0000405E0000}"/>
    <cellStyle name="20% - Accent1 3 3 2 3 2 3 3" xfId="24295" xr:uid="{00000000-0005-0000-0000-0000415E0000}"/>
    <cellStyle name="20% - Accent1 3 3 2 3 2 3 3 2" xfId="24296" xr:uid="{00000000-0005-0000-0000-0000425E0000}"/>
    <cellStyle name="20% - Accent1 3 3 2 3 2 3 4" xfId="24297" xr:uid="{00000000-0005-0000-0000-0000435E0000}"/>
    <cellStyle name="20% - Accent1 3 3 2 3 2 4" xfId="24298" xr:uid="{00000000-0005-0000-0000-0000445E0000}"/>
    <cellStyle name="20% - Accent1 3 3 2 3 2 4 2" xfId="24299" xr:uid="{00000000-0005-0000-0000-0000455E0000}"/>
    <cellStyle name="20% - Accent1 3 3 2 3 2 4 2 2" xfId="24300" xr:uid="{00000000-0005-0000-0000-0000465E0000}"/>
    <cellStyle name="20% - Accent1 3 3 2 3 2 4 2 2 2" xfId="24301" xr:uid="{00000000-0005-0000-0000-0000475E0000}"/>
    <cellStyle name="20% - Accent1 3 3 2 3 2 4 2 3" xfId="24302" xr:uid="{00000000-0005-0000-0000-0000485E0000}"/>
    <cellStyle name="20% - Accent1 3 3 2 3 2 4 3" xfId="24303" xr:uid="{00000000-0005-0000-0000-0000495E0000}"/>
    <cellStyle name="20% - Accent1 3 3 2 3 2 4 3 2" xfId="24304" xr:uid="{00000000-0005-0000-0000-00004A5E0000}"/>
    <cellStyle name="20% - Accent1 3 3 2 3 2 4 4" xfId="24305" xr:uid="{00000000-0005-0000-0000-00004B5E0000}"/>
    <cellStyle name="20% - Accent1 3 3 2 3 2 5" xfId="24306" xr:uid="{00000000-0005-0000-0000-00004C5E0000}"/>
    <cellStyle name="20% - Accent1 3 3 2 3 2 5 2" xfId="24307" xr:uid="{00000000-0005-0000-0000-00004D5E0000}"/>
    <cellStyle name="20% - Accent1 3 3 2 3 2 5 2 2" xfId="24308" xr:uid="{00000000-0005-0000-0000-00004E5E0000}"/>
    <cellStyle name="20% - Accent1 3 3 2 3 2 5 3" xfId="24309" xr:uid="{00000000-0005-0000-0000-00004F5E0000}"/>
    <cellStyle name="20% - Accent1 3 3 2 3 2 6" xfId="24310" xr:uid="{00000000-0005-0000-0000-0000505E0000}"/>
    <cellStyle name="20% - Accent1 3 3 2 3 2 6 2" xfId="24311" xr:uid="{00000000-0005-0000-0000-0000515E0000}"/>
    <cellStyle name="20% - Accent1 3 3 2 3 2 6 2 2" xfId="24312" xr:uid="{00000000-0005-0000-0000-0000525E0000}"/>
    <cellStyle name="20% - Accent1 3 3 2 3 2 6 3" xfId="24313" xr:uid="{00000000-0005-0000-0000-0000535E0000}"/>
    <cellStyle name="20% - Accent1 3 3 2 3 2 7" xfId="24314" xr:uid="{00000000-0005-0000-0000-0000545E0000}"/>
    <cellStyle name="20% - Accent1 3 3 2 3 2 7 2" xfId="24315" xr:uid="{00000000-0005-0000-0000-0000555E0000}"/>
    <cellStyle name="20% - Accent1 3 3 2 3 2 8" xfId="24316" xr:uid="{00000000-0005-0000-0000-0000565E0000}"/>
    <cellStyle name="20% - Accent1 3 3 2 3 2 8 2" xfId="24317" xr:uid="{00000000-0005-0000-0000-0000575E0000}"/>
    <cellStyle name="20% - Accent1 3 3 2 3 2 9" xfId="24318" xr:uid="{00000000-0005-0000-0000-0000585E0000}"/>
    <cellStyle name="20% - Accent1 3 3 2 3 3" xfId="24319" xr:uid="{00000000-0005-0000-0000-0000595E0000}"/>
    <cellStyle name="20% - Accent1 3 3 2 3 3 2" xfId="24320" xr:uid="{00000000-0005-0000-0000-00005A5E0000}"/>
    <cellStyle name="20% - Accent1 3 3 2 3 3 2 2" xfId="24321" xr:uid="{00000000-0005-0000-0000-00005B5E0000}"/>
    <cellStyle name="20% - Accent1 3 3 2 3 3 2 2 2" xfId="24322" xr:uid="{00000000-0005-0000-0000-00005C5E0000}"/>
    <cellStyle name="20% - Accent1 3 3 2 3 3 2 2 2 2" xfId="24323" xr:uid="{00000000-0005-0000-0000-00005D5E0000}"/>
    <cellStyle name="20% - Accent1 3 3 2 3 3 2 2 3" xfId="24324" xr:uid="{00000000-0005-0000-0000-00005E5E0000}"/>
    <cellStyle name="20% - Accent1 3 3 2 3 3 2 3" xfId="24325" xr:uid="{00000000-0005-0000-0000-00005F5E0000}"/>
    <cellStyle name="20% - Accent1 3 3 2 3 3 2 3 2" xfId="24326" xr:uid="{00000000-0005-0000-0000-0000605E0000}"/>
    <cellStyle name="20% - Accent1 3 3 2 3 3 2 4" xfId="24327" xr:uid="{00000000-0005-0000-0000-0000615E0000}"/>
    <cellStyle name="20% - Accent1 3 3 2 3 3 3" xfId="24328" xr:uid="{00000000-0005-0000-0000-0000625E0000}"/>
    <cellStyle name="20% - Accent1 3 3 2 3 3 3 2" xfId="24329" xr:uid="{00000000-0005-0000-0000-0000635E0000}"/>
    <cellStyle name="20% - Accent1 3 3 2 3 3 3 2 2" xfId="24330" xr:uid="{00000000-0005-0000-0000-0000645E0000}"/>
    <cellStyle name="20% - Accent1 3 3 2 3 3 3 2 2 2" xfId="24331" xr:uid="{00000000-0005-0000-0000-0000655E0000}"/>
    <cellStyle name="20% - Accent1 3 3 2 3 3 3 2 3" xfId="24332" xr:uid="{00000000-0005-0000-0000-0000665E0000}"/>
    <cellStyle name="20% - Accent1 3 3 2 3 3 3 3" xfId="24333" xr:uid="{00000000-0005-0000-0000-0000675E0000}"/>
    <cellStyle name="20% - Accent1 3 3 2 3 3 3 3 2" xfId="24334" xr:uid="{00000000-0005-0000-0000-0000685E0000}"/>
    <cellStyle name="20% - Accent1 3 3 2 3 3 3 4" xfId="24335" xr:uid="{00000000-0005-0000-0000-0000695E0000}"/>
    <cellStyle name="20% - Accent1 3 3 2 3 3 4" xfId="24336" xr:uid="{00000000-0005-0000-0000-00006A5E0000}"/>
    <cellStyle name="20% - Accent1 3 3 2 3 3 4 2" xfId="24337" xr:uid="{00000000-0005-0000-0000-00006B5E0000}"/>
    <cellStyle name="20% - Accent1 3 3 2 3 3 4 2 2" xfId="24338" xr:uid="{00000000-0005-0000-0000-00006C5E0000}"/>
    <cellStyle name="20% - Accent1 3 3 2 3 3 4 2 2 2" xfId="24339" xr:uid="{00000000-0005-0000-0000-00006D5E0000}"/>
    <cellStyle name="20% - Accent1 3 3 2 3 3 4 2 3" xfId="24340" xr:uid="{00000000-0005-0000-0000-00006E5E0000}"/>
    <cellStyle name="20% - Accent1 3 3 2 3 3 4 3" xfId="24341" xr:uid="{00000000-0005-0000-0000-00006F5E0000}"/>
    <cellStyle name="20% - Accent1 3 3 2 3 3 4 3 2" xfId="24342" xr:uid="{00000000-0005-0000-0000-0000705E0000}"/>
    <cellStyle name="20% - Accent1 3 3 2 3 3 4 4" xfId="24343" xr:uid="{00000000-0005-0000-0000-0000715E0000}"/>
    <cellStyle name="20% - Accent1 3 3 2 3 3 5" xfId="24344" xr:uid="{00000000-0005-0000-0000-0000725E0000}"/>
    <cellStyle name="20% - Accent1 3 3 2 3 3 5 2" xfId="24345" xr:uid="{00000000-0005-0000-0000-0000735E0000}"/>
    <cellStyle name="20% - Accent1 3 3 2 3 3 5 2 2" xfId="24346" xr:uid="{00000000-0005-0000-0000-0000745E0000}"/>
    <cellStyle name="20% - Accent1 3 3 2 3 3 5 3" xfId="24347" xr:uid="{00000000-0005-0000-0000-0000755E0000}"/>
    <cellStyle name="20% - Accent1 3 3 2 3 3 6" xfId="24348" xr:uid="{00000000-0005-0000-0000-0000765E0000}"/>
    <cellStyle name="20% - Accent1 3 3 2 3 3 6 2" xfId="24349" xr:uid="{00000000-0005-0000-0000-0000775E0000}"/>
    <cellStyle name="20% - Accent1 3 3 2 3 3 6 2 2" xfId="24350" xr:uid="{00000000-0005-0000-0000-0000785E0000}"/>
    <cellStyle name="20% - Accent1 3 3 2 3 3 6 3" xfId="24351" xr:uid="{00000000-0005-0000-0000-0000795E0000}"/>
    <cellStyle name="20% - Accent1 3 3 2 3 3 7" xfId="24352" xr:uid="{00000000-0005-0000-0000-00007A5E0000}"/>
    <cellStyle name="20% - Accent1 3 3 2 3 3 7 2" xfId="24353" xr:uid="{00000000-0005-0000-0000-00007B5E0000}"/>
    <cellStyle name="20% - Accent1 3 3 2 3 3 8" xfId="24354" xr:uid="{00000000-0005-0000-0000-00007C5E0000}"/>
    <cellStyle name="20% - Accent1 3 3 2 3 3 8 2" xfId="24355" xr:uid="{00000000-0005-0000-0000-00007D5E0000}"/>
    <cellStyle name="20% - Accent1 3 3 2 3 3 9" xfId="24356" xr:uid="{00000000-0005-0000-0000-00007E5E0000}"/>
    <cellStyle name="20% - Accent1 3 3 2 3 4" xfId="24357" xr:uid="{00000000-0005-0000-0000-00007F5E0000}"/>
    <cellStyle name="20% - Accent1 3 3 2 3 4 2" xfId="24358" xr:uid="{00000000-0005-0000-0000-0000805E0000}"/>
    <cellStyle name="20% - Accent1 3 3 2 3 4 2 2" xfId="24359" xr:uid="{00000000-0005-0000-0000-0000815E0000}"/>
    <cellStyle name="20% - Accent1 3 3 2 3 4 2 2 2" xfId="24360" xr:uid="{00000000-0005-0000-0000-0000825E0000}"/>
    <cellStyle name="20% - Accent1 3 3 2 3 4 2 3" xfId="24361" xr:uid="{00000000-0005-0000-0000-0000835E0000}"/>
    <cellStyle name="20% - Accent1 3 3 2 3 4 3" xfId="24362" xr:uid="{00000000-0005-0000-0000-0000845E0000}"/>
    <cellStyle name="20% - Accent1 3 3 2 3 4 3 2" xfId="24363" xr:uid="{00000000-0005-0000-0000-0000855E0000}"/>
    <cellStyle name="20% - Accent1 3 3 2 3 4 4" xfId="24364" xr:uid="{00000000-0005-0000-0000-0000865E0000}"/>
    <cellStyle name="20% - Accent1 3 3 2 3 5" xfId="24365" xr:uid="{00000000-0005-0000-0000-0000875E0000}"/>
    <cellStyle name="20% - Accent1 3 3 2 3 5 2" xfId="24366" xr:uid="{00000000-0005-0000-0000-0000885E0000}"/>
    <cellStyle name="20% - Accent1 3 3 2 3 5 2 2" xfId="24367" xr:uid="{00000000-0005-0000-0000-0000895E0000}"/>
    <cellStyle name="20% - Accent1 3 3 2 3 5 2 2 2" xfId="24368" xr:uid="{00000000-0005-0000-0000-00008A5E0000}"/>
    <cellStyle name="20% - Accent1 3 3 2 3 5 2 3" xfId="24369" xr:uid="{00000000-0005-0000-0000-00008B5E0000}"/>
    <cellStyle name="20% - Accent1 3 3 2 3 5 3" xfId="24370" xr:uid="{00000000-0005-0000-0000-00008C5E0000}"/>
    <cellStyle name="20% - Accent1 3 3 2 3 5 3 2" xfId="24371" xr:uid="{00000000-0005-0000-0000-00008D5E0000}"/>
    <cellStyle name="20% - Accent1 3 3 2 3 5 4" xfId="24372" xr:uid="{00000000-0005-0000-0000-00008E5E0000}"/>
    <cellStyle name="20% - Accent1 3 3 2 3 6" xfId="24373" xr:uid="{00000000-0005-0000-0000-00008F5E0000}"/>
    <cellStyle name="20% - Accent1 3 3 2 3 6 2" xfId="24374" xr:uid="{00000000-0005-0000-0000-0000905E0000}"/>
    <cellStyle name="20% - Accent1 3 3 2 3 6 2 2" xfId="24375" xr:uid="{00000000-0005-0000-0000-0000915E0000}"/>
    <cellStyle name="20% - Accent1 3 3 2 3 6 2 2 2" xfId="24376" xr:uid="{00000000-0005-0000-0000-0000925E0000}"/>
    <cellStyle name="20% - Accent1 3 3 2 3 6 2 3" xfId="24377" xr:uid="{00000000-0005-0000-0000-0000935E0000}"/>
    <cellStyle name="20% - Accent1 3 3 2 3 6 3" xfId="24378" xr:uid="{00000000-0005-0000-0000-0000945E0000}"/>
    <cellStyle name="20% - Accent1 3 3 2 3 6 3 2" xfId="24379" xr:uid="{00000000-0005-0000-0000-0000955E0000}"/>
    <cellStyle name="20% - Accent1 3 3 2 3 6 4" xfId="24380" xr:uid="{00000000-0005-0000-0000-0000965E0000}"/>
    <cellStyle name="20% - Accent1 3 3 2 3 7" xfId="24381" xr:uid="{00000000-0005-0000-0000-0000975E0000}"/>
    <cellStyle name="20% - Accent1 3 3 2 3 7 2" xfId="24382" xr:uid="{00000000-0005-0000-0000-0000985E0000}"/>
    <cellStyle name="20% - Accent1 3 3 2 3 7 2 2" xfId="24383" xr:uid="{00000000-0005-0000-0000-0000995E0000}"/>
    <cellStyle name="20% - Accent1 3 3 2 3 7 3" xfId="24384" xr:uid="{00000000-0005-0000-0000-00009A5E0000}"/>
    <cellStyle name="20% - Accent1 3 3 2 3 8" xfId="24385" xr:uid="{00000000-0005-0000-0000-00009B5E0000}"/>
    <cellStyle name="20% - Accent1 3 3 2 3 8 2" xfId="24386" xr:uid="{00000000-0005-0000-0000-00009C5E0000}"/>
    <cellStyle name="20% - Accent1 3 3 2 3 8 2 2" xfId="24387" xr:uid="{00000000-0005-0000-0000-00009D5E0000}"/>
    <cellStyle name="20% - Accent1 3 3 2 3 8 3" xfId="24388" xr:uid="{00000000-0005-0000-0000-00009E5E0000}"/>
    <cellStyle name="20% - Accent1 3 3 2 3 9" xfId="24389" xr:uid="{00000000-0005-0000-0000-00009F5E0000}"/>
    <cellStyle name="20% - Accent1 3 3 2 3 9 2" xfId="24390" xr:uid="{00000000-0005-0000-0000-0000A05E0000}"/>
    <cellStyle name="20% - Accent1 3 3 2 4" xfId="24391" xr:uid="{00000000-0005-0000-0000-0000A15E0000}"/>
    <cellStyle name="20% - Accent1 3 3 2 4 10" xfId="24392" xr:uid="{00000000-0005-0000-0000-0000A25E0000}"/>
    <cellStyle name="20% - Accent1 3 3 2 4 10 2" xfId="24393" xr:uid="{00000000-0005-0000-0000-0000A35E0000}"/>
    <cellStyle name="20% - Accent1 3 3 2 4 11" xfId="24394" xr:uid="{00000000-0005-0000-0000-0000A45E0000}"/>
    <cellStyle name="20% - Accent1 3 3 2 4 2" xfId="24395" xr:uid="{00000000-0005-0000-0000-0000A55E0000}"/>
    <cellStyle name="20% - Accent1 3 3 2 4 2 2" xfId="24396" xr:uid="{00000000-0005-0000-0000-0000A65E0000}"/>
    <cellStyle name="20% - Accent1 3 3 2 4 2 2 2" xfId="24397" xr:uid="{00000000-0005-0000-0000-0000A75E0000}"/>
    <cellStyle name="20% - Accent1 3 3 2 4 2 2 2 2" xfId="24398" xr:uid="{00000000-0005-0000-0000-0000A85E0000}"/>
    <cellStyle name="20% - Accent1 3 3 2 4 2 2 2 2 2" xfId="24399" xr:uid="{00000000-0005-0000-0000-0000A95E0000}"/>
    <cellStyle name="20% - Accent1 3 3 2 4 2 2 2 3" xfId="24400" xr:uid="{00000000-0005-0000-0000-0000AA5E0000}"/>
    <cellStyle name="20% - Accent1 3 3 2 4 2 2 3" xfId="24401" xr:uid="{00000000-0005-0000-0000-0000AB5E0000}"/>
    <cellStyle name="20% - Accent1 3 3 2 4 2 2 3 2" xfId="24402" xr:uid="{00000000-0005-0000-0000-0000AC5E0000}"/>
    <cellStyle name="20% - Accent1 3 3 2 4 2 2 4" xfId="24403" xr:uid="{00000000-0005-0000-0000-0000AD5E0000}"/>
    <cellStyle name="20% - Accent1 3 3 2 4 2 3" xfId="24404" xr:uid="{00000000-0005-0000-0000-0000AE5E0000}"/>
    <cellStyle name="20% - Accent1 3 3 2 4 2 3 2" xfId="24405" xr:uid="{00000000-0005-0000-0000-0000AF5E0000}"/>
    <cellStyle name="20% - Accent1 3 3 2 4 2 3 2 2" xfId="24406" xr:uid="{00000000-0005-0000-0000-0000B05E0000}"/>
    <cellStyle name="20% - Accent1 3 3 2 4 2 3 2 2 2" xfId="24407" xr:uid="{00000000-0005-0000-0000-0000B15E0000}"/>
    <cellStyle name="20% - Accent1 3 3 2 4 2 3 2 3" xfId="24408" xr:uid="{00000000-0005-0000-0000-0000B25E0000}"/>
    <cellStyle name="20% - Accent1 3 3 2 4 2 3 3" xfId="24409" xr:uid="{00000000-0005-0000-0000-0000B35E0000}"/>
    <cellStyle name="20% - Accent1 3 3 2 4 2 3 3 2" xfId="24410" xr:uid="{00000000-0005-0000-0000-0000B45E0000}"/>
    <cellStyle name="20% - Accent1 3 3 2 4 2 3 4" xfId="24411" xr:uid="{00000000-0005-0000-0000-0000B55E0000}"/>
    <cellStyle name="20% - Accent1 3 3 2 4 2 4" xfId="24412" xr:uid="{00000000-0005-0000-0000-0000B65E0000}"/>
    <cellStyle name="20% - Accent1 3 3 2 4 2 4 2" xfId="24413" xr:uid="{00000000-0005-0000-0000-0000B75E0000}"/>
    <cellStyle name="20% - Accent1 3 3 2 4 2 4 2 2" xfId="24414" xr:uid="{00000000-0005-0000-0000-0000B85E0000}"/>
    <cellStyle name="20% - Accent1 3 3 2 4 2 4 2 2 2" xfId="24415" xr:uid="{00000000-0005-0000-0000-0000B95E0000}"/>
    <cellStyle name="20% - Accent1 3 3 2 4 2 4 2 3" xfId="24416" xr:uid="{00000000-0005-0000-0000-0000BA5E0000}"/>
    <cellStyle name="20% - Accent1 3 3 2 4 2 4 3" xfId="24417" xr:uid="{00000000-0005-0000-0000-0000BB5E0000}"/>
    <cellStyle name="20% - Accent1 3 3 2 4 2 4 3 2" xfId="24418" xr:uid="{00000000-0005-0000-0000-0000BC5E0000}"/>
    <cellStyle name="20% - Accent1 3 3 2 4 2 4 4" xfId="24419" xr:uid="{00000000-0005-0000-0000-0000BD5E0000}"/>
    <cellStyle name="20% - Accent1 3 3 2 4 2 5" xfId="24420" xr:uid="{00000000-0005-0000-0000-0000BE5E0000}"/>
    <cellStyle name="20% - Accent1 3 3 2 4 2 5 2" xfId="24421" xr:uid="{00000000-0005-0000-0000-0000BF5E0000}"/>
    <cellStyle name="20% - Accent1 3 3 2 4 2 5 2 2" xfId="24422" xr:uid="{00000000-0005-0000-0000-0000C05E0000}"/>
    <cellStyle name="20% - Accent1 3 3 2 4 2 5 3" xfId="24423" xr:uid="{00000000-0005-0000-0000-0000C15E0000}"/>
    <cellStyle name="20% - Accent1 3 3 2 4 2 6" xfId="24424" xr:uid="{00000000-0005-0000-0000-0000C25E0000}"/>
    <cellStyle name="20% - Accent1 3 3 2 4 2 6 2" xfId="24425" xr:uid="{00000000-0005-0000-0000-0000C35E0000}"/>
    <cellStyle name="20% - Accent1 3 3 2 4 2 6 2 2" xfId="24426" xr:uid="{00000000-0005-0000-0000-0000C45E0000}"/>
    <cellStyle name="20% - Accent1 3 3 2 4 2 6 3" xfId="24427" xr:uid="{00000000-0005-0000-0000-0000C55E0000}"/>
    <cellStyle name="20% - Accent1 3 3 2 4 2 7" xfId="24428" xr:uid="{00000000-0005-0000-0000-0000C65E0000}"/>
    <cellStyle name="20% - Accent1 3 3 2 4 2 7 2" xfId="24429" xr:uid="{00000000-0005-0000-0000-0000C75E0000}"/>
    <cellStyle name="20% - Accent1 3 3 2 4 2 8" xfId="24430" xr:uid="{00000000-0005-0000-0000-0000C85E0000}"/>
    <cellStyle name="20% - Accent1 3 3 2 4 2 8 2" xfId="24431" xr:uid="{00000000-0005-0000-0000-0000C95E0000}"/>
    <cellStyle name="20% - Accent1 3 3 2 4 2 9" xfId="24432" xr:uid="{00000000-0005-0000-0000-0000CA5E0000}"/>
    <cellStyle name="20% - Accent1 3 3 2 4 3" xfId="24433" xr:uid="{00000000-0005-0000-0000-0000CB5E0000}"/>
    <cellStyle name="20% - Accent1 3 3 2 4 3 2" xfId="24434" xr:uid="{00000000-0005-0000-0000-0000CC5E0000}"/>
    <cellStyle name="20% - Accent1 3 3 2 4 3 2 2" xfId="24435" xr:uid="{00000000-0005-0000-0000-0000CD5E0000}"/>
    <cellStyle name="20% - Accent1 3 3 2 4 3 2 2 2" xfId="24436" xr:uid="{00000000-0005-0000-0000-0000CE5E0000}"/>
    <cellStyle name="20% - Accent1 3 3 2 4 3 2 2 2 2" xfId="24437" xr:uid="{00000000-0005-0000-0000-0000CF5E0000}"/>
    <cellStyle name="20% - Accent1 3 3 2 4 3 2 2 3" xfId="24438" xr:uid="{00000000-0005-0000-0000-0000D05E0000}"/>
    <cellStyle name="20% - Accent1 3 3 2 4 3 2 3" xfId="24439" xr:uid="{00000000-0005-0000-0000-0000D15E0000}"/>
    <cellStyle name="20% - Accent1 3 3 2 4 3 2 3 2" xfId="24440" xr:uid="{00000000-0005-0000-0000-0000D25E0000}"/>
    <cellStyle name="20% - Accent1 3 3 2 4 3 2 4" xfId="24441" xr:uid="{00000000-0005-0000-0000-0000D35E0000}"/>
    <cellStyle name="20% - Accent1 3 3 2 4 3 3" xfId="24442" xr:uid="{00000000-0005-0000-0000-0000D45E0000}"/>
    <cellStyle name="20% - Accent1 3 3 2 4 3 3 2" xfId="24443" xr:uid="{00000000-0005-0000-0000-0000D55E0000}"/>
    <cellStyle name="20% - Accent1 3 3 2 4 3 3 2 2" xfId="24444" xr:uid="{00000000-0005-0000-0000-0000D65E0000}"/>
    <cellStyle name="20% - Accent1 3 3 2 4 3 3 2 2 2" xfId="24445" xr:uid="{00000000-0005-0000-0000-0000D75E0000}"/>
    <cellStyle name="20% - Accent1 3 3 2 4 3 3 2 3" xfId="24446" xr:uid="{00000000-0005-0000-0000-0000D85E0000}"/>
    <cellStyle name="20% - Accent1 3 3 2 4 3 3 3" xfId="24447" xr:uid="{00000000-0005-0000-0000-0000D95E0000}"/>
    <cellStyle name="20% - Accent1 3 3 2 4 3 3 3 2" xfId="24448" xr:uid="{00000000-0005-0000-0000-0000DA5E0000}"/>
    <cellStyle name="20% - Accent1 3 3 2 4 3 3 4" xfId="24449" xr:uid="{00000000-0005-0000-0000-0000DB5E0000}"/>
    <cellStyle name="20% - Accent1 3 3 2 4 3 4" xfId="24450" xr:uid="{00000000-0005-0000-0000-0000DC5E0000}"/>
    <cellStyle name="20% - Accent1 3 3 2 4 3 4 2" xfId="24451" xr:uid="{00000000-0005-0000-0000-0000DD5E0000}"/>
    <cellStyle name="20% - Accent1 3 3 2 4 3 4 2 2" xfId="24452" xr:uid="{00000000-0005-0000-0000-0000DE5E0000}"/>
    <cellStyle name="20% - Accent1 3 3 2 4 3 4 2 2 2" xfId="24453" xr:uid="{00000000-0005-0000-0000-0000DF5E0000}"/>
    <cellStyle name="20% - Accent1 3 3 2 4 3 4 2 3" xfId="24454" xr:uid="{00000000-0005-0000-0000-0000E05E0000}"/>
    <cellStyle name="20% - Accent1 3 3 2 4 3 4 3" xfId="24455" xr:uid="{00000000-0005-0000-0000-0000E15E0000}"/>
    <cellStyle name="20% - Accent1 3 3 2 4 3 4 3 2" xfId="24456" xr:uid="{00000000-0005-0000-0000-0000E25E0000}"/>
    <cellStyle name="20% - Accent1 3 3 2 4 3 4 4" xfId="24457" xr:uid="{00000000-0005-0000-0000-0000E35E0000}"/>
    <cellStyle name="20% - Accent1 3 3 2 4 3 5" xfId="24458" xr:uid="{00000000-0005-0000-0000-0000E45E0000}"/>
    <cellStyle name="20% - Accent1 3 3 2 4 3 5 2" xfId="24459" xr:uid="{00000000-0005-0000-0000-0000E55E0000}"/>
    <cellStyle name="20% - Accent1 3 3 2 4 3 5 2 2" xfId="24460" xr:uid="{00000000-0005-0000-0000-0000E65E0000}"/>
    <cellStyle name="20% - Accent1 3 3 2 4 3 5 3" xfId="24461" xr:uid="{00000000-0005-0000-0000-0000E75E0000}"/>
    <cellStyle name="20% - Accent1 3 3 2 4 3 6" xfId="24462" xr:uid="{00000000-0005-0000-0000-0000E85E0000}"/>
    <cellStyle name="20% - Accent1 3 3 2 4 3 6 2" xfId="24463" xr:uid="{00000000-0005-0000-0000-0000E95E0000}"/>
    <cellStyle name="20% - Accent1 3 3 2 4 3 6 2 2" xfId="24464" xr:uid="{00000000-0005-0000-0000-0000EA5E0000}"/>
    <cellStyle name="20% - Accent1 3 3 2 4 3 6 3" xfId="24465" xr:uid="{00000000-0005-0000-0000-0000EB5E0000}"/>
    <cellStyle name="20% - Accent1 3 3 2 4 3 7" xfId="24466" xr:uid="{00000000-0005-0000-0000-0000EC5E0000}"/>
    <cellStyle name="20% - Accent1 3 3 2 4 3 7 2" xfId="24467" xr:uid="{00000000-0005-0000-0000-0000ED5E0000}"/>
    <cellStyle name="20% - Accent1 3 3 2 4 3 8" xfId="24468" xr:uid="{00000000-0005-0000-0000-0000EE5E0000}"/>
    <cellStyle name="20% - Accent1 3 3 2 4 3 8 2" xfId="24469" xr:uid="{00000000-0005-0000-0000-0000EF5E0000}"/>
    <cellStyle name="20% - Accent1 3 3 2 4 3 9" xfId="24470" xr:uid="{00000000-0005-0000-0000-0000F05E0000}"/>
    <cellStyle name="20% - Accent1 3 3 2 4 4" xfId="24471" xr:uid="{00000000-0005-0000-0000-0000F15E0000}"/>
    <cellStyle name="20% - Accent1 3 3 2 4 4 2" xfId="24472" xr:uid="{00000000-0005-0000-0000-0000F25E0000}"/>
    <cellStyle name="20% - Accent1 3 3 2 4 4 2 2" xfId="24473" xr:uid="{00000000-0005-0000-0000-0000F35E0000}"/>
    <cellStyle name="20% - Accent1 3 3 2 4 4 2 2 2" xfId="24474" xr:uid="{00000000-0005-0000-0000-0000F45E0000}"/>
    <cellStyle name="20% - Accent1 3 3 2 4 4 2 3" xfId="24475" xr:uid="{00000000-0005-0000-0000-0000F55E0000}"/>
    <cellStyle name="20% - Accent1 3 3 2 4 4 3" xfId="24476" xr:uid="{00000000-0005-0000-0000-0000F65E0000}"/>
    <cellStyle name="20% - Accent1 3 3 2 4 4 3 2" xfId="24477" xr:uid="{00000000-0005-0000-0000-0000F75E0000}"/>
    <cellStyle name="20% - Accent1 3 3 2 4 4 4" xfId="24478" xr:uid="{00000000-0005-0000-0000-0000F85E0000}"/>
    <cellStyle name="20% - Accent1 3 3 2 4 5" xfId="24479" xr:uid="{00000000-0005-0000-0000-0000F95E0000}"/>
    <cellStyle name="20% - Accent1 3 3 2 4 5 2" xfId="24480" xr:uid="{00000000-0005-0000-0000-0000FA5E0000}"/>
    <cellStyle name="20% - Accent1 3 3 2 4 5 2 2" xfId="24481" xr:uid="{00000000-0005-0000-0000-0000FB5E0000}"/>
    <cellStyle name="20% - Accent1 3 3 2 4 5 2 2 2" xfId="24482" xr:uid="{00000000-0005-0000-0000-0000FC5E0000}"/>
    <cellStyle name="20% - Accent1 3 3 2 4 5 2 3" xfId="24483" xr:uid="{00000000-0005-0000-0000-0000FD5E0000}"/>
    <cellStyle name="20% - Accent1 3 3 2 4 5 3" xfId="24484" xr:uid="{00000000-0005-0000-0000-0000FE5E0000}"/>
    <cellStyle name="20% - Accent1 3 3 2 4 5 3 2" xfId="24485" xr:uid="{00000000-0005-0000-0000-0000FF5E0000}"/>
    <cellStyle name="20% - Accent1 3 3 2 4 5 4" xfId="24486" xr:uid="{00000000-0005-0000-0000-0000005F0000}"/>
    <cellStyle name="20% - Accent1 3 3 2 4 6" xfId="24487" xr:uid="{00000000-0005-0000-0000-0000015F0000}"/>
    <cellStyle name="20% - Accent1 3 3 2 4 6 2" xfId="24488" xr:uid="{00000000-0005-0000-0000-0000025F0000}"/>
    <cellStyle name="20% - Accent1 3 3 2 4 6 2 2" xfId="24489" xr:uid="{00000000-0005-0000-0000-0000035F0000}"/>
    <cellStyle name="20% - Accent1 3 3 2 4 6 2 2 2" xfId="24490" xr:uid="{00000000-0005-0000-0000-0000045F0000}"/>
    <cellStyle name="20% - Accent1 3 3 2 4 6 2 3" xfId="24491" xr:uid="{00000000-0005-0000-0000-0000055F0000}"/>
    <cellStyle name="20% - Accent1 3 3 2 4 6 3" xfId="24492" xr:uid="{00000000-0005-0000-0000-0000065F0000}"/>
    <cellStyle name="20% - Accent1 3 3 2 4 6 3 2" xfId="24493" xr:uid="{00000000-0005-0000-0000-0000075F0000}"/>
    <cellStyle name="20% - Accent1 3 3 2 4 6 4" xfId="24494" xr:uid="{00000000-0005-0000-0000-0000085F0000}"/>
    <cellStyle name="20% - Accent1 3 3 2 4 7" xfId="24495" xr:uid="{00000000-0005-0000-0000-0000095F0000}"/>
    <cellStyle name="20% - Accent1 3 3 2 4 7 2" xfId="24496" xr:uid="{00000000-0005-0000-0000-00000A5F0000}"/>
    <cellStyle name="20% - Accent1 3 3 2 4 7 2 2" xfId="24497" xr:uid="{00000000-0005-0000-0000-00000B5F0000}"/>
    <cellStyle name="20% - Accent1 3 3 2 4 7 3" xfId="24498" xr:uid="{00000000-0005-0000-0000-00000C5F0000}"/>
    <cellStyle name="20% - Accent1 3 3 2 4 8" xfId="24499" xr:uid="{00000000-0005-0000-0000-00000D5F0000}"/>
    <cellStyle name="20% - Accent1 3 3 2 4 8 2" xfId="24500" xr:uid="{00000000-0005-0000-0000-00000E5F0000}"/>
    <cellStyle name="20% - Accent1 3 3 2 4 8 2 2" xfId="24501" xr:uid="{00000000-0005-0000-0000-00000F5F0000}"/>
    <cellStyle name="20% - Accent1 3 3 2 4 8 3" xfId="24502" xr:uid="{00000000-0005-0000-0000-0000105F0000}"/>
    <cellStyle name="20% - Accent1 3 3 2 4 9" xfId="24503" xr:uid="{00000000-0005-0000-0000-0000115F0000}"/>
    <cellStyle name="20% - Accent1 3 3 2 4 9 2" xfId="24504" xr:uid="{00000000-0005-0000-0000-0000125F0000}"/>
    <cellStyle name="20% - Accent1 3 3 2 5" xfId="24505" xr:uid="{00000000-0005-0000-0000-0000135F0000}"/>
    <cellStyle name="20% - Accent1 3 3 2 5 10" xfId="24506" xr:uid="{00000000-0005-0000-0000-0000145F0000}"/>
    <cellStyle name="20% - Accent1 3 3 2 5 10 2" xfId="24507" xr:uid="{00000000-0005-0000-0000-0000155F0000}"/>
    <cellStyle name="20% - Accent1 3 3 2 5 11" xfId="24508" xr:uid="{00000000-0005-0000-0000-0000165F0000}"/>
    <cellStyle name="20% - Accent1 3 3 2 5 2" xfId="24509" xr:uid="{00000000-0005-0000-0000-0000175F0000}"/>
    <cellStyle name="20% - Accent1 3 3 2 5 2 2" xfId="24510" xr:uid="{00000000-0005-0000-0000-0000185F0000}"/>
    <cellStyle name="20% - Accent1 3 3 2 5 2 2 2" xfId="24511" xr:uid="{00000000-0005-0000-0000-0000195F0000}"/>
    <cellStyle name="20% - Accent1 3 3 2 5 2 2 2 2" xfId="24512" xr:uid="{00000000-0005-0000-0000-00001A5F0000}"/>
    <cellStyle name="20% - Accent1 3 3 2 5 2 2 2 2 2" xfId="24513" xr:uid="{00000000-0005-0000-0000-00001B5F0000}"/>
    <cellStyle name="20% - Accent1 3 3 2 5 2 2 2 3" xfId="24514" xr:uid="{00000000-0005-0000-0000-00001C5F0000}"/>
    <cellStyle name="20% - Accent1 3 3 2 5 2 2 3" xfId="24515" xr:uid="{00000000-0005-0000-0000-00001D5F0000}"/>
    <cellStyle name="20% - Accent1 3 3 2 5 2 2 3 2" xfId="24516" xr:uid="{00000000-0005-0000-0000-00001E5F0000}"/>
    <cellStyle name="20% - Accent1 3 3 2 5 2 2 4" xfId="24517" xr:uid="{00000000-0005-0000-0000-00001F5F0000}"/>
    <cellStyle name="20% - Accent1 3 3 2 5 2 3" xfId="24518" xr:uid="{00000000-0005-0000-0000-0000205F0000}"/>
    <cellStyle name="20% - Accent1 3 3 2 5 2 3 2" xfId="24519" xr:uid="{00000000-0005-0000-0000-0000215F0000}"/>
    <cellStyle name="20% - Accent1 3 3 2 5 2 3 2 2" xfId="24520" xr:uid="{00000000-0005-0000-0000-0000225F0000}"/>
    <cellStyle name="20% - Accent1 3 3 2 5 2 3 2 2 2" xfId="24521" xr:uid="{00000000-0005-0000-0000-0000235F0000}"/>
    <cellStyle name="20% - Accent1 3 3 2 5 2 3 2 3" xfId="24522" xr:uid="{00000000-0005-0000-0000-0000245F0000}"/>
    <cellStyle name="20% - Accent1 3 3 2 5 2 3 3" xfId="24523" xr:uid="{00000000-0005-0000-0000-0000255F0000}"/>
    <cellStyle name="20% - Accent1 3 3 2 5 2 3 3 2" xfId="24524" xr:uid="{00000000-0005-0000-0000-0000265F0000}"/>
    <cellStyle name="20% - Accent1 3 3 2 5 2 3 4" xfId="24525" xr:uid="{00000000-0005-0000-0000-0000275F0000}"/>
    <cellStyle name="20% - Accent1 3 3 2 5 2 4" xfId="24526" xr:uid="{00000000-0005-0000-0000-0000285F0000}"/>
    <cellStyle name="20% - Accent1 3 3 2 5 2 4 2" xfId="24527" xr:uid="{00000000-0005-0000-0000-0000295F0000}"/>
    <cellStyle name="20% - Accent1 3 3 2 5 2 4 2 2" xfId="24528" xr:uid="{00000000-0005-0000-0000-00002A5F0000}"/>
    <cellStyle name="20% - Accent1 3 3 2 5 2 4 2 2 2" xfId="24529" xr:uid="{00000000-0005-0000-0000-00002B5F0000}"/>
    <cellStyle name="20% - Accent1 3 3 2 5 2 4 2 3" xfId="24530" xr:uid="{00000000-0005-0000-0000-00002C5F0000}"/>
    <cellStyle name="20% - Accent1 3 3 2 5 2 4 3" xfId="24531" xr:uid="{00000000-0005-0000-0000-00002D5F0000}"/>
    <cellStyle name="20% - Accent1 3 3 2 5 2 4 3 2" xfId="24532" xr:uid="{00000000-0005-0000-0000-00002E5F0000}"/>
    <cellStyle name="20% - Accent1 3 3 2 5 2 4 4" xfId="24533" xr:uid="{00000000-0005-0000-0000-00002F5F0000}"/>
    <cellStyle name="20% - Accent1 3 3 2 5 2 5" xfId="24534" xr:uid="{00000000-0005-0000-0000-0000305F0000}"/>
    <cellStyle name="20% - Accent1 3 3 2 5 2 5 2" xfId="24535" xr:uid="{00000000-0005-0000-0000-0000315F0000}"/>
    <cellStyle name="20% - Accent1 3 3 2 5 2 5 2 2" xfId="24536" xr:uid="{00000000-0005-0000-0000-0000325F0000}"/>
    <cellStyle name="20% - Accent1 3 3 2 5 2 5 3" xfId="24537" xr:uid="{00000000-0005-0000-0000-0000335F0000}"/>
    <cellStyle name="20% - Accent1 3 3 2 5 2 6" xfId="24538" xr:uid="{00000000-0005-0000-0000-0000345F0000}"/>
    <cellStyle name="20% - Accent1 3 3 2 5 2 6 2" xfId="24539" xr:uid="{00000000-0005-0000-0000-0000355F0000}"/>
    <cellStyle name="20% - Accent1 3 3 2 5 2 6 2 2" xfId="24540" xr:uid="{00000000-0005-0000-0000-0000365F0000}"/>
    <cellStyle name="20% - Accent1 3 3 2 5 2 6 3" xfId="24541" xr:uid="{00000000-0005-0000-0000-0000375F0000}"/>
    <cellStyle name="20% - Accent1 3 3 2 5 2 7" xfId="24542" xr:uid="{00000000-0005-0000-0000-0000385F0000}"/>
    <cellStyle name="20% - Accent1 3 3 2 5 2 7 2" xfId="24543" xr:uid="{00000000-0005-0000-0000-0000395F0000}"/>
    <cellStyle name="20% - Accent1 3 3 2 5 2 8" xfId="24544" xr:uid="{00000000-0005-0000-0000-00003A5F0000}"/>
    <cellStyle name="20% - Accent1 3 3 2 5 2 8 2" xfId="24545" xr:uid="{00000000-0005-0000-0000-00003B5F0000}"/>
    <cellStyle name="20% - Accent1 3 3 2 5 2 9" xfId="24546" xr:uid="{00000000-0005-0000-0000-00003C5F0000}"/>
    <cellStyle name="20% - Accent1 3 3 2 5 3" xfId="24547" xr:uid="{00000000-0005-0000-0000-00003D5F0000}"/>
    <cellStyle name="20% - Accent1 3 3 2 5 3 2" xfId="24548" xr:uid="{00000000-0005-0000-0000-00003E5F0000}"/>
    <cellStyle name="20% - Accent1 3 3 2 5 3 2 2" xfId="24549" xr:uid="{00000000-0005-0000-0000-00003F5F0000}"/>
    <cellStyle name="20% - Accent1 3 3 2 5 3 2 2 2" xfId="24550" xr:uid="{00000000-0005-0000-0000-0000405F0000}"/>
    <cellStyle name="20% - Accent1 3 3 2 5 3 2 2 2 2" xfId="24551" xr:uid="{00000000-0005-0000-0000-0000415F0000}"/>
    <cellStyle name="20% - Accent1 3 3 2 5 3 2 2 3" xfId="24552" xr:uid="{00000000-0005-0000-0000-0000425F0000}"/>
    <cellStyle name="20% - Accent1 3 3 2 5 3 2 3" xfId="24553" xr:uid="{00000000-0005-0000-0000-0000435F0000}"/>
    <cellStyle name="20% - Accent1 3 3 2 5 3 2 3 2" xfId="24554" xr:uid="{00000000-0005-0000-0000-0000445F0000}"/>
    <cellStyle name="20% - Accent1 3 3 2 5 3 2 4" xfId="24555" xr:uid="{00000000-0005-0000-0000-0000455F0000}"/>
    <cellStyle name="20% - Accent1 3 3 2 5 3 3" xfId="24556" xr:uid="{00000000-0005-0000-0000-0000465F0000}"/>
    <cellStyle name="20% - Accent1 3 3 2 5 3 3 2" xfId="24557" xr:uid="{00000000-0005-0000-0000-0000475F0000}"/>
    <cellStyle name="20% - Accent1 3 3 2 5 3 3 2 2" xfId="24558" xr:uid="{00000000-0005-0000-0000-0000485F0000}"/>
    <cellStyle name="20% - Accent1 3 3 2 5 3 3 2 2 2" xfId="24559" xr:uid="{00000000-0005-0000-0000-0000495F0000}"/>
    <cellStyle name="20% - Accent1 3 3 2 5 3 3 2 3" xfId="24560" xr:uid="{00000000-0005-0000-0000-00004A5F0000}"/>
    <cellStyle name="20% - Accent1 3 3 2 5 3 3 3" xfId="24561" xr:uid="{00000000-0005-0000-0000-00004B5F0000}"/>
    <cellStyle name="20% - Accent1 3 3 2 5 3 3 3 2" xfId="24562" xr:uid="{00000000-0005-0000-0000-00004C5F0000}"/>
    <cellStyle name="20% - Accent1 3 3 2 5 3 3 4" xfId="24563" xr:uid="{00000000-0005-0000-0000-00004D5F0000}"/>
    <cellStyle name="20% - Accent1 3 3 2 5 3 4" xfId="24564" xr:uid="{00000000-0005-0000-0000-00004E5F0000}"/>
    <cellStyle name="20% - Accent1 3 3 2 5 3 4 2" xfId="24565" xr:uid="{00000000-0005-0000-0000-00004F5F0000}"/>
    <cellStyle name="20% - Accent1 3 3 2 5 3 4 2 2" xfId="24566" xr:uid="{00000000-0005-0000-0000-0000505F0000}"/>
    <cellStyle name="20% - Accent1 3 3 2 5 3 4 2 2 2" xfId="24567" xr:uid="{00000000-0005-0000-0000-0000515F0000}"/>
    <cellStyle name="20% - Accent1 3 3 2 5 3 4 2 3" xfId="24568" xr:uid="{00000000-0005-0000-0000-0000525F0000}"/>
    <cellStyle name="20% - Accent1 3 3 2 5 3 4 3" xfId="24569" xr:uid="{00000000-0005-0000-0000-0000535F0000}"/>
    <cellStyle name="20% - Accent1 3 3 2 5 3 4 3 2" xfId="24570" xr:uid="{00000000-0005-0000-0000-0000545F0000}"/>
    <cellStyle name="20% - Accent1 3 3 2 5 3 4 4" xfId="24571" xr:uid="{00000000-0005-0000-0000-0000555F0000}"/>
    <cellStyle name="20% - Accent1 3 3 2 5 3 5" xfId="24572" xr:uid="{00000000-0005-0000-0000-0000565F0000}"/>
    <cellStyle name="20% - Accent1 3 3 2 5 3 5 2" xfId="24573" xr:uid="{00000000-0005-0000-0000-0000575F0000}"/>
    <cellStyle name="20% - Accent1 3 3 2 5 3 5 2 2" xfId="24574" xr:uid="{00000000-0005-0000-0000-0000585F0000}"/>
    <cellStyle name="20% - Accent1 3 3 2 5 3 5 3" xfId="24575" xr:uid="{00000000-0005-0000-0000-0000595F0000}"/>
    <cellStyle name="20% - Accent1 3 3 2 5 3 6" xfId="24576" xr:uid="{00000000-0005-0000-0000-00005A5F0000}"/>
    <cellStyle name="20% - Accent1 3 3 2 5 3 6 2" xfId="24577" xr:uid="{00000000-0005-0000-0000-00005B5F0000}"/>
    <cellStyle name="20% - Accent1 3 3 2 5 3 6 2 2" xfId="24578" xr:uid="{00000000-0005-0000-0000-00005C5F0000}"/>
    <cellStyle name="20% - Accent1 3 3 2 5 3 6 3" xfId="24579" xr:uid="{00000000-0005-0000-0000-00005D5F0000}"/>
    <cellStyle name="20% - Accent1 3 3 2 5 3 7" xfId="24580" xr:uid="{00000000-0005-0000-0000-00005E5F0000}"/>
    <cellStyle name="20% - Accent1 3 3 2 5 3 7 2" xfId="24581" xr:uid="{00000000-0005-0000-0000-00005F5F0000}"/>
    <cellStyle name="20% - Accent1 3 3 2 5 3 8" xfId="24582" xr:uid="{00000000-0005-0000-0000-0000605F0000}"/>
    <cellStyle name="20% - Accent1 3 3 2 5 3 8 2" xfId="24583" xr:uid="{00000000-0005-0000-0000-0000615F0000}"/>
    <cellStyle name="20% - Accent1 3 3 2 5 3 9" xfId="24584" xr:uid="{00000000-0005-0000-0000-0000625F0000}"/>
    <cellStyle name="20% - Accent1 3 3 2 5 4" xfId="24585" xr:uid="{00000000-0005-0000-0000-0000635F0000}"/>
    <cellStyle name="20% - Accent1 3 3 2 5 4 2" xfId="24586" xr:uid="{00000000-0005-0000-0000-0000645F0000}"/>
    <cellStyle name="20% - Accent1 3 3 2 5 4 2 2" xfId="24587" xr:uid="{00000000-0005-0000-0000-0000655F0000}"/>
    <cellStyle name="20% - Accent1 3 3 2 5 4 2 2 2" xfId="24588" xr:uid="{00000000-0005-0000-0000-0000665F0000}"/>
    <cellStyle name="20% - Accent1 3 3 2 5 4 2 3" xfId="24589" xr:uid="{00000000-0005-0000-0000-0000675F0000}"/>
    <cellStyle name="20% - Accent1 3 3 2 5 4 3" xfId="24590" xr:uid="{00000000-0005-0000-0000-0000685F0000}"/>
    <cellStyle name="20% - Accent1 3 3 2 5 4 3 2" xfId="24591" xr:uid="{00000000-0005-0000-0000-0000695F0000}"/>
    <cellStyle name="20% - Accent1 3 3 2 5 4 4" xfId="24592" xr:uid="{00000000-0005-0000-0000-00006A5F0000}"/>
    <cellStyle name="20% - Accent1 3 3 2 5 5" xfId="24593" xr:uid="{00000000-0005-0000-0000-00006B5F0000}"/>
    <cellStyle name="20% - Accent1 3 3 2 5 5 2" xfId="24594" xr:uid="{00000000-0005-0000-0000-00006C5F0000}"/>
    <cellStyle name="20% - Accent1 3 3 2 5 5 2 2" xfId="24595" xr:uid="{00000000-0005-0000-0000-00006D5F0000}"/>
    <cellStyle name="20% - Accent1 3 3 2 5 5 2 2 2" xfId="24596" xr:uid="{00000000-0005-0000-0000-00006E5F0000}"/>
    <cellStyle name="20% - Accent1 3 3 2 5 5 2 3" xfId="24597" xr:uid="{00000000-0005-0000-0000-00006F5F0000}"/>
    <cellStyle name="20% - Accent1 3 3 2 5 5 3" xfId="24598" xr:uid="{00000000-0005-0000-0000-0000705F0000}"/>
    <cellStyle name="20% - Accent1 3 3 2 5 5 3 2" xfId="24599" xr:uid="{00000000-0005-0000-0000-0000715F0000}"/>
    <cellStyle name="20% - Accent1 3 3 2 5 5 4" xfId="24600" xr:uid="{00000000-0005-0000-0000-0000725F0000}"/>
    <cellStyle name="20% - Accent1 3 3 2 5 6" xfId="24601" xr:uid="{00000000-0005-0000-0000-0000735F0000}"/>
    <cellStyle name="20% - Accent1 3 3 2 5 6 2" xfId="24602" xr:uid="{00000000-0005-0000-0000-0000745F0000}"/>
    <cellStyle name="20% - Accent1 3 3 2 5 6 2 2" xfId="24603" xr:uid="{00000000-0005-0000-0000-0000755F0000}"/>
    <cellStyle name="20% - Accent1 3 3 2 5 6 2 2 2" xfId="24604" xr:uid="{00000000-0005-0000-0000-0000765F0000}"/>
    <cellStyle name="20% - Accent1 3 3 2 5 6 2 3" xfId="24605" xr:uid="{00000000-0005-0000-0000-0000775F0000}"/>
    <cellStyle name="20% - Accent1 3 3 2 5 6 3" xfId="24606" xr:uid="{00000000-0005-0000-0000-0000785F0000}"/>
    <cellStyle name="20% - Accent1 3 3 2 5 6 3 2" xfId="24607" xr:uid="{00000000-0005-0000-0000-0000795F0000}"/>
    <cellStyle name="20% - Accent1 3 3 2 5 6 4" xfId="24608" xr:uid="{00000000-0005-0000-0000-00007A5F0000}"/>
    <cellStyle name="20% - Accent1 3 3 2 5 7" xfId="24609" xr:uid="{00000000-0005-0000-0000-00007B5F0000}"/>
    <cellStyle name="20% - Accent1 3 3 2 5 7 2" xfId="24610" xr:uid="{00000000-0005-0000-0000-00007C5F0000}"/>
    <cellStyle name="20% - Accent1 3 3 2 5 7 2 2" xfId="24611" xr:uid="{00000000-0005-0000-0000-00007D5F0000}"/>
    <cellStyle name="20% - Accent1 3 3 2 5 7 3" xfId="24612" xr:uid="{00000000-0005-0000-0000-00007E5F0000}"/>
    <cellStyle name="20% - Accent1 3 3 2 5 8" xfId="24613" xr:uid="{00000000-0005-0000-0000-00007F5F0000}"/>
    <cellStyle name="20% - Accent1 3 3 2 5 8 2" xfId="24614" xr:uid="{00000000-0005-0000-0000-0000805F0000}"/>
    <cellStyle name="20% - Accent1 3 3 2 5 8 2 2" xfId="24615" xr:uid="{00000000-0005-0000-0000-0000815F0000}"/>
    <cellStyle name="20% - Accent1 3 3 2 5 8 3" xfId="24616" xr:uid="{00000000-0005-0000-0000-0000825F0000}"/>
    <cellStyle name="20% - Accent1 3 3 2 5 9" xfId="24617" xr:uid="{00000000-0005-0000-0000-0000835F0000}"/>
    <cellStyle name="20% - Accent1 3 3 2 5 9 2" xfId="24618" xr:uid="{00000000-0005-0000-0000-0000845F0000}"/>
    <cellStyle name="20% - Accent1 3 3 2 6" xfId="24619" xr:uid="{00000000-0005-0000-0000-0000855F0000}"/>
    <cellStyle name="20% - Accent1 3 3 2 6 2" xfId="24620" xr:uid="{00000000-0005-0000-0000-0000865F0000}"/>
    <cellStyle name="20% - Accent1 3 3 2 6 2 2" xfId="24621" xr:uid="{00000000-0005-0000-0000-0000875F0000}"/>
    <cellStyle name="20% - Accent1 3 3 2 6 2 2 2" xfId="24622" xr:uid="{00000000-0005-0000-0000-0000885F0000}"/>
    <cellStyle name="20% - Accent1 3 3 2 6 2 2 2 2" xfId="24623" xr:uid="{00000000-0005-0000-0000-0000895F0000}"/>
    <cellStyle name="20% - Accent1 3 3 2 6 2 2 3" xfId="24624" xr:uid="{00000000-0005-0000-0000-00008A5F0000}"/>
    <cellStyle name="20% - Accent1 3 3 2 6 2 3" xfId="24625" xr:uid="{00000000-0005-0000-0000-00008B5F0000}"/>
    <cellStyle name="20% - Accent1 3 3 2 6 2 3 2" xfId="24626" xr:uid="{00000000-0005-0000-0000-00008C5F0000}"/>
    <cellStyle name="20% - Accent1 3 3 2 6 2 4" xfId="24627" xr:uid="{00000000-0005-0000-0000-00008D5F0000}"/>
    <cellStyle name="20% - Accent1 3 3 2 6 3" xfId="24628" xr:uid="{00000000-0005-0000-0000-00008E5F0000}"/>
    <cellStyle name="20% - Accent1 3 3 2 6 3 2" xfId="24629" xr:uid="{00000000-0005-0000-0000-00008F5F0000}"/>
    <cellStyle name="20% - Accent1 3 3 2 6 3 2 2" xfId="24630" xr:uid="{00000000-0005-0000-0000-0000905F0000}"/>
    <cellStyle name="20% - Accent1 3 3 2 6 3 2 2 2" xfId="24631" xr:uid="{00000000-0005-0000-0000-0000915F0000}"/>
    <cellStyle name="20% - Accent1 3 3 2 6 3 2 3" xfId="24632" xr:uid="{00000000-0005-0000-0000-0000925F0000}"/>
    <cellStyle name="20% - Accent1 3 3 2 6 3 3" xfId="24633" xr:uid="{00000000-0005-0000-0000-0000935F0000}"/>
    <cellStyle name="20% - Accent1 3 3 2 6 3 3 2" xfId="24634" xr:uid="{00000000-0005-0000-0000-0000945F0000}"/>
    <cellStyle name="20% - Accent1 3 3 2 6 3 4" xfId="24635" xr:uid="{00000000-0005-0000-0000-0000955F0000}"/>
    <cellStyle name="20% - Accent1 3 3 2 6 4" xfId="24636" xr:uid="{00000000-0005-0000-0000-0000965F0000}"/>
    <cellStyle name="20% - Accent1 3 3 2 6 4 2" xfId="24637" xr:uid="{00000000-0005-0000-0000-0000975F0000}"/>
    <cellStyle name="20% - Accent1 3 3 2 6 4 2 2" xfId="24638" xr:uid="{00000000-0005-0000-0000-0000985F0000}"/>
    <cellStyle name="20% - Accent1 3 3 2 6 4 2 2 2" xfId="24639" xr:uid="{00000000-0005-0000-0000-0000995F0000}"/>
    <cellStyle name="20% - Accent1 3 3 2 6 4 2 3" xfId="24640" xr:uid="{00000000-0005-0000-0000-00009A5F0000}"/>
    <cellStyle name="20% - Accent1 3 3 2 6 4 3" xfId="24641" xr:uid="{00000000-0005-0000-0000-00009B5F0000}"/>
    <cellStyle name="20% - Accent1 3 3 2 6 4 3 2" xfId="24642" xr:uid="{00000000-0005-0000-0000-00009C5F0000}"/>
    <cellStyle name="20% - Accent1 3 3 2 6 4 4" xfId="24643" xr:uid="{00000000-0005-0000-0000-00009D5F0000}"/>
    <cellStyle name="20% - Accent1 3 3 2 6 5" xfId="24644" xr:uid="{00000000-0005-0000-0000-00009E5F0000}"/>
    <cellStyle name="20% - Accent1 3 3 2 6 5 2" xfId="24645" xr:uid="{00000000-0005-0000-0000-00009F5F0000}"/>
    <cellStyle name="20% - Accent1 3 3 2 6 5 2 2" xfId="24646" xr:uid="{00000000-0005-0000-0000-0000A05F0000}"/>
    <cellStyle name="20% - Accent1 3 3 2 6 5 3" xfId="24647" xr:uid="{00000000-0005-0000-0000-0000A15F0000}"/>
    <cellStyle name="20% - Accent1 3 3 2 6 6" xfId="24648" xr:uid="{00000000-0005-0000-0000-0000A25F0000}"/>
    <cellStyle name="20% - Accent1 3 3 2 6 6 2" xfId="24649" xr:uid="{00000000-0005-0000-0000-0000A35F0000}"/>
    <cellStyle name="20% - Accent1 3 3 2 6 6 2 2" xfId="24650" xr:uid="{00000000-0005-0000-0000-0000A45F0000}"/>
    <cellStyle name="20% - Accent1 3 3 2 6 6 3" xfId="24651" xr:uid="{00000000-0005-0000-0000-0000A55F0000}"/>
    <cellStyle name="20% - Accent1 3 3 2 6 7" xfId="24652" xr:uid="{00000000-0005-0000-0000-0000A65F0000}"/>
    <cellStyle name="20% - Accent1 3 3 2 6 7 2" xfId="24653" xr:uid="{00000000-0005-0000-0000-0000A75F0000}"/>
    <cellStyle name="20% - Accent1 3 3 2 6 8" xfId="24654" xr:uid="{00000000-0005-0000-0000-0000A85F0000}"/>
    <cellStyle name="20% - Accent1 3 3 2 6 8 2" xfId="24655" xr:uid="{00000000-0005-0000-0000-0000A95F0000}"/>
    <cellStyle name="20% - Accent1 3 3 2 6 9" xfId="24656" xr:uid="{00000000-0005-0000-0000-0000AA5F0000}"/>
    <cellStyle name="20% - Accent1 3 3 2 7" xfId="24657" xr:uid="{00000000-0005-0000-0000-0000AB5F0000}"/>
    <cellStyle name="20% - Accent1 3 3 2 7 2" xfId="24658" xr:uid="{00000000-0005-0000-0000-0000AC5F0000}"/>
    <cellStyle name="20% - Accent1 3 3 2 7 2 2" xfId="24659" xr:uid="{00000000-0005-0000-0000-0000AD5F0000}"/>
    <cellStyle name="20% - Accent1 3 3 2 7 2 2 2" xfId="24660" xr:uid="{00000000-0005-0000-0000-0000AE5F0000}"/>
    <cellStyle name="20% - Accent1 3 3 2 7 2 2 2 2" xfId="24661" xr:uid="{00000000-0005-0000-0000-0000AF5F0000}"/>
    <cellStyle name="20% - Accent1 3 3 2 7 2 2 3" xfId="24662" xr:uid="{00000000-0005-0000-0000-0000B05F0000}"/>
    <cellStyle name="20% - Accent1 3 3 2 7 2 3" xfId="24663" xr:uid="{00000000-0005-0000-0000-0000B15F0000}"/>
    <cellStyle name="20% - Accent1 3 3 2 7 2 3 2" xfId="24664" xr:uid="{00000000-0005-0000-0000-0000B25F0000}"/>
    <cellStyle name="20% - Accent1 3 3 2 7 2 4" xfId="24665" xr:uid="{00000000-0005-0000-0000-0000B35F0000}"/>
    <cellStyle name="20% - Accent1 3 3 2 7 3" xfId="24666" xr:uid="{00000000-0005-0000-0000-0000B45F0000}"/>
    <cellStyle name="20% - Accent1 3 3 2 7 3 2" xfId="24667" xr:uid="{00000000-0005-0000-0000-0000B55F0000}"/>
    <cellStyle name="20% - Accent1 3 3 2 7 3 2 2" xfId="24668" xr:uid="{00000000-0005-0000-0000-0000B65F0000}"/>
    <cellStyle name="20% - Accent1 3 3 2 7 3 2 2 2" xfId="24669" xr:uid="{00000000-0005-0000-0000-0000B75F0000}"/>
    <cellStyle name="20% - Accent1 3 3 2 7 3 2 3" xfId="24670" xr:uid="{00000000-0005-0000-0000-0000B85F0000}"/>
    <cellStyle name="20% - Accent1 3 3 2 7 3 3" xfId="24671" xr:uid="{00000000-0005-0000-0000-0000B95F0000}"/>
    <cellStyle name="20% - Accent1 3 3 2 7 3 3 2" xfId="24672" xr:uid="{00000000-0005-0000-0000-0000BA5F0000}"/>
    <cellStyle name="20% - Accent1 3 3 2 7 3 4" xfId="24673" xr:uid="{00000000-0005-0000-0000-0000BB5F0000}"/>
    <cellStyle name="20% - Accent1 3 3 2 7 4" xfId="24674" xr:uid="{00000000-0005-0000-0000-0000BC5F0000}"/>
    <cellStyle name="20% - Accent1 3 3 2 7 4 2" xfId="24675" xr:uid="{00000000-0005-0000-0000-0000BD5F0000}"/>
    <cellStyle name="20% - Accent1 3 3 2 7 4 2 2" xfId="24676" xr:uid="{00000000-0005-0000-0000-0000BE5F0000}"/>
    <cellStyle name="20% - Accent1 3 3 2 7 4 2 2 2" xfId="24677" xr:uid="{00000000-0005-0000-0000-0000BF5F0000}"/>
    <cellStyle name="20% - Accent1 3 3 2 7 4 2 3" xfId="24678" xr:uid="{00000000-0005-0000-0000-0000C05F0000}"/>
    <cellStyle name="20% - Accent1 3 3 2 7 4 3" xfId="24679" xr:uid="{00000000-0005-0000-0000-0000C15F0000}"/>
    <cellStyle name="20% - Accent1 3 3 2 7 4 3 2" xfId="24680" xr:uid="{00000000-0005-0000-0000-0000C25F0000}"/>
    <cellStyle name="20% - Accent1 3 3 2 7 4 4" xfId="24681" xr:uid="{00000000-0005-0000-0000-0000C35F0000}"/>
    <cellStyle name="20% - Accent1 3 3 2 7 5" xfId="24682" xr:uid="{00000000-0005-0000-0000-0000C45F0000}"/>
    <cellStyle name="20% - Accent1 3 3 2 7 5 2" xfId="24683" xr:uid="{00000000-0005-0000-0000-0000C55F0000}"/>
    <cellStyle name="20% - Accent1 3 3 2 7 5 2 2" xfId="24684" xr:uid="{00000000-0005-0000-0000-0000C65F0000}"/>
    <cellStyle name="20% - Accent1 3 3 2 7 5 3" xfId="24685" xr:uid="{00000000-0005-0000-0000-0000C75F0000}"/>
    <cellStyle name="20% - Accent1 3 3 2 7 6" xfId="24686" xr:uid="{00000000-0005-0000-0000-0000C85F0000}"/>
    <cellStyle name="20% - Accent1 3 3 2 7 6 2" xfId="24687" xr:uid="{00000000-0005-0000-0000-0000C95F0000}"/>
    <cellStyle name="20% - Accent1 3 3 2 7 6 2 2" xfId="24688" xr:uid="{00000000-0005-0000-0000-0000CA5F0000}"/>
    <cellStyle name="20% - Accent1 3 3 2 7 6 3" xfId="24689" xr:uid="{00000000-0005-0000-0000-0000CB5F0000}"/>
    <cellStyle name="20% - Accent1 3 3 2 7 7" xfId="24690" xr:uid="{00000000-0005-0000-0000-0000CC5F0000}"/>
    <cellStyle name="20% - Accent1 3 3 2 7 7 2" xfId="24691" xr:uid="{00000000-0005-0000-0000-0000CD5F0000}"/>
    <cellStyle name="20% - Accent1 3 3 2 7 8" xfId="24692" xr:uid="{00000000-0005-0000-0000-0000CE5F0000}"/>
    <cellStyle name="20% - Accent1 3 3 2 7 8 2" xfId="24693" xr:uid="{00000000-0005-0000-0000-0000CF5F0000}"/>
    <cellStyle name="20% - Accent1 3 3 2 7 9" xfId="24694" xr:uid="{00000000-0005-0000-0000-0000D05F0000}"/>
    <cellStyle name="20% - Accent1 3 3 2 8" xfId="24695" xr:uid="{00000000-0005-0000-0000-0000D15F0000}"/>
    <cellStyle name="20% - Accent1 3 3 2 8 2" xfId="24696" xr:uid="{00000000-0005-0000-0000-0000D25F0000}"/>
    <cellStyle name="20% - Accent1 3 3 2 8 2 2" xfId="24697" xr:uid="{00000000-0005-0000-0000-0000D35F0000}"/>
    <cellStyle name="20% - Accent1 3 3 2 8 2 2 2" xfId="24698" xr:uid="{00000000-0005-0000-0000-0000D45F0000}"/>
    <cellStyle name="20% - Accent1 3 3 2 8 2 3" xfId="24699" xr:uid="{00000000-0005-0000-0000-0000D55F0000}"/>
    <cellStyle name="20% - Accent1 3 3 2 8 3" xfId="24700" xr:uid="{00000000-0005-0000-0000-0000D65F0000}"/>
    <cellStyle name="20% - Accent1 3 3 2 8 3 2" xfId="24701" xr:uid="{00000000-0005-0000-0000-0000D75F0000}"/>
    <cellStyle name="20% - Accent1 3 3 2 8 4" xfId="24702" xr:uid="{00000000-0005-0000-0000-0000D85F0000}"/>
    <cellStyle name="20% - Accent1 3 3 2 9" xfId="24703" xr:uid="{00000000-0005-0000-0000-0000D95F0000}"/>
    <cellStyle name="20% - Accent1 3 3 2 9 2" xfId="24704" xr:uid="{00000000-0005-0000-0000-0000DA5F0000}"/>
    <cellStyle name="20% - Accent1 3 3 2 9 2 2" xfId="24705" xr:uid="{00000000-0005-0000-0000-0000DB5F0000}"/>
    <cellStyle name="20% - Accent1 3 3 2 9 2 2 2" xfId="24706" xr:uid="{00000000-0005-0000-0000-0000DC5F0000}"/>
    <cellStyle name="20% - Accent1 3 3 2 9 2 3" xfId="24707" xr:uid="{00000000-0005-0000-0000-0000DD5F0000}"/>
    <cellStyle name="20% - Accent1 3 3 2 9 3" xfId="24708" xr:uid="{00000000-0005-0000-0000-0000DE5F0000}"/>
    <cellStyle name="20% - Accent1 3 3 2 9 3 2" xfId="24709" xr:uid="{00000000-0005-0000-0000-0000DF5F0000}"/>
    <cellStyle name="20% - Accent1 3 3 2 9 4" xfId="24710" xr:uid="{00000000-0005-0000-0000-0000E05F0000}"/>
    <cellStyle name="20% - Accent1 3 3 3" xfId="24711" xr:uid="{00000000-0005-0000-0000-0000E15F0000}"/>
    <cellStyle name="20% - Accent1 3 3 3 10" xfId="24712" xr:uid="{00000000-0005-0000-0000-0000E25F0000}"/>
    <cellStyle name="20% - Accent1 3 3 3 10 2" xfId="24713" xr:uid="{00000000-0005-0000-0000-0000E35F0000}"/>
    <cellStyle name="20% - Accent1 3 3 3 10 2 2" xfId="24714" xr:uid="{00000000-0005-0000-0000-0000E45F0000}"/>
    <cellStyle name="20% - Accent1 3 3 3 10 3" xfId="24715" xr:uid="{00000000-0005-0000-0000-0000E55F0000}"/>
    <cellStyle name="20% - Accent1 3 3 3 11" xfId="24716" xr:uid="{00000000-0005-0000-0000-0000E65F0000}"/>
    <cellStyle name="20% - Accent1 3 3 3 11 2" xfId="24717" xr:uid="{00000000-0005-0000-0000-0000E75F0000}"/>
    <cellStyle name="20% - Accent1 3 3 3 11 2 2" xfId="24718" xr:uid="{00000000-0005-0000-0000-0000E85F0000}"/>
    <cellStyle name="20% - Accent1 3 3 3 11 3" xfId="24719" xr:uid="{00000000-0005-0000-0000-0000E95F0000}"/>
    <cellStyle name="20% - Accent1 3 3 3 12" xfId="24720" xr:uid="{00000000-0005-0000-0000-0000EA5F0000}"/>
    <cellStyle name="20% - Accent1 3 3 3 12 2" xfId="24721" xr:uid="{00000000-0005-0000-0000-0000EB5F0000}"/>
    <cellStyle name="20% - Accent1 3 3 3 13" xfId="24722" xr:uid="{00000000-0005-0000-0000-0000EC5F0000}"/>
    <cellStyle name="20% - Accent1 3 3 3 13 2" xfId="24723" xr:uid="{00000000-0005-0000-0000-0000ED5F0000}"/>
    <cellStyle name="20% - Accent1 3 3 3 14" xfId="24724" xr:uid="{00000000-0005-0000-0000-0000EE5F0000}"/>
    <cellStyle name="20% - Accent1 3 3 3 2" xfId="24725" xr:uid="{00000000-0005-0000-0000-0000EF5F0000}"/>
    <cellStyle name="20% - Accent1 3 3 3 2 10" xfId="24726" xr:uid="{00000000-0005-0000-0000-0000F05F0000}"/>
    <cellStyle name="20% - Accent1 3 3 3 2 10 2" xfId="24727" xr:uid="{00000000-0005-0000-0000-0000F15F0000}"/>
    <cellStyle name="20% - Accent1 3 3 3 2 11" xfId="24728" xr:uid="{00000000-0005-0000-0000-0000F25F0000}"/>
    <cellStyle name="20% - Accent1 3 3 3 2 2" xfId="24729" xr:uid="{00000000-0005-0000-0000-0000F35F0000}"/>
    <cellStyle name="20% - Accent1 3 3 3 2 2 2" xfId="24730" xr:uid="{00000000-0005-0000-0000-0000F45F0000}"/>
    <cellStyle name="20% - Accent1 3 3 3 2 2 2 2" xfId="24731" xr:uid="{00000000-0005-0000-0000-0000F55F0000}"/>
    <cellStyle name="20% - Accent1 3 3 3 2 2 2 2 2" xfId="24732" xr:uid="{00000000-0005-0000-0000-0000F65F0000}"/>
    <cellStyle name="20% - Accent1 3 3 3 2 2 2 2 2 2" xfId="24733" xr:uid="{00000000-0005-0000-0000-0000F75F0000}"/>
    <cellStyle name="20% - Accent1 3 3 3 2 2 2 2 3" xfId="24734" xr:uid="{00000000-0005-0000-0000-0000F85F0000}"/>
    <cellStyle name="20% - Accent1 3 3 3 2 2 2 3" xfId="24735" xr:uid="{00000000-0005-0000-0000-0000F95F0000}"/>
    <cellStyle name="20% - Accent1 3 3 3 2 2 2 3 2" xfId="24736" xr:uid="{00000000-0005-0000-0000-0000FA5F0000}"/>
    <cellStyle name="20% - Accent1 3 3 3 2 2 2 4" xfId="24737" xr:uid="{00000000-0005-0000-0000-0000FB5F0000}"/>
    <cellStyle name="20% - Accent1 3 3 3 2 2 3" xfId="24738" xr:uid="{00000000-0005-0000-0000-0000FC5F0000}"/>
    <cellStyle name="20% - Accent1 3 3 3 2 2 3 2" xfId="24739" xr:uid="{00000000-0005-0000-0000-0000FD5F0000}"/>
    <cellStyle name="20% - Accent1 3 3 3 2 2 3 2 2" xfId="24740" xr:uid="{00000000-0005-0000-0000-0000FE5F0000}"/>
    <cellStyle name="20% - Accent1 3 3 3 2 2 3 2 2 2" xfId="24741" xr:uid="{00000000-0005-0000-0000-0000FF5F0000}"/>
    <cellStyle name="20% - Accent1 3 3 3 2 2 3 2 3" xfId="24742" xr:uid="{00000000-0005-0000-0000-000000600000}"/>
    <cellStyle name="20% - Accent1 3 3 3 2 2 3 3" xfId="24743" xr:uid="{00000000-0005-0000-0000-000001600000}"/>
    <cellStyle name="20% - Accent1 3 3 3 2 2 3 3 2" xfId="24744" xr:uid="{00000000-0005-0000-0000-000002600000}"/>
    <cellStyle name="20% - Accent1 3 3 3 2 2 3 4" xfId="24745" xr:uid="{00000000-0005-0000-0000-000003600000}"/>
    <cellStyle name="20% - Accent1 3 3 3 2 2 4" xfId="24746" xr:uid="{00000000-0005-0000-0000-000004600000}"/>
    <cellStyle name="20% - Accent1 3 3 3 2 2 4 2" xfId="24747" xr:uid="{00000000-0005-0000-0000-000005600000}"/>
    <cellStyle name="20% - Accent1 3 3 3 2 2 4 2 2" xfId="24748" xr:uid="{00000000-0005-0000-0000-000006600000}"/>
    <cellStyle name="20% - Accent1 3 3 3 2 2 4 2 2 2" xfId="24749" xr:uid="{00000000-0005-0000-0000-000007600000}"/>
    <cellStyle name="20% - Accent1 3 3 3 2 2 4 2 3" xfId="24750" xr:uid="{00000000-0005-0000-0000-000008600000}"/>
    <cellStyle name="20% - Accent1 3 3 3 2 2 4 3" xfId="24751" xr:uid="{00000000-0005-0000-0000-000009600000}"/>
    <cellStyle name="20% - Accent1 3 3 3 2 2 4 3 2" xfId="24752" xr:uid="{00000000-0005-0000-0000-00000A600000}"/>
    <cellStyle name="20% - Accent1 3 3 3 2 2 4 4" xfId="24753" xr:uid="{00000000-0005-0000-0000-00000B600000}"/>
    <cellStyle name="20% - Accent1 3 3 3 2 2 5" xfId="24754" xr:uid="{00000000-0005-0000-0000-00000C600000}"/>
    <cellStyle name="20% - Accent1 3 3 3 2 2 5 2" xfId="24755" xr:uid="{00000000-0005-0000-0000-00000D600000}"/>
    <cellStyle name="20% - Accent1 3 3 3 2 2 5 2 2" xfId="24756" xr:uid="{00000000-0005-0000-0000-00000E600000}"/>
    <cellStyle name="20% - Accent1 3 3 3 2 2 5 3" xfId="24757" xr:uid="{00000000-0005-0000-0000-00000F600000}"/>
    <cellStyle name="20% - Accent1 3 3 3 2 2 6" xfId="24758" xr:uid="{00000000-0005-0000-0000-000010600000}"/>
    <cellStyle name="20% - Accent1 3 3 3 2 2 6 2" xfId="24759" xr:uid="{00000000-0005-0000-0000-000011600000}"/>
    <cellStyle name="20% - Accent1 3 3 3 2 2 6 2 2" xfId="24760" xr:uid="{00000000-0005-0000-0000-000012600000}"/>
    <cellStyle name="20% - Accent1 3 3 3 2 2 6 3" xfId="24761" xr:uid="{00000000-0005-0000-0000-000013600000}"/>
    <cellStyle name="20% - Accent1 3 3 3 2 2 7" xfId="24762" xr:uid="{00000000-0005-0000-0000-000014600000}"/>
    <cellStyle name="20% - Accent1 3 3 3 2 2 7 2" xfId="24763" xr:uid="{00000000-0005-0000-0000-000015600000}"/>
    <cellStyle name="20% - Accent1 3 3 3 2 2 8" xfId="24764" xr:uid="{00000000-0005-0000-0000-000016600000}"/>
    <cellStyle name="20% - Accent1 3 3 3 2 2 8 2" xfId="24765" xr:uid="{00000000-0005-0000-0000-000017600000}"/>
    <cellStyle name="20% - Accent1 3 3 3 2 2 9" xfId="24766" xr:uid="{00000000-0005-0000-0000-000018600000}"/>
    <cellStyle name="20% - Accent1 3 3 3 2 3" xfId="24767" xr:uid="{00000000-0005-0000-0000-000019600000}"/>
    <cellStyle name="20% - Accent1 3 3 3 2 3 2" xfId="24768" xr:uid="{00000000-0005-0000-0000-00001A600000}"/>
    <cellStyle name="20% - Accent1 3 3 3 2 3 2 2" xfId="24769" xr:uid="{00000000-0005-0000-0000-00001B600000}"/>
    <cellStyle name="20% - Accent1 3 3 3 2 3 2 2 2" xfId="24770" xr:uid="{00000000-0005-0000-0000-00001C600000}"/>
    <cellStyle name="20% - Accent1 3 3 3 2 3 2 2 2 2" xfId="24771" xr:uid="{00000000-0005-0000-0000-00001D600000}"/>
    <cellStyle name="20% - Accent1 3 3 3 2 3 2 2 3" xfId="24772" xr:uid="{00000000-0005-0000-0000-00001E600000}"/>
    <cellStyle name="20% - Accent1 3 3 3 2 3 2 3" xfId="24773" xr:uid="{00000000-0005-0000-0000-00001F600000}"/>
    <cellStyle name="20% - Accent1 3 3 3 2 3 2 3 2" xfId="24774" xr:uid="{00000000-0005-0000-0000-000020600000}"/>
    <cellStyle name="20% - Accent1 3 3 3 2 3 2 4" xfId="24775" xr:uid="{00000000-0005-0000-0000-000021600000}"/>
    <cellStyle name="20% - Accent1 3 3 3 2 3 3" xfId="24776" xr:uid="{00000000-0005-0000-0000-000022600000}"/>
    <cellStyle name="20% - Accent1 3 3 3 2 3 3 2" xfId="24777" xr:uid="{00000000-0005-0000-0000-000023600000}"/>
    <cellStyle name="20% - Accent1 3 3 3 2 3 3 2 2" xfId="24778" xr:uid="{00000000-0005-0000-0000-000024600000}"/>
    <cellStyle name="20% - Accent1 3 3 3 2 3 3 2 2 2" xfId="24779" xr:uid="{00000000-0005-0000-0000-000025600000}"/>
    <cellStyle name="20% - Accent1 3 3 3 2 3 3 2 3" xfId="24780" xr:uid="{00000000-0005-0000-0000-000026600000}"/>
    <cellStyle name="20% - Accent1 3 3 3 2 3 3 3" xfId="24781" xr:uid="{00000000-0005-0000-0000-000027600000}"/>
    <cellStyle name="20% - Accent1 3 3 3 2 3 3 3 2" xfId="24782" xr:uid="{00000000-0005-0000-0000-000028600000}"/>
    <cellStyle name="20% - Accent1 3 3 3 2 3 3 4" xfId="24783" xr:uid="{00000000-0005-0000-0000-000029600000}"/>
    <cellStyle name="20% - Accent1 3 3 3 2 3 4" xfId="24784" xr:uid="{00000000-0005-0000-0000-00002A600000}"/>
    <cellStyle name="20% - Accent1 3 3 3 2 3 4 2" xfId="24785" xr:uid="{00000000-0005-0000-0000-00002B600000}"/>
    <cellStyle name="20% - Accent1 3 3 3 2 3 4 2 2" xfId="24786" xr:uid="{00000000-0005-0000-0000-00002C600000}"/>
    <cellStyle name="20% - Accent1 3 3 3 2 3 4 2 2 2" xfId="24787" xr:uid="{00000000-0005-0000-0000-00002D600000}"/>
    <cellStyle name="20% - Accent1 3 3 3 2 3 4 2 3" xfId="24788" xr:uid="{00000000-0005-0000-0000-00002E600000}"/>
    <cellStyle name="20% - Accent1 3 3 3 2 3 4 3" xfId="24789" xr:uid="{00000000-0005-0000-0000-00002F600000}"/>
    <cellStyle name="20% - Accent1 3 3 3 2 3 4 3 2" xfId="24790" xr:uid="{00000000-0005-0000-0000-000030600000}"/>
    <cellStyle name="20% - Accent1 3 3 3 2 3 4 4" xfId="24791" xr:uid="{00000000-0005-0000-0000-000031600000}"/>
    <cellStyle name="20% - Accent1 3 3 3 2 3 5" xfId="24792" xr:uid="{00000000-0005-0000-0000-000032600000}"/>
    <cellStyle name="20% - Accent1 3 3 3 2 3 5 2" xfId="24793" xr:uid="{00000000-0005-0000-0000-000033600000}"/>
    <cellStyle name="20% - Accent1 3 3 3 2 3 5 2 2" xfId="24794" xr:uid="{00000000-0005-0000-0000-000034600000}"/>
    <cellStyle name="20% - Accent1 3 3 3 2 3 5 3" xfId="24795" xr:uid="{00000000-0005-0000-0000-000035600000}"/>
    <cellStyle name="20% - Accent1 3 3 3 2 3 6" xfId="24796" xr:uid="{00000000-0005-0000-0000-000036600000}"/>
    <cellStyle name="20% - Accent1 3 3 3 2 3 6 2" xfId="24797" xr:uid="{00000000-0005-0000-0000-000037600000}"/>
    <cellStyle name="20% - Accent1 3 3 3 2 3 6 2 2" xfId="24798" xr:uid="{00000000-0005-0000-0000-000038600000}"/>
    <cellStyle name="20% - Accent1 3 3 3 2 3 6 3" xfId="24799" xr:uid="{00000000-0005-0000-0000-000039600000}"/>
    <cellStyle name="20% - Accent1 3 3 3 2 3 7" xfId="24800" xr:uid="{00000000-0005-0000-0000-00003A600000}"/>
    <cellStyle name="20% - Accent1 3 3 3 2 3 7 2" xfId="24801" xr:uid="{00000000-0005-0000-0000-00003B600000}"/>
    <cellStyle name="20% - Accent1 3 3 3 2 3 8" xfId="24802" xr:uid="{00000000-0005-0000-0000-00003C600000}"/>
    <cellStyle name="20% - Accent1 3 3 3 2 3 8 2" xfId="24803" xr:uid="{00000000-0005-0000-0000-00003D600000}"/>
    <cellStyle name="20% - Accent1 3 3 3 2 3 9" xfId="24804" xr:uid="{00000000-0005-0000-0000-00003E600000}"/>
    <cellStyle name="20% - Accent1 3 3 3 2 4" xfId="24805" xr:uid="{00000000-0005-0000-0000-00003F600000}"/>
    <cellStyle name="20% - Accent1 3 3 3 2 4 2" xfId="24806" xr:uid="{00000000-0005-0000-0000-000040600000}"/>
    <cellStyle name="20% - Accent1 3 3 3 2 4 2 2" xfId="24807" xr:uid="{00000000-0005-0000-0000-000041600000}"/>
    <cellStyle name="20% - Accent1 3 3 3 2 4 2 2 2" xfId="24808" xr:uid="{00000000-0005-0000-0000-000042600000}"/>
    <cellStyle name="20% - Accent1 3 3 3 2 4 2 3" xfId="24809" xr:uid="{00000000-0005-0000-0000-000043600000}"/>
    <cellStyle name="20% - Accent1 3 3 3 2 4 3" xfId="24810" xr:uid="{00000000-0005-0000-0000-000044600000}"/>
    <cellStyle name="20% - Accent1 3 3 3 2 4 3 2" xfId="24811" xr:uid="{00000000-0005-0000-0000-000045600000}"/>
    <cellStyle name="20% - Accent1 3 3 3 2 4 4" xfId="24812" xr:uid="{00000000-0005-0000-0000-000046600000}"/>
    <cellStyle name="20% - Accent1 3 3 3 2 5" xfId="24813" xr:uid="{00000000-0005-0000-0000-000047600000}"/>
    <cellStyle name="20% - Accent1 3 3 3 2 5 2" xfId="24814" xr:uid="{00000000-0005-0000-0000-000048600000}"/>
    <cellStyle name="20% - Accent1 3 3 3 2 5 2 2" xfId="24815" xr:uid="{00000000-0005-0000-0000-000049600000}"/>
    <cellStyle name="20% - Accent1 3 3 3 2 5 2 2 2" xfId="24816" xr:uid="{00000000-0005-0000-0000-00004A600000}"/>
    <cellStyle name="20% - Accent1 3 3 3 2 5 2 3" xfId="24817" xr:uid="{00000000-0005-0000-0000-00004B600000}"/>
    <cellStyle name="20% - Accent1 3 3 3 2 5 3" xfId="24818" xr:uid="{00000000-0005-0000-0000-00004C600000}"/>
    <cellStyle name="20% - Accent1 3 3 3 2 5 3 2" xfId="24819" xr:uid="{00000000-0005-0000-0000-00004D600000}"/>
    <cellStyle name="20% - Accent1 3 3 3 2 5 4" xfId="24820" xr:uid="{00000000-0005-0000-0000-00004E600000}"/>
    <cellStyle name="20% - Accent1 3 3 3 2 6" xfId="24821" xr:uid="{00000000-0005-0000-0000-00004F600000}"/>
    <cellStyle name="20% - Accent1 3 3 3 2 6 2" xfId="24822" xr:uid="{00000000-0005-0000-0000-000050600000}"/>
    <cellStyle name="20% - Accent1 3 3 3 2 6 2 2" xfId="24823" xr:uid="{00000000-0005-0000-0000-000051600000}"/>
    <cellStyle name="20% - Accent1 3 3 3 2 6 2 2 2" xfId="24824" xr:uid="{00000000-0005-0000-0000-000052600000}"/>
    <cellStyle name="20% - Accent1 3 3 3 2 6 2 3" xfId="24825" xr:uid="{00000000-0005-0000-0000-000053600000}"/>
    <cellStyle name="20% - Accent1 3 3 3 2 6 3" xfId="24826" xr:uid="{00000000-0005-0000-0000-000054600000}"/>
    <cellStyle name="20% - Accent1 3 3 3 2 6 3 2" xfId="24827" xr:uid="{00000000-0005-0000-0000-000055600000}"/>
    <cellStyle name="20% - Accent1 3 3 3 2 6 4" xfId="24828" xr:uid="{00000000-0005-0000-0000-000056600000}"/>
    <cellStyle name="20% - Accent1 3 3 3 2 7" xfId="24829" xr:uid="{00000000-0005-0000-0000-000057600000}"/>
    <cellStyle name="20% - Accent1 3 3 3 2 7 2" xfId="24830" xr:uid="{00000000-0005-0000-0000-000058600000}"/>
    <cellStyle name="20% - Accent1 3 3 3 2 7 2 2" xfId="24831" xr:uid="{00000000-0005-0000-0000-000059600000}"/>
    <cellStyle name="20% - Accent1 3 3 3 2 7 3" xfId="24832" xr:uid="{00000000-0005-0000-0000-00005A600000}"/>
    <cellStyle name="20% - Accent1 3 3 3 2 8" xfId="24833" xr:uid="{00000000-0005-0000-0000-00005B600000}"/>
    <cellStyle name="20% - Accent1 3 3 3 2 8 2" xfId="24834" xr:uid="{00000000-0005-0000-0000-00005C600000}"/>
    <cellStyle name="20% - Accent1 3 3 3 2 8 2 2" xfId="24835" xr:uid="{00000000-0005-0000-0000-00005D600000}"/>
    <cellStyle name="20% - Accent1 3 3 3 2 8 3" xfId="24836" xr:uid="{00000000-0005-0000-0000-00005E600000}"/>
    <cellStyle name="20% - Accent1 3 3 3 2 9" xfId="24837" xr:uid="{00000000-0005-0000-0000-00005F600000}"/>
    <cellStyle name="20% - Accent1 3 3 3 2 9 2" xfId="24838" xr:uid="{00000000-0005-0000-0000-000060600000}"/>
    <cellStyle name="20% - Accent1 3 3 3 3" xfId="24839" xr:uid="{00000000-0005-0000-0000-000061600000}"/>
    <cellStyle name="20% - Accent1 3 3 3 3 10" xfId="24840" xr:uid="{00000000-0005-0000-0000-000062600000}"/>
    <cellStyle name="20% - Accent1 3 3 3 3 10 2" xfId="24841" xr:uid="{00000000-0005-0000-0000-000063600000}"/>
    <cellStyle name="20% - Accent1 3 3 3 3 11" xfId="24842" xr:uid="{00000000-0005-0000-0000-000064600000}"/>
    <cellStyle name="20% - Accent1 3 3 3 3 2" xfId="24843" xr:uid="{00000000-0005-0000-0000-000065600000}"/>
    <cellStyle name="20% - Accent1 3 3 3 3 2 2" xfId="24844" xr:uid="{00000000-0005-0000-0000-000066600000}"/>
    <cellStyle name="20% - Accent1 3 3 3 3 2 2 2" xfId="24845" xr:uid="{00000000-0005-0000-0000-000067600000}"/>
    <cellStyle name="20% - Accent1 3 3 3 3 2 2 2 2" xfId="24846" xr:uid="{00000000-0005-0000-0000-000068600000}"/>
    <cellStyle name="20% - Accent1 3 3 3 3 2 2 2 2 2" xfId="24847" xr:uid="{00000000-0005-0000-0000-000069600000}"/>
    <cellStyle name="20% - Accent1 3 3 3 3 2 2 2 3" xfId="24848" xr:uid="{00000000-0005-0000-0000-00006A600000}"/>
    <cellStyle name="20% - Accent1 3 3 3 3 2 2 3" xfId="24849" xr:uid="{00000000-0005-0000-0000-00006B600000}"/>
    <cellStyle name="20% - Accent1 3 3 3 3 2 2 3 2" xfId="24850" xr:uid="{00000000-0005-0000-0000-00006C600000}"/>
    <cellStyle name="20% - Accent1 3 3 3 3 2 2 4" xfId="24851" xr:uid="{00000000-0005-0000-0000-00006D600000}"/>
    <cellStyle name="20% - Accent1 3 3 3 3 2 3" xfId="24852" xr:uid="{00000000-0005-0000-0000-00006E600000}"/>
    <cellStyle name="20% - Accent1 3 3 3 3 2 3 2" xfId="24853" xr:uid="{00000000-0005-0000-0000-00006F600000}"/>
    <cellStyle name="20% - Accent1 3 3 3 3 2 3 2 2" xfId="24854" xr:uid="{00000000-0005-0000-0000-000070600000}"/>
    <cellStyle name="20% - Accent1 3 3 3 3 2 3 2 2 2" xfId="24855" xr:uid="{00000000-0005-0000-0000-000071600000}"/>
    <cellStyle name="20% - Accent1 3 3 3 3 2 3 2 3" xfId="24856" xr:uid="{00000000-0005-0000-0000-000072600000}"/>
    <cellStyle name="20% - Accent1 3 3 3 3 2 3 3" xfId="24857" xr:uid="{00000000-0005-0000-0000-000073600000}"/>
    <cellStyle name="20% - Accent1 3 3 3 3 2 3 3 2" xfId="24858" xr:uid="{00000000-0005-0000-0000-000074600000}"/>
    <cellStyle name="20% - Accent1 3 3 3 3 2 3 4" xfId="24859" xr:uid="{00000000-0005-0000-0000-000075600000}"/>
    <cellStyle name="20% - Accent1 3 3 3 3 2 4" xfId="24860" xr:uid="{00000000-0005-0000-0000-000076600000}"/>
    <cellStyle name="20% - Accent1 3 3 3 3 2 4 2" xfId="24861" xr:uid="{00000000-0005-0000-0000-000077600000}"/>
    <cellStyle name="20% - Accent1 3 3 3 3 2 4 2 2" xfId="24862" xr:uid="{00000000-0005-0000-0000-000078600000}"/>
    <cellStyle name="20% - Accent1 3 3 3 3 2 4 2 2 2" xfId="24863" xr:uid="{00000000-0005-0000-0000-000079600000}"/>
    <cellStyle name="20% - Accent1 3 3 3 3 2 4 2 3" xfId="24864" xr:uid="{00000000-0005-0000-0000-00007A600000}"/>
    <cellStyle name="20% - Accent1 3 3 3 3 2 4 3" xfId="24865" xr:uid="{00000000-0005-0000-0000-00007B600000}"/>
    <cellStyle name="20% - Accent1 3 3 3 3 2 4 3 2" xfId="24866" xr:uid="{00000000-0005-0000-0000-00007C600000}"/>
    <cellStyle name="20% - Accent1 3 3 3 3 2 4 4" xfId="24867" xr:uid="{00000000-0005-0000-0000-00007D600000}"/>
    <cellStyle name="20% - Accent1 3 3 3 3 2 5" xfId="24868" xr:uid="{00000000-0005-0000-0000-00007E600000}"/>
    <cellStyle name="20% - Accent1 3 3 3 3 2 5 2" xfId="24869" xr:uid="{00000000-0005-0000-0000-00007F600000}"/>
    <cellStyle name="20% - Accent1 3 3 3 3 2 5 2 2" xfId="24870" xr:uid="{00000000-0005-0000-0000-000080600000}"/>
    <cellStyle name="20% - Accent1 3 3 3 3 2 5 3" xfId="24871" xr:uid="{00000000-0005-0000-0000-000081600000}"/>
    <cellStyle name="20% - Accent1 3 3 3 3 2 6" xfId="24872" xr:uid="{00000000-0005-0000-0000-000082600000}"/>
    <cellStyle name="20% - Accent1 3 3 3 3 2 6 2" xfId="24873" xr:uid="{00000000-0005-0000-0000-000083600000}"/>
    <cellStyle name="20% - Accent1 3 3 3 3 2 6 2 2" xfId="24874" xr:uid="{00000000-0005-0000-0000-000084600000}"/>
    <cellStyle name="20% - Accent1 3 3 3 3 2 6 3" xfId="24875" xr:uid="{00000000-0005-0000-0000-000085600000}"/>
    <cellStyle name="20% - Accent1 3 3 3 3 2 7" xfId="24876" xr:uid="{00000000-0005-0000-0000-000086600000}"/>
    <cellStyle name="20% - Accent1 3 3 3 3 2 7 2" xfId="24877" xr:uid="{00000000-0005-0000-0000-000087600000}"/>
    <cellStyle name="20% - Accent1 3 3 3 3 2 8" xfId="24878" xr:uid="{00000000-0005-0000-0000-000088600000}"/>
    <cellStyle name="20% - Accent1 3 3 3 3 2 8 2" xfId="24879" xr:uid="{00000000-0005-0000-0000-000089600000}"/>
    <cellStyle name="20% - Accent1 3 3 3 3 2 9" xfId="24880" xr:uid="{00000000-0005-0000-0000-00008A600000}"/>
    <cellStyle name="20% - Accent1 3 3 3 3 3" xfId="24881" xr:uid="{00000000-0005-0000-0000-00008B600000}"/>
    <cellStyle name="20% - Accent1 3 3 3 3 3 2" xfId="24882" xr:uid="{00000000-0005-0000-0000-00008C600000}"/>
    <cellStyle name="20% - Accent1 3 3 3 3 3 2 2" xfId="24883" xr:uid="{00000000-0005-0000-0000-00008D600000}"/>
    <cellStyle name="20% - Accent1 3 3 3 3 3 2 2 2" xfId="24884" xr:uid="{00000000-0005-0000-0000-00008E600000}"/>
    <cellStyle name="20% - Accent1 3 3 3 3 3 2 2 2 2" xfId="24885" xr:uid="{00000000-0005-0000-0000-00008F600000}"/>
    <cellStyle name="20% - Accent1 3 3 3 3 3 2 2 3" xfId="24886" xr:uid="{00000000-0005-0000-0000-000090600000}"/>
    <cellStyle name="20% - Accent1 3 3 3 3 3 2 3" xfId="24887" xr:uid="{00000000-0005-0000-0000-000091600000}"/>
    <cellStyle name="20% - Accent1 3 3 3 3 3 2 3 2" xfId="24888" xr:uid="{00000000-0005-0000-0000-000092600000}"/>
    <cellStyle name="20% - Accent1 3 3 3 3 3 2 4" xfId="24889" xr:uid="{00000000-0005-0000-0000-000093600000}"/>
    <cellStyle name="20% - Accent1 3 3 3 3 3 3" xfId="24890" xr:uid="{00000000-0005-0000-0000-000094600000}"/>
    <cellStyle name="20% - Accent1 3 3 3 3 3 3 2" xfId="24891" xr:uid="{00000000-0005-0000-0000-000095600000}"/>
    <cellStyle name="20% - Accent1 3 3 3 3 3 3 2 2" xfId="24892" xr:uid="{00000000-0005-0000-0000-000096600000}"/>
    <cellStyle name="20% - Accent1 3 3 3 3 3 3 2 2 2" xfId="24893" xr:uid="{00000000-0005-0000-0000-000097600000}"/>
    <cellStyle name="20% - Accent1 3 3 3 3 3 3 2 3" xfId="24894" xr:uid="{00000000-0005-0000-0000-000098600000}"/>
    <cellStyle name="20% - Accent1 3 3 3 3 3 3 3" xfId="24895" xr:uid="{00000000-0005-0000-0000-000099600000}"/>
    <cellStyle name="20% - Accent1 3 3 3 3 3 3 3 2" xfId="24896" xr:uid="{00000000-0005-0000-0000-00009A600000}"/>
    <cellStyle name="20% - Accent1 3 3 3 3 3 3 4" xfId="24897" xr:uid="{00000000-0005-0000-0000-00009B600000}"/>
    <cellStyle name="20% - Accent1 3 3 3 3 3 4" xfId="24898" xr:uid="{00000000-0005-0000-0000-00009C600000}"/>
    <cellStyle name="20% - Accent1 3 3 3 3 3 4 2" xfId="24899" xr:uid="{00000000-0005-0000-0000-00009D600000}"/>
    <cellStyle name="20% - Accent1 3 3 3 3 3 4 2 2" xfId="24900" xr:uid="{00000000-0005-0000-0000-00009E600000}"/>
    <cellStyle name="20% - Accent1 3 3 3 3 3 4 2 2 2" xfId="24901" xr:uid="{00000000-0005-0000-0000-00009F600000}"/>
    <cellStyle name="20% - Accent1 3 3 3 3 3 4 2 3" xfId="24902" xr:uid="{00000000-0005-0000-0000-0000A0600000}"/>
    <cellStyle name="20% - Accent1 3 3 3 3 3 4 3" xfId="24903" xr:uid="{00000000-0005-0000-0000-0000A1600000}"/>
    <cellStyle name="20% - Accent1 3 3 3 3 3 4 3 2" xfId="24904" xr:uid="{00000000-0005-0000-0000-0000A2600000}"/>
    <cellStyle name="20% - Accent1 3 3 3 3 3 4 4" xfId="24905" xr:uid="{00000000-0005-0000-0000-0000A3600000}"/>
    <cellStyle name="20% - Accent1 3 3 3 3 3 5" xfId="24906" xr:uid="{00000000-0005-0000-0000-0000A4600000}"/>
    <cellStyle name="20% - Accent1 3 3 3 3 3 5 2" xfId="24907" xr:uid="{00000000-0005-0000-0000-0000A5600000}"/>
    <cellStyle name="20% - Accent1 3 3 3 3 3 5 2 2" xfId="24908" xr:uid="{00000000-0005-0000-0000-0000A6600000}"/>
    <cellStyle name="20% - Accent1 3 3 3 3 3 5 3" xfId="24909" xr:uid="{00000000-0005-0000-0000-0000A7600000}"/>
    <cellStyle name="20% - Accent1 3 3 3 3 3 6" xfId="24910" xr:uid="{00000000-0005-0000-0000-0000A8600000}"/>
    <cellStyle name="20% - Accent1 3 3 3 3 3 6 2" xfId="24911" xr:uid="{00000000-0005-0000-0000-0000A9600000}"/>
    <cellStyle name="20% - Accent1 3 3 3 3 3 6 2 2" xfId="24912" xr:uid="{00000000-0005-0000-0000-0000AA600000}"/>
    <cellStyle name="20% - Accent1 3 3 3 3 3 6 3" xfId="24913" xr:uid="{00000000-0005-0000-0000-0000AB600000}"/>
    <cellStyle name="20% - Accent1 3 3 3 3 3 7" xfId="24914" xr:uid="{00000000-0005-0000-0000-0000AC600000}"/>
    <cellStyle name="20% - Accent1 3 3 3 3 3 7 2" xfId="24915" xr:uid="{00000000-0005-0000-0000-0000AD600000}"/>
    <cellStyle name="20% - Accent1 3 3 3 3 3 8" xfId="24916" xr:uid="{00000000-0005-0000-0000-0000AE600000}"/>
    <cellStyle name="20% - Accent1 3 3 3 3 3 8 2" xfId="24917" xr:uid="{00000000-0005-0000-0000-0000AF600000}"/>
    <cellStyle name="20% - Accent1 3 3 3 3 3 9" xfId="24918" xr:uid="{00000000-0005-0000-0000-0000B0600000}"/>
    <cellStyle name="20% - Accent1 3 3 3 3 4" xfId="24919" xr:uid="{00000000-0005-0000-0000-0000B1600000}"/>
    <cellStyle name="20% - Accent1 3 3 3 3 4 2" xfId="24920" xr:uid="{00000000-0005-0000-0000-0000B2600000}"/>
    <cellStyle name="20% - Accent1 3 3 3 3 4 2 2" xfId="24921" xr:uid="{00000000-0005-0000-0000-0000B3600000}"/>
    <cellStyle name="20% - Accent1 3 3 3 3 4 2 2 2" xfId="24922" xr:uid="{00000000-0005-0000-0000-0000B4600000}"/>
    <cellStyle name="20% - Accent1 3 3 3 3 4 2 3" xfId="24923" xr:uid="{00000000-0005-0000-0000-0000B5600000}"/>
    <cellStyle name="20% - Accent1 3 3 3 3 4 3" xfId="24924" xr:uid="{00000000-0005-0000-0000-0000B6600000}"/>
    <cellStyle name="20% - Accent1 3 3 3 3 4 3 2" xfId="24925" xr:uid="{00000000-0005-0000-0000-0000B7600000}"/>
    <cellStyle name="20% - Accent1 3 3 3 3 4 4" xfId="24926" xr:uid="{00000000-0005-0000-0000-0000B8600000}"/>
    <cellStyle name="20% - Accent1 3 3 3 3 5" xfId="24927" xr:uid="{00000000-0005-0000-0000-0000B9600000}"/>
    <cellStyle name="20% - Accent1 3 3 3 3 5 2" xfId="24928" xr:uid="{00000000-0005-0000-0000-0000BA600000}"/>
    <cellStyle name="20% - Accent1 3 3 3 3 5 2 2" xfId="24929" xr:uid="{00000000-0005-0000-0000-0000BB600000}"/>
    <cellStyle name="20% - Accent1 3 3 3 3 5 2 2 2" xfId="24930" xr:uid="{00000000-0005-0000-0000-0000BC600000}"/>
    <cellStyle name="20% - Accent1 3 3 3 3 5 2 3" xfId="24931" xr:uid="{00000000-0005-0000-0000-0000BD600000}"/>
    <cellStyle name="20% - Accent1 3 3 3 3 5 3" xfId="24932" xr:uid="{00000000-0005-0000-0000-0000BE600000}"/>
    <cellStyle name="20% - Accent1 3 3 3 3 5 3 2" xfId="24933" xr:uid="{00000000-0005-0000-0000-0000BF600000}"/>
    <cellStyle name="20% - Accent1 3 3 3 3 5 4" xfId="24934" xr:uid="{00000000-0005-0000-0000-0000C0600000}"/>
    <cellStyle name="20% - Accent1 3 3 3 3 6" xfId="24935" xr:uid="{00000000-0005-0000-0000-0000C1600000}"/>
    <cellStyle name="20% - Accent1 3 3 3 3 6 2" xfId="24936" xr:uid="{00000000-0005-0000-0000-0000C2600000}"/>
    <cellStyle name="20% - Accent1 3 3 3 3 6 2 2" xfId="24937" xr:uid="{00000000-0005-0000-0000-0000C3600000}"/>
    <cellStyle name="20% - Accent1 3 3 3 3 6 2 2 2" xfId="24938" xr:uid="{00000000-0005-0000-0000-0000C4600000}"/>
    <cellStyle name="20% - Accent1 3 3 3 3 6 2 3" xfId="24939" xr:uid="{00000000-0005-0000-0000-0000C5600000}"/>
    <cellStyle name="20% - Accent1 3 3 3 3 6 3" xfId="24940" xr:uid="{00000000-0005-0000-0000-0000C6600000}"/>
    <cellStyle name="20% - Accent1 3 3 3 3 6 3 2" xfId="24941" xr:uid="{00000000-0005-0000-0000-0000C7600000}"/>
    <cellStyle name="20% - Accent1 3 3 3 3 6 4" xfId="24942" xr:uid="{00000000-0005-0000-0000-0000C8600000}"/>
    <cellStyle name="20% - Accent1 3 3 3 3 7" xfId="24943" xr:uid="{00000000-0005-0000-0000-0000C9600000}"/>
    <cellStyle name="20% - Accent1 3 3 3 3 7 2" xfId="24944" xr:uid="{00000000-0005-0000-0000-0000CA600000}"/>
    <cellStyle name="20% - Accent1 3 3 3 3 7 2 2" xfId="24945" xr:uid="{00000000-0005-0000-0000-0000CB600000}"/>
    <cellStyle name="20% - Accent1 3 3 3 3 7 3" xfId="24946" xr:uid="{00000000-0005-0000-0000-0000CC600000}"/>
    <cellStyle name="20% - Accent1 3 3 3 3 8" xfId="24947" xr:uid="{00000000-0005-0000-0000-0000CD600000}"/>
    <cellStyle name="20% - Accent1 3 3 3 3 8 2" xfId="24948" xr:uid="{00000000-0005-0000-0000-0000CE600000}"/>
    <cellStyle name="20% - Accent1 3 3 3 3 8 2 2" xfId="24949" xr:uid="{00000000-0005-0000-0000-0000CF600000}"/>
    <cellStyle name="20% - Accent1 3 3 3 3 8 3" xfId="24950" xr:uid="{00000000-0005-0000-0000-0000D0600000}"/>
    <cellStyle name="20% - Accent1 3 3 3 3 9" xfId="24951" xr:uid="{00000000-0005-0000-0000-0000D1600000}"/>
    <cellStyle name="20% - Accent1 3 3 3 3 9 2" xfId="24952" xr:uid="{00000000-0005-0000-0000-0000D2600000}"/>
    <cellStyle name="20% - Accent1 3 3 3 4" xfId="24953" xr:uid="{00000000-0005-0000-0000-0000D3600000}"/>
    <cellStyle name="20% - Accent1 3 3 3 4 10" xfId="24954" xr:uid="{00000000-0005-0000-0000-0000D4600000}"/>
    <cellStyle name="20% - Accent1 3 3 3 4 10 2" xfId="24955" xr:uid="{00000000-0005-0000-0000-0000D5600000}"/>
    <cellStyle name="20% - Accent1 3 3 3 4 11" xfId="24956" xr:uid="{00000000-0005-0000-0000-0000D6600000}"/>
    <cellStyle name="20% - Accent1 3 3 3 4 2" xfId="24957" xr:uid="{00000000-0005-0000-0000-0000D7600000}"/>
    <cellStyle name="20% - Accent1 3 3 3 4 2 2" xfId="24958" xr:uid="{00000000-0005-0000-0000-0000D8600000}"/>
    <cellStyle name="20% - Accent1 3 3 3 4 2 2 2" xfId="24959" xr:uid="{00000000-0005-0000-0000-0000D9600000}"/>
    <cellStyle name="20% - Accent1 3 3 3 4 2 2 2 2" xfId="24960" xr:uid="{00000000-0005-0000-0000-0000DA600000}"/>
    <cellStyle name="20% - Accent1 3 3 3 4 2 2 2 2 2" xfId="24961" xr:uid="{00000000-0005-0000-0000-0000DB600000}"/>
    <cellStyle name="20% - Accent1 3 3 3 4 2 2 2 3" xfId="24962" xr:uid="{00000000-0005-0000-0000-0000DC600000}"/>
    <cellStyle name="20% - Accent1 3 3 3 4 2 2 3" xfId="24963" xr:uid="{00000000-0005-0000-0000-0000DD600000}"/>
    <cellStyle name="20% - Accent1 3 3 3 4 2 2 3 2" xfId="24964" xr:uid="{00000000-0005-0000-0000-0000DE600000}"/>
    <cellStyle name="20% - Accent1 3 3 3 4 2 2 4" xfId="24965" xr:uid="{00000000-0005-0000-0000-0000DF600000}"/>
    <cellStyle name="20% - Accent1 3 3 3 4 2 3" xfId="24966" xr:uid="{00000000-0005-0000-0000-0000E0600000}"/>
    <cellStyle name="20% - Accent1 3 3 3 4 2 3 2" xfId="24967" xr:uid="{00000000-0005-0000-0000-0000E1600000}"/>
    <cellStyle name="20% - Accent1 3 3 3 4 2 3 2 2" xfId="24968" xr:uid="{00000000-0005-0000-0000-0000E2600000}"/>
    <cellStyle name="20% - Accent1 3 3 3 4 2 3 2 2 2" xfId="24969" xr:uid="{00000000-0005-0000-0000-0000E3600000}"/>
    <cellStyle name="20% - Accent1 3 3 3 4 2 3 2 3" xfId="24970" xr:uid="{00000000-0005-0000-0000-0000E4600000}"/>
    <cellStyle name="20% - Accent1 3 3 3 4 2 3 3" xfId="24971" xr:uid="{00000000-0005-0000-0000-0000E5600000}"/>
    <cellStyle name="20% - Accent1 3 3 3 4 2 3 3 2" xfId="24972" xr:uid="{00000000-0005-0000-0000-0000E6600000}"/>
    <cellStyle name="20% - Accent1 3 3 3 4 2 3 4" xfId="24973" xr:uid="{00000000-0005-0000-0000-0000E7600000}"/>
    <cellStyle name="20% - Accent1 3 3 3 4 2 4" xfId="24974" xr:uid="{00000000-0005-0000-0000-0000E8600000}"/>
    <cellStyle name="20% - Accent1 3 3 3 4 2 4 2" xfId="24975" xr:uid="{00000000-0005-0000-0000-0000E9600000}"/>
    <cellStyle name="20% - Accent1 3 3 3 4 2 4 2 2" xfId="24976" xr:uid="{00000000-0005-0000-0000-0000EA600000}"/>
    <cellStyle name="20% - Accent1 3 3 3 4 2 4 2 2 2" xfId="24977" xr:uid="{00000000-0005-0000-0000-0000EB600000}"/>
    <cellStyle name="20% - Accent1 3 3 3 4 2 4 2 3" xfId="24978" xr:uid="{00000000-0005-0000-0000-0000EC600000}"/>
    <cellStyle name="20% - Accent1 3 3 3 4 2 4 3" xfId="24979" xr:uid="{00000000-0005-0000-0000-0000ED600000}"/>
    <cellStyle name="20% - Accent1 3 3 3 4 2 4 3 2" xfId="24980" xr:uid="{00000000-0005-0000-0000-0000EE600000}"/>
    <cellStyle name="20% - Accent1 3 3 3 4 2 4 4" xfId="24981" xr:uid="{00000000-0005-0000-0000-0000EF600000}"/>
    <cellStyle name="20% - Accent1 3 3 3 4 2 5" xfId="24982" xr:uid="{00000000-0005-0000-0000-0000F0600000}"/>
    <cellStyle name="20% - Accent1 3 3 3 4 2 5 2" xfId="24983" xr:uid="{00000000-0005-0000-0000-0000F1600000}"/>
    <cellStyle name="20% - Accent1 3 3 3 4 2 5 2 2" xfId="24984" xr:uid="{00000000-0005-0000-0000-0000F2600000}"/>
    <cellStyle name="20% - Accent1 3 3 3 4 2 5 3" xfId="24985" xr:uid="{00000000-0005-0000-0000-0000F3600000}"/>
    <cellStyle name="20% - Accent1 3 3 3 4 2 6" xfId="24986" xr:uid="{00000000-0005-0000-0000-0000F4600000}"/>
    <cellStyle name="20% - Accent1 3 3 3 4 2 6 2" xfId="24987" xr:uid="{00000000-0005-0000-0000-0000F5600000}"/>
    <cellStyle name="20% - Accent1 3 3 3 4 2 6 2 2" xfId="24988" xr:uid="{00000000-0005-0000-0000-0000F6600000}"/>
    <cellStyle name="20% - Accent1 3 3 3 4 2 6 3" xfId="24989" xr:uid="{00000000-0005-0000-0000-0000F7600000}"/>
    <cellStyle name="20% - Accent1 3 3 3 4 2 7" xfId="24990" xr:uid="{00000000-0005-0000-0000-0000F8600000}"/>
    <cellStyle name="20% - Accent1 3 3 3 4 2 7 2" xfId="24991" xr:uid="{00000000-0005-0000-0000-0000F9600000}"/>
    <cellStyle name="20% - Accent1 3 3 3 4 2 8" xfId="24992" xr:uid="{00000000-0005-0000-0000-0000FA600000}"/>
    <cellStyle name="20% - Accent1 3 3 3 4 2 8 2" xfId="24993" xr:uid="{00000000-0005-0000-0000-0000FB600000}"/>
    <cellStyle name="20% - Accent1 3 3 3 4 2 9" xfId="24994" xr:uid="{00000000-0005-0000-0000-0000FC600000}"/>
    <cellStyle name="20% - Accent1 3 3 3 4 3" xfId="24995" xr:uid="{00000000-0005-0000-0000-0000FD600000}"/>
    <cellStyle name="20% - Accent1 3 3 3 4 3 2" xfId="24996" xr:uid="{00000000-0005-0000-0000-0000FE600000}"/>
    <cellStyle name="20% - Accent1 3 3 3 4 3 2 2" xfId="24997" xr:uid="{00000000-0005-0000-0000-0000FF600000}"/>
    <cellStyle name="20% - Accent1 3 3 3 4 3 2 2 2" xfId="24998" xr:uid="{00000000-0005-0000-0000-000000610000}"/>
    <cellStyle name="20% - Accent1 3 3 3 4 3 2 2 2 2" xfId="24999" xr:uid="{00000000-0005-0000-0000-000001610000}"/>
    <cellStyle name="20% - Accent1 3 3 3 4 3 2 2 3" xfId="25000" xr:uid="{00000000-0005-0000-0000-000002610000}"/>
    <cellStyle name="20% - Accent1 3 3 3 4 3 2 3" xfId="25001" xr:uid="{00000000-0005-0000-0000-000003610000}"/>
    <cellStyle name="20% - Accent1 3 3 3 4 3 2 3 2" xfId="25002" xr:uid="{00000000-0005-0000-0000-000004610000}"/>
    <cellStyle name="20% - Accent1 3 3 3 4 3 2 4" xfId="25003" xr:uid="{00000000-0005-0000-0000-000005610000}"/>
    <cellStyle name="20% - Accent1 3 3 3 4 3 3" xfId="25004" xr:uid="{00000000-0005-0000-0000-000006610000}"/>
    <cellStyle name="20% - Accent1 3 3 3 4 3 3 2" xfId="25005" xr:uid="{00000000-0005-0000-0000-000007610000}"/>
    <cellStyle name="20% - Accent1 3 3 3 4 3 3 2 2" xfId="25006" xr:uid="{00000000-0005-0000-0000-000008610000}"/>
    <cellStyle name="20% - Accent1 3 3 3 4 3 3 2 2 2" xfId="25007" xr:uid="{00000000-0005-0000-0000-000009610000}"/>
    <cellStyle name="20% - Accent1 3 3 3 4 3 3 2 3" xfId="25008" xr:uid="{00000000-0005-0000-0000-00000A610000}"/>
    <cellStyle name="20% - Accent1 3 3 3 4 3 3 3" xfId="25009" xr:uid="{00000000-0005-0000-0000-00000B610000}"/>
    <cellStyle name="20% - Accent1 3 3 3 4 3 3 3 2" xfId="25010" xr:uid="{00000000-0005-0000-0000-00000C610000}"/>
    <cellStyle name="20% - Accent1 3 3 3 4 3 3 4" xfId="25011" xr:uid="{00000000-0005-0000-0000-00000D610000}"/>
    <cellStyle name="20% - Accent1 3 3 3 4 3 4" xfId="25012" xr:uid="{00000000-0005-0000-0000-00000E610000}"/>
    <cellStyle name="20% - Accent1 3 3 3 4 3 4 2" xfId="25013" xr:uid="{00000000-0005-0000-0000-00000F610000}"/>
    <cellStyle name="20% - Accent1 3 3 3 4 3 4 2 2" xfId="25014" xr:uid="{00000000-0005-0000-0000-000010610000}"/>
    <cellStyle name="20% - Accent1 3 3 3 4 3 4 2 2 2" xfId="25015" xr:uid="{00000000-0005-0000-0000-000011610000}"/>
    <cellStyle name="20% - Accent1 3 3 3 4 3 4 2 3" xfId="25016" xr:uid="{00000000-0005-0000-0000-000012610000}"/>
    <cellStyle name="20% - Accent1 3 3 3 4 3 4 3" xfId="25017" xr:uid="{00000000-0005-0000-0000-000013610000}"/>
    <cellStyle name="20% - Accent1 3 3 3 4 3 4 3 2" xfId="25018" xr:uid="{00000000-0005-0000-0000-000014610000}"/>
    <cellStyle name="20% - Accent1 3 3 3 4 3 4 4" xfId="25019" xr:uid="{00000000-0005-0000-0000-000015610000}"/>
    <cellStyle name="20% - Accent1 3 3 3 4 3 5" xfId="25020" xr:uid="{00000000-0005-0000-0000-000016610000}"/>
    <cellStyle name="20% - Accent1 3 3 3 4 3 5 2" xfId="25021" xr:uid="{00000000-0005-0000-0000-000017610000}"/>
    <cellStyle name="20% - Accent1 3 3 3 4 3 5 2 2" xfId="25022" xr:uid="{00000000-0005-0000-0000-000018610000}"/>
    <cellStyle name="20% - Accent1 3 3 3 4 3 5 3" xfId="25023" xr:uid="{00000000-0005-0000-0000-000019610000}"/>
    <cellStyle name="20% - Accent1 3 3 3 4 3 6" xfId="25024" xr:uid="{00000000-0005-0000-0000-00001A610000}"/>
    <cellStyle name="20% - Accent1 3 3 3 4 3 6 2" xfId="25025" xr:uid="{00000000-0005-0000-0000-00001B610000}"/>
    <cellStyle name="20% - Accent1 3 3 3 4 3 6 2 2" xfId="25026" xr:uid="{00000000-0005-0000-0000-00001C610000}"/>
    <cellStyle name="20% - Accent1 3 3 3 4 3 6 3" xfId="25027" xr:uid="{00000000-0005-0000-0000-00001D610000}"/>
    <cellStyle name="20% - Accent1 3 3 3 4 3 7" xfId="25028" xr:uid="{00000000-0005-0000-0000-00001E610000}"/>
    <cellStyle name="20% - Accent1 3 3 3 4 3 7 2" xfId="25029" xr:uid="{00000000-0005-0000-0000-00001F610000}"/>
    <cellStyle name="20% - Accent1 3 3 3 4 3 8" xfId="25030" xr:uid="{00000000-0005-0000-0000-000020610000}"/>
    <cellStyle name="20% - Accent1 3 3 3 4 3 8 2" xfId="25031" xr:uid="{00000000-0005-0000-0000-000021610000}"/>
    <cellStyle name="20% - Accent1 3 3 3 4 3 9" xfId="25032" xr:uid="{00000000-0005-0000-0000-000022610000}"/>
    <cellStyle name="20% - Accent1 3 3 3 4 4" xfId="25033" xr:uid="{00000000-0005-0000-0000-000023610000}"/>
    <cellStyle name="20% - Accent1 3 3 3 4 4 2" xfId="25034" xr:uid="{00000000-0005-0000-0000-000024610000}"/>
    <cellStyle name="20% - Accent1 3 3 3 4 4 2 2" xfId="25035" xr:uid="{00000000-0005-0000-0000-000025610000}"/>
    <cellStyle name="20% - Accent1 3 3 3 4 4 2 2 2" xfId="25036" xr:uid="{00000000-0005-0000-0000-000026610000}"/>
    <cellStyle name="20% - Accent1 3 3 3 4 4 2 3" xfId="25037" xr:uid="{00000000-0005-0000-0000-000027610000}"/>
    <cellStyle name="20% - Accent1 3 3 3 4 4 3" xfId="25038" xr:uid="{00000000-0005-0000-0000-000028610000}"/>
    <cellStyle name="20% - Accent1 3 3 3 4 4 3 2" xfId="25039" xr:uid="{00000000-0005-0000-0000-000029610000}"/>
    <cellStyle name="20% - Accent1 3 3 3 4 4 4" xfId="25040" xr:uid="{00000000-0005-0000-0000-00002A610000}"/>
    <cellStyle name="20% - Accent1 3 3 3 4 5" xfId="25041" xr:uid="{00000000-0005-0000-0000-00002B610000}"/>
    <cellStyle name="20% - Accent1 3 3 3 4 5 2" xfId="25042" xr:uid="{00000000-0005-0000-0000-00002C610000}"/>
    <cellStyle name="20% - Accent1 3 3 3 4 5 2 2" xfId="25043" xr:uid="{00000000-0005-0000-0000-00002D610000}"/>
    <cellStyle name="20% - Accent1 3 3 3 4 5 2 2 2" xfId="25044" xr:uid="{00000000-0005-0000-0000-00002E610000}"/>
    <cellStyle name="20% - Accent1 3 3 3 4 5 2 3" xfId="25045" xr:uid="{00000000-0005-0000-0000-00002F610000}"/>
    <cellStyle name="20% - Accent1 3 3 3 4 5 3" xfId="25046" xr:uid="{00000000-0005-0000-0000-000030610000}"/>
    <cellStyle name="20% - Accent1 3 3 3 4 5 3 2" xfId="25047" xr:uid="{00000000-0005-0000-0000-000031610000}"/>
    <cellStyle name="20% - Accent1 3 3 3 4 5 4" xfId="25048" xr:uid="{00000000-0005-0000-0000-000032610000}"/>
    <cellStyle name="20% - Accent1 3 3 3 4 6" xfId="25049" xr:uid="{00000000-0005-0000-0000-000033610000}"/>
    <cellStyle name="20% - Accent1 3 3 3 4 6 2" xfId="25050" xr:uid="{00000000-0005-0000-0000-000034610000}"/>
    <cellStyle name="20% - Accent1 3 3 3 4 6 2 2" xfId="25051" xr:uid="{00000000-0005-0000-0000-000035610000}"/>
    <cellStyle name="20% - Accent1 3 3 3 4 6 2 2 2" xfId="25052" xr:uid="{00000000-0005-0000-0000-000036610000}"/>
    <cellStyle name="20% - Accent1 3 3 3 4 6 2 3" xfId="25053" xr:uid="{00000000-0005-0000-0000-000037610000}"/>
    <cellStyle name="20% - Accent1 3 3 3 4 6 3" xfId="25054" xr:uid="{00000000-0005-0000-0000-000038610000}"/>
    <cellStyle name="20% - Accent1 3 3 3 4 6 3 2" xfId="25055" xr:uid="{00000000-0005-0000-0000-000039610000}"/>
    <cellStyle name="20% - Accent1 3 3 3 4 6 4" xfId="25056" xr:uid="{00000000-0005-0000-0000-00003A610000}"/>
    <cellStyle name="20% - Accent1 3 3 3 4 7" xfId="25057" xr:uid="{00000000-0005-0000-0000-00003B610000}"/>
    <cellStyle name="20% - Accent1 3 3 3 4 7 2" xfId="25058" xr:uid="{00000000-0005-0000-0000-00003C610000}"/>
    <cellStyle name="20% - Accent1 3 3 3 4 7 2 2" xfId="25059" xr:uid="{00000000-0005-0000-0000-00003D610000}"/>
    <cellStyle name="20% - Accent1 3 3 3 4 7 3" xfId="25060" xr:uid="{00000000-0005-0000-0000-00003E610000}"/>
    <cellStyle name="20% - Accent1 3 3 3 4 8" xfId="25061" xr:uid="{00000000-0005-0000-0000-00003F610000}"/>
    <cellStyle name="20% - Accent1 3 3 3 4 8 2" xfId="25062" xr:uid="{00000000-0005-0000-0000-000040610000}"/>
    <cellStyle name="20% - Accent1 3 3 3 4 8 2 2" xfId="25063" xr:uid="{00000000-0005-0000-0000-000041610000}"/>
    <cellStyle name="20% - Accent1 3 3 3 4 8 3" xfId="25064" xr:uid="{00000000-0005-0000-0000-000042610000}"/>
    <cellStyle name="20% - Accent1 3 3 3 4 9" xfId="25065" xr:uid="{00000000-0005-0000-0000-000043610000}"/>
    <cellStyle name="20% - Accent1 3 3 3 4 9 2" xfId="25066" xr:uid="{00000000-0005-0000-0000-000044610000}"/>
    <cellStyle name="20% - Accent1 3 3 3 5" xfId="25067" xr:uid="{00000000-0005-0000-0000-000045610000}"/>
    <cellStyle name="20% - Accent1 3 3 3 5 2" xfId="25068" xr:uid="{00000000-0005-0000-0000-000046610000}"/>
    <cellStyle name="20% - Accent1 3 3 3 5 2 2" xfId="25069" xr:uid="{00000000-0005-0000-0000-000047610000}"/>
    <cellStyle name="20% - Accent1 3 3 3 5 2 2 2" xfId="25070" xr:uid="{00000000-0005-0000-0000-000048610000}"/>
    <cellStyle name="20% - Accent1 3 3 3 5 2 2 2 2" xfId="25071" xr:uid="{00000000-0005-0000-0000-000049610000}"/>
    <cellStyle name="20% - Accent1 3 3 3 5 2 2 3" xfId="25072" xr:uid="{00000000-0005-0000-0000-00004A610000}"/>
    <cellStyle name="20% - Accent1 3 3 3 5 2 3" xfId="25073" xr:uid="{00000000-0005-0000-0000-00004B610000}"/>
    <cellStyle name="20% - Accent1 3 3 3 5 2 3 2" xfId="25074" xr:uid="{00000000-0005-0000-0000-00004C610000}"/>
    <cellStyle name="20% - Accent1 3 3 3 5 2 4" xfId="25075" xr:uid="{00000000-0005-0000-0000-00004D610000}"/>
    <cellStyle name="20% - Accent1 3 3 3 5 3" xfId="25076" xr:uid="{00000000-0005-0000-0000-00004E610000}"/>
    <cellStyle name="20% - Accent1 3 3 3 5 3 2" xfId="25077" xr:uid="{00000000-0005-0000-0000-00004F610000}"/>
    <cellStyle name="20% - Accent1 3 3 3 5 3 2 2" xfId="25078" xr:uid="{00000000-0005-0000-0000-000050610000}"/>
    <cellStyle name="20% - Accent1 3 3 3 5 3 2 2 2" xfId="25079" xr:uid="{00000000-0005-0000-0000-000051610000}"/>
    <cellStyle name="20% - Accent1 3 3 3 5 3 2 3" xfId="25080" xr:uid="{00000000-0005-0000-0000-000052610000}"/>
    <cellStyle name="20% - Accent1 3 3 3 5 3 3" xfId="25081" xr:uid="{00000000-0005-0000-0000-000053610000}"/>
    <cellStyle name="20% - Accent1 3 3 3 5 3 3 2" xfId="25082" xr:uid="{00000000-0005-0000-0000-000054610000}"/>
    <cellStyle name="20% - Accent1 3 3 3 5 3 4" xfId="25083" xr:uid="{00000000-0005-0000-0000-000055610000}"/>
    <cellStyle name="20% - Accent1 3 3 3 5 4" xfId="25084" xr:uid="{00000000-0005-0000-0000-000056610000}"/>
    <cellStyle name="20% - Accent1 3 3 3 5 4 2" xfId="25085" xr:uid="{00000000-0005-0000-0000-000057610000}"/>
    <cellStyle name="20% - Accent1 3 3 3 5 4 2 2" xfId="25086" xr:uid="{00000000-0005-0000-0000-000058610000}"/>
    <cellStyle name="20% - Accent1 3 3 3 5 4 2 2 2" xfId="25087" xr:uid="{00000000-0005-0000-0000-000059610000}"/>
    <cellStyle name="20% - Accent1 3 3 3 5 4 2 3" xfId="25088" xr:uid="{00000000-0005-0000-0000-00005A610000}"/>
    <cellStyle name="20% - Accent1 3 3 3 5 4 3" xfId="25089" xr:uid="{00000000-0005-0000-0000-00005B610000}"/>
    <cellStyle name="20% - Accent1 3 3 3 5 4 3 2" xfId="25090" xr:uid="{00000000-0005-0000-0000-00005C610000}"/>
    <cellStyle name="20% - Accent1 3 3 3 5 4 4" xfId="25091" xr:uid="{00000000-0005-0000-0000-00005D610000}"/>
    <cellStyle name="20% - Accent1 3 3 3 5 5" xfId="25092" xr:uid="{00000000-0005-0000-0000-00005E610000}"/>
    <cellStyle name="20% - Accent1 3 3 3 5 5 2" xfId="25093" xr:uid="{00000000-0005-0000-0000-00005F610000}"/>
    <cellStyle name="20% - Accent1 3 3 3 5 5 2 2" xfId="25094" xr:uid="{00000000-0005-0000-0000-000060610000}"/>
    <cellStyle name="20% - Accent1 3 3 3 5 5 3" xfId="25095" xr:uid="{00000000-0005-0000-0000-000061610000}"/>
    <cellStyle name="20% - Accent1 3 3 3 5 6" xfId="25096" xr:uid="{00000000-0005-0000-0000-000062610000}"/>
    <cellStyle name="20% - Accent1 3 3 3 5 6 2" xfId="25097" xr:uid="{00000000-0005-0000-0000-000063610000}"/>
    <cellStyle name="20% - Accent1 3 3 3 5 6 2 2" xfId="25098" xr:uid="{00000000-0005-0000-0000-000064610000}"/>
    <cellStyle name="20% - Accent1 3 3 3 5 6 3" xfId="25099" xr:uid="{00000000-0005-0000-0000-000065610000}"/>
    <cellStyle name="20% - Accent1 3 3 3 5 7" xfId="25100" xr:uid="{00000000-0005-0000-0000-000066610000}"/>
    <cellStyle name="20% - Accent1 3 3 3 5 7 2" xfId="25101" xr:uid="{00000000-0005-0000-0000-000067610000}"/>
    <cellStyle name="20% - Accent1 3 3 3 5 8" xfId="25102" xr:uid="{00000000-0005-0000-0000-000068610000}"/>
    <cellStyle name="20% - Accent1 3 3 3 5 8 2" xfId="25103" xr:uid="{00000000-0005-0000-0000-000069610000}"/>
    <cellStyle name="20% - Accent1 3 3 3 5 9" xfId="25104" xr:uid="{00000000-0005-0000-0000-00006A610000}"/>
    <cellStyle name="20% - Accent1 3 3 3 6" xfId="25105" xr:uid="{00000000-0005-0000-0000-00006B610000}"/>
    <cellStyle name="20% - Accent1 3 3 3 6 2" xfId="25106" xr:uid="{00000000-0005-0000-0000-00006C610000}"/>
    <cellStyle name="20% - Accent1 3 3 3 6 2 2" xfId="25107" xr:uid="{00000000-0005-0000-0000-00006D610000}"/>
    <cellStyle name="20% - Accent1 3 3 3 6 2 2 2" xfId="25108" xr:uid="{00000000-0005-0000-0000-00006E610000}"/>
    <cellStyle name="20% - Accent1 3 3 3 6 2 2 2 2" xfId="25109" xr:uid="{00000000-0005-0000-0000-00006F610000}"/>
    <cellStyle name="20% - Accent1 3 3 3 6 2 2 3" xfId="25110" xr:uid="{00000000-0005-0000-0000-000070610000}"/>
    <cellStyle name="20% - Accent1 3 3 3 6 2 3" xfId="25111" xr:uid="{00000000-0005-0000-0000-000071610000}"/>
    <cellStyle name="20% - Accent1 3 3 3 6 2 3 2" xfId="25112" xr:uid="{00000000-0005-0000-0000-000072610000}"/>
    <cellStyle name="20% - Accent1 3 3 3 6 2 4" xfId="25113" xr:uid="{00000000-0005-0000-0000-000073610000}"/>
    <cellStyle name="20% - Accent1 3 3 3 6 3" xfId="25114" xr:uid="{00000000-0005-0000-0000-000074610000}"/>
    <cellStyle name="20% - Accent1 3 3 3 6 3 2" xfId="25115" xr:uid="{00000000-0005-0000-0000-000075610000}"/>
    <cellStyle name="20% - Accent1 3 3 3 6 3 2 2" xfId="25116" xr:uid="{00000000-0005-0000-0000-000076610000}"/>
    <cellStyle name="20% - Accent1 3 3 3 6 3 2 2 2" xfId="25117" xr:uid="{00000000-0005-0000-0000-000077610000}"/>
    <cellStyle name="20% - Accent1 3 3 3 6 3 2 3" xfId="25118" xr:uid="{00000000-0005-0000-0000-000078610000}"/>
    <cellStyle name="20% - Accent1 3 3 3 6 3 3" xfId="25119" xr:uid="{00000000-0005-0000-0000-000079610000}"/>
    <cellStyle name="20% - Accent1 3 3 3 6 3 3 2" xfId="25120" xr:uid="{00000000-0005-0000-0000-00007A610000}"/>
    <cellStyle name="20% - Accent1 3 3 3 6 3 4" xfId="25121" xr:uid="{00000000-0005-0000-0000-00007B610000}"/>
    <cellStyle name="20% - Accent1 3 3 3 6 4" xfId="25122" xr:uid="{00000000-0005-0000-0000-00007C610000}"/>
    <cellStyle name="20% - Accent1 3 3 3 6 4 2" xfId="25123" xr:uid="{00000000-0005-0000-0000-00007D610000}"/>
    <cellStyle name="20% - Accent1 3 3 3 6 4 2 2" xfId="25124" xr:uid="{00000000-0005-0000-0000-00007E610000}"/>
    <cellStyle name="20% - Accent1 3 3 3 6 4 2 2 2" xfId="25125" xr:uid="{00000000-0005-0000-0000-00007F610000}"/>
    <cellStyle name="20% - Accent1 3 3 3 6 4 2 3" xfId="25126" xr:uid="{00000000-0005-0000-0000-000080610000}"/>
    <cellStyle name="20% - Accent1 3 3 3 6 4 3" xfId="25127" xr:uid="{00000000-0005-0000-0000-000081610000}"/>
    <cellStyle name="20% - Accent1 3 3 3 6 4 3 2" xfId="25128" xr:uid="{00000000-0005-0000-0000-000082610000}"/>
    <cellStyle name="20% - Accent1 3 3 3 6 4 4" xfId="25129" xr:uid="{00000000-0005-0000-0000-000083610000}"/>
    <cellStyle name="20% - Accent1 3 3 3 6 5" xfId="25130" xr:uid="{00000000-0005-0000-0000-000084610000}"/>
    <cellStyle name="20% - Accent1 3 3 3 6 5 2" xfId="25131" xr:uid="{00000000-0005-0000-0000-000085610000}"/>
    <cellStyle name="20% - Accent1 3 3 3 6 5 2 2" xfId="25132" xr:uid="{00000000-0005-0000-0000-000086610000}"/>
    <cellStyle name="20% - Accent1 3 3 3 6 5 3" xfId="25133" xr:uid="{00000000-0005-0000-0000-000087610000}"/>
    <cellStyle name="20% - Accent1 3 3 3 6 6" xfId="25134" xr:uid="{00000000-0005-0000-0000-000088610000}"/>
    <cellStyle name="20% - Accent1 3 3 3 6 6 2" xfId="25135" xr:uid="{00000000-0005-0000-0000-000089610000}"/>
    <cellStyle name="20% - Accent1 3 3 3 6 6 2 2" xfId="25136" xr:uid="{00000000-0005-0000-0000-00008A610000}"/>
    <cellStyle name="20% - Accent1 3 3 3 6 6 3" xfId="25137" xr:uid="{00000000-0005-0000-0000-00008B610000}"/>
    <cellStyle name="20% - Accent1 3 3 3 6 7" xfId="25138" xr:uid="{00000000-0005-0000-0000-00008C610000}"/>
    <cellStyle name="20% - Accent1 3 3 3 6 7 2" xfId="25139" xr:uid="{00000000-0005-0000-0000-00008D610000}"/>
    <cellStyle name="20% - Accent1 3 3 3 6 8" xfId="25140" xr:uid="{00000000-0005-0000-0000-00008E610000}"/>
    <cellStyle name="20% - Accent1 3 3 3 6 8 2" xfId="25141" xr:uid="{00000000-0005-0000-0000-00008F610000}"/>
    <cellStyle name="20% - Accent1 3 3 3 6 9" xfId="25142" xr:uid="{00000000-0005-0000-0000-000090610000}"/>
    <cellStyle name="20% - Accent1 3 3 3 7" xfId="25143" xr:uid="{00000000-0005-0000-0000-000091610000}"/>
    <cellStyle name="20% - Accent1 3 3 3 7 2" xfId="25144" xr:uid="{00000000-0005-0000-0000-000092610000}"/>
    <cellStyle name="20% - Accent1 3 3 3 7 2 2" xfId="25145" xr:uid="{00000000-0005-0000-0000-000093610000}"/>
    <cellStyle name="20% - Accent1 3 3 3 7 2 2 2" xfId="25146" xr:uid="{00000000-0005-0000-0000-000094610000}"/>
    <cellStyle name="20% - Accent1 3 3 3 7 2 3" xfId="25147" xr:uid="{00000000-0005-0000-0000-000095610000}"/>
    <cellStyle name="20% - Accent1 3 3 3 7 3" xfId="25148" xr:uid="{00000000-0005-0000-0000-000096610000}"/>
    <cellStyle name="20% - Accent1 3 3 3 7 3 2" xfId="25149" xr:uid="{00000000-0005-0000-0000-000097610000}"/>
    <cellStyle name="20% - Accent1 3 3 3 7 4" xfId="25150" xr:uid="{00000000-0005-0000-0000-000098610000}"/>
    <cellStyle name="20% - Accent1 3 3 3 8" xfId="25151" xr:uid="{00000000-0005-0000-0000-000099610000}"/>
    <cellStyle name="20% - Accent1 3 3 3 8 2" xfId="25152" xr:uid="{00000000-0005-0000-0000-00009A610000}"/>
    <cellStyle name="20% - Accent1 3 3 3 8 2 2" xfId="25153" xr:uid="{00000000-0005-0000-0000-00009B610000}"/>
    <cellStyle name="20% - Accent1 3 3 3 8 2 2 2" xfId="25154" xr:uid="{00000000-0005-0000-0000-00009C610000}"/>
    <cellStyle name="20% - Accent1 3 3 3 8 2 3" xfId="25155" xr:uid="{00000000-0005-0000-0000-00009D610000}"/>
    <cellStyle name="20% - Accent1 3 3 3 8 3" xfId="25156" xr:uid="{00000000-0005-0000-0000-00009E610000}"/>
    <cellStyle name="20% - Accent1 3 3 3 8 3 2" xfId="25157" xr:uid="{00000000-0005-0000-0000-00009F610000}"/>
    <cellStyle name="20% - Accent1 3 3 3 8 4" xfId="25158" xr:uid="{00000000-0005-0000-0000-0000A0610000}"/>
    <cellStyle name="20% - Accent1 3 3 3 9" xfId="25159" xr:uid="{00000000-0005-0000-0000-0000A1610000}"/>
    <cellStyle name="20% - Accent1 3 3 3 9 2" xfId="25160" xr:uid="{00000000-0005-0000-0000-0000A2610000}"/>
    <cellStyle name="20% - Accent1 3 3 3 9 2 2" xfId="25161" xr:uid="{00000000-0005-0000-0000-0000A3610000}"/>
    <cellStyle name="20% - Accent1 3 3 3 9 2 2 2" xfId="25162" xr:uid="{00000000-0005-0000-0000-0000A4610000}"/>
    <cellStyle name="20% - Accent1 3 3 3 9 2 3" xfId="25163" xr:uid="{00000000-0005-0000-0000-0000A5610000}"/>
    <cellStyle name="20% - Accent1 3 3 3 9 3" xfId="25164" xr:uid="{00000000-0005-0000-0000-0000A6610000}"/>
    <cellStyle name="20% - Accent1 3 3 3 9 3 2" xfId="25165" xr:uid="{00000000-0005-0000-0000-0000A7610000}"/>
    <cellStyle name="20% - Accent1 3 3 3 9 4" xfId="25166" xr:uid="{00000000-0005-0000-0000-0000A8610000}"/>
    <cellStyle name="20% - Accent1 3 3 4" xfId="25167" xr:uid="{00000000-0005-0000-0000-0000A9610000}"/>
    <cellStyle name="20% - Accent1 3 3 4 10" xfId="25168" xr:uid="{00000000-0005-0000-0000-0000AA610000}"/>
    <cellStyle name="20% - Accent1 3 3 4 10 2" xfId="25169" xr:uid="{00000000-0005-0000-0000-0000AB610000}"/>
    <cellStyle name="20% - Accent1 3 3 4 11" xfId="25170" xr:uid="{00000000-0005-0000-0000-0000AC610000}"/>
    <cellStyle name="20% - Accent1 3 3 4 2" xfId="25171" xr:uid="{00000000-0005-0000-0000-0000AD610000}"/>
    <cellStyle name="20% - Accent1 3 3 4 2 2" xfId="25172" xr:uid="{00000000-0005-0000-0000-0000AE610000}"/>
    <cellStyle name="20% - Accent1 3 3 4 2 2 2" xfId="25173" xr:uid="{00000000-0005-0000-0000-0000AF610000}"/>
    <cellStyle name="20% - Accent1 3 3 4 2 2 2 2" xfId="25174" xr:uid="{00000000-0005-0000-0000-0000B0610000}"/>
    <cellStyle name="20% - Accent1 3 3 4 2 2 2 2 2" xfId="25175" xr:uid="{00000000-0005-0000-0000-0000B1610000}"/>
    <cellStyle name="20% - Accent1 3 3 4 2 2 2 3" xfId="25176" xr:uid="{00000000-0005-0000-0000-0000B2610000}"/>
    <cellStyle name="20% - Accent1 3 3 4 2 2 3" xfId="25177" xr:uid="{00000000-0005-0000-0000-0000B3610000}"/>
    <cellStyle name="20% - Accent1 3 3 4 2 2 3 2" xfId="25178" xr:uid="{00000000-0005-0000-0000-0000B4610000}"/>
    <cellStyle name="20% - Accent1 3 3 4 2 2 4" xfId="25179" xr:uid="{00000000-0005-0000-0000-0000B5610000}"/>
    <cellStyle name="20% - Accent1 3 3 4 2 3" xfId="25180" xr:uid="{00000000-0005-0000-0000-0000B6610000}"/>
    <cellStyle name="20% - Accent1 3 3 4 2 3 2" xfId="25181" xr:uid="{00000000-0005-0000-0000-0000B7610000}"/>
    <cellStyle name="20% - Accent1 3 3 4 2 3 2 2" xfId="25182" xr:uid="{00000000-0005-0000-0000-0000B8610000}"/>
    <cellStyle name="20% - Accent1 3 3 4 2 3 2 2 2" xfId="25183" xr:uid="{00000000-0005-0000-0000-0000B9610000}"/>
    <cellStyle name="20% - Accent1 3 3 4 2 3 2 3" xfId="25184" xr:uid="{00000000-0005-0000-0000-0000BA610000}"/>
    <cellStyle name="20% - Accent1 3 3 4 2 3 3" xfId="25185" xr:uid="{00000000-0005-0000-0000-0000BB610000}"/>
    <cellStyle name="20% - Accent1 3 3 4 2 3 3 2" xfId="25186" xr:uid="{00000000-0005-0000-0000-0000BC610000}"/>
    <cellStyle name="20% - Accent1 3 3 4 2 3 4" xfId="25187" xr:uid="{00000000-0005-0000-0000-0000BD610000}"/>
    <cellStyle name="20% - Accent1 3 3 4 2 4" xfId="25188" xr:uid="{00000000-0005-0000-0000-0000BE610000}"/>
    <cellStyle name="20% - Accent1 3 3 4 2 4 2" xfId="25189" xr:uid="{00000000-0005-0000-0000-0000BF610000}"/>
    <cellStyle name="20% - Accent1 3 3 4 2 4 2 2" xfId="25190" xr:uid="{00000000-0005-0000-0000-0000C0610000}"/>
    <cellStyle name="20% - Accent1 3 3 4 2 4 2 2 2" xfId="25191" xr:uid="{00000000-0005-0000-0000-0000C1610000}"/>
    <cellStyle name="20% - Accent1 3 3 4 2 4 2 3" xfId="25192" xr:uid="{00000000-0005-0000-0000-0000C2610000}"/>
    <cellStyle name="20% - Accent1 3 3 4 2 4 3" xfId="25193" xr:uid="{00000000-0005-0000-0000-0000C3610000}"/>
    <cellStyle name="20% - Accent1 3 3 4 2 4 3 2" xfId="25194" xr:uid="{00000000-0005-0000-0000-0000C4610000}"/>
    <cellStyle name="20% - Accent1 3 3 4 2 4 4" xfId="25195" xr:uid="{00000000-0005-0000-0000-0000C5610000}"/>
    <cellStyle name="20% - Accent1 3 3 4 2 5" xfId="25196" xr:uid="{00000000-0005-0000-0000-0000C6610000}"/>
    <cellStyle name="20% - Accent1 3 3 4 2 5 2" xfId="25197" xr:uid="{00000000-0005-0000-0000-0000C7610000}"/>
    <cellStyle name="20% - Accent1 3 3 4 2 5 2 2" xfId="25198" xr:uid="{00000000-0005-0000-0000-0000C8610000}"/>
    <cellStyle name="20% - Accent1 3 3 4 2 5 3" xfId="25199" xr:uid="{00000000-0005-0000-0000-0000C9610000}"/>
    <cellStyle name="20% - Accent1 3 3 4 2 6" xfId="25200" xr:uid="{00000000-0005-0000-0000-0000CA610000}"/>
    <cellStyle name="20% - Accent1 3 3 4 2 6 2" xfId="25201" xr:uid="{00000000-0005-0000-0000-0000CB610000}"/>
    <cellStyle name="20% - Accent1 3 3 4 2 6 2 2" xfId="25202" xr:uid="{00000000-0005-0000-0000-0000CC610000}"/>
    <cellStyle name="20% - Accent1 3 3 4 2 6 3" xfId="25203" xr:uid="{00000000-0005-0000-0000-0000CD610000}"/>
    <cellStyle name="20% - Accent1 3 3 4 2 7" xfId="25204" xr:uid="{00000000-0005-0000-0000-0000CE610000}"/>
    <cellStyle name="20% - Accent1 3 3 4 2 7 2" xfId="25205" xr:uid="{00000000-0005-0000-0000-0000CF610000}"/>
    <cellStyle name="20% - Accent1 3 3 4 2 8" xfId="25206" xr:uid="{00000000-0005-0000-0000-0000D0610000}"/>
    <cellStyle name="20% - Accent1 3 3 4 2 8 2" xfId="25207" xr:uid="{00000000-0005-0000-0000-0000D1610000}"/>
    <cellStyle name="20% - Accent1 3 3 4 2 9" xfId="25208" xr:uid="{00000000-0005-0000-0000-0000D2610000}"/>
    <cellStyle name="20% - Accent1 3 3 4 3" xfId="25209" xr:uid="{00000000-0005-0000-0000-0000D3610000}"/>
    <cellStyle name="20% - Accent1 3 3 4 3 2" xfId="25210" xr:uid="{00000000-0005-0000-0000-0000D4610000}"/>
    <cellStyle name="20% - Accent1 3 3 4 3 2 2" xfId="25211" xr:uid="{00000000-0005-0000-0000-0000D5610000}"/>
    <cellStyle name="20% - Accent1 3 3 4 3 2 2 2" xfId="25212" xr:uid="{00000000-0005-0000-0000-0000D6610000}"/>
    <cellStyle name="20% - Accent1 3 3 4 3 2 2 2 2" xfId="25213" xr:uid="{00000000-0005-0000-0000-0000D7610000}"/>
    <cellStyle name="20% - Accent1 3 3 4 3 2 2 3" xfId="25214" xr:uid="{00000000-0005-0000-0000-0000D8610000}"/>
    <cellStyle name="20% - Accent1 3 3 4 3 2 3" xfId="25215" xr:uid="{00000000-0005-0000-0000-0000D9610000}"/>
    <cellStyle name="20% - Accent1 3 3 4 3 2 3 2" xfId="25216" xr:uid="{00000000-0005-0000-0000-0000DA610000}"/>
    <cellStyle name="20% - Accent1 3 3 4 3 2 4" xfId="25217" xr:uid="{00000000-0005-0000-0000-0000DB610000}"/>
    <cellStyle name="20% - Accent1 3 3 4 3 3" xfId="25218" xr:uid="{00000000-0005-0000-0000-0000DC610000}"/>
    <cellStyle name="20% - Accent1 3 3 4 3 3 2" xfId="25219" xr:uid="{00000000-0005-0000-0000-0000DD610000}"/>
    <cellStyle name="20% - Accent1 3 3 4 3 3 2 2" xfId="25220" xr:uid="{00000000-0005-0000-0000-0000DE610000}"/>
    <cellStyle name="20% - Accent1 3 3 4 3 3 2 2 2" xfId="25221" xr:uid="{00000000-0005-0000-0000-0000DF610000}"/>
    <cellStyle name="20% - Accent1 3 3 4 3 3 2 3" xfId="25222" xr:uid="{00000000-0005-0000-0000-0000E0610000}"/>
    <cellStyle name="20% - Accent1 3 3 4 3 3 3" xfId="25223" xr:uid="{00000000-0005-0000-0000-0000E1610000}"/>
    <cellStyle name="20% - Accent1 3 3 4 3 3 3 2" xfId="25224" xr:uid="{00000000-0005-0000-0000-0000E2610000}"/>
    <cellStyle name="20% - Accent1 3 3 4 3 3 4" xfId="25225" xr:uid="{00000000-0005-0000-0000-0000E3610000}"/>
    <cellStyle name="20% - Accent1 3 3 4 3 4" xfId="25226" xr:uid="{00000000-0005-0000-0000-0000E4610000}"/>
    <cellStyle name="20% - Accent1 3 3 4 3 4 2" xfId="25227" xr:uid="{00000000-0005-0000-0000-0000E5610000}"/>
    <cellStyle name="20% - Accent1 3 3 4 3 4 2 2" xfId="25228" xr:uid="{00000000-0005-0000-0000-0000E6610000}"/>
    <cellStyle name="20% - Accent1 3 3 4 3 4 2 2 2" xfId="25229" xr:uid="{00000000-0005-0000-0000-0000E7610000}"/>
    <cellStyle name="20% - Accent1 3 3 4 3 4 2 3" xfId="25230" xr:uid="{00000000-0005-0000-0000-0000E8610000}"/>
    <cellStyle name="20% - Accent1 3 3 4 3 4 3" xfId="25231" xr:uid="{00000000-0005-0000-0000-0000E9610000}"/>
    <cellStyle name="20% - Accent1 3 3 4 3 4 3 2" xfId="25232" xr:uid="{00000000-0005-0000-0000-0000EA610000}"/>
    <cellStyle name="20% - Accent1 3 3 4 3 4 4" xfId="25233" xr:uid="{00000000-0005-0000-0000-0000EB610000}"/>
    <cellStyle name="20% - Accent1 3 3 4 3 5" xfId="25234" xr:uid="{00000000-0005-0000-0000-0000EC610000}"/>
    <cellStyle name="20% - Accent1 3 3 4 3 5 2" xfId="25235" xr:uid="{00000000-0005-0000-0000-0000ED610000}"/>
    <cellStyle name="20% - Accent1 3 3 4 3 5 2 2" xfId="25236" xr:uid="{00000000-0005-0000-0000-0000EE610000}"/>
    <cellStyle name="20% - Accent1 3 3 4 3 5 3" xfId="25237" xr:uid="{00000000-0005-0000-0000-0000EF610000}"/>
    <cellStyle name="20% - Accent1 3 3 4 3 6" xfId="25238" xr:uid="{00000000-0005-0000-0000-0000F0610000}"/>
    <cellStyle name="20% - Accent1 3 3 4 3 6 2" xfId="25239" xr:uid="{00000000-0005-0000-0000-0000F1610000}"/>
    <cellStyle name="20% - Accent1 3 3 4 3 6 2 2" xfId="25240" xr:uid="{00000000-0005-0000-0000-0000F2610000}"/>
    <cellStyle name="20% - Accent1 3 3 4 3 6 3" xfId="25241" xr:uid="{00000000-0005-0000-0000-0000F3610000}"/>
    <cellStyle name="20% - Accent1 3 3 4 3 7" xfId="25242" xr:uid="{00000000-0005-0000-0000-0000F4610000}"/>
    <cellStyle name="20% - Accent1 3 3 4 3 7 2" xfId="25243" xr:uid="{00000000-0005-0000-0000-0000F5610000}"/>
    <cellStyle name="20% - Accent1 3 3 4 3 8" xfId="25244" xr:uid="{00000000-0005-0000-0000-0000F6610000}"/>
    <cellStyle name="20% - Accent1 3 3 4 3 8 2" xfId="25245" xr:uid="{00000000-0005-0000-0000-0000F7610000}"/>
    <cellStyle name="20% - Accent1 3 3 4 3 9" xfId="25246" xr:uid="{00000000-0005-0000-0000-0000F8610000}"/>
    <cellStyle name="20% - Accent1 3 3 4 4" xfId="25247" xr:uid="{00000000-0005-0000-0000-0000F9610000}"/>
    <cellStyle name="20% - Accent1 3 3 4 4 2" xfId="25248" xr:uid="{00000000-0005-0000-0000-0000FA610000}"/>
    <cellStyle name="20% - Accent1 3 3 4 4 2 2" xfId="25249" xr:uid="{00000000-0005-0000-0000-0000FB610000}"/>
    <cellStyle name="20% - Accent1 3 3 4 4 2 2 2" xfId="25250" xr:uid="{00000000-0005-0000-0000-0000FC610000}"/>
    <cellStyle name="20% - Accent1 3 3 4 4 2 3" xfId="25251" xr:uid="{00000000-0005-0000-0000-0000FD610000}"/>
    <cellStyle name="20% - Accent1 3 3 4 4 3" xfId="25252" xr:uid="{00000000-0005-0000-0000-0000FE610000}"/>
    <cellStyle name="20% - Accent1 3 3 4 4 3 2" xfId="25253" xr:uid="{00000000-0005-0000-0000-0000FF610000}"/>
    <cellStyle name="20% - Accent1 3 3 4 4 4" xfId="25254" xr:uid="{00000000-0005-0000-0000-000000620000}"/>
    <cellStyle name="20% - Accent1 3 3 4 5" xfId="25255" xr:uid="{00000000-0005-0000-0000-000001620000}"/>
    <cellStyle name="20% - Accent1 3 3 4 5 2" xfId="25256" xr:uid="{00000000-0005-0000-0000-000002620000}"/>
    <cellStyle name="20% - Accent1 3 3 4 5 2 2" xfId="25257" xr:uid="{00000000-0005-0000-0000-000003620000}"/>
    <cellStyle name="20% - Accent1 3 3 4 5 2 2 2" xfId="25258" xr:uid="{00000000-0005-0000-0000-000004620000}"/>
    <cellStyle name="20% - Accent1 3 3 4 5 2 3" xfId="25259" xr:uid="{00000000-0005-0000-0000-000005620000}"/>
    <cellStyle name="20% - Accent1 3 3 4 5 3" xfId="25260" xr:uid="{00000000-0005-0000-0000-000006620000}"/>
    <cellStyle name="20% - Accent1 3 3 4 5 3 2" xfId="25261" xr:uid="{00000000-0005-0000-0000-000007620000}"/>
    <cellStyle name="20% - Accent1 3 3 4 5 4" xfId="25262" xr:uid="{00000000-0005-0000-0000-000008620000}"/>
    <cellStyle name="20% - Accent1 3 3 4 6" xfId="25263" xr:uid="{00000000-0005-0000-0000-000009620000}"/>
    <cellStyle name="20% - Accent1 3 3 4 6 2" xfId="25264" xr:uid="{00000000-0005-0000-0000-00000A620000}"/>
    <cellStyle name="20% - Accent1 3 3 4 6 2 2" xfId="25265" xr:uid="{00000000-0005-0000-0000-00000B620000}"/>
    <cellStyle name="20% - Accent1 3 3 4 6 2 2 2" xfId="25266" xr:uid="{00000000-0005-0000-0000-00000C620000}"/>
    <cellStyle name="20% - Accent1 3 3 4 6 2 3" xfId="25267" xr:uid="{00000000-0005-0000-0000-00000D620000}"/>
    <cellStyle name="20% - Accent1 3 3 4 6 3" xfId="25268" xr:uid="{00000000-0005-0000-0000-00000E620000}"/>
    <cellStyle name="20% - Accent1 3 3 4 6 3 2" xfId="25269" xr:uid="{00000000-0005-0000-0000-00000F620000}"/>
    <cellStyle name="20% - Accent1 3 3 4 6 4" xfId="25270" xr:uid="{00000000-0005-0000-0000-000010620000}"/>
    <cellStyle name="20% - Accent1 3 3 4 7" xfId="25271" xr:uid="{00000000-0005-0000-0000-000011620000}"/>
    <cellStyle name="20% - Accent1 3 3 4 7 2" xfId="25272" xr:uid="{00000000-0005-0000-0000-000012620000}"/>
    <cellStyle name="20% - Accent1 3 3 4 7 2 2" xfId="25273" xr:uid="{00000000-0005-0000-0000-000013620000}"/>
    <cellStyle name="20% - Accent1 3 3 4 7 3" xfId="25274" xr:uid="{00000000-0005-0000-0000-000014620000}"/>
    <cellStyle name="20% - Accent1 3 3 4 8" xfId="25275" xr:uid="{00000000-0005-0000-0000-000015620000}"/>
    <cellStyle name="20% - Accent1 3 3 4 8 2" xfId="25276" xr:uid="{00000000-0005-0000-0000-000016620000}"/>
    <cellStyle name="20% - Accent1 3 3 4 8 2 2" xfId="25277" xr:uid="{00000000-0005-0000-0000-000017620000}"/>
    <cellStyle name="20% - Accent1 3 3 4 8 3" xfId="25278" xr:uid="{00000000-0005-0000-0000-000018620000}"/>
    <cellStyle name="20% - Accent1 3 3 4 9" xfId="25279" xr:uid="{00000000-0005-0000-0000-000019620000}"/>
    <cellStyle name="20% - Accent1 3 3 4 9 2" xfId="25280" xr:uid="{00000000-0005-0000-0000-00001A620000}"/>
    <cellStyle name="20% - Accent1 3 3 5" xfId="25281" xr:uid="{00000000-0005-0000-0000-00001B620000}"/>
    <cellStyle name="20% - Accent1 3 3 5 10" xfId="25282" xr:uid="{00000000-0005-0000-0000-00001C620000}"/>
    <cellStyle name="20% - Accent1 3 3 5 10 2" xfId="25283" xr:uid="{00000000-0005-0000-0000-00001D620000}"/>
    <cellStyle name="20% - Accent1 3 3 5 11" xfId="25284" xr:uid="{00000000-0005-0000-0000-00001E620000}"/>
    <cellStyle name="20% - Accent1 3 3 5 2" xfId="25285" xr:uid="{00000000-0005-0000-0000-00001F620000}"/>
    <cellStyle name="20% - Accent1 3 3 5 2 2" xfId="25286" xr:uid="{00000000-0005-0000-0000-000020620000}"/>
    <cellStyle name="20% - Accent1 3 3 5 2 2 2" xfId="25287" xr:uid="{00000000-0005-0000-0000-000021620000}"/>
    <cellStyle name="20% - Accent1 3 3 5 2 2 2 2" xfId="25288" xr:uid="{00000000-0005-0000-0000-000022620000}"/>
    <cellStyle name="20% - Accent1 3 3 5 2 2 2 2 2" xfId="25289" xr:uid="{00000000-0005-0000-0000-000023620000}"/>
    <cellStyle name="20% - Accent1 3 3 5 2 2 2 3" xfId="25290" xr:uid="{00000000-0005-0000-0000-000024620000}"/>
    <cellStyle name="20% - Accent1 3 3 5 2 2 3" xfId="25291" xr:uid="{00000000-0005-0000-0000-000025620000}"/>
    <cellStyle name="20% - Accent1 3 3 5 2 2 3 2" xfId="25292" xr:uid="{00000000-0005-0000-0000-000026620000}"/>
    <cellStyle name="20% - Accent1 3 3 5 2 2 4" xfId="25293" xr:uid="{00000000-0005-0000-0000-000027620000}"/>
    <cellStyle name="20% - Accent1 3 3 5 2 3" xfId="25294" xr:uid="{00000000-0005-0000-0000-000028620000}"/>
    <cellStyle name="20% - Accent1 3 3 5 2 3 2" xfId="25295" xr:uid="{00000000-0005-0000-0000-000029620000}"/>
    <cellStyle name="20% - Accent1 3 3 5 2 3 2 2" xfId="25296" xr:uid="{00000000-0005-0000-0000-00002A620000}"/>
    <cellStyle name="20% - Accent1 3 3 5 2 3 2 2 2" xfId="25297" xr:uid="{00000000-0005-0000-0000-00002B620000}"/>
    <cellStyle name="20% - Accent1 3 3 5 2 3 2 3" xfId="25298" xr:uid="{00000000-0005-0000-0000-00002C620000}"/>
    <cellStyle name="20% - Accent1 3 3 5 2 3 3" xfId="25299" xr:uid="{00000000-0005-0000-0000-00002D620000}"/>
    <cellStyle name="20% - Accent1 3 3 5 2 3 3 2" xfId="25300" xr:uid="{00000000-0005-0000-0000-00002E620000}"/>
    <cellStyle name="20% - Accent1 3 3 5 2 3 4" xfId="25301" xr:uid="{00000000-0005-0000-0000-00002F620000}"/>
    <cellStyle name="20% - Accent1 3 3 5 2 4" xfId="25302" xr:uid="{00000000-0005-0000-0000-000030620000}"/>
    <cellStyle name="20% - Accent1 3 3 5 2 4 2" xfId="25303" xr:uid="{00000000-0005-0000-0000-000031620000}"/>
    <cellStyle name="20% - Accent1 3 3 5 2 4 2 2" xfId="25304" xr:uid="{00000000-0005-0000-0000-000032620000}"/>
    <cellStyle name="20% - Accent1 3 3 5 2 4 2 2 2" xfId="25305" xr:uid="{00000000-0005-0000-0000-000033620000}"/>
    <cellStyle name="20% - Accent1 3 3 5 2 4 2 3" xfId="25306" xr:uid="{00000000-0005-0000-0000-000034620000}"/>
    <cellStyle name="20% - Accent1 3 3 5 2 4 3" xfId="25307" xr:uid="{00000000-0005-0000-0000-000035620000}"/>
    <cellStyle name="20% - Accent1 3 3 5 2 4 3 2" xfId="25308" xr:uid="{00000000-0005-0000-0000-000036620000}"/>
    <cellStyle name="20% - Accent1 3 3 5 2 4 4" xfId="25309" xr:uid="{00000000-0005-0000-0000-000037620000}"/>
    <cellStyle name="20% - Accent1 3 3 5 2 5" xfId="25310" xr:uid="{00000000-0005-0000-0000-000038620000}"/>
    <cellStyle name="20% - Accent1 3 3 5 2 5 2" xfId="25311" xr:uid="{00000000-0005-0000-0000-000039620000}"/>
    <cellStyle name="20% - Accent1 3 3 5 2 5 2 2" xfId="25312" xr:uid="{00000000-0005-0000-0000-00003A620000}"/>
    <cellStyle name="20% - Accent1 3 3 5 2 5 3" xfId="25313" xr:uid="{00000000-0005-0000-0000-00003B620000}"/>
    <cellStyle name="20% - Accent1 3 3 5 2 6" xfId="25314" xr:uid="{00000000-0005-0000-0000-00003C620000}"/>
    <cellStyle name="20% - Accent1 3 3 5 2 6 2" xfId="25315" xr:uid="{00000000-0005-0000-0000-00003D620000}"/>
    <cellStyle name="20% - Accent1 3 3 5 2 6 2 2" xfId="25316" xr:uid="{00000000-0005-0000-0000-00003E620000}"/>
    <cellStyle name="20% - Accent1 3 3 5 2 6 3" xfId="25317" xr:uid="{00000000-0005-0000-0000-00003F620000}"/>
    <cellStyle name="20% - Accent1 3 3 5 2 7" xfId="25318" xr:uid="{00000000-0005-0000-0000-000040620000}"/>
    <cellStyle name="20% - Accent1 3 3 5 2 7 2" xfId="25319" xr:uid="{00000000-0005-0000-0000-000041620000}"/>
    <cellStyle name="20% - Accent1 3 3 5 2 8" xfId="25320" xr:uid="{00000000-0005-0000-0000-000042620000}"/>
    <cellStyle name="20% - Accent1 3 3 5 2 8 2" xfId="25321" xr:uid="{00000000-0005-0000-0000-000043620000}"/>
    <cellStyle name="20% - Accent1 3 3 5 2 9" xfId="25322" xr:uid="{00000000-0005-0000-0000-000044620000}"/>
    <cellStyle name="20% - Accent1 3 3 5 3" xfId="25323" xr:uid="{00000000-0005-0000-0000-000045620000}"/>
    <cellStyle name="20% - Accent1 3 3 5 3 2" xfId="25324" xr:uid="{00000000-0005-0000-0000-000046620000}"/>
    <cellStyle name="20% - Accent1 3 3 5 3 2 2" xfId="25325" xr:uid="{00000000-0005-0000-0000-000047620000}"/>
    <cellStyle name="20% - Accent1 3 3 5 3 2 2 2" xfId="25326" xr:uid="{00000000-0005-0000-0000-000048620000}"/>
    <cellStyle name="20% - Accent1 3 3 5 3 2 2 2 2" xfId="25327" xr:uid="{00000000-0005-0000-0000-000049620000}"/>
    <cellStyle name="20% - Accent1 3 3 5 3 2 2 3" xfId="25328" xr:uid="{00000000-0005-0000-0000-00004A620000}"/>
    <cellStyle name="20% - Accent1 3 3 5 3 2 3" xfId="25329" xr:uid="{00000000-0005-0000-0000-00004B620000}"/>
    <cellStyle name="20% - Accent1 3 3 5 3 2 3 2" xfId="25330" xr:uid="{00000000-0005-0000-0000-00004C620000}"/>
    <cellStyle name="20% - Accent1 3 3 5 3 2 4" xfId="25331" xr:uid="{00000000-0005-0000-0000-00004D620000}"/>
    <cellStyle name="20% - Accent1 3 3 5 3 3" xfId="25332" xr:uid="{00000000-0005-0000-0000-00004E620000}"/>
    <cellStyle name="20% - Accent1 3 3 5 3 3 2" xfId="25333" xr:uid="{00000000-0005-0000-0000-00004F620000}"/>
    <cellStyle name="20% - Accent1 3 3 5 3 3 2 2" xfId="25334" xr:uid="{00000000-0005-0000-0000-000050620000}"/>
    <cellStyle name="20% - Accent1 3 3 5 3 3 2 2 2" xfId="25335" xr:uid="{00000000-0005-0000-0000-000051620000}"/>
    <cellStyle name="20% - Accent1 3 3 5 3 3 2 3" xfId="25336" xr:uid="{00000000-0005-0000-0000-000052620000}"/>
    <cellStyle name="20% - Accent1 3 3 5 3 3 3" xfId="25337" xr:uid="{00000000-0005-0000-0000-000053620000}"/>
    <cellStyle name="20% - Accent1 3 3 5 3 3 3 2" xfId="25338" xr:uid="{00000000-0005-0000-0000-000054620000}"/>
    <cellStyle name="20% - Accent1 3 3 5 3 3 4" xfId="25339" xr:uid="{00000000-0005-0000-0000-000055620000}"/>
    <cellStyle name="20% - Accent1 3 3 5 3 4" xfId="25340" xr:uid="{00000000-0005-0000-0000-000056620000}"/>
    <cellStyle name="20% - Accent1 3 3 5 3 4 2" xfId="25341" xr:uid="{00000000-0005-0000-0000-000057620000}"/>
    <cellStyle name="20% - Accent1 3 3 5 3 4 2 2" xfId="25342" xr:uid="{00000000-0005-0000-0000-000058620000}"/>
    <cellStyle name="20% - Accent1 3 3 5 3 4 2 2 2" xfId="25343" xr:uid="{00000000-0005-0000-0000-000059620000}"/>
    <cellStyle name="20% - Accent1 3 3 5 3 4 2 3" xfId="25344" xr:uid="{00000000-0005-0000-0000-00005A620000}"/>
    <cellStyle name="20% - Accent1 3 3 5 3 4 3" xfId="25345" xr:uid="{00000000-0005-0000-0000-00005B620000}"/>
    <cellStyle name="20% - Accent1 3 3 5 3 4 3 2" xfId="25346" xr:uid="{00000000-0005-0000-0000-00005C620000}"/>
    <cellStyle name="20% - Accent1 3 3 5 3 4 4" xfId="25347" xr:uid="{00000000-0005-0000-0000-00005D620000}"/>
    <cellStyle name="20% - Accent1 3 3 5 3 5" xfId="25348" xr:uid="{00000000-0005-0000-0000-00005E620000}"/>
    <cellStyle name="20% - Accent1 3 3 5 3 5 2" xfId="25349" xr:uid="{00000000-0005-0000-0000-00005F620000}"/>
    <cellStyle name="20% - Accent1 3 3 5 3 5 2 2" xfId="25350" xr:uid="{00000000-0005-0000-0000-000060620000}"/>
    <cellStyle name="20% - Accent1 3 3 5 3 5 3" xfId="25351" xr:uid="{00000000-0005-0000-0000-000061620000}"/>
    <cellStyle name="20% - Accent1 3 3 5 3 6" xfId="25352" xr:uid="{00000000-0005-0000-0000-000062620000}"/>
    <cellStyle name="20% - Accent1 3 3 5 3 6 2" xfId="25353" xr:uid="{00000000-0005-0000-0000-000063620000}"/>
    <cellStyle name="20% - Accent1 3 3 5 3 6 2 2" xfId="25354" xr:uid="{00000000-0005-0000-0000-000064620000}"/>
    <cellStyle name="20% - Accent1 3 3 5 3 6 3" xfId="25355" xr:uid="{00000000-0005-0000-0000-000065620000}"/>
    <cellStyle name="20% - Accent1 3 3 5 3 7" xfId="25356" xr:uid="{00000000-0005-0000-0000-000066620000}"/>
    <cellStyle name="20% - Accent1 3 3 5 3 7 2" xfId="25357" xr:uid="{00000000-0005-0000-0000-000067620000}"/>
    <cellStyle name="20% - Accent1 3 3 5 3 8" xfId="25358" xr:uid="{00000000-0005-0000-0000-000068620000}"/>
    <cellStyle name="20% - Accent1 3 3 5 3 8 2" xfId="25359" xr:uid="{00000000-0005-0000-0000-000069620000}"/>
    <cellStyle name="20% - Accent1 3 3 5 3 9" xfId="25360" xr:uid="{00000000-0005-0000-0000-00006A620000}"/>
    <cellStyle name="20% - Accent1 3 3 5 4" xfId="25361" xr:uid="{00000000-0005-0000-0000-00006B620000}"/>
    <cellStyle name="20% - Accent1 3 3 5 4 2" xfId="25362" xr:uid="{00000000-0005-0000-0000-00006C620000}"/>
    <cellStyle name="20% - Accent1 3 3 5 4 2 2" xfId="25363" xr:uid="{00000000-0005-0000-0000-00006D620000}"/>
    <cellStyle name="20% - Accent1 3 3 5 4 2 2 2" xfId="25364" xr:uid="{00000000-0005-0000-0000-00006E620000}"/>
    <cellStyle name="20% - Accent1 3 3 5 4 2 3" xfId="25365" xr:uid="{00000000-0005-0000-0000-00006F620000}"/>
    <cellStyle name="20% - Accent1 3 3 5 4 3" xfId="25366" xr:uid="{00000000-0005-0000-0000-000070620000}"/>
    <cellStyle name="20% - Accent1 3 3 5 4 3 2" xfId="25367" xr:uid="{00000000-0005-0000-0000-000071620000}"/>
    <cellStyle name="20% - Accent1 3 3 5 4 4" xfId="25368" xr:uid="{00000000-0005-0000-0000-000072620000}"/>
    <cellStyle name="20% - Accent1 3 3 5 5" xfId="25369" xr:uid="{00000000-0005-0000-0000-000073620000}"/>
    <cellStyle name="20% - Accent1 3 3 5 5 2" xfId="25370" xr:uid="{00000000-0005-0000-0000-000074620000}"/>
    <cellStyle name="20% - Accent1 3 3 5 5 2 2" xfId="25371" xr:uid="{00000000-0005-0000-0000-000075620000}"/>
    <cellStyle name="20% - Accent1 3 3 5 5 2 2 2" xfId="25372" xr:uid="{00000000-0005-0000-0000-000076620000}"/>
    <cellStyle name="20% - Accent1 3 3 5 5 2 3" xfId="25373" xr:uid="{00000000-0005-0000-0000-000077620000}"/>
    <cellStyle name="20% - Accent1 3 3 5 5 3" xfId="25374" xr:uid="{00000000-0005-0000-0000-000078620000}"/>
    <cellStyle name="20% - Accent1 3 3 5 5 3 2" xfId="25375" xr:uid="{00000000-0005-0000-0000-000079620000}"/>
    <cellStyle name="20% - Accent1 3 3 5 5 4" xfId="25376" xr:uid="{00000000-0005-0000-0000-00007A620000}"/>
    <cellStyle name="20% - Accent1 3 3 5 6" xfId="25377" xr:uid="{00000000-0005-0000-0000-00007B620000}"/>
    <cellStyle name="20% - Accent1 3 3 5 6 2" xfId="25378" xr:uid="{00000000-0005-0000-0000-00007C620000}"/>
    <cellStyle name="20% - Accent1 3 3 5 6 2 2" xfId="25379" xr:uid="{00000000-0005-0000-0000-00007D620000}"/>
    <cellStyle name="20% - Accent1 3 3 5 6 2 2 2" xfId="25380" xr:uid="{00000000-0005-0000-0000-00007E620000}"/>
    <cellStyle name="20% - Accent1 3 3 5 6 2 3" xfId="25381" xr:uid="{00000000-0005-0000-0000-00007F620000}"/>
    <cellStyle name="20% - Accent1 3 3 5 6 3" xfId="25382" xr:uid="{00000000-0005-0000-0000-000080620000}"/>
    <cellStyle name="20% - Accent1 3 3 5 6 3 2" xfId="25383" xr:uid="{00000000-0005-0000-0000-000081620000}"/>
    <cellStyle name="20% - Accent1 3 3 5 6 4" xfId="25384" xr:uid="{00000000-0005-0000-0000-000082620000}"/>
    <cellStyle name="20% - Accent1 3 3 5 7" xfId="25385" xr:uid="{00000000-0005-0000-0000-000083620000}"/>
    <cellStyle name="20% - Accent1 3 3 5 7 2" xfId="25386" xr:uid="{00000000-0005-0000-0000-000084620000}"/>
    <cellStyle name="20% - Accent1 3 3 5 7 2 2" xfId="25387" xr:uid="{00000000-0005-0000-0000-000085620000}"/>
    <cellStyle name="20% - Accent1 3 3 5 7 3" xfId="25388" xr:uid="{00000000-0005-0000-0000-000086620000}"/>
    <cellStyle name="20% - Accent1 3 3 5 8" xfId="25389" xr:uid="{00000000-0005-0000-0000-000087620000}"/>
    <cellStyle name="20% - Accent1 3 3 5 8 2" xfId="25390" xr:uid="{00000000-0005-0000-0000-000088620000}"/>
    <cellStyle name="20% - Accent1 3 3 5 8 2 2" xfId="25391" xr:uid="{00000000-0005-0000-0000-000089620000}"/>
    <cellStyle name="20% - Accent1 3 3 5 8 3" xfId="25392" xr:uid="{00000000-0005-0000-0000-00008A620000}"/>
    <cellStyle name="20% - Accent1 3 3 5 9" xfId="25393" xr:uid="{00000000-0005-0000-0000-00008B620000}"/>
    <cellStyle name="20% - Accent1 3 3 5 9 2" xfId="25394" xr:uid="{00000000-0005-0000-0000-00008C620000}"/>
    <cellStyle name="20% - Accent1 3 3 6" xfId="25395" xr:uid="{00000000-0005-0000-0000-00008D620000}"/>
    <cellStyle name="20% - Accent1 3 3 6 10" xfId="25396" xr:uid="{00000000-0005-0000-0000-00008E620000}"/>
    <cellStyle name="20% - Accent1 3 3 6 10 2" xfId="25397" xr:uid="{00000000-0005-0000-0000-00008F620000}"/>
    <cellStyle name="20% - Accent1 3 3 6 11" xfId="25398" xr:uid="{00000000-0005-0000-0000-000090620000}"/>
    <cellStyle name="20% - Accent1 3 3 6 2" xfId="25399" xr:uid="{00000000-0005-0000-0000-000091620000}"/>
    <cellStyle name="20% - Accent1 3 3 6 2 2" xfId="25400" xr:uid="{00000000-0005-0000-0000-000092620000}"/>
    <cellStyle name="20% - Accent1 3 3 6 2 2 2" xfId="25401" xr:uid="{00000000-0005-0000-0000-000093620000}"/>
    <cellStyle name="20% - Accent1 3 3 6 2 2 2 2" xfId="25402" xr:uid="{00000000-0005-0000-0000-000094620000}"/>
    <cellStyle name="20% - Accent1 3 3 6 2 2 2 2 2" xfId="25403" xr:uid="{00000000-0005-0000-0000-000095620000}"/>
    <cellStyle name="20% - Accent1 3 3 6 2 2 2 3" xfId="25404" xr:uid="{00000000-0005-0000-0000-000096620000}"/>
    <cellStyle name="20% - Accent1 3 3 6 2 2 3" xfId="25405" xr:uid="{00000000-0005-0000-0000-000097620000}"/>
    <cellStyle name="20% - Accent1 3 3 6 2 2 3 2" xfId="25406" xr:uid="{00000000-0005-0000-0000-000098620000}"/>
    <cellStyle name="20% - Accent1 3 3 6 2 2 4" xfId="25407" xr:uid="{00000000-0005-0000-0000-000099620000}"/>
    <cellStyle name="20% - Accent1 3 3 6 2 3" xfId="25408" xr:uid="{00000000-0005-0000-0000-00009A620000}"/>
    <cellStyle name="20% - Accent1 3 3 6 2 3 2" xfId="25409" xr:uid="{00000000-0005-0000-0000-00009B620000}"/>
    <cellStyle name="20% - Accent1 3 3 6 2 3 2 2" xfId="25410" xr:uid="{00000000-0005-0000-0000-00009C620000}"/>
    <cellStyle name="20% - Accent1 3 3 6 2 3 2 2 2" xfId="25411" xr:uid="{00000000-0005-0000-0000-00009D620000}"/>
    <cellStyle name="20% - Accent1 3 3 6 2 3 2 3" xfId="25412" xr:uid="{00000000-0005-0000-0000-00009E620000}"/>
    <cellStyle name="20% - Accent1 3 3 6 2 3 3" xfId="25413" xr:uid="{00000000-0005-0000-0000-00009F620000}"/>
    <cellStyle name="20% - Accent1 3 3 6 2 3 3 2" xfId="25414" xr:uid="{00000000-0005-0000-0000-0000A0620000}"/>
    <cellStyle name="20% - Accent1 3 3 6 2 3 4" xfId="25415" xr:uid="{00000000-0005-0000-0000-0000A1620000}"/>
    <cellStyle name="20% - Accent1 3 3 6 2 4" xfId="25416" xr:uid="{00000000-0005-0000-0000-0000A2620000}"/>
    <cellStyle name="20% - Accent1 3 3 6 2 4 2" xfId="25417" xr:uid="{00000000-0005-0000-0000-0000A3620000}"/>
    <cellStyle name="20% - Accent1 3 3 6 2 4 2 2" xfId="25418" xr:uid="{00000000-0005-0000-0000-0000A4620000}"/>
    <cellStyle name="20% - Accent1 3 3 6 2 4 2 2 2" xfId="25419" xr:uid="{00000000-0005-0000-0000-0000A5620000}"/>
    <cellStyle name="20% - Accent1 3 3 6 2 4 2 3" xfId="25420" xr:uid="{00000000-0005-0000-0000-0000A6620000}"/>
    <cellStyle name="20% - Accent1 3 3 6 2 4 3" xfId="25421" xr:uid="{00000000-0005-0000-0000-0000A7620000}"/>
    <cellStyle name="20% - Accent1 3 3 6 2 4 3 2" xfId="25422" xr:uid="{00000000-0005-0000-0000-0000A8620000}"/>
    <cellStyle name="20% - Accent1 3 3 6 2 4 4" xfId="25423" xr:uid="{00000000-0005-0000-0000-0000A9620000}"/>
    <cellStyle name="20% - Accent1 3 3 6 2 5" xfId="25424" xr:uid="{00000000-0005-0000-0000-0000AA620000}"/>
    <cellStyle name="20% - Accent1 3 3 6 2 5 2" xfId="25425" xr:uid="{00000000-0005-0000-0000-0000AB620000}"/>
    <cellStyle name="20% - Accent1 3 3 6 2 5 2 2" xfId="25426" xr:uid="{00000000-0005-0000-0000-0000AC620000}"/>
    <cellStyle name="20% - Accent1 3 3 6 2 5 3" xfId="25427" xr:uid="{00000000-0005-0000-0000-0000AD620000}"/>
    <cellStyle name="20% - Accent1 3 3 6 2 6" xfId="25428" xr:uid="{00000000-0005-0000-0000-0000AE620000}"/>
    <cellStyle name="20% - Accent1 3 3 6 2 6 2" xfId="25429" xr:uid="{00000000-0005-0000-0000-0000AF620000}"/>
    <cellStyle name="20% - Accent1 3 3 6 2 6 2 2" xfId="25430" xr:uid="{00000000-0005-0000-0000-0000B0620000}"/>
    <cellStyle name="20% - Accent1 3 3 6 2 6 3" xfId="25431" xr:uid="{00000000-0005-0000-0000-0000B1620000}"/>
    <cellStyle name="20% - Accent1 3 3 6 2 7" xfId="25432" xr:uid="{00000000-0005-0000-0000-0000B2620000}"/>
    <cellStyle name="20% - Accent1 3 3 6 2 7 2" xfId="25433" xr:uid="{00000000-0005-0000-0000-0000B3620000}"/>
    <cellStyle name="20% - Accent1 3 3 6 2 8" xfId="25434" xr:uid="{00000000-0005-0000-0000-0000B4620000}"/>
    <cellStyle name="20% - Accent1 3 3 6 2 8 2" xfId="25435" xr:uid="{00000000-0005-0000-0000-0000B5620000}"/>
    <cellStyle name="20% - Accent1 3 3 6 2 9" xfId="25436" xr:uid="{00000000-0005-0000-0000-0000B6620000}"/>
    <cellStyle name="20% - Accent1 3 3 6 3" xfId="25437" xr:uid="{00000000-0005-0000-0000-0000B7620000}"/>
    <cellStyle name="20% - Accent1 3 3 6 3 2" xfId="25438" xr:uid="{00000000-0005-0000-0000-0000B8620000}"/>
    <cellStyle name="20% - Accent1 3 3 6 3 2 2" xfId="25439" xr:uid="{00000000-0005-0000-0000-0000B9620000}"/>
    <cellStyle name="20% - Accent1 3 3 6 3 2 2 2" xfId="25440" xr:uid="{00000000-0005-0000-0000-0000BA620000}"/>
    <cellStyle name="20% - Accent1 3 3 6 3 2 2 2 2" xfId="25441" xr:uid="{00000000-0005-0000-0000-0000BB620000}"/>
    <cellStyle name="20% - Accent1 3 3 6 3 2 2 3" xfId="25442" xr:uid="{00000000-0005-0000-0000-0000BC620000}"/>
    <cellStyle name="20% - Accent1 3 3 6 3 2 3" xfId="25443" xr:uid="{00000000-0005-0000-0000-0000BD620000}"/>
    <cellStyle name="20% - Accent1 3 3 6 3 2 3 2" xfId="25444" xr:uid="{00000000-0005-0000-0000-0000BE620000}"/>
    <cellStyle name="20% - Accent1 3 3 6 3 2 4" xfId="25445" xr:uid="{00000000-0005-0000-0000-0000BF620000}"/>
    <cellStyle name="20% - Accent1 3 3 6 3 3" xfId="25446" xr:uid="{00000000-0005-0000-0000-0000C0620000}"/>
    <cellStyle name="20% - Accent1 3 3 6 3 3 2" xfId="25447" xr:uid="{00000000-0005-0000-0000-0000C1620000}"/>
    <cellStyle name="20% - Accent1 3 3 6 3 3 2 2" xfId="25448" xr:uid="{00000000-0005-0000-0000-0000C2620000}"/>
    <cellStyle name="20% - Accent1 3 3 6 3 3 2 2 2" xfId="25449" xr:uid="{00000000-0005-0000-0000-0000C3620000}"/>
    <cellStyle name="20% - Accent1 3 3 6 3 3 2 3" xfId="25450" xr:uid="{00000000-0005-0000-0000-0000C4620000}"/>
    <cellStyle name="20% - Accent1 3 3 6 3 3 3" xfId="25451" xr:uid="{00000000-0005-0000-0000-0000C5620000}"/>
    <cellStyle name="20% - Accent1 3 3 6 3 3 3 2" xfId="25452" xr:uid="{00000000-0005-0000-0000-0000C6620000}"/>
    <cellStyle name="20% - Accent1 3 3 6 3 3 4" xfId="25453" xr:uid="{00000000-0005-0000-0000-0000C7620000}"/>
    <cellStyle name="20% - Accent1 3 3 6 3 4" xfId="25454" xr:uid="{00000000-0005-0000-0000-0000C8620000}"/>
    <cellStyle name="20% - Accent1 3 3 6 3 4 2" xfId="25455" xr:uid="{00000000-0005-0000-0000-0000C9620000}"/>
    <cellStyle name="20% - Accent1 3 3 6 3 4 2 2" xfId="25456" xr:uid="{00000000-0005-0000-0000-0000CA620000}"/>
    <cellStyle name="20% - Accent1 3 3 6 3 4 2 2 2" xfId="25457" xr:uid="{00000000-0005-0000-0000-0000CB620000}"/>
    <cellStyle name="20% - Accent1 3 3 6 3 4 2 3" xfId="25458" xr:uid="{00000000-0005-0000-0000-0000CC620000}"/>
    <cellStyle name="20% - Accent1 3 3 6 3 4 3" xfId="25459" xr:uid="{00000000-0005-0000-0000-0000CD620000}"/>
    <cellStyle name="20% - Accent1 3 3 6 3 4 3 2" xfId="25460" xr:uid="{00000000-0005-0000-0000-0000CE620000}"/>
    <cellStyle name="20% - Accent1 3 3 6 3 4 4" xfId="25461" xr:uid="{00000000-0005-0000-0000-0000CF620000}"/>
    <cellStyle name="20% - Accent1 3 3 6 3 5" xfId="25462" xr:uid="{00000000-0005-0000-0000-0000D0620000}"/>
    <cellStyle name="20% - Accent1 3 3 6 3 5 2" xfId="25463" xr:uid="{00000000-0005-0000-0000-0000D1620000}"/>
    <cellStyle name="20% - Accent1 3 3 6 3 5 2 2" xfId="25464" xr:uid="{00000000-0005-0000-0000-0000D2620000}"/>
    <cellStyle name="20% - Accent1 3 3 6 3 5 3" xfId="25465" xr:uid="{00000000-0005-0000-0000-0000D3620000}"/>
    <cellStyle name="20% - Accent1 3 3 6 3 6" xfId="25466" xr:uid="{00000000-0005-0000-0000-0000D4620000}"/>
    <cellStyle name="20% - Accent1 3 3 6 3 6 2" xfId="25467" xr:uid="{00000000-0005-0000-0000-0000D5620000}"/>
    <cellStyle name="20% - Accent1 3 3 6 3 6 2 2" xfId="25468" xr:uid="{00000000-0005-0000-0000-0000D6620000}"/>
    <cellStyle name="20% - Accent1 3 3 6 3 6 3" xfId="25469" xr:uid="{00000000-0005-0000-0000-0000D7620000}"/>
    <cellStyle name="20% - Accent1 3 3 6 3 7" xfId="25470" xr:uid="{00000000-0005-0000-0000-0000D8620000}"/>
    <cellStyle name="20% - Accent1 3 3 6 3 7 2" xfId="25471" xr:uid="{00000000-0005-0000-0000-0000D9620000}"/>
    <cellStyle name="20% - Accent1 3 3 6 3 8" xfId="25472" xr:uid="{00000000-0005-0000-0000-0000DA620000}"/>
    <cellStyle name="20% - Accent1 3 3 6 3 8 2" xfId="25473" xr:uid="{00000000-0005-0000-0000-0000DB620000}"/>
    <cellStyle name="20% - Accent1 3 3 6 3 9" xfId="25474" xr:uid="{00000000-0005-0000-0000-0000DC620000}"/>
    <cellStyle name="20% - Accent1 3 3 6 4" xfId="25475" xr:uid="{00000000-0005-0000-0000-0000DD620000}"/>
    <cellStyle name="20% - Accent1 3 3 6 4 2" xfId="25476" xr:uid="{00000000-0005-0000-0000-0000DE620000}"/>
    <cellStyle name="20% - Accent1 3 3 6 4 2 2" xfId="25477" xr:uid="{00000000-0005-0000-0000-0000DF620000}"/>
    <cellStyle name="20% - Accent1 3 3 6 4 2 2 2" xfId="25478" xr:uid="{00000000-0005-0000-0000-0000E0620000}"/>
    <cellStyle name="20% - Accent1 3 3 6 4 2 3" xfId="25479" xr:uid="{00000000-0005-0000-0000-0000E1620000}"/>
    <cellStyle name="20% - Accent1 3 3 6 4 3" xfId="25480" xr:uid="{00000000-0005-0000-0000-0000E2620000}"/>
    <cellStyle name="20% - Accent1 3 3 6 4 3 2" xfId="25481" xr:uid="{00000000-0005-0000-0000-0000E3620000}"/>
    <cellStyle name="20% - Accent1 3 3 6 4 4" xfId="25482" xr:uid="{00000000-0005-0000-0000-0000E4620000}"/>
    <cellStyle name="20% - Accent1 3 3 6 5" xfId="25483" xr:uid="{00000000-0005-0000-0000-0000E5620000}"/>
    <cellStyle name="20% - Accent1 3 3 6 5 2" xfId="25484" xr:uid="{00000000-0005-0000-0000-0000E6620000}"/>
    <cellStyle name="20% - Accent1 3 3 6 5 2 2" xfId="25485" xr:uid="{00000000-0005-0000-0000-0000E7620000}"/>
    <cellStyle name="20% - Accent1 3 3 6 5 2 2 2" xfId="25486" xr:uid="{00000000-0005-0000-0000-0000E8620000}"/>
    <cellStyle name="20% - Accent1 3 3 6 5 2 3" xfId="25487" xr:uid="{00000000-0005-0000-0000-0000E9620000}"/>
    <cellStyle name="20% - Accent1 3 3 6 5 3" xfId="25488" xr:uid="{00000000-0005-0000-0000-0000EA620000}"/>
    <cellStyle name="20% - Accent1 3 3 6 5 3 2" xfId="25489" xr:uid="{00000000-0005-0000-0000-0000EB620000}"/>
    <cellStyle name="20% - Accent1 3 3 6 5 4" xfId="25490" xr:uid="{00000000-0005-0000-0000-0000EC620000}"/>
    <cellStyle name="20% - Accent1 3 3 6 6" xfId="25491" xr:uid="{00000000-0005-0000-0000-0000ED620000}"/>
    <cellStyle name="20% - Accent1 3 3 6 6 2" xfId="25492" xr:uid="{00000000-0005-0000-0000-0000EE620000}"/>
    <cellStyle name="20% - Accent1 3 3 6 6 2 2" xfId="25493" xr:uid="{00000000-0005-0000-0000-0000EF620000}"/>
    <cellStyle name="20% - Accent1 3 3 6 6 2 2 2" xfId="25494" xr:uid="{00000000-0005-0000-0000-0000F0620000}"/>
    <cellStyle name="20% - Accent1 3 3 6 6 2 3" xfId="25495" xr:uid="{00000000-0005-0000-0000-0000F1620000}"/>
    <cellStyle name="20% - Accent1 3 3 6 6 3" xfId="25496" xr:uid="{00000000-0005-0000-0000-0000F2620000}"/>
    <cellStyle name="20% - Accent1 3 3 6 6 3 2" xfId="25497" xr:uid="{00000000-0005-0000-0000-0000F3620000}"/>
    <cellStyle name="20% - Accent1 3 3 6 6 4" xfId="25498" xr:uid="{00000000-0005-0000-0000-0000F4620000}"/>
    <cellStyle name="20% - Accent1 3 3 6 7" xfId="25499" xr:uid="{00000000-0005-0000-0000-0000F5620000}"/>
    <cellStyle name="20% - Accent1 3 3 6 7 2" xfId="25500" xr:uid="{00000000-0005-0000-0000-0000F6620000}"/>
    <cellStyle name="20% - Accent1 3 3 6 7 2 2" xfId="25501" xr:uid="{00000000-0005-0000-0000-0000F7620000}"/>
    <cellStyle name="20% - Accent1 3 3 6 7 3" xfId="25502" xr:uid="{00000000-0005-0000-0000-0000F8620000}"/>
    <cellStyle name="20% - Accent1 3 3 6 8" xfId="25503" xr:uid="{00000000-0005-0000-0000-0000F9620000}"/>
    <cellStyle name="20% - Accent1 3 3 6 8 2" xfId="25504" xr:uid="{00000000-0005-0000-0000-0000FA620000}"/>
    <cellStyle name="20% - Accent1 3 3 6 8 2 2" xfId="25505" xr:uid="{00000000-0005-0000-0000-0000FB620000}"/>
    <cellStyle name="20% - Accent1 3 3 6 8 3" xfId="25506" xr:uid="{00000000-0005-0000-0000-0000FC620000}"/>
    <cellStyle name="20% - Accent1 3 3 6 9" xfId="25507" xr:uid="{00000000-0005-0000-0000-0000FD620000}"/>
    <cellStyle name="20% - Accent1 3 3 6 9 2" xfId="25508" xr:uid="{00000000-0005-0000-0000-0000FE620000}"/>
    <cellStyle name="20% - Accent1 3 3 7" xfId="25509" xr:uid="{00000000-0005-0000-0000-0000FF620000}"/>
    <cellStyle name="20% - Accent1 3 3 7 2" xfId="25510" xr:uid="{00000000-0005-0000-0000-000000630000}"/>
    <cellStyle name="20% - Accent1 3 3 7 2 2" xfId="25511" xr:uid="{00000000-0005-0000-0000-000001630000}"/>
    <cellStyle name="20% - Accent1 3 3 7 2 2 2" xfId="25512" xr:uid="{00000000-0005-0000-0000-000002630000}"/>
    <cellStyle name="20% - Accent1 3 3 7 2 2 2 2" xfId="25513" xr:uid="{00000000-0005-0000-0000-000003630000}"/>
    <cellStyle name="20% - Accent1 3 3 7 2 2 3" xfId="25514" xr:uid="{00000000-0005-0000-0000-000004630000}"/>
    <cellStyle name="20% - Accent1 3 3 7 2 3" xfId="25515" xr:uid="{00000000-0005-0000-0000-000005630000}"/>
    <cellStyle name="20% - Accent1 3 3 7 2 3 2" xfId="25516" xr:uid="{00000000-0005-0000-0000-000006630000}"/>
    <cellStyle name="20% - Accent1 3 3 7 2 4" xfId="25517" xr:uid="{00000000-0005-0000-0000-000007630000}"/>
    <cellStyle name="20% - Accent1 3 3 7 3" xfId="25518" xr:uid="{00000000-0005-0000-0000-000008630000}"/>
    <cellStyle name="20% - Accent1 3 3 7 3 2" xfId="25519" xr:uid="{00000000-0005-0000-0000-000009630000}"/>
    <cellStyle name="20% - Accent1 3 3 7 3 2 2" xfId="25520" xr:uid="{00000000-0005-0000-0000-00000A630000}"/>
    <cellStyle name="20% - Accent1 3 3 7 3 2 2 2" xfId="25521" xr:uid="{00000000-0005-0000-0000-00000B630000}"/>
    <cellStyle name="20% - Accent1 3 3 7 3 2 3" xfId="25522" xr:uid="{00000000-0005-0000-0000-00000C630000}"/>
    <cellStyle name="20% - Accent1 3 3 7 3 3" xfId="25523" xr:uid="{00000000-0005-0000-0000-00000D630000}"/>
    <cellStyle name="20% - Accent1 3 3 7 3 3 2" xfId="25524" xr:uid="{00000000-0005-0000-0000-00000E630000}"/>
    <cellStyle name="20% - Accent1 3 3 7 3 4" xfId="25525" xr:uid="{00000000-0005-0000-0000-00000F630000}"/>
    <cellStyle name="20% - Accent1 3 3 7 4" xfId="25526" xr:uid="{00000000-0005-0000-0000-000010630000}"/>
    <cellStyle name="20% - Accent1 3 3 7 4 2" xfId="25527" xr:uid="{00000000-0005-0000-0000-000011630000}"/>
    <cellStyle name="20% - Accent1 3 3 7 4 2 2" xfId="25528" xr:uid="{00000000-0005-0000-0000-000012630000}"/>
    <cellStyle name="20% - Accent1 3 3 7 4 2 2 2" xfId="25529" xr:uid="{00000000-0005-0000-0000-000013630000}"/>
    <cellStyle name="20% - Accent1 3 3 7 4 2 3" xfId="25530" xr:uid="{00000000-0005-0000-0000-000014630000}"/>
    <cellStyle name="20% - Accent1 3 3 7 4 3" xfId="25531" xr:uid="{00000000-0005-0000-0000-000015630000}"/>
    <cellStyle name="20% - Accent1 3 3 7 4 3 2" xfId="25532" xr:uid="{00000000-0005-0000-0000-000016630000}"/>
    <cellStyle name="20% - Accent1 3 3 7 4 4" xfId="25533" xr:uid="{00000000-0005-0000-0000-000017630000}"/>
    <cellStyle name="20% - Accent1 3 3 7 5" xfId="25534" xr:uid="{00000000-0005-0000-0000-000018630000}"/>
    <cellStyle name="20% - Accent1 3 3 7 5 2" xfId="25535" xr:uid="{00000000-0005-0000-0000-000019630000}"/>
    <cellStyle name="20% - Accent1 3 3 7 5 2 2" xfId="25536" xr:uid="{00000000-0005-0000-0000-00001A630000}"/>
    <cellStyle name="20% - Accent1 3 3 7 5 3" xfId="25537" xr:uid="{00000000-0005-0000-0000-00001B630000}"/>
    <cellStyle name="20% - Accent1 3 3 7 6" xfId="25538" xr:uid="{00000000-0005-0000-0000-00001C630000}"/>
    <cellStyle name="20% - Accent1 3 3 7 6 2" xfId="25539" xr:uid="{00000000-0005-0000-0000-00001D630000}"/>
    <cellStyle name="20% - Accent1 3 3 7 6 2 2" xfId="25540" xr:uid="{00000000-0005-0000-0000-00001E630000}"/>
    <cellStyle name="20% - Accent1 3 3 7 6 3" xfId="25541" xr:uid="{00000000-0005-0000-0000-00001F630000}"/>
    <cellStyle name="20% - Accent1 3 3 7 7" xfId="25542" xr:uid="{00000000-0005-0000-0000-000020630000}"/>
    <cellStyle name="20% - Accent1 3 3 7 7 2" xfId="25543" xr:uid="{00000000-0005-0000-0000-000021630000}"/>
    <cellStyle name="20% - Accent1 3 3 7 8" xfId="25544" xr:uid="{00000000-0005-0000-0000-000022630000}"/>
    <cellStyle name="20% - Accent1 3 3 7 8 2" xfId="25545" xr:uid="{00000000-0005-0000-0000-000023630000}"/>
    <cellStyle name="20% - Accent1 3 3 7 9" xfId="25546" xr:uid="{00000000-0005-0000-0000-000024630000}"/>
    <cellStyle name="20% - Accent1 3 3 8" xfId="25547" xr:uid="{00000000-0005-0000-0000-000025630000}"/>
    <cellStyle name="20% - Accent1 3 3 8 2" xfId="25548" xr:uid="{00000000-0005-0000-0000-000026630000}"/>
    <cellStyle name="20% - Accent1 3 3 8 2 2" xfId="25549" xr:uid="{00000000-0005-0000-0000-000027630000}"/>
    <cellStyle name="20% - Accent1 3 3 8 2 2 2" xfId="25550" xr:uid="{00000000-0005-0000-0000-000028630000}"/>
    <cellStyle name="20% - Accent1 3 3 8 2 2 2 2" xfId="25551" xr:uid="{00000000-0005-0000-0000-000029630000}"/>
    <cellStyle name="20% - Accent1 3 3 8 2 2 3" xfId="25552" xr:uid="{00000000-0005-0000-0000-00002A630000}"/>
    <cellStyle name="20% - Accent1 3 3 8 2 3" xfId="25553" xr:uid="{00000000-0005-0000-0000-00002B630000}"/>
    <cellStyle name="20% - Accent1 3 3 8 2 3 2" xfId="25554" xr:uid="{00000000-0005-0000-0000-00002C630000}"/>
    <cellStyle name="20% - Accent1 3 3 8 2 4" xfId="25555" xr:uid="{00000000-0005-0000-0000-00002D630000}"/>
    <cellStyle name="20% - Accent1 3 3 8 3" xfId="25556" xr:uid="{00000000-0005-0000-0000-00002E630000}"/>
    <cellStyle name="20% - Accent1 3 3 8 3 2" xfId="25557" xr:uid="{00000000-0005-0000-0000-00002F630000}"/>
    <cellStyle name="20% - Accent1 3 3 8 3 2 2" xfId="25558" xr:uid="{00000000-0005-0000-0000-000030630000}"/>
    <cellStyle name="20% - Accent1 3 3 8 3 2 2 2" xfId="25559" xr:uid="{00000000-0005-0000-0000-000031630000}"/>
    <cellStyle name="20% - Accent1 3 3 8 3 2 3" xfId="25560" xr:uid="{00000000-0005-0000-0000-000032630000}"/>
    <cellStyle name="20% - Accent1 3 3 8 3 3" xfId="25561" xr:uid="{00000000-0005-0000-0000-000033630000}"/>
    <cellStyle name="20% - Accent1 3 3 8 3 3 2" xfId="25562" xr:uid="{00000000-0005-0000-0000-000034630000}"/>
    <cellStyle name="20% - Accent1 3 3 8 3 4" xfId="25563" xr:uid="{00000000-0005-0000-0000-000035630000}"/>
    <cellStyle name="20% - Accent1 3 3 8 4" xfId="25564" xr:uid="{00000000-0005-0000-0000-000036630000}"/>
    <cellStyle name="20% - Accent1 3 3 8 4 2" xfId="25565" xr:uid="{00000000-0005-0000-0000-000037630000}"/>
    <cellStyle name="20% - Accent1 3 3 8 4 2 2" xfId="25566" xr:uid="{00000000-0005-0000-0000-000038630000}"/>
    <cellStyle name="20% - Accent1 3 3 8 4 2 2 2" xfId="25567" xr:uid="{00000000-0005-0000-0000-000039630000}"/>
    <cellStyle name="20% - Accent1 3 3 8 4 2 3" xfId="25568" xr:uid="{00000000-0005-0000-0000-00003A630000}"/>
    <cellStyle name="20% - Accent1 3 3 8 4 3" xfId="25569" xr:uid="{00000000-0005-0000-0000-00003B630000}"/>
    <cellStyle name="20% - Accent1 3 3 8 4 3 2" xfId="25570" xr:uid="{00000000-0005-0000-0000-00003C630000}"/>
    <cellStyle name="20% - Accent1 3 3 8 4 4" xfId="25571" xr:uid="{00000000-0005-0000-0000-00003D630000}"/>
    <cellStyle name="20% - Accent1 3 3 8 5" xfId="25572" xr:uid="{00000000-0005-0000-0000-00003E630000}"/>
    <cellStyle name="20% - Accent1 3 3 8 5 2" xfId="25573" xr:uid="{00000000-0005-0000-0000-00003F630000}"/>
    <cellStyle name="20% - Accent1 3 3 8 5 2 2" xfId="25574" xr:uid="{00000000-0005-0000-0000-000040630000}"/>
    <cellStyle name="20% - Accent1 3 3 8 5 3" xfId="25575" xr:uid="{00000000-0005-0000-0000-000041630000}"/>
    <cellStyle name="20% - Accent1 3 3 8 6" xfId="25576" xr:uid="{00000000-0005-0000-0000-000042630000}"/>
    <cellStyle name="20% - Accent1 3 3 8 6 2" xfId="25577" xr:uid="{00000000-0005-0000-0000-000043630000}"/>
    <cellStyle name="20% - Accent1 3 3 8 6 2 2" xfId="25578" xr:uid="{00000000-0005-0000-0000-000044630000}"/>
    <cellStyle name="20% - Accent1 3 3 8 6 3" xfId="25579" xr:uid="{00000000-0005-0000-0000-000045630000}"/>
    <cellStyle name="20% - Accent1 3 3 8 7" xfId="25580" xr:uid="{00000000-0005-0000-0000-000046630000}"/>
    <cellStyle name="20% - Accent1 3 3 8 7 2" xfId="25581" xr:uid="{00000000-0005-0000-0000-000047630000}"/>
    <cellStyle name="20% - Accent1 3 3 8 8" xfId="25582" xr:uid="{00000000-0005-0000-0000-000048630000}"/>
    <cellStyle name="20% - Accent1 3 3 8 8 2" xfId="25583" xr:uid="{00000000-0005-0000-0000-000049630000}"/>
    <cellStyle name="20% - Accent1 3 3 8 9" xfId="25584" xr:uid="{00000000-0005-0000-0000-00004A630000}"/>
    <cellStyle name="20% - Accent1 3 3 9" xfId="25585" xr:uid="{00000000-0005-0000-0000-00004B630000}"/>
    <cellStyle name="20% - Accent1 3 3 9 2" xfId="25586" xr:uid="{00000000-0005-0000-0000-00004C630000}"/>
    <cellStyle name="20% - Accent1 3 3 9 2 2" xfId="25587" xr:uid="{00000000-0005-0000-0000-00004D630000}"/>
    <cellStyle name="20% - Accent1 3 3 9 2 2 2" xfId="25588" xr:uid="{00000000-0005-0000-0000-00004E630000}"/>
    <cellStyle name="20% - Accent1 3 3 9 2 3" xfId="25589" xr:uid="{00000000-0005-0000-0000-00004F630000}"/>
    <cellStyle name="20% - Accent1 3 3 9 3" xfId="25590" xr:uid="{00000000-0005-0000-0000-000050630000}"/>
    <cellStyle name="20% - Accent1 3 3 9 3 2" xfId="25591" xr:uid="{00000000-0005-0000-0000-000051630000}"/>
    <cellStyle name="20% - Accent1 3 3 9 4" xfId="25592" xr:uid="{00000000-0005-0000-0000-000052630000}"/>
    <cellStyle name="20% - Accent1 3 4" xfId="25593" xr:uid="{00000000-0005-0000-0000-000053630000}"/>
    <cellStyle name="20% - Accent1 3 4 10" xfId="25594" xr:uid="{00000000-0005-0000-0000-000054630000}"/>
    <cellStyle name="20% - Accent1 3 4 10 2" xfId="25595" xr:uid="{00000000-0005-0000-0000-000055630000}"/>
    <cellStyle name="20% - Accent1 3 4 10 2 2" xfId="25596" xr:uid="{00000000-0005-0000-0000-000056630000}"/>
    <cellStyle name="20% - Accent1 3 4 10 2 2 2" xfId="25597" xr:uid="{00000000-0005-0000-0000-000057630000}"/>
    <cellStyle name="20% - Accent1 3 4 10 2 3" xfId="25598" xr:uid="{00000000-0005-0000-0000-000058630000}"/>
    <cellStyle name="20% - Accent1 3 4 10 3" xfId="25599" xr:uid="{00000000-0005-0000-0000-000059630000}"/>
    <cellStyle name="20% - Accent1 3 4 10 3 2" xfId="25600" xr:uid="{00000000-0005-0000-0000-00005A630000}"/>
    <cellStyle name="20% - Accent1 3 4 10 4" xfId="25601" xr:uid="{00000000-0005-0000-0000-00005B630000}"/>
    <cellStyle name="20% - Accent1 3 4 11" xfId="25602" xr:uid="{00000000-0005-0000-0000-00005C630000}"/>
    <cellStyle name="20% - Accent1 3 4 11 2" xfId="25603" xr:uid="{00000000-0005-0000-0000-00005D630000}"/>
    <cellStyle name="20% - Accent1 3 4 11 2 2" xfId="25604" xr:uid="{00000000-0005-0000-0000-00005E630000}"/>
    <cellStyle name="20% - Accent1 3 4 11 2 2 2" xfId="25605" xr:uid="{00000000-0005-0000-0000-00005F630000}"/>
    <cellStyle name="20% - Accent1 3 4 11 2 3" xfId="25606" xr:uid="{00000000-0005-0000-0000-000060630000}"/>
    <cellStyle name="20% - Accent1 3 4 11 3" xfId="25607" xr:uid="{00000000-0005-0000-0000-000061630000}"/>
    <cellStyle name="20% - Accent1 3 4 11 3 2" xfId="25608" xr:uid="{00000000-0005-0000-0000-000062630000}"/>
    <cellStyle name="20% - Accent1 3 4 11 4" xfId="25609" xr:uid="{00000000-0005-0000-0000-000063630000}"/>
    <cellStyle name="20% - Accent1 3 4 12" xfId="25610" xr:uid="{00000000-0005-0000-0000-000064630000}"/>
    <cellStyle name="20% - Accent1 3 4 12 2" xfId="25611" xr:uid="{00000000-0005-0000-0000-000065630000}"/>
    <cellStyle name="20% - Accent1 3 4 12 2 2" xfId="25612" xr:uid="{00000000-0005-0000-0000-000066630000}"/>
    <cellStyle name="20% - Accent1 3 4 12 3" xfId="25613" xr:uid="{00000000-0005-0000-0000-000067630000}"/>
    <cellStyle name="20% - Accent1 3 4 13" xfId="25614" xr:uid="{00000000-0005-0000-0000-000068630000}"/>
    <cellStyle name="20% - Accent1 3 4 13 2" xfId="25615" xr:uid="{00000000-0005-0000-0000-000069630000}"/>
    <cellStyle name="20% - Accent1 3 4 13 2 2" xfId="25616" xr:uid="{00000000-0005-0000-0000-00006A630000}"/>
    <cellStyle name="20% - Accent1 3 4 13 3" xfId="25617" xr:uid="{00000000-0005-0000-0000-00006B630000}"/>
    <cellStyle name="20% - Accent1 3 4 14" xfId="25618" xr:uid="{00000000-0005-0000-0000-00006C630000}"/>
    <cellStyle name="20% - Accent1 3 4 14 2" xfId="25619" xr:uid="{00000000-0005-0000-0000-00006D630000}"/>
    <cellStyle name="20% - Accent1 3 4 15" xfId="25620" xr:uid="{00000000-0005-0000-0000-00006E630000}"/>
    <cellStyle name="20% - Accent1 3 4 15 2" xfId="25621" xr:uid="{00000000-0005-0000-0000-00006F630000}"/>
    <cellStyle name="20% - Accent1 3 4 16" xfId="25622" xr:uid="{00000000-0005-0000-0000-000070630000}"/>
    <cellStyle name="20% - Accent1 3 4 2" xfId="25623" xr:uid="{00000000-0005-0000-0000-000071630000}"/>
    <cellStyle name="20% - Accent1 3 4 2 10" xfId="25624" xr:uid="{00000000-0005-0000-0000-000072630000}"/>
    <cellStyle name="20% - Accent1 3 4 2 10 2" xfId="25625" xr:uid="{00000000-0005-0000-0000-000073630000}"/>
    <cellStyle name="20% - Accent1 3 4 2 10 2 2" xfId="25626" xr:uid="{00000000-0005-0000-0000-000074630000}"/>
    <cellStyle name="20% - Accent1 3 4 2 10 2 2 2" xfId="25627" xr:uid="{00000000-0005-0000-0000-000075630000}"/>
    <cellStyle name="20% - Accent1 3 4 2 10 2 3" xfId="25628" xr:uid="{00000000-0005-0000-0000-000076630000}"/>
    <cellStyle name="20% - Accent1 3 4 2 10 3" xfId="25629" xr:uid="{00000000-0005-0000-0000-000077630000}"/>
    <cellStyle name="20% - Accent1 3 4 2 10 3 2" xfId="25630" xr:uid="{00000000-0005-0000-0000-000078630000}"/>
    <cellStyle name="20% - Accent1 3 4 2 10 4" xfId="25631" xr:uid="{00000000-0005-0000-0000-000079630000}"/>
    <cellStyle name="20% - Accent1 3 4 2 11" xfId="25632" xr:uid="{00000000-0005-0000-0000-00007A630000}"/>
    <cellStyle name="20% - Accent1 3 4 2 11 2" xfId="25633" xr:uid="{00000000-0005-0000-0000-00007B630000}"/>
    <cellStyle name="20% - Accent1 3 4 2 11 2 2" xfId="25634" xr:uid="{00000000-0005-0000-0000-00007C630000}"/>
    <cellStyle name="20% - Accent1 3 4 2 11 3" xfId="25635" xr:uid="{00000000-0005-0000-0000-00007D630000}"/>
    <cellStyle name="20% - Accent1 3 4 2 12" xfId="25636" xr:uid="{00000000-0005-0000-0000-00007E630000}"/>
    <cellStyle name="20% - Accent1 3 4 2 12 2" xfId="25637" xr:uid="{00000000-0005-0000-0000-00007F630000}"/>
    <cellStyle name="20% - Accent1 3 4 2 12 2 2" xfId="25638" xr:uid="{00000000-0005-0000-0000-000080630000}"/>
    <cellStyle name="20% - Accent1 3 4 2 12 3" xfId="25639" xr:uid="{00000000-0005-0000-0000-000081630000}"/>
    <cellStyle name="20% - Accent1 3 4 2 13" xfId="25640" xr:uid="{00000000-0005-0000-0000-000082630000}"/>
    <cellStyle name="20% - Accent1 3 4 2 13 2" xfId="25641" xr:uid="{00000000-0005-0000-0000-000083630000}"/>
    <cellStyle name="20% - Accent1 3 4 2 14" xfId="25642" xr:uid="{00000000-0005-0000-0000-000084630000}"/>
    <cellStyle name="20% - Accent1 3 4 2 14 2" xfId="25643" xr:uid="{00000000-0005-0000-0000-000085630000}"/>
    <cellStyle name="20% - Accent1 3 4 2 15" xfId="25644" xr:uid="{00000000-0005-0000-0000-000086630000}"/>
    <cellStyle name="20% - Accent1 3 4 2 2" xfId="25645" xr:uid="{00000000-0005-0000-0000-000087630000}"/>
    <cellStyle name="20% - Accent1 3 4 2 2 10" xfId="25646" xr:uid="{00000000-0005-0000-0000-000088630000}"/>
    <cellStyle name="20% - Accent1 3 4 2 2 10 2" xfId="25647" xr:uid="{00000000-0005-0000-0000-000089630000}"/>
    <cellStyle name="20% - Accent1 3 4 2 2 10 2 2" xfId="25648" xr:uid="{00000000-0005-0000-0000-00008A630000}"/>
    <cellStyle name="20% - Accent1 3 4 2 2 10 3" xfId="25649" xr:uid="{00000000-0005-0000-0000-00008B630000}"/>
    <cellStyle name="20% - Accent1 3 4 2 2 11" xfId="25650" xr:uid="{00000000-0005-0000-0000-00008C630000}"/>
    <cellStyle name="20% - Accent1 3 4 2 2 11 2" xfId="25651" xr:uid="{00000000-0005-0000-0000-00008D630000}"/>
    <cellStyle name="20% - Accent1 3 4 2 2 11 2 2" xfId="25652" xr:uid="{00000000-0005-0000-0000-00008E630000}"/>
    <cellStyle name="20% - Accent1 3 4 2 2 11 3" xfId="25653" xr:uid="{00000000-0005-0000-0000-00008F630000}"/>
    <cellStyle name="20% - Accent1 3 4 2 2 12" xfId="25654" xr:uid="{00000000-0005-0000-0000-000090630000}"/>
    <cellStyle name="20% - Accent1 3 4 2 2 12 2" xfId="25655" xr:uid="{00000000-0005-0000-0000-000091630000}"/>
    <cellStyle name="20% - Accent1 3 4 2 2 13" xfId="25656" xr:uid="{00000000-0005-0000-0000-000092630000}"/>
    <cellStyle name="20% - Accent1 3 4 2 2 13 2" xfId="25657" xr:uid="{00000000-0005-0000-0000-000093630000}"/>
    <cellStyle name="20% - Accent1 3 4 2 2 14" xfId="25658" xr:uid="{00000000-0005-0000-0000-000094630000}"/>
    <cellStyle name="20% - Accent1 3 4 2 2 2" xfId="25659" xr:uid="{00000000-0005-0000-0000-000095630000}"/>
    <cellStyle name="20% - Accent1 3 4 2 2 2 10" xfId="25660" xr:uid="{00000000-0005-0000-0000-000096630000}"/>
    <cellStyle name="20% - Accent1 3 4 2 2 2 10 2" xfId="25661" xr:uid="{00000000-0005-0000-0000-000097630000}"/>
    <cellStyle name="20% - Accent1 3 4 2 2 2 11" xfId="25662" xr:uid="{00000000-0005-0000-0000-000098630000}"/>
    <cellStyle name="20% - Accent1 3 4 2 2 2 2" xfId="25663" xr:uid="{00000000-0005-0000-0000-000099630000}"/>
    <cellStyle name="20% - Accent1 3 4 2 2 2 2 2" xfId="25664" xr:uid="{00000000-0005-0000-0000-00009A630000}"/>
    <cellStyle name="20% - Accent1 3 4 2 2 2 2 2 2" xfId="25665" xr:uid="{00000000-0005-0000-0000-00009B630000}"/>
    <cellStyle name="20% - Accent1 3 4 2 2 2 2 2 2 2" xfId="25666" xr:uid="{00000000-0005-0000-0000-00009C630000}"/>
    <cellStyle name="20% - Accent1 3 4 2 2 2 2 2 2 2 2" xfId="25667" xr:uid="{00000000-0005-0000-0000-00009D630000}"/>
    <cellStyle name="20% - Accent1 3 4 2 2 2 2 2 2 3" xfId="25668" xr:uid="{00000000-0005-0000-0000-00009E630000}"/>
    <cellStyle name="20% - Accent1 3 4 2 2 2 2 2 3" xfId="25669" xr:uid="{00000000-0005-0000-0000-00009F630000}"/>
    <cellStyle name="20% - Accent1 3 4 2 2 2 2 2 3 2" xfId="25670" xr:uid="{00000000-0005-0000-0000-0000A0630000}"/>
    <cellStyle name="20% - Accent1 3 4 2 2 2 2 2 4" xfId="25671" xr:uid="{00000000-0005-0000-0000-0000A1630000}"/>
    <cellStyle name="20% - Accent1 3 4 2 2 2 2 3" xfId="25672" xr:uid="{00000000-0005-0000-0000-0000A2630000}"/>
    <cellStyle name="20% - Accent1 3 4 2 2 2 2 3 2" xfId="25673" xr:uid="{00000000-0005-0000-0000-0000A3630000}"/>
    <cellStyle name="20% - Accent1 3 4 2 2 2 2 3 2 2" xfId="25674" xr:uid="{00000000-0005-0000-0000-0000A4630000}"/>
    <cellStyle name="20% - Accent1 3 4 2 2 2 2 3 2 2 2" xfId="25675" xr:uid="{00000000-0005-0000-0000-0000A5630000}"/>
    <cellStyle name="20% - Accent1 3 4 2 2 2 2 3 2 3" xfId="25676" xr:uid="{00000000-0005-0000-0000-0000A6630000}"/>
    <cellStyle name="20% - Accent1 3 4 2 2 2 2 3 3" xfId="25677" xr:uid="{00000000-0005-0000-0000-0000A7630000}"/>
    <cellStyle name="20% - Accent1 3 4 2 2 2 2 3 3 2" xfId="25678" xr:uid="{00000000-0005-0000-0000-0000A8630000}"/>
    <cellStyle name="20% - Accent1 3 4 2 2 2 2 3 4" xfId="25679" xr:uid="{00000000-0005-0000-0000-0000A9630000}"/>
    <cellStyle name="20% - Accent1 3 4 2 2 2 2 4" xfId="25680" xr:uid="{00000000-0005-0000-0000-0000AA630000}"/>
    <cellStyle name="20% - Accent1 3 4 2 2 2 2 4 2" xfId="25681" xr:uid="{00000000-0005-0000-0000-0000AB630000}"/>
    <cellStyle name="20% - Accent1 3 4 2 2 2 2 4 2 2" xfId="25682" xr:uid="{00000000-0005-0000-0000-0000AC630000}"/>
    <cellStyle name="20% - Accent1 3 4 2 2 2 2 4 2 2 2" xfId="25683" xr:uid="{00000000-0005-0000-0000-0000AD630000}"/>
    <cellStyle name="20% - Accent1 3 4 2 2 2 2 4 2 3" xfId="25684" xr:uid="{00000000-0005-0000-0000-0000AE630000}"/>
    <cellStyle name="20% - Accent1 3 4 2 2 2 2 4 3" xfId="25685" xr:uid="{00000000-0005-0000-0000-0000AF630000}"/>
    <cellStyle name="20% - Accent1 3 4 2 2 2 2 4 3 2" xfId="25686" xr:uid="{00000000-0005-0000-0000-0000B0630000}"/>
    <cellStyle name="20% - Accent1 3 4 2 2 2 2 4 4" xfId="25687" xr:uid="{00000000-0005-0000-0000-0000B1630000}"/>
    <cellStyle name="20% - Accent1 3 4 2 2 2 2 5" xfId="25688" xr:uid="{00000000-0005-0000-0000-0000B2630000}"/>
    <cellStyle name="20% - Accent1 3 4 2 2 2 2 5 2" xfId="25689" xr:uid="{00000000-0005-0000-0000-0000B3630000}"/>
    <cellStyle name="20% - Accent1 3 4 2 2 2 2 5 2 2" xfId="25690" xr:uid="{00000000-0005-0000-0000-0000B4630000}"/>
    <cellStyle name="20% - Accent1 3 4 2 2 2 2 5 3" xfId="25691" xr:uid="{00000000-0005-0000-0000-0000B5630000}"/>
    <cellStyle name="20% - Accent1 3 4 2 2 2 2 6" xfId="25692" xr:uid="{00000000-0005-0000-0000-0000B6630000}"/>
    <cellStyle name="20% - Accent1 3 4 2 2 2 2 6 2" xfId="25693" xr:uid="{00000000-0005-0000-0000-0000B7630000}"/>
    <cellStyle name="20% - Accent1 3 4 2 2 2 2 6 2 2" xfId="25694" xr:uid="{00000000-0005-0000-0000-0000B8630000}"/>
    <cellStyle name="20% - Accent1 3 4 2 2 2 2 6 3" xfId="25695" xr:uid="{00000000-0005-0000-0000-0000B9630000}"/>
    <cellStyle name="20% - Accent1 3 4 2 2 2 2 7" xfId="25696" xr:uid="{00000000-0005-0000-0000-0000BA630000}"/>
    <cellStyle name="20% - Accent1 3 4 2 2 2 2 7 2" xfId="25697" xr:uid="{00000000-0005-0000-0000-0000BB630000}"/>
    <cellStyle name="20% - Accent1 3 4 2 2 2 2 8" xfId="25698" xr:uid="{00000000-0005-0000-0000-0000BC630000}"/>
    <cellStyle name="20% - Accent1 3 4 2 2 2 2 8 2" xfId="25699" xr:uid="{00000000-0005-0000-0000-0000BD630000}"/>
    <cellStyle name="20% - Accent1 3 4 2 2 2 2 9" xfId="25700" xr:uid="{00000000-0005-0000-0000-0000BE630000}"/>
    <cellStyle name="20% - Accent1 3 4 2 2 2 3" xfId="25701" xr:uid="{00000000-0005-0000-0000-0000BF630000}"/>
    <cellStyle name="20% - Accent1 3 4 2 2 2 3 2" xfId="25702" xr:uid="{00000000-0005-0000-0000-0000C0630000}"/>
    <cellStyle name="20% - Accent1 3 4 2 2 2 3 2 2" xfId="25703" xr:uid="{00000000-0005-0000-0000-0000C1630000}"/>
    <cellStyle name="20% - Accent1 3 4 2 2 2 3 2 2 2" xfId="25704" xr:uid="{00000000-0005-0000-0000-0000C2630000}"/>
    <cellStyle name="20% - Accent1 3 4 2 2 2 3 2 2 2 2" xfId="25705" xr:uid="{00000000-0005-0000-0000-0000C3630000}"/>
    <cellStyle name="20% - Accent1 3 4 2 2 2 3 2 2 3" xfId="25706" xr:uid="{00000000-0005-0000-0000-0000C4630000}"/>
    <cellStyle name="20% - Accent1 3 4 2 2 2 3 2 3" xfId="25707" xr:uid="{00000000-0005-0000-0000-0000C5630000}"/>
    <cellStyle name="20% - Accent1 3 4 2 2 2 3 2 3 2" xfId="25708" xr:uid="{00000000-0005-0000-0000-0000C6630000}"/>
    <cellStyle name="20% - Accent1 3 4 2 2 2 3 2 4" xfId="25709" xr:uid="{00000000-0005-0000-0000-0000C7630000}"/>
    <cellStyle name="20% - Accent1 3 4 2 2 2 3 3" xfId="25710" xr:uid="{00000000-0005-0000-0000-0000C8630000}"/>
    <cellStyle name="20% - Accent1 3 4 2 2 2 3 3 2" xfId="25711" xr:uid="{00000000-0005-0000-0000-0000C9630000}"/>
    <cellStyle name="20% - Accent1 3 4 2 2 2 3 3 2 2" xfId="25712" xr:uid="{00000000-0005-0000-0000-0000CA630000}"/>
    <cellStyle name="20% - Accent1 3 4 2 2 2 3 3 2 2 2" xfId="25713" xr:uid="{00000000-0005-0000-0000-0000CB630000}"/>
    <cellStyle name="20% - Accent1 3 4 2 2 2 3 3 2 3" xfId="25714" xr:uid="{00000000-0005-0000-0000-0000CC630000}"/>
    <cellStyle name="20% - Accent1 3 4 2 2 2 3 3 3" xfId="25715" xr:uid="{00000000-0005-0000-0000-0000CD630000}"/>
    <cellStyle name="20% - Accent1 3 4 2 2 2 3 3 3 2" xfId="25716" xr:uid="{00000000-0005-0000-0000-0000CE630000}"/>
    <cellStyle name="20% - Accent1 3 4 2 2 2 3 3 4" xfId="25717" xr:uid="{00000000-0005-0000-0000-0000CF630000}"/>
    <cellStyle name="20% - Accent1 3 4 2 2 2 3 4" xfId="25718" xr:uid="{00000000-0005-0000-0000-0000D0630000}"/>
    <cellStyle name="20% - Accent1 3 4 2 2 2 3 4 2" xfId="25719" xr:uid="{00000000-0005-0000-0000-0000D1630000}"/>
    <cellStyle name="20% - Accent1 3 4 2 2 2 3 4 2 2" xfId="25720" xr:uid="{00000000-0005-0000-0000-0000D2630000}"/>
    <cellStyle name="20% - Accent1 3 4 2 2 2 3 4 2 2 2" xfId="25721" xr:uid="{00000000-0005-0000-0000-0000D3630000}"/>
    <cellStyle name="20% - Accent1 3 4 2 2 2 3 4 2 3" xfId="25722" xr:uid="{00000000-0005-0000-0000-0000D4630000}"/>
    <cellStyle name="20% - Accent1 3 4 2 2 2 3 4 3" xfId="25723" xr:uid="{00000000-0005-0000-0000-0000D5630000}"/>
    <cellStyle name="20% - Accent1 3 4 2 2 2 3 4 3 2" xfId="25724" xr:uid="{00000000-0005-0000-0000-0000D6630000}"/>
    <cellStyle name="20% - Accent1 3 4 2 2 2 3 4 4" xfId="25725" xr:uid="{00000000-0005-0000-0000-0000D7630000}"/>
    <cellStyle name="20% - Accent1 3 4 2 2 2 3 5" xfId="25726" xr:uid="{00000000-0005-0000-0000-0000D8630000}"/>
    <cellStyle name="20% - Accent1 3 4 2 2 2 3 5 2" xfId="25727" xr:uid="{00000000-0005-0000-0000-0000D9630000}"/>
    <cellStyle name="20% - Accent1 3 4 2 2 2 3 5 2 2" xfId="25728" xr:uid="{00000000-0005-0000-0000-0000DA630000}"/>
    <cellStyle name="20% - Accent1 3 4 2 2 2 3 5 3" xfId="25729" xr:uid="{00000000-0005-0000-0000-0000DB630000}"/>
    <cellStyle name="20% - Accent1 3 4 2 2 2 3 6" xfId="25730" xr:uid="{00000000-0005-0000-0000-0000DC630000}"/>
    <cellStyle name="20% - Accent1 3 4 2 2 2 3 6 2" xfId="25731" xr:uid="{00000000-0005-0000-0000-0000DD630000}"/>
    <cellStyle name="20% - Accent1 3 4 2 2 2 3 6 2 2" xfId="25732" xr:uid="{00000000-0005-0000-0000-0000DE630000}"/>
    <cellStyle name="20% - Accent1 3 4 2 2 2 3 6 3" xfId="25733" xr:uid="{00000000-0005-0000-0000-0000DF630000}"/>
    <cellStyle name="20% - Accent1 3 4 2 2 2 3 7" xfId="25734" xr:uid="{00000000-0005-0000-0000-0000E0630000}"/>
    <cellStyle name="20% - Accent1 3 4 2 2 2 3 7 2" xfId="25735" xr:uid="{00000000-0005-0000-0000-0000E1630000}"/>
    <cellStyle name="20% - Accent1 3 4 2 2 2 3 8" xfId="25736" xr:uid="{00000000-0005-0000-0000-0000E2630000}"/>
    <cellStyle name="20% - Accent1 3 4 2 2 2 3 8 2" xfId="25737" xr:uid="{00000000-0005-0000-0000-0000E3630000}"/>
    <cellStyle name="20% - Accent1 3 4 2 2 2 3 9" xfId="25738" xr:uid="{00000000-0005-0000-0000-0000E4630000}"/>
    <cellStyle name="20% - Accent1 3 4 2 2 2 4" xfId="25739" xr:uid="{00000000-0005-0000-0000-0000E5630000}"/>
    <cellStyle name="20% - Accent1 3 4 2 2 2 4 2" xfId="25740" xr:uid="{00000000-0005-0000-0000-0000E6630000}"/>
    <cellStyle name="20% - Accent1 3 4 2 2 2 4 2 2" xfId="25741" xr:uid="{00000000-0005-0000-0000-0000E7630000}"/>
    <cellStyle name="20% - Accent1 3 4 2 2 2 4 2 2 2" xfId="25742" xr:uid="{00000000-0005-0000-0000-0000E8630000}"/>
    <cellStyle name="20% - Accent1 3 4 2 2 2 4 2 3" xfId="25743" xr:uid="{00000000-0005-0000-0000-0000E9630000}"/>
    <cellStyle name="20% - Accent1 3 4 2 2 2 4 3" xfId="25744" xr:uid="{00000000-0005-0000-0000-0000EA630000}"/>
    <cellStyle name="20% - Accent1 3 4 2 2 2 4 3 2" xfId="25745" xr:uid="{00000000-0005-0000-0000-0000EB630000}"/>
    <cellStyle name="20% - Accent1 3 4 2 2 2 4 4" xfId="25746" xr:uid="{00000000-0005-0000-0000-0000EC630000}"/>
    <cellStyle name="20% - Accent1 3 4 2 2 2 5" xfId="25747" xr:uid="{00000000-0005-0000-0000-0000ED630000}"/>
    <cellStyle name="20% - Accent1 3 4 2 2 2 5 2" xfId="25748" xr:uid="{00000000-0005-0000-0000-0000EE630000}"/>
    <cellStyle name="20% - Accent1 3 4 2 2 2 5 2 2" xfId="25749" xr:uid="{00000000-0005-0000-0000-0000EF630000}"/>
    <cellStyle name="20% - Accent1 3 4 2 2 2 5 2 2 2" xfId="25750" xr:uid="{00000000-0005-0000-0000-0000F0630000}"/>
    <cellStyle name="20% - Accent1 3 4 2 2 2 5 2 3" xfId="25751" xr:uid="{00000000-0005-0000-0000-0000F1630000}"/>
    <cellStyle name="20% - Accent1 3 4 2 2 2 5 3" xfId="25752" xr:uid="{00000000-0005-0000-0000-0000F2630000}"/>
    <cellStyle name="20% - Accent1 3 4 2 2 2 5 3 2" xfId="25753" xr:uid="{00000000-0005-0000-0000-0000F3630000}"/>
    <cellStyle name="20% - Accent1 3 4 2 2 2 5 4" xfId="25754" xr:uid="{00000000-0005-0000-0000-0000F4630000}"/>
    <cellStyle name="20% - Accent1 3 4 2 2 2 6" xfId="25755" xr:uid="{00000000-0005-0000-0000-0000F5630000}"/>
    <cellStyle name="20% - Accent1 3 4 2 2 2 6 2" xfId="25756" xr:uid="{00000000-0005-0000-0000-0000F6630000}"/>
    <cellStyle name="20% - Accent1 3 4 2 2 2 6 2 2" xfId="25757" xr:uid="{00000000-0005-0000-0000-0000F7630000}"/>
    <cellStyle name="20% - Accent1 3 4 2 2 2 6 2 2 2" xfId="25758" xr:uid="{00000000-0005-0000-0000-0000F8630000}"/>
    <cellStyle name="20% - Accent1 3 4 2 2 2 6 2 3" xfId="25759" xr:uid="{00000000-0005-0000-0000-0000F9630000}"/>
    <cellStyle name="20% - Accent1 3 4 2 2 2 6 3" xfId="25760" xr:uid="{00000000-0005-0000-0000-0000FA630000}"/>
    <cellStyle name="20% - Accent1 3 4 2 2 2 6 3 2" xfId="25761" xr:uid="{00000000-0005-0000-0000-0000FB630000}"/>
    <cellStyle name="20% - Accent1 3 4 2 2 2 6 4" xfId="25762" xr:uid="{00000000-0005-0000-0000-0000FC630000}"/>
    <cellStyle name="20% - Accent1 3 4 2 2 2 7" xfId="25763" xr:uid="{00000000-0005-0000-0000-0000FD630000}"/>
    <cellStyle name="20% - Accent1 3 4 2 2 2 7 2" xfId="25764" xr:uid="{00000000-0005-0000-0000-0000FE630000}"/>
    <cellStyle name="20% - Accent1 3 4 2 2 2 7 2 2" xfId="25765" xr:uid="{00000000-0005-0000-0000-0000FF630000}"/>
    <cellStyle name="20% - Accent1 3 4 2 2 2 7 3" xfId="25766" xr:uid="{00000000-0005-0000-0000-000000640000}"/>
    <cellStyle name="20% - Accent1 3 4 2 2 2 8" xfId="25767" xr:uid="{00000000-0005-0000-0000-000001640000}"/>
    <cellStyle name="20% - Accent1 3 4 2 2 2 8 2" xfId="25768" xr:uid="{00000000-0005-0000-0000-000002640000}"/>
    <cellStyle name="20% - Accent1 3 4 2 2 2 8 2 2" xfId="25769" xr:uid="{00000000-0005-0000-0000-000003640000}"/>
    <cellStyle name="20% - Accent1 3 4 2 2 2 8 3" xfId="25770" xr:uid="{00000000-0005-0000-0000-000004640000}"/>
    <cellStyle name="20% - Accent1 3 4 2 2 2 9" xfId="25771" xr:uid="{00000000-0005-0000-0000-000005640000}"/>
    <cellStyle name="20% - Accent1 3 4 2 2 2 9 2" xfId="25772" xr:uid="{00000000-0005-0000-0000-000006640000}"/>
    <cellStyle name="20% - Accent1 3 4 2 2 3" xfId="25773" xr:uid="{00000000-0005-0000-0000-000007640000}"/>
    <cellStyle name="20% - Accent1 3 4 2 2 3 10" xfId="25774" xr:uid="{00000000-0005-0000-0000-000008640000}"/>
    <cellStyle name="20% - Accent1 3 4 2 2 3 10 2" xfId="25775" xr:uid="{00000000-0005-0000-0000-000009640000}"/>
    <cellStyle name="20% - Accent1 3 4 2 2 3 11" xfId="25776" xr:uid="{00000000-0005-0000-0000-00000A640000}"/>
    <cellStyle name="20% - Accent1 3 4 2 2 3 2" xfId="25777" xr:uid="{00000000-0005-0000-0000-00000B640000}"/>
    <cellStyle name="20% - Accent1 3 4 2 2 3 2 2" xfId="25778" xr:uid="{00000000-0005-0000-0000-00000C640000}"/>
    <cellStyle name="20% - Accent1 3 4 2 2 3 2 2 2" xfId="25779" xr:uid="{00000000-0005-0000-0000-00000D640000}"/>
    <cellStyle name="20% - Accent1 3 4 2 2 3 2 2 2 2" xfId="25780" xr:uid="{00000000-0005-0000-0000-00000E640000}"/>
    <cellStyle name="20% - Accent1 3 4 2 2 3 2 2 2 2 2" xfId="25781" xr:uid="{00000000-0005-0000-0000-00000F640000}"/>
    <cellStyle name="20% - Accent1 3 4 2 2 3 2 2 2 3" xfId="25782" xr:uid="{00000000-0005-0000-0000-000010640000}"/>
    <cellStyle name="20% - Accent1 3 4 2 2 3 2 2 3" xfId="25783" xr:uid="{00000000-0005-0000-0000-000011640000}"/>
    <cellStyle name="20% - Accent1 3 4 2 2 3 2 2 3 2" xfId="25784" xr:uid="{00000000-0005-0000-0000-000012640000}"/>
    <cellStyle name="20% - Accent1 3 4 2 2 3 2 2 4" xfId="25785" xr:uid="{00000000-0005-0000-0000-000013640000}"/>
    <cellStyle name="20% - Accent1 3 4 2 2 3 2 3" xfId="25786" xr:uid="{00000000-0005-0000-0000-000014640000}"/>
    <cellStyle name="20% - Accent1 3 4 2 2 3 2 3 2" xfId="25787" xr:uid="{00000000-0005-0000-0000-000015640000}"/>
    <cellStyle name="20% - Accent1 3 4 2 2 3 2 3 2 2" xfId="25788" xr:uid="{00000000-0005-0000-0000-000016640000}"/>
    <cellStyle name="20% - Accent1 3 4 2 2 3 2 3 2 2 2" xfId="25789" xr:uid="{00000000-0005-0000-0000-000017640000}"/>
    <cellStyle name="20% - Accent1 3 4 2 2 3 2 3 2 3" xfId="25790" xr:uid="{00000000-0005-0000-0000-000018640000}"/>
    <cellStyle name="20% - Accent1 3 4 2 2 3 2 3 3" xfId="25791" xr:uid="{00000000-0005-0000-0000-000019640000}"/>
    <cellStyle name="20% - Accent1 3 4 2 2 3 2 3 3 2" xfId="25792" xr:uid="{00000000-0005-0000-0000-00001A640000}"/>
    <cellStyle name="20% - Accent1 3 4 2 2 3 2 3 4" xfId="25793" xr:uid="{00000000-0005-0000-0000-00001B640000}"/>
    <cellStyle name="20% - Accent1 3 4 2 2 3 2 4" xfId="25794" xr:uid="{00000000-0005-0000-0000-00001C640000}"/>
    <cellStyle name="20% - Accent1 3 4 2 2 3 2 4 2" xfId="25795" xr:uid="{00000000-0005-0000-0000-00001D640000}"/>
    <cellStyle name="20% - Accent1 3 4 2 2 3 2 4 2 2" xfId="25796" xr:uid="{00000000-0005-0000-0000-00001E640000}"/>
    <cellStyle name="20% - Accent1 3 4 2 2 3 2 4 2 2 2" xfId="25797" xr:uid="{00000000-0005-0000-0000-00001F640000}"/>
    <cellStyle name="20% - Accent1 3 4 2 2 3 2 4 2 3" xfId="25798" xr:uid="{00000000-0005-0000-0000-000020640000}"/>
    <cellStyle name="20% - Accent1 3 4 2 2 3 2 4 3" xfId="25799" xr:uid="{00000000-0005-0000-0000-000021640000}"/>
    <cellStyle name="20% - Accent1 3 4 2 2 3 2 4 3 2" xfId="25800" xr:uid="{00000000-0005-0000-0000-000022640000}"/>
    <cellStyle name="20% - Accent1 3 4 2 2 3 2 4 4" xfId="25801" xr:uid="{00000000-0005-0000-0000-000023640000}"/>
    <cellStyle name="20% - Accent1 3 4 2 2 3 2 5" xfId="25802" xr:uid="{00000000-0005-0000-0000-000024640000}"/>
    <cellStyle name="20% - Accent1 3 4 2 2 3 2 5 2" xfId="25803" xr:uid="{00000000-0005-0000-0000-000025640000}"/>
    <cellStyle name="20% - Accent1 3 4 2 2 3 2 5 2 2" xfId="25804" xr:uid="{00000000-0005-0000-0000-000026640000}"/>
    <cellStyle name="20% - Accent1 3 4 2 2 3 2 5 3" xfId="25805" xr:uid="{00000000-0005-0000-0000-000027640000}"/>
    <cellStyle name="20% - Accent1 3 4 2 2 3 2 6" xfId="25806" xr:uid="{00000000-0005-0000-0000-000028640000}"/>
    <cellStyle name="20% - Accent1 3 4 2 2 3 2 6 2" xfId="25807" xr:uid="{00000000-0005-0000-0000-000029640000}"/>
    <cellStyle name="20% - Accent1 3 4 2 2 3 2 6 2 2" xfId="25808" xr:uid="{00000000-0005-0000-0000-00002A640000}"/>
    <cellStyle name="20% - Accent1 3 4 2 2 3 2 6 3" xfId="25809" xr:uid="{00000000-0005-0000-0000-00002B640000}"/>
    <cellStyle name="20% - Accent1 3 4 2 2 3 2 7" xfId="25810" xr:uid="{00000000-0005-0000-0000-00002C640000}"/>
    <cellStyle name="20% - Accent1 3 4 2 2 3 2 7 2" xfId="25811" xr:uid="{00000000-0005-0000-0000-00002D640000}"/>
    <cellStyle name="20% - Accent1 3 4 2 2 3 2 8" xfId="25812" xr:uid="{00000000-0005-0000-0000-00002E640000}"/>
    <cellStyle name="20% - Accent1 3 4 2 2 3 2 8 2" xfId="25813" xr:uid="{00000000-0005-0000-0000-00002F640000}"/>
    <cellStyle name="20% - Accent1 3 4 2 2 3 2 9" xfId="25814" xr:uid="{00000000-0005-0000-0000-000030640000}"/>
    <cellStyle name="20% - Accent1 3 4 2 2 3 3" xfId="25815" xr:uid="{00000000-0005-0000-0000-000031640000}"/>
    <cellStyle name="20% - Accent1 3 4 2 2 3 3 2" xfId="25816" xr:uid="{00000000-0005-0000-0000-000032640000}"/>
    <cellStyle name="20% - Accent1 3 4 2 2 3 3 2 2" xfId="25817" xr:uid="{00000000-0005-0000-0000-000033640000}"/>
    <cellStyle name="20% - Accent1 3 4 2 2 3 3 2 2 2" xfId="25818" xr:uid="{00000000-0005-0000-0000-000034640000}"/>
    <cellStyle name="20% - Accent1 3 4 2 2 3 3 2 2 2 2" xfId="25819" xr:uid="{00000000-0005-0000-0000-000035640000}"/>
    <cellStyle name="20% - Accent1 3 4 2 2 3 3 2 2 3" xfId="25820" xr:uid="{00000000-0005-0000-0000-000036640000}"/>
    <cellStyle name="20% - Accent1 3 4 2 2 3 3 2 3" xfId="25821" xr:uid="{00000000-0005-0000-0000-000037640000}"/>
    <cellStyle name="20% - Accent1 3 4 2 2 3 3 2 3 2" xfId="25822" xr:uid="{00000000-0005-0000-0000-000038640000}"/>
    <cellStyle name="20% - Accent1 3 4 2 2 3 3 2 4" xfId="25823" xr:uid="{00000000-0005-0000-0000-000039640000}"/>
    <cellStyle name="20% - Accent1 3 4 2 2 3 3 3" xfId="25824" xr:uid="{00000000-0005-0000-0000-00003A640000}"/>
    <cellStyle name="20% - Accent1 3 4 2 2 3 3 3 2" xfId="25825" xr:uid="{00000000-0005-0000-0000-00003B640000}"/>
    <cellStyle name="20% - Accent1 3 4 2 2 3 3 3 2 2" xfId="25826" xr:uid="{00000000-0005-0000-0000-00003C640000}"/>
    <cellStyle name="20% - Accent1 3 4 2 2 3 3 3 2 2 2" xfId="25827" xr:uid="{00000000-0005-0000-0000-00003D640000}"/>
    <cellStyle name="20% - Accent1 3 4 2 2 3 3 3 2 3" xfId="25828" xr:uid="{00000000-0005-0000-0000-00003E640000}"/>
    <cellStyle name="20% - Accent1 3 4 2 2 3 3 3 3" xfId="25829" xr:uid="{00000000-0005-0000-0000-00003F640000}"/>
    <cellStyle name="20% - Accent1 3 4 2 2 3 3 3 3 2" xfId="25830" xr:uid="{00000000-0005-0000-0000-000040640000}"/>
    <cellStyle name="20% - Accent1 3 4 2 2 3 3 3 4" xfId="25831" xr:uid="{00000000-0005-0000-0000-000041640000}"/>
    <cellStyle name="20% - Accent1 3 4 2 2 3 3 4" xfId="25832" xr:uid="{00000000-0005-0000-0000-000042640000}"/>
    <cellStyle name="20% - Accent1 3 4 2 2 3 3 4 2" xfId="25833" xr:uid="{00000000-0005-0000-0000-000043640000}"/>
    <cellStyle name="20% - Accent1 3 4 2 2 3 3 4 2 2" xfId="25834" xr:uid="{00000000-0005-0000-0000-000044640000}"/>
    <cellStyle name="20% - Accent1 3 4 2 2 3 3 4 2 2 2" xfId="25835" xr:uid="{00000000-0005-0000-0000-000045640000}"/>
    <cellStyle name="20% - Accent1 3 4 2 2 3 3 4 2 3" xfId="25836" xr:uid="{00000000-0005-0000-0000-000046640000}"/>
    <cellStyle name="20% - Accent1 3 4 2 2 3 3 4 3" xfId="25837" xr:uid="{00000000-0005-0000-0000-000047640000}"/>
    <cellStyle name="20% - Accent1 3 4 2 2 3 3 4 3 2" xfId="25838" xr:uid="{00000000-0005-0000-0000-000048640000}"/>
    <cellStyle name="20% - Accent1 3 4 2 2 3 3 4 4" xfId="25839" xr:uid="{00000000-0005-0000-0000-000049640000}"/>
    <cellStyle name="20% - Accent1 3 4 2 2 3 3 5" xfId="25840" xr:uid="{00000000-0005-0000-0000-00004A640000}"/>
    <cellStyle name="20% - Accent1 3 4 2 2 3 3 5 2" xfId="25841" xr:uid="{00000000-0005-0000-0000-00004B640000}"/>
    <cellStyle name="20% - Accent1 3 4 2 2 3 3 5 2 2" xfId="25842" xr:uid="{00000000-0005-0000-0000-00004C640000}"/>
    <cellStyle name="20% - Accent1 3 4 2 2 3 3 5 3" xfId="25843" xr:uid="{00000000-0005-0000-0000-00004D640000}"/>
    <cellStyle name="20% - Accent1 3 4 2 2 3 3 6" xfId="25844" xr:uid="{00000000-0005-0000-0000-00004E640000}"/>
    <cellStyle name="20% - Accent1 3 4 2 2 3 3 6 2" xfId="25845" xr:uid="{00000000-0005-0000-0000-00004F640000}"/>
    <cellStyle name="20% - Accent1 3 4 2 2 3 3 6 2 2" xfId="25846" xr:uid="{00000000-0005-0000-0000-000050640000}"/>
    <cellStyle name="20% - Accent1 3 4 2 2 3 3 6 3" xfId="25847" xr:uid="{00000000-0005-0000-0000-000051640000}"/>
    <cellStyle name="20% - Accent1 3 4 2 2 3 3 7" xfId="25848" xr:uid="{00000000-0005-0000-0000-000052640000}"/>
    <cellStyle name="20% - Accent1 3 4 2 2 3 3 7 2" xfId="25849" xr:uid="{00000000-0005-0000-0000-000053640000}"/>
    <cellStyle name="20% - Accent1 3 4 2 2 3 3 8" xfId="25850" xr:uid="{00000000-0005-0000-0000-000054640000}"/>
    <cellStyle name="20% - Accent1 3 4 2 2 3 3 8 2" xfId="25851" xr:uid="{00000000-0005-0000-0000-000055640000}"/>
    <cellStyle name="20% - Accent1 3 4 2 2 3 3 9" xfId="25852" xr:uid="{00000000-0005-0000-0000-000056640000}"/>
    <cellStyle name="20% - Accent1 3 4 2 2 3 4" xfId="25853" xr:uid="{00000000-0005-0000-0000-000057640000}"/>
    <cellStyle name="20% - Accent1 3 4 2 2 3 4 2" xfId="25854" xr:uid="{00000000-0005-0000-0000-000058640000}"/>
    <cellStyle name="20% - Accent1 3 4 2 2 3 4 2 2" xfId="25855" xr:uid="{00000000-0005-0000-0000-000059640000}"/>
    <cellStyle name="20% - Accent1 3 4 2 2 3 4 2 2 2" xfId="25856" xr:uid="{00000000-0005-0000-0000-00005A640000}"/>
    <cellStyle name="20% - Accent1 3 4 2 2 3 4 2 3" xfId="25857" xr:uid="{00000000-0005-0000-0000-00005B640000}"/>
    <cellStyle name="20% - Accent1 3 4 2 2 3 4 3" xfId="25858" xr:uid="{00000000-0005-0000-0000-00005C640000}"/>
    <cellStyle name="20% - Accent1 3 4 2 2 3 4 3 2" xfId="25859" xr:uid="{00000000-0005-0000-0000-00005D640000}"/>
    <cellStyle name="20% - Accent1 3 4 2 2 3 4 4" xfId="25860" xr:uid="{00000000-0005-0000-0000-00005E640000}"/>
    <cellStyle name="20% - Accent1 3 4 2 2 3 5" xfId="25861" xr:uid="{00000000-0005-0000-0000-00005F640000}"/>
    <cellStyle name="20% - Accent1 3 4 2 2 3 5 2" xfId="25862" xr:uid="{00000000-0005-0000-0000-000060640000}"/>
    <cellStyle name="20% - Accent1 3 4 2 2 3 5 2 2" xfId="25863" xr:uid="{00000000-0005-0000-0000-000061640000}"/>
    <cellStyle name="20% - Accent1 3 4 2 2 3 5 2 2 2" xfId="25864" xr:uid="{00000000-0005-0000-0000-000062640000}"/>
    <cellStyle name="20% - Accent1 3 4 2 2 3 5 2 3" xfId="25865" xr:uid="{00000000-0005-0000-0000-000063640000}"/>
    <cellStyle name="20% - Accent1 3 4 2 2 3 5 3" xfId="25866" xr:uid="{00000000-0005-0000-0000-000064640000}"/>
    <cellStyle name="20% - Accent1 3 4 2 2 3 5 3 2" xfId="25867" xr:uid="{00000000-0005-0000-0000-000065640000}"/>
    <cellStyle name="20% - Accent1 3 4 2 2 3 5 4" xfId="25868" xr:uid="{00000000-0005-0000-0000-000066640000}"/>
    <cellStyle name="20% - Accent1 3 4 2 2 3 6" xfId="25869" xr:uid="{00000000-0005-0000-0000-000067640000}"/>
    <cellStyle name="20% - Accent1 3 4 2 2 3 6 2" xfId="25870" xr:uid="{00000000-0005-0000-0000-000068640000}"/>
    <cellStyle name="20% - Accent1 3 4 2 2 3 6 2 2" xfId="25871" xr:uid="{00000000-0005-0000-0000-000069640000}"/>
    <cellStyle name="20% - Accent1 3 4 2 2 3 6 2 2 2" xfId="25872" xr:uid="{00000000-0005-0000-0000-00006A640000}"/>
    <cellStyle name="20% - Accent1 3 4 2 2 3 6 2 3" xfId="25873" xr:uid="{00000000-0005-0000-0000-00006B640000}"/>
    <cellStyle name="20% - Accent1 3 4 2 2 3 6 3" xfId="25874" xr:uid="{00000000-0005-0000-0000-00006C640000}"/>
    <cellStyle name="20% - Accent1 3 4 2 2 3 6 3 2" xfId="25875" xr:uid="{00000000-0005-0000-0000-00006D640000}"/>
    <cellStyle name="20% - Accent1 3 4 2 2 3 6 4" xfId="25876" xr:uid="{00000000-0005-0000-0000-00006E640000}"/>
    <cellStyle name="20% - Accent1 3 4 2 2 3 7" xfId="25877" xr:uid="{00000000-0005-0000-0000-00006F640000}"/>
    <cellStyle name="20% - Accent1 3 4 2 2 3 7 2" xfId="25878" xr:uid="{00000000-0005-0000-0000-000070640000}"/>
    <cellStyle name="20% - Accent1 3 4 2 2 3 7 2 2" xfId="25879" xr:uid="{00000000-0005-0000-0000-000071640000}"/>
    <cellStyle name="20% - Accent1 3 4 2 2 3 7 3" xfId="25880" xr:uid="{00000000-0005-0000-0000-000072640000}"/>
    <cellStyle name="20% - Accent1 3 4 2 2 3 8" xfId="25881" xr:uid="{00000000-0005-0000-0000-000073640000}"/>
    <cellStyle name="20% - Accent1 3 4 2 2 3 8 2" xfId="25882" xr:uid="{00000000-0005-0000-0000-000074640000}"/>
    <cellStyle name="20% - Accent1 3 4 2 2 3 8 2 2" xfId="25883" xr:uid="{00000000-0005-0000-0000-000075640000}"/>
    <cellStyle name="20% - Accent1 3 4 2 2 3 8 3" xfId="25884" xr:uid="{00000000-0005-0000-0000-000076640000}"/>
    <cellStyle name="20% - Accent1 3 4 2 2 3 9" xfId="25885" xr:uid="{00000000-0005-0000-0000-000077640000}"/>
    <cellStyle name="20% - Accent1 3 4 2 2 3 9 2" xfId="25886" xr:uid="{00000000-0005-0000-0000-000078640000}"/>
    <cellStyle name="20% - Accent1 3 4 2 2 4" xfId="25887" xr:uid="{00000000-0005-0000-0000-000079640000}"/>
    <cellStyle name="20% - Accent1 3 4 2 2 4 10" xfId="25888" xr:uid="{00000000-0005-0000-0000-00007A640000}"/>
    <cellStyle name="20% - Accent1 3 4 2 2 4 10 2" xfId="25889" xr:uid="{00000000-0005-0000-0000-00007B640000}"/>
    <cellStyle name="20% - Accent1 3 4 2 2 4 11" xfId="25890" xr:uid="{00000000-0005-0000-0000-00007C640000}"/>
    <cellStyle name="20% - Accent1 3 4 2 2 4 2" xfId="25891" xr:uid="{00000000-0005-0000-0000-00007D640000}"/>
    <cellStyle name="20% - Accent1 3 4 2 2 4 2 2" xfId="25892" xr:uid="{00000000-0005-0000-0000-00007E640000}"/>
    <cellStyle name="20% - Accent1 3 4 2 2 4 2 2 2" xfId="25893" xr:uid="{00000000-0005-0000-0000-00007F640000}"/>
    <cellStyle name="20% - Accent1 3 4 2 2 4 2 2 2 2" xfId="25894" xr:uid="{00000000-0005-0000-0000-000080640000}"/>
    <cellStyle name="20% - Accent1 3 4 2 2 4 2 2 2 2 2" xfId="25895" xr:uid="{00000000-0005-0000-0000-000081640000}"/>
    <cellStyle name="20% - Accent1 3 4 2 2 4 2 2 2 3" xfId="25896" xr:uid="{00000000-0005-0000-0000-000082640000}"/>
    <cellStyle name="20% - Accent1 3 4 2 2 4 2 2 3" xfId="25897" xr:uid="{00000000-0005-0000-0000-000083640000}"/>
    <cellStyle name="20% - Accent1 3 4 2 2 4 2 2 3 2" xfId="25898" xr:uid="{00000000-0005-0000-0000-000084640000}"/>
    <cellStyle name="20% - Accent1 3 4 2 2 4 2 2 4" xfId="25899" xr:uid="{00000000-0005-0000-0000-000085640000}"/>
    <cellStyle name="20% - Accent1 3 4 2 2 4 2 3" xfId="25900" xr:uid="{00000000-0005-0000-0000-000086640000}"/>
    <cellStyle name="20% - Accent1 3 4 2 2 4 2 3 2" xfId="25901" xr:uid="{00000000-0005-0000-0000-000087640000}"/>
    <cellStyle name="20% - Accent1 3 4 2 2 4 2 3 2 2" xfId="25902" xr:uid="{00000000-0005-0000-0000-000088640000}"/>
    <cellStyle name="20% - Accent1 3 4 2 2 4 2 3 2 2 2" xfId="25903" xr:uid="{00000000-0005-0000-0000-000089640000}"/>
    <cellStyle name="20% - Accent1 3 4 2 2 4 2 3 2 3" xfId="25904" xr:uid="{00000000-0005-0000-0000-00008A640000}"/>
    <cellStyle name="20% - Accent1 3 4 2 2 4 2 3 3" xfId="25905" xr:uid="{00000000-0005-0000-0000-00008B640000}"/>
    <cellStyle name="20% - Accent1 3 4 2 2 4 2 3 3 2" xfId="25906" xr:uid="{00000000-0005-0000-0000-00008C640000}"/>
    <cellStyle name="20% - Accent1 3 4 2 2 4 2 3 4" xfId="25907" xr:uid="{00000000-0005-0000-0000-00008D640000}"/>
    <cellStyle name="20% - Accent1 3 4 2 2 4 2 4" xfId="25908" xr:uid="{00000000-0005-0000-0000-00008E640000}"/>
    <cellStyle name="20% - Accent1 3 4 2 2 4 2 4 2" xfId="25909" xr:uid="{00000000-0005-0000-0000-00008F640000}"/>
    <cellStyle name="20% - Accent1 3 4 2 2 4 2 4 2 2" xfId="25910" xr:uid="{00000000-0005-0000-0000-000090640000}"/>
    <cellStyle name="20% - Accent1 3 4 2 2 4 2 4 2 2 2" xfId="25911" xr:uid="{00000000-0005-0000-0000-000091640000}"/>
    <cellStyle name="20% - Accent1 3 4 2 2 4 2 4 2 3" xfId="25912" xr:uid="{00000000-0005-0000-0000-000092640000}"/>
    <cellStyle name="20% - Accent1 3 4 2 2 4 2 4 3" xfId="25913" xr:uid="{00000000-0005-0000-0000-000093640000}"/>
    <cellStyle name="20% - Accent1 3 4 2 2 4 2 4 3 2" xfId="25914" xr:uid="{00000000-0005-0000-0000-000094640000}"/>
    <cellStyle name="20% - Accent1 3 4 2 2 4 2 4 4" xfId="25915" xr:uid="{00000000-0005-0000-0000-000095640000}"/>
    <cellStyle name="20% - Accent1 3 4 2 2 4 2 5" xfId="25916" xr:uid="{00000000-0005-0000-0000-000096640000}"/>
    <cellStyle name="20% - Accent1 3 4 2 2 4 2 5 2" xfId="25917" xr:uid="{00000000-0005-0000-0000-000097640000}"/>
    <cellStyle name="20% - Accent1 3 4 2 2 4 2 5 2 2" xfId="25918" xr:uid="{00000000-0005-0000-0000-000098640000}"/>
    <cellStyle name="20% - Accent1 3 4 2 2 4 2 5 3" xfId="25919" xr:uid="{00000000-0005-0000-0000-000099640000}"/>
    <cellStyle name="20% - Accent1 3 4 2 2 4 2 6" xfId="25920" xr:uid="{00000000-0005-0000-0000-00009A640000}"/>
    <cellStyle name="20% - Accent1 3 4 2 2 4 2 6 2" xfId="25921" xr:uid="{00000000-0005-0000-0000-00009B640000}"/>
    <cellStyle name="20% - Accent1 3 4 2 2 4 2 6 2 2" xfId="25922" xr:uid="{00000000-0005-0000-0000-00009C640000}"/>
    <cellStyle name="20% - Accent1 3 4 2 2 4 2 6 3" xfId="25923" xr:uid="{00000000-0005-0000-0000-00009D640000}"/>
    <cellStyle name="20% - Accent1 3 4 2 2 4 2 7" xfId="25924" xr:uid="{00000000-0005-0000-0000-00009E640000}"/>
    <cellStyle name="20% - Accent1 3 4 2 2 4 2 7 2" xfId="25925" xr:uid="{00000000-0005-0000-0000-00009F640000}"/>
    <cellStyle name="20% - Accent1 3 4 2 2 4 2 8" xfId="25926" xr:uid="{00000000-0005-0000-0000-0000A0640000}"/>
    <cellStyle name="20% - Accent1 3 4 2 2 4 2 8 2" xfId="25927" xr:uid="{00000000-0005-0000-0000-0000A1640000}"/>
    <cellStyle name="20% - Accent1 3 4 2 2 4 2 9" xfId="25928" xr:uid="{00000000-0005-0000-0000-0000A2640000}"/>
    <cellStyle name="20% - Accent1 3 4 2 2 4 3" xfId="25929" xr:uid="{00000000-0005-0000-0000-0000A3640000}"/>
    <cellStyle name="20% - Accent1 3 4 2 2 4 3 2" xfId="25930" xr:uid="{00000000-0005-0000-0000-0000A4640000}"/>
    <cellStyle name="20% - Accent1 3 4 2 2 4 3 2 2" xfId="25931" xr:uid="{00000000-0005-0000-0000-0000A5640000}"/>
    <cellStyle name="20% - Accent1 3 4 2 2 4 3 2 2 2" xfId="25932" xr:uid="{00000000-0005-0000-0000-0000A6640000}"/>
    <cellStyle name="20% - Accent1 3 4 2 2 4 3 2 2 2 2" xfId="25933" xr:uid="{00000000-0005-0000-0000-0000A7640000}"/>
    <cellStyle name="20% - Accent1 3 4 2 2 4 3 2 2 3" xfId="25934" xr:uid="{00000000-0005-0000-0000-0000A8640000}"/>
    <cellStyle name="20% - Accent1 3 4 2 2 4 3 2 3" xfId="25935" xr:uid="{00000000-0005-0000-0000-0000A9640000}"/>
    <cellStyle name="20% - Accent1 3 4 2 2 4 3 2 3 2" xfId="25936" xr:uid="{00000000-0005-0000-0000-0000AA640000}"/>
    <cellStyle name="20% - Accent1 3 4 2 2 4 3 2 4" xfId="25937" xr:uid="{00000000-0005-0000-0000-0000AB640000}"/>
    <cellStyle name="20% - Accent1 3 4 2 2 4 3 3" xfId="25938" xr:uid="{00000000-0005-0000-0000-0000AC640000}"/>
    <cellStyle name="20% - Accent1 3 4 2 2 4 3 3 2" xfId="25939" xr:uid="{00000000-0005-0000-0000-0000AD640000}"/>
    <cellStyle name="20% - Accent1 3 4 2 2 4 3 3 2 2" xfId="25940" xr:uid="{00000000-0005-0000-0000-0000AE640000}"/>
    <cellStyle name="20% - Accent1 3 4 2 2 4 3 3 2 2 2" xfId="25941" xr:uid="{00000000-0005-0000-0000-0000AF640000}"/>
    <cellStyle name="20% - Accent1 3 4 2 2 4 3 3 2 3" xfId="25942" xr:uid="{00000000-0005-0000-0000-0000B0640000}"/>
    <cellStyle name="20% - Accent1 3 4 2 2 4 3 3 3" xfId="25943" xr:uid="{00000000-0005-0000-0000-0000B1640000}"/>
    <cellStyle name="20% - Accent1 3 4 2 2 4 3 3 3 2" xfId="25944" xr:uid="{00000000-0005-0000-0000-0000B2640000}"/>
    <cellStyle name="20% - Accent1 3 4 2 2 4 3 3 4" xfId="25945" xr:uid="{00000000-0005-0000-0000-0000B3640000}"/>
    <cellStyle name="20% - Accent1 3 4 2 2 4 3 4" xfId="25946" xr:uid="{00000000-0005-0000-0000-0000B4640000}"/>
    <cellStyle name="20% - Accent1 3 4 2 2 4 3 4 2" xfId="25947" xr:uid="{00000000-0005-0000-0000-0000B5640000}"/>
    <cellStyle name="20% - Accent1 3 4 2 2 4 3 4 2 2" xfId="25948" xr:uid="{00000000-0005-0000-0000-0000B6640000}"/>
    <cellStyle name="20% - Accent1 3 4 2 2 4 3 4 2 2 2" xfId="25949" xr:uid="{00000000-0005-0000-0000-0000B7640000}"/>
    <cellStyle name="20% - Accent1 3 4 2 2 4 3 4 2 3" xfId="25950" xr:uid="{00000000-0005-0000-0000-0000B8640000}"/>
    <cellStyle name="20% - Accent1 3 4 2 2 4 3 4 3" xfId="25951" xr:uid="{00000000-0005-0000-0000-0000B9640000}"/>
    <cellStyle name="20% - Accent1 3 4 2 2 4 3 4 3 2" xfId="25952" xr:uid="{00000000-0005-0000-0000-0000BA640000}"/>
    <cellStyle name="20% - Accent1 3 4 2 2 4 3 4 4" xfId="25953" xr:uid="{00000000-0005-0000-0000-0000BB640000}"/>
    <cellStyle name="20% - Accent1 3 4 2 2 4 3 5" xfId="25954" xr:uid="{00000000-0005-0000-0000-0000BC640000}"/>
    <cellStyle name="20% - Accent1 3 4 2 2 4 3 5 2" xfId="25955" xr:uid="{00000000-0005-0000-0000-0000BD640000}"/>
    <cellStyle name="20% - Accent1 3 4 2 2 4 3 5 2 2" xfId="25956" xr:uid="{00000000-0005-0000-0000-0000BE640000}"/>
    <cellStyle name="20% - Accent1 3 4 2 2 4 3 5 3" xfId="25957" xr:uid="{00000000-0005-0000-0000-0000BF640000}"/>
    <cellStyle name="20% - Accent1 3 4 2 2 4 3 6" xfId="25958" xr:uid="{00000000-0005-0000-0000-0000C0640000}"/>
    <cellStyle name="20% - Accent1 3 4 2 2 4 3 6 2" xfId="25959" xr:uid="{00000000-0005-0000-0000-0000C1640000}"/>
    <cellStyle name="20% - Accent1 3 4 2 2 4 3 6 2 2" xfId="25960" xr:uid="{00000000-0005-0000-0000-0000C2640000}"/>
    <cellStyle name="20% - Accent1 3 4 2 2 4 3 6 3" xfId="25961" xr:uid="{00000000-0005-0000-0000-0000C3640000}"/>
    <cellStyle name="20% - Accent1 3 4 2 2 4 3 7" xfId="25962" xr:uid="{00000000-0005-0000-0000-0000C4640000}"/>
    <cellStyle name="20% - Accent1 3 4 2 2 4 3 7 2" xfId="25963" xr:uid="{00000000-0005-0000-0000-0000C5640000}"/>
    <cellStyle name="20% - Accent1 3 4 2 2 4 3 8" xfId="25964" xr:uid="{00000000-0005-0000-0000-0000C6640000}"/>
    <cellStyle name="20% - Accent1 3 4 2 2 4 3 8 2" xfId="25965" xr:uid="{00000000-0005-0000-0000-0000C7640000}"/>
    <cellStyle name="20% - Accent1 3 4 2 2 4 3 9" xfId="25966" xr:uid="{00000000-0005-0000-0000-0000C8640000}"/>
    <cellStyle name="20% - Accent1 3 4 2 2 4 4" xfId="25967" xr:uid="{00000000-0005-0000-0000-0000C9640000}"/>
    <cellStyle name="20% - Accent1 3 4 2 2 4 4 2" xfId="25968" xr:uid="{00000000-0005-0000-0000-0000CA640000}"/>
    <cellStyle name="20% - Accent1 3 4 2 2 4 4 2 2" xfId="25969" xr:uid="{00000000-0005-0000-0000-0000CB640000}"/>
    <cellStyle name="20% - Accent1 3 4 2 2 4 4 2 2 2" xfId="25970" xr:uid="{00000000-0005-0000-0000-0000CC640000}"/>
    <cellStyle name="20% - Accent1 3 4 2 2 4 4 2 3" xfId="25971" xr:uid="{00000000-0005-0000-0000-0000CD640000}"/>
    <cellStyle name="20% - Accent1 3 4 2 2 4 4 3" xfId="25972" xr:uid="{00000000-0005-0000-0000-0000CE640000}"/>
    <cellStyle name="20% - Accent1 3 4 2 2 4 4 3 2" xfId="25973" xr:uid="{00000000-0005-0000-0000-0000CF640000}"/>
    <cellStyle name="20% - Accent1 3 4 2 2 4 4 4" xfId="25974" xr:uid="{00000000-0005-0000-0000-0000D0640000}"/>
    <cellStyle name="20% - Accent1 3 4 2 2 4 5" xfId="25975" xr:uid="{00000000-0005-0000-0000-0000D1640000}"/>
    <cellStyle name="20% - Accent1 3 4 2 2 4 5 2" xfId="25976" xr:uid="{00000000-0005-0000-0000-0000D2640000}"/>
    <cellStyle name="20% - Accent1 3 4 2 2 4 5 2 2" xfId="25977" xr:uid="{00000000-0005-0000-0000-0000D3640000}"/>
    <cellStyle name="20% - Accent1 3 4 2 2 4 5 2 2 2" xfId="25978" xr:uid="{00000000-0005-0000-0000-0000D4640000}"/>
    <cellStyle name="20% - Accent1 3 4 2 2 4 5 2 3" xfId="25979" xr:uid="{00000000-0005-0000-0000-0000D5640000}"/>
    <cellStyle name="20% - Accent1 3 4 2 2 4 5 3" xfId="25980" xr:uid="{00000000-0005-0000-0000-0000D6640000}"/>
    <cellStyle name="20% - Accent1 3 4 2 2 4 5 3 2" xfId="25981" xr:uid="{00000000-0005-0000-0000-0000D7640000}"/>
    <cellStyle name="20% - Accent1 3 4 2 2 4 5 4" xfId="25982" xr:uid="{00000000-0005-0000-0000-0000D8640000}"/>
    <cellStyle name="20% - Accent1 3 4 2 2 4 6" xfId="25983" xr:uid="{00000000-0005-0000-0000-0000D9640000}"/>
    <cellStyle name="20% - Accent1 3 4 2 2 4 6 2" xfId="25984" xr:uid="{00000000-0005-0000-0000-0000DA640000}"/>
    <cellStyle name="20% - Accent1 3 4 2 2 4 6 2 2" xfId="25985" xr:uid="{00000000-0005-0000-0000-0000DB640000}"/>
    <cellStyle name="20% - Accent1 3 4 2 2 4 6 2 2 2" xfId="25986" xr:uid="{00000000-0005-0000-0000-0000DC640000}"/>
    <cellStyle name="20% - Accent1 3 4 2 2 4 6 2 3" xfId="25987" xr:uid="{00000000-0005-0000-0000-0000DD640000}"/>
    <cellStyle name="20% - Accent1 3 4 2 2 4 6 3" xfId="25988" xr:uid="{00000000-0005-0000-0000-0000DE640000}"/>
    <cellStyle name="20% - Accent1 3 4 2 2 4 6 3 2" xfId="25989" xr:uid="{00000000-0005-0000-0000-0000DF640000}"/>
    <cellStyle name="20% - Accent1 3 4 2 2 4 6 4" xfId="25990" xr:uid="{00000000-0005-0000-0000-0000E0640000}"/>
    <cellStyle name="20% - Accent1 3 4 2 2 4 7" xfId="25991" xr:uid="{00000000-0005-0000-0000-0000E1640000}"/>
    <cellStyle name="20% - Accent1 3 4 2 2 4 7 2" xfId="25992" xr:uid="{00000000-0005-0000-0000-0000E2640000}"/>
    <cellStyle name="20% - Accent1 3 4 2 2 4 7 2 2" xfId="25993" xr:uid="{00000000-0005-0000-0000-0000E3640000}"/>
    <cellStyle name="20% - Accent1 3 4 2 2 4 7 3" xfId="25994" xr:uid="{00000000-0005-0000-0000-0000E4640000}"/>
    <cellStyle name="20% - Accent1 3 4 2 2 4 8" xfId="25995" xr:uid="{00000000-0005-0000-0000-0000E5640000}"/>
    <cellStyle name="20% - Accent1 3 4 2 2 4 8 2" xfId="25996" xr:uid="{00000000-0005-0000-0000-0000E6640000}"/>
    <cellStyle name="20% - Accent1 3 4 2 2 4 8 2 2" xfId="25997" xr:uid="{00000000-0005-0000-0000-0000E7640000}"/>
    <cellStyle name="20% - Accent1 3 4 2 2 4 8 3" xfId="25998" xr:uid="{00000000-0005-0000-0000-0000E8640000}"/>
    <cellStyle name="20% - Accent1 3 4 2 2 4 9" xfId="25999" xr:uid="{00000000-0005-0000-0000-0000E9640000}"/>
    <cellStyle name="20% - Accent1 3 4 2 2 4 9 2" xfId="26000" xr:uid="{00000000-0005-0000-0000-0000EA640000}"/>
    <cellStyle name="20% - Accent1 3 4 2 2 5" xfId="26001" xr:uid="{00000000-0005-0000-0000-0000EB640000}"/>
    <cellStyle name="20% - Accent1 3 4 2 2 5 2" xfId="26002" xr:uid="{00000000-0005-0000-0000-0000EC640000}"/>
    <cellStyle name="20% - Accent1 3 4 2 2 5 2 2" xfId="26003" xr:uid="{00000000-0005-0000-0000-0000ED640000}"/>
    <cellStyle name="20% - Accent1 3 4 2 2 5 2 2 2" xfId="26004" xr:uid="{00000000-0005-0000-0000-0000EE640000}"/>
    <cellStyle name="20% - Accent1 3 4 2 2 5 2 2 2 2" xfId="26005" xr:uid="{00000000-0005-0000-0000-0000EF640000}"/>
    <cellStyle name="20% - Accent1 3 4 2 2 5 2 2 3" xfId="26006" xr:uid="{00000000-0005-0000-0000-0000F0640000}"/>
    <cellStyle name="20% - Accent1 3 4 2 2 5 2 3" xfId="26007" xr:uid="{00000000-0005-0000-0000-0000F1640000}"/>
    <cellStyle name="20% - Accent1 3 4 2 2 5 2 3 2" xfId="26008" xr:uid="{00000000-0005-0000-0000-0000F2640000}"/>
    <cellStyle name="20% - Accent1 3 4 2 2 5 2 4" xfId="26009" xr:uid="{00000000-0005-0000-0000-0000F3640000}"/>
    <cellStyle name="20% - Accent1 3 4 2 2 5 3" xfId="26010" xr:uid="{00000000-0005-0000-0000-0000F4640000}"/>
    <cellStyle name="20% - Accent1 3 4 2 2 5 3 2" xfId="26011" xr:uid="{00000000-0005-0000-0000-0000F5640000}"/>
    <cellStyle name="20% - Accent1 3 4 2 2 5 3 2 2" xfId="26012" xr:uid="{00000000-0005-0000-0000-0000F6640000}"/>
    <cellStyle name="20% - Accent1 3 4 2 2 5 3 2 2 2" xfId="26013" xr:uid="{00000000-0005-0000-0000-0000F7640000}"/>
    <cellStyle name="20% - Accent1 3 4 2 2 5 3 2 3" xfId="26014" xr:uid="{00000000-0005-0000-0000-0000F8640000}"/>
    <cellStyle name="20% - Accent1 3 4 2 2 5 3 3" xfId="26015" xr:uid="{00000000-0005-0000-0000-0000F9640000}"/>
    <cellStyle name="20% - Accent1 3 4 2 2 5 3 3 2" xfId="26016" xr:uid="{00000000-0005-0000-0000-0000FA640000}"/>
    <cellStyle name="20% - Accent1 3 4 2 2 5 3 4" xfId="26017" xr:uid="{00000000-0005-0000-0000-0000FB640000}"/>
    <cellStyle name="20% - Accent1 3 4 2 2 5 4" xfId="26018" xr:uid="{00000000-0005-0000-0000-0000FC640000}"/>
    <cellStyle name="20% - Accent1 3 4 2 2 5 4 2" xfId="26019" xr:uid="{00000000-0005-0000-0000-0000FD640000}"/>
    <cellStyle name="20% - Accent1 3 4 2 2 5 4 2 2" xfId="26020" xr:uid="{00000000-0005-0000-0000-0000FE640000}"/>
    <cellStyle name="20% - Accent1 3 4 2 2 5 4 2 2 2" xfId="26021" xr:uid="{00000000-0005-0000-0000-0000FF640000}"/>
    <cellStyle name="20% - Accent1 3 4 2 2 5 4 2 3" xfId="26022" xr:uid="{00000000-0005-0000-0000-000000650000}"/>
    <cellStyle name="20% - Accent1 3 4 2 2 5 4 3" xfId="26023" xr:uid="{00000000-0005-0000-0000-000001650000}"/>
    <cellStyle name="20% - Accent1 3 4 2 2 5 4 3 2" xfId="26024" xr:uid="{00000000-0005-0000-0000-000002650000}"/>
    <cellStyle name="20% - Accent1 3 4 2 2 5 4 4" xfId="26025" xr:uid="{00000000-0005-0000-0000-000003650000}"/>
    <cellStyle name="20% - Accent1 3 4 2 2 5 5" xfId="26026" xr:uid="{00000000-0005-0000-0000-000004650000}"/>
    <cellStyle name="20% - Accent1 3 4 2 2 5 5 2" xfId="26027" xr:uid="{00000000-0005-0000-0000-000005650000}"/>
    <cellStyle name="20% - Accent1 3 4 2 2 5 5 2 2" xfId="26028" xr:uid="{00000000-0005-0000-0000-000006650000}"/>
    <cellStyle name="20% - Accent1 3 4 2 2 5 5 3" xfId="26029" xr:uid="{00000000-0005-0000-0000-000007650000}"/>
    <cellStyle name="20% - Accent1 3 4 2 2 5 6" xfId="26030" xr:uid="{00000000-0005-0000-0000-000008650000}"/>
    <cellStyle name="20% - Accent1 3 4 2 2 5 6 2" xfId="26031" xr:uid="{00000000-0005-0000-0000-000009650000}"/>
    <cellStyle name="20% - Accent1 3 4 2 2 5 6 2 2" xfId="26032" xr:uid="{00000000-0005-0000-0000-00000A650000}"/>
    <cellStyle name="20% - Accent1 3 4 2 2 5 6 3" xfId="26033" xr:uid="{00000000-0005-0000-0000-00000B650000}"/>
    <cellStyle name="20% - Accent1 3 4 2 2 5 7" xfId="26034" xr:uid="{00000000-0005-0000-0000-00000C650000}"/>
    <cellStyle name="20% - Accent1 3 4 2 2 5 7 2" xfId="26035" xr:uid="{00000000-0005-0000-0000-00000D650000}"/>
    <cellStyle name="20% - Accent1 3 4 2 2 5 8" xfId="26036" xr:uid="{00000000-0005-0000-0000-00000E650000}"/>
    <cellStyle name="20% - Accent1 3 4 2 2 5 8 2" xfId="26037" xr:uid="{00000000-0005-0000-0000-00000F650000}"/>
    <cellStyle name="20% - Accent1 3 4 2 2 5 9" xfId="26038" xr:uid="{00000000-0005-0000-0000-000010650000}"/>
    <cellStyle name="20% - Accent1 3 4 2 2 6" xfId="26039" xr:uid="{00000000-0005-0000-0000-000011650000}"/>
    <cellStyle name="20% - Accent1 3 4 2 2 6 2" xfId="26040" xr:uid="{00000000-0005-0000-0000-000012650000}"/>
    <cellStyle name="20% - Accent1 3 4 2 2 6 2 2" xfId="26041" xr:uid="{00000000-0005-0000-0000-000013650000}"/>
    <cellStyle name="20% - Accent1 3 4 2 2 6 2 2 2" xfId="26042" xr:uid="{00000000-0005-0000-0000-000014650000}"/>
    <cellStyle name="20% - Accent1 3 4 2 2 6 2 2 2 2" xfId="26043" xr:uid="{00000000-0005-0000-0000-000015650000}"/>
    <cellStyle name="20% - Accent1 3 4 2 2 6 2 2 3" xfId="26044" xr:uid="{00000000-0005-0000-0000-000016650000}"/>
    <cellStyle name="20% - Accent1 3 4 2 2 6 2 3" xfId="26045" xr:uid="{00000000-0005-0000-0000-000017650000}"/>
    <cellStyle name="20% - Accent1 3 4 2 2 6 2 3 2" xfId="26046" xr:uid="{00000000-0005-0000-0000-000018650000}"/>
    <cellStyle name="20% - Accent1 3 4 2 2 6 2 4" xfId="26047" xr:uid="{00000000-0005-0000-0000-000019650000}"/>
    <cellStyle name="20% - Accent1 3 4 2 2 6 3" xfId="26048" xr:uid="{00000000-0005-0000-0000-00001A650000}"/>
    <cellStyle name="20% - Accent1 3 4 2 2 6 3 2" xfId="26049" xr:uid="{00000000-0005-0000-0000-00001B650000}"/>
    <cellStyle name="20% - Accent1 3 4 2 2 6 3 2 2" xfId="26050" xr:uid="{00000000-0005-0000-0000-00001C650000}"/>
    <cellStyle name="20% - Accent1 3 4 2 2 6 3 2 2 2" xfId="26051" xr:uid="{00000000-0005-0000-0000-00001D650000}"/>
    <cellStyle name="20% - Accent1 3 4 2 2 6 3 2 3" xfId="26052" xr:uid="{00000000-0005-0000-0000-00001E650000}"/>
    <cellStyle name="20% - Accent1 3 4 2 2 6 3 3" xfId="26053" xr:uid="{00000000-0005-0000-0000-00001F650000}"/>
    <cellStyle name="20% - Accent1 3 4 2 2 6 3 3 2" xfId="26054" xr:uid="{00000000-0005-0000-0000-000020650000}"/>
    <cellStyle name="20% - Accent1 3 4 2 2 6 3 4" xfId="26055" xr:uid="{00000000-0005-0000-0000-000021650000}"/>
    <cellStyle name="20% - Accent1 3 4 2 2 6 4" xfId="26056" xr:uid="{00000000-0005-0000-0000-000022650000}"/>
    <cellStyle name="20% - Accent1 3 4 2 2 6 4 2" xfId="26057" xr:uid="{00000000-0005-0000-0000-000023650000}"/>
    <cellStyle name="20% - Accent1 3 4 2 2 6 4 2 2" xfId="26058" xr:uid="{00000000-0005-0000-0000-000024650000}"/>
    <cellStyle name="20% - Accent1 3 4 2 2 6 4 2 2 2" xfId="26059" xr:uid="{00000000-0005-0000-0000-000025650000}"/>
    <cellStyle name="20% - Accent1 3 4 2 2 6 4 2 3" xfId="26060" xr:uid="{00000000-0005-0000-0000-000026650000}"/>
    <cellStyle name="20% - Accent1 3 4 2 2 6 4 3" xfId="26061" xr:uid="{00000000-0005-0000-0000-000027650000}"/>
    <cellStyle name="20% - Accent1 3 4 2 2 6 4 3 2" xfId="26062" xr:uid="{00000000-0005-0000-0000-000028650000}"/>
    <cellStyle name="20% - Accent1 3 4 2 2 6 4 4" xfId="26063" xr:uid="{00000000-0005-0000-0000-000029650000}"/>
    <cellStyle name="20% - Accent1 3 4 2 2 6 5" xfId="26064" xr:uid="{00000000-0005-0000-0000-00002A650000}"/>
    <cellStyle name="20% - Accent1 3 4 2 2 6 5 2" xfId="26065" xr:uid="{00000000-0005-0000-0000-00002B650000}"/>
    <cellStyle name="20% - Accent1 3 4 2 2 6 5 2 2" xfId="26066" xr:uid="{00000000-0005-0000-0000-00002C650000}"/>
    <cellStyle name="20% - Accent1 3 4 2 2 6 5 3" xfId="26067" xr:uid="{00000000-0005-0000-0000-00002D650000}"/>
    <cellStyle name="20% - Accent1 3 4 2 2 6 6" xfId="26068" xr:uid="{00000000-0005-0000-0000-00002E650000}"/>
    <cellStyle name="20% - Accent1 3 4 2 2 6 6 2" xfId="26069" xr:uid="{00000000-0005-0000-0000-00002F650000}"/>
    <cellStyle name="20% - Accent1 3 4 2 2 6 6 2 2" xfId="26070" xr:uid="{00000000-0005-0000-0000-000030650000}"/>
    <cellStyle name="20% - Accent1 3 4 2 2 6 6 3" xfId="26071" xr:uid="{00000000-0005-0000-0000-000031650000}"/>
    <cellStyle name="20% - Accent1 3 4 2 2 6 7" xfId="26072" xr:uid="{00000000-0005-0000-0000-000032650000}"/>
    <cellStyle name="20% - Accent1 3 4 2 2 6 7 2" xfId="26073" xr:uid="{00000000-0005-0000-0000-000033650000}"/>
    <cellStyle name="20% - Accent1 3 4 2 2 6 8" xfId="26074" xr:uid="{00000000-0005-0000-0000-000034650000}"/>
    <cellStyle name="20% - Accent1 3 4 2 2 6 8 2" xfId="26075" xr:uid="{00000000-0005-0000-0000-000035650000}"/>
    <cellStyle name="20% - Accent1 3 4 2 2 6 9" xfId="26076" xr:uid="{00000000-0005-0000-0000-000036650000}"/>
    <cellStyle name="20% - Accent1 3 4 2 2 7" xfId="26077" xr:uid="{00000000-0005-0000-0000-000037650000}"/>
    <cellStyle name="20% - Accent1 3 4 2 2 7 2" xfId="26078" xr:uid="{00000000-0005-0000-0000-000038650000}"/>
    <cellStyle name="20% - Accent1 3 4 2 2 7 2 2" xfId="26079" xr:uid="{00000000-0005-0000-0000-000039650000}"/>
    <cellStyle name="20% - Accent1 3 4 2 2 7 2 2 2" xfId="26080" xr:uid="{00000000-0005-0000-0000-00003A650000}"/>
    <cellStyle name="20% - Accent1 3 4 2 2 7 2 3" xfId="26081" xr:uid="{00000000-0005-0000-0000-00003B650000}"/>
    <cellStyle name="20% - Accent1 3 4 2 2 7 3" xfId="26082" xr:uid="{00000000-0005-0000-0000-00003C650000}"/>
    <cellStyle name="20% - Accent1 3 4 2 2 7 3 2" xfId="26083" xr:uid="{00000000-0005-0000-0000-00003D650000}"/>
    <cellStyle name="20% - Accent1 3 4 2 2 7 4" xfId="26084" xr:uid="{00000000-0005-0000-0000-00003E650000}"/>
    <cellStyle name="20% - Accent1 3 4 2 2 8" xfId="26085" xr:uid="{00000000-0005-0000-0000-00003F650000}"/>
    <cellStyle name="20% - Accent1 3 4 2 2 8 2" xfId="26086" xr:uid="{00000000-0005-0000-0000-000040650000}"/>
    <cellStyle name="20% - Accent1 3 4 2 2 8 2 2" xfId="26087" xr:uid="{00000000-0005-0000-0000-000041650000}"/>
    <cellStyle name="20% - Accent1 3 4 2 2 8 2 2 2" xfId="26088" xr:uid="{00000000-0005-0000-0000-000042650000}"/>
    <cellStyle name="20% - Accent1 3 4 2 2 8 2 3" xfId="26089" xr:uid="{00000000-0005-0000-0000-000043650000}"/>
    <cellStyle name="20% - Accent1 3 4 2 2 8 3" xfId="26090" xr:uid="{00000000-0005-0000-0000-000044650000}"/>
    <cellStyle name="20% - Accent1 3 4 2 2 8 3 2" xfId="26091" xr:uid="{00000000-0005-0000-0000-000045650000}"/>
    <cellStyle name="20% - Accent1 3 4 2 2 8 4" xfId="26092" xr:uid="{00000000-0005-0000-0000-000046650000}"/>
    <cellStyle name="20% - Accent1 3 4 2 2 9" xfId="26093" xr:uid="{00000000-0005-0000-0000-000047650000}"/>
    <cellStyle name="20% - Accent1 3 4 2 2 9 2" xfId="26094" xr:uid="{00000000-0005-0000-0000-000048650000}"/>
    <cellStyle name="20% - Accent1 3 4 2 2 9 2 2" xfId="26095" xr:uid="{00000000-0005-0000-0000-000049650000}"/>
    <cellStyle name="20% - Accent1 3 4 2 2 9 2 2 2" xfId="26096" xr:uid="{00000000-0005-0000-0000-00004A650000}"/>
    <cellStyle name="20% - Accent1 3 4 2 2 9 2 3" xfId="26097" xr:uid="{00000000-0005-0000-0000-00004B650000}"/>
    <cellStyle name="20% - Accent1 3 4 2 2 9 3" xfId="26098" xr:uid="{00000000-0005-0000-0000-00004C650000}"/>
    <cellStyle name="20% - Accent1 3 4 2 2 9 3 2" xfId="26099" xr:uid="{00000000-0005-0000-0000-00004D650000}"/>
    <cellStyle name="20% - Accent1 3 4 2 2 9 4" xfId="26100" xr:uid="{00000000-0005-0000-0000-00004E650000}"/>
    <cellStyle name="20% - Accent1 3 4 2 3" xfId="26101" xr:uid="{00000000-0005-0000-0000-00004F650000}"/>
    <cellStyle name="20% - Accent1 3 4 2 3 10" xfId="26102" xr:uid="{00000000-0005-0000-0000-000050650000}"/>
    <cellStyle name="20% - Accent1 3 4 2 3 10 2" xfId="26103" xr:uid="{00000000-0005-0000-0000-000051650000}"/>
    <cellStyle name="20% - Accent1 3 4 2 3 11" xfId="26104" xr:uid="{00000000-0005-0000-0000-000052650000}"/>
    <cellStyle name="20% - Accent1 3 4 2 3 2" xfId="26105" xr:uid="{00000000-0005-0000-0000-000053650000}"/>
    <cellStyle name="20% - Accent1 3 4 2 3 2 2" xfId="26106" xr:uid="{00000000-0005-0000-0000-000054650000}"/>
    <cellStyle name="20% - Accent1 3 4 2 3 2 2 2" xfId="26107" xr:uid="{00000000-0005-0000-0000-000055650000}"/>
    <cellStyle name="20% - Accent1 3 4 2 3 2 2 2 2" xfId="26108" xr:uid="{00000000-0005-0000-0000-000056650000}"/>
    <cellStyle name="20% - Accent1 3 4 2 3 2 2 2 2 2" xfId="26109" xr:uid="{00000000-0005-0000-0000-000057650000}"/>
    <cellStyle name="20% - Accent1 3 4 2 3 2 2 2 3" xfId="26110" xr:uid="{00000000-0005-0000-0000-000058650000}"/>
    <cellStyle name="20% - Accent1 3 4 2 3 2 2 3" xfId="26111" xr:uid="{00000000-0005-0000-0000-000059650000}"/>
    <cellStyle name="20% - Accent1 3 4 2 3 2 2 3 2" xfId="26112" xr:uid="{00000000-0005-0000-0000-00005A650000}"/>
    <cellStyle name="20% - Accent1 3 4 2 3 2 2 4" xfId="26113" xr:uid="{00000000-0005-0000-0000-00005B650000}"/>
    <cellStyle name="20% - Accent1 3 4 2 3 2 3" xfId="26114" xr:uid="{00000000-0005-0000-0000-00005C650000}"/>
    <cellStyle name="20% - Accent1 3 4 2 3 2 3 2" xfId="26115" xr:uid="{00000000-0005-0000-0000-00005D650000}"/>
    <cellStyle name="20% - Accent1 3 4 2 3 2 3 2 2" xfId="26116" xr:uid="{00000000-0005-0000-0000-00005E650000}"/>
    <cellStyle name="20% - Accent1 3 4 2 3 2 3 2 2 2" xfId="26117" xr:uid="{00000000-0005-0000-0000-00005F650000}"/>
    <cellStyle name="20% - Accent1 3 4 2 3 2 3 2 3" xfId="26118" xr:uid="{00000000-0005-0000-0000-000060650000}"/>
    <cellStyle name="20% - Accent1 3 4 2 3 2 3 3" xfId="26119" xr:uid="{00000000-0005-0000-0000-000061650000}"/>
    <cellStyle name="20% - Accent1 3 4 2 3 2 3 3 2" xfId="26120" xr:uid="{00000000-0005-0000-0000-000062650000}"/>
    <cellStyle name="20% - Accent1 3 4 2 3 2 3 4" xfId="26121" xr:uid="{00000000-0005-0000-0000-000063650000}"/>
    <cellStyle name="20% - Accent1 3 4 2 3 2 4" xfId="26122" xr:uid="{00000000-0005-0000-0000-000064650000}"/>
    <cellStyle name="20% - Accent1 3 4 2 3 2 4 2" xfId="26123" xr:uid="{00000000-0005-0000-0000-000065650000}"/>
    <cellStyle name="20% - Accent1 3 4 2 3 2 4 2 2" xfId="26124" xr:uid="{00000000-0005-0000-0000-000066650000}"/>
    <cellStyle name="20% - Accent1 3 4 2 3 2 4 2 2 2" xfId="26125" xr:uid="{00000000-0005-0000-0000-000067650000}"/>
    <cellStyle name="20% - Accent1 3 4 2 3 2 4 2 3" xfId="26126" xr:uid="{00000000-0005-0000-0000-000068650000}"/>
    <cellStyle name="20% - Accent1 3 4 2 3 2 4 3" xfId="26127" xr:uid="{00000000-0005-0000-0000-000069650000}"/>
    <cellStyle name="20% - Accent1 3 4 2 3 2 4 3 2" xfId="26128" xr:uid="{00000000-0005-0000-0000-00006A650000}"/>
    <cellStyle name="20% - Accent1 3 4 2 3 2 4 4" xfId="26129" xr:uid="{00000000-0005-0000-0000-00006B650000}"/>
    <cellStyle name="20% - Accent1 3 4 2 3 2 5" xfId="26130" xr:uid="{00000000-0005-0000-0000-00006C650000}"/>
    <cellStyle name="20% - Accent1 3 4 2 3 2 5 2" xfId="26131" xr:uid="{00000000-0005-0000-0000-00006D650000}"/>
    <cellStyle name="20% - Accent1 3 4 2 3 2 5 2 2" xfId="26132" xr:uid="{00000000-0005-0000-0000-00006E650000}"/>
    <cellStyle name="20% - Accent1 3 4 2 3 2 5 3" xfId="26133" xr:uid="{00000000-0005-0000-0000-00006F650000}"/>
    <cellStyle name="20% - Accent1 3 4 2 3 2 6" xfId="26134" xr:uid="{00000000-0005-0000-0000-000070650000}"/>
    <cellStyle name="20% - Accent1 3 4 2 3 2 6 2" xfId="26135" xr:uid="{00000000-0005-0000-0000-000071650000}"/>
    <cellStyle name="20% - Accent1 3 4 2 3 2 6 2 2" xfId="26136" xr:uid="{00000000-0005-0000-0000-000072650000}"/>
    <cellStyle name="20% - Accent1 3 4 2 3 2 6 3" xfId="26137" xr:uid="{00000000-0005-0000-0000-000073650000}"/>
    <cellStyle name="20% - Accent1 3 4 2 3 2 7" xfId="26138" xr:uid="{00000000-0005-0000-0000-000074650000}"/>
    <cellStyle name="20% - Accent1 3 4 2 3 2 7 2" xfId="26139" xr:uid="{00000000-0005-0000-0000-000075650000}"/>
    <cellStyle name="20% - Accent1 3 4 2 3 2 8" xfId="26140" xr:uid="{00000000-0005-0000-0000-000076650000}"/>
    <cellStyle name="20% - Accent1 3 4 2 3 2 8 2" xfId="26141" xr:uid="{00000000-0005-0000-0000-000077650000}"/>
    <cellStyle name="20% - Accent1 3 4 2 3 2 9" xfId="26142" xr:uid="{00000000-0005-0000-0000-000078650000}"/>
    <cellStyle name="20% - Accent1 3 4 2 3 3" xfId="26143" xr:uid="{00000000-0005-0000-0000-000079650000}"/>
    <cellStyle name="20% - Accent1 3 4 2 3 3 2" xfId="26144" xr:uid="{00000000-0005-0000-0000-00007A650000}"/>
    <cellStyle name="20% - Accent1 3 4 2 3 3 2 2" xfId="26145" xr:uid="{00000000-0005-0000-0000-00007B650000}"/>
    <cellStyle name="20% - Accent1 3 4 2 3 3 2 2 2" xfId="26146" xr:uid="{00000000-0005-0000-0000-00007C650000}"/>
    <cellStyle name="20% - Accent1 3 4 2 3 3 2 2 2 2" xfId="26147" xr:uid="{00000000-0005-0000-0000-00007D650000}"/>
    <cellStyle name="20% - Accent1 3 4 2 3 3 2 2 3" xfId="26148" xr:uid="{00000000-0005-0000-0000-00007E650000}"/>
    <cellStyle name="20% - Accent1 3 4 2 3 3 2 3" xfId="26149" xr:uid="{00000000-0005-0000-0000-00007F650000}"/>
    <cellStyle name="20% - Accent1 3 4 2 3 3 2 3 2" xfId="26150" xr:uid="{00000000-0005-0000-0000-000080650000}"/>
    <cellStyle name="20% - Accent1 3 4 2 3 3 2 4" xfId="26151" xr:uid="{00000000-0005-0000-0000-000081650000}"/>
    <cellStyle name="20% - Accent1 3 4 2 3 3 3" xfId="26152" xr:uid="{00000000-0005-0000-0000-000082650000}"/>
    <cellStyle name="20% - Accent1 3 4 2 3 3 3 2" xfId="26153" xr:uid="{00000000-0005-0000-0000-000083650000}"/>
    <cellStyle name="20% - Accent1 3 4 2 3 3 3 2 2" xfId="26154" xr:uid="{00000000-0005-0000-0000-000084650000}"/>
    <cellStyle name="20% - Accent1 3 4 2 3 3 3 2 2 2" xfId="26155" xr:uid="{00000000-0005-0000-0000-000085650000}"/>
    <cellStyle name="20% - Accent1 3 4 2 3 3 3 2 3" xfId="26156" xr:uid="{00000000-0005-0000-0000-000086650000}"/>
    <cellStyle name="20% - Accent1 3 4 2 3 3 3 3" xfId="26157" xr:uid="{00000000-0005-0000-0000-000087650000}"/>
    <cellStyle name="20% - Accent1 3 4 2 3 3 3 3 2" xfId="26158" xr:uid="{00000000-0005-0000-0000-000088650000}"/>
    <cellStyle name="20% - Accent1 3 4 2 3 3 3 4" xfId="26159" xr:uid="{00000000-0005-0000-0000-000089650000}"/>
    <cellStyle name="20% - Accent1 3 4 2 3 3 4" xfId="26160" xr:uid="{00000000-0005-0000-0000-00008A650000}"/>
    <cellStyle name="20% - Accent1 3 4 2 3 3 4 2" xfId="26161" xr:uid="{00000000-0005-0000-0000-00008B650000}"/>
    <cellStyle name="20% - Accent1 3 4 2 3 3 4 2 2" xfId="26162" xr:uid="{00000000-0005-0000-0000-00008C650000}"/>
    <cellStyle name="20% - Accent1 3 4 2 3 3 4 2 2 2" xfId="26163" xr:uid="{00000000-0005-0000-0000-00008D650000}"/>
    <cellStyle name="20% - Accent1 3 4 2 3 3 4 2 3" xfId="26164" xr:uid="{00000000-0005-0000-0000-00008E650000}"/>
    <cellStyle name="20% - Accent1 3 4 2 3 3 4 3" xfId="26165" xr:uid="{00000000-0005-0000-0000-00008F650000}"/>
    <cellStyle name="20% - Accent1 3 4 2 3 3 4 3 2" xfId="26166" xr:uid="{00000000-0005-0000-0000-000090650000}"/>
    <cellStyle name="20% - Accent1 3 4 2 3 3 4 4" xfId="26167" xr:uid="{00000000-0005-0000-0000-000091650000}"/>
    <cellStyle name="20% - Accent1 3 4 2 3 3 5" xfId="26168" xr:uid="{00000000-0005-0000-0000-000092650000}"/>
    <cellStyle name="20% - Accent1 3 4 2 3 3 5 2" xfId="26169" xr:uid="{00000000-0005-0000-0000-000093650000}"/>
    <cellStyle name="20% - Accent1 3 4 2 3 3 5 2 2" xfId="26170" xr:uid="{00000000-0005-0000-0000-000094650000}"/>
    <cellStyle name="20% - Accent1 3 4 2 3 3 5 3" xfId="26171" xr:uid="{00000000-0005-0000-0000-000095650000}"/>
    <cellStyle name="20% - Accent1 3 4 2 3 3 6" xfId="26172" xr:uid="{00000000-0005-0000-0000-000096650000}"/>
    <cellStyle name="20% - Accent1 3 4 2 3 3 6 2" xfId="26173" xr:uid="{00000000-0005-0000-0000-000097650000}"/>
    <cellStyle name="20% - Accent1 3 4 2 3 3 6 2 2" xfId="26174" xr:uid="{00000000-0005-0000-0000-000098650000}"/>
    <cellStyle name="20% - Accent1 3 4 2 3 3 6 3" xfId="26175" xr:uid="{00000000-0005-0000-0000-000099650000}"/>
    <cellStyle name="20% - Accent1 3 4 2 3 3 7" xfId="26176" xr:uid="{00000000-0005-0000-0000-00009A650000}"/>
    <cellStyle name="20% - Accent1 3 4 2 3 3 7 2" xfId="26177" xr:uid="{00000000-0005-0000-0000-00009B650000}"/>
    <cellStyle name="20% - Accent1 3 4 2 3 3 8" xfId="26178" xr:uid="{00000000-0005-0000-0000-00009C650000}"/>
    <cellStyle name="20% - Accent1 3 4 2 3 3 8 2" xfId="26179" xr:uid="{00000000-0005-0000-0000-00009D650000}"/>
    <cellStyle name="20% - Accent1 3 4 2 3 3 9" xfId="26180" xr:uid="{00000000-0005-0000-0000-00009E650000}"/>
    <cellStyle name="20% - Accent1 3 4 2 3 4" xfId="26181" xr:uid="{00000000-0005-0000-0000-00009F650000}"/>
    <cellStyle name="20% - Accent1 3 4 2 3 4 2" xfId="26182" xr:uid="{00000000-0005-0000-0000-0000A0650000}"/>
    <cellStyle name="20% - Accent1 3 4 2 3 4 2 2" xfId="26183" xr:uid="{00000000-0005-0000-0000-0000A1650000}"/>
    <cellStyle name="20% - Accent1 3 4 2 3 4 2 2 2" xfId="26184" xr:uid="{00000000-0005-0000-0000-0000A2650000}"/>
    <cellStyle name="20% - Accent1 3 4 2 3 4 2 3" xfId="26185" xr:uid="{00000000-0005-0000-0000-0000A3650000}"/>
    <cellStyle name="20% - Accent1 3 4 2 3 4 3" xfId="26186" xr:uid="{00000000-0005-0000-0000-0000A4650000}"/>
    <cellStyle name="20% - Accent1 3 4 2 3 4 3 2" xfId="26187" xr:uid="{00000000-0005-0000-0000-0000A5650000}"/>
    <cellStyle name="20% - Accent1 3 4 2 3 4 4" xfId="26188" xr:uid="{00000000-0005-0000-0000-0000A6650000}"/>
    <cellStyle name="20% - Accent1 3 4 2 3 5" xfId="26189" xr:uid="{00000000-0005-0000-0000-0000A7650000}"/>
    <cellStyle name="20% - Accent1 3 4 2 3 5 2" xfId="26190" xr:uid="{00000000-0005-0000-0000-0000A8650000}"/>
    <cellStyle name="20% - Accent1 3 4 2 3 5 2 2" xfId="26191" xr:uid="{00000000-0005-0000-0000-0000A9650000}"/>
    <cellStyle name="20% - Accent1 3 4 2 3 5 2 2 2" xfId="26192" xr:uid="{00000000-0005-0000-0000-0000AA650000}"/>
    <cellStyle name="20% - Accent1 3 4 2 3 5 2 3" xfId="26193" xr:uid="{00000000-0005-0000-0000-0000AB650000}"/>
    <cellStyle name="20% - Accent1 3 4 2 3 5 3" xfId="26194" xr:uid="{00000000-0005-0000-0000-0000AC650000}"/>
    <cellStyle name="20% - Accent1 3 4 2 3 5 3 2" xfId="26195" xr:uid="{00000000-0005-0000-0000-0000AD650000}"/>
    <cellStyle name="20% - Accent1 3 4 2 3 5 4" xfId="26196" xr:uid="{00000000-0005-0000-0000-0000AE650000}"/>
    <cellStyle name="20% - Accent1 3 4 2 3 6" xfId="26197" xr:uid="{00000000-0005-0000-0000-0000AF650000}"/>
    <cellStyle name="20% - Accent1 3 4 2 3 6 2" xfId="26198" xr:uid="{00000000-0005-0000-0000-0000B0650000}"/>
    <cellStyle name="20% - Accent1 3 4 2 3 6 2 2" xfId="26199" xr:uid="{00000000-0005-0000-0000-0000B1650000}"/>
    <cellStyle name="20% - Accent1 3 4 2 3 6 2 2 2" xfId="26200" xr:uid="{00000000-0005-0000-0000-0000B2650000}"/>
    <cellStyle name="20% - Accent1 3 4 2 3 6 2 3" xfId="26201" xr:uid="{00000000-0005-0000-0000-0000B3650000}"/>
    <cellStyle name="20% - Accent1 3 4 2 3 6 3" xfId="26202" xr:uid="{00000000-0005-0000-0000-0000B4650000}"/>
    <cellStyle name="20% - Accent1 3 4 2 3 6 3 2" xfId="26203" xr:uid="{00000000-0005-0000-0000-0000B5650000}"/>
    <cellStyle name="20% - Accent1 3 4 2 3 6 4" xfId="26204" xr:uid="{00000000-0005-0000-0000-0000B6650000}"/>
    <cellStyle name="20% - Accent1 3 4 2 3 7" xfId="26205" xr:uid="{00000000-0005-0000-0000-0000B7650000}"/>
    <cellStyle name="20% - Accent1 3 4 2 3 7 2" xfId="26206" xr:uid="{00000000-0005-0000-0000-0000B8650000}"/>
    <cellStyle name="20% - Accent1 3 4 2 3 7 2 2" xfId="26207" xr:uid="{00000000-0005-0000-0000-0000B9650000}"/>
    <cellStyle name="20% - Accent1 3 4 2 3 7 3" xfId="26208" xr:uid="{00000000-0005-0000-0000-0000BA650000}"/>
    <cellStyle name="20% - Accent1 3 4 2 3 8" xfId="26209" xr:uid="{00000000-0005-0000-0000-0000BB650000}"/>
    <cellStyle name="20% - Accent1 3 4 2 3 8 2" xfId="26210" xr:uid="{00000000-0005-0000-0000-0000BC650000}"/>
    <cellStyle name="20% - Accent1 3 4 2 3 8 2 2" xfId="26211" xr:uid="{00000000-0005-0000-0000-0000BD650000}"/>
    <cellStyle name="20% - Accent1 3 4 2 3 8 3" xfId="26212" xr:uid="{00000000-0005-0000-0000-0000BE650000}"/>
    <cellStyle name="20% - Accent1 3 4 2 3 9" xfId="26213" xr:uid="{00000000-0005-0000-0000-0000BF650000}"/>
    <cellStyle name="20% - Accent1 3 4 2 3 9 2" xfId="26214" xr:uid="{00000000-0005-0000-0000-0000C0650000}"/>
    <cellStyle name="20% - Accent1 3 4 2 4" xfId="26215" xr:uid="{00000000-0005-0000-0000-0000C1650000}"/>
    <cellStyle name="20% - Accent1 3 4 2 4 10" xfId="26216" xr:uid="{00000000-0005-0000-0000-0000C2650000}"/>
    <cellStyle name="20% - Accent1 3 4 2 4 10 2" xfId="26217" xr:uid="{00000000-0005-0000-0000-0000C3650000}"/>
    <cellStyle name="20% - Accent1 3 4 2 4 11" xfId="26218" xr:uid="{00000000-0005-0000-0000-0000C4650000}"/>
    <cellStyle name="20% - Accent1 3 4 2 4 2" xfId="26219" xr:uid="{00000000-0005-0000-0000-0000C5650000}"/>
    <cellStyle name="20% - Accent1 3 4 2 4 2 2" xfId="26220" xr:uid="{00000000-0005-0000-0000-0000C6650000}"/>
    <cellStyle name="20% - Accent1 3 4 2 4 2 2 2" xfId="26221" xr:uid="{00000000-0005-0000-0000-0000C7650000}"/>
    <cellStyle name="20% - Accent1 3 4 2 4 2 2 2 2" xfId="26222" xr:uid="{00000000-0005-0000-0000-0000C8650000}"/>
    <cellStyle name="20% - Accent1 3 4 2 4 2 2 2 2 2" xfId="26223" xr:uid="{00000000-0005-0000-0000-0000C9650000}"/>
    <cellStyle name="20% - Accent1 3 4 2 4 2 2 2 3" xfId="26224" xr:uid="{00000000-0005-0000-0000-0000CA650000}"/>
    <cellStyle name="20% - Accent1 3 4 2 4 2 2 3" xfId="26225" xr:uid="{00000000-0005-0000-0000-0000CB650000}"/>
    <cellStyle name="20% - Accent1 3 4 2 4 2 2 3 2" xfId="26226" xr:uid="{00000000-0005-0000-0000-0000CC650000}"/>
    <cellStyle name="20% - Accent1 3 4 2 4 2 2 4" xfId="26227" xr:uid="{00000000-0005-0000-0000-0000CD650000}"/>
    <cellStyle name="20% - Accent1 3 4 2 4 2 3" xfId="26228" xr:uid="{00000000-0005-0000-0000-0000CE650000}"/>
    <cellStyle name="20% - Accent1 3 4 2 4 2 3 2" xfId="26229" xr:uid="{00000000-0005-0000-0000-0000CF650000}"/>
    <cellStyle name="20% - Accent1 3 4 2 4 2 3 2 2" xfId="26230" xr:uid="{00000000-0005-0000-0000-0000D0650000}"/>
    <cellStyle name="20% - Accent1 3 4 2 4 2 3 2 2 2" xfId="26231" xr:uid="{00000000-0005-0000-0000-0000D1650000}"/>
    <cellStyle name="20% - Accent1 3 4 2 4 2 3 2 3" xfId="26232" xr:uid="{00000000-0005-0000-0000-0000D2650000}"/>
    <cellStyle name="20% - Accent1 3 4 2 4 2 3 3" xfId="26233" xr:uid="{00000000-0005-0000-0000-0000D3650000}"/>
    <cellStyle name="20% - Accent1 3 4 2 4 2 3 3 2" xfId="26234" xr:uid="{00000000-0005-0000-0000-0000D4650000}"/>
    <cellStyle name="20% - Accent1 3 4 2 4 2 3 4" xfId="26235" xr:uid="{00000000-0005-0000-0000-0000D5650000}"/>
    <cellStyle name="20% - Accent1 3 4 2 4 2 4" xfId="26236" xr:uid="{00000000-0005-0000-0000-0000D6650000}"/>
    <cellStyle name="20% - Accent1 3 4 2 4 2 4 2" xfId="26237" xr:uid="{00000000-0005-0000-0000-0000D7650000}"/>
    <cellStyle name="20% - Accent1 3 4 2 4 2 4 2 2" xfId="26238" xr:uid="{00000000-0005-0000-0000-0000D8650000}"/>
    <cellStyle name="20% - Accent1 3 4 2 4 2 4 2 2 2" xfId="26239" xr:uid="{00000000-0005-0000-0000-0000D9650000}"/>
    <cellStyle name="20% - Accent1 3 4 2 4 2 4 2 3" xfId="26240" xr:uid="{00000000-0005-0000-0000-0000DA650000}"/>
    <cellStyle name="20% - Accent1 3 4 2 4 2 4 3" xfId="26241" xr:uid="{00000000-0005-0000-0000-0000DB650000}"/>
    <cellStyle name="20% - Accent1 3 4 2 4 2 4 3 2" xfId="26242" xr:uid="{00000000-0005-0000-0000-0000DC650000}"/>
    <cellStyle name="20% - Accent1 3 4 2 4 2 4 4" xfId="26243" xr:uid="{00000000-0005-0000-0000-0000DD650000}"/>
    <cellStyle name="20% - Accent1 3 4 2 4 2 5" xfId="26244" xr:uid="{00000000-0005-0000-0000-0000DE650000}"/>
    <cellStyle name="20% - Accent1 3 4 2 4 2 5 2" xfId="26245" xr:uid="{00000000-0005-0000-0000-0000DF650000}"/>
    <cellStyle name="20% - Accent1 3 4 2 4 2 5 2 2" xfId="26246" xr:uid="{00000000-0005-0000-0000-0000E0650000}"/>
    <cellStyle name="20% - Accent1 3 4 2 4 2 5 3" xfId="26247" xr:uid="{00000000-0005-0000-0000-0000E1650000}"/>
    <cellStyle name="20% - Accent1 3 4 2 4 2 6" xfId="26248" xr:uid="{00000000-0005-0000-0000-0000E2650000}"/>
    <cellStyle name="20% - Accent1 3 4 2 4 2 6 2" xfId="26249" xr:uid="{00000000-0005-0000-0000-0000E3650000}"/>
    <cellStyle name="20% - Accent1 3 4 2 4 2 6 2 2" xfId="26250" xr:uid="{00000000-0005-0000-0000-0000E4650000}"/>
    <cellStyle name="20% - Accent1 3 4 2 4 2 6 3" xfId="26251" xr:uid="{00000000-0005-0000-0000-0000E5650000}"/>
    <cellStyle name="20% - Accent1 3 4 2 4 2 7" xfId="26252" xr:uid="{00000000-0005-0000-0000-0000E6650000}"/>
    <cellStyle name="20% - Accent1 3 4 2 4 2 7 2" xfId="26253" xr:uid="{00000000-0005-0000-0000-0000E7650000}"/>
    <cellStyle name="20% - Accent1 3 4 2 4 2 8" xfId="26254" xr:uid="{00000000-0005-0000-0000-0000E8650000}"/>
    <cellStyle name="20% - Accent1 3 4 2 4 2 8 2" xfId="26255" xr:uid="{00000000-0005-0000-0000-0000E9650000}"/>
    <cellStyle name="20% - Accent1 3 4 2 4 2 9" xfId="26256" xr:uid="{00000000-0005-0000-0000-0000EA650000}"/>
    <cellStyle name="20% - Accent1 3 4 2 4 3" xfId="26257" xr:uid="{00000000-0005-0000-0000-0000EB650000}"/>
    <cellStyle name="20% - Accent1 3 4 2 4 3 2" xfId="26258" xr:uid="{00000000-0005-0000-0000-0000EC650000}"/>
    <cellStyle name="20% - Accent1 3 4 2 4 3 2 2" xfId="26259" xr:uid="{00000000-0005-0000-0000-0000ED650000}"/>
    <cellStyle name="20% - Accent1 3 4 2 4 3 2 2 2" xfId="26260" xr:uid="{00000000-0005-0000-0000-0000EE650000}"/>
    <cellStyle name="20% - Accent1 3 4 2 4 3 2 2 2 2" xfId="26261" xr:uid="{00000000-0005-0000-0000-0000EF650000}"/>
    <cellStyle name="20% - Accent1 3 4 2 4 3 2 2 3" xfId="26262" xr:uid="{00000000-0005-0000-0000-0000F0650000}"/>
    <cellStyle name="20% - Accent1 3 4 2 4 3 2 3" xfId="26263" xr:uid="{00000000-0005-0000-0000-0000F1650000}"/>
    <cellStyle name="20% - Accent1 3 4 2 4 3 2 3 2" xfId="26264" xr:uid="{00000000-0005-0000-0000-0000F2650000}"/>
    <cellStyle name="20% - Accent1 3 4 2 4 3 2 4" xfId="26265" xr:uid="{00000000-0005-0000-0000-0000F3650000}"/>
    <cellStyle name="20% - Accent1 3 4 2 4 3 3" xfId="26266" xr:uid="{00000000-0005-0000-0000-0000F4650000}"/>
    <cellStyle name="20% - Accent1 3 4 2 4 3 3 2" xfId="26267" xr:uid="{00000000-0005-0000-0000-0000F5650000}"/>
    <cellStyle name="20% - Accent1 3 4 2 4 3 3 2 2" xfId="26268" xr:uid="{00000000-0005-0000-0000-0000F6650000}"/>
    <cellStyle name="20% - Accent1 3 4 2 4 3 3 2 2 2" xfId="26269" xr:uid="{00000000-0005-0000-0000-0000F7650000}"/>
    <cellStyle name="20% - Accent1 3 4 2 4 3 3 2 3" xfId="26270" xr:uid="{00000000-0005-0000-0000-0000F8650000}"/>
    <cellStyle name="20% - Accent1 3 4 2 4 3 3 3" xfId="26271" xr:uid="{00000000-0005-0000-0000-0000F9650000}"/>
    <cellStyle name="20% - Accent1 3 4 2 4 3 3 3 2" xfId="26272" xr:uid="{00000000-0005-0000-0000-0000FA650000}"/>
    <cellStyle name="20% - Accent1 3 4 2 4 3 3 4" xfId="26273" xr:uid="{00000000-0005-0000-0000-0000FB650000}"/>
    <cellStyle name="20% - Accent1 3 4 2 4 3 4" xfId="26274" xr:uid="{00000000-0005-0000-0000-0000FC650000}"/>
    <cellStyle name="20% - Accent1 3 4 2 4 3 4 2" xfId="26275" xr:uid="{00000000-0005-0000-0000-0000FD650000}"/>
    <cellStyle name="20% - Accent1 3 4 2 4 3 4 2 2" xfId="26276" xr:uid="{00000000-0005-0000-0000-0000FE650000}"/>
    <cellStyle name="20% - Accent1 3 4 2 4 3 4 2 2 2" xfId="26277" xr:uid="{00000000-0005-0000-0000-0000FF650000}"/>
    <cellStyle name="20% - Accent1 3 4 2 4 3 4 2 3" xfId="26278" xr:uid="{00000000-0005-0000-0000-000000660000}"/>
    <cellStyle name="20% - Accent1 3 4 2 4 3 4 3" xfId="26279" xr:uid="{00000000-0005-0000-0000-000001660000}"/>
    <cellStyle name="20% - Accent1 3 4 2 4 3 4 3 2" xfId="26280" xr:uid="{00000000-0005-0000-0000-000002660000}"/>
    <cellStyle name="20% - Accent1 3 4 2 4 3 4 4" xfId="26281" xr:uid="{00000000-0005-0000-0000-000003660000}"/>
    <cellStyle name="20% - Accent1 3 4 2 4 3 5" xfId="26282" xr:uid="{00000000-0005-0000-0000-000004660000}"/>
    <cellStyle name="20% - Accent1 3 4 2 4 3 5 2" xfId="26283" xr:uid="{00000000-0005-0000-0000-000005660000}"/>
    <cellStyle name="20% - Accent1 3 4 2 4 3 5 2 2" xfId="26284" xr:uid="{00000000-0005-0000-0000-000006660000}"/>
    <cellStyle name="20% - Accent1 3 4 2 4 3 5 3" xfId="26285" xr:uid="{00000000-0005-0000-0000-000007660000}"/>
    <cellStyle name="20% - Accent1 3 4 2 4 3 6" xfId="26286" xr:uid="{00000000-0005-0000-0000-000008660000}"/>
    <cellStyle name="20% - Accent1 3 4 2 4 3 6 2" xfId="26287" xr:uid="{00000000-0005-0000-0000-000009660000}"/>
    <cellStyle name="20% - Accent1 3 4 2 4 3 6 2 2" xfId="26288" xr:uid="{00000000-0005-0000-0000-00000A660000}"/>
    <cellStyle name="20% - Accent1 3 4 2 4 3 6 3" xfId="26289" xr:uid="{00000000-0005-0000-0000-00000B660000}"/>
    <cellStyle name="20% - Accent1 3 4 2 4 3 7" xfId="26290" xr:uid="{00000000-0005-0000-0000-00000C660000}"/>
    <cellStyle name="20% - Accent1 3 4 2 4 3 7 2" xfId="26291" xr:uid="{00000000-0005-0000-0000-00000D660000}"/>
    <cellStyle name="20% - Accent1 3 4 2 4 3 8" xfId="26292" xr:uid="{00000000-0005-0000-0000-00000E660000}"/>
    <cellStyle name="20% - Accent1 3 4 2 4 3 8 2" xfId="26293" xr:uid="{00000000-0005-0000-0000-00000F660000}"/>
    <cellStyle name="20% - Accent1 3 4 2 4 3 9" xfId="26294" xr:uid="{00000000-0005-0000-0000-000010660000}"/>
    <cellStyle name="20% - Accent1 3 4 2 4 4" xfId="26295" xr:uid="{00000000-0005-0000-0000-000011660000}"/>
    <cellStyle name="20% - Accent1 3 4 2 4 4 2" xfId="26296" xr:uid="{00000000-0005-0000-0000-000012660000}"/>
    <cellStyle name="20% - Accent1 3 4 2 4 4 2 2" xfId="26297" xr:uid="{00000000-0005-0000-0000-000013660000}"/>
    <cellStyle name="20% - Accent1 3 4 2 4 4 2 2 2" xfId="26298" xr:uid="{00000000-0005-0000-0000-000014660000}"/>
    <cellStyle name="20% - Accent1 3 4 2 4 4 2 3" xfId="26299" xr:uid="{00000000-0005-0000-0000-000015660000}"/>
    <cellStyle name="20% - Accent1 3 4 2 4 4 3" xfId="26300" xr:uid="{00000000-0005-0000-0000-000016660000}"/>
    <cellStyle name="20% - Accent1 3 4 2 4 4 3 2" xfId="26301" xr:uid="{00000000-0005-0000-0000-000017660000}"/>
    <cellStyle name="20% - Accent1 3 4 2 4 4 4" xfId="26302" xr:uid="{00000000-0005-0000-0000-000018660000}"/>
    <cellStyle name="20% - Accent1 3 4 2 4 5" xfId="26303" xr:uid="{00000000-0005-0000-0000-000019660000}"/>
    <cellStyle name="20% - Accent1 3 4 2 4 5 2" xfId="26304" xr:uid="{00000000-0005-0000-0000-00001A660000}"/>
    <cellStyle name="20% - Accent1 3 4 2 4 5 2 2" xfId="26305" xr:uid="{00000000-0005-0000-0000-00001B660000}"/>
    <cellStyle name="20% - Accent1 3 4 2 4 5 2 2 2" xfId="26306" xr:uid="{00000000-0005-0000-0000-00001C660000}"/>
    <cellStyle name="20% - Accent1 3 4 2 4 5 2 3" xfId="26307" xr:uid="{00000000-0005-0000-0000-00001D660000}"/>
    <cellStyle name="20% - Accent1 3 4 2 4 5 3" xfId="26308" xr:uid="{00000000-0005-0000-0000-00001E660000}"/>
    <cellStyle name="20% - Accent1 3 4 2 4 5 3 2" xfId="26309" xr:uid="{00000000-0005-0000-0000-00001F660000}"/>
    <cellStyle name="20% - Accent1 3 4 2 4 5 4" xfId="26310" xr:uid="{00000000-0005-0000-0000-000020660000}"/>
    <cellStyle name="20% - Accent1 3 4 2 4 6" xfId="26311" xr:uid="{00000000-0005-0000-0000-000021660000}"/>
    <cellStyle name="20% - Accent1 3 4 2 4 6 2" xfId="26312" xr:uid="{00000000-0005-0000-0000-000022660000}"/>
    <cellStyle name="20% - Accent1 3 4 2 4 6 2 2" xfId="26313" xr:uid="{00000000-0005-0000-0000-000023660000}"/>
    <cellStyle name="20% - Accent1 3 4 2 4 6 2 2 2" xfId="26314" xr:uid="{00000000-0005-0000-0000-000024660000}"/>
    <cellStyle name="20% - Accent1 3 4 2 4 6 2 3" xfId="26315" xr:uid="{00000000-0005-0000-0000-000025660000}"/>
    <cellStyle name="20% - Accent1 3 4 2 4 6 3" xfId="26316" xr:uid="{00000000-0005-0000-0000-000026660000}"/>
    <cellStyle name="20% - Accent1 3 4 2 4 6 3 2" xfId="26317" xr:uid="{00000000-0005-0000-0000-000027660000}"/>
    <cellStyle name="20% - Accent1 3 4 2 4 6 4" xfId="26318" xr:uid="{00000000-0005-0000-0000-000028660000}"/>
    <cellStyle name="20% - Accent1 3 4 2 4 7" xfId="26319" xr:uid="{00000000-0005-0000-0000-000029660000}"/>
    <cellStyle name="20% - Accent1 3 4 2 4 7 2" xfId="26320" xr:uid="{00000000-0005-0000-0000-00002A660000}"/>
    <cellStyle name="20% - Accent1 3 4 2 4 7 2 2" xfId="26321" xr:uid="{00000000-0005-0000-0000-00002B660000}"/>
    <cellStyle name="20% - Accent1 3 4 2 4 7 3" xfId="26322" xr:uid="{00000000-0005-0000-0000-00002C660000}"/>
    <cellStyle name="20% - Accent1 3 4 2 4 8" xfId="26323" xr:uid="{00000000-0005-0000-0000-00002D660000}"/>
    <cellStyle name="20% - Accent1 3 4 2 4 8 2" xfId="26324" xr:uid="{00000000-0005-0000-0000-00002E660000}"/>
    <cellStyle name="20% - Accent1 3 4 2 4 8 2 2" xfId="26325" xr:uid="{00000000-0005-0000-0000-00002F660000}"/>
    <cellStyle name="20% - Accent1 3 4 2 4 8 3" xfId="26326" xr:uid="{00000000-0005-0000-0000-000030660000}"/>
    <cellStyle name="20% - Accent1 3 4 2 4 9" xfId="26327" xr:uid="{00000000-0005-0000-0000-000031660000}"/>
    <cellStyle name="20% - Accent1 3 4 2 4 9 2" xfId="26328" xr:uid="{00000000-0005-0000-0000-000032660000}"/>
    <cellStyle name="20% - Accent1 3 4 2 5" xfId="26329" xr:uid="{00000000-0005-0000-0000-000033660000}"/>
    <cellStyle name="20% - Accent1 3 4 2 5 10" xfId="26330" xr:uid="{00000000-0005-0000-0000-000034660000}"/>
    <cellStyle name="20% - Accent1 3 4 2 5 10 2" xfId="26331" xr:uid="{00000000-0005-0000-0000-000035660000}"/>
    <cellStyle name="20% - Accent1 3 4 2 5 11" xfId="26332" xr:uid="{00000000-0005-0000-0000-000036660000}"/>
    <cellStyle name="20% - Accent1 3 4 2 5 2" xfId="26333" xr:uid="{00000000-0005-0000-0000-000037660000}"/>
    <cellStyle name="20% - Accent1 3 4 2 5 2 2" xfId="26334" xr:uid="{00000000-0005-0000-0000-000038660000}"/>
    <cellStyle name="20% - Accent1 3 4 2 5 2 2 2" xfId="26335" xr:uid="{00000000-0005-0000-0000-000039660000}"/>
    <cellStyle name="20% - Accent1 3 4 2 5 2 2 2 2" xfId="26336" xr:uid="{00000000-0005-0000-0000-00003A660000}"/>
    <cellStyle name="20% - Accent1 3 4 2 5 2 2 2 2 2" xfId="26337" xr:uid="{00000000-0005-0000-0000-00003B660000}"/>
    <cellStyle name="20% - Accent1 3 4 2 5 2 2 2 3" xfId="26338" xr:uid="{00000000-0005-0000-0000-00003C660000}"/>
    <cellStyle name="20% - Accent1 3 4 2 5 2 2 3" xfId="26339" xr:uid="{00000000-0005-0000-0000-00003D660000}"/>
    <cellStyle name="20% - Accent1 3 4 2 5 2 2 3 2" xfId="26340" xr:uid="{00000000-0005-0000-0000-00003E660000}"/>
    <cellStyle name="20% - Accent1 3 4 2 5 2 2 4" xfId="26341" xr:uid="{00000000-0005-0000-0000-00003F660000}"/>
    <cellStyle name="20% - Accent1 3 4 2 5 2 3" xfId="26342" xr:uid="{00000000-0005-0000-0000-000040660000}"/>
    <cellStyle name="20% - Accent1 3 4 2 5 2 3 2" xfId="26343" xr:uid="{00000000-0005-0000-0000-000041660000}"/>
    <cellStyle name="20% - Accent1 3 4 2 5 2 3 2 2" xfId="26344" xr:uid="{00000000-0005-0000-0000-000042660000}"/>
    <cellStyle name="20% - Accent1 3 4 2 5 2 3 2 2 2" xfId="26345" xr:uid="{00000000-0005-0000-0000-000043660000}"/>
    <cellStyle name="20% - Accent1 3 4 2 5 2 3 2 3" xfId="26346" xr:uid="{00000000-0005-0000-0000-000044660000}"/>
    <cellStyle name="20% - Accent1 3 4 2 5 2 3 3" xfId="26347" xr:uid="{00000000-0005-0000-0000-000045660000}"/>
    <cellStyle name="20% - Accent1 3 4 2 5 2 3 3 2" xfId="26348" xr:uid="{00000000-0005-0000-0000-000046660000}"/>
    <cellStyle name="20% - Accent1 3 4 2 5 2 3 4" xfId="26349" xr:uid="{00000000-0005-0000-0000-000047660000}"/>
    <cellStyle name="20% - Accent1 3 4 2 5 2 4" xfId="26350" xr:uid="{00000000-0005-0000-0000-000048660000}"/>
    <cellStyle name="20% - Accent1 3 4 2 5 2 4 2" xfId="26351" xr:uid="{00000000-0005-0000-0000-000049660000}"/>
    <cellStyle name="20% - Accent1 3 4 2 5 2 4 2 2" xfId="26352" xr:uid="{00000000-0005-0000-0000-00004A660000}"/>
    <cellStyle name="20% - Accent1 3 4 2 5 2 4 2 2 2" xfId="26353" xr:uid="{00000000-0005-0000-0000-00004B660000}"/>
    <cellStyle name="20% - Accent1 3 4 2 5 2 4 2 3" xfId="26354" xr:uid="{00000000-0005-0000-0000-00004C660000}"/>
    <cellStyle name="20% - Accent1 3 4 2 5 2 4 3" xfId="26355" xr:uid="{00000000-0005-0000-0000-00004D660000}"/>
    <cellStyle name="20% - Accent1 3 4 2 5 2 4 3 2" xfId="26356" xr:uid="{00000000-0005-0000-0000-00004E660000}"/>
    <cellStyle name="20% - Accent1 3 4 2 5 2 4 4" xfId="26357" xr:uid="{00000000-0005-0000-0000-00004F660000}"/>
    <cellStyle name="20% - Accent1 3 4 2 5 2 5" xfId="26358" xr:uid="{00000000-0005-0000-0000-000050660000}"/>
    <cellStyle name="20% - Accent1 3 4 2 5 2 5 2" xfId="26359" xr:uid="{00000000-0005-0000-0000-000051660000}"/>
    <cellStyle name="20% - Accent1 3 4 2 5 2 5 2 2" xfId="26360" xr:uid="{00000000-0005-0000-0000-000052660000}"/>
    <cellStyle name="20% - Accent1 3 4 2 5 2 5 3" xfId="26361" xr:uid="{00000000-0005-0000-0000-000053660000}"/>
    <cellStyle name="20% - Accent1 3 4 2 5 2 6" xfId="26362" xr:uid="{00000000-0005-0000-0000-000054660000}"/>
    <cellStyle name="20% - Accent1 3 4 2 5 2 6 2" xfId="26363" xr:uid="{00000000-0005-0000-0000-000055660000}"/>
    <cellStyle name="20% - Accent1 3 4 2 5 2 6 2 2" xfId="26364" xr:uid="{00000000-0005-0000-0000-000056660000}"/>
    <cellStyle name="20% - Accent1 3 4 2 5 2 6 3" xfId="26365" xr:uid="{00000000-0005-0000-0000-000057660000}"/>
    <cellStyle name="20% - Accent1 3 4 2 5 2 7" xfId="26366" xr:uid="{00000000-0005-0000-0000-000058660000}"/>
    <cellStyle name="20% - Accent1 3 4 2 5 2 7 2" xfId="26367" xr:uid="{00000000-0005-0000-0000-000059660000}"/>
    <cellStyle name="20% - Accent1 3 4 2 5 2 8" xfId="26368" xr:uid="{00000000-0005-0000-0000-00005A660000}"/>
    <cellStyle name="20% - Accent1 3 4 2 5 2 8 2" xfId="26369" xr:uid="{00000000-0005-0000-0000-00005B660000}"/>
    <cellStyle name="20% - Accent1 3 4 2 5 2 9" xfId="26370" xr:uid="{00000000-0005-0000-0000-00005C660000}"/>
    <cellStyle name="20% - Accent1 3 4 2 5 3" xfId="26371" xr:uid="{00000000-0005-0000-0000-00005D660000}"/>
    <cellStyle name="20% - Accent1 3 4 2 5 3 2" xfId="26372" xr:uid="{00000000-0005-0000-0000-00005E660000}"/>
    <cellStyle name="20% - Accent1 3 4 2 5 3 2 2" xfId="26373" xr:uid="{00000000-0005-0000-0000-00005F660000}"/>
    <cellStyle name="20% - Accent1 3 4 2 5 3 2 2 2" xfId="26374" xr:uid="{00000000-0005-0000-0000-000060660000}"/>
    <cellStyle name="20% - Accent1 3 4 2 5 3 2 2 2 2" xfId="26375" xr:uid="{00000000-0005-0000-0000-000061660000}"/>
    <cellStyle name="20% - Accent1 3 4 2 5 3 2 2 3" xfId="26376" xr:uid="{00000000-0005-0000-0000-000062660000}"/>
    <cellStyle name="20% - Accent1 3 4 2 5 3 2 3" xfId="26377" xr:uid="{00000000-0005-0000-0000-000063660000}"/>
    <cellStyle name="20% - Accent1 3 4 2 5 3 2 3 2" xfId="26378" xr:uid="{00000000-0005-0000-0000-000064660000}"/>
    <cellStyle name="20% - Accent1 3 4 2 5 3 2 4" xfId="26379" xr:uid="{00000000-0005-0000-0000-000065660000}"/>
    <cellStyle name="20% - Accent1 3 4 2 5 3 3" xfId="26380" xr:uid="{00000000-0005-0000-0000-000066660000}"/>
    <cellStyle name="20% - Accent1 3 4 2 5 3 3 2" xfId="26381" xr:uid="{00000000-0005-0000-0000-000067660000}"/>
    <cellStyle name="20% - Accent1 3 4 2 5 3 3 2 2" xfId="26382" xr:uid="{00000000-0005-0000-0000-000068660000}"/>
    <cellStyle name="20% - Accent1 3 4 2 5 3 3 2 2 2" xfId="26383" xr:uid="{00000000-0005-0000-0000-000069660000}"/>
    <cellStyle name="20% - Accent1 3 4 2 5 3 3 2 3" xfId="26384" xr:uid="{00000000-0005-0000-0000-00006A660000}"/>
    <cellStyle name="20% - Accent1 3 4 2 5 3 3 3" xfId="26385" xr:uid="{00000000-0005-0000-0000-00006B660000}"/>
    <cellStyle name="20% - Accent1 3 4 2 5 3 3 3 2" xfId="26386" xr:uid="{00000000-0005-0000-0000-00006C660000}"/>
    <cellStyle name="20% - Accent1 3 4 2 5 3 3 4" xfId="26387" xr:uid="{00000000-0005-0000-0000-00006D660000}"/>
    <cellStyle name="20% - Accent1 3 4 2 5 3 4" xfId="26388" xr:uid="{00000000-0005-0000-0000-00006E660000}"/>
    <cellStyle name="20% - Accent1 3 4 2 5 3 4 2" xfId="26389" xr:uid="{00000000-0005-0000-0000-00006F660000}"/>
    <cellStyle name="20% - Accent1 3 4 2 5 3 4 2 2" xfId="26390" xr:uid="{00000000-0005-0000-0000-000070660000}"/>
    <cellStyle name="20% - Accent1 3 4 2 5 3 4 2 2 2" xfId="26391" xr:uid="{00000000-0005-0000-0000-000071660000}"/>
    <cellStyle name="20% - Accent1 3 4 2 5 3 4 2 3" xfId="26392" xr:uid="{00000000-0005-0000-0000-000072660000}"/>
    <cellStyle name="20% - Accent1 3 4 2 5 3 4 3" xfId="26393" xr:uid="{00000000-0005-0000-0000-000073660000}"/>
    <cellStyle name="20% - Accent1 3 4 2 5 3 4 3 2" xfId="26394" xr:uid="{00000000-0005-0000-0000-000074660000}"/>
    <cellStyle name="20% - Accent1 3 4 2 5 3 4 4" xfId="26395" xr:uid="{00000000-0005-0000-0000-000075660000}"/>
    <cellStyle name="20% - Accent1 3 4 2 5 3 5" xfId="26396" xr:uid="{00000000-0005-0000-0000-000076660000}"/>
    <cellStyle name="20% - Accent1 3 4 2 5 3 5 2" xfId="26397" xr:uid="{00000000-0005-0000-0000-000077660000}"/>
    <cellStyle name="20% - Accent1 3 4 2 5 3 5 2 2" xfId="26398" xr:uid="{00000000-0005-0000-0000-000078660000}"/>
    <cellStyle name="20% - Accent1 3 4 2 5 3 5 3" xfId="26399" xr:uid="{00000000-0005-0000-0000-000079660000}"/>
    <cellStyle name="20% - Accent1 3 4 2 5 3 6" xfId="26400" xr:uid="{00000000-0005-0000-0000-00007A660000}"/>
    <cellStyle name="20% - Accent1 3 4 2 5 3 6 2" xfId="26401" xr:uid="{00000000-0005-0000-0000-00007B660000}"/>
    <cellStyle name="20% - Accent1 3 4 2 5 3 6 2 2" xfId="26402" xr:uid="{00000000-0005-0000-0000-00007C660000}"/>
    <cellStyle name="20% - Accent1 3 4 2 5 3 6 3" xfId="26403" xr:uid="{00000000-0005-0000-0000-00007D660000}"/>
    <cellStyle name="20% - Accent1 3 4 2 5 3 7" xfId="26404" xr:uid="{00000000-0005-0000-0000-00007E660000}"/>
    <cellStyle name="20% - Accent1 3 4 2 5 3 7 2" xfId="26405" xr:uid="{00000000-0005-0000-0000-00007F660000}"/>
    <cellStyle name="20% - Accent1 3 4 2 5 3 8" xfId="26406" xr:uid="{00000000-0005-0000-0000-000080660000}"/>
    <cellStyle name="20% - Accent1 3 4 2 5 3 8 2" xfId="26407" xr:uid="{00000000-0005-0000-0000-000081660000}"/>
    <cellStyle name="20% - Accent1 3 4 2 5 3 9" xfId="26408" xr:uid="{00000000-0005-0000-0000-000082660000}"/>
    <cellStyle name="20% - Accent1 3 4 2 5 4" xfId="26409" xr:uid="{00000000-0005-0000-0000-000083660000}"/>
    <cellStyle name="20% - Accent1 3 4 2 5 4 2" xfId="26410" xr:uid="{00000000-0005-0000-0000-000084660000}"/>
    <cellStyle name="20% - Accent1 3 4 2 5 4 2 2" xfId="26411" xr:uid="{00000000-0005-0000-0000-000085660000}"/>
    <cellStyle name="20% - Accent1 3 4 2 5 4 2 2 2" xfId="26412" xr:uid="{00000000-0005-0000-0000-000086660000}"/>
    <cellStyle name="20% - Accent1 3 4 2 5 4 2 3" xfId="26413" xr:uid="{00000000-0005-0000-0000-000087660000}"/>
    <cellStyle name="20% - Accent1 3 4 2 5 4 3" xfId="26414" xr:uid="{00000000-0005-0000-0000-000088660000}"/>
    <cellStyle name="20% - Accent1 3 4 2 5 4 3 2" xfId="26415" xr:uid="{00000000-0005-0000-0000-000089660000}"/>
    <cellStyle name="20% - Accent1 3 4 2 5 4 4" xfId="26416" xr:uid="{00000000-0005-0000-0000-00008A660000}"/>
    <cellStyle name="20% - Accent1 3 4 2 5 5" xfId="26417" xr:uid="{00000000-0005-0000-0000-00008B660000}"/>
    <cellStyle name="20% - Accent1 3 4 2 5 5 2" xfId="26418" xr:uid="{00000000-0005-0000-0000-00008C660000}"/>
    <cellStyle name="20% - Accent1 3 4 2 5 5 2 2" xfId="26419" xr:uid="{00000000-0005-0000-0000-00008D660000}"/>
    <cellStyle name="20% - Accent1 3 4 2 5 5 2 2 2" xfId="26420" xr:uid="{00000000-0005-0000-0000-00008E660000}"/>
    <cellStyle name="20% - Accent1 3 4 2 5 5 2 3" xfId="26421" xr:uid="{00000000-0005-0000-0000-00008F660000}"/>
    <cellStyle name="20% - Accent1 3 4 2 5 5 3" xfId="26422" xr:uid="{00000000-0005-0000-0000-000090660000}"/>
    <cellStyle name="20% - Accent1 3 4 2 5 5 3 2" xfId="26423" xr:uid="{00000000-0005-0000-0000-000091660000}"/>
    <cellStyle name="20% - Accent1 3 4 2 5 5 4" xfId="26424" xr:uid="{00000000-0005-0000-0000-000092660000}"/>
    <cellStyle name="20% - Accent1 3 4 2 5 6" xfId="26425" xr:uid="{00000000-0005-0000-0000-000093660000}"/>
    <cellStyle name="20% - Accent1 3 4 2 5 6 2" xfId="26426" xr:uid="{00000000-0005-0000-0000-000094660000}"/>
    <cellStyle name="20% - Accent1 3 4 2 5 6 2 2" xfId="26427" xr:uid="{00000000-0005-0000-0000-000095660000}"/>
    <cellStyle name="20% - Accent1 3 4 2 5 6 2 2 2" xfId="26428" xr:uid="{00000000-0005-0000-0000-000096660000}"/>
    <cellStyle name="20% - Accent1 3 4 2 5 6 2 3" xfId="26429" xr:uid="{00000000-0005-0000-0000-000097660000}"/>
    <cellStyle name="20% - Accent1 3 4 2 5 6 3" xfId="26430" xr:uid="{00000000-0005-0000-0000-000098660000}"/>
    <cellStyle name="20% - Accent1 3 4 2 5 6 3 2" xfId="26431" xr:uid="{00000000-0005-0000-0000-000099660000}"/>
    <cellStyle name="20% - Accent1 3 4 2 5 6 4" xfId="26432" xr:uid="{00000000-0005-0000-0000-00009A660000}"/>
    <cellStyle name="20% - Accent1 3 4 2 5 7" xfId="26433" xr:uid="{00000000-0005-0000-0000-00009B660000}"/>
    <cellStyle name="20% - Accent1 3 4 2 5 7 2" xfId="26434" xr:uid="{00000000-0005-0000-0000-00009C660000}"/>
    <cellStyle name="20% - Accent1 3 4 2 5 7 2 2" xfId="26435" xr:uid="{00000000-0005-0000-0000-00009D660000}"/>
    <cellStyle name="20% - Accent1 3 4 2 5 7 3" xfId="26436" xr:uid="{00000000-0005-0000-0000-00009E660000}"/>
    <cellStyle name="20% - Accent1 3 4 2 5 8" xfId="26437" xr:uid="{00000000-0005-0000-0000-00009F660000}"/>
    <cellStyle name="20% - Accent1 3 4 2 5 8 2" xfId="26438" xr:uid="{00000000-0005-0000-0000-0000A0660000}"/>
    <cellStyle name="20% - Accent1 3 4 2 5 8 2 2" xfId="26439" xr:uid="{00000000-0005-0000-0000-0000A1660000}"/>
    <cellStyle name="20% - Accent1 3 4 2 5 8 3" xfId="26440" xr:uid="{00000000-0005-0000-0000-0000A2660000}"/>
    <cellStyle name="20% - Accent1 3 4 2 5 9" xfId="26441" xr:uid="{00000000-0005-0000-0000-0000A3660000}"/>
    <cellStyle name="20% - Accent1 3 4 2 5 9 2" xfId="26442" xr:uid="{00000000-0005-0000-0000-0000A4660000}"/>
    <cellStyle name="20% - Accent1 3 4 2 6" xfId="26443" xr:uid="{00000000-0005-0000-0000-0000A5660000}"/>
    <cellStyle name="20% - Accent1 3 4 2 6 2" xfId="26444" xr:uid="{00000000-0005-0000-0000-0000A6660000}"/>
    <cellStyle name="20% - Accent1 3 4 2 6 2 2" xfId="26445" xr:uid="{00000000-0005-0000-0000-0000A7660000}"/>
    <cellStyle name="20% - Accent1 3 4 2 6 2 2 2" xfId="26446" xr:uid="{00000000-0005-0000-0000-0000A8660000}"/>
    <cellStyle name="20% - Accent1 3 4 2 6 2 2 2 2" xfId="26447" xr:uid="{00000000-0005-0000-0000-0000A9660000}"/>
    <cellStyle name="20% - Accent1 3 4 2 6 2 2 3" xfId="26448" xr:uid="{00000000-0005-0000-0000-0000AA660000}"/>
    <cellStyle name="20% - Accent1 3 4 2 6 2 3" xfId="26449" xr:uid="{00000000-0005-0000-0000-0000AB660000}"/>
    <cellStyle name="20% - Accent1 3 4 2 6 2 3 2" xfId="26450" xr:uid="{00000000-0005-0000-0000-0000AC660000}"/>
    <cellStyle name="20% - Accent1 3 4 2 6 2 4" xfId="26451" xr:uid="{00000000-0005-0000-0000-0000AD660000}"/>
    <cellStyle name="20% - Accent1 3 4 2 6 3" xfId="26452" xr:uid="{00000000-0005-0000-0000-0000AE660000}"/>
    <cellStyle name="20% - Accent1 3 4 2 6 3 2" xfId="26453" xr:uid="{00000000-0005-0000-0000-0000AF660000}"/>
    <cellStyle name="20% - Accent1 3 4 2 6 3 2 2" xfId="26454" xr:uid="{00000000-0005-0000-0000-0000B0660000}"/>
    <cellStyle name="20% - Accent1 3 4 2 6 3 2 2 2" xfId="26455" xr:uid="{00000000-0005-0000-0000-0000B1660000}"/>
    <cellStyle name="20% - Accent1 3 4 2 6 3 2 3" xfId="26456" xr:uid="{00000000-0005-0000-0000-0000B2660000}"/>
    <cellStyle name="20% - Accent1 3 4 2 6 3 3" xfId="26457" xr:uid="{00000000-0005-0000-0000-0000B3660000}"/>
    <cellStyle name="20% - Accent1 3 4 2 6 3 3 2" xfId="26458" xr:uid="{00000000-0005-0000-0000-0000B4660000}"/>
    <cellStyle name="20% - Accent1 3 4 2 6 3 4" xfId="26459" xr:uid="{00000000-0005-0000-0000-0000B5660000}"/>
    <cellStyle name="20% - Accent1 3 4 2 6 4" xfId="26460" xr:uid="{00000000-0005-0000-0000-0000B6660000}"/>
    <cellStyle name="20% - Accent1 3 4 2 6 4 2" xfId="26461" xr:uid="{00000000-0005-0000-0000-0000B7660000}"/>
    <cellStyle name="20% - Accent1 3 4 2 6 4 2 2" xfId="26462" xr:uid="{00000000-0005-0000-0000-0000B8660000}"/>
    <cellStyle name="20% - Accent1 3 4 2 6 4 2 2 2" xfId="26463" xr:uid="{00000000-0005-0000-0000-0000B9660000}"/>
    <cellStyle name="20% - Accent1 3 4 2 6 4 2 3" xfId="26464" xr:uid="{00000000-0005-0000-0000-0000BA660000}"/>
    <cellStyle name="20% - Accent1 3 4 2 6 4 3" xfId="26465" xr:uid="{00000000-0005-0000-0000-0000BB660000}"/>
    <cellStyle name="20% - Accent1 3 4 2 6 4 3 2" xfId="26466" xr:uid="{00000000-0005-0000-0000-0000BC660000}"/>
    <cellStyle name="20% - Accent1 3 4 2 6 4 4" xfId="26467" xr:uid="{00000000-0005-0000-0000-0000BD660000}"/>
    <cellStyle name="20% - Accent1 3 4 2 6 5" xfId="26468" xr:uid="{00000000-0005-0000-0000-0000BE660000}"/>
    <cellStyle name="20% - Accent1 3 4 2 6 5 2" xfId="26469" xr:uid="{00000000-0005-0000-0000-0000BF660000}"/>
    <cellStyle name="20% - Accent1 3 4 2 6 5 2 2" xfId="26470" xr:uid="{00000000-0005-0000-0000-0000C0660000}"/>
    <cellStyle name="20% - Accent1 3 4 2 6 5 3" xfId="26471" xr:uid="{00000000-0005-0000-0000-0000C1660000}"/>
    <cellStyle name="20% - Accent1 3 4 2 6 6" xfId="26472" xr:uid="{00000000-0005-0000-0000-0000C2660000}"/>
    <cellStyle name="20% - Accent1 3 4 2 6 6 2" xfId="26473" xr:uid="{00000000-0005-0000-0000-0000C3660000}"/>
    <cellStyle name="20% - Accent1 3 4 2 6 6 2 2" xfId="26474" xr:uid="{00000000-0005-0000-0000-0000C4660000}"/>
    <cellStyle name="20% - Accent1 3 4 2 6 6 3" xfId="26475" xr:uid="{00000000-0005-0000-0000-0000C5660000}"/>
    <cellStyle name="20% - Accent1 3 4 2 6 7" xfId="26476" xr:uid="{00000000-0005-0000-0000-0000C6660000}"/>
    <cellStyle name="20% - Accent1 3 4 2 6 7 2" xfId="26477" xr:uid="{00000000-0005-0000-0000-0000C7660000}"/>
    <cellStyle name="20% - Accent1 3 4 2 6 8" xfId="26478" xr:uid="{00000000-0005-0000-0000-0000C8660000}"/>
    <cellStyle name="20% - Accent1 3 4 2 6 8 2" xfId="26479" xr:uid="{00000000-0005-0000-0000-0000C9660000}"/>
    <cellStyle name="20% - Accent1 3 4 2 6 9" xfId="26480" xr:uid="{00000000-0005-0000-0000-0000CA660000}"/>
    <cellStyle name="20% - Accent1 3 4 2 7" xfId="26481" xr:uid="{00000000-0005-0000-0000-0000CB660000}"/>
    <cellStyle name="20% - Accent1 3 4 2 7 2" xfId="26482" xr:uid="{00000000-0005-0000-0000-0000CC660000}"/>
    <cellStyle name="20% - Accent1 3 4 2 7 2 2" xfId="26483" xr:uid="{00000000-0005-0000-0000-0000CD660000}"/>
    <cellStyle name="20% - Accent1 3 4 2 7 2 2 2" xfId="26484" xr:uid="{00000000-0005-0000-0000-0000CE660000}"/>
    <cellStyle name="20% - Accent1 3 4 2 7 2 2 2 2" xfId="26485" xr:uid="{00000000-0005-0000-0000-0000CF660000}"/>
    <cellStyle name="20% - Accent1 3 4 2 7 2 2 3" xfId="26486" xr:uid="{00000000-0005-0000-0000-0000D0660000}"/>
    <cellStyle name="20% - Accent1 3 4 2 7 2 3" xfId="26487" xr:uid="{00000000-0005-0000-0000-0000D1660000}"/>
    <cellStyle name="20% - Accent1 3 4 2 7 2 3 2" xfId="26488" xr:uid="{00000000-0005-0000-0000-0000D2660000}"/>
    <cellStyle name="20% - Accent1 3 4 2 7 2 4" xfId="26489" xr:uid="{00000000-0005-0000-0000-0000D3660000}"/>
    <cellStyle name="20% - Accent1 3 4 2 7 3" xfId="26490" xr:uid="{00000000-0005-0000-0000-0000D4660000}"/>
    <cellStyle name="20% - Accent1 3 4 2 7 3 2" xfId="26491" xr:uid="{00000000-0005-0000-0000-0000D5660000}"/>
    <cellStyle name="20% - Accent1 3 4 2 7 3 2 2" xfId="26492" xr:uid="{00000000-0005-0000-0000-0000D6660000}"/>
    <cellStyle name="20% - Accent1 3 4 2 7 3 2 2 2" xfId="26493" xr:uid="{00000000-0005-0000-0000-0000D7660000}"/>
    <cellStyle name="20% - Accent1 3 4 2 7 3 2 3" xfId="26494" xr:uid="{00000000-0005-0000-0000-0000D8660000}"/>
    <cellStyle name="20% - Accent1 3 4 2 7 3 3" xfId="26495" xr:uid="{00000000-0005-0000-0000-0000D9660000}"/>
    <cellStyle name="20% - Accent1 3 4 2 7 3 3 2" xfId="26496" xr:uid="{00000000-0005-0000-0000-0000DA660000}"/>
    <cellStyle name="20% - Accent1 3 4 2 7 3 4" xfId="26497" xr:uid="{00000000-0005-0000-0000-0000DB660000}"/>
    <cellStyle name="20% - Accent1 3 4 2 7 4" xfId="26498" xr:uid="{00000000-0005-0000-0000-0000DC660000}"/>
    <cellStyle name="20% - Accent1 3 4 2 7 4 2" xfId="26499" xr:uid="{00000000-0005-0000-0000-0000DD660000}"/>
    <cellStyle name="20% - Accent1 3 4 2 7 4 2 2" xfId="26500" xr:uid="{00000000-0005-0000-0000-0000DE660000}"/>
    <cellStyle name="20% - Accent1 3 4 2 7 4 2 2 2" xfId="26501" xr:uid="{00000000-0005-0000-0000-0000DF660000}"/>
    <cellStyle name="20% - Accent1 3 4 2 7 4 2 3" xfId="26502" xr:uid="{00000000-0005-0000-0000-0000E0660000}"/>
    <cellStyle name="20% - Accent1 3 4 2 7 4 3" xfId="26503" xr:uid="{00000000-0005-0000-0000-0000E1660000}"/>
    <cellStyle name="20% - Accent1 3 4 2 7 4 3 2" xfId="26504" xr:uid="{00000000-0005-0000-0000-0000E2660000}"/>
    <cellStyle name="20% - Accent1 3 4 2 7 4 4" xfId="26505" xr:uid="{00000000-0005-0000-0000-0000E3660000}"/>
    <cellStyle name="20% - Accent1 3 4 2 7 5" xfId="26506" xr:uid="{00000000-0005-0000-0000-0000E4660000}"/>
    <cellStyle name="20% - Accent1 3 4 2 7 5 2" xfId="26507" xr:uid="{00000000-0005-0000-0000-0000E5660000}"/>
    <cellStyle name="20% - Accent1 3 4 2 7 5 2 2" xfId="26508" xr:uid="{00000000-0005-0000-0000-0000E6660000}"/>
    <cellStyle name="20% - Accent1 3 4 2 7 5 3" xfId="26509" xr:uid="{00000000-0005-0000-0000-0000E7660000}"/>
    <cellStyle name="20% - Accent1 3 4 2 7 6" xfId="26510" xr:uid="{00000000-0005-0000-0000-0000E8660000}"/>
    <cellStyle name="20% - Accent1 3 4 2 7 6 2" xfId="26511" xr:uid="{00000000-0005-0000-0000-0000E9660000}"/>
    <cellStyle name="20% - Accent1 3 4 2 7 6 2 2" xfId="26512" xr:uid="{00000000-0005-0000-0000-0000EA660000}"/>
    <cellStyle name="20% - Accent1 3 4 2 7 6 3" xfId="26513" xr:uid="{00000000-0005-0000-0000-0000EB660000}"/>
    <cellStyle name="20% - Accent1 3 4 2 7 7" xfId="26514" xr:uid="{00000000-0005-0000-0000-0000EC660000}"/>
    <cellStyle name="20% - Accent1 3 4 2 7 7 2" xfId="26515" xr:uid="{00000000-0005-0000-0000-0000ED660000}"/>
    <cellStyle name="20% - Accent1 3 4 2 7 8" xfId="26516" xr:uid="{00000000-0005-0000-0000-0000EE660000}"/>
    <cellStyle name="20% - Accent1 3 4 2 7 8 2" xfId="26517" xr:uid="{00000000-0005-0000-0000-0000EF660000}"/>
    <cellStyle name="20% - Accent1 3 4 2 7 9" xfId="26518" xr:uid="{00000000-0005-0000-0000-0000F0660000}"/>
    <cellStyle name="20% - Accent1 3 4 2 8" xfId="26519" xr:uid="{00000000-0005-0000-0000-0000F1660000}"/>
    <cellStyle name="20% - Accent1 3 4 2 8 2" xfId="26520" xr:uid="{00000000-0005-0000-0000-0000F2660000}"/>
    <cellStyle name="20% - Accent1 3 4 2 8 2 2" xfId="26521" xr:uid="{00000000-0005-0000-0000-0000F3660000}"/>
    <cellStyle name="20% - Accent1 3 4 2 8 2 2 2" xfId="26522" xr:uid="{00000000-0005-0000-0000-0000F4660000}"/>
    <cellStyle name="20% - Accent1 3 4 2 8 2 3" xfId="26523" xr:uid="{00000000-0005-0000-0000-0000F5660000}"/>
    <cellStyle name="20% - Accent1 3 4 2 8 3" xfId="26524" xr:uid="{00000000-0005-0000-0000-0000F6660000}"/>
    <cellStyle name="20% - Accent1 3 4 2 8 3 2" xfId="26525" xr:uid="{00000000-0005-0000-0000-0000F7660000}"/>
    <cellStyle name="20% - Accent1 3 4 2 8 4" xfId="26526" xr:uid="{00000000-0005-0000-0000-0000F8660000}"/>
    <cellStyle name="20% - Accent1 3 4 2 9" xfId="26527" xr:uid="{00000000-0005-0000-0000-0000F9660000}"/>
    <cellStyle name="20% - Accent1 3 4 2 9 2" xfId="26528" xr:uid="{00000000-0005-0000-0000-0000FA660000}"/>
    <cellStyle name="20% - Accent1 3 4 2 9 2 2" xfId="26529" xr:uid="{00000000-0005-0000-0000-0000FB660000}"/>
    <cellStyle name="20% - Accent1 3 4 2 9 2 2 2" xfId="26530" xr:uid="{00000000-0005-0000-0000-0000FC660000}"/>
    <cellStyle name="20% - Accent1 3 4 2 9 2 3" xfId="26531" xr:uid="{00000000-0005-0000-0000-0000FD660000}"/>
    <cellStyle name="20% - Accent1 3 4 2 9 3" xfId="26532" xr:uid="{00000000-0005-0000-0000-0000FE660000}"/>
    <cellStyle name="20% - Accent1 3 4 2 9 3 2" xfId="26533" xr:uid="{00000000-0005-0000-0000-0000FF660000}"/>
    <cellStyle name="20% - Accent1 3 4 2 9 4" xfId="26534" xr:uid="{00000000-0005-0000-0000-000000670000}"/>
    <cellStyle name="20% - Accent1 3 4 3" xfId="26535" xr:uid="{00000000-0005-0000-0000-000001670000}"/>
    <cellStyle name="20% - Accent1 3 4 3 10" xfId="26536" xr:uid="{00000000-0005-0000-0000-000002670000}"/>
    <cellStyle name="20% - Accent1 3 4 3 10 2" xfId="26537" xr:uid="{00000000-0005-0000-0000-000003670000}"/>
    <cellStyle name="20% - Accent1 3 4 3 10 2 2" xfId="26538" xr:uid="{00000000-0005-0000-0000-000004670000}"/>
    <cellStyle name="20% - Accent1 3 4 3 10 3" xfId="26539" xr:uid="{00000000-0005-0000-0000-000005670000}"/>
    <cellStyle name="20% - Accent1 3 4 3 11" xfId="26540" xr:uid="{00000000-0005-0000-0000-000006670000}"/>
    <cellStyle name="20% - Accent1 3 4 3 11 2" xfId="26541" xr:uid="{00000000-0005-0000-0000-000007670000}"/>
    <cellStyle name="20% - Accent1 3 4 3 11 2 2" xfId="26542" xr:uid="{00000000-0005-0000-0000-000008670000}"/>
    <cellStyle name="20% - Accent1 3 4 3 11 3" xfId="26543" xr:uid="{00000000-0005-0000-0000-000009670000}"/>
    <cellStyle name="20% - Accent1 3 4 3 12" xfId="26544" xr:uid="{00000000-0005-0000-0000-00000A670000}"/>
    <cellStyle name="20% - Accent1 3 4 3 12 2" xfId="26545" xr:uid="{00000000-0005-0000-0000-00000B670000}"/>
    <cellStyle name="20% - Accent1 3 4 3 13" xfId="26546" xr:uid="{00000000-0005-0000-0000-00000C670000}"/>
    <cellStyle name="20% - Accent1 3 4 3 13 2" xfId="26547" xr:uid="{00000000-0005-0000-0000-00000D670000}"/>
    <cellStyle name="20% - Accent1 3 4 3 14" xfId="26548" xr:uid="{00000000-0005-0000-0000-00000E670000}"/>
    <cellStyle name="20% - Accent1 3 4 3 2" xfId="26549" xr:uid="{00000000-0005-0000-0000-00000F670000}"/>
    <cellStyle name="20% - Accent1 3 4 3 2 10" xfId="26550" xr:uid="{00000000-0005-0000-0000-000010670000}"/>
    <cellStyle name="20% - Accent1 3 4 3 2 10 2" xfId="26551" xr:uid="{00000000-0005-0000-0000-000011670000}"/>
    <cellStyle name="20% - Accent1 3 4 3 2 11" xfId="26552" xr:uid="{00000000-0005-0000-0000-000012670000}"/>
    <cellStyle name="20% - Accent1 3 4 3 2 2" xfId="26553" xr:uid="{00000000-0005-0000-0000-000013670000}"/>
    <cellStyle name="20% - Accent1 3 4 3 2 2 2" xfId="26554" xr:uid="{00000000-0005-0000-0000-000014670000}"/>
    <cellStyle name="20% - Accent1 3 4 3 2 2 2 2" xfId="26555" xr:uid="{00000000-0005-0000-0000-000015670000}"/>
    <cellStyle name="20% - Accent1 3 4 3 2 2 2 2 2" xfId="26556" xr:uid="{00000000-0005-0000-0000-000016670000}"/>
    <cellStyle name="20% - Accent1 3 4 3 2 2 2 2 2 2" xfId="26557" xr:uid="{00000000-0005-0000-0000-000017670000}"/>
    <cellStyle name="20% - Accent1 3 4 3 2 2 2 2 3" xfId="26558" xr:uid="{00000000-0005-0000-0000-000018670000}"/>
    <cellStyle name="20% - Accent1 3 4 3 2 2 2 3" xfId="26559" xr:uid="{00000000-0005-0000-0000-000019670000}"/>
    <cellStyle name="20% - Accent1 3 4 3 2 2 2 3 2" xfId="26560" xr:uid="{00000000-0005-0000-0000-00001A670000}"/>
    <cellStyle name="20% - Accent1 3 4 3 2 2 2 4" xfId="26561" xr:uid="{00000000-0005-0000-0000-00001B670000}"/>
    <cellStyle name="20% - Accent1 3 4 3 2 2 3" xfId="26562" xr:uid="{00000000-0005-0000-0000-00001C670000}"/>
    <cellStyle name="20% - Accent1 3 4 3 2 2 3 2" xfId="26563" xr:uid="{00000000-0005-0000-0000-00001D670000}"/>
    <cellStyle name="20% - Accent1 3 4 3 2 2 3 2 2" xfId="26564" xr:uid="{00000000-0005-0000-0000-00001E670000}"/>
    <cellStyle name="20% - Accent1 3 4 3 2 2 3 2 2 2" xfId="26565" xr:uid="{00000000-0005-0000-0000-00001F670000}"/>
    <cellStyle name="20% - Accent1 3 4 3 2 2 3 2 3" xfId="26566" xr:uid="{00000000-0005-0000-0000-000020670000}"/>
    <cellStyle name="20% - Accent1 3 4 3 2 2 3 3" xfId="26567" xr:uid="{00000000-0005-0000-0000-000021670000}"/>
    <cellStyle name="20% - Accent1 3 4 3 2 2 3 3 2" xfId="26568" xr:uid="{00000000-0005-0000-0000-000022670000}"/>
    <cellStyle name="20% - Accent1 3 4 3 2 2 3 4" xfId="26569" xr:uid="{00000000-0005-0000-0000-000023670000}"/>
    <cellStyle name="20% - Accent1 3 4 3 2 2 4" xfId="26570" xr:uid="{00000000-0005-0000-0000-000024670000}"/>
    <cellStyle name="20% - Accent1 3 4 3 2 2 4 2" xfId="26571" xr:uid="{00000000-0005-0000-0000-000025670000}"/>
    <cellStyle name="20% - Accent1 3 4 3 2 2 4 2 2" xfId="26572" xr:uid="{00000000-0005-0000-0000-000026670000}"/>
    <cellStyle name="20% - Accent1 3 4 3 2 2 4 2 2 2" xfId="26573" xr:uid="{00000000-0005-0000-0000-000027670000}"/>
    <cellStyle name="20% - Accent1 3 4 3 2 2 4 2 3" xfId="26574" xr:uid="{00000000-0005-0000-0000-000028670000}"/>
    <cellStyle name="20% - Accent1 3 4 3 2 2 4 3" xfId="26575" xr:uid="{00000000-0005-0000-0000-000029670000}"/>
    <cellStyle name="20% - Accent1 3 4 3 2 2 4 3 2" xfId="26576" xr:uid="{00000000-0005-0000-0000-00002A670000}"/>
    <cellStyle name="20% - Accent1 3 4 3 2 2 4 4" xfId="26577" xr:uid="{00000000-0005-0000-0000-00002B670000}"/>
    <cellStyle name="20% - Accent1 3 4 3 2 2 5" xfId="26578" xr:uid="{00000000-0005-0000-0000-00002C670000}"/>
    <cellStyle name="20% - Accent1 3 4 3 2 2 5 2" xfId="26579" xr:uid="{00000000-0005-0000-0000-00002D670000}"/>
    <cellStyle name="20% - Accent1 3 4 3 2 2 5 2 2" xfId="26580" xr:uid="{00000000-0005-0000-0000-00002E670000}"/>
    <cellStyle name="20% - Accent1 3 4 3 2 2 5 3" xfId="26581" xr:uid="{00000000-0005-0000-0000-00002F670000}"/>
    <cellStyle name="20% - Accent1 3 4 3 2 2 6" xfId="26582" xr:uid="{00000000-0005-0000-0000-000030670000}"/>
    <cellStyle name="20% - Accent1 3 4 3 2 2 6 2" xfId="26583" xr:uid="{00000000-0005-0000-0000-000031670000}"/>
    <cellStyle name="20% - Accent1 3 4 3 2 2 6 2 2" xfId="26584" xr:uid="{00000000-0005-0000-0000-000032670000}"/>
    <cellStyle name="20% - Accent1 3 4 3 2 2 6 3" xfId="26585" xr:uid="{00000000-0005-0000-0000-000033670000}"/>
    <cellStyle name="20% - Accent1 3 4 3 2 2 7" xfId="26586" xr:uid="{00000000-0005-0000-0000-000034670000}"/>
    <cellStyle name="20% - Accent1 3 4 3 2 2 7 2" xfId="26587" xr:uid="{00000000-0005-0000-0000-000035670000}"/>
    <cellStyle name="20% - Accent1 3 4 3 2 2 8" xfId="26588" xr:uid="{00000000-0005-0000-0000-000036670000}"/>
    <cellStyle name="20% - Accent1 3 4 3 2 2 8 2" xfId="26589" xr:uid="{00000000-0005-0000-0000-000037670000}"/>
    <cellStyle name="20% - Accent1 3 4 3 2 2 9" xfId="26590" xr:uid="{00000000-0005-0000-0000-000038670000}"/>
    <cellStyle name="20% - Accent1 3 4 3 2 3" xfId="26591" xr:uid="{00000000-0005-0000-0000-000039670000}"/>
    <cellStyle name="20% - Accent1 3 4 3 2 3 2" xfId="26592" xr:uid="{00000000-0005-0000-0000-00003A670000}"/>
    <cellStyle name="20% - Accent1 3 4 3 2 3 2 2" xfId="26593" xr:uid="{00000000-0005-0000-0000-00003B670000}"/>
    <cellStyle name="20% - Accent1 3 4 3 2 3 2 2 2" xfId="26594" xr:uid="{00000000-0005-0000-0000-00003C670000}"/>
    <cellStyle name="20% - Accent1 3 4 3 2 3 2 2 2 2" xfId="26595" xr:uid="{00000000-0005-0000-0000-00003D670000}"/>
    <cellStyle name="20% - Accent1 3 4 3 2 3 2 2 3" xfId="26596" xr:uid="{00000000-0005-0000-0000-00003E670000}"/>
    <cellStyle name="20% - Accent1 3 4 3 2 3 2 3" xfId="26597" xr:uid="{00000000-0005-0000-0000-00003F670000}"/>
    <cellStyle name="20% - Accent1 3 4 3 2 3 2 3 2" xfId="26598" xr:uid="{00000000-0005-0000-0000-000040670000}"/>
    <cellStyle name="20% - Accent1 3 4 3 2 3 2 4" xfId="26599" xr:uid="{00000000-0005-0000-0000-000041670000}"/>
    <cellStyle name="20% - Accent1 3 4 3 2 3 3" xfId="26600" xr:uid="{00000000-0005-0000-0000-000042670000}"/>
    <cellStyle name="20% - Accent1 3 4 3 2 3 3 2" xfId="26601" xr:uid="{00000000-0005-0000-0000-000043670000}"/>
    <cellStyle name="20% - Accent1 3 4 3 2 3 3 2 2" xfId="26602" xr:uid="{00000000-0005-0000-0000-000044670000}"/>
    <cellStyle name="20% - Accent1 3 4 3 2 3 3 2 2 2" xfId="26603" xr:uid="{00000000-0005-0000-0000-000045670000}"/>
    <cellStyle name="20% - Accent1 3 4 3 2 3 3 2 3" xfId="26604" xr:uid="{00000000-0005-0000-0000-000046670000}"/>
    <cellStyle name="20% - Accent1 3 4 3 2 3 3 3" xfId="26605" xr:uid="{00000000-0005-0000-0000-000047670000}"/>
    <cellStyle name="20% - Accent1 3 4 3 2 3 3 3 2" xfId="26606" xr:uid="{00000000-0005-0000-0000-000048670000}"/>
    <cellStyle name="20% - Accent1 3 4 3 2 3 3 4" xfId="26607" xr:uid="{00000000-0005-0000-0000-000049670000}"/>
    <cellStyle name="20% - Accent1 3 4 3 2 3 4" xfId="26608" xr:uid="{00000000-0005-0000-0000-00004A670000}"/>
    <cellStyle name="20% - Accent1 3 4 3 2 3 4 2" xfId="26609" xr:uid="{00000000-0005-0000-0000-00004B670000}"/>
    <cellStyle name="20% - Accent1 3 4 3 2 3 4 2 2" xfId="26610" xr:uid="{00000000-0005-0000-0000-00004C670000}"/>
    <cellStyle name="20% - Accent1 3 4 3 2 3 4 2 2 2" xfId="26611" xr:uid="{00000000-0005-0000-0000-00004D670000}"/>
    <cellStyle name="20% - Accent1 3 4 3 2 3 4 2 3" xfId="26612" xr:uid="{00000000-0005-0000-0000-00004E670000}"/>
    <cellStyle name="20% - Accent1 3 4 3 2 3 4 3" xfId="26613" xr:uid="{00000000-0005-0000-0000-00004F670000}"/>
    <cellStyle name="20% - Accent1 3 4 3 2 3 4 3 2" xfId="26614" xr:uid="{00000000-0005-0000-0000-000050670000}"/>
    <cellStyle name="20% - Accent1 3 4 3 2 3 4 4" xfId="26615" xr:uid="{00000000-0005-0000-0000-000051670000}"/>
    <cellStyle name="20% - Accent1 3 4 3 2 3 5" xfId="26616" xr:uid="{00000000-0005-0000-0000-000052670000}"/>
    <cellStyle name="20% - Accent1 3 4 3 2 3 5 2" xfId="26617" xr:uid="{00000000-0005-0000-0000-000053670000}"/>
    <cellStyle name="20% - Accent1 3 4 3 2 3 5 2 2" xfId="26618" xr:uid="{00000000-0005-0000-0000-000054670000}"/>
    <cellStyle name="20% - Accent1 3 4 3 2 3 5 3" xfId="26619" xr:uid="{00000000-0005-0000-0000-000055670000}"/>
    <cellStyle name="20% - Accent1 3 4 3 2 3 6" xfId="26620" xr:uid="{00000000-0005-0000-0000-000056670000}"/>
    <cellStyle name="20% - Accent1 3 4 3 2 3 6 2" xfId="26621" xr:uid="{00000000-0005-0000-0000-000057670000}"/>
    <cellStyle name="20% - Accent1 3 4 3 2 3 6 2 2" xfId="26622" xr:uid="{00000000-0005-0000-0000-000058670000}"/>
    <cellStyle name="20% - Accent1 3 4 3 2 3 6 3" xfId="26623" xr:uid="{00000000-0005-0000-0000-000059670000}"/>
    <cellStyle name="20% - Accent1 3 4 3 2 3 7" xfId="26624" xr:uid="{00000000-0005-0000-0000-00005A670000}"/>
    <cellStyle name="20% - Accent1 3 4 3 2 3 7 2" xfId="26625" xr:uid="{00000000-0005-0000-0000-00005B670000}"/>
    <cellStyle name="20% - Accent1 3 4 3 2 3 8" xfId="26626" xr:uid="{00000000-0005-0000-0000-00005C670000}"/>
    <cellStyle name="20% - Accent1 3 4 3 2 3 8 2" xfId="26627" xr:uid="{00000000-0005-0000-0000-00005D670000}"/>
    <cellStyle name="20% - Accent1 3 4 3 2 3 9" xfId="26628" xr:uid="{00000000-0005-0000-0000-00005E670000}"/>
    <cellStyle name="20% - Accent1 3 4 3 2 4" xfId="26629" xr:uid="{00000000-0005-0000-0000-00005F670000}"/>
    <cellStyle name="20% - Accent1 3 4 3 2 4 2" xfId="26630" xr:uid="{00000000-0005-0000-0000-000060670000}"/>
    <cellStyle name="20% - Accent1 3 4 3 2 4 2 2" xfId="26631" xr:uid="{00000000-0005-0000-0000-000061670000}"/>
    <cellStyle name="20% - Accent1 3 4 3 2 4 2 2 2" xfId="26632" xr:uid="{00000000-0005-0000-0000-000062670000}"/>
    <cellStyle name="20% - Accent1 3 4 3 2 4 2 3" xfId="26633" xr:uid="{00000000-0005-0000-0000-000063670000}"/>
    <cellStyle name="20% - Accent1 3 4 3 2 4 3" xfId="26634" xr:uid="{00000000-0005-0000-0000-000064670000}"/>
    <cellStyle name="20% - Accent1 3 4 3 2 4 3 2" xfId="26635" xr:uid="{00000000-0005-0000-0000-000065670000}"/>
    <cellStyle name="20% - Accent1 3 4 3 2 4 4" xfId="26636" xr:uid="{00000000-0005-0000-0000-000066670000}"/>
    <cellStyle name="20% - Accent1 3 4 3 2 5" xfId="26637" xr:uid="{00000000-0005-0000-0000-000067670000}"/>
    <cellStyle name="20% - Accent1 3 4 3 2 5 2" xfId="26638" xr:uid="{00000000-0005-0000-0000-000068670000}"/>
    <cellStyle name="20% - Accent1 3 4 3 2 5 2 2" xfId="26639" xr:uid="{00000000-0005-0000-0000-000069670000}"/>
    <cellStyle name="20% - Accent1 3 4 3 2 5 2 2 2" xfId="26640" xr:uid="{00000000-0005-0000-0000-00006A670000}"/>
    <cellStyle name="20% - Accent1 3 4 3 2 5 2 3" xfId="26641" xr:uid="{00000000-0005-0000-0000-00006B670000}"/>
    <cellStyle name="20% - Accent1 3 4 3 2 5 3" xfId="26642" xr:uid="{00000000-0005-0000-0000-00006C670000}"/>
    <cellStyle name="20% - Accent1 3 4 3 2 5 3 2" xfId="26643" xr:uid="{00000000-0005-0000-0000-00006D670000}"/>
    <cellStyle name="20% - Accent1 3 4 3 2 5 4" xfId="26644" xr:uid="{00000000-0005-0000-0000-00006E670000}"/>
    <cellStyle name="20% - Accent1 3 4 3 2 6" xfId="26645" xr:uid="{00000000-0005-0000-0000-00006F670000}"/>
    <cellStyle name="20% - Accent1 3 4 3 2 6 2" xfId="26646" xr:uid="{00000000-0005-0000-0000-000070670000}"/>
    <cellStyle name="20% - Accent1 3 4 3 2 6 2 2" xfId="26647" xr:uid="{00000000-0005-0000-0000-000071670000}"/>
    <cellStyle name="20% - Accent1 3 4 3 2 6 2 2 2" xfId="26648" xr:uid="{00000000-0005-0000-0000-000072670000}"/>
    <cellStyle name="20% - Accent1 3 4 3 2 6 2 3" xfId="26649" xr:uid="{00000000-0005-0000-0000-000073670000}"/>
    <cellStyle name="20% - Accent1 3 4 3 2 6 3" xfId="26650" xr:uid="{00000000-0005-0000-0000-000074670000}"/>
    <cellStyle name="20% - Accent1 3 4 3 2 6 3 2" xfId="26651" xr:uid="{00000000-0005-0000-0000-000075670000}"/>
    <cellStyle name="20% - Accent1 3 4 3 2 6 4" xfId="26652" xr:uid="{00000000-0005-0000-0000-000076670000}"/>
    <cellStyle name="20% - Accent1 3 4 3 2 7" xfId="26653" xr:uid="{00000000-0005-0000-0000-000077670000}"/>
    <cellStyle name="20% - Accent1 3 4 3 2 7 2" xfId="26654" xr:uid="{00000000-0005-0000-0000-000078670000}"/>
    <cellStyle name="20% - Accent1 3 4 3 2 7 2 2" xfId="26655" xr:uid="{00000000-0005-0000-0000-000079670000}"/>
    <cellStyle name="20% - Accent1 3 4 3 2 7 3" xfId="26656" xr:uid="{00000000-0005-0000-0000-00007A670000}"/>
    <cellStyle name="20% - Accent1 3 4 3 2 8" xfId="26657" xr:uid="{00000000-0005-0000-0000-00007B670000}"/>
    <cellStyle name="20% - Accent1 3 4 3 2 8 2" xfId="26658" xr:uid="{00000000-0005-0000-0000-00007C670000}"/>
    <cellStyle name="20% - Accent1 3 4 3 2 8 2 2" xfId="26659" xr:uid="{00000000-0005-0000-0000-00007D670000}"/>
    <cellStyle name="20% - Accent1 3 4 3 2 8 3" xfId="26660" xr:uid="{00000000-0005-0000-0000-00007E670000}"/>
    <cellStyle name="20% - Accent1 3 4 3 2 9" xfId="26661" xr:uid="{00000000-0005-0000-0000-00007F670000}"/>
    <cellStyle name="20% - Accent1 3 4 3 2 9 2" xfId="26662" xr:uid="{00000000-0005-0000-0000-000080670000}"/>
    <cellStyle name="20% - Accent1 3 4 3 3" xfId="26663" xr:uid="{00000000-0005-0000-0000-000081670000}"/>
    <cellStyle name="20% - Accent1 3 4 3 3 10" xfId="26664" xr:uid="{00000000-0005-0000-0000-000082670000}"/>
    <cellStyle name="20% - Accent1 3 4 3 3 10 2" xfId="26665" xr:uid="{00000000-0005-0000-0000-000083670000}"/>
    <cellStyle name="20% - Accent1 3 4 3 3 11" xfId="26666" xr:uid="{00000000-0005-0000-0000-000084670000}"/>
    <cellStyle name="20% - Accent1 3 4 3 3 2" xfId="26667" xr:uid="{00000000-0005-0000-0000-000085670000}"/>
    <cellStyle name="20% - Accent1 3 4 3 3 2 2" xfId="26668" xr:uid="{00000000-0005-0000-0000-000086670000}"/>
    <cellStyle name="20% - Accent1 3 4 3 3 2 2 2" xfId="26669" xr:uid="{00000000-0005-0000-0000-000087670000}"/>
    <cellStyle name="20% - Accent1 3 4 3 3 2 2 2 2" xfId="26670" xr:uid="{00000000-0005-0000-0000-000088670000}"/>
    <cellStyle name="20% - Accent1 3 4 3 3 2 2 2 2 2" xfId="26671" xr:uid="{00000000-0005-0000-0000-000089670000}"/>
    <cellStyle name="20% - Accent1 3 4 3 3 2 2 2 3" xfId="26672" xr:uid="{00000000-0005-0000-0000-00008A670000}"/>
    <cellStyle name="20% - Accent1 3 4 3 3 2 2 3" xfId="26673" xr:uid="{00000000-0005-0000-0000-00008B670000}"/>
    <cellStyle name="20% - Accent1 3 4 3 3 2 2 3 2" xfId="26674" xr:uid="{00000000-0005-0000-0000-00008C670000}"/>
    <cellStyle name="20% - Accent1 3 4 3 3 2 2 4" xfId="26675" xr:uid="{00000000-0005-0000-0000-00008D670000}"/>
    <cellStyle name="20% - Accent1 3 4 3 3 2 3" xfId="26676" xr:uid="{00000000-0005-0000-0000-00008E670000}"/>
    <cellStyle name="20% - Accent1 3 4 3 3 2 3 2" xfId="26677" xr:uid="{00000000-0005-0000-0000-00008F670000}"/>
    <cellStyle name="20% - Accent1 3 4 3 3 2 3 2 2" xfId="26678" xr:uid="{00000000-0005-0000-0000-000090670000}"/>
    <cellStyle name="20% - Accent1 3 4 3 3 2 3 2 2 2" xfId="26679" xr:uid="{00000000-0005-0000-0000-000091670000}"/>
    <cellStyle name="20% - Accent1 3 4 3 3 2 3 2 3" xfId="26680" xr:uid="{00000000-0005-0000-0000-000092670000}"/>
    <cellStyle name="20% - Accent1 3 4 3 3 2 3 3" xfId="26681" xr:uid="{00000000-0005-0000-0000-000093670000}"/>
    <cellStyle name="20% - Accent1 3 4 3 3 2 3 3 2" xfId="26682" xr:uid="{00000000-0005-0000-0000-000094670000}"/>
    <cellStyle name="20% - Accent1 3 4 3 3 2 3 4" xfId="26683" xr:uid="{00000000-0005-0000-0000-000095670000}"/>
    <cellStyle name="20% - Accent1 3 4 3 3 2 4" xfId="26684" xr:uid="{00000000-0005-0000-0000-000096670000}"/>
    <cellStyle name="20% - Accent1 3 4 3 3 2 4 2" xfId="26685" xr:uid="{00000000-0005-0000-0000-000097670000}"/>
    <cellStyle name="20% - Accent1 3 4 3 3 2 4 2 2" xfId="26686" xr:uid="{00000000-0005-0000-0000-000098670000}"/>
    <cellStyle name="20% - Accent1 3 4 3 3 2 4 2 2 2" xfId="26687" xr:uid="{00000000-0005-0000-0000-000099670000}"/>
    <cellStyle name="20% - Accent1 3 4 3 3 2 4 2 3" xfId="26688" xr:uid="{00000000-0005-0000-0000-00009A670000}"/>
    <cellStyle name="20% - Accent1 3 4 3 3 2 4 3" xfId="26689" xr:uid="{00000000-0005-0000-0000-00009B670000}"/>
    <cellStyle name="20% - Accent1 3 4 3 3 2 4 3 2" xfId="26690" xr:uid="{00000000-0005-0000-0000-00009C670000}"/>
    <cellStyle name="20% - Accent1 3 4 3 3 2 4 4" xfId="26691" xr:uid="{00000000-0005-0000-0000-00009D670000}"/>
    <cellStyle name="20% - Accent1 3 4 3 3 2 5" xfId="26692" xr:uid="{00000000-0005-0000-0000-00009E670000}"/>
    <cellStyle name="20% - Accent1 3 4 3 3 2 5 2" xfId="26693" xr:uid="{00000000-0005-0000-0000-00009F670000}"/>
    <cellStyle name="20% - Accent1 3 4 3 3 2 5 2 2" xfId="26694" xr:uid="{00000000-0005-0000-0000-0000A0670000}"/>
    <cellStyle name="20% - Accent1 3 4 3 3 2 5 3" xfId="26695" xr:uid="{00000000-0005-0000-0000-0000A1670000}"/>
    <cellStyle name="20% - Accent1 3 4 3 3 2 6" xfId="26696" xr:uid="{00000000-0005-0000-0000-0000A2670000}"/>
    <cellStyle name="20% - Accent1 3 4 3 3 2 6 2" xfId="26697" xr:uid="{00000000-0005-0000-0000-0000A3670000}"/>
    <cellStyle name="20% - Accent1 3 4 3 3 2 6 2 2" xfId="26698" xr:uid="{00000000-0005-0000-0000-0000A4670000}"/>
    <cellStyle name="20% - Accent1 3 4 3 3 2 6 3" xfId="26699" xr:uid="{00000000-0005-0000-0000-0000A5670000}"/>
    <cellStyle name="20% - Accent1 3 4 3 3 2 7" xfId="26700" xr:uid="{00000000-0005-0000-0000-0000A6670000}"/>
    <cellStyle name="20% - Accent1 3 4 3 3 2 7 2" xfId="26701" xr:uid="{00000000-0005-0000-0000-0000A7670000}"/>
    <cellStyle name="20% - Accent1 3 4 3 3 2 8" xfId="26702" xr:uid="{00000000-0005-0000-0000-0000A8670000}"/>
    <cellStyle name="20% - Accent1 3 4 3 3 2 8 2" xfId="26703" xr:uid="{00000000-0005-0000-0000-0000A9670000}"/>
    <cellStyle name="20% - Accent1 3 4 3 3 2 9" xfId="26704" xr:uid="{00000000-0005-0000-0000-0000AA670000}"/>
    <cellStyle name="20% - Accent1 3 4 3 3 3" xfId="26705" xr:uid="{00000000-0005-0000-0000-0000AB670000}"/>
    <cellStyle name="20% - Accent1 3 4 3 3 3 2" xfId="26706" xr:uid="{00000000-0005-0000-0000-0000AC670000}"/>
    <cellStyle name="20% - Accent1 3 4 3 3 3 2 2" xfId="26707" xr:uid="{00000000-0005-0000-0000-0000AD670000}"/>
    <cellStyle name="20% - Accent1 3 4 3 3 3 2 2 2" xfId="26708" xr:uid="{00000000-0005-0000-0000-0000AE670000}"/>
    <cellStyle name="20% - Accent1 3 4 3 3 3 2 2 2 2" xfId="26709" xr:uid="{00000000-0005-0000-0000-0000AF670000}"/>
    <cellStyle name="20% - Accent1 3 4 3 3 3 2 2 3" xfId="26710" xr:uid="{00000000-0005-0000-0000-0000B0670000}"/>
    <cellStyle name="20% - Accent1 3 4 3 3 3 2 3" xfId="26711" xr:uid="{00000000-0005-0000-0000-0000B1670000}"/>
    <cellStyle name="20% - Accent1 3 4 3 3 3 2 3 2" xfId="26712" xr:uid="{00000000-0005-0000-0000-0000B2670000}"/>
    <cellStyle name="20% - Accent1 3 4 3 3 3 2 4" xfId="26713" xr:uid="{00000000-0005-0000-0000-0000B3670000}"/>
    <cellStyle name="20% - Accent1 3 4 3 3 3 3" xfId="26714" xr:uid="{00000000-0005-0000-0000-0000B4670000}"/>
    <cellStyle name="20% - Accent1 3 4 3 3 3 3 2" xfId="26715" xr:uid="{00000000-0005-0000-0000-0000B5670000}"/>
    <cellStyle name="20% - Accent1 3 4 3 3 3 3 2 2" xfId="26716" xr:uid="{00000000-0005-0000-0000-0000B6670000}"/>
    <cellStyle name="20% - Accent1 3 4 3 3 3 3 2 2 2" xfId="26717" xr:uid="{00000000-0005-0000-0000-0000B7670000}"/>
    <cellStyle name="20% - Accent1 3 4 3 3 3 3 2 3" xfId="26718" xr:uid="{00000000-0005-0000-0000-0000B8670000}"/>
    <cellStyle name="20% - Accent1 3 4 3 3 3 3 3" xfId="26719" xr:uid="{00000000-0005-0000-0000-0000B9670000}"/>
    <cellStyle name="20% - Accent1 3 4 3 3 3 3 3 2" xfId="26720" xr:uid="{00000000-0005-0000-0000-0000BA670000}"/>
    <cellStyle name="20% - Accent1 3 4 3 3 3 3 4" xfId="26721" xr:uid="{00000000-0005-0000-0000-0000BB670000}"/>
    <cellStyle name="20% - Accent1 3 4 3 3 3 4" xfId="26722" xr:uid="{00000000-0005-0000-0000-0000BC670000}"/>
    <cellStyle name="20% - Accent1 3 4 3 3 3 4 2" xfId="26723" xr:uid="{00000000-0005-0000-0000-0000BD670000}"/>
    <cellStyle name="20% - Accent1 3 4 3 3 3 4 2 2" xfId="26724" xr:uid="{00000000-0005-0000-0000-0000BE670000}"/>
    <cellStyle name="20% - Accent1 3 4 3 3 3 4 2 2 2" xfId="26725" xr:uid="{00000000-0005-0000-0000-0000BF670000}"/>
    <cellStyle name="20% - Accent1 3 4 3 3 3 4 2 3" xfId="26726" xr:uid="{00000000-0005-0000-0000-0000C0670000}"/>
    <cellStyle name="20% - Accent1 3 4 3 3 3 4 3" xfId="26727" xr:uid="{00000000-0005-0000-0000-0000C1670000}"/>
    <cellStyle name="20% - Accent1 3 4 3 3 3 4 3 2" xfId="26728" xr:uid="{00000000-0005-0000-0000-0000C2670000}"/>
    <cellStyle name="20% - Accent1 3 4 3 3 3 4 4" xfId="26729" xr:uid="{00000000-0005-0000-0000-0000C3670000}"/>
    <cellStyle name="20% - Accent1 3 4 3 3 3 5" xfId="26730" xr:uid="{00000000-0005-0000-0000-0000C4670000}"/>
    <cellStyle name="20% - Accent1 3 4 3 3 3 5 2" xfId="26731" xr:uid="{00000000-0005-0000-0000-0000C5670000}"/>
    <cellStyle name="20% - Accent1 3 4 3 3 3 5 2 2" xfId="26732" xr:uid="{00000000-0005-0000-0000-0000C6670000}"/>
    <cellStyle name="20% - Accent1 3 4 3 3 3 5 3" xfId="26733" xr:uid="{00000000-0005-0000-0000-0000C7670000}"/>
    <cellStyle name="20% - Accent1 3 4 3 3 3 6" xfId="26734" xr:uid="{00000000-0005-0000-0000-0000C8670000}"/>
    <cellStyle name="20% - Accent1 3 4 3 3 3 6 2" xfId="26735" xr:uid="{00000000-0005-0000-0000-0000C9670000}"/>
    <cellStyle name="20% - Accent1 3 4 3 3 3 6 2 2" xfId="26736" xr:uid="{00000000-0005-0000-0000-0000CA670000}"/>
    <cellStyle name="20% - Accent1 3 4 3 3 3 6 3" xfId="26737" xr:uid="{00000000-0005-0000-0000-0000CB670000}"/>
    <cellStyle name="20% - Accent1 3 4 3 3 3 7" xfId="26738" xr:uid="{00000000-0005-0000-0000-0000CC670000}"/>
    <cellStyle name="20% - Accent1 3 4 3 3 3 7 2" xfId="26739" xr:uid="{00000000-0005-0000-0000-0000CD670000}"/>
    <cellStyle name="20% - Accent1 3 4 3 3 3 8" xfId="26740" xr:uid="{00000000-0005-0000-0000-0000CE670000}"/>
    <cellStyle name="20% - Accent1 3 4 3 3 3 8 2" xfId="26741" xr:uid="{00000000-0005-0000-0000-0000CF670000}"/>
    <cellStyle name="20% - Accent1 3 4 3 3 3 9" xfId="26742" xr:uid="{00000000-0005-0000-0000-0000D0670000}"/>
    <cellStyle name="20% - Accent1 3 4 3 3 4" xfId="26743" xr:uid="{00000000-0005-0000-0000-0000D1670000}"/>
    <cellStyle name="20% - Accent1 3 4 3 3 4 2" xfId="26744" xr:uid="{00000000-0005-0000-0000-0000D2670000}"/>
    <cellStyle name="20% - Accent1 3 4 3 3 4 2 2" xfId="26745" xr:uid="{00000000-0005-0000-0000-0000D3670000}"/>
    <cellStyle name="20% - Accent1 3 4 3 3 4 2 2 2" xfId="26746" xr:uid="{00000000-0005-0000-0000-0000D4670000}"/>
    <cellStyle name="20% - Accent1 3 4 3 3 4 2 3" xfId="26747" xr:uid="{00000000-0005-0000-0000-0000D5670000}"/>
    <cellStyle name="20% - Accent1 3 4 3 3 4 3" xfId="26748" xr:uid="{00000000-0005-0000-0000-0000D6670000}"/>
    <cellStyle name="20% - Accent1 3 4 3 3 4 3 2" xfId="26749" xr:uid="{00000000-0005-0000-0000-0000D7670000}"/>
    <cellStyle name="20% - Accent1 3 4 3 3 4 4" xfId="26750" xr:uid="{00000000-0005-0000-0000-0000D8670000}"/>
    <cellStyle name="20% - Accent1 3 4 3 3 5" xfId="26751" xr:uid="{00000000-0005-0000-0000-0000D9670000}"/>
    <cellStyle name="20% - Accent1 3 4 3 3 5 2" xfId="26752" xr:uid="{00000000-0005-0000-0000-0000DA670000}"/>
    <cellStyle name="20% - Accent1 3 4 3 3 5 2 2" xfId="26753" xr:uid="{00000000-0005-0000-0000-0000DB670000}"/>
    <cellStyle name="20% - Accent1 3 4 3 3 5 2 2 2" xfId="26754" xr:uid="{00000000-0005-0000-0000-0000DC670000}"/>
    <cellStyle name="20% - Accent1 3 4 3 3 5 2 3" xfId="26755" xr:uid="{00000000-0005-0000-0000-0000DD670000}"/>
    <cellStyle name="20% - Accent1 3 4 3 3 5 3" xfId="26756" xr:uid="{00000000-0005-0000-0000-0000DE670000}"/>
    <cellStyle name="20% - Accent1 3 4 3 3 5 3 2" xfId="26757" xr:uid="{00000000-0005-0000-0000-0000DF670000}"/>
    <cellStyle name="20% - Accent1 3 4 3 3 5 4" xfId="26758" xr:uid="{00000000-0005-0000-0000-0000E0670000}"/>
    <cellStyle name="20% - Accent1 3 4 3 3 6" xfId="26759" xr:uid="{00000000-0005-0000-0000-0000E1670000}"/>
    <cellStyle name="20% - Accent1 3 4 3 3 6 2" xfId="26760" xr:uid="{00000000-0005-0000-0000-0000E2670000}"/>
    <cellStyle name="20% - Accent1 3 4 3 3 6 2 2" xfId="26761" xr:uid="{00000000-0005-0000-0000-0000E3670000}"/>
    <cellStyle name="20% - Accent1 3 4 3 3 6 2 2 2" xfId="26762" xr:uid="{00000000-0005-0000-0000-0000E4670000}"/>
    <cellStyle name="20% - Accent1 3 4 3 3 6 2 3" xfId="26763" xr:uid="{00000000-0005-0000-0000-0000E5670000}"/>
    <cellStyle name="20% - Accent1 3 4 3 3 6 3" xfId="26764" xr:uid="{00000000-0005-0000-0000-0000E6670000}"/>
    <cellStyle name="20% - Accent1 3 4 3 3 6 3 2" xfId="26765" xr:uid="{00000000-0005-0000-0000-0000E7670000}"/>
    <cellStyle name="20% - Accent1 3 4 3 3 6 4" xfId="26766" xr:uid="{00000000-0005-0000-0000-0000E8670000}"/>
    <cellStyle name="20% - Accent1 3 4 3 3 7" xfId="26767" xr:uid="{00000000-0005-0000-0000-0000E9670000}"/>
    <cellStyle name="20% - Accent1 3 4 3 3 7 2" xfId="26768" xr:uid="{00000000-0005-0000-0000-0000EA670000}"/>
    <cellStyle name="20% - Accent1 3 4 3 3 7 2 2" xfId="26769" xr:uid="{00000000-0005-0000-0000-0000EB670000}"/>
    <cellStyle name="20% - Accent1 3 4 3 3 7 3" xfId="26770" xr:uid="{00000000-0005-0000-0000-0000EC670000}"/>
    <cellStyle name="20% - Accent1 3 4 3 3 8" xfId="26771" xr:uid="{00000000-0005-0000-0000-0000ED670000}"/>
    <cellStyle name="20% - Accent1 3 4 3 3 8 2" xfId="26772" xr:uid="{00000000-0005-0000-0000-0000EE670000}"/>
    <cellStyle name="20% - Accent1 3 4 3 3 8 2 2" xfId="26773" xr:uid="{00000000-0005-0000-0000-0000EF670000}"/>
    <cellStyle name="20% - Accent1 3 4 3 3 8 3" xfId="26774" xr:uid="{00000000-0005-0000-0000-0000F0670000}"/>
    <cellStyle name="20% - Accent1 3 4 3 3 9" xfId="26775" xr:uid="{00000000-0005-0000-0000-0000F1670000}"/>
    <cellStyle name="20% - Accent1 3 4 3 3 9 2" xfId="26776" xr:uid="{00000000-0005-0000-0000-0000F2670000}"/>
    <cellStyle name="20% - Accent1 3 4 3 4" xfId="26777" xr:uid="{00000000-0005-0000-0000-0000F3670000}"/>
    <cellStyle name="20% - Accent1 3 4 3 4 10" xfId="26778" xr:uid="{00000000-0005-0000-0000-0000F4670000}"/>
    <cellStyle name="20% - Accent1 3 4 3 4 10 2" xfId="26779" xr:uid="{00000000-0005-0000-0000-0000F5670000}"/>
    <cellStyle name="20% - Accent1 3 4 3 4 11" xfId="26780" xr:uid="{00000000-0005-0000-0000-0000F6670000}"/>
    <cellStyle name="20% - Accent1 3 4 3 4 2" xfId="26781" xr:uid="{00000000-0005-0000-0000-0000F7670000}"/>
    <cellStyle name="20% - Accent1 3 4 3 4 2 2" xfId="26782" xr:uid="{00000000-0005-0000-0000-0000F8670000}"/>
    <cellStyle name="20% - Accent1 3 4 3 4 2 2 2" xfId="26783" xr:uid="{00000000-0005-0000-0000-0000F9670000}"/>
    <cellStyle name="20% - Accent1 3 4 3 4 2 2 2 2" xfId="26784" xr:uid="{00000000-0005-0000-0000-0000FA670000}"/>
    <cellStyle name="20% - Accent1 3 4 3 4 2 2 2 2 2" xfId="26785" xr:uid="{00000000-0005-0000-0000-0000FB670000}"/>
    <cellStyle name="20% - Accent1 3 4 3 4 2 2 2 3" xfId="26786" xr:uid="{00000000-0005-0000-0000-0000FC670000}"/>
    <cellStyle name="20% - Accent1 3 4 3 4 2 2 3" xfId="26787" xr:uid="{00000000-0005-0000-0000-0000FD670000}"/>
    <cellStyle name="20% - Accent1 3 4 3 4 2 2 3 2" xfId="26788" xr:uid="{00000000-0005-0000-0000-0000FE670000}"/>
    <cellStyle name="20% - Accent1 3 4 3 4 2 2 4" xfId="26789" xr:uid="{00000000-0005-0000-0000-0000FF670000}"/>
    <cellStyle name="20% - Accent1 3 4 3 4 2 3" xfId="26790" xr:uid="{00000000-0005-0000-0000-000000680000}"/>
    <cellStyle name="20% - Accent1 3 4 3 4 2 3 2" xfId="26791" xr:uid="{00000000-0005-0000-0000-000001680000}"/>
    <cellStyle name="20% - Accent1 3 4 3 4 2 3 2 2" xfId="26792" xr:uid="{00000000-0005-0000-0000-000002680000}"/>
    <cellStyle name="20% - Accent1 3 4 3 4 2 3 2 2 2" xfId="26793" xr:uid="{00000000-0005-0000-0000-000003680000}"/>
    <cellStyle name="20% - Accent1 3 4 3 4 2 3 2 3" xfId="26794" xr:uid="{00000000-0005-0000-0000-000004680000}"/>
    <cellStyle name="20% - Accent1 3 4 3 4 2 3 3" xfId="26795" xr:uid="{00000000-0005-0000-0000-000005680000}"/>
    <cellStyle name="20% - Accent1 3 4 3 4 2 3 3 2" xfId="26796" xr:uid="{00000000-0005-0000-0000-000006680000}"/>
    <cellStyle name="20% - Accent1 3 4 3 4 2 3 4" xfId="26797" xr:uid="{00000000-0005-0000-0000-000007680000}"/>
    <cellStyle name="20% - Accent1 3 4 3 4 2 4" xfId="26798" xr:uid="{00000000-0005-0000-0000-000008680000}"/>
    <cellStyle name="20% - Accent1 3 4 3 4 2 4 2" xfId="26799" xr:uid="{00000000-0005-0000-0000-000009680000}"/>
    <cellStyle name="20% - Accent1 3 4 3 4 2 4 2 2" xfId="26800" xr:uid="{00000000-0005-0000-0000-00000A680000}"/>
    <cellStyle name="20% - Accent1 3 4 3 4 2 4 2 2 2" xfId="26801" xr:uid="{00000000-0005-0000-0000-00000B680000}"/>
    <cellStyle name="20% - Accent1 3 4 3 4 2 4 2 3" xfId="26802" xr:uid="{00000000-0005-0000-0000-00000C680000}"/>
    <cellStyle name="20% - Accent1 3 4 3 4 2 4 3" xfId="26803" xr:uid="{00000000-0005-0000-0000-00000D680000}"/>
    <cellStyle name="20% - Accent1 3 4 3 4 2 4 3 2" xfId="26804" xr:uid="{00000000-0005-0000-0000-00000E680000}"/>
    <cellStyle name="20% - Accent1 3 4 3 4 2 4 4" xfId="26805" xr:uid="{00000000-0005-0000-0000-00000F680000}"/>
    <cellStyle name="20% - Accent1 3 4 3 4 2 5" xfId="26806" xr:uid="{00000000-0005-0000-0000-000010680000}"/>
    <cellStyle name="20% - Accent1 3 4 3 4 2 5 2" xfId="26807" xr:uid="{00000000-0005-0000-0000-000011680000}"/>
    <cellStyle name="20% - Accent1 3 4 3 4 2 5 2 2" xfId="26808" xr:uid="{00000000-0005-0000-0000-000012680000}"/>
    <cellStyle name="20% - Accent1 3 4 3 4 2 5 3" xfId="26809" xr:uid="{00000000-0005-0000-0000-000013680000}"/>
    <cellStyle name="20% - Accent1 3 4 3 4 2 6" xfId="26810" xr:uid="{00000000-0005-0000-0000-000014680000}"/>
    <cellStyle name="20% - Accent1 3 4 3 4 2 6 2" xfId="26811" xr:uid="{00000000-0005-0000-0000-000015680000}"/>
    <cellStyle name="20% - Accent1 3 4 3 4 2 6 2 2" xfId="26812" xr:uid="{00000000-0005-0000-0000-000016680000}"/>
    <cellStyle name="20% - Accent1 3 4 3 4 2 6 3" xfId="26813" xr:uid="{00000000-0005-0000-0000-000017680000}"/>
    <cellStyle name="20% - Accent1 3 4 3 4 2 7" xfId="26814" xr:uid="{00000000-0005-0000-0000-000018680000}"/>
    <cellStyle name="20% - Accent1 3 4 3 4 2 7 2" xfId="26815" xr:uid="{00000000-0005-0000-0000-000019680000}"/>
    <cellStyle name="20% - Accent1 3 4 3 4 2 8" xfId="26816" xr:uid="{00000000-0005-0000-0000-00001A680000}"/>
    <cellStyle name="20% - Accent1 3 4 3 4 2 8 2" xfId="26817" xr:uid="{00000000-0005-0000-0000-00001B680000}"/>
    <cellStyle name="20% - Accent1 3 4 3 4 2 9" xfId="26818" xr:uid="{00000000-0005-0000-0000-00001C680000}"/>
    <cellStyle name="20% - Accent1 3 4 3 4 3" xfId="26819" xr:uid="{00000000-0005-0000-0000-00001D680000}"/>
    <cellStyle name="20% - Accent1 3 4 3 4 3 2" xfId="26820" xr:uid="{00000000-0005-0000-0000-00001E680000}"/>
    <cellStyle name="20% - Accent1 3 4 3 4 3 2 2" xfId="26821" xr:uid="{00000000-0005-0000-0000-00001F680000}"/>
    <cellStyle name="20% - Accent1 3 4 3 4 3 2 2 2" xfId="26822" xr:uid="{00000000-0005-0000-0000-000020680000}"/>
    <cellStyle name="20% - Accent1 3 4 3 4 3 2 2 2 2" xfId="26823" xr:uid="{00000000-0005-0000-0000-000021680000}"/>
    <cellStyle name="20% - Accent1 3 4 3 4 3 2 2 3" xfId="26824" xr:uid="{00000000-0005-0000-0000-000022680000}"/>
    <cellStyle name="20% - Accent1 3 4 3 4 3 2 3" xfId="26825" xr:uid="{00000000-0005-0000-0000-000023680000}"/>
    <cellStyle name="20% - Accent1 3 4 3 4 3 2 3 2" xfId="26826" xr:uid="{00000000-0005-0000-0000-000024680000}"/>
    <cellStyle name="20% - Accent1 3 4 3 4 3 2 4" xfId="26827" xr:uid="{00000000-0005-0000-0000-000025680000}"/>
    <cellStyle name="20% - Accent1 3 4 3 4 3 3" xfId="26828" xr:uid="{00000000-0005-0000-0000-000026680000}"/>
    <cellStyle name="20% - Accent1 3 4 3 4 3 3 2" xfId="26829" xr:uid="{00000000-0005-0000-0000-000027680000}"/>
    <cellStyle name="20% - Accent1 3 4 3 4 3 3 2 2" xfId="26830" xr:uid="{00000000-0005-0000-0000-000028680000}"/>
    <cellStyle name="20% - Accent1 3 4 3 4 3 3 2 2 2" xfId="26831" xr:uid="{00000000-0005-0000-0000-000029680000}"/>
    <cellStyle name="20% - Accent1 3 4 3 4 3 3 2 3" xfId="26832" xr:uid="{00000000-0005-0000-0000-00002A680000}"/>
    <cellStyle name="20% - Accent1 3 4 3 4 3 3 3" xfId="26833" xr:uid="{00000000-0005-0000-0000-00002B680000}"/>
    <cellStyle name="20% - Accent1 3 4 3 4 3 3 3 2" xfId="26834" xr:uid="{00000000-0005-0000-0000-00002C680000}"/>
    <cellStyle name="20% - Accent1 3 4 3 4 3 3 4" xfId="26835" xr:uid="{00000000-0005-0000-0000-00002D680000}"/>
    <cellStyle name="20% - Accent1 3 4 3 4 3 4" xfId="26836" xr:uid="{00000000-0005-0000-0000-00002E680000}"/>
    <cellStyle name="20% - Accent1 3 4 3 4 3 4 2" xfId="26837" xr:uid="{00000000-0005-0000-0000-00002F680000}"/>
    <cellStyle name="20% - Accent1 3 4 3 4 3 4 2 2" xfId="26838" xr:uid="{00000000-0005-0000-0000-000030680000}"/>
    <cellStyle name="20% - Accent1 3 4 3 4 3 4 2 2 2" xfId="26839" xr:uid="{00000000-0005-0000-0000-000031680000}"/>
    <cellStyle name="20% - Accent1 3 4 3 4 3 4 2 3" xfId="26840" xr:uid="{00000000-0005-0000-0000-000032680000}"/>
    <cellStyle name="20% - Accent1 3 4 3 4 3 4 3" xfId="26841" xr:uid="{00000000-0005-0000-0000-000033680000}"/>
    <cellStyle name="20% - Accent1 3 4 3 4 3 4 3 2" xfId="26842" xr:uid="{00000000-0005-0000-0000-000034680000}"/>
    <cellStyle name="20% - Accent1 3 4 3 4 3 4 4" xfId="26843" xr:uid="{00000000-0005-0000-0000-000035680000}"/>
    <cellStyle name="20% - Accent1 3 4 3 4 3 5" xfId="26844" xr:uid="{00000000-0005-0000-0000-000036680000}"/>
    <cellStyle name="20% - Accent1 3 4 3 4 3 5 2" xfId="26845" xr:uid="{00000000-0005-0000-0000-000037680000}"/>
    <cellStyle name="20% - Accent1 3 4 3 4 3 5 2 2" xfId="26846" xr:uid="{00000000-0005-0000-0000-000038680000}"/>
    <cellStyle name="20% - Accent1 3 4 3 4 3 5 3" xfId="26847" xr:uid="{00000000-0005-0000-0000-000039680000}"/>
    <cellStyle name="20% - Accent1 3 4 3 4 3 6" xfId="26848" xr:uid="{00000000-0005-0000-0000-00003A680000}"/>
    <cellStyle name="20% - Accent1 3 4 3 4 3 6 2" xfId="26849" xr:uid="{00000000-0005-0000-0000-00003B680000}"/>
    <cellStyle name="20% - Accent1 3 4 3 4 3 6 2 2" xfId="26850" xr:uid="{00000000-0005-0000-0000-00003C680000}"/>
    <cellStyle name="20% - Accent1 3 4 3 4 3 6 3" xfId="26851" xr:uid="{00000000-0005-0000-0000-00003D680000}"/>
    <cellStyle name="20% - Accent1 3 4 3 4 3 7" xfId="26852" xr:uid="{00000000-0005-0000-0000-00003E680000}"/>
    <cellStyle name="20% - Accent1 3 4 3 4 3 7 2" xfId="26853" xr:uid="{00000000-0005-0000-0000-00003F680000}"/>
    <cellStyle name="20% - Accent1 3 4 3 4 3 8" xfId="26854" xr:uid="{00000000-0005-0000-0000-000040680000}"/>
    <cellStyle name="20% - Accent1 3 4 3 4 3 8 2" xfId="26855" xr:uid="{00000000-0005-0000-0000-000041680000}"/>
    <cellStyle name="20% - Accent1 3 4 3 4 3 9" xfId="26856" xr:uid="{00000000-0005-0000-0000-000042680000}"/>
    <cellStyle name="20% - Accent1 3 4 3 4 4" xfId="26857" xr:uid="{00000000-0005-0000-0000-000043680000}"/>
    <cellStyle name="20% - Accent1 3 4 3 4 4 2" xfId="26858" xr:uid="{00000000-0005-0000-0000-000044680000}"/>
    <cellStyle name="20% - Accent1 3 4 3 4 4 2 2" xfId="26859" xr:uid="{00000000-0005-0000-0000-000045680000}"/>
    <cellStyle name="20% - Accent1 3 4 3 4 4 2 2 2" xfId="26860" xr:uid="{00000000-0005-0000-0000-000046680000}"/>
    <cellStyle name="20% - Accent1 3 4 3 4 4 2 3" xfId="26861" xr:uid="{00000000-0005-0000-0000-000047680000}"/>
    <cellStyle name="20% - Accent1 3 4 3 4 4 3" xfId="26862" xr:uid="{00000000-0005-0000-0000-000048680000}"/>
    <cellStyle name="20% - Accent1 3 4 3 4 4 3 2" xfId="26863" xr:uid="{00000000-0005-0000-0000-000049680000}"/>
    <cellStyle name="20% - Accent1 3 4 3 4 4 4" xfId="26864" xr:uid="{00000000-0005-0000-0000-00004A680000}"/>
    <cellStyle name="20% - Accent1 3 4 3 4 5" xfId="26865" xr:uid="{00000000-0005-0000-0000-00004B680000}"/>
    <cellStyle name="20% - Accent1 3 4 3 4 5 2" xfId="26866" xr:uid="{00000000-0005-0000-0000-00004C680000}"/>
    <cellStyle name="20% - Accent1 3 4 3 4 5 2 2" xfId="26867" xr:uid="{00000000-0005-0000-0000-00004D680000}"/>
    <cellStyle name="20% - Accent1 3 4 3 4 5 2 2 2" xfId="26868" xr:uid="{00000000-0005-0000-0000-00004E680000}"/>
    <cellStyle name="20% - Accent1 3 4 3 4 5 2 3" xfId="26869" xr:uid="{00000000-0005-0000-0000-00004F680000}"/>
    <cellStyle name="20% - Accent1 3 4 3 4 5 3" xfId="26870" xr:uid="{00000000-0005-0000-0000-000050680000}"/>
    <cellStyle name="20% - Accent1 3 4 3 4 5 3 2" xfId="26871" xr:uid="{00000000-0005-0000-0000-000051680000}"/>
    <cellStyle name="20% - Accent1 3 4 3 4 5 4" xfId="26872" xr:uid="{00000000-0005-0000-0000-000052680000}"/>
    <cellStyle name="20% - Accent1 3 4 3 4 6" xfId="26873" xr:uid="{00000000-0005-0000-0000-000053680000}"/>
    <cellStyle name="20% - Accent1 3 4 3 4 6 2" xfId="26874" xr:uid="{00000000-0005-0000-0000-000054680000}"/>
    <cellStyle name="20% - Accent1 3 4 3 4 6 2 2" xfId="26875" xr:uid="{00000000-0005-0000-0000-000055680000}"/>
    <cellStyle name="20% - Accent1 3 4 3 4 6 2 2 2" xfId="26876" xr:uid="{00000000-0005-0000-0000-000056680000}"/>
    <cellStyle name="20% - Accent1 3 4 3 4 6 2 3" xfId="26877" xr:uid="{00000000-0005-0000-0000-000057680000}"/>
    <cellStyle name="20% - Accent1 3 4 3 4 6 3" xfId="26878" xr:uid="{00000000-0005-0000-0000-000058680000}"/>
    <cellStyle name="20% - Accent1 3 4 3 4 6 3 2" xfId="26879" xr:uid="{00000000-0005-0000-0000-000059680000}"/>
    <cellStyle name="20% - Accent1 3 4 3 4 6 4" xfId="26880" xr:uid="{00000000-0005-0000-0000-00005A680000}"/>
    <cellStyle name="20% - Accent1 3 4 3 4 7" xfId="26881" xr:uid="{00000000-0005-0000-0000-00005B680000}"/>
    <cellStyle name="20% - Accent1 3 4 3 4 7 2" xfId="26882" xr:uid="{00000000-0005-0000-0000-00005C680000}"/>
    <cellStyle name="20% - Accent1 3 4 3 4 7 2 2" xfId="26883" xr:uid="{00000000-0005-0000-0000-00005D680000}"/>
    <cellStyle name="20% - Accent1 3 4 3 4 7 3" xfId="26884" xr:uid="{00000000-0005-0000-0000-00005E680000}"/>
    <cellStyle name="20% - Accent1 3 4 3 4 8" xfId="26885" xr:uid="{00000000-0005-0000-0000-00005F680000}"/>
    <cellStyle name="20% - Accent1 3 4 3 4 8 2" xfId="26886" xr:uid="{00000000-0005-0000-0000-000060680000}"/>
    <cellStyle name="20% - Accent1 3 4 3 4 8 2 2" xfId="26887" xr:uid="{00000000-0005-0000-0000-000061680000}"/>
    <cellStyle name="20% - Accent1 3 4 3 4 8 3" xfId="26888" xr:uid="{00000000-0005-0000-0000-000062680000}"/>
    <cellStyle name="20% - Accent1 3 4 3 4 9" xfId="26889" xr:uid="{00000000-0005-0000-0000-000063680000}"/>
    <cellStyle name="20% - Accent1 3 4 3 4 9 2" xfId="26890" xr:uid="{00000000-0005-0000-0000-000064680000}"/>
    <cellStyle name="20% - Accent1 3 4 3 5" xfId="26891" xr:uid="{00000000-0005-0000-0000-000065680000}"/>
    <cellStyle name="20% - Accent1 3 4 3 5 2" xfId="26892" xr:uid="{00000000-0005-0000-0000-000066680000}"/>
    <cellStyle name="20% - Accent1 3 4 3 5 2 2" xfId="26893" xr:uid="{00000000-0005-0000-0000-000067680000}"/>
    <cellStyle name="20% - Accent1 3 4 3 5 2 2 2" xfId="26894" xr:uid="{00000000-0005-0000-0000-000068680000}"/>
    <cellStyle name="20% - Accent1 3 4 3 5 2 2 2 2" xfId="26895" xr:uid="{00000000-0005-0000-0000-000069680000}"/>
    <cellStyle name="20% - Accent1 3 4 3 5 2 2 3" xfId="26896" xr:uid="{00000000-0005-0000-0000-00006A680000}"/>
    <cellStyle name="20% - Accent1 3 4 3 5 2 3" xfId="26897" xr:uid="{00000000-0005-0000-0000-00006B680000}"/>
    <cellStyle name="20% - Accent1 3 4 3 5 2 3 2" xfId="26898" xr:uid="{00000000-0005-0000-0000-00006C680000}"/>
    <cellStyle name="20% - Accent1 3 4 3 5 2 4" xfId="26899" xr:uid="{00000000-0005-0000-0000-00006D680000}"/>
    <cellStyle name="20% - Accent1 3 4 3 5 3" xfId="26900" xr:uid="{00000000-0005-0000-0000-00006E680000}"/>
    <cellStyle name="20% - Accent1 3 4 3 5 3 2" xfId="26901" xr:uid="{00000000-0005-0000-0000-00006F680000}"/>
    <cellStyle name="20% - Accent1 3 4 3 5 3 2 2" xfId="26902" xr:uid="{00000000-0005-0000-0000-000070680000}"/>
    <cellStyle name="20% - Accent1 3 4 3 5 3 2 2 2" xfId="26903" xr:uid="{00000000-0005-0000-0000-000071680000}"/>
    <cellStyle name="20% - Accent1 3 4 3 5 3 2 3" xfId="26904" xr:uid="{00000000-0005-0000-0000-000072680000}"/>
    <cellStyle name="20% - Accent1 3 4 3 5 3 3" xfId="26905" xr:uid="{00000000-0005-0000-0000-000073680000}"/>
    <cellStyle name="20% - Accent1 3 4 3 5 3 3 2" xfId="26906" xr:uid="{00000000-0005-0000-0000-000074680000}"/>
    <cellStyle name="20% - Accent1 3 4 3 5 3 4" xfId="26907" xr:uid="{00000000-0005-0000-0000-000075680000}"/>
    <cellStyle name="20% - Accent1 3 4 3 5 4" xfId="26908" xr:uid="{00000000-0005-0000-0000-000076680000}"/>
    <cellStyle name="20% - Accent1 3 4 3 5 4 2" xfId="26909" xr:uid="{00000000-0005-0000-0000-000077680000}"/>
    <cellStyle name="20% - Accent1 3 4 3 5 4 2 2" xfId="26910" xr:uid="{00000000-0005-0000-0000-000078680000}"/>
    <cellStyle name="20% - Accent1 3 4 3 5 4 2 2 2" xfId="26911" xr:uid="{00000000-0005-0000-0000-000079680000}"/>
    <cellStyle name="20% - Accent1 3 4 3 5 4 2 3" xfId="26912" xr:uid="{00000000-0005-0000-0000-00007A680000}"/>
    <cellStyle name="20% - Accent1 3 4 3 5 4 3" xfId="26913" xr:uid="{00000000-0005-0000-0000-00007B680000}"/>
    <cellStyle name="20% - Accent1 3 4 3 5 4 3 2" xfId="26914" xr:uid="{00000000-0005-0000-0000-00007C680000}"/>
    <cellStyle name="20% - Accent1 3 4 3 5 4 4" xfId="26915" xr:uid="{00000000-0005-0000-0000-00007D680000}"/>
    <cellStyle name="20% - Accent1 3 4 3 5 5" xfId="26916" xr:uid="{00000000-0005-0000-0000-00007E680000}"/>
    <cellStyle name="20% - Accent1 3 4 3 5 5 2" xfId="26917" xr:uid="{00000000-0005-0000-0000-00007F680000}"/>
    <cellStyle name="20% - Accent1 3 4 3 5 5 2 2" xfId="26918" xr:uid="{00000000-0005-0000-0000-000080680000}"/>
    <cellStyle name="20% - Accent1 3 4 3 5 5 3" xfId="26919" xr:uid="{00000000-0005-0000-0000-000081680000}"/>
    <cellStyle name="20% - Accent1 3 4 3 5 6" xfId="26920" xr:uid="{00000000-0005-0000-0000-000082680000}"/>
    <cellStyle name="20% - Accent1 3 4 3 5 6 2" xfId="26921" xr:uid="{00000000-0005-0000-0000-000083680000}"/>
    <cellStyle name="20% - Accent1 3 4 3 5 6 2 2" xfId="26922" xr:uid="{00000000-0005-0000-0000-000084680000}"/>
    <cellStyle name="20% - Accent1 3 4 3 5 6 3" xfId="26923" xr:uid="{00000000-0005-0000-0000-000085680000}"/>
    <cellStyle name="20% - Accent1 3 4 3 5 7" xfId="26924" xr:uid="{00000000-0005-0000-0000-000086680000}"/>
    <cellStyle name="20% - Accent1 3 4 3 5 7 2" xfId="26925" xr:uid="{00000000-0005-0000-0000-000087680000}"/>
    <cellStyle name="20% - Accent1 3 4 3 5 8" xfId="26926" xr:uid="{00000000-0005-0000-0000-000088680000}"/>
    <cellStyle name="20% - Accent1 3 4 3 5 8 2" xfId="26927" xr:uid="{00000000-0005-0000-0000-000089680000}"/>
    <cellStyle name="20% - Accent1 3 4 3 5 9" xfId="26928" xr:uid="{00000000-0005-0000-0000-00008A680000}"/>
    <cellStyle name="20% - Accent1 3 4 3 6" xfId="26929" xr:uid="{00000000-0005-0000-0000-00008B680000}"/>
    <cellStyle name="20% - Accent1 3 4 3 6 2" xfId="26930" xr:uid="{00000000-0005-0000-0000-00008C680000}"/>
    <cellStyle name="20% - Accent1 3 4 3 6 2 2" xfId="26931" xr:uid="{00000000-0005-0000-0000-00008D680000}"/>
    <cellStyle name="20% - Accent1 3 4 3 6 2 2 2" xfId="26932" xr:uid="{00000000-0005-0000-0000-00008E680000}"/>
    <cellStyle name="20% - Accent1 3 4 3 6 2 2 2 2" xfId="26933" xr:uid="{00000000-0005-0000-0000-00008F680000}"/>
    <cellStyle name="20% - Accent1 3 4 3 6 2 2 3" xfId="26934" xr:uid="{00000000-0005-0000-0000-000090680000}"/>
    <cellStyle name="20% - Accent1 3 4 3 6 2 3" xfId="26935" xr:uid="{00000000-0005-0000-0000-000091680000}"/>
    <cellStyle name="20% - Accent1 3 4 3 6 2 3 2" xfId="26936" xr:uid="{00000000-0005-0000-0000-000092680000}"/>
    <cellStyle name="20% - Accent1 3 4 3 6 2 4" xfId="26937" xr:uid="{00000000-0005-0000-0000-000093680000}"/>
    <cellStyle name="20% - Accent1 3 4 3 6 3" xfId="26938" xr:uid="{00000000-0005-0000-0000-000094680000}"/>
    <cellStyle name="20% - Accent1 3 4 3 6 3 2" xfId="26939" xr:uid="{00000000-0005-0000-0000-000095680000}"/>
    <cellStyle name="20% - Accent1 3 4 3 6 3 2 2" xfId="26940" xr:uid="{00000000-0005-0000-0000-000096680000}"/>
    <cellStyle name="20% - Accent1 3 4 3 6 3 2 2 2" xfId="26941" xr:uid="{00000000-0005-0000-0000-000097680000}"/>
    <cellStyle name="20% - Accent1 3 4 3 6 3 2 3" xfId="26942" xr:uid="{00000000-0005-0000-0000-000098680000}"/>
    <cellStyle name="20% - Accent1 3 4 3 6 3 3" xfId="26943" xr:uid="{00000000-0005-0000-0000-000099680000}"/>
    <cellStyle name="20% - Accent1 3 4 3 6 3 3 2" xfId="26944" xr:uid="{00000000-0005-0000-0000-00009A680000}"/>
    <cellStyle name="20% - Accent1 3 4 3 6 3 4" xfId="26945" xr:uid="{00000000-0005-0000-0000-00009B680000}"/>
    <cellStyle name="20% - Accent1 3 4 3 6 4" xfId="26946" xr:uid="{00000000-0005-0000-0000-00009C680000}"/>
    <cellStyle name="20% - Accent1 3 4 3 6 4 2" xfId="26947" xr:uid="{00000000-0005-0000-0000-00009D680000}"/>
    <cellStyle name="20% - Accent1 3 4 3 6 4 2 2" xfId="26948" xr:uid="{00000000-0005-0000-0000-00009E680000}"/>
    <cellStyle name="20% - Accent1 3 4 3 6 4 2 2 2" xfId="26949" xr:uid="{00000000-0005-0000-0000-00009F680000}"/>
    <cellStyle name="20% - Accent1 3 4 3 6 4 2 3" xfId="26950" xr:uid="{00000000-0005-0000-0000-0000A0680000}"/>
    <cellStyle name="20% - Accent1 3 4 3 6 4 3" xfId="26951" xr:uid="{00000000-0005-0000-0000-0000A1680000}"/>
    <cellStyle name="20% - Accent1 3 4 3 6 4 3 2" xfId="26952" xr:uid="{00000000-0005-0000-0000-0000A2680000}"/>
    <cellStyle name="20% - Accent1 3 4 3 6 4 4" xfId="26953" xr:uid="{00000000-0005-0000-0000-0000A3680000}"/>
    <cellStyle name="20% - Accent1 3 4 3 6 5" xfId="26954" xr:uid="{00000000-0005-0000-0000-0000A4680000}"/>
    <cellStyle name="20% - Accent1 3 4 3 6 5 2" xfId="26955" xr:uid="{00000000-0005-0000-0000-0000A5680000}"/>
    <cellStyle name="20% - Accent1 3 4 3 6 5 2 2" xfId="26956" xr:uid="{00000000-0005-0000-0000-0000A6680000}"/>
    <cellStyle name="20% - Accent1 3 4 3 6 5 3" xfId="26957" xr:uid="{00000000-0005-0000-0000-0000A7680000}"/>
    <cellStyle name="20% - Accent1 3 4 3 6 6" xfId="26958" xr:uid="{00000000-0005-0000-0000-0000A8680000}"/>
    <cellStyle name="20% - Accent1 3 4 3 6 6 2" xfId="26959" xr:uid="{00000000-0005-0000-0000-0000A9680000}"/>
    <cellStyle name="20% - Accent1 3 4 3 6 6 2 2" xfId="26960" xr:uid="{00000000-0005-0000-0000-0000AA680000}"/>
    <cellStyle name="20% - Accent1 3 4 3 6 6 3" xfId="26961" xr:uid="{00000000-0005-0000-0000-0000AB680000}"/>
    <cellStyle name="20% - Accent1 3 4 3 6 7" xfId="26962" xr:uid="{00000000-0005-0000-0000-0000AC680000}"/>
    <cellStyle name="20% - Accent1 3 4 3 6 7 2" xfId="26963" xr:uid="{00000000-0005-0000-0000-0000AD680000}"/>
    <cellStyle name="20% - Accent1 3 4 3 6 8" xfId="26964" xr:uid="{00000000-0005-0000-0000-0000AE680000}"/>
    <cellStyle name="20% - Accent1 3 4 3 6 8 2" xfId="26965" xr:uid="{00000000-0005-0000-0000-0000AF680000}"/>
    <cellStyle name="20% - Accent1 3 4 3 6 9" xfId="26966" xr:uid="{00000000-0005-0000-0000-0000B0680000}"/>
    <cellStyle name="20% - Accent1 3 4 3 7" xfId="26967" xr:uid="{00000000-0005-0000-0000-0000B1680000}"/>
    <cellStyle name="20% - Accent1 3 4 3 7 2" xfId="26968" xr:uid="{00000000-0005-0000-0000-0000B2680000}"/>
    <cellStyle name="20% - Accent1 3 4 3 7 2 2" xfId="26969" xr:uid="{00000000-0005-0000-0000-0000B3680000}"/>
    <cellStyle name="20% - Accent1 3 4 3 7 2 2 2" xfId="26970" xr:uid="{00000000-0005-0000-0000-0000B4680000}"/>
    <cellStyle name="20% - Accent1 3 4 3 7 2 3" xfId="26971" xr:uid="{00000000-0005-0000-0000-0000B5680000}"/>
    <cellStyle name="20% - Accent1 3 4 3 7 3" xfId="26972" xr:uid="{00000000-0005-0000-0000-0000B6680000}"/>
    <cellStyle name="20% - Accent1 3 4 3 7 3 2" xfId="26973" xr:uid="{00000000-0005-0000-0000-0000B7680000}"/>
    <cellStyle name="20% - Accent1 3 4 3 7 4" xfId="26974" xr:uid="{00000000-0005-0000-0000-0000B8680000}"/>
    <cellStyle name="20% - Accent1 3 4 3 8" xfId="26975" xr:uid="{00000000-0005-0000-0000-0000B9680000}"/>
    <cellStyle name="20% - Accent1 3 4 3 8 2" xfId="26976" xr:uid="{00000000-0005-0000-0000-0000BA680000}"/>
    <cellStyle name="20% - Accent1 3 4 3 8 2 2" xfId="26977" xr:uid="{00000000-0005-0000-0000-0000BB680000}"/>
    <cellStyle name="20% - Accent1 3 4 3 8 2 2 2" xfId="26978" xr:uid="{00000000-0005-0000-0000-0000BC680000}"/>
    <cellStyle name="20% - Accent1 3 4 3 8 2 3" xfId="26979" xr:uid="{00000000-0005-0000-0000-0000BD680000}"/>
    <cellStyle name="20% - Accent1 3 4 3 8 3" xfId="26980" xr:uid="{00000000-0005-0000-0000-0000BE680000}"/>
    <cellStyle name="20% - Accent1 3 4 3 8 3 2" xfId="26981" xr:uid="{00000000-0005-0000-0000-0000BF680000}"/>
    <cellStyle name="20% - Accent1 3 4 3 8 4" xfId="26982" xr:uid="{00000000-0005-0000-0000-0000C0680000}"/>
    <cellStyle name="20% - Accent1 3 4 3 9" xfId="26983" xr:uid="{00000000-0005-0000-0000-0000C1680000}"/>
    <cellStyle name="20% - Accent1 3 4 3 9 2" xfId="26984" xr:uid="{00000000-0005-0000-0000-0000C2680000}"/>
    <cellStyle name="20% - Accent1 3 4 3 9 2 2" xfId="26985" xr:uid="{00000000-0005-0000-0000-0000C3680000}"/>
    <cellStyle name="20% - Accent1 3 4 3 9 2 2 2" xfId="26986" xr:uid="{00000000-0005-0000-0000-0000C4680000}"/>
    <cellStyle name="20% - Accent1 3 4 3 9 2 3" xfId="26987" xr:uid="{00000000-0005-0000-0000-0000C5680000}"/>
    <cellStyle name="20% - Accent1 3 4 3 9 3" xfId="26988" xr:uid="{00000000-0005-0000-0000-0000C6680000}"/>
    <cellStyle name="20% - Accent1 3 4 3 9 3 2" xfId="26989" xr:uid="{00000000-0005-0000-0000-0000C7680000}"/>
    <cellStyle name="20% - Accent1 3 4 3 9 4" xfId="26990" xr:uid="{00000000-0005-0000-0000-0000C8680000}"/>
    <cellStyle name="20% - Accent1 3 4 4" xfId="26991" xr:uid="{00000000-0005-0000-0000-0000C9680000}"/>
    <cellStyle name="20% - Accent1 3 4 4 10" xfId="26992" xr:uid="{00000000-0005-0000-0000-0000CA680000}"/>
    <cellStyle name="20% - Accent1 3 4 4 10 2" xfId="26993" xr:uid="{00000000-0005-0000-0000-0000CB680000}"/>
    <cellStyle name="20% - Accent1 3 4 4 11" xfId="26994" xr:uid="{00000000-0005-0000-0000-0000CC680000}"/>
    <cellStyle name="20% - Accent1 3 4 4 2" xfId="26995" xr:uid="{00000000-0005-0000-0000-0000CD680000}"/>
    <cellStyle name="20% - Accent1 3 4 4 2 2" xfId="26996" xr:uid="{00000000-0005-0000-0000-0000CE680000}"/>
    <cellStyle name="20% - Accent1 3 4 4 2 2 2" xfId="26997" xr:uid="{00000000-0005-0000-0000-0000CF680000}"/>
    <cellStyle name="20% - Accent1 3 4 4 2 2 2 2" xfId="26998" xr:uid="{00000000-0005-0000-0000-0000D0680000}"/>
    <cellStyle name="20% - Accent1 3 4 4 2 2 2 2 2" xfId="26999" xr:uid="{00000000-0005-0000-0000-0000D1680000}"/>
    <cellStyle name="20% - Accent1 3 4 4 2 2 2 3" xfId="27000" xr:uid="{00000000-0005-0000-0000-0000D2680000}"/>
    <cellStyle name="20% - Accent1 3 4 4 2 2 3" xfId="27001" xr:uid="{00000000-0005-0000-0000-0000D3680000}"/>
    <cellStyle name="20% - Accent1 3 4 4 2 2 3 2" xfId="27002" xr:uid="{00000000-0005-0000-0000-0000D4680000}"/>
    <cellStyle name="20% - Accent1 3 4 4 2 2 4" xfId="27003" xr:uid="{00000000-0005-0000-0000-0000D5680000}"/>
    <cellStyle name="20% - Accent1 3 4 4 2 3" xfId="27004" xr:uid="{00000000-0005-0000-0000-0000D6680000}"/>
    <cellStyle name="20% - Accent1 3 4 4 2 3 2" xfId="27005" xr:uid="{00000000-0005-0000-0000-0000D7680000}"/>
    <cellStyle name="20% - Accent1 3 4 4 2 3 2 2" xfId="27006" xr:uid="{00000000-0005-0000-0000-0000D8680000}"/>
    <cellStyle name="20% - Accent1 3 4 4 2 3 2 2 2" xfId="27007" xr:uid="{00000000-0005-0000-0000-0000D9680000}"/>
    <cellStyle name="20% - Accent1 3 4 4 2 3 2 3" xfId="27008" xr:uid="{00000000-0005-0000-0000-0000DA680000}"/>
    <cellStyle name="20% - Accent1 3 4 4 2 3 3" xfId="27009" xr:uid="{00000000-0005-0000-0000-0000DB680000}"/>
    <cellStyle name="20% - Accent1 3 4 4 2 3 3 2" xfId="27010" xr:uid="{00000000-0005-0000-0000-0000DC680000}"/>
    <cellStyle name="20% - Accent1 3 4 4 2 3 4" xfId="27011" xr:uid="{00000000-0005-0000-0000-0000DD680000}"/>
    <cellStyle name="20% - Accent1 3 4 4 2 4" xfId="27012" xr:uid="{00000000-0005-0000-0000-0000DE680000}"/>
    <cellStyle name="20% - Accent1 3 4 4 2 4 2" xfId="27013" xr:uid="{00000000-0005-0000-0000-0000DF680000}"/>
    <cellStyle name="20% - Accent1 3 4 4 2 4 2 2" xfId="27014" xr:uid="{00000000-0005-0000-0000-0000E0680000}"/>
    <cellStyle name="20% - Accent1 3 4 4 2 4 2 2 2" xfId="27015" xr:uid="{00000000-0005-0000-0000-0000E1680000}"/>
    <cellStyle name="20% - Accent1 3 4 4 2 4 2 3" xfId="27016" xr:uid="{00000000-0005-0000-0000-0000E2680000}"/>
    <cellStyle name="20% - Accent1 3 4 4 2 4 3" xfId="27017" xr:uid="{00000000-0005-0000-0000-0000E3680000}"/>
    <cellStyle name="20% - Accent1 3 4 4 2 4 3 2" xfId="27018" xr:uid="{00000000-0005-0000-0000-0000E4680000}"/>
    <cellStyle name="20% - Accent1 3 4 4 2 4 4" xfId="27019" xr:uid="{00000000-0005-0000-0000-0000E5680000}"/>
    <cellStyle name="20% - Accent1 3 4 4 2 5" xfId="27020" xr:uid="{00000000-0005-0000-0000-0000E6680000}"/>
    <cellStyle name="20% - Accent1 3 4 4 2 5 2" xfId="27021" xr:uid="{00000000-0005-0000-0000-0000E7680000}"/>
    <cellStyle name="20% - Accent1 3 4 4 2 5 2 2" xfId="27022" xr:uid="{00000000-0005-0000-0000-0000E8680000}"/>
    <cellStyle name="20% - Accent1 3 4 4 2 5 3" xfId="27023" xr:uid="{00000000-0005-0000-0000-0000E9680000}"/>
    <cellStyle name="20% - Accent1 3 4 4 2 6" xfId="27024" xr:uid="{00000000-0005-0000-0000-0000EA680000}"/>
    <cellStyle name="20% - Accent1 3 4 4 2 6 2" xfId="27025" xr:uid="{00000000-0005-0000-0000-0000EB680000}"/>
    <cellStyle name="20% - Accent1 3 4 4 2 6 2 2" xfId="27026" xr:uid="{00000000-0005-0000-0000-0000EC680000}"/>
    <cellStyle name="20% - Accent1 3 4 4 2 6 3" xfId="27027" xr:uid="{00000000-0005-0000-0000-0000ED680000}"/>
    <cellStyle name="20% - Accent1 3 4 4 2 7" xfId="27028" xr:uid="{00000000-0005-0000-0000-0000EE680000}"/>
    <cellStyle name="20% - Accent1 3 4 4 2 7 2" xfId="27029" xr:uid="{00000000-0005-0000-0000-0000EF680000}"/>
    <cellStyle name="20% - Accent1 3 4 4 2 8" xfId="27030" xr:uid="{00000000-0005-0000-0000-0000F0680000}"/>
    <cellStyle name="20% - Accent1 3 4 4 2 8 2" xfId="27031" xr:uid="{00000000-0005-0000-0000-0000F1680000}"/>
    <cellStyle name="20% - Accent1 3 4 4 2 9" xfId="27032" xr:uid="{00000000-0005-0000-0000-0000F2680000}"/>
    <cellStyle name="20% - Accent1 3 4 4 3" xfId="27033" xr:uid="{00000000-0005-0000-0000-0000F3680000}"/>
    <cellStyle name="20% - Accent1 3 4 4 3 2" xfId="27034" xr:uid="{00000000-0005-0000-0000-0000F4680000}"/>
    <cellStyle name="20% - Accent1 3 4 4 3 2 2" xfId="27035" xr:uid="{00000000-0005-0000-0000-0000F5680000}"/>
    <cellStyle name="20% - Accent1 3 4 4 3 2 2 2" xfId="27036" xr:uid="{00000000-0005-0000-0000-0000F6680000}"/>
    <cellStyle name="20% - Accent1 3 4 4 3 2 2 2 2" xfId="27037" xr:uid="{00000000-0005-0000-0000-0000F7680000}"/>
    <cellStyle name="20% - Accent1 3 4 4 3 2 2 3" xfId="27038" xr:uid="{00000000-0005-0000-0000-0000F8680000}"/>
    <cellStyle name="20% - Accent1 3 4 4 3 2 3" xfId="27039" xr:uid="{00000000-0005-0000-0000-0000F9680000}"/>
    <cellStyle name="20% - Accent1 3 4 4 3 2 3 2" xfId="27040" xr:uid="{00000000-0005-0000-0000-0000FA680000}"/>
    <cellStyle name="20% - Accent1 3 4 4 3 2 4" xfId="27041" xr:uid="{00000000-0005-0000-0000-0000FB680000}"/>
    <cellStyle name="20% - Accent1 3 4 4 3 3" xfId="27042" xr:uid="{00000000-0005-0000-0000-0000FC680000}"/>
    <cellStyle name="20% - Accent1 3 4 4 3 3 2" xfId="27043" xr:uid="{00000000-0005-0000-0000-0000FD680000}"/>
    <cellStyle name="20% - Accent1 3 4 4 3 3 2 2" xfId="27044" xr:uid="{00000000-0005-0000-0000-0000FE680000}"/>
    <cellStyle name="20% - Accent1 3 4 4 3 3 2 2 2" xfId="27045" xr:uid="{00000000-0005-0000-0000-0000FF680000}"/>
    <cellStyle name="20% - Accent1 3 4 4 3 3 2 3" xfId="27046" xr:uid="{00000000-0005-0000-0000-000000690000}"/>
    <cellStyle name="20% - Accent1 3 4 4 3 3 3" xfId="27047" xr:uid="{00000000-0005-0000-0000-000001690000}"/>
    <cellStyle name="20% - Accent1 3 4 4 3 3 3 2" xfId="27048" xr:uid="{00000000-0005-0000-0000-000002690000}"/>
    <cellStyle name="20% - Accent1 3 4 4 3 3 4" xfId="27049" xr:uid="{00000000-0005-0000-0000-000003690000}"/>
    <cellStyle name="20% - Accent1 3 4 4 3 4" xfId="27050" xr:uid="{00000000-0005-0000-0000-000004690000}"/>
    <cellStyle name="20% - Accent1 3 4 4 3 4 2" xfId="27051" xr:uid="{00000000-0005-0000-0000-000005690000}"/>
    <cellStyle name="20% - Accent1 3 4 4 3 4 2 2" xfId="27052" xr:uid="{00000000-0005-0000-0000-000006690000}"/>
    <cellStyle name="20% - Accent1 3 4 4 3 4 2 2 2" xfId="27053" xr:uid="{00000000-0005-0000-0000-000007690000}"/>
    <cellStyle name="20% - Accent1 3 4 4 3 4 2 3" xfId="27054" xr:uid="{00000000-0005-0000-0000-000008690000}"/>
    <cellStyle name="20% - Accent1 3 4 4 3 4 3" xfId="27055" xr:uid="{00000000-0005-0000-0000-000009690000}"/>
    <cellStyle name="20% - Accent1 3 4 4 3 4 3 2" xfId="27056" xr:uid="{00000000-0005-0000-0000-00000A690000}"/>
    <cellStyle name="20% - Accent1 3 4 4 3 4 4" xfId="27057" xr:uid="{00000000-0005-0000-0000-00000B690000}"/>
    <cellStyle name="20% - Accent1 3 4 4 3 5" xfId="27058" xr:uid="{00000000-0005-0000-0000-00000C690000}"/>
    <cellStyle name="20% - Accent1 3 4 4 3 5 2" xfId="27059" xr:uid="{00000000-0005-0000-0000-00000D690000}"/>
    <cellStyle name="20% - Accent1 3 4 4 3 5 2 2" xfId="27060" xr:uid="{00000000-0005-0000-0000-00000E690000}"/>
    <cellStyle name="20% - Accent1 3 4 4 3 5 3" xfId="27061" xr:uid="{00000000-0005-0000-0000-00000F690000}"/>
    <cellStyle name="20% - Accent1 3 4 4 3 6" xfId="27062" xr:uid="{00000000-0005-0000-0000-000010690000}"/>
    <cellStyle name="20% - Accent1 3 4 4 3 6 2" xfId="27063" xr:uid="{00000000-0005-0000-0000-000011690000}"/>
    <cellStyle name="20% - Accent1 3 4 4 3 6 2 2" xfId="27064" xr:uid="{00000000-0005-0000-0000-000012690000}"/>
    <cellStyle name="20% - Accent1 3 4 4 3 6 3" xfId="27065" xr:uid="{00000000-0005-0000-0000-000013690000}"/>
    <cellStyle name="20% - Accent1 3 4 4 3 7" xfId="27066" xr:uid="{00000000-0005-0000-0000-000014690000}"/>
    <cellStyle name="20% - Accent1 3 4 4 3 7 2" xfId="27067" xr:uid="{00000000-0005-0000-0000-000015690000}"/>
    <cellStyle name="20% - Accent1 3 4 4 3 8" xfId="27068" xr:uid="{00000000-0005-0000-0000-000016690000}"/>
    <cellStyle name="20% - Accent1 3 4 4 3 8 2" xfId="27069" xr:uid="{00000000-0005-0000-0000-000017690000}"/>
    <cellStyle name="20% - Accent1 3 4 4 3 9" xfId="27070" xr:uid="{00000000-0005-0000-0000-000018690000}"/>
    <cellStyle name="20% - Accent1 3 4 4 4" xfId="27071" xr:uid="{00000000-0005-0000-0000-000019690000}"/>
    <cellStyle name="20% - Accent1 3 4 4 4 2" xfId="27072" xr:uid="{00000000-0005-0000-0000-00001A690000}"/>
    <cellStyle name="20% - Accent1 3 4 4 4 2 2" xfId="27073" xr:uid="{00000000-0005-0000-0000-00001B690000}"/>
    <cellStyle name="20% - Accent1 3 4 4 4 2 2 2" xfId="27074" xr:uid="{00000000-0005-0000-0000-00001C690000}"/>
    <cellStyle name="20% - Accent1 3 4 4 4 2 3" xfId="27075" xr:uid="{00000000-0005-0000-0000-00001D690000}"/>
    <cellStyle name="20% - Accent1 3 4 4 4 3" xfId="27076" xr:uid="{00000000-0005-0000-0000-00001E690000}"/>
    <cellStyle name="20% - Accent1 3 4 4 4 3 2" xfId="27077" xr:uid="{00000000-0005-0000-0000-00001F690000}"/>
    <cellStyle name="20% - Accent1 3 4 4 4 4" xfId="27078" xr:uid="{00000000-0005-0000-0000-000020690000}"/>
    <cellStyle name="20% - Accent1 3 4 4 5" xfId="27079" xr:uid="{00000000-0005-0000-0000-000021690000}"/>
    <cellStyle name="20% - Accent1 3 4 4 5 2" xfId="27080" xr:uid="{00000000-0005-0000-0000-000022690000}"/>
    <cellStyle name="20% - Accent1 3 4 4 5 2 2" xfId="27081" xr:uid="{00000000-0005-0000-0000-000023690000}"/>
    <cellStyle name="20% - Accent1 3 4 4 5 2 2 2" xfId="27082" xr:uid="{00000000-0005-0000-0000-000024690000}"/>
    <cellStyle name="20% - Accent1 3 4 4 5 2 3" xfId="27083" xr:uid="{00000000-0005-0000-0000-000025690000}"/>
    <cellStyle name="20% - Accent1 3 4 4 5 3" xfId="27084" xr:uid="{00000000-0005-0000-0000-000026690000}"/>
    <cellStyle name="20% - Accent1 3 4 4 5 3 2" xfId="27085" xr:uid="{00000000-0005-0000-0000-000027690000}"/>
    <cellStyle name="20% - Accent1 3 4 4 5 4" xfId="27086" xr:uid="{00000000-0005-0000-0000-000028690000}"/>
    <cellStyle name="20% - Accent1 3 4 4 6" xfId="27087" xr:uid="{00000000-0005-0000-0000-000029690000}"/>
    <cellStyle name="20% - Accent1 3 4 4 6 2" xfId="27088" xr:uid="{00000000-0005-0000-0000-00002A690000}"/>
    <cellStyle name="20% - Accent1 3 4 4 6 2 2" xfId="27089" xr:uid="{00000000-0005-0000-0000-00002B690000}"/>
    <cellStyle name="20% - Accent1 3 4 4 6 2 2 2" xfId="27090" xr:uid="{00000000-0005-0000-0000-00002C690000}"/>
    <cellStyle name="20% - Accent1 3 4 4 6 2 3" xfId="27091" xr:uid="{00000000-0005-0000-0000-00002D690000}"/>
    <cellStyle name="20% - Accent1 3 4 4 6 3" xfId="27092" xr:uid="{00000000-0005-0000-0000-00002E690000}"/>
    <cellStyle name="20% - Accent1 3 4 4 6 3 2" xfId="27093" xr:uid="{00000000-0005-0000-0000-00002F690000}"/>
    <cellStyle name="20% - Accent1 3 4 4 6 4" xfId="27094" xr:uid="{00000000-0005-0000-0000-000030690000}"/>
    <cellStyle name="20% - Accent1 3 4 4 7" xfId="27095" xr:uid="{00000000-0005-0000-0000-000031690000}"/>
    <cellStyle name="20% - Accent1 3 4 4 7 2" xfId="27096" xr:uid="{00000000-0005-0000-0000-000032690000}"/>
    <cellStyle name="20% - Accent1 3 4 4 7 2 2" xfId="27097" xr:uid="{00000000-0005-0000-0000-000033690000}"/>
    <cellStyle name="20% - Accent1 3 4 4 7 3" xfId="27098" xr:uid="{00000000-0005-0000-0000-000034690000}"/>
    <cellStyle name="20% - Accent1 3 4 4 8" xfId="27099" xr:uid="{00000000-0005-0000-0000-000035690000}"/>
    <cellStyle name="20% - Accent1 3 4 4 8 2" xfId="27100" xr:uid="{00000000-0005-0000-0000-000036690000}"/>
    <cellStyle name="20% - Accent1 3 4 4 8 2 2" xfId="27101" xr:uid="{00000000-0005-0000-0000-000037690000}"/>
    <cellStyle name="20% - Accent1 3 4 4 8 3" xfId="27102" xr:uid="{00000000-0005-0000-0000-000038690000}"/>
    <cellStyle name="20% - Accent1 3 4 4 9" xfId="27103" xr:uid="{00000000-0005-0000-0000-000039690000}"/>
    <cellStyle name="20% - Accent1 3 4 4 9 2" xfId="27104" xr:uid="{00000000-0005-0000-0000-00003A690000}"/>
    <cellStyle name="20% - Accent1 3 4 5" xfId="27105" xr:uid="{00000000-0005-0000-0000-00003B690000}"/>
    <cellStyle name="20% - Accent1 3 4 5 10" xfId="27106" xr:uid="{00000000-0005-0000-0000-00003C690000}"/>
    <cellStyle name="20% - Accent1 3 4 5 10 2" xfId="27107" xr:uid="{00000000-0005-0000-0000-00003D690000}"/>
    <cellStyle name="20% - Accent1 3 4 5 11" xfId="27108" xr:uid="{00000000-0005-0000-0000-00003E690000}"/>
    <cellStyle name="20% - Accent1 3 4 5 2" xfId="27109" xr:uid="{00000000-0005-0000-0000-00003F690000}"/>
    <cellStyle name="20% - Accent1 3 4 5 2 2" xfId="27110" xr:uid="{00000000-0005-0000-0000-000040690000}"/>
    <cellStyle name="20% - Accent1 3 4 5 2 2 2" xfId="27111" xr:uid="{00000000-0005-0000-0000-000041690000}"/>
    <cellStyle name="20% - Accent1 3 4 5 2 2 2 2" xfId="27112" xr:uid="{00000000-0005-0000-0000-000042690000}"/>
    <cellStyle name="20% - Accent1 3 4 5 2 2 2 2 2" xfId="27113" xr:uid="{00000000-0005-0000-0000-000043690000}"/>
    <cellStyle name="20% - Accent1 3 4 5 2 2 2 3" xfId="27114" xr:uid="{00000000-0005-0000-0000-000044690000}"/>
    <cellStyle name="20% - Accent1 3 4 5 2 2 3" xfId="27115" xr:uid="{00000000-0005-0000-0000-000045690000}"/>
    <cellStyle name="20% - Accent1 3 4 5 2 2 3 2" xfId="27116" xr:uid="{00000000-0005-0000-0000-000046690000}"/>
    <cellStyle name="20% - Accent1 3 4 5 2 2 4" xfId="27117" xr:uid="{00000000-0005-0000-0000-000047690000}"/>
    <cellStyle name="20% - Accent1 3 4 5 2 3" xfId="27118" xr:uid="{00000000-0005-0000-0000-000048690000}"/>
    <cellStyle name="20% - Accent1 3 4 5 2 3 2" xfId="27119" xr:uid="{00000000-0005-0000-0000-000049690000}"/>
    <cellStyle name="20% - Accent1 3 4 5 2 3 2 2" xfId="27120" xr:uid="{00000000-0005-0000-0000-00004A690000}"/>
    <cellStyle name="20% - Accent1 3 4 5 2 3 2 2 2" xfId="27121" xr:uid="{00000000-0005-0000-0000-00004B690000}"/>
    <cellStyle name="20% - Accent1 3 4 5 2 3 2 3" xfId="27122" xr:uid="{00000000-0005-0000-0000-00004C690000}"/>
    <cellStyle name="20% - Accent1 3 4 5 2 3 3" xfId="27123" xr:uid="{00000000-0005-0000-0000-00004D690000}"/>
    <cellStyle name="20% - Accent1 3 4 5 2 3 3 2" xfId="27124" xr:uid="{00000000-0005-0000-0000-00004E690000}"/>
    <cellStyle name="20% - Accent1 3 4 5 2 3 4" xfId="27125" xr:uid="{00000000-0005-0000-0000-00004F690000}"/>
    <cellStyle name="20% - Accent1 3 4 5 2 4" xfId="27126" xr:uid="{00000000-0005-0000-0000-000050690000}"/>
    <cellStyle name="20% - Accent1 3 4 5 2 4 2" xfId="27127" xr:uid="{00000000-0005-0000-0000-000051690000}"/>
    <cellStyle name="20% - Accent1 3 4 5 2 4 2 2" xfId="27128" xr:uid="{00000000-0005-0000-0000-000052690000}"/>
    <cellStyle name="20% - Accent1 3 4 5 2 4 2 2 2" xfId="27129" xr:uid="{00000000-0005-0000-0000-000053690000}"/>
    <cellStyle name="20% - Accent1 3 4 5 2 4 2 3" xfId="27130" xr:uid="{00000000-0005-0000-0000-000054690000}"/>
    <cellStyle name="20% - Accent1 3 4 5 2 4 3" xfId="27131" xr:uid="{00000000-0005-0000-0000-000055690000}"/>
    <cellStyle name="20% - Accent1 3 4 5 2 4 3 2" xfId="27132" xr:uid="{00000000-0005-0000-0000-000056690000}"/>
    <cellStyle name="20% - Accent1 3 4 5 2 4 4" xfId="27133" xr:uid="{00000000-0005-0000-0000-000057690000}"/>
    <cellStyle name="20% - Accent1 3 4 5 2 5" xfId="27134" xr:uid="{00000000-0005-0000-0000-000058690000}"/>
    <cellStyle name="20% - Accent1 3 4 5 2 5 2" xfId="27135" xr:uid="{00000000-0005-0000-0000-000059690000}"/>
    <cellStyle name="20% - Accent1 3 4 5 2 5 2 2" xfId="27136" xr:uid="{00000000-0005-0000-0000-00005A690000}"/>
    <cellStyle name="20% - Accent1 3 4 5 2 5 3" xfId="27137" xr:uid="{00000000-0005-0000-0000-00005B690000}"/>
    <cellStyle name="20% - Accent1 3 4 5 2 6" xfId="27138" xr:uid="{00000000-0005-0000-0000-00005C690000}"/>
    <cellStyle name="20% - Accent1 3 4 5 2 6 2" xfId="27139" xr:uid="{00000000-0005-0000-0000-00005D690000}"/>
    <cellStyle name="20% - Accent1 3 4 5 2 6 2 2" xfId="27140" xr:uid="{00000000-0005-0000-0000-00005E690000}"/>
    <cellStyle name="20% - Accent1 3 4 5 2 6 3" xfId="27141" xr:uid="{00000000-0005-0000-0000-00005F690000}"/>
    <cellStyle name="20% - Accent1 3 4 5 2 7" xfId="27142" xr:uid="{00000000-0005-0000-0000-000060690000}"/>
    <cellStyle name="20% - Accent1 3 4 5 2 7 2" xfId="27143" xr:uid="{00000000-0005-0000-0000-000061690000}"/>
    <cellStyle name="20% - Accent1 3 4 5 2 8" xfId="27144" xr:uid="{00000000-0005-0000-0000-000062690000}"/>
    <cellStyle name="20% - Accent1 3 4 5 2 8 2" xfId="27145" xr:uid="{00000000-0005-0000-0000-000063690000}"/>
    <cellStyle name="20% - Accent1 3 4 5 2 9" xfId="27146" xr:uid="{00000000-0005-0000-0000-000064690000}"/>
    <cellStyle name="20% - Accent1 3 4 5 3" xfId="27147" xr:uid="{00000000-0005-0000-0000-000065690000}"/>
    <cellStyle name="20% - Accent1 3 4 5 3 2" xfId="27148" xr:uid="{00000000-0005-0000-0000-000066690000}"/>
    <cellStyle name="20% - Accent1 3 4 5 3 2 2" xfId="27149" xr:uid="{00000000-0005-0000-0000-000067690000}"/>
    <cellStyle name="20% - Accent1 3 4 5 3 2 2 2" xfId="27150" xr:uid="{00000000-0005-0000-0000-000068690000}"/>
    <cellStyle name="20% - Accent1 3 4 5 3 2 2 2 2" xfId="27151" xr:uid="{00000000-0005-0000-0000-000069690000}"/>
    <cellStyle name="20% - Accent1 3 4 5 3 2 2 3" xfId="27152" xr:uid="{00000000-0005-0000-0000-00006A690000}"/>
    <cellStyle name="20% - Accent1 3 4 5 3 2 3" xfId="27153" xr:uid="{00000000-0005-0000-0000-00006B690000}"/>
    <cellStyle name="20% - Accent1 3 4 5 3 2 3 2" xfId="27154" xr:uid="{00000000-0005-0000-0000-00006C690000}"/>
    <cellStyle name="20% - Accent1 3 4 5 3 2 4" xfId="27155" xr:uid="{00000000-0005-0000-0000-00006D690000}"/>
    <cellStyle name="20% - Accent1 3 4 5 3 3" xfId="27156" xr:uid="{00000000-0005-0000-0000-00006E690000}"/>
    <cellStyle name="20% - Accent1 3 4 5 3 3 2" xfId="27157" xr:uid="{00000000-0005-0000-0000-00006F690000}"/>
    <cellStyle name="20% - Accent1 3 4 5 3 3 2 2" xfId="27158" xr:uid="{00000000-0005-0000-0000-000070690000}"/>
    <cellStyle name="20% - Accent1 3 4 5 3 3 2 2 2" xfId="27159" xr:uid="{00000000-0005-0000-0000-000071690000}"/>
    <cellStyle name="20% - Accent1 3 4 5 3 3 2 3" xfId="27160" xr:uid="{00000000-0005-0000-0000-000072690000}"/>
    <cellStyle name="20% - Accent1 3 4 5 3 3 3" xfId="27161" xr:uid="{00000000-0005-0000-0000-000073690000}"/>
    <cellStyle name="20% - Accent1 3 4 5 3 3 3 2" xfId="27162" xr:uid="{00000000-0005-0000-0000-000074690000}"/>
    <cellStyle name="20% - Accent1 3 4 5 3 3 4" xfId="27163" xr:uid="{00000000-0005-0000-0000-000075690000}"/>
    <cellStyle name="20% - Accent1 3 4 5 3 4" xfId="27164" xr:uid="{00000000-0005-0000-0000-000076690000}"/>
    <cellStyle name="20% - Accent1 3 4 5 3 4 2" xfId="27165" xr:uid="{00000000-0005-0000-0000-000077690000}"/>
    <cellStyle name="20% - Accent1 3 4 5 3 4 2 2" xfId="27166" xr:uid="{00000000-0005-0000-0000-000078690000}"/>
    <cellStyle name="20% - Accent1 3 4 5 3 4 2 2 2" xfId="27167" xr:uid="{00000000-0005-0000-0000-000079690000}"/>
    <cellStyle name="20% - Accent1 3 4 5 3 4 2 3" xfId="27168" xr:uid="{00000000-0005-0000-0000-00007A690000}"/>
    <cellStyle name="20% - Accent1 3 4 5 3 4 3" xfId="27169" xr:uid="{00000000-0005-0000-0000-00007B690000}"/>
    <cellStyle name="20% - Accent1 3 4 5 3 4 3 2" xfId="27170" xr:uid="{00000000-0005-0000-0000-00007C690000}"/>
    <cellStyle name="20% - Accent1 3 4 5 3 4 4" xfId="27171" xr:uid="{00000000-0005-0000-0000-00007D690000}"/>
    <cellStyle name="20% - Accent1 3 4 5 3 5" xfId="27172" xr:uid="{00000000-0005-0000-0000-00007E690000}"/>
    <cellStyle name="20% - Accent1 3 4 5 3 5 2" xfId="27173" xr:uid="{00000000-0005-0000-0000-00007F690000}"/>
    <cellStyle name="20% - Accent1 3 4 5 3 5 2 2" xfId="27174" xr:uid="{00000000-0005-0000-0000-000080690000}"/>
    <cellStyle name="20% - Accent1 3 4 5 3 5 3" xfId="27175" xr:uid="{00000000-0005-0000-0000-000081690000}"/>
    <cellStyle name="20% - Accent1 3 4 5 3 6" xfId="27176" xr:uid="{00000000-0005-0000-0000-000082690000}"/>
    <cellStyle name="20% - Accent1 3 4 5 3 6 2" xfId="27177" xr:uid="{00000000-0005-0000-0000-000083690000}"/>
    <cellStyle name="20% - Accent1 3 4 5 3 6 2 2" xfId="27178" xr:uid="{00000000-0005-0000-0000-000084690000}"/>
    <cellStyle name="20% - Accent1 3 4 5 3 6 3" xfId="27179" xr:uid="{00000000-0005-0000-0000-000085690000}"/>
    <cellStyle name="20% - Accent1 3 4 5 3 7" xfId="27180" xr:uid="{00000000-0005-0000-0000-000086690000}"/>
    <cellStyle name="20% - Accent1 3 4 5 3 7 2" xfId="27181" xr:uid="{00000000-0005-0000-0000-000087690000}"/>
    <cellStyle name="20% - Accent1 3 4 5 3 8" xfId="27182" xr:uid="{00000000-0005-0000-0000-000088690000}"/>
    <cellStyle name="20% - Accent1 3 4 5 3 8 2" xfId="27183" xr:uid="{00000000-0005-0000-0000-000089690000}"/>
    <cellStyle name="20% - Accent1 3 4 5 3 9" xfId="27184" xr:uid="{00000000-0005-0000-0000-00008A690000}"/>
    <cellStyle name="20% - Accent1 3 4 5 4" xfId="27185" xr:uid="{00000000-0005-0000-0000-00008B690000}"/>
    <cellStyle name="20% - Accent1 3 4 5 4 2" xfId="27186" xr:uid="{00000000-0005-0000-0000-00008C690000}"/>
    <cellStyle name="20% - Accent1 3 4 5 4 2 2" xfId="27187" xr:uid="{00000000-0005-0000-0000-00008D690000}"/>
    <cellStyle name="20% - Accent1 3 4 5 4 2 2 2" xfId="27188" xr:uid="{00000000-0005-0000-0000-00008E690000}"/>
    <cellStyle name="20% - Accent1 3 4 5 4 2 3" xfId="27189" xr:uid="{00000000-0005-0000-0000-00008F690000}"/>
    <cellStyle name="20% - Accent1 3 4 5 4 3" xfId="27190" xr:uid="{00000000-0005-0000-0000-000090690000}"/>
    <cellStyle name="20% - Accent1 3 4 5 4 3 2" xfId="27191" xr:uid="{00000000-0005-0000-0000-000091690000}"/>
    <cellStyle name="20% - Accent1 3 4 5 4 4" xfId="27192" xr:uid="{00000000-0005-0000-0000-000092690000}"/>
    <cellStyle name="20% - Accent1 3 4 5 5" xfId="27193" xr:uid="{00000000-0005-0000-0000-000093690000}"/>
    <cellStyle name="20% - Accent1 3 4 5 5 2" xfId="27194" xr:uid="{00000000-0005-0000-0000-000094690000}"/>
    <cellStyle name="20% - Accent1 3 4 5 5 2 2" xfId="27195" xr:uid="{00000000-0005-0000-0000-000095690000}"/>
    <cellStyle name="20% - Accent1 3 4 5 5 2 2 2" xfId="27196" xr:uid="{00000000-0005-0000-0000-000096690000}"/>
    <cellStyle name="20% - Accent1 3 4 5 5 2 3" xfId="27197" xr:uid="{00000000-0005-0000-0000-000097690000}"/>
    <cellStyle name="20% - Accent1 3 4 5 5 3" xfId="27198" xr:uid="{00000000-0005-0000-0000-000098690000}"/>
    <cellStyle name="20% - Accent1 3 4 5 5 3 2" xfId="27199" xr:uid="{00000000-0005-0000-0000-000099690000}"/>
    <cellStyle name="20% - Accent1 3 4 5 5 4" xfId="27200" xr:uid="{00000000-0005-0000-0000-00009A690000}"/>
    <cellStyle name="20% - Accent1 3 4 5 6" xfId="27201" xr:uid="{00000000-0005-0000-0000-00009B690000}"/>
    <cellStyle name="20% - Accent1 3 4 5 6 2" xfId="27202" xr:uid="{00000000-0005-0000-0000-00009C690000}"/>
    <cellStyle name="20% - Accent1 3 4 5 6 2 2" xfId="27203" xr:uid="{00000000-0005-0000-0000-00009D690000}"/>
    <cellStyle name="20% - Accent1 3 4 5 6 2 2 2" xfId="27204" xr:uid="{00000000-0005-0000-0000-00009E690000}"/>
    <cellStyle name="20% - Accent1 3 4 5 6 2 3" xfId="27205" xr:uid="{00000000-0005-0000-0000-00009F690000}"/>
    <cellStyle name="20% - Accent1 3 4 5 6 3" xfId="27206" xr:uid="{00000000-0005-0000-0000-0000A0690000}"/>
    <cellStyle name="20% - Accent1 3 4 5 6 3 2" xfId="27207" xr:uid="{00000000-0005-0000-0000-0000A1690000}"/>
    <cellStyle name="20% - Accent1 3 4 5 6 4" xfId="27208" xr:uid="{00000000-0005-0000-0000-0000A2690000}"/>
    <cellStyle name="20% - Accent1 3 4 5 7" xfId="27209" xr:uid="{00000000-0005-0000-0000-0000A3690000}"/>
    <cellStyle name="20% - Accent1 3 4 5 7 2" xfId="27210" xr:uid="{00000000-0005-0000-0000-0000A4690000}"/>
    <cellStyle name="20% - Accent1 3 4 5 7 2 2" xfId="27211" xr:uid="{00000000-0005-0000-0000-0000A5690000}"/>
    <cellStyle name="20% - Accent1 3 4 5 7 3" xfId="27212" xr:uid="{00000000-0005-0000-0000-0000A6690000}"/>
    <cellStyle name="20% - Accent1 3 4 5 8" xfId="27213" xr:uid="{00000000-0005-0000-0000-0000A7690000}"/>
    <cellStyle name="20% - Accent1 3 4 5 8 2" xfId="27214" xr:uid="{00000000-0005-0000-0000-0000A8690000}"/>
    <cellStyle name="20% - Accent1 3 4 5 8 2 2" xfId="27215" xr:uid="{00000000-0005-0000-0000-0000A9690000}"/>
    <cellStyle name="20% - Accent1 3 4 5 8 3" xfId="27216" xr:uid="{00000000-0005-0000-0000-0000AA690000}"/>
    <cellStyle name="20% - Accent1 3 4 5 9" xfId="27217" xr:uid="{00000000-0005-0000-0000-0000AB690000}"/>
    <cellStyle name="20% - Accent1 3 4 5 9 2" xfId="27218" xr:uid="{00000000-0005-0000-0000-0000AC690000}"/>
    <cellStyle name="20% - Accent1 3 4 6" xfId="27219" xr:uid="{00000000-0005-0000-0000-0000AD690000}"/>
    <cellStyle name="20% - Accent1 3 4 6 10" xfId="27220" xr:uid="{00000000-0005-0000-0000-0000AE690000}"/>
    <cellStyle name="20% - Accent1 3 4 6 10 2" xfId="27221" xr:uid="{00000000-0005-0000-0000-0000AF690000}"/>
    <cellStyle name="20% - Accent1 3 4 6 11" xfId="27222" xr:uid="{00000000-0005-0000-0000-0000B0690000}"/>
    <cellStyle name="20% - Accent1 3 4 6 2" xfId="27223" xr:uid="{00000000-0005-0000-0000-0000B1690000}"/>
    <cellStyle name="20% - Accent1 3 4 6 2 2" xfId="27224" xr:uid="{00000000-0005-0000-0000-0000B2690000}"/>
    <cellStyle name="20% - Accent1 3 4 6 2 2 2" xfId="27225" xr:uid="{00000000-0005-0000-0000-0000B3690000}"/>
    <cellStyle name="20% - Accent1 3 4 6 2 2 2 2" xfId="27226" xr:uid="{00000000-0005-0000-0000-0000B4690000}"/>
    <cellStyle name="20% - Accent1 3 4 6 2 2 2 2 2" xfId="27227" xr:uid="{00000000-0005-0000-0000-0000B5690000}"/>
    <cellStyle name="20% - Accent1 3 4 6 2 2 2 3" xfId="27228" xr:uid="{00000000-0005-0000-0000-0000B6690000}"/>
    <cellStyle name="20% - Accent1 3 4 6 2 2 3" xfId="27229" xr:uid="{00000000-0005-0000-0000-0000B7690000}"/>
    <cellStyle name="20% - Accent1 3 4 6 2 2 3 2" xfId="27230" xr:uid="{00000000-0005-0000-0000-0000B8690000}"/>
    <cellStyle name="20% - Accent1 3 4 6 2 2 4" xfId="27231" xr:uid="{00000000-0005-0000-0000-0000B9690000}"/>
    <cellStyle name="20% - Accent1 3 4 6 2 3" xfId="27232" xr:uid="{00000000-0005-0000-0000-0000BA690000}"/>
    <cellStyle name="20% - Accent1 3 4 6 2 3 2" xfId="27233" xr:uid="{00000000-0005-0000-0000-0000BB690000}"/>
    <cellStyle name="20% - Accent1 3 4 6 2 3 2 2" xfId="27234" xr:uid="{00000000-0005-0000-0000-0000BC690000}"/>
    <cellStyle name="20% - Accent1 3 4 6 2 3 2 2 2" xfId="27235" xr:uid="{00000000-0005-0000-0000-0000BD690000}"/>
    <cellStyle name="20% - Accent1 3 4 6 2 3 2 3" xfId="27236" xr:uid="{00000000-0005-0000-0000-0000BE690000}"/>
    <cellStyle name="20% - Accent1 3 4 6 2 3 3" xfId="27237" xr:uid="{00000000-0005-0000-0000-0000BF690000}"/>
    <cellStyle name="20% - Accent1 3 4 6 2 3 3 2" xfId="27238" xr:uid="{00000000-0005-0000-0000-0000C0690000}"/>
    <cellStyle name="20% - Accent1 3 4 6 2 3 4" xfId="27239" xr:uid="{00000000-0005-0000-0000-0000C1690000}"/>
    <cellStyle name="20% - Accent1 3 4 6 2 4" xfId="27240" xr:uid="{00000000-0005-0000-0000-0000C2690000}"/>
    <cellStyle name="20% - Accent1 3 4 6 2 4 2" xfId="27241" xr:uid="{00000000-0005-0000-0000-0000C3690000}"/>
    <cellStyle name="20% - Accent1 3 4 6 2 4 2 2" xfId="27242" xr:uid="{00000000-0005-0000-0000-0000C4690000}"/>
    <cellStyle name="20% - Accent1 3 4 6 2 4 2 2 2" xfId="27243" xr:uid="{00000000-0005-0000-0000-0000C5690000}"/>
    <cellStyle name="20% - Accent1 3 4 6 2 4 2 3" xfId="27244" xr:uid="{00000000-0005-0000-0000-0000C6690000}"/>
    <cellStyle name="20% - Accent1 3 4 6 2 4 3" xfId="27245" xr:uid="{00000000-0005-0000-0000-0000C7690000}"/>
    <cellStyle name="20% - Accent1 3 4 6 2 4 3 2" xfId="27246" xr:uid="{00000000-0005-0000-0000-0000C8690000}"/>
    <cellStyle name="20% - Accent1 3 4 6 2 4 4" xfId="27247" xr:uid="{00000000-0005-0000-0000-0000C9690000}"/>
    <cellStyle name="20% - Accent1 3 4 6 2 5" xfId="27248" xr:uid="{00000000-0005-0000-0000-0000CA690000}"/>
    <cellStyle name="20% - Accent1 3 4 6 2 5 2" xfId="27249" xr:uid="{00000000-0005-0000-0000-0000CB690000}"/>
    <cellStyle name="20% - Accent1 3 4 6 2 5 2 2" xfId="27250" xr:uid="{00000000-0005-0000-0000-0000CC690000}"/>
    <cellStyle name="20% - Accent1 3 4 6 2 5 3" xfId="27251" xr:uid="{00000000-0005-0000-0000-0000CD690000}"/>
    <cellStyle name="20% - Accent1 3 4 6 2 6" xfId="27252" xr:uid="{00000000-0005-0000-0000-0000CE690000}"/>
    <cellStyle name="20% - Accent1 3 4 6 2 6 2" xfId="27253" xr:uid="{00000000-0005-0000-0000-0000CF690000}"/>
    <cellStyle name="20% - Accent1 3 4 6 2 6 2 2" xfId="27254" xr:uid="{00000000-0005-0000-0000-0000D0690000}"/>
    <cellStyle name="20% - Accent1 3 4 6 2 6 3" xfId="27255" xr:uid="{00000000-0005-0000-0000-0000D1690000}"/>
    <cellStyle name="20% - Accent1 3 4 6 2 7" xfId="27256" xr:uid="{00000000-0005-0000-0000-0000D2690000}"/>
    <cellStyle name="20% - Accent1 3 4 6 2 7 2" xfId="27257" xr:uid="{00000000-0005-0000-0000-0000D3690000}"/>
    <cellStyle name="20% - Accent1 3 4 6 2 8" xfId="27258" xr:uid="{00000000-0005-0000-0000-0000D4690000}"/>
    <cellStyle name="20% - Accent1 3 4 6 2 8 2" xfId="27259" xr:uid="{00000000-0005-0000-0000-0000D5690000}"/>
    <cellStyle name="20% - Accent1 3 4 6 2 9" xfId="27260" xr:uid="{00000000-0005-0000-0000-0000D6690000}"/>
    <cellStyle name="20% - Accent1 3 4 6 3" xfId="27261" xr:uid="{00000000-0005-0000-0000-0000D7690000}"/>
    <cellStyle name="20% - Accent1 3 4 6 3 2" xfId="27262" xr:uid="{00000000-0005-0000-0000-0000D8690000}"/>
    <cellStyle name="20% - Accent1 3 4 6 3 2 2" xfId="27263" xr:uid="{00000000-0005-0000-0000-0000D9690000}"/>
    <cellStyle name="20% - Accent1 3 4 6 3 2 2 2" xfId="27264" xr:uid="{00000000-0005-0000-0000-0000DA690000}"/>
    <cellStyle name="20% - Accent1 3 4 6 3 2 2 2 2" xfId="27265" xr:uid="{00000000-0005-0000-0000-0000DB690000}"/>
    <cellStyle name="20% - Accent1 3 4 6 3 2 2 3" xfId="27266" xr:uid="{00000000-0005-0000-0000-0000DC690000}"/>
    <cellStyle name="20% - Accent1 3 4 6 3 2 3" xfId="27267" xr:uid="{00000000-0005-0000-0000-0000DD690000}"/>
    <cellStyle name="20% - Accent1 3 4 6 3 2 3 2" xfId="27268" xr:uid="{00000000-0005-0000-0000-0000DE690000}"/>
    <cellStyle name="20% - Accent1 3 4 6 3 2 4" xfId="27269" xr:uid="{00000000-0005-0000-0000-0000DF690000}"/>
    <cellStyle name="20% - Accent1 3 4 6 3 3" xfId="27270" xr:uid="{00000000-0005-0000-0000-0000E0690000}"/>
    <cellStyle name="20% - Accent1 3 4 6 3 3 2" xfId="27271" xr:uid="{00000000-0005-0000-0000-0000E1690000}"/>
    <cellStyle name="20% - Accent1 3 4 6 3 3 2 2" xfId="27272" xr:uid="{00000000-0005-0000-0000-0000E2690000}"/>
    <cellStyle name="20% - Accent1 3 4 6 3 3 2 2 2" xfId="27273" xr:uid="{00000000-0005-0000-0000-0000E3690000}"/>
    <cellStyle name="20% - Accent1 3 4 6 3 3 2 3" xfId="27274" xr:uid="{00000000-0005-0000-0000-0000E4690000}"/>
    <cellStyle name="20% - Accent1 3 4 6 3 3 3" xfId="27275" xr:uid="{00000000-0005-0000-0000-0000E5690000}"/>
    <cellStyle name="20% - Accent1 3 4 6 3 3 3 2" xfId="27276" xr:uid="{00000000-0005-0000-0000-0000E6690000}"/>
    <cellStyle name="20% - Accent1 3 4 6 3 3 4" xfId="27277" xr:uid="{00000000-0005-0000-0000-0000E7690000}"/>
    <cellStyle name="20% - Accent1 3 4 6 3 4" xfId="27278" xr:uid="{00000000-0005-0000-0000-0000E8690000}"/>
    <cellStyle name="20% - Accent1 3 4 6 3 4 2" xfId="27279" xr:uid="{00000000-0005-0000-0000-0000E9690000}"/>
    <cellStyle name="20% - Accent1 3 4 6 3 4 2 2" xfId="27280" xr:uid="{00000000-0005-0000-0000-0000EA690000}"/>
    <cellStyle name="20% - Accent1 3 4 6 3 4 2 2 2" xfId="27281" xr:uid="{00000000-0005-0000-0000-0000EB690000}"/>
    <cellStyle name="20% - Accent1 3 4 6 3 4 2 3" xfId="27282" xr:uid="{00000000-0005-0000-0000-0000EC690000}"/>
    <cellStyle name="20% - Accent1 3 4 6 3 4 3" xfId="27283" xr:uid="{00000000-0005-0000-0000-0000ED690000}"/>
    <cellStyle name="20% - Accent1 3 4 6 3 4 3 2" xfId="27284" xr:uid="{00000000-0005-0000-0000-0000EE690000}"/>
    <cellStyle name="20% - Accent1 3 4 6 3 4 4" xfId="27285" xr:uid="{00000000-0005-0000-0000-0000EF690000}"/>
    <cellStyle name="20% - Accent1 3 4 6 3 5" xfId="27286" xr:uid="{00000000-0005-0000-0000-0000F0690000}"/>
    <cellStyle name="20% - Accent1 3 4 6 3 5 2" xfId="27287" xr:uid="{00000000-0005-0000-0000-0000F1690000}"/>
    <cellStyle name="20% - Accent1 3 4 6 3 5 2 2" xfId="27288" xr:uid="{00000000-0005-0000-0000-0000F2690000}"/>
    <cellStyle name="20% - Accent1 3 4 6 3 5 3" xfId="27289" xr:uid="{00000000-0005-0000-0000-0000F3690000}"/>
    <cellStyle name="20% - Accent1 3 4 6 3 6" xfId="27290" xr:uid="{00000000-0005-0000-0000-0000F4690000}"/>
    <cellStyle name="20% - Accent1 3 4 6 3 6 2" xfId="27291" xr:uid="{00000000-0005-0000-0000-0000F5690000}"/>
    <cellStyle name="20% - Accent1 3 4 6 3 6 2 2" xfId="27292" xr:uid="{00000000-0005-0000-0000-0000F6690000}"/>
    <cellStyle name="20% - Accent1 3 4 6 3 6 3" xfId="27293" xr:uid="{00000000-0005-0000-0000-0000F7690000}"/>
    <cellStyle name="20% - Accent1 3 4 6 3 7" xfId="27294" xr:uid="{00000000-0005-0000-0000-0000F8690000}"/>
    <cellStyle name="20% - Accent1 3 4 6 3 7 2" xfId="27295" xr:uid="{00000000-0005-0000-0000-0000F9690000}"/>
    <cellStyle name="20% - Accent1 3 4 6 3 8" xfId="27296" xr:uid="{00000000-0005-0000-0000-0000FA690000}"/>
    <cellStyle name="20% - Accent1 3 4 6 3 8 2" xfId="27297" xr:uid="{00000000-0005-0000-0000-0000FB690000}"/>
    <cellStyle name="20% - Accent1 3 4 6 3 9" xfId="27298" xr:uid="{00000000-0005-0000-0000-0000FC690000}"/>
    <cellStyle name="20% - Accent1 3 4 6 4" xfId="27299" xr:uid="{00000000-0005-0000-0000-0000FD690000}"/>
    <cellStyle name="20% - Accent1 3 4 6 4 2" xfId="27300" xr:uid="{00000000-0005-0000-0000-0000FE690000}"/>
    <cellStyle name="20% - Accent1 3 4 6 4 2 2" xfId="27301" xr:uid="{00000000-0005-0000-0000-0000FF690000}"/>
    <cellStyle name="20% - Accent1 3 4 6 4 2 2 2" xfId="27302" xr:uid="{00000000-0005-0000-0000-0000006A0000}"/>
    <cellStyle name="20% - Accent1 3 4 6 4 2 3" xfId="27303" xr:uid="{00000000-0005-0000-0000-0000016A0000}"/>
    <cellStyle name="20% - Accent1 3 4 6 4 3" xfId="27304" xr:uid="{00000000-0005-0000-0000-0000026A0000}"/>
    <cellStyle name="20% - Accent1 3 4 6 4 3 2" xfId="27305" xr:uid="{00000000-0005-0000-0000-0000036A0000}"/>
    <cellStyle name="20% - Accent1 3 4 6 4 4" xfId="27306" xr:uid="{00000000-0005-0000-0000-0000046A0000}"/>
    <cellStyle name="20% - Accent1 3 4 6 5" xfId="27307" xr:uid="{00000000-0005-0000-0000-0000056A0000}"/>
    <cellStyle name="20% - Accent1 3 4 6 5 2" xfId="27308" xr:uid="{00000000-0005-0000-0000-0000066A0000}"/>
    <cellStyle name="20% - Accent1 3 4 6 5 2 2" xfId="27309" xr:uid="{00000000-0005-0000-0000-0000076A0000}"/>
    <cellStyle name="20% - Accent1 3 4 6 5 2 2 2" xfId="27310" xr:uid="{00000000-0005-0000-0000-0000086A0000}"/>
    <cellStyle name="20% - Accent1 3 4 6 5 2 3" xfId="27311" xr:uid="{00000000-0005-0000-0000-0000096A0000}"/>
    <cellStyle name="20% - Accent1 3 4 6 5 3" xfId="27312" xr:uid="{00000000-0005-0000-0000-00000A6A0000}"/>
    <cellStyle name="20% - Accent1 3 4 6 5 3 2" xfId="27313" xr:uid="{00000000-0005-0000-0000-00000B6A0000}"/>
    <cellStyle name="20% - Accent1 3 4 6 5 4" xfId="27314" xr:uid="{00000000-0005-0000-0000-00000C6A0000}"/>
    <cellStyle name="20% - Accent1 3 4 6 6" xfId="27315" xr:uid="{00000000-0005-0000-0000-00000D6A0000}"/>
    <cellStyle name="20% - Accent1 3 4 6 6 2" xfId="27316" xr:uid="{00000000-0005-0000-0000-00000E6A0000}"/>
    <cellStyle name="20% - Accent1 3 4 6 6 2 2" xfId="27317" xr:uid="{00000000-0005-0000-0000-00000F6A0000}"/>
    <cellStyle name="20% - Accent1 3 4 6 6 2 2 2" xfId="27318" xr:uid="{00000000-0005-0000-0000-0000106A0000}"/>
    <cellStyle name="20% - Accent1 3 4 6 6 2 3" xfId="27319" xr:uid="{00000000-0005-0000-0000-0000116A0000}"/>
    <cellStyle name="20% - Accent1 3 4 6 6 3" xfId="27320" xr:uid="{00000000-0005-0000-0000-0000126A0000}"/>
    <cellStyle name="20% - Accent1 3 4 6 6 3 2" xfId="27321" xr:uid="{00000000-0005-0000-0000-0000136A0000}"/>
    <cellStyle name="20% - Accent1 3 4 6 6 4" xfId="27322" xr:uid="{00000000-0005-0000-0000-0000146A0000}"/>
    <cellStyle name="20% - Accent1 3 4 6 7" xfId="27323" xr:uid="{00000000-0005-0000-0000-0000156A0000}"/>
    <cellStyle name="20% - Accent1 3 4 6 7 2" xfId="27324" xr:uid="{00000000-0005-0000-0000-0000166A0000}"/>
    <cellStyle name="20% - Accent1 3 4 6 7 2 2" xfId="27325" xr:uid="{00000000-0005-0000-0000-0000176A0000}"/>
    <cellStyle name="20% - Accent1 3 4 6 7 3" xfId="27326" xr:uid="{00000000-0005-0000-0000-0000186A0000}"/>
    <cellStyle name="20% - Accent1 3 4 6 8" xfId="27327" xr:uid="{00000000-0005-0000-0000-0000196A0000}"/>
    <cellStyle name="20% - Accent1 3 4 6 8 2" xfId="27328" xr:uid="{00000000-0005-0000-0000-00001A6A0000}"/>
    <cellStyle name="20% - Accent1 3 4 6 8 2 2" xfId="27329" xr:uid="{00000000-0005-0000-0000-00001B6A0000}"/>
    <cellStyle name="20% - Accent1 3 4 6 8 3" xfId="27330" xr:uid="{00000000-0005-0000-0000-00001C6A0000}"/>
    <cellStyle name="20% - Accent1 3 4 6 9" xfId="27331" xr:uid="{00000000-0005-0000-0000-00001D6A0000}"/>
    <cellStyle name="20% - Accent1 3 4 6 9 2" xfId="27332" xr:uid="{00000000-0005-0000-0000-00001E6A0000}"/>
    <cellStyle name="20% - Accent1 3 4 7" xfId="27333" xr:uid="{00000000-0005-0000-0000-00001F6A0000}"/>
    <cellStyle name="20% - Accent1 3 4 7 2" xfId="27334" xr:uid="{00000000-0005-0000-0000-0000206A0000}"/>
    <cellStyle name="20% - Accent1 3 4 7 2 2" xfId="27335" xr:uid="{00000000-0005-0000-0000-0000216A0000}"/>
    <cellStyle name="20% - Accent1 3 4 7 2 2 2" xfId="27336" xr:uid="{00000000-0005-0000-0000-0000226A0000}"/>
    <cellStyle name="20% - Accent1 3 4 7 2 2 2 2" xfId="27337" xr:uid="{00000000-0005-0000-0000-0000236A0000}"/>
    <cellStyle name="20% - Accent1 3 4 7 2 2 3" xfId="27338" xr:uid="{00000000-0005-0000-0000-0000246A0000}"/>
    <cellStyle name="20% - Accent1 3 4 7 2 3" xfId="27339" xr:uid="{00000000-0005-0000-0000-0000256A0000}"/>
    <cellStyle name="20% - Accent1 3 4 7 2 3 2" xfId="27340" xr:uid="{00000000-0005-0000-0000-0000266A0000}"/>
    <cellStyle name="20% - Accent1 3 4 7 2 4" xfId="27341" xr:uid="{00000000-0005-0000-0000-0000276A0000}"/>
    <cellStyle name="20% - Accent1 3 4 7 3" xfId="27342" xr:uid="{00000000-0005-0000-0000-0000286A0000}"/>
    <cellStyle name="20% - Accent1 3 4 7 3 2" xfId="27343" xr:uid="{00000000-0005-0000-0000-0000296A0000}"/>
    <cellStyle name="20% - Accent1 3 4 7 3 2 2" xfId="27344" xr:uid="{00000000-0005-0000-0000-00002A6A0000}"/>
    <cellStyle name="20% - Accent1 3 4 7 3 2 2 2" xfId="27345" xr:uid="{00000000-0005-0000-0000-00002B6A0000}"/>
    <cellStyle name="20% - Accent1 3 4 7 3 2 3" xfId="27346" xr:uid="{00000000-0005-0000-0000-00002C6A0000}"/>
    <cellStyle name="20% - Accent1 3 4 7 3 3" xfId="27347" xr:uid="{00000000-0005-0000-0000-00002D6A0000}"/>
    <cellStyle name="20% - Accent1 3 4 7 3 3 2" xfId="27348" xr:uid="{00000000-0005-0000-0000-00002E6A0000}"/>
    <cellStyle name="20% - Accent1 3 4 7 3 4" xfId="27349" xr:uid="{00000000-0005-0000-0000-00002F6A0000}"/>
    <cellStyle name="20% - Accent1 3 4 7 4" xfId="27350" xr:uid="{00000000-0005-0000-0000-0000306A0000}"/>
    <cellStyle name="20% - Accent1 3 4 7 4 2" xfId="27351" xr:uid="{00000000-0005-0000-0000-0000316A0000}"/>
    <cellStyle name="20% - Accent1 3 4 7 4 2 2" xfId="27352" xr:uid="{00000000-0005-0000-0000-0000326A0000}"/>
    <cellStyle name="20% - Accent1 3 4 7 4 2 2 2" xfId="27353" xr:uid="{00000000-0005-0000-0000-0000336A0000}"/>
    <cellStyle name="20% - Accent1 3 4 7 4 2 3" xfId="27354" xr:uid="{00000000-0005-0000-0000-0000346A0000}"/>
    <cellStyle name="20% - Accent1 3 4 7 4 3" xfId="27355" xr:uid="{00000000-0005-0000-0000-0000356A0000}"/>
    <cellStyle name="20% - Accent1 3 4 7 4 3 2" xfId="27356" xr:uid="{00000000-0005-0000-0000-0000366A0000}"/>
    <cellStyle name="20% - Accent1 3 4 7 4 4" xfId="27357" xr:uid="{00000000-0005-0000-0000-0000376A0000}"/>
    <cellStyle name="20% - Accent1 3 4 7 5" xfId="27358" xr:uid="{00000000-0005-0000-0000-0000386A0000}"/>
    <cellStyle name="20% - Accent1 3 4 7 5 2" xfId="27359" xr:uid="{00000000-0005-0000-0000-0000396A0000}"/>
    <cellStyle name="20% - Accent1 3 4 7 5 2 2" xfId="27360" xr:uid="{00000000-0005-0000-0000-00003A6A0000}"/>
    <cellStyle name="20% - Accent1 3 4 7 5 3" xfId="27361" xr:uid="{00000000-0005-0000-0000-00003B6A0000}"/>
    <cellStyle name="20% - Accent1 3 4 7 6" xfId="27362" xr:uid="{00000000-0005-0000-0000-00003C6A0000}"/>
    <cellStyle name="20% - Accent1 3 4 7 6 2" xfId="27363" xr:uid="{00000000-0005-0000-0000-00003D6A0000}"/>
    <cellStyle name="20% - Accent1 3 4 7 6 2 2" xfId="27364" xr:uid="{00000000-0005-0000-0000-00003E6A0000}"/>
    <cellStyle name="20% - Accent1 3 4 7 6 3" xfId="27365" xr:uid="{00000000-0005-0000-0000-00003F6A0000}"/>
    <cellStyle name="20% - Accent1 3 4 7 7" xfId="27366" xr:uid="{00000000-0005-0000-0000-0000406A0000}"/>
    <cellStyle name="20% - Accent1 3 4 7 7 2" xfId="27367" xr:uid="{00000000-0005-0000-0000-0000416A0000}"/>
    <cellStyle name="20% - Accent1 3 4 7 8" xfId="27368" xr:uid="{00000000-0005-0000-0000-0000426A0000}"/>
    <cellStyle name="20% - Accent1 3 4 7 8 2" xfId="27369" xr:uid="{00000000-0005-0000-0000-0000436A0000}"/>
    <cellStyle name="20% - Accent1 3 4 7 9" xfId="27370" xr:uid="{00000000-0005-0000-0000-0000446A0000}"/>
    <cellStyle name="20% - Accent1 3 4 8" xfId="27371" xr:uid="{00000000-0005-0000-0000-0000456A0000}"/>
    <cellStyle name="20% - Accent1 3 4 8 2" xfId="27372" xr:uid="{00000000-0005-0000-0000-0000466A0000}"/>
    <cellStyle name="20% - Accent1 3 4 8 2 2" xfId="27373" xr:uid="{00000000-0005-0000-0000-0000476A0000}"/>
    <cellStyle name="20% - Accent1 3 4 8 2 2 2" xfId="27374" xr:uid="{00000000-0005-0000-0000-0000486A0000}"/>
    <cellStyle name="20% - Accent1 3 4 8 2 2 2 2" xfId="27375" xr:uid="{00000000-0005-0000-0000-0000496A0000}"/>
    <cellStyle name="20% - Accent1 3 4 8 2 2 3" xfId="27376" xr:uid="{00000000-0005-0000-0000-00004A6A0000}"/>
    <cellStyle name="20% - Accent1 3 4 8 2 3" xfId="27377" xr:uid="{00000000-0005-0000-0000-00004B6A0000}"/>
    <cellStyle name="20% - Accent1 3 4 8 2 3 2" xfId="27378" xr:uid="{00000000-0005-0000-0000-00004C6A0000}"/>
    <cellStyle name="20% - Accent1 3 4 8 2 4" xfId="27379" xr:uid="{00000000-0005-0000-0000-00004D6A0000}"/>
    <cellStyle name="20% - Accent1 3 4 8 3" xfId="27380" xr:uid="{00000000-0005-0000-0000-00004E6A0000}"/>
    <cellStyle name="20% - Accent1 3 4 8 3 2" xfId="27381" xr:uid="{00000000-0005-0000-0000-00004F6A0000}"/>
    <cellStyle name="20% - Accent1 3 4 8 3 2 2" xfId="27382" xr:uid="{00000000-0005-0000-0000-0000506A0000}"/>
    <cellStyle name="20% - Accent1 3 4 8 3 2 2 2" xfId="27383" xr:uid="{00000000-0005-0000-0000-0000516A0000}"/>
    <cellStyle name="20% - Accent1 3 4 8 3 2 3" xfId="27384" xr:uid="{00000000-0005-0000-0000-0000526A0000}"/>
    <cellStyle name="20% - Accent1 3 4 8 3 3" xfId="27385" xr:uid="{00000000-0005-0000-0000-0000536A0000}"/>
    <cellStyle name="20% - Accent1 3 4 8 3 3 2" xfId="27386" xr:uid="{00000000-0005-0000-0000-0000546A0000}"/>
    <cellStyle name="20% - Accent1 3 4 8 3 4" xfId="27387" xr:uid="{00000000-0005-0000-0000-0000556A0000}"/>
    <cellStyle name="20% - Accent1 3 4 8 4" xfId="27388" xr:uid="{00000000-0005-0000-0000-0000566A0000}"/>
    <cellStyle name="20% - Accent1 3 4 8 4 2" xfId="27389" xr:uid="{00000000-0005-0000-0000-0000576A0000}"/>
    <cellStyle name="20% - Accent1 3 4 8 4 2 2" xfId="27390" xr:uid="{00000000-0005-0000-0000-0000586A0000}"/>
    <cellStyle name="20% - Accent1 3 4 8 4 2 2 2" xfId="27391" xr:uid="{00000000-0005-0000-0000-0000596A0000}"/>
    <cellStyle name="20% - Accent1 3 4 8 4 2 3" xfId="27392" xr:uid="{00000000-0005-0000-0000-00005A6A0000}"/>
    <cellStyle name="20% - Accent1 3 4 8 4 3" xfId="27393" xr:uid="{00000000-0005-0000-0000-00005B6A0000}"/>
    <cellStyle name="20% - Accent1 3 4 8 4 3 2" xfId="27394" xr:uid="{00000000-0005-0000-0000-00005C6A0000}"/>
    <cellStyle name="20% - Accent1 3 4 8 4 4" xfId="27395" xr:uid="{00000000-0005-0000-0000-00005D6A0000}"/>
    <cellStyle name="20% - Accent1 3 4 8 5" xfId="27396" xr:uid="{00000000-0005-0000-0000-00005E6A0000}"/>
    <cellStyle name="20% - Accent1 3 4 8 5 2" xfId="27397" xr:uid="{00000000-0005-0000-0000-00005F6A0000}"/>
    <cellStyle name="20% - Accent1 3 4 8 5 2 2" xfId="27398" xr:uid="{00000000-0005-0000-0000-0000606A0000}"/>
    <cellStyle name="20% - Accent1 3 4 8 5 3" xfId="27399" xr:uid="{00000000-0005-0000-0000-0000616A0000}"/>
    <cellStyle name="20% - Accent1 3 4 8 6" xfId="27400" xr:uid="{00000000-0005-0000-0000-0000626A0000}"/>
    <cellStyle name="20% - Accent1 3 4 8 6 2" xfId="27401" xr:uid="{00000000-0005-0000-0000-0000636A0000}"/>
    <cellStyle name="20% - Accent1 3 4 8 6 2 2" xfId="27402" xr:uid="{00000000-0005-0000-0000-0000646A0000}"/>
    <cellStyle name="20% - Accent1 3 4 8 6 3" xfId="27403" xr:uid="{00000000-0005-0000-0000-0000656A0000}"/>
    <cellStyle name="20% - Accent1 3 4 8 7" xfId="27404" xr:uid="{00000000-0005-0000-0000-0000666A0000}"/>
    <cellStyle name="20% - Accent1 3 4 8 7 2" xfId="27405" xr:uid="{00000000-0005-0000-0000-0000676A0000}"/>
    <cellStyle name="20% - Accent1 3 4 8 8" xfId="27406" xr:uid="{00000000-0005-0000-0000-0000686A0000}"/>
    <cellStyle name="20% - Accent1 3 4 8 8 2" xfId="27407" xr:uid="{00000000-0005-0000-0000-0000696A0000}"/>
    <cellStyle name="20% - Accent1 3 4 8 9" xfId="27408" xr:uid="{00000000-0005-0000-0000-00006A6A0000}"/>
    <cellStyle name="20% - Accent1 3 4 9" xfId="27409" xr:uid="{00000000-0005-0000-0000-00006B6A0000}"/>
    <cellStyle name="20% - Accent1 3 4 9 2" xfId="27410" xr:uid="{00000000-0005-0000-0000-00006C6A0000}"/>
    <cellStyle name="20% - Accent1 3 4 9 2 2" xfId="27411" xr:uid="{00000000-0005-0000-0000-00006D6A0000}"/>
    <cellStyle name="20% - Accent1 3 4 9 2 2 2" xfId="27412" xr:uid="{00000000-0005-0000-0000-00006E6A0000}"/>
    <cellStyle name="20% - Accent1 3 4 9 2 3" xfId="27413" xr:uid="{00000000-0005-0000-0000-00006F6A0000}"/>
    <cellStyle name="20% - Accent1 3 4 9 3" xfId="27414" xr:uid="{00000000-0005-0000-0000-0000706A0000}"/>
    <cellStyle name="20% - Accent1 3 4 9 3 2" xfId="27415" xr:uid="{00000000-0005-0000-0000-0000716A0000}"/>
    <cellStyle name="20% - Accent1 3 4 9 4" xfId="27416" xr:uid="{00000000-0005-0000-0000-0000726A0000}"/>
    <cellStyle name="20% - Accent1 3 5" xfId="27417" xr:uid="{00000000-0005-0000-0000-0000736A0000}"/>
    <cellStyle name="20% - Accent1 3 5 10" xfId="27418" xr:uid="{00000000-0005-0000-0000-0000746A0000}"/>
    <cellStyle name="20% - Accent1 3 5 10 2" xfId="27419" xr:uid="{00000000-0005-0000-0000-0000756A0000}"/>
    <cellStyle name="20% - Accent1 3 5 10 2 2" xfId="27420" xr:uid="{00000000-0005-0000-0000-0000766A0000}"/>
    <cellStyle name="20% - Accent1 3 5 10 2 2 2" xfId="27421" xr:uid="{00000000-0005-0000-0000-0000776A0000}"/>
    <cellStyle name="20% - Accent1 3 5 10 2 3" xfId="27422" xr:uid="{00000000-0005-0000-0000-0000786A0000}"/>
    <cellStyle name="20% - Accent1 3 5 10 3" xfId="27423" xr:uid="{00000000-0005-0000-0000-0000796A0000}"/>
    <cellStyle name="20% - Accent1 3 5 10 3 2" xfId="27424" xr:uid="{00000000-0005-0000-0000-00007A6A0000}"/>
    <cellStyle name="20% - Accent1 3 5 10 4" xfId="27425" xr:uid="{00000000-0005-0000-0000-00007B6A0000}"/>
    <cellStyle name="20% - Accent1 3 5 11" xfId="27426" xr:uid="{00000000-0005-0000-0000-00007C6A0000}"/>
    <cellStyle name="20% - Accent1 3 5 11 2" xfId="27427" xr:uid="{00000000-0005-0000-0000-00007D6A0000}"/>
    <cellStyle name="20% - Accent1 3 5 11 2 2" xfId="27428" xr:uid="{00000000-0005-0000-0000-00007E6A0000}"/>
    <cellStyle name="20% - Accent1 3 5 11 2 2 2" xfId="27429" xr:uid="{00000000-0005-0000-0000-00007F6A0000}"/>
    <cellStyle name="20% - Accent1 3 5 11 2 3" xfId="27430" xr:uid="{00000000-0005-0000-0000-0000806A0000}"/>
    <cellStyle name="20% - Accent1 3 5 11 3" xfId="27431" xr:uid="{00000000-0005-0000-0000-0000816A0000}"/>
    <cellStyle name="20% - Accent1 3 5 11 3 2" xfId="27432" xr:uid="{00000000-0005-0000-0000-0000826A0000}"/>
    <cellStyle name="20% - Accent1 3 5 11 4" xfId="27433" xr:uid="{00000000-0005-0000-0000-0000836A0000}"/>
    <cellStyle name="20% - Accent1 3 5 12" xfId="27434" xr:uid="{00000000-0005-0000-0000-0000846A0000}"/>
    <cellStyle name="20% - Accent1 3 5 12 2" xfId="27435" xr:uid="{00000000-0005-0000-0000-0000856A0000}"/>
    <cellStyle name="20% - Accent1 3 5 12 2 2" xfId="27436" xr:uid="{00000000-0005-0000-0000-0000866A0000}"/>
    <cellStyle name="20% - Accent1 3 5 12 3" xfId="27437" xr:uid="{00000000-0005-0000-0000-0000876A0000}"/>
    <cellStyle name="20% - Accent1 3 5 13" xfId="27438" xr:uid="{00000000-0005-0000-0000-0000886A0000}"/>
    <cellStyle name="20% - Accent1 3 5 13 2" xfId="27439" xr:uid="{00000000-0005-0000-0000-0000896A0000}"/>
    <cellStyle name="20% - Accent1 3 5 13 2 2" xfId="27440" xr:uid="{00000000-0005-0000-0000-00008A6A0000}"/>
    <cellStyle name="20% - Accent1 3 5 13 3" xfId="27441" xr:uid="{00000000-0005-0000-0000-00008B6A0000}"/>
    <cellStyle name="20% - Accent1 3 5 14" xfId="27442" xr:uid="{00000000-0005-0000-0000-00008C6A0000}"/>
    <cellStyle name="20% - Accent1 3 5 14 2" xfId="27443" xr:uid="{00000000-0005-0000-0000-00008D6A0000}"/>
    <cellStyle name="20% - Accent1 3 5 15" xfId="27444" xr:uid="{00000000-0005-0000-0000-00008E6A0000}"/>
    <cellStyle name="20% - Accent1 3 5 15 2" xfId="27445" xr:uid="{00000000-0005-0000-0000-00008F6A0000}"/>
    <cellStyle name="20% - Accent1 3 5 16" xfId="27446" xr:uid="{00000000-0005-0000-0000-0000906A0000}"/>
    <cellStyle name="20% - Accent1 3 5 2" xfId="27447" xr:uid="{00000000-0005-0000-0000-0000916A0000}"/>
    <cellStyle name="20% - Accent1 3 5 2 10" xfId="27448" xr:uid="{00000000-0005-0000-0000-0000926A0000}"/>
    <cellStyle name="20% - Accent1 3 5 2 10 2" xfId="27449" xr:uid="{00000000-0005-0000-0000-0000936A0000}"/>
    <cellStyle name="20% - Accent1 3 5 2 10 2 2" xfId="27450" xr:uid="{00000000-0005-0000-0000-0000946A0000}"/>
    <cellStyle name="20% - Accent1 3 5 2 10 2 2 2" xfId="27451" xr:uid="{00000000-0005-0000-0000-0000956A0000}"/>
    <cellStyle name="20% - Accent1 3 5 2 10 2 3" xfId="27452" xr:uid="{00000000-0005-0000-0000-0000966A0000}"/>
    <cellStyle name="20% - Accent1 3 5 2 10 3" xfId="27453" xr:uid="{00000000-0005-0000-0000-0000976A0000}"/>
    <cellStyle name="20% - Accent1 3 5 2 10 3 2" xfId="27454" xr:uid="{00000000-0005-0000-0000-0000986A0000}"/>
    <cellStyle name="20% - Accent1 3 5 2 10 4" xfId="27455" xr:uid="{00000000-0005-0000-0000-0000996A0000}"/>
    <cellStyle name="20% - Accent1 3 5 2 11" xfId="27456" xr:uid="{00000000-0005-0000-0000-00009A6A0000}"/>
    <cellStyle name="20% - Accent1 3 5 2 11 2" xfId="27457" xr:uid="{00000000-0005-0000-0000-00009B6A0000}"/>
    <cellStyle name="20% - Accent1 3 5 2 11 2 2" xfId="27458" xr:uid="{00000000-0005-0000-0000-00009C6A0000}"/>
    <cellStyle name="20% - Accent1 3 5 2 11 3" xfId="27459" xr:uid="{00000000-0005-0000-0000-00009D6A0000}"/>
    <cellStyle name="20% - Accent1 3 5 2 12" xfId="27460" xr:uid="{00000000-0005-0000-0000-00009E6A0000}"/>
    <cellStyle name="20% - Accent1 3 5 2 12 2" xfId="27461" xr:uid="{00000000-0005-0000-0000-00009F6A0000}"/>
    <cellStyle name="20% - Accent1 3 5 2 12 2 2" xfId="27462" xr:uid="{00000000-0005-0000-0000-0000A06A0000}"/>
    <cellStyle name="20% - Accent1 3 5 2 12 3" xfId="27463" xr:uid="{00000000-0005-0000-0000-0000A16A0000}"/>
    <cellStyle name="20% - Accent1 3 5 2 13" xfId="27464" xr:uid="{00000000-0005-0000-0000-0000A26A0000}"/>
    <cellStyle name="20% - Accent1 3 5 2 13 2" xfId="27465" xr:uid="{00000000-0005-0000-0000-0000A36A0000}"/>
    <cellStyle name="20% - Accent1 3 5 2 14" xfId="27466" xr:uid="{00000000-0005-0000-0000-0000A46A0000}"/>
    <cellStyle name="20% - Accent1 3 5 2 14 2" xfId="27467" xr:uid="{00000000-0005-0000-0000-0000A56A0000}"/>
    <cellStyle name="20% - Accent1 3 5 2 15" xfId="27468" xr:uid="{00000000-0005-0000-0000-0000A66A0000}"/>
    <cellStyle name="20% - Accent1 3 5 2 2" xfId="27469" xr:uid="{00000000-0005-0000-0000-0000A76A0000}"/>
    <cellStyle name="20% - Accent1 3 5 2 2 10" xfId="27470" xr:uid="{00000000-0005-0000-0000-0000A86A0000}"/>
    <cellStyle name="20% - Accent1 3 5 2 2 10 2" xfId="27471" xr:uid="{00000000-0005-0000-0000-0000A96A0000}"/>
    <cellStyle name="20% - Accent1 3 5 2 2 10 2 2" xfId="27472" xr:uid="{00000000-0005-0000-0000-0000AA6A0000}"/>
    <cellStyle name="20% - Accent1 3 5 2 2 10 3" xfId="27473" xr:uid="{00000000-0005-0000-0000-0000AB6A0000}"/>
    <cellStyle name="20% - Accent1 3 5 2 2 11" xfId="27474" xr:uid="{00000000-0005-0000-0000-0000AC6A0000}"/>
    <cellStyle name="20% - Accent1 3 5 2 2 11 2" xfId="27475" xr:uid="{00000000-0005-0000-0000-0000AD6A0000}"/>
    <cellStyle name="20% - Accent1 3 5 2 2 11 2 2" xfId="27476" xr:uid="{00000000-0005-0000-0000-0000AE6A0000}"/>
    <cellStyle name="20% - Accent1 3 5 2 2 11 3" xfId="27477" xr:uid="{00000000-0005-0000-0000-0000AF6A0000}"/>
    <cellStyle name="20% - Accent1 3 5 2 2 12" xfId="27478" xr:uid="{00000000-0005-0000-0000-0000B06A0000}"/>
    <cellStyle name="20% - Accent1 3 5 2 2 12 2" xfId="27479" xr:uid="{00000000-0005-0000-0000-0000B16A0000}"/>
    <cellStyle name="20% - Accent1 3 5 2 2 13" xfId="27480" xr:uid="{00000000-0005-0000-0000-0000B26A0000}"/>
    <cellStyle name="20% - Accent1 3 5 2 2 13 2" xfId="27481" xr:uid="{00000000-0005-0000-0000-0000B36A0000}"/>
    <cellStyle name="20% - Accent1 3 5 2 2 14" xfId="27482" xr:uid="{00000000-0005-0000-0000-0000B46A0000}"/>
    <cellStyle name="20% - Accent1 3 5 2 2 2" xfId="27483" xr:uid="{00000000-0005-0000-0000-0000B56A0000}"/>
    <cellStyle name="20% - Accent1 3 5 2 2 2 10" xfId="27484" xr:uid="{00000000-0005-0000-0000-0000B66A0000}"/>
    <cellStyle name="20% - Accent1 3 5 2 2 2 10 2" xfId="27485" xr:uid="{00000000-0005-0000-0000-0000B76A0000}"/>
    <cellStyle name="20% - Accent1 3 5 2 2 2 11" xfId="27486" xr:uid="{00000000-0005-0000-0000-0000B86A0000}"/>
    <cellStyle name="20% - Accent1 3 5 2 2 2 2" xfId="27487" xr:uid="{00000000-0005-0000-0000-0000B96A0000}"/>
    <cellStyle name="20% - Accent1 3 5 2 2 2 2 2" xfId="27488" xr:uid="{00000000-0005-0000-0000-0000BA6A0000}"/>
    <cellStyle name="20% - Accent1 3 5 2 2 2 2 2 2" xfId="27489" xr:uid="{00000000-0005-0000-0000-0000BB6A0000}"/>
    <cellStyle name="20% - Accent1 3 5 2 2 2 2 2 2 2" xfId="27490" xr:uid="{00000000-0005-0000-0000-0000BC6A0000}"/>
    <cellStyle name="20% - Accent1 3 5 2 2 2 2 2 2 2 2" xfId="27491" xr:uid="{00000000-0005-0000-0000-0000BD6A0000}"/>
    <cellStyle name="20% - Accent1 3 5 2 2 2 2 2 2 3" xfId="27492" xr:uid="{00000000-0005-0000-0000-0000BE6A0000}"/>
    <cellStyle name="20% - Accent1 3 5 2 2 2 2 2 3" xfId="27493" xr:uid="{00000000-0005-0000-0000-0000BF6A0000}"/>
    <cellStyle name="20% - Accent1 3 5 2 2 2 2 2 3 2" xfId="27494" xr:uid="{00000000-0005-0000-0000-0000C06A0000}"/>
    <cellStyle name="20% - Accent1 3 5 2 2 2 2 2 4" xfId="27495" xr:uid="{00000000-0005-0000-0000-0000C16A0000}"/>
    <cellStyle name="20% - Accent1 3 5 2 2 2 2 3" xfId="27496" xr:uid="{00000000-0005-0000-0000-0000C26A0000}"/>
    <cellStyle name="20% - Accent1 3 5 2 2 2 2 3 2" xfId="27497" xr:uid="{00000000-0005-0000-0000-0000C36A0000}"/>
    <cellStyle name="20% - Accent1 3 5 2 2 2 2 3 2 2" xfId="27498" xr:uid="{00000000-0005-0000-0000-0000C46A0000}"/>
    <cellStyle name="20% - Accent1 3 5 2 2 2 2 3 2 2 2" xfId="27499" xr:uid="{00000000-0005-0000-0000-0000C56A0000}"/>
    <cellStyle name="20% - Accent1 3 5 2 2 2 2 3 2 3" xfId="27500" xr:uid="{00000000-0005-0000-0000-0000C66A0000}"/>
    <cellStyle name="20% - Accent1 3 5 2 2 2 2 3 3" xfId="27501" xr:uid="{00000000-0005-0000-0000-0000C76A0000}"/>
    <cellStyle name="20% - Accent1 3 5 2 2 2 2 3 3 2" xfId="27502" xr:uid="{00000000-0005-0000-0000-0000C86A0000}"/>
    <cellStyle name="20% - Accent1 3 5 2 2 2 2 3 4" xfId="27503" xr:uid="{00000000-0005-0000-0000-0000C96A0000}"/>
    <cellStyle name="20% - Accent1 3 5 2 2 2 2 4" xfId="27504" xr:uid="{00000000-0005-0000-0000-0000CA6A0000}"/>
    <cellStyle name="20% - Accent1 3 5 2 2 2 2 4 2" xfId="27505" xr:uid="{00000000-0005-0000-0000-0000CB6A0000}"/>
    <cellStyle name="20% - Accent1 3 5 2 2 2 2 4 2 2" xfId="27506" xr:uid="{00000000-0005-0000-0000-0000CC6A0000}"/>
    <cellStyle name="20% - Accent1 3 5 2 2 2 2 4 2 2 2" xfId="27507" xr:uid="{00000000-0005-0000-0000-0000CD6A0000}"/>
    <cellStyle name="20% - Accent1 3 5 2 2 2 2 4 2 3" xfId="27508" xr:uid="{00000000-0005-0000-0000-0000CE6A0000}"/>
    <cellStyle name="20% - Accent1 3 5 2 2 2 2 4 3" xfId="27509" xr:uid="{00000000-0005-0000-0000-0000CF6A0000}"/>
    <cellStyle name="20% - Accent1 3 5 2 2 2 2 4 3 2" xfId="27510" xr:uid="{00000000-0005-0000-0000-0000D06A0000}"/>
    <cellStyle name="20% - Accent1 3 5 2 2 2 2 4 4" xfId="27511" xr:uid="{00000000-0005-0000-0000-0000D16A0000}"/>
    <cellStyle name="20% - Accent1 3 5 2 2 2 2 5" xfId="27512" xr:uid="{00000000-0005-0000-0000-0000D26A0000}"/>
    <cellStyle name="20% - Accent1 3 5 2 2 2 2 5 2" xfId="27513" xr:uid="{00000000-0005-0000-0000-0000D36A0000}"/>
    <cellStyle name="20% - Accent1 3 5 2 2 2 2 5 2 2" xfId="27514" xr:uid="{00000000-0005-0000-0000-0000D46A0000}"/>
    <cellStyle name="20% - Accent1 3 5 2 2 2 2 5 3" xfId="27515" xr:uid="{00000000-0005-0000-0000-0000D56A0000}"/>
    <cellStyle name="20% - Accent1 3 5 2 2 2 2 6" xfId="27516" xr:uid="{00000000-0005-0000-0000-0000D66A0000}"/>
    <cellStyle name="20% - Accent1 3 5 2 2 2 2 6 2" xfId="27517" xr:uid="{00000000-0005-0000-0000-0000D76A0000}"/>
    <cellStyle name="20% - Accent1 3 5 2 2 2 2 6 2 2" xfId="27518" xr:uid="{00000000-0005-0000-0000-0000D86A0000}"/>
    <cellStyle name="20% - Accent1 3 5 2 2 2 2 6 3" xfId="27519" xr:uid="{00000000-0005-0000-0000-0000D96A0000}"/>
    <cellStyle name="20% - Accent1 3 5 2 2 2 2 7" xfId="27520" xr:uid="{00000000-0005-0000-0000-0000DA6A0000}"/>
    <cellStyle name="20% - Accent1 3 5 2 2 2 2 7 2" xfId="27521" xr:uid="{00000000-0005-0000-0000-0000DB6A0000}"/>
    <cellStyle name="20% - Accent1 3 5 2 2 2 2 8" xfId="27522" xr:uid="{00000000-0005-0000-0000-0000DC6A0000}"/>
    <cellStyle name="20% - Accent1 3 5 2 2 2 2 8 2" xfId="27523" xr:uid="{00000000-0005-0000-0000-0000DD6A0000}"/>
    <cellStyle name="20% - Accent1 3 5 2 2 2 2 9" xfId="27524" xr:uid="{00000000-0005-0000-0000-0000DE6A0000}"/>
    <cellStyle name="20% - Accent1 3 5 2 2 2 3" xfId="27525" xr:uid="{00000000-0005-0000-0000-0000DF6A0000}"/>
    <cellStyle name="20% - Accent1 3 5 2 2 2 3 2" xfId="27526" xr:uid="{00000000-0005-0000-0000-0000E06A0000}"/>
    <cellStyle name="20% - Accent1 3 5 2 2 2 3 2 2" xfId="27527" xr:uid="{00000000-0005-0000-0000-0000E16A0000}"/>
    <cellStyle name="20% - Accent1 3 5 2 2 2 3 2 2 2" xfId="27528" xr:uid="{00000000-0005-0000-0000-0000E26A0000}"/>
    <cellStyle name="20% - Accent1 3 5 2 2 2 3 2 2 2 2" xfId="27529" xr:uid="{00000000-0005-0000-0000-0000E36A0000}"/>
    <cellStyle name="20% - Accent1 3 5 2 2 2 3 2 2 3" xfId="27530" xr:uid="{00000000-0005-0000-0000-0000E46A0000}"/>
    <cellStyle name="20% - Accent1 3 5 2 2 2 3 2 3" xfId="27531" xr:uid="{00000000-0005-0000-0000-0000E56A0000}"/>
    <cellStyle name="20% - Accent1 3 5 2 2 2 3 2 3 2" xfId="27532" xr:uid="{00000000-0005-0000-0000-0000E66A0000}"/>
    <cellStyle name="20% - Accent1 3 5 2 2 2 3 2 4" xfId="27533" xr:uid="{00000000-0005-0000-0000-0000E76A0000}"/>
    <cellStyle name="20% - Accent1 3 5 2 2 2 3 3" xfId="27534" xr:uid="{00000000-0005-0000-0000-0000E86A0000}"/>
    <cellStyle name="20% - Accent1 3 5 2 2 2 3 3 2" xfId="27535" xr:uid="{00000000-0005-0000-0000-0000E96A0000}"/>
    <cellStyle name="20% - Accent1 3 5 2 2 2 3 3 2 2" xfId="27536" xr:uid="{00000000-0005-0000-0000-0000EA6A0000}"/>
    <cellStyle name="20% - Accent1 3 5 2 2 2 3 3 2 2 2" xfId="27537" xr:uid="{00000000-0005-0000-0000-0000EB6A0000}"/>
    <cellStyle name="20% - Accent1 3 5 2 2 2 3 3 2 3" xfId="27538" xr:uid="{00000000-0005-0000-0000-0000EC6A0000}"/>
    <cellStyle name="20% - Accent1 3 5 2 2 2 3 3 3" xfId="27539" xr:uid="{00000000-0005-0000-0000-0000ED6A0000}"/>
    <cellStyle name="20% - Accent1 3 5 2 2 2 3 3 3 2" xfId="27540" xr:uid="{00000000-0005-0000-0000-0000EE6A0000}"/>
    <cellStyle name="20% - Accent1 3 5 2 2 2 3 3 4" xfId="27541" xr:uid="{00000000-0005-0000-0000-0000EF6A0000}"/>
    <cellStyle name="20% - Accent1 3 5 2 2 2 3 4" xfId="27542" xr:uid="{00000000-0005-0000-0000-0000F06A0000}"/>
    <cellStyle name="20% - Accent1 3 5 2 2 2 3 4 2" xfId="27543" xr:uid="{00000000-0005-0000-0000-0000F16A0000}"/>
    <cellStyle name="20% - Accent1 3 5 2 2 2 3 4 2 2" xfId="27544" xr:uid="{00000000-0005-0000-0000-0000F26A0000}"/>
    <cellStyle name="20% - Accent1 3 5 2 2 2 3 4 2 2 2" xfId="27545" xr:uid="{00000000-0005-0000-0000-0000F36A0000}"/>
    <cellStyle name="20% - Accent1 3 5 2 2 2 3 4 2 3" xfId="27546" xr:uid="{00000000-0005-0000-0000-0000F46A0000}"/>
    <cellStyle name="20% - Accent1 3 5 2 2 2 3 4 3" xfId="27547" xr:uid="{00000000-0005-0000-0000-0000F56A0000}"/>
    <cellStyle name="20% - Accent1 3 5 2 2 2 3 4 3 2" xfId="27548" xr:uid="{00000000-0005-0000-0000-0000F66A0000}"/>
    <cellStyle name="20% - Accent1 3 5 2 2 2 3 4 4" xfId="27549" xr:uid="{00000000-0005-0000-0000-0000F76A0000}"/>
    <cellStyle name="20% - Accent1 3 5 2 2 2 3 5" xfId="27550" xr:uid="{00000000-0005-0000-0000-0000F86A0000}"/>
    <cellStyle name="20% - Accent1 3 5 2 2 2 3 5 2" xfId="27551" xr:uid="{00000000-0005-0000-0000-0000F96A0000}"/>
    <cellStyle name="20% - Accent1 3 5 2 2 2 3 5 2 2" xfId="27552" xr:uid="{00000000-0005-0000-0000-0000FA6A0000}"/>
    <cellStyle name="20% - Accent1 3 5 2 2 2 3 5 3" xfId="27553" xr:uid="{00000000-0005-0000-0000-0000FB6A0000}"/>
    <cellStyle name="20% - Accent1 3 5 2 2 2 3 6" xfId="27554" xr:uid="{00000000-0005-0000-0000-0000FC6A0000}"/>
    <cellStyle name="20% - Accent1 3 5 2 2 2 3 6 2" xfId="27555" xr:uid="{00000000-0005-0000-0000-0000FD6A0000}"/>
    <cellStyle name="20% - Accent1 3 5 2 2 2 3 6 2 2" xfId="27556" xr:uid="{00000000-0005-0000-0000-0000FE6A0000}"/>
    <cellStyle name="20% - Accent1 3 5 2 2 2 3 6 3" xfId="27557" xr:uid="{00000000-0005-0000-0000-0000FF6A0000}"/>
    <cellStyle name="20% - Accent1 3 5 2 2 2 3 7" xfId="27558" xr:uid="{00000000-0005-0000-0000-0000006B0000}"/>
    <cellStyle name="20% - Accent1 3 5 2 2 2 3 7 2" xfId="27559" xr:uid="{00000000-0005-0000-0000-0000016B0000}"/>
    <cellStyle name="20% - Accent1 3 5 2 2 2 3 8" xfId="27560" xr:uid="{00000000-0005-0000-0000-0000026B0000}"/>
    <cellStyle name="20% - Accent1 3 5 2 2 2 3 8 2" xfId="27561" xr:uid="{00000000-0005-0000-0000-0000036B0000}"/>
    <cellStyle name="20% - Accent1 3 5 2 2 2 3 9" xfId="27562" xr:uid="{00000000-0005-0000-0000-0000046B0000}"/>
    <cellStyle name="20% - Accent1 3 5 2 2 2 4" xfId="27563" xr:uid="{00000000-0005-0000-0000-0000056B0000}"/>
    <cellStyle name="20% - Accent1 3 5 2 2 2 4 2" xfId="27564" xr:uid="{00000000-0005-0000-0000-0000066B0000}"/>
    <cellStyle name="20% - Accent1 3 5 2 2 2 4 2 2" xfId="27565" xr:uid="{00000000-0005-0000-0000-0000076B0000}"/>
    <cellStyle name="20% - Accent1 3 5 2 2 2 4 2 2 2" xfId="27566" xr:uid="{00000000-0005-0000-0000-0000086B0000}"/>
    <cellStyle name="20% - Accent1 3 5 2 2 2 4 2 3" xfId="27567" xr:uid="{00000000-0005-0000-0000-0000096B0000}"/>
    <cellStyle name="20% - Accent1 3 5 2 2 2 4 3" xfId="27568" xr:uid="{00000000-0005-0000-0000-00000A6B0000}"/>
    <cellStyle name="20% - Accent1 3 5 2 2 2 4 3 2" xfId="27569" xr:uid="{00000000-0005-0000-0000-00000B6B0000}"/>
    <cellStyle name="20% - Accent1 3 5 2 2 2 4 4" xfId="27570" xr:uid="{00000000-0005-0000-0000-00000C6B0000}"/>
    <cellStyle name="20% - Accent1 3 5 2 2 2 5" xfId="27571" xr:uid="{00000000-0005-0000-0000-00000D6B0000}"/>
    <cellStyle name="20% - Accent1 3 5 2 2 2 5 2" xfId="27572" xr:uid="{00000000-0005-0000-0000-00000E6B0000}"/>
    <cellStyle name="20% - Accent1 3 5 2 2 2 5 2 2" xfId="27573" xr:uid="{00000000-0005-0000-0000-00000F6B0000}"/>
    <cellStyle name="20% - Accent1 3 5 2 2 2 5 2 2 2" xfId="27574" xr:uid="{00000000-0005-0000-0000-0000106B0000}"/>
    <cellStyle name="20% - Accent1 3 5 2 2 2 5 2 3" xfId="27575" xr:uid="{00000000-0005-0000-0000-0000116B0000}"/>
    <cellStyle name="20% - Accent1 3 5 2 2 2 5 3" xfId="27576" xr:uid="{00000000-0005-0000-0000-0000126B0000}"/>
    <cellStyle name="20% - Accent1 3 5 2 2 2 5 3 2" xfId="27577" xr:uid="{00000000-0005-0000-0000-0000136B0000}"/>
    <cellStyle name="20% - Accent1 3 5 2 2 2 5 4" xfId="27578" xr:uid="{00000000-0005-0000-0000-0000146B0000}"/>
    <cellStyle name="20% - Accent1 3 5 2 2 2 6" xfId="27579" xr:uid="{00000000-0005-0000-0000-0000156B0000}"/>
    <cellStyle name="20% - Accent1 3 5 2 2 2 6 2" xfId="27580" xr:uid="{00000000-0005-0000-0000-0000166B0000}"/>
    <cellStyle name="20% - Accent1 3 5 2 2 2 6 2 2" xfId="27581" xr:uid="{00000000-0005-0000-0000-0000176B0000}"/>
    <cellStyle name="20% - Accent1 3 5 2 2 2 6 2 2 2" xfId="27582" xr:uid="{00000000-0005-0000-0000-0000186B0000}"/>
    <cellStyle name="20% - Accent1 3 5 2 2 2 6 2 3" xfId="27583" xr:uid="{00000000-0005-0000-0000-0000196B0000}"/>
    <cellStyle name="20% - Accent1 3 5 2 2 2 6 3" xfId="27584" xr:uid="{00000000-0005-0000-0000-00001A6B0000}"/>
    <cellStyle name="20% - Accent1 3 5 2 2 2 6 3 2" xfId="27585" xr:uid="{00000000-0005-0000-0000-00001B6B0000}"/>
    <cellStyle name="20% - Accent1 3 5 2 2 2 6 4" xfId="27586" xr:uid="{00000000-0005-0000-0000-00001C6B0000}"/>
    <cellStyle name="20% - Accent1 3 5 2 2 2 7" xfId="27587" xr:uid="{00000000-0005-0000-0000-00001D6B0000}"/>
    <cellStyle name="20% - Accent1 3 5 2 2 2 7 2" xfId="27588" xr:uid="{00000000-0005-0000-0000-00001E6B0000}"/>
    <cellStyle name="20% - Accent1 3 5 2 2 2 7 2 2" xfId="27589" xr:uid="{00000000-0005-0000-0000-00001F6B0000}"/>
    <cellStyle name="20% - Accent1 3 5 2 2 2 7 3" xfId="27590" xr:uid="{00000000-0005-0000-0000-0000206B0000}"/>
    <cellStyle name="20% - Accent1 3 5 2 2 2 8" xfId="27591" xr:uid="{00000000-0005-0000-0000-0000216B0000}"/>
    <cellStyle name="20% - Accent1 3 5 2 2 2 8 2" xfId="27592" xr:uid="{00000000-0005-0000-0000-0000226B0000}"/>
    <cellStyle name="20% - Accent1 3 5 2 2 2 8 2 2" xfId="27593" xr:uid="{00000000-0005-0000-0000-0000236B0000}"/>
    <cellStyle name="20% - Accent1 3 5 2 2 2 8 3" xfId="27594" xr:uid="{00000000-0005-0000-0000-0000246B0000}"/>
    <cellStyle name="20% - Accent1 3 5 2 2 2 9" xfId="27595" xr:uid="{00000000-0005-0000-0000-0000256B0000}"/>
    <cellStyle name="20% - Accent1 3 5 2 2 2 9 2" xfId="27596" xr:uid="{00000000-0005-0000-0000-0000266B0000}"/>
    <cellStyle name="20% - Accent1 3 5 2 2 3" xfId="27597" xr:uid="{00000000-0005-0000-0000-0000276B0000}"/>
    <cellStyle name="20% - Accent1 3 5 2 2 3 10" xfId="27598" xr:uid="{00000000-0005-0000-0000-0000286B0000}"/>
    <cellStyle name="20% - Accent1 3 5 2 2 3 10 2" xfId="27599" xr:uid="{00000000-0005-0000-0000-0000296B0000}"/>
    <cellStyle name="20% - Accent1 3 5 2 2 3 11" xfId="27600" xr:uid="{00000000-0005-0000-0000-00002A6B0000}"/>
    <cellStyle name="20% - Accent1 3 5 2 2 3 2" xfId="27601" xr:uid="{00000000-0005-0000-0000-00002B6B0000}"/>
    <cellStyle name="20% - Accent1 3 5 2 2 3 2 2" xfId="27602" xr:uid="{00000000-0005-0000-0000-00002C6B0000}"/>
    <cellStyle name="20% - Accent1 3 5 2 2 3 2 2 2" xfId="27603" xr:uid="{00000000-0005-0000-0000-00002D6B0000}"/>
    <cellStyle name="20% - Accent1 3 5 2 2 3 2 2 2 2" xfId="27604" xr:uid="{00000000-0005-0000-0000-00002E6B0000}"/>
    <cellStyle name="20% - Accent1 3 5 2 2 3 2 2 2 2 2" xfId="27605" xr:uid="{00000000-0005-0000-0000-00002F6B0000}"/>
    <cellStyle name="20% - Accent1 3 5 2 2 3 2 2 2 3" xfId="27606" xr:uid="{00000000-0005-0000-0000-0000306B0000}"/>
    <cellStyle name="20% - Accent1 3 5 2 2 3 2 2 3" xfId="27607" xr:uid="{00000000-0005-0000-0000-0000316B0000}"/>
    <cellStyle name="20% - Accent1 3 5 2 2 3 2 2 3 2" xfId="27608" xr:uid="{00000000-0005-0000-0000-0000326B0000}"/>
    <cellStyle name="20% - Accent1 3 5 2 2 3 2 2 4" xfId="27609" xr:uid="{00000000-0005-0000-0000-0000336B0000}"/>
    <cellStyle name="20% - Accent1 3 5 2 2 3 2 3" xfId="27610" xr:uid="{00000000-0005-0000-0000-0000346B0000}"/>
    <cellStyle name="20% - Accent1 3 5 2 2 3 2 3 2" xfId="27611" xr:uid="{00000000-0005-0000-0000-0000356B0000}"/>
    <cellStyle name="20% - Accent1 3 5 2 2 3 2 3 2 2" xfId="27612" xr:uid="{00000000-0005-0000-0000-0000366B0000}"/>
    <cellStyle name="20% - Accent1 3 5 2 2 3 2 3 2 2 2" xfId="27613" xr:uid="{00000000-0005-0000-0000-0000376B0000}"/>
    <cellStyle name="20% - Accent1 3 5 2 2 3 2 3 2 3" xfId="27614" xr:uid="{00000000-0005-0000-0000-0000386B0000}"/>
    <cellStyle name="20% - Accent1 3 5 2 2 3 2 3 3" xfId="27615" xr:uid="{00000000-0005-0000-0000-0000396B0000}"/>
    <cellStyle name="20% - Accent1 3 5 2 2 3 2 3 3 2" xfId="27616" xr:uid="{00000000-0005-0000-0000-00003A6B0000}"/>
    <cellStyle name="20% - Accent1 3 5 2 2 3 2 3 4" xfId="27617" xr:uid="{00000000-0005-0000-0000-00003B6B0000}"/>
    <cellStyle name="20% - Accent1 3 5 2 2 3 2 4" xfId="27618" xr:uid="{00000000-0005-0000-0000-00003C6B0000}"/>
    <cellStyle name="20% - Accent1 3 5 2 2 3 2 4 2" xfId="27619" xr:uid="{00000000-0005-0000-0000-00003D6B0000}"/>
    <cellStyle name="20% - Accent1 3 5 2 2 3 2 4 2 2" xfId="27620" xr:uid="{00000000-0005-0000-0000-00003E6B0000}"/>
    <cellStyle name="20% - Accent1 3 5 2 2 3 2 4 2 2 2" xfId="27621" xr:uid="{00000000-0005-0000-0000-00003F6B0000}"/>
    <cellStyle name="20% - Accent1 3 5 2 2 3 2 4 2 3" xfId="27622" xr:uid="{00000000-0005-0000-0000-0000406B0000}"/>
    <cellStyle name="20% - Accent1 3 5 2 2 3 2 4 3" xfId="27623" xr:uid="{00000000-0005-0000-0000-0000416B0000}"/>
    <cellStyle name="20% - Accent1 3 5 2 2 3 2 4 3 2" xfId="27624" xr:uid="{00000000-0005-0000-0000-0000426B0000}"/>
    <cellStyle name="20% - Accent1 3 5 2 2 3 2 4 4" xfId="27625" xr:uid="{00000000-0005-0000-0000-0000436B0000}"/>
    <cellStyle name="20% - Accent1 3 5 2 2 3 2 5" xfId="27626" xr:uid="{00000000-0005-0000-0000-0000446B0000}"/>
    <cellStyle name="20% - Accent1 3 5 2 2 3 2 5 2" xfId="27627" xr:uid="{00000000-0005-0000-0000-0000456B0000}"/>
    <cellStyle name="20% - Accent1 3 5 2 2 3 2 5 2 2" xfId="27628" xr:uid="{00000000-0005-0000-0000-0000466B0000}"/>
    <cellStyle name="20% - Accent1 3 5 2 2 3 2 5 3" xfId="27629" xr:uid="{00000000-0005-0000-0000-0000476B0000}"/>
    <cellStyle name="20% - Accent1 3 5 2 2 3 2 6" xfId="27630" xr:uid="{00000000-0005-0000-0000-0000486B0000}"/>
    <cellStyle name="20% - Accent1 3 5 2 2 3 2 6 2" xfId="27631" xr:uid="{00000000-0005-0000-0000-0000496B0000}"/>
    <cellStyle name="20% - Accent1 3 5 2 2 3 2 6 2 2" xfId="27632" xr:uid="{00000000-0005-0000-0000-00004A6B0000}"/>
    <cellStyle name="20% - Accent1 3 5 2 2 3 2 6 3" xfId="27633" xr:uid="{00000000-0005-0000-0000-00004B6B0000}"/>
    <cellStyle name="20% - Accent1 3 5 2 2 3 2 7" xfId="27634" xr:uid="{00000000-0005-0000-0000-00004C6B0000}"/>
    <cellStyle name="20% - Accent1 3 5 2 2 3 2 7 2" xfId="27635" xr:uid="{00000000-0005-0000-0000-00004D6B0000}"/>
    <cellStyle name="20% - Accent1 3 5 2 2 3 2 8" xfId="27636" xr:uid="{00000000-0005-0000-0000-00004E6B0000}"/>
    <cellStyle name="20% - Accent1 3 5 2 2 3 2 8 2" xfId="27637" xr:uid="{00000000-0005-0000-0000-00004F6B0000}"/>
    <cellStyle name="20% - Accent1 3 5 2 2 3 2 9" xfId="27638" xr:uid="{00000000-0005-0000-0000-0000506B0000}"/>
    <cellStyle name="20% - Accent1 3 5 2 2 3 3" xfId="27639" xr:uid="{00000000-0005-0000-0000-0000516B0000}"/>
    <cellStyle name="20% - Accent1 3 5 2 2 3 3 2" xfId="27640" xr:uid="{00000000-0005-0000-0000-0000526B0000}"/>
    <cellStyle name="20% - Accent1 3 5 2 2 3 3 2 2" xfId="27641" xr:uid="{00000000-0005-0000-0000-0000536B0000}"/>
    <cellStyle name="20% - Accent1 3 5 2 2 3 3 2 2 2" xfId="27642" xr:uid="{00000000-0005-0000-0000-0000546B0000}"/>
    <cellStyle name="20% - Accent1 3 5 2 2 3 3 2 2 2 2" xfId="27643" xr:uid="{00000000-0005-0000-0000-0000556B0000}"/>
    <cellStyle name="20% - Accent1 3 5 2 2 3 3 2 2 3" xfId="27644" xr:uid="{00000000-0005-0000-0000-0000566B0000}"/>
    <cellStyle name="20% - Accent1 3 5 2 2 3 3 2 3" xfId="27645" xr:uid="{00000000-0005-0000-0000-0000576B0000}"/>
    <cellStyle name="20% - Accent1 3 5 2 2 3 3 2 3 2" xfId="27646" xr:uid="{00000000-0005-0000-0000-0000586B0000}"/>
    <cellStyle name="20% - Accent1 3 5 2 2 3 3 2 4" xfId="27647" xr:uid="{00000000-0005-0000-0000-0000596B0000}"/>
    <cellStyle name="20% - Accent1 3 5 2 2 3 3 3" xfId="27648" xr:uid="{00000000-0005-0000-0000-00005A6B0000}"/>
    <cellStyle name="20% - Accent1 3 5 2 2 3 3 3 2" xfId="27649" xr:uid="{00000000-0005-0000-0000-00005B6B0000}"/>
    <cellStyle name="20% - Accent1 3 5 2 2 3 3 3 2 2" xfId="27650" xr:uid="{00000000-0005-0000-0000-00005C6B0000}"/>
    <cellStyle name="20% - Accent1 3 5 2 2 3 3 3 2 2 2" xfId="27651" xr:uid="{00000000-0005-0000-0000-00005D6B0000}"/>
    <cellStyle name="20% - Accent1 3 5 2 2 3 3 3 2 3" xfId="27652" xr:uid="{00000000-0005-0000-0000-00005E6B0000}"/>
    <cellStyle name="20% - Accent1 3 5 2 2 3 3 3 3" xfId="27653" xr:uid="{00000000-0005-0000-0000-00005F6B0000}"/>
    <cellStyle name="20% - Accent1 3 5 2 2 3 3 3 3 2" xfId="27654" xr:uid="{00000000-0005-0000-0000-0000606B0000}"/>
    <cellStyle name="20% - Accent1 3 5 2 2 3 3 3 4" xfId="27655" xr:uid="{00000000-0005-0000-0000-0000616B0000}"/>
    <cellStyle name="20% - Accent1 3 5 2 2 3 3 4" xfId="27656" xr:uid="{00000000-0005-0000-0000-0000626B0000}"/>
    <cellStyle name="20% - Accent1 3 5 2 2 3 3 4 2" xfId="27657" xr:uid="{00000000-0005-0000-0000-0000636B0000}"/>
    <cellStyle name="20% - Accent1 3 5 2 2 3 3 4 2 2" xfId="27658" xr:uid="{00000000-0005-0000-0000-0000646B0000}"/>
    <cellStyle name="20% - Accent1 3 5 2 2 3 3 4 2 2 2" xfId="27659" xr:uid="{00000000-0005-0000-0000-0000656B0000}"/>
    <cellStyle name="20% - Accent1 3 5 2 2 3 3 4 2 3" xfId="27660" xr:uid="{00000000-0005-0000-0000-0000666B0000}"/>
    <cellStyle name="20% - Accent1 3 5 2 2 3 3 4 3" xfId="27661" xr:uid="{00000000-0005-0000-0000-0000676B0000}"/>
    <cellStyle name="20% - Accent1 3 5 2 2 3 3 4 3 2" xfId="27662" xr:uid="{00000000-0005-0000-0000-0000686B0000}"/>
    <cellStyle name="20% - Accent1 3 5 2 2 3 3 4 4" xfId="27663" xr:uid="{00000000-0005-0000-0000-0000696B0000}"/>
    <cellStyle name="20% - Accent1 3 5 2 2 3 3 5" xfId="27664" xr:uid="{00000000-0005-0000-0000-00006A6B0000}"/>
    <cellStyle name="20% - Accent1 3 5 2 2 3 3 5 2" xfId="27665" xr:uid="{00000000-0005-0000-0000-00006B6B0000}"/>
    <cellStyle name="20% - Accent1 3 5 2 2 3 3 5 2 2" xfId="27666" xr:uid="{00000000-0005-0000-0000-00006C6B0000}"/>
    <cellStyle name="20% - Accent1 3 5 2 2 3 3 5 3" xfId="27667" xr:uid="{00000000-0005-0000-0000-00006D6B0000}"/>
    <cellStyle name="20% - Accent1 3 5 2 2 3 3 6" xfId="27668" xr:uid="{00000000-0005-0000-0000-00006E6B0000}"/>
    <cellStyle name="20% - Accent1 3 5 2 2 3 3 6 2" xfId="27669" xr:uid="{00000000-0005-0000-0000-00006F6B0000}"/>
    <cellStyle name="20% - Accent1 3 5 2 2 3 3 6 2 2" xfId="27670" xr:uid="{00000000-0005-0000-0000-0000706B0000}"/>
    <cellStyle name="20% - Accent1 3 5 2 2 3 3 6 3" xfId="27671" xr:uid="{00000000-0005-0000-0000-0000716B0000}"/>
    <cellStyle name="20% - Accent1 3 5 2 2 3 3 7" xfId="27672" xr:uid="{00000000-0005-0000-0000-0000726B0000}"/>
    <cellStyle name="20% - Accent1 3 5 2 2 3 3 7 2" xfId="27673" xr:uid="{00000000-0005-0000-0000-0000736B0000}"/>
    <cellStyle name="20% - Accent1 3 5 2 2 3 3 8" xfId="27674" xr:uid="{00000000-0005-0000-0000-0000746B0000}"/>
    <cellStyle name="20% - Accent1 3 5 2 2 3 3 8 2" xfId="27675" xr:uid="{00000000-0005-0000-0000-0000756B0000}"/>
    <cellStyle name="20% - Accent1 3 5 2 2 3 3 9" xfId="27676" xr:uid="{00000000-0005-0000-0000-0000766B0000}"/>
    <cellStyle name="20% - Accent1 3 5 2 2 3 4" xfId="27677" xr:uid="{00000000-0005-0000-0000-0000776B0000}"/>
    <cellStyle name="20% - Accent1 3 5 2 2 3 4 2" xfId="27678" xr:uid="{00000000-0005-0000-0000-0000786B0000}"/>
    <cellStyle name="20% - Accent1 3 5 2 2 3 4 2 2" xfId="27679" xr:uid="{00000000-0005-0000-0000-0000796B0000}"/>
    <cellStyle name="20% - Accent1 3 5 2 2 3 4 2 2 2" xfId="27680" xr:uid="{00000000-0005-0000-0000-00007A6B0000}"/>
    <cellStyle name="20% - Accent1 3 5 2 2 3 4 2 3" xfId="27681" xr:uid="{00000000-0005-0000-0000-00007B6B0000}"/>
    <cellStyle name="20% - Accent1 3 5 2 2 3 4 3" xfId="27682" xr:uid="{00000000-0005-0000-0000-00007C6B0000}"/>
    <cellStyle name="20% - Accent1 3 5 2 2 3 4 3 2" xfId="27683" xr:uid="{00000000-0005-0000-0000-00007D6B0000}"/>
    <cellStyle name="20% - Accent1 3 5 2 2 3 4 4" xfId="27684" xr:uid="{00000000-0005-0000-0000-00007E6B0000}"/>
    <cellStyle name="20% - Accent1 3 5 2 2 3 5" xfId="27685" xr:uid="{00000000-0005-0000-0000-00007F6B0000}"/>
    <cellStyle name="20% - Accent1 3 5 2 2 3 5 2" xfId="27686" xr:uid="{00000000-0005-0000-0000-0000806B0000}"/>
    <cellStyle name="20% - Accent1 3 5 2 2 3 5 2 2" xfId="27687" xr:uid="{00000000-0005-0000-0000-0000816B0000}"/>
    <cellStyle name="20% - Accent1 3 5 2 2 3 5 2 2 2" xfId="27688" xr:uid="{00000000-0005-0000-0000-0000826B0000}"/>
    <cellStyle name="20% - Accent1 3 5 2 2 3 5 2 3" xfId="27689" xr:uid="{00000000-0005-0000-0000-0000836B0000}"/>
    <cellStyle name="20% - Accent1 3 5 2 2 3 5 3" xfId="27690" xr:uid="{00000000-0005-0000-0000-0000846B0000}"/>
    <cellStyle name="20% - Accent1 3 5 2 2 3 5 3 2" xfId="27691" xr:uid="{00000000-0005-0000-0000-0000856B0000}"/>
    <cellStyle name="20% - Accent1 3 5 2 2 3 5 4" xfId="27692" xr:uid="{00000000-0005-0000-0000-0000866B0000}"/>
    <cellStyle name="20% - Accent1 3 5 2 2 3 6" xfId="27693" xr:uid="{00000000-0005-0000-0000-0000876B0000}"/>
    <cellStyle name="20% - Accent1 3 5 2 2 3 6 2" xfId="27694" xr:uid="{00000000-0005-0000-0000-0000886B0000}"/>
    <cellStyle name="20% - Accent1 3 5 2 2 3 6 2 2" xfId="27695" xr:uid="{00000000-0005-0000-0000-0000896B0000}"/>
    <cellStyle name="20% - Accent1 3 5 2 2 3 6 2 2 2" xfId="27696" xr:uid="{00000000-0005-0000-0000-00008A6B0000}"/>
    <cellStyle name="20% - Accent1 3 5 2 2 3 6 2 3" xfId="27697" xr:uid="{00000000-0005-0000-0000-00008B6B0000}"/>
    <cellStyle name="20% - Accent1 3 5 2 2 3 6 3" xfId="27698" xr:uid="{00000000-0005-0000-0000-00008C6B0000}"/>
    <cellStyle name="20% - Accent1 3 5 2 2 3 6 3 2" xfId="27699" xr:uid="{00000000-0005-0000-0000-00008D6B0000}"/>
    <cellStyle name="20% - Accent1 3 5 2 2 3 6 4" xfId="27700" xr:uid="{00000000-0005-0000-0000-00008E6B0000}"/>
    <cellStyle name="20% - Accent1 3 5 2 2 3 7" xfId="27701" xr:uid="{00000000-0005-0000-0000-00008F6B0000}"/>
    <cellStyle name="20% - Accent1 3 5 2 2 3 7 2" xfId="27702" xr:uid="{00000000-0005-0000-0000-0000906B0000}"/>
    <cellStyle name="20% - Accent1 3 5 2 2 3 7 2 2" xfId="27703" xr:uid="{00000000-0005-0000-0000-0000916B0000}"/>
    <cellStyle name="20% - Accent1 3 5 2 2 3 7 3" xfId="27704" xr:uid="{00000000-0005-0000-0000-0000926B0000}"/>
    <cellStyle name="20% - Accent1 3 5 2 2 3 8" xfId="27705" xr:uid="{00000000-0005-0000-0000-0000936B0000}"/>
    <cellStyle name="20% - Accent1 3 5 2 2 3 8 2" xfId="27706" xr:uid="{00000000-0005-0000-0000-0000946B0000}"/>
    <cellStyle name="20% - Accent1 3 5 2 2 3 8 2 2" xfId="27707" xr:uid="{00000000-0005-0000-0000-0000956B0000}"/>
    <cellStyle name="20% - Accent1 3 5 2 2 3 8 3" xfId="27708" xr:uid="{00000000-0005-0000-0000-0000966B0000}"/>
    <cellStyle name="20% - Accent1 3 5 2 2 3 9" xfId="27709" xr:uid="{00000000-0005-0000-0000-0000976B0000}"/>
    <cellStyle name="20% - Accent1 3 5 2 2 3 9 2" xfId="27710" xr:uid="{00000000-0005-0000-0000-0000986B0000}"/>
    <cellStyle name="20% - Accent1 3 5 2 2 4" xfId="27711" xr:uid="{00000000-0005-0000-0000-0000996B0000}"/>
    <cellStyle name="20% - Accent1 3 5 2 2 4 10" xfId="27712" xr:uid="{00000000-0005-0000-0000-00009A6B0000}"/>
    <cellStyle name="20% - Accent1 3 5 2 2 4 10 2" xfId="27713" xr:uid="{00000000-0005-0000-0000-00009B6B0000}"/>
    <cellStyle name="20% - Accent1 3 5 2 2 4 11" xfId="27714" xr:uid="{00000000-0005-0000-0000-00009C6B0000}"/>
    <cellStyle name="20% - Accent1 3 5 2 2 4 2" xfId="27715" xr:uid="{00000000-0005-0000-0000-00009D6B0000}"/>
    <cellStyle name="20% - Accent1 3 5 2 2 4 2 2" xfId="27716" xr:uid="{00000000-0005-0000-0000-00009E6B0000}"/>
    <cellStyle name="20% - Accent1 3 5 2 2 4 2 2 2" xfId="27717" xr:uid="{00000000-0005-0000-0000-00009F6B0000}"/>
    <cellStyle name="20% - Accent1 3 5 2 2 4 2 2 2 2" xfId="27718" xr:uid="{00000000-0005-0000-0000-0000A06B0000}"/>
    <cellStyle name="20% - Accent1 3 5 2 2 4 2 2 2 2 2" xfId="27719" xr:uid="{00000000-0005-0000-0000-0000A16B0000}"/>
    <cellStyle name="20% - Accent1 3 5 2 2 4 2 2 2 3" xfId="27720" xr:uid="{00000000-0005-0000-0000-0000A26B0000}"/>
    <cellStyle name="20% - Accent1 3 5 2 2 4 2 2 3" xfId="27721" xr:uid="{00000000-0005-0000-0000-0000A36B0000}"/>
    <cellStyle name="20% - Accent1 3 5 2 2 4 2 2 3 2" xfId="27722" xr:uid="{00000000-0005-0000-0000-0000A46B0000}"/>
    <cellStyle name="20% - Accent1 3 5 2 2 4 2 2 4" xfId="27723" xr:uid="{00000000-0005-0000-0000-0000A56B0000}"/>
    <cellStyle name="20% - Accent1 3 5 2 2 4 2 3" xfId="27724" xr:uid="{00000000-0005-0000-0000-0000A66B0000}"/>
    <cellStyle name="20% - Accent1 3 5 2 2 4 2 3 2" xfId="27725" xr:uid="{00000000-0005-0000-0000-0000A76B0000}"/>
    <cellStyle name="20% - Accent1 3 5 2 2 4 2 3 2 2" xfId="27726" xr:uid="{00000000-0005-0000-0000-0000A86B0000}"/>
    <cellStyle name="20% - Accent1 3 5 2 2 4 2 3 2 2 2" xfId="27727" xr:uid="{00000000-0005-0000-0000-0000A96B0000}"/>
    <cellStyle name="20% - Accent1 3 5 2 2 4 2 3 2 3" xfId="27728" xr:uid="{00000000-0005-0000-0000-0000AA6B0000}"/>
    <cellStyle name="20% - Accent1 3 5 2 2 4 2 3 3" xfId="27729" xr:uid="{00000000-0005-0000-0000-0000AB6B0000}"/>
    <cellStyle name="20% - Accent1 3 5 2 2 4 2 3 3 2" xfId="27730" xr:uid="{00000000-0005-0000-0000-0000AC6B0000}"/>
    <cellStyle name="20% - Accent1 3 5 2 2 4 2 3 4" xfId="27731" xr:uid="{00000000-0005-0000-0000-0000AD6B0000}"/>
    <cellStyle name="20% - Accent1 3 5 2 2 4 2 4" xfId="27732" xr:uid="{00000000-0005-0000-0000-0000AE6B0000}"/>
    <cellStyle name="20% - Accent1 3 5 2 2 4 2 4 2" xfId="27733" xr:uid="{00000000-0005-0000-0000-0000AF6B0000}"/>
    <cellStyle name="20% - Accent1 3 5 2 2 4 2 4 2 2" xfId="27734" xr:uid="{00000000-0005-0000-0000-0000B06B0000}"/>
    <cellStyle name="20% - Accent1 3 5 2 2 4 2 4 2 2 2" xfId="27735" xr:uid="{00000000-0005-0000-0000-0000B16B0000}"/>
    <cellStyle name="20% - Accent1 3 5 2 2 4 2 4 2 3" xfId="27736" xr:uid="{00000000-0005-0000-0000-0000B26B0000}"/>
    <cellStyle name="20% - Accent1 3 5 2 2 4 2 4 3" xfId="27737" xr:uid="{00000000-0005-0000-0000-0000B36B0000}"/>
    <cellStyle name="20% - Accent1 3 5 2 2 4 2 4 3 2" xfId="27738" xr:uid="{00000000-0005-0000-0000-0000B46B0000}"/>
    <cellStyle name="20% - Accent1 3 5 2 2 4 2 4 4" xfId="27739" xr:uid="{00000000-0005-0000-0000-0000B56B0000}"/>
    <cellStyle name="20% - Accent1 3 5 2 2 4 2 5" xfId="27740" xr:uid="{00000000-0005-0000-0000-0000B66B0000}"/>
    <cellStyle name="20% - Accent1 3 5 2 2 4 2 5 2" xfId="27741" xr:uid="{00000000-0005-0000-0000-0000B76B0000}"/>
    <cellStyle name="20% - Accent1 3 5 2 2 4 2 5 2 2" xfId="27742" xr:uid="{00000000-0005-0000-0000-0000B86B0000}"/>
    <cellStyle name="20% - Accent1 3 5 2 2 4 2 5 3" xfId="27743" xr:uid="{00000000-0005-0000-0000-0000B96B0000}"/>
    <cellStyle name="20% - Accent1 3 5 2 2 4 2 6" xfId="27744" xr:uid="{00000000-0005-0000-0000-0000BA6B0000}"/>
    <cellStyle name="20% - Accent1 3 5 2 2 4 2 6 2" xfId="27745" xr:uid="{00000000-0005-0000-0000-0000BB6B0000}"/>
    <cellStyle name="20% - Accent1 3 5 2 2 4 2 6 2 2" xfId="27746" xr:uid="{00000000-0005-0000-0000-0000BC6B0000}"/>
    <cellStyle name="20% - Accent1 3 5 2 2 4 2 6 3" xfId="27747" xr:uid="{00000000-0005-0000-0000-0000BD6B0000}"/>
    <cellStyle name="20% - Accent1 3 5 2 2 4 2 7" xfId="27748" xr:uid="{00000000-0005-0000-0000-0000BE6B0000}"/>
    <cellStyle name="20% - Accent1 3 5 2 2 4 2 7 2" xfId="27749" xr:uid="{00000000-0005-0000-0000-0000BF6B0000}"/>
    <cellStyle name="20% - Accent1 3 5 2 2 4 2 8" xfId="27750" xr:uid="{00000000-0005-0000-0000-0000C06B0000}"/>
    <cellStyle name="20% - Accent1 3 5 2 2 4 2 8 2" xfId="27751" xr:uid="{00000000-0005-0000-0000-0000C16B0000}"/>
    <cellStyle name="20% - Accent1 3 5 2 2 4 2 9" xfId="27752" xr:uid="{00000000-0005-0000-0000-0000C26B0000}"/>
    <cellStyle name="20% - Accent1 3 5 2 2 4 3" xfId="27753" xr:uid="{00000000-0005-0000-0000-0000C36B0000}"/>
    <cellStyle name="20% - Accent1 3 5 2 2 4 3 2" xfId="27754" xr:uid="{00000000-0005-0000-0000-0000C46B0000}"/>
    <cellStyle name="20% - Accent1 3 5 2 2 4 3 2 2" xfId="27755" xr:uid="{00000000-0005-0000-0000-0000C56B0000}"/>
    <cellStyle name="20% - Accent1 3 5 2 2 4 3 2 2 2" xfId="27756" xr:uid="{00000000-0005-0000-0000-0000C66B0000}"/>
    <cellStyle name="20% - Accent1 3 5 2 2 4 3 2 2 2 2" xfId="27757" xr:uid="{00000000-0005-0000-0000-0000C76B0000}"/>
    <cellStyle name="20% - Accent1 3 5 2 2 4 3 2 2 3" xfId="27758" xr:uid="{00000000-0005-0000-0000-0000C86B0000}"/>
    <cellStyle name="20% - Accent1 3 5 2 2 4 3 2 3" xfId="27759" xr:uid="{00000000-0005-0000-0000-0000C96B0000}"/>
    <cellStyle name="20% - Accent1 3 5 2 2 4 3 2 3 2" xfId="27760" xr:uid="{00000000-0005-0000-0000-0000CA6B0000}"/>
    <cellStyle name="20% - Accent1 3 5 2 2 4 3 2 4" xfId="27761" xr:uid="{00000000-0005-0000-0000-0000CB6B0000}"/>
    <cellStyle name="20% - Accent1 3 5 2 2 4 3 3" xfId="27762" xr:uid="{00000000-0005-0000-0000-0000CC6B0000}"/>
    <cellStyle name="20% - Accent1 3 5 2 2 4 3 3 2" xfId="27763" xr:uid="{00000000-0005-0000-0000-0000CD6B0000}"/>
    <cellStyle name="20% - Accent1 3 5 2 2 4 3 3 2 2" xfId="27764" xr:uid="{00000000-0005-0000-0000-0000CE6B0000}"/>
    <cellStyle name="20% - Accent1 3 5 2 2 4 3 3 2 2 2" xfId="27765" xr:uid="{00000000-0005-0000-0000-0000CF6B0000}"/>
    <cellStyle name="20% - Accent1 3 5 2 2 4 3 3 2 3" xfId="27766" xr:uid="{00000000-0005-0000-0000-0000D06B0000}"/>
    <cellStyle name="20% - Accent1 3 5 2 2 4 3 3 3" xfId="27767" xr:uid="{00000000-0005-0000-0000-0000D16B0000}"/>
    <cellStyle name="20% - Accent1 3 5 2 2 4 3 3 3 2" xfId="27768" xr:uid="{00000000-0005-0000-0000-0000D26B0000}"/>
    <cellStyle name="20% - Accent1 3 5 2 2 4 3 3 4" xfId="27769" xr:uid="{00000000-0005-0000-0000-0000D36B0000}"/>
    <cellStyle name="20% - Accent1 3 5 2 2 4 3 4" xfId="27770" xr:uid="{00000000-0005-0000-0000-0000D46B0000}"/>
    <cellStyle name="20% - Accent1 3 5 2 2 4 3 4 2" xfId="27771" xr:uid="{00000000-0005-0000-0000-0000D56B0000}"/>
    <cellStyle name="20% - Accent1 3 5 2 2 4 3 4 2 2" xfId="27772" xr:uid="{00000000-0005-0000-0000-0000D66B0000}"/>
    <cellStyle name="20% - Accent1 3 5 2 2 4 3 4 2 2 2" xfId="27773" xr:uid="{00000000-0005-0000-0000-0000D76B0000}"/>
    <cellStyle name="20% - Accent1 3 5 2 2 4 3 4 2 3" xfId="27774" xr:uid="{00000000-0005-0000-0000-0000D86B0000}"/>
    <cellStyle name="20% - Accent1 3 5 2 2 4 3 4 3" xfId="27775" xr:uid="{00000000-0005-0000-0000-0000D96B0000}"/>
    <cellStyle name="20% - Accent1 3 5 2 2 4 3 4 3 2" xfId="27776" xr:uid="{00000000-0005-0000-0000-0000DA6B0000}"/>
    <cellStyle name="20% - Accent1 3 5 2 2 4 3 4 4" xfId="27777" xr:uid="{00000000-0005-0000-0000-0000DB6B0000}"/>
    <cellStyle name="20% - Accent1 3 5 2 2 4 3 5" xfId="27778" xr:uid="{00000000-0005-0000-0000-0000DC6B0000}"/>
    <cellStyle name="20% - Accent1 3 5 2 2 4 3 5 2" xfId="27779" xr:uid="{00000000-0005-0000-0000-0000DD6B0000}"/>
    <cellStyle name="20% - Accent1 3 5 2 2 4 3 5 2 2" xfId="27780" xr:uid="{00000000-0005-0000-0000-0000DE6B0000}"/>
    <cellStyle name="20% - Accent1 3 5 2 2 4 3 5 3" xfId="27781" xr:uid="{00000000-0005-0000-0000-0000DF6B0000}"/>
    <cellStyle name="20% - Accent1 3 5 2 2 4 3 6" xfId="27782" xr:uid="{00000000-0005-0000-0000-0000E06B0000}"/>
    <cellStyle name="20% - Accent1 3 5 2 2 4 3 6 2" xfId="27783" xr:uid="{00000000-0005-0000-0000-0000E16B0000}"/>
    <cellStyle name="20% - Accent1 3 5 2 2 4 3 6 2 2" xfId="27784" xr:uid="{00000000-0005-0000-0000-0000E26B0000}"/>
    <cellStyle name="20% - Accent1 3 5 2 2 4 3 6 3" xfId="27785" xr:uid="{00000000-0005-0000-0000-0000E36B0000}"/>
    <cellStyle name="20% - Accent1 3 5 2 2 4 3 7" xfId="27786" xr:uid="{00000000-0005-0000-0000-0000E46B0000}"/>
    <cellStyle name="20% - Accent1 3 5 2 2 4 3 7 2" xfId="27787" xr:uid="{00000000-0005-0000-0000-0000E56B0000}"/>
    <cellStyle name="20% - Accent1 3 5 2 2 4 3 8" xfId="27788" xr:uid="{00000000-0005-0000-0000-0000E66B0000}"/>
    <cellStyle name="20% - Accent1 3 5 2 2 4 3 8 2" xfId="27789" xr:uid="{00000000-0005-0000-0000-0000E76B0000}"/>
    <cellStyle name="20% - Accent1 3 5 2 2 4 3 9" xfId="27790" xr:uid="{00000000-0005-0000-0000-0000E86B0000}"/>
    <cellStyle name="20% - Accent1 3 5 2 2 4 4" xfId="27791" xr:uid="{00000000-0005-0000-0000-0000E96B0000}"/>
    <cellStyle name="20% - Accent1 3 5 2 2 4 4 2" xfId="27792" xr:uid="{00000000-0005-0000-0000-0000EA6B0000}"/>
    <cellStyle name="20% - Accent1 3 5 2 2 4 4 2 2" xfId="27793" xr:uid="{00000000-0005-0000-0000-0000EB6B0000}"/>
    <cellStyle name="20% - Accent1 3 5 2 2 4 4 2 2 2" xfId="27794" xr:uid="{00000000-0005-0000-0000-0000EC6B0000}"/>
    <cellStyle name="20% - Accent1 3 5 2 2 4 4 2 3" xfId="27795" xr:uid="{00000000-0005-0000-0000-0000ED6B0000}"/>
    <cellStyle name="20% - Accent1 3 5 2 2 4 4 3" xfId="27796" xr:uid="{00000000-0005-0000-0000-0000EE6B0000}"/>
    <cellStyle name="20% - Accent1 3 5 2 2 4 4 3 2" xfId="27797" xr:uid="{00000000-0005-0000-0000-0000EF6B0000}"/>
    <cellStyle name="20% - Accent1 3 5 2 2 4 4 4" xfId="27798" xr:uid="{00000000-0005-0000-0000-0000F06B0000}"/>
    <cellStyle name="20% - Accent1 3 5 2 2 4 5" xfId="27799" xr:uid="{00000000-0005-0000-0000-0000F16B0000}"/>
    <cellStyle name="20% - Accent1 3 5 2 2 4 5 2" xfId="27800" xr:uid="{00000000-0005-0000-0000-0000F26B0000}"/>
    <cellStyle name="20% - Accent1 3 5 2 2 4 5 2 2" xfId="27801" xr:uid="{00000000-0005-0000-0000-0000F36B0000}"/>
    <cellStyle name="20% - Accent1 3 5 2 2 4 5 2 2 2" xfId="27802" xr:uid="{00000000-0005-0000-0000-0000F46B0000}"/>
    <cellStyle name="20% - Accent1 3 5 2 2 4 5 2 3" xfId="27803" xr:uid="{00000000-0005-0000-0000-0000F56B0000}"/>
    <cellStyle name="20% - Accent1 3 5 2 2 4 5 3" xfId="27804" xr:uid="{00000000-0005-0000-0000-0000F66B0000}"/>
    <cellStyle name="20% - Accent1 3 5 2 2 4 5 3 2" xfId="27805" xr:uid="{00000000-0005-0000-0000-0000F76B0000}"/>
    <cellStyle name="20% - Accent1 3 5 2 2 4 5 4" xfId="27806" xr:uid="{00000000-0005-0000-0000-0000F86B0000}"/>
    <cellStyle name="20% - Accent1 3 5 2 2 4 6" xfId="27807" xr:uid="{00000000-0005-0000-0000-0000F96B0000}"/>
    <cellStyle name="20% - Accent1 3 5 2 2 4 6 2" xfId="27808" xr:uid="{00000000-0005-0000-0000-0000FA6B0000}"/>
    <cellStyle name="20% - Accent1 3 5 2 2 4 6 2 2" xfId="27809" xr:uid="{00000000-0005-0000-0000-0000FB6B0000}"/>
    <cellStyle name="20% - Accent1 3 5 2 2 4 6 2 2 2" xfId="27810" xr:uid="{00000000-0005-0000-0000-0000FC6B0000}"/>
    <cellStyle name="20% - Accent1 3 5 2 2 4 6 2 3" xfId="27811" xr:uid="{00000000-0005-0000-0000-0000FD6B0000}"/>
    <cellStyle name="20% - Accent1 3 5 2 2 4 6 3" xfId="27812" xr:uid="{00000000-0005-0000-0000-0000FE6B0000}"/>
    <cellStyle name="20% - Accent1 3 5 2 2 4 6 3 2" xfId="27813" xr:uid="{00000000-0005-0000-0000-0000FF6B0000}"/>
    <cellStyle name="20% - Accent1 3 5 2 2 4 6 4" xfId="27814" xr:uid="{00000000-0005-0000-0000-0000006C0000}"/>
    <cellStyle name="20% - Accent1 3 5 2 2 4 7" xfId="27815" xr:uid="{00000000-0005-0000-0000-0000016C0000}"/>
    <cellStyle name="20% - Accent1 3 5 2 2 4 7 2" xfId="27816" xr:uid="{00000000-0005-0000-0000-0000026C0000}"/>
    <cellStyle name="20% - Accent1 3 5 2 2 4 7 2 2" xfId="27817" xr:uid="{00000000-0005-0000-0000-0000036C0000}"/>
    <cellStyle name="20% - Accent1 3 5 2 2 4 7 3" xfId="27818" xr:uid="{00000000-0005-0000-0000-0000046C0000}"/>
    <cellStyle name="20% - Accent1 3 5 2 2 4 8" xfId="27819" xr:uid="{00000000-0005-0000-0000-0000056C0000}"/>
    <cellStyle name="20% - Accent1 3 5 2 2 4 8 2" xfId="27820" xr:uid="{00000000-0005-0000-0000-0000066C0000}"/>
    <cellStyle name="20% - Accent1 3 5 2 2 4 8 2 2" xfId="27821" xr:uid="{00000000-0005-0000-0000-0000076C0000}"/>
    <cellStyle name="20% - Accent1 3 5 2 2 4 8 3" xfId="27822" xr:uid="{00000000-0005-0000-0000-0000086C0000}"/>
    <cellStyle name="20% - Accent1 3 5 2 2 4 9" xfId="27823" xr:uid="{00000000-0005-0000-0000-0000096C0000}"/>
    <cellStyle name="20% - Accent1 3 5 2 2 4 9 2" xfId="27824" xr:uid="{00000000-0005-0000-0000-00000A6C0000}"/>
    <cellStyle name="20% - Accent1 3 5 2 2 5" xfId="27825" xr:uid="{00000000-0005-0000-0000-00000B6C0000}"/>
    <cellStyle name="20% - Accent1 3 5 2 2 5 2" xfId="27826" xr:uid="{00000000-0005-0000-0000-00000C6C0000}"/>
    <cellStyle name="20% - Accent1 3 5 2 2 5 2 2" xfId="27827" xr:uid="{00000000-0005-0000-0000-00000D6C0000}"/>
    <cellStyle name="20% - Accent1 3 5 2 2 5 2 2 2" xfId="27828" xr:uid="{00000000-0005-0000-0000-00000E6C0000}"/>
    <cellStyle name="20% - Accent1 3 5 2 2 5 2 2 2 2" xfId="27829" xr:uid="{00000000-0005-0000-0000-00000F6C0000}"/>
    <cellStyle name="20% - Accent1 3 5 2 2 5 2 2 3" xfId="27830" xr:uid="{00000000-0005-0000-0000-0000106C0000}"/>
    <cellStyle name="20% - Accent1 3 5 2 2 5 2 3" xfId="27831" xr:uid="{00000000-0005-0000-0000-0000116C0000}"/>
    <cellStyle name="20% - Accent1 3 5 2 2 5 2 3 2" xfId="27832" xr:uid="{00000000-0005-0000-0000-0000126C0000}"/>
    <cellStyle name="20% - Accent1 3 5 2 2 5 2 4" xfId="27833" xr:uid="{00000000-0005-0000-0000-0000136C0000}"/>
    <cellStyle name="20% - Accent1 3 5 2 2 5 3" xfId="27834" xr:uid="{00000000-0005-0000-0000-0000146C0000}"/>
    <cellStyle name="20% - Accent1 3 5 2 2 5 3 2" xfId="27835" xr:uid="{00000000-0005-0000-0000-0000156C0000}"/>
    <cellStyle name="20% - Accent1 3 5 2 2 5 3 2 2" xfId="27836" xr:uid="{00000000-0005-0000-0000-0000166C0000}"/>
    <cellStyle name="20% - Accent1 3 5 2 2 5 3 2 2 2" xfId="27837" xr:uid="{00000000-0005-0000-0000-0000176C0000}"/>
    <cellStyle name="20% - Accent1 3 5 2 2 5 3 2 3" xfId="27838" xr:uid="{00000000-0005-0000-0000-0000186C0000}"/>
    <cellStyle name="20% - Accent1 3 5 2 2 5 3 3" xfId="27839" xr:uid="{00000000-0005-0000-0000-0000196C0000}"/>
    <cellStyle name="20% - Accent1 3 5 2 2 5 3 3 2" xfId="27840" xr:uid="{00000000-0005-0000-0000-00001A6C0000}"/>
    <cellStyle name="20% - Accent1 3 5 2 2 5 3 4" xfId="27841" xr:uid="{00000000-0005-0000-0000-00001B6C0000}"/>
    <cellStyle name="20% - Accent1 3 5 2 2 5 4" xfId="27842" xr:uid="{00000000-0005-0000-0000-00001C6C0000}"/>
    <cellStyle name="20% - Accent1 3 5 2 2 5 4 2" xfId="27843" xr:uid="{00000000-0005-0000-0000-00001D6C0000}"/>
    <cellStyle name="20% - Accent1 3 5 2 2 5 4 2 2" xfId="27844" xr:uid="{00000000-0005-0000-0000-00001E6C0000}"/>
    <cellStyle name="20% - Accent1 3 5 2 2 5 4 2 2 2" xfId="27845" xr:uid="{00000000-0005-0000-0000-00001F6C0000}"/>
    <cellStyle name="20% - Accent1 3 5 2 2 5 4 2 3" xfId="27846" xr:uid="{00000000-0005-0000-0000-0000206C0000}"/>
    <cellStyle name="20% - Accent1 3 5 2 2 5 4 3" xfId="27847" xr:uid="{00000000-0005-0000-0000-0000216C0000}"/>
    <cellStyle name="20% - Accent1 3 5 2 2 5 4 3 2" xfId="27848" xr:uid="{00000000-0005-0000-0000-0000226C0000}"/>
    <cellStyle name="20% - Accent1 3 5 2 2 5 4 4" xfId="27849" xr:uid="{00000000-0005-0000-0000-0000236C0000}"/>
    <cellStyle name="20% - Accent1 3 5 2 2 5 5" xfId="27850" xr:uid="{00000000-0005-0000-0000-0000246C0000}"/>
    <cellStyle name="20% - Accent1 3 5 2 2 5 5 2" xfId="27851" xr:uid="{00000000-0005-0000-0000-0000256C0000}"/>
    <cellStyle name="20% - Accent1 3 5 2 2 5 5 2 2" xfId="27852" xr:uid="{00000000-0005-0000-0000-0000266C0000}"/>
    <cellStyle name="20% - Accent1 3 5 2 2 5 5 3" xfId="27853" xr:uid="{00000000-0005-0000-0000-0000276C0000}"/>
    <cellStyle name="20% - Accent1 3 5 2 2 5 6" xfId="27854" xr:uid="{00000000-0005-0000-0000-0000286C0000}"/>
    <cellStyle name="20% - Accent1 3 5 2 2 5 6 2" xfId="27855" xr:uid="{00000000-0005-0000-0000-0000296C0000}"/>
    <cellStyle name="20% - Accent1 3 5 2 2 5 6 2 2" xfId="27856" xr:uid="{00000000-0005-0000-0000-00002A6C0000}"/>
    <cellStyle name="20% - Accent1 3 5 2 2 5 6 3" xfId="27857" xr:uid="{00000000-0005-0000-0000-00002B6C0000}"/>
    <cellStyle name="20% - Accent1 3 5 2 2 5 7" xfId="27858" xr:uid="{00000000-0005-0000-0000-00002C6C0000}"/>
    <cellStyle name="20% - Accent1 3 5 2 2 5 7 2" xfId="27859" xr:uid="{00000000-0005-0000-0000-00002D6C0000}"/>
    <cellStyle name="20% - Accent1 3 5 2 2 5 8" xfId="27860" xr:uid="{00000000-0005-0000-0000-00002E6C0000}"/>
    <cellStyle name="20% - Accent1 3 5 2 2 5 8 2" xfId="27861" xr:uid="{00000000-0005-0000-0000-00002F6C0000}"/>
    <cellStyle name="20% - Accent1 3 5 2 2 5 9" xfId="27862" xr:uid="{00000000-0005-0000-0000-0000306C0000}"/>
    <cellStyle name="20% - Accent1 3 5 2 2 6" xfId="27863" xr:uid="{00000000-0005-0000-0000-0000316C0000}"/>
    <cellStyle name="20% - Accent1 3 5 2 2 6 2" xfId="27864" xr:uid="{00000000-0005-0000-0000-0000326C0000}"/>
    <cellStyle name="20% - Accent1 3 5 2 2 6 2 2" xfId="27865" xr:uid="{00000000-0005-0000-0000-0000336C0000}"/>
    <cellStyle name="20% - Accent1 3 5 2 2 6 2 2 2" xfId="27866" xr:uid="{00000000-0005-0000-0000-0000346C0000}"/>
    <cellStyle name="20% - Accent1 3 5 2 2 6 2 2 2 2" xfId="27867" xr:uid="{00000000-0005-0000-0000-0000356C0000}"/>
    <cellStyle name="20% - Accent1 3 5 2 2 6 2 2 3" xfId="27868" xr:uid="{00000000-0005-0000-0000-0000366C0000}"/>
    <cellStyle name="20% - Accent1 3 5 2 2 6 2 3" xfId="27869" xr:uid="{00000000-0005-0000-0000-0000376C0000}"/>
    <cellStyle name="20% - Accent1 3 5 2 2 6 2 3 2" xfId="27870" xr:uid="{00000000-0005-0000-0000-0000386C0000}"/>
    <cellStyle name="20% - Accent1 3 5 2 2 6 2 4" xfId="27871" xr:uid="{00000000-0005-0000-0000-0000396C0000}"/>
    <cellStyle name="20% - Accent1 3 5 2 2 6 3" xfId="27872" xr:uid="{00000000-0005-0000-0000-00003A6C0000}"/>
    <cellStyle name="20% - Accent1 3 5 2 2 6 3 2" xfId="27873" xr:uid="{00000000-0005-0000-0000-00003B6C0000}"/>
    <cellStyle name="20% - Accent1 3 5 2 2 6 3 2 2" xfId="27874" xr:uid="{00000000-0005-0000-0000-00003C6C0000}"/>
    <cellStyle name="20% - Accent1 3 5 2 2 6 3 2 2 2" xfId="27875" xr:uid="{00000000-0005-0000-0000-00003D6C0000}"/>
    <cellStyle name="20% - Accent1 3 5 2 2 6 3 2 3" xfId="27876" xr:uid="{00000000-0005-0000-0000-00003E6C0000}"/>
    <cellStyle name="20% - Accent1 3 5 2 2 6 3 3" xfId="27877" xr:uid="{00000000-0005-0000-0000-00003F6C0000}"/>
    <cellStyle name="20% - Accent1 3 5 2 2 6 3 3 2" xfId="27878" xr:uid="{00000000-0005-0000-0000-0000406C0000}"/>
    <cellStyle name="20% - Accent1 3 5 2 2 6 3 4" xfId="27879" xr:uid="{00000000-0005-0000-0000-0000416C0000}"/>
    <cellStyle name="20% - Accent1 3 5 2 2 6 4" xfId="27880" xr:uid="{00000000-0005-0000-0000-0000426C0000}"/>
    <cellStyle name="20% - Accent1 3 5 2 2 6 4 2" xfId="27881" xr:uid="{00000000-0005-0000-0000-0000436C0000}"/>
    <cellStyle name="20% - Accent1 3 5 2 2 6 4 2 2" xfId="27882" xr:uid="{00000000-0005-0000-0000-0000446C0000}"/>
    <cellStyle name="20% - Accent1 3 5 2 2 6 4 2 2 2" xfId="27883" xr:uid="{00000000-0005-0000-0000-0000456C0000}"/>
    <cellStyle name="20% - Accent1 3 5 2 2 6 4 2 3" xfId="27884" xr:uid="{00000000-0005-0000-0000-0000466C0000}"/>
    <cellStyle name="20% - Accent1 3 5 2 2 6 4 3" xfId="27885" xr:uid="{00000000-0005-0000-0000-0000476C0000}"/>
    <cellStyle name="20% - Accent1 3 5 2 2 6 4 3 2" xfId="27886" xr:uid="{00000000-0005-0000-0000-0000486C0000}"/>
    <cellStyle name="20% - Accent1 3 5 2 2 6 4 4" xfId="27887" xr:uid="{00000000-0005-0000-0000-0000496C0000}"/>
    <cellStyle name="20% - Accent1 3 5 2 2 6 5" xfId="27888" xr:uid="{00000000-0005-0000-0000-00004A6C0000}"/>
    <cellStyle name="20% - Accent1 3 5 2 2 6 5 2" xfId="27889" xr:uid="{00000000-0005-0000-0000-00004B6C0000}"/>
    <cellStyle name="20% - Accent1 3 5 2 2 6 5 2 2" xfId="27890" xr:uid="{00000000-0005-0000-0000-00004C6C0000}"/>
    <cellStyle name="20% - Accent1 3 5 2 2 6 5 3" xfId="27891" xr:uid="{00000000-0005-0000-0000-00004D6C0000}"/>
    <cellStyle name="20% - Accent1 3 5 2 2 6 6" xfId="27892" xr:uid="{00000000-0005-0000-0000-00004E6C0000}"/>
    <cellStyle name="20% - Accent1 3 5 2 2 6 6 2" xfId="27893" xr:uid="{00000000-0005-0000-0000-00004F6C0000}"/>
    <cellStyle name="20% - Accent1 3 5 2 2 6 6 2 2" xfId="27894" xr:uid="{00000000-0005-0000-0000-0000506C0000}"/>
    <cellStyle name="20% - Accent1 3 5 2 2 6 6 3" xfId="27895" xr:uid="{00000000-0005-0000-0000-0000516C0000}"/>
    <cellStyle name="20% - Accent1 3 5 2 2 6 7" xfId="27896" xr:uid="{00000000-0005-0000-0000-0000526C0000}"/>
    <cellStyle name="20% - Accent1 3 5 2 2 6 7 2" xfId="27897" xr:uid="{00000000-0005-0000-0000-0000536C0000}"/>
    <cellStyle name="20% - Accent1 3 5 2 2 6 8" xfId="27898" xr:uid="{00000000-0005-0000-0000-0000546C0000}"/>
    <cellStyle name="20% - Accent1 3 5 2 2 6 8 2" xfId="27899" xr:uid="{00000000-0005-0000-0000-0000556C0000}"/>
    <cellStyle name="20% - Accent1 3 5 2 2 6 9" xfId="27900" xr:uid="{00000000-0005-0000-0000-0000566C0000}"/>
    <cellStyle name="20% - Accent1 3 5 2 2 7" xfId="27901" xr:uid="{00000000-0005-0000-0000-0000576C0000}"/>
    <cellStyle name="20% - Accent1 3 5 2 2 7 2" xfId="27902" xr:uid="{00000000-0005-0000-0000-0000586C0000}"/>
    <cellStyle name="20% - Accent1 3 5 2 2 7 2 2" xfId="27903" xr:uid="{00000000-0005-0000-0000-0000596C0000}"/>
    <cellStyle name="20% - Accent1 3 5 2 2 7 2 2 2" xfId="27904" xr:uid="{00000000-0005-0000-0000-00005A6C0000}"/>
    <cellStyle name="20% - Accent1 3 5 2 2 7 2 3" xfId="27905" xr:uid="{00000000-0005-0000-0000-00005B6C0000}"/>
    <cellStyle name="20% - Accent1 3 5 2 2 7 3" xfId="27906" xr:uid="{00000000-0005-0000-0000-00005C6C0000}"/>
    <cellStyle name="20% - Accent1 3 5 2 2 7 3 2" xfId="27907" xr:uid="{00000000-0005-0000-0000-00005D6C0000}"/>
    <cellStyle name="20% - Accent1 3 5 2 2 7 4" xfId="27908" xr:uid="{00000000-0005-0000-0000-00005E6C0000}"/>
    <cellStyle name="20% - Accent1 3 5 2 2 8" xfId="27909" xr:uid="{00000000-0005-0000-0000-00005F6C0000}"/>
    <cellStyle name="20% - Accent1 3 5 2 2 8 2" xfId="27910" xr:uid="{00000000-0005-0000-0000-0000606C0000}"/>
    <cellStyle name="20% - Accent1 3 5 2 2 8 2 2" xfId="27911" xr:uid="{00000000-0005-0000-0000-0000616C0000}"/>
    <cellStyle name="20% - Accent1 3 5 2 2 8 2 2 2" xfId="27912" xr:uid="{00000000-0005-0000-0000-0000626C0000}"/>
    <cellStyle name="20% - Accent1 3 5 2 2 8 2 3" xfId="27913" xr:uid="{00000000-0005-0000-0000-0000636C0000}"/>
    <cellStyle name="20% - Accent1 3 5 2 2 8 3" xfId="27914" xr:uid="{00000000-0005-0000-0000-0000646C0000}"/>
    <cellStyle name="20% - Accent1 3 5 2 2 8 3 2" xfId="27915" xr:uid="{00000000-0005-0000-0000-0000656C0000}"/>
    <cellStyle name="20% - Accent1 3 5 2 2 8 4" xfId="27916" xr:uid="{00000000-0005-0000-0000-0000666C0000}"/>
    <cellStyle name="20% - Accent1 3 5 2 2 9" xfId="27917" xr:uid="{00000000-0005-0000-0000-0000676C0000}"/>
    <cellStyle name="20% - Accent1 3 5 2 2 9 2" xfId="27918" xr:uid="{00000000-0005-0000-0000-0000686C0000}"/>
    <cellStyle name="20% - Accent1 3 5 2 2 9 2 2" xfId="27919" xr:uid="{00000000-0005-0000-0000-0000696C0000}"/>
    <cellStyle name="20% - Accent1 3 5 2 2 9 2 2 2" xfId="27920" xr:uid="{00000000-0005-0000-0000-00006A6C0000}"/>
    <cellStyle name="20% - Accent1 3 5 2 2 9 2 3" xfId="27921" xr:uid="{00000000-0005-0000-0000-00006B6C0000}"/>
    <cellStyle name="20% - Accent1 3 5 2 2 9 3" xfId="27922" xr:uid="{00000000-0005-0000-0000-00006C6C0000}"/>
    <cellStyle name="20% - Accent1 3 5 2 2 9 3 2" xfId="27923" xr:uid="{00000000-0005-0000-0000-00006D6C0000}"/>
    <cellStyle name="20% - Accent1 3 5 2 2 9 4" xfId="27924" xr:uid="{00000000-0005-0000-0000-00006E6C0000}"/>
    <cellStyle name="20% - Accent1 3 5 2 3" xfId="27925" xr:uid="{00000000-0005-0000-0000-00006F6C0000}"/>
    <cellStyle name="20% - Accent1 3 5 2 3 10" xfId="27926" xr:uid="{00000000-0005-0000-0000-0000706C0000}"/>
    <cellStyle name="20% - Accent1 3 5 2 3 10 2" xfId="27927" xr:uid="{00000000-0005-0000-0000-0000716C0000}"/>
    <cellStyle name="20% - Accent1 3 5 2 3 11" xfId="27928" xr:uid="{00000000-0005-0000-0000-0000726C0000}"/>
    <cellStyle name="20% - Accent1 3 5 2 3 2" xfId="27929" xr:uid="{00000000-0005-0000-0000-0000736C0000}"/>
    <cellStyle name="20% - Accent1 3 5 2 3 2 2" xfId="27930" xr:uid="{00000000-0005-0000-0000-0000746C0000}"/>
    <cellStyle name="20% - Accent1 3 5 2 3 2 2 2" xfId="27931" xr:uid="{00000000-0005-0000-0000-0000756C0000}"/>
    <cellStyle name="20% - Accent1 3 5 2 3 2 2 2 2" xfId="27932" xr:uid="{00000000-0005-0000-0000-0000766C0000}"/>
    <cellStyle name="20% - Accent1 3 5 2 3 2 2 2 2 2" xfId="27933" xr:uid="{00000000-0005-0000-0000-0000776C0000}"/>
    <cellStyle name="20% - Accent1 3 5 2 3 2 2 2 3" xfId="27934" xr:uid="{00000000-0005-0000-0000-0000786C0000}"/>
    <cellStyle name="20% - Accent1 3 5 2 3 2 2 3" xfId="27935" xr:uid="{00000000-0005-0000-0000-0000796C0000}"/>
    <cellStyle name="20% - Accent1 3 5 2 3 2 2 3 2" xfId="27936" xr:uid="{00000000-0005-0000-0000-00007A6C0000}"/>
    <cellStyle name="20% - Accent1 3 5 2 3 2 2 4" xfId="27937" xr:uid="{00000000-0005-0000-0000-00007B6C0000}"/>
    <cellStyle name="20% - Accent1 3 5 2 3 2 3" xfId="27938" xr:uid="{00000000-0005-0000-0000-00007C6C0000}"/>
    <cellStyle name="20% - Accent1 3 5 2 3 2 3 2" xfId="27939" xr:uid="{00000000-0005-0000-0000-00007D6C0000}"/>
    <cellStyle name="20% - Accent1 3 5 2 3 2 3 2 2" xfId="27940" xr:uid="{00000000-0005-0000-0000-00007E6C0000}"/>
    <cellStyle name="20% - Accent1 3 5 2 3 2 3 2 2 2" xfId="27941" xr:uid="{00000000-0005-0000-0000-00007F6C0000}"/>
    <cellStyle name="20% - Accent1 3 5 2 3 2 3 2 3" xfId="27942" xr:uid="{00000000-0005-0000-0000-0000806C0000}"/>
    <cellStyle name="20% - Accent1 3 5 2 3 2 3 3" xfId="27943" xr:uid="{00000000-0005-0000-0000-0000816C0000}"/>
    <cellStyle name="20% - Accent1 3 5 2 3 2 3 3 2" xfId="27944" xr:uid="{00000000-0005-0000-0000-0000826C0000}"/>
    <cellStyle name="20% - Accent1 3 5 2 3 2 3 4" xfId="27945" xr:uid="{00000000-0005-0000-0000-0000836C0000}"/>
    <cellStyle name="20% - Accent1 3 5 2 3 2 4" xfId="27946" xr:uid="{00000000-0005-0000-0000-0000846C0000}"/>
    <cellStyle name="20% - Accent1 3 5 2 3 2 4 2" xfId="27947" xr:uid="{00000000-0005-0000-0000-0000856C0000}"/>
    <cellStyle name="20% - Accent1 3 5 2 3 2 4 2 2" xfId="27948" xr:uid="{00000000-0005-0000-0000-0000866C0000}"/>
    <cellStyle name="20% - Accent1 3 5 2 3 2 4 2 2 2" xfId="27949" xr:uid="{00000000-0005-0000-0000-0000876C0000}"/>
    <cellStyle name="20% - Accent1 3 5 2 3 2 4 2 3" xfId="27950" xr:uid="{00000000-0005-0000-0000-0000886C0000}"/>
    <cellStyle name="20% - Accent1 3 5 2 3 2 4 3" xfId="27951" xr:uid="{00000000-0005-0000-0000-0000896C0000}"/>
    <cellStyle name="20% - Accent1 3 5 2 3 2 4 3 2" xfId="27952" xr:uid="{00000000-0005-0000-0000-00008A6C0000}"/>
    <cellStyle name="20% - Accent1 3 5 2 3 2 4 4" xfId="27953" xr:uid="{00000000-0005-0000-0000-00008B6C0000}"/>
    <cellStyle name="20% - Accent1 3 5 2 3 2 5" xfId="27954" xr:uid="{00000000-0005-0000-0000-00008C6C0000}"/>
    <cellStyle name="20% - Accent1 3 5 2 3 2 5 2" xfId="27955" xr:uid="{00000000-0005-0000-0000-00008D6C0000}"/>
    <cellStyle name="20% - Accent1 3 5 2 3 2 5 2 2" xfId="27956" xr:uid="{00000000-0005-0000-0000-00008E6C0000}"/>
    <cellStyle name="20% - Accent1 3 5 2 3 2 5 3" xfId="27957" xr:uid="{00000000-0005-0000-0000-00008F6C0000}"/>
    <cellStyle name="20% - Accent1 3 5 2 3 2 6" xfId="27958" xr:uid="{00000000-0005-0000-0000-0000906C0000}"/>
    <cellStyle name="20% - Accent1 3 5 2 3 2 6 2" xfId="27959" xr:uid="{00000000-0005-0000-0000-0000916C0000}"/>
    <cellStyle name="20% - Accent1 3 5 2 3 2 6 2 2" xfId="27960" xr:uid="{00000000-0005-0000-0000-0000926C0000}"/>
    <cellStyle name="20% - Accent1 3 5 2 3 2 6 3" xfId="27961" xr:uid="{00000000-0005-0000-0000-0000936C0000}"/>
    <cellStyle name="20% - Accent1 3 5 2 3 2 7" xfId="27962" xr:uid="{00000000-0005-0000-0000-0000946C0000}"/>
    <cellStyle name="20% - Accent1 3 5 2 3 2 7 2" xfId="27963" xr:uid="{00000000-0005-0000-0000-0000956C0000}"/>
    <cellStyle name="20% - Accent1 3 5 2 3 2 8" xfId="27964" xr:uid="{00000000-0005-0000-0000-0000966C0000}"/>
    <cellStyle name="20% - Accent1 3 5 2 3 2 8 2" xfId="27965" xr:uid="{00000000-0005-0000-0000-0000976C0000}"/>
    <cellStyle name="20% - Accent1 3 5 2 3 2 9" xfId="27966" xr:uid="{00000000-0005-0000-0000-0000986C0000}"/>
    <cellStyle name="20% - Accent1 3 5 2 3 3" xfId="27967" xr:uid="{00000000-0005-0000-0000-0000996C0000}"/>
    <cellStyle name="20% - Accent1 3 5 2 3 3 2" xfId="27968" xr:uid="{00000000-0005-0000-0000-00009A6C0000}"/>
    <cellStyle name="20% - Accent1 3 5 2 3 3 2 2" xfId="27969" xr:uid="{00000000-0005-0000-0000-00009B6C0000}"/>
    <cellStyle name="20% - Accent1 3 5 2 3 3 2 2 2" xfId="27970" xr:uid="{00000000-0005-0000-0000-00009C6C0000}"/>
    <cellStyle name="20% - Accent1 3 5 2 3 3 2 2 2 2" xfId="27971" xr:uid="{00000000-0005-0000-0000-00009D6C0000}"/>
    <cellStyle name="20% - Accent1 3 5 2 3 3 2 2 3" xfId="27972" xr:uid="{00000000-0005-0000-0000-00009E6C0000}"/>
    <cellStyle name="20% - Accent1 3 5 2 3 3 2 3" xfId="27973" xr:uid="{00000000-0005-0000-0000-00009F6C0000}"/>
    <cellStyle name="20% - Accent1 3 5 2 3 3 2 3 2" xfId="27974" xr:uid="{00000000-0005-0000-0000-0000A06C0000}"/>
    <cellStyle name="20% - Accent1 3 5 2 3 3 2 4" xfId="27975" xr:uid="{00000000-0005-0000-0000-0000A16C0000}"/>
    <cellStyle name="20% - Accent1 3 5 2 3 3 3" xfId="27976" xr:uid="{00000000-0005-0000-0000-0000A26C0000}"/>
    <cellStyle name="20% - Accent1 3 5 2 3 3 3 2" xfId="27977" xr:uid="{00000000-0005-0000-0000-0000A36C0000}"/>
    <cellStyle name="20% - Accent1 3 5 2 3 3 3 2 2" xfId="27978" xr:uid="{00000000-0005-0000-0000-0000A46C0000}"/>
    <cellStyle name="20% - Accent1 3 5 2 3 3 3 2 2 2" xfId="27979" xr:uid="{00000000-0005-0000-0000-0000A56C0000}"/>
    <cellStyle name="20% - Accent1 3 5 2 3 3 3 2 3" xfId="27980" xr:uid="{00000000-0005-0000-0000-0000A66C0000}"/>
    <cellStyle name="20% - Accent1 3 5 2 3 3 3 3" xfId="27981" xr:uid="{00000000-0005-0000-0000-0000A76C0000}"/>
    <cellStyle name="20% - Accent1 3 5 2 3 3 3 3 2" xfId="27982" xr:uid="{00000000-0005-0000-0000-0000A86C0000}"/>
    <cellStyle name="20% - Accent1 3 5 2 3 3 3 4" xfId="27983" xr:uid="{00000000-0005-0000-0000-0000A96C0000}"/>
    <cellStyle name="20% - Accent1 3 5 2 3 3 4" xfId="27984" xr:uid="{00000000-0005-0000-0000-0000AA6C0000}"/>
    <cellStyle name="20% - Accent1 3 5 2 3 3 4 2" xfId="27985" xr:uid="{00000000-0005-0000-0000-0000AB6C0000}"/>
    <cellStyle name="20% - Accent1 3 5 2 3 3 4 2 2" xfId="27986" xr:uid="{00000000-0005-0000-0000-0000AC6C0000}"/>
    <cellStyle name="20% - Accent1 3 5 2 3 3 4 2 2 2" xfId="27987" xr:uid="{00000000-0005-0000-0000-0000AD6C0000}"/>
    <cellStyle name="20% - Accent1 3 5 2 3 3 4 2 3" xfId="27988" xr:uid="{00000000-0005-0000-0000-0000AE6C0000}"/>
    <cellStyle name="20% - Accent1 3 5 2 3 3 4 3" xfId="27989" xr:uid="{00000000-0005-0000-0000-0000AF6C0000}"/>
    <cellStyle name="20% - Accent1 3 5 2 3 3 4 3 2" xfId="27990" xr:uid="{00000000-0005-0000-0000-0000B06C0000}"/>
    <cellStyle name="20% - Accent1 3 5 2 3 3 4 4" xfId="27991" xr:uid="{00000000-0005-0000-0000-0000B16C0000}"/>
    <cellStyle name="20% - Accent1 3 5 2 3 3 5" xfId="27992" xr:uid="{00000000-0005-0000-0000-0000B26C0000}"/>
    <cellStyle name="20% - Accent1 3 5 2 3 3 5 2" xfId="27993" xr:uid="{00000000-0005-0000-0000-0000B36C0000}"/>
    <cellStyle name="20% - Accent1 3 5 2 3 3 5 2 2" xfId="27994" xr:uid="{00000000-0005-0000-0000-0000B46C0000}"/>
    <cellStyle name="20% - Accent1 3 5 2 3 3 5 3" xfId="27995" xr:uid="{00000000-0005-0000-0000-0000B56C0000}"/>
    <cellStyle name="20% - Accent1 3 5 2 3 3 6" xfId="27996" xr:uid="{00000000-0005-0000-0000-0000B66C0000}"/>
    <cellStyle name="20% - Accent1 3 5 2 3 3 6 2" xfId="27997" xr:uid="{00000000-0005-0000-0000-0000B76C0000}"/>
    <cellStyle name="20% - Accent1 3 5 2 3 3 6 2 2" xfId="27998" xr:uid="{00000000-0005-0000-0000-0000B86C0000}"/>
    <cellStyle name="20% - Accent1 3 5 2 3 3 6 3" xfId="27999" xr:uid="{00000000-0005-0000-0000-0000B96C0000}"/>
    <cellStyle name="20% - Accent1 3 5 2 3 3 7" xfId="28000" xr:uid="{00000000-0005-0000-0000-0000BA6C0000}"/>
    <cellStyle name="20% - Accent1 3 5 2 3 3 7 2" xfId="28001" xr:uid="{00000000-0005-0000-0000-0000BB6C0000}"/>
    <cellStyle name="20% - Accent1 3 5 2 3 3 8" xfId="28002" xr:uid="{00000000-0005-0000-0000-0000BC6C0000}"/>
    <cellStyle name="20% - Accent1 3 5 2 3 3 8 2" xfId="28003" xr:uid="{00000000-0005-0000-0000-0000BD6C0000}"/>
    <cellStyle name="20% - Accent1 3 5 2 3 3 9" xfId="28004" xr:uid="{00000000-0005-0000-0000-0000BE6C0000}"/>
    <cellStyle name="20% - Accent1 3 5 2 3 4" xfId="28005" xr:uid="{00000000-0005-0000-0000-0000BF6C0000}"/>
    <cellStyle name="20% - Accent1 3 5 2 3 4 2" xfId="28006" xr:uid="{00000000-0005-0000-0000-0000C06C0000}"/>
    <cellStyle name="20% - Accent1 3 5 2 3 4 2 2" xfId="28007" xr:uid="{00000000-0005-0000-0000-0000C16C0000}"/>
    <cellStyle name="20% - Accent1 3 5 2 3 4 2 2 2" xfId="28008" xr:uid="{00000000-0005-0000-0000-0000C26C0000}"/>
    <cellStyle name="20% - Accent1 3 5 2 3 4 2 3" xfId="28009" xr:uid="{00000000-0005-0000-0000-0000C36C0000}"/>
    <cellStyle name="20% - Accent1 3 5 2 3 4 3" xfId="28010" xr:uid="{00000000-0005-0000-0000-0000C46C0000}"/>
    <cellStyle name="20% - Accent1 3 5 2 3 4 3 2" xfId="28011" xr:uid="{00000000-0005-0000-0000-0000C56C0000}"/>
    <cellStyle name="20% - Accent1 3 5 2 3 4 4" xfId="28012" xr:uid="{00000000-0005-0000-0000-0000C66C0000}"/>
    <cellStyle name="20% - Accent1 3 5 2 3 5" xfId="28013" xr:uid="{00000000-0005-0000-0000-0000C76C0000}"/>
    <cellStyle name="20% - Accent1 3 5 2 3 5 2" xfId="28014" xr:uid="{00000000-0005-0000-0000-0000C86C0000}"/>
    <cellStyle name="20% - Accent1 3 5 2 3 5 2 2" xfId="28015" xr:uid="{00000000-0005-0000-0000-0000C96C0000}"/>
    <cellStyle name="20% - Accent1 3 5 2 3 5 2 2 2" xfId="28016" xr:uid="{00000000-0005-0000-0000-0000CA6C0000}"/>
    <cellStyle name="20% - Accent1 3 5 2 3 5 2 3" xfId="28017" xr:uid="{00000000-0005-0000-0000-0000CB6C0000}"/>
    <cellStyle name="20% - Accent1 3 5 2 3 5 3" xfId="28018" xr:uid="{00000000-0005-0000-0000-0000CC6C0000}"/>
    <cellStyle name="20% - Accent1 3 5 2 3 5 3 2" xfId="28019" xr:uid="{00000000-0005-0000-0000-0000CD6C0000}"/>
    <cellStyle name="20% - Accent1 3 5 2 3 5 4" xfId="28020" xr:uid="{00000000-0005-0000-0000-0000CE6C0000}"/>
    <cellStyle name="20% - Accent1 3 5 2 3 6" xfId="28021" xr:uid="{00000000-0005-0000-0000-0000CF6C0000}"/>
    <cellStyle name="20% - Accent1 3 5 2 3 6 2" xfId="28022" xr:uid="{00000000-0005-0000-0000-0000D06C0000}"/>
    <cellStyle name="20% - Accent1 3 5 2 3 6 2 2" xfId="28023" xr:uid="{00000000-0005-0000-0000-0000D16C0000}"/>
    <cellStyle name="20% - Accent1 3 5 2 3 6 2 2 2" xfId="28024" xr:uid="{00000000-0005-0000-0000-0000D26C0000}"/>
    <cellStyle name="20% - Accent1 3 5 2 3 6 2 3" xfId="28025" xr:uid="{00000000-0005-0000-0000-0000D36C0000}"/>
    <cellStyle name="20% - Accent1 3 5 2 3 6 3" xfId="28026" xr:uid="{00000000-0005-0000-0000-0000D46C0000}"/>
    <cellStyle name="20% - Accent1 3 5 2 3 6 3 2" xfId="28027" xr:uid="{00000000-0005-0000-0000-0000D56C0000}"/>
    <cellStyle name="20% - Accent1 3 5 2 3 6 4" xfId="28028" xr:uid="{00000000-0005-0000-0000-0000D66C0000}"/>
    <cellStyle name="20% - Accent1 3 5 2 3 7" xfId="28029" xr:uid="{00000000-0005-0000-0000-0000D76C0000}"/>
    <cellStyle name="20% - Accent1 3 5 2 3 7 2" xfId="28030" xr:uid="{00000000-0005-0000-0000-0000D86C0000}"/>
    <cellStyle name="20% - Accent1 3 5 2 3 7 2 2" xfId="28031" xr:uid="{00000000-0005-0000-0000-0000D96C0000}"/>
    <cellStyle name="20% - Accent1 3 5 2 3 7 3" xfId="28032" xr:uid="{00000000-0005-0000-0000-0000DA6C0000}"/>
    <cellStyle name="20% - Accent1 3 5 2 3 8" xfId="28033" xr:uid="{00000000-0005-0000-0000-0000DB6C0000}"/>
    <cellStyle name="20% - Accent1 3 5 2 3 8 2" xfId="28034" xr:uid="{00000000-0005-0000-0000-0000DC6C0000}"/>
    <cellStyle name="20% - Accent1 3 5 2 3 8 2 2" xfId="28035" xr:uid="{00000000-0005-0000-0000-0000DD6C0000}"/>
    <cellStyle name="20% - Accent1 3 5 2 3 8 3" xfId="28036" xr:uid="{00000000-0005-0000-0000-0000DE6C0000}"/>
    <cellStyle name="20% - Accent1 3 5 2 3 9" xfId="28037" xr:uid="{00000000-0005-0000-0000-0000DF6C0000}"/>
    <cellStyle name="20% - Accent1 3 5 2 3 9 2" xfId="28038" xr:uid="{00000000-0005-0000-0000-0000E06C0000}"/>
    <cellStyle name="20% - Accent1 3 5 2 4" xfId="28039" xr:uid="{00000000-0005-0000-0000-0000E16C0000}"/>
    <cellStyle name="20% - Accent1 3 5 2 4 10" xfId="28040" xr:uid="{00000000-0005-0000-0000-0000E26C0000}"/>
    <cellStyle name="20% - Accent1 3 5 2 4 10 2" xfId="28041" xr:uid="{00000000-0005-0000-0000-0000E36C0000}"/>
    <cellStyle name="20% - Accent1 3 5 2 4 11" xfId="28042" xr:uid="{00000000-0005-0000-0000-0000E46C0000}"/>
    <cellStyle name="20% - Accent1 3 5 2 4 2" xfId="28043" xr:uid="{00000000-0005-0000-0000-0000E56C0000}"/>
    <cellStyle name="20% - Accent1 3 5 2 4 2 2" xfId="28044" xr:uid="{00000000-0005-0000-0000-0000E66C0000}"/>
    <cellStyle name="20% - Accent1 3 5 2 4 2 2 2" xfId="28045" xr:uid="{00000000-0005-0000-0000-0000E76C0000}"/>
    <cellStyle name="20% - Accent1 3 5 2 4 2 2 2 2" xfId="28046" xr:uid="{00000000-0005-0000-0000-0000E86C0000}"/>
    <cellStyle name="20% - Accent1 3 5 2 4 2 2 2 2 2" xfId="28047" xr:uid="{00000000-0005-0000-0000-0000E96C0000}"/>
    <cellStyle name="20% - Accent1 3 5 2 4 2 2 2 3" xfId="28048" xr:uid="{00000000-0005-0000-0000-0000EA6C0000}"/>
    <cellStyle name="20% - Accent1 3 5 2 4 2 2 3" xfId="28049" xr:uid="{00000000-0005-0000-0000-0000EB6C0000}"/>
    <cellStyle name="20% - Accent1 3 5 2 4 2 2 3 2" xfId="28050" xr:uid="{00000000-0005-0000-0000-0000EC6C0000}"/>
    <cellStyle name="20% - Accent1 3 5 2 4 2 2 4" xfId="28051" xr:uid="{00000000-0005-0000-0000-0000ED6C0000}"/>
    <cellStyle name="20% - Accent1 3 5 2 4 2 3" xfId="28052" xr:uid="{00000000-0005-0000-0000-0000EE6C0000}"/>
    <cellStyle name="20% - Accent1 3 5 2 4 2 3 2" xfId="28053" xr:uid="{00000000-0005-0000-0000-0000EF6C0000}"/>
    <cellStyle name="20% - Accent1 3 5 2 4 2 3 2 2" xfId="28054" xr:uid="{00000000-0005-0000-0000-0000F06C0000}"/>
    <cellStyle name="20% - Accent1 3 5 2 4 2 3 2 2 2" xfId="28055" xr:uid="{00000000-0005-0000-0000-0000F16C0000}"/>
    <cellStyle name="20% - Accent1 3 5 2 4 2 3 2 3" xfId="28056" xr:uid="{00000000-0005-0000-0000-0000F26C0000}"/>
    <cellStyle name="20% - Accent1 3 5 2 4 2 3 3" xfId="28057" xr:uid="{00000000-0005-0000-0000-0000F36C0000}"/>
    <cellStyle name="20% - Accent1 3 5 2 4 2 3 3 2" xfId="28058" xr:uid="{00000000-0005-0000-0000-0000F46C0000}"/>
    <cellStyle name="20% - Accent1 3 5 2 4 2 3 4" xfId="28059" xr:uid="{00000000-0005-0000-0000-0000F56C0000}"/>
    <cellStyle name="20% - Accent1 3 5 2 4 2 4" xfId="28060" xr:uid="{00000000-0005-0000-0000-0000F66C0000}"/>
    <cellStyle name="20% - Accent1 3 5 2 4 2 4 2" xfId="28061" xr:uid="{00000000-0005-0000-0000-0000F76C0000}"/>
    <cellStyle name="20% - Accent1 3 5 2 4 2 4 2 2" xfId="28062" xr:uid="{00000000-0005-0000-0000-0000F86C0000}"/>
    <cellStyle name="20% - Accent1 3 5 2 4 2 4 2 2 2" xfId="28063" xr:uid="{00000000-0005-0000-0000-0000F96C0000}"/>
    <cellStyle name="20% - Accent1 3 5 2 4 2 4 2 3" xfId="28064" xr:uid="{00000000-0005-0000-0000-0000FA6C0000}"/>
    <cellStyle name="20% - Accent1 3 5 2 4 2 4 3" xfId="28065" xr:uid="{00000000-0005-0000-0000-0000FB6C0000}"/>
    <cellStyle name="20% - Accent1 3 5 2 4 2 4 3 2" xfId="28066" xr:uid="{00000000-0005-0000-0000-0000FC6C0000}"/>
    <cellStyle name="20% - Accent1 3 5 2 4 2 4 4" xfId="28067" xr:uid="{00000000-0005-0000-0000-0000FD6C0000}"/>
    <cellStyle name="20% - Accent1 3 5 2 4 2 5" xfId="28068" xr:uid="{00000000-0005-0000-0000-0000FE6C0000}"/>
    <cellStyle name="20% - Accent1 3 5 2 4 2 5 2" xfId="28069" xr:uid="{00000000-0005-0000-0000-0000FF6C0000}"/>
    <cellStyle name="20% - Accent1 3 5 2 4 2 5 2 2" xfId="28070" xr:uid="{00000000-0005-0000-0000-0000006D0000}"/>
    <cellStyle name="20% - Accent1 3 5 2 4 2 5 3" xfId="28071" xr:uid="{00000000-0005-0000-0000-0000016D0000}"/>
    <cellStyle name="20% - Accent1 3 5 2 4 2 6" xfId="28072" xr:uid="{00000000-0005-0000-0000-0000026D0000}"/>
    <cellStyle name="20% - Accent1 3 5 2 4 2 6 2" xfId="28073" xr:uid="{00000000-0005-0000-0000-0000036D0000}"/>
    <cellStyle name="20% - Accent1 3 5 2 4 2 6 2 2" xfId="28074" xr:uid="{00000000-0005-0000-0000-0000046D0000}"/>
    <cellStyle name="20% - Accent1 3 5 2 4 2 6 3" xfId="28075" xr:uid="{00000000-0005-0000-0000-0000056D0000}"/>
    <cellStyle name="20% - Accent1 3 5 2 4 2 7" xfId="28076" xr:uid="{00000000-0005-0000-0000-0000066D0000}"/>
    <cellStyle name="20% - Accent1 3 5 2 4 2 7 2" xfId="28077" xr:uid="{00000000-0005-0000-0000-0000076D0000}"/>
    <cellStyle name="20% - Accent1 3 5 2 4 2 8" xfId="28078" xr:uid="{00000000-0005-0000-0000-0000086D0000}"/>
    <cellStyle name="20% - Accent1 3 5 2 4 2 8 2" xfId="28079" xr:uid="{00000000-0005-0000-0000-0000096D0000}"/>
    <cellStyle name="20% - Accent1 3 5 2 4 2 9" xfId="28080" xr:uid="{00000000-0005-0000-0000-00000A6D0000}"/>
    <cellStyle name="20% - Accent1 3 5 2 4 3" xfId="28081" xr:uid="{00000000-0005-0000-0000-00000B6D0000}"/>
    <cellStyle name="20% - Accent1 3 5 2 4 3 2" xfId="28082" xr:uid="{00000000-0005-0000-0000-00000C6D0000}"/>
    <cellStyle name="20% - Accent1 3 5 2 4 3 2 2" xfId="28083" xr:uid="{00000000-0005-0000-0000-00000D6D0000}"/>
    <cellStyle name="20% - Accent1 3 5 2 4 3 2 2 2" xfId="28084" xr:uid="{00000000-0005-0000-0000-00000E6D0000}"/>
    <cellStyle name="20% - Accent1 3 5 2 4 3 2 2 2 2" xfId="28085" xr:uid="{00000000-0005-0000-0000-00000F6D0000}"/>
    <cellStyle name="20% - Accent1 3 5 2 4 3 2 2 3" xfId="28086" xr:uid="{00000000-0005-0000-0000-0000106D0000}"/>
    <cellStyle name="20% - Accent1 3 5 2 4 3 2 3" xfId="28087" xr:uid="{00000000-0005-0000-0000-0000116D0000}"/>
    <cellStyle name="20% - Accent1 3 5 2 4 3 2 3 2" xfId="28088" xr:uid="{00000000-0005-0000-0000-0000126D0000}"/>
    <cellStyle name="20% - Accent1 3 5 2 4 3 2 4" xfId="28089" xr:uid="{00000000-0005-0000-0000-0000136D0000}"/>
    <cellStyle name="20% - Accent1 3 5 2 4 3 3" xfId="28090" xr:uid="{00000000-0005-0000-0000-0000146D0000}"/>
    <cellStyle name="20% - Accent1 3 5 2 4 3 3 2" xfId="28091" xr:uid="{00000000-0005-0000-0000-0000156D0000}"/>
    <cellStyle name="20% - Accent1 3 5 2 4 3 3 2 2" xfId="28092" xr:uid="{00000000-0005-0000-0000-0000166D0000}"/>
    <cellStyle name="20% - Accent1 3 5 2 4 3 3 2 2 2" xfId="28093" xr:uid="{00000000-0005-0000-0000-0000176D0000}"/>
    <cellStyle name="20% - Accent1 3 5 2 4 3 3 2 3" xfId="28094" xr:uid="{00000000-0005-0000-0000-0000186D0000}"/>
    <cellStyle name="20% - Accent1 3 5 2 4 3 3 3" xfId="28095" xr:uid="{00000000-0005-0000-0000-0000196D0000}"/>
    <cellStyle name="20% - Accent1 3 5 2 4 3 3 3 2" xfId="28096" xr:uid="{00000000-0005-0000-0000-00001A6D0000}"/>
    <cellStyle name="20% - Accent1 3 5 2 4 3 3 4" xfId="28097" xr:uid="{00000000-0005-0000-0000-00001B6D0000}"/>
    <cellStyle name="20% - Accent1 3 5 2 4 3 4" xfId="28098" xr:uid="{00000000-0005-0000-0000-00001C6D0000}"/>
    <cellStyle name="20% - Accent1 3 5 2 4 3 4 2" xfId="28099" xr:uid="{00000000-0005-0000-0000-00001D6D0000}"/>
    <cellStyle name="20% - Accent1 3 5 2 4 3 4 2 2" xfId="28100" xr:uid="{00000000-0005-0000-0000-00001E6D0000}"/>
    <cellStyle name="20% - Accent1 3 5 2 4 3 4 2 2 2" xfId="28101" xr:uid="{00000000-0005-0000-0000-00001F6D0000}"/>
    <cellStyle name="20% - Accent1 3 5 2 4 3 4 2 3" xfId="28102" xr:uid="{00000000-0005-0000-0000-0000206D0000}"/>
    <cellStyle name="20% - Accent1 3 5 2 4 3 4 3" xfId="28103" xr:uid="{00000000-0005-0000-0000-0000216D0000}"/>
    <cellStyle name="20% - Accent1 3 5 2 4 3 4 3 2" xfId="28104" xr:uid="{00000000-0005-0000-0000-0000226D0000}"/>
    <cellStyle name="20% - Accent1 3 5 2 4 3 4 4" xfId="28105" xr:uid="{00000000-0005-0000-0000-0000236D0000}"/>
    <cellStyle name="20% - Accent1 3 5 2 4 3 5" xfId="28106" xr:uid="{00000000-0005-0000-0000-0000246D0000}"/>
    <cellStyle name="20% - Accent1 3 5 2 4 3 5 2" xfId="28107" xr:uid="{00000000-0005-0000-0000-0000256D0000}"/>
    <cellStyle name="20% - Accent1 3 5 2 4 3 5 2 2" xfId="28108" xr:uid="{00000000-0005-0000-0000-0000266D0000}"/>
    <cellStyle name="20% - Accent1 3 5 2 4 3 5 3" xfId="28109" xr:uid="{00000000-0005-0000-0000-0000276D0000}"/>
    <cellStyle name="20% - Accent1 3 5 2 4 3 6" xfId="28110" xr:uid="{00000000-0005-0000-0000-0000286D0000}"/>
    <cellStyle name="20% - Accent1 3 5 2 4 3 6 2" xfId="28111" xr:uid="{00000000-0005-0000-0000-0000296D0000}"/>
    <cellStyle name="20% - Accent1 3 5 2 4 3 6 2 2" xfId="28112" xr:uid="{00000000-0005-0000-0000-00002A6D0000}"/>
    <cellStyle name="20% - Accent1 3 5 2 4 3 6 3" xfId="28113" xr:uid="{00000000-0005-0000-0000-00002B6D0000}"/>
    <cellStyle name="20% - Accent1 3 5 2 4 3 7" xfId="28114" xr:uid="{00000000-0005-0000-0000-00002C6D0000}"/>
    <cellStyle name="20% - Accent1 3 5 2 4 3 7 2" xfId="28115" xr:uid="{00000000-0005-0000-0000-00002D6D0000}"/>
    <cellStyle name="20% - Accent1 3 5 2 4 3 8" xfId="28116" xr:uid="{00000000-0005-0000-0000-00002E6D0000}"/>
    <cellStyle name="20% - Accent1 3 5 2 4 3 8 2" xfId="28117" xr:uid="{00000000-0005-0000-0000-00002F6D0000}"/>
    <cellStyle name="20% - Accent1 3 5 2 4 3 9" xfId="28118" xr:uid="{00000000-0005-0000-0000-0000306D0000}"/>
    <cellStyle name="20% - Accent1 3 5 2 4 4" xfId="28119" xr:uid="{00000000-0005-0000-0000-0000316D0000}"/>
    <cellStyle name="20% - Accent1 3 5 2 4 4 2" xfId="28120" xr:uid="{00000000-0005-0000-0000-0000326D0000}"/>
    <cellStyle name="20% - Accent1 3 5 2 4 4 2 2" xfId="28121" xr:uid="{00000000-0005-0000-0000-0000336D0000}"/>
    <cellStyle name="20% - Accent1 3 5 2 4 4 2 2 2" xfId="28122" xr:uid="{00000000-0005-0000-0000-0000346D0000}"/>
    <cellStyle name="20% - Accent1 3 5 2 4 4 2 3" xfId="28123" xr:uid="{00000000-0005-0000-0000-0000356D0000}"/>
    <cellStyle name="20% - Accent1 3 5 2 4 4 3" xfId="28124" xr:uid="{00000000-0005-0000-0000-0000366D0000}"/>
    <cellStyle name="20% - Accent1 3 5 2 4 4 3 2" xfId="28125" xr:uid="{00000000-0005-0000-0000-0000376D0000}"/>
    <cellStyle name="20% - Accent1 3 5 2 4 4 4" xfId="28126" xr:uid="{00000000-0005-0000-0000-0000386D0000}"/>
    <cellStyle name="20% - Accent1 3 5 2 4 5" xfId="28127" xr:uid="{00000000-0005-0000-0000-0000396D0000}"/>
    <cellStyle name="20% - Accent1 3 5 2 4 5 2" xfId="28128" xr:uid="{00000000-0005-0000-0000-00003A6D0000}"/>
    <cellStyle name="20% - Accent1 3 5 2 4 5 2 2" xfId="28129" xr:uid="{00000000-0005-0000-0000-00003B6D0000}"/>
    <cellStyle name="20% - Accent1 3 5 2 4 5 2 2 2" xfId="28130" xr:uid="{00000000-0005-0000-0000-00003C6D0000}"/>
    <cellStyle name="20% - Accent1 3 5 2 4 5 2 3" xfId="28131" xr:uid="{00000000-0005-0000-0000-00003D6D0000}"/>
    <cellStyle name="20% - Accent1 3 5 2 4 5 3" xfId="28132" xr:uid="{00000000-0005-0000-0000-00003E6D0000}"/>
    <cellStyle name="20% - Accent1 3 5 2 4 5 3 2" xfId="28133" xr:uid="{00000000-0005-0000-0000-00003F6D0000}"/>
    <cellStyle name="20% - Accent1 3 5 2 4 5 4" xfId="28134" xr:uid="{00000000-0005-0000-0000-0000406D0000}"/>
    <cellStyle name="20% - Accent1 3 5 2 4 6" xfId="28135" xr:uid="{00000000-0005-0000-0000-0000416D0000}"/>
    <cellStyle name="20% - Accent1 3 5 2 4 6 2" xfId="28136" xr:uid="{00000000-0005-0000-0000-0000426D0000}"/>
    <cellStyle name="20% - Accent1 3 5 2 4 6 2 2" xfId="28137" xr:uid="{00000000-0005-0000-0000-0000436D0000}"/>
    <cellStyle name="20% - Accent1 3 5 2 4 6 2 2 2" xfId="28138" xr:uid="{00000000-0005-0000-0000-0000446D0000}"/>
    <cellStyle name="20% - Accent1 3 5 2 4 6 2 3" xfId="28139" xr:uid="{00000000-0005-0000-0000-0000456D0000}"/>
    <cellStyle name="20% - Accent1 3 5 2 4 6 3" xfId="28140" xr:uid="{00000000-0005-0000-0000-0000466D0000}"/>
    <cellStyle name="20% - Accent1 3 5 2 4 6 3 2" xfId="28141" xr:uid="{00000000-0005-0000-0000-0000476D0000}"/>
    <cellStyle name="20% - Accent1 3 5 2 4 6 4" xfId="28142" xr:uid="{00000000-0005-0000-0000-0000486D0000}"/>
    <cellStyle name="20% - Accent1 3 5 2 4 7" xfId="28143" xr:uid="{00000000-0005-0000-0000-0000496D0000}"/>
    <cellStyle name="20% - Accent1 3 5 2 4 7 2" xfId="28144" xr:uid="{00000000-0005-0000-0000-00004A6D0000}"/>
    <cellStyle name="20% - Accent1 3 5 2 4 7 2 2" xfId="28145" xr:uid="{00000000-0005-0000-0000-00004B6D0000}"/>
    <cellStyle name="20% - Accent1 3 5 2 4 7 3" xfId="28146" xr:uid="{00000000-0005-0000-0000-00004C6D0000}"/>
    <cellStyle name="20% - Accent1 3 5 2 4 8" xfId="28147" xr:uid="{00000000-0005-0000-0000-00004D6D0000}"/>
    <cellStyle name="20% - Accent1 3 5 2 4 8 2" xfId="28148" xr:uid="{00000000-0005-0000-0000-00004E6D0000}"/>
    <cellStyle name="20% - Accent1 3 5 2 4 8 2 2" xfId="28149" xr:uid="{00000000-0005-0000-0000-00004F6D0000}"/>
    <cellStyle name="20% - Accent1 3 5 2 4 8 3" xfId="28150" xr:uid="{00000000-0005-0000-0000-0000506D0000}"/>
    <cellStyle name="20% - Accent1 3 5 2 4 9" xfId="28151" xr:uid="{00000000-0005-0000-0000-0000516D0000}"/>
    <cellStyle name="20% - Accent1 3 5 2 4 9 2" xfId="28152" xr:uid="{00000000-0005-0000-0000-0000526D0000}"/>
    <cellStyle name="20% - Accent1 3 5 2 5" xfId="28153" xr:uid="{00000000-0005-0000-0000-0000536D0000}"/>
    <cellStyle name="20% - Accent1 3 5 2 5 10" xfId="28154" xr:uid="{00000000-0005-0000-0000-0000546D0000}"/>
    <cellStyle name="20% - Accent1 3 5 2 5 10 2" xfId="28155" xr:uid="{00000000-0005-0000-0000-0000556D0000}"/>
    <cellStyle name="20% - Accent1 3 5 2 5 11" xfId="28156" xr:uid="{00000000-0005-0000-0000-0000566D0000}"/>
    <cellStyle name="20% - Accent1 3 5 2 5 2" xfId="28157" xr:uid="{00000000-0005-0000-0000-0000576D0000}"/>
    <cellStyle name="20% - Accent1 3 5 2 5 2 2" xfId="28158" xr:uid="{00000000-0005-0000-0000-0000586D0000}"/>
    <cellStyle name="20% - Accent1 3 5 2 5 2 2 2" xfId="28159" xr:uid="{00000000-0005-0000-0000-0000596D0000}"/>
    <cellStyle name="20% - Accent1 3 5 2 5 2 2 2 2" xfId="28160" xr:uid="{00000000-0005-0000-0000-00005A6D0000}"/>
    <cellStyle name="20% - Accent1 3 5 2 5 2 2 2 2 2" xfId="28161" xr:uid="{00000000-0005-0000-0000-00005B6D0000}"/>
    <cellStyle name="20% - Accent1 3 5 2 5 2 2 2 3" xfId="28162" xr:uid="{00000000-0005-0000-0000-00005C6D0000}"/>
    <cellStyle name="20% - Accent1 3 5 2 5 2 2 3" xfId="28163" xr:uid="{00000000-0005-0000-0000-00005D6D0000}"/>
    <cellStyle name="20% - Accent1 3 5 2 5 2 2 3 2" xfId="28164" xr:uid="{00000000-0005-0000-0000-00005E6D0000}"/>
    <cellStyle name="20% - Accent1 3 5 2 5 2 2 4" xfId="28165" xr:uid="{00000000-0005-0000-0000-00005F6D0000}"/>
    <cellStyle name="20% - Accent1 3 5 2 5 2 3" xfId="28166" xr:uid="{00000000-0005-0000-0000-0000606D0000}"/>
    <cellStyle name="20% - Accent1 3 5 2 5 2 3 2" xfId="28167" xr:uid="{00000000-0005-0000-0000-0000616D0000}"/>
    <cellStyle name="20% - Accent1 3 5 2 5 2 3 2 2" xfId="28168" xr:uid="{00000000-0005-0000-0000-0000626D0000}"/>
    <cellStyle name="20% - Accent1 3 5 2 5 2 3 2 2 2" xfId="28169" xr:uid="{00000000-0005-0000-0000-0000636D0000}"/>
    <cellStyle name="20% - Accent1 3 5 2 5 2 3 2 3" xfId="28170" xr:uid="{00000000-0005-0000-0000-0000646D0000}"/>
    <cellStyle name="20% - Accent1 3 5 2 5 2 3 3" xfId="28171" xr:uid="{00000000-0005-0000-0000-0000656D0000}"/>
    <cellStyle name="20% - Accent1 3 5 2 5 2 3 3 2" xfId="28172" xr:uid="{00000000-0005-0000-0000-0000666D0000}"/>
    <cellStyle name="20% - Accent1 3 5 2 5 2 3 4" xfId="28173" xr:uid="{00000000-0005-0000-0000-0000676D0000}"/>
    <cellStyle name="20% - Accent1 3 5 2 5 2 4" xfId="28174" xr:uid="{00000000-0005-0000-0000-0000686D0000}"/>
    <cellStyle name="20% - Accent1 3 5 2 5 2 4 2" xfId="28175" xr:uid="{00000000-0005-0000-0000-0000696D0000}"/>
    <cellStyle name="20% - Accent1 3 5 2 5 2 4 2 2" xfId="28176" xr:uid="{00000000-0005-0000-0000-00006A6D0000}"/>
    <cellStyle name="20% - Accent1 3 5 2 5 2 4 2 2 2" xfId="28177" xr:uid="{00000000-0005-0000-0000-00006B6D0000}"/>
    <cellStyle name="20% - Accent1 3 5 2 5 2 4 2 3" xfId="28178" xr:uid="{00000000-0005-0000-0000-00006C6D0000}"/>
    <cellStyle name="20% - Accent1 3 5 2 5 2 4 3" xfId="28179" xr:uid="{00000000-0005-0000-0000-00006D6D0000}"/>
    <cellStyle name="20% - Accent1 3 5 2 5 2 4 3 2" xfId="28180" xr:uid="{00000000-0005-0000-0000-00006E6D0000}"/>
    <cellStyle name="20% - Accent1 3 5 2 5 2 4 4" xfId="28181" xr:uid="{00000000-0005-0000-0000-00006F6D0000}"/>
    <cellStyle name="20% - Accent1 3 5 2 5 2 5" xfId="28182" xr:uid="{00000000-0005-0000-0000-0000706D0000}"/>
    <cellStyle name="20% - Accent1 3 5 2 5 2 5 2" xfId="28183" xr:uid="{00000000-0005-0000-0000-0000716D0000}"/>
    <cellStyle name="20% - Accent1 3 5 2 5 2 5 2 2" xfId="28184" xr:uid="{00000000-0005-0000-0000-0000726D0000}"/>
    <cellStyle name="20% - Accent1 3 5 2 5 2 5 3" xfId="28185" xr:uid="{00000000-0005-0000-0000-0000736D0000}"/>
    <cellStyle name="20% - Accent1 3 5 2 5 2 6" xfId="28186" xr:uid="{00000000-0005-0000-0000-0000746D0000}"/>
    <cellStyle name="20% - Accent1 3 5 2 5 2 6 2" xfId="28187" xr:uid="{00000000-0005-0000-0000-0000756D0000}"/>
    <cellStyle name="20% - Accent1 3 5 2 5 2 6 2 2" xfId="28188" xr:uid="{00000000-0005-0000-0000-0000766D0000}"/>
    <cellStyle name="20% - Accent1 3 5 2 5 2 6 3" xfId="28189" xr:uid="{00000000-0005-0000-0000-0000776D0000}"/>
    <cellStyle name="20% - Accent1 3 5 2 5 2 7" xfId="28190" xr:uid="{00000000-0005-0000-0000-0000786D0000}"/>
    <cellStyle name="20% - Accent1 3 5 2 5 2 7 2" xfId="28191" xr:uid="{00000000-0005-0000-0000-0000796D0000}"/>
    <cellStyle name="20% - Accent1 3 5 2 5 2 8" xfId="28192" xr:uid="{00000000-0005-0000-0000-00007A6D0000}"/>
    <cellStyle name="20% - Accent1 3 5 2 5 2 8 2" xfId="28193" xr:uid="{00000000-0005-0000-0000-00007B6D0000}"/>
    <cellStyle name="20% - Accent1 3 5 2 5 2 9" xfId="28194" xr:uid="{00000000-0005-0000-0000-00007C6D0000}"/>
    <cellStyle name="20% - Accent1 3 5 2 5 3" xfId="28195" xr:uid="{00000000-0005-0000-0000-00007D6D0000}"/>
    <cellStyle name="20% - Accent1 3 5 2 5 3 2" xfId="28196" xr:uid="{00000000-0005-0000-0000-00007E6D0000}"/>
    <cellStyle name="20% - Accent1 3 5 2 5 3 2 2" xfId="28197" xr:uid="{00000000-0005-0000-0000-00007F6D0000}"/>
    <cellStyle name="20% - Accent1 3 5 2 5 3 2 2 2" xfId="28198" xr:uid="{00000000-0005-0000-0000-0000806D0000}"/>
    <cellStyle name="20% - Accent1 3 5 2 5 3 2 2 2 2" xfId="28199" xr:uid="{00000000-0005-0000-0000-0000816D0000}"/>
    <cellStyle name="20% - Accent1 3 5 2 5 3 2 2 3" xfId="28200" xr:uid="{00000000-0005-0000-0000-0000826D0000}"/>
    <cellStyle name="20% - Accent1 3 5 2 5 3 2 3" xfId="28201" xr:uid="{00000000-0005-0000-0000-0000836D0000}"/>
    <cellStyle name="20% - Accent1 3 5 2 5 3 2 3 2" xfId="28202" xr:uid="{00000000-0005-0000-0000-0000846D0000}"/>
    <cellStyle name="20% - Accent1 3 5 2 5 3 2 4" xfId="28203" xr:uid="{00000000-0005-0000-0000-0000856D0000}"/>
    <cellStyle name="20% - Accent1 3 5 2 5 3 3" xfId="28204" xr:uid="{00000000-0005-0000-0000-0000866D0000}"/>
    <cellStyle name="20% - Accent1 3 5 2 5 3 3 2" xfId="28205" xr:uid="{00000000-0005-0000-0000-0000876D0000}"/>
    <cellStyle name="20% - Accent1 3 5 2 5 3 3 2 2" xfId="28206" xr:uid="{00000000-0005-0000-0000-0000886D0000}"/>
    <cellStyle name="20% - Accent1 3 5 2 5 3 3 2 2 2" xfId="28207" xr:uid="{00000000-0005-0000-0000-0000896D0000}"/>
    <cellStyle name="20% - Accent1 3 5 2 5 3 3 2 3" xfId="28208" xr:uid="{00000000-0005-0000-0000-00008A6D0000}"/>
    <cellStyle name="20% - Accent1 3 5 2 5 3 3 3" xfId="28209" xr:uid="{00000000-0005-0000-0000-00008B6D0000}"/>
    <cellStyle name="20% - Accent1 3 5 2 5 3 3 3 2" xfId="28210" xr:uid="{00000000-0005-0000-0000-00008C6D0000}"/>
    <cellStyle name="20% - Accent1 3 5 2 5 3 3 4" xfId="28211" xr:uid="{00000000-0005-0000-0000-00008D6D0000}"/>
    <cellStyle name="20% - Accent1 3 5 2 5 3 4" xfId="28212" xr:uid="{00000000-0005-0000-0000-00008E6D0000}"/>
    <cellStyle name="20% - Accent1 3 5 2 5 3 4 2" xfId="28213" xr:uid="{00000000-0005-0000-0000-00008F6D0000}"/>
    <cellStyle name="20% - Accent1 3 5 2 5 3 4 2 2" xfId="28214" xr:uid="{00000000-0005-0000-0000-0000906D0000}"/>
    <cellStyle name="20% - Accent1 3 5 2 5 3 4 2 2 2" xfId="28215" xr:uid="{00000000-0005-0000-0000-0000916D0000}"/>
    <cellStyle name="20% - Accent1 3 5 2 5 3 4 2 3" xfId="28216" xr:uid="{00000000-0005-0000-0000-0000926D0000}"/>
    <cellStyle name="20% - Accent1 3 5 2 5 3 4 3" xfId="28217" xr:uid="{00000000-0005-0000-0000-0000936D0000}"/>
    <cellStyle name="20% - Accent1 3 5 2 5 3 4 3 2" xfId="28218" xr:uid="{00000000-0005-0000-0000-0000946D0000}"/>
    <cellStyle name="20% - Accent1 3 5 2 5 3 4 4" xfId="28219" xr:uid="{00000000-0005-0000-0000-0000956D0000}"/>
    <cellStyle name="20% - Accent1 3 5 2 5 3 5" xfId="28220" xr:uid="{00000000-0005-0000-0000-0000966D0000}"/>
    <cellStyle name="20% - Accent1 3 5 2 5 3 5 2" xfId="28221" xr:uid="{00000000-0005-0000-0000-0000976D0000}"/>
    <cellStyle name="20% - Accent1 3 5 2 5 3 5 2 2" xfId="28222" xr:uid="{00000000-0005-0000-0000-0000986D0000}"/>
    <cellStyle name="20% - Accent1 3 5 2 5 3 5 3" xfId="28223" xr:uid="{00000000-0005-0000-0000-0000996D0000}"/>
    <cellStyle name="20% - Accent1 3 5 2 5 3 6" xfId="28224" xr:uid="{00000000-0005-0000-0000-00009A6D0000}"/>
    <cellStyle name="20% - Accent1 3 5 2 5 3 6 2" xfId="28225" xr:uid="{00000000-0005-0000-0000-00009B6D0000}"/>
    <cellStyle name="20% - Accent1 3 5 2 5 3 6 2 2" xfId="28226" xr:uid="{00000000-0005-0000-0000-00009C6D0000}"/>
    <cellStyle name="20% - Accent1 3 5 2 5 3 6 3" xfId="28227" xr:uid="{00000000-0005-0000-0000-00009D6D0000}"/>
    <cellStyle name="20% - Accent1 3 5 2 5 3 7" xfId="28228" xr:uid="{00000000-0005-0000-0000-00009E6D0000}"/>
    <cellStyle name="20% - Accent1 3 5 2 5 3 7 2" xfId="28229" xr:uid="{00000000-0005-0000-0000-00009F6D0000}"/>
    <cellStyle name="20% - Accent1 3 5 2 5 3 8" xfId="28230" xr:uid="{00000000-0005-0000-0000-0000A06D0000}"/>
    <cellStyle name="20% - Accent1 3 5 2 5 3 8 2" xfId="28231" xr:uid="{00000000-0005-0000-0000-0000A16D0000}"/>
    <cellStyle name="20% - Accent1 3 5 2 5 3 9" xfId="28232" xr:uid="{00000000-0005-0000-0000-0000A26D0000}"/>
    <cellStyle name="20% - Accent1 3 5 2 5 4" xfId="28233" xr:uid="{00000000-0005-0000-0000-0000A36D0000}"/>
    <cellStyle name="20% - Accent1 3 5 2 5 4 2" xfId="28234" xr:uid="{00000000-0005-0000-0000-0000A46D0000}"/>
    <cellStyle name="20% - Accent1 3 5 2 5 4 2 2" xfId="28235" xr:uid="{00000000-0005-0000-0000-0000A56D0000}"/>
    <cellStyle name="20% - Accent1 3 5 2 5 4 2 2 2" xfId="28236" xr:uid="{00000000-0005-0000-0000-0000A66D0000}"/>
    <cellStyle name="20% - Accent1 3 5 2 5 4 2 3" xfId="28237" xr:uid="{00000000-0005-0000-0000-0000A76D0000}"/>
    <cellStyle name="20% - Accent1 3 5 2 5 4 3" xfId="28238" xr:uid="{00000000-0005-0000-0000-0000A86D0000}"/>
    <cellStyle name="20% - Accent1 3 5 2 5 4 3 2" xfId="28239" xr:uid="{00000000-0005-0000-0000-0000A96D0000}"/>
    <cellStyle name="20% - Accent1 3 5 2 5 4 4" xfId="28240" xr:uid="{00000000-0005-0000-0000-0000AA6D0000}"/>
    <cellStyle name="20% - Accent1 3 5 2 5 5" xfId="28241" xr:uid="{00000000-0005-0000-0000-0000AB6D0000}"/>
    <cellStyle name="20% - Accent1 3 5 2 5 5 2" xfId="28242" xr:uid="{00000000-0005-0000-0000-0000AC6D0000}"/>
    <cellStyle name="20% - Accent1 3 5 2 5 5 2 2" xfId="28243" xr:uid="{00000000-0005-0000-0000-0000AD6D0000}"/>
    <cellStyle name="20% - Accent1 3 5 2 5 5 2 2 2" xfId="28244" xr:uid="{00000000-0005-0000-0000-0000AE6D0000}"/>
    <cellStyle name="20% - Accent1 3 5 2 5 5 2 3" xfId="28245" xr:uid="{00000000-0005-0000-0000-0000AF6D0000}"/>
    <cellStyle name="20% - Accent1 3 5 2 5 5 3" xfId="28246" xr:uid="{00000000-0005-0000-0000-0000B06D0000}"/>
    <cellStyle name="20% - Accent1 3 5 2 5 5 3 2" xfId="28247" xr:uid="{00000000-0005-0000-0000-0000B16D0000}"/>
    <cellStyle name="20% - Accent1 3 5 2 5 5 4" xfId="28248" xr:uid="{00000000-0005-0000-0000-0000B26D0000}"/>
    <cellStyle name="20% - Accent1 3 5 2 5 6" xfId="28249" xr:uid="{00000000-0005-0000-0000-0000B36D0000}"/>
    <cellStyle name="20% - Accent1 3 5 2 5 6 2" xfId="28250" xr:uid="{00000000-0005-0000-0000-0000B46D0000}"/>
    <cellStyle name="20% - Accent1 3 5 2 5 6 2 2" xfId="28251" xr:uid="{00000000-0005-0000-0000-0000B56D0000}"/>
    <cellStyle name="20% - Accent1 3 5 2 5 6 2 2 2" xfId="28252" xr:uid="{00000000-0005-0000-0000-0000B66D0000}"/>
    <cellStyle name="20% - Accent1 3 5 2 5 6 2 3" xfId="28253" xr:uid="{00000000-0005-0000-0000-0000B76D0000}"/>
    <cellStyle name="20% - Accent1 3 5 2 5 6 3" xfId="28254" xr:uid="{00000000-0005-0000-0000-0000B86D0000}"/>
    <cellStyle name="20% - Accent1 3 5 2 5 6 3 2" xfId="28255" xr:uid="{00000000-0005-0000-0000-0000B96D0000}"/>
    <cellStyle name="20% - Accent1 3 5 2 5 6 4" xfId="28256" xr:uid="{00000000-0005-0000-0000-0000BA6D0000}"/>
    <cellStyle name="20% - Accent1 3 5 2 5 7" xfId="28257" xr:uid="{00000000-0005-0000-0000-0000BB6D0000}"/>
    <cellStyle name="20% - Accent1 3 5 2 5 7 2" xfId="28258" xr:uid="{00000000-0005-0000-0000-0000BC6D0000}"/>
    <cellStyle name="20% - Accent1 3 5 2 5 7 2 2" xfId="28259" xr:uid="{00000000-0005-0000-0000-0000BD6D0000}"/>
    <cellStyle name="20% - Accent1 3 5 2 5 7 3" xfId="28260" xr:uid="{00000000-0005-0000-0000-0000BE6D0000}"/>
    <cellStyle name="20% - Accent1 3 5 2 5 8" xfId="28261" xr:uid="{00000000-0005-0000-0000-0000BF6D0000}"/>
    <cellStyle name="20% - Accent1 3 5 2 5 8 2" xfId="28262" xr:uid="{00000000-0005-0000-0000-0000C06D0000}"/>
    <cellStyle name="20% - Accent1 3 5 2 5 8 2 2" xfId="28263" xr:uid="{00000000-0005-0000-0000-0000C16D0000}"/>
    <cellStyle name="20% - Accent1 3 5 2 5 8 3" xfId="28264" xr:uid="{00000000-0005-0000-0000-0000C26D0000}"/>
    <cellStyle name="20% - Accent1 3 5 2 5 9" xfId="28265" xr:uid="{00000000-0005-0000-0000-0000C36D0000}"/>
    <cellStyle name="20% - Accent1 3 5 2 5 9 2" xfId="28266" xr:uid="{00000000-0005-0000-0000-0000C46D0000}"/>
    <cellStyle name="20% - Accent1 3 5 2 6" xfId="28267" xr:uid="{00000000-0005-0000-0000-0000C56D0000}"/>
    <cellStyle name="20% - Accent1 3 5 2 6 2" xfId="28268" xr:uid="{00000000-0005-0000-0000-0000C66D0000}"/>
    <cellStyle name="20% - Accent1 3 5 2 6 2 2" xfId="28269" xr:uid="{00000000-0005-0000-0000-0000C76D0000}"/>
    <cellStyle name="20% - Accent1 3 5 2 6 2 2 2" xfId="28270" xr:uid="{00000000-0005-0000-0000-0000C86D0000}"/>
    <cellStyle name="20% - Accent1 3 5 2 6 2 2 2 2" xfId="28271" xr:uid="{00000000-0005-0000-0000-0000C96D0000}"/>
    <cellStyle name="20% - Accent1 3 5 2 6 2 2 3" xfId="28272" xr:uid="{00000000-0005-0000-0000-0000CA6D0000}"/>
    <cellStyle name="20% - Accent1 3 5 2 6 2 3" xfId="28273" xr:uid="{00000000-0005-0000-0000-0000CB6D0000}"/>
    <cellStyle name="20% - Accent1 3 5 2 6 2 3 2" xfId="28274" xr:uid="{00000000-0005-0000-0000-0000CC6D0000}"/>
    <cellStyle name="20% - Accent1 3 5 2 6 2 4" xfId="28275" xr:uid="{00000000-0005-0000-0000-0000CD6D0000}"/>
    <cellStyle name="20% - Accent1 3 5 2 6 3" xfId="28276" xr:uid="{00000000-0005-0000-0000-0000CE6D0000}"/>
    <cellStyle name="20% - Accent1 3 5 2 6 3 2" xfId="28277" xr:uid="{00000000-0005-0000-0000-0000CF6D0000}"/>
    <cellStyle name="20% - Accent1 3 5 2 6 3 2 2" xfId="28278" xr:uid="{00000000-0005-0000-0000-0000D06D0000}"/>
    <cellStyle name="20% - Accent1 3 5 2 6 3 2 2 2" xfId="28279" xr:uid="{00000000-0005-0000-0000-0000D16D0000}"/>
    <cellStyle name="20% - Accent1 3 5 2 6 3 2 3" xfId="28280" xr:uid="{00000000-0005-0000-0000-0000D26D0000}"/>
    <cellStyle name="20% - Accent1 3 5 2 6 3 3" xfId="28281" xr:uid="{00000000-0005-0000-0000-0000D36D0000}"/>
    <cellStyle name="20% - Accent1 3 5 2 6 3 3 2" xfId="28282" xr:uid="{00000000-0005-0000-0000-0000D46D0000}"/>
    <cellStyle name="20% - Accent1 3 5 2 6 3 4" xfId="28283" xr:uid="{00000000-0005-0000-0000-0000D56D0000}"/>
    <cellStyle name="20% - Accent1 3 5 2 6 4" xfId="28284" xr:uid="{00000000-0005-0000-0000-0000D66D0000}"/>
    <cellStyle name="20% - Accent1 3 5 2 6 4 2" xfId="28285" xr:uid="{00000000-0005-0000-0000-0000D76D0000}"/>
    <cellStyle name="20% - Accent1 3 5 2 6 4 2 2" xfId="28286" xr:uid="{00000000-0005-0000-0000-0000D86D0000}"/>
    <cellStyle name="20% - Accent1 3 5 2 6 4 2 2 2" xfId="28287" xr:uid="{00000000-0005-0000-0000-0000D96D0000}"/>
    <cellStyle name="20% - Accent1 3 5 2 6 4 2 3" xfId="28288" xr:uid="{00000000-0005-0000-0000-0000DA6D0000}"/>
    <cellStyle name="20% - Accent1 3 5 2 6 4 3" xfId="28289" xr:uid="{00000000-0005-0000-0000-0000DB6D0000}"/>
    <cellStyle name="20% - Accent1 3 5 2 6 4 3 2" xfId="28290" xr:uid="{00000000-0005-0000-0000-0000DC6D0000}"/>
    <cellStyle name="20% - Accent1 3 5 2 6 4 4" xfId="28291" xr:uid="{00000000-0005-0000-0000-0000DD6D0000}"/>
    <cellStyle name="20% - Accent1 3 5 2 6 5" xfId="28292" xr:uid="{00000000-0005-0000-0000-0000DE6D0000}"/>
    <cellStyle name="20% - Accent1 3 5 2 6 5 2" xfId="28293" xr:uid="{00000000-0005-0000-0000-0000DF6D0000}"/>
    <cellStyle name="20% - Accent1 3 5 2 6 5 2 2" xfId="28294" xr:uid="{00000000-0005-0000-0000-0000E06D0000}"/>
    <cellStyle name="20% - Accent1 3 5 2 6 5 3" xfId="28295" xr:uid="{00000000-0005-0000-0000-0000E16D0000}"/>
    <cellStyle name="20% - Accent1 3 5 2 6 6" xfId="28296" xr:uid="{00000000-0005-0000-0000-0000E26D0000}"/>
    <cellStyle name="20% - Accent1 3 5 2 6 6 2" xfId="28297" xr:uid="{00000000-0005-0000-0000-0000E36D0000}"/>
    <cellStyle name="20% - Accent1 3 5 2 6 6 2 2" xfId="28298" xr:uid="{00000000-0005-0000-0000-0000E46D0000}"/>
    <cellStyle name="20% - Accent1 3 5 2 6 6 3" xfId="28299" xr:uid="{00000000-0005-0000-0000-0000E56D0000}"/>
    <cellStyle name="20% - Accent1 3 5 2 6 7" xfId="28300" xr:uid="{00000000-0005-0000-0000-0000E66D0000}"/>
    <cellStyle name="20% - Accent1 3 5 2 6 7 2" xfId="28301" xr:uid="{00000000-0005-0000-0000-0000E76D0000}"/>
    <cellStyle name="20% - Accent1 3 5 2 6 8" xfId="28302" xr:uid="{00000000-0005-0000-0000-0000E86D0000}"/>
    <cellStyle name="20% - Accent1 3 5 2 6 8 2" xfId="28303" xr:uid="{00000000-0005-0000-0000-0000E96D0000}"/>
    <cellStyle name="20% - Accent1 3 5 2 6 9" xfId="28304" xr:uid="{00000000-0005-0000-0000-0000EA6D0000}"/>
    <cellStyle name="20% - Accent1 3 5 2 7" xfId="28305" xr:uid="{00000000-0005-0000-0000-0000EB6D0000}"/>
    <cellStyle name="20% - Accent1 3 5 2 7 2" xfId="28306" xr:uid="{00000000-0005-0000-0000-0000EC6D0000}"/>
    <cellStyle name="20% - Accent1 3 5 2 7 2 2" xfId="28307" xr:uid="{00000000-0005-0000-0000-0000ED6D0000}"/>
    <cellStyle name="20% - Accent1 3 5 2 7 2 2 2" xfId="28308" xr:uid="{00000000-0005-0000-0000-0000EE6D0000}"/>
    <cellStyle name="20% - Accent1 3 5 2 7 2 2 2 2" xfId="28309" xr:uid="{00000000-0005-0000-0000-0000EF6D0000}"/>
    <cellStyle name="20% - Accent1 3 5 2 7 2 2 3" xfId="28310" xr:uid="{00000000-0005-0000-0000-0000F06D0000}"/>
    <cellStyle name="20% - Accent1 3 5 2 7 2 3" xfId="28311" xr:uid="{00000000-0005-0000-0000-0000F16D0000}"/>
    <cellStyle name="20% - Accent1 3 5 2 7 2 3 2" xfId="28312" xr:uid="{00000000-0005-0000-0000-0000F26D0000}"/>
    <cellStyle name="20% - Accent1 3 5 2 7 2 4" xfId="28313" xr:uid="{00000000-0005-0000-0000-0000F36D0000}"/>
    <cellStyle name="20% - Accent1 3 5 2 7 3" xfId="28314" xr:uid="{00000000-0005-0000-0000-0000F46D0000}"/>
    <cellStyle name="20% - Accent1 3 5 2 7 3 2" xfId="28315" xr:uid="{00000000-0005-0000-0000-0000F56D0000}"/>
    <cellStyle name="20% - Accent1 3 5 2 7 3 2 2" xfId="28316" xr:uid="{00000000-0005-0000-0000-0000F66D0000}"/>
    <cellStyle name="20% - Accent1 3 5 2 7 3 2 2 2" xfId="28317" xr:uid="{00000000-0005-0000-0000-0000F76D0000}"/>
    <cellStyle name="20% - Accent1 3 5 2 7 3 2 3" xfId="28318" xr:uid="{00000000-0005-0000-0000-0000F86D0000}"/>
    <cellStyle name="20% - Accent1 3 5 2 7 3 3" xfId="28319" xr:uid="{00000000-0005-0000-0000-0000F96D0000}"/>
    <cellStyle name="20% - Accent1 3 5 2 7 3 3 2" xfId="28320" xr:uid="{00000000-0005-0000-0000-0000FA6D0000}"/>
    <cellStyle name="20% - Accent1 3 5 2 7 3 4" xfId="28321" xr:uid="{00000000-0005-0000-0000-0000FB6D0000}"/>
    <cellStyle name="20% - Accent1 3 5 2 7 4" xfId="28322" xr:uid="{00000000-0005-0000-0000-0000FC6D0000}"/>
    <cellStyle name="20% - Accent1 3 5 2 7 4 2" xfId="28323" xr:uid="{00000000-0005-0000-0000-0000FD6D0000}"/>
    <cellStyle name="20% - Accent1 3 5 2 7 4 2 2" xfId="28324" xr:uid="{00000000-0005-0000-0000-0000FE6D0000}"/>
    <cellStyle name="20% - Accent1 3 5 2 7 4 2 2 2" xfId="28325" xr:uid="{00000000-0005-0000-0000-0000FF6D0000}"/>
    <cellStyle name="20% - Accent1 3 5 2 7 4 2 3" xfId="28326" xr:uid="{00000000-0005-0000-0000-0000006E0000}"/>
    <cellStyle name="20% - Accent1 3 5 2 7 4 3" xfId="28327" xr:uid="{00000000-0005-0000-0000-0000016E0000}"/>
    <cellStyle name="20% - Accent1 3 5 2 7 4 3 2" xfId="28328" xr:uid="{00000000-0005-0000-0000-0000026E0000}"/>
    <cellStyle name="20% - Accent1 3 5 2 7 4 4" xfId="28329" xr:uid="{00000000-0005-0000-0000-0000036E0000}"/>
    <cellStyle name="20% - Accent1 3 5 2 7 5" xfId="28330" xr:uid="{00000000-0005-0000-0000-0000046E0000}"/>
    <cellStyle name="20% - Accent1 3 5 2 7 5 2" xfId="28331" xr:uid="{00000000-0005-0000-0000-0000056E0000}"/>
    <cellStyle name="20% - Accent1 3 5 2 7 5 2 2" xfId="28332" xr:uid="{00000000-0005-0000-0000-0000066E0000}"/>
    <cellStyle name="20% - Accent1 3 5 2 7 5 3" xfId="28333" xr:uid="{00000000-0005-0000-0000-0000076E0000}"/>
    <cellStyle name="20% - Accent1 3 5 2 7 6" xfId="28334" xr:uid="{00000000-0005-0000-0000-0000086E0000}"/>
    <cellStyle name="20% - Accent1 3 5 2 7 6 2" xfId="28335" xr:uid="{00000000-0005-0000-0000-0000096E0000}"/>
    <cellStyle name="20% - Accent1 3 5 2 7 6 2 2" xfId="28336" xr:uid="{00000000-0005-0000-0000-00000A6E0000}"/>
    <cellStyle name="20% - Accent1 3 5 2 7 6 3" xfId="28337" xr:uid="{00000000-0005-0000-0000-00000B6E0000}"/>
    <cellStyle name="20% - Accent1 3 5 2 7 7" xfId="28338" xr:uid="{00000000-0005-0000-0000-00000C6E0000}"/>
    <cellStyle name="20% - Accent1 3 5 2 7 7 2" xfId="28339" xr:uid="{00000000-0005-0000-0000-00000D6E0000}"/>
    <cellStyle name="20% - Accent1 3 5 2 7 8" xfId="28340" xr:uid="{00000000-0005-0000-0000-00000E6E0000}"/>
    <cellStyle name="20% - Accent1 3 5 2 7 8 2" xfId="28341" xr:uid="{00000000-0005-0000-0000-00000F6E0000}"/>
    <cellStyle name="20% - Accent1 3 5 2 7 9" xfId="28342" xr:uid="{00000000-0005-0000-0000-0000106E0000}"/>
    <cellStyle name="20% - Accent1 3 5 2 8" xfId="28343" xr:uid="{00000000-0005-0000-0000-0000116E0000}"/>
    <cellStyle name="20% - Accent1 3 5 2 8 2" xfId="28344" xr:uid="{00000000-0005-0000-0000-0000126E0000}"/>
    <cellStyle name="20% - Accent1 3 5 2 8 2 2" xfId="28345" xr:uid="{00000000-0005-0000-0000-0000136E0000}"/>
    <cellStyle name="20% - Accent1 3 5 2 8 2 2 2" xfId="28346" xr:uid="{00000000-0005-0000-0000-0000146E0000}"/>
    <cellStyle name="20% - Accent1 3 5 2 8 2 3" xfId="28347" xr:uid="{00000000-0005-0000-0000-0000156E0000}"/>
    <cellStyle name="20% - Accent1 3 5 2 8 3" xfId="28348" xr:uid="{00000000-0005-0000-0000-0000166E0000}"/>
    <cellStyle name="20% - Accent1 3 5 2 8 3 2" xfId="28349" xr:uid="{00000000-0005-0000-0000-0000176E0000}"/>
    <cellStyle name="20% - Accent1 3 5 2 8 4" xfId="28350" xr:uid="{00000000-0005-0000-0000-0000186E0000}"/>
    <cellStyle name="20% - Accent1 3 5 2 9" xfId="28351" xr:uid="{00000000-0005-0000-0000-0000196E0000}"/>
    <cellStyle name="20% - Accent1 3 5 2 9 2" xfId="28352" xr:uid="{00000000-0005-0000-0000-00001A6E0000}"/>
    <cellStyle name="20% - Accent1 3 5 2 9 2 2" xfId="28353" xr:uid="{00000000-0005-0000-0000-00001B6E0000}"/>
    <cellStyle name="20% - Accent1 3 5 2 9 2 2 2" xfId="28354" xr:uid="{00000000-0005-0000-0000-00001C6E0000}"/>
    <cellStyle name="20% - Accent1 3 5 2 9 2 3" xfId="28355" xr:uid="{00000000-0005-0000-0000-00001D6E0000}"/>
    <cellStyle name="20% - Accent1 3 5 2 9 3" xfId="28356" xr:uid="{00000000-0005-0000-0000-00001E6E0000}"/>
    <cellStyle name="20% - Accent1 3 5 2 9 3 2" xfId="28357" xr:uid="{00000000-0005-0000-0000-00001F6E0000}"/>
    <cellStyle name="20% - Accent1 3 5 2 9 4" xfId="28358" xr:uid="{00000000-0005-0000-0000-0000206E0000}"/>
    <cellStyle name="20% - Accent1 3 5 3" xfId="28359" xr:uid="{00000000-0005-0000-0000-0000216E0000}"/>
    <cellStyle name="20% - Accent1 3 5 3 10" xfId="28360" xr:uid="{00000000-0005-0000-0000-0000226E0000}"/>
    <cellStyle name="20% - Accent1 3 5 3 10 2" xfId="28361" xr:uid="{00000000-0005-0000-0000-0000236E0000}"/>
    <cellStyle name="20% - Accent1 3 5 3 10 2 2" xfId="28362" xr:uid="{00000000-0005-0000-0000-0000246E0000}"/>
    <cellStyle name="20% - Accent1 3 5 3 10 3" xfId="28363" xr:uid="{00000000-0005-0000-0000-0000256E0000}"/>
    <cellStyle name="20% - Accent1 3 5 3 11" xfId="28364" xr:uid="{00000000-0005-0000-0000-0000266E0000}"/>
    <cellStyle name="20% - Accent1 3 5 3 11 2" xfId="28365" xr:uid="{00000000-0005-0000-0000-0000276E0000}"/>
    <cellStyle name="20% - Accent1 3 5 3 11 2 2" xfId="28366" xr:uid="{00000000-0005-0000-0000-0000286E0000}"/>
    <cellStyle name="20% - Accent1 3 5 3 11 3" xfId="28367" xr:uid="{00000000-0005-0000-0000-0000296E0000}"/>
    <cellStyle name="20% - Accent1 3 5 3 12" xfId="28368" xr:uid="{00000000-0005-0000-0000-00002A6E0000}"/>
    <cellStyle name="20% - Accent1 3 5 3 12 2" xfId="28369" xr:uid="{00000000-0005-0000-0000-00002B6E0000}"/>
    <cellStyle name="20% - Accent1 3 5 3 13" xfId="28370" xr:uid="{00000000-0005-0000-0000-00002C6E0000}"/>
    <cellStyle name="20% - Accent1 3 5 3 13 2" xfId="28371" xr:uid="{00000000-0005-0000-0000-00002D6E0000}"/>
    <cellStyle name="20% - Accent1 3 5 3 14" xfId="28372" xr:uid="{00000000-0005-0000-0000-00002E6E0000}"/>
    <cellStyle name="20% - Accent1 3 5 3 2" xfId="28373" xr:uid="{00000000-0005-0000-0000-00002F6E0000}"/>
    <cellStyle name="20% - Accent1 3 5 3 2 10" xfId="28374" xr:uid="{00000000-0005-0000-0000-0000306E0000}"/>
    <cellStyle name="20% - Accent1 3 5 3 2 10 2" xfId="28375" xr:uid="{00000000-0005-0000-0000-0000316E0000}"/>
    <cellStyle name="20% - Accent1 3 5 3 2 11" xfId="28376" xr:uid="{00000000-0005-0000-0000-0000326E0000}"/>
    <cellStyle name="20% - Accent1 3 5 3 2 2" xfId="28377" xr:uid="{00000000-0005-0000-0000-0000336E0000}"/>
    <cellStyle name="20% - Accent1 3 5 3 2 2 2" xfId="28378" xr:uid="{00000000-0005-0000-0000-0000346E0000}"/>
    <cellStyle name="20% - Accent1 3 5 3 2 2 2 2" xfId="28379" xr:uid="{00000000-0005-0000-0000-0000356E0000}"/>
    <cellStyle name="20% - Accent1 3 5 3 2 2 2 2 2" xfId="28380" xr:uid="{00000000-0005-0000-0000-0000366E0000}"/>
    <cellStyle name="20% - Accent1 3 5 3 2 2 2 2 2 2" xfId="28381" xr:uid="{00000000-0005-0000-0000-0000376E0000}"/>
    <cellStyle name="20% - Accent1 3 5 3 2 2 2 2 3" xfId="28382" xr:uid="{00000000-0005-0000-0000-0000386E0000}"/>
    <cellStyle name="20% - Accent1 3 5 3 2 2 2 3" xfId="28383" xr:uid="{00000000-0005-0000-0000-0000396E0000}"/>
    <cellStyle name="20% - Accent1 3 5 3 2 2 2 3 2" xfId="28384" xr:uid="{00000000-0005-0000-0000-00003A6E0000}"/>
    <cellStyle name="20% - Accent1 3 5 3 2 2 2 4" xfId="28385" xr:uid="{00000000-0005-0000-0000-00003B6E0000}"/>
    <cellStyle name="20% - Accent1 3 5 3 2 2 3" xfId="28386" xr:uid="{00000000-0005-0000-0000-00003C6E0000}"/>
    <cellStyle name="20% - Accent1 3 5 3 2 2 3 2" xfId="28387" xr:uid="{00000000-0005-0000-0000-00003D6E0000}"/>
    <cellStyle name="20% - Accent1 3 5 3 2 2 3 2 2" xfId="28388" xr:uid="{00000000-0005-0000-0000-00003E6E0000}"/>
    <cellStyle name="20% - Accent1 3 5 3 2 2 3 2 2 2" xfId="28389" xr:uid="{00000000-0005-0000-0000-00003F6E0000}"/>
    <cellStyle name="20% - Accent1 3 5 3 2 2 3 2 3" xfId="28390" xr:uid="{00000000-0005-0000-0000-0000406E0000}"/>
    <cellStyle name="20% - Accent1 3 5 3 2 2 3 3" xfId="28391" xr:uid="{00000000-0005-0000-0000-0000416E0000}"/>
    <cellStyle name="20% - Accent1 3 5 3 2 2 3 3 2" xfId="28392" xr:uid="{00000000-0005-0000-0000-0000426E0000}"/>
    <cellStyle name="20% - Accent1 3 5 3 2 2 3 4" xfId="28393" xr:uid="{00000000-0005-0000-0000-0000436E0000}"/>
    <cellStyle name="20% - Accent1 3 5 3 2 2 4" xfId="28394" xr:uid="{00000000-0005-0000-0000-0000446E0000}"/>
    <cellStyle name="20% - Accent1 3 5 3 2 2 4 2" xfId="28395" xr:uid="{00000000-0005-0000-0000-0000456E0000}"/>
    <cellStyle name="20% - Accent1 3 5 3 2 2 4 2 2" xfId="28396" xr:uid="{00000000-0005-0000-0000-0000466E0000}"/>
    <cellStyle name="20% - Accent1 3 5 3 2 2 4 2 2 2" xfId="28397" xr:uid="{00000000-0005-0000-0000-0000476E0000}"/>
    <cellStyle name="20% - Accent1 3 5 3 2 2 4 2 3" xfId="28398" xr:uid="{00000000-0005-0000-0000-0000486E0000}"/>
    <cellStyle name="20% - Accent1 3 5 3 2 2 4 3" xfId="28399" xr:uid="{00000000-0005-0000-0000-0000496E0000}"/>
    <cellStyle name="20% - Accent1 3 5 3 2 2 4 3 2" xfId="28400" xr:uid="{00000000-0005-0000-0000-00004A6E0000}"/>
    <cellStyle name="20% - Accent1 3 5 3 2 2 4 4" xfId="28401" xr:uid="{00000000-0005-0000-0000-00004B6E0000}"/>
    <cellStyle name="20% - Accent1 3 5 3 2 2 5" xfId="28402" xr:uid="{00000000-0005-0000-0000-00004C6E0000}"/>
    <cellStyle name="20% - Accent1 3 5 3 2 2 5 2" xfId="28403" xr:uid="{00000000-0005-0000-0000-00004D6E0000}"/>
    <cellStyle name="20% - Accent1 3 5 3 2 2 5 2 2" xfId="28404" xr:uid="{00000000-0005-0000-0000-00004E6E0000}"/>
    <cellStyle name="20% - Accent1 3 5 3 2 2 5 3" xfId="28405" xr:uid="{00000000-0005-0000-0000-00004F6E0000}"/>
    <cellStyle name="20% - Accent1 3 5 3 2 2 6" xfId="28406" xr:uid="{00000000-0005-0000-0000-0000506E0000}"/>
    <cellStyle name="20% - Accent1 3 5 3 2 2 6 2" xfId="28407" xr:uid="{00000000-0005-0000-0000-0000516E0000}"/>
    <cellStyle name="20% - Accent1 3 5 3 2 2 6 2 2" xfId="28408" xr:uid="{00000000-0005-0000-0000-0000526E0000}"/>
    <cellStyle name="20% - Accent1 3 5 3 2 2 6 3" xfId="28409" xr:uid="{00000000-0005-0000-0000-0000536E0000}"/>
    <cellStyle name="20% - Accent1 3 5 3 2 2 7" xfId="28410" xr:uid="{00000000-0005-0000-0000-0000546E0000}"/>
    <cellStyle name="20% - Accent1 3 5 3 2 2 7 2" xfId="28411" xr:uid="{00000000-0005-0000-0000-0000556E0000}"/>
    <cellStyle name="20% - Accent1 3 5 3 2 2 8" xfId="28412" xr:uid="{00000000-0005-0000-0000-0000566E0000}"/>
    <cellStyle name="20% - Accent1 3 5 3 2 2 8 2" xfId="28413" xr:uid="{00000000-0005-0000-0000-0000576E0000}"/>
    <cellStyle name="20% - Accent1 3 5 3 2 2 9" xfId="28414" xr:uid="{00000000-0005-0000-0000-0000586E0000}"/>
    <cellStyle name="20% - Accent1 3 5 3 2 3" xfId="28415" xr:uid="{00000000-0005-0000-0000-0000596E0000}"/>
    <cellStyle name="20% - Accent1 3 5 3 2 3 2" xfId="28416" xr:uid="{00000000-0005-0000-0000-00005A6E0000}"/>
    <cellStyle name="20% - Accent1 3 5 3 2 3 2 2" xfId="28417" xr:uid="{00000000-0005-0000-0000-00005B6E0000}"/>
    <cellStyle name="20% - Accent1 3 5 3 2 3 2 2 2" xfId="28418" xr:uid="{00000000-0005-0000-0000-00005C6E0000}"/>
    <cellStyle name="20% - Accent1 3 5 3 2 3 2 2 2 2" xfId="28419" xr:uid="{00000000-0005-0000-0000-00005D6E0000}"/>
    <cellStyle name="20% - Accent1 3 5 3 2 3 2 2 3" xfId="28420" xr:uid="{00000000-0005-0000-0000-00005E6E0000}"/>
    <cellStyle name="20% - Accent1 3 5 3 2 3 2 3" xfId="28421" xr:uid="{00000000-0005-0000-0000-00005F6E0000}"/>
    <cellStyle name="20% - Accent1 3 5 3 2 3 2 3 2" xfId="28422" xr:uid="{00000000-0005-0000-0000-0000606E0000}"/>
    <cellStyle name="20% - Accent1 3 5 3 2 3 2 4" xfId="28423" xr:uid="{00000000-0005-0000-0000-0000616E0000}"/>
    <cellStyle name="20% - Accent1 3 5 3 2 3 3" xfId="28424" xr:uid="{00000000-0005-0000-0000-0000626E0000}"/>
    <cellStyle name="20% - Accent1 3 5 3 2 3 3 2" xfId="28425" xr:uid="{00000000-0005-0000-0000-0000636E0000}"/>
    <cellStyle name="20% - Accent1 3 5 3 2 3 3 2 2" xfId="28426" xr:uid="{00000000-0005-0000-0000-0000646E0000}"/>
    <cellStyle name="20% - Accent1 3 5 3 2 3 3 2 2 2" xfId="28427" xr:uid="{00000000-0005-0000-0000-0000656E0000}"/>
    <cellStyle name="20% - Accent1 3 5 3 2 3 3 2 3" xfId="28428" xr:uid="{00000000-0005-0000-0000-0000666E0000}"/>
    <cellStyle name="20% - Accent1 3 5 3 2 3 3 3" xfId="28429" xr:uid="{00000000-0005-0000-0000-0000676E0000}"/>
    <cellStyle name="20% - Accent1 3 5 3 2 3 3 3 2" xfId="28430" xr:uid="{00000000-0005-0000-0000-0000686E0000}"/>
    <cellStyle name="20% - Accent1 3 5 3 2 3 3 4" xfId="28431" xr:uid="{00000000-0005-0000-0000-0000696E0000}"/>
    <cellStyle name="20% - Accent1 3 5 3 2 3 4" xfId="28432" xr:uid="{00000000-0005-0000-0000-00006A6E0000}"/>
    <cellStyle name="20% - Accent1 3 5 3 2 3 4 2" xfId="28433" xr:uid="{00000000-0005-0000-0000-00006B6E0000}"/>
    <cellStyle name="20% - Accent1 3 5 3 2 3 4 2 2" xfId="28434" xr:uid="{00000000-0005-0000-0000-00006C6E0000}"/>
    <cellStyle name="20% - Accent1 3 5 3 2 3 4 2 2 2" xfId="28435" xr:uid="{00000000-0005-0000-0000-00006D6E0000}"/>
    <cellStyle name="20% - Accent1 3 5 3 2 3 4 2 3" xfId="28436" xr:uid="{00000000-0005-0000-0000-00006E6E0000}"/>
    <cellStyle name="20% - Accent1 3 5 3 2 3 4 3" xfId="28437" xr:uid="{00000000-0005-0000-0000-00006F6E0000}"/>
    <cellStyle name="20% - Accent1 3 5 3 2 3 4 3 2" xfId="28438" xr:uid="{00000000-0005-0000-0000-0000706E0000}"/>
    <cellStyle name="20% - Accent1 3 5 3 2 3 4 4" xfId="28439" xr:uid="{00000000-0005-0000-0000-0000716E0000}"/>
    <cellStyle name="20% - Accent1 3 5 3 2 3 5" xfId="28440" xr:uid="{00000000-0005-0000-0000-0000726E0000}"/>
    <cellStyle name="20% - Accent1 3 5 3 2 3 5 2" xfId="28441" xr:uid="{00000000-0005-0000-0000-0000736E0000}"/>
    <cellStyle name="20% - Accent1 3 5 3 2 3 5 2 2" xfId="28442" xr:uid="{00000000-0005-0000-0000-0000746E0000}"/>
    <cellStyle name="20% - Accent1 3 5 3 2 3 5 3" xfId="28443" xr:uid="{00000000-0005-0000-0000-0000756E0000}"/>
    <cellStyle name="20% - Accent1 3 5 3 2 3 6" xfId="28444" xr:uid="{00000000-0005-0000-0000-0000766E0000}"/>
    <cellStyle name="20% - Accent1 3 5 3 2 3 6 2" xfId="28445" xr:uid="{00000000-0005-0000-0000-0000776E0000}"/>
    <cellStyle name="20% - Accent1 3 5 3 2 3 6 2 2" xfId="28446" xr:uid="{00000000-0005-0000-0000-0000786E0000}"/>
    <cellStyle name="20% - Accent1 3 5 3 2 3 6 3" xfId="28447" xr:uid="{00000000-0005-0000-0000-0000796E0000}"/>
    <cellStyle name="20% - Accent1 3 5 3 2 3 7" xfId="28448" xr:uid="{00000000-0005-0000-0000-00007A6E0000}"/>
    <cellStyle name="20% - Accent1 3 5 3 2 3 7 2" xfId="28449" xr:uid="{00000000-0005-0000-0000-00007B6E0000}"/>
    <cellStyle name="20% - Accent1 3 5 3 2 3 8" xfId="28450" xr:uid="{00000000-0005-0000-0000-00007C6E0000}"/>
    <cellStyle name="20% - Accent1 3 5 3 2 3 8 2" xfId="28451" xr:uid="{00000000-0005-0000-0000-00007D6E0000}"/>
    <cellStyle name="20% - Accent1 3 5 3 2 3 9" xfId="28452" xr:uid="{00000000-0005-0000-0000-00007E6E0000}"/>
    <cellStyle name="20% - Accent1 3 5 3 2 4" xfId="28453" xr:uid="{00000000-0005-0000-0000-00007F6E0000}"/>
    <cellStyle name="20% - Accent1 3 5 3 2 4 2" xfId="28454" xr:uid="{00000000-0005-0000-0000-0000806E0000}"/>
    <cellStyle name="20% - Accent1 3 5 3 2 4 2 2" xfId="28455" xr:uid="{00000000-0005-0000-0000-0000816E0000}"/>
    <cellStyle name="20% - Accent1 3 5 3 2 4 2 2 2" xfId="28456" xr:uid="{00000000-0005-0000-0000-0000826E0000}"/>
    <cellStyle name="20% - Accent1 3 5 3 2 4 2 3" xfId="28457" xr:uid="{00000000-0005-0000-0000-0000836E0000}"/>
    <cellStyle name="20% - Accent1 3 5 3 2 4 3" xfId="28458" xr:uid="{00000000-0005-0000-0000-0000846E0000}"/>
    <cellStyle name="20% - Accent1 3 5 3 2 4 3 2" xfId="28459" xr:uid="{00000000-0005-0000-0000-0000856E0000}"/>
    <cellStyle name="20% - Accent1 3 5 3 2 4 4" xfId="28460" xr:uid="{00000000-0005-0000-0000-0000866E0000}"/>
    <cellStyle name="20% - Accent1 3 5 3 2 5" xfId="28461" xr:uid="{00000000-0005-0000-0000-0000876E0000}"/>
    <cellStyle name="20% - Accent1 3 5 3 2 5 2" xfId="28462" xr:uid="{00000000-0005-0000-0000-0000886E0000}"/>
    <cellStyle name="20% - Accent1 3 5 3 2 5 2 2" xfId="28463" xr:uid="{00000000-0005-0000-0000-0000896E0000}"/>
    <cellStyle name="20% - Accent1 3 5 3 2 5 2 2 2" xfId="28464" xr:uid="{00000000-0005-0000-0000-00008A6E0000}"/>
    <cellStyle name="20% - Accent1 3 5 3 2 5 2 3" xfId="28465" xr:uid="{00000000-0005-0000-0000-00008B6E0000}"/>
    <cellStyle name="20% - Accent1 3 5 3 2 5 3" xfId="28466" xr:uid="{00000000-0005-0000-0000-00008C6E0000}"/>
    <cellStyle name="20% - Accent1 3 5 3 2 5 3 2" xfId="28467" xr:uid="{00000000-0005-0000-0000-00008D6E0000}"/>
    <cellStyle name="20% - Accent1 3 5 3 2 5 4" xfId="28468" xr:uid="{00000000-0005-0000-0000-00008E6E0000}"/>
    <cellStyle name="20% - Accent1 3 5 3 2 6" xfId="28469" xr:uid="{00000000-0005-0000-0000-00008F6E0000}"/>
    <cellStyle name="20% - Accent1 3 5 3 2 6 2" xfId="28470" xr:uid="{00000000-0005-0000-0000-0000906E0000}"/>
    <cellStyle name="20% - Accent1 3 5 3 2 6 2 2" xfId="28471" xr:uid="{00000000-0005-0000-0000-0000916E0000}"/>
    <cellStyle name="20% - Accent1 3 5 3 2 6 2 2 2" xfId="28472" xr:uid="{00000000-0005-0000-0000-0000926E0000}"/>
    <cellStyle name="20% - Accent1 3 5 3 2 6 2 3" xfId="28473" xr:uid="{00000000-0005-0000-0000-0000936E0000}"/>
    <cellStyle name="20% - Accent1 3 5 3 2 6 3" xfId="28474" xr:uid="{00000000-0005-0000-0000-0000946E0000}"/>
    <cellStyle name="20% - Accent1 3 5 3 2 6 3 2" xfId="28475" xr:uid="{00000000-0005-0000-0000-0000956E0000}"/>
    <cellStyle name="20% - Accent1 3 5 3 2 6 4" xfId="28476" xr:uid="{00000000-0005-0000-0000-0000966E0000}"/>
    <cellStyle name="20% - Accent1 3 5 3 2 7" xfId="28477" xr:uid="{00000000-0005-0000-0000-0000976E0000}"/>
    <cellStyle name="20% - Accent1 3 5 3 2 7 2" xfId="28478" xr:uid="{00000000-0005-0000-0000-0000986E0000}"/>
    <cellStyle name="20% - Accent1 3 5 3 2 7 2 2" xfId="28479" xr:uid="{00000000-0005-0000-0000-0000996E0000}"/>
    <cellStyle name="20% - Accent1 3 5 3 2 7 3" xfId="28480" xr:uid="{00000000-0005-0000-0000-00009A6E0000}"/>
    <cellStyle name="20% - Accent1 3 5 3 2 8" xfId="28481" xr:uid="{00000000-0005-0000-0000-00009B6E0000}"/>
    <cellStyle name="20% - Accent1 3 5 3 2 8 2" xfId="28482" xr:uid="{00000000-0005-0000-0000-00009C6E0000}"/>
    <cellStyle name="20% - Accent1 3 5 3 2 8 2 2" xfId="28483" xr:uid="{00000000-0005-0000-0000-00009D6E0000}"/>
    <cellStyle name="20% - Accent1 3 5 3 2 8 3" xfId="28484" xr:uid="{00000000-0005-0000-0000-00009E6E0000}"/>
    <cellStyle name="20% - Accent1 3 5 3 2 9" xfId="28485" xr:uid="{00000000-0005-0000-0000-00009F6E0000}"/>
    <cellStyle name="20% - Accent1 3 5 3 2 9 2" xfId="28486" xr:uid="{00000000-0005-0000-0000-0000A06E0000}"/>
    <cellStyle name="20% - Accent1 3 5 3 3" xfId="28487" xr:uid="{00000000-0005-0000-0000-0000A16E0000}"/>
    <cellStyle name="20% - Accent1 3 5 3 3 10" xfId="28488" xr:uid="{00000000-0005-0000-0000-0000A26E0000}"/>
    <cellStyle name="20% - Accent1 3 5 3 3 10 2" xfId="28489" xr:uid="{00000000-0005-0000-0000-0000A36E0000}"/>
    <cellStyle name="20% - Accent1 3 5 3 3 11" xfId="28490" xr:uid="{00000000-0005-0000-0000-0000A46E0000}"/>
    <cellStyle name="20% - Accent1 3 5 3 3 2" xfId="28491" xr:uid="{00000000-0005-0000-0000-0000A56E0000}"/>
    <cellStyle name="20% - Accent1 3 5 3 3 2 2" xfId="28492" xr:uid="{00000000-0005-0000-0000-0000A66E0000}"/>
    <cellStyle name="20% - Accent1 3 5 3 3 2 2 2" xfId="28493" xr:uid="{00000000-0005-0000-0000-0000A76E0000}"/>
    <cellStyle name="20% - Accent1 3 5 3 3 2 2 2 2" xfId="28494" xr:uid="{00000000-0005-0000-0000-0000A86E0000}"/>
    <cellStyle name="20% - Accent1 3 5 3 3 2 2 2 2 2" xfId="28495" xr:uid="{00000000-0005-0000-0000-0000A96E0000}"/>
    <cellStyle name="20% - Accent1 3 5 3 3 2 2 2 3" xfId="28496" xr:uid="{00000000-0005-0000-0000-0000AA6E0000}"/>
    <cellStyle name="20% - Accent1 3 5 3 3 2 2 3" xfId="28497" xr:uid="{00000000-0005-0000-0000-0000AB6E0000}"/>
    <cellStyle name="20% - Accent1 3 5 3 3 2 2 3 2" xfId="28498" xr:uid="{00000000-0005-0000-0000-0000AC6E0000}"/>
    <cellStyle name="20% - Accent1 3 5 3 3 2 2 4" xfId="28499" xr:uid="{00000000-0005-0000-0000-0000AD6E0000}"/>
    <cellStyle name="20% - Accent1 3 5 3 3 2 3" xfId="28500" xr:uid="{00000000-0005-0000-0000-0000AE6E0000}"/>
    <cellStyle name="20% - Accent1 3 5 3 3 2 3 2" xfId="28501" xr:uid="{00000000-0005-0000-0000-0000AF6E0000}"/>
    <cellStyle name="20% - Accent1 3 5 3 3 2 3 2 2" xfId="28502" xr:uid="{00000000-0005-0000-0000-0000B06E0000}"/>
    <cellStyle name="20% - Accent1 3 5 3 3 2 3 2 2 2" xfId="28503" xr:uid="{00000000-0005-0000-0000-0000B16E0000}"/>
    <cellStyle name="20% - Accent1 3 5 3 3 2 3 2 3" xfId="28504" xr:uid="{00000000-0005-0000-0000-0000B26E0000}"/>
    <cellStyle name="20% - Accent1 3 5 3 3 2 3 3" xfId="28505" xr:uid="{00000000-0005-0000-0000-0000B36E0000}"/>
    <cellStyle name="20% - Accent1 3 5 3 3 2 3 3 2" xfId="28506" xr:uid="{00000000-0005-0000-0000-0000B46E0000}"/>
    <cellStyle name="20% - Accent1 3 5 3 3 2 3 4" xfId="28507" xr:uid="{00000000-0005-0000-0000-0000B56E0000}"/>
    <cellStyle name="20% - Accent1 3 5 3 3 2 4" xfId="28508" xr:uid="{00000000-0005-0000-0000-0000B66E0000}"/>
    <cellStyle name="20% - Accent1 3 5 3 3 2 4 2" xfId="28509" xr:uid="{00000000-0005-0000-0000-0000B76E0000}"/>
    <cellStyle name="20% - Accent1 3 5 3 3 2 4 2 2" xfId="28510" xr:uid="{00000000-0005-0000-0000-0000B86E0000}"/>
    <cellStyle name="20% - Accent1 3 5 3 3 2 4 2 2 2" xfId="28511" xr:uid="{00000000-0005-0000-0000-0000B96E0000}"/>
    <cellStyle name="20% - Accent1 3 5 3 3 2 4 2 3" xfId="28512" xr:uid="{00000000-0005-0000-0000-0000BA6E0000}"/>
    <cellStyle name="20% - Accent1 3 5 3 3 2 4 3" xfId="28513" xr:uid="{00000000-0005-0000-0000-0000BB6E0000}"/>
    <cellStyle name="20% - Accent1 3 5 3 3 2 4 3 2" xfId="28514" xr:uid="{00000000-0005-0000-0000-0000BC6E0000}"/>
    <cellStyle name="20% - Accent1 3 5 3 3 2 4 4" xfId="28515" xr:uid="{00000000-0005-0000-0000-0000BD6E0000}"/>
    <cellStyle name="20% - Accent1 3 5 3 3 2 5" xfId="28516" xr:uid="{00000000-0005-0000-0000-0000BE6E0000}"/>
    <cellStyle name="20% - Accent1 3 5 3 3 2 5 2" xfId="28517" xr:uid="{00000000-0005-0000-0000-0000BF6E0000}"/>
    <cellStyle name="20% - Accent1 3 5 3 3 2 5 2 2" xfId="28518" xr:uid="{00000000-0005-0000-0000-0000C06E0000}"/>
    <cellStyle name="20% - Accent1 3 5 3 3 2 5 3" xfId="28519" xr:uid="{00000000-0005-0000-0000-0000C16E0000}"/>
    <cellStyle name="20% - Accent1 3 5 3 3 2 6" xfId="28520" xr:uid="{00000000-0005-0000-0000-0000C26E0000}"/>
    <cellStyle name="20% - Accent1 3 5 3 3 2 6 2" xfId="28521" xr:uid="{00000000-0005-0000-0000-0000C36E0000}"/>
    <cellStyle name="20% - Accent1 3 5 3 3 2 6 2 2" xfId="28522" xr:uid="{00000000-0005-0000-0000-0000C46E0000}"/>
    <cellStyle name="20% - Accent1 3 5 3 3 2 6 3" xfId="28523" xr:uid="{00000000-0005-0000-0000-0000C56E0000}"/>
    <cellStyle name="20% - Accent1 3 5 3 3 2 7" xfId="28524" xr:uid="{00000000-0005-0000-0000-0000C66E0000}"/>
    <cellStyle name="20% - Accent1 3 5 3 3 2 7 2" xfId="28525" xr:uid="{00000000-0005-0000-0000-0000C76E0000}"/>
    <cellStyle name="20% - Accent1 3 5 3 3 2 8" xfId="28526" xr:uid="{00000000-0005-0000-0000-0000C86E0000}"/>
    <cellStyle name="20% - Accent1 3 5 3 3 2 8 2" xfId="28527" xr:uid="{00000000-0005-0000-0000-0000C96E0000}"/>
    <cellStyle name="20% - Accent1 3 5 3 3 2 9" xfId="28528" xr:uid="{00000000-0005-0000-0000-0000CA6E0000}"/>
    <cellStyle name="20% - Accent1 3 5 3 3 3" xfId="28529" xr:uid="{00000000-0005-0000-0000-0000CB6E0000}"/>
    <cellStyle name="20% - Accent1 3 5 3 3 3 2" xfId="28530" xr:uid="{00000000-0005-0000-0000-0000CC6E0000}"/>
    <cellStyle name="20% - Accent1 3 5 3 3 3 2 2" xfId="28531" xr:uid="{00000000-0005-0000-0000-0000CD6E0000}"/>
    <cellStyle name="20% - Accent1 3 5 3 3 3 2 2 2" xfId="28532" xr:uid="{00000000-0005-0000-0000-0000CE6E0000}"/>
    <cellStyle name="20% - Accent1 3 5 3 3 3 2 2 2 2" xfId="28533" xr:uid="{00000000-0005-0000-0000-0000CF6E0000}"/>
    <cellStyle name="20% - Accent1 3 5 3 3 3 2 2 3" xfId="28534" xr:uid="{00000000-0005-0000-0000-0000D06E0000}"/>
    <cellStyle name="20% - Accent1 3 5 3 3 3 2 3" xfId="28535" xr:uid="{00000000-0005-0000-0000-0000D16E0000}"/>
    <cellStyle name="20% - Accent1 3 5 3 3 3 2 3 2" xfId="28536" xr:uid="{00000000-0005-0000-0000-0000D26E0000}"/>
    <cellStyle name="20% - Accent1 3 5 3 3 3 2 4" xfId="28537" xr:uid="{00000000-0005-0000-0000-0000D36E0000}"/>
    <cellStyle name="20% - Accent1 3 5 3 3 3 3" xfId="28538" xr:uid="{00000000-0005-0000-0000-0000D46E0000}"/>
    <cellStyle name="20% - Accent1 3 5 3 3 3 3 2" xfId="28539" xr:uid="{00000000-0005-0000-0000-0000D56E0000}"/>
    <cellStyle name="20% - Accent1 3 5 3 3 3 3 2 2" xfId="28540" xr:uid="{00000000-0005-0000-0000-0000D66E0000}"/>
    <cellStyle name="20% - Accent1 3 5 3 3 3 3 2 2 2" xfId="28541" xr:uid="{00000000-0005-0000-0000-0000D76E0000}"/>
    <cellStyle name="20% - Accent1 3 5 3 3 3 3 2 3" xfId="28542" xr:uid="{00000000-0005-0000-0000-0000D86E0000}"/>
    <cellStyle name="20% - Accent1 3 5 3 3 3 3 3" xfId="28543" xr:uid="{00000000-0005-0000-0000-0000D96E0000}"/>
    <cellStyle name="20% - Accent1 3 5 3 3 3 3 3 2" xfId="28544" xr:uid="{00000000-0005-0000-0000-0000DA6E0000}"/>
    <cellStyle name="20% - Accent1 3 5 3 3 3 3 4" xfId="28545" xr:uid="{00000000-0005-0000-0000-0000DB6E0000}"/>
    <cellStyle name="20% - Accent1 3 5 3 3 3 4" xfId="28546" xr:uid="{00000000-0005-0000-0000-0000DC6E0000}"/>
    <cellStyle name="20% - Accent1 3 5 3 3 3 4 2" xfId="28547" xr:uid="{00000000-0005-0000-0000-0000DD6E0000}"/>
    <cellStyle name="20% - Accent1 3 5 3 3 3 4 2 2" xfId="28548" xr:uid="{00000000-0005-0000-0000-0000DE6E0000}"/>
    <cellStyle name="20% - Accent1 3 5 3 3 3 4 2 2 2" xfId="28549" xr:uid="{00000000-0005-0000-0000-0000DF6E0000}"/>
    <cellStyle name="20% - Accent1 3 5 3 3 3 4 2 3" xfId="28550" xr:uid="{00000000-0005-0000-0000-0000E06E0000}"/>
    <cellStyle name="20% - Accent1 3 5 3 3 3 4 3" xfId="28551" xr:uid="{00000000-0005-0000-0000-0000E16E0000}"/>
    <cellStyle name="20% - Accent1 3 5 3 3 3 4 3 2" xfId="28552" xr:uid="{00000000-0005-0000-0000-0000E26E0000}"/>
    <cellStyle name="20% - Accent1 3 5 3 3 3 4 4" xfId="28553" xr:uid="{00000000-0005-0000-0000-0000E36E0000}"/>
    <cellStyle name="20% - Accent1 3 5 3 3 3 5" xfId="28554" xr:uid="{00000000-0005-0000-0000-0000E46E0000}"/>
    <cellStyle name="20% - Accent1 3 5 3 3 3 5 2" xfId="28555" xr:uid="{00000000-0005-0000-0000-0000E56E0000}"/>
    <cellStyle name="20% - Accent1 3 5 3 3 3 5 2 2" xfId="28556" xr:uid="{00000000-0005-0000-0000-0000E66E0000}"/>
    <cellStyle name="20% - Accent1 3 5 3 3 3 5 3" xfId="28557" xr:uid="{00000000-0005-0000-0000-0000E76E0000}"/>
    <cellStyle name="20% - Accent1 3 5 3 3 3 6" xfId="28558" xr:uid="{00000000-0005-0000-0000-0000E86E0000}"/>
    <cellStyle name="20% - Accent1 3 5 3 3 3 6 2" xfId="28559" xr:uid="{00000000-0005-0000-0000-0000E96E0000}"/>
    <cellStyle name="20% - Accent1 3 5 3 3 3 6 2 2" xfId="28560" xr:uid="{00000000-0005-0000-0000-0000EA6E0000}"/>
    <cellStyle name="20% - Accent1 3 5 3 3 3 6 3" xfId="28561" xr:uid="{00000000-0005-0000-0000-0000EB6E0000}"/>
    <cellStyle name="20% - Accent1 3 5 3 3 3 7" xfId="28562" xr:uid="{00000000-0005-0000-0000-0000EC6E0000}"/>
    <cellStyle name="20% - Accent1 3 5 3 3 3 7 2" xfId="28563" xr:uid="{00000000-0005-0000-0000-0000ED6E0000}"/>
    <cellStyle name="20% - Accent1 3 5 3 3 3 8" xfId="28564" xr:uid="{00000000-0005-0000-0000-0000EE6E0000}"/>
    <cellStyle name="20% - Accent1 3 5 3 3 3 8 2" xfId="28565" xr:uid="{00000000-0005-0000-0000-0000EF6E0000}"/>
    <cellStyle name="20% - Accent1 3 5 3 3 3 9" xfId="28566" xr:uid="{00000000-0005-0000-0000-0000F06E0000}"/>
    <cellStyle name="20% - Accent1 3 5 3 3 4" xfId="28567" xr:uid="{00000000-0005-0000-0000-0000F16E0000}"/>
    <cellStyle name="20% - Accent1 3 5 3 3 4 2" xfId="28568" xr:uid="{00000000-0005-0000-0000-0000F26E0000}"/>
    <cellStyle name="20% - Accent1 3 5 3 3 4 2 2" xfId="28569" xr:uid="{00000000-0005-0000-0000-0000F36E0000}"/>
    <cellStyle name="20% - Accent1 3 5 3 3 4 2 2 2" xfId="28570" xr:uid="{00000000-0005-0000-0000-0000F46E0000}"/>
    <cellStyle name="20% - Accent1 3 5 3 3 4 2 3" xfId="28571" xr:uid="{00000000-0005-0000-0000-0000F56E0000}"/>
    <cellStyle name="20% - Accent1 3 5 3 3 4 3" xfId="28572" xr:uid="{00000000-0005-0000-0000-0000F66E0000}"/>
    <cellStyle name="20% - Accent1 3 5 3 3 4 3 2" xfId="28573" xr:uid="{00000000-0005-0000-0000-0000F76E0000}"/>
    <cellStyle name="20% - Accent1 3 5 3 3 4 4" xfId="28574" xr:uid="{00000000-0005-0000-0000-0000F86E0000}"/>
    <cellStyle name="20% - Accent1 3 5 3 3 5" xfId="28575" xr:uid="{00000000-0005-0000-0000-0000F96E0000}"/>
    <cellStyle name="20% - Accent1 3 5 3 3 5 2" xfId="28576" xr:uid="{00000000-0005-0000-0000-0000FA6E0000}"/>
    <cellStyle name="20% - Accent1 3 5 3 3 5 2 2" xfId="28577" xr:uid="{00000000-0005-0000-0000-0000FB6E0000}"/>
    <cellStyle name="20% - Accent1 3 5 3 3 5 2 2 2" xfId="28578" xr:uid="{00000000-0005-0000-0000-0000FC6E0000}"/>
    <cellStyle name="20% - Accent1 3 5 3 3 5 2 3" xfId="28579" xr:uid="{00000000-0005-0000-0000-0000FD6E0000}"/>
    <cellStyle name="20% - Accent1 3 5 3 3 5 3" xfId="28580" xr:uid="{00000000-0005-0000-0000-0000FE6E0000}"/>
    <cellStyle name="20% - Accent1 3 5 3 3 5 3 2" xfId="28581" xr:uid="{00000000-0005-0000-0000-0000FF6E0000}"/>
    <cellStyle name="20% - Accent1 3 5 3 3 5 4" xfId="28582" xr:uid="{00000000-0005-0000-0000-0000006F0000}"/>
    <cellStyle name="20% - Accent1 3 5 3 3 6" xfId="28583" xr:uid="{00000000-0005-0000-0000-0000016F0000}"/>
    <cellStyle name="20% - Accent1 3 5 3 3 6 2" xfId="28584" xr:uid="{00000000-0005-0000-0000-0000026F0000}"/>
    <cellStyle name="20% - Accent1 3 5 3 3 6 2 2" xfId="28585" xr:uid="{00000000-0005-0000-0000-0000036F0000}"/>
    <cellStyle name="20% - Accent1 3 5 3 3 6 2 2 2" xfId="28586" xr:uid="{00000000-0005-0000-0000-0000046F0000}"/>
    <cellStyle name="20% - Accent1 3 5 3 3 6 2 3" xfId="28587" xr:uid="{00000000-0005-0000-0000-0000056F0000}"/>
    <cellStyle name="20% - Accent1 3 5 3 3 6 3" xfId="28588" xr:uid="{00000000-0005-0000-0000-0000066F0000}"/>
    <cellStyle name="20% - Accent1 3 5 3 3 6 3 2" xfId="28589" xr:uid="{00000000-0005-0000-0000-0000076F0000}"/>
    <cellStyle name="20% - Accent1 3 5 3 3 6 4" xfId="28590" xr:uid="{00000000-0005-0000-0000-0000086F0000}"/>
    <cellStyle name="20% - Accent1 3 5 3 3 7" xfId="28591" xr:uid="{00000000-0005-0000-0000-0000096F0000}"/>
    <cellStyle name="20% - Accent1 3 5 3 3 7 2" xfId="28592" xr:uid="{00000000-0005-0000-0000-00000A6F0000}"/>
    <cellStyle name="20% - Accent1 3 5 3 3 7 2 2" xfId="28593" xr:uid="{00000000-0005-0000-0000-00000B6F0000}"/>
    <cellStyle name="20% - Accent1 3 5 3 3 7 3" xfId="28594" xr:uid="{00000000-0005-0000-0000-00000C6F0000}"/>
    <cellStyle name="20% - Accent1 3 5 3 3 8" xfId="28595" xr:uid="{00000000-0005-0000-0000-00000D6F0000}"/>
    <cellStyle name="20% - Accent1 3 5 3 3 8 2" xfId="28596" xr:uid="{00000000-0005-0000-0000-00000E6F0000}"/>
    <cellStyle name="20% - Accent1 3 5 3 3 8 2 2" xfId="28597" xr:uid="{00000000-0005-0000-0000-00000F6F0000}"/>
    <cellStyle name="20% - Accent1 3 5 3 3 8 3" xfId="28598" xr:uid="{00000000-0005-0000-0000-0000106F0000}"/>
    <cellStyle name="20% - Accent1 3 5 3 3 9" xfId="28599" xr:uid="{00000000-0005-0000-0000-0000116F0000}"/>
    <cellStyle name="20% - Accent1 3 5 3 3 9 2" xfId="28600" xr:uid="{00000000-0005-0000-0000-0000126F0000}"/>
    <cellStyle name="20% - Accent1 3 5 3 4" xfId="28601" xr:uid="{00000000-0005-0000-0000-0000136F0000}"/>
    <cellStyle name="20% - Accent1 3 5 3 4 10" xfId="28602" xr:uid="{00000000-0005-0000-0000-0000146F0000}"/>
    <cellStyle name="20% - Accent1 3 5 3 4 10 2" xfId="28603" xr:uid="{00000000-0005-0000-0000-0000156F0000}"/>
    <cellStyle name="20% - Accent1 3 5 3 4 11" xfId="28604" xr:uid="{00000000-0005-0000-0000-0000166F0000}"/>
    <cellStyle name="20% - Accent1 3 5 3 4 2" xfId="28605" xr:uid="{00000000-0005-0000-0000-0000176F0000}"/>
    <cellStyle name="20% - Accent1 3 5 3 4 2 2" xfId="28606" xr:uid="{00000000-0005-0000-0000-0000186F0000}"/>
    <cellStyle name="20% - Accent1 3 5 3 4 2 2 2" xfId="28607" xr:uid="{00000000-0005-0000-0000-0000196F0000}"/>
    <cellStyle name="20% - Accent1 3 5 3 4 2 2 2 2" xfId="28608" xr:uid="{00000000-0005-0000-0000-00001A6F0000}"/>
    <cellStyle name="20% - Accent1 3 5 3 4 2 2 2 2 2" xfId="28609" xr:uid="{00000000-0005-0000-0000-00001B6F0000}"/>
    <cellStyle name="20% - Accent1 3 5 3 4 2 2 2 3" xfId="28610" xr:uid="{00000000-0005-0000-0000-00001C6F0000}"/>
    <cellStyle name="20% - Accent1 3 5 3 4 2 2 3" xfId="28611" xr:uid="{00000000-0005-0000-0000-00001D6F0000}"/>
    <cellStyle name="20% - Accent1 3 5 3 4 2 2 3 2" xfId="28612" xr:uid="{00000000-0005-0000-0000-00001E6F0000}"/>
    <cellStyle name="20% - Accent1 3 5 3 4 2 2 4" xfId="28613" xr:uid="{00000000-0005-0000-0000-00001F6F0000}"/>
    <cellStyle name="20% - Accent1 3 5 3 4 2 3" xfId="28614" xr:uid="{00000000-0005-0000-0000-0000206F0000}"/>
    <cellStyle name="20% - Accent1 3 5 3 4 2 3 2" xfId="28615" xr:uid="{00000000-0005-0000-0000-0000216F0000}"/>
    <cellStyle name="20% - Accent1 3 5 3 4 2 3 2 2" xfId="28616" xr:uid="{00000000-0005-0000-0000-0000226F0000}"/>
    <cellStyle name="20% - Accent1 3 5 3 4 2 3 2 2 2" xfId="28617" xr:uid="{00000000-0005-0000-0000-0000236F0000}"/>
    <cellStyle name="20% - Accent1 3 5 3 4 2 3 2 3" xfId="28618" xr:uid="{00000000-0005-0000-0000-0000246F0000}"/>
    <cellStyle name="20% - Accent1 3 5 3 4 2 3 3" xfId="28619" xr:uid="{00000000-0005-0000-0000-0000256F0000}"/>
    <cellStyle name="20% - Accent1 3 5 3 4 2 3 3 2" xfId="28620" xr:uid="{00000000-0005-0000-0000-0000266F0000}"/>
    <cellStyle name="20% - Accent1 3 5 3 4 2 3 4" xfId="28621" xr:uid="{00000000-0005-0000-0000-0000276F0000}"/>
    <cellStyle name="20% - Accent1 3 5 3 4 2 4" xfId="28622" xr:uid="{00000000-0005-0000-0000-0000286F0000}"/>
    <cellStyle name="20% - Accent1 3 5 3 4 2 4 2" xfId="28623" xr:uid="{00000000-0005-0000-0000-0000296F0000}"/>
    <cellStyle name="20% - Accent1 3 5 3 4 2 4 2 2" xfId="28624" xr:uid="{00000000-0005-0000-0000-00002A6F0000}"/>
    <cellStyle name="20% - Accent1 3 5 3 4 2 4 2 2 2" xfId="28625" xr:uid="{00000000-0005-0000-0000-00002B6F0000}"/>
    <cellStyle name="20% - Accent1 3 5 3 4 2 4 2 3" xfId="28626" xr:uid="{00000000-0005-0000-0000-00002C6F0000}"/>
    <cellStyle name="20% - Accent1 3 5 3 4 2 4 3" xfId="28627" xr:uid="{00000000-0005-0000-0000-00002D6F0000}"/>
    <cellStyle name="20% - Accent1 3 5 3 4 2 4 3 2" xfId="28628" xr:uid="{00000000-0005-0000-0000-00002E6F0000}"/>
    <cellStyle name="20% - Accent1 3 5 3 4 2 4 4" xfId="28629" xr:uid="{00000000-0005-0000-0000-00002F6F0000}"/>
    <cellStyle name="20% - Accent1 3 5 3 4 2 5" xfId="28630" xr:uid="{00000000-0005-0000-0000-0000306F0000}"/>
    <cellStyle name="20% - Accent1 3 5 3 4 2 5 2" xfId="28631" xr:uid="{00000000-0005-0000-0000-0000316F0000}"/>
    <cellStyle name="20% - Accent1 3 5 3 4 2 5 2 2" xfId="28632" xr:uid="{00000000-0005-0000-0000-0000326F0000}"/>
    <cellStyle name="20% - Accent1 3 5 3 4 2 5 3" xfId="28633" xr:uid="{00000000-0005-0000-0000-0000336F0000}"/>
    <cellStyle name="20% - Accent1 3 5 3 4 2 6" xfId="28634" xr:uid="{00000000-0005-0000-0000-0000346F0000}"/>
    <cellStyle name="20% - Accent1 3 5 3 4 2 6 2" xfId="28635" xr:uid="{00000000-0005-0000-0000-0000356F0000}"/>
    <cellStyle name="20% - Accent1 3 5 3 4 2 6 2 2" xfId="28636" xr:uid="{00000000-0005-0000-0000-0000366F0000}"/>
    <cellStyle name="20% - Accent1 3 5 3 4 2 6 3" xfId="28637" xr:uid="{00000000-0005-0000-0000-0000376F0000}"/>
    <cellStyle name="20% - Accent1 3 5 3 4 2 7" xfId="28638" xr:uid="{00000000-0005-0000-0000-0000386F0000}"/>
    <cellStyle name="20% - Accent1 3 5 3 4 2 7 2" xfId="28639" xr:uid="{00000000-0005-0000-0000-0000396F0000}"/>
    <cellStyle name="20% - Accent1 3 5 3 4 2 8" xfId="28640" xr:uid="{00000000-0005-0000-0000-00003A6F0000}"/>
    <cellStyle name="20% - Accent1 3 5 3 4 2 8 2" xfId="28641" xr:uid="{00000000-0005-0000-0000-00003B6F0000}"/>
    <cellStyle name="20% - Accent1 3 5 3 4 2 9" xfId="28642" xr:uid="{00000000-0005-0000-0000-00003C6F0000}"/>
    <cellStyle name="20% - Accent1 3 5 3 4 3" xfId="28643" xr:uid="{00000000-0005-0000-0000-00003D6F0000}"/>
    <cellStyle name="20% - Accent1 3 5 3 4 3 2" xfId="28644" xr:uid="{00000000-0005-0000-0000-00003E6F0000}"/>
    <cellStyle name="20% - Accent1 3 5 3 4 3 2 2" xfId="28645" xr:uid="{00000000-0005-0000-0000-00003F6F0000}"/>
    <cellStyle name="20% - Accent1 3 5 3 4 3 2 2 2" xfId="28646" xr:uid="{00000000-0005-0000-0000-0000406F0000}"/>
    <cellStyle name="20% - Accent1 3 5 3 4 3 2 2 2 2" xfId="28647" xr:uid="{00000000-0005-0000-0000-0000416F0000}"/>
    <cellStyle name="20% - Accent1 3 5 3 4 3 2 2 3" xfId="28648" xr:uid="{00000000-0005-0000-0000-0000426F0000}"/>
    <cellStyle name="20% - Accent1 3 5 3 4 3 2 3" xfId="28649" xr:uid="{00000000-0005-0000-0000-0000436F0000}"/>
    <cellStyle name="20% - Accent1 3 5 3 4 3 2 3 2" xfId="28650" xr:uid="{00000000-0005-0000-0000-0000446F0000}"/>
    <cellStyle name="20% - Accent1 3 5 3 4 3 2 4" xfId="28651" xr:uid="{00000000-0005-0000-0000-0000456F0000}"/>
    <cellStyle name="20% - Accent1 3 5 3 4 3 3" xfId="28652" xr:uid="{00000000-0005-0000-0000-0000466F0000}"/>
    <cellStyle name="20% - Accent1 3 5 3 4 3 3 2" xfId="28653" xr:uid="{00000000-0005-0000-0000-0000476F0000}"/>
    <cellStyle name="20% - Accent1 3 5 3 4 3 3 2 2" xfId="28654" xr:uid="{00000000-0005-0000-0000-0000486F0000}"/>
    <cellStyle name="20% - Accent1 3 5 3 4 3 3 2 2 2" xfId="28655" xr:uid="{00000000-0005-0000-0000-0000496F0000}"/>
    <cellStyle name="20% - Accent1 3 5 3 4 3 3 2 3" xfId="28656" xr:uid="{00000000-0005-0000-0000-00004A6F0000}"/>
    <cellStyle name="20% - Accent1 3 5 3 4 3 3 3" xfId="28657" xr:uid="{00000000-0005-0000-0000-00004B6F0000}"/>
    <cellStyle name="20% - Accent1 3 5 3 4 3 3 3 2" xfId="28658" xr:uid="{00000000-0005-0000-0000-00004C6F0000}"/>
    <cellStyle name="20% - Accent1 3 5 3 4 3 3 4" xfId="28659" xr:uid="{00000000-0005-0000-0000-00004D6F0000}"/>
    <cellStyle name="20% - Accent1 3 5 3 4 3 4" xfId="28660" xr:uid="{00000000-0005-0000-0000-00004E6F0000}"/>
    <cellStyle name="20% - Accent1 3 5 3 4 3 4 2" xfId="28661" xr:uid="{00000000-0005-0000-0000-00004F6F0000}"/>
    <cellStyle name="20% - Accent1 3 5 3 4 3 4 2 2" xfId="28662" xr:uid="{00000000-0005-0000-0000-0000506F0000}"/>
    <cellStyle name="20% - Accent1 3 5 3 4 3 4 2 2 2" xfId="28663" xr:uid="{00000000-0005-0000-0000-0000516F0000}"/>
    <cellStyle name="20% - Accent1 3 5 3 4 3 4 2 3" xfId="28664" xr:uid="{00000000-0005-0000-0000-0000526F0000}"/>
    <cellStyle name="20% - Accent1 3 5 3 4 3 4 3" xfId="28665" xr:uid="{00000000-0005-0000-0000-0000536F0000}"/>
    <cellStyle name="20% - Accent1 3 5 3 4 3 4 3 2" xfId="28666" xr:uid="{00000000-0005-0000-0000-0000546F0000}"/>
    <cellStyle name="20% - Accent1 3 5 3 4 3 4 4" xfId="28667" xr:uid="{00000000-0005-0000-0000-0000556F0000}"/>
    <cellStyle name="20% - Accent1 3 5 3 4 3 5" xfId="28668" xr:uid="{00000000-0005-0000-0000-0000566F0000}"/>
    <cellStyle name="20% - Accent1 3 5 3 4 3 5 2" xfId="28669" xr:uid="{00000000-0005-0000-0000-0000576F0000}"/>
    <cellStyle name="20% - Accent1 3 5 3 4 3 5 2 2" xfId="28670" xr:uid="{00000000-0005-0000-0000-0000586F0000}"/>
    <cellStyle name="20% - Accent1 3 5 3 4 3 5 3" xfId="28671" xr:uid="{00000000-0005-0000-0000-0000596F0000}"/>
    <cellStyle name="20% - Accent1 3 5 3 4 3 6" xfId="28672" xr:uid="{00000000-0005-0000-0000-00005A6F0000}"/>
    <cellStyle name="20% - Accent1 3 5 3 4 3 6 2" xfId="28673" xr:uid="{00000000-0005-0000-0000-00005B6F0000}"/>
    <cellStyle name="20% - Accent1 3 5 3 4 3 6 2 2" xfId="28674" xr:uid="{00000000-0005-0000-0000-00005C6F0000}"/>
    <cellStyle name="20% - Accent1 3 5 3 4 3 6 3" xfId="28675" xr:uid="{00000000-0005-0000-0000-00005D6F0000}"/>
    <cellStyle name="20% - Accent1 3 5 3 4 3 7" xfId="28676" xr:uid="{00000000-0005-0000-0000-00005E6F0000}"/>
    <cellStyle name="20% - Accent1 3 5 3 4 3 7 2" xfId="28677" xr:uid="{00000000-0005-0000-0000-00005F6F0000}"/>
    <cellStyle name="20% - Accent1 3 5 3 4 3 8" xfId="28678" xr:uid="{00000000-0005-0000-0000-0000606F0000}"/>
    <cellStyle name="20% - Accent1 3 5 3 4 3 8 2" xfId="28679" xr:uid="{00000000-0005-0000-0000-0000616F0000}"/>
    <cellStyle name="20% - Accent1 3 5 3 4 3 9" xfId="28680" xr:uid="{00000000-0005-0000-0000-0000626F0000}"/>
    <cellStyle name="20% - Accent1 3 5 3 4 4" xfId="28681" xr:uid="{00000000-0005-0000-0000-0000636F0000}"/>
    <cellStyle name="20% - Accent1 3 5 3 4 4 2" xfId="28682" xr:uid="{00000000-0005-0000-0000-0000646F0000}"/>
    <cellStyle name="20% - Accent1 3 5 3 4 4 2 2" xfId="28683" xr:uid="{00000000-0005-0000-0000-0000656F0000}"/>
    <cellStyle name="20% - Accent1 3 5 3 4 4 2 2 2" xfId="28684" xr:uid="{00000000-0005-0000-0000-0000666F0000}"/>
    <cellStyle name="20% - Accent1 3 5 3 4 4 2 3" xfId="28685" xr:uid="{00000000-0005-0000-0000-0000676F0000}"/>
    <cellStyle name="20% - Accent1 3 5 3 4 4 3" xfId="28686" xr:uid="{00000000-0005-0000-0000-0000686F0000}"/>
    <cellStyle name="20% - Accent1 3 5 3 4 4 3 2" xfId="28687" xr:uid="{00000000-0005-0000-0000-0000696F0000}"/>
    <cellStyle name="20% - Accent1 3 5 3 4 4 4" xfId="28688" xr:uid="{00000000-0005-0000-0000-00006A6F0000}"/>
    <cellStyle name="20% - Accent1 3 5 3 4 5" xfId="28689" xr:uid="{00000000-0005-0000-0000-00006B6F0000}"/>
    <cellStyle name="20% - Accent1 3 5 3 4 5 2" xfId="28690" xr:uid="{00000000-0005-0000-0000-00006C6F0000}"/>
    <cellStyle name="20% - Accent1 3 5 3 4 5 2 2" xfId="28691" xr:uid="{00000000-0005-0000-0000-00006D6F0000}"/>
    <cellStyle name="20% - Accent1 3 5 3 4 5 2 2 2" xfId="28692" xr:uid="{00000000-0005-0000-0000-00006E6F0000}"/>
    <cellStyle name="20% - Accent1 3 5 3 4 5 2 3" xfId="28693" xr:uid="{00000000-0005-0000-0000-00006F6F0000}"/>
    <cellStyle name="20% - Accent1 3 5 3 4 5 3" xfId="28694" xr:uid="{00000000-0005-0000-0000-0000706F0000}"/>
    <cellStyle name="20% - Accent1 3 5 3 4 5 3 2" xfId="28695" xr:uid="{00000000-0005-0000-0000-0000716F0000}"/>
    <cellStyle name="20% - Accent1 3 5 3 4 5 4" xfId="28696" xr:uid="{00000000-0005-0000-0000-0000726F0000}"/>
    <cellStyle name="20% - Accent1 3 5 3 4 6" xfId="28697" xr:uid="{00000000-0005-0000-0000-0000736F0000}"/>
    <cellStyle name="20% - Accent1 3 5 3 4 6 2" xfId="28698" xr:uid="{00000000-0005-0000-0000-0000746F0000}"/>
    <cellStyle name="20% - Accent1 3 5 3 4 6 2 2" xfId="28699" xr:uid="{00000000-0005-0000-0000-0000756F0000}"/>
    <cellStyle name="20% - Accent1 3 5 3 4 6 2 2 2" xfId="28700" xr:uid="{00000000-0005-0000-0000-0000766F0000}"/>
    <cellStyle name="20% - Accent1 3 5 3 4 6 2 3" xfId="28701" xr:uid="{00000000-0005-0000-0000-0000776F0000}"/>
    <cellStyle name="20% - Accent1 3 5 3 4 6 3" xfId="28702" xr:uid="{00000000-0005-0000-0000-0000786F0000}"/>
    <cellStyle name="20% - Accent1 3 5 3 4 6 3 2" xfId="28703" xr:uid="{00000000-0005-0000-0000-0000796F0000}"/>
    <cellStyle name="20% - Accent1 3 5 3 4 6 4" xfId="28704" xr:uid="{00000000-0005-0000-0000-00007A6F0000}"/>
    <cellStyle name="20% - Accent1 3 5 3 4 7" xfId="28705" xr:uid="{00000000-0005-0000-0000-00007B6F0000}"/>
    <cellStyle name="20% - Accent1 3 5 3 4 7 2" xfId="28706" xr:uid="{00000000-0005-0000-0000-00007C6F0000}"/>
    <cellStyle name="20% - Accent1 3 5 3 4 7 2 2" xfId="28707" xr:uid="{00000000-0005-0000-0000-00007D6F0000}"/>
    <cellStyle name="20% - Accent1 3 5 3 4 7 3" xfId="28708" xr:uid="{00000000-0005-0000-0000-00007E6F0000}"/>
    <cellStyle name="20% - Accent1 3 5 3 4 8" xfId="28709" xr:uid="{00000000-0005-0000-0000-00007F6F0000}"/>
    <cellStyle name="20% - Accent1 3 5 3 4 8 2" xfId="28710" xr:uid="{00000000-0005-0000-0000-0000806F0000}"/>
    <cellStyle name="20% - Accent1 3 5 3 4 8 2 2" xfId="28711" xr:uid="{00000000-0005-0000-0000-0000816F0000}"/>
    <cellStyle name="20% - Accent1 3 5 3 4 8 3" xfId="28712" xr:uid="{00000000-0005-0000-0000-0000826F0000}"/>
    <cellStyle name="20% - Accent1 3 5 3 4 9" xfId="28713" xr:uid="{00000000-0005-0000-0000-0000836F0000}"/>
    <cellStyle name="20% - Accent1 3 5 3 4 9 2" xfId="28714" xr:uid="{00000000-0005-0000-0000-0000846F0000}"/>
    <cellStyle name="20% - Accent1 3 5 3 5" xfId="28715" xr:uid="{00000000-0005-0000-0000-0000856F0000}"/>
    <cellStyle name="20% - Accent1 3 5 3 5 2" xfId="28716" xr:uid="{00000000-0005-0000-0000-0000866F0000}"/>
    <cellStyle name="20% - Accent1 3 5 3 5 2 2" xfId="28717" xr:uid="{00000000-0005-0000-0000-0000876F0000}"/>
    <cellStyle name="20% - Accent1 3 5 3 5 2 2 2" xfId="28718" xr:uid="{00000000-0005-0000-0000-0000886F0000}"/>
    <cellStyle name="20% - Accent1 3 5 3 5 2 2 2 2" xfId="28719" xr:uid="{00000000-0005-0000-0000-0000896F0000}"/>
    <cellStyle name="20% - Accent1 3 5 3 5 2 2 3" xfId="28720" xr:uid="{00000000-0005-0000-0000-00008A6F0000}"/>
    <cellStyle name="20% - Accent1 3 5 3 5 2 3" xfId="28721" xr:uid="{00000000-0005-0000-0000-00008B6F0000}"/>
    <cellStyle name="20% - Accent1 3 5 3 5 2 3 2" xfId="28722" xr:uid="{00000000-0005-0000-0000-00008C6F0000}"/>
    <cellStyle name="20% - Accent1 3 5 3 5 2 4" xfId="28723" xr:uid="{00000000-0005-0000-0000-00008D6F0000}"/>
    <cellStyle name="20% - Accent1 3 5 3 5 3" xfId="28724" xr:uid="{00000000-0005-0000-0000-00008E6F0000}"/>
    <cellStyle name="20% - Accent1 3 5 3 5 3 2" xfId="28725" xr:uid="{00000000-0005-0000-0000-00008F6F0000}"/>
    <cellStyle name="20% - Accent1 3 5 3 5 3 2 2" xfId="28726" xr:uid="{00000000-0005-0000-0000-0000906F0000}"/>
    <cellStyle name="20% - Accent1 3 5 3 5 3 2 2 2" xfId="28727" xr:uid="{00000000-0005-0000-0000-0000916F0000}"/>
    <cellStyle name="20% - Accent1 3 5 3 5 3 2 3" xfId="28728" xr:uid="{00000000-0005-0000-0000-0000926F0000}"/>
    <cellStyle name="20% - Accent1 3 5 3 5 3 3" xfId="28729" xr:uid="{00000000-0005-0000-0000-0000936F0000}"/>
    <cellStyle name="20% - Accent1 3 5 3 5 3 3 2" xfId="28730" xr:uid="{00000000-0005-0000-0000-0000946F0000}"/>
    <cellStyle name="20% - Accent1 3 5 3 5 3 4" xfId="28731" xr:uid="{00000000-0005-0000-0000-0000956F0000}"/>
    <cellStyle name="20% - Accent1 3 5 3 5 4" xfId="28732" xr:uid="{00000000-0005-0000-0000-0000966F0000}"/>
    <cellStyle name="20% - Accent1 3 5 3 5 4 2" xfId="28733" xr:uid="{00000000-0005-0000-0000-0000976F0000}"/>
    <cellStyle name="20% - Accent1 3 5 3 5 4 2 2" xfId="28734" xr:uid="{00000000-0005-0000-0000-0000986F0000}"/>
    <cellStyle name="20% - Accent1 3 5 3 5 4 2 2 2" xfId="28735" xr:uid="{00000000-0005-0000-0000-0000996F0000}"/>
    <cellStyle name="20% - Accent1 3 5 3 5 4 2 3" xfId="28736" xr:uid="{00000000-0005-0000-0000-00009A6F0000}"/>
    <cellStyle name="20% - Accent1 3 5 3 5 4 3" xfId="28737" xr:uid="{00000000-0005-0000-0000-00009B6F0000}"/>
    <cellStyle name="20% - Accent1 3 5 3 5 4 3 2" xfId="28738" xr:uid="{00000000-0005-0000-0000-00009C6F0000}"/>
    <cellStyle name="20% - Accent1 3 5 3 5 4 4" xfId="28739" xr:uid="{00000000-0005-0000-0000-00009D6F0000}"/>
    <cellStyle name="20% - Accent1 3 5 3 5 5" xfId="28740" xr:uid="{00000000-0005-0000-0000-00009E6F0000}"/>
    <cellStyle name="20% - Accent1 3 5 3 5 5 2" xfId="28741" xr:uid="{00000000-0005-0000-0000-00009F6F0000}"/>
    <cellStyle name="20% - Accent1 3 5 3 5 5 2 2" xfId="28742" xr:uid="{00000000-0005-0000-0000-0000A06F0000}"/>
    <cellStyle name="20% - Accent1 3 5 3 5 5 3" xfId="28743" xr:uid="{00000000-0005-0000-0000-0000A16F0000}"/>
    <cellStyle name="20% - Accent1 3 5 3 5 6" xfId="28744" xr:uid="{00000000-0005-0000-0000-0000A26F0000}"/>
    <cellStyle name="20% - Accent1 3 5 3 5 6 2" xfId="28745" xr:uid="{00000000-0005-0000-0000-0000A36F0000}"/>
    <cellStyle name="20% - Accent1 3 5 3 5 6 2 2" xfId="28746" xr:uid="{00000000-0005-0000-0000-0000A46F0000}"/>
    <cellStyle name="20% - Accent1 3 5 3 5 6 3" xfId="28747" xr:uid="{00000000-0005-0000-0000-0000A56F0000}"/>
    <cellStyle name="20% - Accent1 3 5 3 5 7" xfId="28748" xr:uid="{00000000-0005-0000-0000-0000A66F0000}"/>
    <cellStyle name="20% - Accent1 3 5 3 5 7 2" xfId="28749" xr:uid="{00000000-0005-0000-0000-0000A76F0000}"/>
    <cellStyle name="20% - Accent1 3 5 3 5 8" xfId="28750" xr:uid="{00000000-0005-0000-0000-0000A86F0000}"/>
    <cellStyle name="20% - Accent1 3 5 3 5 8 2" xfId="28751" xr:uid="{00000000-0005-0000-0000-0000A96F0000}"/>
    <cellStyle name="20% - Accent1 3 5 3 5 9" xfId="28752" xr:uid="{00000000-0005-0000-0000-0000AA6F0000}"/>
    <cellStyle name="20% - Accent1 3 5 3 6" xfId="28753" xr:uid="{00000000-0005-0000-0000-0000AB6F0000}"/>
    <cellStyle name="20% - Accent1 3 5 3 6 2" xfId="28754" xr:uid="{00000000-0005-0000-0000-0000AC6F0000}"/>
    <cellStyle name="20% - Accent1 3 5 3 6 2 2" xfId="28755" xr:uid="{00000000-0005-0000-0000-0000AD6F0000}"/>
    <cellStyle name="20% - Accent1 3 5 3 6 2 2 2" xfId="28756" xr:uid="{00000000-0005-0000-0000-0000AE6F0000}"/>
    <cellStyle name="20% - Accent1 3 5 3 6 2 2 2 2" xfId="28757" xr:uid="{00000000-0005-0000-0000-0000AF6F0000}"/>
    <cellStyle name="20% - Accent1 3 5 3 6 2 2 3" xfId="28758" xr:uid="{00000000-0005-0000-0000-0000B06F0000}"/>
    <cellStyle name="20% - Accent1 3 5 3 6 2 3" xfId="28759" xr:uid="{00000000-0005-0000-0000-0000B16F0000}"/>
    <cellStyle name="20% - Accent1 3 5 3 6 2 3 2" xfId="28760" xr:uid="{00000000-0005-0000-0000-0000B26F0000}"/>
    <cellStyle name="20% - Accent1 3 5 3 6 2 4" xfId="28761" xr:uid="{00000000-0005-0000-0000-0000B36F0000}"/>
    <cellStyle name="20% - Accent1 3 5 3 6 3" xfId="28762" xr:uid="{00000000-0005-0000-0000-0000B46F0000}"/>
    <cellStyle name="20% - Accent1 3 5 3 6 3 2" xfId="28763" xr:uid="{00000000-0005-0000-0000-0000B56F0000}"/>
    <cellStyle name="20% - Accent1 3 5 3 6 3 2 2" xfId="28764" xr:uid="{00000000-0005-0000-0000-0000B66F0000}"/>
    <cellStyle name="20% - Accent1 3 5 3 6 3 2 2 2" xfId="28765" xr:uid="{00000000-0005-0000-0000-0000B76F0000}"/>
    <cellStyle name="20% - Accent1 3 5 3 6 3 2 3" xfId="28766" xr:uid="{00000000-0005-0000-0000-0000B86F0000}"/>
    <cellStyle name="20% - Accent1 3 5 3 6 3 3" xfId="28767" xr:uid="{00000000-0005-0000-0000-0000B96F0000}"/>
    <cellStyle name="20% - Accent1 3 5 3 6 3 3 2" xfId="28768" xr:uid="{00000000-0005-0000-0000-0000BA6F0000}"/>
    <cellStyle name="20% - Accent1 3 5 3 6 3 4" xfId="28769" xr:uid="{00000000-0005-0000-0000-0000BB6F0000}"/>
    <cellStyle name="20% - Accent1 3 5 3 6 4" xfId="28770" xr:uid="{00000000-0005-0000-0000-0000BC6F0000}"/>
    <cellStyle name="20% - Accent1 3 5 3 6 4 2" xfId="28771" xr:uid="{00000000-0005-0000-0000-0000BD6F0000}"/>
    <cellStyle name="20% - Accent1 3 5 3 6 4 2 2" xfId="28772" xr:uid="{00000000-0005-0000-0000-0000BE6F0000}"/>
    <cellStyle name="20% - Accent1 3 5 3 6 4 2 2 2" xfId="28773" xr:uid="{00000000-0005-0000-0000-0000BF6F0000}"/>
    <cellStyle name="20% - Accent1 3 5 3 6 4 2 3" xfId="28774" xr:uid="{00000000-0005-0000-0000-0000C06F0000}"/>
    <cellStyle name="20% - Accent1 3 5 3 6 4 3" xfId="28775" xr:uid="{00000000-0005-0000-0000-0000C16F0000}"/>
    <cellStyle name="20% - Accent1 3 5 3 6 4 3 2" xfId="28776" xr:uid="{00000000-0005-0000-0000-0000C26F0000}"/>
    <cellStyle name="20% - Accent1 3 5 3 6 4 4" xfId="28777" xr:uid="{00000000-0005-0000-0000-0000C36F0000}"/>
    <cellStyle name="20% - Accent1 3 5 3 6 5" xfId="28778" xr:uid="{00000000-0005-0000-0000-0000C46F0000}"/>
    <cellStyle name="20% - Accent1 3 5 3 6 5 2" xfId="28779" xr:uid="{00000000-0005-0000-0000-0000C56F0000}"/>
    <cellStyle name="20% - Accent1 3 5 3 6 5 2 2" xfId="28780" xr:uid="{00000000-0005-0000-0000-0000C66F0000}"/>
    <cellStyle name="20% - Accent1 3 5 3 6 5 3" xfId="28781" xr:uid="{00000000-0005-0000-0000-0000C76F0000}"/>
    <cellStyle name="20% - Accent1 3 5 3 6 6" xfId="28782" xr:uid="{00000000-0005-0000-0000-0000C86F0000}"/>
    <cellStyle name="20% - Accent1 3 5 3 6 6 2" xfId="28783" xr:uid="{00000000-0005-0000-0000-0000C96F0000}"/>
    <cellStyle name="20% - Accent1 3 5 3 6 6 2 2" xfId="28784" xr:uid="{00000000-0005-0000-0000-0000CA6F0000}"/>
    <cellStyle name="20% - Accent1 3 5 3 6 6 3" xfId="28785" xr:uid="{00000000-0005-0000-0000-0000CB6F0000}"/>
    <cellStyle name="20% - Accent1 3 5 3 6 7" xfId="28786" xr:uid="{00000000-0005-0000-0000-0000CC6F0000}"/>
    <cellStyle name="20% - Accent1 3 5 3 6 7 2" xfId="28787" xr:uid="{00000000-0005-0000-0000-0000CD6F0000}"/>
    <cellStyle name="20% - Accent1 3 5 3 6 8" xfId="28788" xr:uid="{00000000-0005-0000-0000-0000CE6F0000}"/>
    <cellStyle name="20% - Accent1 3 5 3 6 8 2" xfId="28789" xr:uid="{00000000-0005-0000-0000-0000CF6F0000}"/>
    <cellStyle name="20% - Accent1 3 5 3 6 9" xfId="28790" xr:uid="{00000000-0005-0000-0000-0000D06F0000}"/>
    <cellStyle name="20% - Accent1 3 5 3 7" xfId="28791" xr:uid="{00000000-0005-0000-0000-0000D16F0000}"/>
    <cellStyle name="20% - Accent1 3 5 3 7 2" xfId="28792" xr:uid="{00000000-0005-0000-0000-0000D26F0000}"/>
    <cellStyle name="20% - Accent1 3 5 3 7 2 2" xfId="28793" xr:uid="{00000000-0005-0000-0000-0000D36F0000}"/>
    <cellStyle name="20% - Accent1 3 5 3 7 2 2 2" xfId="28794" xr:uid="{00000000-0005-0000-0000-0000D46F0000}"/>
    <cellStyle name="20% - Accent1 3 5 3 7 2 3" xfId="28795" xr:uid="{00000000-0005-0000-0000-0000D56F0000}"/>
    <cellStyle name="20% - Accent1 3 5 3 7 3" xfId="28796" xr:uid="{00000000-0005-0000-0000-0000D66F0000}"/>
    <cellStyle name="20% - Accent1 3 5 3 7 3 2" xfId="28797" xr:uid="{00000000-0005-0000-0000-0000D76F0000}"/>
    <cellStyle name="20% - Accent1 3 5 3 7 4" xfId="28798" xr:uid="{00000000-0005-0000-0000-0000D86F0000}"/>
    <cellStyle name="20% - Accent1 3 5 3 8" xfId="28799" xr:uid="{00000000-0005-0000-0000-0000D96F0000}"/>
    <cellStyle name="20% - Accent1 3 5 3 8 2" xfId="28800" xr:uid="{00000000-0005-0000-0000-0000DA6F0000}"/>
    <cellStyle name="20% - Accent1 3 5 3 8 2 2" xfId="28801" xr:uid="{00000000-0005-0000-0000-0000DB6F0000}"/>
    <cellStyle name="20% - Accent1 3 5 3 8 2 2 2" xfId="28802" xr:uid="{00000000-0005-0000-0000-0000DC6F0000}"/>
    <cellStyle name="20% - Accent1 3 5 3 8 2 3" xfId="28803" xr:uid="{00000000-0005-0000-0000-0000DD6F0000}"/>
    <cellStyle name="20% - Accent1 3 5 3 8 3" xfId="28804" xr:uid="{00000000-0005-0000-0000-0000DE6F0000}"/>
    <cellStyle name="20% - Accent1 3 5 3 8 3 2" xfId="28805" xr:uid="{00000000-0005-0000-0000-0000DF6F0000}"/>
    <cellStyle name="20% - Accent1 3 5 3 8 4" xfId="28806" xr:uid="{00000000-0005-0000-0000-0000E06F0000}"/>
    <cellStyle name="20% - Accent1 3 5 3 9" xfId="28807" xr:uid="{00000000-0005-0000-0000-0000E16F0000}"/>
    <cellStyle name="20% - Accent1 3 5 3 9 2" xfId="28808" xr:uid="{00000000-0005-0000-0000-0000E26F0000}"/>
    <cellStyle name="20% - Accent1 3 5 3 9 2 2" xfId="28809" xr:uid="{00000000-0005-0000-0000-0000E36F0000}"/>
    <cellStyle name="20% - Accent1 3 5 3 9 2 2 2" xfId="28810" xr:uid="{00000000-0005-0000-0000-0000E46F0000}"/>
    <cellStyle name="20% - Accent1 3 5 3 9 2 3" xfId="28811" xr:uid="{00000000-0005-0000-0000-0000E56F0000}"/>
    <cellStyle name="20% - Accent1 3 5 3 9 3" xfId="28812" xr:uid="{00000000-0005-0000-0000-0000E66F0000}"/>
    <cellStyle name="20% - Accent1 3 5 3 9 3 2" xfId="28813" xr:uid="{00000000-0005-0000-0000-0000E76F0000}"/>
    <cellStyle name="20% - Accent1 3 5 3 9 4" xfId="28814" xr:uid="{00000000-0005-0000-0000-0000E86F0000}"/>
    <cellStyle name="20% - Accent1 3 5 4" xfId="28815" xr:uid="{00000000-0005-0000-0000-0000E96F0000}"/>
    <cellStyle name="20% - Accent1 3 5 4 10" xfId="28816" xr:uid="{00000000-0005-0000-0000-0000EA6F0000}"/>
    <cellStyle name="20% - Accent1 3 5 4 10 2" xfId="28817" xr:uid="{00000000-0005-0000-0000-0000EB6F0000}"/>
    <cellStyle name="20% - Accent1 3 5 4 11" xfId="28818" xr:uid="{00000000-0005-0000-0000-0000EC6F0000}"/>
    <cellStyle name="20% - Accent1 3 5 4 2" xfId="28819" xr:uid="{00000000-0005-0000-0000-0000ED6F0000}"/>
    <cellStyle name="20% - Accent1 3 5 4 2 2" xfId="28820" xr:uid="{00000000-0005-0000-0000-0000EE6F0000}"/>
    <cellStyle name="20% - Accent1 3 5 4 2 2 2" xfId="28821" xr:uid="{00000000-0005-0000-0000-0000EF6F0000}"/>
    <cellStyle name="20% - Accent1 3 5 4 2 2 2 2" xfId="28822" xr:uid="{00000000-0005-0000-0000-0000F06F0000}"/>
    <cellStyle name="20% - Accent1 3 5 4 2 2 2 2 2" xfId="28823" xr:uid="{00000000-0005-0000-0000-0000F16F0000}"/>
    <cellStyle name="20% - Accent1 3 5 4 2 2 2 3" xfId="28824" xr:uid="{00000000-0005-0000-0000-0000F26F0000}"/>
    <cellStyle name="20% - Accent1 3 5 4 2 2 3" xfId="28825" xr:uid="{00000000-0005-0000-0000-0000F36F0000}"/>
    <cellStyle name="20% - Accent1 3 5 4 2 2 3 2" xfId="28826" xr:uid="{00000000-0005-0000-0000-0000F46F0000}"/>
    <cellStyle name="20% - Accent1 3 5 4 2 2 4" xfId="28827" xr:uid="{00000000-0005-0000-0000-0000F56F0000}"/>
    <cellStyle name="20% - Accent1 3 5 4 2 3" xfId="28828" xr:uid="{00000000-0005-0000-0000-0000F66F0000}"/>
    <cellStyle name="20% - Accent1 3 5 4 2 3 2" xfId="28829" xr:uid="{00000000-0005-0000-0000-0000F76F0000}"/>
    <cellStyle name="20% - Accent1 3 5 4 2 3 2 2" xfId="28830" xr:uid="{00000000-0005-0000-0000-0000F86F0000}"/>
    <cellStyle name="20% - Accent1 3 5 4 2 3 2 2 2" xfId="28831" xr:uid="{00000000-0005-0000-0000-0000F96F0000}"/>
    <cellStyle name="20% - Accent1 3 5 4 2 3 2 3" xfId="28832" xr:uid="{00000000-0005-0000-0000-0000FA6F0000}"/>
    <cellStyle name="20% - Accent1 3 5 4 2 3 3" xfId="28833" xr:uid="{00000000-0005-0000-0000-0000FB6F0000}"/>
    <cellStyle name="20% - Accent1 3 5 4 2 3 3 2" xfId="28834" xr:uid="{00000000-0005-0000-0000-0000FC6F0000}"/>
    <cellStyle name="20% - Accent1 3 5 4 2 3 4" xfId="28835" xr:uid="{00000000-0005-0000-0000-0000FD6F0000}"/>
    <cellStyle name="20% - Accent1 3 5 4 2 4" xfId="28836" xr:uid="{00000000-0005-0000-0000-0000FE6F0000}"/>
    <cellStyle name="20% - Accent1 3 5 4 2 4 2" xfId="28837" xr:uid="{00000000-0005-0000-0000-0000FF6F0000}"/>
    <cellStyle name="20% - Accent1 3 5 4 2 4 2 2" xfId="28838" xr:uid="{00000000-0005-0000-0000-000000700000}"/>
    <cellStyle name="20% - Accent1 3 5 4 2 4 2 2 2" xfId="28839" xr:uid="{00000000-0005-0000-0000-000001700000}"/>
    <cellStyle name="20% - Accent1 3 5 4 2 4 2 3" xfId="28840" xr:uid="{00000000-0005-0000-0000-000002700000}"/>
    <cellStyle name="20% - Accent1 3 5 4 2 4 3" xfId="28841" xr:uid="{00000000-0005-0000-0000-000003700000}"/>
    <cellStyle name="20% - Accent1 3 5 4 2 4 3 2" xfId="28842" xr:uid="{00000000-0005-0000-0000-000004700000}"/>
    <cellStyle name="20% - Accent1 3 5 4 2 4 4" xfId="28843" xr:uid="{00000000-0005-0000-0000-000005700000}"/>
    <cellStyle name="20% - Accent1 3 5 4 2 5" xfId="28844" xr:uid="{00000000-0005-0000-0000-000006700000}"/>
    <cellStyle name="20% - Accent1 3 5 4 2 5 2" xfId="28845" xr:uid="{00000000-0005-0000-0000-000007700000}"/>
    <cellStyle name="20% - Accent1 3 5 4 2 5 2 2" xfId="28846" xr:uid="{00000000-0005-0000-0000-000008700000}"/>
    <cellStyle name="20% - Accent1 3 5 4 2 5 3" xfId="28847" xr:uid="{00000000-0005-0000-0000-000009700000}"/>
    <cellStyle name="20% - Accent1 3 5 4 2 6" xfId="28848" xr:uid="{00000000-0005-0000-0000-00000A700000}"/>
    <cellStyle name="20% - Accent1 3 5 4 2 6 2" xfId="28849" xr:uid="{00000000-0005-0000-0000-00000B700000}"/>
    <cellStyle name="20% - Accent1 3 5 4 2 6 2 2" xfId="28850" xr:uid="{00000000-0005-0000-0000-00000C700000}"/>
    <cellStyle name="20% - Accent1 3 5 4 2 6 3" xfId="28851" xr:uid="{00000000-0005-0000-0000-00000D700000}"/>
    <cellStyle name="20% - Accent1 3 5 4 2 7" xfId="28852" xr:uid="{00000000-0005-0000-0000-00000E700000}"/>
    <cellStyle name="20% - Accent1 3 5 4 2 7 2" xfId="28853" xr:uid="{00000000-0005-0000-0000-00000F700000}"/>
    <cellStyle name="20% - Accent1 3 5 4 2 8" xfId="28854" xr:uid="{00000000-0005-0000-0000-000010700000}"/>
    <cellStyle name="20% - Accent1 3 5 4 2 8 2" xfId="28855" xr:uid="{00000000-0005-0000-0000-000011700000}"/>
    <cellStyle name="20% - Accent1 3 5 4 2 9" xfId="28856" xr:uid="{00000000-0005-0000-0000-000012700000}"/>
    <cellStyle name="20% - Accent1 3 5 4 3" xfId="28857" xr:uid="{00000000-0005-0000-0000-000013700000}"/>
    <cellStyle name="20% - Accent1 3 5 4 3 2" xfId="28858" xr:uid="{00000000-0005-0000-0000-000014700000}"/>
    <cellStyle name="20% - Accent1 3 5 4 3 2 2" xfId="28859" xr:uid="{00000000-0005-0000-0000-000015700000}"/>
    <cellStyle name="20% - Accent1 3 5 4 3 2 2 2" xfId="28860" xr:uid="{00000000-0005-0000-0000-000016700000}"/>
    <cellStyle name="20% - Accent1 3 5 4 3 2 2 2 2" xfId="28861" xr:uid="{00000000-0005-0000-0000-000017700000}"/>
    <cellStyle name="20% - Accent1 3 5 4 3 2 2 3" xfId="28862" xr:uid="{00000000-0005-0000-0000-000018700000}"/>
    <cellStyle name="20% - Accent1 3 5 4 3 2 3" xfId="28863" xr:uid="{00000000-0005-0000-0000-000019700000}"/>
    <cellStyle name="20% - Accent1 3 5 4 3 2 3 2" xfId="28864" xr:uid="{00000000-0005-0000-0000-00001A700000}"/>
    <cellStyle name="20% - Accent1 3 5 4 3 2 4" xfId="28865" xr:uid="{00000000-0005-0000-0000-00001B700000}"/>
    <cellStyle name="20% - Accent1 3 5 4 3 3" xfId="28866" xr:uid="{00000000-0005-0000-0000-00001C700000}"/>
    <cellStyle name="20% - Accent1 3 5 4 3 3 2" xfId="28867" xr:uid="{00000000-0005-0000-0000-00001D700000}"/>
    <cellStyle name="20% - Accent1 3 5 4 3 3 2 2" xfId="28868" xr:uid="{00000000-0005-0000-0000-00001E700000}"/>
    <cellStyle name="20% - Accent1 3 5 4 3 3 2 2 2" xfId="28869" xr:uid="{00000000-0005-0000-0000-00001F700000}"/>
    <cellStyle name="20% - Accent1 3 5 4 3 3 2 3" xfId="28870" xr:uid="{00000000-0005-0000-0000-000020700000}"/>
    <cellStyle name="20% - Accent1 3 5 4 3 3 3" xfId="28871" xr:uid="{00000000-0005-0000-0000-000021700000}"/>
    <cellStyle name="20% - Accent1 3 5 4 3 3 3 2" xfId="28872" xr:uid="{00000000-0005-0000-0000-000022700000}"/>
    <cellStyle name="20% - Accent1 3 5 4 3 3 4" xfId="28873" xr:uid="{00000000-0005-0000-0000-000023700000}"/>
    <cellStyle name="20% - Accent1 3 5 4 3 4" xfId="28874" xr:uid="{00000000-0005-0000-0000-000024700000}"/>
    <cellStyle name="20% - Accent1 3 5 4 3 4 2" xfId="28875" xr:uid="{00000000-0005-0000-0000-000025700000}"/>
    <cellStyle name="20% - Accent1 3 5 4 3 4 2 2" xfId="28876" xr:uid="{00000000-0005-0000-0000-000026700000}"/>
    <cellStyle name="20% - Accent1 3 5 4 3 4 2 2 2" xfId="28877" xr:uid="{00000000-0005-0000-0000-000027700000}"/>
    <cellStyle name="20% - Accent1 3 5 4 3 4 2 3" xfId="28878" xr:uid="{00000000-0005-0000-0000-000028700000}"/>
    <cellStyle name="20% - Accent1 3 5 4 3 4 3" xfId="28879" xr:uid="{00000000-0005-0000-0000-000029700000}"/>
    <cellStyle name="20% - Accent1 3 5 4 3 4 3 2" xfId="28880" xr:uid="{00000000-0005-0000-0000-00002A700000}"/>
    <cellStyle name="20% - Accent1 3 5 4 3 4 4" xfId="28881" xr:uid="{00000000-0005-0000-0000-00002B700000}"/>
    <cellStyle name="20% - Accent1 3 5 4 3 5" xfId="28882" xr:uid="{00000000-0005-0000-0000-00002C700000}"/>
    <cellStyle name="20% - Accent1 3 5 4 3 5 2" xfId="28883" xr:uid="{00000000-0005-0000-0000-00002D700000}"/>
    <cellStyle name="20% - Accent1 3 5 4 3 5 2 2" xfId="28884" xr:uid="{00000000-0005-0000-0000-00002E700000}"/>
    <cellStyle name="20% - Accent1 3 5 4 3 5 3" xfId="28885" xr:uid="{00000000-0005-0000-0000-00002F700000}"/>
    <cellStyle name="20% - Accent1 3 5 4 3 6" xfId="28886" xr:uid="{00000000-0005-0000-0000-000030700000}"/>
    <cellStyle name="20% - Accent1 3 5 4 3 6 2" xfId="28887" xr:uid="{00000000-0005-0000-0000-000031700000}"/>
    <cellStyle name="20% - Accent1 3 5 4 3 6 2 2" xfId="28888" xr:uid="{00000000-0005-0000-0000-000032700000}"/>
    <cellStyle name="20% - Accent1 3 5 4 3 6 3" xfId="28889" xr:uid="{00000000-0005-0000-0000-000033700000}"/>
    <cellStyle name="20% - Accent1 3 5 4 3 7" xfId="28890" xr:uid="{00000000-0005-0000-0000-000034700000}"/>
    <cellStyle name="20% - Accent1 3 5 4 3 7 2" xfId="28891" xr:uid="{00000000-0005-0000-0000-000035700000}"/>
    <cellStyle name="20% - Accent1 3 5 4 3 8" xfId="28892" xr:uid="{00000000-0005-0000-0000-000036700000}"/>
    <cellStyle name="20% - Accent1 3 5 4 3 8 2" xfId="28893" xr:uid="{00000000-0005-0000-0000-000037700000}"/>
    <cellStyle name="20% - Accent1 3 5 4 3 9" xfId="28894" xr:uid="{00000000-0005-0000-0000-000038700000}"/>
    <cellStyle name="20% - Accent1 3 5 4 4" xfId="28895" xr:uid="{00000000-0005-0000-0000-000039700000}"/>
    <cellStyle name="20% - Accent1 3 5 4 4 2" xfId="28896" xr:uid="{00000000-0005-0000-0000-00003A700000}"/>
    <cellStyle name="20% - Accent1 3 5 4 4 2 2" xfId="28897" xr:uid="{00000000-0005-0000-0000-00003B700000}"/>
    <cellStyle name="20% - Accent1 3 5 4 4 2 2 2" xfId="28898" xr:uid="{00000000-0005-0000-0000-00003C700000}"/>
    <cellStyle name="20% - Accent1 3 5 4 4 2 3" xfId="28899" xr:uid="{00000000-0005-0000-0000-00003D700000}"/>
    <cellStyle name="20% - Accent1 3 5 4 4 3" xfId="28900" xr:uid="{00000000-0005-0000-0000-00003E700000}"/>
    <cellStyle name="20% - Accent1 3 5 4 4 3 2" xfId="28901" xr:uid="{00000000-0005-0000-0000-00003F700000}"/>
    <cellStyle name="20% - Accent1 3 5 4 4 4" xfId="28902" xr:uid="{00000000-0005-0000-0000-000040700000}"/>
    <cellStyle name="20% - Accent1 3 5 4 5" xfId="28903" xr:uid="{00000000-0005-0000-0000-000041700000}"/>
    <cellStyle name="20% - Accent1 3 5 4 5 2" xfId="28904" xr:uid="{00000000-0005-0000-0000-000042700000}"/>
    <cellStyle name="20% - Accent1 3 5 4 5 2 2" xfId="28905" xr:uid="{00000000-0005-0000-0000-000043700000}"/>
    <cellStyle name="20% - Accent1 3 5 4 5 2 2 2" xfId="28906" xr:uid="{00000000-0005-0000-0000-000044700000}"/>
    <cellStyle name="20% - Accent1 3 5 4 5 2 3" xfId="28907" xr:uid="{00000000-0005-0000-0000-000045700000}"/>
    <cellStyle name="20% - Accent1 3 5 4 5 3" xfId="28908" xr:uid="{00000000-0005-0000-0000-000046700000}"/>
    <cellStyle name="20% - Accent1 3 5 4 5 3 2" xfId="28909" xr:uid="{00000000-0005-0000-0000-000047700000}"/>
    <cellStyle name="20% - Accent1 3 5 4 5 4" xfId="28910" xr:uid="{00000000-0005-0000-0000-000048700000}"/>
    <cellStyle name="20% - Accent1 3 5 4 6" xfId="28911" xr:uid="{00000000-0005-0000-0000-000049700000}"/>
    <cellStyle name="20% - Accent1 3 5 4 6 2" xfId="28912" xr:uid="{00000000-0005-0000-0000-00004A700000}"/>
    <cellStyle name="20% - Accent1 3 5 4 6 2 2" xfId="28913" xr:uid="{00000000-0005-0000-0000-00004B700000}"/>
    <cellStyle name="20% - Accent1 3 5 4 6 2 2 2" xfId="28914" xr:uid="{00000000-0005-0000-0000-00004C700000}"/>
    <cellStyle name="20% - Accent1 3 5 4 6 2 3" xfId="28915" xr:uid="{00000000-0005-0000-0000-00004D700000}"/>
    <cellStyle name="20% - Accent1 3 5 4 6 3" xfId="28916" xr:uid="{00000000-0005-0000-0000-00004E700000}"/>
    <cellStyle name="20% - Accent1 3 5 4 6 3 2" xfId="28917" xr:uid="{00000000-0005-0000-0000-00004F700000}"/>
    <cellStyle name="20% - Accent1 3 5 4 6 4" xfId="28918" xr:uid="{00000000-0005-0000-0000-000050700000}"/>
    <cellStyle name="20% - Accent1 3 5 4 7" xfId="28919" xr:uid="{00000000-0005-0000-0000-000051700000}"/>
    <cellStyle name="20% - Accent1 3 5 4 7 2" xfId="28920" xr:uid="{00000000-0005-0000-0000-000052700000}"/>
    <cellStyle name="20% - Accent1 3 5 4 7 2 2" xfId="28921" xr:uid="{00000000-0005-0000-0000-000053700000}"/>
    <cellStyle name="20% - Accent1 3 5 4 7 3" xfId="28922" xr:uid="{00000000-0005-0000-0000-000054700000}"/>
    <cellStyle name="20% - Accent1 3 5 4 8" xfId="28923" xr:uid="{00000000-0005-0000-0000-000055700000}"/>
    <cellStyle name="20% - Accent1 3 5 4 8 2" xfId="28924" xr:uid="{00000000-0005-0000-0000-000056700000}"/>
    <cellStyle name="20% - Accent1 3 5 4 8 2 2" xfId="28925" xr:uid="{00000000-0005-0000-0000-000057700000}"/>
    <cellStyle name="20% - Accent1 3 5 4 8 3" xfId="28926" xr:uid="{00000000-0005-0000-0000-000058700000}"/>
    <cellStyle name="20% - Accent1 3 5 4 9" xfId="28927" xr:uid="{00000000-0005-0000-0000-000059700000}"/>
    <cellStyle name="20% - Accent1 3 5 4 9 2" xfId="28928" xr:uid="{00000000-0005-0000-0000-00005A700000}"/>
    <cellStyle name="20% - Accent1 3 5 5" xfId="28929" xr:uid="{00000000-0005-0000-0000-00005B700000}"/>
    <cellStyle name="20% - Accent1 3 5 5 10" xfId="28930" xr:uid="{00000000-0005-0000-0000-00005C700000}"/>
    <cellStyle name="20% - Accent1 3 5 5 10 2" xfId="28931" xr:uid="{00000000-0005-0000-0000-00005D700000}"/>
    <cellStyle name="20% - Accent1 3 5 5 11" xfId="28932" xr:uid="{00000000-0005-0000-0000-00005E700000}"/>
    <cellStyle name="20% - Accent1 3 5 5 2" xfId="28933" xr:uid="{00000000-0005-0000-0000-00005F700000}"/>
    <cellStyle name="20% - Accent1 3 5 5 2 2" xfId="28934" xr:uid="{00000000-0005-0000-0000-000060700000}"/>
    <cellStyle name="20% - Accent1 3 5 5 2 2 2" xfId="28935" xr:uid="{00000000-0005-0000-0000-000061700000}"/>
    <cellStyle name="20% - Accent1 3 5 5 2 2 2 2" xfId="28936" xr:uid="{00000000-0005-0000-0000-000062700000}"/>
    <cellStyle name="20% - Accent1 3 5 5 2 2 2 2 2" xfId="28937" xr:uid="{00000000-0005-0000-0000-000063700000}"/>
    <cellStyle name="20% - Accent1 3 5 5 2 2 2 3" xfId="28938" xr:uid="{00000000-0005-0000-0000-000064700000}"/>
    <cellStyle name="20% - Accent1 3 5 5 2 2 3" xfId="28939" xr:uid="{00000000-0005-0000-0000-000065700000}"/>
    <cellStyle name="20% - Accent1 3 5 5 2 2 3 2" xfId="28940" xr:uid="{00000000-0005-0000-0000-000066700000}"/>
    <cellStyle name="20% - Accent1 3 5 5 2 2 4" xfId="28941" xr:uid="{00000000-0005-0000-0000-000067700000}"/>
    <cellStyle name="20% - Accent1 3 5 5 2 3" xfId="28942" xr:uid="{00000000-0005-0000-0000-000068700000}"/>
    <cellStyle name="20% - Accent1 3 5 5 2 3 2" xfId="28943" xr:uid="{00000000-0005-0000-0000-000069700000}"/>
    <cellStyle name="20% - Accent1 3 5 5 2 3 2 2" xfId="28944" xr:uid="{00000000-0005-0000-0000-00006A700000}"/>
    <cellStyle name="20% - Accent1 3 5 5 2 3 2 2 2" xfId="28945" xr:uid="{00000000-0005-0000-0000-00006B700000}"/>
    <cellStyle name="20% - Accent1 3 5 5 2 3 2 3" xfId="28946" xr:uid="{00000000-0005-0000-0000-00006C700000}"/>
    <cellStyle name="20% - Accent1 3 5 5 2 3 3" xfId="28947" xr:uid="{00000000-0005-0000-0000-00006D700000}"/>
    <cellStyle name="20% - Accent1 3 5 5 2 3 3 2" xfId="28948" xr:uid="{00000000-0005-0000-0000-00006E700000}"/>
    <cellStyle name="20% - Accent1 3 5 5 2 3 4" xfId="28949" xr:uid="{00000000-0005-0000-0000-00006F700000}"/>
    <cellStyle name="20% - Accent1 3 5 5 2 4" xfId="28950" xr:uid="{00000000-0005-0000-0000-000070700000}"/>
    <cellStyle name="20% - Accent1 3 5 5 2 4 2" xfId="28951" xr:uid="{00000000-0005-0000-0000-000071700000}"/>
    <cellStyle name="20% - Accent1 3 5 5 2 4 2 2" xfId="28952" xr:uid="{00000000-0005-0000-0000-000072700000}"/>
    <cellStyle name="20% - Accent1 3 5 5 2 4 2 2 2" xfId="28953" xr:uid="{00000000-0005-0000-0000-000073700000}"/>
    <cellStyle name="20% - Accent1 3 5 5 2 4 2 3" xfId="28954" xr:uid="{00000000-0005-0000-0000-000074700000}"/>
    <cellStyle name="20% - Accent1 3 5 5 2 4 3" xfId="28955" xr:uid="{00000000-0005-0000-0000-000075700000}"/>
    <cellStyle name="20% - Accent1 3 5 5 2 4 3 2" xfId="28956" xr:uid="{00000000-0005-0000-0000-000076700000}"/>
    <cellStyle name="20% - Accent1 3 5 5 2 4 4" xfId="28957" xr:uid="{00000000-0005-0000-0000-000077700000}"/>
    <cellStyle name="20% - Accent1 3 5 5 2 5" xfId="28958" xr:uid="{00000000-0005-0000-0000-000078700000}"/>
    <cellStyle name="20% - Accent1 3 5 5 2 5 2" xfId="28959" xr:uid="{00000000-0005-0000-0000-000079700000}"/>
    <cellStyle name="20% - Accent1 3 5 5 2 5 2 2" xfId="28960" xr:uid="{00000000-0005-0000-0000-00007A700000}"/>
    <cellStyle name="20% - Accent1 3 5 5 2 5 3" xfId="28961" xr:uid="{00000000-0005-0000-0000-00007B700000}"/>
    <cellStyle name="20% - Accent1 3 5 5 2 6" xfId="28962" xr:uid="{00000000-0005-0000-0000-00007C700000}"/>
    <cellStyle name="20% - Accent1 3 5 5 2 6 2" xfId="28963" xr:uid="{00000000-0005-0000-0000-00007D700000}"/>
    <cellStyle name="20% - Accent1 3 5 5 2 6 2 2" xfId="28964" xr:uid="{00000000-0005-0000-0000-00007E700000}"/>
    <cellStyle name="20% - Accent1 3 5 5 2 6 3" xfId="28965" xr:uid="{00000000-0005-0000-0000-00007F700000}"/>
    <cellStyle name="20% - Accent1 3 5 5 2 7" xfId="28966" xr:uid="{00000000-0005-0000-0000-000080700000}"/>
    <cellStyle name="20% - Accent1 3 5 5 2 7 2" xfId="28967" xr:uid="{00000000-0005-0000-0000-000081700000}"/>
    <cellStyle name="20% - Accent1 3 5 5 2 8" xfId="28968" xr:uid="{00000000-0005-0000-0000-000082700000}"/>
    <cellStyle name="20% - Accent1 3 5 5 2 8 2" xfId="28969" xr:uid="{00000000-0005-0000-0000-000083700000}"/>
    <cellStyle name="20% - Accent1 3 5 5 2 9" xfId="28970" xr:uid="{00000000-0005-0000-0000-000084700000}"/>
    <cellStyle name="20% - Accent1 3 5 5 3" xfId="28971" xr:uid="{00000000-0005-0000-0000-000085700000}"/>
    <cellStyle name="20% - Accent1 3 5 5 3 2" xfId="28972" xr:uid="{00000000-0005-0000-0000-000086700000}"/>
    <cellStyle name="20% - Accent1 3 5 5 3 2 2" xfId="28973" xr:uid="{00000000-0005-0000-0000-000087700000}"/>
    <cellStyle name="20% - Accent1 3 5 5 3 2 2 2" xfId="28974" xr:uid="{00000000-0005-0000-0000-000088700000}"/>
    <cellStyle name="20% - Accent1 3 5 5 3 2 2 2 2" xfId="28975" xr:uid="{00000000-0005-0000-0000-000089700000}"/>
    <cellStyle name="20% - Accent1 3 5 5 3 2 2 3" xfId="28976" xr:uid="{00000000-0005-0000-0000-00008A700000}"/>
    <cellStyle name="20% - Accent1 3 5 5 3 2 3" xfId="28977" xr:uid="{00000000-0005-0000-0000-00008B700000}"/>
    <cellStyle name="20% - Accent1 3 5 5 3 2 3 2" xfId="28978" xr:uid="{00000000-0005-0000-0000-00008C700000}"/>
    <cellStyle name="20% - Accent1 3 5 5 3 2 4" xfId="28979" xr:uid="{00000000-0005-0000-0000-00008D700000}"/>
    <cellStyle name="20% - Accent1 3 5 5 3 3" xfId="28980" xr:uid="{00000000-0005-0000-0000-00008E700000}"/>
    <cellStyle name="20% - Accent1 3 5 5 3 3 2" xfId="28981" xr:uid="{00000000-0005-0000-0000-00008F700000}"/>
    <cellStyle name="20% - Accent1 3 5 5 3 3 2 2" xfId="28982" xr:uid="{00000000-0005-0000-0000-000090700000}"/>
    <cellStyle name="20% - Accent1 3 5 5 3 3 2 2 2" xfId="28983" xr:uid="{00000000-0005-0000-0000-000091700000}"/>
    <cellStyle name="20% - Accent1 3 5 5 3 3 2 3" xfId="28984" xr:uid="{00000000-0005-0000-0000-000092700000}"/>
    <cellStyle name="20% - Accent1 3 5 5 3 3 3" xfId="28985" xr:uid="{00000000-0005-0000-0000-000093700000}"/>
    <cellStyle name="20% - Accent1 3 5 5 3 3 3 2" xfId="28986" xr:uid="{00000000-0005-0000-0000-000094700000}"/>
    <cellStyle name="20% - Accent1 3 5 5 3 3 4" xfId="28987" xr:uid="{00000000-0005-0000-0000-000095700000}"/>
    <cellStyle name="20% - Accent1 3 5 5 3 4" xfId="28988" xr:uid="{00000000-0005-0000-0000-000096700000}"/>
    <cellStyle name="20% - Accent1 3 5 5 3 4 2" xfId="28989" xr:uid="{00000000-0005-0000-0000-000097700000}"/>
    <cellStyle name="20% - Accent1 3 5 5 3 4 2 2" xfId="28990" xr:uid="{00000000-0005-0000-0000-000098700000}"/>
    <cellStyle name="20% - Accent1 3 5 5 3 4 2 2 2" xfId="28991" xr:uid="{00000000-0005-0000-0000-000099700000}"/>
    <cellStyle name="20% - Accent1 3 5 5 3 4 2 3" xfId="28992" xr:uid="{00000000-0005-0000-0000-00009A700000}"/>
    <cellStyle name="20% - Accent1 3 5 5 3 4 3" xfId="28993" xr:uid="{00000000-0005-0000-0000-00009B700000}"/>
    <cellStyle name="20% - Accent1 3 5 5 3 4 3 2" xfId="28994" xr:uid="{00000000-0005-0000-0000-00009C700000}"/>
    <cellStyle name="20% - Accent1 3 5 5 3 4 4" xfId="28995" xr:uid="{00000000-0005-0000-0000-00009D700000}"/>
    <cellStyle name="20% - Accent1 3 5 5 3 5" xfId="28996" xr:uid="{00000000-0005-0000-0000-00009E700000}"/>
    <cellStyle name="20% - Accent1 3 5 5 3 5 2" xfId="28997" xr:uid="{00000000-0005-0000-0000-00009F700000}"/>
    <cellStyle name="20% - Accent1 3 5 5 3 5 2 2" xfId="28998" xr:uid="{00000000-0005-0000-0000-0000A0700000}"/>
    <cellStyle name="20% - Accent1 3 5 5 3 5 3" xfId="28999" xr:uid="{00000000-0005-0000-0000-0000A1700000}"/>
    <cellStyle name="20% - Accent1 3 5 5 3 6" xfId="29000" xr:uid="{00000000-0005-0000-0000-0000A2700000}"/>
    <cellStyle name="20% - Accent1 3 5 5 3 6 2" xfId="29001" xr:uid="{00000000-0005-0000-0000-0000A3700000}"/>
    <cellStyle name="20% - Accent1 3 5 5 3 6 2 2" xfId="29002" xr:uid="{00000000-0005-0000-0000-0000A4700000}"/>
    <cellStyle name="20% - Accent1 3 5 5 3 6 3" xfId="29003" xr:uid="{00000000-0005-0000-0000-0000A5700000}"/>
    <cellStyle name="20% - Accent1 3 5 5 3 7" xfId="29004" xr:uid="{00000000-0005-0000-0000-0000A6700000}"/>
    <cellStyle name="20% - Accent1 3 5 5 3 7 2" xfId="29005" xr:uid="{00000000-0005-0000-0000-0000A7700000}"/>
    <cellStyle name="20% - Accent1 3 5 5 3 8" xfId="29006" xr:uid="{00000000-0005-0000-0000-0000A8700000}"/>
    <cellStyle name="20% - Accent1 3 5 5 3 8 2" xfId="29007" xr:uid="{00000000-0005-0000-0000-0000A9700000}"/>
    <cellStyle name="20% - Accent1 3 5 5 3 9" xfId="29008" xr:uid="{00000000-0005-0000-0000-0000AA700000}"/>
    <cellStyle name="20% - Accent1 3 5 5 4" xfId="29009" xr:uid="{00000000-0005-0000-0000-0000AB700000}"/>
    <cellStyle name="20% - Accent1 3 5 5 4 2" xfId="29010" xr:uid="{00000000-0005-0000-0000-0000AC700000}"/>
    <cellStyle name="20% - Accent1 3 5 5 4 2 2" xfId="29011" xr:uid="{00000000-0005-0000-0000-0000AD700000}"/>
    <cellStyle name="20% - Accent1 3 5 5 4 2 2 2" xfId="29012" xr:uid="{00000000-0005-0000-0000-0000AE700000}"/>
    <cellStyle name="20% - Accent1 3 5 5 4 2 3" xfId="29013" xr:uid="{00000000-0005-0000-0000-0000AF700000}"/>
    <cellStyle name="20% - Accent1 3 5 5 4 3" xfId="29014" xr:uid="{00000000-0005-0000-0000-0000B0700000}"/>
    <cellStyle name="20% - Accent1 3 5 5 4 3 2" xfId="29015" xr:uid="{00000000-0005-0000-0000-0000B1700000}"/>
    <cellStyle name="20% - Accent1 3 5 5 4 4" xfId="29016" xr:uid="{00000000-0005-0000-0000-0000B2700000}"/>
    <cellStyle name="20% - Accent1 3 5 5 5" xfId="29017" xr:uid="{00000000-0005-0000-0000-0000B3700000}"/>
    <cellStyle name="20% - Accent1 3 5 5 5 2" xfId="29018" xr:uid="{00000000-0005-0000-0000-0000B4700000}"/>
    <cellStyle name="20% - Accent1 3 5 5 5 2 2" xfId="29019" xr:uid="{00000000-0005-0000-0000-0000B5700000}"/>
    <cellStyle name="20% - Accent1 3 5 5 5 2 2 2" xfId="29020" xr:uid="{00000000-0005-0000-0000-0000B6700000}"/>
    <cellStyle name="20% - Accent1 3 5 5 5 2 3" xfId="29021" xr:uid="{00000000-0005-0000-0000-0000B7700000}"/>
    <cellStyle name="20% - Accent1 3 5 5 5 3" xfId="29022" xr:uid="{00000000-0005-0000-0000-0000B8700000}"/>
    <cellStyle name="20% - Accent1 3 5 5 5 3 2" xfId="29023" xr:uid="{00000000-0005-0000-0000-0000B9700000}"/>
    <cellStyle name="20% - Accent1 3 5 5 5 4" xfId="29024" xr:uid="{00000000-0005-0000-0000-0000BA700000}"/>
    <cellStyle name="20% - Accent1 3 5 5 6" xfId="29025" xr:uid="{00000000-0005-0000-0000-0000BB700000}"/>
    <cellStyle name="20% - Accent1 3 5 5 6 2" xfId="29026" xr:uid="{00000000-0005-0000-0000-0000BC700000}"/>
    <cellStyle name="20% - Accent1 3 5 5 6 2 2" xfId="29027" xr:uid="{00000000-0005-0000-0000-0000BD700000}"/>
    <cellStyle name="20% - Accent1 3 5 5 6 2 2 2" xfId="29028" xr:uid="{00000000-0005-0000-0000-0000BE700000}"/>
    <cellStyle name="20% - Accent1 3 5 5 6 2 3" xfId="29029" xr:uid="{00000000-0005-0000-0000-0000BF700000}"/>
    <cellStyle name="20% - Accent1 3 5 5 6 3" xfId="29030" xr:uid="{00000000-0005-0000-0000-0000C0700000}"/>
    <cellStyle name="20% - Accent1 3 5 5 6 3 2" xfId="29031" xr:uid="{00000000-0005-0000-0000-0000C1700000}"/>
    <cellStyle name="20% - Accent1 3 5 5 6 4" xfId="29032" xr:uid="{00000000-0005-0000-0000-0000C2700000}"/>
    <cellStyle name="20% - Accent1 3 5 5 7" xfId="29033" xr:uid="{00000000-0005-0000-0000-0000C3700000}"/>
    <cellStyle name="20% - Accent1 3 5 5 7 2" xfId="29034" xr:uid="{00000000-0005-0000-0000-0000C4700000}"/>
    <cellStyle name="20% - Accent1 3 5 5 7 2 2" xfId="29035" xr:uid="{00000000-0005-0000-0000-0000C5700000}"/>
    <cellStyle name="20% - Accent1 3 5 5 7 3" xfId="29036" xr:uid="{00000000-0005-0000-0000-0000C6700000}"/>
    <cellStyle name="20% - Accent1 3 5 5 8" xfId="29037" xr:uid="{00000000-0005-0000-0000-0000C7700000}"/>
    <cellStyle name="20% - Accent1 3 5 5 8 2" xfId="29038" xr:uid="{00000000-0005-0000-0000-0000C8700000}"/>
    <cellStyle name="20% - Accent1 3 5 5 8 2 2" xfId="29039" xr:uid="{00000000-0005-0000-0000-0000C9700000}"/>
    <cellStyle name="20% - Accent1 3 5 5 8 3" xfId="29040" xr:uid="{00000000-0005-0000-0000-0000CA700000}"/>
    <cellStyle name="20% - Accent1 3 5 5 9" xfId="29041" xr:uid="{00000000-0005-0000-0000-0000CB700000}"/>
    <cellStyle name="20% - Accent1 3 5 5 9 2" xfId="29042" xr:uid="{00000000-0005-0000-0000-0000CC700000}"/>
    <cellStyle name="20% - Accent1 3 5 6" xfId="29043" xr:uid="{00000000-0005-0000-0000-0000CD700000}"/>
    <cellStyle name="20% - Accent1 3 5 6 10" xfId="29044" xr:uid="{00000000-0005-0000-0000-0000CE700000}"/>
    <cellStyle name="20% - Accent1 3 5 6 10 2" xfId="29045" xr:uid="{00000000-0005-0000-0000-0000CF700000}"/>
    <cellStyle name="20% - Accent1 3 5 6 11" xfId="29046" xr:uid="{00000000-0005-0000-0000-0000D0700000}"/>
    <cellStyle name="20% - Accent1 3 5 6 2" xfId="29047" xr:uid="{00000000-0005-0000-0000-0000D1700000}"/>
    <cellStyle name="20% - Accent1 3 5 6 2 2" xfId="29048" xr:uid="{00000000-0005-0000-0000-0000D2700000}"/>
    <cellStyle name="20% - Accent1 3 5 6 2 2 2" xfId="29049" xr:uid="{00000000-0005-0000-0000-0000D3700000}"/>
    <cellStyle name="20% - Accent1 3 5 6 2 2 2 2" xfId="29050" xr:uid="{00000000-0005-0000-0000-0000D4700000}"/>
    <cellStyle name="20% - Accent1 3 5 6 2 2 2 2 2" xfId="29051" xr:uid="{00000000-0005-0000-0000-0000D5700000}"/>
    <cellStyle name="20% - Accent1 3 5 6 2 2 2 3" xfId="29052" xr:uid="{00000000-0005-0000-0000-0000D6700000}"/>
    <cellStyle name="20% - Accent1 3 5 6 2 2 3" xfId="29053" xr:uid="{00000000-0005-0000-0000-0000D7700000}"/>
    <cellStyle name="20% - Accent1 3 5 6 2 2 3 2" xfId="29054" xr:uid="{00000000-0005-0000-0000-0000D8700000}"/>
    <cellStyle name="20% - Accent1 3 5 6 2 2 4" xfId="29055" xr:uid="{00000000-0005-0000-0000-0000D9700000}"/>
    <cellStyle name="20% - Accent1 3 5 6 2 3" xfId="29056" xr:uid="{00000000-0005-0000-0000-0000DA700000}"/>
    <cellStyle name="20% - Accent1 3 5 6 2 3 2" xfId="29057" xr:uid="{00000000-0005-0000-0000-0000DB700000}"/>
    <cellStyle name="20% - Accent1 3 5 6 2 3 2 2" xfId="29058" xr:uid="{00000000-0005-0000-0000-0000DC700000}"/>
    <cellStyle name="20% - Accent1 3 5 6 2 3 2 2 2" xfId="29059" xr:uid="{00000000-0005-0000-0000-0000DD700000}"/>
    <cellStyle name="20% - Accent1 3 5 6 2 3 2 3" xfId="29060" xr:uid="{00000000-0005-0000-0000-0000DE700000}"/>
    <cellStyle name="20% - Accent1 3 5 6 2 3 3" xfId="29061" xr:uid="{00000000-0005-0000-0000-0000DF700000}"/>
    <cellStyle name="20% - Accent1 3 5 6 2 3 3 2" xfId="29062" xr:uid="{00000000-0005-0000-0000-0000E0700000}"/>
    <cellStyle name="20% - Accent1 3 5 6 2 3 4" xfId="29063" xr:uid="{00000000-0005-0000-0000-0000E1700000}"/>
    <cellStyle name="20% - Accent1 3 5 6 2 4" xfId="29064" xr:uid="{00000000-0005-0000-0000-0000E2700000}"/>
    <cellStyle name="20% - Accent1 3 5 6 2 4 2" xfId="29065" xr:uid="{00000000-0005-0000-0000-0000E3700000}"/>
    <cellStyle name="20% - Accent1 3 5 6 2 4 2 2" xfId="29066" xr:uid="{00000000-0005-0000-0000-0000E4700000}"/>
    <cellStyle name="20% - Accent1 3 5 6 2 4 2 2 2" xfId="29067" xr:uid="{00000000-0005-0000-0000-0000E5700000}"/>
    <cellStyle name="20% - Accent1 3 5 6 2 4 2 3" xfId="29068" xr:uid="{00000000-0005-0000-0000-0000E6700000}"/>
    <cellStyle name="20% - Accent1 3 5 6 2 4 3" xfId="29069" xr:uid="{00000000-0005-0000-0000-0000E7700000}"/>
    <cellStyle name="20% - Accent1 3 5 6 2 4 3 2" xfId="29070" xr:uid="{00000000-0005-0000-0000-0000E8700000}"/>
    <cellStyle name="20% - Accent1 3 5 6 2 4 4" xfId="29071" xr:uid="{00000000-0005-0000-0000-0000E9700000}"/>
    <cellStyle name="20% - Accent1 3 5 6 2 5" xfId="29072" xr:uid="{00000000-0005-0000-0000-0000EA700000}"/>
    <cellStyle name="20% - Accent1 3 5 6 2 5 2" xfId="29073" xr:uid="{00000000-0005-0000-0000-0000EB700000}"/>
    <cellStyle name="20% - Accent1 3 5 6 2 5 2 2" xfId="29074" xr:uid="{00000000-0005-0000-0000-0000EC700000}"/>
    <cellStyle name="20% - Accent1 3 5 6 2 5 3" xfId="29075" xr:uid="{00000000-0005-0000-0000-0000ED700000}"/>
    <cellStyle name="20% - Accent1 3 5 6 2 6" xfId="29076" xr:uid="{00000000-0005-0000-0000-0000EE700000}"/>
    <cellStyle name="20% - Accent1 3 5 6 2 6 2" xfId="29077" xr:uid="{00000000-0005-0000-0000-0000EF700000}"/>
    <cellStyle name="20% - Accent1 3 5 6 2 6 2 2" xfId="29078" xr:uid="{00000000-0005-0000-0000-0000F0700000}"/>
    <cellStyle name="20% - Accent1 3 5 6 2 6 3" xfId="29079" xr:uid="{00000000-0005-0000-0000-0000F1700000}"/>
    <cellStyle name="20% - Accent1 3 5 6 2 7" xfId="29080" xr:uid="{00000000-0005-0000-0000-0000F2700000}"/>
    <cellStyle name="20% - Accent1 3 5 6 2 7 2" xfId="29081" xr:uid="{00000000-0005-0000-0000-0000F3700000}"/>
    <cellStyle name="20% - Accent1 3 5 6 2 8" xfId="29082" xr:uid="{00000000-0005-0000-0000-0000F4700000}"/>
    <cellStyle name="20% - Accent1 3 5 6 2 8 2" xfId="29083" xr:uid="{00000000-0005-0000-0000-0000F5700000}"/>
    <cellStyle name="20% - Accent1 3 5 6 2 9" xfId="29084" xr:uid="{00000000-0005-0000-0000-0000F6700000}"/>
    <cellStyle name="20% - Accent1 3 5 6 3" xfId="29085" xr:uid="{00000000-0005-0000-0000-0000F7700000}"/>
    <cellStyle name="20% - Accent1 3 5 6 3 2" xfId="29086" xr:uid="{00000000-0005-0000-0000-0000F8700000}"/>
    <cellStyle name="20% - Accent1 3 5 6 3 2 2" xfId="29087" xr:uid="{00000000-0005-0000-0000-0000F9700000}"/>
    <cellStyle name="20% - Accent1 3 5 6 3 2 2 2" xfId="29088" xr:uid="{00000000-0005-0000-0000-0000FA700000}"/>
    <cellStyle name="20% - Accent1 3 5 6 3 2 2 2 2" xfId="29089" xr:uid="{00000000-0005-0000-0000-0000FB700000}"/>
    <cellStyle name="20% - Accent1 3 5 6 3 2 2 3" xfId="29090" xr:uid="{00000000-0005-0000-0000-0000FC700000}"/>
    <cellStyle name="20% - Accent1 3 5 6 3 2 3" xfId="29091" xr:uid="{00000000-0005-0000-0000-0000FD700000}"/>
    <cellStyle name="20% - Accent1 3 5 6 3 2 3 2" xfId="29092" xr:uid="{00000000-0005-0000-0000-0000FE700000}"/>
    <cellStyle name="20% - Accent1 3 5 6 3 2 4" xfId="29093" xr:uid="{00000000-0005-0000-0000-0000FF700000}"/>
    <cellStyle name="20% - Accent1 3 5 6 3 3" xfId="29094" xr:uid="{00000000-0005-0000-0000-000000710000}"/>
    <cellStyle name="20% - Accent1 3 5 6 3 3 2" xfId="29095" xr:uid="{00000000-0005-0000-0000-000001710000}"/>
    <cellStyle name="20% - Accent1 3 5 6 3 3 2 2" xfId="29096" xr:uid="{00000000-0005-0000-0000-000002710000}"/>
    <cellStyle name="20% - Accent1 3 5 6 3 3 2 2 2" xfId="29097" xr:uid="{00000000-0005-0000-0000-000003710000}"/>
    <cellStyle name="20% - Accent1 3 5 6 3 3 2 3" xfId="29098" xr:uid="{00000000-0005-0000-0000-000004710000}"/>
    <cellStyle name="20% - Accent1 3 5 6 3 3 3" xfId="29099" xr:uid="{00000000-0005-0000-0000-000005710000}"/>
    <cellStyle name="20% - Accent1 3 5 6 3 3 3 2" xfId="29100" xr:uid="{00000000-0005-0000-0000-000006710000}"/>
    <cellStyle name="20% - Accent1 3 5 6 3 3 4" xfId="29101" xr:uid="{00000000-0005-0000-0000-000007710000}"/>
    <cellStyle name="20% - Accent1 3 5 6 3 4" xfId="29102" xr:uid="{00000000-0005-0000-0000-000008710000}"/>
    <cellStyle name="20% - Accent1 3 5 6 3 4 2" xfId="29103" xr:uid="{00000000-0005-0000-0000-000009710000}"/>
    <cellStyle name="20% - Accent1 3 5 6 3 4 2 2" xfId="29104" xr:uid="{00000000-0005-0000-0000-00000A710000}"/>
    <cellStyle name="20% - Accent1 3 5 6 3 4 2 2 2" xfId="29105" xr:uid="{00000000-0005-0000-0000-00000B710000}"/>
    <cellStyle name="20% - Accent1 3 5 6 3 4 2 3" xfId="29106" xr:uid="{00000000-0005-0000-0000-00000C710000}"/>
    <cellStyle name="20% - Accent1 3 5 6 3 4 3" xfId="29107" xr:uid="{00000000-0005-0000-0000-00000D710000}"/>
    <cellStyle name="20% - Accent1 3 5 6 3 4 3 2" xfId="29108" xr:uid="{00000000-0005-0000-0000-00000E710000}"/>
    <cellStyle name="20% - Accent1 3 5 6 3 4 4" xfId="29109" xr:uid="{00000000-0005-0000-0000-00000F710000}"/>
    <cellStyle name="20% - Accent1 3 5 6 3 5" xfId="29110" xr:uid="{00000000-0005-0000-0000-000010710000}"/>
    <cellStyle name="20% - Accent1 3 5 6 3 5 2" xfId="29111" xr:uid="{00000000-0005-0000-0000-000011710000}"/>
    <cellStyle name="20% - Accent1 3 5 6 3 5 2 2" xfId="29112" xr:uid="{00000000-0005-0000-0000-000012710000}"/>
    <cellStyle name="20% - Accent1 3 5 6 3 5 3" xfId="29113" xr:uid="{00000000-0005-0000-0000-000013710000}"/>
    <cellStyle name="20% - Accent1 3 5 6 3 6" xfId="29114" xr:uid="{00000000-0005-0000-0000-000014710000}"/>
    <cellStyle name="20% - Accent1 3 5 6 3 6 2" xfId="29115" xr:uid="{00000000-0005-0000-0000-000015710000}"/>
    <cellStyle name="20% - Accent1 3 5 6 3 6 2 2" xfId="29116" xr:uid="{00000000-0005-0000-0000-000016710000}"/>
    <cellStyle name="20% - Accent1 3 5 6 3 6 3" xfId="29117" xr:uid="{00000000-0005-0000-0000-000017710000}"/>
    <cellStyle name="20% - Accent1 3 5 6 3 7" xfId="29118" xr:uid="{00000000-0005-0000-0000-000018710000}"/>
    <cellStyle name="20% - Accent1 3 5 6 3 7 2" xfId="29119" xr:uid="{00000000-0005-0000-0000-000019710000}"/>
    <cellStyle name="20% - Accent1 3 5 6 3 8" xfId="29120" xr:uid="{00000000-0005-0000-0000-00001A710000}"/>
    <cellStyle name="20% - Accent1 3 5 6 3 8 2" xfId="29121" xr:uid="{00000000-0005-0000-0000-00001B710000}"/>
    <cellStyle name="20% - Accent1 3 5 6 3 9" xfId="29122" xr:uid="{00000000-0005-0000-0000-00001C710000}"/>
    <cellStyle name="20% - Accent1 3 5 6 4" xfId="29123" xr:uid="{00000000-0005-0000-0000-00001D710000}"/>
    <cellStyle name="20% - Accent1 3 5 6 4 2" xfId="29124" xr:uid="{00000000-0005-0000-0000-00001E710000}"/>
    <cellStyle name="20% - Accent1 3 5 6 4 2 2" xfId="29125" xr:uid="{00000000-0005-0000-0000-00001F710000}"/>
    <cellStyle name="20% - Accent1 3 5 6 4 2 2 2" xfId="29126" xr:uid="{00000000-0005-0000-0000-000020710000}"/>
    <cellStyle name="20% - Accent1 3 5 6 4 2 3" xfId="29127" xr:uid="{00000000-0005-0000-0000-000021710000}"/>
    <cellStyle name="20% - Accent1 3 5 6 4 3" xfId="29128" xr:uid="{00000000-0005-0000-0000-000022710000}"/>
    <cellStyle name="20% - Accent1 3 5 6 4 3 2" xfId="29129" xr:uid="{00000000-0005-0000-0000-000023710000}"/>
    <cellStyle name="20% - Accent1 3 5 6 4 4" xfId="29130" xr:uid="{00000000-0005-0000-0000-000024710000}"/>
    <cellStyle name="20% - Accent1 3 5 6 5" xfId="29131" xr:uid="{00000000-0005-0000-0000-000025710000}"/>
    <cellStyle name="20% - Accent1 3 5 6 5 2" xfId="29132" xr:uid="{00000000-0005-0000-0000-000026710000}"/>
    <cellStyle name="20% - Accent1 3 5 6 5 2 2" xfId="29133" xr:uid="{00000000-0005-0000-0000-000027710000}"/>
    <cellStyle name="20% - Accent1 3 5 6 5 2 2 2" xfId="29134" xr:uid="{00000000-0005-0000-0000-000028710000}"/>
    <cellStyle name="20% - Accent1 3 5 6 5 2 3" xfId="29135" xr:uid="{00000000-0005-0000-0000-000029710000}"/>
    <cellStyle name="20% - Accent1 3 5 6 5 3" xfId="29136" xr:uid="{00000000-0005-0000-0000-00002A710000}"/>
    <cellStyle name="20% - Accent1 3 5 6 5 3 2" xfId="29137" xr:uid="{00000000-0005-0000-0000-00002B710000}"/>
    <cellStyle name="20% - Accent1 3 5 6 5 4" xfId="29138" xr:uid="{00000000-0005-0000-0000-00002C710000}"/>
    <cellStyle name="20% - Accent1 3 5 6 6" xfId="29139" xr:uid="{00000000-0005-0000-0000-00002D710000}"/>
    <cellStyle name="20% - Accent1 3 5 6 6 2" xfId="29140" xr:uid="{00000000-0005-0000-0000-00002E710000}"/>
    <cellStyle name="20% - Accent1 3 5 6 6 2 2" xfId="29141" xr:uid="{00000000-0005-0000-0000-00002F710000}"/>
    <cellStyle name="20% - Accent1 3 5 6 6 2 2 2" xfId="29142" xr:uid="{00000000-0005-0000-0000-000030710000}"/>
    <cellStyle name="20% - Accent1 3 5 6 6 2 3" xfId="29143" xr:uid="{00000000-0005-0000-0000-000031710000}"/>
    <cellStyle name="20% - Accent1 3 5 6 6 3" xfId="29144" xr:uid="{00000000-0005-0000-0000-000032710000}"/>
    <cellStyle name="20% - Accent1 3 5 6 6 3 2" xfId="29145" xr:uid="{00000000-0005-0000-0000-000033710000}"/>
    <cellStyle name="20% - Accent1 3 5 6 6 4" xfId="29146" xr:uid="{00000000-0005-0000-0000-000034710000}"/>
    <cellStyle name="20% - Accent1 3 5 6 7" xfId="29147" xr:uid="{00000000-0005-0000-0000-000035710000}"/>
    <cellStyle name="20% - Accent1 3 5 6 7 2" xfId="29148" xr:uid="{00000000-0005-0000-0000-000036710000}"/>
    <cellStyle name="20% - Accent1 3 5 6 7 2 2" xfId="29149" xr:uid="{00000000-0005-0000-0000-000037710000}"/>
    <cellStyle name="20% - Accent1 3 5 6 7 3" xfId="29150" xr:uid="{00000000-0005-0000-0000-000038710000}"/>
    <cellStyle name="20% - Accent1 3 5 6 8" xfId="29151" xr:uid="{00000000-0005-0000-0000-000039710000}"/>
    <cellStyle name="20% - Accent1 3 5 6 8 2" xfId="29152" xr:uid="{00000000-0005-0000-0000-00003A710000}"/>
    <cellStyle name="20% - Accent1 3 5 6 8 2 2" xfId="29153" xr:uid="{00000000-0005-0000-0000-00003B710000}"/>
    <cellStyle name="20% - Accent1 3 5 6 8 3" xfId="29154" xr:uid="{00000000-0005-0000-0000-00003C710000}"/>
    <cellStyle name="20% - Accent1 3 5 6 9" xfId="29155" xr:uid="{00000000-0005-0000-0000-00003D710000}"/>
    <cellStyle name="20% - Accent1 3 5 6 9 2" xfId="29156" xr:uid="{00000000-0005-0000-0000-00003E710000}"/>
    <cellStyle name="20% - Accent1 3 5 7" xfId="29157" xr:uid="{00000000-0005-0000-0000-00003F710000}"/>
    <cellStyle name="20% - Accent1 3 5 7 2" xfId="29158" xr:uid="{00000000-0005-0000-0000-000040710000}"/>
    <cellStyle name="20% - Accent1 3 5 7 2 2" xfId="29159" xr:uid="{00000000-0005-0000-0000-000041710000}"/>
    <cellStyle name="20% - Accent1 3 5 7 2 2 2" xfId="29160" xr:uid="{00000000-0005-0000-0000-000042710000}"/>
    <cellStyle name="20% - Accent1 3 5 7 2 2 2 2" xfId="29161" xr:uid="{00000000-0005-0000-0000-000043710000}"/>
    <cellStyle name="20% - Accent1 3 5 7 2 2 3" xfId="29162" xr:uid="{00000000-0005-0000-0000-000044710000}"/>
    <cellStyle name="20% - Accent1 3 5 7 2 3" xfId="29163" xr:uid="{00000000-0005-0000-0000-000045710000}"/>
    <cellStyle name="20% - Accent1 3 5 7 2 3 2" xfId="29164" xr:uid="{00000000-0005-0000-0000-000046710000}"/>
    <cellStyle name="20% - Accent1 3 5 7 2 4" xfId="29165" xr:uid="{00000000-0005-0000-0000-000047710000}"/>
    <cellStyle name="20% - Accent1 3 5 7 3" xfId="29166" xr:uid="{00000000-0005-0000-0000-000048710000}"/>
    <cellStyle name="20% - Accent1 3 5 7 3 2" xfId="29167" xr:uid="{00000000-0005-0000-0000-000049710000}"/>
    <cellStyle name="20% - Accent1 3 5 7 3 2 2" xfId="29168" xr:uid="{00000000-0005-0000-0000-00004A710000}"/>
    <cellStyle name="20% - Accent1 3 5 7 3 2 2 2" xfId="29169" xr:uid="{00000000-0005-0000-0000-00004B710000}"/>
    <cellStyle name="20% - Accent1 3 5 7 3 2 3" xfId="29170" xr:uid="{00000000-0005-0000-0000-00004C710000}"/>
    <cellStyle name="20% - Accent1 3 5 7 3 3" xfId="29171" xr:uid="{00000000-0005-0000-0000-00004D710000}"/>
    <cellStyle name="20% - Accent1 3 5 7 3 3 2" xfId="29172" xr:uid="{00000000-0005-0000-0000-00004E710000}"/>
    <cellStyle name="20% - Accent1 3 5 7 3 4" xfId="29173" xr:uid="{00000000-0005-0000-0000-00004F710000}"/>
    <cellStyle name="20% - Accent1 3 5 7 4" xfId="29174" xr:uid="{00000000-0005-0000-0000-000050710000}"/>
    <cellStyle name="20% - Accent1 3 5 7 4 2" xfId="29175" xr:uid="{00000000-0005-0000-0000-000051710000}"/>
    <cellStyle name="20% - Accent1 3 5 7 4 2 2" xfId="29176" xr:uid="{00000000-0005-0000-0000-000052710000}"/>
    <cellStyle name="20% - Accent1 3 5 7 4 2 2 2" xfId="29177" xr:uid="{00000000-0005-0000-0000-000053710000}"/>
    <cellStyle name="20% - Accent1 3 5 7 4 2 3" xfId="29178" xr:uid="{00000000-0005-0000-0000-000054710000}"/>
    <cellStyle name="20% - Accent1 3 5 7 4 3" xfId="29179" xr:uid="{00000000-0005-0000-0000-000055710000}"/>
    <cellStyle name="20% - Accent1 3 5 7 4 3 2" xfId="29180" xr:uid="{00000000-0005-0000-0000-000056710000}"/>
    <cellStyle name="20% - Accent1 3 5 7 4 4" xfId="29181" xr:uid="{00000000-0005-0000-0000-000057710000}"/>
    <cellStyle name="20% - Accent1 3 5 7 5" xfId="29182" xr:uid="{00000000-0005-0000-0000-000058710000}"/>
    <cellStyle name="20% - Accent1 3 5 7 5 2" xfId="29183" xr:uid="{00000000-0005-0000-0000-000059710000}"/>
    <cellStyle name="20% - Accent1 3 5 7 5 2 2" xfId="29184" xr:uid="{00000000-0005-0000-0000-00005A710000}"/>
    <cellStyle name="20% - Accent1 3 5 7 5 3" xfId="29185" xr:uid="{00000000-0005-0000-0000-00005B710000}"/>
    <cellStyle name="20% - Accent1 3 5 7 6" xfId="29186" xr:uid="{00000000-0005-0000-0000-00005C710000}"/>
    <cellStyle name="20% - Accent1 3 5 7 6 2" xfId="29187" xr:uid="{00000000-0005-0000-0000-00005D710000}"/>
    <cellStyle name="20% - Accent1 3 5 7 6 2 2" xfId="29188" xr:uid="{00000000-0005-0000-0000-00005E710000}"/>
    <cellStyle name="20% - Accent1 3 5 7 6 3" xfId="29189" xr:uid="{00000000-0005-0000-0000-00005F710000}"/>
    <cellStyle name="20% - Accent1 3 5 7 7" xfId="29190" xr:uid="{00000000-0005-0000-0000-000060710000}"/>
    <cellStyle name="20% - Accent1 3 5 7 7 2" xfId="29191" xr:uid="{00000000-0005-0000-0000-000061710000}"/>
    <cellStyle name="20% - Accent1 3 5 7 8" xfId="29192" xr:uid="{00000000-0005-0000-0000-000062710000}"/>
    <cellStyle name="20% - Accent1 3 5 7 8 2" xfId="29193" xr:uid="{00000000-0005-0000-0000-000063710000}"/>
    <cellStyle name="20% - Accent1 3 5 7 9" xfId="29194" xr:uid="{00000000-0005-0000-0000-000064710000}"/>
    <cellStyle name="20% - Accent1 3 5 8" xfId="29195" xr:uid="{00000000-0005-0000-0000-000065710000}"/>
    <cellStyle name="20% - Accent1 3 5 8 2" xfId="29196" xr:uid="{00000000-0005-0000-0000-000066710000}"/>
    <cellStyle name="20% - Accent1 3 5 8 2 2" xfId="29197" xr:uid="{00000000-0005-0000-0000-000067710000}"/>
    <cellStyle name="20% - Accent1 3 5 8 2 2 2" xfId="29198" xr:uid="{00000000-0005-0000-0000-000068710000}"/>
    <cellStyle name="20% - Accent1 3 5 8 2 2 2 2" xfId="29199" xr:uid="{00000000-0005-0000-0000-000069710000}"/>
    <cellStyle name="20% - Accent1 3 5 8 2 2 3" xfId="29200" xr:uid="{00000000-0005-0000-0000-00006A710000}"/>
    <cellStyle name="20% - Accent1 3 5 8 2 3" xfId="29201" xr:uid="{00000000-0005-0000-0000-00006B710000}"/>
    <cellStyle name="20% - Accent1 3 5 8 2 3 2" xfId="29202" xr:uid="{00000000-0005-0000-0000-00006C710000}"/>
    <cellStyle name="20% - Accent1 3 5 8 2 4" xfId="29203" xr:uid="{00000000-0005-0000-0000-00006D710000}"/>
    <cellStyle name="20% - Accent1 3 5 8 3" xfId="29204" xr:uid="{00000000-0005-0000-0000-00006E710000}"/>
    <cellStyle name="20% - Accent1 3 5 8 3 2" xfId="29205" xr:uid="{00000000-0005-0000-0000-00006F710000}"/>
    <cellStyle name="20% - Accent1 3 5 8 3 2 2" xfId="29206" xr:uid="{00000000-0005-0000-0000-000070710000}"/>
    <cellStyle name="20% - Accent1 3 5 8 3 2 2 2" xfId="29207" xr:uid="{00000000-0005-0000-0000-000071710000}"/>
    <cellStyle name="20% - Accent1 3 5 8 3 2 3" xfId="29208" xr:uid="{00000000-0005-0000-0000-000072710000}"/>
    <cellStyle name="20% - Accent1 3 5 8 3 3" xfId="29209" xr:uid="{00000000-0005-0000-0000-000073710000}"/>
    <cellStyle name="20% - Accent1 3 5 8 3 3 2" xfId="29210" xr:uid="{00000000-0005-0000-0000-000074710000}"/>
    <cellStyle name="20% - Accent1 3 5 8 3 4" xfId="29211" xr:uid="{00000000-0005-0000-0000-000075710000}"/>
    <cellStyle name="20% - Accent1 3 5 8 4" xfId="29212" xr:uid="{00000000-0005-0000-0000-000076710000}"/>
    <cellStyle name="20% - Accent1 3 5 8 4 2" xfId="29213" xr:uid="{00000000-0005-0000-0000-000077710000}"/>
    <cellStyle name="20% - Accent1 3 5 8 4 2 2" xfId="29214" xr:uid="{00000000-0005-0000-0000-000078710000}"/>
    <cellStyle name="20% - Accent1 3 5 8 4 2 2 2" xfId="29215" xr:uid="{00000000-0005-0000-0000-000079710000}"/>
    <cellStyle name="20% - Accent1 3 5 8 4 2 3" xfId="29216" xr:uid="{00000000-0005-0000-0000-00007A710000}"/>
    <cellStyle name="20% - Accent1 3 5 8 4 3" xfId="29217" xr:uid="{00000000-0005-0000-0000-00007B710000}"/>
    <cellStyle name="20% - Accent1 3 5 8 4 3 2" xfId="29218" xr:uid="{00000000-0005-0000-0000-00007C710000}"/>
    <cellStyle name="20% - Accent1 3 5 8 4 4" xfId="29219" xr:uid="{00000000-0005-0000-0000-00007D710000}"/>
    <cellStyle name="20% - Accent1 3 5 8 5" xfId="29220" xr:uid="{00000000-0005-0000-0000-00007E710000}"/>
    <cellStyle name="20% - Accent1 3 5 8 5 2" xfId="29221" xr:uid="{00000000-0005-0000-0000-00007F710000}"/>
    <cellStyle name="20% - Accent1 3 5 8 5 2 2" xfId="29222" xr:uid="{00000000-0005-0000-0000-000080710000}"/>
    <cellStyle name="20% - Accent1 3 5 8 5 3" xfId="29223" xr:uid="{00000000-0005-0000-0000-000081710000}"/>
    <cellStyle name="20% - Accent1 3 5 8 6" xfId="29224" xr:uid="{00000000-0005-0000-0000-000082710000}"/>
    <cellStyle name="20% - Accent1 3 5 8 6 2" xfId="29225" xr:uid="{00000000-0005-0000-0000-000083710000}"/>
    <cellStyle name="20% - Accent1 3 5 8 6 2 2" xfId="29226" xr:uid="{00000000-0005-0000-0000-000084710000}"/>
    <cellStyle name="20% - Accent1 3 5 8 6 3" xfId="29227" xr:uid="{00000000-0005-0000-0000-000085710000}"/>
    <cellStyle name="20% - Accent1 3 5 8 7" xfId="29228" xr:uid="{00000000-0005-0000-0000-000086710000}"/>
    <cellStyle name="20% - Accent1 3 5 8 7 2" xfId="29229" xr:uid="{00000000-0005-0000-0000-000087710000}"/>
    <cellStyle name="20% - Accent1 3 5 8 8" xfId="29230" xr:uid="{00000000-0005-0000-0000-000088710000}"/>
    <cellStyle name="20% - Accent1 3 5 8 8 2" xfId="29231" xr:uid="{00000000-0005-0000-0000-000089710000}"/>
    <cellStyle name="20% - Accent1 3 5 8 9" xfId="29232" xr:uid="{00000000-0005-0000-0000-00008A710000}"/>
    <cellStyle name="20% - Accent1 3 5 9" xfId="29233" xr:uid="{00000000-0005-0000-0000-00008B710000}"/>
    <cellStyle name="20% - Accent1 3 5 9 2" xfId="29234" xr:uid="{00000000-0005-0000-0000-00008C710000}"/>
    <cellStyle name="20% - Accent1 3 5 9 2 2" xfId="29235" xr:uid="{00000000-0005-0000-0000-00008D710000}"/>
    <cellStyle name="20% - Accent1 3 5 9 2 2 2" xfId="29236" xr:uid="{00000000-0005-0000-0000-00008E710000}"/>
    <cellStyle name="20% - Accent1 3 5 9 2 3" xfId="29237" xr:uid="{00000000-0005-0000-0000-00008F710000}"/>
    <cellStyle name="20% - Accent1 3 5 9 3" xfId="29238" xr:uid="{00000000-0005-0000-0000-000090710000}"/>
    <cellStyle name="20% - Accent1 3 5 9 3 2" xfId="29239" xr:uid="{00000000-0005-0000-0000-000091710000}"/>
    <cellStyle name="20% - Accent1 3 5 9 4" xfId="29240" xr:uid="{00000000-0005-0000-0000-000092710000}"/>
    <cellStyle name="20% - Accent1 3 6" xfId="29241" xr:uid="{00000000-0005-0000-0000-000093710000}"/>
    <cellStyle name="20% - Accent1 3 6 10" xfId="29242" xr:uid="{00000000-0005-0000-0000-000094710000}"/>
    <cellStyle name="20% - Accent1 3 6 10 2" xfId="29243" xr:uid="{00000000-0005-0000-0000-000095710000}"/>
    <cellStyle name="20% - Accent1 3 6 10 2 2" xfId="29244" xr:uid="{00000000-0005-0000-0000-000096710000}"/>
    <cellStyle name="20% - Accent1 3 6 10 2 2 2" xfId="29245" xr:uid="{00000000-0005-0000-0000-000097710000}"/>
    <cellStyle name="20% - Accent1 3 6 10 2 3" xfId="29246" xr:uid="{00000000-0005-0000-0000-000098710000}"/>
    <cellStyle name="20% - Accent1 3 6 10 3" xfId="29247" xr:uid="{00000000-0005-0000-0000-000099710000}"/>
    <cellStyle name="20% - Accent1 3 6 10 3 2" xfId="29248" xr:uid="{00000000-0005-0000-0000-00009A710000}"/>
    <cellStyle name="20% - Accent1 3 6 10 4" xfId="29249" xr:uid="{00000000-0005-0000-0000-00009B710000}"/>
    <cellStyle name="20% - Accent1 3 6 11" xfId="29250" xr:uid="{00000000-0005-0000-0000-00009C710000}"/>
    <cellStyle name="20% - Accent1 3 6 11 2" xfId="29251" xr:uid="{00000000-0005-0000-0000-00009D710000}"/>
    <cellStyle name="20% - Accent1 3 6 11 2 2" xfId="29252" xr:uid="{00000000-0005-0000-0000-00009E710000}"/>
    <cellStyle name="20% - Accent1 3 6 11 3" xfId="29253" xr:uid="{00000000-0005-0000-0000-00009F710000}"/>
    <cellStyle name="20% - Accent1 3 6 12" xfId="29254" xr:uid="{00000000-0005-0000-0000-0000A0710000}"/>
    <cellStyle name="20% - Accent1 3 6 12 2" xfId="29255" xr:uid="{00000000-0005-0000-0000-0000A1710000}"/>
    <cellStyle name="20% - Accent1 3 6 12 2 2" xfId="29256" xr:uid="{00000000-0005-0000-0000-0000A2710000}"/>
    <cellStyle name="20% - Accent1 3 6 12 3" xfId="29257" xr:uid="{00000000-0005-0000-0000-0000A3710000}"/>
    <cellStyle name="20% - Accent1 3 6 13" xfId="29258" xr:uid="{00000000-0005-0000-0000-0000A4710000}"/>
    <cellStyle name="20% - Accent1 3 6 13 2" xfId="29259" xr:uid="{00000000-0005-0000-0000-0000A5710000}"/>
    <cellStyle name="20% - Accent1 3 6 14" xfId="29260" xr:uid="{00000000-0005-0000-0000-0000A6710000}"/>
    <cellStyle name="20% - Accent1 3 6 14 2" xfId="29261" xr:uid="{00000000-0005-0000-0000-0000A7710000}"/>
    <cellStyle name="20% - Accent1 3 6 15" xfId="29262" xr:uid="{00000000-0005-0000-0000-0000A8710000}"/>
    <cellStyle name="20% - Accent1 3 6 2" xfId="29263" xr:uid="{00000000-0005-0000-0000-0000A9710000}"/>
    <cellStyle name="20% - Accent1 3 6 2 10" xfId="29264" xr:uid="{00000000-0005-0000-0000-0000AA710000}"/>
    <cellStyle name="20% - Accent1 3 6 2 10 2" xfId="29265" xr:uid="{00000000-0005-0000-0000-0000AB710000}"/>
    <cellStyle name="20% - Accent1 3 6 2 10 2 2" xfId="29266" xr:uid="{00000000-0005-0000-0000-0000AC710000}"/>
    <cellStyle name="20% - Accent1 3 6 2 10 3" xfId="29267" xr:uid="{00000000-0005-0000-0000-0000AD710000}"/>
    <cellStyle name="20% - Accent1 3 6 2 11" xfId="29268" xr:uid="{00000000-0005-0000-0000-0000AE710000}"/>
    <cellStyle name="20% - Accent1 3 6 2 11 2" xfId="29269" xr:uid="{00000000-0005-0000-0000-0000AF710000}"/>
    <cellStyle name="20% - Accent1 3 6 2 11 2 2" xfId="29270" xr:uid="{00000000-0005-0000-0000-0000B0710000}"/>
    <cellStyle name="20% - Accent1 3 6 2 11 3" xfId="29271" xr:uid="{00000000-0005-0000-0000-0000B1710000}"/>
    <cellStyle name="20% - Accent1 3 6 2 12" xfId="29272" xr:uid="{00000000-0005-0000-0000-0000B2710000}"/>
    <cellStyle name="20% - Accent1 3 6 2 12 2" xfId="29273" xr:uid="{00000000-0005-0000-0000-0000B3710000}"/>
    <cellStyle name="20% - Accent1 3 6 2 13" xfId="29274" xr:uid="{00000000-0005-0000-0000-0000B4710000}"/>
    <cellStyle name="20% - Accent1 3 6 2 13 2" xfId="29275" xr:uid="{00000000-0005-0000-0000-0000B5710000}"/>
    <cellStyle name="20% - Accent1 3 6 2 14" xfId="29276" xr:uid="{00000000-0005-0000-0000-0000B6710000}"/>
    <cellStyle name="20% - Accent1 3 6 2 2" xfId="29277" xr:uid="{00000000-0005-0000-0000-0000B7710000}"/>
    <cellStyle name="20% - Accent1 3 6 2 2 10" xfId="29278" xr:uid="{00000000-0005-0000-0000-0000B8710000}"/>
    <cellStyle name="20% - Accent1 3 6 2 2 10 2" xfId="29279" xr:uid="{00000000-0005-0000-0000-0000B9710000}"/>
    <cellStyle name="20% - Accent1 3 6 2 2 11" xfId="29280" xr:uid="{00000000-0005-0000-0000-0000BA710000}"/>
    <cellStyle name="20% - Accent1 3 6 2 2 2" xfId="29281" xr:uid="{00000000-0005-0000-0000-0000BB710000}"/>
    <cellStyle name="20% - Accent1 3 6 2 2 2 2" xfId="29282" xr:uid="{00000000-0005-0000-0000-0000BC710000}"/>
    <cellStyle name="20% - Accent1 3 6 2 2 2 2 2" xfId="29283" xr:uid="{00000000-0005-0000-0000-0000BD710000}"/>
    <cellStyle name="20% - Accent1 3 6 2 2 2 2 2 2" xfId="29284" xr:uid="{00000000-0005-0000-0000-0000BE710000}"/>
    <cellStyle name="20% - Accent1 3 6 2 2 2 2 2 2 2" xfId="29285" xr:uid="{00000000-0005-0000-0000-0000BF710000}"/>
    <cellStyle name="20% - Accent1 3 6 2 2 2 2 2 3" xfId="29286" xr:uid="{00000000-0005-0000-0000-0000C0710000}"/>
    <cellStyle name="20% - Accent1 3 6 2 2 2 2 3" xfId="29287" xr:uid="{00000000-0005-0000-0000-0000C1710000}"/>
    <cellStyle name="20% - Accent1 3 6 2 2 2 2 3 2" xfId="29288" xr:uid="{00000000-0005-0000-0000-0000C2710000}"/>
    <cellStyle name="20% - Accent1 3 6 2 2 2 2 4" xfId="29289" xr:uid="{00000000-0005-0000-0000-0000C3710000}"/>
    <cellStyle name="20% - Accent1 3 6 2 2 2 3" xfId="29290" xr:uid="{00000000-0005-0000-0000-0000C4710000}"/>
    <cellStyle name="20% - Accent1 3 6 2 2 2 3 2" xfId="29291" xr:uid="{00000000-0005-0000-0000-0000C5710000}"/>
    <cellStyle name="20% - Accent1 3 6 2 2 2 3 2 2" xfId="29292" xr:uid="{00000000-0005-0000-0000-0000C6710000}"/>
    <cellStyle name="20% - Accent1 3 6 2 2 2 3 2 2 2" xfId="29293" xr:uid="{00000000-0005-0000-0000-0000C7710000}"/>
    <cellStyle name="20% - Accent1 3 6 2 2 2 3 2 3" xfId="29294" xr:uid="{00000000-0005-0000-0000-0000C8710000}"/>
    <cellStyle name="20% - Accent1 3 6 2 2 2 3 3" xfId="29295" xr:uid="{00000000-0005-0000-0000-0000C9710000}"/>
    <cellStyle name="20% - Accent1 3 6 2 2 2 3 3 2" xfId="29296" xr:uid="{00000000-0005-0000-0000-0000CA710000}"/>
    <cellStyle name="20% - Accent1 3 6 2 2 2 3 4" xfId="29297" xr:uid="{00000000-0005-0000-0000-0000CB710000}"/>
    <cellStyle name="20% - Accent1 3 6 2 2 2 4" xfId="29298" xr:uid="{00000000-0005-0000-0000-0000CC710000}"/>
    <cellStyle name="20% - Accent1 3 6 2 2 2 4 2" xfId="29299" xr:uid="{00000000-0005-0000-0000-0000CD710000}"/>
    <cellStyle name="20% - Accent1 3 6 2 2 2 4 2 2" xfId="29300" xr:uid="{00000000-0005-0000-0000-0000CE710000}"/>
    <cellStyle name="20% - Accent1 3 6 2 2 2 4 2 2 2" xfId="29301" xr:uid="{00000000-0005-0000-0000-0000CF710000}"/>
    <cellStyle name="20% - Accent1 3 6 2 2 2 4 2 3" xfId="29302" xr:uid="{00000000-0005-0000-0000-0000D0710000}"/>
    <cellStyle name="20% - Accent1 3 6 2 2 2 4 3" xfId="29303" xr:uid="{00000000-0005-0000-0000-0000D1710000}"/>
    <cellStyle name="20% - Accent1 3 6 2 2 2 4 3 2" xfId="29304" xr:uid="{00000000-0005-0000-0000-0000D2710000}"/>
    <cellStyle name="20% - Accent1 3 6 2 2 2 4 4" xfId="29305" xr:uid="{00000000-0005-0000-0000-0000D3710000}"/>
    <cellStyle name="20% - Accent1 3 6 2 2 2 5" xfId="29306" xr:uid="{00000000-0005-0000-0000-0000D4710000}"/>
    <cellStyle name="20% - Accent1 3 6 2 2 2 5 2" xfId="29307" xr:uid="{00000000-0005-0000-0000-0000D5710000}"/>
    <cellStyle name="20% - Accent1 3 6 2 2 2 5 2 2" xfId="29308" xr:uid="{00000000-0005-0000-0000-0000D6710000}"/>
    <cellStyle name="20% - Accent1 3 6 2 2 2 5 3" xfId="29309" xr:uid="{00000000-0005-0000-0000-0000D7710000}"/>
    <cellStyle name="20% - Accent1 3 6 2 2 2 6" xfId="29310" xr:uid="{00000000-0005-0000-0000-0000D8710000}"/>
    <cellStyle name="20% - Accent1 3 6 2 2 2 6 2" xfId="29311" xr:uid="{00000000-0005-0000-0000-0000D9710000}"/>
    <cellStyle name="20% - Accent1 3 6 2 2 2 6 2 2" xfId="29312" xr:uid="{00000000-0005-0000-0000-0000DA710000}"/>
    <cellStyle name="20% - Accent1 3 6 2 2 2 6 3" xfId="29313" xr:uid="{00000000-0005-0000-0000-0000DB710000}"/>
    <cellStyle name="20% - Accent1 3 6 2 2 2 7" xfId="29314" xr:uid="{00000000-0005-0000-0000-0000DC710000}"/>
    <cellStyle name="20% - Accent1 3 6 2 2 2 7 2" xfId="29315" xr:uid="{00000000-0005-0000-0000-0000DD710000}"/>
    <cellStyle name="20% - Accent1 3 6 2 2 2 8" xfId="29316" xr:uid="{00000000-0005-0000-0000-0000DE710000}"/>
    <cellStyle name="20% - Accent1 3 6 2 2 2 8 2" xfId="29317" xr:uid="{00000000-0005-0000-0000-0000DF710000}"/>
    <cellStyle name="20% - Accent1 3 6 2 2 2 9" xfId="29318" xr:uid="{00000000-0005-0000-0000-0000E0710000}"/>
    <cellStyle name="20% - Accent1 3 6 2 2 3" xfId="29319" xr:uid="{00000000-0005-0000-0000-0000E1710000}"/>
    <cellStyle name="20% - Accent1 3 6 2 2 3 2" xfId="29320" xr:uid="{00000000-0005-0000-0000-0000E2710000}"/>
    <cellStyle name="20% - Accent1 3 6 2 2 3 2 2" xfId="29321" xr:uid="{00000000-0005-0000-0000-0000E3710000}"/>
    <cellStyle name="20% - Accent1 3 6 2 2 3 2 2 2" xfId="29322" xr:uid="{00000000-0005-0000-0000-0000E4710000}"/>
    <cellStyle name="20% - Accent1 3 6 2 2 3 2 2 2 2" xfId="29323" xr:uid="{00000000-0005-0000-0000-0000E5710000}"/>
    <cellStyle name="20% - Accent1 3 6 2 2 3 2 2 3" xfId="29324" xr:uid="{00000000-0005-0000-0000-0000E6710000}"/>
    <cellStyle name="20% - Accent1 3 6 2 2 3 2 3" xfId="29325" xr:uid="{00000000-0005-0000-0000-0000E7710000}"/>
    <cellStyle name="20% - Accent1 3 6 2 2 3 2 3 2" xfId="29326" xr:uid="{00000000-0005-0000-0000-0000E8710000}"/>
    <cellStyle name="20% - Accent1 3 6 2 2 3 2 4" xfId="29327" xr:uid="{00000000-0005-0000-0000-0000E9710000}"/>
    <cellStyle name="20% - Accent1 3 6 2 2 3 3" xfId="29328" xr:uid="{00000000-0005-0000-0000-0000EA710000}"/>
    <cellStyle name="20% - Accent1 3 6 2 2 3 3 2" xfId="29329" xr:uid="{00000000-0005-0000-0000-0000EB710000}"/>
    <cellStyle name="20% - Accent1 3 6 2 2 3 3 2 2" xfId="29330" xr:uid="{00000000-0005-0000-0000-0000EC710000}"/>
    <cellStyle name="20% - Accent1 3 6 2 2 3 3 2 2 2" xfId="29331" xr:uid="{00000000-0005-0000-0000-0000ED710000}"/>
    <cellStyle name="20% - Accent1 3 6 2 2 3 3 2 3" xfId="29332" xr:uid="{00000000-0005-0000-0000-0000EE710000}"/>
    <cellStyle name="20% - Accent1 3 6 2 2 3 3 3" xfId="29333" xr:uid="{00000000-0005-0000-0000-0000EF710000}"/>
    <cellStyle name="20% - Accent1 3 6 2 2 3 3 3 2" xfId="29334" xr:uid="{00000000-0005-0000-0000-0000F0710000}"/>
    <cellStyle name="20% - Accent1 3 6 2 2 3 3 4" xfId="29335" xr:uid="{00000000-0005-0000-0000-0000F1710000}"/>
    <cellStyle name="20% - Accent1 3 6 2 2 3 4" xfId="29336" xr:uid="{00000000-0005-0000-0000-0000F2710000}"/>
    <cellStyle name="20% - Accent1 3 6 2 2 3 4 2" xfId="29337" xr:uid="{00000000-0005-0000-0000-0000F3710000}"/>
    <cellStyle name="20% - Accent1 3 6 2 2 3 4 2 2" xfId="29338" xr:uid="{00000000-0005-0000-0000-0000F4710000}"/>
    <cellStyle name="20% - Accent1 3 6 2 2 3 4 2 2 2" xfId="29339" xr:uid="{00000000-0005-0000-0000-0000F5710000}"/>
    <cellStyle name="20% - Accent1 3 6 2 2 3 4 2 3" xfId="29340" xr:uid="{00000000-0005-0000-0000-0000F6710000}"/>
    <cellStyle name="20% - Accent1 3 6 2 2 3 4 3" xfId="29341" xr:uid="{00000000-0005-0000-0000-0000F7710000}"/>
    <cellStyle name="20% - Accent1 3 6 2 2 3 4 3 2" xfId="29342" xr:uid="{00000000-0005-0000-0000-0000F8710000}"/>
    <cellStyle name="20% - Accent1 3 6 2 2 3 4 4" xfId="29343" xr:uid="{00000000-0005-0000-0000-0000F9710000}"/>
    <cellStyle name="20% - Accent1 3 6 2 2 3 5" xfId="29344" xr:uid="{00000000-0005-0000-0000-0000FA710000}"/>
    <cellStyle name="20% - Accent1 3 6 2 2 3 5 2" xfId="29345" xr:uid="{00000000-0005-0000-0000-0000FB710000}"/>
    <cellStyle name="20% - Accent1 3 6 2 2 3 5 2 2" xfId="29346" xr:uid="{00000000-0005-0000-0000-0000FC710000}"/>
    <cellStyle name="20% - Accent1 3 6 2 2 3 5 3" xfId="29347" xr:uid="{00000000-0005-0000-0000-0000FD710000}"/>
    <cellStyle name="20% - Accent1 3 6 2 2 3 6" xfId="29348" xr:uid="{00000000-0005-0000-0000-0000FE710000}"/>
    <cellStyle name="20% - Accent1 3 6 2 2 3 6 2" xfId="29349" xr:uid="{00000000-0005-0000-0000-0000FF710000}"/>
    <cellStyle name="20% - Accent1 3 6 2 2 3 6 2 2" xfId="29350" xr:uid="{00000000-0005-0000-0000-000000720000}"/>
    <cellStyle name="20% - Accent1 3 6 2 2 3 6 3" xfId="29351" xr:uid="{00000000-0005-0000-0000-000001720000}"/>
    <cellStyle name="20% - Accent1 3 6 2 2 3 7" xfId="29352" xr:uid="{00000000-0005-0000-0000-000002720000}"/>
    <cellStyle name="20% - Accent1 3 6 2 2 3 7 2" xfId="29353" xr:uid="{00000000-0005-0000-0000-000003720000}"/>
    <cellStyle name="20% - Accent1 3 6 2 2 3 8" xfId="29354" xr:uid="{00000000-0005-0000-0000-000004720000}"/>
    <cellStyle name="20% - Accent1 3 6 2 2 3 8 2" xfId="29355" xr:uid="{00000000-0005-0000-0000-000005720000}"/>
    <cellStyle name="20% - Accent1 3 6 2 2 3 9" xfId="29356" xr:uid="{00000000-0005-0000-0000-000006720000}"/>
    <cellStyle name="20% - Accent1 3 6 2 2 4" xfId="29357" xr:uid="{00000000-0005-0000-0000-000007720000}"/>
    <cellStyle name="20% - Accent1 3 6 2 2 4 2" xfId="29358" xr:uid="{00000000-0005-0000-0000-000008720000}"/>
    <cellStyle name="20% - Accent1 3 6 2 2 4 2 2" xfId="29359" xr:uid="{00000000-0005-0000-0000-000009720000}"/>
    <cellStyle name="20% - Accent1 3 6 2 2 4 2 2 2" xfId="29360" xr:uid="{00000000-0005-0000-0000-00000A720000}"/>
    <cellStyle name="20% - Accent1 3 6 2 2 4 2 3" xfId="29361" xr:uid="{00000000-0005-0000-0000-00000B720000}"/>
    <cellStyle name="20% - Accent1 3 6 2 2 4 3" xfId="29362" xr:uid="{00000000-0005-0000-0000-00000C720000}"/>
    <cellStyle name="20% - Accent1 3 6 2 2 4 3 2" xfId="29363" xr:uid="{00000000-0005-0000-0000-00000D720000}"/>
    <cellStyle name="20% - Accent1 3 6 2 2 4 4" xfId="29364" xr:uid="{00000000-0005-0000-0000-00000E720000}"/>
    <cellStyle name="20% - Accent1 3 6 2 2 5" xfId="29365" xr:uid="{00000000-0005-0000-0000-00000F720000}"/>
    <cellStyle name="20% - Accent1 3 6 2 2 5 2" xfId="29366" xr:uid="{00000000-0005-0000-0000-000010720000}"/>
    <cellStyle name="20% - Accent1 3 6 2 2 5 2 2" xfId="29367" xr:uid="{00000000-0005-0000-0000-000011720000}"/>
    <cellStyle name="20% - Accent1 3 6 2 2 5 2 2 2" xfId="29368" xr:uid="{00000000-0005-0000-0000-000012720000}"/>
    <cellStyle name="20% - Accent1 3 6 2 2 5 2 3" xfId="29369" xr:uid="{00000000-0005-0000-0000-000013720000}"/>
    <cellStyle name="20% - Accent1 3 6 2 2 5 3" xfId="29370" xr:uid="{00000000-0005-0000-0000-000014720000}"/>
    <cellStyle name="20% - Accent1 3 6 2 2 5 3 2" xfId="29371" xr:uid="{00000000-0005-0000-0000-000015720000}"/>
    <cellStyle name="20% - Accent1 3 6 2 2 5 4" xfId="29372" xr:uid="{00000000-0005-0000-0000-000016720000}"/>
    <cellStyle name="20% - Accent1 3 6 2 2 6" xfId="29373" xr:uid="{00000000-0005-0000-0000-000017720000}"/>
    <cellStyle name="20% - Accent1 3 6 2 2 6 2" xfId="29374" xr:uid="{00000000-0005-0000-0000-000018720000}"/>
    <cellStyle name="20% - Accent1 3 6 2 2 6 2 2" xfId="29375" xr:uid="{00000000-0005-0000-0000-000019720000}"/>
    <cellStyle name="20% - Accent1 3 6 2 2 6 2 2 2" xfId="29376" xr:uid="{00000000-0005-0000-0000-00001A720000}"/>
    <cellStyle name="20% - Accent1 3 6 2 2 6 2 3" xfId="29377" xr:uid="{00000000-0005-0000-0000-00001B720000}"/>
    <cellStyle name="20% - Accent1 3 6 2 2 6 3" xfId="29378" xr:uid="{00000000-0005-0000-0000-00001C720000}"/>
    <cellStyle name="20% - Accent1 3 6 2 2 6 3 2" xfId="29379" xr:uid="{00000000-0005-0000-0000-00001D720000}"/>
    <cellStyle name="20% - Accent1 3 6 2 2 6 4" xfId="29380" xr:uid="{00000000-0005-0000-0000-00001E720000}"/>
    <cellStyle name="20% - Accent1 3 6 2 2 7" xfId="29381" xr:uid="{00000000-0005-0000-0000-00001F720000}"/>
    <cellStyle name="20% - Accent1 3 6 2 2 7 2" xfId="29382" xr:uid="{00000000-0005-0000-0000-000020720000}"/>
    <cellStyle name="20% - Accent1 3 6 2 2 7 2 2" xfId="29383" xr:uid="{00000000-0005-0000-0000-000021720000}"/>
    <cellStyle name="20% - Accent1 3 6 2 2 7 3" xfId="29384" xr:uid="{00000000-0005-0000-0000-000022720000}"/>
    <cellStyle name="20% - Accent1 3 6 2 2 8" xfId="29385" xr:uid="{00000000-0005-0000-0000-000023720000}"/>
    <cellStyle name="20% - Accent1 3 6 2 2 8 2" xfId="29386" xr:uid="{00000000-0005-0000-0000-000024720000}"/>
    <cellStyle name="20% - Accent1 3 6 2 2 8 2 2" xfId="29387" xr:uid="{00000000-0005-0000-0000-000025720000}"/>
    <cellStyle name="20% - Accent1 3 6 2 2 8 3" xfId="29388" xr:uid="{00000000-0005-0000-0000-000026720000}"/>
    <cellStyle name="20% - Accent1 3 6 2 2 9" xfId="29389" xr:uid="{00000000-0005-0000-0000-000027720000}"/>
    <cellStyle name="20% - Accent1 3 6 2 2 9 2" xfId="29390" xr:uid="{00000000-0005-0000-0000-000028720000}"/>
    <cellStyle name="20% - Accent1 3 6 2 3" xfId="29391" xr:uid="{00000000-0005-0000-0000-000029720000}"/>
    <cellStyle name="20% - Accent1 3 6 2 3 10" xfId="29392" xr:uid="{00000000-0005-0000-0000-00002A720000}"/>
    <cellStyle name="20% - Accent1 3 6 2 3 10 2" xfId="29393" xr:uid="{00000000-0005-0000-0000-00002B720000}"/>
    <cellStyle name="20% - Accent1 3 6 2 3 11" xfId="29394" xr:uid="{00000000-0005-0000-0000-00002C720000}"/>
    <cellStyle name="20% - Accent1 3 6 2 3 2" xfId="29395" xr:uid="{00000000-0005-0000-0000-00002D720000}"/>
    <cellStyle name="20% - Accent1 3 6 2 3 2 2" xfId="29396" xr:uid="{00000000-0005-0000-0000-00002E720000}"/>
    <cellStyle name="20% - Accent1 3 6 2 3 2 2 2" xfId="29397" xr:uid="{00000000-0005-0000-0000-00002F720000}"/>
    <cellStyle name="20% - Accent1 3 6 2 3 2 2 2 2" xfId="29398" xr:uid="{00000000-0005-0000-0000-000030720000}"/>
    <cellStyle name="20% - Accent1 3 6 2 3 2 2 2 2 2" xfId="29399" xr:uid="{00000000-0005-0000-0000-000031720000}"/>
    <cellStyle name="20% - Accent1 3 6 2 3 2 2 2 3" xfId="29400" xr:uid="{00000000-0005-0000-0000-000032720000}"/>
    <cellStyle name="20% - Accent1 3 6 2 3 2 2 3" xfId="29401" xr:uid="{00000000-0005-0000-0000-000033720000}"/>
    <cellStyle name="20% - Accent1 3 6 2 3 2 2 3 2" xfId="29402" xr:uid="{00000000-0005-0000-0000-000034720000}"/>
    <cellStyle name="20% - Accent1 3 6 2 3 2 2 4" xfId="29403" xr:uid="{00000000-0005-0000-0000-000035720000}"/>
    <cellStyle name="20% - Accent1 3 6 2 3 2 3" xfId="29404" xr:uid="{00000000-0005-0000-0000-000036720000}"/>
    <cellStyle name="20% - Accent1 3 6 2 3 2 3 2" xfId="29405" xr:uid="{00000000-0005-0000-0000-000037720000}"/>
    <cellStyle name="20% - Accent1 3 6 2 3 2 3 2 2" xfId="29406" xr:uid="{00000000-0005-0000-0000-000038720000}"/>
    <cellStyle name="20% - Accent1 3 6 2 3 2 3 2 2 2" xfId="29407" xr:uid="{00000000-0005-0000-0000-000039720000}"/>
    <cellStyle name="20% - Accent1 3 6 2 3 2 3 2 3" xfId="29408" xr:uid="{00000000-0005-0000-0000-00003A720000}"/>
    <cellStyle name="20% - Accent1 3 6 2 3 2 3 3" xfId="29409" xr:uid="{00000000-0005-0000-0000-00003B720000}"/>
    <cellStyle name="20% - Accent1 3 6 2 3 2 3 3 2" xfId="29410" xr:uid="{00000000-0005-0000-0000-00003C720000}"/>
    <cellStyle name="20% - Accent1 3 6 2 3 2 3 4" xfId="29411" xr:uid="{00000000-0005-0000-0000-00003D720000}"/>
    <cellStyle name="20% - Accent1 3 6 2 3 2 4" xfId="29412" xr:uid="{00000000-0005-0000-0000-00003E720000}"/>
    <cellStyle name="20% - Accent1 3 6 2 3 2 4 2" xfId="29413" xr:uid="{00000000-0005-0000-0000-00003F720000}"/>
    <cellStyle name="20% - Accent1 3 6 2 3 2 4 2 2" xfId="29414" xr:uid="{00000000-0005-0000-0000-000040720000}"/>
    <cellStyle name="20% - Accent1 3 6 2 3 2 4 2 2 2" xfId="29415" xr:uid="{00000000-0005-0000-0000-000041720000}"/>
    <cellStyle name="20% - Accent1 3 6 2 3 2 4 2 3" xfId="29416" xr:uid="{00000000-0005-0000-0000-000042720000}"/>
    <cellStyle name="20% - Accent1 3 6 2 3 2 4 3" xfId="29417" xr:uid="{00000000-0005-0000-0000-000043720000}"/>
    <cellStyle name="20% - Accent1 3 6 2 3 2 4 3 2" xfId="29418" xr:uid="{00000000-0005-0000-0000-000044720000}"/>
    <cellStyle name="20% - Accent1 3 6 2 3 2 4 4" xfId="29419" xr:uid="{00000000-0005-0000-0000-000045720000}"/>
    <cellStyle name="20% - Accent1 3 6 2 3 2 5" xfId="29420" xr:uid="{00000000-0005-0000-0000-000046720000}"/>
    <cellStyle name="20% - Accent1 3 6 2 3 2 5 2" xfId="29421" xr:uid="{00000000-0005-0000-0000-000047720000}"/>
    <cellStyle name="20% - Accent1 3 6 2 3 2 5 2 2" xfId="29422" xr:uid="{00000000-0005-0000-0000-000048720000}"/>
    <cellStyle name="20% - Accent1 3 6 2 3 2 5 3" xfId="29423" xr:uid="{00000000-0005-0000-0000-000049720000}"/>
    <cellStyle name="20% - Accent1 3 6 2 3 2 6" xfId="29424" xr:uid="{00000000-0005-0000-0000-00004A720000}"/>
    <cellStyle name="20% - Accent1 3 6 2 3 2 6 2" xfId="29425" xr:uid="{00000000-0005-0000-0000-00004B720000}"/>
    <cellStyle name="20% - Accent1 3 6 2 3 2 6 2 2" xfId="29426" xr:uid="{00000000-0005-0000-0000-00004C720000}"/>
    <cellStyle name="20% - Accent1 3 6 2 3 2 6 3" xfId="29427" xr:uid="{00000000-0005-0000-0000-00004D720000}"/>
    <cellStyle name="20% - Accent1 3 6 2 3 2 7" xfId="29428" xr:uid="{00000000-0005-0000-0000-00004E720000}"/>
    <cellStyle name="20% - Accent1 3 6 2 3 2 7 2" xfId="29429" xr:uid="{00000000-0005-0000-0000-00004F720000}"/>
    <cellStyle name="20% - Accent1 3 6 2 3 2 8" xfId="29430" xr:uid="{00000000-0005-0000-0000-000050720000}"/>
    <cellStyle name="20% - Accent1 3 6 2 3 2 8 2" xfId="29431" xr:uid="{00000000-0005-0000-0000-000051720000}"/>
    <cellStyle name="20% - Accent1 3 6 2 3 2 9" xfId="29432" xr:uid="{00000000-0005-0000-0000-000052720000}"/>
    <cellStyle name="20% - Accent1 3 6 2 3 3" xfId="29433" xr:uid="{00000000-0005-0000-0000-000053720000}"/>
    <cellStyle name="20% - Accent1 3 6 2 3 3 2" xfId="29434" xr:uid="{00000000-0005-0000-0000-000054720000}"/>
    <cellStyle name="20% - Accent1 3 6 2 3 3 2 2" xfId="29435" xr:uid="{00000000-0005-0000-0000-000055720000}"/>
    <cellStyle name="20% - Accent1 3 6 2 3 3 2 2 2" xfId="29436" xr:uid="{00000000-0005-0000-0000-000056720000}"/>
    <cellStyle name="20% - Accent1 3 6 2 3 3 2 2 2 2" xfId="29437" xr:uid="{00000000-0005-0000-0000-000057720000}"/>
    <cellStyle name="20% - Accent1 3 6 2 3 3 2 2 3" xfId="29438" xr:uid="{00000000-0005-0000-0000-000058720000}"/>
    <cellStyle name="20% - Accent1 3 6 2 3 3 2 3" xfId="29439" xr:uid="{00000000-0005-0000-0000-000059720000}"/>
    <cellStyle name="20% - Accent1 3 6 2 3 3 2 3 2" xfId="29440" xr:uid="{00000000-0005-0000-0000-00005A720000}"/>
    <cellStyle name="20% - Accent1 3 6 2 3 3 2 4" xfId="29441" xr:uid="{00000000-0005-0000-0000-00005B720000}"/>
    <cellStyle name="20% - Accent1 3 6 2 3 3 3" xfId="29442" xr:uid="{00000000-0005-0000-0000-00005C720000}"/>
    <cellStyle name="20% - Accent1 3 6 2 3 3 3 2" xfId="29443" xr:uid="{00000000-0005-0000-0000-00005D720000}"/>
    <cellStyle name="20% - Accent1 3 6 2 3 3 3 2 2" xfId="29444" xr:uid="{00000000-0005-0000-0000-00005E720000}"/>
    <cellStyle name="20% - Accent1 3 6 2 3 3 3 2 2 2" xfId="29445" xr:uid="{00000000-0005-0000-0000-00005F720000}"/>
    <cellStyle name="20% - Accent1 3 6 2 3 3 3 2 3" xfId="29446" xr:uid="{00000000-0005-0000-0000-000060720000}"/>
    <cellStyle name="20% - Accent1 3 6 2 3 3 3 3" xfId="29447" xr:uid="{00000000-0005-0000-0000-000061720000}"/>
    <cellStyle name="20% - Accent1 3 6 2 3 3 3 3 2" xfId="29448" xr:uid="{00000000-0005-0000-0000-000062720000}"/>
    <cellStyle name="20% - Accent1 3 6 2 3 3 3 4" xfId="29449" xr:uid="{00000000-0005-0000-0000-000063720000}"/>
    <cellStyle name="20% - Accent1 3 6 2 3 3 4" xfId="29450" xr:uid="{00000000-0005-0000-0000-000064720000}"/>
    <cellStyle name="20% - Accent1 3 6 2 3 3 4 2" xfId="29451" xr:uid="{00000000-0005-0000-0000-000065720000}"/>
    <cellStyle name="20% - Accent1 3 6 2 3 3 4 2 2" xfId="29452" xr:uid="{00000000-0005-0000-0000-000066720000}"/>
    <cellStyle name="20% - Accent1 3 6 2 3 3 4 2 2 2" xfId="29453" xr:uid="{00000000-0005-0000-0000-000067720000}"/>
    <cellStyle name="20% - Accent1 3 6 2 3 3 4 2 3" xfId="29454" xr:uid="{00000000-0005-0000-0000-000068720000}"/>
    <cellStyle name="20% - Accent1 3 6 2 3 3 4 3" xfId="29455" xr:uid="{00000000-0005-0000-0000-000069720000}"/>
    <cellStyle name="20% - Accent1 3 6 2 3 3 4 3 2" xfId="29456" xr:uid="{00000000-0005-0000-0000-00006A720000}"/>
    <cellStyle name="20% - Accent1 3 6 2 3 3 4 4" xfId="29457" xr:uid="{00000000-0005-0000-0000-00006B720000}"/>
    <cellStyle name="20% - Accent1 3 6 2 3 3 5" xfId="29458" xr:uid="{00000000-0005-0000-0000-00006C720000}"/>
    <cellStyle name="20% - Accent1 3 6 2 3 3 5 2" xfId="29459" xr:uid="{00000000-0005-0000-0000-00006D720000}"/>
    <cellStyle name="20% - Accent1 3 6 2 3 3 5 2 2" xfId="29460" xr:uid="{00000000-0005-0000-0000-00006E720000}"/>
    <cellStyle name="20% - Accent1 3 6 2 3 3 5 3" xfId="29461" xr:uid="{00000000-0005-0000-0000-00006F720000}"/>
    <cellStyle name="20% - Accent1 3 6 2 3 3 6" xfId="29462" xr:uid="{00000000-0005-0000-0000-000070720000}"/>
    <cellStyle name="20% - Accent1 3 6 2 3 3 6 2" xfId="29463" xr:uid="{00000000-0005-0000-0000-000071720000}"/>
    <cellStyle name="20% - Accent1 3 6 2 3 3 6 2 2" xfId="29464" xr:uid="{00000000-0005-0000-0000-000072720000}"/>
    <cellStyle name="20% - Accent1 3 6 2 3 3 6 3" xfId="29465" xr:uid="{00000000-0005-0000-0000-000073720000}"/>
    <cellStyle name="20% - Accent1 3 6 2 3 3 7" xfId="29466" xr:uid="{00000000-0005-0000-0000-000074720000}"/>
    <cellStyle name="20% - Accent1 3 6 2 3 3 7 2" xfId="29467" xr:uid="{00000000-0005-0000-0000-000075720000}"/>
    <cellStyle name="20% - Accent1 3 6 2 3 3 8" xfId="29468" xr:uid="{00000000-0005-0000-0000-000076720000}"/>
    <cellStyle name="20% - Accent1 3 6 2 3 3 8 2" xfId="29469" xr:uid="{00000000-0005-0000-0000-000077720000}"/>
    <cellStyle name="20% - Accent1 3 6 2 3 3 9" xfId="29470" xr:uid="{00000000-0005-0000-0000-000078720000}"/>
    <cellStyle name="20% - Accent1 3 6 2 3 4" xfId="29471" xr:uid="{00000000-0005-0000-0000-000079720000}"/>
    <cellStyle name="20% - Accent1 3 6 2 3 4 2" xfId="29472" xr:uid="{00000000-0005-0000-0000-00007A720000}"/>
    <cellStyle name="20% - Accent1 3 6 2 3 4 2 2" xfId="29473" xr:uid="{00000000-0005-0000-0000-00007B720000}"/>
    <cellStyle name="20% - Accent1 3 6 2 3 4 2 2 2" xfId="29474" xr:uid="{00000000-0005-0000-0000-00007C720000}"/>
    <cellStyle name="20% - Accent1 3 6 2 3 4 2 3" xfId="29475" xr:uid="{00000000-0005-0000-0000-00007D720000}"/>
    <cellStyle name="20% - Accent1 3 6 2 3 4 3" xfId="29476" xr:uid="{00000000-0005-0000-0000-00007E720000}"/>
    <cellStyle name="20% - Accent1 3 6 2 3 4 3 2" xfId="29477" xr:uid="{00000000-0005-0000-0000-00007F720000}"/>
    <cellStyle name="20% - Accent1 3 6 2 3 4 4" xfId="29478" xr:uid="{00000000-0005-0000-0000-000080720000}"/>
    <cellStyle name="20% - Accent1 3 6 2 3 5" xfId="29479" xr:uid="{00000000-0005-0000-0000-000081720000}"/>
    <cellStyle name="20% - Accent1 3 6 2 3 5 2" xfId="29480" xr:uid="{00000000-0005-0000-0000-000082720000}"/>
    <cellStyle name="20% - Accent1 3 6 2 3 5 2 2" xfId="29481" xr:uid="{00000000-0005-0000-0000-000083720000}"/>
    <cellStyle name="20% - Accent1 3 6 2 3 5 2 2 2" xfId="29482" xr:uid="{00000000-0005-0000-0000-000084720000}"/>
    <cellStyle name="20% - Accent1 3 6 2 3 5 2 3" xfId="29483" xr:uid="{00000000-0005-0000-0000-000085720000}"/>
    <cellStyle name="20% - Accent1 3 6 2 3 5 3" xfId="29484" xr:uid="{00000000-0005-0000-0000-000086720000}"/>
    <cellStyle name="20% - Accent1 3 6 2 3 5 3 2" xfId="29485" xr:uid="{00000000-0005-0000-0000-000087720000}"/>
    <cellStyle name="20% - Accent1 3 6 2 3 5 4" xfId="29486" xr:uid="{00000000-0005-0000-0000-000088720000}"/>
    <cellStyle name="20% - Accent1 3 6 2 3 6" xfId="29487" xr:uid="{00000000-0005-0000-0000-000089720000}"/>
    <cellStyle name="20% - Accent1 3 6 2 3 6 2" xfId="29488" xr:uid="{00000000-0005-0000-0000-00008A720000}"/>
    <cellStyle name="20% - Accent1 3 6 2 3 6 2 2" xfId="29489" xr:uid="{00000000-0005-0000-0000-00008B720000}"/>
    <cellStyle name="20% - Accent1 3 6 2 3 6 2 2 2" xfId="29490" xr:uid="{00000000-0005-0000-0000-00008C720000}"/>
    <cellStyle name="20% - Accent1 3 6 2 3 6 2 3" xfId="29491" xr:uid="{00000000-0005-0000-0000-00008D720000}"/>
    <cellStyle name="20% - Accent1 3 6 2 3 6 3" xfId="29492" xr:uid="{00000000-0005-0000-0000-00008E720000}"/>
    <cellStyle name="20% - Accent1 3 6 2 3 6 3 2" xfId="29493" xr:uid="{00000000-0005-0000-0000-00008F720000}"/>
    <cellStyle name="20% - Accent1 3 6 2 3 6 4" xfId="29494" xr:uid="{00000000-0005-0000-0000-000090720000}"/>
    <cellStyle name="20% - Accent1 3 6 2 3 7" xfId="29495" xr:uid="{00000000-0005-0000-0000-000091720000}"/>
    <cellStyle name="20% - Accent1 3 6 2 3 7 2" xfId="29496" xr:uid="{00000000-0005-0000-0000-000092720000}"/>
    <cellStyle name="20% - Accent1 3 6 2 3 7 2 2" xfId="29497" xr:uid="{00000000-0005-0000-0000-000093720000}"/>
    <cellStyle name="20% - Accent1 3 6 2 3 7 3" xfId="29498" xr:uid="{00000000-0005-0000-0000-000094720000}"/>
    <cellStyle name="20% - Accent1 3 6 2 3 8" xfId="29499" xr:uid="{00000000-0005-0000-0000-000095720000}"/>
    <cellStyle name="20% - Accent1 3 6 2 3 8 2" xfId="29500" xr:uid="{00000000-0005-0000-0000-000096720000}"/>
    <cellStyle name="20% - Accent1 3 6 2 3 8 2 2" xfId="29501" xr:uid="{00000000-0005-0000-0000-000097720000}"/>
    <cellStyle name="20% - Accent1 3 6 2 3 8 3" xfId="29502" xr:uid="{00000000-0005-0000-0000-000098720000}"/>
    <cellStyle name="20% - Accent1 3 6 2 3 9" xfId="29503" xr:uid="{00000000-0005-0000-0000-000099720000}"/>
    <cellStyle name="20% - Accent1 3 6 2 3 9 2" xfId="29504" xr:uid="{00000000-0005-0000-0000-00009A720000}"/>
    <cellStyle name="20% - Accent1 3 6 2 4" xfId="29505" xr:uid="{00000000-0005-0000-0000-00009B720000}"/>
    <cellStyle name="20% - Accent1 3 6 2 4 10" xfId="29506" xr:uid="{00000000-0005-0000-0000-00009C720000}"/>
    <cellStyle name="20% - Accent1 3 6 2 4 10 2" xfId="29507" xr:uid="{00000000-0005-0000-0000-00009D720000}"/>
    <cellStyle name="20% - Accent1 3 6 2 4 11" xfId="29508" xr:uid="{00000000-0005-0000-0000-00009E720000}"/>
    <cellStyle name="20% - Accent1 3 6 2 4 2" xfId="29509" xr:uid="{00000000-0005-0000-0000-00009F720000}"/>
    <cellStyle name="20% - Accent1 3 6 2 4 2 2" xfId="29510" xr:uid="{00000000-0005-0000-0000-0000A0720000}"/>
    <cellStyle name="20% - Accent1 3 6 2 4 2 2 2" xfId="29511" xr:uid="{00000000-0005-0000-0000-0000A1720000}"/>
    <cellStyle name="20% - Accent1 3 6 2 4 2 2 2 2" xfId="29512" xr:uid="{00000000-0005-0000-0000-0000A2720000}"/>
    <cellStyle name="20% - Accent1 3 6 2 4 2 2 2 2 2" xfId="29513" xr:uid="{00000000-0005-0000-0000-0000A3720000}"/>
    <cellStyle name="20% - Accent1 3 6 2 4 2 2 2 3" xfId="29514" xr:uid="{00000000-0005-0000-0000-0000A4720000}"/>
    <cellStyle name="20% - Accent1 3 6 2 4 2 2 3" xfId="29515" xr:uid="{00000000-0005-0000-0000-0000A5720000}"/>
    <cellStyle name="20% - Accent1 3 6 2 4 2 2 3 2" xfId="29516" xr:uid="{00000000-0005-0000-0000-0000A6720000}"/>
    <cellStyle name="20% - Accent1 3 6 2 4 2 2 4" xfId="29517" xr:uid="{00000000-0005-0000-0000-0000A7720000}"/>
    <cellStyle name="20% - Accent1 3 6 2 4 2 3" xfId="29518" xr:uid="{00000000-0005-0000-0000-0000A8720000}"/>
    <cellStyle name="20% - Accent1 3 6 2 4 2 3 2" xfId="29519" xr:uid="{00000000-0005-0000-0000-0000A9720000}"/>
    <cellStyle name="20% - Accent1 3 6 2 4 2 3 2 2" xfId="29520" xr:uid="{00000000-0005-0000-0000-0000AA720000}"/>
    <cellStyle name="20% - Accent1 3 6 2 4 2 3 2 2 2" xfId="29521" xr:uid="{00000000-0005-0000-0000-0000AB720000}"/>
    <cellStyle name="20% - Accent1 3 6 2 4 2 3 2 3" xfId="29522" xr:uid="{00000000-0005-0000-0000-0000AC720000}"/>
    <cellStyle name="20% - Accent1 3 6 2 4 2 3 3" xfId="29523" xr:uid="{00000000-0005-0000-0000-0000AD720000}"/>
    <cellStyle name="20% - Accent1 3 6 2 4 2 3 3 2" xfId="29524" xr:uid="{00000000-0005-0000-0000-0000AE720000}"/>
    <cellStyle name="20% - Accent1 3 6 2 4 2 3 4" xfId="29525" xr:uid="{00000000-0005-0000-0000-0000AF720000}"/>
    <cellStyle name="20% - Accent1 3 6 2 4 2 4" xfId="29526" xr:uid="{00000000-0005-0000-0000-0000B0720000}"/>
    <cellStyle name="20% - Accent1 3 6 2 4 2 4 2" xfId="29527" xr:uid="{00000000-0005-0000-0000-0000B1720000}"/>
    <cellStyle name="20% - Accent1 3 6 2 4 2 4 2 2" xfId="29528" xr:uid="{00000000-0005-0000-0000-0000B2720000}"/>
    <cellStyle name="20% - Accent1 3 6 2 4 2 4 2 2 2" xfId="29529" xr:uid="{00000000-0005-0000-0000-0000B3720000}"/>
    <cellStyle name="20% - Accent1 3 6 2 4 2 4 2 3" xfId="29530" xr:uid="{00000000-0005-0000-0000-0000B4720000}"/>
    <cellStyle name="20% - Accent1 3 6 2 4 2 4 3" xfId="29531" xr:uid="{00000000-0005-0000-0000-0000B5720000}"/>
    <cellStyle name="20% - Accent1 3 6 2 4 2 4 3 2" xfId="29532" xr:uid="{00000000-0005-0000-0000-0000B6720000}"/>
    <cellStyle name="20% - Accent1 3 6 2 4 2 4 4" xfId="29533" xr:uid="{00000000-0005-0000-0000-0000B7720000}"/>
    <cellStyle name="20% - Accent1 3 6 2 4 2 5" xfId="29534" xr:uid="{00000000-0005-0000-0000-0000B8720000}"/>
    <cellStyle name="20% - Accent1 3 6 2 4 2 5 2" xfId="29535" xr:uid="{00000000-0005-0000-0000-0000B9720000}"/>
    <cellStyle name="20% - Accent1 3 6 2 4 2 5 2 2" xfId="29536" xr:uid="{00000000-0005-0000-0000-0000BA720000}"/>
    <cellStyle name="20% - Accent1 3 6 2 4 2 5 3" xfId="29537" xr:uid="{00000000-0005-0000-0000-0000BB720000}"/>
    <cellStyle name="20% - Accent1 3 6 2 4 2 6" xfId="29538" xr:uid="{00000000-0005-0000-0000-0000BC720000}"/>
    <cellStyle name="20% - Accent1 3 6 2 4 2 6 2" xfId="29539" xr:uid="{00000000-0005-0000-0000-0000BD720000}"/>
    <cellStyle name="20% - Accent1 3 6 2 4 2 6 2 2" xfId="29540" xr:uid="{00000000-0005-0000-0000-0000BE720000}"/>
    <cellStyle name="20% - Accent1 3 6 2 4 2 6 3" xfId="29541" xr:uid="{00000000-0005-0000-0000-0000BF720000}"/>
    <cellStyle name="20% - Accent1 3 6 2 4 2 7" xfId="29542" xr:uid="{00000000-0005-0000-0000-0000C0720000}"/>
    <cellStyle name="20% - Accent1 3 6 2 4 2 7 2" xfId="29543" xr:uid="{00000000-0005-0000-0000-0000C1720000}"/>
    <cellStyle name="20% - Accent1 3 6 2 4 2 8" xfId="29544" xr:uid="{00000000-0005-0000-0000-0000C2720000}"/>
    <cellStyle name="20% - Accent1 3 6 2 4 2 8 2" xfId="29545" xr:uid="{00000000-0005-0000-0000-0000C3720000}"/>
    <cellStyle name="20% - Accent1 3 6 2 4 2 9" xfId="29546" xr:uid="{00000000-0005-0000-0000-0000C4720000}"/>
    <cellStyle name="20% - Accent1 3 6 2 4 3" xfId="29547" xr:uid="{00000000-0005-0000-0000-0000C5720000}"/>
    <cellStyle name="20% - Accent1 3 6 2 4 3 2" xfId="29548" xr:uid="{00000000-0005-0000-0000-0000C6720000}"/>
    <cellStyle name="20% - Accent1 3 6 2 4 3 2 2" xfId="29549" xr:uid="{00000000-0005-0000-0000-0000C7720000}"/>
    <cellStyle name="20% - Accent1 3 6 2 4 3 2 2 2" xfId="29550" xr:uid="{00000000-0005-0000-0000-0000C8720000}"/>
    <cellStyle name="20% - Accent1 3 6 2 4 3 2 2 2 2" xfId="29551" xr:uid="{00000000-0005-0000-0000-0000C9720000}"/>
    <cellStyle name="20% - Accent1 3 6 2 4 3 2 2 3" xfId="29552" xr:uid="{00000000-0005-0000-0000-0000CA720000}"/>
    <cellStyle name="20% - Accent1 3 6 2 4 3 2 3" xfId="29553" xr:uid="{00000000-0005-0000-0000-0000CB720000}"/>
    <cellStyle name="20% - Accent1 3 6 2 4 3 2 3 2" xfId="29554" xr:uid="{00000000-0005-0000-0000-0000CC720000}"/>
    <cellStyle name="20% - Accent1 3 6 2 4 3 2 4" xfId="29555" xr:uid="{00000000-0005-0000-0000-0000CD720000}"/>
    <cellStyle name="20% - Accent1 3 6 2 4 3 3" xfId="29556" xr:uid="{00000000-0005-0000-0000-0000CE720000}"/>
    <cellStyle name="20% - Accent1 3 6 2 4 3 3 2" xfId="29557" xr:uid="{00000000-0005-0000-0000-0000CF720000}"/>
    <cellStyle name="20% - Accent1 3 6 2 4 3 3 2 2" xfId="29558" xr:uid="{00000000-0005-0000-0000-0000D0720000}"/>
    <cellStyle name="20% - Accent1 3 6 2 4 3 3 2 2 2" xfId="29559" xr:uid="{00000000-0005-0000-0000-0000D1720000}"/>
    <cellStyle name="20% - Accent1 3 6 2 4 3 3 2 3" xfId="29560" xr:uid="{00000000-0005-0000-0000-0000D2720000}"/>
    <cellStyle name="20% - Accent1 3 6 2 4 3 3 3" xfId="29561" xr:uid="{00000000-0005-0000-0000-0000D3720000}"/>
    <cellStyle name="20% - Accent1 3 6 2 4 3 3 3 2" xfId="29562" xr:uid="{00000000-0005-0000-0000-0000D4720000}"/>
    <cellStyle name="20% - Accent1 3 6 2 4 3 3 4" xfId="29563" xr:uid="{00000000-0005-0000-0000-0000D5720000}"/>
    <cellStyle name="20% - Accent1 3 6 2 4 3 4" xfId="29564" xr:uid="{00000000-0005-0000-0000-0000D6720000}"/>
    <cellStyle name="20% - Accent1 3 6 2 4 3 4 2" xfId="29565" xr:uid="{00000000-0005-0000-0000-0000D7720000}"/>
    <cellStyle name="20% - Accent1 3 6 2 4 3 4 2 2" xfId="29566" xr:uid="{00000000-0005-0000-0000-0000D8720000}"/>
    <cellStyle name="20% - Accent1 3 6 2 4 3 4 2 2 2" xfId="29567" xr:uid="{00000000-0005-0000-0000-0000D9720000}"/>
    <cellStyle name="20% - Accent1 3 6 2 4 3 4 2 3" xfId="29568" xr:uid="{00000000-0005-0000-0000-0000DA720000}"/>
    <cellStyle name="20% - Accent1 3 6 2 4 3 4 3" xfId="29569" xr:uid="{00000000-0005-0000-0000-0000DB720000}"/>
    <cellStyle name="20% - Accent1 3 6 2 4 3 4 3 2" xfId="29570" xr:uid="{00000000-0005-0000-0000-0000DC720000}"/>
    <cellStyle name="20% - Accent1 3 6 2 4 3 4 4" xfId="29571" xr:uid="{00000000-0005-0000-0000-0000DD720000}"/>
    <cellStyle name="20% - Accent1 3 6 2 4 3 5" xfId="29572" xr:uid="{00000000-0005-0000-0000-0000DE720000}"/>
    <cellStyle name="20% - Accent1 3 6 2 4 3 5 2" xfId="29573" xr:uid="{00000000-0005-0000-0000-0000DF720000}"/>
    <cellStyle name="20% - Accent1 3 6 2 4 3 5 2 2" xfId="29574" xr:uid="{00000000-0005-0000-0000-0000E0720000}"/>
    <cellStyle name="20% - Accent1 3 6 2 4 3 5 3" xfId="29575" xr:uid="{00000000-0005-0000-0000-0000E1720000}"/>
    <cellStyle name="20% - Accent1 3 6 2 4 3 6" xfId="29576" xr:uid="{00000000-0005-0000-0000-0000E2720000}"/>
    <cellStyle name="20% - Accent1 3 6 2 4 3 6 2" xfId="29577" xr:uid="{00000000-0005-0000-0000-0000E3720000}"/>
    <cellStyle name="20% - Accent1 3 6 2 4 3 6 2 2" xfId="29578" xr:uid="{00000000-0005-0000-0000-0000E4720000}"/>
    <cellStyle name="20% - Accent1 3 6 2 4 3 6 3" xfId="29579" xr:uid="{00000000-0005-0000-0000-0000E5720000}"/>
    <cellStyle name="20% - Accent1 3 6 2 4 3 7" xfId="29580" xr:uid="{00000000-0005-0000-0000-0000E6720000}"/>
    <cellStyle name="20% - Accent1 3 6 2 4 3 7 2" xfId="29581" xr:uid="{00000000-0005-0000-0000-0000E7720000}"/>
    <cellStyle name="20% - Accent1 3 6 2 4 3 8" xfId="29582" xr:uid="{00000000-0005-0000-0000-0000E8720000}"/>
    <cellStyle name="20% - Accent1 3 6 2 4 3 8 2" xfId="29583" xr:uid="{00000000-0005-0000-0000-0000E9720000}"/>
    <cellStyle name="20% - Accent1 3 6 2 4 3 9" xfId="29584" xr:uid="{00000000-0005-0000-0000-0000EA720000}"/>
    <cellStyle name="20% - Accent1 3 6 2 4 4" xfId="29585" xr:uid="{00000000-0005-0000-0000-0000EB720000}"/>
    <cellStyle name="20% - Accent1 3 6 2 4 4 2" xfId="29586" xr:uid="{00000000-0005-0000-0000-0000EC720000}"/>
    <cellStyle name="20% - Accent1 3 6 2 4 4 2 2" xfId="29587" xr:uid="{00000000-0005-0000-0000-0000ED720000}"/>
    <cellStyle name="20% - Accent1 3 6 2 4 4 2 2 2" xfId="29588" xr:uid="{00000000-0005-0000-0000-0000EE720000}"/>
    <cellStyle name="20% - Accent1 3 6 2 4 4 2 3" xfId="29589" xr:uid="{00000000-0005-0000-0000-0000EF720000}"/>
    <cellStyle name="20% - Accent1 3 6 2 4 4 3" xfId="29590" xr:uid="{00000000-0005-0000-0000-0000F0720000}"/>
    <cellStyle name="20% - Accent1 3 6 2 4 4 3 2" xfId="29591" xr:uid="{00000000-0005-0000-0000-0000F1720000}"/>
    <cellStyle name="20% - Accent1 3 6 2 4 4 4" xfId="29592" xr:uid="{00000000-0005-0000-0000-0000F2720000}"/>
    <cellStyle name="20% - Accent1 3 6 2 4 5" xfId="29593" xr:uid="{00000000-0005-0000-0000-0000F3720000}"/>
    <cellStyle name="20% - Accent1 3 6 2 4 5 2" xfId="29594" xr:uid="{00000000-0005-0000-0000-0000F4720000}"/>
    <cellStyle name="20% - Accent1 3 6 2 4 5 2 2" xfId="29595" xr:uid="{00000000-0005-0000-0000-0000F5720000}"/>
    <cellStyle name="20% - Accent1 3 6 2 4 5 2 2 2" xfId="29596" xr:uid="{00000000-0005-0000-0000-0000F6720000}"/>
    <cellStyle name="20% - Accent1 3 6 2 4 5 2 3" xfId="29597" xr:uid="{00000000-0005-0000-0000-0000F7720000}"/>
    <cellStyle name="20% - Accent1 3 6 2 4 5 3" xfId="29598" xr:uid="{00000000-0005-0000-0000-0000F8720000}"/>
    <cellStyle name="20% - Accent1 3 6 2 4 5 3 2" xfId="29599" xr:uid="{00000000-0005-0000-0000-0000F9720000}"/>
    <cellStyle name="20% - Accent1 3 6 2 4 5 4" xfId="29600" xr:uid="{00000000-0005-0000-0000-0000FA720000}"/>
    <cellStyle name="20% - Accent1 3 6 2 4 6" xfId="29601" xr:uid="{00000000-0005-0000-0000-0000FB720000}"/>
    <cellStyle name="20% - Accent1 3 6 2 4 6 2" xfId="29602" xr:uid="{00000000-0005-0000-0000-0000FC720000}"/>
    <cellStyle name="20% - Accent1 3 6 2 4 6 2 2" xfId="29603" xr:uid="{00000000-0005-0000-0000-0000FD720000}"/>
    <cellStyle name="20% - Accent1 3 6 2 4 6 2 2 2" xfId="29604" xr:uid="{00000000-0005-0000-0000-0000FE720000}"/>
    <cellStyle name="20% - Accent1 3 6 2 4 6 2 3" xfId="29605" xr:uid="{00000000-0005-0000-0000-0000FF720000}"/>
    <cellStyle name="20% - Accent1 3 6 2 4 6 3" xfId="29606" xr:uid="{00000000-0005-0000-0000-000000730000}"/>
    <cellStyle name="20% - Accent1 3 6 2 4 6 3 2" xfId="29607" xr:uid="{00000000-0005-0000-0000-000001730000}"/>
    <cellStyle name="20% - Accent1 3 6 2 4 6 4" xfId="29608" xr:uid="{00000000-0005-0000-0000-000002730000}"/>
    <cellStyle name="20% - Accent1 3 6 2 4 7" xfId="29609" xr:uid="{00000000-0005-0000-0000-000003730000}"/>
    <cellStyle name="20% - Accent1 3 6 2 4 7 2" xfId="29610" xr:uid="{00000000-0005-0000-0000-000004730000}"/>
    <cellStyle name="20% - Accent1 3 6 2 4 7 2 2" xfId="29611" xr:uid="{00000000-0005-0000-0000-000005730000}"/>
    <cellStyle name="20% - Accent1 3 6 2 4 7 3" xfId="29612" xr:uid="{00000000-0005-0000-0000-000006730000}"/>
    <cellStyle name="20% - Accent1 3 6 2 4 8" xfId="29613" xr:uid="{00000000-0005-0000-0000-000007730000}"/>
    <cellStyle name="20% - Accent1 3 6 2 4 8 2" xfId="29614" xr:uid="{00000000-0005-0000-0000-000008730000}"/>
    <cellStyle name="20% - Accent1 3 6 2 4 8 2 2" xfId="29615" xr:uid="{00000000-0005-0000-0000-000009730000}"/>
    <cellStyle name="20% - Accent1 3 6 2 4 8 3" xfId="29616" xr:uid="{00000000-0005-0000-0000-00000A730000}"/>
    <cellStyle name="20% - Accent1 3 6 2 4 9" xfId="29617" xr:uid="{00000000-0005-0000-0000-00000B730000}"/>
    <cellStyle name="20% - Accent1 3 6 2 4 9 2" xfId="29618" xr:uid="{00000000-0005-0000-0000-00000C730000}"/>
    <cellStyle name="20% - Accent1 3 6 2 5" xfId="29619" xr:uid="{00000000-0005-0000-0000-00000D730000}"/>
    <cellStyle name="20% - Accent1 3 6 2 5 2" xfId="29620" xr:uid="{00000000-0005-0000-0000-00000E730000}"/>
    <cellStyle name="20% - Accent1 3 6 2 5 2 2" xfId="29621" xr:uid="{00000000-0005-0000-0000-00000F730000}"/>
    <cellStyle name="20% - Accent1 3 6 2 5 2 2 2" xfId="29622" xr:uid="{00000000-0005-0000-0000-000010730000}"/>
    <cellStyle name="20% - Accent1 3 6 2 5 2 2 2 2" xfId="29623" xr:uid="{00000000-0005-0000-0000-000011730000}"/>
    <cellStyle name="20% - Accent1 3 6 2 5 2 2 3" xfId="29624" xr:uid="{00000000-0005-0000-0000-000012730000}"/>
    <cellStyle name="20% - Accent1 3 6 2 5 2 3" xfId="29625" xr:uid="{00000000-0005-0000-0000-000013730000}"/>
    <cellStyle name="20% - Accent1 3 6 2 5 2 3 2" xfId="29626" xr:uid="{00000000-0005-0000-0000-000014730000}"/>
    <cellStyle name="20% - Accent1 3 6 2 5 2 4" xfId="29627" xr:uid="{00000000-0005-0000-0000-000015730000}"/>
    <cellStyle name="20% - Accent1 3 6 2 5 3" xfId="29628" xr:uid="{00000000-0005-0000-0000-000016730000}"/>
    <cellStyle name="20% - Accent1 3 6 2 5 3 2" xfId="29629" xr:uid="{00000000-0005-0000-0000-000017730000}"/>
    <cellStyle name="20% - Accent1 3 6 2 5 3 2 2" xfId="29630" xr:uid="{00000000-0005-0000-0000-000018730000}"/>
    <cellStyle name="20% - Accent1 3 6 2 5 3 2 2 2" xfId="29631" xr:uid="{00000000-0005-0000-0000-000019730000}"/>
    <cellStyle name="20% - Accent1 3 6 2 5 3 2 3" xfId="29632" xr:uid="{00000000-0005-0000-0000-00001A730000}"/>
    <cellStyle name="20% - Accent1 3 6 2 5 3 3" xfId="29633" xr:uid="{00000000-0005-0000-0000-00001B730000}"/>
    <cellStyle name="20% - Accent1 3 6 2 5 3 3 2" xfId="29634" xr:uid="{00000000-0005-0000-0000-00001C730000}"/>
    <cellStyle name="20% - Accent1 3 6 2 5 3 4" xfId="29635" xr:uid="{00000000-0005-0000-0000-00001D730000}"/>
    <cellStyle name="20% - Accent1 3 6 2 5 4" xfId="29636" xr:uid="{00000000-0005-0000-0000-00001E730000}"/>
    <cellStyle name="20% - Accent1 3 6 2 5 4 2" xfId="29637" xr:uid="{00000000-0005-0000-0000-00001F730000}"/>
    <cellStyle name="20% - Accent1 3 6 2 5 4 2 2" xfId="29638" xr:uid="{00000000-0005-0000-0000-000020730000}"/>
    <cellStyle name="20% - Accent1 3 6 2 5 4 2 2 2" xfId="29639" xr:uid="{00000000-0005-0000-0000-000021730000}"/>
    <cellStyle name="20% - Accent1 3 6 2 5 4 2 3" xfId="29640" xr:uid="{00000000-0005-0000-0000-000022730000}"/>
    <cellStyle name="20% - Accent1 3 6 2 5 4 3" xfId="29641" xr:uid="{00000000-0005-0000-0000-000023730000}"/>
    <cellStyle name="20% - Accent1 3 6 2 5 4 3 2" xfId="29642" xr:uid="{00000000-0005-0000-0000-000024730000}"/>
    <cellStyle name="20% - Accent1 3 6 2 5 4 4" xfId="29643" xr:uid="{00000000-0005-0000-0000-000025730000}"/>
    <cellStyle name="20% - Accent1 3 6 2 5 5" xfId="29644" xr:uid="{00000000-0005-0000-0000-000026730000}"/>
    <cellStyle name="20% - Accent1 3 6 2 5 5 2" xfId="29645" xr:uid="{00000000-0005-0000-0000-000027730000}"/>
    <cellStyle name="20% - Accent1 3 6 2 5 5 2 2" xfId="29646" xr:uid="{00000000-0005-0000-0000-000028730000}"/>
    <cellStyle name="20% - Accent1 3 6 2 5 5 3" xfId="29647" xr:uid="{00000000-0005-0000-0000-000029730000}"/>
    <cellStyle name="20% - Accent1 3 6 2 5 6" xfId="29648" xr:uid="{00000000-0005-0000-0000-00002A730000}"/>
    <cellStyle name="20% - Accent1 3 6 2 5 6 2" xfId="29649" xr:uid="{00000000-0005-0000-0000-00002B730000}"/>
    <cellStyle name="20% - Accent1 3 6 2 5 6 2 2" xfId="29650" xr:uid="{00000000-0005-0000-0000-00002C730000}"/>
    <cellStyle name="20% - Accent1 3 6 2 5 6 3" xfId="29651" xr:uid="{00000000-0005-0000-0000-00002D730000}"/>
    <cellStyle name="20% - Accent1 3 6 2 5 7" xfId="29652" xr:uid="{00000000-0005-0000-0000-00002E730000}"/>
    <cellStyle name="20% - Accent1 3 6 2 5 7 2" xfId="29653" xr:uid="{00000000-0005-0000-0000-00002F730000}"/>
    <cellStyle name="20% - Accent1 3 6 2 5 8" xfId="29654" xr:uid="{00000000-0005-0000-0000-000030730000}"/>
    <cellStyle name="20% - Accent1 3 6 2 5 8 2" xfId="29655" xr:uid="{00000000-0005-0000-0000-000031730000}"/>
    <cellStyle name="20% - Accent1 3 6 2 5 9" xfId="29656" xr:uid="{00000000-0005-0000-0000-000032730000}"/>
    <cellStyle name="20% - Accent1 3 6 2 6" xfId="29657" xr:uid="{00000000-0005-0000-0000-000033730000}"/>
    <cellStyle name="20% - Accent1 3 6 2 6 2" xfId="29658" xr:uid="{00000000-0005-0000-0000-000034730000}"/>
    <cellStyle name="20% - Accent1 3 6 2 6 2 2" xfId="29659" xr:uid="{00000000-0005-0000-0000-000035730000}"/>
    <cellStyle name="20% - Accent1 3 6 2 6 2 2 2" xfId="29660" xr:uid="{00000000-0005-0000-0000-000036730000}"/>
    <cellStyle name="20% - Accent1 3 6 2 6 2 2 2 2" xfId="29661" xr:uid="{00000000-0005-0000-0000-000037730000}"/>
    <cellStyle name="20% - Accent1 3 6 2 6 2 2 3" xfId="29662" xr:uid="{00000000-0005-0000-0000-000038730000}"/>
    <cellStyle name="20% - Accent1 3 6 2 6 2 3" xfId="29663" xr:uid="{00000000-0005-0000-0000-000039730000}"/>
    <cellStyle name="20% - Accent1 3 6 2 6 2 3 2" xfId="29664" xr:uid="{00000000-0005-0000-0000-00003A730000}"/>
    <cellStyle name="20% - Accent1 3 6 2 6 2 4" xfId="29665" xr:uid="{00000000-0005-0000-0000-00003B730000}"/>
    <cellStyle name="20% - Accent1 3 6 2 6 3" xfId="29666" xr:uid="{00000000-0005-0000-0000-00003C730000}"/>
    <cellStyle name="20% - Accent1 3 6 2 6 3 2" xfId="29667" xr:uid="{00000000-0005-0000-0000-00003D730000}"/>
    <cellStyle name="20% - Accent1 3 6 2 6 3 2 2" xfId="29668" xr:uid="{00000000-0005-0000-0000-00003E730000}"/>
    <cellStyle name="20% - Accent1 3 6 2 6 3 2 2 2" xfId="29669" xr:uid="{00000000-0005-0000-0000-00003F730000}"/>
    <cellStyle name="20% - Accent1 3 6 2 6 3 2 3" xfId="29670" xr:uid="{00000000-0005-0000-0000-000040730000}"/>
    <cellStyle name="20% - Accent1 3 6 2 6 3 3" xfId="29671" xr:uid="{00000000-0005-0000-0000-000041730000}"/>
    <cellStyle name="20% - Accent1 3 6 2 6 3 3 2" xfId="29672" xr:uid="{00000000-0005-0000-0000-000042730000}"/>
    <cellStyle name="20% - Accent1 3 6 2 6 3 4" xfId="29673" xr:uid="{00000000-0005-0000-0000-000043730000}"/>
    <cellStyle name="20% - Accent1 3 6 2 6 4" xfId="29674" xr:uid="{00000000-0005-0000-0000-000044730000}"/>
    <cellStyle name="20% - Accent1 3 6 2 6 4 2" xfId="29675" xr:uid="{00000000-0005-0000-0000-000045730000}"/>
    <cellStyle name="20% - Accent1 3 6 2 6 4 2 2" xfId="29676" xr:uid="{00000000-0005-0000-0000-000046730000}"/>
    <cellStyle name="20% - Accent1 3 6 2 6 4 2 2 2" xfId="29677" xr:uid="{00000000-0005-0000-0000-000047730000}"/>
    <cellStyle name="20% - Accent1 3 6 2 6 4 2 3" xfId="29678" xr:uid="{00000000-0005-0000-0000-000048730000}"/>
    <cellStyle name="20% - Accent1 3 6 2 6 4 3" xfId="29679" xr:uid="{00000000-0005-0000-0000-000049730000}"/>
    <cellStyle name="20% - Accent1 3 6 2 6 4 3 2" xfId="29680" xr:uid="{00000000-0005-0000-0000-00004A730000}"/>
    <cellStyle name="20% - Accent1 3 6 2 6 4 4" xfId="29681" xr:uid="{00000000-0005-0000-0000-00004B730000}"/>
    <cellStyle name="20% - Accent1 3 6 2 6 5" xfId="29682" xr:uid="{00000000-0005-0000-0000-00004C730000}"/>
    <cellStyle name="20% - Accent1 3 6 2 6 5 2" xfId="29683" xr:uid="{00000000-0005-0000-0000-00004D730000}"/>
    <cellStyle name="20% - Accent1 3 6 2 6 5 2 2" xfId="29684" xr:uid="{00000000-0005-0000-0000-00004E730000}"/>
    <cellStyle name="20% - Accent1 3 6 2 6 5 3" xfId="29685" xr:uid="{00000000-0005-0000-0000-00004F730000}"/>
    <cellStyle name="20% - Accent1 3 6 2 6 6" xfId="29686" xr:uid="{00000000-0005-0000-0000-000050730000}"/>
    <cellStyle name="20% - Accent1 3 6 2 6 6 2" xfId="29687" xr:uid="{00000000-0005-0000-0000-000051730000}"/>
    <cellStyle name="20% - Accent1 3 6 2 6 6 2 2" xfId="29688" xr:uid="{00000000-0005-0000-0000-000052730000}"/>
    <cellStyle name="20% - Accent1 3 6 2 6 6 3" xfId="29689" xr:uid="{00000000-0005-0000-0000-000053730000}"/>
    <cellStyle name="20% - Accent1 3 6 2 6 7" xfId="29690" xr:uid="{00000000-0005-0000-0000-000054730000}"/>
    <cellStyle name="20% - Accent1 3 6 2 6 7 2" xfId="29691" xr:uid="{00000000-0005-0000-0000-000055730000}"/>
    <cellStyle name="20% - Accent1 3 6 2 6 8" xfId="29692" xr:uid="{00000000-0005-0000-0000-000056730000}"/>
    <cellStyle name="20% - Accent1 3 6 2 6 8 2" xfId="29693" xr:uid="{00000000-0005-0000-0000-000057730000}"/>
    <cellStyle name="20% - Accent1 3 6 2 6 9" xfId="29694" xr:uid="{00000000-0005-0000-0000-000058730000}"/>
    <cellStyle name="20% - Accent1 3 6 2 7" xfId="29695" xr:uid="{00000000-0005-0000-0000-000059730000}"/>
    <cellStyle name="20% - Accent1 3 6 2 7 2" xfId="29696" xr:uid="{00000000-0005-0000-0000-00005A730000}"/>
    <cellStyle name="20% - Accent1 3 6 2 7 2 2" xfId="29697" xr:uid="{00000000-0005-0000-0000-00005B730000}"/>
    <cellStyle name="20% - Accent1 3 6 2 7 2 2 2" xfId="29698" xr:uid="{00000000-0005-0000-0000-00005C730000}"/>
    <cellStyle name="20% - Accent1 3 6 2 7 2 3" xfId="29699" xr:uid="{00000000-0005-0000-0000-00005D730000}"/>
    <cellStyle name="20% - Accent1 3 6 2 7 3" xfId="29700" xr:uid="{00000000-0005-0000-0000-00005E730000}"/>
    <cellStyle name="20% - Accent1 3 6 2 7 3 2" xfId="29701" xr:uid="{00000000-0005-0000-0000-00005F730000}"/>
    <cellStyle name="20% - Accent1 3 6 2 7 4" xfId="29702" xr:uid="{00000000-0005-0000-0000-000060730000}"/>
    <cellStyle name="20% - Accent1 3 6 2 8" xfId="29703" xr:uid="{00000000-0005-0000-0000-000061730000}"/>
    <cellStyle name="20% - Accent1 3 6 2 8 2" xfId="29704" xr:uid="{00000000-0005-0000-0000-000062730000}"/>
    <cellStyle name="20% - Accent1 3 6 2 8 2 2" xfId="29705" xr:uid="{00000000-0005-0000-0000-000063730000}"/>
    <cellStyle name="20% - Accent1 3 6 2 8 2 2 2" xfId="29706" xr:uid="{00000000-0005-0000-0000-000064730000}"/>
    <cellStyle name="20% - Accent1 3 6 2 8 2 3" xfId="29707" xr:uid="{00000000-0005-0000-0000-000065730000}"/>
    <cellStyle name="20% - Accent1 3 6 2 8 3" xfId="29708" xr:uid="{00000000-0005-0000-0000-000066730000}"/>
    <cellStyle name="20% - Accent1 3 6 2 8 3 2" xfId="29709" xr:uid="{00000000-0005-0000-0000-000067730000}"/>
    <cellStyle name="20% - Accent1 3 6 2 8 4" xfId="29710" xr:uid="{00000000-0005-0000-0000-000068730000}"/>
    <cellStyle name="20% - Accent1 3 6 2 9" xfId="29711" xr:uid="{00000000-0005-0000-0000-000069730000}"/>
    <cellStyle name="20% - Accent1 3 6 2 9 2" xfId="29712" xr:uid="{00000000-0005-0000-0000-00006A730000}"/>
    <cellStyle name="20% - Accent1 3 6 2 9 2 2" xfId="29713" xr:uid="{00000000-0005-0000-0000-00006B730000}"/>
    <cellStyle name="20% - Accent1 3 6 2 9 2 2 2" xfId="29714" xr:uid="{00000000-0005-0000-0000-00006C730000}"/>
    <cellStyle name="20% - Accent1 3 6 2 9 2 3" xfId="29715" xr:uid="{00000000-0005-0000-0000-00006D730000}"/>
    <cellStyle name="20% - Accent1 3 6 2 9 3" xfId="29716" xr:uid="{00000000-0005-0000-0000-00006E730000}"/>
    <cellStyle name="20% - Accent1 3 6 2 9 3 2" xfId="29717" xr:uid="{00000000-0005-0000-0000-00006F730000}"/>
    <cellStyle name="20% - Accent1 3 6 2 9 4" xfId="29718" xr:uid="{00000000-0005-0000-0000-000070730000}"/>
    <cellStyle name="20% - Accent1 3 6 3" xfId="29719" xr:uid="{00000000-0005-0000-0000-000071730000}"/>
    <cellStyle name="20% - Accent1 3 6 3 10" xfId="29720" xr:uid="{00000000-0005-0000-0000-000072730000}"/>
    <cellStyle name="20% - Accent1 3 6 3 10 2" xfId="29721" xr:uid="{00000000-0005-0000-0000-000073730000}"/>
    <cellStyle name="20% - Accent1 3 6 3 11" xfId="29722" xr:uid="{00000000-0005-0000-0000-000074730000}"/>
    <cellStyle name="20% - Accent1 3 6 3 2" xfId="29723" xr:uid="{00000000-0005-0000-0000-000075730000}"/>
    <cellStyle name="20% - Accent1 3 6 3 2 2" xfId="29724" xr:uid="{00000000-0005-0000-0000-000076730000}"/>
    <cellStyle name="20% - Accent1 3 6 3 2 2 2" xfId="29725" xr:uid="{00000000-0005-0000-0000-000077730000}"/>
    <cellStyle name="20% - Accent1 3 6 3 2 2 2 2" xfId="29726" xr:uid="{00000000-0005-0000-0000-000078730000}"/>
    <cellStyle name="20% - Accent1 3 6 3 2 2 2 2 2" xfId="29727" xr:uid="{00000000-0005-0000-0000-000079730000}"/>
    <cellStyle name="20% - Accent1 3 6 3 2 2 2 3" xfId="29728" xr:uid="{00000000-0005-0000-0000-00007A730000}"/>
    <cellStyle name="20% - Accent1 3 6 3 2 2 3" xfId="29729" xr:uid="{00000000-0005-0000-0000-00007B730000}"/>
    <cellStyle name="20% - Accent1 3 6 3 2 2 3 2" xfId="29730" xr:uid="{00000000-0005-0000-0000-00007C730000}"/>
    <cellStyle name="20% - Accent1 3 6 3 2 2 4" xfId="29731" xr:uid="{00000000-0005-0000-0000-00007D730000}"/>
    <cellStyle name="20% - Accent1 3 6 3 2 3" xfId="29732" xr:uid="{00000000-0005-0000-0000-00007E730000}"/>
    <cellStyle name="20% - Accent1 3 6 3 2 3 2" xfId="29733" xr:uid="{00000000-0005-0000-0000-00007F730000}"/>
    <cellStyle name="20% - Accent1 3 6 3 2 3 2 2" xfId="29734" xr:uid="{00000000-0005-0000-0000-000080730000}"/>
    <cellStyle name="20% - Accent1 3 6 3 2 3 2 2 2" xfId="29735" xr:uid="{00000000-0005-0000-0000-000081730000}"/>
    <cellStyle name="20% - Accent1 3 6 3 2 3 2 3" xfId="29736" xr:uid="{00000000-0005-0000-0000-000082730000}"/>
    <cellStyle name="20% - Accent1 3 6 3 2 3 3" xfId="29737" xr:uid="{00000000-0005-0000-0000-000083730000}"/>
    <cellStyle name="20% - Accent1 3 6 3 2 3 3 2" xfId="29738" xr:uid="{00000000-0005-0000-0000-000084730000}"/>
    <cellStyle name="20% - Accent1 3 6 3 2 3 4" xfId="29739" xr:uid="{00000000-0005-0000-0000-000085730000}"/>
    <cellStyle name="20% - Accent1 3 6 3 2 4" xfId="29740" xr:uid="{00000000-0005-0000-0000-000086730000}"/>
    <cellStyle name="20% - Accent1 3 6 3 2 4 2" xfId="29741" xr:uid="{00000000-0005-0000-0000-000087730000}"/>
    <cellStyle name="20% - Accent1 3 6 3 2 4 2 2" xfId="29742" xr:uid="{00000000-0005-0000-0000-000088730000}"/>
    <cellStyle name="20% - Accent1 3 6 3 2 4 2 2 2" xfId="29743" xr:uid="{00000000-0005-0000-0000-000089730000}"/>
    <cellStyle name="20% - Accent1 3 6 3 2 4 2 3" xfId="29744" xr:uid="{00000000-0005-0000-0000-00008A730000}"/>
    <cellStyle name="20% - Accent1 3 6 3 2 4 3" xfId="29745" xr:uid="{00000000-0005-0000-0000-00008B730000}"/>
    <cellStyle name="20% - Accent1 3 6 3 2 4 3 2" xfId="29746" xr:uid="{00000000-0005-0000-0000-00008C730000}"/>
    <cellStyle name="20% - Accent1 3 6 3 2 4 4" xfId="29747" xr:uid="{00000000-0005-0000-0000-00008D730000}"/>
    <cellStyle name="20% - Accent1 3 6 3 2 5" xfId="29748" xr:uid="{00000000-0005-0000-0000-00008E730000}"/>
    <cellStyle name="20% - Accent1 3 6 3 2 5 2" xfId="29749" xr:uid="{00000000-0005-0000-0000-00008F730000}"/>
    <cellStyle name="20% - Accent1 3 6 3 2 5 2 2" xfId="29750" xr:uid="{00000000-0005-0000-0000-000090730000}"/>
    <cellStyle name="20% - Accent1 3 6 3 2 5 3" xfId="29751" xr:uid="{00000000-0005-0000-0000-000091730000}"/>
    <cellStyle name="20% - Accent1 3 6 3 2 6" xfId="29752" xr:uid="{00000000-0005-0000-0000-000092730000}"/>
    <cellStyle name="20% - Accent1 3 6 3 2 6 2" xfId="29753" xr:uid="{00000000-0005-0000-0000-000093730000}"/>
    <cellStyle name="20% - Accent1 3 6 3 2 6 2 2" xfId="29754" xr:uid="{00000000-0005-0000-0000-000094730000}"/>
    <cellStyle name="20% - Accent1 3 6 3 2 6 3" xfId="29755" xr:uid="{00000000-0005-0000-0000-000095730000}"/>
    <cellStyle name="20% - Accent1 3 6 3 2 7" xfId="29756" xr:uid="{00000000-0005-0000-0000-000096730000}"/>
    <cellStyle name="20% - Accent1 3 6 3 2 7 2" xfId="29757" xr:uid="{00000000-0005-0000-0000-000097730000}"/>
    <cellStyle name="20% - Accent1 3 6 3 2 8" xfId="29758" xr:uid="{00000000-0005-0000-0000-000098730000}"/>
    <cellStyle name="20% - Accent1 3 6 3 2 8 2" xfId="29759" xr:uid="{00000000-0005-0000-0000-000099730000}"/>
    <cellStyle name="20% - Accent1 3 6 3 2 9" xfId="29760" xr:uid="{00000000-0005-0000-0000-00009A730000}"/>
    <cellStyle name="20% - Accent1 3 6 3 3" xfId="29761" xr:uid="{00000000-0005-0000-0000-00009B730000}"/>
    <cellStyle name="20% - Accent1 3 6 3 3 2" xfId="29762" xr:uid="{00000000-0005-0000-0000-00009C730000}"/>
    <cellStyle name="20% - Accent1 3 6 3 3 2 2" xfId="29763" xr:uid="{00000000-0005-0000-0000-00009D730000}"/>
    <cellStyle name="20% - Accent1 3 6 3 3 2 2 2" xfId="29764" xr:uid="{00000000-0005-0000-0000-00009E730000}"/>
    <cellStyle name="20% - Accent1 3 6 3 3 2 2 2 2" xfId="29765" xr:uid="{00000000-0005-0000-0000-00009F730000}"/>
    <cellStyle name="20% - Accent1 3 6 3 3 2 2 3" xfId="29766" xr:uid="{00000000-0005-0000-0000-0000A0730000}"/>
    <cellStyle name="20% - Accent1 3 6 3 3 2 3" xfId="29767" xr:uid="{00000000-0005-0000-0000-0000A1730000}"/>
    <cellStyle name="20% - Accent1 3 6 3 3 2 3 2" xfId="29768" xr:uid="{00000000-0005-0000-0000-0000A2730000}"/>
    <cellStyle name="20% - Accent1 3 6 3 3 2 4" xfId="29769" xr:uid="{00000000-0005-0000-0000-0000A3730000}"/>
    <cellStyle name="20% - Accent1 3 6 3 3 3" xfId="29770" xr:uid="{00000000-0005-0000-0000-0000A4730000}"/>
    <cellStyle name="20% - Accent1 3 6 3 3 3 2" xfId="29771" xr:uid="{00000000-0005-0000-0000-0000A5730000}"/>
    <cellStyle name="20% - Accent1 3 6 3 3 3 2 2" xfId="29772" xr:uid="{00000000-0005-0000-0000-0000A6730000}"/>
    <cellStyle name="20% - Accent1 3 6 3 3 3 2 2 2" xfId="29773" xr:uid="{00000000-0005-0000-0000-0000A7730000}"/>
    <cellStyle name="20% - Accent1 3 6 3 3 3 2 3" xfId="29774" xr:uid="{00000000-0005-0000-0000-0000A8730000}"/>
    <cellStyle name="20% - Accent1 3 6 3 3 3 3" xfId="29775" xr:uid="{00000000-0005-0000-0000-0000A9730000}"/>
    <cellStyle name="20% - Accent1 3 6 3 3 3 3 2" xfId="29776" xr:uid="{00000000-0005-0000-0000-0000AA730000}"/>
    <cellStyle name="20% - Accent1 3 6 3 3 3 4" xfId="29777" xr:uid="{00000000-0005-0000-0000-0000AB730000}"/>
    <cellStyle name="20% - Accent1 3 6 3 3 4" xfId="29778" xr:uid="{00000000-0005-0000-0000-0000AC730000}"/>
    <cellStyle name="20% - Accent1 3 6 3 3 4 2" xfId="29779" xr:uid="{00000000-0005-0000-0000-0000AD730000}"/>
    <cellStyle name="20% - Accent1 3 6 3 3 4 2 2" xfId="29780" xr:uid="{00000000-0005-0000-0000-0000AE730000}"/>
    <cellStyle name="20% - Accent1 3 6 3 3 4 2 2 2" xfId="29781" xr:uid="{00000000-0005-0000-0000-0000AF730000}"/>
    <cellStyle name="20% - Accent1 3 6 3 3 4 2 3" xfId="29782" xr:uid="{00000000-0005-0000-0000-0000B0730000}"/>
    <cellStyle name="20% - Accent1 3 6 3 3 4 3" xfId="29783" xr:uid="{00000000-0005-0000-0000-0000B1730000}"/>
    <cellStyle name="20% - Accent1 3 6 3 3 4 3 2" xfId="29784" xr:uid="{00000000-0005-0000-0000-0000B2730000}"/>
    <cellStyle name="20% - Accent1 3 6 3 3 4 4" xfId="29785" xr:uid="{00000000-0005-0000-0000-0000B3730000}"/>
    <cellStyle name="20% - Accent1 3 6 3 3 5" xfId="29786" xr:uid="{00000000-0005-0000-0000-0000B4730000}"/>
    <cellStyle name="20% - Accent1 3 6 3 3 5 2" xfId="29787" xr:uid="{00000000-0005-0000-0000-0000B5730000}"/>
    <cellStyle name="20% - Accent1 3 6 3 3 5 2 2" xfId="29788" xr:uid="{00000000-0005-0000-0000-0000B6730000}"/>
    <cellStyle name="20% - Accent1 3 6 3 3 5 3" xfId="29789" xr:uid="{00000000-0005-0000-0000-0000B7730000}"/>
    <cellStyle name="20% - Accent1 3 6 3 3 6" xfId="29790" xr:uid="{00000000-0005-0000-0000-0000B8730000}"/>
    <cellStyle name="20% - Accent1 3 6 3 3 6 2" xfId="29791" xr:uid="{00000000-0005-0000-0000-0000B9730000}"/>
    <cellStyle name="20% - Accent1 3 6 3 3 6 2 2" xfId="29792" xr:uid="{00000000-0005-0000-0000-0000BA730000}"/>
    <cellStyle name="20% - Accent1 3 6 3 3 6 3" xfId="29793" xr:uid="{00000000-0005-0000-0000-0000BB730000}"/>
    <cellStyle name="20% - Accent1 3 6 3 3 7" xfId="29794" xr:uid="{00000000-0005-0000-0000-0000BC730000}"/>
    <cellStyle name="20% - Accent1 3 6 3 3 7 2" xfId="29795" xr:uid="{00000000-0005-0000-0000-0000BD730000}"/>
    <cellStyle name="20% - Accent1 3 6 3 3 8" xfId="29796" xr:uid="{00000000-0005-0000-0000-0000BE730000}"/>
    <cellStyle name="20% - Accent1 3 6 3 3 8 2" xfId="29797" xr:uid="{00000000-0005-0000-0000-0000BF730000}"/>
    <cellStyle name="20% - Accent1 3 6 3 3 9" xfId="29798" xr:uid="{00000000-0005-0000-0000-0000C0730000}"/>
    <cellStyle name="20% - Accent1 3 6 3 4" xfId="29799" xr:uid="{00000000-0005-0000-0000-0000C1730000}"/>
    <cellStyle name="20% - Accent1 3 6 3 4 2" xfId="29800" xr:uid="{00000000-0005-0000-0000-0000C2730000}"/>
    <cellStyle name="20% - Accent1 3 6 3 4 2 2" xfId="29801" xr:uid="{00000000-0005-0000-0000-0000C3730000}"/>
    <cellStyle name="20% - Accent1 3 6 3 4 2 2 2" xfId="29802" xr:uid="{00000000-0005-0000-0000-0000C4730000}"/>
    <cellStyle name="20% - Accent1 3 6 3 4 2 3" xfId="29803" xr:uid="{00000000-0005-0000-0000-0000C5730000}"/>
    <cellStyle name="20% - Accent1 3 6 3 4 3" xfId="29804" xr:uid="{00000000-0005-0000-0000-0000C6730000}"/>
    <cellStyle name="20% - Accent1 3 6 3 4 3 2" xfId="29805" xr:uid="{00000000-0005-0000-0000-0000C7730000}"/>
    <cellStyle name="20% - Accent1 3 6 3 4 4" xfId="29806" xr:uid="{00000000-0005-0000-0000-0000C8730000}"/>
    <cellStyle name="20% - Accent1 3 6 3 5" xfId="29807" xr:uid="{00000000-0005-0000-0000-0000C9730000}"/>
    <cellStyle name="20% - Accent1 3 6 3 5 2" xfId="29808" xr:uid="{00000000-0005-0000-0000-0000CA730000}"/>
    <cellStyle name="20% - Accent1 3 6 3 5 2 2" xfId="29809" xr:uid="{00000000-0005-0000-0000-0000CB730000}"/>
    <cellStyle name="20% - Accent1 3 6 3 5 2 2 2" xfId="29810" xr:uid="{00000000-0005-0000-0000-0000CC730000}"/>
    <cellStyle name="20% - Accent1 3 6 3 5 2 3" xfId="29811" xr:uid="{00000000-0005-0000-0000-0000CD730000}"/>
    <cellStyle name="20% - Accent1 3 6 3 5 3" xfId="29812" xr:uid="{00000000-0005-0000-0000-0000CE730000}"/>
    <cellStyle name="20% - Accent1 3 6 3 5 3 2" xfId="29813" xr:uid="{00000000-0005-0000-0000-0000CF730000}"/>
    <cellStyle name="20% - Accent1 3 6 3 5 4" xfId="29814" xr:uid="{00000000-0005-0000-0000-0000D0730000}"/>
    <cellStyle name="20% - Accent1 3 6 3 6" xfId="29815" xr:uid="{00000000-0005-0000-0000-0000D1730000}"/>
    <cellStyle name="20% - Accent1 3 6 3 6 2" xfId="29816" xr:uid="{00000000-0005-0000-0000-0000D2730000}"/>
    <cellStyle name="20% - Accent1 3 6 3 6 2 2" xfId="29817" xr:uid="{00000000-0005-0000-0000-0000D3730000}"/>
    <cellStyle name="20% - Accent1 3 6 3 6 2 2 2" xfId="29818" xr:uid="{00000000-0005-0000-0000-0000D4730000}"/>
    <cellStyle name="20% - Accent1 3 6 3 6 2 3" xfId="29819" xr:uid="{00000000-0005-0000-0000-0000D5730000}"/>
    <cellStyle name="20% - Accent1 3 6 3 6 3" xfId="29820" xr:uid="{00000000-0005-0000-0000-0000D6730000}"/>
    <cellStyle name="20% - Accent1 3 6 3 6 3 2" xfId="29821" xr:uid="{00000000-0005-0000-0000-0000D7730000}"/>
    <cellStyle name="20% - Accent1 3 6 3 6 4" xfId="29822" xr:uid="{00000000-0005-0000-0000-0000D8730000}"/>
    <cellStyle name="20% - Accent1 3 6 3 7" xfId="29823" xr:uid="{00000000-0005-0000-0000-0000D9730000}"/>
    <cellStyle name="20% - Accent1 3 6 3 7 2" xfId="29824" xr:uid="{00000000-0005-0000-0000-0000DA730000}"/>
    <cellStyle name="20% - Accent1 3 6 3 7 2 2" xfId="29825" xr:uid="{00000000-0005-0000-0000-0000DB730000}"/>
    <cellStyle name="20% - Accent1 3 6 3 7 3" xfId="29826" xr:uid="{00000000-0005-0000-0000-0000DC730000}"/>
    <cellStyle name="20% - Accent1 3 6 3 8" xfId="29827" xr:uid="{00000000-0005-0000-0000-0000DD730000}"/>
    <cellStyle name="20% - Accent1 3 6 3 8 2" xfId="29828" xr:uid="{00000000-0005-0000-0000-0000DE730000}"/>
    <cellStyle name="20% - Accent1 3 6 3 8 2 2" xfId="29829" xr:uid="{00000000-0005-0000-0000-0000DF730000}"/>
    <cellStyle name="20% - Accent1 3 6 3 8 3" xfId="29830" xr:uid="{00000000-0005-0000-0000-0000E0730000}"/>
    <cellStyle name="20% - Accent1 3 6 3 9" xfId="29831" xr:uid="{00000000-0005-0000-0000-0000E1730000}"/>
    <cellStyle name="20% - Accent1 3 6 3 9 2" xfId="29832" xr:uid="{00000000-0005-0000-0000-0000E2730000}"/>
    <cellStyle name="20% - Accent1 3 6 4" xfId="29833" xr:uid="{00000000-0005-0000-0000-0000E3730000}"/>
    <cellStyle name="20% - Accent1 3 6 4 10" xfId="29834" xr:uid="{00000000-0005-0000-0000-0000E4730000}"/>
    <cellStyle name="20% - Accent1 3 6 4 10 2" xfId="29835" xr:uid="{00000000-0005-0000-0000-0000E5730000}"/>
    <cellStyle name="20% - Accent1 3 6 4 11" xfId="29836" xr:uid="{00000000-0005-0000-0000-0000E6730000}"/>
    <cellStyle name="20% - Accent1 3 6 4 2" xfId="29837" xr:uid="{00000000-0005-0000-0000-0000E7730000}"/>
    <cellStyle name="20% - Accent1 3 6 4 2 2" xfId="29838" xr:uid="{00000000-0005-0000-0000-0000E8730000}"/>
    <cellStyle name="20% - Accent1 3 6 4 2 2 2" xfId="29839" xr:uid="{00000000-0005-0000-0000-0000E9730000}"/>
    <cellStyle name="20% - Accent1 3 6 4 2 2 2 2" xfId="29840" xr:uid="{00000000-0005-0000-0000-0000EA730000}"/>
    <cellStyle name="20% - Accent1 3 6 4 2 2 2 2 2" xfId="29841" xr:uid="{00000000-0005-0000-0000-0000EB730000}"/>
    <cellStyle name="20% - Accent1 3 6 4 2 2 2 3" xfId="29842" xr:uid="{00000000-0005-0000-0000-0000EC730000}"/>
    <cellStyle name="20% - Accent1 3 6 4 2 2 3" xfId="29843" xr:uid="{00000000-0005-0000-0000-0000ED730000}"/>
    <cellStyle name="20% - Accent1 3 6 4 2 2 3 2" xfId="29844" xr:uid="{00000000-0005-0000-0000-0000EE730000}"/>
    <cellStyle name="20% - Accent1 3 6 4 2 2 4" xfId="29845" xr:uid="{00000000-0005-0000-0000-0000EF730000}"/>
    <cellStyle name="20% - Accent1 3 6 4 2 3" xfId="29846" xr:uid="{00000000-0005-0000-0000-0000F0730000}"/>
    <cellStyle name="20% - Accent1 3 6 4 2 3 2" xfId="29847" xr:uid="{00000000-0005-0000-0000-0000F1730000}"/>
    <cellStyle name="20% - Accent1 3 6 4 2 3 2 2" xfId="29848" xr:uid="{00000000-0005-0000-0000-0000F2730000}"/>
    <cellStyle name="20% - Accent1 3 6 4 2 3 2 2 2" xfId="29849" xr:uid="{00000000-0005-0000-0000-0000F3730000}"/>
    <cellStyle name="20% - Accent1 3 6 4 2 3 2 3" xfId="29850" xr:uid="{00000000-0005-0000-0000-0000F4730000}"/>
    <cellStyle name="20% - Accent1 3 6 4 2 3 3" xfId="29851" xr:uid="{00000000-0005-0000-0000-0000F5730000}"/>
    <cellStyle name="20% - Accent1 3 6 4 2 3 3 2" xfId="29852" xr:uid="{00000000-0005-0000-0000-0000F6730000}"/>
    <cellStyle name="20% - Accent1 3 6 4 2 3 4" xfId="29853" xr:uid="{00000000-0005-0000-0000-0000F7730000}"/>
    <cellStyle name="20% - Accent1 3 6 4 2 4" xfId="29854" xr:uid="{00000000-0005-0000-0000-0000F8730000}"/>
    <cellStyle name="20% - Accent1 3 6 4 2 4 2" xfId="29855" xr:uid="{00000000-0005-0000-0000-0000F9730000}"/>
    <cellStyle name="20% - Accent1 3 6 4 2 4 2 2" xfId="29856" xr:uid="{00000000-0005-0000-0000-0000FA730000}"/>
    <cellStyle name="20% - Accent1 3 6 4 2 4 2 2 2" xfId="29857" xr:uid="{00000000-0005-0000-0000-0000FB730000}"/>
    <cellStyle name="20% - Accent1 3 6 4 2 4 2 3" xfId="29858" xr:uid="{00000000-0005-0000-0000-0000FC730000}"/>
    <cellStyle name="20% - Accent1 3 6 4 2 4 3" xfId="29859" xr:uid="{00000000-0005-0000-0000-0000FD730000}"/>
    <cellStyle name="20% - Accent1 3 6 4 2 4 3 2" xfId="29860" xr:uid="{00000000-0005-0000-0000-0000FE730000}"/>
    <cellStyle name="20% - Accent1 3 6 4 2 4 4" xfId="29861" xr:uid="{00000000-0005-0000-0000-0000FF730000}"/>
    <cellStyle name="20% - Accent1 3 6 4 2 5" xfId="29862" xr:uid="{00000000-0005-0000-0000-000000740000}"/>
    <cellStyle name="20% - Accent1 3 6 4 2 5 2" xfId="29863" xr:uid="{00000000-0005-0000-0000-000001740000}"/>
    <cellStyle name="20% - Accent1 3 6 4 2 5 2 2" xfId="29864" xr:uid="{00000000-0005-0000-0000-000002740000}"/>
    <cellStyle name="20% - Accent1 3 6 4 2 5 3" xfId="29865" xr:uid="{00000000-0005-0000-0000-000003740000}"/>
    <cellStyle name="20% - Accent1 3 6 4 2 6" xfId="29866" xr:uid="{00000000-0005-0000-0000-000004740000}"/>
    <cellStyle name="20% - Accent1 3 6 4 2 6 2" xfId="29867" xr:uid="{00000000-0005-0000-0000-000005740000}"/>
    <cellStyle name="20% - Accent1 3 6 4 2 6 2 2" xfId="29868" xr:uid="{00000000-0005-0000-0000-000006740000}"/>
    <cellStyle name="20% - Accent1 3 6 4 2 6 3" xfId="29869" xr:uid="{00000000-0005-0000-0000-000007740000}"/>
    <cellStyle name="20% - Accent1 3 6 4 2 7" xfId="29870" xr:uid="{00000000-0005-0000-0000-000008740000}"/>
    <cellStyle name="20% - Accent1 3 6 4 2 7 2" xfId="29871" xr:uid="{00000000-0005-0000-0000-000009740000}"/>
    <cellStyle name="20% - Accent1 3 6 4 2 8" xfId="29872" xr:uid="{00000000-0005-0000-0000-00000A740000}"/>
    <cellStyle name="20% - Accent1 3 6 4 2 8 2" xfId="29873" xr:uid="{00000000-0005-0000-0000-00000B740000}"/>
    <cellStyle name="20% - Accent1 3 6 4 2 9" xfId="29874" xr:uid="{00000000-0005-0000-0000-00000C740000}"/>
    <cellStyle name="20% - Accent1 3 6 4 3" xfId="29875" xr:uid="{00000000-0005-0000-0000-00000D740000}"/>
    <cellStyle name="20% - Accent1 3 6 4 3 2" xfId="29876" xr:uid="{00000000-0005-0000-0000-00000E740000}"/>
    <cellStyle name="20% - Accent1 3 6 4 3 2 2" xfId="29877" xr:uid="{00000000-0005-0000-0000-00000F740000}"/>
    <cellStyle name="20% - Accent1 3 6 4 3 2 2 2" xfId="29878" xr:uid="{00000000-0005-0000-0000-000010740000}"/>
    <cellStyle name="20% - Accent1 3 6 4 3 2 2 2 2" xfId="29879" xr:uid="{00000000-0005-0000-0000-000011740000}"/>
    <cellStyle name="20% - Accent1 3 6 4 3 2 2 3" xfId="29880" xr:uid="{00000000-0005-0000-0000-000012740000}"/>
    <cellStyle name="20% - Accent1 3 6 4 3 2 3" xfId="29881" xr:uid="{00000000-0005-0000-0000-000013740000}"/>
    <cellStyle name="20% - Accent1 3 6 4 3 2 3 2" xfId="29882" xr:uid="{00000000-0005-0000-0000-000014740000}"/>
    <cellStyle name="20% - Accent1 3 6 4 3 2 4" xfId="29883" xr:uid="{00000000-0005-0000-0000-000015740000}"/>
    <cellStyle name="20% - Accent1 3 6 4 3 3" xfId="29884" xr:uid="{00000000-0005-0000-0000-000016740000}"/>
    <cellStyle name="20% - Accent1 3 6 4 3 3 2" xfId="29885" xr:uid="{00000000-0005-0000-0000-000017740000}"/>
    <cellStyle name="20% - Accent1 3 6 4 3 3 2 2" xfId="29886" xr:uid="{00000000-0005-0000-0000-000018740000}"/>
    <cellStyle name="20% - Accent1 3 6 4 3 3 2 2 2" xfId="29887" xr:uid="{00000000-0005-0000-0000-000019740000}"/>
    <cellStyle name="20% - Accent1 3 6 4 3 3 2 3" xfId="29888" xr:uid="{00000000-0005-0000-0000-00001A740000}"/>
    <cellStyle name="20% - Accent1 3 6 4 3 3 3" xfId="29889" xr:uid="{00000000-0005-0000-0000-00001B740000}"/>
    <cellStyle name="20% - Accent1 3 6 4 3 3 3 2" xfId="29890" xr:uid="{00000000-0005-0000-0000-00001C740000}"/>
    <cellStyle name="20% - Accent1 3 6 4 3 3 4" xfId="29891" xr:uid="{00000000-0005-0000-0000-00001D740000}"/>
    <cellStyle name="20% - Accent1 3 6 4 3 4" xfId="29892" xr:uid="{00000000-0005-0000-0000-00001E740000}"/>
    <cellStyle name="20% - Accent1 3 6 4 3 4 2" xfId="29893" xr:uid="{00000000-0005-0000-0000-00001F740000}"/>
    <cellStyle name="20% - Accent1 3 6 4 3 4 2 2" xfId="29894" xr:uid="{00000000-0005-0000-0000-000020740000}"/>
    <cellStyle name="20% - Accent1 3 6 4 3 4 2 2 2" xfId="29895" xr:uid="{00000000-0005-0000-0000-000021740000}"/>
    <cellStyle name="20% - Accent1 3 6 4 3 4 2 3" xfId="29896" xr:uid="{00000000-0005-0000-0000-000022740000}"/>
    <cellStyle name="20% - Accent1 3 6 4 3 4 3" xfId="29897" xr:uid="{00000000-0005-0000-0000-000023740000}"/>
    <cellStyle name="20% - Accent1 3 6 4 3 4 3 2" xfId="29898" xr:uid="{00000000-0005-0000-0000-000024740000}"/>
    <cellStyle name="20% - Accent1 3 6 4 3 4 4" xfId="29899" xr:uid="{00000000-0005-0000-0000-000025740000}"/>
    <cellStyle name="20% - Accent1 3 6 4 3 5" xfId="29900" xr:uid="{00000000-0005-0000-0000-000026740000}"/>
    <cellStyle name="20% - Accent1 3 6 4 3 5 2" xfId="29901" xr:uid="{00000000-0005-0000-0000-000027740000}"/>
    <cellStyle name="20% - Accent1 3 6 4 3 5 2 2" xfId="29902" xr:uid="{00000000-0005-0000-0000-000028740000}"/>
    <cellStyle name="20% - Accent1 3 6 4 3 5 3" xfId="29903" xr:uid="{00000000-0005-0000-0000-000029740000}"/>
    <cellStyle name="20% - Accent1 3 6 4 3 6" xfId="29904" xr:uid="{00000000-0005-0000-0000-00002A740000}"/>
    <cellStyle name="20% - Accent1 3 6 4 3 6 2" xfId="29905" xr:uid="{00000000-0005-0000-0000-00002B740000}"/>
    <cellStyle name="20% - Accent1 3 6 4 3 6 2 2" xfId="29906" xr:uid="{00000000-0005-0000-0000-00002C740000}"/>
    <cellStyle name="20% - Accent1 3 6 4 3 6 3" xfId="29907" xr:uid="{00000000-0005-0000-0000-00002D740000}"/>
    <cellStyle name="20% - Accent1 3 6 4 3 7" xfId="29908" xr:uid="{00000000-0005-0000-0000-00002E740000}"/>
    <cellStyle name="20% - Accent1 3 6 4 3 7 2" xfId="29909" xr:uid="{00000000-0005-0000-0000-00002F740000}"/>
    <cellStyle name="20% - Accent1 3 6 4 3 8" xfId="29910" xr:uid="{00000000-0005-0000-0000-000030740000}"/>
    <cellStyle name="20% - Accent1 3 6 4 3 8 2" xfId="29911" xr:uid="{00000000-0005-0000-0000-000031740000}"/>
    <cellStyle name="20% - Accent1 3 6 4 3 9" xfId="29912" xr:uid="{00000000-0005-0000-0000-000032740000}"/>
    <cellStyle name="20% - Accent1 3 6 4 4" xfId="29913" xr:uid="{00000000-0005-0000-0000-000033740000}"/>
    <cellStyle name="20% - Accent1 3 6 4 4 2" xfId="29914" xr:uid="{00000000-0005-0000-0000-000034740000}"/>
    <cellStyle name="20% - Accent1 3 6 4 4 2 2" xfId="29915" xr:uid="{00000000-0005-0000-0000-000035740000}"/>
    <cellStyle name="20% - Accent1 3 6 4 4 2 2 2" xfId="29916" xr:uid="{00000000-0005-0000-0000-000036740000}"/>
    <cellStyle name="20% - Accent1 3 6 4 4 2 3" xfId="29917" xr:uid="{00000000-0005-0000-0000-000037740000}"/>
    <cellStyle name="20% - Accent1 3 6 4 4 3" xfId="29918" xr:uid="{00000000-0005-0000-0000-000038740000}"/>
    <cellStyle name="20% - Accent1 3 6 4 4 3 2" xfId="29919" xr:uid="{00000000-0005-0000-0000-000039740000}"/>
    <cellStyle name="20% - Accent1 3 6 4 4 4" xfId="29920" xr:uid="{00000000-0005-0000-0000-00003A740000}"/>
    <cellStyle name="20% - Accent1 3 6 4 5" xfId="29921" xr:uid="{00000000-0005-0000-0000-00003B740000}"/>
    <cellStyle name="20% - Accent1 3 6 4 5 2" xfId="29922" xr:uid="{00000000-0005-0000-0000-00003C740000}"/>
    <cellStyle name="20% - Accent1 3 6 4 5 2 2" xfId="29923" xr:uid="{00000000-0005-0000-0000-00003D740000}"/>
    <cellStyle name="20% - Accent1 3 6 4 5 2 2 2" xfId="29924" xr:uid="{00000000-0005-0000-0000-00003E740000}"/>
    <cellStyle name="20% - Accent1 3 6 4 5 2 3" xfId="29925" xr:uid="{00000000-0005-0000-0000-00003F740000}"/>
    <cellStyle name="20% - Accent1 3 6 4 5 3" xfId="29926" xr:uid="{00000000-0005-0000-0000-000040740000}"/>
    <cellStyle name="20% - Accent1 3 6 4 5 3 2" xfId="29927" xr:uid="{00000000-0005-0000-0000-000041740000}"/>
    <cellStyle name="20% - Accent1 3 6 4 5 4" xfId="29928" xr:uid="{00000000-0005-0000-0000-000042740000}"/>
    <cellStyle name="20% - Accent1 3 6 4 6" xfId="29929" xr:uid="{00000000-0005-0000-0000-000043740000}"/>
    <cellStyle name="20% - Accent1 3 6 4 6 2" xfId="29930" xr:uid="{00000000-0005-0000-0000-000044740000}"/>
    <cellStyle name="20% - Accent1 3 6 4 6 2 2" xfId="29931" xr:uid="{00000000-0005-0000-0000-000045740000}"/>
    <cellStyle name="20% - Accent1 3 6 4 6 2 2 2" xfId="29932" xr:uid="{00000000-0005-0000-0000-000046740000}"/>
    <cellStyle name="20% - Accent1 3 6 4 6 2 3" xfId="29933" xr:uid="{00000000-0005-0000-0000-000047740000}"/>
    <cellStyle name="20% - Accent1 3 6 4 6 3" xfId="29934" xr:uid="{00000000-0005-0000-0000-000048740000}"/>
    <cellStyle name="20% - Accent1 3 6 4 6 3 2" xfId="29935" xr:uid="{00000000-0005-0000-0000-000049740000}"/>
    <cellStyle name="20% - Accent1 3 6 4 6 4" xfId="29936" xr:uid="{00000000-0005-0000-0000-00004A740000}"/>
    <cellStyle name="20% - Accent1 3 6 4 7" xfId="29937" xr:uid="{00000000-0005-0000-0000-00004B740000}"/>
    <cellStyle name="20% - Accent1 3 6 4 7 2" xfId="29938" xr:uid="{00000000-0005-0000-0000-00004C740000}"/>
    <cellStyle name="20% - Accent1 3 6 4 7 2 2" xfId="29939" xr:uid="{00000000-0005-0000-0000-00004D740000}"/>
    <cellStyle name="20% - Accent1 3 6 4 7 3" xfId="29940" xr:uid="{00000000-0005-0000-0000-00004E740000}"/>
    <cellStyle name="20% - Accent1 3 6 4 8" xfId="29941" xr:uid="{00000000-0005-0000-0000-00004F740000}"/>
    <cellStyle name="20% - Accent1 3 6 4 8 2" xfId="29942" xr:uid="{00000000-0005-0000-0000-000050740000}"/>
    <cellStyle name="20% - Accent1 3 6 4 8 2 2" xfId="29943" xr:uid="{00000000-0005-0000-0000-000051740000}"/>
    <cellStyle name="20% - Accent1 3 6 4 8 3" xfId="29944" xr:uid="{00000000-0005-0000-0000-000052740000}"/>
    <cellStyle name="20% - Accent1 3 6 4 9" xfId="29945" xr:uid="{00000000-0005-0000-0000-000053740000}"/>
    <cellStyle name="20% - Accent1 3 6 4 9 2" xfId="29946" xr:uid="{00000000-0005-0000-0000-000054740000}"/>
    <cellStyle name="20% - Accent1 3 6 5" xfId="29947" xr:uid="{00000000-0005-0000-0000-000055740000}"/>
    <cellStyle name="20% - Accent1 3 6 5 10" xfId="29948" xr:uid="{00000000-0005-0000-0000-000056740000}"/>
    <cellStyle name="20% - Accent1 3 6 5 10 2" xfId="29949" xr:uid="{00000000-0005-0000-0000-000057740000}"/>
    <cellStyle name="20% - Accent1 3 6 5 11" xfId="29950" xr:uid="{00000000-0005-0000-0000-000058740000}"/>
    <cellStyle name="20% - Accent1 3 6 5 2" xfId="29951" xr:uid="{00000000-0005-0000-0000-000059740000}"/>
    <cellStyle name="20% - Accent1 3 6 5 2 2" xfId="29952" xr:uid="{00000000-0005-0000-0000-00005A740000}"/>
    <cellStyle name="20% - Accent1 3 6 5 2 2 2" xfId="29953" xr:uid="{00000000-0005-0000-0000-00005B740000}"/>
    <cellStyle name="20% - Accent1 3 6 5 2 2 2 2" xfId="29954" xr:uid="{00000000-0005-0000-0000-00005C740000}"/>
    <cellStyle name="20% - Accent1 3 6 5 2 2 2 2 2" xfId="29955" xr:uid="{00000000-0005-0000-0000-00005D740000}"/>
    <cellStyle name="20% - Accent1 3 6 5 2 2 2 3" xfId="29956" xr:uid="{00000000-0005-0000-0000-00005E740000}"/>
    <cellStyle name="20% - Accent1 3 6 5 2 2 3" xfId="29957" xr:uid="{00000000-0005-0000-0000-00005F740000}"/>
    <cellStyle name="20% - Accent1 3 6 5 2 2 3 2" xfId="29958" xr:uid="{00000000-0005-0000-0000-000060740000}"/>
    <cellStyle name="20% - Accent1 3 6 5 2 2 4" xfId="29959" xr:uid="{00000000-0005-0000-0000-000061740000}"/>
    <cellStyle name="20% - Accent1 3 6 5 2 3" xfId="29960" xr:uid="{00000000-0005-0000-0000-000062740000}"/>
    <cellStyle name="20% - Accent1 3 6 5 2 3 2" xfId="29961" xr:uid="{00000000-0005-0000-0000-000063740000}"/>
    <cellStyle name="20% - Accent1 3 6 5 2 3 2 2" xfId="29962" xr:uid="{00000000-0005-0000-0000-000064740000}"/>
    <cellStyle name="20% - Accent1 3 6 5 2 3 2 2 2" xfId="29963" xr:uid="{00000000-0005-0000-0000-000065740000}"/>
    <cellStyle name="20% - Accent1 3 6 5 2 3 2 3" xfId="29964" xr:uid="{00000000-0005-0000-0000-000066740000}"/>
    <cellStyle name="20% - Accent1 3 6 5 2 3 3" xfId="29965" xr:uid="{00000000-0005-0000-0000-000067740000}"/>
    <cellStyle name="20% - Accent1 3 6 5 2 3 3 2" xfId="29966" xr:uid="{00000000-0005-0000-0000-000068740000}"/>
    <cellStyle name="20% - Accent1 3 6 5 2 3 4" xfId="29967" xr:uid="{00000000-0005-0000-0000-000069740000}"/>
    <cellStyle name="20% - Accent1 3 6 5 2 4" xfId="29968" xr:uid="{00000000-0005-0000-0000-00006A740000}"/>
    <cellStyle name="20% - Accent1 3 6 5 2 4 2" xfId="29969" xr:uid="{00000000-0005-0000-0000-00006B740000}"/>
    <cellStyle name="20% - Accent1 3 6 5 2 4 2 2" xfId="29970" xr:uid="{00000000-0005-0000-0000-00006C740000}"/>
    <cellStyle name="20% - Accent1 3 6 5 2 4 2 2 2" xfId="29971" xr:uid="{00000000-0005-0000-0000-00006D740000}"/>
    <cellStyle name="20% - Accent1 3 6 5 2 4 2 3" xfId="29972" xr:uid="{00000000-0005-0000-0000-00006E740000}"/>
    <cellStyle name="20% - Accent1 3 6 5 2 4 3" xfId="29973" xr:uid="{00000000-0005-0000-0000-00006F740000}"/>
    <cellStyle name="20% - Accent1 3 6 5 2 4 3 2" xfId="29974" xr:uid="{00000000-0005-0000-0000-000070740000}"/>
    <cellStyle name="20% - Accent1 3 6 5 2 4 4" xfId="29975" xr:uid="{00000000-0005-0000-0000-000071740000}"/>
    <cellStyle name="20% - Accent1 3 6 5 2 5" xfId="29976" xr:uid="{00000000-0005-0000-0000-000072740000}"/>
    <cellStyle name="20% - Accent1 3 6 5 2 5 2" xfId="29977" xr:uid="{00000000-0005-0000-0000-000073740000}"/>
    <cellStyle name="20% - Accent1 3 6 5 2 5 2 2" xfId="29978" xr:uid="{00000000-0005-0000-0000-000074740000}"/>
    <cellStyle name="20% - Accent1 3 6 5 2 5 3" xfId="29979" xr:uid="{00000000-0005-0000-0000-000075740000}"/>
    <cellStyle name="20% - Accent1 3 6 5 2 6" xfId="29980" xr:uid="{00000000-0005-0000-0000-000076740000}"/>
    <cellStyle name="20% - Accent1 3 6 5 2 6 2" xfId="29981" xr:uid="{00000000-0005-0000-0000-000077740000}"/>
    <cellStyle name="20% - Accent1 3 6 5 2 6 2 2" xfId="29982" xr:uid="{00000000-0005-0000-0000-000078740000}"/>
    <cellStyle name="20% - Accent1 3 6 5 2 6 3" xfId="29983" xr:uid="{00000000-0005-0000-0000-000079740000}"/>
    <cellStyle name="20% - Accent1 3 6 5 2 7" xfId="29984" xr:uid="{00000000-0005-0000-0000-00007A740000}"/>
    <cellStyle name="20% - Accent1 3 6 5 2 7 2" xfId="29985" xr:uid="{00000000-0005-0000-0000-00007B740000}"/>
    <cellStyle name="20% - Accent1 3 6 5 2 8" xfId="29986" xr:uid="{00000000-0005-0000-0000-00007C740000}"/>
    <cellStyle name="20% - Accent1 3 6 5 2 8 2" xfId="29987" xr:uid="{00000000-0005-0000-0000-00007D740000}"/>
    <cellStyle name="20% - Accent1 3 6 5 2 9" xfId="29988" xr:uid="{00000000-0005-0000-0000-00007E740000}"/>
    <cellStyle name="20% - Accent1 3 6 5 3" xfId="29989" xr:uid="{00000000-0005-0000-0000-00007F740000}"/>
    <cellStyle name="20% - Accent1 3 6 5 3 2" xfId="29990" xr:uid="{00000000-0005-0000-0000-000080740000}"/>
    <cellStyle name="20% - Accent1 3 6 5 3 2 2" xfId="29991" xr:uid="{00000000-0005-0000-0000-000081740000}"/>
    <cellStyle name="20% - Accent1 3 6 5 3 2 2 2" xfId="29992" xr:uid="{00000000-0005-0000-0000-000082740000}"/>
    <cellStyle name="20% - Accent1 3 6 5 3 2 2 2 2" xfId="29993" xr:uid="{00000000-0005-0000-0000-000083740000}"/>
    <cellStyle name="20% - Accent1 3 6 5 3 2 2 3" xfId="29994" xr:uid="{00000000-0005-0000-0000-000084740000}"/>
    <cellStyle name="20% - Accent1 3 6 5 3 2 3" xfId="29995" xr:uid="{00000000-0005-0000-0000-000085740000}"/>
    <cellStyle name="20% - Accent1 3 6 5 3 2 3 2" xfId="29996" xr:uid="{00000000-0005-0000-0000-000086740000}"/>
    <cellStyle name="20% - Accent1 3 6 5 3 2 4" xfId="29997" xr:uid="{00000000-0005-0000-0000-000087740000}"/>
    <cellStyle name="20% - Accent1 3 6 5 3 3" xfId="29998" xr:uid="{00000000-0005-0000-0000-000088740000}"/>
    <cellStyle name="20% - Accent1 3 6 5 3 3 2" xfId="29999" xr:uid="{00000000-0005-0000-0000-000089740000}"/>
    <cellStyle name="20% - Accent1 3 6 5 3 3 2 2" xfId="30000" xr:uid="{00000000-0005-0000-0000-00008A740000}"/>
    <cellStyle name="20% - Accent1 3 6 5 3 3 2 2 2" xfId="30001" xr:uid="{00000000-0005-0000-0000-00008B740000}"/>
    <cellStyle name="20% - Accent1 3 6 5 3 3 2 3" xfId="30002" xr:uid="{00000000-0005-0000-0000-00008C740000}"/>
    <cellStyle name="20% - Accent1 3 6 5 3 3 3" xfId="30003" xr:uid="{00000000-0005-0000-0000-00008D740000}"/>
    <cellStyle name="20% - Accent1 3 6 5 3 3 3 2" xfId="30004" xr:uid="{00000000-0005-0000-0000-00008E740000}"/>
    <cellStyle name="20% - Accent1 3 6 5 3 3 4" xfId="30005" xr:uid="{00000000-0005-0000-0000-00008F740000}"/>
    <cellStyle name="20% - Accent1 3 6 5 3 4" xfId="30006" xr:uid="{00000000-0005-0000-0000-000090740000}"/>
    <cellStyle name="20% - Accent1 3 6 5 3 4 2" xfId="30007" xr:uid="{00000000-0005-0000-0000-000091740000}"/>
    <cellStyle name="20% - Accent1 3 6 5 3 4 2 2" xfId="30008" xr:uid="{00000000-0005-0000-0000-000092740000}"/>
    <cellStyle name="20% - Accent1 3 6 5 3 4 2 2 2" xfId="30009" xr:uid="{00000000-0005-0000-0000-000093740000}"/>
    <cellStyle name="20% - Accent1 3 6 5 3 4 2 3" xfId="30010" xr:uid="{00000000-0005-0000-0000-000094740000}"/>
    <cellStyle name="20% - Accent1 3 6 5 3 4 3" xfId="30011" xr:uid="{00000000-0005-0000-0000-000095740000}"/>
    <cellStyle name="20% - Accent1 3 6 5 3 4 3 2" xfId="30012" xr:uid="{00000000-0005-0000-0000-000096740000}"/>
    <cellStyle name="20% - Accent1 3 6 5 3 4 4" xfId="30013" xr:uid="{00000000-0005-0000-0000-000097740000}"/>
    <cellStyle name="20% - Accent1 3 6 5 3 5" xfId="30014" xr:uid="{00000000-0005-0000-0000-000098740000}"/>
    <cellStyle name="20% - Accent1 3 6 5 3 5 2" xfId="30015" xr:uid="{00000000-0005-0000-0000-000099740000}"/>
    <cellStyle name="20% - Accent1 3 6 5 3 5 2 2" xfId="30016" xr:uid="{00000000-0005-0000-0000-00009A740000}"/>
    <cellStyle name="20% - Accent1 3 6 5 3 5 3" xfId="30017" xr:uid="{00000000-0005-0000-0000-00009B740000}"/>
    <cellStyle name="20% - Accent1 3 6 5 3 6" xfId="30018" xr:uid="{00000000-0005-0000-0000-00009C740000}"/>
    <cellStyle name="20% - Accent1 3 6 5 3 6 2" xfId="30019" xr:uid="{00000000-0005-0000-0000-00009D740000}"/>
    <cellStyle name="20% - Accent1 3 6 5 3 6 2 2" xfId="30020" xr:uid="{00000000-0005-0000-0000-00009E740000}"/>
    <cellStyle name="20% - Accent1 3 6 5 3 6 3" xfId="30021" xr:uid="{00000000-0005-0000-0000-00009F740000}"/>
    <cellStyle name="20% - Accent1 3 6 5 3 7" xfId="30022" xr:uid="{00000000-0005-0000-0000-0000A0740000}"/>
    <cellStyle name="20% - Accent1 3 6 5 3 7 2" xfId="30023" xr:uid="{00000000-0005-0000-0000-0000A1740000}"/>
    <cellStyle name="20% - Accent1 3 6 5 3 8" xfId="30024" xr:uid="{00000000-0005-0000-0000-0000A2740000}"/>
    <cellStyle name="20% - Accent1 3 6 5 3 8 2" xfId="30025" xr:uid="{00000000-0005-0000-0000-0000A3740000}"/>
    <cellStyle name="20% - Accent1 3 6 5 3 9" xfId="30026" xr:uid="{00000000-0005-0000-0000-0000A4740000}"/>
    <cellStyle name="20% - Accent1 3 6 5 4" xfId="30027" xr:uid="{00000000-0005-0000-0000-0000A5740000}"/>
    <cellStyle name="20% - Accent1 3 6 5 4 2" xfId="30028" xr:uid="{00000000-0005-0000-0000-0000A6740000}"/>
    <cellStyle name="20% - Accent1 3 6 5 4 2 2" xfId="30029" xr:uid="{00000000-0005-0000-0000-0000A7740000}"/>
    <cellStyle name="20% - Accent1 3 6 5 4 2 2 2" xfId="30030" xr:uid="{00000000-0005-0000-0000-0000A8740000}"/>
    <cellStyle name="20% - Accent1 3 6 5 4 2 3" xfId="30031" xr:uid="{00000000-0005-0000-0000-0000A9740000}"/>
    <cellStyle name="20% - Accent1 3 6 5 4 3" xfId="30032" xr:uid="{00000000-0005-0000-0000-0000AA740000}"/>
    <cellStyle name="20% - Accent1 3 6 5 4 3 2" xfId="30033" xr:uid="{00000000-0005-0000-0000-0000AB740000}"/>
    <cellStyle name="20% - Accent1 3 6 5 4 4" xfId="30034" xr:uid="{00000000-0005-0000-0000-0000AC740000}"/>
    <cellStyle name="20% - Accent1 3 6 5 5" xfId="30035" xr:uid="{00000000-0005-0000-0000-0000AD740000}"/>
    <cellStyle name="20% - Accent1 3 6 5 5 2" xfId="30036" xr:uid="{00000000-0005-0000-0000-0000AE740000}"/>
    <cellStyle name="20% - Accent1 3 6 5 5 2 2" xfId="30037" xr:uid="{00000000-0005-0000-0000-0000AF740000}"/>
    <cellStyle name="20% - Accent1 3 6 5 5 2 2 2" xfId="30038" xr:uid="{00000000-0005-0000-0000-0000B0740000}"/>
    <cellStyle name="20% - Accent1 3 6 5 5 2 3" xfId="30039" xr:uid="{00000000-0005-0000-0000-0000B1740000}"/>
    <cellStyle name="20% - Accent1 3 6 5 5 3" xfId="30040" xr:uid="{00000000-0005-0000-0000-0000B2740000}"/>
    <cellStyle name="20% - Accent1 3 6 5 5 3 2" xfId="30041" xr:uid="{00000000-0005-0000-0000-0000B3740000}"/>
    <cellStyle name="20% - Accent1 3 6 5 5 4" xfId="30042" xr:uid="{00000000-0005-0000-0000-0000B4740000}"/>
    <cellStyle name="20% - Accent1 3 6 5 6" xfId="30043" xr:uid="{00000000-0005-0000-0000-0000B5740000}"/>
    <cellStyle name="20% - Accent1 3 6 5 6 2" xfId="30044" xr:uid="{00000000-0005-0000-0000-0000B6740000}"/>
    <cellStyle name="20% - Accent1 3 6 5 6 2 2" xfId="30045" xr:uid="{00000000-0005-0000-0000-0000B7740000}"/>
    <cellStyle name="20% - Accent1 3 6 5 6 2 2 2" xfId="30046" xr:uid="{00000000-0005-0000-0000-0000B8740000}"/>
    <cellStyle name="20% - Accent1 3 6 5 6 2 3" xfId="30047" xr:uid="{00000000-0005-0000-0000-0000B9740000}"/>
    <cellStyle name="20% - Accent1 3 6 5 6 3" xfId="30048" xr:uid="{00000000-0005-0000-0000-0000BA740000}"/>
    <cellStyle name="20% - Accent1 3 6 5 6 3 2" xfId="30049" xr:uid="{00000000-0005-0000-0000-0000BB740000}"/>
    <cellStyle name="20% - Accent1 3 6 5 6 4" xfId="30050" xr:uid="{00000000-0005-0000-0000-0000BC740000}"/>
    <cellStyle name="20% - Accent1 3 6 5 7" xfId="30051" xr:uid="{00000000-0005-0000-0000-0000BD740000}"/>
    <cellStyle name="20% - Accent1 3 6 5 7 2" xfId="30052" xr:uid="{00000000-0005-0000-0000-0000BE740000}"/>
    <cellStyle name="20% - Accent1 3 6 5 7 2 2" xfId="30053" xr:uid="{00000000-0005-0000-0000-0000BF740000}"/>
    <cellStyle name="20% - Accent1 3 6 5 7 3" xfId="30054" xr:uid="{00000000-0005-0000-0000-0000C0740000}"/>
    <cellStyle name="20% - Accent1 3 6 5 8" xfId="30055" xr:uid="{00000000-0005-0000-0000-0000C1740000}"/>
    <cellStyle name="20% - Accent1 3 6 5 8 2" xfId="30056" xr:uid="{00000000-0005-0000-0000-0000C2740000}"/>
    <cellStyle name="20% - Accent1 3 6 5 8 2 2" xfId="30057" xr:uid="{00000000-0005-0000-0000-0000C3740000}"/>
    <cellStyle name="20% - Accent1 3 6 5 8 3" xfId="30058" xr:uid="{00000000-0005-0000-0000-0000C4740000}"/>
    <cellStyle name="20% - Accent1 3 6 5 9" xfId="30059" xr:uid="{00000000-0005-0000-0000-0000C5740000}"/>
    <cellStyle name="20% - Accent1 3 6 5 9 2" xfId="30060" xr:uid="{00000000-0005-0000-0000-0000C6740000}"/>
    <cellStyle name="20% - Accent1 3 6 6" xfId="30061" xr:uid="{00000000-0005-0000-0000-0000C7740000}"/>
    <cellStyle name="20% - Accent1 3 6 6 2" xfId="30062" xr:uid="{00000000-0005-0000-0000-0000C8740000}"/>
    <cellStyle name="20% - Accent1 3 6 6 2 2" xfId="30063" xr:uid="{00000000-0005-0000-0000-0000C9740000}"/>
    <cellStyle name="20% - Accent1 3 6 6 2 2 2" xfId="30064" xr:uid="{00000000-0005-0000-0000-0000CA740000}"/>
    <cellStyle name="20% - Accent1 3 6 6 2 2 2 2" xfId="30065" xr:uid="{00000000-0005-0000-0000-0000CB740000}"/>
    <cellStyle name="20% - Accent1 3 6 6 2 2 3" xfId="30066" xr:uid="{00000000-0005-0000-0000-0000CC740000}"/>
    <cellStyle name="20% - Accent1 3 6 6 2 3" xfId="30067" xr:uid="{00000000-0005-0000-0000-0000CD740000}"/>
    <cellStyle name="20% - Accent1 3 6 6 2 3 2" xfId="30068" xr:uid="{00000000-0005-0000-0000-0000CE740000}"/>
    <cellStyle name="20% - Accent1 3 6 6 2 4" xfId="30069" xr:uid="{00000000-0005-0000-0000-0000CF740000}"/>
    <cellStyle name="20% - Accent1 3 6 6 3" xfId="30070" xr:uid="{00000000-0005-0000-0000-0000D0740000}"/>
    <cellStyle name="20% - Accent1 3 6 6 3 2" xfId="30071" xr:uid="{00000000-0005-0000-0000-0000D1740000}"/>
    <cellStyle name="20% - Accent1 3 6 6 3 2 2" xfId="30072" xr:uid="{00000000-0005-0000-0000-0000D2740000}"/>
    <cellStyle name="20% - Accent1 3 6 6 3 2 2 2" xfId="30073" xr:uid="{00000000-0005-0000-0000-0000D3740000}"/>
    <cellStyle name="20% - Accent1 3 6 6 3 2 3" xfId="30074" xr:uid="{00000000-0005-0000-0000-0000D4740000}"/>
    <cellStyle name="20% - Accent1 3 6 6 3 3" xfId="30075" xr:uid="{00000000-0005-0000-0000-0000D5740000}"/>
    <cellStyle name="20% - Accent1 3 6 6 3 3 2" xfId="30076" xr:uid="{00000000-0005-0000-0000-0000D6740000}"/>
    <cellStyle name="20% - Accent1 3 6 6 3 4" xfId="30077" xr:uid="{00000000-0005-0000-0000-0000D7740000}"/>
    <cellStyle name="20% - Accent1 3 6 6 4" xfId="30078" xr:uid="{00000000-0005-0000-0000-0000D8740000}"/>
    <cellStyle name="20% - Accent1 3 6 6 4 2" xfId="30079" xr:uid="{00000000-0005-0000-0000-0000D9740000}"/>
    <cellStyle name="20% - Accent1 3 6 6 4 2 2" xfId="30080" xr:uid="{00000000-0005-0000-0000-0000DA740000}"/>
    <cellStyle name="20% - Accent1 3 6 6 4 2 2 2" xfId="30081" xr:uid="{00000000-0005-0000-0000-0000DB740000}"/>
    <cellStyle name="20% - Accent1 3 6 6 4 2 3" xfId="30082" xr:uid="{00000000-0005-0000-0000-0000DC740000}"/>
    <cellStyle name="20% - Accent1 3 6 6 4 3" xfId="30083" xr:uid="{00000000-0005-0000-0000-0000DD740000}"/>
    <cellStyle name="20% - Accent1 3 6 6 4 3 2" xfId="30084" xr:uid="{00000000-0005-0000-0000-0000DE740000}"/>
    <cellStyle name="20% - Accent1 3 6 6 4 4" xfId="30085" xr:uid="{00000000-0005-0000-0000-0000DF740000}"/>
    <cellStyle name="20% - Accent1 3 6 6 5" xfId="30086" xr:uid="{00000000-0005-0000-0000-0000E0740000}"/>
    <cellStyle name="20% - Accent1 3 6 6 5 2" xfId="30087" xr:uid="{00000000-0005-0000-0000-0000E1740000}"/>
    <cellStyle name="20% - Accent1 3 6 6 5 2 2" xfId="30088" xr:uid="{00000000-0005-0000-0000-0000E2740000}"/>
    <cellStyle name="20% - Accent1 3 6 6 5 3" xfId="30089" xr:uid="{00000000-0005-0000-0000-0000E3740000}"/>
    <cellStyle name="20% - Accent1 3 6 6 6" xfId="30090" xr:uid="{00000000-0005-0000-0000-0000E4740000}"/>
    <cellStyle name="20% - Accent1 3 6 6 6 2" xfId="30091" xr:uid="{00000000-0005-0000-0000-0000E5740000}"/>
    <cellStyle name="20% - Accent1 3 6 6 6 2 2" xfId="30092" xr:uid="{00000000-0005-0000-0000-0000E6740000}"/>
    <cellStyle name="20% - Accent1 3 6 6 6 3" xfId="30093" xr:uid="{00000000-0005-0000-0000-0000E7740000}"/>
    <cellStyle name="20% - Accent1 3 6 6 7" xfId="30094" xr:uid="{00000000-0005-0000-0000-0000E8740000}"/>
    <cellStyle name="20% - Accent1 3 6 6 7 2" xfId="30095" xr:uid="{00000000-0005-0000-0000-0000E9740000}"/>
    <cellStyle name="20% - Accent1 3 6 6 8" xfId="30096" xr:uid="{00000000-0005-0000-0000-0000EA740000}"/>
    <cellStyle name="20% - Accent1 3 6 6 8 2" xfId="30097" xr:uid="{00000000-0005-0000-0000-0000EB740000}"/>
    <cellStyle name="20% - Accent1 3 6 6 9" xfId="30098" xr:uid="{00000000-0005-0000-0000-0000EC740000}"/>
    <cellStyle name="20% - Accent1 3 6 7" xfId="30099" xr:uid="{00000000-0005-0000-0000-0000ED740000}"/>
    <cellStyle name="20% - Accent1 3 6 7 2" xfId="30100" xr:uid="{00000000-0005-0000-0000-0000EE740000}"/>
    <cellStyle name="20% - Accent1 3 6 7 2 2" xfId="30101" xr:uid="{00000000-0005-0000-0000-0000EF740000}"/>
    <cellStyle name="20% - Accent1 3 6 7 2 2 2" xfId="30102" xr:uid="{00000000-0005-0000-0000-0000F0740000}"/>
    <cellStyle name="20% - Accent1 3 6 7 2 2 2 2" xfId="30103" xr:uid="{00000000-0005-0000-0000-0000F1740000}"/>
    <cellStyle name="20% - Accent1 3 6 7 2 2 3" xfId="30104" xr:uid="{00000000-0005-0000-0000-0000F2740000}"/>
    <cellStyle name="20% - Accent1 3 6 7 2 3" xfId="30105" xr:uid="{00000000-0005-0000-0000-0000F3740000}"/>
    <cellStyle name="20% - Accent1 3 6 7 2 3 2" xfId="30106" xr:uid="{00000000-0005-0000-0000-0000F4740000}"/>
    <cellStyle name="20% - Accent1 3 6 7 2 4" xfId="30107" xr:uid="{00000000-0005-0000-0000-0000F5740000}"/>
    <cellStyle name="20% - Accent1 3 6 7 3" xfId="30108" xr:uid="{00000000-0005-0000-0000-0000F6740000}"/>
    <cellStyle name="20% - Accent1 3 6 7 3 2" xfId="30109" xr:uid="{00000000-0005-0000-0000-0000F7740000}"/>
    <cellStyle name="20% - Accent1 3 6 7 3 2 2" xfId="30110" xr:uid="{00000000-0005-0000-0000-0000F8740000}"/>
    <cellStyle name="20% - Accent1 3 6 7 3 2 2 2" xfId="30111" xr:uid="{00000000-0005-0000-0000-0000F9740000}"/>
    <cellStyle name="20% - Accent1 3 6 7 3 2 3" xfId="30112" xr:uid="{00000000-0005-0000-0000-0000FA740000}"/>
    <cellStyle name="20% - Accent1 3 6 7 3 3" xfId="30113" xr:uid="{00000000-0005-0000-0000-0000FB740000}"/>
    <cellStyle name="20% - Accent1 3 6 7 3 3 2" xfId="30114" xr:uid="{00000000-0005-0000-0000-0000FC740000}"/>
    <cellStyle name="20% - Accent1 3 6 7 3 4" xfId="30115" xr:uid="{00000000-0005-0000-0000-0000FD740000}"/>
    <cellStyle name="20% - Accent1 3 6 7 4" xfId="30116" xr:uid="{00000000-0005-0000-0000-0000FE740000}"/>
    <cellStyle name="20% - Accent1 3 6 7 4 2" xfId="30117" xr:uid="{00000000-0005-0000-0000-0000FF740000}"/>
    <cellStyle name="20% - Accent1 3 6 7 4 2 2" xfId="30118" xr:uid="{00000000-0005-0000-0000-000000750000}"/>
    <cellStyle name="20% - Accent1 3 6 7 4 2 2 2" xfId="30119" xr:uid="{00000000-0005-0000-0000-000001750000}"/>
    <cellStyle name="20% - Accent1 3 6 7 4 2 3" xfId="30120" xr:uid="{00000000-0005-0000-0000-000002750000}"/>
    <cellStyle name="20% - Accent1 3 6 7 4 3" xfId="30121" xr:uid="{00000000-0005-0000-0000-000003750000}"/>
    <cellStyle name="20% - Accent1 3 6 7 4 3 2" xfId="30122" xr:uid="{00000000-0005-0000-0000-000004750000}"/>
    <cellStyle name="20% - Accent1 3 6 7 4 4" xfId="30123" xr:uid="{00000000-0005-0000-0000-000005750000}"/>
    <cellStyle name="20% - Accent1 3 6 7 5" xfId="30124" xr:uid="{00000000-0005-0000-0000-000006750000}"/>
    <cellStyle name="20% - Accent1 3 6 7 5 2" xfId="30125" xr:uid="{00000000-0005-0000-0000-000007750000}"/>
    <cellStyle name="20% - Accent1 3 6 7 5 2 2" xfId="30126" xr:uid="{00000000-0005-0000-0000-000008750000}"/>
    <cellStyle name="20% - Accent1 3 6 7 5 3" xfId="30127" xr:uid="{00000000-0005-0000-0000-000009750000}"/>
    <cellStyle name="20% - Accent1 3 6 7 6" xfId="30128" xr:uid="{00000000-0005-0000-0000-00000A750000}"/>
    <cellStyle name="20% - Accent1 3 6 7 6 2" xfId="30129" xr:uid="{00000000-0005-0000-0000-00000B750000}"/>
    <cellStyle name="20% - Accent1 3 6 7 6 2 2" xfId="30130" xr:uid="{00000000-0005-0000-0000-00000C750000}"/>
    <cellStyle name="20% - Accent1 3 6 7 6 3" xfId="30131" xr:uid="{00000000-0005-0000-0000-00000D750000}"/>
    <cellStyle name="20% - Accent1 3 6 7 7" xfId="30132" xr:uid="{00000000-0005-0000-0000-00000E750000}"/>
    <cellStyle name="20% - Accent1 3 6 7 7 2" xfId="30133" xr:uid="{00000000-0005-0000-0000-00000F750000}"/>
    <cellStyle name="20% - Accent1 3 6 7 8" xfId="30134" xr:uid="{00000000-0005-0000-0000-000010750000}"/>
    <cellStyle name="20% - Accent1 3 6 7 8 2" xfId="30135" xr:uid="{00000000-0005-0000-0000-000011750000}"/>
    <cellStyle name="20% - Accent1 3 6 7 9" xfId="30136" xr:uid="{00000000-0005-0000-0000-000012750000}"/>
    <cellStyle name="20% - Accent1 3 6 8" xfId="30137" xr:uid="{00000000-0005-0000-0000-000013750000}"/>
    <cellStyle name="20% - Accent1 3 6 8 2" xfId="30138" xr:uid="{00000000-0005-0000-0000-000014750000}"/>
    <cellStyle name="20% - Accent1 3 6 8 2 2" xfId="30139" xr:uid="{00000000-0005-0000-0000-000015750000}"/>
    <cellStyle name="20% - Accent1 3 6 8 2 2 2" xfId="30140" xr:uid="{00000000-0005-0000-0000-000016750000}"/>
    <cellStyle name="20% - Accent1 3 6 8 2 3" xfId="30141" xr:uid="{00000000-0005-0000-0000-000017750000}"/>
    <cellStyle name="20% - Accent1 3 6 8 3" xfId="30142" xr:uid="{00000000-0005-0000-0000-000018750000}"/>
    <cellStyle name="20% - Accent1 3 6 8 3 2" xfId="30143" xr:uid="{00000000-0005-0000-0000-000019750000}"/>
    <cellStyle name="20% - Accent1 3 6 8 4" xfId="30144" xr:uid="{00000000-0005-0000-0000-00001A750000}"/>
    <cellStyle name="20% - Accent1 3 6 9" xfId="30145" xr:uid="{00000000-0005-0000-0000-00001B750000}"/>
    <cellStyle name="20% - Accent1 3 6 9 2" xfId="30146" xr:uid="{00000000-0005-0000-0000-00001C750000}"/>
    <cellStyle name="20% - Accent1 3 6 9 2 2" xfId="30147" xr:uid="{00000000-0005-0000-0000-00001D750000}"/>
    <cellStyle name="20% - Accent1 3 6 9 2 2 2" xfId="30148" xr:uid="{00000000-0005-0000-0000-00001E750000}"/>
    <cellStyle name="20% - Accent1 3 6 9 2 3" xfId="30149" xr:uid="{00000000-0005-0000-0000-00001F750000}"/>
    <cellStyle name="20% - Accent1 3 6 9 3" xfId="30150" xr:uid="{00000000-0005-0000-0000-000020750000}"/>
    <cellStyle name="20% - Accent1 3 6 9 3 2" xfId="30151" xr:uid="{00000000-0005-0000-0000-000021750000}"/>
    <cellStyle name="20% - Accent1 3 6 9 4" xfId="30152" xr:uid="{00000000-0005-0000-0000-000022750000}"/>
    <cellStyle name="20% - Accent1 3 7" xfId="30153" xr:uid="{00000000-0005-0000-0000-000023750000}"/>
    <cellStyle name="20% - Accent1 3 7 10" xfId="30154" xr:uid="{00000000-0005-0000-0000-000024750000}"/>
    <cellStyle name="20% - Accent1 3 7 10 2" xfId="30155" xr:uid="{00000000-0005-0000-0000-000025750000}"/>
    <cellStyle name="20% - Accent1 3 7 10 2 2" xfId="30156" xr:uid="{00000000-0005-0000-0000-000026750000}"/>
    <cellStyle name="20% - Accent1 3 7 10 3" xfId="30157" xr:uid="{00000000-0005-0000-0000-000027750000}"/>
    <cellStyle name="20% - Accent1 3 7 11" xfId="30158" xr:uid="{00000000-0005-0000-0000-000028750000}"/>
    <cellStyle name="20% - Accent1 3 7 11 2" xfId="30159" xr:uid="{00000000-0005-0000-0000-000029750000}"/>
    <cellStyle name="20% - Accent1 3 7 11 2 2" xfId="30160" xr:uid="{00000000-0005-0000-0000-00002A750000}"/>
    <cellStyle name="20% - Accent1 3 7 11 3" xfId="30161" xr:uid="{00000000-0005-0000-0000-00002B750000}"/>
    <cellStyle name="20% - Accent1 3 7 12" xfId="30162" xr:uid="{00000000-0005-0000-0000-00002C750000}"/>
    <cellStyle name="20% - Accent1 3 7 12 2" xfId="30163" xr:uid="{00000000-0005-0000-0000-00002D750000}"/>
    <cellStyle name="20% - Accent1 3 7 13" xfId="30164" xr:uid="{00000000-0005-0000-0000-00002E750000}"/>
    <cellStyle name="20% - Accent1 3 7 13 2" xfId="30165" xr:uid="{00000000-0005-0000-0000-00002F750000}"/>
    <cellStyle name="20% - Accent1 3 7 14" xfId="30166" xr:uid="{00000000-0005-0000-0000-000030750000}"/>
    <cellStyle name="20% - Accent1 3 7 2" xfId="30167" xr:uid="{00000000-0005-0000-0000-000031750000}"/>
    <cellStyle name="20% - Accent1 3 7 2 10" xfId="30168" xr:uid="{00000000-0005-0000-0000-000032750000}"/>
    <cellStyle name="20% - Accent1 3 7 2 10 2" xfId="30169" xr:uid="{00000000-0005-0000-0000-000033750000}"/>
    <cellStyle name="20% - Accent1 3 7 2 11" xfId="30170" xr:uid="{00000000-0005-0000-0000-000034750000}"/>
    <cellStyle name="20% - Accent1 3 7 2 2" xfId="30171" xr:uid="{00000000-0005-0000-0000-000035750000}"/>
    <cellStyle name="20% - Accent1 3 7 2 2 2" xfId="30172" xr:uid="{00000000-0005-0000-0000-000036750000}"/>
    <cellStyle name="20% - Accent1 3 7 2 2 2 2" xfId="30173" xr:uid="{00000000-0005-0000-0000-000037750000}"/>
    <cellStyle name="20% - Accent1 3 7 2 2 2 2 2" xfId="30174" xr:uid="{00000000-0005-0000-0000-000038750000}"/>
    <cellStyle name="20% - Accent1 3 7 2 2 2 2 2 2" xfId="30175" xr:uid="{00000000-0005-0000-0000-000039750000}"/>
    <cellStyle name="20% - Accent1 3 7 2 2 2 2 3" xfId="30176" xr:uid="{00000000-0005-0000-0000-00003A750000}"/>
    <cellStyle name="20% - Accent1 3 7 2 2 2 3" xfId="30177" xr:uid="{00000000-0005-0000-0000-00003B750000}"/>
    <cellStyle name="20% - Accent1 3 7 2 2 2 3 2" xfId="30178" xr:uid="{00000000-0005-0000-0000-00003C750000}"/>
    <cellStyle name="20% - Accent1 3 7 2 2 2 4" xfId="30179" xr:uid="{00000000-0005-0000-0000-00003D750000}"/>
    <cellStyle name="20% - Accent1 3 7 2 2 3" xfId="30180" xr:uid="{00000000-0005-0000-0000-00003E750000}"/>
    <cellStyle name="20% - Accent1 3 7 2 2 3 2" xfId="30181" xr:uid="{00000000-0005-0000-0000-00003F750000}"/>
    <cellStyle name="20% - Accent1 3 7 2 2 3 2 2" xfId="30182" xr:uid="{00000000-0005-0000-0000-000040750000}"/>
    <cellStyle name="20% - Accent1 3 7 2 2 3 2 2 2" xfId="30183" xr:uid="{00000000-0005-0000-0000-000041750000}"/>
    <cellStyle name="20% - Accent1 3 7 2 2 3 2 3" xfId="30184" xr:uid="{00000000-0005-0000-0000-000042750000}"/>
    <cellStyle name="20% - Accent1 3 7 2 2 3 3" xfId="30185" xr:uid="{00000000-0005-0000-0000-000043750000}"/>
    <cellStyle name="20% - Accent1 3 7 2 2 3 3 2" xfId="30186" xr:uid="{00000000-0005-0000-0000-000044750000}"/>
    <cellStyle name="20% - Accent1 3 7 2 2 3 4" xfId="30187" xr:uid="{00000000-0005-0000-0000-000045750000}"/>
    <cellStyle name="20% - Accent1 3 7 2 2 4" xfId="30188" xr:uid="{00000000-0005-0000-0000-000046750000}"/>
    <cellStyle name="20% - Accent1 3 7 2 2 4 2" xfId="30189" xr:uid="{00000000-0005-0000-0000-000047750000}"/>
    <cellStyle name="20% - Accent1 3 7 2 2 4 2 2" xfId="30190" xr:uid="{00000000-0005-0000-0000-000048750000}"/>
    <cellStyle name="20% - Accent1 3 7 2 2 4 2 2 2" xfId="30191" xr:uid="{00000000-0005-0000-0000-000049750000}"/>
    <cellStyle name="20% - Accent1 3 7 2 2 4 2 3" xfId="30192" xr:uid="{00000000-0005-0000-0000-00004A750000}"/>
    <cellStyle name="20% - Accent1 3 7 2 2 4 3" xfId="30193" xr:uid="{00000000-0005-0000-0000-00004B750000}"/>
    <cellStyle name="20% - Accent1 3 7 2 2 4 3 2" xfId="30194" xr:uid="{00000000-0005-0000-0000-00004C750000}"/>
    <cellStyle name="20% - Accent1 3 7 2 2 4 4" xfId="30195" xr:uid="{00000000-0005-0000-0000-00004D750000}"/>
    <cellStyle name="20% - Accent1 3 7 2 2 5" xfId="30196" xr:uid="{00000000-0005-0000-0000-00004E750000}"/>
    <cellStyle name="20% - Accent1 3 7 2 2 5 2" xfId="30197" xr:uid="{00000000-0005-0000-0000-00004F750000}"/>
    <cellStyle name="20% - Accent1 3 7 2 2 5 2 2" xfId="30198" xr:uid="{00000000-0005-0000-0000-000050750000}"/>
    <cellStyle name="20% - Accent1 3 7 2 2 5 3" xfId="30199" xr:uid="{00000000-0005-0000-0000-000051750000}"/>
    <cellStyle name="20% - Accent1 3 7 2 2 6" xfId="30200" xr:uid="{00000000-0005-0000-0000-000052750000}"/>
    <cellStyle name="20% - Accent1 3 7 2 2 6 2" xfId="30201" xr:uid="{00000000-0005-0000-0000-000053750000}"/>
    <cellStyle name="20% - Accent1 3 7 2 2 6 2 2" xfId="30202" xr:uid="{00000000-0005-0000-0000-000054750000}"/>
    <cellStyle name="20% - Accent1 3 7 2 2 6 3" xfId="30203" xr:uid="{00000000-0005-0000-0000-000055750000}"/>
    <cellStyle name="20% - Accent1 3 7 2 2 7" xfId="30204" xr:uid="{00000000-0005-0000-0000-000056750000}"/>
    <cellStyle name="20% - Accent1 3 7 2 2 7 2" xfId="30205" xr:uid="{00000000-0005-0000-0000-000057750000}"/>
    <cellStyle name="20% - Accent1 3 7 2 2 8" xfId="30206" xr:uid="{00000000-0005-0000-0000-000058750000}"/>
    <cellStyle name="20% - Accent1 3 7 2 2 8 2" xfId="30207" xr:uid="{00000000-0005-0000-0000-000059750000}"/>
    <cellStyle name="20% - Accent1 3 7 2 2 9" xfId="30208" xr:uid="{00000000-0005-0000-0000-00005A750000}"/>
    <cellStyle name="20% - Accent1 3 7 2 3" xfId="30209" xr:uid="{00000000-0005-0000-0000-00005B750000}"/>
    <cellStyle name="20% - Accent1 3 7 2 3 2" xfId="30210" xr:uid="{00000000-0005-0000-0000-00005C750000}"/>
    <cellStyle name="20% - Accent1 3 7 2 3 2 2" xfId="30211" xr:uid="{00000000-0005-0000-0000-00005D750000}"/>
    <cellStyle name="20% - Accent1 3 7 2 3 2 2 2" xfId="30212" xr:uid="{00000000-0005-0000-0000-00005E750000}"/>
    <cellStyle name="20% - Accent1 3 7 2 3 2 2 2 2" xfId="30213" xr:uid="{00000000-0005-0000-0000-00005F750000}"/>
    <cellStyle name="20% - Accent1 3 7 2 3 2 2 3" xfId="30214" xr:uid="{00000000-0005-0000-0000-000060750000}"/>
    <cellStyle name="20% - Accent1 3 7 2 3 2 3" xfId="30215" xr:uid="{00000000-0005-0000-0000-000061750000}"/>
    <cellStyle name="20% - Accent1 3 7 2 3 2 3 2" xfId="30216" xr:uid="{00000000-0005-0000-0000-000062750000}"/>
    <cellStyle name="20% - Accent1 3 7 2 3 2 4" xfId="30217" xr:uid="{00000000-0005-0000-0000-000063750000}"/>
    <cellStyle name="20% - Accent1 3 7 2 3 3" xfId="30218" xr:uid="{00000000-0005-0000-0000-000064750000}"/>
    <cellStyle name="20% - Accent1 3 7 2 3 3 2" xfId="30219" xr:uid="{00000000-0005-0000-0000-000065750000}"/>
    <cellStyle name="20% - Accent1 3 7 2 3 3 2 2" xfId="30220" xr:uid="{00000000-0005-0000-0000-000066750000}"/>
    <cellStyle name="20% - Accent1 3 7 2 3 3 2 2 2" xfId="30221" xr:uid="{00000000-0005-0000-0000-000067750000}"/>
    <cellStyle name="20% - Accent1 3 7 2 3 3 2 3" xfId="30222" xr:uid="{00000000-0005-0000-0000-000068750000}"/>
    <cellStyle name="20% - Accent1 3 7 2 3 3 3" xfId="30223" xr:uid="{00000000-0005-0000-0000-000069750000}"/>
    <cellStyle name="20% - Accent1 3 7 2 3 3 3 2" xfId="30224" xr:uid="{00000000-0005-0000-0000-00006A750000}"/>
    <cellStyle name="20% - Accent1 3 7 2 3 3 4" xfId="30225" xr:uid="{00000000-0005-0000-0000-00006B750000}"/>
    <cellStyle name="20% - Accent1 3 7 2 3 4" xfId="30226" xr:uid="{00000000-0005-0000-0000-00006C750000}"/>
    <cellStyle name="20% - Accent1 3 7 2 3 4 2" xfId="30227" xr:uid="{00000000-0005-0000-0000-00006D750000}"/>
    <cellStyle name="20% - Accent1 3 7 2 3 4 2 2" xfId="30228" xr:uid="{00000000-0005-0000-0000-00006E750000}"/>
    <cellStyle name="20% - Accent1 3 7 2 3 4 2 2 2" xfId="30229" xr:uid="{00000000-0005-0000-0000-00006F750000}"/>
    <cellStyle name="20% - Accent1 3 7 2 3 4 2 3" xfId="30230" xr:uid="{00000000-0005-0000-0000-000070750000}"/>
    <cellStyle name="20% - Accent1 3 7 2 3 4 3" xfId="30231" xr:uid="{00000000-0005-0000-0000-000071750000}"/>
    <cellStyle name="20% - Accent1 3 7 2 3 4 3 2" xfId="30232" xr:uid="{00000000-0005-0000-0000-000072750000}"/>
    <cellStyle name="20% - Accent1 3 7 2 3 4 4" xfId="30233" xr:uid="{00000000-0005-0000-0000-000073750000}"/>
    <cellStyle name="20% - Accent1 3 7 2 3 5" xfId="30234" xr:uid="{00000000-0005-0000-0000-000074750000}"/>
    <cellStyle name="20% - Accent1 3 7 2 3 5 2" xfId="30235" xr:uid="{00000000-0005-0000-0000-000075750000}"/>
    <cellStyle name="20% - Accent1 3 7 2 3 5 2 2" xfId="30236" xr:uid="{00000000-0005-0000-0000-000076750000}"/>
    <cellStyle name="20% - Accent1 3 7 2 3 5 3" xfId="30237" xr:uid="{00000000-0005-0000-0000-000077750000}"/>
    <cellStyle name="20% - Accent1 3 7 2 3 6" xfId="30238" xr:uid="{00000000-0005-0000-0000-000078750000}"/>
    <cellStyle name="20% - Accent1 3 7 2 3 6 2" xfId="30239" xr:uid="{00000000-0005-0000-0000-000079750000}"/>
    <cellStyle name="20% - Accent1 3 7 2 3 6 2 2" xfId="30240" xr:uid="{00000000-0005-0000-0000-00007A750000}"/>
    <cellStyle name="20% - Accent1 3 7 2 3 6 3" xfId="30241" xr:uid="{00000000-0005-0000-0000-00007B750000}"/>
    <cellStyle name="20% - Accent1 3 7 2 3 7" xfId="30242" xr:uid="{00000000-0005-0000-0000-00007C750000}"/>
    <cellStyle name="20% - Accent1 3 7 2 3 7 2" xfId="30243" xr:uid="{00000000-0005-0000-0000-00007D750000}"/>
    <cellStyle name="20% - Accent1 3 7 2 3 8" xfId="30244" xr:uid="{00000000-0005-0000-0000-00007E750000}"/>
    <cellStyle name="20% - Accent1 3 7 2 3 8 2" xfId="30245" xr:uid="{00000000-0005-0000-0000-00007F750000}"/>
    <cellStyle name="20% - Accent1 3 7 2 3 9" xfId="30246" xr:uid="{00000000-0005-0000-0000-000080750000}"/>
    <cellStyle name="20% - Accent1 3 7 2 4" xfId="30247" xr:uid="{00000000-0005-0000-0000-000081750000}"/>
    <cellStyle name="20% - Accent1 3 7 2 4 2" xfId="30248" xr:uid="{00000000-0005-0000-0000-000082750000}"/>
    <cellStyle name="20% - Accent1 3 7 2 4 2 2" xfId="30249" xr:uid="{00000000-0005-0000-0000-000083750000}"/>
    <cellStyle name="20% - Accent1 3 7 2 4 2 2 2" xfId="30250" xr:uid="{00000000-0005-0000-0000-000084750000}"/>
    <cellStyle name="20% - Accent1 3 7 2 4 2 3" xfId="30251" xr:uid="{00000000-0005-0000-0000-000085750000}"/>
    <cellStyle name="20% - Accent1 3 7 2 4 3" xfId="30252" xr:uid="{00000000-0005-0000-0000-000086750000}"/>
    <cellStyle name="20% - Accent1 3 7 2 4 3 2" xfId="30253" xr:uid="{00000000-0005-0000-0000-000087750000}"/>
    <cellStyle name="20% - Accent1 3 7 2 4 4" xfId="30254" xr:uid="{00000000-0005-0000-0000-000088750000}"/>
    <cellStyle name="20% - Accent1 3 7 2 5" xfId="30255" xr:uid="{00000000-0005-0000-0000-000089750000}"/>
    <cellStyle name="20% - Accent1 3 7 2 5 2" xfId="30256" xr:uid="{00000000-0005-0000-0000-00008A750000}"/>
    <cellStyle name="20% - Accent1 3 7 2 5 2 2" xfId="30257" xr:uid="{00000000-0005-0000-0000-00008B750000}"/>
    <cellStyle name="20% - Accent1 3 7 2 5 2 2 2" xfId="30258" xr:uid="{00000000-0005-0000-0000-00008C750000}"/>
    <cellStyle name="20% - Accent1 3 7 2 5 2 3" xfId="30259" xr:uid="{00000000-0005-0000-0000-00008D750000}"/>
    <cellStyle name="20% - Accent1 3 7 2 5 3" xfId="30260" xr:uid="{00000000-0005-0000-0000-00008E750000}"/>
    <cellStyle name="20% - Accent1 3 7 2 5 3 2" xfId="30261" xr:uid="{00000000-0005-0000-0000-00008F750000}"/>
    <cellStyle name="20% - Accent1 3 7 2 5 4" xfId="30262" xr:uid="{00000000-0005-0000-0000-000090750000}"/>
    <cellStyle name="20% - Accent1 3 7 2 6" xfId="30263" xr:uid="{00000000-0005-0000-0000-000091750000}"/>
    <cellStyle name="20% - Accent1 3 7 2 6 2" xfId="30264" xr:uid="{00000000-0005-0000-0000-000092750000}"/>
    <cellStyle name="20% - Accent1 3 7 2 6 2 2" xfId="30265" xr:uid="{00000000-0005-0000-0000-000093750000}"/>
    <cellStyle name="20% - Accent1 3 7 2 6 2 2 2" xfId="30266" xr:uid="{00000000-0005-0000-0000-000094750000}"/>
    <cellStyle name="20% - Accent1 3 7 2 6 2 3" xfId="30267" xr:uid="{00000000-0005-0000-0000-000095750000}"/>
    <cellStyle name="20% - Accent1 3 7 2 6 3" xfId="30268" xr:uid="{00000000-0005-0000-0000-000096750000}"/>
    <cellStyle name="20% - Accent1 3 7 2 6 3 2" xfId="30269" xr:uid="{00000000-0005-0000-0000-000097750000}"/>
    <cellStyle name="20% - Accent1 3 7 2 6 4" xfId="30270" xr:uid="{00000000-0005-0000-0000-000098750000}"/>
    <cellStyle name="20% - Accent1 3 7 2 7" xfId="30271" xr:uid="{00000000-0005-0000-0000-000099750000}"/>
    <cellStyle name="20% - Accent1 3 7 2 7 2" xfId="30272" xr:uid="{00000000-0005-0000-0000-00009A750000}"/>
    <cellStyle name="20% - Accent1 3 7 2 7 2 2" xfId="30273" xr:uid="{00000000-0005-0000-0000-00009B750000}"/>
    <cellStyle name="20% - Accent1 3 7 2 7 3" xfId="30274" xr:uid="{00000000-0005-0000-0000-00009C750000}"/>
    <cellStyle name="20% - Accent1 3 7 2 8" xfId="30275" xr:uid="{00000000-0005-0000-0000-00009D750000}"/>
    <cellStyle name="20% - Accent1 3 7 2 8 2" xfId="30276" xr:uid="{00000000-0005-0000-0000-00009E750000}"/>
    <cellStyle name="20% - Accent1 3 7 2 8 2 2" xfId="30277" xr:uid="{00000000-0005-0000-0000-00009F750000}"/>
    <cellStyle name="20% - Accent1 3 7 2 8 3" xfId="30278" xr:uid="{00000000-0005-0000-0000-0000A0750000}"/>
    <cellStyle name="20% - Accent1 3 7 2 9" xfId="30279" xr:uid="{00000000-0005-0000-0000-0000A1750000}"/>
    <cellStyle name="20% - Accent1 3 7 2 9 2" xfId="30280" xr:uid="{00000000-0005-0000-0000-0000A2750000}"/>
    <cellStyle name="20% - Accent1 3 7 3" xfId="30281" xr:uid="{00000000-0005-0000-0000-0000A3750000}"/>
    <cellStyle name="20% - Accent1 3 7 3 10" xfId="30282" xr:uid="{00000000-0005-0000-0000-0000A4750000}"/>
    <cellStyle name="20% - Accent1 3 7 3 10 2" xfId="30283" xr:uid="{00000000-0005-0000-0000-0000A5750000}"/>
    <cellStyle name="20% - Accent1 3 7 3 11" xfId="30284" xr:uid="{00000000-0005-0000-0000-0000A6750000}"/>
    <cellStyle name="20% - Accent1 3 7 3 2" xfId="30285" xr:uid="{00000000-0005-0000-0000-0000A7750000}"/>
    <cellStyle name="20% - Accent1 3 7 3 2 2" xfId="30286" xr:uid="{00000000-0005-0000-0000-0000A8750000}"/>
    <cellStyle name="20% - Accent1 3 7 3 2 2 2" xfId="30287" xr:uid="{00000000-0005-0000-0000-0000A9750000}"/>
    <cellStyle name="20% - Accent1 3 7 3 2 2 2 2" xfId="30288" xr:uid="{00000000-0005-0000-0000-0000AA750000}"/>
    <cellStyle name="20% - Accent1 3 7 3 2 2 2 2 2" xfId="30289" xr:uid="{00000000-0005-0000-0000-0000AB750000}"/>
    <cellStyle name="20% - Accent1 3 7 3 2 2 2 3" xfId="30290" xr:uid="{00000000-0005-0000-0000-0000AC750000}"/>
    <cellStyle name="20% - Accent1 3 7 3 2 2 3" xfId="30291" xr:uid="{00000000-0005-0000-0000-0000AD750000}"/>
    <cellStyle name="20% - Accent1 3 7 3 2 2 3 2" xfId="30292" xr:uid="{00000000-0005-0000-0000-0000AE750000}"/>
    <cellStyle name="20% - Accent1 3 7 3 2 2 4" xfId="30293" xr:uid="{00000000-0005-0000-0000-0000AF750000}"/>
    <cellStyle name="20% - Accent1 3 7 3 2 3" xfId="30294" xr:uid="{00000000-0005-0000-0000-0000B0750000}"/>
    <cellStyle name="20% - Accent1 3 7 3 2 3 2" xfId="30295" xr:uid="{00000000-0005-0000-0000-0000B1750000}"/>
    <cellStyle name="20% - Accent1 3 7 3 2 3 2 2" xfId="30296" xr:uid="{00000000-0005-0000-0000-0000B2750000}"/>
    <cellStyle name="20% - Accent1 3 7 3 2 3 2 2 2" xfId="30297" xr:uid="{00000000-0005-0000-0000-0000B3750000}"/>
    <cellStyle name="20% - Accent1 3 7 3 2 3 2 3" xfId="30298" xr:uid="{00000000-0005-0000-0000-0000B4750000}"/>
    <cellStyle name="20% - Accent1 3 7 3 2 3 3" xfId="30299" xr:uid="{00000000-0005-0000-0000-0000B5750000}"/>
    <cellStyle name="20% - Accent1 3 7 3 2 3 3 2" xfId="30300" xr:uid="{00000000-0005-0000-0000-0000B6750000}"/>
    <cellStyle name="20% - Accent1 3 7 3 2 3 4" xfId="30301" xr:uid="{00000000-0005-0000-0000-0000B7750000}"/>
    <cellStyle name="20% - Accent1 3 7 3 2 4" xfId="30302" xr:uid="{00000000-0005-0000-0000-0000B8750000}"/>
    <cellStyle name="20% - Accent1 3 7 3 2 4 2" xfId="30303" xr:uid="{00000000-0005-0000-0000-0000B9750000}"/>
    <cellStyle name="20% - Accent1 3 7 3 2 4 2 2" xfId="30304" xr:uid="{00000000-0005-0000-0000-0000BA750000}"/>
    <cellStyle name="20% - Accent1 3 7 3 2 4 2 2 2" xfId="30305" xr:uid="{00000000-0005-0000-0000-0000BB750000}"/>
    <cellStyle name="20% - Accent1 3 7 3 2 4 2 3" xfId="30306" xr:uid="{00000000-0005-0000-0000-0000BC750000}"/>
    <cellStyle name="20% - Accent1 3 7 3 2 4 3" xfId="30307" xr:uid="{00000000-0005-0000-0000-0000BD750000}"/>
    <cellStyle name="20% - Accent1 3 7 3 2 4 3 2" xfId="30308" xr:uid="{00000000-0005-0000-0000-0000BE750000}"/>
    <cellStyle name="20% - Accent1 3 7 3 2 4 4" xfId="30309" xr:uid="{00000000-0005-0000-0000-0000BF750000}"/>
    <cellStyle name="20% - Accent1 3 7 3 2 5" xfId="30310" xr:uid="{00000000-0005-0000-0000-0000C0750000}"/>
    <cellStyle name="20% - Accent1 3 7 3 2 5 2" xfId="30311" xr:uid="{00000000-0005-0000-0000-0000C1750000}"/>
    <cellStyle name="20% - Accent1 3 7 3 2 5 2 2" xfId="30312" xr:uid="{00000000-0005-0000-0000-0000C2750000}"/>
    <cellStyle name="20% - Accent1 3 7 3 2 5 3" xfId="30313" xr:uid="{00000000-0005-0000-0000-0000C3750000}"/>
    <cellStyle name="20% - Accent1 3 7 3 2 6" xfId="30314" xr:uid="{00000000-0005-0000-0000-0000C4750000}"/>
    <cellStyle name="20% - Accent1 3 7 3 2 6 2" xfId="30315" xr:uid="{00000000-0005-0000-0000-0000C5750000}"/>
    <cellStyle name="20% - Accent1 3 7 3 2 6 2 2" xfId="30316" xr:uid="{00000000-0005-0000-0000-0000C6750000}"/>
    <cellStyle name="20% - Accent1 3 7 3 2 6 3" xfId="30317" xr:uid="{00000000-0005-0000-0000-0000C7750000}"/>
    <cellStyle name="20% - Accent1 3 7 3 2 7" xfId="30318" xr:uid="{00000000-0005-0000-0000-0000C8750000}"/>
    <cellStyle name="20% - Accent1 3 7 3 2 7 2" xfId="30319" xr:uid="{00000000-0005-0000-0000-0000C9750000}"/>
    <cellStyle name="20% - Accent1 3 7 3 2 8" xfId="30320" xr:uid="{00000000-0005-0000-0000-0000CA750000}"/>
    <cellStyle name="20% - Accent1 3 7 3 2 8 2" xfId="30321" xr:uid="{00000000-0005-0000-0000-0000CB750000}"/>
    <cellStyle name="20% - Accent1 3 7 3 2 9" xfId="30322" xr:uid="{00000000-0005-0000-0000-0000CC750000}"/>
    <cellStyle name="20% - Accent1 3 7 3 3" xfId="30323" xr:uid="{00000000-0005-0000-0000-0000CD750000}"/>
    <cellStyle name="20% - Accent1 3 7 3 3 2" xfId="30324" xr:uid="{00000000-0005-0000-0000-0000CE750000}"/>
    <cellStyle name="20% - Accent1 3 7 3 3 2 2" xfId="30325" xr:uid="{00000000-0005-0000-0000-0000CF750000}"/>
    <cellStyle name="20% - Accent1 3 7 3 3 2 2 2" xfId="30326" xr:uid="{00000000-0005-0000-0000-0000D0750000}"/>
    <cellStyle name="20% - Accent1 3 7 3 3 2 2 2 2" xfId="30327" xr:uid="{00000000-0005-0000-0000-0000D1750000}"/>
    <cellStyle name="20% - Accent1 3 7 3 3 2 2 3" xfId="30328" xr:uid="{00000000-0005-0000-0000-0000D2750000}"/>
    <cellStyle name="20% - Accent1 3 7 3 3 2 3" xfId="30329" xr:uid="{00000000-0005-0000-0000-0000D3750000}"/>
    <cellStyle name="20% - Accent1 3 7 3 3 2 3 2" xfId="30330" xr:uid="{00000000-0005-0000-0000-0000D4750000}"/>
    <cellStyle name="20% - Accent1 3 7 3 3 2 4" xfId="30331" xr:uid="{00000000-0005-0000-0000-0000D5750000}"/>
    <cellStyle name="20% - Accent1 3 7 3 3 3" xfId="30332" xr:uid="{00000000-0005-0000-0000-0000D6750000}"/>
    <cellStyle name="20% - Accent1 3 7 3 3 3 2" xfId="30333" xr:uid="{00000000-0005-0000-0000-0000D7750000}"/>
    <cellStyle name="20% - Accent1 3 7 3 3 3 2 2" xfId="30334" xr:uid="{00000000-0005-0000-0000-0000D8750000}"/>
    <cellStyle name="20% - Accent1 3 7 3 3 3 2 2 2" xfId="30335" xr:uid="{00000000-0005-0000-0000-0000D9750000}"/>
    <cellStyle name="20% - Accent1 3 7 3 3 3 2 3" xfId="30336" xr:uid="{00000000-0005-0000-0000-0000DA750000}"/>
    <cellStyle name="20% - Accent1 3 7 3 3 3 3" xfId="30337" xr:uid="{00000000-0005-0000-0000-0000DB750000}"/>
    <cellStyle name="20% - Accent1 3 7 3 3 3 3 2" xfId="30338" xr:uid="{00000000-0005-0000-0000-0000DC750000}"/>
    <cellStyle name="20% - Accent1 3 7 3 3 3 4" xfId="30339" xr:uid="{00000000-0005-0000-0000-0000DD750000}"/>
    <cellStyle name="20% - Accent1 3 7 3 3 4" xfId="30340" xr:uid="{00000000-0005-0000-0000-0000DE750000}"/>
    <cellStyle name="20% - Accent1 3 7 3 3 4 2" xfId="30341" xr:uid="{00000000-0005-0000-0000-0000DF750000}"/>
    <cellStyle name="20% - Accent1 3 7 3 3 4 2 2" xfId="30342" xr:uid="{00000000-0005-0000-0000-0000E0750000}"/>
    <cellStyle name="20% - Accent1 3 7 3 3 4 2 2 2" xfId="30343" xr:uid="{00000000-0005-0000-0000-0000E1750000}"/>
    <cellStyle name="20% - Accent1 3 7 3 3 4 2 3" xfId="30344" xr:uid="{00000000-0005-0000-0000-0000E2750000}"/>
    <cellStyle name="20% - Accent1 3 7 3 3 4 3" xfId="30345" xr:uid="{00000000-0005-0000-0000-0000E3750000}"/>
    <cellStyle name="20% - Accent1 3 7 3 3 4 3 2" xfId="30346" xr:uid="{00000000-0005-0000-0000-0000E4750000}"/>
    <cellStyle name="20% - Accent1 3 7 3 3 4 4" xfId="30347" xr:uid="{00000000-0005-0000-0000-0000E5750000}"/>
    <cellStyle name="20% - Accent1 3 7 3 3 5" xfId="30348" xr:uid="{00000000-0005-0000-0000-0000E6750000}"/>
    <cellStyle name="20% - Accent1 3 7 3 3 5 2" xfId="30349" xr:uid="{00000000-0005-0000-0000-0000E7750000}"/>
    <cellStyle name="20% - Accent1 3 7 3 3 5 2 2" xfId="30350" xr:uid="{00000000-0005-0000-0000-0000E8750000}"/>
    <cellStyle name="20% - Accent1 3 7 3 3 5 3" xfId="30351" xr:uid="{00000000-0005-0000-0000-0000E9750000}"/>
    <cellStyle name="20% - Accent1 3 7 3 3 6" xfId="30352" xr:uid="{00000000-0005-0000-0000-0000EA750000}"/>
    <cellStyle name="20% - Accent1 3 7 3 3 6 2" xfId="30353" xr:uid="{00000000-0005-0000-0000-0000EB750000}"/>
    <cellStyle name="20% - Accent1 3 7 3 3 6 2 2" xfId="30354" xr:uid="{00000000-0005-0000-0000-0000EC750000}"/>
    <cellStyle name="20% - Accent1 3 7 3 3 6 3" xfId="30355" xr:uid="{00000000-0005-0000-0000-0000ED750000}"/>
    <cellStyle name="20% - Accent1 3 7 3 3 7" xfId="30356" xr:uid="{00000000-0005-0000-0000-0000EE750000}"/>
    <cellStyle name="20% - Accent1 3 7 3 3 7 2" xfId="30357" xr:uid="{00000000-0005-0000-0000-0000EF750000}"/>
    <cellStyle name="20% - Accent1 3 7 3 3 8" xfId="30358" xr:uid="{00000000-0005-0000-0000-0000F0750000}"/>
    <cellStyle name="20% - Accent1 3 7 3 3 8 2" xfId="30359" xr:uid="{00000000-0005-0000-0000-0000F1750000}"/>
    <cellStyle name="20% - Accent1 3 7 3 3 9" xfId="30360" xr:uid="{00000000-0005-0000-0000-0000F2750000}"/>
    <cellStyle name="20% - Accent1 3 7 3 4" xfId="30361" xr:uid="{00000000-0005-0000-0000-0000F3750000}"/>
    <cellStyle name="20% - Accent1 3 7 3 4 2" xfId="30362" xr:uid="{00000000-0005-0000-0000-0000F4750000}"/>
    <cellStyle name="20% - Accent1 3 7 3 4 2 2" xfId="30363" xr:uid="{00000000-0005-0000-0000-0000F5750000}"/>
    <cellStyle name="20% - Accent1 3 7 3 4 2 2 2" xfId="30364" xr:uid="{00000000-0005-0000-0000-0000F6750000}"/>
    <cellStyle name="20% - Accent1 3 7 3 4 2 3" xfId="30365" xr:uid="{00000000-0005-0000-0000-0000F7750000}"/>
    <cellStyle name="20% - Accent1 3 7 3 4 3" xfId="30366" xr:uid="{00000000-0005-0000-0000-0000F8750000}"/>
    <cellStyle name="20% - Accent1 3 7 3 4 3 2" xfId="30367" xr:uid="{00000000-0005-0000-0000-0000F9750000}"/>
    <cellStyle name="20% - Accent1 3 7 3 4 4" xfId="30368" xr:uid="{00000000-0005-0000-0000-0000FA750000}"/>
    <cellStyle name="20% - Accent1 3 7 3 5" xfId="30369" xr:uid="{00000000-0005-0000-0000-0000FB750000}"/>
    <cellStyle name="20% - Accent1 3 7 3 5 2" xfId="30370" xr:uid="{00000000-0005-0000-0000-0000FC750000}"/>
    <cellStyle name="20% - Accent1 3 7 3 5 2 2" xfId="30371" xr:uid="{00000000-0005-0000-0000-0000FD750000}"/>
    <cellStyle name="20% - Accent1 3 7 3 5 2 2 2" xfId="30372" xr:uid="{00000000-0005-0000-0000-0000FE750000}"/>
    <cellStyle name="20% - Accent1 3 7 3 5 2 3" xfId="30373" xr:uid="{00000000-0005-0000-0000-0000FF750000}"/>
    <cellStyle name="20% - Accent1 3 7 3 5 3" xfId="30374" xr:uid="{00000000-0005-0000-0000-000000760000}"/>
    <cellStyle name="20% - Accent1 3 7 3 5 3 2" xfId="30375" xr:uid="{00000000-0005-0000-0000-000001760000}"/>
    <cellStyle name="20% - Accent1 3 7 3 5 4" xfId="30376" xr:uid="{00000000-0005-0000-0000-000002760000}"/>
    <cellStyle name="20% - Accent1 3 7 3 6" xfId="30377" xr:uid="{00000000-0005-0000-0000-000003760000}"/>
    <cellStyle name="20% - Accent1 3 7 3 6 2" xfId="30378" xr:uid="{00000000-0005-0000-0000-000004760000}"/>
    <cellStyle name="20% - Accent1 3 7 3 6 2 2" xfId="30379" xr:uid="{00000000-0005-0000-0000-000005760000}"/>
    <cellStyle name="20% - Accent1 3 7 3 6 2 2 2" xfId="30380" xr:uid="{00000000-0005-0000-0000-000006760000}"/>
    <cellStyle name="20% - Accent1 3 7 3 6 2 3" xfId="30381" xr:uid="{00000000-0005-0000-0000-000007760000}"/>
    <cellStyle name="20% - Accent1 3 7 3 6 3" xfId="30382" xr:uid="{00000000-0005-0000-0000-000008760000}"/>
    <cellStyle name="20% - Accent1 3 7 3 6 3 2" xfId="30383" xr:uid="{00000000-0005-0000-0000-000009760000}"/>
    <cellStyle name="20% - Accent1 3 7 3 6 4" xfId="30384" xr:uid="{00000000-0005-0000-0000-00000A760000}"/>
    <cellStyle name="20% - Accent1 3 7 3 7" xfId="30385" xr:uid="{00000000-0005-0000-0000-00000B760000}"/>
    <cellStyle name="20% - Accent1 3 7 3 7 2" xfId="30386" xr:uid="{00000000-0005-0000-0000-00000C760000}"/>
    <cellStyle name="20% - Accent1 3 7 3 7 2 2" xfId="30387" xr:uid="{00000000-0005-0000-0000-00000D760000}"/>
    <cellStyle name="20% - Accent1 3 7 3 7 3" xfId="30388" xr:uid="{00000000-0005-0000-0000-00000E760000}"/>
    <cellStyle name="20% - Accent1 3 7 3 8" xfId="30389" xr:uid="{00000000-0005-0000-0000-00000F760000}"/>
    <cellStyle name="20% - Accent1 3 7 3 8 2" xfId="30390" xr:uid="{00000000-0005-0000-0000-000010760000}"/>
    <cellStyle name="20% - Accent1 3 7 3 8 2 2" xfId="30391" xr:uid="{00000000-0005-0000-0000-000011760000}"/>
    <cellStyle name="20% - Accent1 3 7 3 8 3" xfId="30392" xr:uid="{00000000-0005-0000-0000-000012760000}"/>
    <cellStyle name="20% - Accent1 3 7 3 9" xfId="30393" xr:uid="{00000000-0005-0000-0000-000013760000}"/>
    <cellStyle name="20% - Accent1 3 7 3 9 2" xfId="30394" xr:uid="{00000000-0005-0000-0000-000014760000}"/>
    <cellStyle name="20% - Accent1 3 7 4" xfId="30395" xr:uid="{00000000-0005-0000-0000-000015760000}"/>
    <cellStyle name="20% - Accent1 3 7 4 10" xfId="30396" xr:uid="{00000000-0005-0000-0000-000016760000}"/>
    <cellStyle name="20% - Accent1 3 7 4 10 2" xfId="30397" xr:uid="{00000000-0005-0000-0000-000017760000}"/>
    <cellStyle name="20% - Accent1 3 7 4 11" xfId="30398" xr:uid="{00000000-0005-0000-0000-000018760000}"/>
    <cellStyle name="20% - Accent1 3 7 4 2" xfId="30399" xr:uid="{00000000-0005-0000-0000-000019760000}"/>
    <cellStyle name="20% - Accent1 3 7 4 2 2" xfId="30400" xr:uid="{00000000-0005-0000-0000-00001A760000}"/>
    <cellStyle name="20% - Accent1 3 7 4 2 2 2" xfId="30401" xr:uid="{00000000-0005-0000-0000-00001B760000}"/>
    <cellStyle name="20% - Accent1 3 7 4 2 2 2 2" xfId="30402" xr:uid="{00000000-0005-0000-0000-00001C760000}"/>
    <cellStyle name="20% - Accent1 3 7 4 2 2 2 2 2" xfId="30403" xr:uid="{00000000-0005-0000-0000-00001D760000}"/>
    <cellStyle name="20% - Accent1 3 7 4 2 2 2 3" xfId="30404" xr:uid="{00000000-0005-0000-0000-00001E760000}"/>
    <cellStyle name="20% - Accent1 3 7 4 2 2 3" xfId="30405" xr:uid="{00000000-0005-0000-0000-00001F760000}"/>
    <cellStyle name="20% - Accent1 3 7 4 2 2 3 2" xfId="30406" xr:uid="{00000000-0005-0000-0000-000020760000}"/>
    <cellStyle name="20% - Accent1 3 7 4 2 2 4" xfId="30407" xr:uid="{00000000-0005-0000-0000-000021760000}"/>
    <cellStyle name="20% - Accent1 3 7 4 2 3" xfId="30408" xr:uid="{00000000-0005-0000-0000-000022760000}"/>
    <cellStyle name="20% - Accent1 3 7 4 2 3 2" xfId="30409" xr:uid="{00000000-0005-0000-0000-000023760000}"/>
    <cellStyle name="20% - Accent1 3 7 4 2 3 2 2" xfId="30410" xr:uid="{00000000-0005-0000-0000-000024760000}"/>
    <cellStyle name="20% - Accent1 3 7 4 2 3 2 2 2" xfId="30411" xr:uid="{00000000-0005-0000-0000-000025760000}"/>
    <cellStyle name="20% - Accent1 3 7 4 2 3 2 3" xfId="30412" xr:uid="{00000000-0005-0000-0000-000026760000}"/>
    <cellStyle name="20% - Accent1 3 7 4 2 3 3" xfId="30413" xr:uid="{00000000-0005-0000-0000-000027760000}"/>
    <cellStyle name="20% - Accent1 3 7 4 2 3 3 2" xfId="30414" xr:uid="{00000000-0005-0000-0000-000028760000}"/>
    <cellStyle name="20% - Accent1 3 7 4 2 3 4" xfId="30415" xr:uid="{00000000-0005-0000-0000-000029760000}"/>
    <cellStyle name="20% - Accent1 3 7 4 2 4" xfId="30416" xr:uid="{00000000-0005-0000-0000-00002A760000}"/>
    <cellStyle name="20% - Accent1 3 7 4 2 4 2" xfId="30417" xr:uid="{00000000-0005-0000-0000-00002B760000}"/>
    <cellStyle name="20% - Accent1 3 7 4 2 4 2 2" xfId="30418" xr:uid="{00000000-0005-0000-0000-00002C760000}"/>
    <cellStyle name="20% - Accent1 3 7 4 2 4 2 2 2" xfId="30419" xr:uid="{00000000-0005-0000-0000-00002D760000}"/>
    <cellStyle name="20% - Accent1 3 7 4 2 4 2 3" xfId="30420" xr:uid="{00000000-0005-0000-0000-00002E760000}"/>
    <cellStyle name="20% - Accent1 3 7 4 2 4 3" xfId="30421" xr:uid="{00000000-0005-0000-0000-00002F760000}"/>
    <cellStyle name="20% - Accent1 3 7 4 2 4 3 2" xfId="30422" xr:uid="{00000000-0005-0000-0000-000030760000}"/>
    <cellStyle name="20% - Accent1 3 7 4 2 4 4" xfId="30423" xr:uid="{00000000-0005-0000-0000-000031760000}"/>
    <cellStyle name="20% - Accent1 3 7 4 2 5" xfId="30424" xr:uid="{00000000-0005-0000-0000-000032760000}"/>
    <cellStyle name="20% - Accent1 3 7 4 2 5 2" xfId="30425" xr:uid="{00000000-0005-0000-0000-000033760000}"/>
    <cellStyle name="20% - Accent1 3 7 4 2 5 2 2" xfId="30426" xr:uid="{00000000-0005-0000-0000-000034760000}"/>
    <cellStyle name="20% - Accent1 3 7 4 2 5 3" xfId="30427" xr:uid="{00000000-0005-0000-0000-000035760000}"/>
    <cellStyle name="20% - Accent1 3 7 4 2 6" xfId="30428" xr:uid="{00000000-0005-0000-0000-000036760000}"/>
    <cellStyle name="20% - Accent1 3 7 4 2 6 2" xfId="30429" xr:uid="{00000000-0005-0000-0000-000037760000}"/>
    <cellStyle name="20% - Accent1 3 7 4 2 6 2 2" xfId="30430" xr:uid="{00000000-0005-0000-0000-000038760000}"/>
    <cellStyle name="20% - Accent1 3 7 4 2 6 3" xfId="30431" xr:uid="{00000000-0005-0000-0000-000039760000}"/>
    <cellStyle name="20% - Accent1 3 7 4 2 7" xfId="30432" xr:uid="{00000000-0005-0000-0000-00003A760000}"/>
    <cellStyle name="20% - Accent1 3 7 4 2 7 2" xfId="30433" xr:uid="{00000000-0005-0000-0000-00003B760000}"/>
    <cellStyle name="20% - Accent1 3 7 4 2 8" xfId="30434" xr:uid="{00000000-0005-0000-0000-00003C760000}"/>
    <cellStyle name="20% - Accent1 3 7 4 2 8 2" xfId="30435" xr:uid="{00000000-0005-0000-0000-00003D760000}"/>
    <cellStyle name="20% - Accent1 3 7 4 2 9" xfId="30436" xr:uid="{00000000-0005-0000-0000-00003E760000}"/>
    <cellStyle name="20% - Accent1 3 7 4 3" xfId="30437" xr:uid="{00000000-0005-0000-0000-00003F760000}"/>
    <cellStyle name="20% - Accent1 3 7 4 3 2" xfId="30438" xr:uid="{00000000-0005-0000-0000-000040760000}"/>
    <cellStyle name="20% - Accent1 3 7 4 3 2 2" xfId="30439" xr:uid="{00000000-0005-0000-0000-000041760000}"/>
    <cellStyle name="20% - Accent1 3 7 4 3 2 2 2" xfId="30440" xr:uid="{00000000-0005-0000-0000-000042760000}"/>
    <cellStyle name="20% - Accent1 3 7 4 3 2 2 2 2" xfId="30441" xr:uid="{00000000-0005-0000-0000-000043760000}"/>
    <cellStyle name="20% - Accent1 3 7 4 3 2 2 3" xfId="30442" xr:uid="{00000000-0005-0000-0000-000044760000}"/>
    <cellStyle name="20% - Accent1 3 7 4 3 2 3" xfId="30443" xr:uid="{00000000-0005-0000-0000-000045760000}"/>
    <cellStyle name="20% - Accent1 3 7 4 3 2 3 2" xfId="30444" xr:uid="{00000000-0005-0000-0000-000046760000}"/>
    <cellStyle name="20% - Accent1 3 7 4 3 2 4" xfId="30445" xr:uid="{00000000-0005-0000-0000-000047760000}"/>
    <cellStyle name="20% - Accent1 3 7 4 3 3" xfId="30446" xr:uid="{00000000-0005-0000-0000-000048760000}"/>
    <cellStyle name="20% - Accent1 3 7 4 3 3 2" xfId="30447" xr:uid="{00000000-0005-0000-0000-000049760000}"/>
    <cellStyle name="20% - Accent1 3 7 4 3 3 2 2" xfId="30448" xr:uid="{00000000-0005-0000-0000-00004A760000}"/>
    <cellStyle name="20% - Accent1 3 7 4 3 3 2 2 2" xfId="30449" xr:uid="{00000000-0005-0000-0000-00004B760000}"/>
    <cellStyle name="20% - Accent1 3 7 4 3 3 2 3" xfId="30450" xr:uid="{00000000-0005-0000-0000-00004C760000}"/>
    <cellStyle name="20% - Accent1 3 7 4 3 3 3" xfId="30451" xr:uid="{00000000-0005-0000-0000-00004D760000}"/>
    <cellStyle name="20% - Accent1 3 7 4 3 3 3 2" xfId="30452" xr:uid="{00000000-0005-0000-0000-00004E760000}"/>
    <cellStyle name="20% - Accent1 3 7 4 3 3 4" xfId="30453" xr:uid="{00000000-0005-0000-0000-00004F760000}"/>
    <cellStyle name="20% - Accent1 3 7 4 3 4" xfId="30454" xr:uid="{00000000-0005-0000-0000-000050760000}"/>
    <cellStyle name="20% - Accent1 3 7 4 3 4 2" xfId="30455" xr:uid="{00000000-0005-0000-0000-000051760000}"/>
    <cellStyle name="20% - Accent1 3 7 4 3 4 2 2" xfId="30456" xr:uid="{00000000-0005-0000-0000-000052760000}"/>
    <cellStyle name="20% - Accent1 3 7 4 3 4 2 2 2" xfId="30457" xr:uid="{00000000-0005-0000-0000-000053760000}"/>
    <cellStyle name="20% - Accent1 3 7 4 3 4 2 3" xfId="30458" xr:uid="{00000000-0005-0000-0000-000054760000}"/>
    <cellStyle name="20% - Accent1 3 7 4 3 4 3" xfId="30459" xr:uid="{00000000-0005-0000-0000-000055760000}"/>
    <cellStyle name="20% - Accent1 3 7 4 3 4 3 2" xfId="30460" xr:uid="{00000000-0005-0000-0000-000056760000}"/>
    <cellStyle name="20% - Accent1 3 7 4 3 4 4" xfId="30461" xr:uid="{00000000-0005-0000-0000-000057760000}"/>
    <cellStyle name="20% - Accent1 3 7 4 3 5" xfId="30462" xr:uid="{00000000-0005-0000-0000-000058760000}"/>
    <cellStyle name="20% - Accent1 3 7 4 3 5 2" xfId="30463" xr:uid="{00000000-0005-0000-0000-000059760000}"/>
    <cellStyle name="20% - Accent1 3 7 4 3 5 2 2" xfId="30464" xr:uid="{00000000-0005-0000-0000-00005A760000}"/>
    <cellStyle name="20% - Accent1 3 7 4 3 5 3" xfId="30465" xr:uid="{00000000-0005-0000-0000-00005B760000}"/>
    <cellStyle name="20% - Accent1 3 7 4 3 6" xfId="30466" xr:uid="{00000000-0005-0000-0000-00005C760000}"/>
    <cellStyle name="20% - Accent1 3 7 4 3 6 2" xfId="30467" xr:uid="{00000000-0005-0000-0000-00005D760000}"/>
    <cellStyle name="20% - Accent1 3 7 4 3 6 2 2" xfId="30468" xr:uid="{00000000-0005-0000-0000-00005E760000}"/>
    <cellStyle name="20% - Accent1 3 7 4 3 6 3" xfId="30469" xr:uid="{00000000-0005-0000-0000-00005F760000}"/>
    <cellStyle name="20% - Accent1 3 7 4 3 7" xfId="30470" xr:uid="{00000000-0005-0000-0000-000060760000}"/>
    <cellStyle name="20% - Accent1 3 7 4 3 7 2" xfId="30471" xr:uid="{00000000-0005-0000-0000-000061760000}"/>
    <cellStyle name="20% - Accent1 3 7 4 3 8" xfId="30472" xr:uid="{00000000-0005-0000-0000-000062760000}"/>
    <cellStyle name="20% - Accent1 3 7 4 3 8 2" xfId="30473" xr:uid="{00000000-0005-0000-0000-000063760000}"/>
    <cellStyle name="20% - Accent1 3 7 4 3 9" xfId="30474" xr:uid="{00000000-0005-0000-0000-000064760000}"/>
    <cellStyle name="20% - Accent1 3 7 4 4" xfId="30475" xr:uid="{00000000-0005-0000-0000-000065760000}"/>
    <cellStyle name="20% - Accent1 3 7 4 4 2" xfId="30476" xr:uid="{00000000-0005-0000-0000-000066760000}"/>
    <cellStyle name="20% - Accent1 3 7 4 4 2 2" xfId="30477" xr:uid="{00000000-0005-0000-0000-000067760000}"/>
    <cellStyle name="20% - Accent1 3 7 4 4 2 2 2" xfId="30478" xr:uid="{00000000-0005-0000-0000-000068760000}"/>
    <cellStyle name="20% - Accent1 3 7 4 4 2 3" xfId="30479" xr:uid="{00000000-0005-0000-0000-000069760000}"/>
    <cellStyle name="20% - Accent1 3 7 4 4 3" xfId="30480" xr:uid="{00000000-0005-0000-0000-00006A760000}"/>
    <cellStyle name="20% - Accent1 3 7 4 4 3 2" xfId="30481" xr:uid="{00000000-0005-0000-0000-00006B760000}"/>
    <cellStyle name="20% - Accent1 3 7 4 4 4" xfId="30482" xr:uid="{00000000-0005-0000-0000-00006C760000}"/>
    <cellStyle name="20% - Accent1 3 7 4 5" xfId="30483" xr:uid="{00000000-0005-0000-0000-00006D760000}"/>
    <cellStyle name="20% - Accent1 3 7 4 5 2" xfId="30484" xr:uid="{00000000-0005-0000-0000-00006E760000}"/>
    <cellStyle name="20% - Accent1 3 7 4 5 2 2" xfId="30485" xr:uid="{00000000-0005-0000-0000-00006F760000}"/>
    <cellStyle name="20% - Accent1 3 7 4 5 2 2 2" xfId="30486" xr:uid="{00000000-0005-0000-0000-000070760000}"/>
    <cellStyle name="20% - Accent1 3 7 4 5 2 3" xfId="30487" xr:uid="{00000000-0005-0000-0000-000071760000}"/>
    <cellStyle name="20% - Accent1 3 7 4 5 3" xfId="30488" xr:uid="{00000000-0005-0000-0000-000072760000}"/>
    <cellStyle name="20% - Accent1 3 7 4 5 3 2" xfId="30489" xr:uid="{00000000-0005-0000-0000-000073760000}"/>
    <cellStyle name="20% - Accent1 3 7 4 5 4" xfId="30490" xr:uid="{00000000-0005-0000-0000-000074760000}"/>
    <cellStyle name="20% - Accent1 3 7 4 6" xfId="30491" xr:uid="{00000000-0005-0000-0000-000075760000}"/>
    <cellStyle name="20% - Accent1 3 7 4 6 2" xfId="30492" xr:uid="{00000000-0005-0000-0000-000076760000}"/>
    <cellStyle name="20% - Accent1 3 7 4 6 2 2" xfId="30493" xr:uid="{00000000-0005-0000-0000-000077760000}"/>
    <cellStyle name="20% - Accent1 3 7 4 6 2 2 2" xfId="30494" xr:uid="{00000000-0005-0000-0000-000078760000}"/>
    <cellStyle name="20% - Accent1 3 7 4 6 2 3" xfId="30495" xr:uid="{00000000-0005-0000-0000-000079760000}"/>
    <cellStyle name="20% - Accent1 3 7 4 6 3" xfId="30496" xr:uid="{00000000-0005-0000-0000-00007A760000}"/>
    <cellStyle name="20% - Accent1 3 7 4 6 3 2" xfId="30497" xr:uid="{00000000-0005-0000-0000-00007B760000}"/>
    <cellStyle name="20% - Accent1 3 7 4 6 4" xfId="30498" xr:uid="{00000000-0005-0000-0000-00007C760000}"/>
    <cellStyle name="20% - Accent1 3 7 4 7" xfId="30499" xr:uid="{00000000-0005-0000-0000-00007D760000}"/>
    <cellStyle name="20% - Accent1 3 7 4 7 2" xfId="30500" xr:uid="{00000000-0005-0000-0000-00007E760000}"/>
    <cellStyle name="20% - Accent1 3 7 4 7 2 2" xfId="30501" xr:uid="{00000000-0005-0000-0000-00007F760000}"/>
    <cellStyle name="20% - Accent1 3 7 4 7 3" xfId="30502" xr:uid="{00000000-0005-0000-0000-000080760000}"/>
    <cellStyle name="20% - Accent1 3 7 4 8" xfId="30503" xr:uid="{00000000-0005-0000-0000-000081760000}"/>
    <cellStyle name="20% - Accent1 3 7 4 8 2" xfId="30504" xr:uid="{00000000-0005-0000-0000-000082760000}"/>
    <cellStyle name="20% - Accent1 3 7 4 8 2 2" xfId="30505" xr:uid="{00000000-0005-0000-0000-000083760000}"/>
    <cellStyle name="20% - Accent1 3 7 4 8 3" xfId="30506" xr:uid="{00000000-0005-0000-0000-000084760000}"/>
    <cellStyle name="20% - Accent1 3 7 4 9" xfId="30507" xr:uid="{00000000-0005-0000-0000-000085760000}"/>
    <cellStyle name="20% - Accent1 3 7 4 9 2" xfId="30508" xr:uid="{00000000-0005-0000-0000-000086760000}"/>
    <cellStyle name="20% - Accent1 3 7 5" xfId="30509" xr:uid="{00000000-0005-0000-0000-000087760000}"/>
    <cellStyle name="20% - Accent1 3 7 5 2" xfId="30510" xr:uid="{00000000-0005-0000-0000-000088760000}"/>
    <cellStyle name="20% - Accent1 3 7 5 2 2" xfId="30511" xr:uid="{00000000-0005-0000-0000-000089760000}"/>
    <cellStyle name="20% - Accent1 3 7 5 2 2 2" xfId="30512" xr:uid="{00000000-0005-0000-0000-00008A760000}"/>
    <cellStyle name="20% - Accent1 3 7 5 2 2 2 2" xfId="30513" xr:uid="{00000000-0005-0000-0000-00008B760000}"/>
    <cellStyle name="20% - Accent1 3 7 5 2 2 3" xfId="30514" xr:uid="{00000000-0005-0000-0000-00008C760000}"/>
    <cellStyle name="20% - Accent1 3 7 5 2 3" xfId="30515" xr:uid="{00000000-0005-0000-0000-00008D760000}"/>
    <cellStyle name="20% - Accent1 3 7 5 2 3 2" xfId="30516" xr:uid="{00000000-0005-0000-0000-00008E760000}"/>
    <cellStyle name="20% - Accent1 3 7 5 2 4" xfId="30517" xr:uid="{00000000-0005-0000-0000-00008F760000}"/>
    <cellStyle name="20% - Accent1 3 7 5 3" xfId="30518" xr:uid="{00000000-0005-0000-0000-000090760000}"/>
    <cellStyle name="20% - Accent1 3 7 5 3 2" xfId="30519" xr:uid="{00000000-0005-0000-0000-000091760000}"/>
    <cellStyle name="20% - Accent1 3 7 5 3 2 2" xfId="30520" xr:uid="{00000000-0005-0000-0000-000092760000}"/>
    <cellStyle name="20% - Accent1 3 7 5 3 2 2 2" xfId="30521" xr:uid="{00000000-0005-0000-0000-000093760000}"/>
    <cellStyle name="20% - Accent1 3 7 5 3 2 3" xfId="30522" xr:uid="{00000000-0005-0000-0000-000094760000}"/>
    <cellStyle name="20% - Accent1 3 7 5 3 3" xfId="30523" xr:uid="{00000000-0005-0000-0000-000095760000}"/>
    <cellStyle name="20% - Accent1 3 7 5 3 3 2" xfId="30524" xr:uid="{00000000-0005-0000-0000-000096760000}"/>
    <cellStyle name="20% - Accent1 3 7 5 3 4" xfId="30525" xr:uid="{00000000-0005-0000-0000-000097760000}"/>
    <cellStyle name="20% - Accent1 3 7 5 4" xfId="30526" xr:uid="{00000000-0005-0000-0000-000098760000}"/>
    <cellStyle name="20% - Accent1 3 7 5 4 2" xfId="30527" xr:uid="{00000000-0005-0000-0000-000099760000}"/>
    <cellStyle name="20% - Accent1 3 7 5 4 2 2" xfId="30528" xr:uid="{00000000-0005-0000-0000-00009A760000}"/>
    <cellStyle name="20% - Accent1 3 7 5 4 2 2 2" xfId="30529" xr:uid="{00000000-0005-0000-0000-00009B760000}"/>
    <cellStyle name="20% - Accent1 3 7 5 4 2 3" xfId="30530" xr:uid="{00000000-0005-0000-0000-00009C760000}"/>
    <cellStyle name="20% - Accent1 3 7 5 4 3" xfId="30531" xr:uid="{00000000-0005-0000-0000-00009D760000}"/>
    <cellStyle name="20% - Accent1 3 7 5 4 3 2" xfId="30532" xr:uid="{00000000-0005-0000-0000-00009E760000}"/>
    <cellStyle name="20% - Accent1 3 7 5 4 4" xfId="30533" xr:uid="{00000000-0005-0000-0000-00009F760000}"/>
    <cellStyle name="20% - Accent1 3 7 5 5" xfId="30534" xr:uid="{00000000-0005-0000-0000-0000A0760000}"/>
    <cellStyle name="20% - Accent1 3 7 5 5 2" xfId="30535" xr:uid="{00000000-0005-0000-0000-0000A1760000}"/>
    <cellStyle name="20% - Accent1 3 7 5 5 2 2" xfId="30536" xr:uid="{00000000-0005-0000-0000-0000A2760000}"/>
    <cellStyle name="20% - Accent1 3 7 5 5 3" xfId="30537" xr:uid="{00000000-0005-0000-0000-0000A3760000}"/>
    <cellStyle name="20% - Accent1 3 7 5 6" xfId="30538" xr:uid="{00000000-0005-0000-0000-0000A4760000}"/>
    <cellStyle name="20% - Accent1 3 7 5 6 2" xfId="30539" xr:uid="{00000000-0005-0000-0000-0000A5760000}"/>
    <cellStyle name="20% - Accent1 3 7 5 6 2 2" xfId="30540" xr:uid="{00000000-0005-0000-0000-0000A6760000}"/>
    <cellStyle name="20% - Accent1 3 7 5 6 3" xfId="30541" xr:uid="{00000000-0005-0000-0000-0000A7760000}"/>
    <cellStyle name="20% - Accent1 3 7 5 7" xfId="30542" xr:uid="{00000000-0005-0000-0000-0000A8760000}"/>
    <cellStyle name="20% - Accent1 3 7 5 7 2" xfId="30543" xr:uid="{00000000-0005-0000-0000-0000A9760000}"/>
    <cellStyle name="20% - Accent1 3 7 5 8" xfId="30544" xr:uid="{00000000-0005-0000-0000-0000AA760000}"/>
    <cellStyle name="20% - Accent1 3 7 5 8 2" xfId="30545" xr:uid="{00000000-0005-0000-0000-0000AB760000}"/>
    <cellStyle name="20% - Accent1 3 7 5 9" xfId="30546" xr:uid="{00000000-0005-0000-0000-0000AC760000}"/>
    <cellStyle name="20% - Accent1 3 7 6" xfId="30547" xr:uid="{00000000-0005-0000-0000-0000AD760000}"/>
    <cellStyle name="20% - Accent1 3 7 6 2" xfId="30548" xr:uid="{00000000-0005-0000-0000-0000AE760000}"/>
    <cellStyle name="20% - Accent1 3 7 6 2 2" xfId="30549" xr:uid="{00000000-0005-0000-0000-0000AF760000}"/>
    <cellStyle name="20% - Accent1 3 7 6 2 2 2" xfId="30550" xr:uid="{00000000-0005-0000-0000-0000B0760000}"/>
    <cellStyle name="20% - Accent1 3 7 6 2 2 2 2" xfId="30551" xr:uid="{00000000-0005-0000-0000-0000B1760000}"/>
    <cellStyle name="20% - Accent1 3 7 6 2 2 3" xfId="30552" xr:uid="{00000000-0005-0000-0000-0000B2760000}"/>
    <cellStyle name="20% - Accent1 3 7 6 2 3" xfId="30553" xr:uid="{00000000-0005-0000-0000-0000B3760000}"/>
    <cellStyle name="20% - Accent1 3 7 6 2 3 2" xfId="30554" xr:uid="{00000000-0005-0000-0000-0000B4760000}"/>
    <cellStyle name="20% - Accent1 3 7 6 2 4" xfId="30555" xr:uid="{00000000-0005-0000-0000-0000B5760000}"/>
    <cellStyle name="20% - Accent1 3 7 6 3" xfId="30556" xr:uid="{00000000-0005-0000-0000-0000B6760000}"/>
    <cellStyle name="20% - Accent1 3 7 6 3 2" xfId="30557" xr:uid="{00000000-0005-0000-0000-0000B7760000}"/>
    <cellStyle name="20% - Accent1 3 7 6 3 2 2" xfId="30558" xr:uid="{00000000-0005-0000-0000-0000B8760000}"/>
    <cellStyle name="20% - Accent1 3 7 6 3 2 2 2" xfId="30559" xr:uid="{00000000-0005-0000-0000-0000B9760000}"/>
    <cellStyle name="20% - Accent1 3 7 6 3 2 3" xfId="30560" xr:uid="{00000000-0005-0000-0000-0000BA760000}"/>
    <cellStyle name="20% - Accent1 3 7 6 3 3" xfId="30561" xr:uid="{00000000-0005-0000-0000-0000BB760000}"/>
    <cellStyle name="20% - Accent1 3 7 6 3 3 2" xfId="30562" xr:uid="{00000000-0005-0000-0000-0000BC760000}"/>
    <cellStyle name="20% - Accent1 3 7 6 3 4" xfId="30563" xr:uid="{00000000-0005-0000-0000-0000BD760000}"/>
    <cellStyle name="20% - Accent1 3 7 6 4" xfId="30564" xr:uid="{00000000-0005-0000-0000-0000BE760000}"/>
    <cellStyle name="20% - Accent1 3 7 6 4 2" xfId="30565" xr:uid="{00000000-0005-0000-0000-0000BF760000}"/>
    <cellStyle name="20% - Accent1 3 7 6 4 2 2" xfId="30566" xr:uid="{00000000-0005-0000-0000-0000C0760000}"/>
    <cellStyle name="20% - Accent1 3 7 6 4 2 2 2" xfId="30567" xr:uid="{00000000-0005-0000-0000-0000C1760000}"/>
    <cellStyle name="20% - Accent1 3 7 6 4 2 3" xfId="30568" xr:uid="{00000000-0005-0000-0000-0000C2760000}"/>
    <cellStyle name="20% - Accent1 3 7 6 4 3" xfId="30569" xr:uid="{00000000-0005-0000-0000-0000C3760000}"/>
    <cellStyle name="20% - Accent1 3 7 6 4 3 2" xfId="30570" xr:uid="{00000000-0005-0000-0000-0000C4760000}"/>
    <cellStyle name="20% - Accent1 3 7 6 4 4" xfId="30571" xr:uid="{00000000-0005-0000-0000-0000C5760000}"/>
    <cellStyle name="20% - Accent1 3 7 6 5" xfId="30572" xr:uid="{00000000-0005-0000-0000-0000C6760000}"/>
    <cellStyle name="20% - Accent1 3 7 6 5 2" xfId="30573" xr:uid="{00000000-0005-0000-0000-0000C7760000}"/>
    <cellStyle name="20% - Accent1 3 7 6 5 2 2" xfId="30574" xr:uid="{00000000-0005-0000-0000-0000C8760000}"/>
    <cellStyle name="20% - Accent1 3 7 6 5 3" xfId="30575" xr:uid="{00000000-0005-0000-0000-0000C9760000}"/>
    <cellStyle name="20% - Accent1 3 7 6 6" xfId="30576" xr:uid="{00000000-0005-0000-0000-0000CA760000}"/>
    <cellStyle name="20% - Accent1 3 7 6 6 2" xfId="30577" xr:uid="{00000000-0005-0000-0000-0000CB760000}"/>
    <cellStyle name="20% - Accent1 3 7 6 6 2 2" xfId="30578" xr:uid="{00000000-0005-0000-0000-0000CC760000}"/>
    <cellStyle name="20% - Accent1 3 7 6 6 3" xfId="30579" xr:uid="{00000000-0005-0000-0000-0000CD760000}"/>
    <cellStyle name="20% - Accent1 3 7 6 7" xfId="30580" xr:uid="{00000000-0005-0000-0000-0000CE760000}"/>
    <cellStyle name="20% - Accent1 3 7 6 7 2" xfId="30581" xr:uid="{00000000-0005-0000-0000-0000CF760000}"/>
    <cellStyle name="20% - Accent1 3 7 6 8" xfId="30582" xr:uid="{00000000-0005-0000-0000-0000D0760000}"/>
    <cellStyle name="20% - Accent1 3 7 6 8 2" xfId="30583" xr:uid="{00000000-0005-0000-0000-0000D1760000}"/>
    <cellStyle name="20% - Accent1 3 7 6 9" xfId="30584" xr:uid="{00000000-0005-0000-0000-0000D2760000}"/>
    <cellStyle name="20% - Accent1 3 7 7" xfId="30585" xr:uid="{00000000-0005-0000-0000-0000D3760000}"/>
    <cellStyle name="20% - Accent1 3 7 7 2" xfId="30586" xr:uid="{00000000-0005-0000-0000-0000D4760000}"/>
    <cellStyle name="20% - Accent1 3 7 7 2 2" xfId="30587" xr:uid="{00000000-0005-0000-0000-0000D5760000}"/>
    <cellStyle name="20% - Accent1 3 7 7 2 2 2" xfId="30588" xr:uid="{00000000-0005-0000-0000-0000D6760000}"/>
    <cellStyle name="20% - Accent1 3 7 7 2 3" xfId="30589" xr:uid="{00000000-0005-0000-0000-0000D7760000}"/>
    <cellStyle name="20% - Accent1 3 7 7 3" xfId="30590" xr:uid="{00000000-0005-0000-0000-0000D8760000}"/>
    <cellStyle name="20% - Accent1 3 7 7 3 2" xfId="30591" xr:uid="{00000000-0005-0000-0000-0000D9760000}"/>
    <cellStyle name="20% - Accent1 3 7 7 4" xfId="30592" xr:uid="{00000000-0005-0000-0000-0000DA760000}"/>
    <cellStyle name="20% - Accent1 3 7 8" xfId="30593" xr:uid="{00000000-0005-0000-0000-0000DB760000}"/>
    <cellStyle name="20% - Accent1 3 7 8 2" xfId="30594" xr:uid="{00000000-0005-0000-0000-0000DC760000}"/>
    <cellStyle name="20% - Accent1 3 7 8 2 2" xfId="30595" xr:uid="{00000000-0005-0000-0000-0000DD760000}"/>
    <cellStyle name="20% - Accent1 3 7 8 2 2 2" xfId="30596" xr:uid="{00000000-0005-0000-0000-0000DE760000}"/>
    <cellStyle name="20% - Accent1 3 7 8 2 3" xfId="30597" xr:uid="{00000000-0005-0000-0000-0000DF760000}"/>
    <cellStyle name="20% - Accent1 3 7 8 3" xfId="30598" xr:uid="{00000000-0005-0000-0000-0000E0760000}"/>
    <cellStyle name="20% - Accent1 3 7 8 3 2" xfId="30599" xr:uid="{00000000-0005-0000-0000-0000E1760000}"/>
    <cellStyle name="20% - Accent1 3 7 8 4" xfId="30600" xr:uid="{00000000-0005-0000-0000-0000E2760000}"/>
    <cellStyle name="20% - Accent1 3 7 9" xfId="30601" xr:uid="{00000000-0005-0000-0000-0000E3760000}"/>
    <cellStyle name="20% - Accent1 3 7 9 2" xfId="30602" xr:uid="{00000000-0005-0000-0000-0000E4760000}"/>
    <cellStyle name="20% - Accent1 3 7 9 2 2" xfId="30603" xr:uid="{00000000-0005-0000-0000-0000E5760000}"/>
    <cellStyle name="20% - Accent1 3 7 9 2 2 2" xfId="30604" xr:uid="{00000000-0005-0000-0000-0000E6760000}"/>
    <cellStyle name="20% - Accent1 3 7 9 2 3" xfId="30605" xr:uid="{00000000-0005-0000-0000-0000E7760000}"/>
    <cellStyle name="20% - Accent1 3 7 9 3" xfId="30606" xr:uid="{00000000-0005-0000-0000-0000E8760000}"/>
    <cellStyle name="20% - Accent1 3 7 9 3 2" xfId="30607" xr:uid="{00000000-0005-0000-0000-0000E9760000}"/>
    <cellStyle name="20% - Accent1 3 7 9 4" xfId="30608" xr:uid="{00000000-0005-0000-0000-0000EA760000}"/>
    <cellStyle name="20% - Accent1 3 8" xfId="30609" xr:uid="{00000000-0005-0000-0000-0000EB760000}"/>
    <cellStyle name="20% - Accent1 3 8 10" xfId="30610" xr:uid="{00000000-0005-0000-0000-0000EC760000}"/>
    <cellStyle name="20% - Accent1 3 8 10 2" xfId="30611" xr:uid="{00000000-0005-0000-0000-0000ED760000}"/>
    <cellStyle name="20% - Accent1 3 8 11" xfId="30612" xr:uid="{00000000-0005-0000-0000-0000EE760000}"/>
    <cellStyle name="20% - Accent1 3 8 11 2" xfId="30613" xr:uid="{00000000-0005-0000-0000-0000EF760000}"/>
    <cellStyle name="20% - Accent1 3 8 12" xfId="30614" xr:uid="{00000000-0005-0000-0000-0000F0760000}"/>
    <cellStyle name="20% - Accent1 3 8 2" xfId="30615" xr:uid="{00000000-0005-0000-0000-0000F1760000}"/>
    <cellStyle name="20% - Accent1 3 8 2 10" xfId="30616" xr:uid="{00000000-0005-0000-0000-0000F2760000}"/>
    <cellStyle name="20% - Accent1 3 8 2 10 2" xfId="30617" xr:uid="{00000000-0005-0000-0000-0000F3760000}"/>
    <cellStyle name="20% - Accent1 3 8 2 11" xfId="30618" xr:uid="{00000000-0005-0000-0000-0000F4760000}"/>
    <cellStyle name="20% - Accent1 3 8 2 2" xfId="30619" xr:uid="{00000000-0005-0000-0000-0000F5760000}"/>
    <cellStyle name="20% - Accent1 3 8 2 2 2" xfId="30620" xr:uid="{00000000-0005-0000-0000-0000F6760000}"/>
    <cellStyle name="20% - Accent1 3 8 2 2 2 2" xfId="30621" xr:uid="{00000000-0005-0000-0000-0000F7760000}"/>
    <cellStyle name="20% - Accent1 3 8 2 2 2 2 2" xfId="30622" xr:uid="{00000000-0005-0000-0000-0000F8760000}"/>
    <cellStyle name="20% - Accent1 3 8 2 2 2 2 2 2" xfId="30623" xr:uid="{00000000-0005-0000-0000-0000F9760000}"/>
    <cellStyle name="20% - Accent1 3 8 2 2 2 2 3" xfId="30624" xr:uid="{00000000-0005-0000-0000-0000FA760000}"/>
    <cellStyle name="20% - Accent1 3 8 2 2 2 3" xfId="30625" xr:uid="{00000000-0005-0000-0000-0000FB760000}"/>
    <cellStyle name="20% - Accent1 3 8 2 2 2 3 2" xfId="30626" xr:uid="{00000000-0005-0000-0000-0000FC760000}"/>
    <cellStyle name="20% - Accent1 3 8 2 2 2 4" xfId="30627" xr:uid="{00000000-0005-0000-0000-0000FD760000}"/>
    <cellStyle name="20% - Accent1 3 8 2 2 3" xfId="30628" xr:uid="{00000000-0005-0000-0000-0000FE760000}"/>
    <cellStyle name="20% - Accent1 3 8 2 2 3 2" xfId="30629" xr:uid="{00000000-0005-0000-0000-0000FF760000}"/>
    <cellStyle name="20% - Accent1 3 8 2 2 3 2 2" xfId="30630" xr:uid="{00000000-0005-0000-0000-000000770000}"/>
    <cellStyle name="20% - Accent1 3 8 2 2 3 2 2 2" xfId="30631" xr:uid="{00000000-0005-0000-0000-000001770000}"/>
    <cellStyle name="20% - Accent1 3 8 2 2 3 2 3" xfId="30632" xr:uid="{00000000-0005-0000-0000-000002770000}"/>
    <cellStyle name="20% - Accent1 3 8 2 2 3 3" xfId="30633" xr:uid="{00000000-0005-0000-0000-000003770000}"/>
    <cellStyle name="20% - Accent1 3 8 2 2 3 3 2" xfId="30634" xr:uid="{00000000-0005-0000-0000-000004770000}"/>
    <cellStyle name="20% - Accent1 3 8 2 2 3 4" xfId="30635" xr:uid="{00000000-0005-0000-0000-000005770000}"/>
    <cellStyle name="20% - Accent1 3 8 2 2 4" xfId="30636" xr:uid="{00000000-0005-0000-0000-000006770000}"/>
    <cellStyle name="20% - Accent1 3 8 2 2 4 2" xfId="30637" xr:uid="{00000000-0005-0000-0000-000007770000}"/>
    <cellStyle name="20% - Accent1 3 8 2 2 4 2 2" xfId="30638" xr:uid="{00000000-0005-0000-0000-000008770000}"/>
    <cellStyle name="20% - Accent1 3 8 2 2 4 2 2 2" xfId="30639" xr:uid="{00000000-0005-0000-0000-000009770000}"/>
    <cellStyle name="20% - Accent1 3 8 2 2 4 2 3" xfId="30640" xr:uid="{00000000-0005-0000-0000-00000A770000}"/>
    <cellStyle name="20% - Accent1 3 8 2 2 4 3" xfId="30641" xr:uid="{00000000-0005-0000-0000-00000B770000}"/>
    <cellStyle name="20% - Accent1 3 8 2 2 4 3 2" xfId="30642" xr:uid="{00000000-0005-0000-0000-00000C770000}"/>
    <cellStyle name="20% - Accent1 3 8 2 2 4 4" xfId="30643" xr:uid="{00000000-0005-0000-0000-00000D770000}"/>
    <cellStyle name="20% - Accent1 3 8 2 2 5" xfId="30644" xr:uid="{00000000-0005-0000-0000-00000E770000}"/>
    <cellStyle name="20% - Accent1 3 8 2 2 5 2" xfId="30645" xr:uid="{00000000-0005-0000-0000-00000F770000}"/>
    <cellStyle name="20% - Accent1 3 8 2 2 5 2 2" xfId="30646" xr:uid="{00000000-0005-0000-0000-000010770000}"/>
    <cellStyle name="20% - Accent1 3 8 2 2 5 3" xfId="30647" xr:uid="{00000000-0005-0000-0000-000011770000}"/>
    <cellStyle name="20% - Accent1 3 8 2 2 6" xfId="30648" xr:uid="{00000000-0005-0000-0000-000012770000}"/>
    <cellStyle name="20% - Accent1 3 8 2 2 6 2" xfId="30649" xr:uid="{00000000-0005-0000-0000-000013770000}"/>
    <cellStyle name="20% - Accent1 3 8 2 2 6 2 2" xfId="30650" xr:uid="{00000000-0005-0000-0000-000014770000}"/>
    <cellStyle name="20% - Accent1 3 8 2 2 6 3" xfId="30651" xr:uid="{00000000-0005-0000-0000-000015770000}"/>
    <cellStyle name="20% - Accent1 3 8 2 2 7" xfId="30652" xr:uid="{00000000-0005-0000-0000-000016770000}"/>
    <cellStyle name="20% - Accent1 3 8 2 2 7 2" xfId="30653" xr:uid="{00000000-0005-0000-0000-000017770000}"/>
    <cellStyle name="20% - Accent1 3 8 2 2 8" xfId="30654" xr:uid="{00000000-0005-0000-0000-000018770000}"/>
    <cellStyle name="20% - Accent1 3 8 2 2 8 2" xfId="30655" xr:uid="{00000000-0005-0000-0000-000019770000}"/>
    <cellStyle name="20% - Accent1 3 8 2 2 9" xfId="30656" xr:uid="{00000000-0005-0000-0000-00001A770000}"/>
    <cellStyle name="20% - Accent1 3 8 2 3" xfId="30657" xr:uid="{00000000-0005-0000-0000-00001B770000}"/>
    <cellStyle name="20% - Accent1 3 8 2 3 2" xfId="30658" xr:uid="{00000000-0005-0000-0000-00001C770000}"/>
    <cellStyle name="20% - Accent1 3 8 2 3 2 2" xfId="30659" xr:uid="{00000000-0005-0000-0000-00001D770000}"/>
    <cellStyle name="20% - Accent1 3 8 2 3 2 2 2" xfId="30660" xr:uid="{00000000-0005-0000-0000-00001E770000}"/>
    <cellStyle name="20% - Accent1 3 8 2 3 2 2 2 2" xfId="30661" xr:uid="{00000000-0005-0000-0000-00001F770000}"/>
    <cellStyle name="20% - Accent1 3 8 2 3 2 2 3" xfId="30662" xr:uid="{00000000-0005-0000-0000-000020770000}"/>
    <cellStyle name="20% - Accent1 3 8 2 3 2 3" xfId="30663" xr:uid="{00000000-0005-0000-0000-000021770000}"/>
    <cellStyle name="20% - Accent1 3 8 2 3 2 3 2" xfId="30664" xr:uid="{00000000-0005-0000-0000-000022770000}"/>
    <cellStyle name="20% - Accent1 3 8 2 3 2 4" xfId="30665" xr:uid="{00000000-0005-0000-0000-000023770000}"/>
    <cellStyle name="20% - Accent1 3 8 2 3 3" xfId="30666" xr:uid="{00000000-0005-0000-0000-000024770000}"/>
    <cellStyle name="20% - Accent1 3 8 2 3 3 2" xfId="30667" xr:uid="{00000000-0005-0000-0000-000025770000}"/>
    <cellStyle name="20% - Accent1 3 8 2 3 3 2 2" xfId="30668" xr:uid="{00000000-0005-0000-0000-000026770000}"/>
    <cellStyle name="20% - Accent1 3 8 2 3 3 2 2 2" xfId="30669" xr:uid="{00000000-0005-0000-0000-000027770000}"/>
    <cellStyle name="20% - Accent1 3 8 2 3 3 2 3" xfId="30670" xr:uid="{00000000-0005-0000-0000-000028770000}"/>
    <cellStyle name="20% - Accent1 3 8 2 3 3 3" xfId="30671" xr:uid="{00000000-0005-0000-0000-000029770000}"/>
    <cellStyle name="20% - Accent1 3 8 2 3 3 3 2" xfId="30672" xr:uid="{00000000-0005-0000-0000-00002A770000}"/>
    <cellStyle name="20% - Accent1 3 8 2 3 3 4" xfId="30673" xr:uid="{00000000-0005-0000-0000-00002B770000}"/>
    <cellStyle name="20% - Accent1 3 8 2 3 4" xfId="30674" xr:uid="{00000000-0005-0000-0000-00002C770000}"/>
    <cellStyle name="20% - Accent1 3 8 2 3 4 2" xfId="30675" xr:uid="{00000000-0005-0000-0000-00002D770000}"/>
    <cellStyle name="20% - Accent1 3 8 2 3 4 2 2" xfId="30676" xr:uid="{00000000-0005-0000-0000-00002E770000}"/>
    <cellStyle name="20% - Accent1 3 8 2 3 4 2 2 2" xfId="30677" xr:uid="{00000000-0005-0000-0000-00002F770000}"/>
    <cellStyle name="20% - Accent1 3 8 2 3 4 2 3" xfId="30678" xr:uid="{00000000-0005-0000-0000-000030770000}"/>
    <cellStyle name="20% - Accent1 3 8 2 3 4 3" xfId="30679" xr:uid="{00000000-0005-0000-0000-000031770000}"/>
    <cellStyle name="20% - Accent1 3 8 2 3 4 3 2" xfId="30680" xr:uid="{00000000-0005-0000-0000-000032770000}"/>
    <cellStyle name="20% - Accent1 3 8 2 3 4 4" xfId="30681" xr:uid="{00000000-0005-0000-0000-000033770000}"/>
    <cellStyle name="20% - Accent1 3 8 2 3 5" xfId="30682" xr:uid="{00000000-0005-0000-0000-000034770000}"/>
    <cellStyle name="20% - Accent1 3 8 2 3 5 2" xfId="30683" xr:uid="{00000000-0005-0000-0000-000035770000}"/>
    <cellStyle name="20% - Accent1 3 8 2 3 5 2 2" xfId="30684" xr:uid="{00000000-0005-0000-0000-000036770000}"/>
    <cellStyle name="20% - Accent1 3 8 2 3 5 3" xfId="30685" xr:uid="{00000000-0005-0000-0000-000037770000}"/>
    <cellStyle name="20% - Accent1 3 8 2 3 6" xfId="30686" xr:uid="{00000000-0005-0000-0000-000038770000}"/>
    <cellStyle name="20% - Accent1 3 8 2 3 6 2" xfId="30687" xr:uid="{00000000-0005-0000-0000-000039770000}"/>
    <cellStyle name="20% - Accent1 3 8 2 3 6 2 2" xfId="30688" xr:uid="{00000000-0005-0000-0000-00003A770000}"/>
    <cellStyle name="20% - Accent1 3 8 2 3 6 3" xfId="30689" xr:uid="{00000000-0005-0000-0000-00003B770000}"/>
    <cellStyle name="20% - Accent1 3 8 2 3 7" xfId="30690" xr:uid="{00000000-0005-0000-0000-00003C770000}"/>
    <cellStyle name="20% - Accent1 3 8 2 3 7 2" xfId="30691" xr:uid="{00000000-0005-0000-0000-00003D770000}"/>
    <cellStyle name="20% - Accent1 3 8 2 3 8" xfId="30692" xr:uid="{00000000-0005-0000-0000-00003E770000}"/>
    <cellStyle name="20% - Accent1 3 8 2 3 8 2" xfId="30693" xr:uid="{00000000-0005-0000-0000-00003F770000}"/>
    <cellStyle name="20% - Accent1 3 8 2 3 9" xfId="30694" xr:uid="{00000000-0005-0000-0000-000040770000}"/>
    <cellStyle name="20% - Accent1 3 8 2 4" xfId="30695" xr:uid="{00000000-0005-0000-0000-000041770000}"/>
    <cellStyle name="20% - Accent1 3 8 2 4 2" xfId="30696" xr:uid="{00000000-0005-0000-0000-000042770000}"/>
    <cellStyle name="20% - Accent1 3 8 2 4 2 2" xfId="30697" xr:uid="{00000000-0005-0000-0000-000043770000}"/>
    <cellStyle name="20% - Accent1 3 8 2 4 2 2 2" xfId="30698" xr:uid="{00000000-0005-0000-0000-000044770000}"/>
    <cellStyle name="20% - Accent1 3 8 2 4 2 3" xfId="30699" xr:uid="{00000000-0005-0000-0000-000045770000}"/>
    <cellStyle name="20% - Accent1 3 8 2 4 3" xfId="30700" xr:uid="{00000000-0005-0000-0000-000046770000}"/>
    <cellStyle name="20% - Accent1 3 8 2 4 3 2" xfId="30701" xr:uid="{00000000-0005-0000-0000-000047770000}"/>
    <cellStyle name="20% - Accent1 3 8 2 4 4" xfId="30702" xr:uid="{00000000-0005-0000-0000-000048770000}"/>
    <cellStyle name="20% - Accent1 3 8 2 5" xfId="30703" xr:uid="{00000000-0005-0000-0000-000049770000}"/>
    <cellStyle name="20% - Accent1 3 8 2 5 2" xfId="30704" xr:uid="{00000000-0005-0000-0000-00004A770000}"/>
    <cellStyle name="20% - Accent1 3 8 2 5 2 2" xfId="30705" xr:uid="{00000000-0005-0000-0000-00004B770000}"/>
    <cellStyle name="20% - Accent1 3 8 2 5 2 2 2" xfId="30706" xr:uid="{00000000-0005-0000-0000-00004C770000}"/>
    <cellStyle name="20% - Accent1 3 8 2 5 2 3" xfId="30707" xr:uid="{00000000-0005-0000-0000-00004D770000}"/>
    <cellStyle name="20% - Accent1 3 8 2 5 3" xfId="30708" xr:uid="{00000000-0005-0000-0000-00004E770000}"/>
    <cellStyle name="20% - Accent1 3 8 2 5 3 2" xfId="30709" xr:uid="{00000000-0005-0000-0000-00004F770000}"/>
    <cellStyle name="20% - Accent1 3 8 2 5 4" xfId="30710" xr:uid="{00000000-0005-0000-0000-000050770000}"/>
    <cellStyle name="20% - Accent1 3 8 2 6" xfId="30711" xr:uid="{00000000-0005-0000-0000-000051770000}"/>
    <cellStyle name="20% - Accent1 3 8 2 6 2" xfId="30712" xr:uid="{00000000-0005-0000-0000-000052770000}"/>
    <cellStyle name="20% - Accent1 3 8 2 6 2 2" xfId="30713" xr:uid="{00000000-0005-0000-0000-000053770000}"/>
    <cellStyle name="20% - Accent1 3 8 2 6 2 2 2" xfId="30714" xr:uid="{00000000-0005-0000-0000-000054770000}"/>
    <cellStyle name="20% - Accent1 3 8 2 6 2 3" xfId="30715" xr:uid="{00000000-0005-0000-0000-000055770000}"/>
    <cellStyle name="20% - Accent1 3 8 2 6 3" xfId="30716" xr:uid="{00000000-0005-0000-0000-000056770000}"/>
    <cellStyle name="20% - Accent1 3 8 2 6 3 2" xfId="30717" xr:uid="{00000000-0005-0000-0000-000057770000}"/>
    <cellStyle name="20% - Accent1 3 8 2 6 4" xfId="30718" xr:uid="{00000000-0005-0000-0000-000058770000}"/>
    <cellStyle name="20% - Accent1 3 8 2 7" xfId="30719" xr:uid="{00000000-0005-0000-0000-000059770000}"/>
    <cellStyle name="20% - Accent1 3 8 2 7 2" xfId="30720" xr:uid="{00000000-0005-0000-0000-00005A770000}"/>
    <cellStyle name="20% - Accent1 3 8 2 7 2 2" xfId="30721" xr:uid="{00000000-0005-0000-0000-00005B770000}"/>
    <cellStyle name="20% - Accent1 3 8 2 7 3" xfId="30722" xr:uid="{00000000-0005-0000-0000-00005C770000}"/>
    <cellStyle name="20% - Accent1 3 8 2 8" xfId="30723" xr:uid="{00000000-0005-0000-0000-00005D770000}"/>
    <cellStyle name="20% - Accent1 3 8 2 8 2" xfId="30724" xr:uid="{00000000-0005-0000-0000-00005E770000}"/>
    <cellStyle name="20% - Accent1 3 8 2 8 2 2" xfId="30725" xr:uid="{00000000-0005-0000-0000-00005F770000}"/>
    <cellStyle name="20% - Accent1 3 8 2 8 3" xfId="30726" xr:uid="{00000000-0005-0000-0000-000060770000}"/>
    <cellStyle name="20% - Accent1 3 8 2 9" xfId="30727" xr:uid="{00000000-0005-0000-0000-000061770000}"/>
    <cellStyle name="20% - Accent1 3 8 2 9 2" xfId="30728" xr:uid="{00000000-0005-0000-0000-000062770000}"/>
    <cellStyle name="20% - Accent1 3 8 3" xfId="30729" xr:uid="{00000000-0005-0000-0000-000063770000}"/>
    <cellStyle name="20% - Accent1 3 8 3 2" xfId="30730" xr:uid="{00000000-0005-0000-0000-000064770000}"/>
    <cellStyle name="20% - Accent1 3 8 3 2 2" xfId="30731" xr:uid="{00000000-0005-0000-0000-000065770000}"/>
    <cellStyle name="20% - Accent1 3 8 3 2 2 2" xfId="30732" xr:uid="{00000000-0005-0000-0000-000066770000}"/>
    <cellStyle name="20% - Accent1 3 8 3 2 2 2 2" xfId="30733" xr:uid="{00000000-0005-0000-0000-000067770000}"/>
    <cellStyle name="20% - Accent1 3 8 3 2 2 3" xfId="30734" xr:uid="{00000000-0005-0000-0000-000068770000}"/>
    <cellStyle name="20% - Accent1 3 8 3 2 3" xfId="30735" xr:uid="{00000000-0005-0000-0000-000069770000}"/>
    <cellStyle name="20% - Accent1 3 8 3 2 3 2" xfId="30736" xr:uid="{00000000-0005-0000-0000-00006A770000}"/>
    <cellStyle name="20% - Accent1 3 8 3 2 4" xfId="30737" xr:uid="{00000000-0005-0000-0000-00006B770000}"/>
    <cellStyle name="20% - Accent1 3 8 3 3" xfId="30738" xr:uid="{00000000-0005-0000-0000-00006C770000}"/>
    <cellStyle name="20% - Accent1 3 8 3 3 2" xfId="30739" xr:uid="{00000000-0005-0000-0000-00006D770000}"/>
    <cellStyle name="20% - Accent1 3 8 3 3 2 2" xfId="30740" xr:uid="{00000000-0005-0000-0000-00006E770000}"/>
    <cellStyle name="20% - Accent1 3 8 3 3 2 2 2" xfId="30741" xr:uid="{00000000-0005-0000-0000-00006F770000}"/>
    <cellStyle name="20% - Accent1 3 8 3 3 2 3" xfId="30742" xr:uid="{00000000-0005-0000-0000-000070770000}"/>
    <cellStyle name="20% - Accent1 3 8 3 3 3" xfId="30743" xr:uid="{00000000-0005-0000-0000-000071770000}"/>
    <cellStyle name="20% - Accent1 3 8 3 3 3 2" xfId="30744" xr:uid="{00000000-0005-0000-0000-000072770000}"/>
    <cellStyle name="20% - Accent1 3 8 3 3 4" xfId="30745" xr:uid="{00000000-0005-0000-0000-000073770000}"/>
    <cellStyle name="20% - Accent1 3 8 3 4" xfId="30746" xr:uid="{00000000-0005-0000-0000-000074770000}"/>
    <cellStyle name="20% - Accent1 3 8 3 4 2" xfId="30747" xr:uid="{00000000-0005-0000-0000-000075770000}"/>
    <cellStyle name="20% - Accent1 3 8 3 4 2 2" xfId="30748" xr:uid="{00000000-0005-0000-0000-000076770000}"/>
    <cellStyle name="20% - Accent1 3 8 3 4 2 2 2" xfId="30749" xr:uid="{00000000-0005-0000-0000-000077770000}"/>
    <cellStyle name="20% - Accent1 3 8 3 4 2 3" xfId="30750" xr:uid="{00000000-0005-0000-0000-000078770000}"/>
    <cellStyle name="20% - Accent1 3 8 3 4 3" xfId="30751" xr:uid="{00000000-0005-0000-0000-000079770000}"/>
    <cellStyle name="20% - Accent1 3 8 3 4 3 2" xfId="30752" xr:uid="{00000000-0005-0000-0000-00007A770000}"/>
    <cellStyle name="20% - Accent1 3 8 3 4 4" xfId="30753" xr:uid="{00000000-0005-0000-0000-00007B770000}"/>
    <cellStyle name="20% - Accent1 3 8 3 5" xfId="30754" xr:uid="{00000000-0005-0000-0000-00007C770000}"/>
    <cellStyle name="20% - Accent1 3 8 3 5 2" xfId="30755" xr:uid="{00000000-0005-0000-0000-00007D770000}"/>
    <cellStyle name="20% - Accent1 3 8 3 5 2 2" xfId="30756" xr:uid="{00000000-0005-0000-0000-00007E770000}"/>
    <cellStyle name="20% - Accent1 3 8 3 5 3" xfId="30757" xr:uid="{00000000-0005-0000-0000-00007F770000}"/>
    <cellStyle name="20% - Accent1 3 8 3 6" xfId="30758" xr:uid="{00000000-0005-0000-0000-000080770000}"/>
    <cellStyle name="20% - Accent1 3 8 3 6 2" xfId="30759" xr:uid="{00000000-0005-0000-0000-000081770000}"/>
    <cellStyle name="20% - Accent1 3 8 3 6 2 2" xfId="30760" xr:uid="{00000000-0005-0000-0000-000082770000}"/>
    <cellStyle name="20% - Accent1 3 8 3 6 3" xfId="30761" xr:uid="{00000000-0005-0000-0000-000083770000}"/>
    <cellStyle name="20% - Accent1 3 8 3 7" xfId="30762" xr:uid="{00000000-0005-0000-0000-000084770000}"/>
    <cellStyle name="20% - Accent1 3 8 3 7 2" xfId="30763" xr:uid="{00000000-0005-0000-0000-000085770000}"/>
    <cellStyle name="20% - Accent1 3 8 3 8" xfId="30764" xr:uid="{00000000-0005-0000-0000-000086770000}"/>
    <cellStyle name="20% - Accent1 3 8 3 8 2" xfId="30765" xr:uid="{00000000-0005-0000-0000-000087770000}"/>
    <cellStyle name="20% - Accent1 3 8 3 9" xfId="30766" xr:uid="{00000000-0005-0000-0000-000088770000}"/>
    <cellStyle name="20% - Accent1 3 8 4" xfId="30767" xr:uid="{00000000-0005-0000-0000-000089770000}"/>
    <cellStyle name="20% - Accent1 3 8 4 2" xfId="30768" xr:uid="{00000000-0005-0000-0000-00008A770000}"/>
    <cellStyle name="20% - Accent1 3 8 4 2 2" xfId="30769" xr:uid="{00000000-0005-0000-0000-00008B770000}"/>
    <cellStyle name="20% - Accent1 3 8 4 2 2 2" xfId="30770" xr:uid="{00000000-0005-0000-0000-00008C770000}"/>
    <cellStyle name="20% - Accent1 3 8 4 2 2 2 2" xfId="30771" xr:uid="{00000000-0005-0000-0000-00008D770000}"/>
    <cellStyle name="20% - Accent1 3 8 4 2 2 3" xfId="30772" xr:uid="{00000000-0005-0000-0000-00008E770000}"/>
    <cellStyle name="20% - Accent1 3 8 4 2 3" xfId="30773" xr:uid="{00000000-0005-0000-0000-00008F770000}"/>
    <cellStyle name="20% - Accent1 3 8 4 2 3 2" xfId="30774" xr:uid="{00000000-0005-0000-0000-000090770000}"/>
    <cellStyle name="20% - Accent1 3 8 4 2 4" xfId="30775" xr:uid="{00000000-0005-0000-0000-000091770000}"/>
    <cellStyle name="20% - Accent1 3 8 4 3" xfId="30776" xr:uid="{00000000-0005-0000-0000-000092770000}"/>
    <cellStyle name="20% - Accent1 3 8 4 3 2" xfId="30777" xr:uid="{00000000-0005-0000-0000-000093770000}"/>
    <cellStyle name="20% - Accent1 3 8 4 3 2 2" xfId="30778" xr:uid="{00000000-0005-0000-0000-000094770000}"/>
    <cellStyle name="20% - Accent1 3 8 4 3 2 2 2" xfId="30779" xr:uid="{00000000-0005-0000-0000-000095770000}"/>
    <cellStyle name="20% - Accent1 3 8 4 3 2 3" xfId="30780" xr:uid="{00000000-0005-0000-0000-000096770000}"/>
    <cellStyle name="20% - Accent1 3 8 4 3 3" xfId="30781" xr:uid="{00000000-0005-0000-0000-000097770000}"/>
    <cellStyle name="20% - Accent1 3 8 4 3 3 2" xfId="30782" xr:uid="{00000000-0005-0000-0000-000098770000}"/>
    <cellStyle name="20% - Accent1 3 8 4 3 4" xfId="30783" xr:uid="{00000000-0005-0000-0000-000099770000}"/>
    <cellStyle name="20% - Accent1 3 8 4 4" xfId="30784" xr:uid="{00000000-0005-0000-0000-00009A770000}"/>
    <cellStyle name="20% - Accent1 3 8 4 4 2" xfId="30785" xr:uid="{00000000-0005-0000-0000-00009B770000}"/>
    <cellStyle name="20% - Accent1 3 8 4 4 2 2" xfId="30786" xr:uid="{00000000-0005-0000-0000-00009C770000}"/>
    <cellStyle name="20% - Accent1 3 8 4 4 2 2 2" xfId="30787" xr:uid="{00000000-0005-0000-0000-00009D770000}"/>
    <cellStyle name="20% - Accent1 3 8 4 4 2 3" xfId="30788" xr:uid="{00000000-0005-0000-0000-00009E770000}"/>
    <cellStyle name="20% - Accent1 3 8 4 4 3" xfId="30789" xr:uid="{00000000-0005-0000-0000-00009F770000}"/>
    <cellStyle name="20% - Accent1 3 8 4 4 3 2" xfId="30790" xr:uid="{00000000-0005-0000-0000-0000A0770000}"/>
    <cellStyle name="20% - Accent1 3 8 4 4 4" xfId="30791" xr:uid="{00000000-0005-0000-0000-0000A1770000}"/>
    <cellStyle name="20% - Accent1 3 8 4 5" xfId="30792" xr:uid="{00000000-0005-0000-0000-0000A2770000}"/>
    <cellStyle name="20% - Accent1 3 8 4 5 2" xfId="30793" xr:uid="{00000000-0005-0000-0000-0000A3770000}"/>
    <cellStyle name="20% - Accent1 3 8 4 5 2 2" xfId="30794" xr:uid="{00000000-0005-0000-0000-0000A4770000}"/>
    <cellStyle name="20% - Accent1 3 8 4 5 3" xfId="30795" xr:uid="{00000000-0005-0000-0000-0000A5770000}"/>
    <cellStyle name="20% - Accent1 3 8 4 6" xfId="30796" xr:uid="{00000000-0005-0000-0000-0000A6770000}"/>
    <cellStyle name="20% - Accent1 3 8 4 6 2" xfId="30797" xr:uid="{00000000-0005-0000-0000-0000A7770000}"/>
    <cellStyle name="20% - Accent1 3 8 4 6 2 2" xfId="30798" xr:uid="{00000000-0005-0000-0000-0000A8770000}"/>
    <cellStyle name="20% - Accent1 3 8 4 6 3" xfId="30799" xr:uid="{00000000-0005-0000-0000-0000A9770000}"/>
    <cellStyle name="20% - Accent1 3 8 4 7" xfId="30800" xr:uid="{00000000-0005-0000-0000-0000AA770000}"/>
    <cellStyle name="20% - Accent1 3 8 4 7 2" xfId="30801" xr:uid="{00000000-0005-0000-0000-0000AB770000}"/>
    <cellStyle name="20% - Accent1 3 8 4 8" xfId="30802" xr:uid="{00000000-0005-0000-0000-0000AC770000}"/>
    <cellStyle name="20% - Accent1 3 8 4 8 2" xfId="30803" xr:uid="{00000000-0005-0000-0000-0000AD770000}"/>
    <cellStyle name="20% - Accent1 3 8 4 9" xfId="30804" xr:uid="{00000000-0005-0000-0000-0000AE770000}"/>
    <cellStyle name="20% - Accent1 3 8 5" xfId="30805" xr:uid="{00000000-0005-0000-0000-0000AF770000}"/>
    <cellStyle name="20% - Accent1 3 8 5 2" xfId="30806" xr:uid="{00000000-0005-0000-0000-0000B0770000}"/>
    <cellStyle name="20% - Accent1 3 8 5 2 2" xfId="30807" xr:uid="{00000000-0005-0000-0000-0000B1770000}"/>
    <cellStyle name="20% - Accent1 3 8 5 2 2 2" xfId="30808" xr:uid="{00000000-0005-0000-0000-0000B2770000}"/>
    <cellStyle name="20% - Accent1 3 8 5 2 3" xfId="30809" xr:uid="{00000000-0005-0000-0000-0000B3770000}"/>
    <cellStyle name="20% - Accent1 3 8 5 3" xfId="30810" xr:uid="{00000000-0005-0000-0000-0000B4770000}"/>
    <cellStyle name="20% - Accent1 3 8 5 3 2" xfId="30811" xr:uid="{00000000-0005-0000-0000-0000B5770000}"/>
    <cellStyle name="20% - Accent1 3 8 5 4" xfId="30812" xr:uid="{00000000-0005-0000-0000-0000B6770000}"/>
    <cellStyle name="20% - Accent1 3 8 6" xfId="30813" xr:uid="{00000000-0005-0000-0000-0000B7770000}"/>
    <cellStyle name="20% - Accent1 3 8 6 2" xfId="30814" xr:uid="{00000000-0005-0000-0000-0000B8770000}"/>
    <cellStyle name="20% - Accent1 3 8 6 2 2" xfId="30815" xr:uid="{00000000-0005-0000-0000-0000B9770000}"/>
    <cellStyle name="20% - Accent1 3 8 6 2 2 2" xfId="30816" xr:uid="{00000000-0005-0000-0000-0000BA770000}"/>
    <cellStyle name="20% - Accent1 3 8 6 2 3" xfId="30817" xr:uid="{00000000-0005-0000-0000-0000BB770000}"/>
    <cellStyle name="20% - Accent1 3 8 6 3" xfId="30818" xr:uid="{00000000-0005-0000-0000-0000BC770000}"/>
    <cellStyle name="20% - Accent1 3 8 6 3 2" xfId="30819" xr:uid="{00000000-0005-0000-0000-0000BD770000}"/>
    <cellStyle name="20% - Accent1 3 8 6 4" xfId="30820" xr:uid="{00000000-0005-0000-0000-0000BE770000}"/>
    <cellStyle name="20% - Accent1 3 8 7" xfId="30821" xr:uid="{00000000-0005-0000-0000-0000BF770000}"/>
    <cellStyle name="20% - Accent1 3 8 7 2" xfId="30822" xr:uid="{00000000-0005-0000-0000-0000C0770000}"/>
    <cellStyle name="20% - Accent1 3 8 7 2 2" xfId="30823" xr:uid="{00000000-0005-0000-0000-0000C1770000}"/>
    <cellStyle name="20% - Accent1 3 8 7 2 2 2" xfId="30824" xr:uid="{00000000-0005-0000-0000-0000C2770000}"/>
    <cellStyle name="20% - Accent1 3 8 7 2 3" xfId="30825" xr:uid="{00000000-0005-0000-0000-0000C3770000}"/>
    <cellStyle name="20% - Accent1 3 8 7 3" xfId="30826" xr:uid="{00000000-0005-0000-0000-0000C4770000}"/>
    <cellStyle name="20% - Accent1 3 8 7 3 2" xfId="30827" xr:uid="{00000000-0005-0000-0000-0000C5770000}"/>
    <cellStyle name="20% - Accent1 3 8 7 4" xfId="30828" xr:uid="{00000000-0005-0000-0000-0000C6770000}"/>
    <cellStyle name="20% - Accent1 3 8 8" xfId="30829" xr:uid="{00000000-0005-0000-0000-0000C7770000}"/>
    <cellStyle name="20% - Accent1 3 8 8 2" xfId="30830" xr:uid="{00000000-0005-0000-0000-0000C8770000}"/>
    <cellStyle name="20% - Accent1 3 8 8 2 2" xfId="30831" xr:uid="{00000000-0005-0000-0000-0000C9770000}"/>
    <cellStyle name="20% - Accent1 3 8 8 3" xfId="30832" xr:uid="{00000000-0005-0000-0000-0000CA770000}"/>
    <cellStyle name="20% - Accent1 3 8 9" xfId="30833" xr:uid="{00000000-0005-0000-0000-0000CB770000}"/>
    <cellStyle name="20% - Accent1 3 8 9 2" xfId="30834" xr:uid="{00000000-0005-0000-0000-0000CC770000}"/>
    <cellStyle name="20% - Accent1 3 8 9 2 2" xfId="30835" xr:uid="{00000000-0005-0000-0000-0000CD770000}"/>
    <cellStyle name="20% - Accent1 3 8 9 3" xfId="30836" xr:uid="{00000000-0005-0000-0000-0000CE770000}"/>
    <cellStyle name="20% - Accent1 3 9" xfId="30837" xr:uid="{00000000-0005-0000-0000-0000CF770000}"/>
    <cellStyle name="20% - Accent1 3 9 10" xfId="30838" xr:uid="{00000000-0005-0000-0000-0000D0770000}"/>
    <cellStyle name="20% - Accent1 3 9 10 2" xfId="30839" xr:uid="{00000000-0005-0000-0000-0000D1770000}"/>
    <cellStyle name="20% - Accent1 3 9 11" xfId="30840" xr:uid="{00000000-0005-0000-0000-0000D2770000}"/>
    <cellStyle name="20% - Accent1 3 9 2" xfId="30841" xr:uid="{00000000-0005-0000-0000-0000D3770000}"/>
    <cellStyle name="20% - Accent1 3 9 2 2" xfId="30842" xr:uid="{00000000-0005-0000-0000-0000D4770000}"/>
    <cellStyle name="20% - Accent1 3 9 2 2 2" xfId="30843" xr:uid="{00000000-0005-0000-0000-0000D5770000}"/>
    <cellStyle name="20% - Accent1 3 9 2 2 2 2" xfId="30844" xr:uid="{00000000-0005-0000-0000-0000D6770000}"/>
    <cellStyle name="20% - Accent1 3 9 2 2 2 2 2" xfId="30845" xr:uid="{00000000-0005-0000-0000-0000D7770000}"/>
    <cellStyle name="20% - Accent1 3 9 2 2 2 3" xfId="30846" xr:uid="{00000000-0005-0000-0000-0000D8770000}"/>
    <cellStyle name="20% - Accent1 3 9 2 2 3" xfId="30847" xr:uid="{00000000-0005-0000-0000-0000D9770000}"/>
    <cellStyle name="20% - Accent1 3 9 2 2 3 2" xfId="30848" xr:uid="{00000000-0005-0000-0000-0000DA770000}"/>
    <cellStyle name="20% - Accent1 3 9 2 2 4" xfId="30849" xr:uid="{00000000-0005-0000-0000-0000DB770000}"/>
    <cellStyle name="20% - Accent1 3 9 2 3" xfId="30850" xr:uid="{00000000-0005-0000-0000-0000DC770000}"/>
    <cellStyle name="20% - Accent1 3 9 2 3 2" xfId="30851" xr:uid="{00000000-0005-0000-0000-0000DD770000}"/>
    <cellStyle name="20% - Accent1 3 9 2 3 2 2" xfId="30852" xr:uid="{00000000-0005-0000-0000-0000DE770000}"/>
    <cellStyle name="20% - Accent1 3 9 2 3 2 2 2" xfId="30853" xr:uid="{00000000-0005-0000-0000-0000DF770000}"/>
    <cellStyle name="20% - Accent1 3 9 2 3 2 3" xfId="30854" xr:uid="{00000000-0005-0000-0000-0000E0770000}"/>
    <cellStyle name="20% - Accent1 3 9 2 3 3" xfId="30855" xr:uid="{00000000-0005-0000-0000-0000E1770000}"/>
    <cellStyle name="20% - Accent1 3 9 2 3 3 2" xfId="30856" xr:uid="{00000000-0005-0000-0000-0000E2770000}"/>
    <cellStyle name="20% - Accent1 3 9 2 3 4" xfId="30857" xr:uid="{00000000-0005-0000-0000-0000E3770000}"/>
    <cellStyle name="20% - Accent1 3 9 2 4" xfId="30858" xr:uid="{00000000-0005-0000-0000-0000E4770000}"/>
    <cellStyle name="20% - Accent1 3 9 2 4 2" xfId="30859" xr:uid="{00000000-0005-0000-0000-0000E5770000}"/>
    <cellStyle name="20% - Accent1 3 9 2 4 2 2" xfId="30860" xr:uid="{00000000-0005-0000-0000-0000E6770000}"/>
    <cellStyle name="20% - Accent1 3 9 2 4 2 2 2" xfId="30861" xr:uid="{00000000-0005-0000-0000-0000E7770000}"/>
    <cellStyle name="20% - Accent1 3 9 2 4 2 3" xfId="30862" xr:uid="{00000000-0005-0000-0000-0000E8770000}"/>
    <cellStyle name="20% - Accent1 3 9 2 4 3" xfId="30863" xr:uid="{00000000-0005-0000-0000-0000E9770000}"/>
    <cellStyle name="20% - Accent1 3 9 2 4 3 2" xfId="30864" xr:uid="{00000000-0005-0000-0000-0000EA770000}"/>
    <cellStyle name="20% - Accent1 3 9 2 4 4" xfId="30865" xr:uid="{00000000-0005-0000-0000-0000EB770000}"/>
    <cellStyle name="20% - Accent1 3 9 2 5" xfId="30866" xr:uid="{00000000-0005-0000-0000-0000EC770000}"/>
    <cellStyle name="20% - Accent1 3 9 2 5 2" xfId="30867" xr:uid="{00000000-0005-0000-0000-0000ED770000}"/>
    <cellStyle name="20% - Accent1 3 9 2 5 2 2" xfId="30868" xr:uid="{00000000-0005-0000-0000-0000EE770000}"/>
    <cellStyle name="20% - Accent1 3 9 2 5 3" xfId="30869" xr:uid="{00000000-0005-0000-0000-0000EF770000}"/>
    <cellStyle name="20% - Accent1 3 9 2 6" xfId="30870" xr:uid="{00000000-0005-0000-0000-0000F0770000}"/>
    <cellStyle name="20% - Accent1 3 9 2 6 2" xfId="30871" xr:uid="{00000000-0005-0000-0000-0000F1770000}"/>
    <cellStyle name="20% - Accent1 3 9 2 6 2 2" xfId="30872" xr:uid="{00000000-0005-0000-0000-0000F2770000}"/>
    <cellStyle name="20% - Accent1 3 9 2 6 3" xfId="30873" xr:uid="{00000000-0005-0000-0000-0000F3770000}"/>
    <cellStyle name="20% - Accent1 3 9 2 7" xfId="30874" xr:uid="{00000000-0005-0000-0000-0000F4770000}"/>
    <cellStyle name="20% - Accent1 3 9 2 7 2" xfId="30875" xr:uid="{00000000-0005-0000-0000-0000F5770000}"/>
    <cellStyle name="20% - Accent1 3 9 2 8" xfId="30876" xr:uid="{00000000-0005-0000-0000-0000F6770000}"/>
    <cellStyle name="20% - Accent1 3 9 2 8 2" xfId="30877" xr:uid="{00000000-0005-0000-0000-0000F7770000}"/>
    <cellStyle name="20% - Accent1 3 9 2 9" xfId="30878" xr:uid="{00000000-0005-0000-0000-0000F8770000}"/>
    <cellStyle name="20% - Accent1 3 9 3" xfId="30879" xr:uid="{00000000-0005-0000-0000-0000F9770000}"/>
    <cellStyle name="20% - Accent1 3 9 3 2" xfId="30880" xr:uid="{00000000-0005-0000-0000-0000FA770000}"/>
    <cellStyle name="20% - Accent1 3 9 3 2 2" xfId="30881" xr:uid="{00000000-0005-0000-0000-0000FB770000}"/>
    <cellStyle name="20% - Accent1 3 9 3 2 2 2" xfId="30882" xr:uid="{00000000-0005-0000-0000-0000FC770000}"/>
    <cellStyle name="20% - Accent1 3 9 3 2 2 2 2" xfId="30883" xr:uid="{00000000-0005-0000-0000-0000FD770000}"/>
    <cellStyle name="20% - Accent1 3 9 3 2 2 3" xfId="30884" xr:uid="{00000000-0005-0000-0000-0000FE770000}"/>
    <cellStyle name="20% - Accent1 3 9 3 2 3" xfId="30885" xr:uid="{00000000-0005-0000-0000-0000FF770000}"/>
    <cellStyle name="20% - Accent1 3 9 3 2 3 2" xfId="30886" xr:uid="{00000000-0005-0000-0000-000000780000}"/>
    <cellStyle name="20% - Accent1 3 9 3 2 4" xfId="30887" xr:uid="{00000000-0005-0000-0000-000001780000}"/>
    <cellStyle name="20% - Accent1 3 9 3 3" xfId="30888" xr:uid="{00000000-0005-0000-0000-000002780000}"/>
    <cellStyle name="20% - Accent1 3 9 3 3 2" xfId="30889" xr:uid="{00000000-0005-0000-0000-000003780000}"/>
    <cellStyle name="20% - Accent1 3 9 3 3 2 2" xfId="30890" xr:uid="{00000000-0005-0000-0000-000004780000}"/>
    <cellStyle name="20% - Accent1 3 9 3 3 2 2 2" xfId="30891" xr:uid="{00000000-0005-0000-0000-000005780000}"/>
    <cellStyle name="20% - Accent1 3 9 3 3 2 3" xfId="30892" xr:uid="{00000000-0005-0000-0000-000006780000}"/>
    <cellStyle name="20% - Accent1 3 9 3 3 3" xfId="30893" xr:uid="{00000000-0005-0000-0000-000007780000}"/>
    <cellStyle name="20% - Accent1 3 9 3 3 3 2" xfId="30894" xr:uid="{00000000-0005-0000-0000-000008780000}"/>
    <cellStyle name="20% - Accent1 3 9 3 3 4" xfId="30895" xr:uid="{00000000-0005-0000-0000-000009780000}"/>
    <cellStyle name="20% - Accent1 3 9 3 4" xfId="30896" xr:uid="{00000000-0005-0000-0000-00000A780000}"/>
    <cellStyle name="20% - Accent1 3 9 3 4 2" xfId="30897" xr:uid="{00000000-0005-0000-0000-00000B780000}"/>
    <cellStyle name="20% - Accent1 3 9 3 4 2 2" xfId="30898" xr:uid="{00000000-0005-0000-0000-00000C780000}"/>
    <cellStyle name="20% - Accent1 3 9 3 4 2 2 2" xfId="30899" xr:uid="{00000000-0005-0000-0000-00000D780000}"/>
    <cellStyle name="20% - Accent1 3 9 3 4 2 3" xfId="30900" xr:uid="{00000000-0005-0000-0000-00000E780000}"/>
    <cellStyle name="20% - Accent1 3 9 3 4 3" xfId="30901" xr:uid="{00000000-0005-0000-0000-00000F780000}"/>
    <cellStyle name="20% - Accent1 3 9 3 4 3 2" xfId="30902" xr:uid="{00000000-0005-0000-0000-000010780000}"/>
    <cellStyle name="20% - Accent1 3 9 3 4 4" xfId="30903" xr:uid="{00000000-0005-0000-0000-000011780000}"/>
    <cellStyle name="20% - Accent1 3 9 3 5" xfId="30904" xr:uid="{00000000-0005-0000-0000-000012780000}"/>
    <cellStyle name="20% - Accent1 3 9 3 5 2" xfId="30905" xr:uid="{00000000-0005-0000-0000-000013780000}"/>
    <cellStyle name="20% - Accent1 3 9 3 5 2 2" xfId="30906" xr:uid="{00000000-0005-0000-0000-000014780000}"/>
    <cellStyle name="20% - Accent1 3 9 3 5 3" xfId="30907" xr:uid="{00000000-0005-0000-0000-000015780000}"/>
    <cellStyle name="20% - Accent1 3 9 3 6" xfId="30908" xr:uid="{00000000-0005-0000-0000-000016780000}"/>
    <cellStyle name="20% - Accent1 3 9 3 6 2" xfId="30909" xr:uid="{00000000-0005-0000-0000-000017780000}"/>
    <cellStyle name="20% - Accent1 3 9 3 6 2 2" xfId="30910" xr:uid="{00000000-0005-0000-0000-000018780000}"/>
    <cellStyle name="20% - Accent1 3 9 3 6 3" xfId="30911" xr:uid="{00000000-0005-0000-0000-000019780000}"/>
    <cellStyle name="20% - Accent1 3 9 3 7" xfId="30912" xr:uid="{00000000-0005-0000-0000-00001A780000}"/>
    <cellStyle name="20% - Accent1 3 9 3 7 2" xfId="30913" xr:uid="{00000000-0005-0000-0000-00001B780000}"/>
    <cellStyle name="20% - Accent1 3 9 3 8" xfId="30914" xr:uid="{00000000-0005-0000-0000-00001C780000}"/>
    <cellStyle name="20% - Accent1 3 9 3 8 2" xfId="30915" xr:uid="{00000000-0005-0000-0000-00001D780000}"/>
    <cellStyle name="20% - Accent1 3 9 3 9" xfId="30916" xr:uid="{00000000-0005-0000-0000-00001E780000}"/>
    <cellStyle name="20% - Accent1 3 9 4" xfId="30917" xr:uid="{00000000-0005-0000-0000-00001F780000}"/>
    <cellStyle name="20% - Accent1 3 9 4 2" xfId="30918" xr:uid="{00000000-0005-0000-0000-000020780000}"/>
    <cellStyle name="20% - Accent1 3 9 4 2 2" xfId="30919" xr:uid="{00000000-0005-0000-0000-000021780000}"/>
    <cellStyle name="20% - Accent1 3 9 4 2 2 2" xfId="30920" xr:uid="{00000000-0005-0000-0000-000022780000}"/>
    <cellStyle name="20% - Accent1 3 9 4 2 3" xfId="30921" xr:uid="{00000000-0005-0000-0000-000023780000}"/>
    <cellStyle name="20% - Accent1 3 9 4 3" xfId="30922" xr:uid="{00000000-0005-0000-0000-000024780000}"/>
    <cellStyle name="20% - Accent1 3 9 4 3 2" xfId="30923" xr:uid="{00000000-0005-0000-0000-000025780000}"/>
    <cellStyle name="20% - Accent1 3 9 4 4" xfId="30924" xr:uid="{00000000-0005-0000-0000-000026780000}"/>
    <cellStyle name="20% - Accent1 3 9 5" xfId="30925" xr:uid="{00000000-0005-0000-0000-000027780000}"/>
    <cellStyle name="20% - Accent1 3 9 5 2" xfId="30926" xr:uid="{00000000-0005-0000-0000-000028780000}"/>
    <cellStyle name="20% - Accent1 3 9 5 2 2" xfId="30927" xr:uid="{00000000-0005-0000-0000-000029780000}"/>
    <cellStyle name="20% - Accent1 3 9 5 2 2 2" xfId="30928" xr:uid="{00000000-0005-0000-0000-00002A780000}"/>
    <cellStyle name="20% - Accent1 3 9 5 2 3" xfId="30929" xr:uid="{00000000-0005-0000-0000-00002B780000}"/>
    <cellStyle name="20% - Accent1 3 9 5 3" xfId="30930" xr:uid="{00000000-0005-0000-0000-00002C780000}"/>
    <cellStyle name="20% - Accent1 3 9 5 3 2" xfId="30931" xr:uid="{00000000-0005-0000-0000-00002D780000}"/>
    <cellStyle name="20% - Accent1 3 9 5 4" xfId="30932" xr:uid="{00000000-0005-0000-0000-00002E780000}"/>
    <cellStyle name="20% - Accent1 3 9 6" xfId="30933" xr:uid="{00000000-0005-0000-0000-00002F780000}"/>
    <cellStyle name="20% - Accent1 3 9 6 2" xfId="30934" xr:uid="{00000000-0005-0000-0000-000030780000}"/>
    <cellStyle name="20% - Accent1 3 9 6 2 2" xfId="30935" xr:uid="{00000000-0005-0000-0000-000031780000}"/>
    <cellStyle name="20% - Accent1 3 9 6 2 2 2" xfId="30936" xr:uid="{00000000-0005-0000-0000-000032780000}"/>
    <cellStyle name="20% - Accent1 3 9 6 2 3" xfId="30937" xr:uid="{00000000-0005-0000-0000-000033780000}"/>
    <cellStyle name="20% - Accent1 3 9 6 3" xfId="30938" xr:uid="{00000000-0005-0000-0000-000034780000}"/>
    <cellStyle name="20% - Accent1 3 9 6 3 2" xfId="30939" xr:uid="{00000000-0005-0000-0000-000035780000}"/>
    <cellStyle name="20% - Accent1 3 9 6 4" xfId="30940" xr:uid="{00000000-0005-0000-0000-000036780000}"/>
    <cellStyle name="20% - Accent1 3 9 7" xfId="30941" xr:uid="{00000000-0005-0000-0000-000037780000}"/>
    <cellStyle name="20% - Accent1 3 9 7 2" xfId="30942" xr:uid="{00000000-0005-0000-0000-000038780000}"/>
    <cellStyle name="20% - Accent1 3 9 7 2 2" xfId="30943" xr:uid="{00000000-0005-0000-0000-000039780000}"/>
    <cellStyle name="20% - Accent1 3 9 7 3" xfId="30944" xr:uid="{00000000-0005-0000-0000-00003A780000}"/>
    <cellStyle name="20% - Accent1 3 9 8" xfId="30945" xr:uid="{00000000-0005-0000-0000-00003B780000}"/>
    <cellStyle name="20% - Accent1 3 9 8 2" xfId="30946" xr:uid="{00000000-0005-0000-0000-00003C780000}"/>
    <cellStyle name="20% - Accent1 3 9 8 2 2" xfId="30947" xr:uid="{00000000-0005-0000-0000-00003D780000}"/>
    <cellStyle name="20% - Accent1 3 9 8 3" xfId="30948" xr:uid="{00000000-0005-0000-0000-00003E780000}"/>
    <cellStyle name="20% - Accent1 3 9 9" xfId="30949" xr:uid="{00000000-0005-0000-0000-00003F780000}"/>
    <cellStyle name="20% - Accent1 3 9 9 2" xfId="30950" xr:uid="{00000000-0005-0000-0000-000040780000}"/>
    <cellStyle name="20% - Accent1 4" xfId="30951" xr:uid="{00000000-0005-0000-0000-000041780000}"/>
    <cellStyle name="20% - Accent1 4 10" xfId="30952" xr:uid="{00000000-0005-0000-0000-000042780000}"/>
    <cellStyle name="20% - Accent1 4 10 10" xfId="30953" xr:uid="{00000000-0005-0000-0000-000043780000}"/>
    <cellStyle name="20% - Accent1 4 10 10 2" xfId="30954" xr:uid="{00000000-0005-0000-0000-000044780000}"/>
    <cellStyle name="20% - Accent1 4 10 11" xfId="30955" xr:uid="{00000000-0005-0000-0000-000045780000}"/>
    <cellStyle name="20% - Accent1 4 10 2" xfId="30956" xr:uid="{00000000-0005-0000-0000-000046780000}"/>
    <cellStyle name="20% - Accent1 4 10 2 2" xfId="30957" xr:uid="{00000000-0005-0000-0000-000047780000}"/>
    <cellStyle name="20% - Accent1 4 10 2 2 2" xfId="30958" xr:uid="{00000000-0005-0000-0000-000048780000}"/>
    <cellStyle name="20% - Accent1 4 10 2 2 2 2" xfId="30959" xr:uid="{00000000-0005-0000-0000-000049780000}"/>
    <cellStyle name="20% - Accent1 4 10 2 2 2 2 2" xfId="30960" xr:uid="{00000000-0005-0000-0000-00004A780000}"/>
    <cellStyle name="20% - Accent1 4 10 2 2 2 3" xfId="30961" xr:uid="{00000000-0005-0000-0000-00004B780000}"/>
    <cellStyle name="20% - Accent1 4 10 2 2 3" xfId="30962" xr:uid="{00000000-0005-0000-0000-00004C780000}"/>
    <cellStyle name="20% - Accent1 4 10 2 2 3 2" xfId="30963" xr:uid="{00000000-0005-0000-0000-00004D780000}"/>
    <cellStyle name="20% - Accent1 4 10 2 2 4" xfId="30964" xr:uid="{00000000-0005-0000-0000-00004E780000}"/>
    <cellStyle name="20% - Accent1 4 10 2 3" xfId="30965" xr:uid="{00000000-0005-0000-0000-00004F780000}"/>
    <cellStyle name="20% - Accent1 4 10 2 3 2" xfId="30966" xr:uid="{00000000-0005-0000-0000-000050780000}"/>
    <cellStyle name="20% - Accent1 4 10 2 3 2 2" xfId="30967" xr:uid="{00000000-0005-0000-0000-000051780000}"/>
    <cellStyle name="20% - Accent1 4 10 2 3 2 2 2" xfId="30968" xr:uid="{00000000-0005-0000-0000-000052780000}"/>
    <cellStyle name="20% - Accent1 4 10 2 3 2 3" xfId="30969" xr:uid="{00000000-0005-0000-0000-000053780000}"/>
    <cellStyle name="20% - Accent1 4 10 2 3 3" xfId="30970" xr:uid="{00000000-0005-0000-0000-000054780000}"/>
    <cellStyle name="20% - Accent1 4 10 2 3 3 2" xfId="30971" xr:uid="{00000000-0005-0000-0000-000055780000}"/>
    <cellStyle name="20% - Accent1 4 10 2 3 4" xfId="30972" xr:uid="{00000000-0005-0000-0000-000056780000}"/>
    <cellStyle name="20% - Accent1 4 10 2 4" xfId="30973" xr:uid="{00000000-0005-0000-0000-000057780000}"/>
    <cellStyle name="20% - Accent1 4 10 2 4 2" xfId="30974" xr:uid="{00000000-0005-0000-0000-000058780000}"/>
    <cellStyle name="20% - Accent1 4 10 2 4 2 2" xfId="30975" xr:uid="{00000000-0005-0000-0000-000059780000}"/>
    <cellStyle name="20% - Accent1 4 10 2 4 2 2 2" xfId="30976" xr:uid="{00000000-0005-0000-0000-00005A780000}"/>
    <cellStyle name="20% - Accent1 4 10 2 4 2 3" xfId="30977" xr:uid="{00000000-0005-0000-0000-00005B780000}"/>
    <cellStyle name="20% - Accent1 4 10 2 4 3" xfId="30978" xr:uid="{00000000-0005-0000-0000-00005C780000}"/>
    <cellStyle name="20% - Accent1 4 10 2 4 3 2" xfId="30979" xr:uid="{00000000-0005-0000-0000-00005D780000}"/>
    <cellStyle name="20% - Accent1 4 10 2 4 4" xfId="30980" xr:uid="{00000000-0005-0000-0000-00005E780000}"/>
    <cellStyle name="20% - Accent1 4 10 2 5" xfId="30981" xr:uid="{00000000-0005-0000-0000-00005F780000}"/>
    <cellStyle name="20% - Accent1 4 10 2 5 2" xfId="30982" xr:uid="{00000000-0005-0000-0000-000060780000}"/>
    <cellStyle name="20% - Accent1 4 10 2 5 2 2" xfId="30983" xr:uid="{00000000-0005-0000-0000-000061780000}"/>
    <cellStyle name="20% - Accent1 4 10 2 5 3" xfId="30984" xr:uid="{00000000-0005-0000-0000-000062780000}"/>
    <cellStyle name="20% - Accent1 4 10 2 6" xfId="30985" xr:uid="{00000000-0005-0000-0000-000063780000}"/>
    <cellStyle name="20% - Accent1 4 10 2 6 2" xfId="30986" xr:uid="{00000000-0005-0000-0000-000064780000}"/>
    <cellStyle name="20% - Accent1 4 10 2 6 2 2" xfId="30987" xr:uid="{00000000-0005-0000-0000-000065780000}"/>
    <cellStyle name="20% - Accent1 4 10 2 6 3" xfId="30988" xr:uid="{00000000-0005-0000-0000-000066780000}"/>
    <cellStyle name="20% - Accent1 4 10 2 7" xfId="30989" xr:uid="{00000000-0005-0000-0000-000067780000}"/>
    <cellStyle name="20% - Accent1 4 10 2 7 2" xfId="30990" xr:uid="{00000000-0005-0000-0000-000068780000}"/>
    <cellStyle name="20% - Accent1 4 10 2 8" xfId="30991" xr:uid="{00000000-0005-0000-0000-000069780000}"/>
    <cellStyle name="20% - Accent1 4 10 2 8 2" xfId="30992" xr:uid="{00000000-0005-0000-0000-00006A780000}"/>
    <cellStyle name="20% - Accent1 4 10 2 9" xfId="30993" xr:uid="{00000000-0005-0000-0000-00006B780000}"/>
    <cellStyle name="20% - Accent1 4 10 3" xfId="30994" xr:uid="{00000000-0005-0000-0000-00006C780000}"/>
    <cellStyle name="20% - Accent1 4 10 3 2" xfId="30995" xr:uid="{00000000-0005-0000-0000-00006D780000}"/>
    <cellStyle name="20% - Accent1 4 10 3 2 2" xfId="30996" xr:uid="{00000000-0005-0000-0000-00006E780000}"/>
    <cellStyle name="20% - Accent1 4 10 3 2 2 2" xfId="30997" xr:uid="{00000000-0005-0000-0000-00006F780000}"/>
    <cellStyle name="20% - Accent1 4 10 3 2 2 2 2" xfId="30998" xr:uid="{00000000-0005-0000-0000-000070780000}"/>
    <cellStyle name="20% - Accent1 4 10 3 2 2 3" xfId="30999" xr:uid="{00000000-0005-0000-0000-000071780000}"/>
    <cellStyle name="20% - Accent1 4 10 3 2 3" xfId="31000" xr:uid="{00000000-0005-0000-0000-000072780000}"/>
    <cellStyle name="20% - Accent1 4 10 3 2 3 2" xfId="31001" xr:uid="{00000000-0005-0000-0000-000073780000}"/>
    <cellStyle name="20% - Accent1 4 10 3 2 4" xfId="31002" xr:uid="{00000000-0005-0000-0000-000074780000}"/>
    <cellStyle name="20% - Accent1 4 10 3 3" xfId="31003" xr:uid="{00000000-0005-0000-0000-000075780000}"/>
    <cellStyle name="20% - Accent1 4 10 3 3 2" xfId="31004" xr:uid="{00000000-0005-0000-0000-000076780000}"/>
    <cellStyle name="20% - Accent1 4 10 3 3 2 2" xfId="31005" xr:uid="{00000000-0005-0000-0000-000077780000}"/>
    <cellStyle name="20% - Accent1 4 10 3 3 2 2 2" xfId="31006" xr:uid="{00000000-0005-0000-0000-000078780000}"/>
    <cellStyle name="20% - Accent1 4 10 3 3 2 3" xfId="31007" xr:uid="{00000000-0005-0000-0000-000079780000}"/>
    <cellStyle name="20% - Accent1 4 10 3 3 3" xfId="31008" xr:uid="{00000000-0005-0000-0000-00007A780000}"/>
    <cellStyle name="20% - Accent1 4 10 3 3 3 2" xfId="31009" xr:uid="{00000000-0005-0000-0000-00007B780000}"/>
    <cellStyle name="20% - Accent1 4 10 3 3 4" xfId="31010" xr:uid="{00000000-0005-0000-0000-00007C780000}"/>
    <cellStyle name="20% - Accent1 4 10 3 4" xfId="31011" xr:uid="{00000000-0005-0000-0000-00007D780000}"/>
    <cellStyle name="20% - Accent1 4 10 3 4 2" xfId="31012" xr:uid="{00000000-0005-0000-0000-00007E780000}"/>
    <cellStyle name="20% - Accent1 4 10 3 4 2 2" xfId="31013" xr:uid="{00000000-0005-0000-0000-00007F780000}"/>
    <cellStyle name="20% - Accent1 4 10 3 4 2 2 2" xfId="31014" xr:uid="{00000000-0005-0000-0000-000080780000}"/>
    <cellStyle name="20% - Accent1 4 10 3 4 2 3" xfId="31015" xr:uid="{00000000-0005-0000-0000-000081780000}"/>
    <cellStyle name="20% - Accent1 4 10 3 4 3" xfId="31016" xr:uid="{00000000-0005-0000-0000-000082780000}"/>
    <cellStyle name="20% - Accent1 4 10 3 4 3 2" xfId="31017" xr:uid="{00000000-0005-0000-0000-000083780000}"/>
    <cellStyle name="20% - Accent1 4 10 3 4 4" xfId="31018" xr:uid="{00000000-0005-0000-0000-000084780000}"/>
    <cellStyle name="20% - Accent1 4 10 3 5" xfId="31019" xr:uid="{00000000-0005-0000-0000-000085780000}"/>
    <cellStyle name="20% - Accent1 4 10 3 5 2" xfId="31020" xr:uid="{00000000-0005-0000-0000-000086780000}"/>
    <cellStyle name="20% - Accent1 4 10 3 5 2 2" xfId="31021" xr:uid="{00000000-0005-0000-0000-000087780000}"/>
    <cellStyle name="20% - Accent1 4 10 3 5 3" xfId="31022" xr:uid="{00000000-0005-0000-0000-000088780000}"/>
    <cellStyle name="20% - Accent1 4 10 3 6" xfId="31023" xr:uid="{00000000-0005-0000-0000-000089780000}"/>
    <cellStyle name="20% - Accent1 4 10 3 6 2" xfId="31024" xr:uid="{00000000-0005-0000-0000-00008A780000}"/>
    <cellStyle name="20% - Accent1 4 10 3 6 2 2" xfId="31025" xr:uid="{00000000-0005-0000-0000-00008B780000}"/>
    <cellStyle name="20% - Accent1 4 10 3 6 3" xfId="31026" xr:uid="{00000000-0005-0000-0000-00008C780000}"/>
    <cellStyle name="20% - Accent1 4 10 3 7" xfId="31027" xr:uid="{00000000-0005-0000-0000-00008D780000}"/>
    <cellStyle name="20% - Accent1 4 10 3 7 2" xfId="31028" xr:uid="{00000000-0005-0000-0000-00008E780000}"/>
    <cellStyle name="20% - Accent1 4 10 3 8" xfId="31029" xr:uid="{00000000-0005-0000-0000-00008F780000}"/>
    <cellStyle name="20% - Accent1 4 10 3 8 2" xfId="31030" xr:uid="{00000000-0005-0000-0000-000090780000}"/>
    <cellStyle name="20% - Accent1 4 10 3 9" xfId="31031" xr:uid="{00000000-0005-0000-0000-000091780000}"/>
    <cellStyle name="20% - Accent1 4 10 4" xfId="31032" xr:uid="{00000000-0005-0000-0000-000092780000}"/>
    <cellStyle name="20% - Accent1 4 10 4 2" xfId="31033" xr:uid="{00000000-0005-0000-0000-000093780000}"/>
    <cellStyle name="20% - Accent1 4 10 4 2 2" xfId="31034" xr:uid="{00000000-0005-0000-0000-000094780000}"/>
    <cellStyle name="20% - Accent1 4 10 4 2 2 2" xfId="31035" xr:uid="{00000000-0005-0000-0000-000095780000}"/>
    <cellStyle name="20% - Accent1 4 10 4 2 3" xfId="31036" xr:uid="{00000000-0005-0000-0000-000096780000}"/>
    <cellStyle name="20% - Accent1 4 10 4 3" xfId="31037" xr:uid="{00000000-0005-0000-0000-000097780000}"/>
    <cellStyle name="20% - Accent1 4 10 4 3 2" xfId="31038" xr:uid="{00000000-0005-0000-0000-000098780000}"/>
    <cellStyle name="20% - Accent1 4 10 4 4" xfId="31039" xr:uid="{00000000-0005-0000-0000-000099780000}"/>
    <cellStyle name="20% - Accent1 4 10 5" xfId="31040" xr:uid="{00000000-0005-0000-0000-00009A780000}"/>
    <cellStyle name="20% - Accent1 4 10 5 2" xfId="31041" xr:uid="{00000000-0005-0000-0000-00009B780000}"/>
    <cellStyle name="20% - Accent1 4 10 5 2 2" xfId="31042" xr:uid="{00000000-0005-0000-0000-00009C780000}"/>
    <cellStyle name="20% - Accent1 4 10 5 2 2 2" xfId="31043" xr:uid="{00000000-0005-0000-0000-00009D780000}"/>
    <cellStyle name="20% - Accent1 4 10 5 2 3" xfId="31044" xr:uid="{00000000-0005-0000-0000-00009E780000}"/>
    <cellStyle name="20% - Accent1 4 10 5 3" xfId="31045" xr:uid="{00000000-0005-0000-0000-00009F780000}"/>
    <cellStyle name="20% - Accent1 4 10 5 3 2" xfId="31046" xr:uid="{00000000-0005-0000-0000-0000A0780000}"/>
    <cellStyle name="20% - Accent1 4 10 5 4" xfId="31047" xr:uid="{00000000-0005-0000-0000-0000A1780000}"/>
    <cellStyle name="20% - Accent1 4 10 6" xfId="31048" xr:uid="{00000000-0005-0000-0000-0000A2780000}"/>
    <cellStyle name="20% - Accent1 4 10 6 2" xfId="31049" xr:uid="{00000000-0005-0000-0000-0000A3780000}"/>
    <cellStyle name="20% - Accent1 4 10 6 2 2" xfId="31050" xr:uid="{00000000-0005-0000-0000-0000A4780000}"/>
    <cellStyle name="20% - Accent1 4 10 6 2 2 2" xfId="31051" xr:uid="{00000000-0005-0000-0000-0000A5780000}"/>
    <cellStyle name="20% - Accent1 4 10 6 2 3" xfId="31052" xr:uid="{00000000-0005-0000-0000-0000A6780000}"/>
    <cellStyle name="20% - Accent1 4 10 6 3" xfId="31053" xr:uid="{00000000-0005-0000-0000-0000A7780000}"/>
    <cellStyle name="20% - Accent1 4 10 6 3 2" xfId="31054" xr:uid="{00000000-0005-0000-0000-0000A8780000}"/>
    <cellStyle name="20% - Accent1 4 10 6 4" xfId="31055" xr:uid="{00000000-0005-0000-0000-0000A9780000}"/>
    <cellStyle name="20% - Accent1 4 10 7" xfId="31056" xr:uid="{00000000-0005-0000-0000-0000AA780000}"/>
    <cellStyle name="20% - Accent1 4 10 7 2" xfId="31057" xr:uid="{00000000-0005-0000-0000-0000AB780000}"/>
    <cellStyle name="20% - Accent1 4 10 7 2 2" xfId="31058" xr:uid="{00000000-0005-0000-0000-0000AC780000}"/>
    <cellStyle name="20% - Accent1 4 10 7 3" xfId="31059" xr:uid="{00000000-0005-0000-0000-0000AD780000}"/>
    <cellStyle name="20% - Accent1 4 10 8" xfId="31060" xr:uid="{00000000-0005-0000-0000-0000AE780000}"/>
    <cellStyle name="20% - Accent1 4 10 8 2" xfId="31061" xr:uid="{00000000-0005-0000-0000-0000AF780000}"/>
    <cellStyle name="20% - Accent1 4 10 8 2 2" xfId="31062" xr:uid="{00000000-0005-0000-0000-0000B0780000}"/>
    <cellStyle name="20% - Accent1 4 10 8 3" xfId="31063" xr:uid="{00000000-0005-0000-0000-0000B1780000}"/>
    <cellStyle name="20% - Accent1 4 10 9" xfId="31064" xr:uid="{00000000-0005-0000-0000-0000B2780000}"/>
    <cellStyle name="20% - Accent1 4 10 9 2" xfId="31065" xr:uid="{00000000-0005-0000-0000-0000B3780000}"/>
    <cellStyle name="20% - Accent1 4 11" xfId="31066" xr:uid="{00000000-0005-0000-0000-0000B4780000}"/>
    <cellStyle name="20% - Accent1 4 11 10" xfId="31067" xr:uid="{00000000-0005-0000-0000-0000B5780000}"/>
    <cellStyle name="20% - Accent1 4 11 10 2" xfId="31068" xr:uid="{00000000-0005-0000-0000-0000B6780000}"/>
    <cellStyle name="20% - Accent1 4 11 11" xfId="31069" xr:uid="{00000000-0005-0000-0000-0000B7780000}"/>
    <cellStyle name="20% - Accent1 4 11 2" xfId="31070" xr:uid="{00000000-0005-0000-0000-0000B8780000}"/>
    <cellStyle name="20% - Accent1 4 11 2 2" xfId="31071" xr:uid="{00000000-0005-0000-0000-0000B9780000}"/>
    <cellStyle name="20% - Accent1 4 11 2 2 2" xfId="31072" xr:uid="{00000000-0005-0000-0000-0000BA780000}"/>
    <cellStyle name="20% - Accent1 4 11 2 2 2 2" xfId="31073" xr:uid="{00000000-0005-0000-0000-0000BB780000}"/>
    <cellStyle name="20% - Accent1 4 11 2 2 2 2 2" xfId="31074" xr:uid="{00000000-0005-0000-0000-0000BC780000}"/>
    <cellStyle name="20% - Accent1 4 11 2 2 2 3" xfId="31075" xr:uid="{00000000-0005-0000-0000-0000BD780000}"/>
    <cellStyle name="20% - Accent1 4 11 2 2 3" xfId="31076" xr:uid="{00000000-0005-0000-0000-0000BE780000}"/>
    <cellStyle name="20% - Accent1 4 11 2 2 3 2" xfId="31077" xr:uid="{00000000-0005-0000-0000-0000BF780000}"/>
    <cellStyle name="20% - Accent1 4 11 2 2 4" xfId="31078" xr:uid="{00000000-0005-0000-0000-0000C0780000}"/>
    <cellStyle name="20% - Accent1 4 11 2 3" xfId="31079" xr:uid="{00000000-0005-0000-0000-0000C1780000}"/>
    <cellStyle name="20% - Accent1 4 11 2 3 2" xfId="31080" xr:uid="{00000000-0005-0000-0000-0000C2780000}"/>
    <cellStyle name="20% - Accent1 4 11 2 3 2 2" xfId="31081" xr:uid="{00000000-0005-0000-0000-0000C3780000}"/>
    <cellStyle name="20% - Accent1 4 11 2 3 2 2 2" xfId="31082" xr:uid="{00000000-0005-0000-0000-0000C4780000}"/>
    <cellStyle name="20% - Accent1 4 11 2 3 2 3" xfId="31083" xr:uid="{00000000-0005-0000-0000-0000C5780000}"/>
    <cellStyle name="20% - Accent1 4 11 2 3 3" xfId="31084" xr:uid="{00000000-0005-0000-0000-0000C6780000}"/>
    <cellStyle name="20% - Accent1 4 11 2 3 3 2" xfId="31085" xr:uid="{00000000-0005-0000-0000-0000C7780000}"/>
    <cellStyle name="20% - Accent1 4 11 2 3 4" xfId="31086" xr:uid="{00000000-0005-0000-0000-0000C8780000}"/>
    <cellStyle name="20% - Accent1 4 11 2 4" xfId="31087" xr:uid="{00000000-0005-0000-0000-0000C9780000}"/>
    <cellStyle name="20% - Accent1 4 11 2 4 2" xfId="31088" xr:uid="{00000000-0005-0000-0000-0000CA780000}"/>
    <cellStyle name="20% - Accent1 4 11 2 4 2 2" xfId="31089" xr:uid="{00000000-0005-0000-0000-0000CB780000}"/>
    <cellStyle name="20% - Accent1 4 11 2 4 2 2 2" xfId="31090" xr:uid="{00000000-0005-0000-0000-0000CC780000}"/>
    <cellStyle name="20% - Accent1 4 11 2 4 2 3" xfId="31091" xr:uid="{00000000-0005-0000-0000-0000CD780000}"/>
    <cellStyle name="20% - Accent1 4 11 2 4 3" xfId="31092" xr:uid="{00000000-0005-0000-0000-0000CE780000}"/>
    <cellStyle name="20% - Accent1 4 11 2 4 3 2" xfId="31093" xr:uid="{00000000-0005-0000-0000-0000CF780000}"/>
    <cellStyle name="20% - Accent1 4 11 2 4 4" xfId="31094" xr:uid="{00000000-0005-0000-0000-0000D0780000}"/>
    <cellStyle name="20% - Accent1 4 11 2 5" xfId="31095" xr:uid="{00000000-0005-0000-0000-0000D1780000}"/>
    <cellStyle name="20% - Accent1 4 11 2 5 2" xfId="31096" xr:uid="{00000000-0005-0000-0000-0000D2780000}"/>
    <cellStyle name="20% - Accent1 4 11 2 5 2 2" xfId="31097" xr:uid="{00000000-0005-0000-0000-0000D3780000}"/>
    <cellStyle name="20% - Accent1 4 11 2 5 3" xfId="31098" xr:uid="{00000000-0005-0000-0000-0000D4780000}"/>
    <cellStyle name="20% - Accent1 4 11 2 6" xfId="31099" xr:uid="{00000000-0005-0000-0000-0000D5780000}"/>
    <cellStyle name="20% - Accent1 4 11 2 6 2" xfId="31100" xr:uid="{00000000-0005-0000-0000-0000D6780000}"/>
    <cellStyle name="20% - Accent1 4 11 2 6 2 2" xfId="31101" xr:uid="{00000000-0005-0000-0000-0000D7780000}"/>
    <cellStyle name="20% - Accent1 4 11 2 6 3" xfId="31102" xr:uid="{00000000-0005-0000-0000-0000D8780000}"/>
    <cellStyle name="20% - Accent1 4 11 2 7" xfId="31103" xr:uid="{00000000-0005-0000-0000-0000D9780000}"/>
    <cellStyle name="20% - Accent1 4 11 2 7 2" xfId="31104" xr:uid="{00000000-0005-0000-0000-0000DA780000}"/>
    <cellStyle name="20% - Accent1 4 11 2 8" xfId="31105" xr:uid="{00000000-0005-0000-0000-0000DB780000}"/>
    <cellStyle name="20% - Accent1 4 11 2 8 2" xfId="31106" xr:uid="{00000000-0005-0000-0000-0000DC780000}"/>
    <cellStyle name="20% - Accent1 4 11 2 9" xfId="31107" xr:uid="{00000000-0005-0000-0000-0000DD780000}"/>
    <cellStyle name="20% - Accent1 4 11 3" xfId="31108" xr:uid="{00000000-0005-0000-0000-0000DE780000}"/>
    <cellStyle name="20% - Accent1 4 11 3 2" xfId="31109" xr:uid="{00000000-0005-0000-0000-0000DF780000}"/>
    <cellStyle name="20% - Accent1 4 11 3 2 2" xfId="31110" xr:uid="{00000000-0005-0000-0000-0000E0780000}"/>
    <cellStyle name="20% - Accent1 4 11 3 2 2 2" xfId="31111" xr:uid="{00000000-0005-0000-0000-0000E1780000}"/>
    <cellStyle name="20% - Accent1 4 11 3 2 2 2 2" xfId="31112" xr:uid="{00000000-0005-0000-0000-0000E2780000}"/>
    <cellStyle name="20% - Accent1 4 11 3 2 2 3" xfId="31113" xr:uid="{00000000-0005-0000-0000-0000E3780000}"/>
    <cellStyle name="20% - Accent1 4 11 3 2 3" xfId="31114" xr:uid="{00000000-0005-0000-0000-0000E4780000}"/>
    <cellStyle name="20% - Accent1 4 11 3 2 3 2" xfId="31115" xr:uid="{00000000-0005-0000-0000-0000E5780000}"/>
    <cellStyle name="20% - Accent1 4 11 3 2 4" xfId="31116" xr:uid="{00000000-0005-0000-0000-0000E6780000}"/>
    <cellStyle name="20% - Accent1 4 11 3 3" xfId="31117" xr:uid="{00000000-0005-0000-0000-0000E7780000}"/>
    <cellStyle name="20% - Accent1 4 11 3 3 2" xfId="31118" xr:uid="{00000000-0005-0000-0000-0000E8780000}"/>
    <cellStyle name="20% - Accent1 4 11 3 3 2 2" xfId="31119" xr:uid="{00000000-0005-0000-0000-0000E9780000}"/>
    <cellStyle name="20% - Accent1 4 11 3 3 2 2 2" xfId="31120" xr:uid="{00000000-0005-0000-0000-0000EA780000}"/>
    <cellStyle name="20% - Accent1 4 11 3 3 2 3" xfId="31121" xr:uid="{00000000-0005-0000-0000-0000EB780000}"/>
    <cellStyle name="20% - Accent1 4 11 3 3 3" xfId="31122" xr:uid="{00000000-0005-0000-0000-0000EC780000}"/>
    <cellStyle name="20% - Accent1 4 11 3 3 3 2" xfId="31123" xr:uid="{00000000-0005-0000-0000-0000ED780000}"/>
    <cellStyle name="20% - Accent1 4 11 3 3 4" xfId="31124" xr:uid="{00000000-0005-0000-0000-0000EE780000}"/>
    <cellStyle name="20% - Accent1 4 11 3 4" xfId="31125" xr:uid="{00000000-0005-0000-0000-0000EF780000}"/>
    <cellStyle name="20% - Accent1 4 11 3 4 2" xfId="31126" xr:uid="{00000000-0005-0000-0000-0000F0780000}"/>
    <cellStyle name="20% - Accent1 4 11 3 4 2 2" xfId="31127" xr:uid="{00000000-0005-0000-0000-0000F1780000}"/>
    <cellStyle name="20% - Accent1 4 11 3 4 2 2 2" xfId="31128" xr:uid="{00000000-0005-0000-0000-0000F2780000}"/>
    <cellStyle name="20% - Accent1 4 11 3 4 2 3" xfId="31129" xr:uid="{00000000-0005-0000-0000-0000F3780000}"/>
    <cellStyle name="20% - Accent1 4 11 3 4 3" xfId="31130" xr:uid="{00000000-0005-0000-0000-0000F4780000}"/>
    <cellStyle name="20% - Accent1 4 11 3 4 3 2" xfId="31131" xr:uid="{00000000-0005-0000-0000-0000F5780000}"/>
    <cellStyle name="20% - Accent1 4 11 3 4 4" xfId="31132" xr:uid="{00000000-0005-0000-0000-0000F6780000}"/>
    <cellStyle name="20% - Accent1 4 11 3 5" xfId="31133" xr:uid="{00000000-0005-0000-0000-0000F7780000}"/>
    <cellStyle name="20% - Accent1 4 11 3 5 2" xfId="31134" xr:uid="{00000000-0005-0000-0000-0000F8780000}"/>
    <cellStyle name="20% - Accent1 4 11 3 5 2 2" xfId="31135" xr:uid="{00000000-0005-0000-0000-0000F9780000}"/>
    <cellStyle name="20% - Accent1 4 11 3 5 3" xfId="31136" xr:uid="{00000000-0005-0000-0000-0000FA780000}"/>
    <cellStyle name="20% - Accent1 4 11 3 6" xfId="31137" xr:uid="{00000000-0005-0000-0000-0000FB780000}"/>
    <cellStyle name="20% - Accent1 4 11 3 6 2" xfId="31138" xr:uid="{00000000-0005-0000-0000-0000FC780000}"/>
    <cellStyle name="20% - Accent1 4 11 3 6 2 2" xfId="31139" xr:uid="{00000000-0005-0000-0000-0000FD780000}"/>
    <cellStyle name="20% - Accent1 4 11 3 6 3" xfId="31140" xr:uid="{00000000-0005-0000-0000-0000FE780000}"/>
    <cellStyle name="20% - Accent1 4 11 3 7" xfId="31141" xr:uid="{00000000-0005-0000-0000-0000FF780000}"/>
    <cellStyle name="20% - Accent1 4 11 3 7 2" xfId="31142" xr:uid="{00000000-0005-0000-0000-000000790000}"/>
    <cellStyle name="20% - Accent1 4 11 3 8" xfId="31143" xr:uid="{00000000-0005-0000-0000-000001790000}"/>
    <cellStyle name="20% - Accent1 4 11 3 8 2" xfId="31144" xr:uid="{00000000-0005-0000-0000-000002790000}"/>
    <cellStyle name="20% - Accent1 4 11 3 9" xfId="31145" xr:uid="{00000000-0005-0000-0000-000003790000}"/>
    <cellStyle name="20% - Accent1 4 11 4" xfId="31146" xr:uid="{00000000-0005-0000-0000-000004790000}"/>
    <cellStyle name="20% - Accent1 4 11 4 2" xfId="31147" xr:uid="{00000000-0005-0000-0000-000005790000}"/>
    <cellStyle name="20% - Accent1 4 11 4 2 2" xfId="31148" xr:uid="{00000000-0005-0000-0000-000006790000}"/>
    <cellStyle name="20% - Accent1 4 11 4 2 2 2" xfId="31149" xr:uid="{00000000-0005-0000-0000-000007790000}"/>
    <cellStyle name="20% - Accent1 4 11 4 2 3" xfId="31150" xr:uid="{00000000-0005-0000-0000-000008790000}"/>
    <cellStyle name="20% - Accent1 4 11 4 3" xfId="31151" xr:uid="{00000000-0005-0000-0000-000009790000}"/>
    <cellStyle name="20% - Accent1 4 11 4 3 2" xfId="31152" xr:uid="{00000000-0005-0000-0000-00000A790000}"/>
    <cellStyle name="20% - Accent1 4 11 4 4" xfId="31153" xr:uid="{00000000-0005-0000-0000-00000B790000}"/>
    <cellStyle name="20% - Accent1 4 11 5" xfId="31154" xr:uid="{00000000-0005-0000-0000-00000C790000}"/>
    <cellStyle name="20% - Accent1 4 11 5 2" xfId="31155" xr:uid="{00000000-0005-0000-0000-00000D790000}"/>
    <cellStyle name="20% - Accent1 4 11 5 2 2" xfId="31156" xr:uid="{00000000-0005-0000-0000-00000E790000}"/>
    <cellStyle name="20% - Accent1 4 11 5 2 2 2" xfId="31157" xr:uid="{00000000-0005-0000-0000-00000F790000}"/>
    <cellStyle name="20% - Accent1 4 11 5 2 3" xfId="31158" xr:uid="{00000000-0005-0000-0000-000010790000}"/>
    <cellStyle name="20% - Accent1 4 11 5 3" xfId="31159" xr:uid="{00000000-0005-0000-0000-000011790000}"/>
    <cellStyle name="20% - Accent1 4 11 5 3 2" xfId="31160" xr:uid="{00000000-0005-0000-0000-000012790000}"/>
    <cellStyle name="20% - Accent1 4 11 5 4" xfId="31161" xr:uid="{00000000-0005-0000-0000-000013790000}"/>
    <cellStyle name="20% - Accent1 4 11 6" xfId="31162" xr:uid="{00000000-0005-0000-0000-000014790000}"/>
    <cellStyle name="20% - Accent1 4 11 6 2" xfId="31163" xr:uid="{00000000-0005-0000-0000-000015790000}"/>
    <cellStyle name="20% - Accent1 4 11 6 2 2" xfId="31164" xr:uid="{00000000-0005-0000-0000-000016790000}"/>
    <cellStyle name="20% - Accent1 4 11 6 2 2 2" xfId="31165" xr:uid="{00000000-0005-0000-0000-000017790000}"/>
    <cellStyle name="20% - Accent1 4 11 6 2 3" xfId="31166" xr:uid="{00000000-0005-0000-0000-000018790000}"/>
    <cellStyle name="20% - Accent1 4 11 6 3" xfId="31167" xr:uid="{00000000-0005-0000-0000-000019790000}"/>
    <cellStyle name="20% - Accent1 4 11 6 3 2" xfId="31168" xr:uid="{00000000-0005-0000-0000-00001A790000}"/>
    <cellStyle name="20% - Accent1 4 11 6 4" xfId="31169" xr:uid="{00000000-0005-0000-0000-00001B790000}"/>
    <cellStyle name="20% - Accent1 4 11 7" xfId="31170" xr:uid="{00000000-0005-0000-0000-00001C790000}"/>
    <cellStyle name="20% - Accent1 4 11 7 2" xfId="31171" xr:uid="{00000000-0005-0000-0000-00001D790000}"/>
    <cellStyle name="20% - Accent1 4 11 7 2 2" xfId="31172" xr:uid="{00000000-0005-0000-0000-00001E790000}"/>
    <cellStyle name="20% - Accent1 4 11 7 3" xfId="31173" xr:uid="{00000000-0005-0000-0000-00001F790000}"/>
    <cellStyle name="20% - Accent1 4 11 8" xfId="31174" xr:uid="{00000000-0005-0000-0000-000020790000}"/>
    <cellStyle name="20% - Accent1 4 11 8 2" xfId="31175" xr:uid="{00000000-0005-0000-0000-000021790000}"/>
    <cellStyle name="20% - Accent1 4 11 8 2 2" xfId="31176" xr:uid="{00000000-0005-0000-0000-000022790000}"/>
    <cellStyle name="20% - Accent1 4 11 8 3" xfId="31177" xr:uid="{00000000-0005-0000-0000-000023790000}"/>
    <cellStyle name="20% - Accent1 4 11 9" xfId="31178" xr:uid="{00000000-0005-0000-0000-000024790000}"/>
    <cellStyle name="20% - Accent1 4 11 9 2" xfId="31179" xr:uid="{00000000-0005-0000-0000-000025790000}"/>
    <cellStyle name="20% - Accent1 4 12" xfId="31180" xr:uid="{00000000-0005-0000-0000-000026790000}"/>
    <cellStyle name="20% - Accent1 4 12 2" xfId="31181" xr:uid="{00000000-0005-0000-0000-000027790000}"/>
    <cellStyle name="20% - Accent1 4 12 2 2" xfId="31182" xr:uid="{00000000-0005-0000-0000-000028790000}"/>
    <cellStyle name="20% - Accent1 4 12 2 2 2" xfId="31183" xr:uid="{00000000-0005-0000-0000-000029790000}"/>
    <cellStyle name="20% - Accent1 4 12 2 2 2 2" xfId="31184" xr:uid="{00000000-0005-0000-0000-00002A790000}"/>
    <cellStyle name="20% - Accent1 4 12 2 2 3" xfId="31185" xr:uid="{00000000-0005-0000-0000-00002B790000}"/>
    <cellStyle name="20% - Accent1 4 12 2 3" xfId="31186" xr:uid="{00000000-0005-0000-0000-00002C790000}"/>
    <cellStyle name="20% - Accent1 4 12 2 3 2" xfId="31187" xr:uid="{00000000-0005-0000-0000-00002D790000}"/>
    <cellStyle name="20% - Accent1 4 12 2 4" xfId="31188" xr:uid="{00000000-0005-0000-0000-00002E790000}"/>
    <cellStyle name="20% - Accent1 4 12 3" xfId="31189" xr:uid="{00000000-0005-0000-0000-00002F790000}"/>
    <cellStyle name="20% - Accent1 4 12 3 2" xfId="31190" xr:uid="{00000000-0005-0000-0000-000030790000}"/>
    <cellStyle name="20% - Accent1 4 12 3 2 2" xfId="31191" xr:uid="{00000000-0005-0000-0000-000031790000}"/>
    <cellStyle name="20% - Accent1 4 12 3 2 2 2" xfId="31192" xr:uid="{00000000-0005-0000-0000-000032790000}"/>
    <cellStyle name="20% - Accent1 4 12 3 2 3" xfId="31193" xr:uid="{00000000-0005-0000-0000-000033790000}"/>
    <cellStyle name="20% - Accent1 4 12 3 3" xfId="31194" xr:uid="{00000000-0005-0000-0000-000034790000}"/>
    <cellStyle name="20% - Accent1 4 12 3 3 2" xfId="31195" xr:uid="{00000000-0005-0000-0000-000035790000}"/>
    <cellStyle name="20% - Accent1 4 12 3 4" xfId="31196" xr:uid="{00000000-0005-0000-0000-000036790000}"/>
    <cellStyle name="20% - Accent1 4 12 4" xfId="31197" xr:uid="{00000000-0005-0000-0000-000037790000}"/>
    <cellStyle name="20% - Accent1 4 12 4 2" xfId="31198" xr:uid="{00000000-0005-0000-0000-000038790000}"/>
    <cellStyle name="20% - Accent1 4 12 4 2 2" xfId="31199" xr:uid="{00000000-0005-0000-0000-000039790000}"/>
    <cellStyle name="20% - Accent1 4 12 4 2 2 2" xfId="31200" xr:uid="{00000000-0005-0000-0000-00003A790000}"/>
    <cellStyle name="20% - Accent1 4 12 4 2 3" xfId="31201" xr:uid="{00000000-0005-0000-0000-00003B790000}"/>
    <cellStyle name="20% - Accent1 4 12 4 3" xfId="31202" xr:uid="{00000000-0005-0000-0000-00003C790000}"/>
    <cellStyle name="20% - Accent1 4 12 4 3 2" xfId="31203" xr:uid="{00000000-0005-0000-0000-00003D790000}"/>
    <cellStyle name="20% - Accent1 4 12 4 4" xfId="31204" xr:uid="{00000000-0005-0000-0000-00003E790000}"/>
    <cellStyle name="20% - Accent1 4 12 5" xfId="31205" xr:uid="{00000000-0005-0000-0000-00003F790000}"/>
    <cellStyle name="20% - Accent1 4 12 5 2" xfId="31206" xr:uid="{00000000-0005-0000-0000-000040790000}"/>
    <cellStyle name="20% - Accent1 4 12 5 2 2" xfId="31207" xr:uid="{00000000-0005-0000-0000-000041790000}"/>
    <cellStyle name="20% - Accent1 4 12 5 3" xfId="31208" xr:uid="{00000000-0005-0000-0000-000042790000}"/>
    <cellStyle name="20% - Accent1 4 12 6" xfId="31209" xr:uid="{00000000-0005-0000-0000-000043790000}"/>
    <cellStyle name="20% - Accent1 4 12 6 2" xfId="31210" xr:uid="{00000000-0005-0000-0000-000044790000}"/>
    <cellStyle name="20% - Accent1 4 12 6 2 2" xfId="31211" xr:uid="{00000000-0005-0000-0000-000045790000}"/>
    <cellStyle name="20% - Accent1 4 12 6 3" xfId="31212" xr:uid="{00000000-0005-0000-0000-000046790000}"/>
    <cellStyle name="20% - Accent1 4 12 7" xfId="31213" xr:uid="{00000000-0005-0000-0000-000047790000}"/>
    <cellStyle name="20% - Accent1 4 12 7 2" xfId="31214" xr:uid="{00000000-0005-0000-0000-000048790000}"/>
    <cellStyle name="20% - Accent1 4 12 8" xfId="31215" xr:uid="{00000000-0005-0000-0000-000049790000}"/>
    <cellStyle name="20% - Accent1 4 12 8 2" xfId="31216" xr:uid="{00000000-0005-0000-0000-00004A790000}"/>
    <cellStyle name="20% - Accent1 4 12 9" xfId="31217" xr:uid="{00000000-0005-0000-0000-00004B790000}"/>
    <cellStyle name="20% - Accent1 4 13" xfId="31218" xr:uid="{00000000-0005-0000-0000-00004C790000}"/>
    <cellStyle name="20% - Accent1 4 13 2" xfId="31219" xr:uid="{00000000-0005-0000-0000-00004D790000}"/>
    <cellStyle name="20% - Accent1 4 13 2 2" xfId="31220" xr:uid="{00000000-0005-0000-0000-00004E790000}"/>
    <cellStyle name="20% - Accent1 4 13 2 2 2" xfId="31221" xr:uid="{00000000-0005-0000-0000-00004F790000}"/>
    <cellStyle name="20% - Accent1 4 13 2 2 2 2" xfId="31222" xr:uid="{00000000-0005-0000-0000-000050790000}"/>
    <cellStyle name="20% - Accent1 4 13 2 2 3" xfId="31223" xr:uid="{00000000-0005-0000-0000-000051790000}"/>
    <cellStyle name="20% - Accent1 4 13 2 3" xfId="31224" xr:uid="{00000000-0005-0000-0000-000052790000}"/>
    <cellStyle name="20% - Accent1 4 13 2 3 2" xfId="31225" xr:uid="{00000000-0005-0000-0000-000053790000}"/>
    <cellStyle name="20% - Accent1 4 13 2 4" xfId="31226" xr:uid="{00000000-0005-0000-0000-000054790000}"/>
    <cellStyle name="20% - Accent1 4 13 3" xfId="31227" xr:uid="{00000000-0005-0000-0000-000055790000}"/>
    <cellStyle name="20% - Accent1 4 13 3 2" xfId="31228" xr:uid="{00000000-0005-0000-0000-000056790000}"/>
    <cellStyle name="20% - Accent1 4 13 3 2 2" xfId="31229" xr:uid="{00000000-0005-0000-0000-000057790000}"/>
    <cellStyle name="20% - Accent1 4 13 3 2 2 2" xfId="31230" xr:uid="{00000000-0005-0000-0000-000058790000}"/>
    <cellStyle name="20% - Accent1 4 13 3 2 3" xfId="31231" xr:uid="{00000000-0005-0000-0000-000059790000}"/>
    <cellStyle name="20% - Accent1 4 13 3 3" xfId="31232" xr:uid="{00000000-0005-0000-0000-00005A790000}"/>
    <cellStyle name="20% - Accent1 4 13 3 3 2" xfId="31233" xr:uid="{00000000-0005-0000-0000-00005B790000}"/>
    <cellStyle name="20% - Accent1 4 13 3 4" xfId="31234" xr:uid="{00000000-0005-0000-0000-00005C790000}"/>
    <cellStyle name="20% - Accent1 4 13 4" xfId="31235" xr:uid="{00000000-0005-0000-0000-00005D790000}"/>
    <cellStyle name="20% - Accent1 4 13 4 2" xfId="31236" xr:uid="{00000000-0005-0000-0000-00005E790000}"/>
    <cellStyle name="20% - Accent1 4 13 4 2 2" xfId="31237" xr:uid="{00000000-0005-0000-0000-00005F790000}"/>
    <cellStyle name="20% - Accent1 4 13 4 2 2 2" xfId="31238" xr:uid="{00000000-0005-0000-0000-000060790000}"/>
    <cellStyle name="20% - Accent1 4 13 4 2 3" xfId="31239" xr:uid="{00000000-0005-0000-0000-000061790000}"/>
    <cellStyle name="20% - Accent1 4 13 4 3" xfId="31240" xr:uid="{00000000-0005-0000-0000-000062790000}"/>
    <cellStyle name="20% - Accent1 4 13 4 3 2" xfId="31241" xr:uid="{00000000-0005-0000-0000-000063790000}"/>
    <cellStyle name="20% - Accent1 4 13 4 4" xfId="31242" xr:uid="{00000000-0005-0000-0000-000064790000}"/>
    <cellStyle name="20% - Accent1 4 13 5" xfId="31243" xr:uid="{00000000-0005-0000-0000-000065790000}"/>
    <cellStyle name="20% - Accent1 4 13 5 2" xfId="31244" xr:uid="{00000000-0005-0000-0000-000066790000}"/>
    <cellStyle name="20% - Accent1 4 13 5 2 2" xfId="31245" xr:uid="{00000000-0005-0000-0000-000067790000}"/>
    <cellStyle name="20% - Accent1 4 13 5 3" xfId="31246" xr:uid="{00000000-0005-0000-0000-000068790000}"/>
    <cellStyle name="20% - Accent1 4 13 6" xfId="31247" xr:uid="{00000000-0005-0000-0000-000069790000}"/>
    <cellStyle name="20% - Accent1 4 13 6 2" xfId="31248" xr:uid="{00000000-0005-0000-0000-00006A790000}"/>
    <cellStyle name="20% - Accent1 4 13 6 2 2" xfId="31249" xr:uid="{00000000-0005-0000-0000-00006B790000}"/>
    <cellStyle name="20% - Accent1 4 13 6 3" xfId="31250" xr:uid="{00000000-0005-0000-0000-00006C790000}"/>
    <cellStyle name="20% - Accent1 4 13 7" xfId="31251" xr:uid="{00000000-0005-0000-0000-00006D790000}"/>
    <cellStyle name="20% - Accent1 4 13 7 2" xfId="31252" xr:uid="{00000000-0005-0000-0000-00006E790000}"/>
    <cellStyle name="20% - Accent1 4 13 8" xfId="31253" xr:uid="{00000000-0005-0000-0000-00006F790000}"/>
    <cellStyle name="20% - Accent1 4 13 8 2" xfId="31254" xr:uid="{00000000-0005-0000-0000-000070790000}"/>
    <cellStyle name="20% - Accent1 4 13 9" xfId="31255" xr:uid="{00000000-0005-0000-0000-000071790000}"/>
    <cellStyle name="20% - Accent1 4 14" xfId="31256" xr:uid="{00000000-0005-0000-0000-000072790000}"/>
    <cellStyle name="20% - Accent1 4 14 2" xfId="31257" xr:uid="{00000000-0005-0000-0000-000073790000}"/>
    <cellStyle name="20% - Accent1 4 14 2 2" xfId="31258" xr:uid="{00000000-0005-0000-0000-000074790000}"/>
    <cellStyle name="20% - Accent1 4 14 2 2 2" xfId="31259" xr:uid="{00000000-0005-0000-0000-000075790000}"/>
    <cellStyle name="20% - Accent1 4 14 2 3" xfId="31260" xr:uid="{00000000-0005-0000-0000-000076790000}"/>
    <cellStyle name="20% - Accent1 4 14 3" xfId="31261" xr:uid="{00000000-0005-0000-0000-000077790000}"/>
    <cellStyle name="20% - Accent1 4 14 3 2" xfId="31262" xr:uid="{00000000-0005-0000-0000-000078790000}"/>
    <cellStyle name="20% - Accent1 4 14 4" xfId="31263" xr:uid="{00000000-0005-0000-0000-000079790000}"/>
    <cellStyle name="20% - Accent1 4 15" xfId="31264" xr:uid="{00000000-0005-0000-0000-00007A790000}"/>
    <cellStyle name="20% - Accent1 4 15 2" xfId="31265" xr:uid="{00000000-0005-0000-0000-00007B790000}"/>
    <cellStyle name="20% - Accent1 4 15 2 2" xfId="31266" xr:uid="{00000000-0005-0000-0000-00007C790000}"/>
    <cellStyle name="20% - Accent1 4 15 2 2 2" xfId="31267" xr:uid="{00000000-0005-0000-0000-00007D790000}"/>
    <cellStyle name="20% - Accent1 4 15 2 3" xfId="31268" xr:uid="{00000000-0005-0000-0000-00007E790000}"/>
    <cellStyle name="20% - Accent1 4 15 3" xfId="31269" xr:uid="{00000000-0005-0000-0000-00007F790000}"/>
    <cellStyle name="20% - Accent1 4 15 3 2" xfId="31270" xr:uid="{00000000-0005-0000-0000-000080790000}"/>
    <cellStyle name="20% - Accent1 4 15 4" xfId="31271" xr:uid="{00000000-0005-0000-0000-000081790000}"/>
    <cellStyle name="20% - Accent1 4 16" xfId="31272" xr:uid="{00000000-0005-0000-0000-000082790000}"/>
    <cellStyle name="20% - Accent1 4 16 2" xfId="31273" xr:uid="{00000000-0005-0000-0000-000083790000}"/>
    <cellStyle name="20% - Accent1 4 16 2 2" xfId="31274" xr:uid="{00000000-0005-0000-0000-000084790000}"/>
    <cellStyle name="20% - Accent1 4 16 2 2 2" xfId="31275" xr:uid="{00000000-0005-0000-0000-000085790000}"/>
    <cellStyle name="20% - Accent1 4 16 2 3" xfId="31276" xr:uid="{00000000-0005-0000-0000-000086790000}"/>
    <cellStyle name="20% - Accent1 4 16 3" xfId="31277" xr:uid="{00000000-0005-0000-0000-000087790000}"/>
    <cellStyle name="20% - Accent1 4 16 3 2" xfId="31278" xr:uid="{00000000-0005-0000-0000-000088790000}"/>
    <cellStyle name="20% - Accent1 4 16 4" xfId="31279" xr:uid="{00000000-0005-0000-0000-000089790000}"/>
    <cellStyle name="20% - Accent1 4 17" xfId="31280" xr:uid="{00000000-0005-0000-0000-00008A790000}"/>
    <cellStyle name="20% - Accent1 4 17 2" xfId="31281" xr:uid="{00000000-0005-0000-0000-00008B790000}"/>
    <cellStyle name="20% - Accent1 4 17 2 2" xfId="31282" xr:uid="{00000000-0005-0000-0000-00008C790000}"/>
    <cellStyle name="20% - Accent1 4 17 3" xfId="31283" xr:uid="{00000000-0005-0000-0000-00008D790000}"/>
    <cellStyle name="20% - Accent1 4 18" xfId="31284" xr:uid="{00000000-0005-0000-0000-00008E790000}"/>
    <cellStyle name="20% - Accent1 4 18 2" xfId="31285" xr:uid="{00000000-0005-0000-0000-00008F790000}"/>
    <cellStyle name="20% - Accent1 4 18 2 2" xfId="31286" xr:uid="{00000000-0005-0000-0000-000090790000}"/>
    <cellStyle name="20% - Accent1 4 18 3" xfId="31287" xr:uid="{00000000-0005-0000-0000-000091790000}"/>
    <cellStyle name="20% - Accent1 4 19" xfId="31288" xr:uid="{00000000-0005-0000-0000-000092790000}"/>
    <cellStyle name="20% - Accent1 4 19 2" xfId="31289" xr:uid="{00000000-0005-0000-0000-000093790000}"/>
    <cellStyle name="20% - Accent1 4 2" xfId="31290" xr:uid="{00000000-0005-0000-0000-000094790000}"/>
    <cellStyle name="20% - Accent1 4 2 10" xfId="31291" xr:uid="{00000000-0005-0000-0000-000095790000}"/>
    <cellStyle name="20% - Accent1 4 2 10 10" xfId="31292" xr:uid="{00000000-0005-0000-0000-000096790000}"/>
    <cellStyle name="20% - Accent1 4 2 10 10 2" xfId="31293" xr:uid="{00000000-0005-0000-0000-000097790000}"/>
    <cellStyle name="20% - Accent1 4 2 10 11" xfId="31294" xr:uid="{00000000-0005-0000-0000-000098790000}"/>
    <cellStyle name="20% - Accent1 4 2 10 2" xfId="31295" xr:uid="{00000000-0005-0000-0000-000099790000}"/>
    <cellStyle name="20% - Accent1 4 2 10 2 2" xfId="31296" xr:uid="{00000000-0005-0000-0000-00009A790000}"/>
    <cellStyle name="20% - Accent1 4 2 10 2 2 2" xfId="31297" xr:uid="{00000000-0005-0000-0000-00009B790000}"/>
    <cellStyle name="20% - Accent1 4 2 10 2 2 2 2" xfId="31298" xr:uid="{00000000-0005-0000-0000-00009C790000}"/>
    <cellStyle name="20% - Accent1 4 2 10 2 2 2 2 2" xfId="31299" xr:uid="{00000000-0005-0000-0000-00009D790000}"/>
    <cellStyle name="20% - Accent1 4 2 10 2 2 2 3" xfId="31300" xr:uid="{00000000-0005-0000-0000-00009E790000}"/>
    <cellStyle name="20% - Accent1 4 2 10 2 2 3" xfId="31301" xr:uid="{00000000-0005-0000-0000-00009F790000}"/>
    <cellStyle name="20% - Accent1 4 2 10 2 2 3 2" xfId="31302" xr:uid="{00000000-0005-0000-0000-0000A0790000}"/>
    <cellStyle name="20% - Accent1 4 2 10 2 2 4" xfId="31303" xr:uid="{00000000-0005-0000-0000-0000A1790000}"/>
    <cellStyle name="20% - Accent1 4 2 10 2 3" xfId="31304" xr:uid="{00000000-0005-0000-0000-0000A2790000}"/>
    <cellStyle name="20% - Accent1 4 2 10 2 3 2" xfId="31305" xr:uid="{00000000-0005-0000-0000-0000A3790000}"/>
    <cellStyle name="20% - Accent1 4 2 10 2 3 2 2" xfId="31306" xr:uid="{00000000-0005-0000-0000-0000A4790000}"/>
    <cellStyle name="20% - Accent1 4 2 10 2 3 2 2 2" xfId="31307" xr:uid="{00000000-0005-0000-0000-0000A5790000}"/>
    <cellStyle name="20% - Accent1 4 2 10 2 3 2 3" xfId="31308" xr:uid="{00000000-0005-0000-0000-0000A6790000}"/>
    <cellStyle name="20% - Accent1 4 2 10 2 3 3" xfId="31309" xr:uid="{00000000-0005-0000-0000-0000A7790000}"/>
    <cellStyle name="20% - Accent1 4 2 10 2 3 3 2" xfId="31310" xr:uid="{00000000-0005-0000-0000-0000A8790000}"/>
    <cellStyle name="20% - Accent1 4 2 10 2 3 4" xfId="31311" xr:uid="{00000000-0005-0000-0000-0000A9790000}"/>
    <cellStyle name="20% - Accent1 4 2 10 2 4" xfId="31312" xr:uid="{00000000-0005-0000-0000-0000AA790000}"/>
    <cellStyle name="20% - Accent1 4 2 10 2 4 2" xfId="31313" xr:uid="{00000000-0005-0000-0000-0000AB790000}"/>
    <cellStyle name="20% - Accent1 4 2 10 2 4 2 2" xfId="31314" xr:uid="{00000000-0005-0000-0000-0000AC790000}"/>
    <cellStyle name="20% - Accent1 4 2 10 2 4 2 2 2" xfId="31315" xr:uid="{00000000-0005-0000-0000-0000AD790000}"/>
    <cellStyle name="20% - Accent1 4 2 10 2 4 2 3" xfId="31316" xr:uid="{00000000-0005-0000-0000-0000AE790000}"/>
    <cellStyle name="20% - Accent1 4 2 10 2 4 3" xfId="31317" xr:uid="{00000000-0005-0000-0000-0000AF790000}"/>
    <cellStyle name="20% - Accent1 4 2 10 2 4 3 2" xfId="31318" xr:uid="{00000000-0005-0000-0000-0000B0790000}"/>
    <cellStyle name="20% - Accent1 4 2 10 2 4 4" xfId="31319" xr:uid="{00000000-0005-0000-0000-0000B1790000}"/>
    <cellStyle name="20% - Accent1 4 2 10 2 5" xfId="31320" xr:uid="{00000000-0005-0000-0000-0000B2790000}"/>
    <cellStyle name="20% - Accent1 4 2 10 2 5 2" xfId="31321" xr:uid="{00000000-0005-0000-0000-0000B3790000}"/>
    <cellStyle name="20% - Accent1 4 2 10 2 5 2 2" xfId="31322" xr:uid="{00000000-0005-0000-0000-0000B4790000}"/>
    <cellStyle name="20% - Accent1 4 2 10 2 5 3" xfId="31323" xr:uid="{00000000-0005-0000-0000-0000B5790000}"/>
    <cellStyle name="20% - Accent1 4 2 10 2 6" xfId="31324" xr:uid="{00000000-0005-0000-0000-0000B6790000}"/>
    <cellStyle name="20% - Accent1 4 2 10 2 6 2" xfId="31325" xr:uid="{00000000-0005-0000-0000-0000B7790000}"/>
    <cellStyle name="20% - Accent1 4 2 10 2 6 2 2" xfId="31326" xr:uid="{00000000-0005-0000-0000-0000B8790000}"/>
    <cellStyle name="20% - Accent1 4 2 10 2 6 3" xfId="31327" xr:uid="{00000000-0005-0000-0000-0000B9790000}"/>
    <cellStyle name="20% - Accent1 4 2 10 2 7" xfId="31328" xr:uid="{00000000-0005-0000-0000-0000BA790000}"/>
    <cellStyle name="20% - Accent1 4 2 10 2 7 2" xfId="31329" xr:uid="{00000000-0005-0000-0000-0000BB790000}"/>
    <cellStyle name="20% - Accent1 4 2 10 2 8" xfId="31330" xr:uid="{00000000-0005-0000-0000-0000BC790000}"/>
    <cellStyle name="20% - Accent1 4 2 10 2 8 2" xfId="31331" xr:uid="{00000000-0005-0000-0000-0000BD790000}"/>
    <cellStyle name="20% - Accent1 4 2 10 2 9" xfId="31332" xr:uid="{00000000-0005-0000-0000-0000BE790000}"/>
    <cellStyle name="20% - Accent1 4 2 10 3" xfId="31333" xr:uid="{00000000-0005-0000-0000-0000BF790000}"/>
    <cellStyle name="20% - Accent1 4 2 10 3 2" xfId="31334" xr:uid="{00000000-0005-0000-0000-0000C0790000}"/>
    <cellStyle name="20% - Accent1 4 2 10 3 2 2" xfId="31335" xr:uid="{00000000-0005-0000-0000-0000C1790000}"/>
    <cellStyle name="20% - Accent1 4 2 10 3 2 2 2" xfId="31336" xr:uid="{00000000-0005-0000-0000-0000C2790000}"/>
    <cellStyle name="20% - Accent1 4 2 10 3 2 2 2 2" xfId="31337" xr:uid="{00000000-0005-0000-0000-0000C3790000}"/>
    <cellStyle name="20% - Accent1 4 2 10 3 2 2 3" xfId="31338" xr:uid="{00000000-0005-0000-0000-0000C4790000}"/>
    <cellStyle name="20% - Accent1 4 2 10 3 2 3" xfId="31339" xr:uid="{00000000-0005-0000-0000-0000C5790000}"/>
    <cellStyle name="20% - Accent1 4 2 10 3 2 3 2" xfId="31340" xr:uid="{00000000-0005-0000-0000-0000C6790000}"/>
    <cellStyle name="20% - Accent1 4 2 10 3 2 4" xfId="31341" xr:uid="{00000000-0005-0000-0000-0000C7790000}"/>
    <cellStyle name="20% - Accent1 4 2 10 3 3" xfId="31342" xr:uid="{00000000-0005-0000-0000-0000C8790000}"/>
    <cellStyle name="20% - Accent1 4 2 10 3 3 2" xfId="31343" xr:uid="{00000000-0005-0000-0000-0000C9790000}"/>
    <cellStyle name="20% - Accent1 4 2 10 3 3 2 2" xfId="31344" xr:uid="{00000000-0005-0000-0000-0000CA790000}"/>
    <cellStyle name="20% - Accent1 4 2 10 3 3 2 2 2" xfId="31345" xr:uid="{00000000-0005-0000-0000-0000CB790000}"/>
    <cellStyle name="20% - Accent1 4 2 10 3 3 2 3" xfId="31346" xr:uid="{00000000-0005-0000-0000-0000CC790000}"/>
    <cellStyle name="20% - Accent1 4 2 10 3 3 3" xfId="31347" xr:uid="{00000000-0005-0000-0000-0000CD790000}"/>
    <cellStyle name="20% - Accent1 4 2 10 3 3 3 2" xfId="31348" xr:uid="{00000000-0005-0000-0000-0000CE790000}"/>
    <cellStyle name="20% - Accent1 4 2 10 3 3 4" xfId="31349" xr:uid="{00000000-0005-0000-0000-0000CF790000}"/>
    <cellStyle name="20% - Accent1 4 2 10 3 4" xfId="31350" xr:uid="{00000000-0005-0000-0000-0000D0790000}"/>
    <cellStyle name="20% - Accent1 4 2 10 3 4 2" xfId="31351" xr:uid="{00000000-0005-0000-0000-0000D1790000}"/>
    <cellStyle name="20% - Accent1 4 2 10 3 4 2 2" xfId="31352" xr:uid="{00000000-0005-0000-0000-0000D2790000}"/>
    <cellStyle name="20% - Accent1 4 2 10 3 4 2 2 2" xfId="31353" xr:uid="{00000000-0005-0000-0000-0000D3790000}"/>
    <cellStyle name="20% - Accent1 4 2 10 3 4 2 3" xfId="31354" xr:uid="{00000000-0005-0000-0000-0000D4790000}"/>
    <cellStyle name="20% - Accent1 4 2 10 3 4 3" xfId="31355" xr:uid="{00000000-0005-0000-0000-0000D5790000}"/>
    <cellStyle name="20% - Accent1 4 2 10 3 4 3 2" xfId="31356" xr:uid="{00000000-0005-0000-0000-0000D6790000}"/>
    <cellStyle name="20% - Accent1 4 2 10 3 4 4" xfId="31357" xr:uid="{00000000-0005-0000-0000-0000D7790000}"/>
    <cellStyle name="20% - Accent1 4 2 10 3 5" xfId="31358" xr:uid="{00000000-0005-0000-0000-0000D8790000}"/>
    <cellStyle name="20% - Accent1 4 2 10 3 5 2" xfId="31359" xr:uid="{00000000-0005-0000-0000-0000D9790000}"/>
    <cellStyle name="20% - Accent1 4 2 10 3 5 2 2" xfId="31360" xr:uid="{00000000-0005-0000-0000-0000DA790000}"/>
    <cellStyle name="20% - Accent1 4 2 10 3 5 3" xfId="31361" xr:uid="{00000000-0005-0000-0000-0000DB790000}"/>
    <cellStyle name="20% - Accent1 4 2 10 3 6" xfId="31362" xr:uid="{00000000-0005-0000-0000-0000DC790000}"/>
    <cellStyle name="20% - Accent1 4 2 10 3 6 2" xfId="31363" xr:uid="{00000000-0005-0000-0000-0000DD790000}"/>
    <cellStyle name="20% - Accent1 4 2 10 3 6 2 2" xfId="31364" xr:uid="{00000000-0005-0000-0000-0000DE790000}"/>
    <cellStyle name="20% - Accent1 4 2 10 3 6 3" xfId="31365" xr:uid="{00000000-0005-0000-0000-0000DF790000}"/>
    <cellStyle name="20% - Accent1 4 2 10 3 7" xfId="31366" xr:uid="{00000000-0005-0000-0000-0000E0790000}"/>
    <cellStyle name="20% - Accent1 4 2 10 3 7 2" xfId="31367" xr:uid="{00000000-0005-0000-0000-0000E1790000}"/>
    <cellStyle name="20% - Accent1 4 2 10 3 8" xfId="31368" xr:uid="{00000000-0005-0000-0000-0000E2790000}"/>
    <cellStyle name="20% - Accent1 4 2 10 3 8 2" xfId="31369" xr:uid="{00000000-0005-0000-0000-0000E3790000}"/>
    <cellStyle name="20% - Accent1 4 2 10 3 9" xfId="31370" xr:uid="{00000000-0005-0000-0000-0000E4790000}"/>
    <cellStyle name="20% - Accent1 4 2 10 4" xfId="31371" xr:uid="{00000000-0005-0000-0000-0000E5790000}"/>
    <cellStyle name="20% - Accent1 4 2 10 4 2" xfId="31372" xr:uid="{00000000-0005-0000-0000-0000E6790000}"/>
    <cellStyle name="20% - Accent1 4 2 10 4 2 2" xfId="31373" xr:uid="{00000000-0005-0000-0000-0000E7790000}"/>
    <cellStyle name="20% - Accent1 4 2 10 4 2 2 2" xfId="31374" xr:uid="{00000000-0005-0000-0000-0000E8790000}"/>
    <cellStyle name="20% - Accent1 4 2 10 4 2 3" xfId="31375" xr:uid="{00000000-0005-0000-0000-0000E9790000}"/>
    <cellStyle name="20% - Accent1 4 2 10 4 3" xfId="31376" xr:uid="{00000000-0005-0000-0000-0000EA790000}"/>
    <cellStyle name="20% - Accent1 4 2 10 4 3 2" xfId="31377" xr:uid="{00000000-0005-0000-0000-0000EB790000}"/>
    <cellStyle name="20% - Accent1 4 2 10 4 4" xfId="31378" xr:uid="{00000000-0005-0000-0000-0000EC790000}"/>
    <cellStyle name="20% - Accent1 4 2 10 5" xfId="31379" xr:uid="{00000000-0005-0000-0000-0000ED790000}"/>
    <cellStyle name="20% - Accent1 4 2 10 5 2" xfId="31380" xr:uid="{00000000-0005-0000-0000-0000EE790000}"/>
    <cellStyle name="20% - Accent1 4 2 10 5 2 2" xfId="31381" xr:uid="{00000000-0005-0000-0000-0000EF790000}"/>
    <cellStyle name="20% - Accent1 4 2 10 5 2 2 2" xfId="31382" xr:uid="{00000000-0005-0000-0000-0000F0790000}"/>
    <cellStyle name="20% - Accent1 4 2 10 5 2 3" xfId="31383" xr:uid="{00000000-0005-0000-0000-0000F1790000}"/>
    <cellStyle name="20% - Accent1 4 2 10 5 3" xfId="31384" xr:uid="{00000000-0005-0000-0000-0000F2790000}"/>
    <cellStyle name="20% - Accent1 4 2 10 5 3 2" xfId="31385" xr:uid="{00000000-0005-0000-0000-0000F3790000}"/>
    <cellStyle name="20% - Accent1 4 2 10 5 4" xfId="31386" xr:uid="{00000000-0005-0000-0000-0000F4790000}"/>
    <cellStyle name="20% - Accent1 4 2 10 6" xfId="31387" xr:uid="{00000000-0005-0000-0000-0000F5790000}"/>
    <cellStyle name="20% - Accent1 4 2 10 6 2" xfId="31388" xr:uid="{00000000-0005-0000-0000-0000F6790000}"/>
    <cellStyle name="20% - Accent1 4 2 10 6 2 2" xfId="31389" xr:uid="{00000000-0005-0000-0000-0000F7790000}"/>
    <cellStyle name="20% - Accent1 4 2 10 6 2 2 2" xfId="31390" xr:uid="{00000000-0005-0000-0000-0000F8790000}"/>
    <cellStyle name="20% - Accent1 4 2 10 6 2 3" xfId="31391" xr:uid="{00000000-0005-0000-0000-0000F9790000}"/>
    <cellStyle name="20% - Accent1 4 2 10 6 3" xfId="31392" xr:uid="{00000000-0005-0000-0000-0000FA790000}"/>
    <cellStyle name="20% - Accent1 4 2 10 6 3 2" xfId="31393" xr:uid="{00000000-0005-0000-0000-0000FB790000}"/>
    <cellStyle name="20% - Accent1 4 2 10 6 4" xfId="31394" xr:uid="{00000000-0005-0000-0000-0000FC790000}"/>
    <cellStyle name="20% - Accent1 4 2 10 7" xfId="31395" xr:uid="{00000000-0005-0000-0000-0000FD790000}"/>
    <cellStyle name="20% - Accent1 4 2 10 7 2" xfId="31396" xr:uid="{00000000-0005-0000-0000-0000FE790000}"/>
    <cellStyle name="20% - Accent1 4 2 10 7 2 2" xfId="31397" xr:uid="{00000000-0005-0000-0000-0000FF790000}"/>
    <cellStyle name="20% - Accent1 4 2 10 7 3" xfId="31398" xr:uid="{00000000-0005-0000-0000-0000007A0000}"/>
    <cellStyle name="20% - Accent1 4 2 10 8" xfId="31399" xr:uid="{00000000-0005-0000-0000-0000017A0000}"/>
    <cellStyle name="20% - Accent1 4 2 10 8 2" xfId="31400" xr:uid="{00000000-0005-0000-0000-0000027A0000}"/>
    <cellStyle name="20% - Accent1 4 2 10 8 2 2" xfId="31401" xr:uid="{00000000-0005-0000-0000-0000037A0000}"/>
    <cellStyle name="20% - Accent1 4 2 10 8 3" xfId="31402" xr:uid="{00000000-0005-0000-0000-0000047A0000}"/>
    <cellStyle name="20% - Accent1 4 2 10 9" xfId="31403" xr:uid="{00000000-0005-0000-0000-0000057A0000}"/>
    <cellStyle name="20% - Accent1 4 2 10 9 2" xfId="31404" xr:uid="{00000000-0005-0000-0000-0000067A0000}"/>
    <cellStyle name="20% - Accent1 4 2 11" xfId="31405" xr:uid="{00000000-0005-0000-0000-0000077A0000}"/>
    <cellStyle name="20% - Accent1 4 2 11 2" xfId="31406" xr:uid="{00000000-0005-0000-0000-0000087A0000}"/>
    <cellStyle name="20% - Accent1 4 2 11 2 2" xfId="31407" xr:uid="{00000000-0005-0000-0000-0000097A0000}"/>
    <cellStyle name="20% - Accent1 4 2 11 2 2 2" xfId="31408" xr:uid="{00000000-0005-0000-0000-00000A7A0000}"/>
    <cellStyle name="20% - Accent1 4 2 11 2 2 2 2" xfId="31409" xr:uid="{00000000-0005-0000-0000-00000B7A0000}"/>
    <cellStyle name="20% - Accent1 4 2 11 2 2 3" xfId="31410" xr:uid="{00000000-0005-0000-0000-00000C7A0000}"/>
    <cellStyle name="20% - Accent1 4 2 11 2 3" xfId="31411" xr:uid="{00000000-0005-0000-0000-00000D7A0000}"/>
    <cellStyle name="20% - Accent1 4 2 11 2 3 2" xfId="31412" xr:uid="{00000000-0005-0000-0000-00000E7A0000}"/>
    <cellStyle name="20% - Accent1 4 2 11 2 4" xfId="31413" xr:uid="{00000000-0005-0000-0000-00000F7A0000}"/>
    <cellStyle name="20% - Accent1 4 2 11 3" xfId="31414" xr:uid="{00000000-0005-0000-0000-0000107A0000}"/>
    <cellStyle name="20% - Accent1 4 2 11 3 2" xfId="31415" xr:uid="{00000000-0005-0000-0000-0000117A0000}"/>
    <cellStyle name="20% - Accent1 4 2 11 3 2 2" xfId="31416" xr:uid="{00000000-0005-0000-0000-0000127A0000}"/>
    <cellStyle name="20% - Accent1 4 2 11 3 2 2 2" xfId="31417" xr:uid="{00000000-0005-0000-0000-0000137A0000}"/>
    <cellStyle name="20% - Accent1 4 2 11 3 2 3" xfId="31418" xr:uid="{00000000-0005-0000-0000-0000147A0000}"/>
    <cellStyle name="20% - Accent1 4 2 11 3 3" xfId="31419" xr:uid="{00000000-0005-0000-0000-0000157A0000}"/>
    <cellStyle name="20% - Accent1 4 2 11 3 3 2" xfId="31420" xr:uid="{00000000-0005-0000-0000-0000167A0000}"/>
    <cellStyle name="20% - Accent1 4 2 11 3 4" xfId="31421" xr:uid="{00000000-0005-0000-0000-0000177A0000}"/>
    <cellStyle name="20% - Accent1 4 2 11 4" xfId="31422" xr:uid="{00000000-0005-0000-0000-0000187A0000}"/>
    <cellStyle name="20% - Accent1 4 2 11 4 2" xfId="31423" xr:uid="{00000000-0005-0000-0000-0000197A0000}"/>
    <cellStyle name="20% - Accent1 4 2 11 4 2 2" xfId="31424" xr:uid="{00000000-0005-0000-0000-00001A7A0000}"/>
    <cellStyle name="20% - Accent1 4 2 11 4 2 2 2" xfId="31425" xr:uid="{00000000-0005-0000-0000-00001B7A0000}"/>
    <cellStyle name="20% - Accent1 4 2 11 4 2 3" xfId="31426" xr:uid="{00000000-0005-0000-0000-00001C7A0000}"/>
    <cellStyle name="20% - Accent1 4 2 11 4 3" xfId="31427" xr:uid="{00000000-0005-0000-0000-00001D7A0000}"/>
    <cellStyle name="20% - Accent1 4 2 11 4 3 2" xfId="31428" xr:uid="{00000000-0005-0000-0000-00001E7A0000}"/>
    <cellStyle name="20% - Accent1 4 2 11 4 4" xfId="31429" xr:uid="{00000000-0005-0000-0000-00001F7A0000}"/>
    <cellStyle name="20% - Accent1 4 2 11 5" xfId="31430" xr:uid="{00000000-0005-0000-0000-0000207A0000}"/>
    <cellStyle name="20% - Accent1 4 2 11 5 2" xfId="31431" xr:uid="{00000000-0005-0000-0000-0000217A0000}"/>
    <cellStyle name="20% - Accent1 4 2 11 5 2 2" xfId="31432" xr:uid="{00000000-0005-0000-0000-0000227A0000}"/>
    <cellStyle name="20% - Accent1 4 2 11 5 3" xfId="31433" xr:uid="{00000000-0005-0000-0000-0000237A0000}"/>
    <cellStyle name="20% - Accent1 4 2 11 6" xfId="31434" xr:uid="{00000000-0005-0000-0000-0000247A0000}"/>
    <cellStyle name="20% - Accent1 4 2 11 6 2" xfId="31435" xr:uid="{00000000-0005-0000-0000-0000257A0000}"/>
    <cellStyle name="20% - Accent1 4 2 11 6 2 2" xfId="31436" xr:uid="{00000000-0005-0000-0000-0000267A0000}"/>
    <cellStyle name="20% - Accent1 4 2 11 6 3" xfId="31437" xr:uid="{00000000-0005-0000-0000-0000277A0000}"/>
    <cellStyle name="20% - Accent1 4 2 11 7" xfId="31438" xr:uid="{00000000-0005-0000-0000-0000287A0000}"/>
    <cellStyle name="20% - Accent1 4 2 11 7 2" xfId="31439" xr:uid="{00000000-0005-0000-0000-0000297A0000}"/>
    <cellStyle name="20% - Accent1 4 2 11 8" xfId="31440" xr:uid="{00000000-0005-0000-0000-00002A7A0000}"/>
    <cellStyle name="20% - Accent1 4 2 11 8 2" xfId="31441" xr:uid="{00000000-0005-0000-0000-00002B7A0000}"/>
    <cellStyle name="20% - Accent1 4 2 11 9" xfId="31442" xr:uid="{00000000-0005-0000-0000-00002C7A0000}"/>
    <cellStyle name="20% - Accent1 4 2 12" xfId="31443" xr:uid="{00000000-0005-0000-0000-00002D7A0000}"/>
    <cellStyle name="20% - Accent1 4 2 12 2" xfId="31444" xr:uid="{00000000-0005-0000-0000-00002E7A0000}"/>
    <cellStyle name="20% - Accent1 4 2 12 2 2" xfId="31445" xr:uid="{00000000-0005-0000-0000-00002F7A0000}"/>
    <cellStyle name="20% - Accent1 4 2 12 2 2 2" xfId="31446" xr:uid="{00000000-0005-0000-0000-0000307A0000}"/>
    <cellStyle name="20% - Accent1 4 2 12 2 2 2 2" xfId="31447" xr:uid="{00000000-0005-0000-0000-0000317A0000}"/>
    <cellStyle name="20% - Accent1 4 2 12 2 2 3" xfId="31448" xr:uid="{00000000-0005-0000-0000-0000327A0000}"/>
    <cellStyle name="20% - Accent1 4 2 12 2 3" xfId="31449" xr:uid="{00000000-0005-0000-0000-0000337A0000}"/>
    <cellStyle name="20% - Accent1 4 2 12 2 3 2" xfId="31450" xr:uid="{00000000-0005-0000-0000-0000347A0000}"/>
    <cellStyle name="20% - Accent1 4 2 12 2 4" xfId="31451" xr:uid="{00000000-0005-0000-0000-0000357A0000}"/>
    <cellStyle name="20% - Accent1 4 2 12 3" xfId="31452" xr:uid="{00000000-0005-0000-0000-0000367A0000}"/>
    <cellStyle name="20% - Accent1 4 2 12 3 2" xfId="31453" xr:uid="{00000000-0005-0000-0000-0000377A0000}"/>
    <cellStyle name="20% - Accent1 4 2 12 3 2 2" xfId="31454" xr:uid="{00000000-0005-0000-0000-0000387A0000}"/>
    <cellStyle name="20% - Accent1 4 2 12 3 2 2 2" xfId="31455" xr:uid="{00000000-0005-0000-0000-0000397A0000}"/>
    <cellStyle name="20% - Accent1 4 2 12 3 2 3" xfId="31456" xr:uid="{00000000-0005-0000-0000-00003A7A0000}"/>
    <cellStyle name="20% - Accent1 4 2 12 3 3" xfId="31457" xr:uid="{00000000-0005-0000-0000-00003B7A0000}"/>
    <cellStyle name="20% - Accent1 4 2 12 3 3 2" xfId="31458" xr:uid="{00000000-0005-0000-0000-00003C7A0000}"/>
    <cellStyle name="20% - Accent1 4 2 12 3 4" xfId="31459" xr:uid="{00000000-0005-0000-0000-00003D7A0000}"/>
    <cellStyle name="20% - Accent1 4 2 12 4" xfId="31460" xr:uid="{00000000-0005-0000-0000-00003E7A0000}"/>
    <cellStyle name="20% - Accent1 4 2 12 4 2" xfId="31461" xr:uid="{00000000-0005-0000-0000-00003F7A0000}"/>
    <cellStyle name="20% - Accent1 4 2 12 4 2 2" xfId="31462" xr:uid="{00000000-0005-0000-0000-0000407A0000}"/>
    <cellStyle name="20% - Accent1 4 2 12 4 2 2 2" xfId="31463" xr:uid="{00000000-0005-0000-0000-0000417A0000}"/>
    <cellStyle name="20% - Accent1 4 2 12 4 2 3" xfId="31464" xr:uid="{00000000-0005-0000-0000-0000427A0000}"/>
    <cellStyle name="20% - Accent1 4 2 12 4 3" xfId="31465" xr:uid="{00000000-0005-0000-0000-0000437A0000}"/>
    <cellStyle name="20% - Accent1 4 2 12 4 3 2" xfId="31466" xr:uid="{00000000-0005-0000-0000-0000447A0000}"/>
    <cellStyle name="20% - Accent1 4 2 12 4 4" xfId="31467" xr:uid="{00000000-0005-0000-0000-0000457A0000}"/>
    <cellStyle name="20% - Accent1 4 2 12 5" xfId="31468" xr:uid="{00000000-0005-0000-0000-0000467A0000}"/>
    <cellStyle name="20% - Accent1 4 2 12 5 2" xfId="31469" xr:uid="{00000000-0005-0000-0000-0000477A0000}"/>
    <cellStyle name="20% - Accent1 4 2 12 5 2 2" xfId="31470" xr:uid="{00000000-0005-0000-0000-0000487A0000}"/>
    <cellStyle name="20% - Accent1 4 2 12 5 3" xfId="31471" xr:uid="{00000000-0005-0000-0000-0000497A0000}"/>
    <cellStyle name="20% - Accent1 4 2 12 6" xfId="31472" xr:uid="{00000000-0005-0000-0000-00004A7A0000}"/>
    <cellStyle name="20% - Accent1 4 2 12 6 2" xfId="31473" xr:uid="{00000000-0005-0000-0000-00004B7A0000}"/>
    <cellStyle name="20% - Accent1 4 2 12 6 2 2" xfId="31474" xr:uid="{00000000-0005-0000-0000-00004C7A0000}"/>
    <cellStyle name="20% - Accent1 4 2 12 6 3" xfId="31475" xr:uid="{00000000-0005-0000-0000-00004D7A0000}"/>
    <cellStyle name="20% - Accent1 4 2 12 7" xfId="31476" xr:uid="{00000000-0005-0000-0000-00004E7A0000}"/>
    <cellStyle name="20% - Accent1 4 2 12 7 2" xfId="31477" xr:uid="{00000000-0005-0000-0000-00004F7A0000}"/>
    <cellStyle name="20% - Accent1 4 2 12 8" xfId="31478" xr:uid="{00000000-0005-0000-0000-0000507A0000}"/>
    <cellStyle name="20% - Accent1 4 2 12 8 2" xfId="31479" xr:uid="{00000000-0005-0000-0000-0000517A0000}"/>
    <cellStyle name="20% - Accent1 4 2 12 9" xfId="31480" xr:uid="{00000000-0005-0000-0000-0000527A0000}"/>
    <cellStyle name="20% - Accent1 4 2 13" xfId="31481" xr:uid="{00000000-0005-0000-0000-0000537A0000}"/>
    <cellStyle name="20% - Accent1 4 2 13 2" xfId="31482" xr:uid="{00000000-0005-0000-0000-0000547A0000}"/>
    <cellStyle name="20% - Accent1 4 2 13 2 2" xfId="31483" xr:uid="{00000000-0005-0000-0000-0000557A0000}"/>
    <cellStyle name="20% - Accent1 4 2 13 2 2 2" xfId="31484" xr:uid="{00000000-0005-0000-0000-0000567A0000}"/>
    <cellStyle name="20% - Accent1 4 2 13 2 3" xfId="31485" xr:uid="{00000000-0005-0000-0000-0000577A0000}"/>
    <cellStyle name="20% - Accent1 4 2 13 3" xfId="31486" xr:uid="{00000000-0005-0000-0000-0000587A0000}"/>
    <cellStyle name="20% - Accent1 4 2 13 3 2" xfId="31487" xr:uid="{00000000-0005-0000-0000-0000597A0000}"/>
    <cellStyle name="20% - Accent1 4 2 13 4" xfId="31488" xr:uid="{00000000-0005-0000-0000-00005A7A0000}"/>
    <cellStyle name="20% - Accent1 4 2 14" xfId="31489" xr:uid="{00000000-0005-0000-0000-00005B7A0000}"/>
    <cellStyle name="20% - Accent1 4 2 14 2" xfId="31490" xr:uid="{00000000-0005-0000-0000-00005C7A0000}"/>
    <cellStyle name="20% - Accent1 4 2 14 2 2" xfId="31491" xr:uid="{00000000-0005-0000-0000-00005D7A0000}"/>
    <cellStyle name="20% - Accent1 4 2 14 2 2 2" xfId="31492" xr:uid="{00000000-0005-0000-0000-00005E7A0000}"/>
    <cellStyle name="20% - Accent1 4 2 14 2 3" xfId="31493" xr:uid="{00000000-0005-0000-0000-00005F7A0000}"/>
    <cellStyle name="20% - Accent1 4 2 14 3" xfId="31494" xr:uid="{00000000-0005-0000-0000-0000607A0000}"/>
    <cellStyle name="20% - Accent1 4 2 14 3 2" xfId="31495" xr:uid="{00000000-0005-0000-0000-0000617A0000}"/>
    <cellStyle name="20% - Accent1 4 2 14 4" xfId="31496" xr:uid="{00000000-0005-0000-0000-0000627A0000}"/>
    <cellStyle name="20% - Accent1 4 2 15" xfId="31497" xr:uid="{00000000-0005-0000-0000-0000637A0000}"/>
    <cellStyle name="20% - Accent1 4 2 15 2" xfId="31498" xr:uid="{00000000-0005-0000-0000-0000647A0000}"/>
    <cellStyle name="20% - Accent1 4 2 15 2 2" xfId="31499" xr:uid="{00000000-0005-0000-0000-0000657A0000}"/>
    <cellStyle name="20% - Accent1 4 2 15 2 2 2" xfId="31500" xr:uid="{00000000-0005-0000-0000-0000667A0000}"/>
    <cellStyle name="20% - Accent1 4 2 15 2 3" xfId="31501" xr:uid="{00000000-0005-0000-0000-0000677A0000}"/>
    <cellStyle name="20% - Accent1 4 2 15 3" xfId="31502" xr:uid="{00000000-0005-0000-0000-0000687A0000}"/>
    <cellStyle name="20% - Accent1 4 2 15 3 2" xfId="31503" xr:uid="{00000000-0005-0000-0000-0000697A0000}"/>
    <cellStyle name="20% - Accent1 4 2 15 4" xfId="31504" xr:uid="{00000000-0005-0000-0000-00006A7A0000}"/>
    <cellStyle name="20% - Accent1 4 2 16" xfId="31505" xr:uid="{00000000-0005-0000-0000-00006B7A0000}"/>
    <cellStyle name="20% - Accent1 4 2 16 2" xfId="31506" xr:uid="{00000000-0005-0000-0000-00006C7A0000}"/>
    <cellStyle name="20% - Accent1 4 2 16 2 2" xfId="31507" xr:uid="{00000000-0005-0000-0000-00006D7A0000}"/>
    <cellStyle name="20% - Accent1 4 2 16 3" xfId="31508" xr:uid="{00000000-0005-0000-0000-00006E7A0000}"/>
    <cellStyle name="20% - Accent1 4 2 17" xfId="31509" xr:uid="{00000000-0005-0000-0000-00006F7A0000}"/>
    <cellStyle name="20% - Accent1 4 2 17 2" xfId="31510" xr:uid="{00000000-0005-0000-0000-0000707A0000}"/>
    <cellStyle name="20% - Accent1 4 2 17 2 2" xfId="31511" xr:uid="{00000000-0005-0000-0000-0000717A0000}"/>
    <cellStyle name="20% - Accent1 4 2 17 3" xfId="31512" xr:uid="{00000000-0005-0000-0000-0000727A0000}"/>
    <cellStyle name="20% - Accent1 4 2 18" xfId="31513" xr:uid="{00000000-0005-0000-0000-0000737A0000}"/>
    <cellStyle name="20% - Accent1 4 2 18 2" xfId="31514" xr:uid="{00000000-0005-0000-0000-0000747A0000}"/>
    <cellStyle name="20% - Accent1 4 2 19" xfId="31515" xr:uid="{00000000-0005-0000-0000-0000757A0000}"/>
    <cellStyle name="20% - Accent1 4 2 19 2" xfId="31516" xr:uid="{00000000-0005-0000-0000-0000767A0000}"/>
    <cellStyle name="20% - Accent1 4 2 2" xfId="31517" xr:uid="{00000000-0005-0000-0000-0000777A0000}"/>
    <cellStyle name="20% - Accent1 4 2 2 10" xfId="31518" xr:uid="{00000000-0005-0000-0000-0000787A0000}"/>
    <cellStyle name="20% - Accent1 4 2 2 10 2" xfId="31519" xr:uid="{00000000-0005-0000-0000-0000797A0000}"/>
    <cellStyle name="20% - Accent1 4 2 2 10 2 2" xfId="31520" xr:uid="{00000000-0005-0000-0000-00007A7A0000}"/>
    <cellStyle name="20% - Accent1 4 2 2 10 2 2 2" xfId="31521" xr:uid="{00000000-0005-0000-0000-00007B7A0000}"/>
    <cellStyle name="20% - Accent1 4 2 2 10 2 3" xfId="31522" xr:uid="{00000000-0005-0000-0000-00007C7A0000}"/>
    <cellStyle name="20% - Accent1 4 2 2 10 3" xfId="31523" xr:uid="{00000000-0005-0000-0000-00007D7A0000}"/>
    <cellStyle name="20% - Accent1 4 2 2 10 3 2" xfId="31524" xr:uid="{00000000-0005-0000-0000-00007E7A0000}"/>
    <cellStyle name="20% - Accent1 4 2 2 10 4" xfId="31525" xr:uid="{00000000-0005-0000-0000-00007F7A0000}"/>
    <cellStyle name="20% - Accent1 4 2 2 11" xfId="31526" xr:uid="{00000000-0005-0000-0000-0000807A0000}"/>
    <cellStyle name="20% - Accent1 4 2 2 11 2" xfId="31527" xr:uid="{00000000-0005-0000-0000-0000817A0000}"/>
    <cellStyle name="20% - Accent1 4 2 2 11 2 2" xfId="31528" xr:uid="{00000000-0005-0000-0000-0000827A0000}"/>
    <cellStyle name="20% - Accent1 4 2 2 11 2 2 2" xfId="31529" xr:uid="{00000000-0005-0000-0000-0000837A0000}"/>
    <cellStyle name="20% - Accent1 4 2 2 11 2 3" xfId="31530" xr:uid="{00000000-0005-0000-0000-0000847A0000}"/>
    <cellStyle name="20% - Accent1 4 2 2 11 3" xfId="31531" xr:uid="{00000000-0005-0000-0000-0000857A0000}"/>
    <cellStyle name="20% - Accent1 4 2 2 11 3 2" xfId="31532" xr:uid="{00000000-0005-0000-0000-0000867A0000}"/>
    <cellStyle name="20% - Accent1 4 2 2 11 4" xfId="31533" xr:uid="{00000000-0005-0000-0000-0000877A0000}"/>
    <cellStyle name="20% - Accent1 4 2 2 12" xfId="31534" xr:uid="{00000000-0005-0000-0000-0000887A0000}"/>
    <cellStyle name="20% - Accent1 4 2 2 12 2" xfId="31535" xr:uid="{00000000-0005-0000-0000-0000897A0000}"/>
    <cellStyle name="20% - Accent1 4 2 2 12 2 2" xfId="31536" xr:uid="{00000000-0005-0000-0000-00008A7A0000}"/>
    <cellStyle name="20% - Accent1 4 2 2 12 3" xfId="31537" xr:uid="{00000000-0005-0000-0000-00008B7A0000}"/>
    <cellStyle name="20% - Accent1 4 2 2 13" xfId="31538" xr:uid="{00000000-0005-0000-0000-00008C7A0000}"/>
    <cellStyle name="20% - Accent1 4 2 2 13 2" xfId="31539" xr:uid="{00000000-0005-0000-0000-00008D7A0000}"/>
    <cellStyle name="20% - Accent1 4 2 2 13 2 2" xfId="31540" xr:uid="{00000000-0005-0000-0000-00008E7A0000}"/>
    <cellStyle name="20% - Accent1 4 2 2 13 3" xfId="31541" xr:uid="{00000000-0005-0000-0000-00008F7A0000}"/>
    <cellStyle name="20% - Accent1 4 2 2 14" xfId="31542" xr:uid="{00000000-0005-0000-0000-0000907A0000}"/>
    <cellStyle name="20% - Accent1 4 2 2 14 2" xfId="31543" xr:uid="{00000000-0005-0000-0000-0000917A0000}"/>
    <cellStyle name="20% - Accent1 4 2 2 15" xfId="31544" xr:uid="{00000000-0005-0000-0000-0000927A0000}"/>
    <cellStyle name="20% - Accent1 4 2 2 15 2" xfId="31545" xr:uid="{00000000-0005-0000-0000-0000937A0000}"/>
    <cellStyle name="20% - Accent1 4 2 2 16" xfId="31546" xr:uid="{00000000-0005-0000-0000-0000947A0000}"/>
    <cellStyle name="20% - Accent1 4 2 2 2" xfId="31547" xr:uid="{00000000-0005-0000-0000-0000957A0000}"/>
    <cellStyle name="20% - Accent1 4 2 2 2 10" xfId="31548" xr:uid="{00000000-0005-0000-0000-0000967A0000}"/>
    <cellStyle name="20% - Accent1 4 2 2 2 10 2" xfId="31549" xr:uid="{00000000-0005-0000-0000-0000977A0000}"/>
    <cellStyle name="20% - Accent1 4 2 2 2 10 2 2" xfId="31550" xr:uid="{00000000-0005-0000-0000-0000987A0000}"/>
    <cellStyle name="20% - Accent1 4 2 2 2 10 2 2 2" xfId="31551" xr:uid="{00000000-0005-0000-0000-0000997A0000}"/>
    <cellStyle name="20% - Accent1 4 2 2 2 10 2 3" xfId="31552" xr:uid="{00000000-0005-0000-0000-00009A7A0000}"/>
    <cellStyle name="20% - Accent1 4 2 2 2 10 3" xfId="31553" xr:uid="{00000000-0005-0000-0000-00009B7A0000}"/>
    <cellStyle name="20% - Accent1 4 2 2 2 10 3 2" xfId="31554" xr:uid="{00000000-0005-0000-0000-00009C7A0000}"/>
    <cellStyle name="20% - Accent1 4 2 2 2 10 4" xfId="31555" xr:uid="{00000000-0005-0000-0000-00009D7A0000}"/>
    <cellStyle name="20% - Accent1 4 2 2 2 11" xfId="31556" xr:uid="{00000000-0005-0000-0000-00009E7A0000}"/>
    <cellStyle name="20% - Accent1 4 2 2 2 11 2" xfId="31557" xr:uid="{00000000-0005-0000-0000-00009F7A0000}"/>
    <cellStyle name="20% - Accent1 4 2 2 2 11 2 2" xfId="31558" xr:uid="{00000000-0005-0000-0000-0000A07A0000}"/>
    <cellStyle name="20% - Accent1 4 2 2 2 11 3" xfId="31559" xr:uid="{00000000-0005-0000-0000-0000A17A0000}"/>
    <cellStyle name="20% - Accent1 4 2 2 2 12" xfId="31560" xr:uid="{00000000-0005-0000-0000-0000A27A0000}"/>
    <cellStyle name="20% - Accent1 4 2 2 2 12 2" xfId="31561" xr:uid="{00000000-0005-0000-0000-0000A37A0000}"/>
    <cellStyle name="20% - Accent1 4 2 2 2 12 2 2" xfId="31562" xr:uid="{00000000-0005-0000-0000-0000A47A0000}"/>
    <cellStyle name="20% - Accent1 4 2 2 2 12 3" xfId="31563" xr:uid="{00000000-0005-0000-0000-0000A57A0000}"/>
    <cellStyle name="20% - Accent1 4 2 2 2 13" xfId="31564" xr:uid="{00000000-0005-0000-0000-0000A67A0000}"/>
    <cellStyle name="20% - Accent1 4 2 2 2 13 2" xfId="31565" xr:uid="{00000000-0005-0000-0000-0000A77A0000}"/>
    <cellStyle name="20% - Accent1 4 2 2 2 14" xfId="31566" xr:uid="{00000000-0005-0000-0000-0000A87A0000}"/>
    <cellStyle name="20% - Accent1 4 2 2 2 14 2" xfId="31567" xr:uid="{00000000-0005-0000-0000-0000A97A0000}"/>
    <cellStyle name="20% - Accent1 4 2 2 2 15" xfId="31568" xr:uid="{00000000-0005-0000-0000-0000AA7A0000}"/>
    <cellStyle name="20% - Accent1 4 2 2 2 2" xfId="31569" xr:uid="{00000000-0005-0000-0000-0000AB7A0000}"/>
    <cellStyle name="20% - Accent1 4 2 2 2 2 10" xfId="31570" xr:uid="{00000000-0005-0000-0000-0000AC7A0000}"/>
    <cellStyle name="20% - Accent1 4 2 2 2 2 10 2" xfId="31571" xr:uid="{00000000-0005-0000-0000-0000AD7A0000}"/>
    <cellStyle name="20% - Accent1 4 2 2 2 2 10 2 2" xfId="31572" xr:uid="{00000000-0005-0000-0000-0000AE7A0000}"/>
    <cellStyle name="20% - Accent1 4 2 2 2 2 10 3" xfId="31573" xr:uid="{00000000-0005-0000-0000-0000AF7A0000}"/>
    <cellStyle name="20% - Accent1 4 2 2 2 2 11" xfId="31574" xr:uid="{00000000-0005-0000-0000-0000B07A0000}"/>
    <cellStyle name="20% - Accent1 4 2 2 2 2 11 2" xfId="31575" xr:uid="{00000000-0005-0000-0000-0000B17A0000}"/>
    <cellStyle name="20% - Accent1 4 2 2 2 2 11 2 2" xfId="31576" xr:uid="{00000000-0005-0000-0000-0000B27A0000}"/>
    <cellStyle name="20% - Accent1 4 2 2 2 2 11 3" xfId="31577" xr:uid="{00000000-0005-0000-0000-0000B37A0000}"/>
    <cellStyle name="20% - Accent1 4 2 2 2 2 12" xfId="31578" xr:uid="{00000000-0005-0000-0000-0000B47A0000}"/>
    <cellStyle name="20% - Accent1 4 2 2 2 2 12 2" xfId="31579" xr:uid="{00000000-0005-0000-0000-0000B57A0000}"/>
    <cellStyle name="20% - Accent1 4 2 2 2 2 13" xfId="31580" xr:uid="{00000000-0005-0000-0000-0000B67A0000}"/>
    <cellStyle name="20% - Accent1 4 2 2 2 2 13 2" xfId="31581" xr:uid="{00000000-0005-0000-0000-0000B77A0000}"/>
    <cellStyle name="20% - Accent1 4 2 2 2 2 14" xfId="31582" xr:uid="{00000000-0005-0000-0000-0000B87A0000}"/>
    <cellStyle name="20% - Accent1 4 2 2 2 2 2" xfId="31583" xr:uid="{00000000-0005-0000-0000-0000B97A0000}"/>
    <cellStyle name="20% - Accent1 4 2 2 2 2 2 10" xfId="31584" xr:uid="{00000000-0005-0000-0000-0000BA7A0000}"/>
    <cellStyle name="20% - Accent1 4 2 2 2 2 2 10 2" xfId="31585" xr:uid="{00000000-0005-0000-0000-0000BB7A0000}"/>
    <cellStyle name="20% - Accent1 4 2 2 2 2 2 11" xfId="31586" xr:uid="{00000000-0005-0000-0000-0000BC7A0000}"/>
    <cellStyle name="20% - Accent1 4 2 2 2 2 2 2" xfId="31587" xr:uid="{00000000-0005-0000-0000-0000BD7A0000}"/>
    <cellStyle name="20% - Accent1 4 2 2 2 2 2 2 2" xfId="31588" xr:uid="{00000000-0005-0000-0000-0000BE7A0000}"/>
    <cellStyle name="20% - Accent1 4 2 2 2 2 2 2 2 2" xfId="31589" xr:uid="{00000000-0005-0000-0000-0000BF7A0000}"/>
    <cellStyle name="20% - Accent1 4 2 2 2 2 2 2 2 2 2" xfId="31590" xr:uid="{00000000-0005-0000-0000-0000C07A0000}"/>
    <cellStyle name="20% - Accent1 4 2 2 2 2 2 2 2 2 2 2" xfId="31591" xr:uid="{00000000-0005-0000-0000-0000C17A0000}"/>
    <cellStyle name="20% - Accent1 4 2 2 2 2 2 2 2 2 3" xfId="31592" xr:uid="{00000000-0005-0000-0000-0000C27A0000}"/>
    <cellStyle name="20% - Accent1 4 2 2 2 2 2 2 2 3" xfId="31593" xr:uid="{00000000-0005-0000-0000-0000C37A0000}"/>
    <cellStyle name="20% - Accent1 4 2 2 2 2 2 2 2 3 2" xfId="31594" xr:uid="{00000000-0005-0000-0000-0000C47A0000}"/>
    <cellStyle name="20% - Accent1 4 2 2 2 2 2 2 2 4" xfId="31595" xr:uid="{00000000-0005-0000-0000-0000C57A0000}"/>
    <cellStyle name="20% - Accent1 4 2 2 2 2 2 2 3" xfId="31596" xr:uid="{00000000-0005-0000-0000-0000C67A0000}"/>
    <cellStyle name="20% - Accent1 4 2 2 2 2 2 2 3 2" xfId="31597" xr:uid="{00000000-0005-0000-0000-0000C77A0000}"/>
    <cellStyle name="20% - Accent1 4 2 2 2 2 2 2 3 2 2" xfId="31598" xr:uid="{00000000-0005-0000-0000-0000C87A0000}"/>
    <cellStyle name="20% - Accent1 4 2 2 2 2 2 2 3 2 2 2" xfId="31599" xr:uid="{00000000-0005-0000-0000-0000C97A0000}"/>
    <cellStyle name="20% - Accent1 4 2 2 2 2 2 2 3 2 3" xfId="31600" xr:uid="{00000000-0005-0000-0000-0000CA7A0000}"/>
    <cellStyle name="20% - Accent1 4 2 2 2 2 2 2 3 3" xfId="31601" xr:uid="{00000000-0005-0000-0000-0000CB7A0000}"/>
    <cellStyle name="20% - Accent1 4 2 2 2 2 2 2 3 3 2" xfId="31602" xr:uid="{00000000-0005-0000-0000-0000CC7A0000}"/>
    <cellStyle name="20% - Accent1 4 2 2 2 2 2 2 3 4" xfId="31603" xr:uid="{00000000-0005-0000-0000-0000CD7A0000}"/>
    <cellStyle name="20% - Accent1 4 2 2 2 2 2 2 4" xfId="31604" xr:uid="{00000000-0005-0000-0000-0000CE7A0000}"/>
    <cellStyle name="20% - Accent1 4 2 2 2 2 2 2 4 2" xfId="31605" xr:uid="{00000000-0005-0000-0000-0000CF7A0000}"/>
    <cellStyle name="20% - Accent1 4 2 2 2 2 2 2 4 2 2" xfId="31606" xr:uid="{00000000-0005-0000-0000-0000D07A0000}"/>
    <cellStyle name="20% - Accent1 4 2 2 2 2 2 2 4 2 2 2" xfId="31607" xr:uid="{00000000-0005-0000-0000-0000D17A0000}"/>
    <cellStyle name="20% - Accent1 4 2 2 2 2 2 2 4 2 3" xfId="31608" xr:uid="{00000000-0005-0000-0000-0000D27A0000}"/>
    <cellStyle name="20% - Accent1 4 2 2 2 2 2 2 4 3" xfId="31609" xr:uid="{00000000-0005-0000-0000-0000D37A0000}"/>
    <cellStyle name="20% - Accent1 4 2 2 2 2 2 2 4 3 2" xfId="31610" xr:uid="{00000000-0005-0000-0000-0000D47A0000}"/>
    <cellStyle name="20% - Accent1 4 2 2 2 2 2 2 4 4" xfId="31611" xr:uid="{00000000-0005-0000-0000-0000D57A0000}"/>
    <cellStyle name="20% - Accent1 4 2 2 2 2 2 2 5" xfId="31612" xr:uid="{00000000-0005-0000-0000-0000D67A0000}"/>
    <cellStyle name="20% - Accent1 4 2 2 2 2 2 2 5 2" xfId="31613" xr:uid="{00000000-0005-0000-0000-0000D77A0000}"/>
    <cellStyle name="20% - Accent1 4 2 2 2 2 2 2 5 2 2" xfId="31614" xr:uid="{00000000-0005-0000-0000-0000D87A0000}"/>
    <cellStyle name="20% - Accent1 4 2 2 2 2 2 2 5 3" xfId="31615" xr:uid="{00000000-0005-0000-0000-0000D97A0000}"/>
    <cellStyle name="20% - Accent1 4 2 2 2 2 2 2 6" xfId="31616" xr:uid="{00000000-0005-0000-0000-0000DA7A0000}"/>
    <cellStyle name="20% - Accent1 4 2 2 2 2 2 2 6 2" xfId="31617" xr:uid="{00000000-0005-0000-0000-0000DB7A0000}"/>
    <cellStyle name="20% - Accent1 4 2 2 2 2 2 2 6 2 2" xfId="31618" xr:uid="{00000000-0005-0000-0000-0000DC7A0000}"/>
    <cellStyle name="20% - Accent1 4 2 2 2 2 2 2 6 3" xfId="31619" xr:uid="{00000000-0005-0000-0000-0000DD7A0000}"/>
    <cellStyle name="20% - Accent1 4 2 2 2 2 2 2 7" xfId="31620" xr:uid="{00000000-0005-0000-0000-0000DE7A0000}"/>
    <cellStyle name="20% - Accent1 4 2 2 2 2 2 2 7 2" xfId="31621" xr:uid="{00000000-0005-0000-0000-0000DF7A0000}"/>
    <cellStyle name="20% - Accent1 4 2 2 2 2 2 2 8" xfId="31622" xr:uid="{00000000-0005-0000-0000-0000E07A0000}"/>
    <cellStyle name="20% - Accent1 4 2 2 2 2 2 2 8 2" xfId="31623" xr:uid="{00000000-0005-0000-0000-0000E17A0000}"/>
    <cellStyle name="20% - Accent1 4 2 2 2 2 2 2 9" xfId="31624" xr:uid="{00000000-0005-0000-0000-0000E27A0000}"/>
    <cellStyle name="20% - Accent1 4 2 2 2 2 2 3" xfId="31625" xr:uid="{00000000-0005-0000-0000-0000E37A0000}"/>
    <cellStyle name="20% - Accent1 4 2 2 2 2 2 3 2" xfId="31626" xr:uid="{00000000-0005-0000-0000-0000E47A0000}"/>
    <cellStyle name="20% - Accent1 4 2 2 2 2 2 3 2 2" xfId="31627" xr:uid="{00000000-0005-0000-0000-0000E57A0000}"/>
    <cellStyle name="20% - Accent1 4 2 2 2 2 2 3 2 2 2" xfId="31628" xr:uid="{00000000-0005-0000-0000-0000E67A0000}"/>
    <cellStyle name="20% - Accent1 4 2 2 2 2 2 3 2 2 2 2" xfId="31629" xr:uid="{00000000-0005-0000-0000-0000E77A0000}"/>
    <cellStyle name="20% - Accent1 4 2 2 2 2 2 3 2 2 3" xfId="31630" xr:uid="{00000000-0005-0000-0000-0000E87A0000}"/>
    <cellStyle name="20% - Accent1 4 2 2 2 2 2 3 2 3" xfId="31631" xr:uid="{00000000-0005-0000-0000-0000E97A0000}"/>
    <cellStyle name="20% - Accent1 4 2 2 2 2 2 3 2 3 2" xfId="31632" xr:uid="{00000000-0005-0000-0000-0000EA7A0000}"/>
    <cellStyle name="20% - Accent1 4 2 2 2 2 2 3 2 4" xfId="31633" xr:uid="{00000000-0005-0000-0000-0000EB7A0000}"/>
    <cellStyle name="20% - Accent1 4 2 2 2 2 2 3 3" xfId="31634" xr:uid="{00000000-0005-0000-0000-0000EC7A0000}"/>
    <cellStyle name="20% - Accent1 4 2 2 2 2 2 3 3 2" xfId="31635" xr:uid="{00000000-0005-0000-0000-0000ED7A0000}"/>
    <cellStyle name="20% - Accent1 4 2 2 2 2 2 3 3 2 2" xfId="31636" xr:uid="{00000000-0005-0000-0000-0000EE7A0000}"/>
    <cellStyle name="20% - Accent1 4 2 2 2 2 2 3 3 2 2 2" xfId="31637" xr:uid="{00000000-0005-0000-0000-0000EF7A0000}"/>
    <cellStyle name="20% - Accent1 4 2 2 2 2 2 3 3 2 3" xfId="31638" xr:uid="{00000000-0005-0000-0000-0000F07A0000}"/>
    <cellStyle name="20% - Accent1 4 2 2 2 2 2 3 3 3" xfId="31639" xr:uid="{00000000-0005-0000-0000-0000F17A0000}"/>
    <cellStyle name="20% - Accent1 4 2 2 2 2 2 3 3 3 2" xfId="31640" xr:uid="{00000000-0005-0000-0000-0000F27A0000}"/>
    <cellStyle name="20% - Accent1 4 2 2 2 2 2 3 3 4" xfId="31641" xr:uid="{00000000-0005-0000-0000-0000F37A0000}"/>
    <cellStyle name="20% - Accent1 4 2 2 2 2 2 3 4" xfId="31642" xr:uid="{00000000-0005-0000-0000-0000F47A0000}"/>
    <cellStyle name="20% - Accent1 4 2 2 2 2 2 3 4 2" xfId="31643" xr:uid="{00000000-0005-0000-0000-0000F57A0000}"/>
    <cellStyle name="20% - Accent1 4 2 2 2 2 2 3 4 2 2" xfId="31644" xr:uid="{00000000-0005-0000-0000-0000F67A0000}"/>
    <cellStyle name="20% - Accent1 4 2 2 2 2 2 3 4 2 2 2" xfId="31645" xr:uid="{00000000-0005-0000-0000-0000F77A0000}"/>
    <cellStyle name="20% - Accent1 4 2 2 2 2 2 3 4 2 3" xfId="31646" xr:uid="{00000000-0005-0000-0000-0000F87A0000}"/>
    <cellStyle name="20% - Accent1 4 2 2 2 2 2 3 4 3" xfId="31647" xr:uid="{00000000-0005-0000-0000-0000F97A0000}"/>
    <cellStyle name="20% - Accent1 4 2 2 2 2 2 3 4 3 2" xfId="31648" xr:uid="{00000000-0005-0000-0000-0000FA7A0000}"/>
    <cellStyle name="20% - Accent1 4 2 2 2 2 2 3 4 4" xfId="31649" xr:uid="{00000000-0005-0000-0000-0000FB7A0000}"/>
    <cellStyle name="20% - Accent1 4 2 2 2 2 2 3 5" xfId="31650" xr:uid="{00000000-0005-0000-0000-0000FC7A0000}"/>
    <cellStyle name="20% - Accent1 4 2 2 2 2 2 3 5 2" xfId="31651" xr:uid="{00000000-0005-0000-0000-0000FD7A0000}"/>
    <cellStyle name="20% - Accent1 4 2 2 2 2 2 3 5 2 2" xfId="31652" xr:uid="{00000000-0005-0000-0000-0000FE7A0000}"/>
    <cellStyle name="20% - Accent1 4 2 2 2 2 2 3 5 3" xfId="31653" xr:uid="{00000000-0005-0000-0000-0000FF7A0000}"/>
    <cellStyle name="20% - Accent1 4 2 2 2 2 2 3 6" xfId="31654" xr:uid="{00000000-0005-0000-0000-0000007B0000}"/>
    <cellStyle name="20% - Accent1 4 2 2 2 2 2 3 6 2" xfId="31655" xr:uid="{00000000-0005-0000-0000-0000017B0000}"/>
    <cellStyle name="20% - Accent1 4 2 2 2 2 2 3 6 2 2" xfId="31656" xr:uid="{00000000-0005-0000-0000-0000027B0000}"/>
    <cellStyle name="20% - Accent1 4 2 2 2 2 2 3 6 3" xfId="31657" xr:uid="{00000000-0005-0000-0000-0000037B0000}"/>
    <cellStyle name="20% - Accent1 4 2 2 2 2 2 3 7" xfId="31658" xr:uid="{00000000-0005-0000-0000-0000047B0000}"/>
    <cellStyle name="20% - Accent1 4 2 2 2 2 2 3 7 2" xfId="31659" xr:uid="{00000000-0005-0000-0000-0000057B0000}"/>
    <cellStyle name="20% - Accent1 4 2 2 2 2 2 3 8" xfId="31660" xr:uid="{00000000-0005-0000-0000-0000067B0000}"/>
    <cellStyle name="20% - Accent1 4 2 2 2 2 2 3 8 2" xfId="31661" xr:uid="{00000000-0005-0000-0000-0000077B0000}"/>
    <cellStyle name="20% - Accent1 4 2 2 2 2 2 3 9" xfId="31662" xr:uid="{00000000-0005-0000-0000-0000087B0000}"/>
    <cellStyle name="20% - Accent1 4 2 2 2 2 2 4" xfId="31663" xr:uid="{00000000-0005-0000-0000-0000097B0000}"/>
    <cellStyle name="20% - Accent1 4 2 2 2 2 2 4 2" xfId="31664" xr:uid="{00000000-0005-0000-0000-00000A7B0000}"/>
    <cellStyle name="20% - Accent1 4 2 2 2 2 2 4 2 2" xfId="31665" xr:uid="{00000000-0005-0000-0000-00000B7B0000}"/>
    <cellStyle name="20% - Accent1 4 2 2 2 2 2 4 2 2 2" xfId="31666" xr:uid="{00000000-0005-0000-0000-00000C7B0000}"/>
    <cellStyle name="20% - Accent1 4 2 2 2 2 2 4 2 3" xfId="31667" xr:uid="{00000000-0005-0000-0000-00000D7B0000}"/>
    <cellStyle name="20% - Accent1 4 2 2 2 2 2 4 3" xfId="31668" xr:uid="{00000000-0005-0000-0000-00000E7B0000}"/>
    <cellStyle name="20% - Accent1 4 2 2 2 2 2 4 3 2" xfId="31669" xr:uid="{00000000-0005-0000-0000-00000F7B0000}"/>
    <cellStyle name="20% - Accent1 4 2 2 2 2 2 4 4" xfId="31670" xr:uid="{00000000-0005-0000-0000-0000107B0000}"/>
    <cellStyle name="20% - Accent1 4 2 2 2 2 2 5" xfId="31671" xr:uid="{00000000-0005-0000-0000-0000117B0000}"/>
    <cellStyle name="20% - Accent1 4 2 2 2 2 2 5 2" xfId="31672" xr:uid="{00000000-0005-0000-0000-0000127B0000}"/>
    <cellStyle name="20% - Accent1 4 2 2 2 2 2 5 2 2" xfId="31673" xr:uid="{00000000-0005-0000-0000-0000137B0000}"/>
    <cellStyle name="20% - Accent1 4 2 2 2 2 2 5 2 2 2" xfId="31674" xr:uid="{00000000-0005-0000-0000-0000147B0000}"/>
    <cellStyle name="20% - Accent1 4 2 2 2 2 2 5 2 3" xfId="31675" xr:uid="{00000000-0005-0000-0000-0000157B0000}"/>
    <cellStyle name="20% - Accent1 4 2 2 2 2 2 5 3" xfId="31676" xr:uid="{00000000-0005-0000-0000-0000167B0000}"/>
    <cellStyle name="20% - Accent1 4 2 2 2 2 2 5 3 2" xfId="31677" xr:uid="{00000000-0005-0000-0000-0000177B0000}"/>
    <cellStyle name="20% - Accent1 4 2 2 2 2 2 5 4" xfId="31678" xr:uid="{00000000-0005-0000-0000-0000187B0000}"/>
    <cellStyle name="20% - Accent1 4 2 2 2 2 2 6" xfId="31679" xr:uid="{00000000-0005-0000-0000-0000197B0000}"/>
    <cellStyle name="20% - Accent1 4 2 2 2 2 2 6 2" xfId="31680" xr:uid="{00000000-0005-0000-0000-00001A7B0000}"/>
    <cellStyle name="20% - Accent1 4 2 2 2 2 2 6 2 2" xfId="31681" xr:uid="{00000000-0005-0000-0000-00001B7B0000}"/>
    <cellStyle name="20% - Accent1 4 2 2 2 2 2 6 2 2 2" xfId="31682" xr:uid="{00000000-0005-0000-0000-00001C7B0000}"/>
    <cellStyle name="20% - Accent1 4 2 2 2 2 2 6 2 3" xfId="31683" xr:uid="{00000000-0005-0000-0000-00001D7B0000}"/>
    <cellStyle name="20% - Accent1 4 2 2 2 2 2 6 3" xfId="31684" xr:uid="{00000000-0005-0000-0000-00001E7B0000}"/>
    <cellStyle name="20% - Accent1 4 2 2 2 2 2 6 3 2" xfId="31685" xr:uid="{00000000-0005-0000-0000-00001F7B0000}"/>
    <cellStyle name="20% - Accent1 4 2 2 2 2 2 6 4" xfId="31686" xr:uid="{00000000-0005-0000-0000-0000207B0000}"/>
    <cellStyle name="20% - Accent1 4 2 2 2 2 2 7" xfId="31687" xr:uid="{00000000-0005-0000-0000-0000217B0000}"/>
    <cellStyle name="20% - Accent1 4 2 2 2 2 2 7 2" xfId="31688" xr:uid="{00000000-0005-0000-0000-0000227B0000}"/>
    <cellStyle name="20% - Accent1 4 2 2 2 2 2 7 2 2" xfId="31689" xr:uid="{00000000-0005-0000-0000-0000237B0000}"/>
    <cellStyle name="20% - Accent1 4 2 2 2 2 2 7 3" xfId="31690" xr:uid="{00000000-0005-0000-0000-0000247B0000}"/>
    <cellStyle name="20% - Accent1 4 2 2 2 2 2 8" xfId="31691" xr:uid="{00000000-0005-0000-0000-0000257B0000}"/>
    <cellStyle name="20% - Accent1 4 2 2 2 2 2 8 2" xfId="31692" xr:uid="{00000000-0005-0000-0000-0000267B0000}"/>
    <cellStyle name="20% - Accent1 4 2 2 2 2 2 8 2 2" xfId="31693" xr:uid="{00000000-0005-0000-0000-0000277B0000}"/>
    <cellStyle name="20% - Accent1 4 2 2 2 2 2 8 3" xfId="31694" xr:uid="{00000000-0005-0000-0000-0000287B0000}"/>
    <cellStyle name="20% - Accent1 4 2 2 2 2 2 9" xfId="31695" xr:uid="{00000000-0005-0000-0000-0000297B0000}"/>
    <cellStyle name="20% - Accent1 4 2 2 2 2 2 9 2" xfId="31696" xr:uid="{00000000-0005-0000-0000-00002A7B0000}"/>
    <cellStyle name="20% - Accent1 4 2 2 2 2 3" xfId="31697" xr:uid="{00000000-0005-0000-0000-00002B7B0000}"/>
    <cellStyle name="20% - Accent1 4 2 2 2 2 3 10" xfId="31698" xr:uid="{00000000-0005-0000-0000-00002C7B0000}"/>
    <cellStyle name="20% - Accent1 4 2 2 2 2 3 10 2" xfId="31699" xr:uid="{00000000-0005-0000-0000-00002D7B0000}"/>
    <cellStyle name="20% - Accent1 4 2 2 2 2 3 11" xfId="31700" xr:uid="{00000000-0005-0000-0000-00002E7B0000}"/>
    <cellStyle name="20% - Accent1 4 2 2 2 2 3 2" xfId="31701" xr:uid="{00000000-0005-0000-0000-00002F7B0000}"/>
    <cellStyle name="20% - Accent1 4 2 2 2 2 3 2 2" xfId="31702" xr:uid="{00000000-0005-0000-0000-0000307B0000}"/>
    <cellStyle name="20% - Accent1 4 2 2 2 2 3 2 2 2" xfId="31703" xr:uid="{00000000-0005-0000-0000-0000317B0000}"/>
    <cellStyle name="20% - Accent1 4 2 2 2 2 3 2 2 2 2" xfId="31704" xr:uid="{00000000-0005-0000-0000-0000327B0000}"/>
    <cellStyle name="20% - Accent1 4 2 2 2 2 3 2 2 2 2 2" xfId="31705" xr:uid="{00000000-0005-0000-0000-0000337B0000}"/>
    <cellStyle name="20% - Accent1 4 2 2 2 2 3 2 2 2 3" xfId="31706" xr:uid="{00000000-0005-0000-0000-0000347B0000}"/>
    <cellStyle name="20% - Accent1 4 2 2 2 2 3 2 2 3" xfId="31707" xr:uid="{00000000-0005-0000-0000-0000357B0000}"/>
    <cellStyle name="20% - Accent1 4 2 2 2 2 3 2 2 3 2" xfId="31708" xr:uid="{00000000-0005-0000-0000-0000367B0000}"/>
    <cellStyle name="20% - Accent1 4 2 2 2 2 3 2 2 4" xfId="31709" xr:uid="{00000000-0005-0000-0000-0000377B0000}"/>
    <cellStyle name="20% - Accent1 4 2 2 2 2 3 2 3" xfId="31710" xr:uid="{00000000-0005-0000-0000-0000387B0000}"/>
    <cellStyle name="20% - Accent1 4 2 2 2 2 3 2 3 2" xfId="31711" xr:uid="{00000000-0005-0000-0000-0000397B0000}"/>
    <cellStyle name="20% - Accent1 4 2 2 2 2 3 2 3 2 2" xfId="31712" xr:uid="{00000000-0005-0000-0000-00003A7B0000}"/>
    <cellStyle name="20% - Accent1 4 2 2 2 2 3 2 3 2 2 2" xfId="31713" xr:uid="{00000000-0005-0000-0000-00003B7B0000}"/>
    <cellStyle name="20% - Accent1 4 2 2 2 2 3 2 3 2 3" xfId="31714" xr:uid="{00000000-0005-0000-0000-00003C7B0000}"/>
    <cellStyle name="20% - Accent1 4 2 2 2 2 3 2 3 3" xfId="31715" xr:uid="{00000000-0005-0000-0000-00003D7B0000}"/>
    <cellStyle name="20% - Accent1 4 2 2 2 2 3 2 3 3 2" xfId="31716" xr:uid="{00000000-0005-0000-0000-00003E7B0000}"/>
    <cellStyle name="20% - Accent1 4 2 2 2 2 3 2 3 4" xfId="31717" xr:uid="{00000000-0005-0000-0000-00003F7B0000}"/>
    <cellStyle name="20% - Accent1 4 2 2 2 2 3 2 4" xfId="31718" xr:uid="{00000000-0005-0000-0000-0000407B0000}"/>
    <cellStyle name="20% - Accent1 4 2 2 2 2 3 2 4 2" xfId="31719" xr:uid="{00000000-0005-0000-0000-0000417B0000}"/>
    <cellStyle name="20% - Accent1 4 2 2 2 2 3 2 4 2 2" xfId="31720" xr:uid="{00000000-0005-0000-0000-0000427B0000}"/>
    <cellStyle name="20% - Accent1 4 2 2 2 2 3 2 4 2 2 2" xfId="31721" xr:uid="{00000000-0005-0000-0000-0000437B0000}"/>
    <cellStyle name="20% - Accent1 4 2 2 2 2 3 2 4 2 3" xfId="31722" xr:uid="{00000000-0005-0000-0000-0000447B0000}"/>
    <cellStyle name="20% - Accent1 4 2 2 2 2 3 2 4 3" xfId="31723" xr:uid="{00000000-0005-0000-0000-0000457B0000}"/>
    <cellStyle name="20% - Accent1 4 2 2 2 2 3 2 4 3 2" xfId="31724" xr:uid="{00000000-0005-0000-0000-0000467B0000}"/>
    <cellStyle name="20% - Accent1 4 2 2 2 2 3 2 4 4" xfId="31725" xr:uid="{00000000-0005-0000-0000-0000477B0000}"/>
    <cellStyle name="20% - Accent1 4 2 2 2 2 3 2 5" xfId="31726" xr:uid="{00000000-0005-0000-0000-0000487B0000}"/>
    <cellStyle name="20% - Accent1 4 2 2 2 2 3 2 5 2" xfId="31727" xr:uid="{00000000-0005-0000-0000-0000497B0000}"/>
    <cellStyle name="20% - Accent1 4 2 2 2 2 3 2 5 2 2" xfId="31728" xr:uid="{00000000-0005-0000-0000-00004A7B0000}"/>
    <cellStyle name="20% - Accent1 4 2 2 2 2 3 2 5 3" xfId="31729" xr:uid="{00000000-0005-0000-0000-00004B7B0000}"/>
    <cellStyle name="20% - Accent1 4 2 2 2 2 3 2 6" xfId="31730" xr:uid="{00000000-0005-0000-0000-00004C7B0000}"/>
    <cellStyle name="20% - Accent1 4 2 2 2 2 3 2 6 2" xfId="31731" xr:uid="{00000000-0005-0000-0000-00004D7B0000}"/>
    <cellStyle name="20% - Accent1 4 2 2 2 2 3 2 6 2 2" xfId="31732" xr:uid="{00000000-0005-0000-0000-00004E7B0000}"/>
    <cellStyle name="20% - Accent1 4 2 2 2 2 3 2 6 3" xfId="31733" xr:uid="{00000000-0005-0000-0000-00004F7B0000}"/>
    <cellStyle name="20% - Accent1 4 2 2 2 2 3 2 7" xfId="31734" xr:uid="{00000000-0005-0000-0000-0000507B0000}"/>
    <cellStyle name="20% - Accent1 4 2 2 2 2 3 2 7 2" xfId="31735" xr:uid="{00000000-0005-0000-0000-0000517B0000}"/>
    <cellStyle name="20% - Accent1 4 2 2 2 2 3 2 8" xfId="31736" xr:uid="{00000000-0005-0000-0000-0000527B0000}"/>
    <cellStyle name="20% - Accent1 4 2 2 2 2 3 2 8 2" xfId="31737" xr:uid="{00000000-0005-0000-0000-0000537B0000}"/>
    <cellStyle name="20% - Accent1 4 2 2 2 2 3 2 9" xfId="31738" xr:uid="{00000000-0005-0000-0000-0000547B0000}"/>
    <cellStyle name="20% - Accent1 4 2 2 2 2 3 3" xfId="31739" xr:uid="{00000000-0005-0000-0000-0000557B0000}"/>
    <cellStyle name="20% - Accent1 4 2 2 2 2 3 3 2" xfId="31740" xr:uid="{00000000-0005-0000-0000-0000567B0000}"/>
    <cellStyle name="20% - Accent1 4 2 2 2 2 3 3 2 2" xfId="31741" xr:uid="{00000000-0005-0000-0000-0000577B0000}"/>
    <cellStyle name="20% - Accent1 4 2 2 2 2 3 3 2 2 2" xfId="31742" xr:uid="{00000000-0005-0000-0000-0000587B0000}"/>
    <cellStyle name="20% - Accent1 4 2 2 2 2 3 3 2 2 2 2" xfId="31743" xr:uid="{00000000-0005-0000-0000-0000597B0000}"/>
    <cellStyle name="20% - Accent1 4 2 2 2 2 3 3 2 2 3" xfId="31744" xr:uid="{00000000-0005-0000-0000-00005A7B0000}"/>
    <cellStyle name="20% - Accent1 4 2 2 2 2 3 3 2 3" xfId="31745" xr:uid="{00000000-0005-0000-0000-00005B7B0000}"/>
    <cellStyle name="20% - Accent1 4 2 2 2 2 3 3 2 3 2" xfId="31746" xr:uid="{00000000-0005-0000-0000-00005C7B0000}"/>
    <cellStyle name="20% - Accent1 4 2 2 2 2 3 3 2 4" xfId="31747" xr:uid="{00000000-0005-0000-0000-00005D7B0000}"/>
    <cellStyle name="20% - Accent1 4 2 2 2 2 3 3 3" xfId="31748" xr:uid="{00000000-0005-0000-0000-00005E7B0000}"/>
    <cellStyle name="20% - Accent1 4 2 2 2 2 3 3 3 2" xfId="31749" xr:uid="{00000000-0005-0000-0000-00005F7B0000}"/>
    <cellStyle name="20% - Accent1 4 2 2 2 2 3 3 3 2 2" xfId="31750" xr:uid="{00000000-0005-0000-0000-0000607B0000}"/>
    <cellStyle name="20% - Accent1 4 2 2 2 2 3 3 3 2 2 2" xfId="31751" xr:uid="{00000000-0005-0000-0000-0000617B0000}"/>
    <cellStyle name="20% - Accent1 4 2 2 2 2 3 3 3 2 3" xfId="31752" xr:uid="{00000000-0005-0000-0000-0000627B0000}"/>
    <cellStyle name="20% - Accent1 4 2 2 2 2 3 3 3 3" xfId="31753" xr:uid="{00000000-0005-0000-0000-0000637B0000}"/>
    <cellStyle name="20% - Accent1 4 2 2 2 2 3 3 3 3 2" xfId="31754" xr:uid="{00000000-0005-0000-0000-0000647B0000}"/>
    <cellStyle name="20% - Accent1 4 2 2 2 2 3 3 3 4" xfId="31755" xr:uid="{00000000-0005-0000-0000-0000657B0000}"/>
    <cellStyle name="20% - Accent1 4 2 2 2 2 3 3 4" xfId="31756" xr:uid="{00000000-0005-0000-0000-0000667B0000}"/>
    <cellStyle name="20% - Accent1 4 2 2 2 2 3 3 4 2" xfId="31757" xr:uid="{00000000-0005-0000-0000-0000677B0000}"/>
    <cellStyle name="20% - Accent1 4 2 2 2 2 3 3 4 2 2" xfId="31758" xr:uid="{00000000-0005-0000-0000-0000687B0000}"/>
    <cellStyle name="20% - Accent1 4 2 2 2 2 3 3 4 2 2 2" xfId="31759" xr:uid="{00000000-0005-0000-0000-0000697B0000}"/>
    <cellStyle name="20% - Accent1 4 2 2 2 2 3 3 4 2 3" xfId="31760" xr:uid="{00000000-0005-0000-0000-00006A7B0000}"/>
    <cellStyle name="20% - Accent1 4 2 2 2 2 3 3 4 3" xfId="31761" xr:uid="{00000000-0005-0000-0000-00006B7B0000}"/>
    <cellStyle name="20% - Accent1 4 2 2 2 2 3 3 4 3 2" xfId="31762" xr:uid="{00000000-0005-0000-0000-00006C7B0000}"/>
    <cellStyle name="20% - Accent1 4 2 2 2 2 3 3 4 4" xfId="31763" xr:uid="{00000000-0005-0000-0000-00006D7B0000}"/>
    <cellStyle name="20% - Accent1 4 2 2 2 2 3 3 5" xfId="31764" xr:uid="{00000000-0005-0000-0000-00006E7B0000}"/>
    <cellStyle name="20% - Accent1 4 2 2 2 2 3 3 5 2" xfId="31765" xr:uid="{00000000-0005-0000-0000-00006F7B0000}"/>
    <cellStyle name="20% - Accent1 4 2 2 2 2 3 3 5 2 2" xfId="31766" xr:uid="{00000000-0005-0000-0000-0000707B0000}"/>
    <cellStyle name="20% - Accent1 4 2 2 2 2 3 3 5 3" xfId="31767" xr:uid="{00000000-0005-0000-0000-0000717B0000}"/>
    <cellStyle name="20% - Accent1 4 2 2 2 2 3 3 6" xfId="31768" xr:uid="{00000000-0005-0000-0000-0000727B0000}"/>
    <cellStyle name="20% - Accent1 4 2 2 2 2 3 3 6 2" xfId="31769" xr:uid="{00000000-0005-0000-0000-0000737B0000}"/>
    <cellStyle name="20% - Accent1 4 2 2 2 2 3 3 6 2 2" xfId="31770" xr:uid="{00000000-0005-0000-0000-0000747B0000}"/>
    <cellStyle name="20% - Accent1 4 2 2 2 2 3 3 6 3" xfId="31771" xr:uid="{00000000-0005-0000-0000-0000757B0000}"/>
    <cellStyle name="20% - Accent1 4 2 2 2 2 3 3 7" xfId="31772" xr:uid="{00000000-0005-0000-0000-0000767B0000}"/>
    <cellStyle name="20% - Accent1 4 2 2 2 2 3 3 7 2" xfId="31773" xr:uid="{00000000-0005-0000-0000-0000777B0000}"/>
    <cellStyle name="20% - Accent1 4 2 2 2 2 3 3 8" xfId="31774" xr:uid="{00000000-0005-0000-0000-0000787B0000}"/>
    <cellStyle name="20% - Accent1 4 2 2 2 2 3 3 8 2" xfId="31775" xr:uid="{00000000-0005-0000-0000-0000797B0000}"/>
    <cellStyle name="20% - Accent1 4 2 2 2 2 3 3 9" xfId="31776" xr:uid="{00000000-0005-0000-0000-00007A7B0000}"/>
    <cellStyle name="20% - Accent1 4 2 2 2 2 3 4" xfId="31777" xr:uid="{00000000-0005-0000-0000-00007B7B0000}"/>
    <cellStyle name="20% - Accent1 4 2 2 2 2 3 4 2" xfId="31778" xr:uid="{00000000-0005-0000-0000-00007C7B0000}"/>
    <cellStyle name="20% - Accent1 4 2 2 2 2 3 4 2 2" xfId="31779" xr:uid="{00000000-0005-0000-0000-00007D7B0000}"/>
    <cellStyle name="20% - Accent1 4 2 2 2 2 3 4 2 2 2" xfId="31780" xr:uid="{00000000-0005-0000-0000-00007E7B0000}"/>
    <cellStyle name="20% - Accent1 4 2 2 2 2 3 4 2 3" xfId="31781" xr:uid="{00000000-0005-0000-0000-00007F7B0000}"/>
    <cellStyle name="20% - Accent1 4 2 2 2 2 3 4 3" xfId="31782" xr:uid="{00000000-0005-0000-0000-0000807B0000}"/>
    <cellStyle name="20% - Accent1 4 2 2 2 2 3 4 3 2" xfId="31783" xr:uid="{00000000-0005-0000-0000-0000817B0000}"/>
    <cellStyle name="20% - Accent1 4 2 2 2 2 3 4 4" xfId="31784" xr:uid="{00000000-0005-0000-0000-0000827B0000}"/>
    <cellStyle name="20% - Accent1 4 2 2 2 2 3 5" xfId="31785" xr:uid="{00000000-0005-0000-0000-0000837B0000}"/>
    <cellStyle name="20% - Accent1 4 2 2 2 2 3 5 2" xfId="31786" xr:uid="{00000000-0005-0000-0000-0000847B0000}"/>
    <cellStyle name="20% - Accent1 4 2 2 2 2 3 5 2 2" xfId="31787" xr:uid="{00000000-0005-0000-0000-0000857B0000}"/>
    <cellStyle name="20% - Accent1 4 2 2 2 2 3 5 2 2 2" xfId="31788" xr:uid="{00000000-0005-0000-0000-0000867B0000}"/>
    <cellStyle name="20% - Accent1 4 2 2 2 2 3 5 2 3" xfId="31789" xr:uid="{00000000-0005-0000-0000-0000877B0000}"/>
    <cellStyle name="20% - Accent1 4 2 2 2 2 3 5 3" xfId="31790" xr:uid="{00000000-0005-0000-0000-0000887B0000}"/>
    <cellStyle name="20% - Accent1 4 2 2 2 2 3 5 3 2" xfId="31791" xr:uid="{00000000-0005-0000-0000-0000897B0000}"/>
    <cellStyle name="20% - Accent1 4 2 2 2 2 3 5 4" xfId="31792" xr:uid="{00000000-0005-0000-0000-00008A7B0000}"/>
    <cellStyle name="20% - Accent1 4 2 2 2 2 3 6" xfId="31793" xr:uid="{00000000-0005-0000-0000-00008B7B0000}"/>
    <cellStyle name="20% - Accent1 4 2 2 2 2 3 6 2" xfId="31794" xr:uid="{00000000-0005-0000-0000-00008C7B0000}"/>
    <cellStyle name="20% - Accent1 4 2 2 2 2 3 6 2 2" xfId="31795" xr:uid="{00000000-0005-0000-0000-00008D7B0000}"/>
    <cellStyle name="20% - Accent1 4 2 2 2 2 3 6 2 2 2" xfId="31796" xr:uid="{00000000-0005-0000-0000-00008E7B0000}"/>
    <cellStyle name="20% - Accent1 4 2 2 2 2 3 6 2 3" xfId="31797" xr:uid="{00000000-0005-0000-0000-00008F7B0000}"/>
    <cellStyle name="20% - Accent1 4 2 2 2 2 3 6 3" xfId="31798" xr:uid="{00000000-0005-0000-0000-0000907B0000}"/>
    <cellStyle name="20% - Accent1 4 2 2 2 2 3 6 3 2" xfId="31799" xr:uid="{00000000-0005-0000-0000-0000917B0000}"/>
    <cellStyle name="20% - Accent1 4 2 2 2 2 3 6 4" xfId="31800" xr:uid="{00000000-0005-0000-0000-0000927B0000}"/>
    <cellStyle name="20% - Accent1 4 2 2 2 2 3 7" xfId="31801" xr:uid="{00000000-0005-0000-0000-0000937B0000}"/>
    <cellStyle name="20% - Accent1 4 2 2 2 2 3 7 2" xfId="31802" xr:uid="{00000000-0005-0000-0000-0000947B0000}"/>
    <cellStyle name="20% - Accent1 4 2 2 2 2 3 7 2 2" xfId="31803" xr:uid="{00000000-0005-0000-0000-0000957B0000}"/>
    <cellStyle name="20% - Accent1 4 2 2 2 2 3 7 3" xfId="31804" xr:uid="{00000000-0005-0000-0000-0000967B0000}"/>
    <cellStyle name="20% - Accent1 4 2 2 2 2 3 8" xfId="31805" xr:uid="{00000000-0005-0000-0000-0000977B0000}"/>
    <cellStyle name="20% - Accent1 4 2 2 2 2 3 8 2" xfId="31806" xr:uid="{00000000-0005-0000-0000-0000987B0000}"/>
    <cellStyle name="20% - Accent1 4 2 2 2 2 3 8 2 2" xfId="31807" xr:uid="{00000000-0005-0000-0000-0000997B0000}"/>
    <cellStyle name="20% - Accent1 4 2 2 2 2 3 8 3" xfId="31808" xr:uid="{00000000-0005-0000-0000-00009A7B0000}"/>
    <cellStyle name="20% - Accent1 4 2 2 2 2 3 9" xfId="31809" xr:uid="{00000000-0005-0000-0000-00009B7B0000}"/>
    <cellStyle name="20% - Accent1 4 2 2 2 2 3 9 2" xfId="31810" xr:uid="{00000000-0005-0000-0000-00009C7B0000}"/>
    <cellStyle name="20% - Accent1 4 2 2 2 2 4" xfId="31811" xr:uid="{00000000-0005-0000-0000-00009D7B0000}"/>
    <cellStyle name="20% - Accent1 4 2 2 2 2 4 10" xfId="31812" xr:uid="{00000000-0005-0000-0000-00009E7B0000}"/>
    <cellStyle name="20% - Accent1 4 2 2 2 2 4 10 2" xfId="31813" xr:uid="{00000000-0005-0000-0000-00009F7B0000}"/>
    <cellStyle name="20% - Accent1 4 2 2 2 2 4 11" xfId="31814" xr:uid="{00000000-0005-0000-0000-0000A07B0000}"/>
    <cellStyle name="20% - Accent1 4 2 2 2 2 4 2" xfId="31815" xr:uid="{00000000-0005-0000-0000-0000A17B0000}"/>
    <cellStyle name="20% - Accent1 4 2 2 2 2 4 2 2" xfId="31816" xr:uid="{00000000-0005-0000-0000-0000A27B0000}"/>
    <cellStyle name="20% - Accent1 4 2 2 2 2 4 2 2 2" xfId="31817" xr:uid="{00000000-0005-0000-0000-0000A37B0000}"/>
    <cellStyle name="20% - Accent1 4 2 2 2 2 4 2 2 2 2" xfId="31818" xr:uid="{00000000-0005-0000-0000-0000A47B0000}"/>
    <cellStyle name="20% - Accent1 4 2 2 2 2 4 2 2 2 2 2" xfId="31819" xr:uid="{00000000-0005-0000-0000-0000A57B0000}"/>
    <cellStyle name="20% - Accent1 4 2 2 2 2 4 2 2 2 3" xfId="31820" xr:uid="{00000000-0005-0000-0000-0000A67B0000}"/>
    <cellStyle name="20% - Accent1 4 2 2 2 2 4 2 2 3" xfId="31821" xr:uid="{00000000-0005-0000-0000-0000A77B0000}"/>
    <cellStyle name="20% - Accent1 4 2 2 2 2 4 2 2 3 2" xfId="31822" xr:uid="{00000000-0005-0000-0000-0000A87B0000}"/>
    <cellStyle name="20% - Accent1 4 2 2 2 2 4 2 2 4" xfId="31823" xr:uid="{00000000-0005-0000-0000-0000A97B0000}"/>
    <cellStyle name="20% - Accent1 4 2 2 2 2 4 2 3" xfId="31824" xr:uid="{00000000-0005-0000-0000-0000AA7B0000}"/>
    <cellStyle name="20% - Accent1 4 2 2 2 2 4 2 3 2" xfId="31825" xr:uid="{00000000-0005-0000-0000-0000AB7B0000}"/>
    <cellStyle name="20% - Accent1 4 2 2 2 2 4 2 3 2 2" xfId="31826" xr:uid="{00000000-0005-0000-0000-0000AC7B0000}"/>
    <cellStyle name="20% - Accent1 4 2 2 2 2 4 2 3 2 2 2" xfId="31827" xr:uid="{00000000-0005-0000-0000-0000AD7B0000}"/>
    <cellStyle name="20% - Accent1 4 2 2 2 2 4 2 3 2 3" xfId="31828" xr:uid="{00000000-0005-0000-0000-0000AE7B0000}"/>
    <cellStyle name="20% - Accent1 4 2 2 2 2 4 2 3 3" xfId="31829" xr:uid="{00000000-0005-0000-0000-0000AF7B0000}"/>
    <cellStyle name="20% - Accent1 4 2 2 2 2 4 2 3 3 2" xfId="31830" xr:uid="{00000000-0005-0000-0000-0000B07B0000}"/>
    <cellStyle name="20% - Accent1 4 2 2 2 2 4 2 3 4" xfId="31831" xr:uid="{00000000-0005-0000-0000-0000B17B0000}"/>
    <cellStyle name="20% - Accent1 4 2 2 2 2 4 2 4" xfId="31832" xr:uid="{00000000-0005-0000-0000-0000B27B0000}"/>
    <cellStyle name="20% - Accent1 4 2 2 2 2 4 2 4 2" xfId="31833" xr:uid="{00000000-0005-0000-0000-0000B37B0000}"/>
    <cellStyle name="20% - Accent1 4 2 2 2 2 4 2 4 2 2" xfId="31834" xr:uid="{00000000-0005-0000-0000-0000B47B0000}"/>
    <cellStyle name="20% - Accent1 4 2 2 2 2 4 2 4 2 2 2" xfId="31835" xr:uid="{00000000-0005-0000-0000-0000B57B0000}"/>
    <cellStyle name="20% - Accent1 4 2 2 2 2 4 2 4 2 3" xfId="31836" xr:uid="{00000000-0005-0000-0000-0000B67B0000}"/>
    <cellStyle name="20% - Accent1 4 2 2 2 2 4 2 4 3" xfId="31837" xr:uid="{00000000-0005-0000-0000-0000B77B0000}"/>
    <cellStyle name="20% - Accent1 4 2 2 2 2 4 2 4 3 2" xfId="31838" xr:uid="{00000000-0005-0000-0000-0000B87B0000}"/>
    <cellStyle name="20% - Accent1 4 2 2 2 2 4 2 4 4" xfId="31839" xr:uid="{00000000-0005-0000-0000-0000B97B0000}"/>
    <cellStyle name="20% - Accent1 4 2 2 2 2 4 2 5" xfId="31840" xr:uid="{00000000-0005-0000-0000-0000BA7B0000}"/>
    <cellStyle name="20% - Accent1 4 2 2 2 2 4 2 5 2" xfId="31841" xr:uid="{00000000-0005-0000-0000-0000BB7B0000}"/>
    <cellStyle name="20% - Accent1 4 2 2 2 2 4 2 5 2 2" xfId="31842" xr:uid="{00000000-0005-0000-0000-0000BC7B0000}"/>
    <cellStyle name="20% - Accent1 4 2 2 2 2 4 2 5 3" xfId="31843" xr:uid="{00000000-0005-0000-0000-0000BD7B0000}"/>
    <cellStyle name="20% - Accent1 4 2 2 2 2 4 2 6" xfId="31844" xr:uid="{00000000-0005-0000-0000-0000BE7B0000}"/>
    <cellStyle name="20% - Accent1 4 2 2 2 2 4 2 6 2" xfId="31845" xr:uid="{00000000-0005-0000-0000-0000BF7B0000}"/>
    <cellStyle name="20% - Accent1 4 2 2 2 2 4 2 6 2 2" xfId="31846" xr:uid="{00000000-0005-0000-0000-0000C07B0000}"/>
    <cellStyle name="20% - Accent1 4 2 2 2 2 4 2 6 3" xfId="31847" xr:uid="{00000000-0005-0000-0000-0000C17B0000}"/>
    <cellStyle name="20% - Accent1 4 2 2 2 2 4 2 7" xfId="31848" xr:uid="{00000000-0005-0000-0000-0000C27B0000}"/>
    <cellStyle name="20% - Accent1 4 2 2 2 2 4 2 7 2" xfId="31849" xr:uid="{00000000-0005-0000-0000-0000C37B0000}"/>
    <cellStyle name="20% - Accent1 4 2 2 2 2 4 2 8" xfId="31850" xr:uid="{00000000-0005-0000-0000-0000C47B0000}"/>
    <cellStyle name="20% - Accent1 4 2 2 2 2 4 2 8 2" xfId="31851" xr:uid="{00000000-0005-0000-0000-0000C57B0000}"/>
    <cellStyle name="20% - Accent1 4 2 2 2 2 4 2 9" xfId="31852" xr:uid="{00000000-0005-0000-0000-0000C67B0000}"/>
    <cellStyle name="20% - Accent1 4 2 2 2 2 4 3" xfId="31853" xr:uid="{00000000-0005-0000-0000-0000C77B0000}"/>
    <cellStyle name="20% - Accent1 4 2 2 2 2 4 3 2" xfId="31854" xr:uid="{00000000-0005-0000-0000-0000C87B0000}"/>
    <cellStyle name="20% - Accent1 4 2 2 2 2 4 3 2 2" xfId="31855" xr:uid="{00000000-0005-0000-0000-0000C97B0000}"/>
    <cellStyle name="20% - Accent1 4 2 2 2 2 4 3 2 2 2" xfId="31856" xr:uid="{00000000-0005-0000-0000-0000CA7B0000}"/>
    <cellStyle name="20% - Accent1 4 2 2 2 2 4 3 2 2 2 2" xfId="31857" xr:uid="{00000000-0005-0000-0000-0000CB7B0000}"/>
    <cellStyle name="20% - Accent1 4 2 2 2 2 4 3 2 2 3" xfId="31858" xr:uid="{00000000-0005-0000-0000-0000CC7B0000}"/>
    <cellStyle name="20% - Accent1 4 2 2 2 2 4 3 2 3" xfId="31859" xr:uid="{00000000-0005-0000-0000-0000CD7B0000}"/>
    <cellStyle name="20% - Accent1 4 2 2 2 2 4 3 2 3 2" xfId="31860" xr:uid="{00000000-0005-0000-0000-0000CE7B0000}"/>
    <cellStyle name="20% - Accent1 4 2 2 2 2 4 3 2 4" xfId="31861" xr:uid="{00000000-0005-0000-0000-0000CF7B0000}"/>
    <cellStyle name="20% - Accent1 4 2 2 2 2 4 3 3" xfId="31862" xr:uid="{00000000-0005-0000-0000-0000D07B0000}"/>
    <cellStyle name="20% - Accent1 4 2 2 2 2 4 3 3 2" xfId="31863" xr:uid="{00000000-0005-0000-0000-0000D17B0000}"/>
    <cellStyle name="20% - Accent1 4 2 2 2 2 4 3 3 2 2" xfId="31864" xr:uid="{00000000-0005-0000-0000-0000D27B0000}"/>
    <cellStyle name="20% - Accent1 4 2 2 2 2 4 3 3 2 2 2" xfId="31865" xr:uid="{00000000-0005-0000-0000-0000D37B0000}"/>
    <cellStyle name="20% - Accent1 4 2 2 2 2 4 3 3 2 3" xfId="31866" xr:uid="{00000000-0005-0000-0000-0000D47B0000}"/>
    <cellStyle name="20% - Accent1 4 2 2 2 2 4 3 3 3" xfId="31867" xr:uid="{00000000-0005-0000-0000-0000D57B0000}"/>
    <cellStyle name="20% - Accent1 4 2 2 2 2 4 3 3 3 2" xfId="31868" xr:uid="{00000000-0005-0000-0000-0000D67B0000}"/>
    <cellStyle name="20% - Accent1 4 2 2 2 2 4 3 3 4" xfId="31869" xr:uid="{00000000-0005-0000-0000-0000D77B0000}"/>
    <cellStyle name="20% - Accent1 4 2 2 2 2 4 3 4" xfId="31870" xr:uid="{00000000-0005-0000-0000-0000D87B0000}"/>
    <cellStyle name="20% - Accent1 4 2 2 2 2 4 3 4 2" xfId="31871" xr:uid="{00000000-0005-0000-0000-0000D97B0000}"/>
    <cellStyle name="20% - Accent1 4 2 2 2 2 4 3 4 2 2" xfId="31872" xr:uid="{00000000-0005-0000-0000-0000DA7B0000}"/>
    <cellStyle name="20% - Accent1 4 2 2 2 2 4 3 4 2 2 2" xfId="31873" xr:uid="{00000000-0005-0000-0000-0000DB7B0000}"/>
    <cellStyle name="20% - Accent1 4 2 2 2 2 4 3 4 2 3" xfId="31874" xr:uid="{00000000-0005-0000-0000-0000DC7B0000}"/>
    <cellStyle name="20% - Accent1 4 2 2 2 2 4 3 4 3" xfId="31875" xr:uid="{00000000-0005-0000-0000-0000DD7B0000}"/>
    <cellStyle name="20% - Accent1 4 2 2 2 2 4 3 4 3 2" xfId="31876" xr:uid="{00000000-0005-0000-0000-0000DE7B0000}"/>
    <cellStyle name="20% - Accent1 4 2 2 2 2 4 3 4 4" xfId="31877" xr:uid="{00000000-0005-0000-0000-0000DF7B0000}"/>
    <cellStyle name="20% - Accent1 4 2 2 2 2 4 3 5" xfId="31878" xr:uid="{00000000-0005-0000-0000-0000E07B0000}"/>
    <cellStyle name="20% - Accent1 4 2 2 2 2 4 3 5 2" xfId="31879" xr:uid="{00000000-0005-0000-0000-0000E17B0000}"/>
    <cellStyle name="20% - Accent1 4 2 2 2 2 4 3 5 2 2" xfId="31880" xr:uid="{00000000-0005-0000-0000-0000E27B0000}"/>
    <cellStyle name="20% - Accent1 4 2 2 2 2 4 3 5 3" xfId="31881" xr:uid="{00000000-0005-0000-0000-0000E37B0000}"/>
    <cellStyle name="20% - Accent1 4 2 2 2 2 4 3 6" xfId="31882" xr:uid="{00000000-0005-0000-0000-0000E47B0000}"/>
    <cellStyle name="20% - Accent1 4 2 2 2 2 4 3 6 2" xfId="31883" xr:uid="{00000000-0005-0000-0000-0000E57B0000}"/>
    <cellStyle name="20% - Accent1 4 2 2 2 2 4 3 6 2 2" xfId="31884" xr:uid="{00000000-0005-0000-0000-0000E67B0000}"/>
    <cellStyle name="20% - Accent1 4 2 2 2 2 4 3 6 3" xfId="31885" xr:uid="{00000000-0005-0000-0000-0000E77B0000}"/>
    <cellStyle name="20% - Accent1 4 2 2 2 2 4 3 7" xfId="31886" xr:uid="{00000000-0005-0000-0000-0000E87B0000}"/>
    <cellStyle name="20% - Accent1 4 2 2 2 2 4 3 7 2" xfId="31887" xr:uid="{00000000-0005-0000-0000-0000E97B0000}"/>
    <cellStyle name="20% - Accent1 4 2 2 2 2 4 3 8" xfId="31888" xr:uid="{00000000-0005-0000-0000-0000EA7B0000}"/>
    <cellStyle name="20% - Accent1 4 2 2 2 2 4 3 8 2" xfId="31889" xr:uid="{00000000-0005-0000-0000-0000EB7B0000}"/>
    <cellStyle name="20% - Accent1 4 2 2 2 2 4 3 9" xfId="31890" xr:uid="{00000000-0005-0000-0000-0000EC7B0000}"/>
    <cellStyle name="20% - Accent1 4 2 2 2 2 4 4" xfId="31891" xr:uid="{00000000-0005-0000-0000-0000ED7B0000}"/>
    <cellStyle name="20% - Accent1 4 2 2 2 2 4 4 2" xfId="31892" xr:uid="{00000000-0005-0000-0000-0000EE7B0000}"/>
    <cellStyle name="20% - Accent1 4 2 2 2 2 4 4 2 2" xfId="31893" xr:uid="{00000000-0005-0000-0000-0000EF7B0000}"/>
    <cellStyle name="20% - Accent1 4 2 2 2 2 4 4 2 2 2" xfId="31894" xr:uid="{00000000-0005-0000-0000-0000F07B0000}"/>
    <cellStyle name="20% - Accent1 4 2 2 2 2 4 4 2 3" xfId="31895" xr:uid="{00000000-0005-0000-0000-0000F17B0000}"/>
    <cellStyle name="20% - Accent1 4 2 2 2 2 4 4 3" xfId="31896" xr:uid="{00000000-0005-0000-0000-0000F27B0000}"/>
    <cellStyle name="20% - Accent1 4 2 2 2 2 4 4 3 2" xfId="31897" xr:uid="{00000000-0005-0000-0000-0000F37B0000}"/>
    <cellStyle name="20% - Accent1 4 2 2 2 2 4 4 4" xfId="31898" xr:uid="{00000000-0005-0000-0000-0000F47B0000}"/>
    <cellStyle name="20% - Accent1 4 2 2 2 2 4 5" xfId="31899" xr:uid="{00000000-0005-0000-0000-0000F57B0000}"/>
    <cellStyle name="20% - Accent1 4 2 2 2 2 4 5 2" xfId="31900" xr:uid="{00000000-0005-0000-0000-0000F67B0000}"/>
    <cellStyle name="20% - Accent1 4 2 2 2 2 4 5 2 2" xfId="31901" xr:uid="{00000000-0005-0000-0000-0000F77B0000}"/>
    <cellStyle name="20% - Accent1 4 2 2 2 2 4 5 2 2 2" xfId="31902" xr:uid="{00000000-0005-0000-0000-0000F87B0000}"/>
    <cellStyle name="20% - Accent1 4 2 2 2 2 4 5 2 3" xfId="31903" xr:uid="{00000000-0005-0000-0000-0000F97B0000}"/>
    <cellStyle name="20% - Accent1 4 2 2 2 2 4 5 3" xfId="31904" xr:uid="{00000000-0005-0000-0000-0000FA7B0000}"/>
    <cellStyle name="20% - Accent1 4 2 2 2 2 4 5 3 2" xfId="31905" xr:uid="{00000000-0005-0000-0000-0000FB7B0000}"/>
    <cellStyle name="20% - Accent1 4 2 2 2 2 4 5 4" xfId="31906" xr:uid="{00000000-0005-0000-0000-0000FC7B0000}"/>
    <cellStyle name="20% - Accent1 4 2 2 2 2 4 6" xfId="31907" xr:uid="{00000000-0005-0000-0000-0000FD7B0000}"/>
    <cellStyle name="20% - Accent1 4 2 2 2 2 4 6 2" xfId="31908" xr:uid="{00000000-0005-0000-0000-0000FE7B0000}"/>
    <cellStyle name="20% - Accent1 4 2 2 2 2 4 6 2 2" xfId="31909" xr:uid="{00000000-0005-0000-0000-0000FF7B0000}"/>
    <cellStyle name="20% - Accent1 4 2 2 2 2 4 6 2 2 2" xfId="31910" xr:uid="{00000000-0005-0000-0000-0000007C0000}"/>
    <cellStyle name="20% - Accent1 4 2 2 2 2 4 6 2 3" xfId="31911" xr:uid="{00000000-0005-0000-0000-0000017C0000}"/>
    <cellStyle name="20% - Accent1 4 2 2 2 2 4 6 3" xfId="31912" xr:uid="{00000000-0005-0000-0000-0000027C0000}"/>
    <cellStyle name="20% - Accent1 4 2 2 2 2 4 6 3 2" xfId="31913" xr:uid="{00000000-0005-0000-0000-0000037C0000}"/>
    <cellStyle name="20% - Accent1 4 2 2 2 2 4 6 4" xfId="31914" xr:uid="{00000000-0005-0000-0000-0000047C0000}"/>
    <cellStyle name="20% - Accent1 4 2 2 2 2 4 7" xfId="31915" xr:uid="{00000000-0005-0000-0000-0000057C0000}"/>
    <cellStyle name="20% - Accent1 4 2 2 2 2 4 7 2" xfId="31916" xr:uid="{00000000-0005-0000-0000-0000067C0000}"/>
    <cellStyle name="20% - Accent1 4 2 2 2 2 4 7 2 2" xfId="31917" xr:uid="{00000000-0005-0000-0000-0000077C0000}"/>
    <cellStyle name="20% - Accent1 4 2 2 2 2 4 7 3" xfId="31918" xr:uid="{00000000-0005-0000-0000-0000087C0000}"/>
    <cellStyle name="20% - Accent1 4 2 2 2 2 4 8" xfId="31919" xr:uid="{00000000-0005-0000-0000-0000097C0000}"/>
    <cellStyle name="20% - Accent1 4 2 2 2 2 4 8 2" xfId="31920" xr:uid="{00000000-0005-0000-0000-00000A7C0000}"/>
    <cellStyle name="20% - Accent1 4 2 2 2 2 4 8 2 2" xfId="31921" xr:uid="{00000000-0005-0000-0000-00000B7C0000}"/>
    <cellStyle name="20% - Accent1 4 2 2 2 2 4 8 3" xfId="31922" xr:uid="{00000000-0005-0000-0000-00000C7C0000}"/>
    <cellStyle name="20% - Accent1 4 2 2 2 2 4 9" xfId="31923" xr:uid="{00000000-0005-0000-0000-00000D7C0000}"/>
    <cellStyle name="20% - Accent1 4 2 2 2 2 4 9 2" xfId="31924" xr:uid="{00000000-0005-0000-0000-00000E7C0000}"/>
    <cellStyle name="20% - Accent1 4 2 2 2 2 5" xfId="31925" xr:uid="{00000000-0005-0000-0000-00000F7C0000}"/>
    <cellStyle name="20% - Accent1 4 2 2 2 2 5 2" xfId="31926" xr:uid="{00000000-0005-0000-0000-0000107C0000}"/>
    <cellStyle name="20% - Accent1 4 2 2 2 2 5 2 2" xfId="31927" xr:uid="{00000000-0005-0000-0000-0000117C0000}"/>
    <cellStyle name="20% - Accent1 4 2 2 2 2 5 2 2 2" xfId="31928" xr:uid="{00000000-0005-0000-0000-0000127C0000}"/>
    <cellStyle name="20% - Accent1 4 2 2 2 2 5 2 2 2 2" xfId="31929" xr:uid="{00000000-0005-0000-0000-0000137C0000}"/>
    <cellStyle name="20% - Accent1 4 2 2 2 2 5 2 2 3" xfId="31930" xr:uid="{00000000-0005-0000-0000-0000147C0000}"/>
    <cellStyle name="20% - Accent1 4 2 2 2 2 5 2 3" xfId="31931" xr:uid="{00000000-0005-0000-0000-0000157C0000}"/>
    <cellStyle name="20% - Accent1 4 2 2 2 2 5 2 3 2" xfId="31932" xr:uid="{00000000-0005-0000-0000-0000167C0000}"/>
    <cellStyle name="20% - Accent1 4 2 2 2 2 5 2 4" xfId="31933" xr:uid="{00000000-0005-0000-0000-0000177C0000}"/>
    <cellStyle name="20% - Accent1 4 2 2 2 2 5 3" xfId="31934" xr:uid="{00000000-0005-0000-0000-0000187C0000}"/>
    <cellStyle name="20% - Accent1 4 2 2 2 2 5 3 2" xfId="31935" xr:uid="{00000000-0005-0000-0000-0000197C0000}"/>
    <cellStyle name="20% - Accent1 4 2 2 2 2 5 3 2 2" xfId="31936" xr:uid="{00000000-0005-0000-0000-00001A7C0000}"/>
    <cellStyle name="20% - Accent1 4 2 2 2 2 5 3 2 2 2" xfId="31937" xr:uid="{00000000-0005-0000-0000-00001B7C0000}"/>
    <cellStyle name="20% - Accent1 4 2 2 2 2 5 3 2 3" xfId="31938" xr:uid="{00000000-0005-0000-0000-00001C7C0000}"/>
    <cellStyle name="20% - Accent1 4 2 2 2 2 5 3 3" xfId="31939" xr:uid="{00000000-0005-0000-0000-00001D7C0000}"/>
    <cellStyle name="20% - Accent1 4 2 2 2 2 5 3 3 2" xfId="31940" xr:uid="{00000000-0005-0000-0000-00001E7C0000}"/>
    <cellStyle name="20% - Accent1 4 2 2 2 2 5 3 4" xfId="31941" xr:uid="{00000000-0005-0000-0000-00001F7C0000}"/>
    <cellStyle name="20% - Accent1 4 2 2 2 2 5 4" xfId="31942" xr:uid="{00000000-0005-0000-0000-0000207C0000}"/>
    <cellStyle name="20% - Accent1 4 2 2 2 2 5 4 2" xfId="31943" xr:uid="{00000000-0005-0000-0000-0000217C0000}"/>
    <cellStyle name="20% - Accent1 4 2 2 2 2 5 4 2 2" xfId="31944" xr:uid="{00000000-0005-0000-0000-0000227C0000}"/>
    <cellStyle name="20% - Accent1 4 2 2 2 2 5 4 2 2 2" xfId="31945" xr:uid="{00000000-0005-0000-0000-0000237C0000}"/>
    <cellStyle name="20% - Accent1 4 2 2 2 2 5 4 2 3" xfId="31946" xr:uid="{00000000-0005-0000-0000-0000247C0000}"/>
    <cellStyle name="20% - Accent1 4 2 2 2 2 5 4 3" xfId="31947" xr:uid="{00000000-0005-0000-0000-0000257C0000}"/>
    <cellStyle name="20% - Accent1 4 2 2 2 2 5 4 3 2" xfId="31948" xr:uid="{00000000-0005-0000-0000-0000267C0000}"/>
    <cellStyle name="20% - Accent1 4 2 2 2 2 5 4 4" xfId="31949" xr:uid="{00000000-0005-0000-0000-0000277C0000}"/>
    <cellStyle name="20% - Accent1 4 2 2 2 2 5 5" xfId="31950" xr:uid="{00000000-0005-0000-0000-0000287C0000}"/>
    <cellStyle name="20% - Accent1 4 2 2 2 2 5 5 2" xfId="31951" xr:uid="{00000000-0005-0000-0000-0000297C0000}"/>
    <cellStyle name="20% - Accent1 4 2 2 2 2 5 5 2 2" xfId="31952" xr:uid="{00000000-0005-0000-0000-00002A7C0000}"/>
    <cellStyle name="20% - Accent1 4 2 2 2 2 5 5 3" xfId="31953" xr:uid="{00000000-0005-0000-0000-00002B7C0000}"/>
    <cellStyle name="20% - Accent1 4 2 2 2 2 5 6" xfId="31954" xr:uid="{00000000-0005-0000-0000-00002C7C0000}"/>
    <cellStyle name="20% - Accent1 4 2 2 2 2 5 6 2" xfId="31955" xr:uid="{00000000-0005-0000-0000-00002D7C0000}"/>
    <cellStyle name="20% - Accent1 4 2 2 2 2 5 6 2 2" xfId="31956" xr:uid="{00000000-0005-0000-0000-00002E7C0000}"/>
    <cellStyle name="20% - Accent1 4 2 2 2 2 5 6 3" xfId="31957" xr:uid="{00000000-0005-0000-0000-00002F7C0000}"/>
    <cellStyle name="20% - Accent1 4 2 2 2 2 5 7" xfId="31958" xr:uid="{00000000-0005-0000-0000-0000307C0000}"/>
    <cellStyle name="20% - Accent1 4 2 2 2 2 5 7 2" xfId="31959" xr:uid="{00000000-0005-0000-0000-0000317C0000}"/>
    <cellStyle name="20% - Accent1 4 2 2 2 2 5 8" xfId="31960" xr:uid="{00000000-0005-0000-0000-0000327C0000}"/>
    <cellStyle name="20% - Accent1 4 2 2 2 2 5 8 2" xfId="31961" xr:uid="{00000000-0005-0000-0000-0000337C0000}"/>
    <cellStyle name="20% - Accent1 4 2 2 2 2 5 9" xfId="31962" xr:uid="{00000000-0005-0000-0000-0000347C0000}"/>
    <cellStyle name="20% - Accent1 4 2 2 2 2 6" xfId="31963" xr:uid="{00000000-0005-0000-0000-0000357C0000}"/>
    <cellStyle name="20% - Accent1 4 2 2 2 2 6 2" xfId="31964" xr:uid="{00000000-0005-0000-0000-0000367C0000}"/>
    <cellStyle name="20% - Accent1 4 2 2 2 2 6 2 2" xfId="31965" xr:uid="{00000000-0005-0000-0000-0000377C0000}"/>
    <cellStyle name="20% - Accent1 4 2 2 2 2 6 2 2 2" xfId="31966" xr:uid="{00000000-0005-0000-0000-0000387C0000}"/>
    <cellStyle name="20% - Accent1 4 2 2 2 2 6 2 2 2 2" xfId="31967" xr:uid="{00000000-0005-0000-0000-0000397C0000}"/>
    <cellStyle name="20% - Accent1 4 2 2 2 2 6 2 2 3" xfId="31968" xr:uid="{00000000-0005-0000-0000-00003A7C0000}"/>
    <cellStyle name="20% - Accent1 4 2 2 2 2 6 2 3" xfId="31969" xr:uid="{00000000-0005-0000-0000-00003B7C0000}"/>
    <cellStyle name="20% - Accent1 4 2 2 2 2 6 2 3 2" xfId="31970" xr:uid="{00000000-0005-0000-0000-00003C7C0000}"/>
    <cellStyle name="20% - Accent1 4 2 2 2 2 6 2 4" xfId="31971" xr:uid="{00000000-0005-0000-0000-00003D7C0000}"/>
    <cellStyle name="20% - Accent1 4 2 2 2 2 6 3" xfId="31972" xr:uid="{00000000-0005-0000-0000-00003E7C0000}"/>
    <cellStyle name="20% - Accent1 4 2 2 2 2 6 3 2" xfId="31973" xr:uid="{00000000-0005-0000-0000-00003F7C0000}"/>
    <cellStyle name="20% - Accent1 4 2 2 2 2 6 3 2 2" xfId="31974" xr:uid="{00000000-0005-0000-0000-0000407C0000}"/>
    <cellStyle name="20% - Accent1 4 2 2 2 2 6 3 2 2 2" xfId="31975" xr:uid="{00000000-0005-0000-0000-0000417C0000}"/>
    <cellStyle name="20% - Accent1 4 2 2 2 2 6 3 2 3" xfId="31976" xr:uid="{00000000-0005-0000-0000-0000427C0000}"/>
    <cellStyle name="20% - Accent1 4 2 2 2 2 6 3 3" xfId="31977" xr:uid="{00000000-0005-0000-0000-0000437C0000}"/>
    <cellStyle name="20% - Accent1 4 2 2 2 2 6 3 3 2" xfId="31978" xr:uid="{00000000-0005-0000-0000-0000447C0000}"/>
    <cellStyle name="20% - Accent1 4 2 2 2 2 6 3 4" xfId="31979" xr:uid="{00000000-0005-0000-0000-0000457C0000}"/>
    <cellStyle name="20% - Accent1 4 2 2 2 2 6 4" xfId="31980" xr:uid="{00000000-0005-0000-0000-0000467C0000}"/>
    <cellStyle name="20% - Accent1 4 2 2 2 2 6 4 2" xfId="31981" xr:uid="{00000000-0005-0000-0000-0000477C0000}"/>
    <cellStyle name="20% - Accent1 4 2 2 2 2 6 4 2 2" xfId="31982" xr:uid="{00000000-0005-0000-0000-0000487C0000}"/>
    <cellStyle name="20% - Accent1 4 2 2 2 2 6 4 2 2 2" xfId="31983" xr:uid="{00000000-0005-0000-0000-0000497C0000}"/>
    <cellStyle name="20% - Accent1 4 2 2 2 2 6 4 2 3" xfId="31984" xr:uid="{00000000-0005-0000-0000-00004A7C0000}"/>
    <cellStyle name="20% - Accent1 4 2 2 2 2 6 4 3" xfId="31985" xr:uid="{00000000-0005-0000-0000-00004B7C0000}"/>
    <cellStyle name="20% - Accent1 4 2 2 2 2 6 4 3 2" xfId="31986" xr:uid="{00000000-0005-0000-0000-00004C7C0000}"/>
    <cellStyle name="20% - Accent1 4 2 2 2 2 6 4 4" xfId="31987" xr:uid="{00000000-0005-0000-0000-00004D7C0000}"/>
    <cellStyle name="20% - Accent1 4 2 2 2 2 6 5" xfId="31988" xr:uid="{00000000-0005-0000-0000-00004E7C0000}"/>
    <cellStyle name="20% - Accent1 4 2 2 2 2 6 5 2" xfId="31989" xr:uid="{00000000-0005-0000-0000-00004F7C0000}"/>
    <cellStyle name="20% - Accent1 4 2 2 2 2 6 5 2 2" xfId="31990" xr:uid="{00000000-0005-0000-0000-0000507C0000}"/>
    <cellStyle name="20% - Accent1 4 2 2 2 2 6 5 3" xfId="31991" xr:uid="{00000000-0005-0000-0000-0000517C0000}"/>
    <cellStyle name="20% - Accent1 4 2 2 2 2 6 6" xfId="31992" xr:uid="{00000000-0005-0000-0000-0000527C0000}"/>
    <cellStyle name="20% - Accent1 4 2 2 2 2 6 6 2" xfId="31993" xr:uid="{00000000-0005-0000-0000-0000537C0000}"/>
    <cellStyle name="20% - Accent1 4 2 2 2 2 6 6 2 2" xfId="31994" xr:uid="{00000000-0005-0000-0000-0000547C0000}"/>
    <cellStyle name="20% - Accent1 4 2 2 2 2 6 6 3" xfId="31995" xr:uid="{00000000-0005-0000-0000-0000557C0000}"/>
    <cellStyle name="20% - Accent1 4 2 2 2 2 6 7" xfId="31996" xr:uid="{00000000-0005-0000-0000-0000567C0000}"/>
    <cellStyle name="20% - Accent1 4 2 2 2 2 6 7 2" xfId="31997" xr:uid="{00000000-0005-0000-0000-0000577C0000}"/>
    <cellStyle name="20% - Accent1 4 2 2 2 2 6 8" xfId="31998" xr:uid="{00000000-0005-0000-0000-0000587C0000}"/>
    <cellStyle name="20% - Accent1 4 2 2 2 2 6 8 2" xfId="31999" xr:uid="{00000000-0005-0000-0000-0000597C0000}"/>
    <cellStyle name="20% - Accent1 4 2 2 2 2 6 9" xfId="32000" xr:uid="{00000000-0005-0000-0000-00005A7C0000}"/>
    <cellStyle name="20% - Accent1 4 2 2 2 2 7" xfId="32001" xr:uid="{00000000-0005-0000-0000-00005B7C0000}"/>
    <cellStyle name="20% - Accent1 4 2 2 2 2 7 2" xfId="32002" xr:uid="{00000000-0005-0000-0000-00005C7C0000}"/>
    <cellStyle name="20% - Accent1 4 2 2 2 2 7 2 2" xfId="32003" xr:uid="{00000000-0005-0000-0000-00005D7C0000}"/>
    <cellStyle name="20% - Accent1 4 2 2 2 2 7 2 2 2" xfId="32004" xr:uid="{00000000-0005-0000-0000-00005E7C0000}"/>
    <cellStyle name="20% - Accent1 4 2 2 2 2 7 2 3" xfId="32005" xr:uid="{00000000-0005-0000-0000-00005F7C0000}"/>
    <cellStyle name="20% - Accent1 4 2 2 2 2 7 3" xfId="32006" xr:uid="{00000000-0005-0000-0000-0000607C0000}"/>
    <cellStyle name="20% - Accent1 4 2 2 2 2 7 3 2" xfId="32007" xr:uid="{00000000-0005-0000-0000-0000617C0000}"/>
    <cellStyle name="20% - Accent1 4 2 2 2 2 7 4" xfId="32008" xr:uid="{00000000-0005-0000-0000-0000627C0000}"/>
    <cellStyle name="20% - Accent1 4 2 2 2 2 8" xfId="32009" xr:uid="{00000000-0005-0000-0000-0000637C0000}"/>
    <cellStyle name="20% - Accent1 4 2 2 2 2 8 2" xfId="32010" xr:uid="{00000000-0005-0000-0000-0000647C0000}"/>
    <cellStyle name="20% - Accent1 4 2 2 2 2 8 2 2" xfId="32011" xr:uid="{00000000-0005-0000-0000-0000657C0000}"/>
    <cellStyle name="20% - Accent1 4 2 2 2 2 8 2 2 2" xfId="32012" xr:uid="{00000000-0005-0000-0000-0000667C0000}"/>
    <cellStyle name="20% - Accent1 4 2 2 2 2 8 2 3" xfId="32013" xr:uid="{00000000-0005-0000-0000-0000677C0000}"/>
    <cellStyle name="20% - Accent1 4 2 2 2 2 8 3" xfId="32014" xr:uid="{00000000-0005-0000-0000-0000687C0000}"/>
    <cellStyle name="20% - Accent1 4 2 2 2 2 8 3 2" xfId="32015" xr:uid="{00000000-0005-0000-0000-0000697C0000}"/>
    <cellStyle name="20% - Accent1 4 2 2 2 2 8 4" xfId="32016" xr:uid="{00000000-0005-0000-0000-00006A7C0000}"/>
    <cellStyle name="20% - Accent1 4 2 2 2 2 9" xfId="32017" xr:uid="{00000000-0005-0000-0000-00006B7C0000}"/>
    <cellStyle name="20% - Accent1 4 2 2 2 2 9 2" xfId="32018" xr:uid="{00000000-0005-0000-0000-00006C7C0000}"/>
    <cellStyle name="20% - Accent1 4 2 2 2 2 9 2 2" xfId="32019" xr:uid="{00000000-0005-0000-0000-00006D7C0000}"/>
    <cellStyle name="20% - Accent1 4 2 2 2 2 9 2 2 2" xfId="32020" xr:uid="{00000000-0005-0000-0000-00006E7C0000}"/>
    <cellStyle name="20% - Accent1 4 2 2 2 2 9 2 3" xfId="32021" xr:uid="{00000000-0005-0000-0000-00006F7C0000}"/>
    <cellStyle name="20% - Accent1 4 2 2 2 2 9 3" xfId="32022" xr:uid="{00000000-0005-0000-0000-0000707C0000}"/>
    <cellStyle name="20% - Accent1 4 2 2 2 2 9 3 2" xfId="32023" xr:uid="{00000000-0005-0000-0000-0000717C0000}"/>
    <cellStyle name="20% - Accent1 4 2 2 2 2 9 4" xfId="32024" xr:uid="{00000000-0005-0000-0000-0000727C0000}"/>
    <cellStyle name="20% - Accent1 4 2 2 2 3" xfId="32025" xr:uid="{00000000-0005-0000-0000-0000737C0000}"/>
    <cellStyle name="20% - Accent1 4 2 2 2 3 10" xfId="32026" xr:uid="{00000000-0005-0000-0000-0000747C0000}"/>
    <cellStyle name="20% - Accent1 4 2 2 2 3 10 2" xfId="32027" xr:uid="{00000000-0005-0000-0000-0000757C0000}"/>
    <cellStyle name="20% - Accent1 4 2 2 2 3 11" xfId="32028" xr:uid="{00000000-0005-0000-0000-0000767C0000}"/>
    <cellStyle name="20% - Accent1 4 2 2 2 3 2" xfId="32029" xr:uid="{00000000-0005-0000-0000-0000777C0000}"/>
    <cellStyle name="20% - Accent1 4 2 2 2 3 2 2" xfId="32030" xr:uid="{00000000-0005-0000-0000-0000787C0000}"/>
    <cellStyle name="20% - Accent1 4 2 2 2 3 2 2 2" xfId="32031" xr:uid="{00000000-0005-0000-0000-0000797C0000}"/>
    <cellStyle name="20% - Accent1 4 2 2 2 3 2 2 2 2" xfId="32032" xr:uid="{00000000-0005-0000-0000-00007A7C0000}"/>
    <cellStyle name="20% - Accent1 4 2 2 2 3 2 2 2 2 2" xfId="32033" xr:uid="{00000000-0005-0000-0000-00007B7C0000}"/>
    <cellStyle name="20% - Accent1 4 2 2 2 3 2 2 2 3" xfId="32034" xr:uid="{00000000-0005-0000-0000-00007C7C0000}"/>
    <cellStyle name="20% - Accent1 4 2 2 2 3 2 2 3" xfId="32035" xr:uid="{00000000-0005-0000-0000-00007D7C0000}"/>
    <cellStyle name="20% - Accent1 4 2 2 2 3 2 2 3 2" xfId="32036" xr:uid="{00000000-0005-0000-0000-00007E7C0000}"/>
    <cellStyle name="20% - Accent1 4 2 2 2 3 2 2 4" xfId="32037" xr:uid="{00000000-0005-0000-0000-00007F7C0000}"/>
    <cellStyle name="20% - Accent1 4 2 2 2 3 2 3" xfId="32038" xr:uid="{00000000-0005-0000-0000-0000807C0000}"/>
    <cellStyle name="20% - Accent1 4 2 2 2 3 2 3 2" xfId="32039" xr:uid="{00000000-0005-0000-0000-0000817C0000}"/>
    <cellStyle name="20% - Accent1 4 2 2 2 3 2 3 2 2" xfId="32040" xr:uid="{00000000-0005-0000-0000-0000827C0000}"/>
    <cellStyle name="20% - Accent1 4 2 2 2 3 2 3 2 2 2" xfId="32041" xr:uid="{00000000-0005-0000-0000-0000837C0000}"/>
    <cellStyle name="20% - Accent1 4 2 2 2 3 2 3 2 3" xfId="32042" xr:uid="{00000000-0005-0000-0000-0000847C0000}"/>
    <cellStyle name="20% - Accent1 4 2 2 2 3 2 3 3" xfId="32043" xr:uid="{00000000-0005-0000-0000-0000857C0000}"/>
    <cellStyle name="20% - Accent1 4 2 2 2 3 2 3 3 2" xfId="32044" xr:uid="{00000000-0005-0000-0000-0000867C0000}"/>
    <cellStyle name="20% - Accent1 4 2 2 2 3 2 3 4" xfId="32045" xr:uid="{00000000-0005-0000-0000-0000877C0000}"/>
    <cellStyle name="20% - Accent1 4 2 2 2 3 2 4" xfId="32046" xr:uid="{00000000-0005-0000-0000-0000887C0000}"/>
    <cellStyle name="20% - Accent1 4 2 2 2 3 2 4 2" xfId="32047" xr:uid="{00000000-0005-0000-0000-0000897C0000}"/>
    <cellStyle name="20% - Accent1 4 2 2 2 3 2 4 2 2" xfId="32048" xr:uid="{00000000-0005-0000-0000-00008A7C0000}"/>
    <cellStyle name="20% - Accent1 4 2 2 2 3 2 4 2 2 2" xfId="32049" xr:uid="{00000000-0005-0000-0000-00008B7C0000}"/>
    <cellStyle name="20% - Accent1 4 2 2 2 3 2 4 2 3" xfId="32050" xr:uid="{00000000-0005-0000-0000-00008C7C0000}"/>
    <cellStyle name="20% - Accent1 4 2 2 2 3 2 4 3" xfId="32051" xr:uid="{00000000-0005-0000-0000-00008D7C0000}"/>
    <cellStyle name="20% - Accent1 4 2 2 2 3 2 4 3 2" xfId="32052" xr:uid="{00000000-0005-0000-0000-00008E7C0000}"/>
    <cellStyle name="20% - Accent1 4 2 2 2 3 2 4 4" xfId="32053" xr:uid="{00000000-0005-0000-0000-00008F7C0000}"/>
    <cellStyle name="20% - Accent1 4 2 2 2 3 2 5" xfId="32054" xr:uid="{00000000-0005-0000-0000-0000907C0000}"/>
    <cellStyle name="20% - Accent1 4 2 2 2 3 2 5 2" xfId="32055" xr:uid="{00000000-0005-0000-0000-0000917C0000}"/>
    <cellStyle name="20% - Accent1 4 2 2 2 3 2 5 2 2" xfId="32056" xr:uid="{00000000-0005-0000-0000-0000927C0000}"/>
    <cellStyle name="20% - Accent1 4 2 2 2 3 2 5 3" xfId="32057" xr:uid="{00000000-0005-0000-0000-0000937C0000}"/>
    <cellStyle name="20% - Accent1 4 2 2 2 3 2 6" xfId="32058" xr:uid="{00000000-0005-0000-0000-0000947C0000}"/>
    <cellStyle name="20% - Accent1 4 2 2 2 3 2 6 2" xfId="32059" xr:uid="{00000000-0005-0000-0000-0000957C0000}"/>
    <cellStyle name="20% - Accent1 4 2 2 2 3 2 6 2 2" xfId="32060" xr:uid="{00000000-0005-0000-0000-0000967C0000}"/>
    <cellStyle name="20% - Accent1 4 2 2 2 3 2 6 3" xfId="32061" xr:uid="{00000000-0005-0000-0000-0000977C0000}"/>
    <cellStyle name="20% - Accent1 4 2 2 2 3 2 7" xfId="32062" xr:uid="{00000000-0005-0000-0000-0000987C0000}"/>
    <cellStyle name="20% - Accent1 4 2 2 2 3 2 7 2" xfId="32063" xr:uid="{00000000-0005-0000-0000-0000997C0000}"/>
    <cellStyle name="20% - Accent1 4 2 2 2 3 2 8" xfId="32064" xr:uid="{00000000-0005-0000-0000-00009A7C0000}"/>
    <cellStyle name="20% - Accent1 4 2 2 2 3 2 8 2" xfId="32065" xr:uid="{00000000-0005-0000-0000-00009B7C0000}"/>
    <cellStyle name="20% - Accent1 4 2 2 2 3 2 9" xfId="32066" xr:uid="{00000000-0005-0000-0000-00009C7C0000}"/>
    <cellStyle name="20% - Accent1 4 2 2 2 3 3" xfId="32067" xr:uid="{00000000-0005-0000-0000-00009D7C0000}"/>
    <cellStyle name="20% - Accent1 4 2 2 2 3 3 2" xfId="32068" xr:uid="{00000000-0005-0000-0000-00009E7C0000}"/>
    <cellStyle name="20% - Accent1 4 2 2 2 3 3 2 2" xfId="32069" xr:uid="{00000000-0005-0000-0000-00009F7C0000}"/>
    <cellStyle name="20% - Accent1 4 2 2 2 3 3 2 2 2" xfId="32070" xr:uid="{00000000-0005-0000-0000-0000A07C0000}"/>
    <cellStyle name="20% - Accent1 4 2 2 2 3 3 2 2 2 2" xfId="32071" xr:uid="{00000000-0005-0000-0000-0000A17C0000}"/>
    <cellStyle name="20% - Accent1 4 2 2 2 3 3 2 2 3" xfId="32072" xr:uid="{00000000-0005-0000-0000-0000A27C0000}"/>
    <cellStyle name="20% - Accent1 4 2 2 2 3 3 2 3" xfId="32073" xr:uid="{00000000-0005-0000-0000-0000A37C0000}"/>
    <cellStyle name="20% - Accent1 4 2 2 2 3 3 2 3 2" xfId="32074" xr:uid="{00000000-0005-0000-0000-0000A47C0000}"/>
    <cellStyle name="20% - Accent1 4 2 2 2 3 3 2 4" xfId="32075" xr:uid="{00000000-0005-0000-0000-0000A57C0000}"/>
    <cellStyle name="20% - Accent1 4 2 2 2 3 3 3" xfId="32076" xr:uid="{00000000-0005-0000-0000-0000A67C0000}"/>
    <cellStyle name="20% - Accent1 4 2 2 2 3 3 3 2" xfId="32077" xr:uid="{00000000-0005-0000-0000-0000A77C0000}"/>
    <cellStyle name="20% - Accent1 4 2 2 2 3 3 3 2 2" xfId="32078" xr:uid="{00000000-0005-0000-0000-0000A87C0000}"/>
    <cellStyle name="20% - Accent1 4 2 2 2 3 3 3 2 2 2" xfId="32079" xr:uid="{00000000-0005-0000-0000-0000A97C0000}"/>
    <cellStyle name="20% - Accent1 4 2 2 2 3 3 3 2 3" xfId="32080" xr:uid="{00000000-0005-0000-0000-0000AA7C0000}"/>
    <cellStyle name="20% - Accent1 4 2 2 2 3 3 3 3" xfId="32081" xr:uid="{00000000-0005-0000-0000-0000AB7C0000}"/>
    <cellStyle name="20% - Accent1 4 2 2 2 3 3 3 3 2" xfId="32082" xr:uid="{00000000-0005-0000-0000-0000AC7C0000}"/>
    <cellStyle name="20% - Accent1 4 2 2 2 3 3 3 4" xfId="32083" xr:uid="{00000000-0005-0000-0000-0000AD7C0000}"/>
    <cellStyle name="20% - Accent1 4 2 2 2 3 3 4" xfId="32084" xr:uid="{00000000-0005-0000-0000-0000AE7C0000}"/>
    <cellStyle name="20% - Accent1 4 2 2 2 3 3 4 2" xfId="32085" xr:uid="{00000000-0005-0000-0000-0000AF7C0000}"/>
    <cellStyle name="20% - Accent1 4 2 2 2 3 3 4 2 2" xfId="32086" xr:uid="{00000000-0005-0000-0000-0000B07C0000}"/>
    <cellStyle name="20% - Accent1 4 2 2 2 3 3 4 2 2 2" xfId="32087" xr:uid="{00000000-0005-0000-0000-0000B17C0000}"/>
    <cellStyle name="20% - Accent1 4 2 2 2 3 3 4 2 3" xfId="32088" xr:uid="{00000000-0005-0000-0000-0000B27C0000}"/>
    <cellStyle name="20% - Accent1 4 2 2 2 3 3 4 3" xfId="32089" xr:uid="{00000000-0005-0000-0000-0000B37C0000}"/>
    <cellStyle name="20% - Accent1 4 2 2 2 3 3 4 3 2" xfId="32090" xr:uid="{00000000-0005-0000-0000-0000B47C0000}"/>
    <cellStyle name="20% - Accent1 4 2 2 2 3 3 4 4" xfId="32091" xr:uid="{00000000-0005-0000-0000-0000B57C0000}"/>
    <cellStyle name="20% - Accent1 4 2 2 2 3 3 5" xfId="32092" xr:uid="{00000000-0005-0000-0000-0000B67C0000}"/>
    <cellStyle name="20% - Accent1 4 2 2 2 3 3 5 2" xfId="32093" xr:uid="{00000000-0005-0000-0000-0000B77C0000}"/>
    <cellStyle name="20% - Accent1 4 2 2 2 3 3 5 2 2" xfId="32094" xr:uid="{00000000-0005-0000-0000-0000B87C0000}"/>
    <cellStyle name="20% - Accent1 4 2 2 2 3 3 5 3" xfId="32095" xr:uid="{00000000-0005-0000-0000-0000B97C0000}"/>
    <cellStyle name="20% - Accent1 4 2 2 2 3 3 6" xfId="32096" xr:uid="{00000000-0005-0000-0000-0000BA7C0000}"/>
    <cellStyle name="20% - Accent1 4 2 2 2 3 3 6 2" xfId="32097" xr:uid="{00000000-0005-0000-0000-0000BB7C0000}"/>
    <cellStyle name="20% - Accent1 4 2 2 2 3 3 6 2 2" xfId="32098" xr:uid="{00000000-0005-0000-0000-0000BC7C0000}"/>
    <cellStyle name="20% - Accent1 4 2 2 2 3 3 6 3" xfId="32099" xr:uid="{00000000-0005-0000-0000-0000BD7C0000}"/>
    <cellStyle name="20% - Accent1 4 2 2 2 3 3 7" xfId="32100" xr:uid="{00000000-0005-0000-0000-0000BE7C0000}"/>
    <cellStyle name="20% - Accent1 4 2 2 2 3 3 7 2" xfId="32101" xr:uid="{00000000-0005-0000-0000-0000BF7C0000}"/>
    <cellStyle name="20% - Accent1 4 2 2 2 3 3 8" xfId="32102" xr:uid="{00000000-0005-0000-0000-0000C07C0000}"/>
    <cellStyle name="20% - Accent1 4 2 2 2 3 3 8 2" xfId="32103" xr:uid="{00000000-0005-0000-0000-0000C17C0000}"/>
    <cellStyle name="20% - Accent1 4 2 2 2 3 3 9" xfId="32104" xr:uid="{00000000-0005-0000-0000-0000C27C0000}"/>
    <cellStyle name="20% - Accent1 4 2 2 2 3 4" xfId="32105" xr:uid="{00000000-0005-0000-0000-0000C37C0000}"/>
    <cellStyle name="20% - Accent1 4 2 2 2 3 4 2" xfId="32106" xr:uid="{00000000-0005-0000-0000-0000C47C0000}"/>
    <cellStyle name="20% - Accent1 4 2 2 2 3 4 2 2" xfId="32107" xr:uid="{00000000-0005-0000-0000-0000C57C0000}"/>
    <cellStyle name="20% - Accent1 4 2 2 2 3 4 2 2 2" xfId="32108" xr:uid="{00000000-0005-0000-0000-0000C67C0000}"/>
    <cellStyle name="20% - Accent1 4 2 2 2 3 4 2 3" xfId="32109" xr:uid="{00000000-0005-0000-0000-0000C77C0000}"/>
    <cellStyle name="20% - Accent1 4 2 2 2 3 4 3" xfId="32110" xr:uid="{00000000-0005-0000-0000-0000C87C0000}"/>
    <cellStyle name="20% - Accent1 4 2 2 2 3 4 3 2" xfId="32111" xr:uid="{00000000-0005-0000-0000-0000C97C0000}"/>
    <cellStyle name="20% - Accent1 4 2 2 2 3 4 4" xfId="32112" xr:uid="{00000000-0005-0000-0000-0000CA7C0000}"/>
    <cellStyle name="20% - Accent1 4 2 2 2 3 5" xfId="32113" xr:uid="{00000000-0005-0000-0000-0000CB7C0000}"/>
    <cellStyle name="20% - Accent1 4 2 2 2 3 5 2" xfId="32114" xr:uid="{00000000-0005-0000-0000-0000CC7C0000}"/>
    <cellStyle name="20% - Accent1 4 2 2 2 3 5 2 2" xfId="32115" xr:uid="{00000000-0005-0000-0000-0000CD7C0000}"/>
    <cellStyle name="20% - Accent1 4 2 2 2 3 5 2 2 2" xfId="32116" xr:uid="{00000000-0005-0000-0000-0000CE7C0000}"/>
    <cellStyle name="20% - Accent1 4 2 2 2 3 5 2 3" xfId="32117" xr:uid="{00000000-0005-0000-0000-0000CF7C0000}"/>
    <cellStyle name="20% - Accent1 4 2 2 2 3 5 3" xfId="32118" xr:uid="{00000000-0005-0000-0000-0000D07C0000}"/>
    <cellStyle name="20% - Accent1 4 2 2 2 3 5 3 2" xfId="32119" xr:uid="{00000000-0005-0000-0000-0000D17C0000}"/>
    <cellStyle name="20% - Accent1 4 2 2 2 3 5 4" xfId="32120" xr:uid="{00000000-0005-0000-0000-0000D27C0000}"/>
    <cellStyle name="20% - Accent1 4 2 2 2 3 6" xfId="32121" xr:uid="{00000000-0005-0000-0000-0000D37C0000}"/>
    <cellStyle name="20% - Accent1 4 2 2 2 3 6 2" xfId="32122" xr:uid="{00000000-0005-0000-0000-0000D47C0000}"/>
    <cellStyle name="20% - Accent1 4 2 2 2 3 6 2 2" xfId="32123" xr:uid="{00000000-0005-0000-0000-0000D57C0000}"/>
    <cellStyle name="20% - Accent1 4 2 2 2 3 6 2 2 2" xfId="32124" xr:uid="{00000000-0005-0000-0000-0000D67C0000}"/>
    <cellStyle name="20% - Accent1 4 2 2 2 3 6 2 3" xfId="32125" xr:uid="{00000000-0005-0000-0000-0000D77C0000}"/>
    <cellStyle name="20% - Accent1 4 2 2 2 3 6 3" xfId="32126" xr:uid="{00000000-0005-0000-0000-0000D87C0000}"/>
    <cellStyle name="20% - Accent1 4 2 2 2 3 6 3 2" xfId="32127" xr:uid="{00000000-0005-0000-0000-0000D97C0000}"/>
    <cellStyle name="20% - Accent1 4 2 2 2 3 6 4" xfId="32128" xr:uid="{00000000-0005-0000-0000-0000DA7C0000}"/>
    <cellStyle name="20% - Accent1 4 2 2 2 3 7" xfId="32129" xr:uid="{00000000-0005-0000-0000-0000DB7C0000}"/>
    <cellStyle name="20% - Accent1 4 2 2 2 3 7 2" xfId="32130" xr:uid="{00000000-0005-0000-0000-0000DC7C0000}"/>
    <cellStyle name="20% - Accent1 4 2 2 2 3 7 2 2" xfId="32131" xr:uid="{00000000-0005-0000-0000-0000DD7C0000}"/>
    <cellStyle name="20% - Accent1 4 2 2 2 3 7 3" xfId="32132" xr:uid="{00000000-0005-0000-0000-0000DE7C0000}"/>
    <cellStyle name="20% - Accent1 4 2 2 2 3 8" xfId="32133" xr:uid="{00000000-0005-0000-0000-0000DF7C0000}"/>
    <cellStyle name="20% - Accent1 4 2 2 2 3 8 2" xfId="32134" xr:uid="{00000000-0005-0000-0000-0000E07C0000}"/>
    <cellStyle name="20% - Accent1 4 2 2 2 3 8 2 2" xfId="32135" xr:uid="{00000000-0005-0000-0000-0000E17C0000}"/>
    <cellStyle name="20% - Accent1 4 2 2 2 3 8 3" xfId="32136" xr:uid="{00000000-0005-0000-0000-0000E27C0000}"/>
    <cellStyle name="20% - Accent1 4 2 2 2 3 9" xfId="32137" xr:uid="{00000000-0005-0000-0000-0000E37C0000}"/>
    <cellStyle name="20% - Accent1 4 2 2 2 3 9 2" xfId="32138" xr:uid="{00000000-0005-0000-0000-0000E47C0000}"/>
    <cellStyle name="20% - Accent1 4 2 2 2 4" xfId="32139" xr:uid="{00000000-0005-0000-0000-0000E57C0000}"/>
    <cellStyle name="20% - Accent1 4 2 2 2 4 10" xfId="32140" xr:uid="{00000000-0005-0000-0000-0000E67C0000}"/>
    <cellStyle name="20% - Accent1 4 2 2 2 4 10 2" xfId="32141" xr:uid="{00000000-0005-0000-0000-0000E77C0000}"/>
    <cellStyle name="20% - Accent1 4 2 2 2 4 11" xfId="32142" xr:uid="{00000000-0005-0000-0000-0000E87C0000}"/>
    <cellStyle name="20% - Accent1 4 2 2 2 4 2" xfId="32143" xr:uid="{00000000-0005-0000-0000-0000E97C0000}"/>
    <cellStyle name="20% - Accent1 4 2 2 2 4 2 2" xfId="32144" xr:uid="{00000000-0005-0000-0000-0000EA7C0000}"/>
    <cellStyle name="20% - Accent1 4 2 2 2 4 2 2 2" xfId="32145" xr:uid="{00000000-0005-0000-0000-0000EB7C0000}"/>
    <cellStyle name="20% - Accent1 4 2 2 2 4 2 2 2 2" xfId="32146" xr:uid="{00000000-0005-0000-0000-0000EC7C0000}"/>
    <cellStyle name="20% - Accent1 4 2 2 2 4 2 2 2 2 2" xfId="32147" xr:uid="{00000000-0005-0000-0000-0000ED7C0000}"/>
    <cellStyle name="20% - Accent1 4 2 2 2 4 2 2 2 3" xfId="32148" xr:uid="{00000000-0005-0000-0000-0000EE7C0000}"/>
    <cellStyle name="20% - Accent1 4 2 2 2 4 2 2 3" xfId="32149" xr:uid="{00000000-0005-0000-0000-0000EF7C0000}"/>
    <cellStyle name="20% - Accent1 4 2 2 2 4 2 2 3 2" xfId="32150" xr:uid="{00000000-0005-0000-0000-0000F07C0000}"/>
    <cellStyle name="20% - Accent1 4 2 2 2 4 2 2 4" xfId="32151" xr:uid="{00000000-0005-0000-0000-0000F17C0000}"/>
    <cellStyle name="20% - Accent1 4 2 2 2 4 2 3" xfId="32152" xr:uid="{00000000-0005-0000-0000-0000F27C0000}"/>
    <cellStyle name="20% - Accent1 4 2 2 2 4 2 3 2" xfId="32153" xr:uid="{00000000-0005-0000-0000-0000F37C0000}"/>
    <cellStyle name="20% - Accent1 4 2 2 2 4 2 3 2 2" xfId="32154" xr:uid="{00000000-0005-0000-0000-0000F47C0000}"/>
    <cellStyle name="20% - Accent1 4 2 2 2 4 2 3 2 2 2" xfId="32155" xr:uid="{00000000-0005-0000-0000-0000F57C0000}"/>
    <cellStyle name="20% - Accent1 4 2 2 2 4 2 3 2 3" xfId="32156" xr:uid="{00000000-0005-0000-0000-0000F67C0000}"/>
    <cellStyle name="20% - Accent1 4 2 2 2 4 2 3 3" xfId="32157" xr:uid="{00000000-0005-0000-0000-0000F77C0000}"/>
    <cellStyle name="20% - Accent1 4 2 2 2 4 2 3 3 2" xfId="32158" xr:uid="{00000000-0005-0000-0000-0000F87C0000}"/>
    <cellStyle name="20% - Accent1 4 2 2 2 4 2 3 4" xfId="32159" xr:uid="{00000000-0005-0000-0000-0000F97C0000}"/>
    <cellStyle name="20% - Accent1 4 2 2 2 4 2 4" xfId="32160" xr:uid="{00000000-0005-0000-0000-0000FA7C0000}"/>
    <cellStyle name="20% - Accent1 4 2 2 2 4 2 4 2" xfId="32161" xr:uid="{00000000-0005-0000-0000-0000FB7C0000}"/>
    <cellStyle name="20% - Accent1 4 2 2 2 4 2 4 2 2" xfId="32162" xr:uid="{00000000-0005-0000-0000-0000FC7C0000}"/>
    <cellStyle name="20% - Accent1 4 2 2 2 4 2 4 2 2 2" xfId="32163" xr:uid="{00000000-0005-0000-0000-0000FD7C0000}"/>
    <cellStyle name="20% - Accent1 4 2 2 2 4 2 4 2 3" xfId="32164" xr:uid="{00000000-0005-0000-0000-0000FE7C0000}"/>
    <cellStyle name="20% - Accent1 4 2 2 2 4 2 4 3" xfId="32165" xr:uid="{00000000-0005-0000-0000-0000FF7C0000}"/>
    <cellStyle name="20% - Accent1 4 2 2 2 4 2 4 3 2" xfId="32166" xr:uid="{00000000-0005-0000-0000-0000007D0000}"/>
    <cellStyle name="20% - Accent1 4 2 2 2 4 2 4 4" xfId="32167" xr:uid="{00000000-0005-0000-0000-0000017D0000}"/>
    <cellStyle name="20% - Accent1 4 2 2 2 4 2 5" xfId="32168" xr:uid="{00000000-0005-0000-0000-0000027D0000}"/>
    <cellStyle name="20% - Accent1 4 2 2 2 4 2 5 2" xfId="32169" xr:uid="{00000000-0005-0000-0000-0000037D0000}"/>
    <cellStyle name="20% - Accent1 4 2 2 2 4 2 5 2 2" xfId="32170" xr:uid="{00000000-0005-0000-0000-0000047D0000}"/>
    <cellStyle name="20% - Accent1 4 2 2 2 4 2 5 3" xfId="32171" xr:uid="{00000000-0005-0000-0000-0000057D0000}"/>
    <cellStyle name="20% - Accent1 4 2 2 2 4 2 6" xfId="32172" xr:uid="{00000000-0005-0000-0000-0000067D0000}"/>
    <cellStyle name="20% - Accent1 4 2 2 2 4 2 6 2" xfId="32173" xr:uid="{00000000-0005-0000-0000-0000077D0000}"/>
    <cellStyle name="20% - Accent1 4 2 2 2 4 2 6 2 2" xfId="32174" xr:uid="{00000000-0005-0000-0000-0000087D0000}"/>
    <cellStyle name="20% - Accent1 4 2 2 2 4 2 6 3" xfId="32175" xr:uid="{00000000-0005-0000-0000-0000097D0000}"/>
    <cellStyle name="20% - Accent1 4 2 2 2 4 2 7" xfId="32176" xr:uid="{00000000-0005-0000-0000-00000A7D0000}"/>
    <cellStyle name="20% - Accent1 4 2 2 2 4 2 7 2" xfId="32177" xr:uid="{00000000-0005-0000-0000-00000B7D0000}"/>
    <cellStyle name="20% - Accent1 4 2 2 2 4 2 8" xfId="32178" xr:uid="{00000000-0005-0000-0000-00000C7D0000}"/>
    <cellStyle name="20% - Accent1 4 2 2 2 4 2 8 2" xfId="32179" xr:uid="{00000000-0005-0000-0000-00000D7D0000}"/>
    <cellStyle name="20% - Accent1 4 2 2 2 4 2 9" xfId="32180" xr:uid="{00000000-0005-0000-0000-00000E7D0000}"/>
    <cellStyle name="20% - Accent1 4 2 2 2 4 3" xfId="32181" xr:uid="{00000000-0005-0000-0000-00000F7D0000}"/>
    <cellStyle name="20% - Accent1 4 2 2 2 4 3 2" xfId="32182" xr:uid="{00000000-0005-0000-0000-0000107D0000}"/>
    <cellStyle name="20% - Accent1 4 2 2 2 4 3 2 2" xfId="32183" xr:uid="{00000000-0005-0000-0000-0000117D0000}"/>
    <cellStyle name="20% - Accent1 4 2 2 2 4 3 2 2 2" xfId="32184" xr:uid="{00000000-0005-0000-0000-0000127D0000}"/>
    <cellStyle name="20% - Accent1 4 2 2 2 4 3 2 2 2 2" xfId="32185" xr:uid="{00000000-0005-0000-0000-0000137D0000}"/>
    <cellStyle name="20% - Accent1 4 2 2 2 4 3 2 2 3" xfId="32186" xr:uid="{00000000-0005-0000-0000-0000147D0000}"/>
    <cellStyle name="20% - Accent1 4 2 2 2 4 3 2 3" xfId="32187" xr:uid="{00000000-0005-0000-0000-0000157D0000}"/>
    <cellStyle name="20% - Accent1 4 2 2 2 4 3 2 3 2" xfId="32188" xr:uid="{00000000-0005-0000-0000-0000167D0000}"/>
    <cellStyle name="20% - Accent1 4 2 2 2 4 3 2 4" xfId="32189" xr:uid="{00000000-0005-0000-0000-0000177D0000}"/>
    <cellStyle name="20% - Accent1 4 2 2 2 4 3 3" xfId="32190" xr:uid="{00000000-0005-0000-0000-0000187D0000}"/>
    <cellStyle name="20% - Accent1 4 2 2 2 4 3 3 2" xfId="32191" xr:uid="{00000000-0005-0000-0000-0000197D0000}"/>
    <cellStyle name="20% - Accent1 4 2 2 2 4 3 3 2 2" xfId="32192" xr:uid="{00000000-0005-0000-0000-00001A7D0000}"/>
    <cellStyle name="20% - Accent1 4 2 2 2 4 3 3 2 2 2" xfId="32193" xr:uid="{00000000-0005-0000-0000-00001B7D0000}"/>
    <cellStyle name="20% - Accent1 4 2 2 2 4 3 3 2 3" xfId="32194" xr:uid="{00000000-0005-0000-0000-00001C7D0000}"/>
    <cellStyle name="20% - Accent1 4 2 2 2 4 3 3 3" xfId="32195" xr:uid="{00000000-0005-0000-0000-00001D7D0000}"/>
    <cellStyle name="20% - Accent1 4 2 2 2 4 3 3 3 2" xfId="32196" xr:uid="{00000000-0005-0000-0000-00001E7D0000}"/>
    <cellStyle name="20% - Accent1 4 2 2 2 4 3 3 4" xfId="32197" xr:uid="{00000000-0005-0000-0000-00001F7D0000}"/>
    <cellStyle name="20% - Accent1 4 2 2 2 4 3 4" xfId="32198" xr:uid="{00000000-0005-0000-0000-0000207D0000}"/>
    <cellStyle name="20% - Accent1 4 2 2 2 4 3 4 2" xfId="32199" xr:uid="{00000000-0005-0000-0000-0000217D0000}"/>
    <cellStyle name="20% - Accent1 4 2 2 2 4 3 4 2 2" xfId="32200" xr:uid="{00000000-0005-0000-0000-0000227D0000}"/>
    <cellStyle name="20% - Accent1 4 2 2 2 4 3 4 2 2 2" xfId="32201" xr:uid="{00000000-0005-0000-0000-0000237D0000}"/>
    <cellStyle name="20% - Accent1 4 2 2 2 4 3 4 2 3" xfId="32202" xr:uid="{00000000-0005-0000-0000-0000247D0000}"/>
    <cellStyle name="20% - Accent1 4 2 2 2 4 3 4 3" xfId="32203" xr:uid="{00000000-0005-0000-0000-0000257D0000}"/>
    <cellStyle name="20% - Accent1 4 2 2 2 4 3 4 3 2" xfId="32204" xr:uid="{00000000-0005-0000-0000-0000267D0000}"/>
    <cellStyle name="20% - Accent1 4 2 2 2 4 3 4 4" xfId="32205" xr:uid="{00000000-0005-0000-0000-0000277D0000}"/>
    <cellStyle name="20% - Accent1 4 2 2 2 4 3 5" xfId="32206" xr:uid="{00000000-0005-0000-0000-0000287D0000}"/>
    <cellStyle name="20% - Accent1 4 2 2 2 4 3 5 2" xfId="32207" xr:uid="{00000000-0005-0000-0000-0000297D0000}"/>
    <cellStyle name="20% - Accent1 4 2 2 2 4 3 5 2 2" xfId="32208" xr:uid="{00000000-0005-0000-0000-00002A7D0000}"/>
    <cellStyle name="20% - Accent1 4 2 2 2 4 3 5 3" xfId="32209" xr:uid="{00000000-0005-0000-0000-00002B7D0000}"/>
    <cellStyle name="20% - Accent1 4 2 2 2 4 3 6" xfId="32210" xr:uid="{00000000-0005-0000-0000-00002C7D0000}"/>
    <cellStyle name="20% - Accent1 4 2 2 2 4 3 6 2" xfId="32211" xr:uid="{00000000-0005-0000-0000-00002D7D0000}"/>
    <cellStyle name="20% - Accent1 4 2 2 2 4 3 6 2 2" xfId="32212" xr:uid="{00000000-0005-0000-0000-00002E7D0000}"/>
    <cellStyle name="20% - Accent1 4 2 2 2 4 3 6 3" xfId="32213" xr:uid="{00000000-0005-0000-0000-00002F7D0000}"/>
    <cellStyle name="20% - Accent1 4 2 2 2 4 3 7" xfId="32214" xr:uid="{00000000-0005-0000-0000-0000307D0000}"/>
    <cellStyle name="20% - Accent1 4 2 2 2 4 3 7 2" xfId="32215" xr:uid="{00000000-0005-0000-0000-0000317D0000}"/>
    <cellStyle name="20% - Accent1 4 2 2 2 4 3 8" xfId="32216" xr:uid="{00000000-0005-0000-0000-0000327D0000}"/>
    <cellStyle name="20% - Accent1 4 2 2 2 4 3 8 2" xfId="32217" xr:uid="{00000000-0005-0000-0000-0000337D0000}"/>
    <cellStyle name="20% - Accent1 4 2 2 2 4 3 9" xfId="32218" xr:uid="{00000000-0005-0000-0000-0000347D0000}"/>
    <cellStyle name="20% - Accent1 4 2 2 2 4 4" xfId="32219" xr:uid="{00000000-0005-0000-0000-0000357D0000}"/>
    <cellStyle name="20% - Accent1 4 2 2 2 4 4 2" xfId="32220" xr:uid="{00000000-0005-0000-0000-0000367D0000}"/>
    <cellStyle name="20% - Accent1 4 2 2 2 4 4 2 2" xfId="32221" xr:uid="{00000000-0005-0000-0000-0000377D0000}"/>
    <cellStyle name="20% - Accent1 4 2 2 2 4 4 2 2 2" xfId="32222" xr:uid="{00000000-0005-0000-0000-0000387D0000}"/>
    <cellStyle name="20% - Accent1 4 2 2 2 4 4 2 3" xfId="32223" xr:uid="{00000000-0005-0000-0000-0000397D0000}"/>
    <cellStyle name="20% - Accent1 4 2 2 2 4 4 3" xfId="32224" xr:uid="{00000000-0005-0000-0000-00003A7D0000}"/>
    <cellStyle name="20% - Accent1 4 2 2 2 4 4 3 2" xfId="32225" xr:uid="{00000000-0005-0000-0000-00003B7D0000}"/>
    <cellStyle name="20% - Accent1 4 2 2 2 4 4 4" xfId="32226" xr:uid="{00000000-0005-0000-0000-00003C7D0000}"/>
    <cellStyle name="20% - Accent1 4 2 2 2 4 5" xfId="32227" xr:uid="{00000000-0005-0000-0000-00003D7D0000}"/>
    <cellStyle name="20% - Accent1 4 2 2 2 4 5 2" xfId="32228" xr:uid="{00000000-0005-0000-0000-00003E7D0000}"/>
    <cellStyle name="20% - Accent1 4 2 2 2 4 5 2 2" xfId="32229" xr:uid="{00000000-0005-0000-0000-00003F7D0000}"/>
    <cellStyle name="20% - Accent1 4 2 2 2 4 5 2 2 2" xfId="32230" xr:uid="{00000000-0005-0000-0000-0000407D0000}"/>
    <cellStyle name="20% - Accent1 4 2 2 2 4 5 2 3" xfId="32231" xr:uid="{00000000-0005-0000-0000-0000417D0000}"/>
    <cellStyle name="20% - Accent1 4 2 2 2 4 5 3" xfId="32232" xr:uid="{00000000-0005-0000-0000-0000427D0000}"/>
    <cellStyle name="20% - Accent1 4 2 2 2 4 5 3 2" xfId="32233" xr:uid="{00000000-0005-0000-0000-0000437D0000}"/>
    <cellStyle name="20% - Accent1 4 2 2 2 4 5 4" xfId="32234" xr:uid="{00000000-0005-0000-0000-0000447D0000}"/>
    <cellStyle name="20% - Accent1 4 2 2 2 4 6" xfId="32235" xr:uid="{00000000-0005-0000-0000-0000457D0000}"/>
    <cellStyle name="20% - Accent1 4 2 2 2 4 6 2" xfId="32236" xr:uid="{00000000-0005-0000-0000-0000467D0000}"/>
    <cellStyle name="20% - Accent1 4 2 2 2 4 6 2 2" xfId="32237" xr:uid="{00000000-0005-0000-0000-0000477D0000}"/>
    <cellStyle name="20% - Accent1 4 2 2 2 4 6 2 2 2" xfId="32238" xr:uid="{00000000-0005-0000-0000-0000487D0000}"/>
    <cellStyle name="20% - Accent1 4 2 2 2 4 6 2 3" xfId="32239" xr:uid="{00000000-0005-0000-0000-0000497D0000}"/>
    <cellStyle name="20% - Accent1 4 2 2 2 4 6 3" xfId="32240" xr:uid="{00000000-0005-0000-0000-00004A7D0000}"/>
    <cellStyle name="20% - Accent1 4 2 2 2 4 6 3 2" xfId="32241" xr:uid="{00000000-0005-0000-0000-00004B7D0000}"/>
    <cellStyle name="20% - Accent1 4 2 2 2 4 6 4" xfId="32242" xr:uid="{00000000-0005-0000-0000-00004C7D0000}"/>
    <cellStyle name="20% - Accent1 4 2 2 2 4 7" xfId="32243" xr:uid="{00000000-0005-0000-0000-00004D7D0000}"/>
    <cellStyle name="20% - Accent1 4 2 2 2 4 7 2" xfId="32244" xr:uid="{00000000-0005-0000-0000-00004E7D0000}"/>
    <cellStyle name="20% - Accent1 4 2 2 2 4 7 2 2" xfId="32245" xr:uid="{00000000-0005-0000-0000-00004F7D0000}"/>
    <cellStyle name="20% - Accent1 4 2 2 2 4 7 3" xfId="32246" xr:uid="{00000000-0005-0000-0000-0000507D0000}"/>
    <cellStyle name="20% - Accent1 4 2 2 2 4 8" xfId="32247" xr:uid="{00000000-0005-0000-0000-0000517D0000}"/>
    <cellStyle name="20% - Accent1 4 2 2 2 4 8 2" xfId="32248" xr:uid="{00000000-0005-0000-0000-0000527D0000}"/>
    <cellStyle name="20% - Accent1 4 2 2 2 4 8 2 2" xfId="32249" xr:uid="{00000000-0005-0000-0000-0000537D0000}"/>
    <cellStyle name="20% - Accent1 4 2 2 2 4 8 3" xfId="32250" xr:uid="{00000000-0005-0000-0000-0000547D0000}"/>
    <cellStyle name="20% - Accent1 4 2 2 2 4 9" xfId="32251" xr:uid="{00000000-0005-0000-0000-0000557D0000}"/>
    <cellStyle name="20% - Accent1 4 2 2 2 4 9 2" xfId="32252" xr:uid="{00000000-0005-0000-0000-0000567D0000}"/>
    <cellStyle name="20% - Accent1 4 2 2 2 5" xfId="32253" xr:uid="{00000000-0005-0000-0000-0000577D0000}"/>
    <cellStyle name="20% - Accent1 4 2 2 2 5 10" xfId="32254" xr:uid="{00000000-0005-0000-0000-0000587D0000}"/>
    <cellStyle name="20% - Accent1 4 2 2 2 5 10 2" xfId="32255" xr:uid="{00000000-0005-0000-0000-0000597D0000}"/>
    <cellStyle name="20% - Accent1 4 2 2 2 5 11" xfId="32256" xr:uid="{00000000-0005-0000-0000-00005A7D0000}"/>
    <cellStyle name="20% - Accent1 4 2 2 2 5 2" xfId="32257" xr:uid="{00000000-0005-0000-0000-00005B7D0000}"/>
    <cellStyle name="20% - Accent1 4 2 2 2 5 2 2" xfId="32258" xr:uid="{00000000-0005-0000-0000-00005C7D0000}"/>
    <cellStyle name="20% - Accent1 4 2 2 2 5 2 2 2" xfId="32259" xr:uid="{00000000-0005-0000-0000-00005D7D0000}"/>
    <cellStyle name="20% - Accent1 4 2 2 2 5 2 2 2 2" xfId="32260" xr:uid="{00000000-0005-0000-0000-00005E7D0000}"/>
    <cellStyle name="20% - Accent1 4 2 2 2 5 2 2 2 2 2" xfId="32261" xr:uid="{00000000-0005-0000-0000-00005F7D0000}"/>
    <cellStyle name="20% - Accent1 4 2 2 2 5 2 2 2 3" xfId="32262" xr:uid="{00000000-0005-0000-0000-0000607D0000}"/>
    <cellStyle name="20% - Accent1 4 2 2 2 5 2 2 3" xfId="32263" xr:uid="{00000000-0005-0000-0000-0000617D0000}"/>
    <cellStyle name="20% - Accent1 4 2 2 2 5 2 2 3 2" xfId="32264" xr:uid="{00000000-0005-0000-0000-0000627D0000}"/>
    <cellStyle name="20% - Accent1 4 2 2 2 5 2 2 4" xfId="32265" xr:uid="{00000000-0005-0000-0000-0000637D0000}"/>
    <cellStyle name="20% - Accent1 4 2 2 2 5 2 3" xfId="32266" xr:uid="{00000000-0005-0000-0000-0000647D0000}"/>
    <cellStyle name="20% - Accent1 4 2 2 2 5 2 3 2" xfId="32267" xr:uid="{00000000-0005-0000-0000-0000657D0000}"/>
    <cellStyle name="20% - Accent1 4 2 2 2 5 2 3 2 2" xfId="32268" xr:uid="{00000000-0005-0000-0000-0000667D0000}"/>
    <cellStyle name="20% - Accent1 4 2 2 2 5 2 3 2 2 2" xfId="32269" xr:uid="{00000000-0005-0000-0000-0000677D0000}"/>
    <cellStyle name="20% - Accent1 4 2 2 2 5 2 3 2 3" xfId="32270" xr:uid="{00000000-0005-0000-0000-0000687D0000}"/>
    <cellStyle name="20% - Accent1 4 2 2 2 5 2 3 3" xfId="32271" xr:uid="{00000000-0005-0000-0000-0000697D0000}"/>
    <cellStyle name="20% - Accent1 4 2 2 2 5 2 3 3 2" xfId="32272" xr:uid="{00000000-0005-0000-0000-00006A7D0000}"/>
    <cellStyle name="20% - Accent1 4 2 2 2 5 2 3 4" xfId="32273" xr:uid="{00000000-0005-0000-0000-00006B7D0000}"/>
    <cellStyle name="20% - Accent1 4 2 2 2 5 2 4" xfId="32274" xr:uid="{00000000-0005-0000-0000-00006C7D0000}"/>
    <cellStyle name="20% - Accent1 4 2 2 2 5 2 4 2" xfId="32275" xr:uid="{00000000-0005-0000-0000-00006D7D0000}"/>
    <cellStyle name="20% - Accent1 4 2 2 2 5 2 4 2 2" xfId="32276" xr:uid="{00000000-0005-0000-0000-00006E7D0000}"/>
    <cellStyle name="20% - Accent1 4 2 2 2 5 2 4 2 2 2" xfId="32277" xr:uid="{00000000-0005-0000-0000-00006F7D0000}"/>
    <cellStyle name="20% - Accent1 4 2 2 2 5 2 4 2 3" xfId="32278" xr:uid="{00000000-0005-0000-0000-0000707D0000}"/>
    <cellStyle name="20% - Accent1 4 2 2 2 5 2 4 3" xfId="32279" xr:uid="{00000000-0005-0000-0000-0000717D0000}"/>
    <cellStyle name="20% - Accent1 4 2 2 2 5 2 4 3 2" xfId="32280" xr:uid="{00000000-0005-0000-0000-0000727D0000}"/>
    <cellStyle name="20% - Accent1 4 2 2 2 5 2 4 4" xfId="32281" xr:uid="{00000000-0005-0000-0000-0000737D0000}"/>
    <cellStyle name="20% - Accent1 4 2 2 2 5 2 5" xfId="32282" xr:uid="{00000000-0005-0000-0000-0000747D0000}"/>
    <cellStyle name="20% - Accent1 4 2 2 2 5 2 5 2" xfId="32283" xr:uid="{00000000-0005-0000-0000-0000757D0000}"/>
    <cellStyle name="20% - Accent1 4 2 2 2 5 2 5 2 2" xfId="32284" xr:uid="{00000000-0005-0000-0000-0000767D0000}"/>
    <cellStyle name="20% - Accent1 4 2 2 2 5 2 5 3" xfId="32285" xr:uid="{00000000-0005-0000-0000-0000777D0000}"/>
    <cellStyle name="20% - Accent1 4 2 2 2 5 2 6" xfId="32286" xr:uid="{00000000-0005-0000-0000-0000787D0000}"/>
    <cellStyle name="20% - Accent1 4 2 2 2 5 2 6 2" xfId="32287" xr:uid="{00000000-0005-0000-0000-0000797D0000}"/>
    <cellStyle name="20% - Accent1 4 2 2 2 5 2 6 2 2" xfId="32288" xr:uid="{00000000-0005-0000-0000-00007A7D0000}"/>
    <cellStyle name="20% - Accent1 4 2 2 2 5 2 6 3" xfId="32289" xr:uid="{00000000-0005-0000-0000-00007B7D0000}"/>
    <cellStyle name="20% - Accent1 4 2 2 2 5 2 7" xfId="32290" xr:uid="{00000000-0005-0000-0000-00007C7D0000}"/>
    <cellStyle name="20% - Accent1 4 2 2 2 5 2 7 2" xfId="32291" xr:uid="{00000000-0005-0000-0000-00007D7D0000}"/>
    <cellStyle name="20% - Accent1 4 2 2 2 5 2 8" xfId="32292" xr:uid="{00000000-0005-0000-0000-00007E7D0000}"/>
    <cellStyle name="20% - Accent1 4 2 2 2 5 2 8 2" xfId="32293" xr:uid="{00000000-0005-0000-0000-00007F7D0000}"/>
    <cellStyle name="20% - Accent1 4 2 2 2 5 2 9" xfId="32294" xr:uid="{00000000-0005-0000-0000-0000807D0000}"/>
    <cellStyle name="20% - Accent1 4 2 2 2 5 3" xfId="32295" xr:uid="{00000000-0005-0000-0000-0000817D0000}"/>
    <cellStyle name="20% - Accent1 4 2 2 2 5 3 2" xfId="32296" xr:uid="{00000000-0005-0000-0000-0000827D0000}"/>
    <cellStyle name="20% - Accent1 4 2 2 2 5 3 2 2" xfId="32297" xr:uid="{00000000-0005-0000-0000-0000837D0000}"/>
    <cellStyle name="20% - Accent1 4 2 2 2 5 3 2 2 2" xfId="32298" xr:uid="{00000000-0005-0000-0000-0000847D0000}"/>
    <cellStyle name="20% - Accent1 4 2 2 2 5 3 2 2 2 2" xfId="32299" xr:uid="{00000000-0005-0000-0000-0000857D0000}"/>
    <cellStyle name="20% - Accent1 4 2 2 2 5 3 2 2 3" xfId="32300" xr:uid="{00000000-0005-0000-0000-0000867D0000}"/>
    <cellStyle name="20% - Accent1 4 2 2 2 5 3 2 3" xfId="32301" xr:uid="{00000000-0005-0000-0000-0000877D0000}"/>
    <cellStyle name="20% - Accent1 4 2 2 2 5 3 2 3 2" xfId="32302" xr:uid="{00000000-0005-0000-0000-0000887D0000}"/>
    <cellStyle name="20% - Accent1 4 2 2 2 5 3 2 4" xfId="32303" xr:uid="{00000000-0005-0000-0000-0000897D0000}"/>
    <cellStyle name="20% - Accent1 4 2 2 2 5 3 3" xfId="32304" xr:uid="{00000000-0005-0000-0000-00008A7D0000}"/>
    <cellStyle name="20% - Accent1 4 2 2 2 5 3 3 2" xfId="32305" xr:uid="{00000000-0005-0000-0000-00008B7D0000}"/>
    <cellStyle name="20% - Accent1 4 2 2 2 5 3 3 2 2" xfId="32306" xr:uid="{00000000-0005-0000-0000-00008C7D0000}"/>
    <cellStyle name="20% - Accent1 4 2 2 2 5 3 3 2 2 2" xfId="32307" xr:uid="{00000000-0005-0000-0000-00008D7D0000}"/>
    <cellStyle name="20% - Accent1 4 2 2 2 5 3 3 2 3" xfId="32308" xr:uid="{00000000-0005-0000-0000-00008E7D0000}"/>
    <cellStyle name="20% - Accent1 4 2 2 2 5 3 3 3" xfId="32309" xr:uid="{00000000-0005-0000-0000-00008F7D0000}"/>
    <cellStyle name="20% - Accent1 4 2 2 2 5 3 3 3 2" xfId="32310" xr:uid="{00000000-0005-0000-0000-0000907D0000}"/>
    <cellStyle name="20% - Accent1 4 2 2 2 5 3 3 4" xfId="32311" xr:uid="{00000000-0005-0000-0000-0000917D0000}"/>
    <cellStyle name="20% - Accent1 4 2 2 2 5 3 4" xfId="32312" xr:uid="{00000000-0005-0000-0000-0000927D0000}"/>
    <cellStyle name="20% - Accent1 4 2 2 2 5 3 4 2" xfId="32313" xr:uid="{00000000-0005-0000-0000-0000937D0000}"/>
    <cellStyle name="20% - Accent1 4 2 2 2 5 3 4 2 2" xfId="32314" xr:uid="{00000000-0005-0000-0000-0000947D0000}"/>
    <cellStyle name="20% - Accent1 4 2 2 2 5 3 4 2 2 2" xfId="32315" xr:uid="{00000000-0005-0000-0000-0000957D0000}"/>
    <cellStyle name="20% - Accent1 4 2 2 2 5 3 4 2 3" xfId="32316" xr:uid="{00000000-0005-0000-0000-0000967D0000}"/>
    <cellStyle name="20% - Accent1 4 2 2 2 5 3 4 3" xfId="32317" xr:uid="{00000000-0005-0000-0000-0000977D0000}"/>
    <cellStyle name="20% - Accent1 4 2 2 2 5 3 4 3 2" xfId="32318" xr:uid="{00000000-0005-0000-0000-0000987D0000}"/>
    <cellStyle name="20% - Accent1 4 2 2 2 5 3 4 4" xfId="32319" xr:uid="{00000000-0005-0000-0000-0000997D0000}"/>
    <cellStyle name="20% - Accent1 4 2 2 2 5 3 5" xfId="32320" xr:uid="{00000000-0005-0000-0000-00009A7D0000}"/>
    <cellStyle name="20% - Accent1 4 2 2 2 5 3 5 2" xfId="32321" xr:uid="{00000000-0005-0000-0000-00009B7D0000}"/>
    <cellStyle name="20% - Accent1 4 2 2 2 5 3 5 2 2" xfId="32322" xr:uid="{00000000-0005-0000-0000-00009C7D0000}"/>
    <cellStyle name="20% - Accent1 4 2 2 2 5 3 5 3" xfId="32323" xr:uid="{00000000-0005-0000-0000-00009D7D0000}"/>
    <cellStyle name="20% - Accent1 4 2 2 2 5 3 6" xfId="32324" xr:uid="{00000000-0005-0000-0000-00009E7D0000}"/>
    <cellStyle name="20% - Accent1 4 2 2 2 5 3 6 2" xfId="32325" xr:uid="{00000000-0005-0000-0000-00009F7D0000}"/>
    <cellStyle name="20% - Accent1 4 2 2 2 5 3 6 2 2" xfId="32326" xr:uid="{00000000-0005-0000-0000-0000A07D0000}"/>
    <cellStyle name="20% - Accent1 4 2 2 2 5 3 6 3" xfId="32327" xr:uid="{00000000-0005-0000-0000-0000A17D0000}"/>
    <cellStyle name="20% - Accent1 4 2 2 2 5 3 7" xfId="32328" xr:uid="{00000000-0005-0000-0000-0000A27D0000}"/>
    <cellStyle name="20% - Accent1 4 2 2 2 5 3 7 2" xfId="32329" xr:uid="{00000000-0005-0000-0000-0000A37D0000}"/>
    <cellStyle name="20% - Accent1 4 2 2 2 5 3 8" xfId="32330" xr:uid="{00000000-0005-0000-0000-0000A47D0000}"/>
    <cellStyle name="20% - Accent1 4 2 2 2 5 3 8 2" xfId="32331" xr:uid="{00000000-0005-0000-0000-0000A57D0000}"/>
    <cellStyle name="20% - Accent1 4 2 2 2 5 3 9" xfId="32332" xr:uid="{00000000-0005-0000-0000-0000A67D0000}"/>
    <cellStyle name="20% - Accent1 4 2 2 2 5 4" xfId="32333" xr:uid="{00000000-0005-0000-0000-0000A77D0000}"/>
    <cellStyle name="20% - Accent1 4 2 2 2 5 4 2" xfId="32334" xr:uid="{00000000-0005-0000-0000-0000A87D0000}"/>
    <cellStyle name="20% - Accent1 4 2 2 2 5 4 2 2" xfId="32335" xr:uid="{00000000-0005-0000-0000-0000A97D0000}"/>
    <cellStyle name="20% - Accent1 4 2 2 2 5 4 2 2 2" xfId="32336" xr:uid="{00000000-0005-0000-0000-0000AA7D0000}"/>
    <cellStyle name="20% - Accent1 4 2 2 2 5 4 2 3" xfId="32337" xr:uid="{00000000-0005-0000-0000-0000AB7D0000}"/>
    <cellStyle name="20% - Accent1 4 2 2 2 5 4 3" xfId="32338" xr:uid="{00000000-0005-0000-0000-0000AC7D0000}"/>
    <cellStyle name="20% - Accent1 4 2 2 2 5 4 3 2" xfId="32339" xr:uid="{00000000-0005-0000-0000-0000AD7D0000}"/>
    <cellStyle name="20% - Accent1 4 2 2 2 5 4 4" xfId="32340" xr:uid="{00000000-0005-0000-0000-0000AE7D0000}"/>
    <cellStyle name="20% - Accent1 4 2 2 2 5 5" xfId="32341" xr:uid="{00000000-0005-0000-0000-0000AF7D0000}"/>
    <cellStyle name="20% - Accent1 4 2 2 2 5 5 2" xfId="32342" xr:uid="{00000000-0005-0000-0000-0000B07D0000}"/>
    <cellStyle name="20% - Accent1 4 2 2 2 5 5 2 2" xfId="32343" xr:uid="{00000000-0005-0000-0000-0000B17D0000}"/>
    <cellStyle name="20% - Accent1 4 2 2 2 5 5 2 2 2" xfId="32344" xr:uid="{00000000-0005-0000-0000-0000B27D0000}"/>
    <cellStyle name="20% - Accent1 4 2 2 2 5 5 2 3" xfId="32345" xr:uid="{00000000-0005-0000-0000-0000B37D0000}"/>
    <cellStyle name="20% - Accent1 4 2 2 2 5 5 3" xfId="32346" xr:uid="{00000000-0005-0000-0000-0000B47D0000}"/>
    <cellStyle name="20% - Accent1 4 2 2 2 5 5 3 2" xfId="32347" xr:uid="{00000000-0005-0000-0000-0000B57D0000}"/>
    <cellStyle name="20% - Accent1 4 2 2 2 5 5 4" xfId="32348" xr:uid="{00000000-0005-0000-0000-0000B67D0000}"/>
    <cellStyle name="20% - Accent1 4 2 2 2 5 6" xfId="32349" xr:uid="{00000000-0005-0000-0000-0000B77D0000}"/>
    <cellStyle name="20% - Accent1 4 2 2 2 5 6 2" xfId="32350" xr:uid="{00000000-0005-0000-0000-0000B87D0000}"/>
    <cellStyle name="20% - Accent1 4 2 2 2 5 6 2 2" xfId="32351" xr:uid="{00000000-0005-0000-0000-0000B97D0000}"/>
    <cellStyle name="20% - Accent1 4 2 2 2 5 6 2 2 2" xfId="32352" xr:uid="{00000000-0005-0000-0000-0000BA7D0000}"/>
    <cellStyle name="20% - Accent1 4 2 2 2 5 6 2 3" xfId="32353" xr:uid="{00000000-0005-0000-0000-0000BB7D0000}"/>
    <cellStyle name="20% - Accent1 4 2 2 2 5 6 3" xfId="32354" xr:uid="{00000000-0005-0000-0000-0000BC7D0000}"/>
    <cellStyle name="20% - Accent1 4 2 2 2 5 6 3 2" xfId="32355" xr:uid="{00000000-0005-0000-0000-0000BD7D0000}"/>
    <cellStyle name="20% - Accent1 4 2 2 2 5 6 4" xfId="32356" xr:uid="{00000000-0005-0000-0000-0000BE7D0000}"/>
    <cellStyle name="20% - Accent1 4 2 2 2 5 7" xfId="32357" xr:uid="{00000000-0005-0000-0000-0000BF7D0000}"/>
    <cellStyle name="20% - Accent1 4 2 2 2 5 7 2" xfId="32358" xr:uid="{00000000-0005-0000-0000-0000C07D0000}"/>
    <cellStyle name="20% - Accent1 4 2 2 2 5 7 2 2" xfId="32359" xr:uid="{00000000-0005-0000-0000-0000C17D0000}"/>
    <cellStyle name="20% - Accent1 4 2 2 2 5 7 3" xfId="32360" xr:uid="{00000000-0005-0000-0000-0000C27D0000}"/>
    <cellStyle name="20% - Accent1 4 2 2 2 5 8" xfId="32361" xr:uid="{00000000-0005-0000-0000-0000C37D0000}"/>
    <cellStyle name="20% - Accent1 4 2 2 2 5 8 2" xfId="32362" xr:uid="{00000000-0005-0000-0000-0000C47D0000}"/>
    <cellStyle name="20% - Accent1 4 2 2 2 5 8 2 2" xfId="32363" xr:uid="{00000000-0005-0000-0000-0000C57D0000}"/>
    <cellStyle name="20% - Accent1 4 2 2 2 5 8 3" xfId="32364" xr:uid="{00000000-0005-0000-0000-0000C67D0000}"/>
    <cellStyle name="20% - Accent1 4 2 2 2 5 9" xfId="32365" xr:uid="{00000000-0005-0000-0000-0000C77D0000}"/>
    <cellStyle name="20% - Accent1 4 2 2 2 5 9 2" xfId="32366" xr:uid="{00000000-0005-0000-0000-0000C87D0000}"/>
    <cellStyle name="20% - Accent1 4 2 2 2 6" xfId="32367" xr:uid="{00000000-0005-0000-0000-0000C97D0000}"/>
    <cellStyle name="20% - Accent1 4 2 2 2 6 2" xfId="32368" xr:uid="{00000000-0005-0000-0000-0000CA7D0000}"/>
    <cellStyle name="20% - Accent1 4 2 2 2 6 2 2" xfId="32369" xr:uid="{00000000-0005-0000-0000-0000CB7D0000}"/>
    <cellStyle name="20% - Accent1 4 2 2 2 6 2 2 2" xfId="32370" xr:uid="{00000000-0005-0000-0000-0000CC7D0000}"/>
    <cellStyle name="20% - Accent1 4 2 2 2 6 2 2 2 2" xfId="32371" xr:uid="{00000000-0005-0000-0000-0000CD7D0000}"/>
    <cellStyle name="20% - Accent1 4 2 2 2 6 2 2 3" xfId="32372" xr:uid="{00000000-0005-0000-0000-0000CE7D0000}"/>
    <cellStyle name="20% - Accent1 4 2 2 2 6 2 3" xfId="32373" xr:uid="{00000000-0005-0000-0000-0000CF7D0000}"/>
    <cellStyle name="20% - Accent1 4 2 2 2 6 2 3 2" xfId="32374" xr:uid="{00000000-0005-0000-0000-0000D07D0000}"/>
    <cellStyle name="20% - Accent1 4 2 2 2 6 2 4" xfId="32375" xr:uid="{00000000-0005-0000-0000-0000D17D0000}"/>
    <cellStyle name="20% - Accent1 4 2 2 2 6 3" xfId="32376" xr:uid="{00000000-0005-0000-0000-0000D27D0000}"/>
    <cellStyle name="20% - Accent1 4 2 2 2 6 3 2" xfId="32377" xr:uid="{00000000-0005-0000-0000-0000D37D0000}"/>
    <cellStyle name="20% - Accent1 4 2 2 2 6 3 2 2" xfId="32378" xr:uid="{00000000-0005-0000-0000-0000D47D0000}"/>
    <cellStyle name="20% - Accent1 4 2 2 2 6 3 2 2 2" xfId="32379" xr:uid="{00000000-0005-0000-0000-0000D57D0000}"/>
    <cellStyle name="20% - Accent1 4 2 2 2 6 3 2 3" xfId="32380" xr:uid="{00000000-0005-0000-0000-0000D67D0000}"/>
    <cellStyle name="20% - Accent1 4 2 2 2 6 3 3" xfId="32381" xr:uid="{00000000-0005-0000-0000-0000D77D0000}"/>
    <cellStyle name="20% - Accent1 4 2 2 2 6 3 3 2" xfId="32382" xr:uid="{00000000-0005-0000-0000-0000D87D0000}"/>
    <cellStyle name="20% - Accent1 4 2 2 2 6 3 4" xfId="32383" xr:uid="{00000000-0005-0000-0000-0000D97D0000}"/>
    <cellStyle name="20% - Accent1 4 2 2 2 6 4" xfId="32384" xr:uid="{00000000-0005-0000-0000-0000DA7D0000}"/>
    <cellStyle name="20% - Accent1 4 2 2 2 6 4 2" xfId="32385" xr:uid="{00000000-0005-0000-0000-0000DB7D0000}"/>
    <cellStyle name="20% - Accent1 4 2 2 2 6 4 2 2" xfId="32386" xr:uid="{00000000-0005-0000-0000-0000DC7D0000}"/>
    <cellStyle name="20% - Accent1 4 2 2 2 6 4 2 2 2" xfId="32387" xr:uid="{00000000-0005-0000-0000-0000DD7D0000}"/>
    <cellStyle name="20% - Accent1 4 2 2 2 6 4 2 3" xfId="32388" xr:uid="{00000000-0005-0000-0000-0000DE7D0000}"/>
    <cellStyle name="20% - Accent1 4 2 2 2 6 4 3" xfId="32389" xr:uid="{00000000-0005-0000-0000-0000DF7D0000}"/>
    <cellStyle name="20% - Accent1 4 2 2 2 6 4 3 2" xfId="32390" xr:uid="{00000000-0005-0000-0000-0000E07D0000}"/>
    <cellStyle name="20% - Accent1 4 2 2 2 6 4 4" xfId="32391" xr:uid="{00000000-0005-0000-0000-0000E17D0000}"/>
    <cellStyle name="20% - Accent1 4 2 2 2 6 5" xfId="32392" xr:uid="{00000000-0005-0000-0000-0000E27D0000}"/>
    <cellStyle name="20% - Accent1 4 2 2 2 6 5 2" xfId="32393" xr:uid="{00000000-0005-0000-0000-0000E37D0000}"/>
    <cellStyle name="20% - Accent1 4 2 2 2 6 5 2 2" xfId="32394" xr:uid="{00000000-0005-0000-0000-0000E47D0000}"/>
    <cellStyle name="20% - Accent1 4 2 2 2 6 5 3" xfId="32395" xr:uid="{00000000-0005-0000-0000-0000E57D0000}"/>
    <cellStyle name="20% - Accent1 4 2 2 2 6 6" xfId="32396" xr:uid="{00000000-0005-0000-0000-0000E67D0000}"/>
    <cellStyle name="20% - Accent1 4 2 2 2 6 6 2" xfId="32397" xr:uid="{00000000-0005-0000-0000-0000E77D0000}"/>
    <cellStyle name="20% - Accent1 4 2 2 2 6 6 2 2" xfId="32398" xr:uid="{00000000-0005-0000-0000-0000E87D0000}"/>
    <cellStyle name="20% - Accent1 4 2 2 2 6 6 3" xfId="32399" xr:uid="{00000000-0005-0000-0000-0000E97D0000}"/>
    <cellStyle name="20% - Accent1 4 2 2 2 6 7" xfId="32400" xr:uid="{00000000-0005-0000-0000-0000EA7D0000}"/>
    <cellStyle name="20% - Accent1 4 2 2 2 6 7 2" xfId="32401" xr:uid="{00000000-0005-0000-0000-0000EB7D0000}"/>
    <cellStyle name="20% - Accent1 4 2 2 2 6 8" xfId="32402" xr:uid="{00000000-0005-0000-0000-0000EC7D0000}"/>
    <cellStyle name="20% - Accent1 4 2 2 2 6 8 2" xfId="32403" xr:uid="{00000000-0005-0000-0000-0000ED7D0000}"/>
    <cellStyle name="20% - Accent1 4 2 2 2 6 9" xfId="32404" xr:uid="{00000000-0005-0000-0000-0000EE7D0000}"/>
    <cellStyle name="20% - Accent1 4 2 2 2 7" xfId="32405" xr:uid="{00000000-0005-0000-0000-0000EF7D0000}"/>
    <cellStyle name="20% - Accent1 4 2 2 2 7 2" xfId="32406" xr:uid="{00000000-0005-0000-0000-0000F07D0000}"/>
    <cellStyle name="20% - Accent1 4 2 2 2 7 2 2" xfId="32407" xr:uid="{00000000-0005-0000-0000-0000F17D0000}"/>
    <cellStyle name="20% - Accent1 4 2 2 2 7 2 2 2" xfId="32408" xr:uid="{00000000-0005-0000-0000-0000F27D0000}"/>
    <cellStyle name="20% - Accent1 4 2 2 2 7 2 2 2 2" xfId="32409" xr:uid="{00000000-0005-0000-0000-0000F37D0000}"/>
    <cellStyle name="20% - Accent1 4 2 2 2 7 2 2 3" xfId="32410" xr:uid="{00000000-0005-0000-0000-0000F47D0000}"/>
    <cellStyle name="20% - Accent1 4 2 2 2 7 2 3" xfId="32411" xr:uid="{00000000-0005-0000-0000-0000F57D0000}"/>
    <cellStyle name="20% - Accent1 4 2 2 2 7 2 3 2" xfId="32412" xr:uid="{00000000-0005-0000-0000-0000F67D0000}"/>
    <cellStyle name="20% - Accent1 4 2 2 2 7 2 4" xfId="32413" xr:uid="{00000000-0005-0000-0000-0000F77D0000}"/>
    <cellStyle name="20% - Accent1 4 2 2 2 7 3" xfId="32414" xr:uid="{00000000-0005-0000-0000-0000F87D0000}"/>
    <cellStyle name="20% - Accent1 4 2 2 2 7 3 2" xfId="32415" xr:uid="{00000000-0005-0000-0000-0000F97D0000}"/>
    <cellStyle name="20% - Accent1 4 2 2 2 7 3 2 2" xfId="32416" xr:uid="{00000000-0005-0000-0000-0000FA7D0000}"/>
    <cellStyle name="20% - Accent1 4 2 2 2 7 3 2 2 2" xfId="32417" xr:uid="{00000000-0005-0000-0000-0000FB7D0000}"/>
    <cellStyle name="20% - Accent1 4 2 2 2 7 3 2 3" xfId="32418" xr:uid="{00000000-0005-0000-0000-0000FC7D0000}"/>
    <cellStyle name="20% - Accent1 4 2 2 2 7 3 3" xfId="32419" xr:uid="{00000000-0005-0000-0000-0000FD7D0000}"/>
    <cellStyle name="20% - Accent1 4 2 2 2 7 3 3 2" xfId="32420" xr:uid="{00000000-0005-0000-0000-0000FE7D0000}"/>
    <cellStyle name="20% - Accent1 4 2 2 2 7 3 4" xfId="32421" xr:uid="{00000000-0005-0000-0000-0000FF7D0000}"/>
    <cellStyle name="20% - Accent1 4 2 2 2 7 4" xfId="32422" xr:uid="{00000000-0005-0000-0000-0000007E0000}"/>
    <cellStyle name="20% - Accent1 4 2 2 2 7 4 2" xfId="32423" xr:uid="{00000000-0005-0000-0000-0000017E0000}"/>
    <cellStyle name="20% - Accent1 4 2 2 2 7 4 2 2" xfId="32424" xr:uid="{00000000-0005-0000-0000-0000027E0000}"/>
    <cellStyle name="20% - Accent1 4 2 2 2 7 4 2 2 2" xfId="32425" xr:uid="{00000000-0005-0000-0000-0000037E0000}"/>
    <cellStyle name="20% - Accent1 4 2 2 2 7 4 2 3" xfId="32426" xr:uid="{00000000-0005-0000-0000-0000047E0000}"/>
    <cellStyle name="20% - Accent1 4 2 2 2 7 4 3" xfId="32427" xr:uid="{00000000-0005-0000-0000-0000057E0000}"/>
    <cellStyle name="20% - Accent1 4 2 2 2 7 4 3 2" xfId="32428" xr:uid="{00000000-0005-0000-0000-0000067E0000}"/>
    <cellStyle name="20% - Accent1 4 2 2 2 7 4 4" xfId="32429" xr:uid="{00000000-0005-0000-0000-0000077E0000}"/>
    <cellStyle name="20% - Accent1 4 2 2 2 7 5" xfId="32430" xr:uid="{00000000-0005-0000-0000-0000087E0000}"/>
    <cellStyle name="20% - Accent1 4 2 2 2 7 5 2" xfId="32431" xr:uid="{00000000-0005-0000-0000-0000097E0000}"/>
    <cellStyle name="20% - Accent1 4 2 2 2 7 5 2 2" xfId="32432" xr:uid="{00000000-0005-0000-0000-00000A7E0000}"/>
    <cellStyle name="20% - Accent1 4 2 2 2 7 5 3" xfId="32433" xr:uid="{00000000-0005-0000-0000-00000B7E0000}"/>
    <cellStyle name="20% - Accent1 4 2 2 2 7 6" xfId="32434" xr:uid="{00000000-0005-0000-0000-00000C7E0000}"/>
    <cellStyle name="20% - Accent1 4 2 2 2 7 6 2" xfId="32435" xr:uid="{00000000-0005-0000-0000-00000D7E0000}"/>
    <cellStyle name="20% - Accent1 4 2 2 2 7 6 2 2" xfId="32436" xr:uid="{00000000-0005-0000-0000-00000E7E0000}"/>
    <cellStyle name="20% - Accent1 4 2 2 2 7 6 3" xfId="32437" xr:uid="{00000000-0005-0000-0000-00000F7E0000}"/>
    <cellStyle name="20% - Accent1 4 2 2 2 7 7" xfId="32438" xr:uid="{00000000-0005-0000-0000-0000107E0000}"/>
    <cellStyle name="20% - Accent1 4 2 2 2 7 7 2" xfId="32439" xr:uid="{00000000-0005-0000-0000-0000117E0000}"/>
    <cellStyle name="20% - Accent1 4 2 2 2 7 8" xfId="32440" xr:uid="{00000000-0005-0000-0000-0000127E0000}"/>
    <cellStyle name="20% - Accent1 4 2 2 2 7 8 2" xfId="32441" xr:uid="{00000000-0005-0000-0000-0000137E0000}"/>
    <cellStyle name="20% - Accent1 4 2 2 2 7 9" xfId="32442" xr:uid="{00000000-0005-0000-0000-0000147E0000}"/>
    <cellStyle name="20% - Accent1 4 2 2 2 8" xfId="32443" xr:uid="{00000000-0005-0000-0000-0000157E0000}"/>
    <cellStyle name="20% - Accent1 4 2 2 2 8 2" xfId="32444" xr:uid="{00000000-0005-0000-0000-0000167E0000}"/>
    <cellStyle name="20% - Accent1 4 2 2 2 8 2 2" xfId="32445" xr:uid="{00000000-0005-0000-0000-0000177E0000}"/>
    <cellStyle name="20% - Accent1 4 2 2 2 8 2 2 2" xfId="32446" xr:uid="{00000000-0005-0000-0000-0000187E0000}"/>
    <cellStyle name="20% - Accent1 4 2 2 2 8 2 3" xfId="32447" xr:uid="{00000000-0005-0000-0000-0000197E0000}"/>
    <cellStyle name="20% - Accent1 4 2 2 2 8 3" xfId="32448" xr:uid="{00000000-0005-0000-0000-00001A7E0000}"/>
    <cellStyle name="20% - Accent1 4 2 2 2 8 3 2" xfId="32449" xr:uid="{00000000-0005-0000-0000-00001B7E0000}"/>
    <cellStyle name="20% - Accent1 4 2 2 2 8 4" xfId="32450" xr:uid="{00000000-0005-0000-0000-00001C7E0000}"/>
    <cellStyle name="20% - Accent1 4 2 2 2 9" xfId="32451" xr:uid="{00000000-0005-0000-0000-00001D7E0000}"/>
    <cellStyle name="20% - Accent1 4 2 2 2 9 2" xfId="32452" xr:uid="{00000000-0005-0000-0000-00001E7E0000}"/>
    <cellStyle name="20% - Accent1 4 2 2 2 9 2 2" xfId="32453" xr:uid="{00000000-0005-0000-0000-00001F7E0000}"/>
    <cellStyle name="20% - Accent1 4 2 2 2 9 2 2 2" xfId="32454" xr:uid="{00000000-0005-0000-0000-0000207E0000}"/>
    <cellStyle name="20% - Accent1 4 2 2 2 9 2 3" xfId="32455" xr:uid="{00000000-0005-0000-0000-0000217E0000}"/>
    <cellStyle name="20% - Accent1 4 2 2 2 9 3" xfId="32456" xr:uid="{00000000-0005-0000-0000-0000227E0000}"/>
    <cellStyle name="20% - Accent1 4 2 2 2 9 3 2" xfId="32457" xr:uid="{00000000-0005-0000-0000-0000237E0000}"/>
    <cellStyle name="20% - Accent1 4 2 2 2 9 4" xfId="32458" xr:uid="{00000000-0005-0000-0000-0000247E0000}"/>
    <cellStyle name="20% - Accent1 4 2 2 3" xfId="32459" xr:uid="{00000000-0005-0000-0000-0000257E0000}"/>
    <cellStyle name="20% - Accent1 4 2 2 3 10" xfId="32460" xr:uid="{00000000-0005-0000-0000-0000267E0000}"/>
    <cellStyle name="20% - Accent1 4 2 2 3 10 2" xfId="32461" xr:uid="{00000000-0005-0000-0000-0000277E0000}"/>
    <cellStyle name="20% - Accent1 4 2 2 3 10 2 2" xfId="32462" xr:uid="{00000000-0005-0000-0000-0000287E0000}"/>
    <cellStyle name="20% - Accent1 4 2 2 3 10 3" xfId="32463" xr:uid="{00000000-0005-0000-0000-0000297E0000}"/>
    <cellStyle name="20% - Accent1 4 2 2 3 11" xfId="32464" xr:uid="{00000000-0005-0000-0000-00002A7E0000}"/>
    <cellStyle name="20% - Accent1 4 2 2 3 11 2" xfId="32465" xr:uid="{00000000-0005-0000-0000-00002B7E0000}"/>
    <cellStyle name="20% - Accent1 4 2 2 3 11 2 2" xfId="32466" xr:uid="{00000000-0005-0000-0000-00002C7E0000}"/>
    <cellStyle name="20% - Accent1 4 2 2 3 11 3" xfId="32467" xr:uid="{00000000-0005-0000-0000-00002D7E0000}"/>
    <cellStyle name="20% - Accent1 4 2 2 3 12" xfId="32468" xr:uid="{00000000-0005-0000-0000-00002E7E0000}"/>
    <cellStyle name="20% - Accent1 4 2 2 3 12 2" xfId="32469" xr:uid="{00000000-0005-0000-0000-00002F7E0000}"/>
    <cellStyle name="20% - Accent1 4 2 2 3 13" xfId="32470" xr:uid="{00000000-0005-0000-0000-0000307E0000}"/>
    <cellStyle name="20% - Accent1 4 2 2 3 13 2" xfId="32471" xr:uid="{00000000-0005-0000-0000-0000317E0000}"/>
    <cellStyle name="20% - Accent1 4 2 2 3 14" xfId="32472" xr:uid="{00000000-0005-0000-0000-0000327E0000}"/>
    <cellStyle name="20% - Accent1 4 2 2 3 2" xfId="32473" xr:uid="{00000000-0005-0000-0000-0000337E0000}"/>
    <cellStyle name="20% - Accent1 4 2 2 3 2 10" xfId="32474" xr:uid="{00000000-0005-0000-0000-0000347E0000}"/>
    <cellStyle name="20% - Accent1 4 2 2 3 2 10 2" xfId="32475" xr:uid="{00000000-0005-0000-0000-0000357E0000}"/>
    <cellStyle name="20% - Accent1 4 2 2 3 2 11" xfId="32476" xr:uid="{00000000-0005-0000-0000-0000367E0000}"/>
    <cellStyle name="20% - Accent1 4 2 2 3 2 2" xfId="32477" xr:uid="{00000000-0005-0000-0000-0000377E0000}"/>
    <cellStyle name="20% - Accent1 4 2 2 3 2 2 2" xfId="32478" xr:uid="{00000000-0005-0000-0000-0000387E0000}"/>
    <cellStyle name="20% - Accent1 4 2 2 3 2 2 2 2" xfId="32479" xr:uid="{00000000-0005-0000-0000-0000397E0000}"/>
    <cellStyle name="20% - Accent1 4 2 2 3 2 2 2 2 2" xfId="32480" xr:uid="{00000000-0005-0000-0000-00003A7E0000}"/>
    <cellStyle name="20% - Accent1 4 2 2 3 2 2 2 2 2 2" xfId="32481" xr:uid="{00000000-0005-0000-0000-00003B7E0000}"/>
    <cellStyle name="20% - Accent1 4 2 2 3 2 2 2 2 3" xfId="32482" xr:uid="{00000000-0005-0000-0000-00003C7E0000}"/>
    <cellStyle name="20% - Accent1 4 2 2 3 2 2 2 3" xfId="32483" xr:uid="{00000000-0005-0000-0000-00003D7E0000}"/>
    <cellStyle name="20% - Accent1 4 2 2 3 2 2 2 3 2" xfId="32484" xr:uid="{00000000-0005-0000-0000-00003E7E0000}"/>
    <cellStyle name="20% - Accent1 4 2 2 3 2 2 2 4" xfId="32485" xr:uid="{00000000-0005-0000-0000-00003F7E0000}"/>
    <cellStyle name="20% - Accent1 4 2 2 3 2 2 3" xfId="32486" xr:uid="{00000000-0005-0000-0000-0000407E0000}"/>
    <cellStyle name="20% - Accent1 4 2 2 3 2 2 3 2" xfId="32487" xr:uid="{00000000-0005-0000-0000-0000417E0000}"/>
    <cellStyle name="20% - Accent1 4 2 2 3 2 2 3 2 2" xfId="32488" xr:uid="{00000000-0005-0000-0000-0000427E0000}"/>
    <cellStyle name="20% - Accent1 4 2 2 3 2 2 3 2 2 2" xfId="32489" xr:uid="{00000000-0005-0000-0000-0000437E0000}"/>
    <cellStyle name="20% - Accent1 4 2 2 3 2 2 3 2 3" xfId="32490" xr:uid="{00000000-0005-0000-0000-0000447E0000}"/>
    <cellStyle name="20% - Accent1 4 2 2 3 2 2 3 3" xfId="32491" xr:uid="{00000000-0005-0000-0000-0000457E0000}"/>
    <cellStyle name="20% - Accent1 4 2 2 3 2 2 3 3 2" xfId="32492" xr:uid="{00000000-0005-0000-0000-0000467E0000}"/>
    <cellStyle name="20% - Accent1 4 2 2 3 2 2 3 4" xfId="32493" xr:uid="{00000000-0005-0000-0000-0000477E0000}"/>
    <cellStyle name="20% - Accent1 4 2 2 3 2 2 4" xfId="32494" xr:uid="{00000000-0005-0000-0000-0000487E0000}"/>
    <cellStyle name="20% - Accent1 4 2 2 3 2 2 4 2" xfId="32495" xr:uid="{00000000-0005-0000-0000-0000497E0000}"/>
    <cellStyle name="20% - Accent1 4 2 2 3 2 2 4 2 2" xfId="32496" xr:uid="{00000000-0005-0000-0000-00004A7E0000}"/>
    <cellStyle name="20% - Accent1 4 2 2 3 2 2 4 2 2 2" xfId="32497" xr:uid="{00000000-0005-0000-0000-00004B7E0000}"/>
    <cellStyle name="20% - Accent1 4 2 2 3 2 2 4 2 3" xfId="32498" xr:uid="{00000000-0005-0000-0000-00004C7E0000}"/>
    <cellStyle name="20% - Accent1 4 2 2 3 2 2 4 3" xfId="32499" xr:uid="{00000000-0005-0000-0000-00004D7E0000}"/>
    <cellStyle name="20% - Accent1 4 2 2 3 2 2 4 3 2" xfId="32500" xr:uid="{00000000-0005-0000-0000-00004E7E0000}"/>
    <cellStyle name="20% - Accent1 4 2 2 3 2 2 4 4" xfId="32501" xr:uid="{00000000-0005-0000-0000-00004F7E0000}"/>
    <cellStyle name="20% - Accent1 4 2 2 3 2 2 5" xfId="32502" xr:uid="{00000000-0005-0000-0000-0000507E0000}"/>
    <cellStyle name="20% - Accent1 4 2 2 3 2 2 5 2" xfId="32503" xr:uid="{00000000-0005-0000-0000-0000517E0000}"/>
    <cellStyle name="20% - Accent1 4 2 2 3 2 2 5 2 2" xfId="32504" xr:uid="{00000000-0005-0000-0000-0000527E0000}"/>
    <cellStyle name="20% - Accent1 4 2 2 3 2 2 5 3" xfId="32505" xr:uid="{00000000-0005-0000-0000-0000537E0000}"/>
    <cellStyle name="20% - Accent1 4 2 2 3 2 2 6" xfId="32506" xr:uid="{00000000-0005-0000-0000-0000547E0000}"/>
    <cellStyle name="20% - Accent1 4 2 2 3 2 2 6 2" xfId="32507" xr:uid="{00000000-0005-0000-0000-0000557E0000}"/>
    <cellStyle name="20% - Accent1 4 2 2 3 2 2 6 2 2" xfId="32508" xr:uid="{00000000-0005-0000-0000-0000567E0000}"/>
    <cellStyle name="20% - Accent1 4 2 2 3 2 2 6 3" xfId="32509" xr:uid="{00000000-0005-0000-0000-0000577E0000}"/>
    <cellStyle name="20% - Accent1 4 2 2 3 2 2 7" xfId="32510" xr:uid="{00000000-0005-0000-0000-0000587E0000}"/>
    <cellStyle name="20% - Accent1 4 2 2 3 2 2 7 2" xfId="32511" xr:uid="{00000000-0005-0000-0000-0000597E0000}"/>
    <cellStyle name="20% - Accent1 4 2 2 3 2 2 8" xfId="32512" xr:uid="{00000000-0005-0000-0000-00005A7E0000}"/>
    <cellStyle name="20% - Accent1 4 2 2 3 2 2 8 2" xfId="32513" xr:uid="{00000000-0005-0000-0000-00005B7E0000}"/>
    <cellStyle name="20% - Accent1 4 2 2 3 2 2 9" xfId="32514" xr:uid="{00000000-0005-0000-0000-00005C7E0000}"/>
    <cellStyle name="20% - Accent1 4 2 2 3 2 3" xfId="32515" xr:uid="{00000000-0005-0000-0000-00005D7E0000}"/>
    <cellStyle name="20% - Accent1 4 2 2 3 2 3 2" xfId="32516" xr:uid="{00000000-0005-0000-0000-00005E7E0000}"/>
    <cellStyle name="20% - Accent1 4 2 2 3 2 3 2 2" xfId="32517" xr:uid="{00000000-0005-0000-0000-00005F7E0000}"/>
    <cellStyle name="20% - Accent1 4 2 2 3 2 3 2 2 2" xfId="32518" xr:uid="{00000000-0005-0000-0000-0000607E0000}"/>
    <cellStyle name="20% - Accent1 4 2 2 3 2 3 2 2 2 2" xfId="32519" xr:uid="{00000000-0005-0000-0000-0000617E0000}"/>
    <cellStyle name="20% - Accent1 4 2 2 3 2 3 2 2 3" xfId="32520" xr:uid="{00000000-0005-0000-0000-0000627E0000}"/>
    <cellStyle name="20% - Accent1 4 2 2 3 2 3 2 3" xfId="32521" xr:uid="{00000000-0005-0000-0000-0000637E0000}"/>
    <cellStyle name="20% - Accent1 4 2 2 3 2 3 2 3 2" xfId="32522" xr:uid="{00000000-0005-0000-0000-0000647E0000}"/>
    <cellStyle name="20% - Accent1 4 2 2 3 2 3 2 4" xfId="32523" xr:uid="{00000000-0005-0000-0000-0000657E0000}"/>
    <cellStyle name="20% - Accent1 4 2 2 3 2 3 3" xfId="32524" xr:uid="{00000000-0005-0000-0000-0000667E0000}"/>
    <cellStyle name="20% - Accent1 4 2 2 3 2 3 3 2" xfId="32525" xr:uid="{00000000-0005-0000-0000-0000677E0000}"/>
    <cellStyle name="20% - Accent1 4 2 2 3 2 3 3 2 2" xfId="32526" xr:uid="{00000000-0005-0000-0000-0000687E0000}"/>
    <cellStyle name="20% - Accent1 4 2 2 3 2 3 3 2 2 2" xfId="32527" xr:uid="{00000000-0005-0000-0000-0000697E0000}"/>
    <cellStyle name="20% - Accent1 4 2 2 3 2 3 3 2 3" xfId="32528" xr:uid="{00000000-0005-0000-0000-00006A7E0000}"/>
    <cellStyle name="20% - Accent1 4 2 2 3 2 3 3 3" xfId="32529" xr:uid="{00000000-0005-0000-0000-00006B7E0000}"/>
    <cellStyle name="20% - Accent1 4 2 2 3 2 3 3 3 2" xfId="32530" xr:uid="{00000000-0005-0000-0000-00006C7E0000}"/>
    <cellStyle name="20% - Accent1 4 2 2 3 2 3 3 4" xfId="32531" xr:uid="{00000000-0005-0000-0000-00006D7E0000}"/>
    <cellStyle name="20% - Accent1 4 2 2 3 2 3 4" xfId="32532" xr:uid="{00000000-0005-0000-0000-00006E7E0000}"/>
    <cellStyle name="20% - Accent1 4 2 2 3 2 3 4 2" xfId="32533" xr:uid="{00000000-0005-0000-0000-00006F7E0000}"/>
    <cellStyle name="20% - Accent1 4 2 2 3 2 3 4 2 2" xfId="32534" xr:uid="{00000000-0005-0000-0000-0000707E0000}"/>
    <cellStyle name="20% - Accent1 4 2 2 3 2 3 4 2 2 2" xfId="32535" xr:uid="{00000000-0005-0000-0000-0000717E0000}"/>
    <cellStyle name="20% - Accent1 4 2 2 3 2 3 4 2 3" xfId="32536" xr:uid="{00000000-0005-0000-0000-0000727E0000}"/>
    <cellStyle name="20% - Accent1 4 2 2 3 2 3 4 3" xfId="32537" xr:uid="{00000000-0005-0000-0000-0000737E0000}"/>
    <cellStyle name="20% - Accent1 4 2 2 3 2 3 4 3 2" xfId="32538" xr:uid="{00000000-0005-0000-0000-0000747E0000}"/>
    <cellStyle name="20% - Accent1 4 2 2 3 2 3 4 4" xfId="32539" xr:uid="{00000000-0005-0000-0000-0000757E0000}"/>
    <cellStyle name="20% - Accent1 4 2 2 3 2 3 5" xfId="32540" xr:uid="{00000000-0005-0000-0000-0000767E0000}"/>
    <cellStyle name="20% - Accent1 4 2 2 3 2 3 5 2" xfId="32541" xr:uid="{00000000-0005-0000-0000-0000777E0000}"/>
    <cellStyle name="20% - Accent1 4 2 2 3 2 3 5 2 2" xfId="32542" xr:uid="{00000000-0005-0000-0000-0000787E0000}"/>
    <cellStyle name="20% - Accent1 4 2 2 3 2 3 5 3" xfId="32543" xr:uid="{00000000-0005-0000-0000-0000797E0000}"/>
    <cellStyle name="20% - Accent1 4 2 2 3 2 3 6" xfId="32544" xr:uid="{00000000-0005-0000-0000-00007A7E0000}"/>
    <cellStyle name="20% - Accent1 4 2 2 3 2 3 6 2" xfId="32545" xr:uid="{00000000-0005-0000-0000-00007B7E0000}"/>
    <cellStyle name="20% - Accent1 4 2 2 3 2 3 6 2 2" xfId="32546" xr:uid="{00000000-0005-0000-0000-00007C7E0000}"/>
    <cellStyle name="20% - Accent1 4 2 2 3 2 3 6 3" xfId="32547" xr:uid="{00000000-0005-0000-0000-00007D7E0000}"/>
    <cellStyle name="20% - Accent1 4 2 2 3 2 3 7" xfId="32548" xr:uid="{00000000-0005-0000-0000-00007E7E0000}"/>
    <cellStyle name="20% - Accent1 4 2 2 3 2 3 7 2" xfId="32549" xr:uid="{00000000-0005-0000-0000-00007F7E0000}"/>
    <cellStyle name="20% - Accent1 4 2 2 3 2 3 8" xfId="32550" xr:uid="{00000000-0005-0000-0000-0000807E0000}"/>
    <cellStyle name="20% - Accent1 4 2 2 3 2 3 8 2" xfId="32551" xr:uid="{00000000-0005-0000-0000-0000817E0000}"/>
    <cellStyle name="20% - Accent1 4 2 2 3 2 3 9" xfId="32552" xr:uid="{00000000-0005-0000-0000-0000827E0000}"/>
    <cellStyle name="20% - Accent1 4 2 2 3 2 4" xfId="32553" xr:uid="{00000000-0005-0000-0000-0000837E0000}"/>
    <cellStyle name="20% - Accent1 4 2 2 3 2 4 2" xfId="32554" xr:uid="{00000000-0005-0000-0000-0000847E0000}"/>
    <cellStyle name="20% - Accent1 4 2 2 3 2 4 2 2" xfId="32555" xr:uid="{00000000-0005-0000-0000-0000857E0000}"/>
    <cellStyle name="20% - Accent1 4 2 2 3 2 4 2 2 2" xfId="32556" xr:uid="{00000000-0005-0000-0000-0000867E0000}"/>
    <cellStyle name="20% - Accent1 4 2 2 3 2 4 2 3" xfId="32557" xr:uid="{00000000-0005-0000-0000-0000877E0000}"/>
    <cellStyle name="20% - Accent1 4 2 2 3 2 4 3" xfId="32558" xr:uid="{00000000-0005-0000-0000-0000887E0000}"/>
    <cellStyle name="20% - Accent1 4 2 2 3 2 4 3 2" xfId="32559" xr:uid="{00000000-0005-0000-0000-0000897E0000}"/>
    <cellStyle name="20% - Accent1 4 2 2 3 2 4 4" xfId="32560" xr:uid="{00000000-0005-0000-0000-00008A7E0000}"/>
    <cellStyle name="20% - Accent1 4 2 2 3 2 5" xfId="32561" xr:uid="{00000000-0005-0000-0000-00008B7E0000}"/>
    <cellStyle name="20% - Accent1 4 2 2 3 2 5 2" xfId="32562" xr:uid="{00000000-0005-0000-0000-00008C7E0000}"/>
    <cellStyle name="20% - Accent1 4 2 2 3 2 5 2 2" xfId="32563" xr:uid="{00000000-0005-0000-0000-00008D7E0000}"/>
    <cellStyle name="20% - Accent1 4 2 2 3 2 5 2 2 2" xfId="32564" xr:uid="{00000000-0005-0000-0000-00008E7E0000}"/>
    <cellStyle name="20% - Accent1 4 2 2 3 2 5 2 3" xfId="32565" xr:uid="{00000000-0005-0000-0000-00008F7E0000}"/>
    <cellStyle name="20% - Accent1 4 2 2 3 2 5 3" xfId="32566" xr:uid="{00000000-0005-0000-0000-0000907E0000}"/>
    <cellStyle name="20% - Accent1 4 2 2 3 2 5 3 2" xfId="32567" xr:uid="{00000000-0005-0000-0000-0000917E0000}"/>
    <cellStyle name="20% - Accent1 4 2 2 3 2 5 4" xfId="32568" xr:uid="{00000000-0005-0000-0000-0000927E0000}"/>
    <cellStyle name="20% - Accent1 4 2 2 3 2 6" xfId="32569" xr:uid="{00000000-0005-0000-0000-0000937E0000}"/>
    <cellStyle name="20% - Accent1 4 2 2 3 2 6 2" xfId="32570" xr:uid="{00000000-0005-0000-0000-0000947E0000}"/>
    <cellStyle name="20% - Accent1 4 2 2 3 2 6 2 2" xfId="32571" xr:uid="{00000000-0005-0000-0000-0000957E0000}"/>
    <cellStyle name="20% - Accent1 4 2 2 3 2 6 2 2 2" xfId="32572" xr:uid="{00000000-0005-0000-0000-0000967E0000}"/>
    <cellStyle name="20% - Accent1 4 2 2 3 2 6 2 3" xfId="32573" xr:uid="{00000000-0005-0000-0000-0000977E0000}"/>
    <cellStyle name="20% - Accent1 4 2 2 3 2 6 3" xfId="32574" xr:uid="{00000000-0005-0000-0000-0000987E0000}"/>
    <cellStyle name="20% - Accent1 4 2 2 3 2 6 3 2" xfId="32575" xr:uid="{00000000-0005-0000-0000-0000997E0000}"/>
    <cellStyle name="20% - Accent1 4 2 2 3 2 6 4" xfId="32576" xr:uid="{00000000-0005-0000-0000-00009A7E0000}"/>
    <cellStyle name="20% - Accent1 4 2 2 3 2 7" xfId="32577" xr:uid="{00000000-0005-0000-0000-00009B7E0000}"/>
    <cellStyle name="20% - Accent1 4 2 2 3 2 7 2" xfId="32578" xr:uid="{00000000-0005-0000-0000-00009C7E0000}"/>
    <cellStyle name="20% - Accent1 4 2 2 3 2 7 2 2" xfId="32579" xr:uid="{00000000-0005-0000-0000-00009D7E0000}"/>
    <cellStyle name="20% - Accent1 4 2 2 3 2 7 3" xfId="32580" xr:uid="{00000000-0005-0000-0000-00009E7E0000}"/>
    <cellStyle name="20% - Accent1 4 2 2 3 2 8" xfId="32581" xr:uid="{00000000-0005-0000-0000-00009F7E0000}"/>
    <cellStyle name="20% - Accent1 4 2 2 3 2 8 2" xfId="32582" xr:uid="{00000000-0005-0000-0000-0000A07E0000}"/>
    <cellStyle name="20% - Accent1 4 2 2 3 2 8 2 2" xfId="32583" xr:uid="{00000000-0005-0000-0000-0000A17E0000}"/>
    <cellStyle name="20% - Accent1 4 2 2 3 2 8 3" xfId="32584" xr:uid="{00000000-0005-0000-0000-0000A27E0000}"/>
    <cellStyle name="20% - Accent1 4 2 2 3 2 9" xfId="32585" xr:uid="{00000000-0005-0000-0000-0000A37E0000}"/>
    <cellStyle name="20% - Accent1 4 2 2 3 2 9 2" xfId="32586" xr:uid="{00000000-0005-0000-0000-0000A47E0000}"/>
    <cellStyle name="20% - Accent1 4 2 2 3 3" xfId="32587" xr:uid="{00000000-0005-0000-0000-0000A57E0000}"/>
    <cellStyle name="20% - Accent1 4 2 2 3 3 10" xfId="32588" xr:uid="{00000000-0005-0000-0000-0000A67E0000}"/>
    <cellStyle name="20% - Accent1 4 2 2 3 3 10 2" xfId="32589" xr:uid="{00000000-0005-0000-0000-0000A77E0000}"/>
    <cellStyle name="20% - Accent1 4 2 2 3 3 11" xfId="32590" xr:uid="{00000000-0005-0000-0000-0000A87E0000}"/>
    <cellStyle name="20% - Accent1 4 2 2 3 3 2" xfId="32591" xr:uid="{00000000-0005-0000-0000-0000A97E0000}"/>
    <cellStyle name="20% - Accent1 4 2 2 3 3 2 2" xfId="32592" xr:uid="{00000000-0005-0000-0000-0000AA7E0000}"/>
    <cellStyle name="20% - Accent1 4 2 2 3 3 2 2 2" xfId="32593" xr:uid="{00000000-0005-0000-0000-0000AB7E0000}"/>
    <cellStyle name="20% - Accent1 4 2 2 3 3 2 2 2 2" xfId="32594" xr:uid="{00000000-0005-0000-0000-0000AC7E0000}"/>
    <cellStyle name="20% - Accent1 4 2 2 3 3 2 2 2 2 2" xfId="32595" xr:uid="{00000000-0005-0000-0000-0000AD7E0000}"/>
    <cellStyle name="20% - Accent1 4 2 2 3 3 2 2 2 3" xfId="32596" xr:uid="{00000000-0005-0000-0000-0000AE7E0000}"/>
    <cellStyle name="20% - Accent1 4 2 2 3 3 2 2 3" xfId="32597" xr:uid="{00000000-0005-0000-0000-0000AF7E0000}"/>
    <cellStyle name="20% - Accent1 4 2 2 3 3 2 2 3 2" xfId="32598" xr:uid="{00000000-0005-0000-0000-0000B07E0000}"/>
    <cellStyle name="20% - Accent1 4 2 2 3 3 2 2 4" xfId="32599" xr:uid="{00000000-0005-0000-0000-0000B17E0000}"/>
    <cellStyle name="20% - Accent1 4 2 2 3 3 2 3" xfId="32600" xr:uid="{00000000-0005-0000-0000-0000B27E0000}"/>
    <cellStyle name="20% - Accent1 4 2 2 3 3 2 3 2" xfId="32601" xr:uid="{00000000-0005-0000-0000-0000B37E0000}"/>
    <cellStyle name="20% - Accent1 4 2 2 3 3 2 3 2 2" xfId="32602" xr:uid="{00000000-0005-0000-0000-0000B47E0000}"/>
    <cellStyle name="20% - Accent1 4 2 2 3 3 2 3 2 2 2" xfId="32603" xr:uid="{00000000-0005-0000-0000-0000B57E0000}"/>
    <cellStyle name="20% - Accent1 4 2 2 3 3 2 3 2 3" xfId="32604" xr:uid="{00000000-0005-0000-0000-0000B67E0000}"/>
    <cellStyle name="20% - Accent1 4 2 2 3 3 2 3 3" xfId="32605" xr:uid="{00000000-0005-0000-0000-0000B77E0000}"/>
    <cellStyle name="20% - Accent1 4 2 2 3 3 2 3 3 2" xfId="32606" xr:uid="{00000000-0005-0000-0000-0000B87E0000}"/>
    <cellStyle name="20% - Accent1 4 2 2 3 3 2 3 4" xfId="32607" xr:uid="{00000000-0005-0000-0000-0000B97E0000}"/>
    <cellStyle name="20% - Accent1 4 2 2 3 3 2 4" xfId="32608" xr:uid="{00000000-0005-0000-0000-0000BA7E0000}"/>
    <cellStyle name="20% - Accent1 4 2 2 3 3 2 4 2" xfId="32609" xr:uid="{00000000-0005-0000-0000-0000BB7E0000}"/>
    <cellStyle name="20% - Accent1 4 2 2 3 3 2 4 2 2" xfId="32610" xr:uid="{00000000-0005-0000-0000-0000BC7E0000}"/>
    <cellStyle name="20% - Accent1 4 2 2 3 3 2 4 2 2 2" xfId="32611" xr:uid="{00000000-0005-0000-0000-0000BD7E0000}"/>
    <cellStyle name="20% - Accent1 4 2 2 3 3 2 4 2 3" xfId="32612" xr:uid="{00000000-0005-0000-0000-0000BE7E0000}"/>
    <cellStyle name="20% - Accent1 4 2 2 3 3 2 4 3" xfId="32613" xr:uid="{00000000-0005-0000-0000-0000BF7E0000}"/>
    <cellStyle name="20% - Accent1 4 2 2 3 3 2 4 3 2" xfId="32614" xr:uid="{00000000-0005-0000-0000-0000C07E0000}"/>
    <cellStyle name="20% - Accent1 4 2 2 3 3 2 4 4" xfId="32615" xr:uid="{00000000-0005-0000-0000-0000C17E0000}"/>
    <cellStyle name="20% - Accent1 4 2 2 3 3 2 5" xfId="32616" xr:uid="{00000000-0005-0000-0000-0000C27E0000}"/>
    <cellStyle name="20% - Accent1 4 2 2 3 3 2 5 2" xfId="32617" xr:uid="{00000000-0005-0000-0000-0000C37E0000}"/>
    <cellStyle name="20% - Accent1 4 2 2 3 3 2 5 2 2" xfId="32618" xr:uid="{00000000-0005-0000-0000-0000C47E0000}"/>
    <cellStyle name="20% - Accent1 4 2 2 3 3 2 5 3" xfId="32619" xr:uid="{00000000-0005-0000-0000-0000C57E0000}"/>
    <cellStyle name="20% - Accent1 4 2 2 3 3 2 6" xfId="32620" xr:uid="{00000000-0005-0000-0000-0000C67E0000}"/>
    <cellStyle name="20% - Accent1 4 2 2 3 3 2 6 2" xfId="32621" xr:uid="{00000000-0005-0000-0000-0000C77E0000}"/>
    <cellStyle name="20% - Accent1 4 2 2 3 3 2 6 2 2" xfId="32622" xr:uid="{00000000-0005-0000-0000-0000C87E0000}"/>
    <cellStyle name="20% - Accent1 4 2 2 3 3 2 6 3" xfId="32623" xr:uid="{00000000-0005-0000-0000-0000C97E0000}"/>
    <cellStyle name="20% - Accent1 4 2 2 3 3 2 7" xfId="32624" xr:uid="{00000000-0005-0000-0000-0000CA7E0000}"/>
    <cellStyle name="20% - Accent1 4 2 2 3 3 2 7 2" xfId="32625" xr:uid="{00000000-0005-0000-0000-0000CB7E0000}"/>
    <cellStyle name="20% - Accent1 4 2 2 3 3 2 8" xfId="32626" xr:uid="{00000000-0005-0000-0000-0000CC7E0000}"/>
    <cellStyle name="20% - Accent1 4 2 2 3 3 2 8 2" xfId="32627" xr:uid="{00000000-0005-0000-0000-0000CD7E0000}"/>
    <cellStyle name="20% - Accent1 4 2 2 3 3 2 9" xfId="32628" xr:uid="{00000000-0005-0000-0000-0000CE7E0000}"/>
    <cellStyle name="20% - Accent1 4 2 2 3 3 3" xfId="32629" xr:uid="{00000000-0005-0000-0000-0000CF7E0000}"/>
    <cellStyle name="20% - Accent1 4 2 2 3 3 3 2" xfId="32630" xr:uid="{00000000-0005-0000-0000-0000D07E0000}"/>
    <cellStyle name="20% - Accent1 4 2 2 3 3 3 2 2" xfId="32631" xr:uid="{00000000-0005-0000-0000-0000D17E0000}"/>
    <cellStyle name="20% - Accent1 4 2 2 3 3 3 2 2 2" xfId="32632" xr:uid="{00000000-0005-0000-0000-0000D27E0000}"/>
    <cellStyle name="20% - Accent1 4 2 2 3 3 3 2 2 2 2" xfId="32633" xr:uid="{00000000-0005-0000-0000-0000D37E0000}"/>
    <cellStyle name="20% - Accent1 4 2 2 3 3 3 2 2 3" xfId="32634" xr:uid="{00000000-0005-0000-0000-0000D47E0000}"/>
    <cellStyle name="20% - Accent1 4 2 2 3 3 3 2 3" xfId="32635" xr:uid="{00000000-0005-0000-0000-0000D57E0000}"/>
    <cellStyle name="20% - Accent1 4 2 2 3 3 3 2 3 2" xfId="32636" xr:uid="{00000000-0005-0000-0000-0000D67E0000}"/>
    <cellStyle name="20% - Accent1 4 2 2 3 3 3 2 4" xfId="32637" xr:uid="{00000000-0005-0000-0000-0000D77E0000}"/>
    <cellStyle name="20% - Accent1 4 2 2 3 3 3 3" xfId="32638" xr:uid="{00000000-0005-0000-0000-0000D87E0000}"/>
    <cellStyle name="20% - Accent1 4 2 2 3 3 3 3 2" xfId="32639" xr:uid="{00000000-0005-0000-0000-0000D97E0000}"/>
    <cellStyle name="20% - Accent1 4 2 2 3 3 3 3 2 2" xfId="32640" xr:uid="{00000000-0005-0000-0000-0000DA7E0000}"/>
    <cellStyle name="20% - Accent1 4 2 2 3 3 3 3 2 2 2" xfId="32641" xr:uid="{00000000-0005-0000-0000-0000DB7E0000}"/>
    <cellStyle name="20% - Accent1 4 2 2 3 3 3 3 2 3" xfId="32642" xr:uid="{00000000-0005-0000-0000-0000DC7E0000}"/>
    <cellStyle name="20% - Accent1 4 2 2 3 3 3 3 3" xfId="32643" xr:uid="{00000000-0005-0000-0000-0000DD7E0000}"/>
    <cellStyle name="20% - Accent1 4 2 2 3 3 3 3 3 2" xfId="32644" xr:uid="{00000000-0005-0000-0000-0000DE7E0000}"/>
    <cellStyle name="20% - Accent1 4 2 2 3 3 3 3 4" xfId="32645" xr:uid="{00000000-0005-0000-0000-0000DF7E0000}"/>
    <cellStyle name="20% - Accent1 4 2 2 3 3 3 4" xfId="32646" xr:uid="{00000000-0005-0000-0000-0000E07E0000}"/>
    <cellStyle name="20% - Accent1 4 2 2 3 3 3 4 2" xfId="32647" xr:uid="{00000000-0005-0000-0000-0000E17E0000}"/>
    <cellStyle name="20% - Accent1 4 2 2 3 3 3 4 2 2" xfId="32648" xr:uid="{00000000-0005-0000-0000-0000E27E0000}"/>
    <cellStyle name="20% - Accent1 4 2 2 3 3 3 4 2 2 2" xfId="32649" xr:uid="{00000000-0005-0000-0000-0000E37E0000}"/>
    <cellStyle name="20% - Accent1 4 2 2 3 3 3 4 2 3" xfId="32650" xr:uid="{00000000-0005-0000-0000-0000E47E0000}"/>
    <cellStyle name="20% - Accent1 4 2 2 3 3 3 4 3" xfId="32651" xr:uid="{00000000-0005-0000-0000-0000E57E0000}"/>
    <cellStyle name="20% - Accent1 4 2 2 3 3 3 4 3 2" xfId="32652" xr:uid="{00000000-0005-0000-0000-0000E67E0000}"/>
    <cellStyle name="20% - Accent1 4 2 2 3 3 3 4 4" xfId="32653" xr:uid="{00000000-0005-0000-0000-0000E77E0000}"/>
    <cellStyle name="20% - Accent1 4 2 2 3 3 3 5" xfId="32654" xr:uid="{00000000-0005-0000-0000-0000E87E0000}"/>
    <cellStyle name="20% - Accent1 4 2 2 3 3 3 5 2" xfId="32655" xr:uid="{00000000-0005-0000-0000-0000E97E0000}"/>
    <cellStyle name="20% - Accent1 4 2 2 3 3 3 5 2 2" xfId="32656" xr:uid="{00000000-0005-0000-0000-0000EA7E0000}"/>
    <cellStyle name="20% - Accent1 4 2 2 3 3 3 5 3" xfId="32657" xr:uid="{00000000-0005-0000-0000-0000EB7E0000}"/>
    <cellStyle name="20% - Accent1 4 2 2 3 3 3 6" xfId="32658" xr:uid="{00000000-0005-0000-0000-0000EC7E0000}"/>
    <cellStyle name="20% - Accent1 4 2 2 3 3 3 6 2" xfId="32659" xr:uid="{00000000-0005-0000-0000-0000ED7E0000}"/>
    <cellStyle name="20% - Accent1 4 2 2 3 3 3 6 2 2" xfId="32660" xr:uid="{00000000-0005-0000-0000-0000EE7E0000}"/>
    <cellStyle name="20% - Accent1 4 2 2 3 3 3 6 3" xfId="32661" xr:uid="{00000000-0005-0000-0000-0000EF7E0000}"/>
    <cellStyle name="20% - Accent1 4 2 2 3 3 3 7" xfId="32662" xr:uid="{00000000-0005-0000-0000-0000F07E0000}"/>
    <cellStyle name="20% - Accent1 4 2 2 3 3 3 7 2" xfId="32663" xr:uid="{00000000-0005-0000-0000-0000F17E0000}"/>
    <cellStyle name="20% - Accent1 4 2 2 3 3 3 8" xfId="32664" xr:uid="{00000000-0005-0000-0000-0000F27E0000}"/>
    <cellStyle name="20% - Accent1 4 2 2 3 3 3 8 2" xfId="32665" xr:uid="{00000000-0005-0000-0000-0000F37E0000}"/>
    <cellStyle name="20% - Accent1 4 2 2 3 3 3 9" xfId="32666" xr:uid="{00000000-0005-0000-0000-0000F47E0000}"/>
    <cellStyle name="20% - Accent1 4 2 2 3 3 4" xfId="32667" xr:uid="{00000000-0005-0000-0000-0000F57E0000}"/>
    <cellStyle name="20% - Accent1 4 2 2 3 3 4 2" xfId="32668" xr:uid="{00000000-0005-0000-0000-0000F67E0000}"/>
    <cellStyle name="20% - Accent1 4 2 2 3 3 4 2 2" xfId="32669" xr:uid="{00000000-0005-0000-0000-0000F77E0000}"/>
    <cellStyle name="20% - Accent1 4 2 2 3 3 4 2 2 2" xfId="32670" xr:uid="{00000000-0005-0000-0000-0000F87E0000}"/>
    <cellStyle name="20% - Accent1 4 2 2 3 3 4 2 3" xfId="32671" xr:uid="{00000000-0005-0000-0000-0000F97E0000}"/>
    <cellStyle name="20% - Accent1 4 2 2 3 3 4 3" xfId="32672" xr:uid="{00000000-0005-0000-0000-0000FA7E0000}"/>
    <cellStyle name="20% - Accent1 4 2 2 3 3 4 3 2" xfId="32673" xr:uid="{00000000-0005-0000-0000-0000FB7E0000}"/>
    <cellStyle name="20% - Accent1 4 2 2 3 3 4 4" xfId="32674" xr:uid="{00000000-0005-0000-0000-0000FC7E0000}"/>
    <cellStyle name="20% - Accent1 4 2 2 3 3 5" xfId="32675" xr:uid="{00000000-0005-0000-0000-0000FD7E0000}"/>
    <cellStyle name="20% - Accent1 4 2 2 3 3 5 2" xfId="32676" xr:uid="{00000000-0005-0000-0000-0000FE7E0000}"/>
    <cellStyle name="20% - Accent1 4 2 2 3 3 5 2 2" xfId="32677" xr:uid="{00000000-0005-0000-0000-0000FF7E0000}"/>
    <cellStyle name="20% - Accent1 4 2 2 3 3 5 2 2 2" xfId="32678" xr:uid="{00000000-0005-0000-0000-0000007F0000}"/>
    <cellStyle name="20% - Accent1 4 2 2 3 3 5 2 3" xfId="32679" xr:uid="{00000000-0005-0000-0000-0000017F0000}"/>
    <cellStyle name="20% - Accent1 4 2 2 3 3 5 3" xfId="32680" xr:uid="{00000000-0005-0000-0000-0000027F0000}"/>
    <cellStyle name="20% - Accent1 4 2 2 3 3 5 3 2" xfId="32681" xr:uid="{00000000-0005-0000-0000-0000037F0000}"/>
    <cellStyle name="20% - Accent1 4 2 2 3 3 5 4" xfId="32682" xr:uid="{00000000-0005-0000-0000-0000047F0000}"/>
    <cellStyle name="20% - Accent1 4 2 2 3 3 6" xfId="32683" xr:uid="{00000000-0005-0000-0000-0000057F0000}"/>
    <cellStyle name="20% - Accent1 4 2 2 3 3 6 2" xfId="32684" xr:uid="{00000000-0005-0000-0000-0000067F0000}"/>
    <cellStyle name="20% - Accent1 4 2 2 3 3 6 2 2" xfId="32685" xr:uid="{00000000-0005-0000-0000-0000077F0000}"/>
    <cellStyle name="20% - Accent1 4 2 2 3 3 6 2 2 2" xfId="32686" xr:uid="{00000000-0005-0000-0000-0000087F0000}"/>
    <cellStyle name="20% - Accent1 4 2 2 3 3 6 2 3" xfId="32687" xr:uid="{00000000-0005-0000-0000-0000097F0000}"/>
    <cellStyle name="20% - Accent1 4 2 2 3 3 6 3" xfId="32688" xr:uid="{00000000-0005-0000-0000-00000A7F0000}"/>
    <cellStyle name="20% - Accent1 4 2 2 3 3 6 3 2" xfId="32689" xr:uid="{00000000-0005-0000-0000-00000B7F0000}"/>
    <cellStyle name="20% - Accent1 4 2 2 3 3 6 4" xfId="32690" xr:uid="{00000000-0005-0000-0000-00000C7F0000}"/>
    <cellStyle name="20% - Accent1 4 2 2 3 3 7" xfId="32691" xr:uid="{00000000-0005-0000-0000-00000D7F0000}"/>
    <cellStyle name="20% - Accent1 4 2 2 3 3 7 2" xfId="32692" xr:uid="{00000000-0005-0000-0000-00000E7F0000}"/>
    <cellStyle name="20% - Accent1 4 2 2 3 3 7 2 2" xfId="32693" xr:uid="{00000000-0005-0000-0000-00000F7F0000}"/>
    <cellStyle name="20% - Accent1 4 2 2 3 3 7 3" xfId="32694" xr:uid="{00000000-0005-0000-0000-0000107F0000}"/>
    <cellStyle name="20% - Accent1 4 2 2 3 3 8" xfId="32695" xr:uid="{00000000-0005-0000-0000-0000117F0000}"/>
    <cellStyle name="20% - Accent1 4 2 2 3 3 8 2" xfId="32696" xr:uid="{00000000-0005-0000-0000-0000127F0000}"/>
    <cellStyle name="20% - Accent1 4 2 2 3 3 8 2 2" xfId="32697" xr:uid="{00000000-0005-0000-0000-0000137F0000}"/>
    <cellStyle name="20% - Accent1 4 2 2 3 3 8 3" xfId="32698" xr:uid="{00000000-0005-0000-0000-0000147F0000}"/>
    <cellStyle name="20% - Accent1 4 2 2 3 3 9" xfId="32699" xr:uid="{00000000-0005-0000-0000-0000157F0000}"/>
    <cellStyle name="20% - Accent1 4 2 2 3 3 9 2" xfId="32700" xr:uid="{00000000-0005-0000-0000-0000167F0000}"/>
    <cellStyle name="20% - Accent1 4 2 2 3 4" xfId="32701" xr:uid="{00000000-0005-0000-0000-0000177F0000}"/>
    <cellStyle name="20% - Accent1 4 2 2 3 4 10" xfId="32702" xr:uid="{00000000-0005-0000-0000-0000187F0000}"/>
    <cellStyle name="20% - Accent1 4 2 2 3 4 10 2" xfId="32703" xr:uid="{00000000-0005-0000-0000-0000197F0000}"/>
    <cellStyle name="20% - Accent1 4 2 2 3 4 11" xfId="32704" xr:uid="{00000000-0005-0000-0000-00001A7F0000}"/>
    <cellStyle name="20% - Accent1 4 2 2 3 4 2" xfId="32705" xr:uid="{00000000-0005-0000-0000-00001B7F0000}"/>
    <cellStyle name="20% - Accent1 4 2 2 3 4 2 2" xfId="32706" xr:uid="{00000000-0005-0000-0000-00001C7F0000}"/>
    <cellStyle name="20% - Accent1 4 2 2 3 4 2 2 2" xfId="32707" xr:uid="{00000000-0005-0000-0000-00001D7F0000}"/>
    <cellStyle name="20% - Accent1 4 2 2 3 4 2 2 2 2" xfId="32708" xr:uid="{00000000-0005-0000-0000-00001E7F0000}"/>
    <cellStyle name="20% - Accent1 4 2 2 3 4 2 2 2 2 2" xfId="32709" xr:uid="{00000000-0005-0000-0000-00001F7F0000}"/>
    <cellStyle name="20% - Accent1 4 2 2 3 4 2 2 2 3" xfId="32710" xr:uid="{00000000-0005-0000-0000-0000207F0000}"/>
    <cellStyle name="20% - Accent1 4 2 2 3 4 2 2 3" xfId="32711" xr:uid="{00000000-0005-0000-0000-0000217F0000}"/>
    <cellStyle name="20% - Accent1 4 2 2 3 4 2 2 3 2" xfId="32712" xr:uid="{00000000-0005-0000-0000-0000227F0000}"/>
    <cellStyle name="20% - Accent1 4 2 2 3 4 2 2 4" xfId="32713" xr:uid="{00000000-0005-0000-0000-0000237F0000}"/>
    <cellStyle name="20% - Accent1 4 2 2 3 4 2 3" xfId="32714" xr:uid="{00000000-0005-0000-0000-0000247F0000}"/>
    <cellStyle name="20% - Accent1 4 2 2 3 4 2 3 2" xfId="32715" xr:uid="{00000000-0005-0000-0000-0000257F0000}"/>
    <cellStyle name="20% - Accent1 4 2 2 3 4 2 3 2 2" xfId="32716" xr:uid="{00000000-0005-0000-0000-0000267F0000}"/>
    <cellStyle name="20% - Accent1 4 2 2 3 4 2 3 2 2 2" xfId="32717" xr:uid="{00000000-0005-0000-0000-0000277F0000}"/>
    <cellStyle name="20% - Accent1 4 2 2 3 4 2 3 2 3" xfId="32718" xr:uid="{00000000-0005-0000-0000-0000287F0000}"/>
    <cellStyle name="20% - Accent1 4 2 2 3 4 2 3 3" xfId="32719" xr:uid="{00000000-0005-0000-0000-0000297F0000}"/>
    <cellStyle name="20% - Accent1 4 2 2 3 4 2 3 3 2" xfId="32720" xr:uid="{00000000-0005-0000-0000-00002A7F0000}"/>
    <cellStyle name="20% - Accent1 4 2 2 3 4 2 3 4" xfId="32721" xr:uid="{00000000-0005-0000-0000-00002B7F0000}"/>
    <cellStyle name="20% - Accent1 4 2 2 3 4 2 4" xfId="32722" xr:uid="{00000000-0005-0000-0000-00002C7F0000}"/>
    <cellStyle name="20% - Accent1 4 2 2 3 4 2 4 2" xfId="32723" xr:uid="{00000000-0005-0000-0000-00002D7F0000}"/>
    <cellStyle name="20% - Accent1 4 2 2 3 4 2 4 2 2" xfId="32724" xr:uid="{00000000-0005-0000-0000-00002E7F0000}"/>
    <cellStyle name="20% - Accent1 4 2 2 3 4 2 4 2 2 2" xfId="32725" xr:uid="{00000000-0005-0000-0000-00002F7F0000}"/>
    <cellStyle name="20% - Accent1 4 2 2 3 4 2 4 2 3" xfId="32726" xr:uid="{00000000-0005-0000-0000-0000307F0000}"/>
    <cellStyle name="20% - Accent1 4 2 2 3 4 2 4 3" xfId="32727" xr:uid="{00000000-0005-0000-0000-0000317F0000}"/>
    <cellStyle name="20% - Accent1 4 2 2 3 4 2 4 3 2" xfId="32728" xr:uid="{00000000-0005-0000-0000-0000327F0000}"/>
    <cellStyle name="20% - Accent1 4 2 2 3 4 2 4 4" xfId="32729" xr:uid="{00000000-0005-0000-0000-0000337F0000}"/>
    <cellStyle name="20% - Accent1 4 2 2 3 4 2 5" xfId="32730" xr:uid="{00000000-0005-0000-0000-0000347F0000}"/>
    <cellStyle name="20% - Accent1 4 2 2 3 4 2 5 2" xfId="32731" xr:uid="{00000000-0005-0000-0000-0000357F0000}"/>
    <cellStyle name="20% - Accent1 4 2 2 3 4 2 5 2 2" xfId="32732" xr:uid="{00000000-0005-0000-0000-0000367F0000}"/>
    <cellStyle name="20% - Accent1 4 2 2 3 4 2 5 3" xfId="32733" xr:uid="{00000000-0005-0000-0000-0000377F0000}"/>
    <cellStyle name="20% - Accent1 4 2 2 3 4 2 6" xfId="32734" xr:uid="{00000000-0005-0000-0000-0000387F0000}"/>
    <cellStyle name="20% - Accent1 4 2 2 3 4 2 6 2" xfId="32735" xr:uid="{00000000-0005-0000-0000-0000397F0000}"/>
    <cellStyle name="20% - Accent1 4 2 2 3 4 2 6 2 2" xfId="32736" xr:uid="{00000000-0005-0000-0000-00003A7F0000}"/>
    <cellStyle name="20% - Accent1 4 2 2 3 4 2 6 3" xfId="32737" xr:uid="{00000000-0005-0000-0000-00003B7F0000}"/>
    <cellStyle name="20% - Accent1 4 2 2 3 4 2 7" xfId="32738" xr:uid="{00000000-0005-0000-0000-00003C7F0000}"/>
    <cellStyle name="20% - Accent1 4 2 2 3 4 2 7 2" xfId="32739" xr:uid="{00000000-0005-0000-0000-00003D7F0000}"/>
    <cellStyle name="20% - Accent1 4 2 2 3 4 2 8" xfId="32740" xr:uid="{00000000-0005-0000-0000-00003E7F0000}"/>
    <cellStyle name="20% - Accent1 4 2 2 3 4 2 8 2" xfId="32741" xr:uid="{00000000-0005-0000-0000-00003F7F0000}"/>
    <cellStyle name="20% - Accent1 4 2 2 3 4 2 9" xfId="32742" xr:uid="{00000000-0005-0000-0000-0000407F0000}"/>
    <cellStyle name="20% - Accent1 4 2 2 3 4 3" xfId="32743" xr:uid="{00000000-0005-0000-0000-0000417F0000}"/>
    <cellStyle name="20% - Accent1 4 2 2 3 4 3 2" xfId="32744" xr:uid="{00000000-0005-0000-0000-0000427F0000}"/>
    <cellStyle name="20% - Accent1 4 2 2 3 4 3 2 2" xfId="32745" xr:uid="{00000000-0005-0000-0000-0000437F0000}"/>
    <cellStyle name="20% - Accent1 4 2 2 3 4 3 2 2 2" xfId="32746" xr:uid="{00000000-0005-0000-0000-0000447F0000}"/>
    <cellStyle name="20% - Accent1 4 2 2 3 4 3 2 2 2 2" xfId="32747" xr:uid="{00000000-0005-0000-0000-0000457F0000}"/>
    <cellStyle name="20% - Accent1 4 2 2 3 4 3 2 2 3" xfId="32748" xr:uid="{00000000-0005-0000-0000-0000467F0000}"/>
    <cellStyle name="20% - Accent1 4 2 2 3 4 3 2 3" xfId="32749" xr:uid="{00000000-0005-0000-0000-0000477F0000}"/>
    <cellStyle name="20% - Accent1 4 2 2 3 4 3 2 3 2" xfId="32750" xr:uid="{00000000-0005-0000-0000-0000487F0000}"/>
    <cellStyle name="20% - Accent1 4 2 2 3 4 3 2 4" xfId="32751" xr:uid="{00000000-0005-0000-0000-0000497F0000}"/>
    <cellStyle name="20% - Accent1 4 2 2 3 4 3 3" xfId="32752" xr:uid="{00000000-0005-0000-0000-00004A7F0000}"/>
    <cellStyle name="20% - Accent1 4 2 2 3 4 3 3 2" xfId="32753" xr:uid="{00000000-0005-0000-0000-00004B7F0000}"/>
    <cellStyle name="20% - Accent1 4 2 2 3 4 3 3 2 2" xfId="32754" xr:uid="{00000000-0005-0000-0000-00004C7F0000}"/>
    <cellStyle name="20% - Accent1 4 2 2 3 4 3 3 2 2 2" xfId="32755" xr:uid="{00000000-0005-0000-0000-00004D7F0000}"/>
    <cellStyle name="20% - Accent1 4 2 2 3 4 3 3 2 3" xfId="32756" xr:uid="{00000000-0005-0000-0000-00004E7F0000}"/>
    <cellStyle name="20% - Accent1 4 2 2 3 4 3 3 3" xfId="32757" xr:uid="{00000000-0005-0000-0000-00004F7F0000}"/>
    <cellStyle name="20% - Accent1 4 2 2 3 4 3 3 3 2" xfId="32758" xr:uid="{00000000-0005-0000-0000-0000507F0000}"/>
    <cellStyle name="20% - Accent1 4 2 2 3 4 3 3 4" xfId="32759" xr:uid="{00000000-0005-0000-0000-0000517F0000}"/>
    <cellStyle name="20% - Accent1 4 2 2 3 4 3 4" xfId="32760" xr:uid="{00000000-0005-0000-0000-0000527F0000}"/>
    <cellStyle name="20% - Accent1 4 2 2 3 4 3 4 2" xfId="32761" xr:uid="{00000000-0005-0000-0000-0000537F0000}"/>
    <cellStyle name="20% - Accent1 4 2 2 3 4 3 4 2 2" xfId="32762" xr:uid="{00000000-0005-0000-0000-0000547F0000}"/>
    <cellStyle name="20% - Accent1 4 2 2 3 4 3 4 2 2 2" xfId="32763" xr:uid="{00000000-0005-0000-0000-0000557F0000}"/>
    <cellStyle name="20% - Accent1 4 2 2 3 4 3 4 2 3" xfId="32764" xr:uid="{00000000-0005-0000-0000-0000567F0000}"/>
    <cellStyle name="20% - Accent1 4 2 2 3 4 3 4 3" xfId="32765" xr:uid="{00000000-0005-0000-0000-0000577F0000}"/>
    <cellStyle name="20% - Accent1 4 2 2 3 4 3 4 3 2" xfId="32766" xr:uid="{00000000-0005-0000-0000-0000587F0000}"/>
    <cellStyle name="20% - Accent1 4 2 2 3 4 3 4 4" xfId="32767" xr:uid="{00000000-0005-0000-0000-0000597F0000}"/>
    <cellStyle name="20% - Accent1 4 2 2 3 4 3 5" xfId="32768" xr:uid="{00000000-0005-0000-0000-00005A7F0000}"/>
    <cellStyle name="20% - Accent1 4 2 2 3 4 3 5 2" xfId="32769" xr:uid="{00000000-0005-0000-0000-00005B7F0000}"/>
    <cellStyle name="20% - Accent1 4 2 2 3 4 3 5 2 2" xfId="32770" xr:uid="{00000000-0005-0000-0000-00005C7F0000}"/>
    <cellStyle name="20% - Accent1 4 2 2 3 4 3 5 3" xfId="32771" xr:uid="{00000000-0005-0000-0000-00005D7F0000}"/>
    <cellStyle name="20% - Accent1 4 2 2 3 4 3 6" xfId="32772" xr:uid="{00000000-0005-0000-0000-00005E7F0000}"/>
    <cellStyle name="20% - Accent1 4 2 2 3 4 3 6 2" xfId="32773" xr:uid="{00000000-0005-0000-0000-00005F7F0000}"/>
    <cellStyle name="20% - Accent1 4 2 2 3 4 3 6 2 2" xfId="32774" xr:uid="{00000000-0005-0000-0000-0000607F0000}"/>
    <cellStyle name="20% - Accent1 4 2 2 3 4 3 6 3" xfId="32775" xr:uid="{00000000-0005-0000-0000-0000617F0000}"/>
    <cellStyle name="20% - Accent1 4 2 2 3 4 3 7" xfId="32776" xr:uid="{00000000-0005-0000-0000-0000627F0000}"/>
    <cellStyle name="20% - Accent1 4 2 2 3 4 3 7 2" xfId="32777" xr:uid="{00000000-0005-0000-0000-0000637F0000}"/>
    <cellStyle name="20% - Accent1 4 2 2 3 4 3 8" xfId="32778" xr:uid="{00000000-0005-0000-0000-0000647F0000}"/>
    <cellStyle name="20% - Accent1 4 2 2 3 4 3 8 2" xfId="32779" xr:uid="{00000000-0005-0000-0000-0000657F0000}"/>
    <cellStyle name="20% - Accent1 4 2 2 3 4 3 9" xfId="32780" xr:uid="{00000000-0005-0000-0000-0000667F0000}"/>
    <cellStyle name="20% - Accent1 4 2 2 3 4 4" xfId="32781" xr:uid="{00000000-0005-0000-0000-0000677F0000}"/>
    <cellStyle name="20% - Accent1 4 2 2 3 4 4 2" xfId="32782" xr:uid="{00000000-0005-0000-0000-0000687F0000}"/>
    <cellStyle name="20% - Accent1 4 2 2 3 4 4 2 2" xfId="32783" xr:uid="{00000000-0005-0000-0000-0000697F0000}"/>
    <cellStyle name="20% - Accent1 4 2 2 3 4 4 2 2 2" xfId="32784" xr:uid="{00000000-0005-0000-0000-00006A7F0000}"/>
    <cellStyle name="20% - Accent1 4 2 2 3 4 4 2 3" xfId="32785" xr:uid="{00000000-0005-0000-0000-00006B7F0000}"/>
    <cellStyle name="20% - Accent1 4 2 2 3 4 4 3" xfId="32786" xr:uid="{00000000-0005-0000-0000-00006C7F0000}"/>
    <cellStyle name="20% - Accent1 4 2 2 3 4 4 3 2" xfId="32787" xr:uid="{00000000-0005-0000-0000-00006D7F0000}"/>
    <cellStyle name="20% - Accent1 4 2 2 3 4 4 4" xfId="32788" xr:uid="{00000000-0005-0000-0000-00006E7F0000}"/>
    <cellStyle name="20% - Accent1 4 2 2 3 4 5" xfId="32789" xr:uid="{00000000-0005-0000-0000-00006F7F0000}"/>
    <cellStyle name="20% - Accent1 4 2 2 3 4 5 2" xfId="32790" xr:uid="{00000000-0005-0000-0000-0000707F0000}"/>
    <cellStyle name="20% - Accent1 4 2 2 3 4 5 2 2" xfId="32791" xr:uid="{00000000-0005-0000-0000-0000717F0000}"/>
    <cellStyle name="20% - Accent1 4 2 2 3 4 5 2 2 2" xfId="32792" xr:uid="{00000000-0005-0000-0000-0000727F0000}"/>
    <cellStyle name="20% - Accent1 4 2 2 3 4 5 2 3" xfId="32793" xr:uid="{00000000-0005-0000-0000-0000737F0000}"/>
    <cellStyle name="20% - Accent1 4 2 2 3 4 5 3" xfId="32794" xr:uid="{00000000-0005-0000-0000-0000747F0000}"/>
    <cellStyle name="20% - Accent1 4 2 2 3 4 5 3 2" xfId="32795" xr:uid="{00000000-0005-0000-0000-0000757F0000}"/>
    <cellStyle name="20% - Accent1 4 2 2 3 4 5 4" xfId="32796" xr:uid="{00000000-0005-0000-0000-0000767F0000}"/>
    <cellStyle name="20% - Accent1 4 2 2 3 4 6" xfId="32797" xr:uid="{00000000-0005-0000-0000-0000777F0000}"/>
    <cellStyle name="20% - Accent1 4 2 2 3 4 6 2" xfId="32798" xr:uid="{00000000-0005-0000-0000-0000787F0000}"/>
    <cellStyle name="20% - Accent1 4 2 2 3 4 6 2 2" xfId="32799" xr:uid="{00000000-0005-0000-0000-0000797F0000}"/>
    <cellStyle name="20% - Accent1 4 2 2 3 4 6 2 2 2" xfId="32800" xr:uid="{00000000-0005-0000-0000-00007A7F0000}"/>
    <cellStyle name="20% - Accent1 4 2 2 3 4 6 2 3" xfId="32801" xr:uid="{00000000-0005-0000-0000-00007B7F0000}"/>
    <cellStyle name="20% - Accent1 4 2 2 3 4 6 3" xfId="32802" xr:uid="{00000000-0005-0000-0000-00007C7F0000}"/>
    <cellStyle name="20% - Accent1 4 2 2 3 4 6 3 2" xfId="32803" xr:uid="{00000000-0005-0000-0000-00007D7F0000}"/>
    <cellStyle name="20% - Accent1 4 2 2 3 4 6 4" xfId="32804" xr:uid="{00000000-0005-0000-0000-00007E7F0000}"/>
    <cellStyle name="20% - Accent1 4 2 2 3 4 7" xfId="32805" xr:uid="{00000000-0005-0000-0000-00007F7F0000}"/>
    <cellStyle name="20% - Accent1 4 2 2 3 4 7 2" xfId="32806" xr:uid="{00000000-0005-0000-0000-0000807F0000}"/>
    <cellStyle name="20% - Accent1 4 2 2 3 4 7 2 2" xfId="32807" xr:uid="{00000000-0005-0000-0000-0000817F0000}"/>
    <cellStyle name="20% - Accent1 4 2 2 3 4 7 3" xfId="32808" xr:uid="{00000000-0005-0000-0000-0000827F0000}"/>
    <cellStyle name="20% - Accent1 4 2 2 3 4 8" xfId="32809" xr:uid="{00000000-0005-0000-0000-0000837F0000}"/>
    <cellStyle name="20% - Accent1 4 2 2 3 4 8 2" xfId="32810" xr:uid="{00000000-0005-0000-0000-0000847F0000}"/>
    <cellStyle name="20% - Accent1 4 2 2 3 4 8 2 2" xfId="32811" xr:uid="{00000000-0005-0000-0000-0000857F0000}"/>
    <cellStyle name="20% - Accent1 4 2 2 3 4 8 3" xfId="32812" xr:uid="{00000000-0005-0000-0000-0000867F0000}"/>
    <cellStyle name="20% - Accent1 4 2 2 3 4 9" xfId="32813" xr:uid="{00000000-0005-0000-0000-0000877F0000}"/>
    <cellStyle name="20% - Accent1 4 2 2 3 4 9 2" xfId="32814" xr:uid="{00000000-0005-0000-0000-0000887F0000}"/>
    <cellStyle name="20% - Accent1 4 2 2 3 5" xfId="32815" xr:uid="{00000000-0005-0000-0000-0000897F0000}"/>
    <cellStyle name="20% - Accent1 4 2 2 3 5 2" xfId="32816" xr:uid="{00000000-0005-0000-0000-00008A7F0000}"/>
    <cellStyle name="20% - Accent1 4 2 2 3 5 2 2" xfId="32817" xr:uid="{00000000-0005-0000-0000-00008B7F0000}"/>
    <cellStyle name="20% - Accent1 4 2 2 3 5 2 2 2" xfId="32818" xr:uid="{00000000-0005-0000-0000-00008C7F0000}"/>
    <cellStyle name="20% - Accent1 4 2 2 3 5 2 2 2 2" xfId="32819" xr:uid="{00000000-0005-0000-0000-00008D7F0000}"/>
    <cellStyle name="20% - Accent1 4 2 2 3 5 2 2 3" xfId="32820" xr:uid="{00000000-0005-0000-0000-00008E7F0000}"/>
    <cellStyle name="20% - Accent1 4 2 2 3 5 2 3" xfId="32821" xr:uid="{00000000-0005-0000-0000-00008F7F0000}"/>
    <cellStyle name="20% - Accent1 4 2 2 3 5 2 3 2" xfId="32822" xr:uid="{00000000-0005-0000-0000-0000907F0000}"/>
    <cellStyle name="20% - Accent1 4 2 2 3 5 2 4" xfId="32823" xr:uid="{00000000-0005-0000-0000-0000917F0000}"/>
    <cellStyle name="20% - Accent1 4 2 2 3 5 3" xfId="32824" xr:uid="{00000000-0005-0000-0000-0000927F0000}"/>
    <cellStyle name="20% - Accent1 4 2 2 3 5 3 2" xfId="32825" xr:uid="{00000000-0005-0000-0000-0000937F0000}"/>
    <cellStyle name="20% - Accent1 4 2 2 3 5 3 2 2" xfId="32826" xr:uid="{00000000-0005-0000-0000-0000947F0000}"/>
    <cellStyle name="20% - Accent1 4 2 2 3 5 3 2 2 2" xfId="32827" xr:uid="{00000000-0005-0000-0000-0000957F0000}"/>
    <cellStyle name="20% - Accent1 4 2 2 3 5 3 2 3" xfId="32828" xr:uid="{00000000-0005-0000-0000-0000967F0000}"/>
    <cellStyle name="20% - Accent1 4 2 2 3 5 3 3" xfId="32829" xr:uid="{00000000-0005-0000-0000-0000977F0000}"/>
    <cellStyle name="20% - Accent1 4 2 2 3 5 3 3 2" xfId="32830" xr:uid="{00000000-0005-0000-0000-0000987F0000}"/>
    <cellStyle name="20% - Accent1 4 2 2 3 5 3 4" xfId="32831" xr:uid="{00000000-0005-0000-0000-0000997F0000}"/>
    <cellStyle name="20% - Accent1 4 2 2 3 5 4" xfId="32832" xr:uid="{00000000-0005-0000-0000-00009A7F0000}"/>
    <cellStyle name="20% - Accent1 4 2 2 3 5 4 2" xfId="32833" xr:uid="{00000000-0005-0000-0000-00009B7F0000}"/>
    <cellStyle name="20% - Accent1 4 2 2 3 5 4 2 2" xfId="32834" xr:uid="{00000000-0005-0000-0000-00009C7F0000}"/>
    <cellStyle name="20% - Accent1 4 2 2 3 5 4 2 2 2" xfId="32835" xr:uid="{00000000-0005-0000-0000-00009D7F0000}"/>
    <cellStyle name="20% - Accent1 4 2 2 3 5 4 2 3" xfId="32836" xr:uid="{00000000-0005-0000-0000-00009E7F0000}"/>
    <cellStyle name="20% - Accent1 4 2 2 3 5 4 3" xfId="32837" xr:uid="{00000000-0005-0000-0000-00009F7F0000}"/>
    <cellStyle name="20% - Accent1 4 2 2 3 5 4 3 2" xfId="32838" xr:uid="{00000000-0005-0000-0000-0000A07F0000}"/>
    <cellStyle name="20% - Accent1 4 2 2 3 5 4 4" xfId="32839" xr:uid="{00000000-0005-0000-0000-0000A17F0000}"/>
    <cellStyle name="20% - Accent1 4 2 2 3 5 5" xfId="32840" xr:uid="{00000000-0005-0000-0000-0000A27F0000}"/>
    <cellStyle name="20% - Accent1 4 2 2 3 5 5 2" xfId="32841" xr:uid="{00000000-0005-0000-0000-0000A37F0000}"/>
    <cellStyle name="20% - Accent1 4 2 2 3 5 5 2 2" xfId="32842" xr:uid="{00000000-0005-0000-0000-0000A47F0000}"/>
    <cellStyle name="20% - Accent1 4 2 2 3 5 5 3" xfId="32843" xr:uid="{00000000-0005-0000-0000-0000A57F0000}"/>
    <cellStyle name="20% - Accent1 4 2 2 3 5 6" xfId="32844" xr:uid="{00000000-0005-0000-0000-0000A67F0000}"/>
    <cellStyle name="20% - Accent1 4 2 2 3 5 6 2" xfId="32845" xr:uid="{00000000-0005-0000-0000-0000A77F0000}"/>
    <cellStyle name="20% - Accent1 4 2 2 3 5 6 2 2" xfId="32846" xr:uid="{00000000-0005-0000-0000-0000A87F0000}"/>
    <cellStyle name="20% - Accent1 4 2 2 3 5 6 3" xfId="32847" xr:uid="{00000000-0005-0000-0000-0000A97F0000}"/>
    <cellStyle name="20% - Accent1 4 2 2 3 5 7" xfId="32848" xr:uid="{00000000-0005-0000-0000-0000AA7F0000}"/>
    <cellStyle name="20% - Accent1 4 2 2 3 5 7 2" xfId="32849" xr:uid="{00000000-0005-0000-0000-0000AB7F0000}"/>
    <cellStyle name="20% - Accent1 4 2 2 3 5 8" xfId="32850" xr:uid="{00000000-0005-0000-0000-0000AC7F0000}"/>
    <cellStyle name="20% - Accent1 4 2 2 3 5 8 2" xfId="32851" xr:uid="{00000000-0005-0000-0000-0000AD7F0000}"/>
    <cellStyle name="20% - Accent1 4 2 2 3 5 9" xfId="32852" xr:uid="{00000000-0005-0000-0000-0000AE7F0000}"/>
    <cellStyle name="20% - Accent1 4 2 2 3 6" xfId="32853" xr:uid="{00000000-0005-0000-0000-0000AF7F0000}"/>
    <cellStyle name="20% - Accent1 4 2 2 3 6 2" xfId="32854" xr:uid="{00000000-0005-0000-0000-0000B07F0000}"/>
    <cellStyle name="20% - Accent1 4 2 2 3 6 2 2" xfId="32855" xr:uid="{00000000-0005-0000-0000-0000B17F0000}"/>
    <cellStyle name="20% - Accent1 4 2 2 3 6 2 2 2" xfId="32856" xr:uid="{00000000-0005-0000-0000-0000B27F0000}"/>
    <cellStyle name="20% - Accent1 4 2 2 3 6 2 2 2 2" xfId="32857" xr:uid="{00000000-0005-0000-0000-0000B37F0000}"/>
    <cellStyle name="20% - Accent1 4 2 2 3 6 2 2 3" xfId="32858" xr:uid="{00000000-0005-0000-0000-0000B47F0000}"/>
    <cellStyle name="20% - Accent1 4 2 2 3 6 2 3" xfId="32859" xr:uid="{00000000-0005-0000-0000-0000B57F0000}"/>
    <cellStyle name="20% - Accent1 4 2 2 3 6 2 3 2" xfId="32860" xr:uid="{00000000-0005-0000-0000-0000B67F0000}"/>
    <cellStyle name="20% - Accent1 4 2 2 3 6 2 4" xfId="32861" xr:uid="{00000000-0005-0000-0000-0000B77F0000}"/>
    <cellStyle name="20% - Accent1 4 2 2 3 6 3" xfId="32862" xr:uid="{00000000-0005-0000-0000-0000B87F0000}"/>
    <cellStyle name="20% - Accent1 4 2 2 3 6 3 2" xfId="32863" xr:uid="{00000000-0005-0000-0000-0000B97F0000}"/>
    <cellStyle name="20% - Accent1 4 2 2 3 6 3 2 2" xfId="32864" xr:uid="{00000000-0005-0000-0000-0000BA7F0000}"/>
    <cellStyle name="20% - Accent1 4 2 2 3 6 3 2 2 2" xfId="32865" xr:uid="{00000000-0005-0000-0000-0000BB7F0000}"/>
    <cellStyle name="20% - Accent1 4 2 2 3 6 3 2 3" xfId="32866" xr:uid="{00000000-0005-0000-0000-0000BC7F0000}"/>
    <cellStyle name="20% - Accent1 4 2 2 3 6 3 3" xfId="32867" xr:uid="{00000000-0005-0000-0000-0000BD7F0000}"/>
    <cellStyle name="20% - Accent1 4 2 2 3 6 3 3 2" xfId="32868" xr:uid="{00000000-0005-0000-0000-0000BE7F0000}"/>
    <cellStyle name="20% - Accent1 4 2 2 3 6 3 4" xfId="32869" xr:uid="{00000000-0005-0000-0000-0000BF7F0000}"/>
    <cellStyle name="20% - Accent1 4 2 2 3 6 4" xfId="32870" xr:uid="{00000000-0005-0000-0000-0000C07F0000}"/>
    <cellStyle name="20% - Accent1 4 2 2 3 6 4 2" xfId="32871" xr:uid="{00000000-0005-0000-0000-0000C17F0000}"/>
    <cellStyle name="20% - Accent1 4 2 2 3 6 4 2 2" xfId="32872" xr:uid="{00000000-0005-0000-0000-0000C27F0000}"/>
    <cellStyle name="20% - Accent1 4 2 2 3 6 4 2 2 2" xfId="32873" xr:uid="{00000000-0005-0000-0000-0000C37F0000}"/>
    <cellStyle name="20% - Accent1 4 2 2 3 6 4 2 3" xfId="32874" xr:uid="{00000000-0005-0000-0000-0000C47F0000}"/>
    <cellStyle name="20% - Accent1 4 2 2 3 6 4 3" xfId="32875" xr:uid="{00000000-0005-0000-0000-0000C57F0000}"/>
    <cellStyle name="20% - Accent1 4 2 2 3 6 4 3 2" xfId="32876" xr:uid="{00000000-0005-0000-0000-0000C67F0000}"/>
    <cellStyle name="20% - Accent1 4 2 2 3 6 4 4" xfId="32877" xr:uid="{00000000-0005-0000-0000-0000C77F0000}"/>
    <cellStyle name="20% - Accent1 4 2 2 3 6 5" xfId="32878" xr:uid="{00000000-0005-0000-0000-0000C87F0000}"/>
    <cellStyle name="20% - Accent1 4 2 2 3 6 5 2" xfId="32879" xr:uid="{00000000-0005-0000-0000-0000C97F0000}"/>
    <cellStyle name="20% - Accent1 4 2 2 3 6 5 2 2" xfId="32880" xr:uid="{00000000-0005-0000-0000-0000CA7F0000}"/>
    <cellStyle name="20% - Accent1 4 2 2 3 6 5 3" xfId="32881" xr:uid="{00000000-0005-0000-0000-0000CB7F0000}"/>
    <cellStyle name="20% - Accent1 4 2 2 3 6 6" xfId="32882" xr:uid="{00000000-0005-0000-0000-0000CC7F0000}"/>
    <cellStyle name="20% - Accent1 4 2 2 3 6 6 2" xfId="32883" xr:uid="{00000000-0005-0000-0000-0000CD7F0000}"/>
    <cellStyle name="20% - Accent1 4 2 2 3 6 6 2 2" xfId="32884" xr:uid="{00000000-0005-0000-0000-0000CE7F0000}"/>
    <cellStyle name="20% - Accent1 4 2 2 3 6 6 3" xfId="32885" xr:uid="{00000000-0005-0000-0000-0000CF7F0000}"/>
    <cellStyle name="20% - Accent1 4 2 2 3 6 7" xfId="32886" xr:uid="{00000000-0005-0000-0000-0000D07F0000}"/>
    <cellStyle name="20% - Accent1 4 2 2 3 6 7 2" xfId="32887" xr:uid="{00000000-0005-0000-0000-0000D17F0000}"/>
    <cellStyle name="20% - Accent1 4 2 2 3 6 8" xfId="32888" xr:uid="{00000000-0005-0000-0000-0000D27F0000}"/>
    <cellStyle name="20% - Accent1 4 2 2 3 6 8 2" xfId="32889" xr:uid="{00000000-0005-0000-0000-0000D37F0000}"/>
    <cellStyle name="20% - Accent1 4 2 2 3 6 9" xfId="32890" xr:uid="{00000000-0005-0000-0000-0000D47F0000}"/>
    <cellStyle name="20% - Accent1 4 2 2 3 7" xfId="32891" xr:uid="{00000000-0005-0000-0000-0000D57F0000}"/>
    <cellStyle name="20% - Accent1 4 2 2 3 7 2" xfId="32892" xr:uid="{00000000-0005-0000-0000-0000D67F0000}"/>
    <cellStyle name="20% - Accent1 4 2 2 3 7 2 2" xfId="32893" xr:uid="{00000000-0005-0000-0000-0000D77F0000}"/>
    <cellStyle name="20% - Accent1 4 2 2 3 7 2 2 2" xfId="32894" xr:uid="{00000000-0005-0000-0000-0000D87F0000}"/>
    <cellStyle name="20% - Accent1 4 2 2 3 7 2 3" xfId="32895" xr:uid="{00000000-0005-0000-0000-0000D97F0000}"/>
    <cellStyle name="20% - Accent1 4 2 2 3 7 3" xfId="32896" xr:uid="{00000000-0005-0000-0000-0000DA7F0000}"/>
    <cellStyle name="20% - Accent1 4 2 2 3 7 3 2" xfId="32897" xr:uid="{00000000-0005-0000-0000-0000DB7F0000}"/>
    <cellStyle name="20% - Accent1 4 2 2 3 7 4" xfId="32898" xr:uid="{00000000-0005-0000-0000-0000DC7F0000}"/>
    <cellStyle name="20% - Accent1 4 2 2 3 8" xfId="32899" xr:uid="{00000000-0005-0000-0000-0000DD7F0000}"/>
    <cellStyle name="20% - Accent1 4 2 2 3 8 2" xfId="32900" xr:uid="{00000000-0005-0000-0000-0000DE7F0000}"/>
    <cellStyle name="20% - Accent1 4 2 2 3 8 2 2" xfId="32901" xr:uid="{00000000-0005-0000-0000-0000DF7F0000}"/>
    <cellStyle name="20% - Accent1 4 2 2 3 8 2 2 2" xfId="32902" xr:uid="{00000000-0005-0000-0000-0000E07F0000}"/>
    <cellStyle name="20% - Accent1 4 2 2 3 8 2 3" xfId="32903" xr:uid="{00000000-0005-0000-0000-0000E17F0000}"/>
    <cellStyle name="20% - Accent1 4 2 2 3 8 3" xfId="32904" xr:uid="{00000000-0005-0000-0000-0000E27F0000}"/>
    <cellStyle name="20% - Accent1 4 2 2 3 8 3 2" xfId="32905" xr:uid="{00000000-0005-0000-0000-0000E37F0000}"/>
    <cellStyle name="20% - Accent1 4 2 2 3 8 4" xfId="32906" xr:uid="{00000000-0005-0000-0000-0000E47F0000}"/>
    <cellStyle name="20% - Accent1 4 2 2 3 9" xfId="32907" xr:uid="{00000000-0005-0000-0000-0000E57F0000}"/>
    <cellStyle name="20% - Accent1 4 2 2 3 9 2" xfId="32908" xr:uid="{00000000-0005-0000-0000-0000E67F0000}"/>
    <cellStyle name="20% - Accent1 4 2 2 3 9 2 2" xfId="32909" xr:uid="{00000000-0005-0000-0000-0000E77F0000}"/>
    <cellStyle name="20% - Accent1 4 2 2 3 9 2 2 2" xfId="32910" xr:uid="{00000000-0005-0000-0000-0000E87F0000}"/>
    <cellStyle name="20% - Accent1 4 2 2 3 9 2 3" xfId="32911" xr:uid="{00000000-0005-0000-0000-0000E97F0000}"/>
    <cellStyle name="20% - Accent1 4 2 2 3 9 3" xfId="32912" xr:uid="{00000000-0005-0000-0000-0000EA7F0000}"/>
    <cellStyle name="20% - Accent1 4 2 2 3 9 3 2" xfId="32913" xr:uid="{00000000-0005-0000-0000-0000EB7F0000}"/>
    <cellStyle name="20% - Accent1 4 2 2 3 9 4" xfId="32914" xr:uid="{00000000-0005-0000-0000-0000EC7F0000}"/>
    <cellStyle name="20% - Accent1 4 2 2 4" xfId="32915" xr:uid="{00000000-0005-0000-0000-0000ED7F0000}"/>
    <cellStyle name="20% - Accent1 4 2 2 4 10" xfId="32916" xr:uid="{00000000-0005-0000-0000-0000EE7F0000}"/>
    <cellStyle name="20% - Accent1 4 2 2 4 10 2" xfId="32917" xr:uid="{00000000-0005-0000-0000-0000EF7F0000}"/>
    <cellStyle name="20% - Accent1 4 2 2 4 11" xfId="32918" xr:uid="{00000000-0005-0000-0000-0000F07F0000}"/>
    <cellStyle name="20% - Accent1 4 2 2 4 2" xfId="32919" xr:uid="{00000000-0005-0000-0000-0000F17F0000}"/>
    <cellStyle name="20% - Accent1 4 2 2 4 2 2" xfId="32920" xr:uid="{00000000-0005-0000-0000-0000F27F0000}"/>
    <cellStyle name="20% - Accent1 4 2 2 4 2 2 2" xfId="32921" xr:uid="{00000000-0005-0000-0000-0000F37F0000}"/>
    <cellStyle name="20% - Accent1 4 2 2 4 2 2 2 2" xfId="32922" xr:uid="{00000000-0005-0000-0000-0000F47F0000}"/>
    <cellStyle name="20% - Accent1 4 2 2 4 2 2 2 2 2" xfId="32923" xr:uid="{00000000-0005-0000-0000-0000F57F0000}"/>
    <cellStyle name="20% - Accent1 4 2 2 4 2 2 2 3" xfId="32924" xr:uid="{00000000-0005-0000-0000-0000F67F0000}"/>
    <cellStyle name="20% - Accent1 4 2 2 4 2 2 3" xfId="32925" xr:uid="{00000000-0005-0000-0000-0000F77F0000}"/>
    <cellStyle name="20% - Accent1 4 2 2 4 2 2 3 2" xfId="32926" xr:uid="{00000000-0005-0000-0000-0000F87F0000}"/>
    <cellStyle name="20% - Accent1 4 2 2 4 2 2 4" xfId="32927" xr:uid="{00000000-0005-0000-0000-0000F97F0000}"/>
    <cellStyle name="20% - Accent1 4 2 2 4 2 3" xfId="32928" xr:uid="{00000000-0005-0000-0000-0000FA7F0000}"/>
    <cellStyle name="20% - Accent1 4 2 2 4 2 3 2" xfId="32929" xr:uid="{00000000-0005-0000-0000-0000FB7F0000}"/>
    <cellStyle name="20% - Accent1 4 2 2 4 2 3 2 2" xfId="32930" xr:uid="{00000000-0005-0000-0000-0000FC7F0000}"/>
    <cellStyle name="20% - Accent1 4 2 2 4 2 3 2 2 2" xfId="32931" xr:uid="{00000000-0005-0000-0000-0000FD7F0000}"/>
    <cellStyle name="20% - Accent1 4 2 2 4 2 3 2 3" xfId="32932" xr:uid="{00000000-0005-0000-0000-0000FE7F0000}"/>
    <cellStyle name="20% - Accent1 4 2 2 4 2 3 3" xfId="32933" xr:uid="{00000000-0005-0000-0000-0000FF7F0000}"/>
    <cellStyle name="20% - Accent1 4 2 2 4 2 3 3 2" xfId="32934" xr:uid="{00000000-0005-0000-0000-000000800000}"/>
    <cellStyle name="20% - Accent1 4 2 2 4 2 3 4" xfId="32935" xr:uid="{00000000-0005-0000-0000-000001800000}"/>
    <cellStyle name="20% - Accent1 4 2 2 4 2 4" xfId="32936" xr:uid="{00000000-0005-0000-0000-000002800000}"/>
    <cellStyle name="20% - Accent1 4 2 2 4 2 4 2" xfId="32937" xr:uid="{00000000-0005-0000-0000-000003800000}"/>
    <cellStyle name="20% - Accent1 4 2 2 4 2 4 2 2" xfId="32938" xr:uid="{00000000-0005-0000-0000-000004800000}"/>
    <cellStyle name="20% - Accent1 4 2 2 4 2 4 2 2 2" xfId="32939" xr:uid="{00000000-0005-0000-0000-000005800000}"/>
    <cellStyle name="20% - Accent1 4 2 2 4 2 4 2 3" xfId="32940" xr:uid="{00000000-0005-0000-0000-000006800000}"/>
    <cellStyle name="20% - Accent1 4 2 2 4 2 4 3" xfId="32941" xr:uid="{00000000-0005-0000-0000-000007800000}"/>
    <cellStyle name="20% - Accent1 4 2 2 4 2 4 3 2" xfId="32942" xr:uid="{00000000-0005-0000-0000-000008800000}"/>
    <cellStyle name="20% - Accent1 4 2 2 4 2 4 4" xfId="32943" xr:uid="{00000000-0005-0000-0000-000009800000}"/>
    <cellStyle name="20% - Accent1 4 2 2 4 2 5" xfId="32944" xr:uid="{00000000-0005-0000-0000-00000A800000}"/>
    <cellStyle name="20% - Accent1 4 2 2 4 2 5 2" xfId="32945" xr:uid="{00000000-0005-0000-0000-00000B800000}"/>
    <cellStyle name="20% - Accent1 4 2 2 4 2 5 2 2" xfId="32946" xr:uid="{00000000-0005-0000-0000-00000C800000}"/>
    <cellStyle name="20% - Accent1 4 2 2 4 2 5 3" xfId="32947" xr:uid="{00000000-0005-0000-0000-00000D800000}"/>
    <cellStyle name="20% - Accent1 4 2 2 4 2 6" xfId="32948" xr:uid="{00000000-0005-0000-0000-00000E800000}"/>
    <cellStyle name="20% - Accent1 4 2 2 4 2 6 2" xfId="32949" xr:uid="{00000000-0005-0000-0000-00000F800000}"/>
    <cellStyle name="20% - Accent1 4 2 2 4 2 6 2 2" xfId="32950" xr:uid="{00000000-0005-0000-0000-000010800000}"/>
    <cellStyle name="20% - Accent1 4 2 2 4 2 6 3" xfId="32951" xr:uid="{00000000-0005-0000-0000-000011800000}"/>
    <cellStyle name="20% - Accent1 4 2 2 4 2 7" xfId="32952" xr:uid="{00000000-0005-0000-0000-000012800000}"/>
    <cellStyle name="20% - Accent1 4 2 2 4 2 7 2" xfId="32953" xr:uid="{00000000-0005-0000-0000-000013800000}"/>
    <cellStyle name="20% - Accent1 4 2 2 4 2 8" xfId="32954" xr:uid="{00000000-0005-0000-0000-000014800000}"/>
    <cellStyle name="20% - Accent1 4 2 2 4 2 8 2" xfId="32955" xr:uid="{00000000-0005-0000-0000-000015800000}"/>
    <cellStyle name="20% - Accent1 4 2 2 4 2 9" xfId="32956" xr:uid="{00000000-0005-0000-0000-000016800000}"/>
    <cellStyle name="20% - Accent1 4 2 2 4 3" xfId="32957" xr:uid="{00000000-0005-0000-0000-000017800000}"/>
    <cellStyle name="20% - Accent1 4 2 2 4 3 2" xfId="32958" xr:uid="{00000000-0005-0000-0000-000018800000}"/>
    <cellStyle name="20% - Accent1 4 2 2 4 3 2 2" xfId="32959" xr:uid="{00000000-0005-0000-0000-000019800000}"/>
    <cellStyle name="20% - Accent1 4 2 2 4 3 2 2 2" xfId="32960" xr:uid="{00000000-0005-0000-0000-00001A800000}"/>
    <cellStyle name="20% - Accent1 4 2 2 4 3 2 2 2 2" xfId="32961" xr:uid="{00000000-0005-0000-0000-00001B800000}"/>
    <cellStyle name="20% - Accent1 4 2 2 4 3 2 2 3" xfId="32962" xr:uid="{00000000-0005-0000-0000-00001C800000}"/>
    <cellStyle name="20% - Accent1 4 2 2 4 3 2 3" xfId="32963" xr:uid="{00000000-0005-0000-0000-00001D800000}"/>
    <cellStyle name="20% - Accent1 4 2 2 4 3 2 3 2" xfId="32964" xr:uid="{00000000-0005-0000-0000-00001E800000}"/>
    <cellStyle name="20% - Accent1 4 2 2 4 3 2 4" xfId="32965" xr:uid="{00000000-0005-0000-0000-00001F800000}"/>
    <cellStyle name="20% - Accent1 4 2 2 4 3 3" xfId="32966" xr:uid="{00000000-0005-0000-0000-000020800000}"/>
    <cellStyle name="20% - Accent1 4 2 2 4 3 3 2" xfId="32967" xr:uid="{00000000-0005-0000-0000-000021800000}"/>
    <cellStyle name="20% - Accent1 4 2 2 4 3 3 2 2" xfId="32968" xr:uid="{00000000-0005-0000-0000-000022800000}"/>
    <cellStyle name="20% - Accent1 4 2 2 4 3 3 2 2 2" xfId="32969" xr:uid="{00000000-0005-0000-0000-000023800000}"/>
    <cellStyle name="20% - Accent1 4 2 2 4 3 3 2 3" xfId="32970" xr:uid="{00000000-0005-0000-0000-000024800000}"/>
    <cellStyle name="20% - Accent1 4 2 2 4 3 3 3" xfId="32971" xr:uid="{00000000-0005-0000-0000-000025800000}"/>
    <cellStyle name="20% - Accent1 4 2 2 4 3 3 3 2" xfId="32972" xr:uid="{00000000-0005-0000-0000-000026800000}"/>
    <cellStyle name="20% - Accent1 4 2 2 4 3 3 4" xfId="32973" xr:uid="{00000000-0005-0000-0000-000027800000}"/>
    <cellStyle name="20% - Accent1 4 2 2 4 3 4" xfId="32974" xr:uid="{00000000-0005-0000-0000-000028800000}"/>
    <cellStyle name="20% - Accent1 4 2 2 4 3 4 2" xfId="32975" xr:uid="{00000000-0005-0000-0000-000029800000}"/>
    <cellStyle name="20% - Accent1 4 2 2 4 3 4 2 2" xfId="32976" xr:uid="{00000000-0005-0000-0000-00002A800000}"/>
    <cellStyle name="20% - Accent1 4 2 2 4 3 4 2 2 2" xfId="32977" xr:uid="{00000000-0005-0000-0000-00002B800000}"/>
    <cellStyle name="20% - Accent1 4 2 2 4 3 4 2 3" xfId="32978" xr:uid="{00000000-0005-0000-0000-00002C800000}"/>
    <cellStyle name="20% - Accent1 4 2 2 4 3 4 3" xfId="32979" xr:uid="{00000000-0005-0000-0000-00002D800000}"/>
    <cellStyle name="20% - Accent1 4 2 2 4 3 4 3 2" xfId="32980" xr:uid="{00000000-0005-0000-0000-00002E800000}"/>
    <cellStyle name="20% - Accent1 4 2 2 4 3 4 4" xfId="32981" xr:uid="{00000000-0005-0000-0000-00002F800000}"/>
    <cellStyle name="20% - Accent1 4 2 2 4 3 5" xfId="32982" xr:uid="{00000000-0005-0000-0000-000030800000}"/>
    <cellStyle name="20% - Accent1 4 2 2 4 3 5 2" xfId="32983" xr:uid="{00000000-0005-0000-0000-000031800000}"/>
    <cellStyle name="20% - Accent1 4 2 2 4 3 5 2 2" xfId="32984" xr:uid="{00000000-0005-0000-0000-000032800000}"/>
    <cellStyle name="20% - Accent1 4 2 2 4 3 5 3" xfId="32985" xr:uid="{00000000-0005-0000-0000-000033800000}"/>
    <cellStyle name="20% - Accent1 4 2 2 4 3 6" xfId="32986" xr:uid="{00000000-0005-0000-0000-000034800000}"/>
    <cellStyle name="20% - Accent1 4 2 2 4 3 6 2" xfId="32987" xr:uid="{00000000-0005-0000-0000-000035800000}"/>
    <cellStyle name="20% - Accent1 4 2 2 4 3 6 2 2" xfId="32988" xr:uid="{00000000-0005-0000-0000-000036800000}"/>
    <cellStyle name="20% - Accent1 4 2 2 4 3 6 3" xfId="32989" xr:uid="{00000000-0005-0000-0000-000037800000}"/>
    <cellStyle name="20% - Accent1 4 2 2 4 3 7" xfId="32990" xr:uid="{00000000-0005-0000-0000-000038800000}"/>
    <cellStyle name="20% - Accent1 4 2 2 4 3 7 2" xfId="32991" xr:uid="{00000000-0005-0000-0000-000039800000}"/>
    <cellStyle name="20% - Accent1 4 2 2 4 3 8" xfId="32992" xr:uid="{00000000-0005-0000-0000-00003A800000}"/>
    <cellStyle name="20% - Accent1 4 2 2 4 3 8 2" xfId="32993" xr:uid="{00000000-0005-0000-0000-00003B800000}"/>
    <cellStyle name="20% - Accent1 4 2 2 4 3 9" xfId="32994" xr:uid="{00000000-0005-0000-0000-00003C800000}"/>
    <cellStyle name="20% - Accent1 4 2 2 4 4" xfId="32995" xr:uid="{00000000-0005-0000-0000-00003D800000}"/>
    <cellStyle name="20% - Accent1 4 2 2 4 4 2" xfId="32996" xr:uid="{00000000-0005-0000-0000-00003E800000}"/>
    <cellStyle name="20% - Accent1 4 2 2 4 4 2 2" xfId="32997" xr:uid="{00000000-0005-0000-0000-00003F800000}"/>
    <cellStyle name="20% - Accent1 4 2 2 4 4 2 2 2" xfId="32998" xr:uid="{00000000-0005-0000-0000-000040800000}"/>
    <cellStyle name="20% - Accent1 4 2 2 4 4 2 3" xfId="32999" xr:uid="{00000000-0005-0000-0000-000041800000}"/>
    <cellStyle name="20% - Accent1 4 2 2 4 4 3" xfId="33000" xr:uid="{00000000-0005-0000-0000-000042800000}"/>
    <cellStyle name="20% - Accent1 4 2 2 4 4 3 2" xfId="33001" xr:uid="{00000000-0005-0000-0000-000043800000}"/>
    <cellStyle name="20% - Accent1 4 2 2 4 4 4" xfId="33002" xr:uid="{00000000-0005-0000-0000-000044800000}"/>
    <cellStyle name="20% - Accent1 4 2 2 4 5" xfId="33003" xr:uid="{00000000-0005-0000-0000-000045800000}"/>
    <cellStyle name="20% - Accent1 4 2 2 4 5 2" xfId="33004" xr:uid="{00000000-0005-0000-0000-000046800000}"/>
    <cellStyle name="20% - Accent1 4 2 2 4 5 2 2" xfId="33005" xr:uid="{00000000-0005-0000-0000-000047800000}"/>
    <cellStyle name="20% - Accent1 4 2 2 4 5 2 2 2" xfId="33006" xr:uid="{00000000-0005-0000-0000-000048800000}"/>
    <cellStyle name="20% - Accent1 4 2 2 4 5 2 3" xfId="33007" xr:uid="{00000000-0005-0000-0000-000049800000}"/>
    <cellStyle name="20% - Accent1 4 2 2 4 5 3" xfId="33008" xr:uid="{00000000-0005-0000-0000-00004A800000}"/>
    <cellStyle name="20% - Accent1 4 2 2 4 5 3 2" xfId="33009" xr:uid="{00000000-0005-0000-0000-00004B800000}"/>
    <cellStyle name="20% - Accent1 4 2 2 4 5 4" xfId="33010" xr:uid="{00000000-0005-0000-0000-00004C800000}"/>
    <cellStyle name="20% - Accent1 4 2 2 4 6" xfId="33011" xr:uid="{00000000-0005-0000-0000-00004D800000}"/>
    <cellStyle name="20% - Accent1 4 2 2 4 6 2" xfId="33012" xr:uid="{00000000-0005-0000-0000-00004E800000}"/>
    <cellStyle name="20% - Accent1 4 2 2 4 6 2 2" xfId="33013" xr:uid="{00000000-0005-0000-0000-00004F800000}"/>
    <cellStyle name="20% - Accent1 4 2 2 4 6 2 2 2" xfId="33014" xr:uid="{00000000-0005-0000-0000-000050800000}"/>
    <cellStyle name="20% - Accent1 4 2 2 4 6 2 3" xfId="33015" xr:uid="{00000000-0005-0000-0000-000051800000}"/>
    <cellStyle name="20% - Accent1 4 2 2 4 6 3" xfId="33016" xr:uid="{00000000-0005-0000-0000-000052800000}"/>
    <cellStyle name="20% - Accent1 4 2 2 4 6 3 2" xfId="33017" xr:uid="{00000000-0005-0000-0000-000053800000}"/>
    <cellStyle name="20% - Accent1 4 2 2 4 6 4" xfId="33018" xr:uid="{00000000-0005-0000-0000-000054800000}"/>
    <cellStyle name="20% - Accent1 4 2 2 4 7" xfId="33019" xr:uid="{00000000-0005-0000-0000-000055800000}"/>
    <cellStyle name="20% - Accent1 4 2 2 4 7 2" xfId="33020" xr:uid="{00000000-0005-0000-0000-000056800000}"/>
    <cellStyle name="20% - Accent1 4 2 2 4 7 2 2" xfId="33021" xr:uid="{00000000-0005-0000-0000-000057800000}"/>
    <cellStyle name="20% - Accent1 4 2 2 4 7 3" xfId="33022" xr:uid="{00000000-0005-0000-0000-000058800000}"/>
    <cellStyle name="20% - Accent1 4 2 2 4 8" xfId="33023" xr:uid="{00000000-0005-0000-0000-000059800000}"/>
    <cellStyle name="20% - Accent1 4 2 2 4 8 2" xfId="33024" xr:uid="{00000000-0005-0000-0000-00005A800000}"/>
    <cellStyle name="20% - Accent1 4 2 2 4 8 2 2" xfId="33025" xr:uid="{00000000-0005-0000-0000-00005B800000}"/>
    <cellStyle name="20% - Accent1 4 2 2 4 8 3" xfId="33026" xr:uid="{00000000-0005-0000-0000-00005C800000}"/>
    <cellStyle name="20% - Accent1 4 2 2 4 9" xfId="33027" xr:uid="{00000000-0005-0000-0000-00005D800000}"/>
    <cellStyle name="20% - Accent1 4 2 2 4 9 2" xfId="33028" xr:uid="{00000000-0005-0000-0000-00005E800000}"/>
    <cellStyle name="20% - Accent1 4 2 2 5" xfId="33029" xr:uid="{00000000-0005-0000-0000-00005F800000}"/>
    <cellStyle name="20% - Accent1 4 2 2 5 10" xfId="33030" xr:uid="{00000000-0005-0000-0000-000060800000}"/>
    <cellStyle name="20% - Accent1 4 2 2 5 10 2" xfId="33031" xr:uid="{00000000-0005-0000-0000-000061800000}"/>
    <cellStyle name="20% - Accent1 4 2 2 5 11" xfId="33032" xr:uid="{00000000-0005-0000-0000-000062800000}"/>
    <cellStyle name="20% - Accent1 4 2 2 5 2" xfId="33033" xr:uid="{00000000-0005-0000-0000-000063800000}"/>
    <cellStyle name="20% - Accent1 4 2 2 5 2 2" xfId="33034" xr:uid="{00000000-0005-0000-0000-000064800000}"/>
    <cellStyle name="20% - Accent1 4 2 2 5 2 2 2" xfId="33035" xr:uid="{00000000-0005-0000-0000-000065800000}"/>
    <cellStyle name="20% - Accent1 4 2 2 5 2 2 2 2" xfId="33036" xr:uid="{00000000-0005-0000-0000-000066800000}"/>
    <cellStyle name="20% - Accent1 4 2 2 5 2 2 2 2 2" xfId="33037" xr:uid="{00000000-0005-0000-0000-000067800000}"/>
    <cellStyle name="20% - Accent1 4 2 2 5 2 2 2 3" xfId="33038" xr:uid="{00000000-0005-0000-0000-000068800000}"/>
    <cellStyle name="20% - Accent1 4 2 2 5 2 2 3" xfId="33039" xr:uid="{00000000-0005-0000-0000-000069800000}"/>
    <cellStyle name="20% - Accent1 4 2 2 5 2 2 3 2" xfId="33040" xr:uid="{00000000-0005-0000-0000-00006A800000}"/>
    <cellStyle name="20% - Accent1 4 2 2 5 2 2 4" xfId="33041" xr:uid="{00000000-0005-0000-0000-00006B800000}"/>
    <cellStyle name="20% - Accent1 4 2 2 5 2 3" xfId="33042" xr:uid="{00000000-0005-0000-0000-00006C800000}"/>
    <cellStyle name="20% - Accent1 4 2 2 5 2 3 2" xfId="33043" xr:uid="{00000000-0005-0000-0000-00006D800000}"/>
    <cellStyle name="20% - Accent1 4 2 2 5 2 3 2 2" xfId="33044" xr:uid="{00000000-0005-0000-0000-00006E800000}"/>
    <cellStyle name="20% - Accent1 4 2 2 5 2 3 2 2 2" xfId="33045" xr:uid="{00000000-0005-0000-0000-00006F800000}"/>
    <cellStyle name="20% - Accent1 4 2 2 5 2 3 2 3" xfId="33046" xr:uid="{00000000-0005-0000-0000-000070800000}"/>
    <cellStyle name="20% - Accent1 4 2 2 5 2 3 3" xfId="33047" xr:uid="{00000000-0005-0000-0000-000071800000}"/>
    <cellStyle name="20% - Accent1 4 2 2 5 2 3 3 2" xfId="33048" xr:uid="{00000000-0005-0000-0000-000072800000}"/>
    <cellStyle name="20% - Accent1 4 2 2 5 2 3 4" xfId="33049" xr:uid="{00000000-0005-0000-0000-000073800000}"/>
    <cellStyle name="20% - Accent1 4 2 2 5 2 4" xfId="33050" xr:uid="{00000000-0005-0000-0000-000074800000}"/>
    <cellStyle name="20% - Accent1 4 2 2 5 2 4 2" xfId="33051" xr:uid="{00000000-0005-0000-0000-000075800000}"/>
    <cellStyle name="20% - Accent1 4 2 2 5 2 4 2 2" xfId="33052" xr:uid="{00000000-0005-0000-0000-000076800000}"/>
    <cellStyle name="20% - Accent1 4 2 2 5 2 4 2 2 2" xfId="33053" xr:uid="{00000000-0005-0000-0000-000077800000}"/>
    <cellStyle name="20% - Accent1 4 2 2 5 2 4 2 3" xfId="33054" xr:uid="{00000000-0005-0000-0000-000078800000}"/>
    <cellStyle name="20% - Accent1 4 2 2 5 2 4 3" xfId="33055" xr:uid="{00000000-0005-0000-0000-000079800000}"/>
    <cellStyle name="20% - Accent1 4 2 2 5 2 4 3 2" xfId="33056" xr:uid="{00000000-0005-0000-0000-00007A800000}"/>
    <cellStyle name="20% - Accent1 4 2 2 5 2 4 4" xfId="33057" xr:uid="{00000000-0005-0000-0000-00007B800000}"/>
    <cellStyle name="20% - Accent1 4 2 2 5 2 5" xfId="33058" xr:uid="{00000000-0005-0000-0000-00007C800000}"/>
    <cellStyle name="20% - Accent1 4 2 2 5 2 5 2" xfId="33059" xr:uid="{00000000-0005-0000-0000-00007D800000}"/>
    <cellStyle name="20% - Accent1 4 2 2 5 2 5 2 2" xfId="33060" xr:uid="{00000000-0005-0000-0000-00007E800000}"/>
    <cellStyle name="20% - Accent1 4 2 2 5 2 5 3" xfId="33061" xr:uid="{00000000-0005-0000-0000-00007F800000}"/>
    <cellStyle name="20% - Accent1 4 2 2 5 2 6" xfId="33062" xr:uid="{00000000-0005-0000-0000-000080800000}"/>
    <cellStyle name="20% - Accent1 4 2 2 5 2 6 2" xfId="33063" xr:uid="{00000000-0005-0000-0000-000081800000}"/>
    <cellStyle name="20% - Accent1 4 2 2 5 2 6 2 2" xfId="33064" xr:uid="{00000000-0005-0000-0000-000082800000}"/>
    <cellStyle name="20% - Accent1 4 2 2 5 2 6 3" xfId="33065" xr:uid="{00000000-0005-0000-0000-000083800000}"/>
    <cellStyle name="20% - Accent1 4 2 2 5 2 7" xfId="33066" xr:uid="{00000000-0005-0000-0000-000084800000}"/>
    <cellStyle name="20% - Accent1 4 2 2 5 2 7 2" xfId="33067" xr:uid="{00000000-0005-0000-0000-000085800000}"/>
    <cellStyle name="20% - Accent1 4 2 2 5 2 8" xfId="33068" xr:uid="{00000000-0005-0000-0000-000086800000}"/>
    <cellStyle name="20% - Accent1 4 2 2 5 2 8 2" xfId="33069" xr:uid="{00000000-0005-0000-0000-000087800000}"/>
    <cellStyle name="20% - Accent1 4 2 2 5 2 9" xfId="33070" xr:uid="{00000000-0005-0000-0000-000088800000}"/>
    <cellStyle name="20% - Accent1 4 2 2 5 3" xfId="33071" xr:uid="{00000000-0005-0000-0000-000089800000}"/>
    <cellStyle name="20% - Accent1 4 2 2 5 3 2" xfId="33072" xr:uid="{00000000-0005-0000-0000-00008A800000}"/>
    <cellStyle name="20% - Accent1 4 2 2 5 3 2 2" xfId="33073" xr:uid="{00000000-0005-0000-0000-00008B800000}"/>
    <cellStyle name="20% - Accent1 4 2 2 5 3 2 2 2" xfId="33074" xr:uid="{00000000-0005-0000-0000-00008C800000}"/>
    <cellStyle name="20% - Accent1 4 2 2 5 3 2 2 2 2" xfId="33075" xr:uid="{00000000-0005-0000-0000-00008D800000}"/>
    <cellStyle name="20% - Accent1 4 2 2 5 3 2 2 3" xfId="33076" xr:uid="{00000000-0005-0000-0000-00008E800000}"/>
    <cellStyle name="20% - Accent1 4 2 2 5 3 2 3" xfId="33077" xr:uid="{00000000-0005-0000-0000-00008F800000}"/>
    <cellStyle name="20% - Accent1 4 2 2 5 3 2 3 2" xfId="33078" xr:uid="{00000000-0005-0000-0000-000090800000}"/>
    <cellStyle name="20% - Accent1 4 2 2 5 3 2 4" xfId="33079" xr:uid="{00000000-0005-0000-0000-000091800000}"/>
    <cellStyle name="20% - Accent1 4 2 2 5 3 3" xfId="33080" xr:uid="{00000000-0005-0000-0000-000092800000}"/>
    <cellStyle name="20% - Accent1 4 2 2 5 3 3 2" xfId="33081" xr:uid="{00000000-0005-0000-0000-000093800000}"/>
    <cellStyle name="20% - Accent1 4 2 2 5 3 3 2 2" xfId="33082" xr:uid="{00000000-0005-0000-0000-000094800000}"/>
    <cellStyle name="20% - Accent1 4 2 2 5 3 3 2 2 2" xfId="33083" xr:uid="{00000000-0005-0000-0000-000095800000}"/>
    <cellStyle name="20% - Accent1 4 2 2 5 3 3 2 3" xfId="33084" xr:uid="{00000000-0005-0000-0000-000096800000}"/>
    <cellStyle name="20% - Accent1 4 2 2 5 3 3 3" xfId="33085" xr:uid="{00000000-0005-0000-0000-000097800000}"/>
    <cellStyle name="20% - Accent1 4 2 2 5 3 3 3 2" xfId="33086" xr:uid="{00000000-0005-0000-0000-000098800000}"/>
    <cellStyle name="20% - Accent1 4 2 2 5 3 3 4" xfId="33087" xr:uid="{00000000-0005-0000-0000-000099800000}"/>
    <cellStyle name="20% - Accent1 4 2 2 5 3 4" xfId="33088" xr:uid="{00000000-0005-0000-0000-00009A800000}"/>
    <cellStyle name="20% - Accent1 4 2 2 5 3 4 2" xfId="33089" xr:uid="{00000000-0005-0000-0000-00009B800000}"/>
    <cellStyle name="20% - Accent1 4 2 2 5 3 4 2 2" xfId="33090" xr:uid="{00000000-0005-0000-0000-00009C800000}"/>
    <cellStyle name="20% - Accent1 4 2 2 5 3 4 2 2 2" xfId="33091" xr:uid="{00000000-0005-0000-0000-00009D800000}"/>
    <cellStyle name="20% - Accent1 4 2 2 5 3 4 2 3" xfId="33092" xr:uid="{00000000-0005-0000-0000-00009E800000}"/>
    <cellStyle name="20% - Accent1 4 2 2 5 3 4 3" xfId="33093" xr:uid="{00000000-0005-0000-0000-00009F800000}"/>
    <cellStyle name="20% - Accent1 4 2 2 5 3 4 3 2" xfId="33094" xr:uid="{00000000-0005-0000-0000-0000A0800000}"/>
    <cellStyle name="20% - Accent1 4 2 2 5 3 4 4" xfId="33095" xr:uid="{00000000-0005-0000-0000-0000A1800000}"/>
    <cellStyle name="20% - Accent1 4 2 2 5 3 5" xfId="33096" xr:uid="{00000000-0005-0000-0000-0000A2800000}"/>
    <cellStyle name="20% - Accent1 4 2 2 5 3 5 2" xfId="33097" xr:uid="{00000000-0005-0000-0000-0000A3800000}"/>
    <cellStyle name="20% - Accent1 4 2 2 5 3 5 2 2" xfId="33098" xr:uid="{00000000-0005-0000-0000-0000A4800000}"/>
    <cellStyle name="20% - Accent1 4 2 2 5 3 5 3" xfId="33099" xr:uid="{00000000-0005-0000-0000-0000A5800000}"/>
    <cellStyle name="20% - Accent1 4 2 2 5 3 6" xfId="33100" xr:uid="{00000000-0005-0000-0000-0000A6800000}"/>
    <cellStyle name="20% - Accent1 4 2 2 5 3 6 2" xfId="33101" xr:uid="{00000000-0005-0000-0000-0000A7800000}"/>
    <cellStyle name="20% - Accent1 4 2 2 5 3 6 2 2" xfId="33102" xr:uid="{00000000-0005-0000-0000-0000A8800000}"/>
    <cellStyle name="20% - Accent1 4 2 2 5 3 6 3" xfId="33103" xr:uid="{00000000-0005-0000-0000-0000A9800000}"/>
    <cellStyle name="20% - Accent1 4 2 2 5 3 7" xfId="33104" xr:uid="{00000000-0005-0000-0000-0000AA800000}"/>
    <cellStyle name="20% - Accent1 4 2 2 5 3 7 2" xfId="33105" xr:uid="{00000000-0005-0000-0000-0000AB800000}"/>
    <cellStyle name="20% - Accent1 4 2 2 5 3 8" xfId="33106" xr:uid="{00000000-0005-0000-0000-0000AC800000}"/>
    <cellStyle name="20% - Accent1 4 2 2 5 3 8 2" xfId="33107" xr:uid="{00000000-0005-0000-0000-0000AD800000}"/>
    <cellStyle name="20% - Accent1 4 2 2 5 3 9" xfId="33108" xr:uid="{00000000-0005-0000-0000-0000AE800000}"/>
    <cellStyle name="20% - Accent1 4 2 2 5 4" xfId="33109" xr:uid="{00000000-0005-0000-0000-0000AF800000}"/>
    <cellStyle name="20% - Accent1 4 2 2 5 4 2" xfId="33110" xr:uid="{00000000-0005-0000-0000-0000B0800000}"/>
    <cellStyle name="20% - Accent1 4 2 2 5 4 2 2" xfId="33111" xr:uid="{00000000-0005-0000-0000-0000B1800000}"/>
    <cellStyle name="20% - Accent1 4 2 2 5 4 2 2 2" xfId="33112" xr:uid="{00000000-0005-0000-0000-0000B2800000}"/>
    <cellStyle name="20% - Accent1 4 2 2 5 4 2 3" xfId="33113" xr:uid="{00000000-0005-0000-0000-0000B3800000}"/>
    <cellStyle name="20% - Accent1 4 2 2 5 4 3" xfId="33114" xr:uid="{00000000-0005-0000-0000-0000B4800000}"/>
    <cellStyle name="20% - Accent1 4 2 2 5 4 3 2" xfId="33115" xr:uid="{00000000-0005-0000-0000-0000B5800000}"/>
    <cellStyle name="20% - Accent1 4 2 2 5 4 4" xfId="33116" xr:uid="{00000000-0005-0000-0000-0000B6800000}"/>
    <cellStyle name="20% - Accent1 4 2 2 5 5" xfId="33117" xr:uid="{00000000-0005-0000-0000-0000B7800000}"/>
    <cellStyle name="20% - Accent1 4 2 2 5 5 2" xfId="33118" xr:uid="{00000000-0005-0000-0000-0000B8800000}"/>
    <cellStyle name="20% - Accent1 4 2 2 5 5 2 2" xfId="33119" xr:uid="{00000000-0005-0000-0000-0000B9800000}"/>
    <cellStyle name="20% - Accent1 4 2 2 5 5 2 2 2" xfId="33120" xr:uid="{00000000-0005-0000-0000-0000BA800000}"/>
    <cellStyle name="20% - Accent1 4 2 2 5 5 2 3" xfId="33121" xr:uid="{00000000-0005-0000-0000-0000BB800000}"/>
    <cellStyle name="20% - Accent1 4 2 2 5 5 3" xfId="33122" xr:uid="{00000000-0005-0000-0000-0000BC800000}"/>
    <cellStyle name="20% - Accent1 4 2 2 5 5 3 2" xfId="33123" xr:uid="{00000000-0005-0000-0000-0000BD800000}"/>
    <cellStyle name="20% - Accent1 4 2 2 5 5 4" xfId="33124" xr:uid="{00000000-0005-0000-0000-0000BE800000}"/>
    <cellStyle name="20% - Accent1 4 2 2 5 6" xfId="33125" xr:uid="{00000000-0005-0000-0000-0000BF800000}"/>
    <cellStyle name="20% - Accent1 4 2 2 5 6 2" xfId="33126" xr:uid="{00000000-0005-0000-0000-0000C0800000}"/>
    <cellStyle name="20% - Accent1 4 2 2 5 6 2 2" xfId="33127" xr:uid="{00000000-0005-0000-0000-0000C1800000}"/>
    <cellStyle name="20% - Accent1 4 2 2 5 6 2 2 2" xfId="33128" xr:uid="{00000000-0005-0000-0000-0000C2800000}"/>
    <cellStyle name="20% - Accent1 4 2 2 5 6 2 3" xfId="33129" xr:uid="{00000000-0005-0000-0000-0000C3800000}"/>
    <cellStyle name="20% - Accent1 4 2 2 5 6 3" xfId="33130" xr:uid="{00000000-0005-0000-0000-0000C4800000}"/>
    <cellStyle name="20% - Accent1 4 2 2 5 6 3 2" xfId="33131" xr:uid="{00000000-0005-0000-0000-0000C5800000}"/>
    <cellStyle name="20% - Accent1 4 2 2 5 6 4" xfId="33132" xr:uid="{00000000-0005-0000-0000-0000C6800000}"/>
    <cellStyle name="20% - Accent1 4 2 2 5 7" xfId="33133" xr:uid="{00000000-0005-0000-0000-0000C7800000}"/>
    <cellStyle name="20% - Accent1 4 2 2 5 7 2" xfId="33134" xr:uid="{00000000-0005-0000-0000-0000C8800000}"/>
    <cellStyle name="20% - Accent1 4 2 2 5 7 2 2" xfId="33135" xr:uid="{00000000-0005-0000-0000-0000C9800000}"/>
    <cellStyle name="20% - Accent1 4 2 2 5 7 3" xfId="33136" xr:uid="{00000000-0005-0000-0000-0000CA800000}"/>
    <cellStyle name="20% - Accent1 4 2 2 5 8" xfId="33137" xr:uid="{00000000-0005-0000-0000-0000CB800000}"/>
    <cellStyle name="20% - Accent1 4 2 2 5 8 2" xfId="33138" xr:uid="{00000000-0005-0000-0000-0000CC800000}"/>
    <cellStyle name="20% - Accent1 4 2 2 5 8 2 2" xfId="33139" xr:uid="{00000000-0005-0000-0000-0000CD800000}"/>
    <cellStyle name="20% - Accent1 4 2 2 5 8 3" xfId="33140" xr:uid="{00000000-0005-0000-0000-0000CE800000}"/>
    <cellStyle name="20% - Accent1 4 2 2 5 9" xfId="33141" xr:uid="{00000000-0005-0000-0000-0000CF800000}"/>
    <cellStyle name="20% - Accent1 4 2 2 5 9 2" xfId="33142" xr:uid="{00000000-0005-0000-0000-0000D0800000}"/>
    <cellStyle name="20% - Accent1 4 2 2 6" xfId="33143" xr:uid="{00000000-0005-0000-0000-0000D1800000}"/>
    <cellStyle name="20% - Accent1 4 2 2 6 10" xfId="33144" xr:uid="{00000000-0005-0000-0000-0000D2800000}"/>
    <cellStyle name="20% - Accent1 4 2 2 6 10 2" xfId="33145" xr:uid="{00000000-0005-0000-0000-0000D3800000}"/>
    <cellStyle name="20% - Accent1 4 2 2 6 11" xfId="33146" xr:uid="{00000000-0005-0000-0000-0000D4800000}"/>
    <cellStyle name="20% - Accent1 4 2 2 6 2" xfId="33147" xr:uid="{00000000-0005-0000-0000-0000D5800000}"/>
    <cellStyle name="20% - Accent1 4 2 2 6 2 2" xfId="33148" xr:uid="{00000000-0005-0000-0000-0000D6800000}"/>
    <cellStyle name="20% - Accent1 4 2 2 6 2 2 2" xfId="33149" xr:uid="{00000000-0005-0000-0000-0000D7800000}"/>
    <cellStyle name="20% - Accent1 4 2 2 6 2 2 2 2" xfId="33150" xr:uid="{00000000-0005-0000-0000-0000D8800000}"/>
    <cellStyle name="20% - Accent1 4 2 2 6 2 2 2 2 2" xfId="33151" xr:uid="{00000000-0005-0000-0000-0000D9800000}"/>
    <cellStyle name="20% - Accent1 4 2 2 6 2 2 2 3" xfId="33152" xr:uid="{00000000-0005-0000-0000-0000DA800000}"/>
    <cellStyle name="20% - Accent1 4 2 2 6 2 2 3" xfId="33153" xr:uid="{00000000-0005-0000-0000-0000DB800000}"/>
    <cellStyle name="20% - Accent1 4 2 2 6 2 2 3 2" xfId="33154" xr:uid="{00000000-0005-0000-0000-0000DC800000}"/>
    <cellStyle name="20% - Accent1 4 2 2 6 2 2 4" xfId="33155" xr:uid="{00000000-0005-0000-0000-0000DD800000}"/>
    <cellStyle name="20% - Accent1 4 2 2 6 2 3" xfId="33156" xr:uid="{00000000-0005-0000-0000-0000DE800000}"/>
    <cellStyle name="20% - Accent1 4 2 2 6 2 3 2" xfId="33157" xr:uid="{00000000-0005-0000-0000-0000DF800000}"/>
    <cellStyle name="20% - Accent1 4 2 2 6 2 3 2 2" xfId="33158" xr:uid="{00000000-0005-0000-0000-0000E0800000}"/>
    <cellStyle name="20% - Accent1 4 2 2 6 2 3 2 2 2" xfId="33159" xr:uid="{00000000-0005-0000-0000-0000E1800000}"/>
    <cellStyle name="20% - Accent1 4 2 2 6 2 3 2 3" xfId="33160" xr:uid="{00000000-0005-0000-0000-0000E2800000}"/>
    <cellStyle name="20% - Accent1 4 2 2 6 2 3 3" xfId="33161" xr:uid="{00000000-0005-0000-0000-0000E3800000}"/>
    <cellStyle name="20% - Accent1 4 2 2 6 2 3 3 2" xfId="33162" xr:uid="{00000000-0005-0000-0000-0000E4800000}"/>
    <cellStyle name="20% - Accent1 4 2 2 6 2 3 4" xfId="33163" xr:uid="{00000000-0005-0000-0000-0000E5800000}"/>
    <cellStyle name="20% - Accent1 4 2 2 6 2 4" xfId="33164" xr:uid="{00000000-0005-0000-0000-0000E6800000}"/>
    <cellStyle name="20% - Accent1 4 2 2 6 2 4 2" xfId="33165" xr:uid="{00000000-0005-0000-0000-0000E7800000}"/>
    <cellStyle name="20% - Accent1 4 2 2 6 2 4 2 2" xfId="33166" xr:uid="{00000000-0005-0000-0000-0000E8800000}"/>
    <cellStyle name="20% - Accent1 4 2 2 6 2 4 2 2 2" xfId="33167" xr:uid="{00000000-0005-0000-0000-0000E9800000}"/>
    <cellStyle name="20% - Accent1 4 2 2 6 2 4 2 3" xfId="33168" xr:uid="{00000000-0005-0000-0000-0000EA800000}"/>
    <cellStyle name="20% - Accent1 4 2 2 6 2 4 3" xfId="33169" xr:uid="{00000000-0005-0000-0000-0000EB800000}"/>
    <cellStyle name="20% - Accent1 4 2 2 6 2 4 3 2" xfId="33170" xr:uid="{00000000-0005-0000-0000-0000EC800000}"/>
    <cellStyle name="20% - Accent1 4 2 2 6 2 4 4" xfId="33171" xr:uid="{00000000-0005-0000-0000-0000ED800000}"/>
    <cellStyle name="20% - Accent1 4 2 2 6 2 5" xfId="33172" xr:uid="{00000000-0005-0000-0000-0000EE800000}"/>
    <cellStyle name="20% - Accent1 4 2 2 6 2 5 2" xfId="33173" xr:uid="{00000000-0005-0000-0000-0000EF800000}"/>
    <cellStyle name="20% - Accent1 4 2 2 6 2 5 2 2" xfId="33174" xr:uid="{00000000-0005-0000-0000-0000F0800000}"/>
    <cellStyle name="20% - Accent1 4 2 2 6 2 5 3" xfId="33175" xr:uid="{00000000-0005-0000-0000-0000F1800000}"/>
    <cellStyle name="20% - Accent1 4 2 2 6 2 6" xfId="33176" xr:uid="{00000000-0005-0000-0000-0000F2800000}"/>
    <cellStyle name="20% - Accent1 4 2 2 6 2 6 2" xfId="33177" xr:uid="{00000000-0005-0000-0000-0000F3800000}"/>
    <cellStyle name="20% - Accent1 4 2 2 6 2 6 2 2" xfId="33178" xr:uid="{00000000-0005-0000-0000-0000F4800000}"/>
    <cellStyle name="20% - Accent1 4 2 2 6 2 6 3" xfId="33179" xr:uid="{00000000-0005-0000-0000-0000F5800000}"/>
    <cellStyle name="20% - Accent1 4 2 2 6 2 7" xfId="33180" xr:uid="{00000000-0005-0000-0000-0000F6800000}"/>
    <cellStyle name="20% - Accent1 4 2 2 6 2 7 2" xfId="33181" xr:uid="{00000000-0005-0000-0000-0000F7800000}"/>
    <cellStyle name="20% - Accent1 4 2 2 6 2 8" xfId="33182" xr:uid="{00000000-0005-0000-0000-0000F8800000}"/>
    <cellStyle name="20% - Accent1 4 2 2 6 2 8 2" xfId="33183" xr:uid="{00000000-0005-0000-0000-0000F9800000}"/>
    <cellStyle name="20% - Accent1 4 2 2 6 2 9" xfId="33184" xr:uid="{00000000-0005-0000-0000-0000FA800000}"/>
    <cellStyle name="20% - Accent1 4 2 2 6 3" xfId="33185" xr:uid="{00000000-0005-0000-0000-0000FB800000}"/>
    <cellStyle name="20% - Accent1 4 2 2 6 3 2" xfId="33186" xr:uid="{00000000-0005-0000-0000-0000FC800000}"/>
    <cellStyle name="20% - Accent1 4 2 2 6 3 2 2" xfId="33187" xr:uid="{00000000-0005-0000-0000-0000FD800000}"/>
    <cellStyle name="20% - Accent1 4 2 2 6 3 2 2 2" xfId="33188" xr:uid="{00000000-0005-0000-0000-0000FE800000}"/>
    <cellStyle name="20% - Accent1 4 2 2 6 3 2 2 2 2" xfId="33189" xr:uid="{00000000-0005-0000-0000-0000FF800000}"/>
    <cellStyle name="20% - Accent1 4 2 2 6 3 2 2 3" xfId="33190" xr:uid="{00000000-0005-0000-0000-000000810000}"/>
    <cellStyle name="20% - Accent1 4 2 2 6 3 2 3" xfId="33191" xr:uid="{00000000-0005-0000-0000-000001810000}"/>
    <cellStyle name="20% - Accent1 4 2 2 6 3 2 3 2" xfId="33192" xr:uid="{00000000-0005-0000-0000-000002810000}"/>
    <cellStyle name="20% - Accent1 4 2 2 6 3 2 4" xfId="33193" xr:uid="{00000000-0005-0000-0000-000003810000}"/>
    <cellStyle name="20% - Accent1 4 2 2 6 3 3" xfId="33194" xr:uid="{00000000-0005-0000-0000-000004810000}"/>
    <cellStyle name="20% - Accent1 4 2 2 6 3 3 2" xfId="33195" xr:uid="{00000000-0005-0000-0000-000005810000}"/>
    <cellStyle name="20% - Accent1 4 2 2 6 3 3 2 2" xfId="33196" xr:uid="{00000000-0005-0000-0000-000006810000}"/>
    <cellStyle name="20% - Accent1 4 2 2 6 3 3 2 2 2" xfId="33197" xr:uid="{00000000-0005-0000-0000-000007810000}"/>
    <cellStyle name="20% - Accent1 4 2 2 6 3 3 2 3" xfId="33198" xr:uid="{00000000-0005-0000-0000-000008810000}"/>
    <cellStyle name="20% - Accent1 4 2 2 6 3 3 3" xfId="33199" xr:uid="{00000000-0005-0000-0000-000009810000}"/>
    <cellStyle name="20% - Accent1 4 2 2 6 3 3 3 2" xfId="33200" xr:uid="{00000000-0005-0000-0000-00000A810000}"/>
    <cellStyle name="20% - Accent1 4 2 2 6 3 3 4" xfId="33201" xr:uid="{00000000-0005-0000-0000-00000B810000}"/>
    <cellStyle name="20% - Accent1 4 2 2 6 3 4" xfId="33202" xr:uid="{00000000-0005-0000-0000-00000C810000}"/>
    <cellStyle name="20% - Accent1 4 2 2 6 3 4 2" xfId="33203" xr:uid="{00000000-0005-0000-0000-00000D810000}"/>
    <cellStyle name="20% - Accent1 4 2 2 6 3 4 2 2" xfId="33204" xr:uid="{00000000-0005-0000-0000-00000E810000}"/>
    <cellStyle name="20% - Accent1 4 2 2 6 3 4 2 2 2" xfId="33205" xr:uid="{00000000-0005-0000-0000-00000F810000}"/>
    <cellStyle name="20% - Accent1 4 2 2 6 3 4 2 3" xfId="33206" xr:uid="{00000000-0005-0000-0000-000010810000}"/>
    <cellStyle name="20% - Accent1 4 2 2 6 3 4 3" xfId="33207" xr:uid="{00000000-0005-0000-0000-000011810000}"/>
    <cellStyle name="20% - Accent1 4 2 2 6 3 4 3 2" xfId="33208" xr:uid="{00000000-0005-0000-0000-000012810000}"/>
    <cellStyle name="20% - Accent1 4 2 2 6 3 4 4" xfId="33209" xr:uid="{00000000-0005-0000-0000-000013810000}"/>
    <cellStyle name="20% - Accent1 4 2 2 6 3 5" xfId="33210" xr:uid="{00000000-0005-0000-0000-000014810000}"/>
    <cellStyle name="20% - Accent1 4 2 2 6 3 5 2" xfId="33211" xr:uid="{00000000-0005-0000-0000-000015810000}"/>
    <cellStyle name="20% - Accent1 4 2 2 6 3 5 2 2" xfId="33212" xr:uid="{00000000-0005-0000-0000-000016810000}"/>
    <cellStyle name="20% - Accent1 4 2 2 6 3 5 3" xfId="33213" xr:uid="{00000000-0005-0000-0000-000017810000}"/>
    <cellStyle name="20% - Accent1 4 2 2 6 3 6" xfId="33214" xr:uid="{00000000-0005-0000-0000-000018810000}"/>
    <cellStyle name="20% - Accent1 4 2 2 6 3 6 2" xfId="33215" xr:uid="{00000000-0005-0000-0000-000019810000}"/>
    <cellStyle name="20% - Accent1 4 2 2 6 3 6 2 2" xfId="33216" xr:uid="{00000000-0005-0000-0000-00001A810000}"/>
    <cellStyle name="20% - Accent1 4 2 2 6 3 6 3" xfId="33217" xr:uid="{00000000-0005-0000-0000-00001B810000}"/>
    <cellStyle name="20% - Accent1 4 2 2 6 3 7" xfId="33218" xr:uid="{00000000-0005-0000-0000-00001C810000}"/>
    <cellStyle name="20% - Accent1 4 2 2 6 3 7 2" xfId="33219" xr:uid="{00000000-0005-0000-0000-00001D810000}"/>
    <cellStyle name="20% - Accent1 4 2 2 6 3 8" xfId="33220" xr:uid="{00000000-0005-0000-0000-00001E810000}"/>
    <cellStyle name="20% - Accent1 4 2 2 6 3 8 2" xfId="33221" xr:uid="{00000000-0005-0000-0000-00001F810000}"/>
    <cellStyle name="20% - Accent1 4 2 2 6 3 9" xfId="33222" xr:uid="{00000000-0005-0000-0000-000020810000}"/>
    <cellStyle name="20% - Accent1 4 2 2 6 4" xfId="33223" xr:uid="{00000000-0005-0000-0000-000021810000}"/>
    <cellStyle name="20% - Accent1 4 2 2 6 4 2" xfId="33224" xr:uid="{00000000-0005-0000-0000-000022810000}"/>
    <cellStyle name="20% - Accent1 4 2 2 6 4 2 2" xfId="33225" xr:uid="{00000000-0005-0000-0000-000023810000}"/>
    <cellStyle name="20% - Accent1 4 2 2 6 4 2 2 2" xfId="33226" xr:uid="{00000000-0005-0000-0000-000024810000}"/>
    <cellStyle name="20% - Accent1 4 2 2 6 4 2 3" xfId="33227" xr:uid="{00000000-0005-0000-0000-000025810000}"/>
    <cellStyle name="20% - Accent1 4 2 2 6 4 3" xfId="33228" xr:uid="{00000000-0005-0000-0000-000026810000}"/>
    <cellStyle name="20% - Accent1 4 2 2 6 4 3 2" xfId="33229" xr:uid="{00000000-0005-0000-0000-000027810000}"/>
    <cellStyle name="20% - Accent1 4 2 2 6 4 4" xfId="33230" xr:uid="{00000000-0005-0000-0000-000028810000}"/>
    <cellStyle name="20% - Accent1 4 2 2 6 5" xfId="33231" xr:uid="{00000000-0005-0000-0000-000029810000}"/>
    <cellStyle name="20% - Accent1 4 2 2 6 5 2" xfId="33232" xr:uid="{00000000-0005-0000-0000-00002A810000}"/>
    <cellStyle name="20% - Accent1 4 2 2 6 5 2 2" xfId="33233" xr:uid="{00000000-0005-0000-0000-00002B810000}"/>
    <cellStyle name="20% - Accent1 4 2 2 6 5 2 2 2" xfId="33234" xr:uid="{00000000-0005-0000-0000-00002C810000}"/>
    <cellStyle name="20% - Accent1 4 2 2 6 5 2 3" xfId="33235" xr:uid="{00000000-0005-0000-0000-00002D810000}"/>
    <cellStyle name="20% - Accent1 4 2 2 6 5 3" xfId="33236" xr:uid="{00000000-0005-0000-0000-00002E810000}"/>
    <cellStyle name="20% - Accent1 4 2 2 6 5 3 2" xfId="33237" xr:uid="{00000000-0005-0000-0000-00002F810000}"/>
    <cellStyle name="20% - Accent1 4 2 2 6 5 4" xfId="33238" xr:uid="{00000000-0005-0000-0000-000030810000}"/>
    <cellStyle name="20% - Accent1 4 2 2 6 6" xfId="33239" xr:uid="{00000000-0005-0000-0000-000031810000}"/>
    <cellStyle name="20% - Accent1 4 2 2 6 6 2" xfId="33240" xr:uid="{00000000-0005-0000-0000-000032810000}"/>
    <cellStyle name="20% - Accent1 4 2 2 6 6 2 2" xfId="33241" xr:uid="{00000000-0005-0000-0000-000033810000}"/>
    <cellStyle name="20% - Accent1 4 2 2 6 6 2 2 2" xfId="33242" xr:uid="{00000000-0005-0000-0000-000034810000}"/>
    <cellStyle name="20% - Accent1 4 2 2 6 6 2 3" xfId="33243" xr:uid="{00000000-0005-0000-0000-000035810000}"/>
    <cellStyle name="20% - Accent1 4 2 2 6 6 3" xfId="33244" xr:uid="{00000000-0005-0000-0000-000036810000}"/>
    <cellStyle name="20% - Accent1 4 2 2 6 6 3 2" xfId="33245" xr:uid="{00000000-0005-0000-0000-000037810000}"/>
    <cellStyle name="20% - Accent1 4 2 2 6 6 4" xfId="33246" xr:uid="{00000000-0005-0000-0000-000038810000}"/>
    <cellStyle name="20% - Accent1 4 2 2 6 7" xfId="33247" xr:uid="{00000000-0005-0000-0000-000039810000}"/>
    <cellStyle name="20% - Accent1 4 2 2 6 7 2" xfId="33248" xr:uid="{00000000-0005-0000-0000-00003A810000}"/>
    <cellStyle name="20% - Accent1 4 2 2 6 7 2 2" xfId="33249" xr:uid="{00000000-0005-0000-0000-00003B810000}"/>
    <cellStyle name="20% - Accent1 4 2 2 6 7 3" xfId="33250" xr:uid="{00000000-0005-0000-0000-00003C810000}"/>
    <cellStyle name="20% - Accent1 4 2 2 6 8" xfId="33251" xr:uid="{00000000-0005-0000-0000-00003D810000}"/>
    <cellStyle name="20% - Accent1 4 2 2 6 8 2" xfId="33252" xr:uid="{00000000-0005-0000-0000-00003E810000}"/>
    <cellStyle name="20% - Accent1 4 2 2 6 8 2 2" xfId="33253" xr:uid="{00000000-0005-0000-0000-00003F810000}"/>
    <cellStyle name="20% - Accent1 4 2 2 6 8 3" xfId="33254" xr:uid="{00000000-0005-0000-0000-000040810000}"/>
    <cellStyle name="20% - Accent1 4 2 2 6 9" xfId="33255" xr:uid="{00000000-0005-0000-0000-000041810000}"/>
    <cellStyle name="20% - Accent1 4 2 2 6 9 2" xfId="33256" xr:uid="{00000000-0005-0000-0000-000042810000}"/>
    <cellStyle name="20% - Accent1 4 2 2 7" xfId="33257" xr:uid="{00000000-0005-0000-0000-000043810000}"/>
    <cellStyle name="20% - Accent1 4 2 2 7 2" xfId="33258" xr:uid="{00000000-0005-0000-0000-000044810000}"/>
    <cellStyle name="20% - Accent1 4 2 2 7 2 2" xfId="33259" xr:uid="{00000000-0005-0000-0000-000045810000}"/>
    <cellStyle name="20% - Accent1 4 2 2 7 2 2 2" xfId="33260" xr:uid="{00000000-0005-0000-0000-000046810000}"/>
    <cellStyle name="20% - Accent1 4 2 2 7 2 2 2 2" xfId="33261" xr:uid="{00000000-0005-0000-0000-000047810000}"/>
    <cellStyle name="20% - Accent1 4 2 2 7 2 2 3" xfId="33262" xr:uid="{00000000-0005-0000-0000-000048810000}"/>
    <cellStyle name="20% - Accent1 4 2 2 7 2 3" xfId="33263" xr:uid="{00000000-0005-0000-0000-000049810000}"/>
    <cellStyle name="20% - Accent1 4 2 2 7 2 3 2" xfId="33264" xr:uid="{00000000-0005-0000-0000-00004A810000}"/>
    <cellStyle name="20% - Accent1 4 2 2 7 2 4" xfId="33265" xr:uid="{00000000-0005-0000-0000-00004B810000}"/>
    <cellStyle name="20% - Accent1 4 2 2 7 3" xfId="33266" xr:uid="{00000000-0005-0000-0000-00004C810000}"/>
    <cellStyle name="20% - Accent1 4 2 2 7 3 2" xfId="33267" xr:uid="{00000000-0005-0000-0000-00004D810000}"/>
    <cellStyle name="20% - Accent1 4 2 2 7 3 2 2" xfId="33268" xr:uid="{00000000-0005-0000-0000-00004E810000}"/>
    <cellStyle name="20% - Accent1 4 2 2 7 3 2 2 2" xfId="33269" xr:uid="{00000000-0005-0000-0000-00004F810000}"/>
    <cellStyle name="20% - Accent1 4 2 2 7 3 2 3" xfId="33270" xr:uid="{00000000-0005-0000-0000-000050810000}"/>
    <cellStyle name="20% - Accent1 4 2 2 7 3 3" xfId="33271" xr:uid="{00000000-0005-0000-0000-000051810000}"/>
    <cellStyle name="20% - Accent1 4 2 2 7 3 3 2" xfId="33272" xr:uid="{00000000-0005-0000-0000-000052810000}"/>
    <cellStyle name="20% - Accent1 4 2 2 7 3 4" xfId="33273" xr:uid="{00000000-0005-0000-0000-000053810000}"/>
    <cellStyle name="20% - Accent1 4 2 2 7 4" xfId="33274" xr:uid="{00000000-0005-0000-0000-000054810000}"/>
    <cellStyle name="20% - Accent1 4 2 2 7 4 2" xfId="33275" xr:uid="{00000000-0005-0000-0000-000055810000}"/>
    <cellStyle name="20% - Accent1 4 2 2 7 4 2 2" xfId="33276" xr:uid="{00000000-0005-0000-0000-000056810000}"/>
    <cellStyle name="20% - Accent1 4 2 2 7 4 2 2 2" xfId="33277" xr:uid="{00000000-0005-0000-0000-000057810000}"/>
    <cellStyle name="20% - Accent1 4 2 2 7 4 2 3" xfId="33278" xr:uid="{00000000-0005-0000-0000-000058810000}"/>
    <cellStyle name="20% - Accent1 4 2 2 7 4 3" xfId="33279" xr:uid="{00000000-0005-0000-0000-000059810000}"/>
    <cellStyle name="20% - Accent1 4 2 2 7 4 3 2" xfId="33280" xr:uid="{00000000-0005-0000-0000-00005A810000}"/>
    <cellStyle name="20% - Accent1 4 2 2 7 4 4" xfId="33281" xr:uid="{00000000-0005-0000-0000-00005B810000}"/>
    <cellStyle name="20% - Accent1 4 2 2 7 5" xfId="33282" xr:uid="{00000000-0005-0000-0000-00005C810000}"/>
    <cellStyle name="20% - Accent1 4 2 2 7 5 2" xfId="33283" xr:uid="{00000000-0005-0000-0000-00005D810000}"/>
    <cellStyle name="20% - Accent1 4 2 2 7 5 2 2" xfId="33284" xr:uid="{00000000-0005-0000-0000-00005E810000}"/>
    <cellStyle name="20% - Accent1 4 2 2 7 5 3" xfId="33285" xr:uid="{00000000-0005-0000-0000-00005F810000}"/>
    <cellStyle name="20% - Accent1 4 2 2 7 6" xfId="33286" xr:uid="{00000000-0005-0000-0000-000060810000}"/>
    <cellStyle name="20% - Accent1 4 2 2 7 6 2" xfId="33287" xr:uid="{00000000-0005-0000-0000-000061810000}"/>
    <cellStyle name="20% - Accent1 4 2 2 7 6 2 2" xfId="33288" xr:uid="{00000000-0005-0000-0000-000062810000}"/>
    <cellStyle name="20% - Accent1 4 2 2 7 6 3" xfId="33289" xr:uid="{00000000-0005-0000-0000-000063810000}"/>
    <cellStyle name="20% - Accent1 4 2 2 7 7" xfId="33290" xr:uid="{00000000-0005-0000-0000-000064810000}"/>
    <cellStyle name="20% - Accent1 4 2 2 7 7 2" xfId="33291" xr:uid="{00000000-0005-0000-0000-000065810000}"/>
    <cellStyle name="20% - Accent1 4 2 2 7 8" xfId="33292" xr:uid="{00000000-0005-0000-0000-000066810000}"/>
    <cellStyle name="20% - Accent1 4 2 2 7 8 2" xfId="33293" xr:uid="{00000000-0005-0000-0000-000067810000}"/>
    <cellStyle name="20% - Accent1 4 2 2 7 9" xfId="33294" xr:uid="{00000000-0005-0000-0000-000068810000}"/>
    <cellStyle name="20% - Accent1 4 2 2 8" xfId="33295" xr:uid="{00000000-0005-0000-0000-000069810000}"/>
    <cellStyle name="20% - Accent1 4 2 2 8 2" xfId="33296" xr:uid="{00000000-0005-0000-0000-00006A810000}"/>
    <cellStyle name="20% - Accent1 4 2 2 8 2 2" xfId="33297" xr:uid="{00000000-0005-0000-0000-00006B810000}"/>
    <cellStyle name="20% - Accent1 4 2 2 8 2 2 2" xfId="33298" xr:uid="{00000000-0005-0000-0000-00006C810000}"/>
    <cellStyle name="20% - Accent1 4 2 2 8 2 2 2 2" xfId="33299" xr:uid="{00000000-0005-0000-0000-00006D810000}"/>
    <cellStyle name="20% - Accent1 4 2 2 8 2 2 3" xfId="33300" xr:uid="{00000000-0005-0000-0000-00006E810000}"/>
    <cellStyle name="20% - Accent1 4 2 2 8 2 3" xfId="33301" xr:uid="{00000000-0005-0000-0000-00006F810000}"/>
    <cellStyle name="20% - Accent1 4 2 2 8 2 3 2" xfId="33302" xr:uid="{00000000-0005-0000-0000-000070810000}"/>
    <cellStyle name="20% - Accent1 4 2 2 8 2 4" xfId="33303" xr:uid="{00000000-0005-0000-0000-000071810000}"/>
    <cellStyle name="20% - Accent1 4 2 2 8 3" xfId="33304" xr:uid="{00000000-0005-0000-0000-000072810000}"/>
    <cellStyle name="20% - Accent1 4 2 2 8 3 2" xfId="33305" xr:uid="{00000000-0005-0000-0000-000073810000}"/>
    <cellStyle name="20% - Accent1 4 2 2 8 3 2 2" xfId="33306" xr:uid="{00000000-0005-0000-0000-000074810000}"/>
    <cellStyle name="20% - Accent1 4 2 2 8 3 2 2 2" xfId="33307" xr:uid="{00000000-0005-0000-0000-000075810000}"/>
    <cellStyle name="20% - Accent1 4 2 2 8 3 2 3" xfId="33308" xr:uid="{00000000-0005-0000-0000-000076810000}"/>
    <cellStyle name="20% - Accent1 4 2 2 8 3 3" xfId="33309" xr:uid="{00000000-0005-0000-0000-000077810000}"/>
    <cellStyle name="20% - Accent1 4 2 2 8 3 3 2" xfId="33310" xr:uid="{00000000-0005-0000-0000-000078810000}"/>
    <cellStyle name="20% - Accent1 4 2 2 8 3 4" xfId="33311" xr:uid="{00000000-0005-0000-0000-000079810000}"/>
    <cellStyle name="20% - Accent1 4 2 2 8 4" xfId="33312" xr:uid="{00000000-0005-0000-0000-00007A810000}"/>
    <cellStyle name="20% - Accent1 4 2 2 8 4 2" xfId="33313" xr:uid="{00000000-0005-0000-0000-00007B810000}"/>
    <cellStyle name="20% - Accent1 4 2 2 8 4 2 2" xfId="33314" xr:uid="{00000000-0005-0000-0000-00007C810000}"/>
    <cellStyle name="20% - Accent1 4 2 2 8 4 2 2 2" xfId="33315" xr:uid="{00000000-0005-0000-0000-00007D810000}"/>
    <cellStyle name="20% - Accent1 4 2 2 8 4 2 3" xfId="33316" xr:uid="{00000000-0005-0000-0000-00007E810000}"/>
    <cellStyle name="20% - Accent1 4 2 2 8 4 3" xfId="33317" xr:uid="{00000000-0005-0000-0000-00007F810000}"/>
    <cellStyle name="20% - Accent1 4 2 2 8 4 3 2" xfId="33318" xr:uid="{00000000-0005-0000-0000-000080810000}"/>
    <cellStyle name="20% - Accent1 4 2 2 8 4 4" xfId="33319" xr:uid="{00000000-0005-0000-0000-000081810000}"/>
    <cellStyle name="20% - Accent1 4 2 2 8 5" xfId="33320" xr:uid="{00000000-0005-0000-0000-000082810000}"/>
    <cellStyle name="20% - Accent1 4 2 2 8 5 2" xfId="33321" xr:uid="{00000000-0005-0000-0000-000083810000}"/>
    <cellStyle name="20% - Accent1 4 2 2 8 5 2 2" xfId="33322" xr:uid="{00000000-0005-0000-0000-000084810000}"/>
    <cellStyle name="20% - Accent1 4 2 2 8 5 3" xfId="33323" xr:uid="{00000000-0005-0000-0000-000085810000}"/>
    <cellStyle name="20% - Accent1 4 2 2 8 6" xfId="33324" xr:uid="{00000000-0005-0000-0000-000086810000}"/>
    <cellStyle name="20% - Accent1 4 2 2 8 6 2" xfId="33325" xr:uid="{00000000-0005-0000-0000-000087810000}"/>
    <cellStyle name="20% - Accent1 4 2 2 8 6 2 2" xfId="33326" xr:uid="{00000000-0005-0000-0000-000088810000}"/>
    <cellStyle name="20% - Accent1 4 2 2 8 6 3" xfId="33327" xr:uid="{00000000-0005-0000-0000-000089810000}"/>
    <cellStyle name="20% - Accent1 4 2 2 8 7" xfId="33328" xr:uid="{00000000-0005-0000-0000-00008A810000}"/>
    <cellStyle name="20% - Accent1 4 2 2 8 7 2" xfId="33329" xr:uid="{00000000-0005-0000-0000-00008B810000}"/>
    <cellStyle name="20% - Accent1 4 2 2 8 8" xfId="33330" xr:uid="{00000000-0005-0000-0000-00008C810000}"/>
    <cellStyle name="20% - Accent1 4 2 2 8 8 2" xfId="33331" xr:uid="{00000000-0005-0000-0000-00008D810000}"/>
    <cellStyle name="20% - Accent1 4 2 2 8 9" xfId="33332" xr:uid="{00000000-0005-0000-0000-00008E810000}"/>
    <cellStyle name="20% - Accent1 4 2 2 9" xfId="33333" xr:uid="{00000000-0005-0000-0000-00008F810000}"/>
    <cellStyle name="20% - Accent1 4 2 2 9 2" xfId="33334" xr:uid="{00000000-0005-0000-0000-000090810000}"/>
    <cellStyle name="20% - Accent1 4 2 2 9 2 2" xfId="33335" xr:uid="{00000000-0005-0000-0000-000091810000}"/>
    <cellStyle name="20% - Accent1 4 2 2 9 2 2 2" xfId="33336" xr:uid="{00000000-0005-0000-0000-000092810000}"/>
    <cellStyle name="20% - Accent1 4 2 2 9 2 3" xfId="33337" xr:uid="{00000000-0005-0000-0000-000093810000}"/>
    <cellStyle name="20% - Accent1 4 2 2 9 3" xfId="33338" xr:uid="{00000000-0005-0000-0000-000094810000}"/>
    <cellStyle name="20% - Accent1 4 2 2 9 3 2" xfId="33339" xr:uid="{00000000-0005-0000-0000-000095810000}"/>
    <cellStyle name="20% - Accent1 4 2 2 9 4" xfId="33340" xr:uid="{00000000-0005-0000-0000-000096810000}"/>
    <cellStyle name="20% - Accent1 4 2 20" xfId="33341" xr:uid="{00000000-0005-0000-0000-000097810000}"/>
    <cellStyle name="20% - Accent1 4 2 3" xfId="33342" xr:uid="{00000000-0005-0000-0000-000098810000}"/>
    <cellStyle name="20% - Accent1 4 2 3 10" xfId="33343" xr:uid="{00000000-0005-0000-0000-000099810000}"/>
    <cellStyle name="20% - Accent1 4 2 3 10 2" xfId="33344" xr:uid="{00000000-0005-0000-0000-00009A810000}"/>
    <cellStyle name="20% - Accent1 4 2 3 10 2 2" xfId="33345" xr:uid="{00000000-0005-0000-0000-00009B810000}"/>
    <cellStyle name="20% - Accent1 4 2 3 10 2 2 2" xfId="33346" xr:uid="{00000000-0005-0000-0000-00009C810000}"/>
    <cellStyle name="20% - Accent1 4 2 3 10 2 3" xfId="33347" xr:uid="{00000000-0005-0000-0000-00009D810000}"/>
    <cellStyle name="20% - Accent1 4 2 3 10 3" xfId="33348" xr:uid="{00000000-0005-0000-0000-00009E810000}"/>
    <cellStyle name="20% - Accent1 4 2 3 10 3 2" xfId="33349" xr:uid="{00000000-0005-0000-0000-00009F810000}"/>
    <cellStyle name="20% - Accent1 4 2 3 10 4" xfId="33350" xr:uid="{00000000-0005-0000-0000-0000A0810000}"/>
    <cellStyle name="20% - Accent1 4 2 3 11" xfId="33351" xr:uid="{00000000-0005-0000-0000-0000A1810000}"/>
    <cellStyle name="20% - Accent1 4 2 3 11 2" xfId="33352" xr:uid="{00000000-0005-0000-0000-0000A2810000}"/>
    <cellStyle name="20% - Accent1 4 2 3 11 2 2" xfId="33353" xr:uid="{00000000-0005-0000-0000-0000A3810000}"/>
    <cellStyle name="20% - Accent1 4 2 3 11 2 2 2" xfId="33354" xr:uid="{00000000-0005-0000-0000-0000A4810000}"/>
    <cellStyle name="20% - Accent1 4 2 3 11 2 3" xfId="33355" xr:uid="{00000000-0005-0000-0000-0000A5810000}"/>
    <cellStyle name="20% - Accent1 4 2 3 11 3" xfId="33356" xr:uid="{00000000-0005-0000-0000-0000A6810000}"/>
    <cellStyle name="20% - Accent1 4 2 3 11 3 2" xfId="33357" xr:uid="{00000000-0005-0000-0000-0000A7810000}"/>
    <cellStyle name="20% - Accent1 4 2 3 11 4" xfId="33358" xr:uid="{00000000-0005-0000-0000-0000A8810000}"/>
    <cellStyle name="20% - Accent1 4 2 3 12" xfId="33359" xr:uid="{00000000-0005-0000-0000-0000A9810000}"/>
    <cellStyle name="20% - Accent1 4 2 3 12 2" xfId="33360" xr:uid="{00000000-0005-0000-0000-0000AA810000}"/>
    <cellStyle name="20% - Accent1 4 2 3 12 2 2" xfId="33361" xr:uid="{00000000-0005-0000-0000-0000AB810000}"/>
    <cellStyle name="20% - Accent1 4 2 3 12 3" xfId="33362" xr:uid="{00000000-0005-0000-0000-0000AC810000}"/>
    <cellStyle name="20% - Accent1 4 2 3 13" xfId="33363" xr:uid="{00000000-0005-0000-0000-0000AD810000}"/>
    <cellStyle name="20% - Accent1 4 2 3 13 2" xfId="33364" xr:uid="{00000000-0005-0000-0000-0000AE810000}"/>
    <cellStyle name="20% - Accent1 4 2 3 13 2 2" xfId="33365" xr:uid="{00000000-0005-0000-0000-0000AF810000}"/>
    <cellStyle name="20% - Accent1 4 2 3 13 3" xfId="33366" xr:uid="{00000000-0005-0000-0000-0000B0810000}"/>
    <cellStyle name="20% - Accent1 4 2 3 14" xfId="33367" xr:uid="{00000000-0005-0000-0000-0000B1810000}"/>
    <cellStyle name="20% - Accent1 4 2 3 14 2" xfId="33368" xr:uid="{00000000-0005-0000-0000-0000B2810000}"/>
    <cellStyle name="20% - Accent1 4 2 3 15" xfId="33369" xr:uid="{00000000-0005-0000-0000-0000B3810000}"/>
    <cellStyle name="20% - Accent1 4 2 3 15 2" xfId="33370" xr:uid="{00000000-0005-0000-0000-0000B4810000}"/>
    <cellStyle name="20% - Accent1 4 2 3 16" xfId="33371" xr:uid="{00000000-0005-0000-0000-0000B5810000}"/>
    <cellStyle name="20% - Accent1 4 2 3 2" xfId="33372" xr:uid="{00000000-0005-0000-0000-0000B6810000}"/>
    <cellStyle name="20% - Accent1 4 2 3 2 10" xfId="33373" xr:uid="{00000000-0005-0000-0000-0000B7810000}"/>
    <cellStyle name="20% - Accent1 4 2 3 2 10 2" xfId="33374" xr:uid="{00000000-0005-0000-0000-0000B8810000}"/>
    <cellStyle name="20% - Accent1 4 2 3 2 10 2 2" xfId="33375" xr:uid="{00000000-0005-0000-0000-0000B9810000}"/>
    <cellStyle name="20% - Accent1 4 2 3 2 10 2 2 2" xfId="33376" xr:uid="{00000000-0005-0000-0000-0000BA810000}"/>
    <cellStyle name="20% - Accent1 4 2 3 2 10 2 3" xfId="33377" xr:uid="{00000000-0005-0000-0000-0000BB810000}"/>
    <cellStyle name="20% - Accent1 4 2 3 2 10 3" xfId="33378" xr:uid="{00000000-0005-0000-0000-0000BC810000}"/>
    <cellStyle name="20% - Accent1 4 2 3 2 10 3 2" xfId="33379" xr:uid="{00000000-0005-0000-0000-0000BD810000}"/>
    <cellStyle name="20% - Accent1 4 2 3 2 10 4" xfId="33380" xr:uid="{00000000-0005-0000-0000-0000BE810000}"/>
    <cellStyle name="20% - Accent1 4 2 3 2 11" xfId="33381" xr:uid="{00000000-0005-0000-0000-0000BF810000}"/>
    <cellStyle name="20% - Accent1 4 2 3 2 11 2" xfId="33382" xr:uid="{00000000-0005-0000-0000-0000C0810000}"/>
    <cellStyle name="20% - Accent1 4 2 3 2 11 2 2" xfId="33383" xr:uid="{00000000-0005-0000-0000-0000C1810000}"/>
    <cellStyle name="20% - Accent1 4 2 3 2 11 3" xfId="33384" xr:uid="{00000000-0005-0000-0000-0000C2810000}"/>
    <cellStyle name="20% - Accent1 4 2 3 2 12" xfId="33385" xr:uid="{00000000-0005-0000-0000-0000C3810000}"/>
    <cellStyle name="20% - Accent1 4 2 3 2 12 2" xfId="33386" xr:uid="{00000000-0005-0000-0000-0000C4810000}"/>
    <cellStyle name="20% - Accent1 4 2 3 2 12 2 2" xfId="33387" xr:uid="{00000000-0005-0000-0000-0000C5810000}"/>
    <cellStyle name="20% - Accent1 4 2 3 2 12 3" xfId="33388" xr:uid="{00000000-0005-0000-0000-0000C6810000}"/>
    <cellStyle name="20% - Accent1 4 2 3 2 13" xfId="33389" xr:uid="{00000000-0005-0000-0000-0000C7810000}"/>
    <cellStyle name="20% - Accent1 4 2 3 2 13 2" xfId="33390" xr:uid="{00000000-0005-0000-0000-0000C8810000}"/>
    <cellStyle name="20% - Accent1 4 2 3 2 14" xfId="33391" xr:uid="{00000000-0005-0000-0000-0000C9810000}"/>
    <cellStyle name="20% - Accent1 4 2 3 2 14 2" xfId="33392" xr:uid="{00000000-0005-0000-0000-0000CA810000}"/>
    <cellStyle name="20% - Accent1 4 2 3 2 15" xfId="33393" xr:uid="{00000000-0005-0000-0000-0000CB810000}"/>
    <cellStyle name="20% - Accent1 4 2 3 2 2" xfId="33394" xr:uid="{00000000-0005-0000-0000-0000CC810000}"/>
    <cellStyle name="20% - Accent1 4 2 3 2 2 10" xfId="33395" xr:uid="{00000000-0005-0000-0000-0000CD810000}"/>
    <cellStyle name="20% - Accent1 4 2 3 2 2 10 2" xfId="33396" xr:uid="{00000000-0005-0000-0000-0000CE810000}"/>
    <cellStyle name="20% - Accent1 4 2 3 2 2 10 2 2" xfId="33397" xr:uid="{00000000-0005-0000-0000-0000CF810000}"/>
    <cellStyle name="20% - Accent1 4 2 3 2 2 10 3" xfId="33398" xr:uid="{00000000-0005-0000-0000-0000D0810000}"/>
    <cellStyle name="20% - Accent1 4 2 3 2 2 11" xfId="33399" xr:uid="{00000000-0005-0000-0000-0000D1810000}"/>
    <cellStyle name="20% - Accent1 4 2 3 2 2 11 2" xfId="33400" xr:uid="{00000000-0005-0000-0000-0000D2810000}"/>
    <cellStyle name="20% - Accent1 4 2 3 2 2 11 2 2" xfId="33401" xr:uid="{00000000-0005-0000-0000-0000D3810000}"/>
    <cellStyle name="20% - Accent1 4 2 3 2 2 11 3" xfId="33402" xr:uid="{00000000-0005-0000-0000-0000D4810000}"/>
    <cellStyle name="20% - Accent1 4 2 3 2 2 12" xfId="33403" xr:uid="{00000000-0005-0000-0000-0000D5810000}"/>
    <cellStyle name="20% - Accent1 4 2 3 2 2 12 2" xfId="33404" xr:uid="{00000000-0005-0000-0000-0000D6810000}"/>
    <cellStyle name="20% - Accent1 4 2 3 2 2 13" xfId="33405" xr:uid="{00000000-0005-0000-0000-0000D7810000}"/>
    <cellStyle name="20% - Accent1 4 2 3 2 2 13 2" xfId="33406" xr:uid="{00000000-0005-0000-0000-0000D8810000}"/>
    <cellStyle name="20% - Accent1 4 2 3 2 2 14" xfId="33407" xr:uid="{00000000-0005-0000-0000-0000D9810000}"/>
    <cellStyle name="20% - Accent1 4 2 3 2 2 2" xfId="33408" xr:uid="{00000000-0005-0000-0000-0000DA810000}"/>
    <cellStyle name="20% - Accent1 4 2 3 2 2 2 10" xfId="33409" xr:uid="{00000000-0005-0000-0000-0000DB810000}"/>
    <cellStyle name="20% - Accent1 4 2 3 2 2 2 10 2" xfId="33410" xr:uid="{00000000-0005-0000-0000-0000DC810000}"/>
    <cellStyle name="20% - Accent1 4 2 3 2 2 2 11" xfId="33411" xr:uid="{00000000-0005-0000-0000-0000DD810000}"/>
    <cellStyle name="20% - Accent1 4 2 3 2 2 2 2" xfId="33412" xr:uid="{00000000-0005-0000-0000-0000DE810000}"/>
    <cellStyle name="20% - Accent1 4 2 3 2 2 2 2 2" xfId="33413" xr:uid="{00000000-0005-0000-0000-0000DF810000}"/>
    <cellStyle name="20% - Accent1 4 2 3 2 2 2 2 2 2" xfId="33414" xr:uid="{00000000-0005-0000-0000-0000E0810000}"/>
    <cellStyle name="20% - Accent1 4 2 3 2 2 2 2 2 2 2" xfId="33415" xr:uid="{00000000-0005-0000-0000-0000E1810000}"/>
    <cellStyle name="20% - Accent1 4 2 3 2 2 2 2 2 2 2 2" xfId="33416" xr:uid="{00000000-0005-0000-0000-0000E2810000}"/>
    <cellStyle name="20% - Accent1 4 2 3 2 2 2 2 2 2 3" xfId="33417" xr:uid="{00000000-0005-0000-0000-0000E3810000}"/>
    <cellStyle name="20% - Accent1 4 2 3 2 2 2 2 2 3" xfId="33418" xr:uid="{00000000-0005-0000-0000-0000E4810000}"/>
    <cellStyle name="20% - Accent1 4 2 3 2 2 2 2 2 3 2" xfId="33419" xr:uid="{00000000-0005-0000-0000-0000E5810000}"/>
    <cellStyle name="20% - Accent1 4 2 3 2 2 2 2 2 4" xfId="33420" xr:uid="{00000000-0005-0000-0000-0000E6810000}"/>
    <cellStyle name="20% - Accent1 4 2 3 2 2 2 2 3" xfId="33421" xr:uid="{00000000-0005-0000-0000-0000E7810000}"/>
    <cellStyle name="20% - Accent1 4 2 3 2 2 2 2 3 2" xfId="33422" xr:uid="{00000000-0005-0000-0000-0000E8810000}"/>
    <cellStyle name="20% - Accent1 4 2 3 2 2 2 2 3 2 2" xfId="33423" xr:uid="{00000000-0005-0000-0000-0000E9810000}"/>
    <cellStyle name="20% - Accent1 4 2 3 2 2 2 2 3 2 2 2" xfId="33424" xr:uid="{00000000-0005-0000-0000-0000EA810000}"/>
    <cellStyle name="20% - Accent1 4 2 3 2 2 2 2 3 2 3" xfId="33425" xr:uid="{00000000-0005-0000-0000-0000EB810000}"/>
    <cellStyle name="20% - Accent1 4 2 3 2 2 2 2 3 3" xfId="33426" xr:uid="{00000000-0005-0000-0000-0000EC810000}"/>
    <cellStyle name="20% - Accent1 4 2 3 2 2 2 2 3 3 2" xfId="33427" xr:uid="{00000000-0005-0000-0000-0000ED810000}"/>
    <cellStyle name="20% - Accent1 4 2 3 2 2 2 2 3 4" xfId="33428" xr:uid="{00000000-0005-0000-0000-0000EE810000}"/>
    <cellStyle name="20% - Accent1 4 2 3 2 2 2 2 4" xfId="33429" xr:uid="{00000000-0005-0000-0000-0000EF810000}"/>
    <cellStyle name="20% - Accent1 4 2 3 2 2 2 2 4 2" xfId="33430" xr:uid="{00000000-0005-0000-0000-0000F0810000}"/>
    <cellStyle name="20% - Accent1 4 2 3 2 2 2 2 4 2 2" xfId="33431" xr:uid="{00000000-0005-0000-0000-0000F1810000}"/>
    <cellStyle name="20% - Accent1 4 2 3 2 2 2 2 4 2 2 2" xfId="33432" xr:uid="{00000000-0005-0000-0000-0000F2810000}"/>
    <cellStyle name="20% - Accent1 4 2 3 2 2 2 2 4 2 3" xfId="33433" xr:uid="{00000000-0005-0000-0000-0000F3810000}"/>
    <cellStyle name="20% - Accent1 4 2 3 2 2 2 2 4 3" xfId="33434" xr:uid="{00000000-0005-0000-0000-0000F4810000}"/>
    <cellStyle name="20% - Accent1 4 2 3 2 2 2 2 4 3 2" xfId="33435" xr:uid="{00000000-0005-0000-0000-0000F5810000}"/>
    <cellStyle name="20% - Accent1 4 2 3 2 2 2 2 4 4" xfId="33436" xr:uid="{00000000-0005-0000-0000-0000F6810000}"/>
    <cellStyle name="20% - Accent1 4 2 3 2 2 2 2 5" xfId="33437" xr:uid="{00000000-0005-0000-0000-0000F7810000}"/>
    <cellStyle name="20% - Accent1 4 2 3 2 2 2 2 5 2" xfId="33438" xr:uid="{00000000-0005-0000-0000-0000F8810000}"/>
    <cellStyle name="20% - Accent1 4 2 3 2 2 2 2 5 2 2" xfId="33439" xr:uid="{00000000-0005-0000-0000-0000F9810000}"/>
    <cellStyle name="20% - Accent1 4 2 3 2 2 2 2 5 3" xfId="33440" xr:uid="{00000000-0005-0000-0000-0000FA810000}"/>
    <cellStyle name="20% - Accent1 4 2 3 2 2 2 2 6" xfId="33441" xr:uid="{00000000-0005-0000-0000-0000FB810000}"/>
    <cellStyle name="20% - Accent1 4 2 3 2 2 2 2 6 2" xfId="33442" xr:uid="{00000000-0005-0000-0000-0000FC810000}"/>
    <cellStyle name="20% - Accent1 4 2 3 2 2 2 2 6 2 2" xfId="33443" xr:uid="{00000000-0005-0000-0000-0000FD810000}"/>
    <cellStyle name="20% - Accent1 4 2 3 2 2 2 2 6 3" xfId="33444" xr:uid="{00000000-0005-0000-0000-0000FE810000}"/>
    <cellStyle name="20% - Accent1 4 2 3 2 2 2 2 7" xfId="33445" xr:uid="{00000000-0005-0000-0000-0000FF810000}"/>
    <cellStyle name="20% - Accent1 4 2 3 2 2 2 2 7 2" xfId="33446" xr:uid="{00000000-0005-0000-0000-000000820000}"/>
    <cellStyle name="20% - Accent1 4 2 3 2 2 2 2 8" xfId="33447" xr:uid="{00000000-0005-0000-0000-000001820000}"/>
    <cellStyle name="20% - Accent1 4 2 3 2 2 2 2 8 2" xfId="33448" xr:uid="{00000000-0005-0000-0000-000002820000}"/>
    <cellStyle name="20% - Accent1 4 2 3 2 2 2 2 9" xfId="33449" xr:uid="{00000000-0005-0000-0000-000003820000}"/>
    <cellStyle name="20% - Accent1 4 2 3 2 2 2 3" xfId="33450" xr:uid="{00000000-0005-0000-0000-000004820000}"/>
    <cellStyle name="20% - Accent1 4 2 3 2 2 2 3 2" xfId="33451" xr:uid="{00000000-0005-0000-0000-000005820000}"/>
    <cellStyle name="20% - Accent1 4 2 3 2 2 2 3 2 2" xfId="33452" xr:uid="{00000000-0005-0000-0000-000006820000}"/>
    <cellStyle name="20% - Accent1 4 2 3 2 2 2 3 2 2 2" xfId="33453" xr:uid="{00000000-0005-0000-0000-000007820000}"/>
    <cellStyle name="20% - Accent1 4 2 3 2 2 2 3 2 2 2 2" xfId="33454" xr:uid="{00000000-0005-0000-0000-000008820000}"/>
    <cellStyle name="20% - Accent1 4 2 3 2 2 2 3 2 2 3" xfId="33455" xr:uid="{00000000-0005-0000-0000-000009820000}"/>
    <cellStyle name="20% - Accent1 4 2 3 2 2 2 3 2 3" xfId="33456" xr:uid="{00000000-0005-0000-0000-00000A820000}"/>
    <cellStyle name="20% - Accent1 4 2 3 2 2 2 3 2 3 2" xfId="33457" xr:uid="{00000000-0005-0000-0000-00000B820000}"/>
    <cellStyle name="20% - Accent1 4 2 3 2 2 2 3 2 4" xfId="33458" xr:uid="{00000000-0005-0000-0000-00000C820000}"/>
    <cellStyle name="20% - Accent1 4 2 3 2 2 2 3 3" xfId="33459" xr:uid="{00000000-0005-0000-0000-00000D820000}"/>
    <cellStyle name="20% - Accent1 4 2 3 2 2 2 3 3 2" xfId="33460" xr:uid="{00000000-0005-0000-0000-00000E820000}"/>
    <cellStyle name="20% - Accent1 4 2 3 2 2 2 3 3 2 2" xfId="33461" xr:uid="{00000000-0005-0000-0000-00000F820000}"/>
    <cellStyle name="20% - Accent1 4 2 3 2 2 2 3 3 2 2 2" xfId="33462" xr:uid="{00000000-0005-0000-0000-000010820000}"/>
    <cellStyle name="20% - Accent1 4 2 3 2 2 2 3 3 2 3" xfId="33463" xr:uid="{00000000-0005-0000-0000-000011820000}"/>
    <cellStyle name="20% - Accent1 4 2 3 2 2 2 3 3 3" xfId="33464" xr:uid="{00000000-0005-0000-0000-000012820000}"/>
    <cellStyle name="20% - Accent1 4 2 3 2 2 2 3 3 3 2" xfId="33465" xr:uid="{00000000-0005-0000-0000-000013820000}"/>
    <cellStyle name="20% - Accent1 4 2 3 2 2 2 3 3 4" xfId="33466" xr:uid="{00000000-0005-0000-0000-000014820000}"/>
    <cellStyle name="20% - Accent1 4 2 3 2 2 2 3 4" xfId="33467" xr:uid="{00000000-0005-0000-0000-000015820000}"/>
    <cellStyle name="20% - Accent1 4 2 3 2 2 2 3 4 2" xfId="33468" xr:uid="{00000000-0005-0000-0000-000016820000}"/>
    <cellStyle name="20% - Accent1 4 2 3 2 2 2 3 4 2 2" xfId="33469" xr:uid="{00000000-0005-0000-0000-000017820000}"/>
    <cellStyle name="20% - Accent1 4 2 3 2 2 2 3 4 2 2 2" xfId="33470" xr:uid="{00000000-0005-0000-0000-000018820000}"/>
    <cellStyle name="20% - Accent1 4 2 3 2 2 2 3 4 2 3" xfId="33471" xr:uid="{00000000-0005-0000-0000-000019820000}"/>
    <cellStyle name="20% - Accent1 4 2 3 2 2 2 3 4 3" xfId="33472" xr:uid="{00000000-0005-0000-0000-00001A820000}"/>
    <cellStyle name="20% - Accent1 4 2 3 2 2 2 3 4 3 2" xfId="33473" xr:uid="{00000000-0005-0000-0000-00001B820000}"/>
    <cellStyle name="20% - Accent1 4 2 3 2 2 2 3 4 4" xfId="33474" xr:uid="{00000000-0005-0000-0000-00001C820000}"/>
    <cellStyle name="20% - Accent1 4 2 3 2 2 2 3 5" xfId="33475" xr:uid="{00000000-0005-0000-0000-00001D820000}"/>
    <cellStyle name="20% - Accent1 4 2 3 2 2 2 3 5 2" xfId="33476" xr:uid="{00000000-0005-0000-0000-00001E820000}"/>
    <cellStyle name="20% - Accent1 4 2 3 2 2 2 3 5 2 2" xfId="33477" xr:uid="{00000000-0005-0000-0000-00001F820000}"/>
    <cellStyle name="20% - Accent1 4 2 3 2 2 2 3 5 3" xfId="33478" xr:uid="{00000000-0005-0000-0000-000020820000}"/>
    <cellStyle name="20% - Accent1 4 2 3 2 2 2 3 6" xfId="33479" xr:uid="{00000000-0005-0000-0000-000021820000}"/>
    <cellStyle name="20% - Accent1 4 2 3 2 2 2 3 6 2" xfId="33480" xr:uid="{00000000-0005-0000-0000-000022820000}"/>
    <cellStyle name="20% - Accent1 4 2 3 2 2 2 3 6 2 2" xfId="33481" xr:uid="{00000000-0005-0000-0000-000023820000}"/>
    <cellStyle name="20% - Accent1 4 2 3 2 2 2 3 6 3" xfId="33482" xr:uid="{00000000-0005-0000-0000-000024820000}"/>
    <cellStyle name="20% - Accent1 4 2 3 2 2 2 3 7" xfId="33483" xr:uid="{00000000-0005-0000-0000-000025820000}"/>
    <cellStyle name="20% - Accent1 4 2 3 2 2 2 3 7 2" xfId="33484" xr:uid="{00000000-0005-0000-0000-000026820000}"/>
    <cellStyle name="20% - Accent1 4 2 3 2 2 2 3 8" xfId="33485" xr:uid="{00000000-0005-0000-0000-000027820000}"/>
    <cellStyle name="20% - Accent1 4 2 3 2 2 2 3 8 2" xfId="33486" xr:uid="{00000000-0005-0000-0000-000028820000}"/>
    <cellStyle name="20% - Accent1 4 2 3 2 2 2 3 9" xfId="33487" xr:uid="{00000000-0005-0000-0000-000029820000}"/>
    <cellStyle name="20% - Accent1 4 2 3 2 2 2 4" xfId="33488" xr:uid="{00000000-0005-0000-0000-00002A820000}"/>
    <cellStyle name="20% - Accent1 4 2 3 2 2 2 4 2" xfId="33489" xr:uid="{00000000-0005-0000-0000-00002B820000}"/>
    <cellStyle name="20% - Accent1 4 2 3 2 2 2 4 2 2" xfId="33490" xr:uid="{00000000-0005-0000-0000-00002C820000}"/>
    <cellStyle name="20% - Accent1 4 2 3 2 2 2 4 2 2 2" xfId="33491" xr:uid="{00000000-0005-0000-0000-00002D820000}"/>
    <cellStyle name="20% - Accent1 4 2 3 2 2 2 4 2 3" xfId="33492" xr:uid="{00000000-0005-0000-0000-00002E820000}"/>
    <cellStyle name="20% - Accent1 4 2 3 2 2 2 4 3" xfId="33493" xr:uid="{00000000-0005-0000-0000-00002F820000}"/>
    <cellStyle name="20% - Accent1 4 2 3 2 2 2 4 3 2" xfId="33494" xr:uid="{00000000-0005-0000-0000-000030820000}"/>
    <cellStyle name="20% - Accent1 4 2 3 2 2 2 4 4" xfId="33495" xr:uid="{00000000-0005-0000-0000-000031820000}"/>
    <cellStyle name="20% - Accent1 4 2 3 2 2 2 5" xfId="33496" xr:uid="{00000000-0005-0000-0000-000032820000}"/>
    <cellStyle name="20% - Accent1 4 2 3 2 2 2 5 2" xfId="33497" xr:uid="{00000000-0005-0000-0000-000033820000}"/>
    <cellStyle name="20% - Accent1 4 2 3 2 2 2 5 2 2" xfId="33498" xr:uid="{00000000-0005-0000-0000-000034820000}"/>
    <cellStyle name="20% - Accent1 4 2 3 2 2 2 5 2 2 2" xfId="33499" xr:uid="{00000000-0005-0000-0000-000035820000}"/>
    <cellStyle name="20% - Accent1 4 2 3 2 2 2 5 2 3" xfId="33500" xr:uid="{00000000-0005-0000-0000-000036820000}"/>
    <cellStyle name="20% - Accent1 4 2 3 2 2 2 5 3" xfId="33501" xr:uid="{00000000-0005-0000-0000-000037820000}"/>
    <cellStyle name="20% - Accent1 4 2 3 2 2 2 5 3 2" xfId="33502" xr:uid="{00000000-0005-0000-0000-000038820000}"/>
    <cellStyle name="20% - Accent1 4 2 3 2 2 2 5 4" xfId="33503" xr:uid="{00000000-0005-0000-0000-000039820000}"/>
    <cellStyle name="20% - Accent1 4 2 3 2 2 2 6" xfId="33504" xr:uid="{00000000-0005-0000-0000-00003A820000}"/>
    <cellStyle name="20% - Accent1 4 2 3 2 2 2 6 2" xfId="33505" xr:uid="{00000000-0005-0000-0000-00003B820000}"/>
    <cellStyle name="20% - Accent1 4 2 3 2 2 2 6 2 2" xfId="33506" xr:uid="{00000000-0005-0000-0000-00003C820000}"/>
    <cellStyle name="20% - Accent1 4 2 3 2 2 2 6 2 2 2" xfId="33507" xr:uid="{00000000-0005-0000-0000-00003D820000}"/>
    <cellStyle name="20% - Accent1 4 2 3 2 2 2 6 2 3" xfId="33508" xr:uid="{00000000-0005-0000-0000-00003E820000}"/>
    <cellStyle name="20% - Accent1 4 2 3 2 2 2 6 3" xfId="33509" xr:uid="{00000000-0005-0000-0000-00003F820000}"/>
    <cellStyle name="20% - Accent1 4 2 3 2 2 2 6 3 2" xfId="33510" xr:uid="{00000000-0005-0000-0000-000040820000}"/>
    <cellStyle name="20% - Accent1 4 2 3 2 2 2 6 4" xfId="33511" xr:uid="{00000000-0005-0000-0000-000041820000}"/>
    <cellStyle name="20% - Accent1 4 2 3 2 2 2 7" xfId="33512" xr:uid="{00000000-0005-0000-0000-000042820000}"/>
    <cellStyle name="20% - Accent1 4 2 3 2 2 2 7 2" xfId="33513" xr:uid="{00000000-0005-0000-0000-000043820000}"/>
    <cellStyle name="20% - Accent1 4 2 3 2 2 2 7 2 2" xfId="33514" xr:uid="{00000000-0005-0000-0000-000044820000}"/>
    <cellStyle name="20% - Accent1 4 2 3 2 2 2 7 3" xfId="33515" xr:uid="{00000000-0005-0000-0000-000045820000}"/>
    <cellStyle name="20% - Accent1 4 2 3 2 2 2 8" xfId="33516" xr:uid="{00000000-0005-0000-0000-000046820000}"/>
    <cellStyle name="20% - Accent1 4 2 3 2 2 2 8 2" xfId="33517" xr:uid="{00000000-0005-0000-0000-000047820000}"/>
    <cellStyle name="20% - Accent1 4 2 3 2 2 2 8 2 2" xfId="33518" xr:uid="{00000000-0005-0000-0000-000048820000}"/>
    <cellStyle name="20% - Accent1 4 2 3 2 2 2 8 3" xfId="33519" xr:uid="{00000000-0005-0000-0000-000049820000}"/>
    <cellStyle name="20% - Accent1 4 2 3 2 2 2 9" xfId="33520" xr:uid="{00000000-0005-0000-0000-00004A820000}"/>
    <cellStyle name="20% - Accent1 4 2 3 2 2 2 9 2" xfId="33521" xr:uid="{00000000-0005-0000-0000-00004B820000}"/>
    <cellStyle name="20% - Accent1 4 2 3 2 2 3" xfId="33522" xr:uid="{00000000-0005-0000-0000-00004C820000}"/>
    <cellStyle name="20% - Accent1 4 2 3 2 2 3 10" xfId="33523" xr:uid="{00000000-0005-0000-0000-00004D820000}"/>
    <cellStyle name="20% - Accent1 4 2 3 2 2 3 10 2" xfId="33524" xr:uid="{00000000-0005-0000-0000-00004E820000}"/>
    <cellStyle name="20% - Accent1 4 2 3 2 2 3 11" xfId="33525" xr:uid="{00000000-0005-0000-0000-00004F820000}"/>
    <cellStyle name="20% - Accent1 4 2 3 2 2 3 2" xfId="33526" xr:uid="{00000000-0005-0000-0000-000050820000}"/>
    <cellStyle name="20% - Accent1 4 2 3 2 2 3 2 2" xfId="33527" xr:uid="{00000000-0005-0000-0000-000051820000}"/>
    <cellStyle name="20% - Accent1 4 2 3 2 2 3 2 2 2" xfId="33528" xr:uid="{00000000-0005-0000-0000-000052820000}"/>
    <cellStyle name="20% - Accent1 4 2 3 2 2 3 2 2 2 2" xfId="33529" xr:uid="{00000000-0005-0000-0000-000053820000}"/>
    <cellStyle name="20% - Accent1 4 2 3 2 2 3 2 2 2 2 2" xfId="33530" xr:uid="{00000000-0005-0000-0000-000054820000}"/>
    <cellStyle name="20% - Accent1 4 2 3 2 2 3 2 2 2 3" xfId="33531" xr:uid="{00000000-0005-0000-0000-000055820000}"/>
    <cellStyle name="20% - Accent1 4 2 3 2 2 3 2 2 3" xfId="33532" xr:uid="{00000000-0005-0000-0000-000056820000}"/>
    <cellStyle name="20% - Accent1 4 2 3 2 2 3 2 2 3 2" xfId="33533" xr:uid="{00000000-0005-0000-0000-000057820000}"/>
    <cellStyle name="20% - Accent1 4 2 3 2 2 3 2 2 4" xfId="33534" xr:uid="{00000000-0005-0000-0000-000058820000}"/>
    <cellStyle name="20% - Accent1 4 2 3 2 2 3 2 3" xfId="33535" xr:uid="{00000000-0005-0000-0000-000059820000}"/>
    <cellStyle name="20% - Accent1 4 2 3 2 2 3 2 3 2" xfId="33536" xr:uid="{00000000-0005-0000-0000-00005A820000}"/>
    <cellStyle name="20% - Accent1 4 2 3 2 2 3 2 3 2 2" xfId="33537" xr:uid="{00000000-0005-0000-0000-00005B820000}"/>
    <cellStyle name="20% - Accent1 4 2 3 2 2 3 2 3 2 2 2" xfId="33538" xr:uid="{00000000-0005-0000-0000-00005C820000}"/>
    <cellStyle name="20% - Accent1 4 2 3 2 2 3 2 3 2 3" xfId="33539" xr:uid="{00000000-0005-0000-0000-00005D820000}"/>
    <cellStyle name="20% - Accent1 4 2 3 2 2 3 2 3 3" xfId="33540" xr:uid="{00000000-0005-0000-0000-00005E820000}"/>
    <cellStyle name="20% - Accent1 4 2 3 2 2 3 2 3 3 2" xfId="33541" xr:uid="{00000000-0005-0000-0000-00005F820000}"/>
    <cellStyle name="20% - Accent1 4 2 3 2 2 3 2 3 4" xfId="33542" xr:uid="{00000000-0005-0000-0000-000060820000}"/>
    <cellStyle name="20% - Accent1 4 2 3 2 2 3 2 4" xfId="33543" xr:uid="{00000000-0005-0000-0000-000061820000}"/>
    <cellStyle name="20% - Accent1 4 2 3 2 2 3 2 4 2" xfId="33544" xr:uid="{00000000-0005-0000-0000-000062820000}"/>
    <cellStyle name="20% - Accent1 4 2 3 2 2 3 2 4 2 2" xfId="33545" xr:uid="{00000000-0005-0000-0000-000063820000}"/>
    <cellStyle name="20% - Accent1 4 2 3 2 2 3 2 4 2 2 2" xfId="33546" xr:uid="{00000000-0005-0000-0000-000064820000}"/>
    <cellStyle name="20% - Accent1 4 2 3 2 2 3 2 4 2 3" xfId="33547" xr:uid="{00000000-0005-0000-0000-000065820000}"/>
    <cellStyle name="20% - Accent1 4 2 3 2 2 3 2 4 3" xfId="33548" xr:uid="{00000000-0005-0000-0000-000066820000}"/>
    <cellStyle name="20% - Accent1 4 2 3 2 2 3 2 4 3 2" xfId="33549" xr:uid="{00000000-0005-0000-0000-000067820000}"/>
    <cellStyle name="20% - Accent1 4 2 3 2 2 3 2 4 4" xfId="33550" xr:uid="{00000000-0005-0000-0000-000068820000}"/>
    <cellStyle name="20% - Accent1 4 2 3 2 2 3 2 5" xfId="33551" xr:uid="{00000000-0005-0000-0000-000069820000}"/>
    <cellStyle name="20% - Accent1 4 2 3 2 2 3 2 5 2" xfId="33552" xr:uid="{00000000-0005-0000-0000-00006A820000}"/>
    <cellStyle name="20% - Accent1 4 2 3 2 2 3 2 5 2 2" xfId="33553" xr:uid="{00000000-0005-0000-0000-00006B820000}"/>
    <cellStyle name="20% - Accent1 4 2 3 2 2 3 2 5 3" xfId="33554" xr:uid="{00000000-0005-0000-0000-00006C820000}"/>
    <cellStyle name="20% - Accent1 4 2 3 2 2 3 2 6" xfId="33555" xr:uid="{00000000-0005-0000-0000-00006D820000}"/>
    <cellStyle name="20% - Accent1 4 2 3 2 2 3 2 6 2" xfId="33556" xr:uid="{00000000-0005-0000-0000-00006E820000}"/>
    <cellStyle name="20% - Accent1 4 2 3 2 2 3 2 6 2 2" xfId="33557" xr:uid="{00000000-0005-0000-0000-00006F820000}"/>
    <cellStyle name="20% - Accent1 4 2 3 2 2 3 2 6 3" xfId="33558" xr:uid="{00000000-0005-0000-0000-000070820000}"/>
    <cellStyle name="20% - Accent1 4 2 3 2 2 3 2 7" xfId="33559" xr:uid="{00000000-0005-0000-0000-000071820000}"/>
    <cellStyle name="20% - Accent1 4 2 3 2 2 3 2 7 2" xfId="33560" xr:uid="{00000000-0005-0000-0000-000072820000}"/>
    <cellStyle name="20% - Accent1 4 2 3 2 2 3 2 8" xfId="33561" xr:uid="{00000000-0005-0000-0000-000073820000}"/>
    <cellStyle name="20% - Accent1 4 2 3 2 2 3 2 8 2" xfId="33562" xr:uid="{00000000-0005-0000-0000-000074820000}"/>
    <cellStyle name="20% - Accent1 4 2 3 2 2 3 2 9" xfId="33563" xr:uid="{00000000-0005-0000-0000-000075820000}"/>
    <cellStyle name="20% - Accent1 4 2 3 2 2 3 3" xfId="33564" xr:uid="{00000000-0005-0000-0000-000076820000}"/>
    <cellStyle name="20% - Accent1 4 2 3 2 2 3 3 2" xfId="33565" xr:uid="{00000000-0005-0000-0000-000077820000}"/>
    <cellStyle name="20% - Accent1 4 2 3 2 2 3 3 2 2" xfId="33566" xr:uid="{00000000-0005-0000-0000-000078820000}"/>
    <cellStyle name="20% - Accent1 4 2 3 2 2 3 3 2 2 2" xfId="33567" xr:uid="{00000000-0005-0000-0000-000079820000}"/>
    <cellStyle name="20% - Accent1 4 2 3 2 2 3 3 2 2 2 2" xfId="33568" xr:uid="{00000000-0005-0000-0000-00007A820000}"/>
    <cellStyle name="20% - Accent1 4 2 3 2 2 3 3 2 2 3" xfId="33569" xr:uid="{00000000-0005-0000-0000-00007B820000}"/>
    <cellStyle name="20% - Accent1 4 2 3 2 2 3 3 2 3" xfId="33570" xr:uid="{00000000-0005-0000-0000-00007C820000}"/>
    <cellStyle name="20% - Accent1 4 2 3 2 2 3 3 2 3 2" xfId="33571" xr:uid="{00000000-0005-0000-0000-00007D820000}"/>
    <cellStyle name="20% - Accent1 4 2 3 2 2 3 3 2 4" xfId="33572" xr:uid="{00000000-0005-0000-0000-00007E820000}"/>
    <cellStyle name="20% - Accent1 4 2 3 2 2 3 3 3" xfId="33573" xr:uid="{00000000-0005-0000-0000-00007F820000}"/>
    <cellStyle name="20% - Accent1 4 2 3 2 2 3 3 3 2" xfId="33574" xr:uid="{00000000-0005-0000-0000-000080820000}"/>
    <cellStyle name="20% - Accent1 4 2 3 2 2 3 3 3 2 2" xfId="33575" xr:uid="{00000000-0005-0000-0000-000081820000}"/>
    <cellStyle name="20% - Accent1 4 2 3 2 2 3 3 3 2 2 2" xfId="33576" xr:uid="{00000000-0005-0000-0000-000082820000}"/>
    <cellStyle name="20% - Accent1 4 2 3 2 2 3 3 3 2 3" xfId="33577" xr:uid="{00000000-0005-0000-0000-000083820000}"/>
    <cellStyle name="20% - Accent1 4 2 3 2 2 3 3 3 3" xfId="33578" xr:uid="{00000000-0005-0000-0000-000084820000}"/>
    <cellStyle name="20% - Accent1 4 2 3 2 2 3 3 3 3 2" xfId="33579" xr:uid="{00000000-0005-0000-0000-000085820000}"/>
    <cellStyle name="20% - Accent1 4 2 3 2 2 3 3 3 4" xfId="33580" xr:uid="{00000000-0005-0000-0000-000086820000}"/>
    <cellStyle name="20% - Accent1 4 2 3 2 2 3 3 4" xfId="33581" xr:uid="{00000000-0005-0000-0000-000087820000}"/>
    <cellStyle name="20% - Accent1 4 2 3 2 2 3 3 4 2" xfId="33582" xr:uid="{00000000-0005-0000-0000-000088820000}"/>
    <cellStyle name="20% - Accent1 4 2 3 2 2 3 3 4 2 2" xfId="33583" xr:uid="{00000000-0005-0000-0000-000089820000}"/>
    <cellStyle name="20% - Accent1 4 2 3 2 2 3 3 4 2 2 2" xfId="33584" xr:uid="{00000000-0005-0000-0000-00008A820000}"/>
    <cellStyle name="20% - Accent1 4 2 3 2 2 3 3 4 2 3" xfId="33585" xr:uid="{00000000-0005-0000-0000-00008B820000}"/>
    <cellStyle name="20% - Accent1 4 2 3 2 2 3 3 4 3" xfId="33586" xr:uid="{00000000-0005-0000-0000-00008C820000}"/>
    <cellStyle name="20% - Accent1 4 2 3 2 2 3 3 4 3 2" xfId="33587" xr:uid="{00000000-0005-0000-0000-00008D820000}"/>
    <cellStyle name="20% - Accent1 4 2 3 2 2 3 3 4 4" xfId="33588" xr:uid="{00000000-0005-0000-0000-00008E820000}"/>
    <cellStyle name="20% - Accent1 4 2 3 2 2 3 3 5" xfId="33589" xr:uid="{00000000-0005-0000-0000-00008F820000}"/>
    <cellStyle name="20% - Accent1 4 2 3 2 2 3 3 5 2" xfId="33590" xr:uid="{00000000-0005-0000-0000-000090820000}"/>
    <cellStyle name="20% - Accent1 4 2 3 2 2 3 3 5 2 2" xfId="33591" xr:uid="{00000000-0005-0000-0000-000091820000}"/>
    <cellStyle name="20% - Accent1 4 2 3 2 2 3 3 5 3" xfId="33592" xr:uid="{00000000-0005-0000-0000-000092820000}"/>
    <cellStyle name="20% - Accent1 4 2 3 2 2 3 3 6" xfId="33593" xr:uid="{00000000-0005-0000-0000-000093820000}"/>
    <cellStyle name="20% - Accent1 4 2 3 2 2 3 3 6 2" xfId="33594" xr:uid="{00000000-0005-0000-0000-000094820000}"/>
    <cellStyle name="20% - Accent1 4 2 3 2 2 3 3 6 2 2" xfId="33595" xr:uid="{00000000-0005-0000-0000-000095820000}"/>
    <cellStyle name="20% - Accent1 4 2 3 2 2 3 3 6 3" xfId="33596" xr:uid="{00000000-0005-0000-0000-000096820000}"/>
    <cellStyle name="20% - Accent1 4 2 3 2 2 3 3 7" xfId="33597" xr:uid="{00000000-0005-0000-0000-000097820000}"/>
    <cellStyle name="20% - Accent1 4 2 3 2 2 3 3 7 2" xfId="33598" xr:uid="{00000000-0005-0000-0000-000098820000}"/>
    <cellStyle name="20% - Accent1 4 2 3 2 2 3 3 8" xfId="33599" xr:uid="{00000000-0005-0000-0000-000099820000}"/>
    <cellStyle name="20% - Accent1 4 2 3 2 2 3 3 8 2" xfId="33600" xr:uid="{00000000-0005-0000-0000-00009A820000}"/>
    <cellStyle name="20% - Accent1 4 2 3 2 2 3 3 9" xfId="33601" xr:uid="{00000000-0005-0000-0000-00009B820000}"/>
    <cellStyle name="20% - Accent1 4 2 3 2 2 3 4" xfId="33602" xr:uid="{00000000-0005-0000-0000-00009C820000}"/>
    <cellStyle name="20% - Accent1 4 2 3 2 2 3 4 2" xfId="33603" xr:uid="{00000000-0005-0000-0000-00009D820000}"/>
    <cellStyle name="20% - Accent1 4 2 3 2 2 3 4 2 2" xfId="33604" xr:uid="{00000000-0005-0000-0000-00009E820000}"/>
    <cellStyle name="20% - Accent1 4 2 3 2 2 3 4 2 2 2" xfId="33605" xr:uid="{00000000-0005-0000-0000-00009F820000}"/>
    <cellStyle name="20% - Accent1 4 2 3 2 2 3 4 2 3" xfId="33606" xr:uid="{00000000-0005-0000-0000-0000A0820000}"/>
    <cellStyle name="20% - Accent1 4 2 3 2 2 3 4 3" xfId="33607" xr:uid="{00000000-0005-0000-0000-0000A1820000}"/>
    <cellStyle name="20% - Accent1 4 2 3 2 2 3 4 3 2" xfId="33608" xr:uid="{00000000-0005-0000-0000-0000A2820000}"/>
    <cellStyle name="20% - Accent1 4 2 3 2 2 3 4 4" xfId="33609" xr:uid="{00000000-0005-0000-0000-0000A3820000}"/>
    <cellStyle name="20% - Accent1 4 2 3 2 2 3 5" xfId="33610" xr:uid="{00000000-0005-0000-0000-0000A4820000}"/>
    <cellStyle name="20% - Accent1 4 2 3 2 2 3 5 2" xfId="33611" xr:uid="{00000000-0005-0000-0000-0000A5820000}"/>
    <cellStyle name="20% - Accent1 4 2 3 2 2 3 5 2 2" xfId="33612" xr:uid="{00000000-0005-0000-0000-0000A6820000}"/>
    <cellStyle name="20% - Accent1 4 2 3 2 2 3 5 2 2 2" xfId="33613" xr:uid="{00000000-0005-0000-0000-0000A7820000}"/>
    <cellStyle name="20% - Accent1 4 2 3 2 2 3 5 2 3" xfId="33614" xr:uid="{00000000-0005-0000-0000-0000A8820000}"/>
    <cellStyle name="20% - Accent1 4 2 3 2 2 3 5 3" xfId="33615" xr:uid="{00000000-0005-0000-0000-0000A9820000}"/>
    <cellStyle name="20% - Accent1 4 2 3 2 2 3 5 3 2" xfId="33616" xr:uid="{00000000-0005-0000-0000-0000AA820000}"/>
    <cellStyle name="20% - Accent1 4 2 3 2 2 3 5 4" xfId="33617" xr:uid="{00000000-0005-0000-0000-0000AB820000}"/>
    <cellStyle name="20% - Accent1 4 2 3 2 2 3 6" xfId="33618" xr:uid="{00000000-0005-0000-0000-0000AC820000}"/>
    <cellStyle name="20% - Accent1 4 2 3 2 2 3 6 2" xfId="33619" xr:uid="{00000000-0005-0000-0000-0000AD820000}"/>
    <cellStyle name="20% - Accent1 4 2 3 2 2 3 6 2 2" xfId="33620" xr:uid="{00000000-0005-0000-0000-0000AE820000}"/>
    <cellStyle name="20% - Accent1 4 2 3 2 2 3 6 2 2 2" xfId="33621" xr:uid="{00000000-0005-0000-0000-0000AF820000}"/>
    <cellStyle name="20% - Accent1 4 2 3 2 2 3 6 2 3" xfId="33622" xr:uid="{00000000-0005-0000-0000-0000B0820000}"/>
    <cellStyle name="20% - Accent1 4 2 3 2 2 3 6 3" xfId="33623" xr:uid="{00000000-0005-0000-0000-0000B1820000}"/>
    <cellStyle name="20% - Accent1 4 2 3 2 2 3 6 3 2" xfId="33624" xr:uid="{00000000-0005-0000-0000-0000B2820000}"/>
    <cellStyle name="20% - Accent1 4 2 3 2 2 3 6 4" xfId="33625" xr:uid="{00000000-0005-0000-0000-0000B3820000}"/>
    <cellStyle name="20% - Accent1 4 2 3 2 2 3 7" xfId="33626" xr:uid="{00000000-0005-0000-0000-0000B4820000}"/>
    <cellStyle name="20% - Accent1 4 2 3 2 2 3 7 2" xfId="33627" xr:uid="{00000000-0005-0000-0000-0000B5820000}"/>
    <cellStyle name="20% - Accent1 4 2 3 2 2 3 7 2 2" xfId="33628" xr:uid="{00000000-0005-0000-0000-0000B6820000}"/>
    <cellStyle name="20% - Accent1 4 2 3 2 2 3 7 3" xfId="33629" xr:uid="{00000000-0005-0000-0000-0000B7820000}"/>
    <cellStyle name="20% - Accent1 4 2 3 2 2 3 8" xfId="33630" xr:uid="{00000000-0005-0000-0000-0000B8820000}"/>
    <cellStyle name="20% - Accent1 4 2 3 2 2 3 8 2" xfId="33631" xr:uid="{00000000-0005-0000-0000-0000B9820000}"/>
    <cellStyle name="20% - Accent1 4 2 3 2 2 3 8 2 2" xfId="33632" xr:uid="{00000000-0005-0000-0000-0000BA820000}"/>
    <cellStyle name="20% - Accent1 4 2 3 2 2 3 8 3" xfId="33633" xr:uid="{00000000-0005-0000-0000-0000BB820000}"/>
    <cellStyle name="20% - Accent1 4 2 3 2 2 3 9" xfId="33634" xr:uid="{00000000-0005-0000-0000-0000BC820000}"/>
    <cellStyle name="20% - Accent1 4 2 3 2 2 3 9 2" xfId="33635" xr:uid="{00000000-0005-0000-0000-0000BD820000}"/>
    <cellStyle name="20% - Accent1 4 2 3 2 2 4" xfId="33636" xr:uid="{00000000-0005-0000-0000-0000BE820000}"/>
    <cellStyle name="20% - Accent1 4 2 3 2 2 4 10" xfId="33637" xr:uid="{00000000-0005-0000-0000-0000BF820000}"/>
    <cellStyle name="20% - Accent1 4 2 3 2 2 4 10 2" xfId="33638" xr:uid="{00000000-0005-0000-0000-0000C0820000}"/>
    <cellStyle name="20% - Accent1 4 2 3 2 2 4 11" xfId="33639" xr:uid="{00000000-0005-0000-0000-0000C1820000}"/>
    <cellStyle name="20% - Accent1 4 2 3 2 2 4 2" xfId="33640" xr:uid="{00000000-0005-0000-0000-0000C2820000}"/>
    <cellStyle name="20% - Accent1 4 2 3 2 2 4 2 2" xfId="33641" xr:uid="{00000000-0005-0000-0000-0000C3820000}"/>
    <cellStyle name="20% - Accent1 4 2 3 2 2 4 2 2 2" xfId="33642" xr:uid="{00000000-0005-0000-0000-0000C4820000}"/>
    <cellStyle name="20% - Accent1 4 2 3 2 2 4 2 2 2 2" xfId="33643" xr:uid="{00000000-0005-0000-0000-0000C5820000}"/>
    <cellStyle name="20% - Accent1 4 2 3 2 2 4 2 2 2 2 2" xfId="33644" xr:uid="{00000000-0005-0000-0000-0000C6820000}"/>
    <cellStyle name="20% - Accent1 4 2 3 2 2 4 2 2 2 3" xfId="33645" xr:uid="{00000000-0005-0000-0000-0000C7820000}"/>
    <cellStyle name="20% - Accent1 4 2 3 2 2 4 2 2 3" xfId="33646" xr:uid="{00000000-0005-0000-0000-0000C8820000}"/>
    <cellStyle name="20% - Accent1 4 2 3 2 2 4 2 2 3 2" xfId="33647" xr:uid="{00000000-0005-0000-0000-0000C9820000}"/>
    <cellStyle name="20% - Accent1 4 2 3 2 2 4 2 2 4" xfId="33648" xr:uid="{00000000-0005-0000-0000-0000CA820000}"/>
    <cellStyle name="20% - Accent1 4 2 3 2 2 4 2 3" xfId="33649" xr:uid="{00000000-0005-0000-0000-0000CB820000}"/>
    <cellStyle name="20% - Accent1 4 2 3 2 2 4 2 3 2" xfId="33650" xr:uid="{00000000-0005-0000-0000-0000CC820000}"/>
    <cellStyle name="20% - Accent1 4 2 3 2 2 4 2 3 2 2" xfId="33651" xr:uid="{00000000-0005-0000-0000-0000CD820000}"/>
    <cellStyle name="20% - Accent1 4 2 3 2 2 4 2 3 2 2 2" xfId="33652" xr:uid="{00000000-0005-0000-0000-0000CE820000}"/>
    <cellStyle name="20% - Accent1 4 2 3 2 2 4 2 3 2 3" xfId="33653" xr:uid="{00000000-0005-0000-0000-0000CF820000}"/>
    <cellStyle name="20% - Accent1 4 2 3 2 2 4 2 3 3" xfId="33654" xr:uid="{00000000-0005-0000-0000-0000D0820000}"/>
    <cellStyle name="20% - Accent1 4 2 3 2 2 4 2 3 3 2" xfId="33655" xr:uid="{00000000-0005-0000-0000-0000D1820000}"/>
    <cellStyle name="20% - Accent1 4 2 3 2 2 4 2 3 4" xfId="33656" xr:uid="{00000000-0005-0000-0000-0000D2820000}"/>
    <cellStyle name="20% - Accent1 4 2 3 2 2 4 2 4" xfId="33657" xr:uid="{00000000-0005-0000-0000-0000D3820000}"/>
    <cellStyle name="20% - Accent1 4 2 3 2 2 4 2 4 2" xfId="33658" xr:uid="{00000000-0005-0000-0000-0000D4820000}"/>
    <cellStyle name="20% - Accent1 4 2 3 2 2 4 2 4 2 2" xfId="33659" xr:uid="{00000000-0005-0000-0000-0000D5820000}"/>
    <cellStyle name="20% - Accent1 4 2 3 2 2 4 2 4 2 2 2" xfId="33660" xr:uid="{00000000-0005-0000-0000-0000D6820000}"/>
    <cellStyle name="20% - Accent1 4 2 3 2 2 4 2 4 2 3" xfId="33661" xr:uid="{00000000-0005-0000-0000-0000D7820000}"/>
    <cellStyle name="20% - Accent1 4 2 3 2 2 4 2 4 3" xfId="33662" xr:uid="{00000000-0005-0000-0000-0000D8820000}"/>
    <cellStyle name="20% - Accent1 4 2 3 2 2 4 2 4 3 2" xfId="33663" xr:uid="{00000000-0005-0000-0000-0000D9820000}"/>
    <cellStyle name="20% - Accent1 4 2 3 2 2 4 2 4 4" xfId="33664" xr:uid="{00000000-0005-0000-0000-0000DA820000}"/>
    <cellStyle name="20% - Accent1 4 2 3 2 2 4 2 5" xfId="33665" xr:uid="{00000000-0005-0000-0000-0000DB820000}"/>
    <cellStyle name="20% - Accent1 4 2 3 2 2 4 2 5 2" xfId="33666" xr:uid="{00000000-0005-0000-0000-0000DC820000}"/>
    <cellStyle name="20% - Accent1 4 2 3 2 2 4 2 5 2 2" xfId="33667" xr:uid="{00000000-0005-0000-0000-0000DD820000}"/>
    <cellStyle name="20% - Accent1 4 2 3 2 2 4 2 5 3" xfId="33668" xr:uid="{00000000-0005-0000-0000-0000DE820000}"/>
    <cellStyle name="20% - Accent1 4 2 3 2 2 4 2 6" xfId="33669" xr:uid="{00000000-0005-0000-0000-0000DF820000}"/>
    <cellStyle name="20% - Accent1 4 2 3 2 2 4 2 6 2" xfId="33670" xr:uid="{00000000-0005-0000-0000-0000E0820000}"/>
    <cellStyle name="20% - Accent1 4 2 3 2 2 4 2 6 2 2" xfId="33671" xr:uid="{00000000-0005-0000-0000-0000E1820000}"/>
    <cellStyle name="20% - Accent1 4 2 3 2 2 4 2 6 3" xfId="33672" xr:uid="{00000000-0005-0000-0000-0000E2820000}"/>
    <cellStyle name="20% - Accent1 4 2 3 2 2 4 2 7" xfId="33673" xr:uid="{00000000-0005-0000-0000-0000E3820000}"/>
    <cellStyle name="20% - Accent1 4 2 3 2 2 4 2 7 2" xfId="33674" xr:uid="{00000000-0005-0000-0000-0000E4820000}"/>
    <cellStyle name="20% - Accent1 4 2 3 2 2 4 2 8" xfId="33675" xr:uid="{00000000-0005-0000-0000-0000E5820000}"/>
    <cellStyle name="20% - Accent1 4 2 3 2 2 4 2 8 2" xfId="33676" xr:uid="{00000000-0005-0000-0000-0000E6820000}"/>
    <cellStyle name="20% - Accent1 4 2 3 2 2 4 2 9" xfId="33677" xr:uid="{00000000-0005-0000-0000-0000E7820000}"/>
    <cellStyle name="20% - Accent1 4 2 3 2 2 4 3" xfId="33678" xr:uid="{00000000-0005-0000-0000-0000E8820000}"/>
    <cellStyle name="20% - Accent1 4 2 3 2 2 4 3 2" xfId="33679" xr:uid="{00000000-0005-0000-0000-0000E9820000}"/>
    <cellStyle name="20% - Accent1 4 2 3 2 2 4 3 2 2" xfId="33680" xr:uid="{00000000-0005-0000-0000-0000EA820000}"/>
    <cellStyle name="20% - Accent1 4 2 3 2 2 4 3 2 2 2" xfId="33681" xr:uid="{00000000-0005-0000-0000-0000EB820000}"/>
    <cellStyle name="20% - Accent1 4 2 3 2 2 4 3 2 2 2 2" xfId="33682" xr:uid="{00000000-0005-0000-0000-0000EC820000}"/>
    <cellStyle name="20% - Accent1 4 2 3 2 2 4 3 2 2 3" xfId="33683" xr:uid="{00000000-0005-0000-0000-0000ED820000}"/>
    <cellStyle name="20% - Accent1 4 2 3 2 2 4 3 2 3" xfId="33684" xr:uid="{00000000-0005-0000-0000-0000EE820000}"/>
    <cellStyle name="20% - Accent1 4 2 3 2 2 4 3 2 3 2" xfId="33685" xr:uid="{00000000-0005-0000-0000-0000EF820000}"/>
    <cellStyle name="20% - Accent1 4 2 3 2 2 4 3 2 4" xfId="33686" xr:uid="{00000000-0005-0000-0000-0000F0820000}"/>
    <cellStyle name="20% - Accent1 4 2 3 2 2 4 3 3" xfId="33687" xr:uid="{00000000-0005-0000-0000-0000F1820000}"/>
    <cellStyle name="20% - Accent1 4 2 3 2 2 4 3 3 2" xfId="33688" xr:uid="{00000000-0005-0000-0000-0000F2820000}"/>
    <cellStyle name="20% - Accent1 4 2 3 2 2 4 3 3 2 2" xfId="33689" xr:uid="{00000000-0005-0000-0000-0000F3820000}"/>
    <cellStyle name="20% - Accent1 4 2 3 2 2 4 3 3 2 2 2" xfId="33690" xr:uid="{00000000-0005-0000-0000-0000F4820000}"/>
    <cellStyle name="20% - Accent1 4 2 3 2 2 4 3 3 2 3" xfId="33691" xr:uid="{00000000-0005-0000-0000-0000F5820000}"/>
    <cellStyle name="20% - Accent1 4 2 3 2 2 4 3 3 3" xfId="33692" xr:uid="{00000000-0005-0000-0000-0000F6820000}"/>
    <cellStyle name="20% - Accent1 4 2 3 2 2 4 3 3 3 2" xfId="33693" xr:uid="{00000000-0005-0000-0000-0000F7820000}"/>
    <cellStyle name="20% - Accent1 4 2 3 2 2 4 3 3 4" xfId="33694" xr:uid="{00000000-0005-0000-0000-0000F8820000}"/>
    <cellStyle name="20% - Accent1 4 2 3 2 2 4 3 4" xfId="33695" xr:uid="{00000000-0005-0000-0000-0000F9820000}"/>
    <cellStyle name="20% - Accent1 4 2 3 2 2 4 3 4 2" xfId="33696" xr:uid="{00000000-0005-0000-0000-0000FA820000}"/>
    <cellStyle name="20% - Accent1 4 2 3 2 2 4 3 4 2 2" xfId="33697" xr:uid="{00000000-0005-0000-0000-0000FB820000}"/>
    <cellStyle name="20% - Accent1 4 2 3 2 2 4 3 4 2 2 2" xfId="33698" xr:uid="{00000000-0005-0000-0000-0000FC820000}"/>
    <cellStyle name="20% - Accent1 4 2 3 2 2 4 3 4 2 3" xfId="33699" xr:uid="{00000000-0005-0000-0000-0000FD820000}"/>
    <cellStyle name="20% - Accent1 4 2 3 2 2 4 3 4 3" xfId="33700" xr:uid="{00000000-0005-0000-0000-0000FE820000}"/>
    <cellStyle name="20% - Accent1 4 2 3 2 2 4 3 4 3 2" xfId="33701" xr:uid="{00000000-0005-0000-0000-0000FF820000}"/>
    <cellStyle name="20% - Accent1 4 2 3 2 2 4 3 4 4" xfId="33702" xr:uid="{00000000-0005-0000-0000-000000830000}"/>
    <cellStyle name="20% - Accent1 4 2 3 2 2 4 3 5" xfId="33703" xr:uid="{00000000-0005-0000-0000-000001830000}"/>
    <cellStyle name="20% - Accent1 4 2 3 2 2 4 3 5 2" xfId="33704" xr:uid="{00000000-0005-0000-0000-000002830000}"/>
    <cellStyle name="20% - Accent1 4 2 3 2 2 4 3 5 2 2" xfId="33705" xr:uid="{00000000-0005-0000-0000-000003830000}"/>
    <cellStyle name="20% - Accent1 4 2 3 2 2 4 3 5 3" xfId="33706" xr:uid="{00000000-0005-0000-0000-000004830000}"/>
    <cellStyle name="20% - Accent1 4 2 3 2 2 4 3 6" xfId="33707" xr:uid="{00000000-0005-0000-0000-000005830000}"/>
    <cellStyle name="20% - Accent1 4 2 3 2 2 4 3 6 2" xfId="33708" xr:uid="{00000000-0005-0000-0000-000006830000}"/>
    <cellStyle name="20% - Accent1 4 2 3 2 2 4 3 6 2 2" xfId="33709" xr:uid="{00000000-0005-0000-0000-000007830000}"/>
    <cellStyle name="20% - Accent1 4 2 3 2 2 4 3 6 3" xfId="33710" xr:uid="{00000000-0005-0000-0000-000008830000}"/>
    <cellStyle name="20% - Accent1 4 2 3 2 2 4 3 7" xfId="33711" xr:uid="{00000000-0005-0000-0000-000009830000}"/>
    <cellStyle name="20% - Accent1 4 2 3 2 2 4 3 7 2" xfId="33712" xr:uid="{00000000-0005-0000-0000-00000A830000}"/>
    <cellStyle name="20% - Accent1 4 2 3 2 2 4 3 8" xfId="33713" xr:uid="{00000000-0005-0000-0000-00000B830000}"/>
    <cellStyle name="20% - Accent1 4 2 3 2 2 4 3 8 2" xfId="33714" xr:uid="{00000000-0005-0000-0000-00000C830000}"/>
    <cellStyle name="20% - Accent1 4 2 3 2 2 4 3 9" xfId="33715" xr:uid="{00000000-0005-0000-0000-00000D830000}"/>
    <cellStyle name="20% - Accent1 4 2 3 2 2 4 4" xfId="33716" xr:uid="{00000000-0005-0000-0000-00000E830000}"/>
    <cellStyle name="20% - Accent1 4 2 3 2 2 4 4 2" xfId="33717" xr:uid="{00000000-0005-0000-0000-00000F830000}"/>
    <cellStyle name="20% - Accent1 4 2 3 2 2 4 4 2 2" xfId="33718" xr:uid="{00000000-0005-0000-0000-000010830000}"/>
    <cellStyle name="20% - Accent1 4 2 3 2 2 4 4 2 2 2" xfId="33719" xr:uid="{00000000-0005-0000-0000-000011830000}"/>
    <cellStyle name="20% - Accent1 4 2 3 2 2 4 4 2 3" xfId="33720" xr:uid="{00000000-0005-0000-0000-000012830000}"/>
    <cellStyle name="20% - Accent1 4 2 3 2 2 4 4 3" xfId="33721" xr:uid="{00000000-0005-0000-0000-000013830000}"/>
    <cellStyle name="20% - Accent1 4 2 3 2 2 4 4 3 2" xfId="33722" xr:uid="{00000000-0005-0000-0000-000014830000}"/>
    <cellStyle name="20% - Accent1 4 2 3 2 2 4 4 4" xfId="33723" xr:uid="{00000000-0005-0000-0000-000015830000}"/>
    <cellStyle name="20% - Accent1 4 2 3 2 2 4 5" xfId="33724" xr:uid="{00000000-0005-0000-0000-000016830000}"/>
    <cellStyle name="20% - Accent1 4 2 3 2 2 4 5 2" xfId="33725" xr:uid="{00000000-0005-0000-0000-000017830000}"/>
    <cellStyle name="20% - Accent1 4 2 3 2 2 4 5 2 2" xfId="33726" xr:uid="{00000000-0005-0000-0000-000018830000}"/>
    <cellStyle name="20% - Accent1 4 2 3 2 2 4 5 2 2 2" xfId="33727" xr:uid="{00000000-0005-0000-0000-000019830000}"/>
    <cellStyle name="20% - Accent1 4 2 3 2 2 4 5 2 3" xfId="33728" xr:uid="{00000000-0005-0000-0000-00001A830000}"/>
    <cellStyle name="20% - Accent1 4 2 3 2 2 4 5 3" xfId="33729" xr:uid="{00000000-0005-0000-0000-00001B830000}"/>
    <cellStyle name="20% - Accent1 4 2 3 2 2 4 5 3 2" xfId="33730" xr:uid="{00000000-0005-0000-0000-00001C830000}"/>
    <cellStyle name="20% - Accent1 4 2 3 2 2 4 5 4" xfId="33731" xr:uid="{00000000-0005-0000-0000-00001D830000}"/>
    <cellStyle name="20% - Accent1 4 2 3 2 2 4 6" xfId="33732" xr:uid="{00000000-0005-0000-0000-00001E830000}"/>
    <cellStyle name="20% - Accent1 4 2 3 2 2 4 6 2" xfId="33733" xr:uid="{00000000-0005-0000-0000-00001F830000}"/>
    <cellStyle name="20% - Accent1 4 2 3 2 2 4 6 2 2" xfId="33734" xr:uid="{00000000-0005-0000-0000-000020830000}"/>
    <cellStyle name="20% - Accent1 4 2 3 2 2 4 6 2 2 2" xfId="33735" xr:uid="{00000000-0005-0000-0000-000021830000}"/>
    <cellStyle name="20% - Accent1 4 2 3 2 2 4 6 2 3" xfId="33736" xr:uid="{00000000-0005-0000-0000-000022830000}"/>
    <cellStyle name="20% - Accent1 4 2 3 2 2 4 6 3" xfId="33737" xr:uid="{00000000-0005-0000-0000-000023830000}"/>
    <cellStyle name="20% - Accent1 4 2 3 2 2 4 6 3 2" xfId="33738" xr:uid="{00000000-0005-0000-0000-000024830000}"/>
    <cellStyle name="20% - Accent1 4 2 3 2 2 4 6 4" xfId="33739" xr:uid="{00000000-0005-0000-0000-000025830000}"/>
    <cellStyle name="20% - Accent1 4 2 3 2 2 4 7" xfId="33740" xr:uid="{00000000-0005-0000-0000-000026830000}"/>
    <cellStyle name="20% - Accent1 4 2 3 2 2 4 7 2" xfId="33741" xr:uid="{00000000-0005-0000-0000-000027830000}"/>
    <cellStyle name="20% - Accent1 4 2 3 2 2 4 7 2 2" xfId="33742" xr:uid="{00000000-0005-0000-0000-000028830000}"/>
    <cellStyle name="20% - Accent1 4 2 3 2 2 4 7 3" xfId="33743" xr:uid="{00000000-0005-0000-0000-000029830000}"/>
    <cellStyle name="20% - Accent1 4 2 3 2 2 4 8" xfId="33744" xr:uid="{00000000-0005-0000-0000-00002A830000}"/>
    <cellStyle name="20% - Accent1 4 2 3 2 2 4 8 2" xfId="33745" xr:uid="{00000000-0005-0000-0000-00002B830000}"/>
    <cellStyle name="20% - Accent1 4 2 3 2 2 4 8 2 2" xfId="33746" xr:uid="{00000000-0005-0000-0000-00002C830000}"/>
    <cellStyle name="20% - Accent1 4 2 3 2 2 4 8 3" xfId="33747" xr:uid="{00000000-0005-0000-0000-00002D830000}"/>
    <cellStyle name="20% - Accent1 4 2 3 2 2 4 9" xfId="33748" xr:uid="{00000000-0005-0000-0000-00002E830000}"/>
    <cellStyle name="20% - Accent1 4 2 3 2 2 4 9 2" xfId="33749" xr:uid="{00000000-0005-0000-0000-00002F830000}"/>
    <cellStyle name="20% - Accent1 4 2 3 2 2 5" xfId="33750" xr:uid="{00000000-0005-0000-0000-000030830000}"/>
    <cellStyle name="20% - Accent1 4 2 3 2 2 5 2" xfId="33751" xr:uid="{00000000-0005-0000-0000-000031830000}"/>
    <cellStyle name="20% - Accent1 4 2 3 2 2 5 2 2" xfId="33752" xr:uid="{00000000-0005-0000-0000-000032830000}"/>
    <cellStyle name="20% - Accent1 4 2 3 2 2 5 2 2 2" xfId="33753" xr:uid="{00000000-0005-0000-0000-000033830000}"/>
    <cellStyle name="20% - Accent1 4 2 3 2 2 5 2 2 2 2" xfId="33754" xr:uid="{00000000-0005-0000-0000-000034830000}"/>
    <cellStyle name="20% - Accent1 4 2 3 2 2 5 2 2 3" xfId="33755" xr:uid="{00000000-0005-0000-0000-000035830000}"/>
    <cellStyle name="20% - Accent1 4 2 3 2 2 5 2 3" xfId="33756" xr:uid="{00000000-0005-0000-0000-000036830000}"/>
    <cellStyle name="20% - Accent1 4 2 3 2 2 5 2 3 2" xfId="33757" xr:uid="{00000000-0005-0000-0000-000037830000}"/>
    <cellStyle name="20% - Accent1 4 2 3 2 2 5 2 4" xfId="33758" xr:uid="{00000000-0005-0000-0000-000038830000}"/>
    <cellStyle name="20% - Accent1 4 2 3 2 2 5 3" xfId="33759" xr:uid="{00000000-0005-0000-0000-000039830000}"/>
    <cellStyle name="20% - Accent1 4 2 3 2 2 5 3 2" xfId="33760" xr:uid="{00000000-0005-0000-0000-00003A830000}"/>
    <cellStyle name="20% - Accent1 4 2 3 2 2 5 3 2 2" xfId="33761" xr:uid="{00000000-0005-0000-0000-00003B830000}"/>
    <cellStyle name="20% - Accent1 4 2 3 2 2 5 3 2 2 2" xfId="33762" xr:uid="{00000000-0005-0000-0000-00003C830000}"/>
    <cellStyle name="20% - Accent1 4 2 3 2 2 5 3 2 3" xfId="33763" xr:uid="{00000000-0005-0000-0000-00003D830000}"/>
    <cellStyle name="20% - Accent1 4 2 3 2 2 5 3 3" xfId="33764" xr:uid="{00000000-0005-0000-0000-00003E830000}"/>
    <cellStyle name="20% - Accent1 4 2 3 2 2 5 3 3 2" xfId="33765" xr:uid="{00000000-0005-0000-0000-00003F830000}"/>
    <cellStyle name="20% - Accent1 4 2 3 2 2 5 3 4" xfId="33766" xr:uid="{00000000-0005-0000-0000-000040830000}"/>
    <cellStyle name="20% - Accent1 4 2 3 2 2 5 4" xfId="33767" xr:uid="{00000000-0005-0000-0000-000041830000}"/>
    <cellStyle name="20% - Accent1 4 2 3 2 2 5 4 2" xfId="33768" xr:uid="{00000000-0005-0000-0000-000042830000}"/>
    <cellStyle name="20% - Accent1 4 2 3 2 2 5 4 2 2" xfId="33769" xr:uid="{00000000-0005-0000-0000-000043830000}"/>
    <cellStyle name="20% - Accent1 4 2 3 2 2 5 4 2 2 2" xfId="33770" xr:uid="{00000000-0005-0000-0000-000044830000}"/>
    <cellStyle name="20% - Accent1 4 2 3 2 2 5 4 2 3" xfId="33771" xr:uid="{00000000-0005-0000-0000-000045830000}"/>
    <cellStyle name="20% - Accent1 4 2 3 2 2 5 4 3" xfId="33772" xr:uid="{00000000-0005-0000-0000-000046830000}"/>
    <cellStyle name="20% - Accent1 4 2 3 2 2 5 4 3 2" xfId="33773" xr:uid="{00000000-0005-0000-0000-000047830000}"/>
    <cellStyle name="20% - Accent1 4 2 3 2 2 5 4 4" xfId="33774" xr:uid="{00000000-0005-0000-0000-000048830000}"/>
    <cellStyle name="20% - Accent1 4 2 3 2 2 5 5" xfId="33775" xr:uid="{00000000-0005-0000-0000-000049830000}"/>
    <cellStyle name="20% - Accent1 4 2 3 2 2 5 5 2" xfId="33776" xr:uid="{00000000-0005-0000-0000-00004A830000}"/>
    <cellStyle name="20% - Accent1 4 2 3 2 2 5 5 2 2" xfId="33777" xr:uid="{00000000-0005-0000-0000-00004B830000}"/>
    <cellStyle name="20% - Accent1 4 2 3 2 2 5 5 3" xfId="33778" xr:uid="{00000000-0005-0000-0000-00004C830000}"/>
    <cellStyle name="20% - Accent1 4 2 3 2 2 5 6" xfId="33779" xr:uid="{00000000-0005-0000-0000-00004D830000}"/>
    <cellStyle name="20% - Accent1 4 2 3 2 2 5 6 2" xfId="33780" xr:uid="{00000000-0005-0000-0000-00004E830000}"/>
    <cellStyle name="20% - Accent1 4 2 3 2 2 5 6 2 2" xfId="33781" xr:uid="{00000000-0005-0000-0000-00004F830000}"/>
    <cellStyle name="20% - Accent1 4 2 3 2 2 5 6 3" xfId="33782" xr:uid="{00000000-0005-0000-0000-000050830000}"/>
    <cellStyle name="20% - Accent1 4 2 3 2 2 5 7" xfId="33783" xr:uid="{00000000-0005-0000-0000-000051830000}"/>
    <cellStyle name="20% - Accent1 4 2 3 2 2 5 7 2" xfId="33784" xr:uid="{00000000-0005-0000-0000-000052830000}"/>
    <cellStyle name="20% - Accent1 4 2 3 2 2 5 8" xfId="33785" xr:uid="{00000000-0005-0000-0000-000053830000}"/>
    <cellStyle name="20% - Accent1 4 2 3 2 2 5 8 2" xfId="33786" xr:uid="{00000000-0005-0000-0000-000054830000}"/>
    <cellStyle name="20% - Accent1 4 2 3 2 2 5 9" xfId="33787" xr:uid="{00000000-0005-0000-0000-000055830000}"/>
    <cellStyle name="20% - Accent1 4 2 3 2 2 6" xfId="33788" xr:uid="{00000000-0005-0000-0000-000056830000}"/>
    <cellStyle name="20% - Accent1 4 2 3 2 2 6 2" xfId="33789" xr:uid="{00000000-0005-0000-0000-000057830000}"/>
    <cellStyle name="20% - Accent1 4 2 3 2 2 6 2 2" xfId="33790" xr:uid="{00000000-0005-0000-0000-000058830000}"/>
    <cellStyle name="20% - Accent1 4 2 3 2 2 6 2 2 2" xfId="33791" xr:uid="{00000000-0005-0000-0000-000059830000}"/>
    <cellStyle name="20% - Accent1 4 2 3 2 2 6 2 2 2 2" xfId="33792" xr:uid="{00000000-0005-0000-0000-00005A830000}"/>
    <cellStyle name="20% - Accent1 4 2 3 2 2 6 2 2 3" xfId="33793" xr:uid="{00000000-0005-0000-0000-00005B830000}"/>
    <cellStyle name="20% - Accent1 4 2 3 2 2 6 2 3" xfId="33794" xr:uid="{00000000-0005-0000-0000-00005C830000}"/>
    <cellStyle name="20% - Accent1 4 2 3 2 2 6 2 3 2" xfId="33795" xr:uid="{00000000-0005-0000-0000-00005D830000}"/>
    <cellStyle name="20% - Accent1 4 2 3 2 2 6 2 4" xfId="33796" xr:uid="{00000000-0005-0000-0000-00005E830000}"/>
    <cellStyle name="20% - Accent1 4 2 3 2 2 6 3" xfId="33797" xr:uid="{00000000-0005-0000-0000-00005F830000}"/>
    <cellStyle name="20% - Accent1 4 2 3 2 2 6 3 2" xfId="33798" xr:uid="{00000000-0005-0000-0000-000060830000}"/>
    <cellStyle name="20% - Accent1 4 2 3 2 2 6 3 2 2" xfId="33799" xr:uid="{00000000-0005-0000-0000-000061830000}"/>
    <cellStyle name="20% - Accent1 4 2 3 2 2 6 3 2 2 2" xfId="33800" xr:uid="{00000000-0005-0000-0000-000062830000}"/>
    <cellStyle name="20% - Accent1 4 2 3 2 2 6 3 2 3" xfId="33801" xr:uid="{00000000-0005-0000-0000-000063830000}"/>
    <cellStyle name="20% - Accent1 4 2 3 2 2 6 3 3" xfId="33802" xr:uid="{00000000-0005-0000-0000-000064830000}"/>
    <cellStyle name="20% - Accent1 4 2 3 2 2 6 3 3 2" xfId="33803" xr:uid="{00000000-0005-0000-0000-000065830000}"/>
    <cellStyle name="20% - Accent1 4 2 3 2 2 6 3 4" xfId="33804" xr:uid="{00000000-0005-0000-0000-000066830000}"/>
    <cellStyle name="20% - Accent1 4 2 3 2 2 6 4" xfId="33805" xr:uid="{00000000-0005-0000-0000-000067830000}"/>
    <cellStyle name="20% - Accent1 4 2 3 2 2 6 4 2" xfId="33806" xr:uid="{00000000-0005-0000-0000-000068830000}"/>
    <cellStyle name="20% - Accent1 4 2 3 2 2 6 4 2 2" xfId="33807" xr:uid="{00000000-0005-0000-0000-000069830000}"/>
    <cellStyle name="20% - Accent1 4 2 3 2 2 6 4 2 2 2" xfId="33808" xr:uid="{00000000-0005-0000-0000-00006A830000}"/>
    <cellStyle name="20% - Accent1 4 2 3 2 2 6 4 2 3" xfId="33809" xr:uid="{00000000-0005-0000-0000-00006B830000}"/>
    <cellStyle name="20% - Accent1 4 2 3 2 2 6 4 3" xfId="33810" xr:uid="{00000000-0005-0000-0000-00006C830000}"/>
    <cellStyle name="20% - Accent1 4 2 3 2 2 6 4 3 2" xfId="33811" xr:uid="{00000000-0005-0000-0000-00006D830000}"/>
    <cellStyle name="20% - Accent1 4 2 3 2 2 6 4 4" xfId="33812" xr:uid="{00000000-0005-0000-0000-00006E830000}"/>
    <cellStyle name="20% - Accent1 4 2 3 2 2 6 5" xfId="33813" xr:uid="{00000000-0005-0000-0000-00006F830000}"/>
    <cellStyle name="20% - Accent1 4 2 3 2 2 6 5 2" xfId="33814" xr:uid="{00000000-0005-0000-0000-000070830000}"/>
    <cellStyle name="20% - Accent1 4 2 3 2 2 6 5 2 2" xfId="33815" xr:uid="{00000000-0005-0000-0000-000071830000}"/>
    <cellStyle name="20% - Accent1 4 2 3 2 2 6 5 3" xfId="33816" xr:uid="{00000000-0005-0000-0000-000072830000}"/>
    <cellStyle name="20% - Accent1 4 2 3 2 2 6 6" xfId="33817" xr:uid="{00000000-0005-0000-0000-000073830000}"/>
    <cellStyle name="20% - Accent1 4 2 3 2 2 6 6 2" xfId="33818" xr:uid="{00000000-0005-0000-0000-000074830000}"/>
    <cellStyle name="20% - Accent1 4 2 3 2 2 6 6 2 2" xfId="33819" xr:uid="{00000000-0005-0000-0000-000075830000}"/>
    <cellStyle name="20% - Accent1 4 2 3 2 2 6 6 3" xfId="33820" xr:uid="{00000000-0005-0000-0000-000076830000}"/>
    <cellStyle name="20% - Accent1 4 2 3 2 2 6 7" xfId="33821" xr:uid="{00000000-0005-0000-0000-000077830000}"/>
    <cellStyle name="20% - Accent1 4 2 3 2 2 6 7 2" xfId="33822" xr:uid="{00000000-0005-0000-0000-000078830000}"/>
    <cellStyle name="20% - Accent1 4 2 3 2 2 6 8" xfId="33823" xr:uid="{00000000-0005-0000-0000-000079830000}"/>
    <cellStyle name="20% - Accent1 4 2 3 2 2 6 8 2" xfId="33824" xr:uid="{00000000-0005-0000-0000-00007A830000}"/>
    <cellStyle name="20% - Accent1 4 2 3 2 2 6 9" xfId="33825" xr:uid="{00000000-0005-0000-0000-00007B830000}"/>
    <cellStyle name="20% - Accent1 4 2 3 2 2 7" xfId="33826" xr:uid="{00000000-0005-0000-0000-00007C830000}"/>
    <cellStyle name="20% - Accent1 4 2 3 2 2 7 2" xfId="33827" xr:uid="{00000000-0005-0000-0000-00007D830000}"/>
    <cellStyle name="20% - Accent1 4 2 3 2 2 7 2 2" xfId="33828" xr:uid="{00000000-0005-0000-0000-00007E830000}"/>
    <cellStyle name="20% - Accent1 4 2 3 2 2 7 2 2 2" xfId="33829" xr:uid="{00000000-0005-0000-0000-00007F830000}"/>
    <cellStyle name="20% - Accent1 4 2 3 2 2 7 2 3" xfId="33830" xr:uid="{00000000-0005-0000-0000-000080830000}"/>
    <cellStyle name="20% - Accent1 4 2 3 2 2 7 3" xfId="33831" xr:uid="{00000000-0005-0000-0000-000081830000}"/>
    <cellStyle name="20% - Accent1 4 2 3 2 2 7 3 2" xfId="33832" xr:uid="{00000000-0005-0000-0000-000082830000}"/>
    <cellStyle name="20% - Accent1 4 2 3 2 2 7 4" xfId="33833" xr:uid="{00000000-0005-0000-0000-000083830000}"/>
    <cellStyle name="20% - Accent1 4 2 3 2 2 8" xfId="33834" xr:uid="{00000000-0005-0000-0000-000084830000}"/>
    <cellStyle name="20% - Accent1 4 2 3 2 2 8 2" xfId="33835" xr:uid="{00000000-0005-0000-0000-000085830000}"/>
    <cellStyle name="20% - Accent1 4 2 3 2 2 8 2 2" xfId="33836" xr:uid="{00000000-0005-0000-0000-000086830000}"/>
    <cellStyle name="20% - Accent1 4 2 3 2 2 8 2 2 2" xfId="33837" xr:uid="{00000000-0005-0000-0000-000087830000}"/>
    <cellStyle name="20% - Accent1 4 2 3 2 2 8 2 3" xfId="33838" xr:uid="{00000000-0005-0000-0000-000088830000}"/>
    <cellStyle name="20% - Accent1 4 2 3 2 2 8 3" xfId="33839" xr:uid="{00000000-0005-0000-0000-000089830000}"/>
    <cellStyle name="20% - Accent1 4 2 3 2 2 8 3 2" xfId="33840" xr:uid="{00000000-0005-0000-0000-00008A830000}"/>
    <cellStyle name="20% - Accent1 4 2 3 2 2 8 4" xfId="33841" xr:uid="{00000000-0005-0000-0000-00008B830000}"/>
    <cellStyle name="20% - Accent1 4 2 3 2 2 9" xfId="33842" xr:uid="{00000000-0005-0000-0000-00008C830000}"/>
    <cellStyle name="20% - Accent1 4 2 3 2 2 9 2" xfId="33843" xr:uid="{00000000-0005-0000-0000-00008D830000}"/>
    <cellStyle name="20% - Accent1 4 2 3 2 2 9 2 2" xfId="33844" xr:uid="{00000000-0005-0000-0000-00008E830000}"/>
    <cellStyle name="20% - Accent1 4 2 3 2 2 9 2 2 2" xfId="33845" xr:uid="{00000000-0005-0000-0000-00008F830000}"/>
    <cellStyle name="20% - Accent1 4 2 3 2 2 9 2 3" xfId="33846" xr:uid="{00000000-0005-0000-0000-000090830000}"/>
    <cellStyle name="20% - Accent1 4 2 3 2 2 9 3" xfId="33847" xr:uid="{00000000-0005-0000-0000-000091830000}"/>
    <cellStyle name="20% - Accent1 4 2 3 2 2 9 3 2" xfId="33848" xr:uid="{00000000-0005-0000-0000-000092830000}"/>
    <cellStyle name="20% - Accent1 4 2 3 2 2 9 4" xfId="33849" xr:uid="{00000000-0005-0000-0000-000093830000}"/>
    <cellStyle name="20% - Accent1 4 2 3 2 3" xfId="33850" xr:uid="{00000000-0005-0000-0000-000094830000}"/>
    <cellStyle name="20% - Accent1 4 2 3 2 3 10" xfId="33851" xr:uid="{00000000-0005-0000-0000-000095830000}"/>
    <cellStyle name="20% - Accent1 4 2 3 2 3 10 2" xfId="33852" xr:uid="{00000000-0005-0000-0000-000096830000}"/>
    <cellStyle name="20% - Accent1 4 2 3 2 3 11" xfId="33853" xr:uid="{00000000-0005-0000-0000-000097830000}"/>
    <cellStyle name="20% - Accent1 4 2 3 2 3 2" xfId="33854" xr:uid="{00000000-0005-0000-0000-000098830000}"/>
    <cellStyle name="20% - Accent1 4 2 3 2 3 2 2" xfId="33855" xr:uid="{00000000-0005-0000-0000-000099830000}"/>
    <cellStyle name="20% - Accent1 4 2 3 2 3 2 2 2" xfId="33856" xr:uid="{00000000-0005-0000-0000-00009A830000}"/>
    <cellStyle name="20% - Accent1 4 2 3 2 3 2 2 2 2" xfId="33857" xr:uid="{00000000-0005-0000-0000-00009B830000}"/>
    <cellStyle name="20% - Accent1 4 2 3 2 3 2 2 2 2 2" xfId="33858" xr:uid="{00000000-0005-0000-0000-00009C830000}"/>
    <cellStyle name="20% - Accent1 4 2 3 2 3 2 2 2 3" xfId="33859" xr:uid="{00000000-0005-0000-0000-00009D830000}"/>
    <cellStyle name="20% - Accent1 4 2 3 2 3 2 2 3" xfId="33860" xr:uid="{00000000-0005-0000-0000-00009E830000}"/>
    <cellStyle name="20% - Accent1 4 2 3 2 3 2 2 3 2" xfId="33861" xr:uid="{00000000-0005-0000-0000-00009F830000}"/>
    <cellStyle name="20% - Accent1 4 2 3 2 3 2 2 4" xfId="33862" xr:uid="{00000000-0005-0000-0000-0000A0830000}"/>
    <cellStyle name="20% - Accent1 4 2 3 2 3 2 3" xfId="33863" xr:uid="{00000000-0005-0000-0000-0000A1830000}"/>
    <cellStyle name="20% - Accent1 4 2 3 2 3 2 3 2" xfId="33864" xr:uid="{00000000-0005-0000-0000-0000A2830000}"/>
    <cellStyle name="20% - Accent1 4 2 3 2 3 2 3 2 2" xfId="33865" xr:uid="{00000000-0005-0000-0000-0000A3830000}"/>
    <cellStyle name="20% - Accent1 4 2 3 2 3 2 3 2 2 2" xfId="33866" xr:uid="{00000000-0005-0000-0000-0000A4830000}"/>
    <cellStyle name="20% - Accent1 4 2 3 2 3 2 3 2 3" xfId="33867" xr:uid="{00000000-0005-0000-0000-0000A5830000}"/>
    <cellStyle name="20% - Accent1 4 2 3 2 3 2 3 3" xfId="33868" xr:uid="{00000000-0005-0000-0000-0000A6830000}"/>
    <cellStyle name="20% - Accent1 4 2 3 2 3 2 3 3 2" xfId="33869" xr:uid="{00000000-0005-0000-0000-0000A7830000}"/>
    <cellStyle name="20% - Accent1 4 2 3 2 3 2 3 4" xfId="33870" xr:uid="{00000000-0005-0000-0000-0000A8830000}"/>
    <cellStyle name="20% - Accent1 4 2 3 2 3 2 4" xfId="33871" xr:uid="{00000000-0005-0000-0000-0000A9830000}"/>
    <cellStyle name="20% - Accent1 4 2 3 2 3 2 4 2" xfId="33872" xr:uid="{00000000-0005-0000-0000-0000AA830000}"/>
    <cellStyle name="20% - Accent1 4 2 3 2 3 2 4 2 2" xfId="33873" xr:uid="{00000000-0005-0000-0000-0000AB830000}"/>
    <cellStyle name="20% - Accent1 4 2 3 2 3 2 4 2 2 2" xfId="33874" xr:uid="{00000000-0005-0000-0000-0000AC830000}"/>
    <cellStyle name="20% - Accent1 4 2 3 2 3 2 4 2 3" xfId="33875" xr:uid="{00000000-0005-0000-0000-0000AD830000}"/>
    <cellStyle name="20% - Accent1 4 2 3 2 3 2 4 3" xfId="33876" xr:uid="{00000000-0005-0000-0000-0000AE830000}"/>
    <cellStyle name="20% - Accent1 4 2 3 2 3 2 4 3 2" xfId="33877" xr:uid="{00000000-0005-0000-0000-0000AF830000}"/>
    <cellStyle name="20% - Accent1 4 2 3 2 3 2 4 4" xfId="33878" xr:uid="{00000000-0005-0000-0000-0000B0830000}"/>
    <cellStyle name="20% - Accent1 4 2 3 2 3 2 5" xfId="33879" xr:uid="{00000000-0005-0000-0000-0000B1830000}"/>
    <cellStyle name="20% - Accent1 4 2 3 2 3 2 5 2" xfId="33880" xr:uid="{00000000-0005-0000-0000-0000B2830000}"/>
    <cellStyle name="20% - Accent1 4 2 3 2 3 2 5 2 2" xfId="33881" xr:uid="{00000000-0005-0000-0000-0000B3830000}"/>
    <cellStyle name="20% - Accent1 4 2 3 2 3 2 5 3" xfId="33882" xr:uid="{00000000-0005-0000-0000-0000B4830000}"/>
    <cellStyle name="20% - Accent1 4 2 3 2 3 2 6" xfId="33883" xr:uid="{00000000-0005-0000-0000-0000B5830000}"/>
    <cellStyle name="20% - Accent1 4 2 3 2 3 2 6 2" xfId="33884" xr:uid="{00000000-0005-0000-0000-0000B6830000}"/>
    <cellStyle name="20% - Accent1 4 2 3 2 3 2 6 2 2" xfId="33885" xr:uid="{00000000-0005-0000-0000-0000B7830000}"/>
    <cellStyle name="20% - Accent1 4 2 3 2 3 2 6 3" xfId="33886" xr:uid="{00000000-0005-0000-0000-0000B8830000}"/>
    <cellStyle name="20% - Accent1 4 2 3 2 3 2 7" xfId="33887" xr:uid="{00000000-0005-0000-0000-0000B9830000}"/>
    <cellStyle name="20% - Accent1 4 2 3 2 3 2 7 2" xfId="33888" xr:uid="{00000000-0005-0000-0000-0000BA830000}"/>
    <cellStyle name="20% - Accent1 4 2 3 2 3 2 8" xfId="33889" xr:uid="{00000000-0005-0000-0000-0000BB830000}"/>
    <cellStyle name="20% - Accent1 4 2 3 2 3 2 8 2" xfId="33890" xr:uid="{00000000-0005-0000-0000-0000BC830000}"/>
    <cellStyle name="20% - Accent1 4 2 3 2 3 2 9" xfId="33891" xr:uid="{00000000-0005-0000-0000-0000BD830000}"/>
    <cellStyle name="20% - Accent1 4 2 3 2 3 3" xfId="33892" xr:uid="{00000000-0005-0000-0000-0000BE830000}"/>
    <cellStyle name="20% - Accent1 4 2 3 2 3 3 2" xfId="33893" xr:uid="{00000000-0005-0000-0000-0000BF830000}"/>
    <cellStyle name="20% - Accent1 4 2 3 2 3 3 2 2" xfId="33894" xr:uid="{00000000-0005-0000-0000-0000C0830000}"/>
    <cellStyle name="20% - Accent1 4 2 3 2 3 3 2 2 2" xfId="33895" xr:uid="{00000000-0005-0000-0000-0000C1830000}"/>
    <cellStyle name="20% - Accent1 4 2 3 2 3 3 2 2 2 2" xfId="33896" xr:uid="{00000000-0005-0000-0000-0000C2830000}"/>
    <cellStyle name="20% - Accent1 4 2 3 2 3 3 2 2 3" xfId="33897" xr:uid="{00000000-0005-0000-0000-0000C3830000}"/>
    <cellStyle name="20% - Accent1 4 2 3 2 3 3 2 3" xfId="33898" xr:uid="{00000000-0005-0000-0000-0000C4830000}"/>
    <cellStyle name="20% - Accent1 4 2 3 2 3 3 2 3 2" xfId="33899" xr:uid="{00000000-0005-0000-0000-0000C5830000}"/>
    <cellStyle name="20% - Accent1 4 2 3 2 3 3 2 4" xfId="33900" xr:uid="{00000000-0005-0000-0000-0000C6830000}"/>
    <cellStyle name="20% - Accent1 4 2 3 2 3 3 3" xfId="33901" xr:uid="{00000000-0005-0000-0000-0000C7830000}"/>
    <cellStyle name="20% - Accent1 4 2 3 2 3 3 3 2" xfId="33902" xr:uid="{00000000-0005-0000-0000-0000C8830000}"/>
    <cellStyle name="20% - Accent1 4 2 3 2 3 3 3 2 2" xfId="33903" xr:uid="{00000000-0005-0000-0000-0000C9830000}"/>
    <cellStyle name="20% - Accent1 4 2 3 2 3 3 3 2 2 2" xfId="33904" xr:uid="{00000000-0005-0000-0000-0000CA830000}"/>
    <cellStyle name="20% - Accent1 4 2 3 2 3 3 3 2 3" xfId="33905" xr:uid="{00000000-0005-0000-0000-0000CB830000}"/>
    <cellStyle name="20% - Accent1 4 2 3 2 3 3 3 3" xfId="33906" xr:uid="{00000000-0005-0000-0000-0000CC830000}"/>
    <cellStyle name="20% - Accent1 4 2 3 2 3 3 3 3 2" xfId="33907" xr:uid="{00000000-0005-0000-0000-0000CD830000}"/>
    <cellStyle name="20% - Accent1 4 2 3 2 3 3 3 4" xfId="33908" xr:uid="{00000000-0005-0000-0000-0000CE830000}"/>
    <cellStyle name="20% - Accent1 4 2 3 2 3 3 4" xfId="33909" xr:uid="{00000000-0005-0000-0000-0000CF830000}"/>
    <cellStyle name="20% - Accent1 4 2 3 2 3 3 4 2" xfId="33910" xr:uid="{00000000-0005-0000-0000-0000D0830000}"/>
    <cellStyle name="20% - Accent1 4 2 3 2 3 3 4 2 2" xfId="33911" xr:uid="{00000000-0005-0000-0000-0000D1830000}"/>
    <cellStyle name="20% - Accent1 4 2 3 2 3 3 4 2 2 2" xfId="33912" xr:uid="{00000000-0005-0000-0000-0000D2830000}"/>
    <cellStyle name="20% - Accent1 4 2 3 2 3 3 4 2 3" xfId="33913" xr:uid="{00000000-0005-0000-0000-0000D3830000}"/>
    <cellStyle name="20% - Accent1 4 2 3 2 3 3 4 3" xfId="33914" xr:uid="{00000000-0005-0000-0000-0000D4830000}"/>
    <cellStyle name="20% - Accent1 4 2 3 2 3 3 4 3 2" xfId="33915" xr:uid="{00000000-0005-0000-0000-0000D5830000}"/>
    <cellStyle name="20% - Accent1 4 2 3 2 3 3 4 4" xfId="33916" xr:uid="{00000000-0005-0000-0000-0000D6830000}"/>
    <cellStyle name="20% - Accent1 4 2 3 2 3 3 5" xfId="33917" xr:uid="{00000000-0005-0000-0000-0000D7830000}"/>
    <cellStyle name="20% - Accent1 4 2 3 2 3 3 5 2" xfId="33918" xr:uid="{00000000-0005-0000-0000-0000D8830000}"/>
    <cellStyle name="20% - Accent1 4 2 3 2 3 3 5 2 2" xfId="33919" xr:uid="{00000000-0005-0000-0000-0000D9830000}"/>
    <cellStyle name="20% - Accent1 4 2 3 2 3 3 5 3" xfId="33920" xr:uid="{00000000-0005-0000-0000-0000DA830000}"/>
    <cellStyle name="20% - Accent1 4 2 3 2 3 3 6" xfId="33921" xr:uid="{00000000-0005-0000-0000-0000DB830000}"/>
    <cellStyle name="20% - Accent1 4 2 3 2 3 3 6 2" xfId="33922" xr:uid="{00000000-0005-0000-0000-0000DC830000}"/>
    <cellStyle name="20% - Accent1 4 2 3 2 3 3 6 2 2" xfId="33923" xr:uid="{00000000-0005-0000-0000-0000DD830000}"/>
    <cellStyle name="20% - Accent1 4 2 3 2 3 3 6 3" xfId="33924" xr:uid="{00000000-0005-0000-0000-0000DE830000}"/>
    <cellStyle name="20% - Accent1 4 2 3 2 3 3 7" xfId="33925" xr:uid="{00000000-0005-0000-0000-0000DF830000}"/>
    <cellStyle name="20% - Accent1 4 2 3 2 3 3 7 2" xfId="33926" xr:uid="{00000000-0005-0000-0000-0000E0830000}"/>
    <cellStyle name="20% - Accent1 4 2 3 2 3 3 8" xfId="33927" xr:uid="{00000000-0005-0000-0000-0000E1830000}"/>
    <cellStyle name="20% - Accent1 4 2 3 2 3 3 8 2" xfId="33928" xr:uid="{00000000-0005-0000-0000-0000E2830000}"/>
    <cellStyle name="20% - Accent1 4 2 3 2 3 3 9" xfId="33929" xr:uid="{00000000-0005-0000-0000-0000E3830000}"/>
    <cellStyle name="20% - Accent1 4 2 3 2 3 4" xfId="33930" xr:uid="{00000000-0005-0000-0000-0000E4830000}"/>
    <cellStyle name="20% - Accent1 4 2 3 2 3 4 2" xfId="33931" xr:uid="{00000000-0005-0000-0000-0000E5830000}"/>
    <cellStyle name="20% - Accent1 4 2 3 2 3 4 2 2" xfId="33932" xr:uid="{00000000-0005-0000-0000-0000E6830000}"/>
    <cellStyle name="20% - Accent1 4 2 3 2 3 4 2 2 2" xfId="33933" xr:uid="{00000000-0005-0000-0000-0000E7830000}"/>
    <cellStyle name="20% - Accent1 4 2 3 2 3 4 2 3" xfId="33934" xr:uid="{00000000-0005-0000-0000-0000E8830000}"/>
    <cellStyle name="20% - Accent1 4 2 3 2 3 4 3" xfId="33935" xr:uid="{00000000-0005-0000-0000-0000E9830000}"/>
    <cellStyle name="20% - Accent1 4 2 3 2 3 4 3 2" xfId="33936" xr:uid="{00000000-0005-0000-0000-0000EA830000}"/>
    <cellStyle name="20% - Accent1 4 2 3 2 3 4 4" xfId="33937" xr:uid="{00000000-0005-0000-0000-0000EB830000}"/>
    <cellStyle name="20% - Accent1 4 2 3 2 3 5" xfId="33938" xr:uid="{00000000-0005-0000-0000-0000EC830000}"/>
    <cellStyle name="20% - Accent1 4 2 3 2 3 5 2" xfId="33939" xr:uid="{00000000-0005-0000-0000-0000ED830000}"/>
    <cellStyle name="20% - Accent1 4 2 3 2 3 5 2 2" xfId="33940" xr:uid="{00000000-0005-0000-0000-0000EE830000}"/>
    <cellStyle name="20% - Accent1 4 2 3 2 3 5 2 2 2" xfId="33941" xr:uid="{00000000-0005-0000-0000-0000EF830000}"/>
    <cellStyle name="20% - Accent1 4 2 3 2 3 5 2 3" xfId="33942" xr:uid="{00000000-0005-0000-0000-0000F0830000}"/>
    <cellStyle name="20% - Accent1 4 2 3 2 3 5 3" xfId="33943" xr:uid="{00000000-0005-0000-0000-0000F1830000}"/>
    <cellStyle name="20% - Accent1 4 2 3 2 3 5 3 2" xfId="33944" xr:uid="{00000000-0005-0000-0000-0000F2830000}"/>
    <cellStyle name="20% - Accent1 4 2 3 2 3 5 4" xfId="33945" xr:uid="{00000000-0005-0000-0000-0000F3830000}"/>
    <cellStyle name="20% - Accent1 4 2 3 2 3 6" xfId="33946" xr:uid="{00000000-0005-0000-0000-0000F4830000}"/>
    <cellStyle name="20% - Accent1 4 2 3 2 3 6 2" xfId="33947" xr:uid="{00000000-0005-0000-0000-0000F5830000}"/>
    <cellStyle name="20% - Accent1 4 2 3 2 3 6 2 2" xfId="33948" xr:uid="{00000000-0005-0000-0000-0000F6830000}"/>
    <cellStyle name="20% - Accent1 4 2 3 2 3 6 2 2 2" xfId="33949" xr:uid="{00000000-0005-0000-0000-0000F7830000}"/>
    <cellStyle name="20% - Accent1 4 2 3 2 3 6 2 3" xfId="33950" xr:uid="{00000000-0005-0000-0000-0000F8830000}"/>
    <cellStyle name="20% - Accent1 4 2 3 2 3 6 3" xfId="33951" xr:uid="{00000000-0005-0000-0000-0000F9830000}"/>
    <cellStyle name="20% - Accent1 4 2 3 2 3 6 3 2" xfId="33952" xr:uid="{00000000-0005-0000-0000-0000FA830000}"/>
    <cellStyle name="20% - Accent1 4 2 3 2 3 6 4" xfId="33953" xr:uid="{00000000-0005-0000-0000-0000FB830000}"/>
    <cellStyle name="20% - Accent1 4 2 3 2 3 7" xfId="33954" xr:uid="{00000000-0005-0000-0000-0000FC830000}"/>
    <cellStyle name="20% - Accent1 4 2 3 2 3 7 2" xfId="33955" xr:uid="{00000000-0005-0000-0000-0000FD830000}"/>
    <cellStyle name="20% - Accent1 4 2 3 2 3 7 2 2" xfId="33956" xr:uid="{00000000-0005-0000-0000-0000FE830000}"/>
    <cellStyle name="20% - Accent1 4 2 3 2 3 7 3" xfId="33957" xr:uid="{00000000-0005-0000-0000-0000FF830000}"/>
    <cellStyle name="20% - Accent1 4 2 3 2 3 8" xfId="33958" xr:uid="{00000000-0005-0000-0000-000000840000}"/>
    <cellStyle name="20% - Accent1 4 2 3 2 3 8 2" xfId="33959" xr:uid="{00000000-0005-0000-0000-000001840000}"/>
    <cellStyle name="20% - Accent1 4 2 3 2 3 8 2 2" xfId="33960" xr:uid="{00000000-0005-0000-0000-000002840000}"/>
    <cellStyle name="20% - Accent1 4 2 3 2 3 8 3" xfId="33961" xr:uid="{00000000-0005-0000-0000-000003840000}"/>
    <cellStyle name="20% - Accent1 4 2 3 2 3 9" xfId="33962" xr:uid="{00000000-0005-0000-0000-000004840000}"/>
    <cellStyle name="20% - Accent1 4 2 3 2 3 9 2" xfId="33963" xr:uid="{00000000-0005-0000-0000-000005840000}"/>
    <cellStyle name="20% - Accent1 4 2 3 2 4" xfId="33964" xr:uid="{00000000-0005-0000-0000-000006840000}"/>
    <cellStyle name="20% - Accent1 4 2 3 2 4 10" xfId="33965" xr:uid="{00000000-0005-0000-0000-000007840000}"/>
    <cellStyle name="20% - Accent1 4 2 3 2 4 10 2" xfId="33966" xr:uid="{00000000-0005-0000-0000-000008840000}"/>
    <cellStyle name="20% - Accent1 4 2 3 2 4 11" xfId="33967" xr:uid="{00000000-0005-0000-0000-000009840000}"/>
    <cellStyle name="20% - Accent1 4 2 3 2 4 2" xfId="33968" xr:uid="{00000000-0005-0000-0000-00000A840000}"/>
    <cellStyle name="20% - Accent1 4 2 3 2 4 2 2" xfId="33969" xr:uid="{00000000-0005-0000-0000-00000B840000}"/>
    <cellStyle name="20% - Accent1 4 2 3 2 4 2 2 2" xfId="33970" xr:uid="{00000000-0005-0000-0000-00000C840000}"/>
    <cellStyle name="20% - Accent1 4 2 3 2 4 2 2 2 2" xfId="33971" xr:uid="{00000000-0005-0000-0000-00000D840000}"/>
    <cellStyle name="20% - Accent1 4 2 3 2 4 2 2 2 2 2" xfId="33972" xr:uid="{00000000-0005-0000-0000-00000E840000}"/>
    <cellStyle name="20% - Accent1 4 2 3 2 4 2 2 2 3" xfId="33973" xr:uid="{00000000-0005-0000-0000-00000F840000}"/>
    <cellStyle name="20% - Accent1 4 2 3 2 4 2 2 3" xfId="33974" xr:uid="{00000000-0005-0000-0000-000010840000}"/>
    <cellStyle name="20% - Accent1 4 2 3 2 4 2 2 3 2" xfId="33975" xr:uid="{00000000-0005-0000-0000-000011840000}"/>
    <cellStyle name="20% - Accent1 4 2 3 2 4 2 2 4" xfId="33976" xr:uid="{00000000-0005-0000-0000-000012840000}"/>
    <cellStyle name="20% - Accent1 4 2 3 2 4 2 3" xfId="33977" xr:uid="{00000000-0005-0000-0000-000013840000}"/>
    <cellStyle name="20% - Accent1 4 2 3 2 4 2 3 2" xfId="33978" xr:uid="{00000000-0005-0000-0000-000014840000}"/>
    <cellStyle name="20% - Accent1 4 2 3 2 4 2 3 2 2" xfId="33979" xr:uid="{00000000-0005-0000-0000-000015840000}"/>
    <cellStyle name="20% - Accent1 4 2 3 2 4 2 3 2 2 2" xfId="33980" xr:uid="{00000000-0005-0000-0000-000016840000}"/>
    <cellStyle name="20% - Accent1 4 2 3 2 4 2 3 2 3" xfId="33981" xr:uid="{00000000-0005-0000-0000-000017840000}"/>
    <cellStyle name="20% - Accent1 4 2 3 2 4 2 3 3" xfId="33982" xr:uid="{00000000-0005-0000-0000-000018840000}"/>
    <cellStyle name="20% - Accent1 4 2 3 2 4 2 3 3 2" xfId="33983" xr:uid="{00000000-0005-0000-0000-000019840000}"/>
    <cellStyle name="20% - Accent1 4 2 3 2 4 2 3 4" xfId="33984" xr:uid="{00000000-0005-0000-0000-00001A840000}"/>
    <cellStyle name="20% - Accent1 4 2 3 2 4 2 4" xfId="33985" xr:uid="{00000000-0005-0000-0000-00001B840000}"/>
    <cellStyle name="20% - Accent1 4 2 3 2 4 2 4 2" xfId="33986" xr:uid="{00000000-0005-0000-0000-00001C840000}"/>
    <cellStyle name="20% - Accent1 4 2 3 2 4 2 4 2 2" xfId="33987" xr:uid="{00000000-0005-0000-0000-00001D840000}"/>
    <cellStyle name="20% - Accent1 4 2 3 2 4 2 4 2 2 2" xfId="33988" xr:uid="{00000000-0005-0000-0000-00001E840000}"/>
    <cellStyle name="20% - Accent1 4 2 3 2 4 2 4 2 3" xfId="33989" xr:uid="{00000000-0005-0000-0000-00001F840000}"/>
    <cellStyle name="20% - Accent1 4 2 3 2 4 2 4 3" xfId="33990" xr:uid="{00000000-0005-0000-0000-000020840000}"/>
    <cellStyle name="20% - Accent1 4 2 3 2 4 2 4 3 2" xfId="33991" xr:uid="{00000000-0005-0000-0000-000021840000}"/>
    <cellStyle name="20% - Accent1 4 2 3 2 4 2 4 4" xfId="33992" xr:uid="{00000000-0005-0000-0000-000022840000}"/>
    <cellStyle name="20% - Accent1 4 2 3 2 4 2 5" xfId="33993" xr:uid="{00000000-0005-0000-0000-000023840000}"/>
    <cellStyle name="20% - Accent1 4 2 3 2 4 2 5 2" xfId="33994" xr:uid="{00000000-0005-0000-0000-000024840000}"/>
    <cellStyle name="20% - Accent1 4 2 3 2 4 2 5 2 2" xfId="33995" xr:uid="{00000000-0005-0000-0000-000025840000}"/>
    <cellStyle name="20% - Accent1 4 2 3 2 4 2 5 3" xfId="33996" xr:uid="{00000000-0005-0000-0000-000026840000}"/>
    <cellStyle name="20% - Accent1 4 2 3 2 4 2 6" xfId="33997" xr:uid="{00000000-0005-0000-0000-000027840000}"/>
    <cellStyle name="20% - Accent1 4 2 3 2 4 2 6 2" xfId="33998" xr:uid="{00000000-0005-0000-0000-000028840000}"/>
    <cellStyle name="20% - Accent1 4 2 3 2 4 2 6 2 2" xfId="33999" xr:uid="{00000000-0005-0000-0000-000029840000}"/>
    <cellStyle name="20% - Accent1 4 2 3 2 4 2 6 3" xfId="34000" xr:uid="{00000000-0005-0000-0000-00002A840000}"/>
    <cellStyle name="20% - Accent1 4 2 3 2 4 2 7" xfId="34001" xr:uid="{00000000-0005-0000-0000-00002B840000}"/>
    <cellStyle name="20% - Accent1 4 2 3 2 4 2 7 2" xfId="34002" xr:uid="{00000000-0005-0000-0000-00002C840000}"/>
    <cellStyle name="20% - Accent1 4 2 3 2 4 2 8" xfId="34003" xr:uid="{00000000-0005-0000-0000-00002D840000}"/>
    <cellStyle name="20% - Accent1 4 2 3 2 4 2 8 2" xfId="34004" xr:uid="{00000000-0005-0000-0000-00002E840000}"/>
    <cellStyle name="20% - Accent1 4 2 3 2 4 2 9" xfId="34005" xr:uid="{00000000-0005-0000-0000-00002F840000}"/>
    <cellStyle name="20% - Accent1 4 2 3 2 4 3" xfId="34006" xr:uid="{00000000-0005-0000-0000-000030840000}"/>
    <cellStyle name="20% - Accent1 4 2 3 2 4 3 2" xfId="34007" xr:uid="{00000000-0005-0000-0000-000031840000}"/>
    <cellStyle name="20% - Accent1 4 2 3 2 4 3 2 2" xfId="34008" xr:uid="{00000000-0005-0000-0000-000032840000}"/>
    <cellStyle name="20% - Accent1 4 2 3 2 4 3 2 2 2" xfId="34009" xr:uid="{00000000-0005-0000-0000-000033840000}"/>
    <cellStyle name="20% - Accent1 4 2 3 2 4 3 2 2 2 2" xfId="34010" xr:uid="{00000000-0005-0000-0000-000034840000}"/>
    <cellStyle name="20% - Accent1 4 2 3 2 4 3 2 2 3" xfId="34011" xr:uid="{00000000-0005-0000-0000-000035840000}"/>
    <cellStyle name="20% - Accent1 4 2 3 2 4 3 2 3" xfId="34012" xr:uid="{00000000-0005-0000-0000-000036840000}"/>
    <cellStyle name="20% - Accent1 4 2 3 2 4 3 2 3 2" xfId="34013" xr:uid="{00000000-0005-0000-0000-000037840000}"/>
    <cellStyle name="20% - Accent1 4 2 3 2 4 3 2 4" xfId="34014" xr:uid="{00000000-0005-0000-0000-000038840000}"/>
    <cellStyle name="20% - Accent1 4 2 3 2 4 3 3" xfId="34015" xr:uid="{00000000-0005-0000-0000-000039840000}"/>
    <cellStyle name="20% - Accent1 4 2 3 2 4 3 3 2" xfId="34016" xr:uid="{00000000-0005-0000-0000-00003A840000}"/>
    <cellStyle name="20% - Accent1 4 2 3 2 4 3 3 2 2" xfId="34017" xr:uid="{00000000-0005-0000-0000-00003B840000}"/>
    <cellStyle name="20% - Accent1 4 2 3 2 4 3 3 2 2 2" xfId="34018" xr:uid="{00000000-0005-0000-0000-00003C840000}"/>
    <cellStyle name="20% - Accent1 4 2 3 2 4 3 3 2 3" xfId="34019" xr:uid="{00000000-0005-0000-0000-00003D840000}"/>
    <cellStyle name="20% - Accent1 4 2 3 2 4 3 3 3" xfId="34020" xr:uid="{00000000-0005-0000-0000-00003E840000}"/>
    <cellStyle name="20% - Accent1 4 2 3 2 4 3 3 3 2" xfId="34021" xr:uid="{00000000-0005-0000-0000-00003F840000}"/>
    <cellStyle name="20% - Accent1 4 2 3 2 4 3 3 4" xfId="34022" xr:uid="{00000000-0005-0000-0000-000040840000}"/>
    <cellStyle name="20% - Accent1 4 2 3 2 4 3 4" xfId="34023" xr:uid="{00000000-0005-0000-0000-000041840000}"/>
    <cellStyle name="20% - Accent1 4 2 3 2 4 3 4 2" xfId="34024" xr:uid="{00000000-0005-0000-0000-000042840000}"/>
    <cellStyle name="20% - Accent1 4 2 3 2 4 3 4 2 2" xfId="34025" xr:uid="{00000000-0005-0000-0000-000043840000}"/>
    <cellStyle name="20% - Accent1 4 2 3 2 4 3 4 2 2 2" xfId="34026" xr:uid="{00000000-0005-0000-0000-000044840000}"/>
    <cellStyle name="20% - Accent1 4 2 3 2 4 3 4 2 3" xfId="34027" xr:uid="{00000000-0005-0000-0000-000045840000}"/>
    <cellStyle name="20% - Accent1 4 2 3 2 4 3 4 3" xfId="34028" xr:uid="{00000000-0005-0000-0000-000046840000}"/>
    <cellStyle name="20% - Accent1 4 2 3 2 4 3 4 3 2" xfId="34029" xr:uid="{00000000-0005-0000-0000-000047840000}"/>
    <cellStyle name="20% - Accent1 4 2 3 2 4 3 4 4" xfId="34030" xr:uid="{00000000-0005-0000-0000-000048840000}"/>
    <cellStyle name="20% - Accent1 4 2 3 2 4 3 5" xfId="34031" xr:uid="{00000000-0005-0000-0000-000049840000}"/>
    <cellStyle name="20% - Accent1 4 2 3 2 4 3 5 2" xfId="34032" xr:uid="{00000000-0005-0000-0000-00004A840000}"/>
    <cellStyle name="20% - Accent1 4 2 3 2 4 3 5 2 2" xfId="34033" xr:uid="{00000000-0005-0000-0000-00004B840000}"/>
    <cellStyle name="20% - Accent1 4 2 3 2 4 3 5 3" xfId="34034" xr:uid="{00000000-0005-0000-0000-00004C840000}"/>
    <cellStyle name="20% - Accent1 4 2 3 2 4 3 6" xfId="34035" xr:uid="{00000000-0005-0000-0000-00004D840000}"/>
    <cellStyle name="20% - Accent1 4 2 3 2 4 3 6 2" xfId="34036" xr:uid="{00000000-0005-0000-0000-00004E840000}"/>
    <cellStyle name="20% - Accent1 4 2 3 2 4 3 6 2 2" xfId="34037" xr:uid="{00000000-0005-0000-0000-00004F840000}"/>
    <cellStyle name="20% - Accent1 4 2 3 2 4 3 6 3" xfId="34038" xr:uid="{00000000-0005-0000-0000-000050840000}"/>
    <cellStyle name="20% - Accent1 4 2 3 2 4 3 7" xfId="34039" xr:uid="{00000000-0005-0000-0000-000051840000}"/>
    <cellStyle name="20% - Accent1 4 2 3 2 4 3 7 2" xfId="34040" xr:uid="{00000000-0005-0000-0000-000052840000}"/>
    <cellStyle name="20% - Accent1 4 2 3 2 4 3 8" xfId="34041" xr:uid="{00000000-0005-0000-0000-000053840000}"/>
    <cellStyle name="20% - Accent1 4 2 3 2 4 3 8 2" xfId="34042" xr:uid="{00000000-0005-0000-0000-000054840000}"/>
    <cellStyle name="20% - Accent1 4 2 3 2 4 3 9" xfId="34043" xr:uid="{00000000-0005-0000-0000-000055840000}"/>
    <cellStyle name="20% - Accent1 4 2 3 2 4 4" xfId="34044" xr:uid="{00000000-0005-0000-0000-000056840000}"/>
    <cellStyle name="20% - Accent1 4 2 3 2 4 4 2" xfId="34045" xr:uid="{00000000-0005-0000-0000-000057840000}"/>
    <cellStyle name="20% - Accent1 4 2 3 2 4 4 2 2" xfId="34046" xr:uid="{00000000-0005-0000-0000-000058840000}"/>
    <cellStyle name="20% - Accent1 4 2 3 2 4 4 2 2 2" xfId="34047" xr:uid="{00000000-0005-0000-0000-000059840000}"/>
    <cellStyle name="20% - Accent1 4 2 3 2 4 4 2 3" xfId="34048" xr:uid="{00000000-0005-0000-0000-00005A840000}"/>
    <cellStyle name="20% - Accent1 4 2 3 2 4 4 3" xfId="34049" xr:uid="{00000000-0005-0000-0000-00005B840000}"/>
    <cellStyle name="20% - Accent1 4 2 3 2 4 4 3 2" xfId="34050" xr:uid="{00000000-0005-0000-0000-00005C840000}"/>
    <cellStyle name="20% - Accent1 4 2 3 2 4 4 4" xfId="34051" xr:uid="{00000000-0005-0000-0000-00005D840000}"/>
    <cellStyle name="20% - Accent1 4 2 3 2 4 5" xfId="34052" xr:uid="{00000000-0005-0000-0000-00005E840000}"/>
    <cellStyle name="20% - Accent1 4 2 3 2 4 5 2" xfId="34053" xr:uid="{00000000-0005-0000-0000-00005F840000}"/>
    <cellStyle name="20% - Accent1 4 2 3 2 4 5 2 2" xfId="34054" xr:uid="{00000000-0005-0000-0000-000060840000}"/>
    <cellStyle name="20% - Accent1 4 2 3 2 4 5 2 2 2" xfId="34055" xr:uid="{00000000-0005-0000-0000-000061840000}"/>
    <cellStyle name="20% - Accent1 4 2 3 2 4 5 2 3" xfId="34056" xr:uid="{00000000-0005-0000-0000-000062840000}"/>
    <cellStyle name="20% - Accent1 4 2 3 2 4 5 3" xfId="34057" xr:uid="{00000000-0005-0000-0000-000063840000}"/>
    <cellStyle name="20% - Accent1 4 2 3 2 4 5 3 2" xfId="34058" xr:uid="{00000000-0005-0000-0000-000064840000}"/>
    <cellStyle name="20% - Accent1 4 2 3 2 4 5 4" xfId="34059" xr:uid="{00000000-0005-0000-0000-000065840000}"/>
    <cellStyle name="20% - Accent1 4 2 3 2 4 6" xfId="34060" xr:uid="{00000000-0005-0000-0000-000066840000}"/>
    <cellStyle name="20% - Accent1 4 2 3 2 4 6 2" xfId="34061" xr:uid="{00000000-0005-0000-0000-000067840000}"/>
    <cellStyle name="20% - Accent1 4 2 3 2 4 6 2 2" xfId="34062" xr:uid="{00000000-0005-0000-0000-000068840000}"/>
    <cellStyle name="20% - Accent1 4 2 3 2 4 6 2 2 2" xfId="34063" xr:uid="{00000000-0005-0000-0000-000069840000}"/>
    <cellStyle name="20% - Accent1 4 2 3 2 4 6 2 3" xfId="34064" xr:uid="{00000000-0005-0000-0000-00006A840000}"/>
    <cellStyle name="20% - Accent1 4 2 3 2 4 6 3" xfId="34065" xr:uid="{00000000-0005-0000-0000-00006B840000}"/>
    <cellStyle name="20% - Accent1 4 2 3 2 4 6 3 2" xfId="34066" xr:uid="{00000000-0005-0000-0000-00006C840000}"/>
    <cellStyle name="20% - Accent1 4 2 3 2 4 6 4" xfId="34067" xr:uid="{00000000-0005-0000-0000-00006D840000}"/>
    <cellStyle name="20% - Accent1 4 2 3 2 4 7" xfId="34068" xr:uid="{00000000-0005-0000-0000-00006E840000}"/>
    <cellStyle name="20% - Accent1 4 2 3 2 4 7 2" xfId="34069" xr:uid="{00000000-0005-0000-0000-00006F840000}"/>
    <cellStyle name="20% - Accent1 4 2 3 2 4 7 2 2" xfId="34070" xr:uid="{00000000-0005-0000-0000-000070840000}"/>
    <cellStyle name="20% - Accent1 4 2 3 2 4 7 3" xfId="34071" xr:uid="{00000000-0005-0000-0000-000071840000}"/>
    <cellStyle name="20% - Accent1 4 2 3 2 4 8" xfId="34072" xr:uid="{00000000-0005-0000-0000-000072840000}"/>
    <cellStyle name="20% - Accent1 4 2 3 2 4 8 2" xfId="34073" xr:uid="{00000000-0005-0000-0000-000073840000}"/>
    <cellStyle name="20% - Accent1 4 2 3 2 4 8 2 2" xfId="34074" xr:uid="{00000000-0005-0000-0000-000074840000}"/>
    <cellStyle name="20% - Accent1 4 2 3 2 4 8 3" xfId="34075" xr:uid="{00000000-0005-0000-0000-000075840000}"/>
    <cellStyle name="20% - Accent1 4 2 3 2 4 9" xfId="34076" xr:uid="{00000000-0005-0000-0000-000076840000}"/>
    <cellStyle name="20% - Accent1 4 2 3 2 4 9 2" xfId="34077" xr:uid="{00000000-0005-0000-0000-000077840000}"/>
    <cellStyle name="20% - Accent1 4 2 3 2 5" xfId="34078" xr:uid="{00000000-0005-0000-0000-000078840000}"/>
    <cellStyle name="20% - Accent1 4 2 3 2 5 10" xfId="34079" xr:uid="{00000000-0005-0000-0000-000079840000}"/>
    <cellStyle name="20% - Accent1 4 2 3 2 5 10 2" xfId="34080" xr:uid="{00000000-0005-0000-0000-00007A840000}"/>
    <cellStyle name="20% - Accent1 4 2 3 2 5 11" xfId="34081" xr:uid="{00000000-0005-0000-0000-00007B840000}"/>
    <cellStyle name="20% - Accent1 4 2 3 2 5 2" xfId="34082" xr:uid="{00000000-0005-0000-0000-00007C840000}"/>
    <cellStyle name="20% - Accent1 4 2 3 2 5 2 2" xfId="34083" xr:uid="{00000000-0005-0000-0000-00007D840000}"/>
    <cellStyle name="20% - Accent1 4 2 3 2 5 2 2 2" xfId="34084" xr:uid="{00000000-0005-0000-0000-00007E840000}"/>
    <cellStyle name="20% - Accent1 4 2 3 2 5 2 2 2 2" xfId="34085" xr:uid="{00000000-0005-0000-0000-00007F840000}"/>
    <cellStyle name="20% - Accent1 4 2 3 2 5 2 2 2 2 2" xfId="34086" xr:uid="{00000000-0005-0000-0000-000080840000}"/>
    <cellStyle name="20% - Accent1 4 2 3 2 5 2 2 2 3" xfId="34087" xr:uid="{00000000-0005-0000-0000-000081840000}"/>
    <cellStyle name="20% - Accent1 4 2 3 2 5 2 2 3" xfId="34088" xr:uid="{00000000-0005-0000-0000-000082840000}"/>
    <cellStyle name="20% - Accent1 4 2 3 2 5 2 2 3 2" xfId="34089" xr:uid="{00000000-0005-0000-0000-000083840000}"/>
    <cellStyle name="20% - Accent1 4 2 3 2 5 2 2 4" xfId="34090" xr:uid="{00000000-0005-0000-0000-000084840000}"/>
    <cellStyle name="20% - Accent1 4 2 3 2 5 2 3" xfId="34091" xr:uid="{00000000-0005-0000-0000-000085840000}"/>
    <cellStyle name="20% - Accent1 4 2 3 2 5 2 3 2" xfId="34092" xr:uid="{00000000-0005-0000-0000-000086840000}"/>
    <cellStyle name="20% - Accent1 4 2 3 2 5 2 3 2 2" xfId="34093" xr:uid="{00000000-0005-0000-0000-000087840000}"/>
    <cellStyle name="20% - Accent1 4 2 3 2 5 2 3 2 2 2" xfId="34094" xr:uid="{00000000-0005-0000-0000-000088840000}"/>
    <cellStyle name="20% - Accent1 4 2 3 2 5 2 3 2 3" xfId="34095" xr:uid="{00000000-0005-0000-0000-000089840000}"/>
    <cellStyle name="20% - Accent1 4 2 3 2 5 2 3 3" xfId="34096" xr:uid="{00000000-0005-0000-0000-00008A840000}"/>
    <cellStyle name="20% - Accent1 4 2 3 2 5 2 3 3 2" xfId="34097" xr:uid="{00000000-0005-0000-0000-00008B840000}"/>
    <cellStyle name="20% - Accent1 4 2 3 2 5 2 3 4" xfId="34098" xr:uid="{00000000-0005-0000-0000-00008C840000}"/>
    <cellStyle name="20% - Accent1 4 2 3 2 5 2 4" xfId="34099" xr:uid="{00000000-0005-0000-0000-00008D840000}"/>
    <cellStyle name="20% - Accent1 4 2 3 2 5 2 4 2" xfId="34100" xr:uid="{00000000-0005-0000-0000-00008E840000}"/>
    <cellStyle name="20% - Accent1 4 2 3 2 5 2 4 2 2" xfId="34101" xr:uid="{00000000-0005-0000-0000-00008F840000}"/>
    <cellStyle name="20% - Accent1 4 2 3 2 5 2 4 2 2 2" xfId="34102" xr:uid="{00000000-0005-0000-0000-000090840000}"/>
    <cellStyle name="20% - Accent1 4 2 3 2 5 2 4 2 3" xfId="34103" xr:uid="{00000000-0005-0000-0000-000091840000}"/>
    <cellStyle name="20% - Accent1 4 2 3 2 5 2 4 3" xfId="34104" xr:uid="{00000000-0005-0000-0000-000092840000}"/>
    <cellStyle name="20% - Accent1 4 2 3 2 5 2 4 3 2" xfId="34105" xr:uid="{00000000-0005-0000-0000-000093840000}"/>
    <cellStyle name="20% - Accent1 4 2 3 2 5 2 4 4" xfId="34106" xr:uid="{00000000-0005-0000-0000-000094840000}"/>
    <cellStyle name="20% - Accent1 4 2 3 2 5 2 5" xfId="34107" xr:uid="{00000000-0005-0000-0000-000095840000}"/>
    <cellStyle name="20% - Accent1 4 2 3 2 5 2 5 2" xfId="34108" xr:uid="{00000000-0005-0000-0000-000096840000}"/>
    <cellStyle name="20% - Accent1 4 2 3 2 5 2 5 2 2" xfId="34109" xr:uid="{00000000-0005-0000-0000-000097840000}"/>
    <cellStyle name="20% - Accent1 4 2 3 2 5 2 5 3" xfId="34110" xr:uid="{00000000-0005-0000-0000-000098840000}"/>
    <cellStyle name="20% - Accent1 4 2 3 2 5 2 6" xfId="34111" xr:uid="{00000000-0005-0000-0000-000099840000}"/>
    <cellStyle name="20% - Accent1 4 2 3 2 5 2 6 2" xfId="34112" xr:uid="{00000000-0005-0000-0000-00009A840000}"/>
    <cellStyle name="20% - Accent1 4 2 3 2 5 2 6 2 2" xfId="34113" xr:uid="{00000000-0005-0000-0000-00009B840000}"/>
    <cellStyle name="20% - Accent1 4 2 3 2 5 2 6 3" xfId="34114" xr:uid="{00000000-0005-0000-0000-00009C840000}"/>
    <cellStyle name="20% - Accent1 4 2 3 2 5 2 7" xfId="34115" xr:uid="{00000000-0005-0000-0000-00009D840000}"/>
    <cellStyle name="20% - Accent1 4 2 3 2 5 2 7 2" xfId="34116" xr:uid="{00000000-0005-0000-0000-00009E840000}"/>
    <cellStyle name="20% - Accent1 4 2 3 2 5 2 8" xfId="34117" xr:uid="{00000000-0005-0000-0000-00009F840000}"/>
    <cellStyle name="20% - Accent1 4 2 3 2 5 2 8 2" xfId="34118" xr:uid="{00000000-0005-0000-0000-0000A0840000}"/>
    <cellStyle name="20% - Accent1 4 2 3 2 5 2 9" xfId="34119" xr:uid="{00000000-0005-0000-0000-0000A1840000}"/>
    <cellStyle name="20% - Accent1 4 2 3 2 5 3" xfId="34120" xr:uid="{00000000-0005-0000-0000-0000A2840000}"/>
    <cellStyle name="20% - Accent1 4 2 3 2 5 3 2" xfId="34121" xr:uid="{00000000-0005-0000-0000-0000A3840000}"/>
    <cellStyle name="20% - Accent1 4 2 3 2 5 3 2 2" xfId="34122" xr:uid="{00000000-0005-0000-0000-0000A4840000}"/>
    <cellStyle name="20% - Accent1 4 2 3 2 5 3 2 2 2" xfId="34123" xr:uid="{00000000-0005-0000-0000-0000A5840000}"/>
    <cellStyle name="20% - Accent1 4 2 3 2 5 3 2 2 2 2" xfId="34124" xr:uid="{00000000-0005-0000-0000-0000A6840000}"/>
    <cellStyle name="20% - Accent1 4 2 3 2 5 3 2 2 3" xfId="34125" xr:uid="{00000000-0005-0000-0000-0000A7840000}"/>
    <cellStyle name="20% - Accent1 4 2 3 2 5 3 2 3" xfId="34126" xr:uid="{00000000-0005-0000-0000-0000A8840000}"/>
    <cellStyle name="20% - Accent1 4 2 3 2 5 3 2 3 2" xfId="34127" xr:uid="{00000000-0005-0000-0000-0000A9840000}"/>
    <cellStyle name="20% - Accent1 4 2 3 2 5 3 2 4" xfId="34128" xr:uid="{00000000-0005-0000-0000-0000AA840000}"/>
    <cellStyle name="20% - Accent1 4 2 3 2 5 3 3" xfId="34129" xr:uid="{00000000-0005-0000-0000-0000AB840000}"/>
    <cellStyle name="20% - Accent1 4 2 3 2 5 3 3 2" xfId="34130" xr:uid="{00000000-0005-0000-0000-0000AC840000}"/>
    <cellStyle name="20% - Accent1 4 2 3 2 5 3 3 2 2" xfId="34131" xr:uid="{00000000-0005-0000-0000-0000AD840000}"/>
    <cellStyle name="20% - Accent1 4 2 3 2 5 3 3 2 2 2" xfId="34132" xr:uid="{00000000-0005-0000-0000-0000AE840000}"/>
    <cellStyle name="20% - Accent1 4 2 3 2 5 3 3 2 3" xfId="34133" xr:uid="{00000000-0005-0000-0000-0000AF840000}"/>
    <cellStyle name="20% - Accent1 4 2 3 2 5 3 3 3" xfId="34134" xr:uid="{00000000-0005-0000-0000-0000B0840000}"/>
    <cellStyle name="20% - Accent1 4 2 3 2 5 3 3 3 2" xfId="34135" xr:uid="{00000000-0005-0000-0000-0000B1840000}"/>
    <cellStyle name="20% - Accent1 4 2 3 2 5 3 3 4" xfId="34136" xr:uid="{00000000-0005-0000-0000-0000B2840000}"/>
    <cellStyle name="20% - Accent1 4 2 3 2 5 3 4" xfId="34137" xr:uid="{00000000-0005-0000-0000-0000B3840000}"/>
    <cellStyle name="20% - Accent1 4 2 3 2 5 3 4 2" xfId="34138" xr:uid="{00000000-0005-0000-0000-0000B4840000}"/>
    <cellStyle name="20% - Accent1 4 2 3 2 5 3 4 2 2" xfId="34139" xr:uid="{00000000-0005-0000-0000-0000B5840000}"/>
    <cellStyle name="20% - Accent1 4 2 3 2 5 3 4 2 2 2" xfId="34140" xr:uid="{00000000-0005-0000-0000-0000B6840000}"/>
    <cellStyle name="20% - Accent1 4 2 3 2 5 3 4 2 3" xfId="34141" xr:uid="{00000000-0005-0000-0000-0000B7840000}"/>
    <cellStyle name="20% - Accent1 4 2 3 2 5 3 4 3" xfId="34142" xr:uid="{00000000-0005-0000-0000-0000B8840000}"/>
    <cellStyle name="20% - Accent1 4 2 3 2 5 3 4 3 2" xfId="34143" xr:uid="{00000000-0005-0000-0000-0000B9840000}"/>
    <cellStyle name="20% - Accent1 4 2 3 2 5 3 4 4" xfId="34144" xr:uid="{00000000-0005-0000-0000-0000BA840000}"/>
    <cellStyle name="20% - Accent1 4 2 3 2 5 3 5" xfId="34145" xr:uid="{00000000-0005-0000-0000-0000BB840000}"/>
    <cellStyle name="20% - Accent1 4 2 3 2 5 3 5 2" xfId="34146" xr:uid="{00000000-0005-0000-0000-0000BC840000}"/>
    <cellStyle name="20% - Accent1 4 2 3 2 5 3 5 2 2" xfId="34147" xr:uid="{00000000-0005-0000-0000-0000BD840000}"/>
    <cellStyle name="20% - Accent1 4 2 3 2 5 3 5 3" xfId="34148" xr:uid="{00000000-0005-0000-0000-0000BE840000}"/>
    <cellStyle name="20% - Accent1 4 2 3 2 5 3 6" xfId="34149" xr:uid="{00000000-0005-0000-0000-0000BF840000}"/>
    <cellStyle name="20% - Accent1 4 2 3 2 5 3 6 2" xfId="34150" xr:uid="{00000000-0005-0000-0000-0000C0840000}"/>
    <cellStyle name="20% - Accent1 4 2 3 2 5 3 6 2 2" xfId="34151" xr:uid="{00000000-0005-0000-0000-0000C1840000}"/>
    <cellStyle name="20% - Accent1 4 2 3 2 5 3 6 3" xfId="34152" xr:uid="{00000000-0005-0000-0000-0000C2840000}"/>
    <cellStyle name="20% - Accent1 4 2 3 2 5 3 7" xfId="34153" xr:uid="{00000000-0005-0000-0000-0000C3840000}"/>
    <cellStyle name="20% - Accent1 4 2 3 2 5 3 7 2" xfId="34154" xr:uid="{00000000-0005-0000-0000-0000C4840000}"/>
    <cellStyle name="20% - Accent1 4 2 3 2 5 3 8" xfId="34155" xr:uid="{00000000-0005-0000-0000-0000C5840000}"/>
    <cellStyle name="20% - Accent1 4 2 3 2 5 3 8 2" xfId="34156" xr:uid="{00000000-0005-0000-0000-0000C6840000}"/>
    <cellStyle name="20% - Accent1 4 2 3 2 5 3 9" xfId="34157" xr:uid="{00000000-0005-0000-0000-0000C7840000}"/>
    <cellStyle name="20% - Accent1 4 2 3 2 5 4" xfId="34158" xr:uid="{00000000-0005-0000-0000-0000C8840000}"/>
    <cellStyle name="20% - Accent1 4 2 3 2 5 4 2" xfId="34159" xr:uid="{00000000-0005-0000-0000-0000C9840000}"/>
    <cellStyle name="20% - Accent1 4 2 3 2 5 4 2 2" xfId="34160" xr:uid="{00000000-0005-0000-0000-0000CA840000}"/>
    <cellStyle name="20% - Accent1 4 2 3 2 5 4 2 2 2" xfId="34161" xr:uid="{00000000-0005-0000-0000-0000CB840000}"/>
    <cellStyle name="20% - Accent1 4 2 3 2 5 4 2 3" xfId="34162" xr:uid="{00000000-0005-0000-0000-0000CC840000}"/>
    <cellStyle name="20% - Accent1 4 2 3 2 5 4 3" xfId="34163" xr:uid="{00000000-0005-0000-0000-0000CD840000}"/>
    <cellStyle name="20% - Accent1 4 2 3 2 5 4 3 2" xfId="34164" xr:uid="{00000000-0005-0000-0000-0000CE840000}"/>
    <cellStyle name="20% - Accent1 4 2 3 2 5 4 4" xfId="34165" xr:uid="{00000000-0005-0000-0000-0000CF840000}"/>
    <cellStyle name="20% - Accent1 4 2 3 2 5 5" xfId="34166" xr:uid="{00000000-0005-0000-0000-0000D0840000}"/>
    <cellStyle name="20% - Accent1 4 2 3 2 5 5 2" xfId="34167" xr:uid="{00000000-0005-0000-0000-0000D1840000}"/>
    <cellStyle name="20% - Accent1 4 2 3 2 5 5 2 2" xfId="34168" xr:uid="{00000000-0005-0000-0000-0000D2840000}"/>
    <cellStyle name="20% - Accent1 4 2 3 2 5 5 2 2 2" xfId="34169" xr:uid="{00000000-0005-0000-0000-0000D3840000}"/>
    <cellStyle name="20% - Accent1 4 2 3 2 5 5 2 3" xfId="34170" xr:uid="{00000000-0005-0000-0000-0000D4840000}"/>
    <cellStyle name="20% - Accent1 4 2 3 2 5 5 3" xfId="34171" xr:uid="{00000000-0005-0000-0000-0000D5840000}"/>
    <cellStyle name="20% - Accent1 4 2 3 2 5 5 3 2" xfId="34172" xr:uid="{00000000-0005-0000-0000-0000D6840000}"/>
    <cellStyle name="20% - Accent1 4 2 3 2 5 5 4" xfId="34173" xr:uid="{00000000-0005-0000-0000-0000D7840000}"/>
    <cellStyle name="20% - Accent1 4 2 3 2 5 6" xfId="34174" xr:uid="{00000000-0005-0000-0000-0000D8840000}"/>
    <cellStyle name="20% - Accent1 4 2 3 2 5 6 2" xfId="34175" xr:uid="{00000000-0005-0000-0000-0000D9840000}"/>
    <cellStyle name="20% - Accent1 4 2 3 2 5 6 2 2" xfId="34176" xr:uid="{00000000-0005-0000-0000-0000DA840000}"/>
    <cellStyle name="20% - Accent1 4 2 3 2 5 6 2 2 2" xfId="34177" xr:uid="{00000000-0005-0000-0000-0000DB840000}"/>
    <cellStyle name="20% - Accent1 4 2 3 2 5 6 2 3" xfId="34178" xr:uid="{00000000-0005-0000-0000-0000DC840000}"/>
    <cellStyle name="20% - Accent1 4 2 3 2 5 6 3" xfId="34179" xr:uid="{00000000-0005-0000-0000-0000DD840000}"/>
    <cellStyle name="20% - Accent1 4 2 3 2 5 6 3 2" xfId="34180" xr:uid="{00000000-0005-0000-0000-0000DE840000}"/>
    <cellStyle name="20% - Accent1 4 2 3 2 5 6 4" xfId="34181" xr:uid="{00000000-0005-0000-0000-0000DF840000}"/>
    <cellStyle name="20% - Accent1 4 2 3 2 5 7" xfId="34182" xr:uid="{00000000-0005-0000-0000-0000E0840000}"/>
    <cellStyle name="20% - Accent1 4 2 3 2 5 7 2" xfId="34183" xr:uid="{00000000-0005-0000-0000-0000E1840000}"/>
    <cellStyle name="20% - Accent1 4 2 3 2 5 7 2 2" xfId="34184" xr:uid="{00000000-0005-0000-0000-0000E2840000}"/>
    <cellStyle name="20% - Accent1 4 2 3 2 5 7 3" xfId="34185" xr:uid="{00000000-0005-0000-0000-0000E3840000}"/>
    <cellStyle name="20% - Accent1 4 2 3 2 5 8" xfId="34186" xr:uid="{00000000-0005-0000-0000-0000E4840000}"/>
    <cellStyle name="20% - Accent1 4 2 3 2 5 8 2" xfId="34187" xr:uid="{00000000-0005-0000-0000-0000E5840000}"/>
    <cellStyle name="20% - Accent1 4 2 3 2 5 8 2 2" xfId="34188" xr:uid="{00000000-0005-0000-0000-0000E6840000}"/>
    <cellStyle name="20% - Accent1 4 2 3 2 5 8 3" xfId="34189" xr:uid="{00000000-0005-0000-0000-0000E7840000}"/>
    <cellStyle name="20% - Accent1 4 2 3 2 5 9" xfId="34190" xr:uid="{00000000-0005-0000-0000-0000E8840000}"/>
    <cellStyle name="20% - Accent1 4 2 3 2 5 9 2" xfId="34191" xr:uid="{00000000-0005-0000-0000-0000E9840000}"/>
    <cellStyle name="20% - Accent1 4 2 3 2 6" xfId="34192" xr:uid="{00000000-0005-0000-0000-0000EA840000}"/>
    <cellStyle name="20% - Accent1 4 2 3 2 6 2" xfId="34193" xr:uid="{00000000-0005-0000-0000-0000EB840000}"/>
    <cellStyle name="20% - Accent1 4 2 3 2 6 2 2" xfId="34194" xr:uid="{00000000-0005-0000-0000-0000EC840000}"/>
    <cellStyle name="20% - Accent1 4 2 3 2 6 2 2 2" xfId="34195" xr:uid="{00000000-0005-0000-0000-0000ED840000}"/>
    <cellStyle name="20% - Accent1 4 2 3 2 6 2 2 2 2" xfId="34196" xr:uid="{00000000-0005-0000-0000-0000EE840000}"/>
    <cellStyle name="20% - Accent1 4 2 3 2 6 2 2 3" xfId="34197" xr:uid="{00000000-0005-0000-0000-0000EF840000}"/>
    <cellStyle name="20% - Accent1 4 2 3 2 6 2 3" xfId="34198" xr:uid="{00000000-0005-0000-0000-0000F0840000}"/>
    <cellStyle name="20% - Accent1 4 2 3 2 6 2 3 2" xfId="34199" xr:uid="{00000000-0005-0000-0000-0000F1840000}"/>
    <cellStyle name="20% - Accent1 4 2 3 2 6 2 4" xfId="34200" xr:uid="{00000000-0005-0000-0000-0000F2840000}"/>
    <cellStyle name="20% - Accent1 4 2 3 2 6 3" xfId="34201" xr:uid="{00000000-0005-0000-0000-0000F3840000}"/>
    <cellStyle name="20% - Accent1 4 2 3 2 6 3 2" xfId="34202" xr:uid="{00000000-0005-0000-0000-0000F4840000}"/>
    <cellStyle name="20% - Accent1 4 2 3 2 6 3 2 2" xfId="34203" xr:uid="{00000000-0005-0000-0000-0000F5840000}"/>
    <cellStyle name="20% - Accent1 4 2 3 2 6 3 2 2 2" xfId="34204" xr:uid="{00000000-0005-0000-0000-0000F6840000}"/>
    <cellStyle name="20% - Accent1 4 2 3 2 6 3 2 3" xfId="34205" xr:uid="{00000000-0005-0000-0000-0000F7840000}"/>
    <cellStyle name="20% - Accent1 4 2 3 2 6 3 3" xfId="34206" xr:uid="{00000000-0005-0000-0000-0000F8840000}"/>
    <cellStyle name="20% - Accent1 4 2 3 2 6 3 3 2" xfId="34207" xr:uid="{00000000-0005-0000-0000-0000F9840000}"/>
    <cellStyle name="20% - Accent1 4 2 3 2 6 3 4" xfId="34208" xr:uid="{00000000-0005-0000-0000-0000FA840000}"/>
    <cellStyle name="20% - Accent1 4 2 3 2 6 4" xfId="34209" xr:uid="{00000000-0005-0000-0000-0000FB840000}"/>
    <cellStyle name="20% - Accent1 4 2 3 2 6 4 2" xfId="34210" xr:uid="{00000000-0005-0000-0000-0000FC840000}"/>
    <cellStyle name="20% - Accent1 4 2 3 2 6 4 2 2" xfId="34211" xr:uid="{00000000-0005-0000-0000-0000FD840000}"/>
    <cellStyle name="20% - Accent1 4 2 3 2 6 4 2 2 2" xfId="34212" xr:uid="{00000000-0005-0000-0000-0000FE840000}"/>
    <cellStyle name="20% - Accent1 4 2 3 2 6 4 2 3" xfId="34213" xr:uid="{00000000-0005-0000-0000-0000FF840000}"/>
    <cellStyle name="20% - Accent1 4 2 3 2 6 4 3" xfId="34214" xr:uid="{00000000-0005-0000-0000-000000850000}"/>
    <cellStyle name="20% - Accent1 4 2 3 2 6 4 3 2" xfId="34215" xr:uid="{00000000-0005-0000-0000-000001850000}"/>
    <cellStyle name="20% - Accent1 4 2 3 2 6 4 4" xfId="34216" xr:uid="{00000000-0005-0000-0000-000002850000}"/>
    <cellStyle name="20% - Accent1 4 2 3 2 6 5" xfId="34217" xr:uid="{00000000-0005-0000-0000-000003850000}"/>
    <cellStyle name="20% - Accent1 4 2 3 2 6 5 2" xfId="34218" xr:uid="{00000000-0005-0000-0000-000004850000}"/>
    <cellStyle name="20% - Accent1 4 2 3 2 6 5 2 2" xfId="34219" xr:uid="{00000000-0005-0000-0000-000005850000}"/>
    <cellStyle name="20% - Accent1 4 2 3 2 6 5 3" xfId="34220" xr:uid="{00000000-0005-0000-0000-000006850000}"/>
    <cellStyle name="20% - Accent1 4 2 3 2 6 6" xfId="34221" xr:uid="{00000000-0005-0000-0000-000007850000}"/>
    <cellStyle name="20% - Accent1 4 2 3 2 6 6 2" xfId="34222" xr:uid="{00000000-0005-0000-0000-000008850000}"/>
    <cellStyle name="20% - Accent1 4 2 3 2 6 6 2 2" xfId="34223" xr:uid="{00000000-0005-0000-0000-000009850000}"/>
    <cellStyle name="20% - Accent1 4 2 3 2 6 6 3" xfId="34224" xr:uid="{00000000-0005-0000-0000-00000A850000}"/>
    <cellStyle name="20% - Accent1 4 2 3 2 6 7" xfId="34225" xr:uid="{00000000-0005-0000-0000-00000B850000}"/>
    <cellStyle name="20% - Accent1 4 2 3 2 6 7 2" xfId="34226" xr:uid="{00000000-0005-0000-0000-00000C850000}"/>
    <cellStyle name="20% - Accent1 4 2 3 2 6 8" xfId="34227" xr:uid="{00000000-0005-0000-0000-00000D850000}"/>
    <cellStyle name="20% - Accent1 4 2 3 2 6 8 2" xfId="34228" xr:uid="{00000000-0005-0000-0000-00000E850000}"/>
    <cellStyle name="20% - Accent1 4 2 3 2 6 9" xfId="34229" xr:uid="{00000000-0005-0000-0000-00000F850000}"/>
    <cellStyle name="20% - Accent1 4 2 3 2 7" xfId="34230" xr:uid="{00000000-0005-0000-0000-000010850000}"/>
    <cellStyle name="20% - Accent1 4 2 3 2 7 2" xfId="34231" xr:uid="{00000000-0005-0000-0000-000011850000}"/>
    <cellStyle name="20% - Accent1 4 2 3 2 7 2 2" xfId="34232" xr:uid="{00000000-0005-0000-0000-000012850000}"/>
    <cellStyle name="20% - Accent1 4 2 3 2 7 2 2 2" xfId="34233" xr:uid="{00000000-0005-0000-0000-000013850000}"/>
    <cellStyle name="20% - Accent1 4 2 3 2 7 2 2 2 2" xfId="34234" xr:uid="{00000000-0005-0000-0000-000014850000}"/>
    <cellStyle name="20% - Accent1 4 2 3 2 7 2 2 3" xfId="34235" xr:uid="{00000000-0005-0000-0000-000015850000}"/>
    <cellStyle name="20% - Accent1 4 2 3 2 7 2 3" xfId="34236" xr:uid="{00000000-0005-0000-0000-000016850000}"/>
    <cellStyle name="20% - Accent1 4 2 3 2 7 2 3 2" xfId="34237" xr:uid="{00000000-0005-0000-0000-000017850000}"/>
    <cellStyle name="20% - Accent1 4 2 3 2 7 2 4" xfId="34238" xr:uid="{00000000-0005-0000-0000-000018850000}"/>
    <cellStyle name="20% - Accent1 4 2 3 2 7 3" xfId="34239" xr:uid="{00000000-0005-0000-0000-000019850000}"/>
    <cellStyle name="20% - Accent1 4 2 3 2 7 3 2" xfId="34240" xr:uid="{00000000-0005-0000-0000-00001A850000}"/>
    <cellStyle name="20% - Accent1 4 2 3 2 7 3 2 2" xfId="34241" xr:uid="{00000000-0005-0000-0000-00001B850000}"/>
    <cellStyle name="20% - Accent1 4 2 3 2 7 3 2 2 2" xfId="34242" xr:uid="{00000000-0005-0000-0000-00001C850000}"/>
    <cellStyle name="20% - Accent1 4 2 3 2 7 3 2 3" xfId="34243" xr:uid="{00000000-0005-0000-0000-00001D850000}"/>
    <cellStyle name="20% - Accent1 4 2 3 2 7 3 3" xfId="34244" xr:uid="{00000000-0005-0000-0000-00001E850000}"/>
    <cellStyle name="20% - Accent1 4 2 3 2 7 3 3 2" xfId="34245" xr:uid="{00000000-0005-0000-0000-00001F850000}"/>
    <cellStyle name="20% - Accent1 4 2 3 2 7 3 4" xfId="34246" xr:uid="{00000000-0005-0000-0000-000020850000}"/>
    <cellStyle name="20% - Accent1 4 2 3 2 7 4" xfId="34247" xr:uid="{00000000-0005-0000-0000-000021850000}"/>
    <cellStyle name="20% - Accent1 4 2 3 2 7 4 2" xfId="34248" xr:uid="{00000000-0005-0000-0000-000022850000}"/>
    <cellStyle name="20% - Accent1 4 2 3 2 7 4 2 2" xfId="34249" xr:uid="{00000000-0005-0000-0000-000023850000}"/>
    <cellStyle name="20% - Accent1 4 2 3 2 7 4 2 2 2" xfId="34250" xr:uid="{00000000-0005-0000-0000-000024850000}"/>
    <cellStyle name="20% - Accent1 4 2 3 2 7 4 2 3" xfId="34251" xr:uid="{00000000-0005-0000-0000-000025850000}"/>
    <cellStyle name="20% - Accent1 4 2 3 2 7 4 3" xfId="34252" xr:uid="{00000000-0005-0000-0000-000026850000}"/>
    <cellStyle name="20% - Accent1 4 2 3 2 7 4 3 2" xfId="34253" xr:uid="{00000000-0005-0000-0000-000027850000}"/>
    <cellStyle name="20% - Accent1 4 2 3 2 7 4 4" xfId="34254" xr:uid="{00000000-0005-0000-0000-000028850000}"/>
    <cellStyle name="20% - Accent1 4 2 3 2 7 5" xfId="34255" xr:uid="{00000000-0005-0000-0000-000029850000}"/>
    <cellStyle name="20% - Accent1 4 2 3 2 7 5 2" xfId="34256" xr:uid="{00000000-0005-0000-0000-00002A850000}"/>
    <cellStyle name="20% - Accent1 4 2 3 2 7 5 2 2" xfId="34257" xr:uid="{00000000-0005-0000-0000-00002B850000}"/>
    <cellStyle name="20% - Accent1 4 2 3 2 7 5 3" xfId="34258" xr:uid="{00000000-0005-0000-0000-00002C850000}"/>
    <cellStyle name="20% - Accent1 4 2 3 2 7 6" xfId="34259" xr:uid="{00000000-0005-0000-0000-00002D850000}"/>
    <cellStyle name="20% - Accent1 4 2 3 2 7 6 2" xfId="34260" xr:uid="{00000000-0005-0000-0000-00002E850000}"/>
    <cellStyle name="20% - Accent1 4 2 3 2 7 6 2 2" xfId="34261" xr:uid="{00000000-0005-0000-0000-00002F850000}"/>
    <cellStyle name="20% - Accent1 4 2 3 2 7 6 3" xfId="34262" xr:uid="{00000000-0005-0000-0000-000030850000}"/>
    <cellStyle name="20% - Accent1 4 2 3 2 7 7" xfId="34263" xr:uid="{00000000-0005-0000-0000-000031850000}"/>
    <cellStyle name="20% - Accent1 4 2 3 2 7 7 2" xfId="34264" xr:uid="{00000000-0005-0000-0000-000032850000}"/>
    <cellStyle name="20% - Accent1 4 2 3 2 7 8" xfId="34265" xr:uid="{00000000-0005-0000-0000-000033850000}"/>
    <cellStyle name="20% - Accent1 4 2 3 2 7 8 2" xfId="34266" xr:uid="{00000000-0005-0000-0000-000034850000}"/>
    <cellStyle name="20% - Accent1 4 2 3 2 7 9" xfId="34267" xr:uid="{00000000-0005-0000-0000-000035850000}"/>
    <cellStyle name="20% - Accent1 4 2 3 2 8" xfId="34268" xr:uid="{00000000-0005-0000-0000-000036850000}"/>
    <cellStyle name="20% - Accent1 4 2 3 2 8 2" xfId="34269" xr:uid="{00000000-0005-0000-0000-000037850000}"/>
    <cellStyle name="20% - Accent1 4 2 3 2 8 2 2" xfId="34270" xr:uid="{00000000-0005-0000-0000-000038850000}"/>
    <cellStyle name="20% - Accent1 4 2 3 2 8 2 2 2" xfId="34271" xr:uid="{00000000-0005-0000-0000-000039850000}"/>
    <cellStyle name="20% - Accent1 4 2 3 2 8 2 3" xfId="34272" xr:uid="{00000000-0005-0000-0000-00003A850000}"/>
    <cellStyle name="20% - Accent1 4 2 3 2 8 3" xfId="34273" xr:uid="{00000000-0005-0000-0000-00003B850000}"/>
    <cellStyle name="20% - Accent1 4 2 3 2 8 3 2" xfId="34274" xr:uid="{00000000-0005-0000-0000-00003C850000}"/>
    <cellStyle name="20% - Accent1 4 2 3 2 8 4" xfId="34275" xr:uid="{00000000-0005-0000-0000-00003D850000}"/>
    <cellStyle name="20% - Accent1 4 2 3 2 9" xfId="34276" xr:uid="{00000000-0005-0000-0000-00003E850000}"/>
    <cellStyle name="20% - Accent1 4 2 3 2 9 2" xfId="34277" xr:uid="{00000000-0005-0000-0000-00003F850000}"/>
    <cellStyle name="20% - Accent1 4 2 3 2 9 2 2" xfId="34278" xr:uid="{00000000-0005-0000-0000-000040850000}"/>
    <cellStyle name="20% - Accent1 4 2 3 2 9 2 2 2" xfId="34279" xr:uid="{00000000-0005-0000-0000-000041850000}"/>
    <cellStyle name="20% - Accent1 4 2 3 2 9 2 3" xfId="34280" xr:uid="{00000000-0005-0000-0000-000042850000}"/>
    <cellStyle name="20% - Accent1 4 2 3 2 9 3" xfId="34281" xr:uid="{00000000-0005-0000-0000-000043850000}"/>
    <cellStyle name="20% - Accent1 4 2 3 2 9 3 2" xfId="34282" xr:uid="{00000000-0005-0000-0000-000044850000}"/>
    <cellStyle name="20% - Accent1 4 2 3 2 9 4" xfId="34283" xr:uid="{00000000-0005-0000-0000-000045850000}"/>
    <cellStyle name="20% - Accent1 4 2 3 3" xfId="34284" xr:uid="{00000000-0005-0000-0000-000046850000}"/>
    <cellStyle name="20% - Accent1 4 2 3 3 10" xfId="34285" xr:uid="{00000000-0005-0000-0000-000047850000}"/>
    <cellStyle name="20% - Accent1 4 2 3 3 10 2" xfId="34286" xr:uid="{00000000-0005-0000-0000-000048850000}"/>
    <cellStyle name="20% - Accent1 4 2 3 3 10 2 2" xfId="34287" xr:uid="{00000000-0005-0000-0000-000049850000}"/>
    <cellStyle name="20% - Accent1 4 2 3 3 10 3" xfId="34288" xr:uid="{00000000-0005-0000-0000-00004A850000}"/>
    <cellStyle name="20% - Accent1 4 2 3 3 11" xfId="34289" xr:uid="{00000000-0005-0000-0000-00004B850000}"/>
    <cellStyle name="20% - Accent1 4 2 3 3 11 2" xfId="34290" xr:uid="{00000000-0005-0000-0000-00004C850000}"/>
    <cellStyle name="20% - Accent1 4 2 3 3 11 2 2" xfId="34291" xr:uid="{00000000-0005-0000-0000-00004D850000}"/>
    <cellStyle name="20% - Accent1 4 2 3 3 11 3" xfId="34292" xr:uid="{00000000-0005-0000-0000-00004E850000}"/>
    <cellStyle name="20% - Accent1 4 2 3 3 12" xfId="34293" xr:uid="{00000000-0005-0000-0000-00004F850000}"/>
    <cellStyle name="20% - Accent1 4 2 3 3 12 2" xfId="34294" xr:uid="{00000000-0005-0000-0000-000050850000}"/>
    <cellStyle name="20% - Accent1 4 2 3 3 13" xfId="34295" xr:uid="{00000000-0005-0000-0000-000051850000}"/>
    <cellStyle name="20% - Accent1 4 2 3 3 13 2" xfId="34296" xr:uid="{00000000-0005-0000-0000-000052850000}"/>
    <cellStyle name="20% - Accent1 4 2 3 3 14" xfId="34297" xr:uid="{00000000-0005-0000-0000-000053850000}"/>
    <cellStyle name="20% - Accent1 4 2 3 3 2" xfId="34298" xr:uid="{00000000-0005-0000-0000-000054850000}"/>
    <cellStyle name="20% - Accent1 4 2 3 3 2 10" xfId="34299" xr:uid="{00000000-0005-0000-0000-000055850000}"/>
    <cellStyle name="20% - Accent1 4 2 3 3 2 10 2" xfId="34300" xr:uid="{00000000-0005-0000-0000-000056850000}"/>
    <cellStyle name="20% - Accent1 4 2 3 3 2 11" xfId="34301" xr:uid="{00000000-0005-0000-0000-000057850000}"/>
    <cellStyle name="20% - Accent1 4 2 3 3 2 2" xfId="34302" xr:uid="{00000000-0005-0000-0000-000058850000}"/>
    <cellStyle name="20% - Accent1 4 2 3 3 2 2 2" xfId="34303" xr:uid="{00000000-0005-0000-0000-000059850000}"/>
    <cellStyle name="20% - Accent1 4 2 3 3 2 2 2 2" xfId="34304" xr:uid="{00000000-0005-0000-0000-00005A850000}"/>
    <cellStyle name="20% - Accent1 4 2 3 3 2 2 2 2 2" xfId="34305" xr:uid="{00000000-0005-0000-0000-00005B850000}"/>
    <cellStyle name="20% - Accent1 4 2 3 3 2 2 2 2 2 2" xfId="34306" xr:uid="{00000000-0005-0000-0000-00005C850000}"/>
    <cellStyle name="20% - Accent1 4 2 3 3 2 2 2 2 3" xfId="34307" xr:uid="{00000000-0005-0000-0000-00005D850000}"/>
    <cellStyle name="20% - Accent1 4 2 3 3 2 2 2 3" xfId="34308" xr:uid="{00000000-0005-0000-0000-00005E850000}"/>
    <cellStyle name="20% - Accent1 4 2 3 3 2 2 2 3 2" xfId="34309" xr:uid="{00000000-0005-0000-0000-00005F850000}"/>
    <cellStyle name="20% - Accent1 4 2 3 3 2 2 2 4" xfId="34310" xr:uid="{00000000-0005-0000-0000-000060850000}"/>
    <cellStyle name="20% - Accent1 4 2 3 3 2 2 3" xfId="34311" xr:uid="{00000000-0005-0000-0000-000061850000}"/>
    <cellStyle name="20% - Accent1 4 2 3 3 2 2 3 2" xfId="34312" xr:uid="{00000000-0005-0000-0000-000062850000}"/>
    <cellStyle name="20% - Accent1 4 2 3 3 2 2 3 2 2" xfId="34313" xr:uid="{00000000-0005-0000-0000-000063850000}"/>
    <cellStyle name="20% - Accent1 4 2 3 3 2 2 3 2 2 2" xfId="34314" xr:uid="{00000000-0005-0000-0000-000064850000}"/>
    <cellStyle name="20% - Accent1 4 2 3 3 2 2 3 2 3" xfId="34315" xr:uid="{00000000-0005-0000-0000-000065850000}"/>
    <cellStyle name="20% - Accent1 4 2 3 3 2 2 3 3" xfId="34316" xr:uid="{00000000-0005-0000-0000-000066850000}"/>
    <cellStyle name="20% - Accent1 4 2 3 3 2 2 3 3 2" xfId="34317" xr:uid="{00000000-0005-0000-0000-000067850000}"/>
    <cellStyle name="20% - Accent1 4 2 3 3 2 2 3 4" xfId="34318" xr:uid="{00000000-0005-0000-0000-000068850000}"/>
    <cellStyle name="20% - Accent1 4 2 3 3 2 2 4" xfId="34319" xr:uid="{00000000-0005-0000-0000-000069850000}"/>
    <cellStyle name="20% - Accent1 4 2 3 3 2 2 4 2" xfId="34320" xr:uid="{00000000-0005-0000-0000-00006A850000}"/>
    <cellStyle name="20% - Accent1 4 2 3 3 2 2 4 2 2" xfId="34321" xr:uid="{00000000-0005-0000-0000-00006B850000}"/>
    <cellStyle name="20% - Accent1 4 2 3 3 2 2 4 2 2 2" xfId="34322" xr:uid="{00000000-0005-0000-0000-00006C850000}"/>
    <cellStyle name="20% - Accent1 4 2 3 3 2 2 4 2 3" xfId="34323" xr:uid="{00000000-0005-0000-0000-00006D850000}"/>
    <cellStyle name="20% - Accent1 4 2 3 3 2 2 4 3" xfId="34324" xr:uid="{00000000-0005-0000-0000-00006E850000}"/>
    <cellStyle name="20% - Accent1 4 2 3 3 2 2 4 3 2" xfId="34325" xr:uid="{00000000-0005-0000-0000-00006F850000}"/>
    <cellStyle name="20% - Accent1 4 2 3 3 2 2 4 4" xfId="34326" xr:uid="{00000000-0005-0000-0000-000070850000}"/>
    <cellStyle name="20% - Accent1 4 2 3 3 2 2 5" xfId="34327" xr:uid="{00000000-0005-0000-0000-000071850000}"/>
    <cellStyle name="20% - Accent1 4 2 3 3 2 2 5 2" xfId="34328" xr:uid="{00000000-0005-0000-0000-000072850000}"/>
    <cellStyle name="20% - Accent1 4 2 3 3 2 2 5 2 2" xfId="34329" xr:uid="{00000000-0005-0000-0000-000073850000}"/>
    <cellStyle name="20% - Accent1 4 2 3 3 2 2 5 3" xfId="34330" xr:uid="{00000000-0005-0000-0000-000074850000}"/>
    <cellStyle name="20% - Accent1 4 2 3 3 2 2 6" xfId="34331" xr:uid="{00000000-0005-0000-0000-000075850000}"/>
    <cellStyle name="20% - Accent1 4 2 3 3 2 2 6 2" xfId="34332" xr:uid="{00000000-0005-0000-0000-000076850000}"/>
    <cellStyle name="20% - Accent1 4 2 3 3 2 2 6 2 2" xfId="34333" xr:uid="{00000000-0005-0000-0000-000077850000}"/>
    <cellStyle name="20% - Accent1 4 2 3 3 2 2 6 3" xfId="34334" xr:uid="{00000000-0005-0000-0000-000078850000}"/>
    <cellStyle name="20% - Accent1 4 2 3 3 2 2 7" xfId="34335" xr:uid="{00000000-0005-0000-0000-000079850000}"/>
    <cellStyle name="20% - Accent1 4 2 3 3 2 2 7 2" xfId="34336" xr:uid="{00000000-0005-0000-0000-00007A850000}"/>
    <cellStyle name="20% - Accent1 4 2 3 3 2 2 8" xfId="34337" xr:uid="{00000000-0005-0000-0000-00007B850000}"/>
    <cellStyle name="20% - Accent1 4 2 3 3 2 2 8 2" xfId="34338" xr:uid="{00000000-0005-0000-0000-00007C850000}"/>
    <cellStyle name="20% - Accent1 4 2 3 3 2 2 9" xfId="34339" xr:uid="{00000000-0005-0000-0000-00007D850000}"/>
    <cellStyle name="20% - Accent1 4 2 3 3 2 3" xfId="34340" xr:uid="{00000000-0005-0000-0000-00007E850000}"/>
    <cellStyle name="20% - Accent1 4 2 3 3 2 3 2" xfId="34341" xr:uid="{00000000-0005-0000-0000-00007F850000}"/>
    <cellStyle name="20% - Accent1 4 2 3 3 2 3 2 2" xfId="34342" xr:uid="{00000000-0005-0000-0000-000080850000}"/>
    <cellStyle name="20% - Accent1 4 2 3 3 2 3 2 2 2" xfId="34343" xr:uid="{00000000-0005-0000-0000-000081850000}"/>
    <cellStyle name="20% - Accent1 4 2 3 3 2 3 2 2 2 2" xfId="34344" xr:uid="{00000000-0005-0000-0000-000082850000}"/>
    <cellStyle name="20% - Accent1 4 2 3 3 2 3 2 2 3" xfId="34345" xr:uid="{00000000-0005-0000-0000-000083850000}"/>
    <cellStyle name="20% - Accent1 4 2 3 3 2 3 2 3" xfId="34346" xr:uid="{00000000-0005-0000-0000-000084850000}"/>
    <cellStyle name="20% - Accent1 4 2 3 3 2 3 2 3 2" xfId="34347" xr:uid="{00000000-0005-0000-0000-000085850000}"/>
    <cellStyle name="20% - Accent1 4 2 3 3 2 3 2 4" xfId="34348" xr:uid="{00000000-0005-0000-0000-000086850000}"/>
    <cellStyle name="20% - Accent1 4 2 3 3 2 3 3" xfId="34349" xr:uid="{00000000-0005-0000-0000-000087850000}"/>
    <cellStyle name="20% - Accent1 4 2 3 3 2 3 3 2" xfId="34350" xr:uid="{00000000-0005-0000-0000-000088850000}"/>
    <cellStyle name="20% - Accent1 4 2 3 3 2 3 3 2 2" xfId="34351" xr:uid="{00000000-0005-0000-0000-000089850000}"/>
    <cellStyle name="20% - Accent1 4 2 3 3 2 3 3 2 2 2" xfId="34352" xr:uid="{00000000-0005-0000-0000-00008A850000}"/>
    <cellStyle name="20% - Accent1 4 2 3 3 2 3 3 2 3" xfId="34353" xr:uid="{00000000-0005-0000-0000-00008B850000}"/>
    <cellStyle name="20% - Accent1 4 2 3 3 2 3 3 3" xfId="34354" xr:uid="{00000000-0005-0000-0000-00008C850000}"/>
    <cellStyle name="20% - Accent1 4 2 3 3 2 3 3 3 2" xfId="34355" xr:uid="{00000000-0005-0000-0000-00008D850000}"/>
    <cellStyle name="20% - Accent1 4 2 3 3 2 3 3 4" xfId="34356" xr:uid="{00000000-0005-0000-0000-00008E850000}"/>
    <cellStyle name="20% - Accent1 4 2 3 3 2 3 4" xfId="34357" xr:uid="{00000000-0005-0000-0000-00008F850000}"/>
    <cellStyle name="20% - Accent1 4 2 3 3 2 3 4 2" xfId="34358" xr:uid="{00000000-0005-0000-0000-000090850000}"/>
    <cellStyle name="20% - Accent1 4 2 3 3 2 3 4 2 2" xfId="34359" xr:uid="{00000000-0005-0000-0000-000091850000}"/>
    <cellStyle name="20% - Accent1 4 2 3 3 2 3 4 2 2 2" xfId="34360" xr:uid="{00000000-0005-0000-0000-000092850000}"/>
    <cellStyle name="20% - Accent1 4 2 3 3 2 3 4 2 3" xfId="34361" xr:uid="{00000000-0005-0000-0000-000093850000}"/>
    <cellStyle name="20% - Accent1 4 2 3 3 2 3 4 3" xfId="34362" xr:uid="{00000000-0005-0000-0000-000094850000}"/>
    <cellStyle name="20% - Accent1 4 2 3 3 2 3 4 3 2" xfId="34363" xr:uid="{00000000-0005-0000-0000-000095850000}"/>
    <cellStyle name="20% - Accent1 4 2 3 3 2 3 4 4" xfId="34364" xr:uid="{00000000-0005-0000-0000-000096850000}"/>
    <cellStyle name="20% - Accent1 4 2 3 3 2 3 5" xfId="34365" xr:uid="{00000000-0005-0000-0000-000097850000}"/>
    <cellStyle name="20% - Accent1 4 2 3 3 2 3 5 2" xfId="34366" xr:uid="{00000000-0005-0000-0000-000098850000}"/>
    <cellStyle name="20% - Accent1 4 2 3 3 2 3 5 2 2" xfId="34367" xr:uid="{00000000-0005-0000-0000-000099850000}"/>
    <cellStyle name="20% - Accent1 4 2 3 3 2 3 5 3" xfId="34368" xr:uid="{00000000-0005-0000-0000-00009A850000}"/>
    <cellStyle name="20% - Accent1 4 2 3 3 2 3 6" xfId="34369" xr:uid="{00000000-0005-0000-0000-00009B850000}"/>
    <cellStyle name="20% - Accent1 4 2 3 3 2 3 6 2" xfId="34370" xr:uid="{00000000-0005-0000-0000-00009C850000}"/>
    <cellStyle name="20% - Accent1 4 2 3 3 2 3 6 2 2" xfId="34371" xr:uid="{00000000-0005-0000-0000-00009D850000}"/>
    <cellStyle name="20% - Accent1 4 2 3 3 2 3 6 3" xfId="34372" xr:uid="{00000000-0005-0000-0000-00009E850000}"/>
    <cellStyle name="20% - Accent1 4 2 3 3 2 3 7" xfId="34373" xr:uid="{00000000-0005-0000-0000-00009F850000}"/>
    <cellStyle name="20% - Accent1 4 2 3 3 2 3 7 2" xfId="34374" xr:uid="{00000000-0005-0000-0000-0000A0850000}"/>
    <cellStyle name="20% - Accent1 4 2 3 3 2 3 8" xfId="34375" xr:uid="{00000000-0005-0000-0000-0000A1850000}"/>
    <cellStyle name="20% - Accent1 4 2 3 3 2 3 8 2" xfId="34376" xr:uid="{00000000-0005-0000-0000-0000A2850000}"/>
    <cellStyle name="20% - Accent1 4 2 3 3 2 3 9" xfId="34377" xr:uid="{00000000-0005-0000-0000-0000A3850000}"/>
    <cellStyle name="20% - Accent1 4 2 3 3 2 4" xfId="34378" xr:uid="{00000000-0005-0000-0000-0000A4850000}"/>
    <cellStyle name="20% - Accent1 4 2 3 3 2 4 2" xfId="34379" xr:uid="{00000000-0005-0000-0000-0000A5850000}"/>
    <cellStyle name="20% - Accent1 4 2 3 3 2 4 2 2" xfId="34380" xr:uid="{00000000-0005-0000-0000-0000A6850000}"/>
    <cellStyle name="20% - Accent1 4 2 3 3 2 4 2 2 2" xfId="34381" xr:uid="{00000000-0005-0000-0000-0000A7850000}"/>
    <cellStyle name="20% - Accent1 4 2 3 3 2 4 2 3" xfId="34382" xr:uid="{00000000-0005-0000-0000-0000A8850000}"/>
    <cellStyle name="20% - Accent1 4 2 3 3 2 4 3" xfId="34383" xr:uid="{00000000-0005-0000-0000-0000A9850000}"/>
    <cellStyle name="20% - Accent1 4 2 3 3 2 4 3 2" xfId="34384" xr:uid="{00000000-0005-0000-0000-0000AA850000}"/>
    <cellStyle name="20% - Accent1 4 2 3 3 2 4 4" xfId="34385" xr:uid="{00000000-0005-0000-0000-0000AB850000}"/>
    <cellStyle name="20% - Accent1 4 2 3 3 2 5" xfId="34386" xr:uid="{00000000-0005-0000-0000-0000AC850000}"/>
    <cellStyle name="20% - Accent1 4 2 3 3 2 5 2" xfId="34387" xr:uid="{00000000-0005-0000-0000-0000AD850000}"/>
    <cellStyle name="20% - Accent1 4 2 3 3 2 5 2 2" xfId="34388" xr:uid="{00000000-0005-0000-0000-0000AE850000}"/>
    <cellStyle name="20% - Accent1 4 2 3 3 2 5 2 2 2" xfId="34389" xr:uid="{00000000-0005-0000-0000-0000AF850000}"/>
    <cellStyle name="20% - Accent1 4 2 3 3 2 5 2 3" xfId="34390" xr:uid="{00000000-0005-0000-0000-0000B0850000}"/>
    <cellStyle name="20% - Accent1 4 2 3 3 2 5 3" xfId="34391" xr:uid="{00000000-0005-0000-0000-0000B1850000}"/>
    <cellStyle name="20% - Accent1 4 2 3 3 2 5 3 2" xfId="34392" xr:uid="{00000000-0005-0000-0000-0000B2850000}"/>
    <cellStyle name="20% - Accent1 4 2 3 3 2 5 4" xfId="34393" xr:uid="{00000000-0005-0000-0000-0000B3850000}"/>
    <cellStyle name="20% - Accent1 4 2 3 3 2 6" xfId="34394" xr:uid="{00000000-0005-0000-0000-0000B4850000}"/>
    <cellStyle name="20% - Accent1 4 2 3 3 2 6 2" xfId="34395" xr:uid="{00000000-0005-0000-0000-0000B5850000}"/>
    <cellStyle name="20% - Accent1 4 2 3 3 2 6 2 2" xfId="34396" xr:uid="{00000000-0005-0000-0000-0000B6850000}"/>
    <cellStyle name="20% - Accent1 4 2 3 3 2 6 2 2 2" xfId="34397" xr:uid="{00000000-0005-0000-0000-0000B7850000}"/>
    <cellStyle name="20% - Accent1 4 2 3 3 2 6 2 3" xfId="34398" xr:uid="{00000000-0005-0000-0000-0000B8850000}"/>
    <cellStyle name="20% - Accent1 4 2 3 3 2 6 3" xfId="34399" xr:uid="{00000000-0005-0000-0000-0000B9850000}"/>
    <cellStyle name="20% - Accent1 4 2 3 3 2 6 3 2" xfId="34400" xr:uid="{00000000-0005-0000-0000-0000BA850000}"/>
    <cellStyle name="20% - Accent1 4 2 3 3 2 6 4" xfId="34401" xr:uid="{00000000-0005-0000-0000-0000BB850000}"/>
    <cellStyle name="20% - Accent1 4 2 3 3 2 7" xfId="34402" xr:uid="{00000000-0005-0000-0000-0000BC850000}"/>
    <cellStyle name="20% - Accent1 4 2 3 3 2 7 2" xfId="34403" xr:uid="{00000000-0005-0000-0000-0000BD850000}"/>
    <cellStyle name="20% - Accent1 4 2 3 3 2 7 2 2" xfId="34404" xr:uid="{00000000-0005-0000-0000-0000BE850000}"/>
    <cellStyle name="20% - Accent1 4 2 3 3 2 7 3" xfId="34405" xr:uid="{00000000-0005-0000-0000-0000BF850000}"/>
    <cellStyle name="20% - Accent1 4 2 3 3 2 8" xfId="34406" xr:uid="{00000000-0005-0000-0000-0000C0850000}"/>
    <cellStyle name="20% - Accent1 4 2 3 3 2 8 2" xfId="34407" xr:uid="{00000000-0005-0000-0000-0000C1850000}"/>
    <cellStyle name="20% - Accent1 4 2 3 3 2 8 2 2" xfId="34408" xr:uid="{00000000-0005-0000-0000-0000C2850000}"/>
    <cellStyle name="20% - Accent1 4 2 3 3 2 8 3" xfId="34409" xr:uid="{00000000-0005-0000-0000-0000C3850000}"/>
    <cellStyle name="20% - Accent1 4 2 3 3 2 9" xfId="34410" xr:uid="{00000000-0005-0000-0000-0000C4850000}"/>
    <cellStyle name="20% - Accent1 4 2 3 3 2 9 2" xfId="34411" xr:uid="{00000000-0005-0000-0000-0000C5850000}"/>
    <cellStyle name="20% - Accent1 4 2 3 3 3" xfId="34412" xr:uid="{00000000-0005-0000-0000-0000C6850000}"/>
    <cellStyle name="20% - Accent1 4 2 3 3 3 10" xfId="34413" xr:uid="{00000000-0005-0000-0000-0000C7850000}"/>
    <cellStyle name="20% - Accent1 4 2 3 3 3 10 2" xfId="34414" xr:uid="{00000000-0005-0000-0000-0000C8850000}"/>
    <cellStyle name="20% - Accent1 4 2 3 3 3 11" xfId="34415" xr:uid="{00000000-0005-0000-0000-0000C9850000}"/>
    <cellStyle name="20% - Accent1 4 2 3 3 3 2" xfId="34416" xr:uid="{00000000-0005-0000-0000-0000CA850000}"/>
    <cellStyle name="20% - Accent1 4 2 3 3 3 2 2" xfId="34417" xr:uid="{00000000-0005-0000-0000-0000CB850000}"/>
    <cellStyle name="20% - Accent1 4 2 3 3 3 2 2 2" xfId="34418" xr:uid="{00000000-0005-0000-0000-0000CC850000}"/>
    <cellStyle name="20% - Accent1 4 2 3 3 3 2 2 2 2" xfId="34419" xr:uid="{00000000-0005-0000-0000-0000CD850000}"/>
    <cellStyle name="20% - Accent1 4 2 3 3 3 2 2 2 2 2" xfId="34420" xr:uid="{00000000-0005-0000-0000-0000CE850000}"/>
    <cellStyle name="20% - Accent1 4 2 3 3 3 2 2 2 3" xfId="34421" xr:uid="{00000000-0005-0000-0000-0000CF850000}"/>
    <cellStyle name="20% - Accent1 4 2 3 3 3 2 2 3" xfId="34422" xr:uid="{00000000-0005-0000-0000-0000D0850000}"/>
    <cellStyle name="20% - Accent1 4 2 3 3 3 2 2 3 2" xfId="34423" xr:uid="{00000000-0005-0000-0000-0000D1850000}"/>
    <cellStyle name="20% - Accent1 4 2 3 3 3 2 2 4" xfId="34424" xr:uid="{00000000-0005-0000-0000-0000D2850000}"/>
    <cellStyle name="20% - Accent1 4 2 3 3 3 2 3" xfId="34425" xr:uid="{00000000-0005-0000-0000-0000D3850000}"/>
    <cellStyle name="20% - Accent1 4 2 3 3 3 2 3 2" xfId="34426" xr:uid="{00000000-0005-0000-0000-0000D4850000}"/>
    <cellStyle name="20% - Accent1 4 2 3 3 3 2 3 2 2" xfId="34427" xr:uid="{00000000-0005-0000-0000-0000D5850000}"/>
    <cellStyle name="20% - Accent1 4 2 3 3 3 2 3 2 2 2" xfId="34428" xr:uid="{00000000-0005-0000-0000-0000D6850000}"/>
    <cellStyle name="20% - Accent1 4 2 3 3 3 2 3 2 3" xfId="34429" xr:uid="{00000000-0005-0000-0000-0000D7850000}"/>
    <cellStyle name="20% - Accent1 4 2 3 3 3 2 3 3" xfId="34430" xr:uid="{00000000-0005-0000-0000-0000D8850000}"/>
    <cellStyle name="20% - Accent1 4 2 3 3 3 2 3 3 2" xfId="34431" xr:uid="{00000000-0005-0000-0000-0000D9850000}"/>
    <cellStyle name="20% - Accent1 4 2 3 3 3 2 3 4" xfId="34432" xr:uid="{00000000-0005-0000-0000-0000DA850000}"/>
    <cellStyle name="20% - Accent1 4 2 3 3 3 2 4" xfId="34433" xr:uid="{00000000-0005-0000-0000-0000DB850000}"/>
    <cellStyle name="20% - Accent1 4 2 3 3 3 2 4 2" xfId="34434" xr:uid="{00000000-0005-0000-0000-0000DC850000}"/>
    <cellStyle name="20% - Accent1 4 2 3 3 3 2 4 2 2" xfId="34435" xr:uid="{00000000-0005-0000-0000-0000DD850000}"/>
    <cellStyle name="20% - Accent1 4 2 3 3 3 2 4 2 2 2" xfId="34436" xr:uid="{00000000-0005-0000-0000-0000DE850000}"/>
    <cellStyle name="20% - Accent1 4 2 3 3 3 2 4 2 3" xfId="34437" xr:uid="{00000000-0005-0000-0000-0000DF850000}"/>
    <cellStyle name="20% - Accent1 4 2 3 3 3 2 4 3" xfId="34438" xr:uid="{00000000-0005-0000-0000-0000E0850000}"/>
    <cellStyle name="20% - Accent1 4 2 3 3 3 2 4 3 2" xfId="34439" xr:uid="{00000000-0005-0000-0000-0000E1850000}"/>
    <cellStyle name="20% - Accent1 4 2 3 3 3 2 4 4" xfId="34440" xr:uid="{00000000-0005-0000-0000-0000E2850000}"/>
    <cellStyle name="20% - Accent1 4 2 3 3 3 2 5" xfId="34441" xr:uid="{00000000-0005-0000-0000-0000E3850000}"/>
    <cellStyle name="20% - Accent1 4 2 3 3 3 2 5 2" xfId="34442" xr:uid="{00000000-0005-0000-0000-0000E4850000}"/>
    <cellStyle name="20% - Accent1 4 2 3 3 3 2 5 2 2" xfId="34443" xr:uid="{00000000-0005-0000-0000-0000E5850000}"/>
    <cellStyle name="20% - Accent1 4 2 3 3 3 2 5 3" xfId="34444" xr:uid="{00000000-0005-0000-0000-0000E6850000}"/>
    <cellStyle name="20% - Accent1 4 2 3 3 3 2 6" xfId="34445" xr:uid="{00000000-0005-0000-0000-0000E7850000}"/>
    <cellStyle name="20% - Accent1 4 2 3 3 3 2 6 2" xfId="34446" xr:uid="{00000000-0005-0000-0000-0000E8850000}"/>
    <cellStyle name="20% - Accent1 4 2 3 3 3 2 6 2 2" xfId="34447" xr:uid="{00000000-0005-0000-0000-0000E9850000}"/>
    <cellStyle name="20% - Accent1 4 2 3 3 3 2 6 3" xfId="34448" xr:uid="{00000000-0005-0000-0000-0000EA850000}"/>
    <cellStyle name="20% - Accent1 4 2 3 3 3 2 7" xfId="34449" xr:uid="{00000000-0005-0000-0000-0000EB850000}"/>
    <cellStyle name="20% - Accent1 4 2 3 3 3 2 7 2" xfId="34450" xr:uid="{00000000-0005-0000-0000-0000EC850000}"/>
    <cellStyle name="20% - Accent1 4 2 3 3 3 2 8" xfId="34451" xr:uid="{00000000-0005-0000-0000-0000ED850000}"/>
    <cellStyle name="20% - Accent1 4 2 3 3 3 2 8 2" xfId="34452" xr:uid="{00000000-0005-0000-0000-0000EE850000}"/>
    <cellStyle name="20% - Accent1 4 2 3 3 3 2 9" xfId="34453" xr:uid="{00000000-0005-0000-0000-0000EF850000}"/>
    <cellStyle name="20% - Accent1 4 2 3 3 3 3" xfId="34454" xr:uid="{00000000-0005-0000-0000-0000F0850000}"/>
    <cellStyle name="20% - Accent1 4 2 3 3 3 3 2" xfId="34455" xr:uid="{00000000-0005-0000-0000-0000F1850000}"/>
    <cellStyle name="20% - Accent1 4 2 3 3 3 3 2 2" xfId="34456" xr:uid="{00000000-0005-0000-0000-0000F2850000}"/>
    <cellStyle name="20% - Accent1 4 2 3 3 3 3 2 2 2" xfId="34457" xr:uid="{00000000-0005-0000-0000-0000F3850000}"/>
    <cellStyle name="20% - Accent1 4 2 3 3 3 3 2 2 2 2" xfId="34458" xr:uid="{00000000-0005-0000-0000-0000F4850000}"/>
    <cellStyle name="20% - Accent1 4 2 3 3 3 3 2 2 3" xfId="34459" xr:uid="{00000000-0005-0000-0000-0000F5850000}"/>
    <cellStyle name="20% - Accent1 4 2 3 3 3 3 2 3" xfId="34460" xr:uid="{00000000-0005-0000-0000-0000F6850000}"/>
    <cellStyle name="20% - Accent1 4 2 3 3 3 3 2 3 2" xfId="34461" xr:uid="{00000000-0005-0000-0000-0000F7850000}"/>
    <cellStyle name="20% - Accent1 4 2 3 3 3 3 2 4" xfId="34462" xr:uid="{00000000-0005-0000-0000-0000F8850000}"/>
    <cellStyle name="20% - Accent1 4 2 3 3 3 3 3" xfId="34463" xr:uid="{00000000-0005-0000-0000-0000F9850000}"/>
    <cellStyle name="20% - Accent1 4 2 3 3 3 3 3 2" xfId="34464" xr:uid="{00000000-0005-0000-0000-0000FA850000}"/>
    <cellStyle name="20% - Accent1 4 2 3 3 3 3 3 2 2" xfId="34465" xr:uid="{00000000-0005-0000-0000-0000FB850000}"/>
    <cellStyle name="20% - Accent1 4 2 3 3 3 3 3 2 2 2" xfId="34466" xr:uid="{00000000-0005-0000-0000-0000FC850000}"/>
    <cellStyle name="20% - Accent1 4 2 3 3 3 3 3 2 3" xfId="34467" xr:uid="{00000000-0005-0000-0000-0000FD850000}"/>
    <cellStyle name="20% - Accent1 4 2 3 3 3 3 3 3" xfId="34468" xr:uid="{00000000-0005-0000-0000-0000FE850000}"/>
    <cellStyle name="20% - Accent1 4 2 3 3 3 3 3 3 2" xfId="34469" xr:uid="{00000000-0005-0000-0000-0000FF850000}"/>
    <cellStyle name="20% - Accent1 4 2 3 3 3 3 3 4" xfId="34470" xr:uid="{00000000-0005-0000-0000-000000860000}"/>
    <cellStyle name="20% - Accent1 4 2 3 3 3 3 4" xfId="34471" xr:uid="{00000000-0005-0000-0000-000001860000}"/>
    <cellStyle name="20% - Accent1 4 2 3 3 3 3 4 2" xfId="34472" xr:uid="{00000000-0005-0000-0000-000002860000}"/>
    <cellStyle name="20% - Accent1 4 2 3 3 3 3 4 2 2" xfId="34473" xr:uid="{00000000-0005-0000-0000-000003860000}"/>
    <cellStyle name="20% - Accent1 4 2 3 3 3 3 4 2 2 2" xfId="34474" xr:uid="{00000000-0005-0000-0000-000004860000}"/>
    <cellStyle name="20% - Accent1 4 2 3 3 3 3 4 2 3" xfId="34475" xr:uid="{00000000-0005-0000-0000-000005860000}"/>
    <cellStyle name="20% - Accent1 4 2 3 3 3 3 4 3" xfId="34476" xr:uid="{00000000-0005-0000-0000-000006860000}"/>
    <cellStyle name="20% - Accent1 4 2 3 3 3 3 4 3 2" xfId="34477" xr:uid="{00000000-0005-0000-0000-000007860000}"/>
    <cellStyle name="20% - Accent1 4 2 3 3 3 3 4 4" xfId="34478" xr:uid="{00000000-0005-0000-0000-000008860000}"/>
    <cellStyle name="20% - Accent1 4 2 3 3 3 3 5" xfId="34479" xr:uid="{00000000-0005-0000-0000-000009860000}"/>
    <cellStyle name="20% - Accent1 4 2 3 3 3 3 5 2" xfId="34480" xr:uid="{00000000-0005-0000-0000-00000A860000}"/>
    <cellStyle name="20% - Accent1 4 2 3 3 3 3 5 2 2" xfId="34481" xr:uid="{00000000-0005-0000-0000-00000B860000}"/>
    <cellStyle name="20% - Accent1 4 2 3 3 3 3 5 3" xfId="34482" xr:uid="{00000000-0005-0000-0000-00000C860000}"/>
    <cellStyle name="20% - Accent1 4 2 3 3 3 3 6" xfId="34483" xr:uid="{00000000-0005-0000-0000-00000D860000}"/>
    <cellStyle name="20% - Accent1 4 2 3 3 3 3 6 2" xfId="34484" xr:uid="{00000000-0005-0000-0000-00000E860000}"/>
    <cellStyle name="20% - Accent1 4 2 3 3 3 3 6 2 2" xfId="34485" xr:uid="{00000000-0005-0000-0000-00000F860000}"/>
    <cellStyle name="20% - Accent1 4 2 3 3 3 3 6 3" xfId="34486" xr:uid="{00000000-0005-0000-0000-000010860000}"/>
    <cellStyle name="20% - Accent1 4 2 3 3 3 3 7" xfId="34487" xr:uid="{00000000-0005-0000-0000-000011860000}"/>
    <cellStyle name="20% - Accent1 4 2 3 3 3 3 7 2" xfId="34488" xr:uid="{00000000-0005-0000-0000-000012860000}"/>
    <cellStyle name="20% - Accent1 4 2 3 3 3 3 8" xfId="34489" xr:uid="{00000000-0005-0000-0000-000013860000}"/>
    <cellStyle name="20% - Accent1 4 2 3 3 3 3 8 2" xfId="34490" xr:uid="{00000000-0005-0000-0000-000014860000}"/>
    <cellStyle name="20% - Accent1 4 2 3 3 3 3 9" xfId="34491" xr:uid="{00000000-0005-0000-0000-000015860000}"/>
    <cellStyle name="20% - Accent1 4 2 3 3 3 4" xfId="34492" xr:uid="{00000000-0005-0000-0000-000016860000}"/>
    <cellStyle name="20% - Accent1 4 2 3 3 3 4 2" xfId="34493" xr:uid="{00000000-0005-0000-0000-000017860000}"/>
    <cellStyle name="20% - Accent1 4 2 3 3 3 4 2 2" xfId="34494" xr:uid="{00000000-0005-0000-0000-000018860000}"/>
    <cellStyle name="20% - Accent1 4 2 3 3 3 4 2 2 2" xfId="34495" xr:uid="{00000000-0005-0000-0000-000019860000}"/>
    <cellStyle name="20% - Accent1 4 2 3 3 3 4 2 3" xfId="34496" xr:uid="{00000000-0005-0000-0000-00001A860000}"/>
    <cellStyle name="20% - Accent1 4 2 3 3 3 4 3" xfId="34497" xr:uid="{00000000-0005-0000-0000-00001B860000}"/>
    <cellStyle name="20% - Accent1 4 2 3 3 3 4 3 2" xfId="34498" xr:uid="{00000000-0005-0000-0000-00001C860000}"/>
    <cellStyle name="20% - Accent1 4 2 3 3 3 4 4" xfId="34499" xr:uid="{00000000-0005-0000-0000-00001D860000}"/>
    <cellStyle name="20% - Accent1 4 2 3 3 3 5" xfId="34500" xr:uid="{00000000-0005-0000-0000-00001E860000}"/>
    <cellStyle name="20% - Accent1 4 2 3 3 3 5 2" xfId="34501" xr:uid="{00000000-0005-0000-0000-00001F860000}"/>
    <cellStyle name="20% - Accent1 4 2 3 3 3 5 2 2" xfId="34502" xr:uid="{00000000-0005-0000-0000-000020860000}"/>
    <cellStyle name="20% - Accent1 4 2 3 3 3 5 2 2 2" xfId="34503" xr:uid="{00000000-0005-0000-0000-000021860000}"/>
    <cellStyle name="20% - Accent1 4 2 3 3 3 5 2 3" xfId="34504" xr:uid="{00000000-0005-0000-0000-000022860000}"/>
    <cellStyle name="20% - Accent1 4 2 3 3 3 5 3" xfId="34505" xr:uid="{00000000-0005-0000-0000-000023860000}"/>
    <cellStyle name="20% - Accent1 4 2 3 3 3 5 3 2" xfId="34506" xr:uid="{00000000-0005-0000-0000-000024860000}"/>
    <cellStyle name="20% - Accent1 4 2 3 3 3 5 4" xfId="34507" xr:uid="{00000000-0005-0000-0000-000025860000}"/>
    <cellStyle name="20% - Accent1 4 2 3 3 3 6" xfId="34508" xr:uid="{00000000-0005-0000-0000-000026860000}"/>
    <cellStyle name="20% - Accent1 4 2 3 3 3 6 2" xfId="34509" xr:uid="{00000000-0005-0000-0000-000027860000}"/>
    <cellStyle name="20% - Accent1 4 2 3 3 3 6 2 2" xfId="34510" xr:uid="{00000000-0005-0000-0000-000028860000}"/>
    <cellStyle name="20% - Accent1 4 2 3 3 3 6 2 2 2" xfId="34511" xr:uid="{00000000-0005-0000-0000-000029860000}"/>
    <cellStyle name="20% - Accent1 4 2 3 3 3 6 2 3" xfId="34512" xr:uid="{00000000-0005-0000-0000-00002A860000}"/>
    <cellStyle name="20% - Accent1 4 2 3 3 3 6 3" xfId="34513" xr:uid="{00000000-0005-0000-0000-00002B860000}"/>
    <cellStyle name="20% - Accent1 4 2 3 3 3 6 3 2" xfId="34514" xr:uid="{00000000-0005-0000-0000-00002C860000}"/>
    <cellStyle name="20% - Accent1 4 2 3 3 3 6 4" xfId="34515" xr:uid="{00000000-0005-0000-0000-00002D860000}"/>
    <cellStyle name="20% - Accent1 4 2 3 3 3 7" xfId="34516" xr:uid="{00000000-0005-0000-0000-00002E860000}"/>
    <cellStyle name="20% - Accent1 4 2 3 3 3 7 2" xfId="34517" xr:uid="{00000000-0005-0000-0000-00002F860000}"/>
    <cellStyle name="20% - Accent1 4 2 3 3 3 7 2 2" xfId="34518" xr:uid="{00000000-0005-0000-0000-000030860000}"/>
    <cellStyle name="20% - Accent1 4 2 3 3 3 7 3" xfId="34519" xr:uid="{00000000-0005-0000-0000-000031860000}"/>
    <cellStyle name="20% - Accent1 4 2 3 3 3 8" xfId="34520" xr:uid="{00000000-0005-0000-0000-000032860000}"/>
    <cellStyle name="20% - Accent1 4 2 3 3 3 8 2" xfId="34521" xr:uid="{00000000-0005-0000-0000-000033860000}"/>
    <cellStyle name="20% - Accent1 4 2 3 3 3 8 2 2" xfId="34522" xr:uid="{00000000-0005-0000-0000-000034860000}"/>
    <cellStyle name="20% - Accent1 4 2 3 3 3 8 3" xfId="34523" xr:uid="{00000000-0005-0000-0000-000035860000}"/>
    <cellStyle name="20% - Accent1 4 2 3 3 3 9" xfId="34524" xr:uid="{00000000-0005-0000-0000-000036860000}"/>
    <cellStyle name="20% - Accent1 4 2 3 3 3 9 2" xfId="34525" xr:uid="{00000000-0005-0000-0000-000037860000}"/>
    <cellStyle name="20% - Accent1 4 2 3 3 4" xfId="34526" xr:uid="{00000000-0005-0000-0000-000038860000}"/>
    <cellStyle name="20% - Accent1 4 2 3 3 4 10" xfId="34527" xr:uid="{00000000-0005-0000-0000-000039860000}"/>
    <cellStyle name="20% - Accent1 4 2 3 3 4 10 2" xfId="34528" xr:uid="{00000000-0005-0000-0000-00003A860000}"/>
    <cellStyle name="20% - Accent1 4 2 3 3 4 11" xfId="34529" xr:uid="{00000000-0005-0000-0000-00003B860000}"/>
    <cellStyle name="20% - Accent1 4 2 3 3 4 2" xfId="34530" xr:uid="{00000000-0005-0000-0000-00003C860000}"/>
    <cellStyle name="20% - Accent1 4 2 3 3 4 2 2" xfId="34531" xr:uid="{00000000-0005-0000-0000-00003D860000}"/>
    <cellStyle name="20% - Accent1 4 2 3 3 4 2 2 2" xfId="34532" xr:uid="{00000000-0005-0000-0000-00003E860000}"/>
    <cellStyle name="20% - Accent1 4 2 3 3 4 2 2 2 2" xfId="34533" xr:uid="{00000000-0005-0000-0000-00003F860000}"/>
    <cellStyle name="20% - Accent1 4 2 3 3 4 2 2 2 2 2" xfId="34534" xr:uid="{00000000-0005-0000-0000-000040860000}"/>
    <cellStyle name="20% - Accent1 4 2 3 3 4 2 2 2 3" xfId="34535" xr:uid="{00000000-0005-0000-0000-000041860000}"/>
    <cellStyle name="20% - Accent1 4 2 3 3 4 2 2 3" xfId="34536" xr:uid="{00000000-0005-0000-0000-000042860000}"/>
    <cellStyle name="20% - Accent1 4 2 3 3 4 2 2 3 2" xfId="34537" xr:uid="{00000000-0005-0000-0000-000043860000}"/>
    <cellStyle name="20% - Accent1 4 2 3 3 4 2 2 4" xfId="34538" xr:uid="{00000000-0005-0000-0000-000044860000}"/>
    <cellStyle name="20% - Accent1 4 2 3 3 4 2 3" xfId="34539" xr:uid="{00000000-0005-0000-0000-000045860000}"/>
    <cellStyle name="20% - Accent1 4 2 3 3 4 2 3 2" xfId="34540" xr:uid="{00000000-0005-0000-0000-000046860000}"/>
    <cellStyle name="20% - Accent1 4 2 3 3 4 2 3 2 2" xfId="34541" xr:uid="{00000000-0005-0000-0000-000047860000}"/>
    <cellStyle name="20% - Accent1 4 2 3 3 4 2 3 2 2 2" xfId="34542" xr:uid="{00000000-0005-0000-0000-000048860000}"/>
    <cellStyle name="20% - Accent1 4 2 3 3 4 2 3 2 3" xfId="34543" xr:uid="{00000000-0005-0000-0000-000049860000}"/>
    <cellStyle name="20% - Accent1 4 2 3 3 4 2 3 3" xfId="34544" xr:uid="{00000000-0005-0000-0000-00004A860000}"/>
    <cellStyle name="20% - Accent1 4 2 3 3 4 2 3 3 2" xfId="34545" xr:uid="{00000000-0005-0000-0000-00004B860000}"/>
    <cellStyle name="20% - Accent1 4 2 3 3 4 2 3 4" xfId="34546" xr:uid="{00000000-0005-0000-0000-00004C860000}"/>
    <cellStyle name="20% - Accent1 4 2 3 3 4 2 4" xfId="34547" xr:uid="{00000000-0005-0000-0000-00004D860000}"/>
    <cellStyle name="20% - Accent1 4 2 3 3 4 2 4 2" xfId="34548" xr:uid="{00000000-0005-0000-0000-00004E860000}"/>
    <cellStyle name="20% - Accent1 4 2 3 3 4 2 4 2 2" xfId="34549" xr:uid="{00000000-0005-0000-0000-00004F860000}"/>
    <cellStyle name="20% - Accent1 4 2 3 3 4 2 4 2 2 2" xfId="34550" xr:uid="{00000000-0005-0000-0000-000050860000}"/>
    <cellStyle name="20% - Accent1 4 2 3 3 4 2 4 2 3" xfId="34551" xr:uid="{00000000-0005-0000-0000-000051860000}"/>
    <cellStyle name="20% - Accent1 4 2 3 3 4 2 4 3" xfId="34552" xr:uid="{00000000-0005-0000-0000-000052860000}"/>
    <cellStyle name="20% - Accent1 4 2 3 3 4 2 4 3 2" xfId="34553" xr:uid="{00000000-0005-0000-0000-000053860000}"/>
    <cellStyle name="20% - Accent1 4 2 3 3 4 2 4 4" xfId="34554" xr:uid="{00000000-0005-0000-0000-000054860000}"/>
    <cellStyle name="20% - Accent1 4 2 3 3 4 2 5" xfId="34555" xr:uid="{00000000-0005-0000-0000-000055860000}"/>
    <cellStyle name="20% - Accent1 4 2 3 3 4 2 5 2" xfId="34556" xr:uid="{00000000-0005-0000-0000-000056860000}"/>
    <cellStyle name="20% - Accent1 4 2 3 3 4 2 5 2 2" xfId="34557" xr:uid="{00000000-0005-0000-0000-000057860000}"/>
    <cellStyle name="20% - Accent1 4 2 3 3 4 2 5 3" xfId="34558" xr:uid="{00000000-0005-0000-0000-000058860000}"/>
    <cellStyle name="20% - Accent1 4 2 3 3 4 2 6" xfId="34559" xr:uid="{00000000-0005-0000-0000-000059860000}"/>
    <cellStyle name="20% - Accent1 4 2 3 3 4 2 6 2" xfId="34560" xr:uid="{00000000-0005-0000-0000-00005A860000}"/>
    <cellStyle name="20% - Accent1 4 2 3 3 4 2 6 2 2" xfId="34561" xr:uid="{00000000-0005-0000-0000-00005B860000}"/>
    <cellStyle name="20% - Accent1 4 2 3 3 4 2 6 3" xfId="34562" xr:uid="{00000000-0005-0000-0000-00005C860000}"/>
    <cellStyle name="20% - Accent1 4 2 3 3 4 2 7" xfId="34563" xr:uid="{00000000-0005-0000-0000-00005D860000}"/>
    <cellStyle name="20% - Accent1 4 2 3 3 4 2 7 2" xfId="34564" xr:uid="{00000000-0005-0000-0000-00005E860000}"/>
    <cellStyle name="20% - Accent1 4 2 3 3 4 2 8" xfId="34565" xr:uid="{00000000-0005-0000-0000-00005F860000}"/>
    <cellStyle name="20% - Accent1 4 2 3 3 4 2 8 2" xfId="34566" xr:uid="{00000000-0005-0000-0000-000060860000}"/>
    <cellStyle name="20% - Accent1 4 2 3 3 4 2 9" xfId="34567" xr:uid="{00000000-0005-0000-0000-000061860000}"/>
    <cellStyle name="20% - Accent1 4 2 3 3 4 3" xfId="34568" xr:uid="{00000000-0005-0000-0000-000062860000}"/>
    <cellStyle name="20% - Accent1 4 2 3 3 4 3 2" xfId="34569" xr:uid="{00000000-0005-0000-0000-000063860000}"/>
    <cellStyle name="20% - Accent1 4 2 3 3 4 3 2 2" xfId="34570" xr:uid="{00000000-0005-0000-0000-000064860000}"/>
    <cellStyle name="20% - Accent1 4 2 3 3 4 3 2 2 2" xfId="34571" xr:uid="{00000000-0005-0000-0000-000065860000}"/>
    <cellStyle name="20% - Accent1 4 2 3 3 4 3 2 2 2 2" xfId="34572" xr:uid="{00000000-0005-0000-0000-000066860000}"/>
    <cellStyle name="20% - Accent1 4 2 3 3 4 3 2 2 3" xfId="34573" xr:uid="{00000000-0005-0000-0000-000067860000}"/>
    <cellStyle name="20% - Accent1 4 2 3 3 4 3 2 3" xfId="34574" xr:uid="{00000000-0005-0000-0000-000068860000}"/>
    <cellStyle name="20% - Accent1 4 2 3 3 4 3 2 3 2" xfId="34575" xr:uid="{00000000-0005-0000-0000-000069860000}"/>
    <cellStyle name="20% - Accent1 4 2 3 3 4 3 2 4" xfId="34576" xr:uid="{00000000-0005-0000-0000-00006A860000}"/>
    <cellStyle name="20% - Accent1 4 2 3 3 4 3 3" xfId="34577" xr:uid="{00000000-0005-0000-0000-00006B860000}"/>
    <cellStyle name="20% - Accent1 4 2 3 3 4 3 3 2" xfId="34578" xr:uid="{00000000-0005-0000-0000-00006C860000}"/>
    <cellStyle name="20% - Accent1 4 2 3 3 4 3 3 2 2" xfId="34579" xr:uid="{00000000-0005-0000-0000-00006D860000}"/>
    <cellStyle name="20% - Accent1 4 2 3 3 4 3 3 2 2 2" xfId="34580" xr:uid="{00000000-0005-0000-0000-00006E860000}"/>
    <cellStyle name="20% - Accent1 4 2 3 3 4 3 3 2 3" xfId="34581" xr:uid="{00000000-0005-0000-0000-00006F860000}"/>
    <cellStyle name="20% - Accent1 4 2 3 3 4 3 3 3" xfId="34582" xr:uid="{00000000-0005-0000-0000-000070860000}"/>
    <cellStyle name="20% - Accent1 4 2 3 3 4 3 3 3 2" xfId="34583" xr:uid="{00000000-0005-0000-0000-000071860000}"/>
    <cellStyle name="20% - Accent1 4 2 3 3 4 3 3 4" xfId="34584" xr:uid="{00000000-0005-0000-0000-000072860000}"/>
    <cellStyle name="20% - Accent1 4 2 3 3 4 3 4" xfId="34585" xr:uid="{00000000-0005-0000-0000-000073860000}"/>
    <cellStyle name="20% - Accent1 4 2 3 3 4 3 4 2" xfId="34586" xr:uid="{00000000-0005-0000-0000-000074860000}"/>
    <cellStyle name="20% - Accent1 4 2 3 3 4 3 4 2 2" xfId="34587" xr:uid="{00000000-0005-0000-0000-000075860000}"/>
    <cellStyle name="20% - Accent1 4 2 3 3 4 3 4 2 2 2" xfId="34588" xr:uid="{00000000-0005-0000-0000-000076860000}"/>
    <cellStyle name="20% - Accent1 4 2 3 3 4 3 4 2 3" xfId="34589" xr:uid="{00000000-0005-0000-0000-000077860000}"/>
    <cellStyle name="20% - Accent1 4 2 3 3 4 3 4 3" xfId="34590" xr:uid="{00000000-0005-0000-0000-000078860000}"/>
    <cellStyle name="20% - Accent1 4 2 3 3 4 3 4 3 2" xfId="34591" xr:uid="{00000000-0005-0000-0000-000079860000}"/>
    <cellStyle name="20% - Accent1 4 2 3 3 4 3 4 4" xfId="34592" xr:uid="{00000000-0005-0000-0000-00007A860000}"/>
    <cellStyle name="20% - Accent1 4 2 3 3 4 3 5" xfId="34593" xr:uid="{00000000-0005-0000-0000-00007B860000}"/>
    <cellStyle name="20% - Accent1 4 2 3 3 4 3 5 2" xfId="34594" xr:uid="{00000000-0005-0000-0000-00007C860000}"/>
    <cellStyle name="20% - Accent1 4 2 3 3 4 3 5 2 2" xfId="34595" xr:uid="{00000000-0005-0000-0000-00007D860000}"/>
    <cellStyle name="20% - Accent1 4 2 3 3 4 3 5 3" xfId="34596" xr:uid="{00000000-0005-0000-0000-00007E860000}"/>
    <cellStyle name="20% - Accent1 4 2 3 3 4 3 6" xfId="34597" xr:uid="{00000000-0005-0000-0000-00007F860000}"/>
    <cellStyle name="20% - Accent1 4 2 3 3 4 3 6 2" xfId="34598" xr:uid="{00000000-0005-0000-0000-000080860000}"/>
    <cellStyle name="20% - Accent1 4 2 3 3 4 3 6 2 2" xfId="34599" xr:uid="{00000000-0005-0000-0000-000081860000}"/>
    <cellStyle name="20% - Accent1 4 2 3 3 4 3 6 3" xfId="34600" xr:uid="{00000000-0005-0000-0000-000082860000}"/>
    <cellStyle name="20% - Accent1 4 2 3 3 4 3 7" xfId="34601" xr:uid="{00000000-0005-0000-0000-000083860000}"/>
    <cellStyle name="20% - Accent1 4 2 3 3 4 3 7 2" xfId="34602" xr:uid="{00000000-0005-0000-0000-000084860000}"/>
    <cellStyle name="20% - Accent1 4 2 3 3 4 3 8" xfId="34603" xr:uid="{00000000-0005-0000-0000-000085860000}"/>
    <cellStyle name="20% - Accent1 4 2 3 3 4 3 8 2" xfId="34604" xr:uid="{00000000-0005-0000-0000-000086860000}"/>
    <cellStyle name="20% - Accent1 4 2 3 3 4 3 9" xfId="34605" xr:uid="{00000000-0005-0000-0000-000087860000}"/>
    <cellStyle name="20% - Accent1 4 2 3 3 4 4" xfId="34606" xr:uid="{00000000-0005-0000-0000-000088860000}"/>
    <cellStyle name="20% - Accent1 4 2 3 3 4 4 2" xfId="34607" xr:uid="{00000000-0005-0000-0000-000089860000}"/>
    <cellStyle name="20% - Accent1 4 2 3 3 4 4 2 2" xfId="34608" xr:uid="{00000000-0005-0000-0000-00008A860000}"/>
    <cellStyle name="20% - Accent1 4 2 3 3 4 4 2 2 2" xfId="34609" xr:uid="{00000000-0005-0000-0000-00008B860000}"/>
    <cellStyle name="20% - Accent1 4 2 3 3 4 4 2 3" xfId="34610" xr:uid="{00000000-0005-0000-0000-00008C860000}"/>
    <cellStyle name="20% - Accent1 4 2 3 3 4 4 3" xfId="34611" xr:uid="{00000000-0005-0000-0000-00008D860000}"/>
    <cellStyle name="20% - Accent1 4 2 3 3 4 4 3 2" xfId="34612" xr:uid="{00000000-0005-0000-0000-00008E860000}"/>
    <cellStyle name="20% - Accent1 4 2 3 3 4 4 4" xfId="34613" xr:uid="{00000000-0005-0000-0000-00008F860000}"/>
    <cellStyle name="20% - Accent1 4 2 3 3 4 5" xfId="34614" xr:uid="{00000000-0005-0000-0000-000090860000}"/>
    <cellStyle name="20% - Accent1 4 2 3 3 4 5 2" xfId="34615" xr:uid="{00000000-0005-0000-0000-000091860000}"/>
    <cellStyle name="20% - Accent1 4 2 3 3 4 5 2 2" xfId="34616" xr:uid="{00000000-0005-0000-0000-000092860000}"/>
    <cellStyle name="20% - Accent1 4 2 3 3 4 5 2 2 2" xfId="34617" xr:uid="{00000000-0005-0000-0000-000093860000}"/>
    <cellStyle name="20% - Accent1 4 2 3 3 4 5 2 3" xfId="34618" xr:uid="{00000000-0005-0000-0000-000094860000}"/>
    <cellStyle name="20% - Accent1 4 2 3 3 4 5 3" xfId="34619" xr:uid="{00000000-0005-0000-0000-000095860000}"/>
    <cellStyle name="20% - Accent1 4 2 3 3 4 5 3 2" xfId="34620" xr:uid="{00000000-0005-0000-0000-000096860000}"/>
    <cellStyle name="20% - Accent1 4 2 3 3 4 5 4" xfId="34621" xr:uid="{00000000-0005-0000-0000-000097860000}"/>
    <cellStyle name="20% - Accent1 4 2 3 3 4 6" xfId="34622" xr:uid="{00000000-0005-0000-0000-000098860000}"/>
    <cellStyle name="20% - Accent1 4 2 3 3 4 6 2" xfId="34623" xr:uid="{00000000-0005-0000-0000-000099860000}"/>
    <cellStyle name="20% - Accent1 4 2 3 3 4 6 2 2" xfId="34624" xr:uid="{00000000-0005-0000-0000-00009A860000}"/>
    <cellStyle name="20% - Accent1 4 2 3 3 4 6 2 2 2" xfId="34625" xr:uid="{00000000-0005-0000-0000-00009B860000}"/>
    <cellStyle name="20% - Accent1 4 2 3 3 4 6 2 3" xfId="34626" xr:uid="{00000000-0005-0000-0000-00009C860000}"/>
    <cellStyle name="20% - Accent1 4 2 3 3 4 6 3" xfId="34627" xr:uid="{00000000-0005-0000-0000-00009D860000}"/>
    <cellStyle name="20% - Accent1 4 2 3 3 4 6 3 2" xfId="34628" xr:uid="{00000000-0005-0000-0000-00009E860000}"/>
    <cellStyle name="20% - Accent1 4 2 3 3 4 6 4" xfId="34629" xr:uid="{00000000-0005-0000-0000-00009F860000}"/>
    <cellStyle name="20% - Accent1 4 2 3 3 4 7" xfId="34630" xr:uid="{00000000-0005-0000-0000-0000A0860000}"/>
    <cellStyle name="20% - Accent1 4 2 3 3 4 7 2" xfId="34631" xr:uid="{00000000-0005-0000-0000-0000A1860000}"/>
    <cellStyle name="20% - Accent1 4 2 3 3 4 7 2 2" xfId="34632" xr:uid="{00000000-0005-0000-0000-0000A2860000}"/>
    <cellStyle name="20% - Accent1 4 2 3 3 4 7 3" xfId="34633" xr:uid="{00000000-0005-0000-0000-0000A3860000}"/>
    <cellStyle name="20% - Accent1 4 2 3 3 4 8" xfId="34634" xr:uid="{00000000-0005-0000-0000-0000A4860000}"/>
    <cellStyle name="20% - Accent1 4 2 3 3 4 8 2" xfId="34635" xr:uid="{00000000-0005-0000-0000-0000A5860000}"/>
    <cellStyle name="20% - Accent1 4 2 3 3 4 8 2 2" xfId="34636" xr:uid="{00000000-0005-0000-0000-0000A6860000}"/>
    <cellStyle name="20% - Accent1 4 2 3 3 4 8 3" xfId="34637" xr:uid="{00000000-0005-0000-0000-0000A7860000}"/>
    <cellStyle name="20% - Accent1 4 2 3 3 4 9" xfId="34638" xr:uid="{00000000-0005-0000-0000-0000A8860000}"/>
    <cellStyle name="20% - Accent1 4 2 3 3 4 9 2" xfId="34639" xr:uid="{00000000-0005-0000-0000-0000A9860000}"/>
    <cellStyle name="20% - Accent1 4 2 3 3 5" xfId="34640" xr:uid="{00000000-0005-0000-0000-0000AA860000}"/>
    <cellStyle name="20% - Accent1 4 2 3 3 5 2" xfId="34641" xr:uid="{00000000-0005-0000-0000-0000AB860000}"/>
    <cellStyle name="20% - Accent1 4 2 3 3 5 2 2" xfId="34642" xr:uid="{00000000-0005-0000-0000-0000AC860000}"/>
    <cellStyle name="20% - Accent1 4 2 3 3 5 2 2 2" xfId="34643" xr:uid="{00000000-0005-0000-0000-0000AD860000}"/>
    <cellStyle name="20% - Accent1 4 2 3 3 5 2 2 2 2" xfId="34644" xr:uid="{00000000-0005-0000-0000-0000AE860000}"/>
    <cellStyle name="20% - Accent1 4 2 3 3 5 2 2 3" xfId="34645" xr:uid="{00000000-0005-0000-0000-0000AF860000}"/>
    <cellStyle name="20% - Accent1 4 2 3 3 5 2 3" xfId="34646" xr:uid="{00000000-0005-0000-0000-0000B0860000}"/>
    <cellStyle name="20% - Accent1 4 2 3 3 5 2 3 2" xfId="34647" xr:uid="{00000000-0005-0000-0000-0000B1860000}"/>
    <cellStyle name="20% - Accent1 4 2 3 3 5 2 4" xfId="34648" xr:uid="{00000000-0005-0000-0000-0000B2860000}"/>
    <cellStyle name="20% - Accent1 4 2 3 3 5 3" xfId="34649" xr:uid="{00000000-0005-0000-0000-0000B3860000}"/>
    <cellStyle name="20% - Accent1 4 2 3 3 5 3 2" xfId="34650" xr:uid="{00000000-0005-0000-0000-0000B4860000}"/>
    <cellStyle name="20% - Accent1 4 2 3 3 5 3 2 2" xfId="34651" xr:uid="{00000000-0005-0000-0000-0000B5860000}"/>
    <cellStyle name="20% - Accent1 4 2 3 3 5 3 2 2 2" xfId="34652" xr:uid="{00000000-0005-0000-0000-0000B6860000}"/>
    <cellStyle name="20% - Accent1 4 2 3 3 5 3 2 3" xfId="34653" xr:uid="{00000000-0005-0000-0000-0000B7860000}"/>
    <cellStyle name="20% - Accent1 4 2 3 3 5 3 3" xfId="34654" xr:uid="{00000000-0005-0000-0000-0000B8860000}"/>
    <cellStyle name="20% - Accent1 4 2 3 3 5 3 3 2" xfId="34655" xr:uid="{00000000-0005-0000-0000-0000B9860000}"/>
    <cellStyle name="20% - Accent1 4 2 3 3 5 3 4" xfId="34656" xr:uid="{00000000-0005-0000-0000-0000BA860000}"/>
    <cellStyle name="20% - Accent1 4 2 3 3 5 4" xfId="34657" xr:uid="{00000000-0005-0000-0000-0000BB860000}"/>
    <cellStyle name="20% - Accent1 4 2 3 3 5 4 2" xfId="34658" xr:uid="{00000000-0005-0000-0000-0000BC860000}"/>
    <cellStyle name="20% - Accent1 4 2 3 3 5 4 2 2" xfId="34659" xr:uid="{00000000-0005-0000-0000-0000BD860000}"/>
    <cellStyle name="20% - Accent1 4 2 3 3 5 4 2 2 2" xfId="34660" xr:uid="{00000000-0005-0000-0000-0000BE860000}"/>
    <cellStyle name="20% - Accent1 4 2 3 3 5 4 2 3" xfId="34661" xr:uid="{00000000-0005-0000-0000-0000BF860000}"/>
    <cellStyle name="20% - Accent1 4 2 3 3 5 4 3" xfId="34662" xr:uid="{00000000-0005-0000-0000-0000C0860000}"/>
    <cellStyle name="20% - Accent1 4 2 3 3 5 4 3 2" xfId="34663" xr:uid="{00000000-0005-0000-0000-0000C1860000}"/>
    <cellStyle name="20% - Accent1 4 2 3 3 5 4 4" xfId="34664" xr:uid="{00000000-0005-0000-0000-0000C2860000}"/>
    <cellStyle name="20% - Accent1 4 2 3 3 5 5" xfId="34665" xr:uid="{00000000-0005-0000-0000-0000C3860000}"/>
    <cellStyle name="20% - Accent1 4 2 3 3 5 5 2" xfId="34666" xr:uid="{00000000-0005-0000-0000-0000C4860000}"/>
    <cellStyle name="20% - Accent1 4 2 3 3 5 5 2 2" xfId="34667" xr:uid="{00000000-0005-0000-0000-0000C5860000}"/>
    <cellStyle name="20% - Accent1 4 2 3 3 5 5 3" xfId="34668" xr:uid="{00000000-0005-0000-0000-0000C6860000}"/>
    <cellStyle name="20% - Accent1 4 2 3 3 5 6" xfId="34669" xr:uid="{00000000-0005-0000-0000-0000C7860000}"/>
    <cellStyle name="20% - Accent1 4 2 3 3 5 6 2" xfId="34670" xr:uid="{00000000-0005-0000-0000-0000C8860000}"/>
    <cellStyle name="20% - Accent1 4 2 3 3 5 6 2 2" xfId="34671" xr:uid="{00000000-0005-0000-0000-0000C9860000}"/>
    <cellStyle name="20% - Accent1 4 2 3 3 5 6 3" xfId="34672" xr:uid="{00000000-0005-0000-0000-0000CA860000}"/>
    <cellStyle name="20% - Accent1 4 2 3 3 5 7" xfId="34673" xr:uid="{00000000-0005-0000-0000-0000CB860000}"/>
    <cellStyle name="20% - Accent1 4 2 3 3 5 7 2" xfId="34674" xr:uid="{00000000-0005-0000-0000-0000CC860000}"/>
    <cellStyle name="20% - Accent1 4 2 3 3 5 8" xfId="34675" xr:uid="{00000000-0005-0000-0000-0000CD860000}"/>
    <cellStyle name="20% - Accent1 4 2 3 3 5 8 2" xfId="34676" xr:uid="{00000000-0005-0000-0000-0000CE860000}"/>
    <cellStyle name="20% - Accent1 4 2 3 3 5 9" xfId="34677" xr:uid="{00000000-0005-0000-0000-0000CF860000}"/>
    <cellStyle name="20% - Accent1 4 2 3 3 6" xfId="34678" xr:uid="{00000000-0005-0000-0000-0000D0860000}"/>
    <cellStyle name="20% - Accent1 4 2 3 3 6 2" xfId="34679" xr:uid="{00000000-0005-0000-0000-0000D1860000}"/>
    <cellStyle name="20% - Accent1 4 2 3 3 6 2 2" xfId="34680" xr:uid="{00000000-0005-0000-0000-0000D2860000}"/>
    <cellStyle name="20% - Accent1 4 2 3 3 6 2 2 2" xfId="34681" xr:uid="{00000000-0005-0000-0000-0000D3860000}"/>
    <cellStyle name="20% - Accent1 4 2 3 3 6 2 2 2 2" xfId="34682" xr:uid="{00000000-0005-0000-0000-0000D4860000}"/>
    <cellStyle name="20% - Accent1 4 2 3 3 6 2 2 3" xfId="34683" xr:uid="{00000000-0005-0000-0000-0000D5860000}"/>
    <cellStyle name="20% - Accent1 4 2 3 3 6 2 3" xfId="34684" xr:uid="{00000000-0005-0000-0000-0000D6860000}"/>
    <cellStyle name="20% - Accent1 4 2 3 3 6 2 3 2" xfId="34685" xr:uid="{00000000-0005-0000-0000-0000D7860000}"/>
    <cellStyle name="20% - Accent1 4 2 3 3 6 2 4" xfId="34686" xr:uid="{00000000-0005-0000-0000-0000D8860000}"/>
    <cellStyle name="20% - Accent1 4 2 3 3 6 3" xfId="34687" xr:uid="{00000000-0005-0000-0000-0000D9860000}"/>
    <cellStyle name="20% - Accent1 4 2 3 3 6 3 2" xfId="34688" xr:uid="{00000000-0005-0000-0000-0000DA860000}"/>
    <cellStyle name="20% - Accent1 4 2 3 3 6 3 2 2" xfId="34689" xr:uid="{00000000-0005-0000-0000-0000DB860000}"/>
    <cellStyle name="20% - Accent1 4 2 3 3 6 3 2 2 2" xfId="34690" xr:uid="{00000000-0005-0000-0000-0000DC860000}"/>
    <cellStyle name="20% - Accent1 4 2 3 3 6 3 2 3" xfId="34691" xr:uid="{00000000-0005-0000-0000-0000DD860000}"/>
    <cellStyle name="20% - Accent1 4 2 3 3 6 3 3" xfId="34692" xr:uid="{00000000-0005-0000-0000-0000DE860000}"/>
    <cellStyle name="20% - Accent1 4 2 3 3 6 3 3 2" xfId="34693" xr:uid="{00000000-0005-0000-0000-0000DF860000}"/>
    <cellStyle name="20% - Accent1 4 2 3 3 6 3 4" xfId="34694" xr:uid="{00000000-0005-0000-0000-0000E0860000}"/>
    <cellStyle name="20% - Accent1 4 2 3 3 6 4" xfId="34695" xr:uid="{00000000-0005-0000-0000-0000E1860000}"/>
    <cellStyle name="20% - Accent1 4 2 3 3 6 4 2" xfId="34696" xr:uid="{00000000-0005-0000-0000-0000E2860000}"/>
    <cellStyle name="20% - Accent1 4 2 3 3 6 4 2 2" xfId="34697" xr:uid="{00000000-0005-0000-0000-0000E3860000}"/>
    <cellStyle name="20% - Accent1 4 2 3 3 6 4 2 2 2" xfId="34698" xr:uid="{00000000-0005-0000-0000-0000E4860000}"/>
    <cellStyle name="20% - Accent1 4 2 3 3 6 4 2 3" xfId="34699" xr:uid="{00000000-0005-0000-0000-0000E5860000}"/>
    <cellStyle name="20% - Accent1 4 2 3 3 6 4 3" xfId="34700" xr:uid="{00000000-0005-0000-0000-0000E6860000}"/>
    <cellStyle name="20% - Accent1 4 2 3 3 6 4 3 2" xfId="34701" xr:uid="{00000000-0005-0000-0000-0000E7860000}"/>
    <cellStyle name="20% - Accent1 4 2 3 3 6 4 4" xfId="34702" xr:uid="{00000000-0005-0000-0000-0000E8860000}"/>
    <cellStyle name="20% - Accent1 4 2 3 3 6 5" xfId="34703" xr:uid="{00000000-0005-0000-0000-0000E9860000}"/>
    <cellStyle name="20% - Accent1 4 2 3 3 6 5 2" xfId="34704" xr:uid="{00000000-0005-0000-0000-0000EA860000}"/>
    <cellStyle name="20% - Accent1 4 2 3 3 6 5 2 2" xfId="34705" xr:uid="{00000000-0005-0000-0000-0000EB860000}"/>
    <cellStyle name="20% - Accent1 4 2 3 3 6 5 3" xfId="34706" xr:uid="{00000000-0005-0000-0000-0000EC860000}"/>
    <cellStyle name="20% - Accent1 4 2 3 3 6 6" xfId="34707" xr:uid="{00000000-0005-0000-0000-0000ED860000}"/>
    <cellStyle name="20% - Accent1 4 2 3 3 6 6 2" xfId="34708" xr:uid="{00000000-0005-0000-0000-0000EE860000}"/>
    <cellStyle name="20% - Accent1 4 2 3 3 6 6 2 2" xfId="34709" xr:uid="{00000000-0005-0000-0000-0000EF860000}"/>
    <cellStyle name="20% - Accent1 4 2 3 3 6 6 3" xfId="34710" xr:uid="{00000000-0005-0000-0000-0000F0860000}"/>
    <cellStyle name="20% - Accent1 4 2 3 3 6 7" xfId="34711" xr:uid="{00000000-0005-0000-0000-0000F1860000}"/>
    <cellStyle name="20% - Accent1 4 2 3 3 6 7 2" xfId="34712" xr:uid="{00000000-0005-0000-0000-0000F2860000}"/>
    <cellStyle name="20% - Accent1 4 2 3 3 6 8" xfId="34713" xr:uid="{00000000-0005-0000-0000-0000F3860000}"/>
    <cellStyle name="20% - Accent1 4 2 3 3 6 8 2" xfId="34714" xr:uid="{00000000-0005-0000-0000-0000F4860000}"/>
    <cellStyle name="20% - Accent1 4 2 3 3 6 9" xfId="34715" xr:uid="{00000000-0005-0000-0000-0000F5860000}"/>
    <cellStyle name="20% - Accent1 4 2 3 3 7" xfId="34716" xr:uid="{00000000-0005-0000-0000-0000F6860000}"/>
    <cellStyle name="20% - Accent1 4 2 3 3 7 2" xfId="34717" xr:uid="{00000000-0005-0000-0000-0000F7860000}"/>
    <cellStyle name="20% - Accent1 4 2 3 3 7 2 2" xfId="34718" xr:uid="{00000000-0005-0000-0000-0000F8860000}"/>
    <cellStyle name="20% - Accent1 4 2 3 3 7 2 2 2" xfId="34719" xr:uid="{00000000-0005-0000-0000-0000F9860000}"/>
    <cellStyle name="20% - Accent1 4 2 3 3 7 2 3" xfId="34720" xr:uid="{00000000-0005-0000-0000-0000FA860000}"/>
    <cellStyle name="20% - Accent1 4 2 3 3 7 3" xfId="34721" xr:uid="{00000000-0005-0000-0000-0000FB860000}"/>
    <cellStyle name="20% - Accent1 4 2 3 3 7 3 2" xfId="34722" xr:uid="{00000000-0005-0000-0000-0000FC860000}"/>
    <cellStyle name="20% - Accent1 4 2 3 3 7 4" xfId="34723" xr:uid="{00000000-0005-0000-0000-0000FD860000}"/>
    <cellStyle name="20% - Accent1 4 2 3 3 8" xfId="34724" xr:uid="{00000000-0005-0000-0000-0000FE860000}"/>
    <cellStyle name="20% - Accent1 4 2 3 3 8 2" xfId="34725" xr:uid="{00000000-0005-0000-0000-0000FF860000}"/>
    <cellStyle name="20% - Accent1 4 2 3 3 8 2 2" xfId="34726" xr:uid="{00000000-0005-0000-0000-000000870000}"/>
    <cellStyle name="20% - Accent1 4 2 3 3 8 2 2 2" xfId="34727" xr:uid="{00000000-0005-0000-0000-000001870000}"/>
    <cellStyle name="20% - Accent1 4 2 3 3 8 2 3" xfId="34728" xr:uid="{00000000-0005-0000-0000-000002870000}"/>
    <cellStyle name="20% - Accent1 4 2 3 3 8 3" xfId="34729" xr:uid="{00000000-0005-0000-0000-000003870000}"/>
    <cellStyle name="20% - Accent1 4 2 3 3 8 3 2" xfId="34730" xr:uid="{00000000-0005-0000-0000-000004870000}"/>
    <cellStyle name="20% - Accent1 4 2 3 3 8 4" xfId="34731" xr:uid="{00000000-0005-0000-0000-000005870000}"/>
    <cellStyle name="20% - Accent1 4 2 3 3 9" xfId="34732" xr:uid="{00000000-0005-0000-0000-000006870000}"/>
    <cellStyle name="20% - Accent1 4 2 3 3 9 2" xfId="34733" xr:uid="{00000000-0005-0000-0000-000007870000}"/>
    <cellStyle name="20% - Accent1 4 2 3 3 9 2 2" xfId="34734" xr:uid="{00000000-0005-0000-0000-000008870000}"/>
    <cellStyle name="20% - Accent1 4 2 3 3 9 2 2 2" xfId="34735" xr:uid="{00000000-0005-0000-0000-000009870000}"/>
    <cellStyle name="20% - Accent1 4 2 3 3 9 2 3" xfId="34736" xr:uid="{00000000-0005-0000-0000-00000A870000}"/>
    <cellStyle name="20% - Accent1 4 2 3 3 9 3" xfId="34737" xr:uid="{00000000-0005-0000-0000-00000B870000}"/>
    <cellStyle name="20% - Accent1 4 2 3 3 9 3 2" xfId="34738" xr:uid="{00000000-0005-0000-0000-00000C870000}"/>
    <cellStyle name="20% - Accent1 4 2 3 3 9 4" xfId="34739" xr:uid="{00000000-0005-0000-0000-00000D870000}"/>
    <cellStyle name="20% - Accent1 4 2 3 4" xfId="34740" xr:uid="{00000000-0005-0000-0000-00000E870000}"/>
    <cellStyle name="20% - Accent1 4 2 3 4 10" xfId="34741" xr:uid="{00000000-0005-0000-0000-00000F870000}"/>
    <cellStyle name="20% - Accent1 4 2 3 4 10 2" xfId="34742" xr:uid="{00000000-0005-0000-0000-000010870000}"/>
    <cellStyle name="20% - Accent1 4 2 3 4 11" xfId="34743" xr:uid="{00000000-0005-0000-0000-000011870000}"/>
    <cellStyle name="20% - Accent1 4 2 3 4 2" xfId="34744" xr:uid="{00000000-0005-0000-0000-000012870000}"/>
    <cellStyle name="20% - Accent1 4 2 3 4 2 2" xfId="34745" xr:uid="{00000000-0005-0000-0000-000013870000}"/>
    <cellStyle name="20% - Accent1 4 2 3 4 2 2 2" xfId="34746" xr:uid="{00000000-0005-0000-0000-000014870000}"/>
    <cellStyle name="20% - Accent1 4 2 3 4 2 2 2 2" xfId="34747" xr:uid="{00000000-0005-0000-0000-000015870000}"/>
    <cellStyle name="20% - Accent1 4 2 3 4 2 2 2 2 2" xfId="34748" xr:uid="{00000000-0005-0000-0000-000016870000}"/>
    <cellStyle name="20% - Accent1 4 2 3 4 2 2 2 3" xfId="34749" xr:uid="{00000000-0005-0000-0000-000017870000}"/>
    <cellStyle name="20% - Accent1 4 2 3 4 2 2 3" xfId="34750" xr:uid="{00000000-0005-0000-0000-000018870000}"/>
    <cellStyle name="20% - Accent1 4 2 3 4 2 2 3 2" xfId="34751" xr:uid="{00000000-0005-0000-0000-000019870000}"/>
    <cellStyle name="20% - Accent1 4 2 3 4 2 2 4" xfId="34752" xr:uid="{00000000-0005-0000-0000-00001A870000}"/>
    <cellStyle name="20% - Accent1 4 2 3 4 2 3" xfId="34753" xr:uid="{00000000-0005-0000-0000-00001B870000}"/>
    <cellStyle name="20% - Accent1 4 2 3 4 2 3 2" xfId="34754" xr:uid="{00000000-0005-0000-0000-00001C870000}"/>
    <cellStyle name="20% - Accent1 4 2 3 4 2 3 2 2" xfId="34755" xr:uid="{00000000-0005-0000-0000-00001D870000}"/>
    <cellStyle name="20% - Accent1 4 2 3 4 2 3 2 2 2" xfId="34756" xr:uid="{00000000-0005-0000-0000-00001E870000}"/>
    <cellStyle name="20% - Accent1 4 2 3 4 2 3 2 3" xfId="34757" xr:uid="{00000000-0005-0000-0000-00001F870000}"/>
    <cellStyle name="20% - Accent1 4 2 3 4 2 3 3" xfId="34758" xr:uid="{00000000-0005-0000-0000-000020870000}"/>
    <cellStyle name="20% - Accent1 4 2 3 4 2 3 3 2" xfId="34759" xr:uid="{00000000-0005-0000-0000-000021870000}"/>
    <cellStyle name="20% - Accent1 4 2 3 4 2 3 4" xfId="34760" xr:uid="{00000000-0005-0000-0000-000022870000}"/>
    <cellStyle name="20% - Accent1 4 2 3 4 2 4" xfId="34761" xr:uid="{00000000-0005-0000-0000-000023870000}"/>
    <cellStyle name="20% - Accent1 4 2 3 4 2 4 2" xfId="34762" xr:uid="{00000000-0005-0000-0000-000024870000}"/>
    <cellStyle name="20% - Accent1 4 2 3 4 2 4 2 2" xfId="34763" xr:uid="{00000000-0005-0000-0000-000025870000}"/>
    <cellStyle name="20% - Accent1 4 2 3 4 2 4 2 2 2" xfId="34764" xr:uid="{00000000-0005-0000-0000-000026870000}"/>
    <cellStyle name="20% - Accent1 4 2 3 4 2 4 2 3" xfId="34765" xr:uid="{00000000-0005-0000-0000-000027870000}"/>
    <cellStyle name="20% - Accent1 4 2 3 4 2 4 3" xfId="34766" xr:uid="{00000000-0005-0000-0000-000028870000}"/>
    <cellStyle name="20% - Accent1 4 2 3 4 2 4 3 2" xfId="34767" xr:uid="{00000000-0005-0000-0000-000029870000}"/>
    <cellStyle name="20% - Accent1 4 2 3 4 2 4 4" xfId="34768" xr:uid="{00000000-0005-0000-0000-00002A870000}"/>
    <cellStyle name="20% - Accent1 4 2 3 4 2 5" xfId="34769" xr:uid="{00000000-0005-0000-0000-00002B870000}"/>
    <cellStyle name="20% - Accent1 4 2 3 4 2 5 2" xfId="34770" xr:uid="{00000000-0005-0000-0000-00002C870000}"/>
    <cellStyle name="20% - Accent1 4 2 3 4 2 5 2 2" xfId="34771" xr:uid="{00000000-0005-0000-0000-00002D870000}"/>
    <cellStyle name="20% - Accent1 4 2 3 4 2 5 3" xfId="34772" xr:uid="{00000000-0005-0000-0000-00002E870000}"/>
    <cellStyle name="20% - Accent1 4 2 3 4 2 6" xfId="34773" xr:uid="{00000000-0005-0000-0000-00002F870000}"/>
    <cellStyle name="20% - Accent1 4 2 3 4 2 6 2" xfId="34774" xr:uid="{00000000-0005-0000-0000-000030870000}"/>
    <cellStyle name="20% - Accent1 4 2 3 4 2 6 2 2" xfId="34775" xr:uid="{00000000-0005-0000-0000-000031870000}"/>
    <cellStyle name="20% - Accent1 4 2 3 4 2 6 3" xfId="34776" xr:uid="{00000000-0005-0000-0000-000032870000}"/>
    <cellStyle name="20% - Accent1 4 2 3 4 2 7" xfId="34777" xr:uid="{00000000-0005-0000-0000-000033870000}"/>
    <cellStyle name="20% - Accent1 4 2 3 4 2 7 2" xfId="34778" xr:uid="{00000000-0005-0000-0000-000034870000}"/>
    <cellStyle name="20% - Accent1 4 2 3 4 2 8" xfId="34779" xr:uid="{00000000-0005-0000-0000-000035870000}"/>
    <cellStyle name="20% - Accent1 4 2 3 4 2 8 2" xfId="34780" xr:uid="{00000000-0005-0000-0000-000036870000}"/>
    <cellStyle name="20% - Accent1 4 2 3 4 2 9" xfId="34781" xr:uid="{00000000-0005-0000-0000-000037870000}"/>
    <cellStyle name="20% - Accent1 4 2 3 4 3" xfId="34782" xr:uid="{00000000-0005-0000-0000-000038870000}"/>
    <cellStyle name="20% - Accent1 4 2 3 4 3 2" xfId="34783" xr:uid="{00000000-0005-0000-0000-000039870000}"/>
    <cellStyle name="20% - Accent1 4 2 3 4 3 2 2" xfId="34784" xr:uid="{00000000-0005-0000-0000-00003A870000}"/>
    <cellStyle name="20% - Accent1 4 2 3 4 3 2 2 2" xfId="34785" xr:uid="{00000000-0005-0000-0000-00003B870000}"/>
    <cellStyle name="20% - Accent1 4 2 3 4 3 2 2 2 2" xfId="34786" xr:uid="{00000000-0005-0000-0000-00003C870000}"/>
    <cellStyle name="20% - Accent1 4 2 3 4 3 2 2 3" xfId="34787" xr:uid="{00000000-0005-0000-0000-00003D870000}"/>
    <cellStyle name="20% - Accent1 4 2 3 4 3 2 3" xfId="34788" xr:uid="{00000000-0005-0000-0000-00003E870000}"/>
    <cellStyle name="20% - Accent1 4 2 3 4 3 2 3 2" xfId="34789" xr:uid="{00000000-0005-0000-0000-00003F870000}"/>
    <cellStyle name="20% - Accent1 4 2 3 4 3 2 4" xfId="34790" xr:uid="{00000000-0005-0000-0000-000040870000}"/>
    <cellStyle name="20% - Accent1 4 2 3 4 3 3" xfId="34791" xr:uid="{00000000-0005-0000-0000-000041870000}"/>
    <cellStyle name="20% - Accent1 4 2 3 4 3 3 2" xfId="34792" xr:uid="{00000000-0005-0000-0000-000042870000}"/>
    <cellStyle name="20% - Accent1 4 2 3 4 3 3 2 2" xfId="34793" xr:uid="{00000000-0005-0000-0000-000043870000}"/>
    <cellStyle name="20% - Accent1 4 2 3 4 3 3 2 2 2" xfId="34794" xr:uid="{00000000-0005-0000-0000-000044870000}"/>
    <cellStyle name="20% - Accent1 4 2 3 4 3 3 2 3" xfId="34795" xr:uid="{00000000-0005-0000-0000-000045870000}"/>
    <cellStyle name="20% - Accent1 4 2 3 4 3 3 3" xfId="34796" xr:uid="{00000000-0005-0000-0000-000046870000}"/>
    <cellStyle name="20% - Accent1 4 2 3 4 3 3 3 2" xfId="34797" xr:uid="{00000000-0005-0000-0000-000047870000}"/>
    <cellStyle name="20% - Accent1 4 2 3 4 3 3 4" xfId="34798" xr:uid="{00000000-0005-0000-0000-000048870000}"/>
    <cellStyle name="20% - Accent1 4 2 3 4 3 4" xfId="34799" xr:uid="{00000000-0005-0000-0000-000049870000}"/>
    <cellStyle name="20% - Accent1 4 2 3 4 3 4 2" xfId="34800" xr:uid="{00000000-0005-0000-0000-00004A870000}"/>
    <cellStyle name="20% - Accent1 4 2 3 4 3 4 2 2" xfId="34801" xr:uid="{00000000-0005-0000-0000-00004B870000}"/>
    <cellStyle name="20% - Accent1 4 2 3 4 3 4 2 2 2" xfId="34802" xr:uid="{00000000-0005-0000-0000-00004C870000}"/>
    <cellStyle name="20% - Accent1 4 2 3 4 3 4 2 3" xfId="34803" xr:uid="{00000000-0005-0000-0000-00004D870000}"/>
    <cellStyle name="20% - Accent1 4 2 3 4 3 4 3" xfId="34804" xr:uid="{00000000-0005-0000-0000-00004E870000}"/>
    <cellStyle name="20% - Accent1 4 2 3 4 3 4 3 2" xfId="34805" xr:uid="{00000000-0005-0000-0000-00004F870000}"/>
    <cellStyle name="20% - Accent1 4 2 3 4 3 4 4" xfId="34806" xr:uid="{00000000-0005-0000-0000-000050870000}"/>
    <cellStyle name="20% - Accent1 4 2 3 4 3 5" xfId="34807" xr:uid="{00000000-0005-0000-0000-000051870000}"/>
    <cellStyle name="20% - Accent1 4 2 3 4 3 5 2" xfId="34808" xr:uid="{00000000-0005-0000-0000-000052870000}"/>
    <cellStyle name="20% - Accent1 4 2 3 4 3 5 2 2" xfId="34809" xr:uid="{00000000-0005-0000-0000-000053870000}"/>
    <cellStyle name="20% - Accent1 4 2 3 4 3 5 3" xfId="34810" xr:uid="{00000000-0005-0000-0000-000054870000}"/>
    <cellStyle name="20% - Accent1 4 2 3 4 3 6" xfId="34811" xr:uid="{00000000-0005-0000-0000-000055870000}"/>
    <cellStyle name="20% - Accent1 4 2 3 4 3 6 2" xfId="34812" xr:uid="{00000000-0005-0000-0000-000056870000}"/>
    <cellStyle name="20% - Accent1 4 2 3 4 3 6 2 2" xfId="34813" xr:uid="{00000000-0005-0000-0000-000057870000}"/>
    <cellStyle name="20% - Accent1 4 2 3 4 3 6 3" xfId="34814" xr:uid="{00000000-0005-0000-0000-000058870000}"/>
    <cellStyle name="20% - Accent1 4 2 3 4 3 7" xfId="34815" xr:uid="{00000000-0005-0000-0000-000059870000}"/>
    <cellStyle name="20% - Accent1 4 2 3 4 3 7 2" xfId="34816" xr:uid="{00000000-0005-0000-0000-00005A870000}"/>
    <cellStyle name="20% - Accent1 4 2 3 4 3 8" xfId="34817" xr:uid="{00000000-0005-0000-0000-00005B870000}"/>
    <cellStyle name="20% - Accent1 4 2 3 4 3 8 2" xfId="34818" xr:uid="{00000000-0005-0000-0000-00005C870000}"/>
    <cellStyle name="20% - Accent1 4 2 3 4 3 9" xfId="34819" xr:uid="{00000000-0005-0000-0000-00005D870000}"/>
    <cellStyle name="20% - Accent1 4 2 3 4 4" xfId="34820" xr:uid="{00000000-0005-0000-0000-00005E870000}"/>
    <cellStyle name="20% - Accent1 4 2 3 4 4 2" xfId="34821" xr:uid="{00000000-0005-0000-0000-00005F870000}"/>
    <cellStyle name="20% - Accent1 4 2 3 4 4 2 2" xfId="34822" xr:uid="{00000000-0005-0000-0000-000060870000}"/>
    <cellStyle name="20% - Accent1 4 2 3 4 4 2 2 2" xfId="34823" xr:uid="{00000000-0005-0000-0000-000061870000}"/>
    <cellStyle name="20% - Accent1 4 2 3 4 4 2 3" xfId="34824" xr:uid="{00000000-0005-0000-0000-000062870000}"/>
    <cellStyle name="20% - Accent1 4 2 3 4 4 3" xfId="34825" xr:uid="{00000000-0005-0000-0000-000063870000}"/>
    <cellStyle name="20% - Accent1 4 2 3 4 4 3 2" xfId="34826" xr:uid="{00000000-0005-0000-0000-000064870000}"/>
    <cellStyle name="20% - Accent1 4 2 3 4 4 4" xfId="34827" xr:uid="{00000000-0005-0000-0000-000065870000}"/>
    <cellStyle name="20% - Accent1 4 2 3 4 5" xfId="34828" xr:uid="{00000000-0005-0000-0000-000066870000}"/>
    <cellStyle name="20% - Accent1 4 2 3 4 5 2" xfId="34829" xr:uid="{00000000-0005-0000-0000-000067870000}"/>
    <cellStyle name="20% - Accent1 4 2 3 4 5 2 2" xfId="34830" xr:uid="{00000000-0005-0000-0000-000068870000}"/>
    <cellStyle name="20% - Accent1 4 2 3 4 5 2 2 2" xfId="34831" xr:uid="{00000000-0005-0000-0000-000069870000}"/>
    <cellStyle name="20% - Accent1 4 2 3 4 5 2 3" xfId="34832" xr:uid="{00000000-0005-0000-0000-00006A870000}"/>
    <cellStyle name="20% - Accent1 4 2 3 4 5 3" xfId="34833" xr:uid="{00000000-0005-0000-0000-00006B870000}"/>
    <cellStyle name="20% - Accent1 4 2 3 4 5 3 2" xfId="34834" xr:uid="{00000000-0005-0000-0000-00006C870000}"/>
    <cellStyle name="20% - Accent1 4 2 3 4 5 4" xfId="34835" xr:uid="{00000000-0005-0000-0000-00006D870000}"/>
    <cellStyle name="20% - Accent1 4 2 3 4 6" xfId="34836" xr:uid="{00000000-0005-0000-0000-00006E870000}"/>
    <cellStyle name="20% - Accent1 4 2 3 4 6 2" xfId="34837" xr:uid="{00000000-0005-0000-0000-00006F870000}"/>
    <cellStyle name="20% - Accent1 4 2 3 4 6 2 2" xfId="34838" xr:uid="{00000000-0005-0000-0000-000070870000}"/>
    <cellStyle name="20% - Accent1 4 2 3 4 6 2 2 2" xfId="34839" xr:uid="{00000000-0005-0000-0000-000071870000}"/>
    <cellStyle name="20% - Accent1 4 2 3 4 6 2 3" xfId="34840" xr:uid="{00000000-0005-0000-0000-000072870000}"/>
    <cellStyle name="20% - Accent1 4 2 3 4 6 3" xfId="34841" xr:uid="{00000000-0005-0000-0000-000073870000}"/>
    <cellStyle name="20% - Accent1 4 2 3 4 6 3 2" xfId="34842" xr:uid="{00000000-0005-0000-0000-000074870000}"/>
    <cellStyle name="20% - Accent1 4 2 3 4 6 4" xfId="34843" xr:uid="{00000000-0005-0000-0000-000075870000}"/>
    <cellStyle name="20% - Accent1 4 2 3 4 7" xfId="34844" xr:uid="{00000000-0005-0000-0000-000076870000}"/>
    <cellStyle name="20% - Accent1 4 2 3 4 7 2" xfId="34845" xr:uid="{00000000-0005-0000-0000-000077870000}"/>
    <cellStyle name="20% - Accent1 4 2 3 4 7 2 2" xfId="34846" xr:uid="{00000000-0005-0000-0000-000078870000}"/>
    <cellStyle name="20% - Accent1 4 2 3 4 7 3" xfId="34847" xr:uid="{00000000-0005-0000-0000-000079870000}"/>
    <cellStyle name="20% - Accent1 4 2 3 4 8" xfId="34848" xr:uid="{00000000-0005-0000-0000-00007A870000}"/>
    <cellStyle name="20% - Accent1 4 2 3 4 8 2" xfId="34849" xr:uid="{00000000-0005-0000-0000-00007B870000}"/>
    <cellStyle name="20% - Accent1 4 2 3 4 8 2 2" xfId="34850" xr:uid="{00000000-0005-0000-0000-00007C870000}"/>
    <cellStyle name="20% - Accent1 4 2 3 4 8 3" xfId="34851" xr:uid="{00000000-0005-0000-0000-00007D870000}"/>
    <cellStyle name="20% - Accent1 4 2 3 4 9" xfId="34852" xr:uid="{00000000-0005-0000-0000-00007E870000}"/>
    <cellStyle name="20% - Accent1 4 2 3 4 9 2" xfId="34853" xr:uid="{00000000-0005-0000-0000-00007F870000}"/>
    <cellStyle name="20% - Accent1 4 2 3 5" xfId="34854" xr:uid="{00000000-0005-0000-0000-000080870000}"/>
    <cellStyle name="20% - Accent1 4 2 3 5 10" xfId="34855" xr:uid="{00000000-0005-0000-0000-000081870000}"/>
    <cellStyle name="20% - Accent1 4 2 3 5 10 2" xfId="34856" xr:uid="{00000000-0005-0000-0000-000082870000}"/>
    <cellStyle name="20% - Accent1 4 2 3 5 11" xfId="34857" xr:uid="{00000000-0005-0000-0000-000083870000}"/>
    <cellStyle name="20% - Accent1 4 2 3 5 2" xfId="34858" xr:uid="{00000000-0005-0000-0000-000084870000}"/>
    <cellStyle name="20% - Accent1 4 2 3 5 2 2" xfId="34859" xr:uid="{00000000-0005-0000-0000-000085870000}"/>
    <cellStyle name="20% - Accent1 4 2 3 5 2 2 2" xfId="34860" xr:uid="{00000000-0005-0000-0000-000086870000}"/>
    <cellStyle name="20% - Accent1 4 2 3 5 2 2 2 2" xfId="34861" xr:uid="{00000000-0005-0000-0000-000087870000}"/>
    <cellStyle name="20% - Accent1 4 2 3 5 2 2 2 2 2" xfId="34862" xr:uid="{00000000-0005-0000-0000-000088870000}"/>
    <cellStyle name="20% - Accent1 4 2 3 5 2 2 2 3" xfId="34863" xr:uid="{00000000-0005-0000-0000-000089870000}"/>
    <cellStyle name="20% - Accent1 4 2 3 5 2 2 3" xfId="34864" xr:uid="{00000000-0005-0000-0000-00008A870000}"/>
    <cellStyle name="20% - Accent1 4 2 3 5 2 2 3 2" xfId="34865" xr:uid="{00000000-0005-0000-0000-00008B870000}"/>
    <cellStyle name="20% - Accent1 4 2 3 5 2 2 4" xfId="34866" xr:uid="{00000000-0005-0000-0000-00008C870000}"/>
    <cellStyle name="20% - Accent1 4 2 3 5 2 3" xfId="34867" xr:uid="{00000000-0005-0000-0000-00008D870000}"/>
    <cellStyle name="20% - Accent1 4 2 3 5 2 3 2" xfId="34868" xr:uid="{00000000-0005-0000-0000-00008E870000}"/>
    <cellStyle name="20% - Accent1 4 2 3 5 2 3 2 2" xfId="34869" xr:uid="{00000000-0005-0000-0000-00008F870000}"/>
    <cellStyle name="20% - Accent1 4 2 3 5 2 3 2 2 2" xfId="34870" xr:uid="{00000000-0005-0000-0000-000090870000}"/>
    <cellStyle name="20% - Accent1 4 2 3 5 2 3 2 3" xfId="34871" xr:uid="{00000000-0005-0000-0000-000091870000}"/>
    <cellStyle name="20% - Accent1 4 2 3 5 2 3 3" xfId="34872" xr:uid="{00000000-0005-0000-0000-000092870000}"/>
    <cellStyle name="20% - Accent1 4 2 3 5 2 3 3 2" xfId="34873" xr:uid="{00000000-0005-0000-0000-000093870000}"/>
    <cellStyle name="20% - Accent1 4 2 3 5 2 3 4" xfId="34874" xr:uid="{00000000-0005-0000-0000-000094870000}"/>
    <cellStyle name="20% - Accent1 4 2 3 5 2 4" xfId="34875" xr:uid="{00000000-0005-0000-0000-000095870000}"/>
    <cellStyle name="20% - Accent1 4 2 3 5 2 4 2" xfId="34876" xr:uid="{00000000-0005-0000-0000-000096870000}"/>
    <cellStyle name="20% - Accent1 4 2 3 5 2 4 2 2" xfId="34877" xr:uid="{00000000-0005-0000-0000-000097870000}"/>
    <cellStyle name="20% - Accent1 4 2 3 5 2 4 2 2 2" xfId="34878" xr:uid="{00000000-0005-0000-0000-000098870000}"/>
    <cellStyle name="20% - Accent1 4 2 3 5 2 4 2 3" xfId="34879" xr:uid="{00000000-0005-0000-0000-000099870000}"/>
    <cellStyle name="20% - Accent1 4 2 3 5 2 4 3" xfId="34880" xr:uid="{00000000-0005-0000-0000-00009A870000}"/>
    <cellStyle name="20% - Accent1 4 2 3 5 2 4 3 2" xfId="34881" xr:uid="{00000000-0005-0000-0000-00009B870000}"/>
    <cellStyle name="20% - Accent1 4 2 3 5 2 4 4" xfId="34882" xr:uid="{00000000-0005-0000-0000-00009C870000}"/>
    <cellStyle name="20% - Accent1 4 2 3 5 2 5" xfId="34883" xr:uid="{00000000-0005-0000-0000-00009D870000}"/>
    <cellStyle name="20% - Accent1 4 2 3 5 2 5 2" xfId="34884" xr:uid="{00000000-0005-0000-0000-00009E870000}"/>
    <cellStyle name="20% - Accent1 4 2 3 5 2 5 2 2" xfId="34885" xr:uid="{00000000-0005-0000-0000-00009F870000}"/>
    <cellStyle name="20% - Accent1 4 2 3 5 2 5 3" xfId="34886" xr:uid="{00000000-0005-0000-0000-0000A0870000}"/>
    <cellStyle name="20% - Accent1 4 2 3 5 2 6" xfId="34887" xr:uid="{00000000-0005-0000-0000-0000A1870000}"/>
    <cellStyle name="20% - Accent1 4 2 3 5 2 6 2" xfId="34888" xr:uid="{00000000-0005-0000-0000-0000A2870000}"/>
    <cellStyle name="20% - Accent1 4 2 3 5 2 6 2 2" xfId="34889" xr:uid="{00000000-0005-0000-0000-0000A3870000}"/>
    <cellStyle name="20% - Accent1 4 2 3 5 2 6 3" xfId="34890" xr:uid="{00000000-0005-0000-0000-0000A4870000}"/>
    <cellStyle name="20% - Accent1 4 2 3 5 2 7" xfId="34891" xr:uid="{00000000-0005-0000-0000-0000A5870000}"/>
    <cellStyle name="20% - Accent1 4 2 3 5 2 7 2" xfId="34892" xr:uid="{00000000-0005-0000-0000-0000A6870000}"/>
    <cellStyle name="20% - Accent1 4 2 3 5 2 8" xfId="34893" xr:uid="{00000000-0005-0000-0000-0000A7870000}"/>
    <cellStyle name="20% - Accent1 4 2 3 5 2 8 2" xfId="34894" xr:uid="{00000000-0005-0000-0000-0000A8870000}"/>
    <cellStyle name="20% - Accent1 4 2 3 5 2 9" xfId="34895" xr:uid="{00000000-0005-0000-0000-0000A9870000}"/>
    <cellStyle name="20% - Accent1 4 2 3 5 3" xfId="34896" xr:uid="{00000000-0005-0000-0000-0000AA870000}"/>
    <cellStyle name="20% - Accent1 4 2 3 5 3 2" xfId="34897" xr:uid="{00000000-0005-0000-0000-0000AB870000}"/>
    <cellStyle name="20% - Accent1 4 2 3 5 3 2 2" xfId="34898" xr:uid="{00000000-0005-0000-0000-0000AC870000}"/>
    <cellStyle name="20% - Accent1 4 2 3 5 3 2 2 2" xfId="34899" xr:uid="{00000000-0005-0000-0000-0000AD870000}"/>
    <cellStyle name="20% - Accent1 4 2 3 5 3 2 2 2 2" xfId="34900" xr:uid="{00000000-0005-0000-0000-0000AE870000}"/>
    <cellStyle name="20% - Accent1 4 2 3 5 3 2 2 3" xfId="34901" xr:uid="{00000000-0005-0000-0000-0000AF870000}"/>
    <cellStyle name="20% - Accent1 4 2 3 5 3 2 3" xfId="34902" xr:uid="{00000000-0005-0000-0000-0000B0870000}"/>
    <cellStyle name="20% - Accent1 4 2 3 5 3 2 3 2" xfId="34903" xr:uid="{00000000-0005-0000-0000-0000B1870000}"/>
    <cellStyle name="20% - Accent1 4 2 3 5 3 2 4" xfId="34904" xr:uid="{00000000-0005-0000-0000-0000B2870000}"/>
    <cellStyle name="20% - Accent1 4 2 3 5 3 3" xfId="34905" xr:uid="{00000000-0005-0000-0000-0000B3870000}"/>
    <cellStyle name="20% - Accent1 4 2 3 5 3 3 2" xfId="34906" xr:uid="{00000000-0005-0000-0000-0000B4870000}"/>
    <cellStyle name="20% - Accent1 4 2 3 5 3 3 2 2" xfId="34907" xr:uid="{00000000-0005-0000-0000-0000B5870000}"/>
    <cellStyle name="20% - Accent1 4 2 3 5 3 3 2 2 2" xfId="34908" xr:uid="{00000000-0005-0000-0000-0000B6870000}"/>
    <cellStyle name="20% - Accent1 4 2 3 5 3 3 2 3" xfId="34909" xr:uid="{00000000-0005-0000-0000-0000B7870000}"/>
    <cellStyle name="20% - Accent1 4 2 3 5 3 3 3" xfId="34910" xr:uid="{00000000-0005-0000-0000-0000B8870000}"/>
    <cellStyle name="20% - Accent1 4 2 3 5 3 3 3 2" xfId="34911" xr:uid="{00000000-0005-0000-0000-0000B9870000}"/>
    <cellStyle name="20% - Accent1 4 2 3 5 3 3 4" xfId="34912" xr:uid="{00000000-0005-0000-0000-0000BA870000}"/>
    <cellStyle name="20% - Accent1 4 2 3 5 3 4" xfId="34913" xr:uid="{00000000-0005-0000-0000-0000BB870000}"/>
    <cellStyle name="20% - Accent1 4 2 3 5 3 4 2" xfId="34914" xr:uid="{00000000-0005-0000-0000-0000BC870000}"/>
    <cellStyle name="20% - Accent1 4 2 3 5 3 4 2 2" xfId="34915" xr:uid="{00000000-0005-0000-0000-0000BD870000}"/>
    <cellStyle name="20% - Accent1 4 2 3 5 3 4 2 2 2" xfId="34916" xr:uid="{00000000-0005-0000-0000-0000BE870000}"/>
    <cellStyle name="20% - Accent1 4 2 3 5 3 4 2 3" xfId="34917" xr:uid="{00000000-0005-0000-0000-0000BF870000}"/>
    <cellStyle name="20% - Accent1 4 2 3 5 3 4 3" xfId="34918" xr:uid="{00000000-0005-0000-0000-0000C0870000}"/>
    <cellStyle name="20% - Accent1 4 2 3 5 3 4 3 2" xfId="34919" xr:uid="{00000000-0005-0000-0000-0000C1870000}"/>
    <cellStyle name="20% - Accent1 4 2 3 5 3 4 4" xfId="34920" xr:uid="{00000000-0005-0000-0000-0000C2870000}"/>
    <cellStyle name="20% - Accent1 4 2 3 5 3 5" xfId="34921" xr:uid="{00000000-0005-0000-0000-0000C3870000}"/>
    <cellStyle name="20% - Accent1 4 2 3 5 3 5 2" xfId="34922" xr:uid="{00000000-0005-0000-0000-0000C4870000}"/>
    <cellStyle name="20% - Accent1 4 2 3 5 3 5 2 2" xfId="34923" xr:uid="{00000000-0005-0000-0000-0000C5870000}"/>
    <cellStyle name="20% - Accent1 4 2 3 5 3 5 3" xfId="34924" xr:uid="{00000000-0005-0000-0000-0000C6870000}"/>
    <cellStyle name="20% - Accent1 4 2 3 5 3 6" xfId="34925" xr:uid="{00000000-0005-0000-0000-0000C7870000}"/>
    <cellStyle name="20% - Accent1 4 2 3 5 3 6 2" xfId="34926" xr:uid="{00000000-0005-0000-0000-0000C8870000}"/>
    <cellStyle name="20% - Accent1 4 2 3 5 3 6 2 2" xfId="34927" xr:uid="{00000000-0005-0000-0000-0000C9870000}"/>
    <cellStyle name="20% - Accent1 4 2 3 5 3 6 3" xfId="34928" xr:uid="{00000000-0005-0000-0000-0000CA870000}"/>
    <cellStyle name="20% - Accent1 4 2 3 5 3 7" xfId="34929" xr:uid="{00000000-0005-0000-0000-0000CB870000}"/>
    <cellStyle name="20% - Accent1 4 2 3 5 3 7 2" xfId="34930" xr:uid="{00000000-0005-0000-0000-0000CC870000}"/>
    <cellStyle name="20% - Accent1 4 2 3 5 3 8" xfId="34931" xr:uid="{00000000-0005-0000-0000-0000CD870000}"/>
    <cellStyle name="20% - Accent1 4 2 3 5 3 8 2" xfId="34932" xr:uid="{00000000-0005-0000-0000-0000CE870000}"/>
    <cellStyle name="20% - Accent1 4 2 3 5 3 9" xfId="34933" xr:uid="{00000000-0005-0000-0000-0000CF870000}"/>
    <cellStyle name="20% - Accent1 4 2 3 5 4" xfId="34934" xr:uid="{00000000-0005-0000-0000-0000D0870000}"/>
    <cellStyle name="20% - Accent1 4 2 3 5 4 2" xfId="34935" xr:uid="{00000000-0005-0000-0000-0000D1870000}"/>
    <cellStyle name="20% - Accent1 4 2 3 5 4 2 2" xfId="34936" xr:uid="{00000000-0005-0000-0000-0000D2870000}"/>
    <cellStyle name="20% - Accent1 4 2 3 5 4 2 2 2" xfId="34937" xr:uid="{00000000-0005-0000-0000-0000D3870000}"/>
    <cellStyle name="20% - Accent1 4 2 3 5 4 2 3" xfId="34938" xr:uid="{00000000-0005-0000-0000-0000D4870000}"/>
    <cellStyle name="20% - Accent1 4 2 3 5 4 3" xfId="34939" xr:uid="{00000000-0005-0000-0000-0000D5870000}"/>
    <cellStyle name="20% - Accent1 4 2 3 5 4 3 2" xfId="34940" xr:uid="{00000000-0005-0000-0000-0000D6870000}"/>
    <cellStyle name="20% - Accent1 4 2 3 5 4 4" xfId="34941" xr:uid="{00000000-0005-0000-0000-0000D7870000}"/>
    <cellStyle name="20% - Accent1 4 2 3 5 5" xfId="34942" xr:uid="{00000000-0005-0000-0000-0000D8870000}"/>
    <cellStyle name="20% - Accent1 4 2 3 5 5 2" xfId="34943" xr:uid="{00000000-0005-0000-0000-0000D9870000}"/>
    <cellStyle name="20% - Accent1 4 2 3 5 5 2 2" xfId="34944" xr:uid="{00000000-0005-0000-0000-0000DA870000}"/>
    <cellStyle name="20% - Accent1 4 2 3 5 5 2 2 2" xfId="34945" xr:uid="{00000000-0005-0000-0000-0000DB870000}"/>
    <cellStyle name="20% - Accent1 4 2 3 5 5 2 3" xfId="34946" xr:uid="{00000000-0005-0000-0000-0000DC870000}"/>
    <cellStyle name="20% - Accent1 4 2 3 5 5 3" xfId="34947" xr:uid="{00000000-0005-0000-0000-0000DD870000}"/>
    <cellStyle name="20% - Accent1 4 2 3 5 5 3 2" xfId="34948" xr:uid="{00000000-0005-0000-0000-0000DE870000}"/>
    <cellStyle name="20% - Accent1 4 2 3 5 5 4" xfId="34949" xr:uid="{00000000-0005-0000-0000-0000DF870000}"/>
    <cellStyle name="20% - Accent1 4 2 3 5 6" xfId="34950" xr:uid="{00000000-0005-0000-0000-0000E0870000}"/>
    <cellStyle name="20% - Accent1 4 2 3 5 6 2" xfId="34951" xr:uid="{00000000-0005-0000-0000-0000E1870000}"/>
    <cellStyle name="20% - Accent1 4 2 3 5 6 2 2" xfId="34952" xr:uid="{00000000-0005-0000-0000-0000E2870000}"/>
    <cellStyle name="20% - Accent1 4 2 3 5 6 2 2 2" xfId="34953" xr:uid="{00000000-0005-0000-0000-0000E3870000}"/>
    <cellStyle name="20% - Accent1 4 2 3 5 6 2 3" xfId="34954" xr:uid="{00000000-0005-0000-0000-0000E4870000}"/>
    <cellStyle name="20% - Accent1 4 2 3 5 6 3" xfId="34955" xr:uid="{00000000-0005-0000-0000-0000E5870000}"/>
    <cellStyle name="20% - Accent1 4 2 3 5 6 3 2" xfId="34956" xr:uid="{00000000-0005-0000-0000-0000E6870000}"/>
    <cellStyle name="20% - Accent1 4 2 3 5 6 4" xfId="34957" xr:uid="{00000000-0005-0000-0000-0000E7870000}"/>
    <cellStyle name="20% - Accent1 4 2 3 5 7" xfId="34958" xr:uid="{00000000-0005-0000-0000-0000E8870000}"/>
    <cellStyle name="20% - Accent1 4 2 3 5 7 2" xfId="34959" xr:uid="{00000000-0005-0000-0000-0000E9870000}"/>
    <cellStyle name="20% - Accent1 4 2 3 5 7 2 2" xfId="34960" xr:uid="{00000000-0005-0000-0000-0000EA870000}"/>
    <cellStyle name="20% - Accent1 4 2 3 5 7 3" xfId="34961" xr:uid="{00000000-0005-0000-0000-0000EB870000}"/>
    <cellStyle name="20% - Accent1 4 2 3 5 8" xfId="34962" xr:uid="{00000000-0005-0000-0000-0000EC870000}"/>
    <cellStyle name="20% - Accent1 4 2 3 5 8 2" xfId="34963" xr:uid="{00000000-0005-0000-0000-0000ED870000}"/>
    <cellStyle name="20% - Accent1 4 2 3 5 8 2 2" xfId="34964" xr:uid="{00000000-0005-0000-0000-0000EE870000}"/>
    <cellStyle name="20% - Accent1 4 2 3 5 8 3" xfId="34965" xr:uid="{00000000-0005-0000-0000-0000EF870000}"/>
    <cellStyle name="20% - Accent1 4 2 3 5 9" xfId="34966" xr:uid="{00000000-0005-0000-0000-0000F0870000}"/>
    <cellStyle name="20% - Accent1 4 2 3 5 9 2" xfId="34967" xr:uid="{00000000-0005-0000-0000-0000F1870000}"/>
    <cellStyle name="20% - Accent1 4 2 3 6" xfId="34968" xr:uid="{00000000-0005-0000-0000-0000F2870000}"/>
    <cellStyle name="20% - Accent1 4 2 3 6 10" xfId="34969" xr:uid="{00000000-0005-0000-0000-0000F3870000}"/>
    <cellStyle name="20% - Accent1 4 2 3 6 10 2" xfId="34970" xr:uid="{00000000-0005-0000-0000-0000F4870000}"/>
    <cellStyle name="20% - Accent1 4 2 3 6 11" xfId="34971" xr:uid="{00000000-0005-0000-0000-0000F5870000}"/>
    <cellStyle name="20% - Accent1 4 2 3 6 2" xfId="34972" xr:uid="{00000000-0005-0000-0000-0000F6870000}"/>
    <cellStyle name="20% - Accent1 4 2 3 6 2 2" xfId="34973" xr:uid="{00000000-0005-0000-0000-0000F7870000}"/>
    <cellStyle name="20% - Accent1 4 2 3 6 2 2 2" xfId="34974" xr:uid="{00000000-0005-0000-0000-0000F8870000}"/>
    <cellStyle name="20% - Accent1 4 2 3 6 2 2 2 2" xfId="34975" xr:uid="{00000000-0005-0000-0000-0000F9870000}"/>
    <cellStyle name="20% - Accent1 4 2 3 6 2 2 2 2 2" xfId="34976" xr:uid="{00000000-0005-0000-0000-0000FA870000}"/>
    <cellStyle name="20% - Accent1 4 2 3 6 2 2 2 3" xfId="34977" xr:uid="{00000000-0005-0000-0000-0000FB870000}"/>
    <cellStyle name="20% - Accent1 4 2 3 6 2 2 3" xfId="34978" xr:uid="{00000000-0005-0000-0000-0000FC870000}"/>
    <cellStyle name="20% - Accent1 4 2 3 6 2 2 3 2" xfId="34979" xr:uid="{00000000-0005-0000-0000-0000FD870000}"/>
    <cellStyle name="20% - Accent1 4 2 3 6 2 2 4" xfId="34980" xr:uid="{00000000-0005-0000-0000-0000FE870000}"/>
    <cellStyle name="20% - Accent1 4 2 3 6 2 3" xfId="34981" xr:uid="{00000000-0005-0000-0000-0000FF870000}"/>
    <cellStyle name="20% - Accent1 4 2 3 6 2 3 2" xfId="34982" xr:uid="{00000000-0005-0000-0000-000000880000}"/>
    <cellStyle name="20% - Accent1 4 2 3 6 2 3 2 2" xfId="34983" xr:uid="{00000000-0005-0000-0000-000001880000}"/>
    <cellStyle name="20% - Accent1 4 2 3 6 2 3 2 2 2" xfId="34984" xr:uid="{00000000-0005-0000-0000-000002880000}"/>
    <cellStyle name="20% - Accent1 4 2 3 6 2 3 2 3" xfId="34985" xr:uid="{00000000-0005-0000-0000-000003880000}"/>
    <cellStyle name="20% - Accent1 4 2 3 6 2 3 3" xfId="34986" xr:uid="{00000000-0005-0000-0000-000004880000}"/>
    <cellStyle name="20% - Accent1 4 2 3 6 2 3 3 2" xfId="34987" xr:uid="{00000000-0005-0000-0000-000005880000}"/>
    <cellStyle name="20% - Accent1 4 2 3 6 2 3 4" xfId="34988" xr:uid="{00000000-0005-0000-0000-000006880000}"/>
    <cellStyle name="20% - Accent1 4 2 3 6 2 4" xfId="34989" xr:uid="{00000000-0005-0000-0000-000007880000}"/>
    <cellStyle name="20% - Accent1 4 2 3 6 2 4 2" xfId="34990" xr:uid="{00000000-0005-0000-0000-000008880000}"/>
    <cellStyle name="20% - Accent1 4 2 3 6 2 4 2 2" xfId="34991" xr:uid="{00000000-0005-0000-0000-000009880000}"/>
    <cellStyle name="20% - Accent1 4 2 3 6 2 4 2 2 2" xfId="34992" xr:uid="{00000000-0005-0000-0000-00000A880000}"/>
    <cellStyle name="20% - Accent1 4 2 3 6 2 4 2 3" xfId="34993" xr:uid="{00000000-0005-0000-0000-00000B880000}"/>
    <cellStyle name="20% - Accent1 4 2 3 6 2 4 3" xfId="34994" xr:uid="{00000000-0005-0000-0000-00000C880000}"/>
    <cellStyle name="20% - Accent1 4 2 3 6 2 4 3 2" xfId="34995" xr:uid="{00000000-0005-0000-0000-00000D880000}"/>
    <cellStyle name="20% - Accent1 4 2 3 6 2 4 4" xfId="34996" xr:uid="{00000000-0005-0000-0000-00000E880000}"/>
    <cellStyle name="20% - Accent1 4 2 3 6 2 5" xfId="34997" xr:uid="{00000000-0005-0000-0000-00000F880000}"/>
    <cellStyle name="20% - Accent1 4 2 3 6 2 5 2" xfId="34998" xr:uid="{00000000-0005-0000-0000-000010880000}"/>
    <cellStyle name="20% - Accent1 4 2 3 6 2 5 2 2" xfId="34999" xr:uid="{00000000-0005-0000-0000-000011880000}"/>
    <cellStyle name="20% - Accent1 4 2 3 6 2 5 3" xfId="35000" xr:uid="{00000000-0005-0000-0000-000012880000}"/>
    <cellStyle name="20% - Accent1 4 2 3 6 2 6" xfId="35001" xr:uid="{00000000-0005-0000-0000-000013880000}"/>
    <cellStyle name="20% - Accent1 4 2 3 6 2 6 2" xfId="35002" xr:uid="{00000000-0005-0000-0000-000014880000}"/>
    <cellStyle name="20% - Accent1 4 2 3 6 2 6 2 2" xfId="35003" xr:uid="{00000000-0005-0000-0000-000015880000}"/>
    <cellStyle name="20% - Accent1 4 2 3 6 2 6 3" xfId="35004" xr:uid="{00000000-0005-0000-0000-000016880000}"/>
    <cellStyle name="20% - Accent1 4 2 3 6 2 7" xfId="35005" xr:uid="{00000000-0005-0000-0000-000017880000}"/>
    <cellStyle name="20% - Accent1 4 2 3 6 2 7 2" xfId="35006" xr:uid="{00000000-0005-0000-0000-000018880000}"/>
    <cellStyle name="20% - Accent1 4 2 3 6 2 8" xfId="35007" xr:uid="{00000000-0005-0000-0000-000019880000}"/>
    <cellStyle name="20% - Accent1 4 2 3 6 2 8 2" xfId="35008" xr:uid="{00000000-0005-0000-0000-00001A880000}"/>
    <cellStyle name="20% - Accent1 4 2 3 6 2 9" xfId="35009" xr:uid="{00000000-0005-0000-0000-00001B880000}"/>
    <cellStyle name="20% - Accent1 4 2 3 6 3" xfId="35010" xr:uid="{00000000-0005-0000-0000-00001C880000}"/>
    <cellStyle name="20% - Accent1 4 2 3 6 3 2" xfId="35011" xr:uid="{00000000-0005-0000-0000-00001D880000}"/>
    <cellStyle name="20% - Accent1 4 2 3 6 3 2 2" xfId="35012" xr:uid="{00000000-0005-0000-0000-00001E880000}"/>
    <cellStyle name="20% - Accent1 4 2 3 6 3 2 2 2" xfId="35013" xr:uid="{00000000-0005-0000-0000-00001F880000}"/>
    <cellStyle name="20% - Accent1 4 2 3 6 3 2 2 2 2" xfId="35014" xr:uid="{00000000-0005-0000-0000-000020880000}"/>
    <cellStyle name="20% - Accent1 4 2 3 6 3 2 2 3" xfId="35015" xr:uid="{00000000-0005-0000-0000-000021880000}"/>
    <cellStyle name="20% - Accent1 4 2 3 6 3 2 3" xfId="35016" xr:uid="{00000000-0005-0000-0000-000022880000}"/>
    <cellStyle name="20% - Accent1 4 2 3 6 3 2 3 2" xfId="35017" xr:uid="{00000000-0005-0000-0000-000023880000}"/>
    <cellStyle name="20% - Accent1 4 2 3 6 3 2 4" xfId="35018" xr:uid="{00000000-0005-0000-0000-000024880000}"/>
    <cellStyle name="20% - Accent1 4 2 3 6 3 3" xfId="35019" xr:uid="{00000000-0005-0000-0000-000025880000}"/>
    <cellStyle name="20% - Accent1 4 2 3 6 3 3 2" xfId="35020" xr:uid="{00000000-0005-0000-0000-000026880000}"/>
    <cellStyle name="20% - Accent1 4 2 3 6 3 3 2 2" xfId="35021" xr:uid="{00000000-0005-0000-0000-000027880000}"/>
    <cellStyle name="20% - Accent1 4 2 3 6 3 3 2 2 2" xfId="35022" xr:uid="{00000000-0005-0000-0000-000028880000}"/>
    <cellStyle name="20% - Accent1 4 2 3 6 3 3 2 3" xfId="35023" xr:uid="{00000000-0005-0000-0000-000029880000}"/>
    <cellStyle name="20% - Accent1 4 2 3 6 3 3 3" xfId="35024" xr:uid="{00000000-0005-0000-0000-00002A880000}"/>
    <cellStyle name="20% - Accent1 4 2 3 6 3 3 3 2" xfId="35025" xr:uid="{00000000-0005-0000-0000-00002B880000}"/>
    <cellStyle name="20% - Accent1 4 2 3 6 3 3 4" xfId="35026" xr:uid="{00000000-0005-0000-0000-00002C880000}"/>
    <cellStyle name="20% - Accent1 4 2 3 6 3 4" xfId="35027" xr:uid="{00000000-0005-0000-0000-00002D880000}"/>
    <cellStyle name="20% - Accent1 4 2 3 6 3 4 2" xfId="35028" xr:uid="{00000000-0005-0000-0000-00002E880000}"/>
    <cellStyle name="20% - Accent1 4 2 3 6 3 4 2 2" xfId="35029" xr:uid="{00000000-0005-0000-0000-00002F880000}"/>
    <cellStyle name="20% - Accent1 4 2 3 6 3 4 2 2 2" xfId="35030" xr:uid="{00000000-0005-0000-0000-000030880000}"/>
    <cellStyle name="20% - Accent1 4 2 3 6 3 4 2 3" xfId="35031" xr:uid="{00000000-0005-0000-0000-000031880000}"/>
    <cellStyle name="20% - Accent1 4 2 3 6 3 4 3" xfId="35032" xr:uid="{00000000-0005-0000-0000-000032880000}"/>
    <cellStyle name="20% - Accent1 4 2 3 6 3 4 3 2" xfId="35033" xr:uid="{00000000-0005-0000-0000-000033880000}"/>
    <cellStyle name="20% - Accent1 4 2 3 6 3 4 4" xfId="35034" xr:uid="{00000000-0005-0000-0000-000034880000}"/>
    <cellStyle name="20% - Accent1 4 2 3 6 3 5" xfId="35035" xr:uid="{00000000-0005-0000-0000-000035880000}"/>
    <cellStyle name="20% - Accent1 4 2 3 6 3 5 2" xfId="35036" xr:uid="{00000000-0005-0000-0000-000036880000}"/>
    <cellStyle name="20% - Accent1 4 2 3 6 3 5 2 2" xfId="35037" xr:uid="{00000000-0005-0000-0000-000037880000}"/>
    <cellStyle name="20% - Accent1 4 2 3 6 3 5 3" xfId="35038" xr:uid="{00000000-0005-0000-0000-000038880000}"/>
    <cellStyle name="20% - Accent1 4 2 3 6 3 6" xfId="35039" xr:uid="{00000000-0005-0000-0000-000039880000}"/>
    <cellStyle name="20% - Accent1 4 2 3 6 3 6 2" xfId="35040" xr:uid="{00000000-0005-0000-0000-00003A880000}"/>
    <cellStyle name="20% - Accent1 4 2 3 6 3 6 2 2" xfId="35041" xr:uid="{00000000-0005-0000-0000-00003B880000}"/>
    <cellStyle name="20% - Accent1 4 2 3 6 3 6 3" xfId="35042" xr:uid="{00000000-0005-0000-0000-00003C880000}"/>
    <cellStyle name="20% - Accent1 4 2 3 6 3 7" xfId="35043" xr:uid="{00000000-0005-0000-0000-00003D880000}"/>
    <cellStyle name="20% - Accent1 4 2 3 6 3 7 2" xfId="35044" xr:uid="{00000000-0005-0000-0000-00003E880000}"/>
    <cellStyle name="20% - Accent1 4 2 3 6 3 8" xfId="35045" xr:uid="{00000000-0005-0000-0000-00003F880000}"/>
    <cellStyle name="20% - Accent1 4 2 3 6 3 8 2" xfId="35046" xr:uid="{00000000-0005-0000-0000-000040880000}"/>
    <cellStyle name="20% - Accent1 4 2 3 6 3 9" xfId="35047" xr:uid="{00000000-0005-0000-0000-000041880000}"/>
    <cellStyle name="20% - Accent1 4 2 3 6 4" xfId="35048" xr:uid="{00000000-0005-0000-0000-000042880000}"/>
    <cellStyle name="20% - Accent1 4 2 3 6 4 2" xfId="35049" xr:uid="{00000000-0005-0000-0000-000043880000}"/>
    <cellStyle name="20% - Accent1 4 2 3 6 4 2 2" xfId="35050" xr:uid="{00000000-0005-0000-0000-000044880000}"/>
    <cellStyle name="20% - Accent1 4 2 3 6 4 2 2 2" xfId="35051" xr:uid="{00000000-0005-0000-0000-000045880000}"/>
    <cellStyle name="20% - Accent1 4 2 3 6 4 2 3" xfId="35052" xr:uid="{00000000-0005-0000-0000-000046880000}"/>
    <cellStyle name="20% - Accent1 4 2 3 6 4 3" xfId="35053" xr:uid="{00000000-0005-0000-0000-000047880000}"/>
    <cellStyle name="20% - Accent1 4 2 3 6 4 3 2" xfId="35054" xr:uid="{00000000-0005-0000-0000-000048880000}"/>
    <cellStyle name="20% - Accent1 4 2 3 6 4 4" xfId="35055" xr:uid="{00000000-0005-0000-0000-000049880000}"/>
    <cellStyle name="20% - Accent1 4 2 3 6 5" xfId="35056" xr:uid="{00000000-0005-0000-0000-00004A880000}"/>
    <cellStyle name="20% - Accent1 4 2 3 6 5 2" xfId="35057" xr:uid="{00000000-0005-0000-0000-00004B880000}"/>
    <cellStyle name="20% - Accent1 4 2 3 6 5 2 2" xfId="35058" xr:uid="{00000000-0005-0000-0000-00004C880000}"/>
    <cellStyle name="20% - Accent1 4 2 3 6 5 2 2 2" xfId="35059" xr:uid="{00000000-0005-0000-0000-00004D880000}"/>
    <cellStyle name="20% - Accent1 4 2 3 6 5 2 3" xfId="35060" xr:uid="{00000000-0005-0000-0000-00004E880000}"/>
    <cellStyle name="20% - Accent1 4 2 3 6 5 3" xfId="35061" xr:uid="{00000000-0005-0000-0000-00004F880000}"/>
    <cellStyle name="20% - Accent1 4 2 3 6 5 3 2" xfId="35062" xr:uid="{00000000-0005-0000-0000-000050880000}"/>
    <cellStyle name="20% - Accent1 4 2 3 6 5 4" xfId="35063" xr:uid="{00000000-0005-0000-0000-000051880000}"/>
    <cellStyle name="20% - Accent1 4 2 3 6 6" xfId="35064" xr:uid="{00000000-0005-0000-0000-000052880000}"/>
    <cellStyle name="20% - Accent1 4 2 3 6 6 2" xfId="35065" xr:uid="{00000000-0005-0000-0000-000053880000}"/>
    <cellStyle name="20% - Accent1 4 2 3 6 6 2 2" xfId="35066" xr:uid="{00000000-0005-0000-0000-000054880000}"/>
    <cellStyle name="20% - Accent1 4 2 3 6 6 2 2 2" xfId="35067" xr:uid="{00000000-0005-0000-0000-000055880000}"/>
    <cellStyle name="20% - Accent1 4 2 3 6 6 2 3" xfId="35068" xr:uid="{00000000-0005-0000-0000-000056880000}"/>
    <cellStyle name="20% - Accent1 4 2 3 6 6 3" xfId="35069" xr:uid="{00000000-0005-0000-0000-000057880000}"/>
    <cellStyle name="20% - Accent1 4 2 3 6 6 3 2" xfId="35070" xr:uid="{00000000-0005-0000-0000-000058880000}"/>
    <cellStyle name="20% - Accent1 4 2 3 6 6 4" xfId="35071" xr:uid="{00000000-0005-0000-0000-000059880000}"/>
    <cellStyle name="20% - Accent1 4 2 3 6 7" xfId="35072" xr:uid="{00000000-0005-0000-0000-00005A880000}"/>
    <cellStyle name="20% - Accent1 4 2 3 6 7 2" xfId="35073" xr:uid="{00000000-0005-0000-0000-00005B880000}"/>
    <cellStyle name="20% - Accent1 4 2 3 6 7 2 2" xfId="35074" xr:uid="{00000000-0005-0000-0000-00005C880000}"/>
    <cellStyle name="20% - Accent1 4 2 3 6 7 3" xfId="35075" xr:uid="{00000000-0005-0000-0000-00005D880000}"/>
    <cellStyle name="20% - Accent1 4 2 3 6 8" xfId="35076" xr:uid="{00000000-0005-0000-0000-00005E880000}"/>
    <cellStyle name="20% - Accent1 4 2 3 6 8 2" xfId="35077" xr:uid="{00000000-0005-0000-0000-00005F880000}"/>
    <cellStyle name="20% - Accent1 4 2 3 6 8 2 2" xfId="35078" xr:uid="{00000000-0005-0000-0000-000060880000}"/>
    <cellStyle name="20% - Accent1 4 2 3 6 8 3" xfId="35079" xr:uid="{00000000-0005-0000-0000-000061880000}"/>
    <cellStyle name="20% - Accent1 4 2 3 6 9" xfId="35080" xr:uid="{00000000-0005-0000-0000-000062880000}"/>
    <cellStyle name="20% - Accent1 4 2 3 6 9 2" xfId="35081" xr:uid="{00000000-0005-0000-0000-000063880000}"/>
    <cellStyle name="20% - Accent1 4 2 3 7" xfId="35082" xr:uid="{00000000-0005-0000-0000-000064880000}"/>
    <cellStyle name="20% - Accent1 4 2 3 7 2" xfId="35083" xr:uid="{00000000-0005-0000-0000-000065880000}"/>
    <cellStyle name="20% - Accent1 4 2 3 7 2 2" xfId="35084" xr:uid="{00000000-0005-0000-0000-000066880000}"/>
    <cellStyle name="20% - Accent1 4 2 3 7 2 2 2" xfId="35085" xr:uid="{00000000-0005-0000-0000-000067880000}"/>
    <cellStyle name="20% - Accent1 4 2 3 7 2 2 2 2" xfId="35086" xr:uid="{00000000-0005-0000-0000-000068880000}"/>
    <cellStyle name="20% - Accent1 4 2 3 7 2 2 3" xfId="35087" xr:uid="{00000000-0005-0000-0000-000069880000}"/>
    <cellStyle name="20% - Accent1 4 2 3 7 2 3" xfId="35088" xr:uid="{00000000-0005-0000-0000-00006A880000}"/>
    <cellStyle name="20% - Accent1 4 2 3 7 2 3 2" xfId="35089" xr:uid="{00000000-0005-0000-0000-00006B880000}"/>
    <cellStyle name="20% - Accent1 4 2 3 7 2 4" xfId="35090" xr:uid="{00000000-0005-0000-0000-00006C880000}"/>
    <cellStyle name="20% - Accent1 4 2 3 7 3" xfId="35091" xr:uid="{00000000-0005-0000-0000-00006D880000}"/>
    <cellStyle name="20% - Accent1 4 2 3 7 3 2" xfId="35092" xr:uid="{00000000-0005-0000-0000-00006E880000}"/>
    <cellStyle name="20% - Accent1 4 2 3 7 3 2 2" xfId="35093" xr:uid="{00000000-0005-0000-0000-00006F880000}"/>
    <cellStyle name="20% - Accent1 4 2 3 7 3 2 2 2" xfId="35094" xr:uid="{00000000-0005-0000-0000-000070880000}"/>
    <cellStyle name="20% - Accent1 4 2 3 7 3 2 3" xfId="35095" xr:uid="{00000000-0005-0000-0000-000071880000}"/>
    <cellStyle name="20% - Accent1 4 2 3 7 3 3" xfId="35096" xr:uid="{00000000-0005-0000-0000-000072880000}"/>
    <cellStyle name="20% - Accent1 4 2 3 7 3 3 2" xfId="35097" xr:uid="{00000000-0005-0000-0000-000073880000}"/>
    <cellStyle name="20% - Accent1 4 2 3 7 3 4" xfId="35098" xr:uid="{00000000-0005-0000-0000-000074880000}"/>
    <cellStyle name="20% - Accent1 4 2 3 7 4" xfId="35099" xr:uid="{00000000-0005-0000-0000-000075880000}"/>
    <cellStyle name="20% - Accent1 4 2 3 7 4 2" xfId="35100" xr:uid="{00000000-0005-0000-0000-000076880000}"/>
    <cellStyle name="20% - Accent1 4 2 3 7 4 2 2" xfId="35101" xr:uid="{00000000-0005-0000-0000-000077880000}"/>
    <cellStyle name="20% - Accent1 4 2 3 7 4 2 2 2" xfId="35102" xr:uid="{00000000-0005-0000-0000-000078880000}"/>
    <cellStyle name="20% - Accent1 4 2 3 7 4 2 3" xfId="35103" xr:uid="{00000000-0005-0000-0000-000079880000}"/>
    <cellStyle name="20% - Accent1 4 2 3 7 4 3" xfId="35104" xr:uid="{00000000-0005-0000-0000-00007A880000}"/>
    <cellStyle name="20% - Accent1 4 2 3 7 4 3 2" xfId="35105" xr:uid="{00000000-0005-0000-0000-00007B880000}"/>
    <cellStyle name="20% - Accent1 4 2 3 7 4 4" xfId="35106" xr:uid="{00000000-0005-0000-0000-00007C880000}"/>
    <cellStyle name="20% - Accent1 4 2 3 7 5" xfId="35107" xr:uid="{00000000-0005-0000-0000-00007D880000}"/>
    <cellStyle name="20% - Accent1 4 2 3 7 5 2" xfId="35108" xr:uid="{00000000-0005-0000-0000-00007E880000}"/>
    <cellStyle name="20% - Accent1 4 2 3 7 5 2 2" xfId="35109" xr:uid="{00000000-0005-0000-0000-00007F880000}"/>
    <cellStyle name="20% - Accent1 4 2 3 7 5 3" xfId="35110" xr:uid="{00000000-0005-0000-0000-000080880000}"/>
    <cellStyle name="20% - Accent1 4 2 3 7 6" xfId="35111" xr:uid="{00000000-0005-0000-0000-000081880000}"/>
    <cellStyle name="20% - Accent1 4 2 3 7 6 2" xfId="35112" xr:uid="{00000000-0005-0000-0000-000082880000}"/>
    <cellStyle name="20% - Accent1 4 2 3 7 6 2 2" xfId="35113" xr:uid="{00000000-0005-0000-0000-000083880000}"/>
    <cellStyle name="20% - Accent1 4 2 3 7 6 3" xfId="35114" xr:uid="{00000000-0005-0000-0000-000084880000}"/>
    <cellStyle name="20% - Accent1 4 2 3 7 7" xfId="35115" xr:uid="{00000000-0005-0000-0000-000085880000}"/>
    <cellStyle name="20% - Accent1 4 2 3 7 7 2" xfId="35116" xr:uid="{00000000-0005-0000-0000-000086880000}"/>
    <cellStyle name="20% - Accent1 4 2 3 7 8" xfId="35117" xr:uid="{00000000-0005-0000-0000-000087880000}"/>
    <cellStyle name="20% - Accent1 4 2 3 7 8 2" xfId="35118" xr:uid="{00000000-0005-0000-0000-000088880000}"/>
    <cellStyle name="20% - Accent1 4 2 3 7 9" xfId="35119" xr:uid="{00000000-0005-0000-0000-000089880000}"/>
    <cellStyle name="20% - Accent1 4 2 3 8" xfId="35120" xr:uid="{00000000-0005-0000-0000-00008A880000}"/>
    <cellStyle name="20% - Accent1 4 2 3 8 2" xfId="35121" xr:uid="{00000000-0005-0000-0000-00008B880000}"/>
    <cellStyle name="20% - Accent1 4 2 3 8 2 2" xfId="35122" xr:uid="{00000000-0005-0000-0000-00008C880000}"/>
    <cellStyle name="20% - Accent1 4 2 3 8 2 2 2" xfId="35123" xr:uid="{00000000-0005-0000-0000-00008D880000}"/>
    <cellStyle name="20% - Accent1 4 2 3 8 2 2 2 2" xfId="35124" xr:uid="{00000000-0005-0000-0000-00008E880000}"/>
    <cellStyle name="20% - Accent1 4 2 3 8 2 2 3" xfId="35125" xr:uid="{00000000-0005-0000-0000-00008F880000}"/>
    <cellStyle name="20% - Accent1 4 2 3 8 2 3" xfId="35126" xr:uid="{00000000-0005-0000-0000-000090880000}"/>
    <cellStyle name="20% - Accent1 4 2 3 8 2 3 2" xfId="35127" xr:uid="{00000000-0005-0000-0000-000091880000}"/>
    <cellStyle name="20% - Accent1 4 2 3 8 2 4" xfId="35128" xr:uid="{00000000-0005-0000-0000-000092880000}"/>
    <cellStyle name="20% - Accent1 4 2 3 8 3" xfId="35129" xr:uid="{00000000-0005-0000-0000-000093880000}"/>
    <cellStyle name="20% - Accent1 4 2 3 8 3 2" xfId="35130" xr:uid="{00000000-0005-0000-0000-000094880000}"/>
    <cellStyle name="20% - Accent1 4 2 3 8 3 2 2" xfId="35131" xr:uid="{00000000-0005-0000-0000-000095880000}"/>
    <cellStyle name="20% - Accent1 4 2 3 8 3 2 2 2" xfId="35132" xr:uid="{00000000-0005-0000-0000-000096880000}"/>
    <cellStyle name="20% - Accent1 4 2 3 8 3 2 3" xfId="35133" xr:uid="{00000000-0005-0000-0000-000097880000}"/>
    <cellStyle name="20% - Accent1 4 2 3 8 3 3" xfId="35134" xr:uid="{00000000-0005-0000-0000-000098880000}"/>
    <cellStyle name="20% - Accent1 4 2 3 8 3 3 2" xfId="35135" xr:uid="{00000000-0005-0000-0000-000099880000}"/>
    <cellStyle name="20% - Accent1 4 2 3 8 3 4" xfId="35136" xr:uid="{00000000-0005-0000-0000-00009A880000}"/>
    <cellStyle name="20% - Accent1 4 2 3 8 4" xfId="35137" xr:uid="{00000000-0005-0000-0000-00009B880000}"/>
    <cellStyle name="20% - Accent1 4 2 3 8 4 2" xfId="35138" xr:uid="{00000000-0005-0000-0000-00009C880000}"/>
    <cellStyle name="20% - Accent1 4 2 3 8 4 2 2" xfId="35139" xr:uid="{00000000-0005-0000-0000-00009D880000}"/>
    <cellStyle name="20% - Accent1 4 2 3 8 4 2 2 2" xfId="35140" xr:uid="{00000000-0005-0000-0000-00009E880000}"/>
    <cellStyle name="20% - Accent1 4 2 3 8 4 2 3" xfId="35141" xr:uid="{00000000-0005-0000-0000-00009F880000}"/>
    <cellStyle name="20% - Accent1 4 2 3 8 4 3" xfId="35142" xr:uid="{00000000-0005-0000-0000-0000A0880000}"/>
    <cellStyle name="20% - Accent1 4 2 3 8 4 3 2" xfId="35143" xr:uid="{00000000-0005-0000-0000-0000A1880000}"/>
    <cellStyle name="20% - Accent1 4 2 3 8 4 4" xfId="35144" xr:uid="{00000000-0005-0000-0000-0000A2880000}"/>
    <cellStyle name="20% - Accent1 4 2 3 8 5" xfId="35145" xr:uid="{00000000-0005-0000-0000-0000A3880000}"/>
    <cellStyle name="20% - Accent1 4 2 3 8 5 2" xfId="35146" xr:uid="{00000000-0005-0000-0000-0000A4880000}"/>
    <cellStyle name="20% - Accent1 4 2 3 8 5 2 2" xfId="35147" xr:uid="{00000000-0005-0000-0000-0000A5880000}"/>
    <cellStyle name="20% - Accent1 4 2 3 8 5 3" xfId="35148" xr:uid="{00000000-0005-0000-0000-0000A6880000}"/>
    <cellStyle name="20% - Accent1 4 2 3 8 6" xfId="35149" xr:uid="{00000000-0005-0000-0000-0000A7880000}"/>
    <cellStyle name="20% - Accent1 4 2 3 8 6 2" xfId="35150" xr:uid="{00000000-0005-0000-0000-0000A8880000}"/>
    <cellStyle name="20% - Accent1 4 2 3 8 6 2 2" xfId="35151" xr:uid="{00000000-0005-0000-0000-0000A9880000}"/>
    <cellStyle name="20% - Accent1 4 2 3 8 6 3" xfId="35152" xr:uid="{00000000-0005-0000-0000-0000AA880000}"/>
    <cellStyle name="20% - Accent1 4 2 3 8 7" xfId="35153" xr:uid="{00000000-0005-0000-0000-0000AB880000}"/>
    <cellStyle name="20% - Accent1 4 2 3 8 7 2" xfId="35154" xr:uid="{00000000-0005-0000-0000-0000AC880000}"/>
    <cellStyle name="20% - Accent1 4 2 3 8 8" xfId="35155" xr:uid="{00000000-0005-0000-0000-0000AD880000}"/>
    <cellStyle name="20% - Accent1 4 2 3 8 8 2" xfId="35156" xr:uid="{00000000-0005-0000-0000-0000AE880000}"/>
    <cellStyle name="20% - Accent1 4 2 3 8 9" xfId="35157" xr:uid="{00000000-0005-0000-0000-0000AF880000}"/>
    <cellStyle name="20% - Accent1 4 2 3 9" xfId="35158" xr:uid="{00000000-0005-0000-0000-0000B0880000}"/>
    <cellStyle name="20% - Accent1 4 2 3 9 2" xfId="35159" xr:uid="{00000000-0005-0000-0000-0000B1880000}"/>
    <cellStyle name="20% - Accent1 4 2 3 9 2 2" xfId="35160" xr:uid="{00000000-0005-0000-0000-0000B2880000}"/>
    <cellStyle name="20% - Accent1 4 2 3 9 2 2 2" xfId="35161" xr:uid="{00000000-0005-0000-0000-0000B3880000}"/>
    <cellStyle name="20% - Accent1 4 2 3 9 2 3" xfId="35162" xr:uid="{00000000-0005-0000-0000-0000B4880000}"/>
    <cellStyle name="20% - Accent1 4 2 3 9 3" xfId="35163" xr:uid="{00000000-0005-0000-0000-0000B5880000}"/>
    <cellStyle name="20% - Accent1 4 2 3 9 3 2" xfId="35164" xr:uid="{00000000-0005-0000-0000-0000B6880000}"/>
    <cellStyle name="20% - Accent1 4 2 3 9 4" xfId="35165" xr:uid="{00000000-0005-0000-0000-0000B7880000}"/>
    <cellStyle name="20% - Accent1 4 2 4" xfId="35166" xr:uid="{00000000-0005-0000-0000-0000B8880000}"/>
    <cellStyle name="20% - Accent1 4 2 4 10" xfId="35167" xr:uid="{00000000-0005-0000-0000-0000B9880000}"/>
    <cellStyle name="20% - Accent1 4 2 4 10 2" xfId="35168" xr:uid="{00000000-0005-0000-0000-0000BA880000}"/>
    <cellStyle name="20% - Accent1 4 2 4 10 2 2" xfId="35169" xr:uid="{00000000-0005-0000-0000-0000BB880000}"/>
    <cellStyle name="20% - Accent1 4 2 4 10 2 2 2" xfId="35170" xr:uid="{00000000-0005-0000-0000-0000BC880000}"/>
    <cellStyle name="20% - Accent1 4 2 4 10 2 3" xfId="35171" xr:uid="{00000000-0005-0000-0000-0000BD880000}"/>
    <cellStyle name="20% - Accent1 4 2 4 10 3" xfId="35172" xr:uid="{00000000-0005-0000-0000-0000BE880000}"/>
    <cellStyle name="20% - Accent1 4 2 4 10 3 2" xfId="35173" xr:uid="{00000000-0005-0000-0000-0000BF880000}"/>
    <cellStyle name="20% - Accent1 4 2 4 10 4" xfId="35174" xr:uid="{00000000-0005-0000-0000-0000C0880000}"/>
    <cellStyle name="20% - Accent1 4 2 4 11" xfId="35175" xr:uid="{00000000-0005-0000-0000-0000C1880000}"/>
    <cellStyle name="20% - Accent1 4 2 4 11 2" xfId="35176" xr:uid="{00000000-0005-0000-0000-0000C2880000}"/>
    <cellStyle name="20% - Accent1 4 2 4 11 2 2" xfId="35177" xr:uid="{00000000-0005-0000-0000-0000C3880000}"/>
    <cellStyle name="20% - Accent1 4 2 4 11 2 2 2" xfId="35178" xr:uid="{00000000-0005-0000-0000-0000C4880000}"/>
    <cellStyle name="20% - Accent1 4 2 4 11 2 3" xfId="35179" xr:uid="{00000000-0005-0000-0000-0000C5880000}"/>
    <cellStyle name="20% - Accent1 4 2 4 11 3" xfId="35180" xr:uid="{00000000-0005-0000-0000-0000C6880000}"/>
    <cellStyle name="20% - Accent1 4 2 4 11 3 2" xfId="35181" xr:uid="{00000000-0005-0000-0000-0000C7880000}"/>
    <cellStyle name="20% - Accent1 4 2 4 11 4" xfId="35182" xr:uid="{00000000-0005-0000-0000-0000C8880000}"/>
    <cellStyle name="20% - Accent1 4 2 4 12" xfId="35183" xr:uid="{00000000-0005-0000-0000-0000C9880000}"/>
    <cellStyle name="20% - Accent1 4 2 4 12 2" xfId="35184" xr:uid="{00000000-0005-0000-0000-0000CA880000}"/>
    <cellStyle name="20% - Accent1 4 2 4 12 2 2" xfId="35185" xr:uid="{00000000-0005-0000-0000-0000CB880000}"/>
    <cellStyle name="20% - Accent1 4 2 4 12 3" xfId="35186" xr:uid="{00000000-0005-0000-0000-0000CC880000}"/>
    <cellStyle name="20% - Accent1 4 2 4 13" xfId="35187" xr:uid="{00000000-0005-0000-0000-0000CD880000}"/>
    <cellStyle name="20% - Accent1 4 2 4 13 2" xfId="35188" xr:uid="{00000000-0005-0000-0000-0000CE880000}"/>
    <cellStyle name="20% - Accent1 4 2 4 13 2 2" xfId="35189" xr:uid="{00000000-0005-0000-0000-0000CF880000}"/>
    <cellStyle name="20% - Accent1 4 2 4 13 3" xfId="35190" xr:uid="{00000000-0005-0000-0000-0000D0880000}"/>
    <cellStyle name="20% - Accent1 4 2 4 14" xfId="35191" xr:uid="{00000000-0005-0000-0000-0000D1880000}"/>
    <cellStyle name="20% - Accent1 4 2 4 14 2" xfId="35192" xr:uid="{00000000-0005-0000-0000-0000D2880000}"/>
    <cellStyle name="20% - Accent1 4 2 4 15" xfId="35193" xr:uid="{00000000-0005-0000-0000-0000D3880000}"/>
    <cellStyle name="20% - Accent1 4 2 4 15 2" xfId="35194" xr:uid="{00000000-0005-0000-0000-0000D4880000}"/>
    <cellStyle name="20% - Accent1 4 2 4 16" xfId="35195" xr:uid="{00000000-0005-0000-0000-0000D5880000}"/>
    <cellStyle name="20% - Accent1 4 2 4 2" xfId="35196" xr:uid="{00000000-0005-0000-0000-0000D6880000}"/>
    <cellStyle name="20% - Accent1 4 2 4 2 10" xfId="35197" xr:uid="{00000000-0005-0000-0000-0000D7880000}"/>
    <cellStyle name="20% - Accent1 4 2 4 2 10 2" xfId="35198" xr:uid="{00000000-0005-0000-0000-0000D8880000}"/>
    <cellStyle name="20% - Accent1 4 2 4 2 10 2 2" xfId="35199" xr:uid="{00000000-0005-0000-0000-0000D9880000}"/>
    <cellStyle name="20% - Accent1 4 2 4 2 10 2 2 2" xfId="35200" xr:uid="{00000000-0005-0000-0000-0000DA880000}"/>
    <cellStyle name="20% - Accent1 4 2 4 2 10 2 3" xfId="35201" xr:uid="{00000000-0005-0000-0000-0000DB880000}"/>
    <cellStyle name="20% - Accent1 4 2 4 2 10 3" xfId="35202" xr:uid="{00000000-0005-0000-0000-0000DC880000}"/>
    <cellStyle name="20% - Accent1 4 2 4 2 10 3 2" xfId="35203" xr:uid="{00000000-0005-0000-0000-0000DD880000}"/>
    <cellStyle name="20% - Accent1 4 2 4 2 10 4" xfId="35204" xr:uid="{00000000-0005-0000-0000-0000DE880000}"/>
    <cellStyle name="20% - Accent1 4 2 4 2 11" xfId="35205" xr:uid="{00000000-0005-0000-0000-0000DF880000}"/>
    <cellStyle name="20% - Accent1 4 2 4 2 11 2" xfId="35206" xr:uid="{00000000-0005-0000-0000-0000E0880000}"/>
    <cellStyle name="20% - Accent1 4 2 4 2 11 2 2" xfId="35207" xr:uid="{00000000-0005-0000-0000-0000E1880000}"/>
    <cellStyle name="20% - Accent1 4 2 4 2 11 3" xfId="35208" xr:uid="{00000000-0005-0000-0000-0000E2880000}"/>
    <cellStyle name="20% - Accent1 4 2 4 2 12" xfId="35209" xr:uid="{00000000-0005-0000-0000-0000E3880000}"/>
    <cellStyle name="20% - Accent1 4 2 4 2 12 2" xfId="35210" xr:uid="{00000000-0005-0000-0000-0000E4880000}"/>
    <cellStyle name="20% - Accent1 4 2 4 2 12 2 2" xfId="35211" xr:uid="{00000000-0005-0000-0000-0000E5880000}"/>
    <cellStyle name="20% - Accent1 4 2 4 2 12 3" xfId="35212" xr:uid="{00000000-0005-0000-0000-0000E6880000}"/>
    <cellStyle name="20% - Accent1 4 2 4 2 13" xfId="35213" xr:uid="{00000000-0005-0000-0000-0000E7880000}"/>
    <cellStyle name="20% - Accent1 4 2 4 2 13 2" xfId="35214" xr:uid="{00000000-0005-0000-0000-0000E8880000}"/>
    <cellStyle name="20% - Accent1 4 2 4 2 14" xfId="35215" xr:uid="{00000000-0005-0000-0000-0000E9880000}"/>
    <cellStyle name="20% - Accent1 4 2 4 2 14 2" xfId="35216" xr:uid="{00000000-0005-0000-0000-0000EA880000}"/>
    <cellStyle name="20% - Accent1 4 2 4 2 15" xfId="35217" xr:uid="{00000000-0005-0000-0000-0000EB880000}"/>
    <cellStyle name="20% - Accent1 4 2 4 2 2" xfId="35218" xr:uid="{00000000-0005-0000-0000-0000EC880000}"/>
    <cellStyle name="20% - Accent1 4 2 4 2 2 10" xfId="35219" xr:uid="{00000000-0005-0000-0000-0000ED880000}"/>
    <cellStyle name="20% - Accent1 4 2 4 2 2 10 2" xfId="35220" xr:uid="{00000000-0005-0000-0000-0000EE880000}"/>
    <cellStyle name="20% - Accent1 4 2 4 2 2 10 2 2" xfId="35221" xr:uid="{00000000-0005-0000-0000-0000EF880000}"/>
    <cellStyle name="20% - Accent1 4 2 4 2 2 10 3" xfId="35222" xr:uid="{00000000-0005-0000-0000-0000F0880000}"/>
    <cellStyle name="20% - Accent1 4 2 4 2 2 11" xfId="35223" xr:uid="{00000000-0005-0000-0000-0000F1880000}"/>
    <cellStyle name="20% - Accent1 4 2 4 2 2 11 2" xfId="35224" xr:uid="{00000000-0005-0000-0000-0000F2880000}"/>
    <cellStyle name="20% - Accent1 4 2 4 2 2 11 2 2" xfId="35225" xr:uid="{00000000-0005-0000-0000-0000F3880000}"/>
    <cellStyle name="20% - Accent1 4 2 4 2 2 11 3" xfId="35226" xr:uid="{00000000-0005-0000-0000-0000F4880000}"/>
    <cellStyle name="20% - Accent1 4 2 4 2 2 12" xfId="35227" xr:uid="{00000000-0005-0000-0000-0000F5880000}"/>
    <cellStyle name="20% - Accent1 4 2 4 2 2 12 2" xfId="35228" xr:uid="{00000000-0005-0000-0000-0000F6880000}"/>
    <cellStyle name="20% - Accent1 4 2 4 2 2 13" xfId="35229" xr:uid="{00000000-0005-0000-0000-0000F7880000}"/>
    <cellStyle name="20% - Accent1 4 2 4 2 2 13 2" xfId="35230" xr:uid="{00000000-0005-0000-0000-0000F8880000}"/>
    <cellStyle name="20% - Accent1 4 2 4 2 2 14" xfId="35231" xr:uid="{00000000-0005-0000-0000-0000F9880000}"/>
    <cellStyle name="20% - Accent1 4 2 4 2 2 2" xfId="35232" xr:uid="{00000000-0005-0000-0000-0000FA880000}"/>
    <cellStyle name="20% - Accent1 4 2 4 2 2 2 10" xfId="35233" xr:uid="{00000000-0005-0000-0000-0000FB880000}"/>
    <cellStyle name="20% - Accent1 4 2 4 2 2 2 10 2" xfId="35234" xr:uid="{00000000-0005-0000-0000-0000FC880000}"/>
    <cellStyle name="20% - Accent1 4 2 4 2 2 2 11" xfId="35235" xr:uid="{00000000-0005-0000-0000-0000FD880000}"/>
    <cellStyle name="20% - Accent1 4 2 4 2 2 2 2" xfId="35236" xr:uid="{00000000-0005-0000-0000-0000FE880000}"/>
    <cellStyle name="20% - Accent1 4 2 4 2 2 2 2 2" xfId="35237" xr:uid="{00000000-0005-0000-0000-0000FF880000}"/>
    <cellStyle name="20% - Accent1 4 2 4 2 2 2 2 2 2" xfId="35238" xr:uid="{00000000-0005-0000-0000-000000890000}"/>
    <cellStyle name="20% - Accent1 4 2 4 2 2 2 2 2 2 2" xfId="35239" xr:uid="{00000000-0005-0000-0000-000001890000}"/>
    <cellStyle name="20% - Accent1 4 2 4 2 2 2 2 2 2 2 2" xfId="35240" xr:uid="{00000000-0005-0000-0000-000002890000}"/>
    <cellStyle name="20% - Accent1 4 2 4 2 2 2 2 2 2 3" xfId="35241" xr:uid="{00000000-0005-0000-0000-000003890000}"/>
    <cellStyle name="20% - Accent1 4 2 4 2 2 2 2 2 3" xfId="35242" xr:uid="{00000000-0005-0000-0000-000004890000}"/>
    <cellStyle name="20% - Accent1 4 2 4 2 2 2 2 2 3 2" xfId="35243" xr:uid="{00000000-0005-0000-0000-000005890000}"/>
    <cellStyle name="20% - Accent1 4 2 4 2 2 2 2 2 4" xfId="35244" xr:uid="{00000000-0005-0000-0000-000006890000}"/>
    <cellStyle name="20% - Accent1 4 2 4 2 2 2 2 3" xfId="35245" xr:uid="{00000000-0005-0000-0000-000007890000}"/>
    <cellStyle name="20% - Accent1 4 2 4 2 2 2 2 3 2" xfId="35246" xr:uid="{00000000-0005-0000-0000-000008890000}"/>
    <cellStyle name="20% - Accent1 4 2 4 2 2 2 2 3 2 2" xfId="35247" xr:uid="{00000000-0005-0000-0000-000009890000}"/>
    <cellStyle name="20% - Accent1 4 2 4 2 2 2 2 3 2 2 2" xfId="35248" xr:uid="{00000000-0005-0000-0000-00000A890000}"/>
    <cellStyle name="20% - Accent1 4 2 4 2 2 2 2 3 2 3" xfId="35249" xr:uid="{00000000-0005-0000-0000-00000B890000}"/>
    <cellStyle name="20% - Accent1 4 2 4 2 2 2 2 3 3" xfId="35250" xr:uid="{00000000-0005-0000-0000-00000C890000}"/>
    <cellStyle name="20% - Accent1 4 2 4 2 2 2 2 3 3 2" xfId="35251" xr:uid="{00000000-0005-0000-0000-00000D890000}"/>
    <cellStyle name="20% - Accent1 4 2 4 2 2 2 2 3 4" xfId="35252" xr:uid="{00000000-0005-0000-0000-00000E890000}"/>
    <cellStyle name="20% - Accent1 4 2 4 2 2 2 2 4" xfId="35253" xr:uid="{00000000-0005-0000-0000-00000F890000}"/>
    <cellStyle name="20% - Accent1 4 2 4 2 2 2 2 4 2" xfId="35254" xr:uid="{00000000-0005-0000-0000-000010890000}"/>
    <cellStyle name="20% - Accent1 4 2 4 2 2 2 2 4 2 2" xfId="35255" xr:uid="{00000000-0005-0000-0000-000011890000}"/>
    <cellStyle name="20% - Accent1 4 2 4 2 2 2 2 4 2 2 2" xfId="35256" xr:uid="{00000000-0005-0000-0000-000012890000}"/>
    <cellStyle name="20% - Accent1 4 2 4 2 2 2 2 4 2 3" xfId="35257" xr:uid="{00000000-0005-0000-0000-000013890000}"/>
    <cellStyle name="20% - Accent1 4 2 4 2 2 2 2 4 3" xfId="35258" xr:uid="{00000000-0005-0000-0000-000014890000}"/>
    <cellStyle name="20% - Accent1 4 2 4 2 2 2 2 4 3 2" xfId="35259" xr:uid="{00000000-0005-0000-0000-000015890000}"/>
    <cellStyle name="20% - Accent1 4 2 4 2 2 2 2 4 4" xfId="35260" xr:uid="{00000000-0005-0000-0000-000016890000}"/>
    <cellStyle name="20% - Accent1 4 2 4 2 2 2 2 5" xfId="35261" xr:uid="{00000000-0005-0000-0000-000017890000}"/>
    <cellStyle name="20% - Accent1 4 2 4 2 2 2 2 5 2" xfId="35262" xr:uid="{00000000-0005-0000-0000-000018890000}"/>
    <cellStyle name="20% - Accent1 4 2 4 2 2 2 2 5 2 2" xfId="35263" xr:uid="{00000000-0005-0000-0000-000019890000}"/>
    <cellStyle name="20% - Accent1 4 2 4 2 2 2 2 5 3" xfId="35264" xr:uid="{00000000-0005-0000-0000-00001A890000}"/>
    <cellStyle name="20% - Accent1 4 2 4 2 2 2 2 6" xfId="35265" xr:uid="{00000000-0005-0000-0000-00001B890000}"/>
    <cellStyle name="20% - Accent1 4 2 4 2 2 2 2 6 2" xfId="35266" xr:uid="{00000000-0005-0000-0000-00001C890000}"/>
    <cellStyle name="20% - Accent1 4 2 4 2 2 2 2 6 2 2" xfId="35267" xr:uid="{00000000-0005-0000-0000-00001D890000}"/>
    <cellStyle name="20% - Accent1 4 2 4 2 2 2 2 6 3" xfId="35268" xr:uid="{00000000-0005-0000-0000-00001E890000}"/>
    <cellStyle name="20% - Accent1 4 2 4 2 2 2 2 7" xfId="35269" xr:uid="{00000000-0005-0000-0000-00001F890000}"/>
    <cellStyle name="20% - Accent1 4 2 4 2 2 2 2 7 2" xfId="35270" xr:uid="{00000000-0005-0000-0000-000020890000}"/>
    <cellStyle name="20% - Accent1 4 2 4 2 2 2 2 8" xfId="35271" xr:uid="{00000000-0005-0000-0000-000021890000}"/>
    <cellStyle name="20% - Accent1 4 2 4 2 2 2 2 8 2" xfId="35272" xr:uid="{00000000-0005-0000-0000-000022890000}"/>
    <cellStyle name="20% - Accent1 4 2 4 2 2 2 2 9" xfId="35273" xr:uid="{00000000-0005-0000-0000-000023890000}"/>
    <cellStyle name="20% - Accent1 4 2 4 2 2 2 3" xfId="35274" xr:uid="{00000000-0005-0000-0000-000024890000}"/>
    <cellStyle name="20% - Accent1 4 2 4 2 2 2 3 2" xfId="35275" xr:uid="{00000000-0005-0000-0000-000025890000}"/>
    <cellStyle name="20% - Accent1 4 2 4 2 2 2 3 2 2" xfId="35276" xr:uid="{00000000-0005-0000-0000-000026890000}"/>
    <cellStyle name="20% - Accent1 4 2 4 2 2 2 3 2 2 2" xfId="35277" xr:uid="{00000000-0005-0000-0000-000027890000}"/>
    <cellStyle name="20% - Accent1 4 2 4 2 2 2 3 2 2 2 2" xfId="35278" xr:uid="{00000000-0005-0000-0000-000028890000}"/>
    <cellStyle name="20% - Accent1 4 2 4 2 2 2 3 2 2 3" xfId="35279" xr:uid="{00000000-0005-0000-0000-000029890000}"/>
    <cellStyle name="20% - Accent1 4 2 4 2 2 2 3 2 3" xfId="35280" xr:uid="{00000000-0005-0000-0000-00002A890000}"/>
    <cellStyle name="20% - Accent1 4 2 4 2 2 2 3 2 3 2" xfId="35281" xr:uid="{00000000-0005-0000-0000-00002B890000}"/>
    <cellStyle name="20% - Accent1 4 2 4 2 2 2 3 2 4" xfId="35282" xr:uid="{00000000-0005-0000-0000-00002C890000}"/>
    <cellStyle name="20% - Accent1 4 2 4 2 2 2 3 3" xfId="35283" xr:uid="{00000000-0005-0000-0000-00002D890000}"/>
    <cellStyle name="20% - Accent1 4 2 4 2 2 2 3 3 2" xfId="35284" xr:uid="{00000000-0005-0000-0000-00002E890000}"/>
    <cellStyle name="20% - Accent1 4 2 4 2 2 2 3 3 2 2" xfId="35285" xr:uid="{00000000-0005-0000-0000-00002F890000}"/>
    <cellStyle name="20% - Accent1 4 2 4 2 2 2 3 3 2 2 2" xfId="35286" xr:uid="{00000000-0005-0000-0000-000030890000}"/>
    <cellStyle name="20% - Accent1 4 2 4 2 2 2 3 3 2 3" xfId="35287" xr:uid="{00000000-0005-0000-0000-000031890000}"/>
    <cellStyle name="20% - Accent1 4 2 4 2 2 2 3 3 3" xfId="35288" xr:uid="{00000000-0005-0000-0000-000032890000}"/>
    <cellStyle name="20% - Accent1 4 2 4 2 2 2 3 3 3 2" xfId="35289" xr:uid="{00000000-0005-0000-0000-000033890000}"/>
    <cellStyle name="20% - Accent1 4 2 4 2 2 2 3 3 4" xfId="35290" xr:uid="{00000000-0005-0000-0000-000034890000}"/>
    <cellStyle name="20% - Accent1 4 2 4 2 2 2 3 4" xfId="35291" xr:uid="{00000000-0005-0000-0000-000035890000}"/>
    <cellStyle name="20% - Accent1 4 2 4 2 2 2 3 4 2" xfId="35292" xr:uid="{00000000-0005-0000-0000-000036890000}"/>
    <cellStyle name="20% - Accent1 4 2 4 2 2 2 3 4 2 2" xfId="35293" xr:uid="{00000000-0005-0000-0000-000037890000}"/>
    <cellStyle name="20% - Accent1 4 2 4 2 2 2 3 4 2 2 2" xfId="35294" xr:uid="{00000000-0005-0000-0000-000038890000}"/>
    <cellStyle name="20% - Accent1 4 2 4 2 2 2 3 4 2 3" xfId="35295" xr:uid="{00000000-0005-0000-0000-000039890000}"/>
    <cellStyle name="20% - Accent1 4 2 4 2 2 2 3 4 3" xfId="35296" xr:uid="{00000000-0005-0000-0000-00003A890000}"/>
    <cellStyle name="20% - Accent1 4 2 4 2 2 2 3 4 3 2" xfId="35297" xr:uid="{00000000-0005-0000-0000-00003B890000}"/>
    <cellStyle name="20% - Accent1 4 2 4 2 2 2 3 4 4" xfId="35298" xr:uid="{00000000-0005-0000-0000-00003C890000}"/>
    <cellStyle name="20% - Accent1 4 2 4 2 2 2 3 5" xfId="35299" xr:uid="{00000000-0005-0000-0000-00003D890000}"/>
    <cellStyle name="20% - Accent1 4 2 4 2 2 2 3 5 2" xfId="35300" xr:uid="{00000000-0005-0000-0000-00003E890000}"/>
    <cellStyle name="20% - Accent1 4 2 4 2 2 2 3 5 2 2" xfId="35301" xr:uid="{00000000-0005-0000-0000-00003F890000}"/>
    <cellStyle name="20% - Accent1 4 2 4 2 2 2 3 5 3" xfId="35302" xr:uid="{00000000-0005-0000-0000-000040890000}"/>
    <cellStyle name="20% - Accent1 4 2 4 2 2 2 3 6" xfId="35303" xr:uid="{00000000-0005-0000-0000-000041890000}"/>
    <cellStyle name="20% - Accent1 4 2 4 2 2 2 3 6 2" xfId="35304" xr:uid="{00000000-0005-0000-0000-000042890000}"/>
    <cellStyle name="20% - Accent1 4 2 4 2 2 2 3 6 2 2" xfId="35305" xr:uid="{00000000-0005-0000-0000-000043890000}"/>
    <cellStyle name="20% - Accent1 4 2 4 2 2 2 3 6 3" xfId="35306" xr:uid="{00000000-0005-0000-0000-000044890000}"/>
    <cellStyle name="20% - Accent1 4 2 4 2 2 2 3 7" xfId="35307" xr:uid="{00000000-0005-0000-0000-000045890000}"/>
    <cellStyle name="20% - Accent1 4 2 4 2 2 2 3 7 2" xfId="35308" xr:uid="{00000000-0005-0000-0000-000046890000}"/>
    <cellStyle name="20% - Accent1 4 2 4 2 2 2 3 8" xfId="35309" xr:uid="{00000000-0005-0000-0000-000047890000}"/>
    <cellStyle name="20% - Accent1 4 2 4 2 2 2 3 8 2" xfId="35310" xr:uid="{00000000-0005-0000-0000-000048890000}"/>
    <cellStyle name="20% - Accent1 4 2 4 2 2 2 3 9" xfId="35311" xr:uid="{00000000-0005-0000-0000-000049890000}"/>
    <cellStyle name="20% - Accent1 4 2 4 2 2 2 4" xfId="35312" xr:uid="{00000000-0005-0000-0000-00004A890000}"/>
    <cellStyle name="20% - Accent1 4 2 4 2 2 2 4 2" xfId="35313" xr:uid="{00000000-0005-0000-0000-00004B890000}"/>
    <cellStyle name="20% - Accent1 4 2 4 2 2 2 4 2 2" xfId="35314" xr:uid="{00000000-0005-0000-0000-00004C890000}"/>
    <cellStyle name="20% - Accent1 4 2 4 2 2 2 4 2 2 2" xfId="35315" xr:uid="{00000000-0005-0000-0000-00004D890000}"/>
    <cellStyle name="20% - Accent1 4 2 4 2 2 2 4 2 3" xfId="35316" xr:uid="{00000000-0005-0000-0000-00004E890000}"/>
    <cellStyle name="20% - Accent1 4 2 4 2 2 2 4 3" xfId="35317" xr:uid="{00000000-0005-0000-0000-00004F890000}"/>
    <cellStyle name="20% - Accent1 4 2 4 2 2 2 4 3 2" xfId="35318" xr:uid="{00000000-0005-0000-0000-000050890000}"/>
    <cellStyle name="20% - Accent1 4 2 4 2 2 2 4 4" xfId="35319" xr:uid="{00000000-0005-0000-0000-000051890000}"/>
    <cellStyle name="20% - Accent1 4 2 4 2 2 2 5" xfId="35320" xr:uid="{00000000-0005-0000-0000-000052890000}"/>
    <cellStyle name="20% - Accent1 4 2 4 2 2 2 5 2" xfId="35321" xr:uid="{00000000-0005-0000-0000-000053890000}"/>
    <cellStyle name="20% - Accent1 4 2 4 2 2 2 5 2 2" xfId="35322" xr:uid="{00000000-0005-0000-0000-000054890000}"/>
    <cellStyle name="20% - Accent1 4 2 4 2 2 2 5 2 2 2" xfId="35323" xr:uid="{00000000-0005-0000-0000-000055890000}"/>
    <cellStyle name="20% - Accent1 4 2 4 2 2 2 5 2 3" xfId="35324" xr:uid="{00000000-0005-0000-0000-000056890000}"/>
    <cellStyle name="20% - Accent1 4 2 4 2 2 2 5 3" xfId="35325" xr:uid="{00000000-0005-0000-0000-000057890000}"/>
    <cellStyle name="20% - Accent1 4 2 4 2 2 2 5 3 2" xfId="35326" xr:uid="{00000000-0005-0000-0000-000058890000}"/>
    <cellStyle name="20% - Accent1 4 2 4 2 2 2 5 4" xfId="35327" xr:uid="{00000000-0005-0000-0000-000059890000}"/>
    <cellStyle name="20% - Accent1 4 2 4 2 2 2 6" xfId="35328" xr:uid="{00000000-0005-0000-0000-00005A890000}"/>
    <cellStyle name="20% - Accent1 4 2 4 2 2 2 6 2" xfId="35329" xr:uid="{00000000-0005-0000-0000-00005B890000}"/>
    <cellStyle name="20% - Accent1 4 2 4 2 2 2 6 2 2" xfId="35330" xr:uid="{00000000-0005-0000-0000-00005C890000}"/>
    <cellStyle name="20% - Accent1 4 2 4 2 2 2 6 2 2 2" xfId="35331" xr:uid="{00000000-0005-0000-0000-00005D890000}"/>
    <cellStyle name="20% - Accent1 4 2 4 2 2 2 6 2 3" xfId="35332" xr:uid="{00000000-0005-0000-0000-00005E890000}"/>
    <cellStyle name="20% - Accent1 4 2 4 2 2 2 6 3" xfId="35333" xr:uid="{00000000-0005-0000-0000-00005F890000}"/>
    <cellStyle name="20% - Accent1 4 2 4 2 2 2 6 3 2" xfId="35334" xr:uid="{00000000-0005-0000-0000-000060890000}"/>
    <cellStyle name="20% - Accent1 4 2 4 2 2 2 6 4" xfId="35335" xr:uid="{00000000-0005-0000-0000-000061890000}"/>
    <cellStyle name="20% - Accent1 4 2 4 2 2 2 7" xfId="35336" xr:uid="{00000000-0005-0000-0000-000062890000}"/>
    <cellStyle name="20% - Accent1 4 2 4 2 2 2 7 2" xfId="35337" xr:uid="{00000000-0005-0000-0000-000063890000}"/>
    <cellStyle name="20% - Accent1 4 2 4 2 2 2 7 2 2" xfId="35338" xr:uid="{00000000-0005-0000-0000-000064890000}"/>
    <cellStyle name="20% - Accent1 4 2 4 2 2 2 7 3" xfId="35339" xr:uid="{00000000-0005-0000-0000-000065890000}"/>
    <cellStyle name="20% - Accent1 4 2 4 2 2 2 8" xfId="35340" xr:uid="{00000000-0005-0000-0000-000066890000}"/>
    <cellStyle name="20% - Accent1 4 2 4 2 2 2 8 2" xfId="35341" xr:uid="{00000000-0005-0000-0000-000067890000}"/>
    <cellStyle name="20% - Accent1 4 2 4 2 2 2 8 2 2" xfId="35342" xr:uid="{00000000-0005-0000-0000-000068890000}"/>
    <cellStyle name="20% - Accent1 4 2 4 2 2 2 8 3" xfId="35343" xr:uid="{00000000-0005-0000-0000-000069890000}"/>
    <cellStyle name="20% - Accent1 4 2 4 2 2 2 9" xfId="35344" xr:uid="{00000000-0005-0000-0000-00006A890000}"/>
    <cellStyle name="20% - Accent1 4 2 4 2 2 2 9 2" xfId="35345" xr:uid="{00000000-0005-0000-0000-00006B890000}"/>
    <cellStyle name="20% - Accent1 4 2 4 2 2 3" xfId="35346" xr:uid="{00000000-0005-0000-0000-00006C890000}"/>
    <cellStyle name="20% - Accent1 4 2 4 2 2 3 10" xfId="35347" xr:uid="{00000000-0005-0000-0000-00006D890000}"/>
    <cellStyle name="20% - Accent1 4 2 4 2 2 3 10 2" xfId="35348" xr:uid="{00000000-0005-0000-0000-00006E890000}"/>
    <cellStyle name="20% - Accent1 4 2 4 2 2 3 11" xfId="35349" xr:uid="{00000000-0005-0000-0000-00006F890000}"/>
    <cellStyle name="20% - Accent1 4 2 4 2 2 3 2" xfId="35350" xr:uid="{00000000-0005-0000-0000-000070890000}"/>
    <cellStyle name="20% - Accent1 4 2 4 2 2 3 2 2" xfId="35351" xr:uid="{00000000-0005-0000-0000-000071890000}"/>
    <cellStyle name="20% - Accent1 4 2 4 2 2 3 2 2 2" xfId="35352" xr:uid="{00000000-0005-0000-0000-000072890000}"/>
    <cellStyle name="20% - Accent1 4 2 4 2 2 3 2 2 2 2" xfId="35353" xr:uid="{00000000-0005-0000-0000-000073890000}"/>
    <cellStyle name="20% - Accent1 4 2 4 2 2 3 2 2 2 2 2" xfId="35354" xr:uid="{00000000-0005-0000-0000-000074890000}"/>
    <cellStyle name="20% - Accent1 4 2 4 2 2 3 2 2 2 3" xfId="35355" xr:uid="{00000000-0005-0000-0000-000075890000}"/>
    <cellStyle name="20% - Accent1 4 2 4 2 2 3 2 2 3" xfId="35356" xr:uid="{00000000-0005-0000-0000-000076890000}"/>
    <cellStyle name="20% - Accent1 4 2 4 2 2 3 2 2 3 2" xfId="35357" xr:uid="{00000000-0005-0000-0000-000077890000}"/>
    <cellStyle name="20% - Accent1 4 2 4 2 2 3 2 2 4" xfId="35358" xr:uid="{00000000-0005-0000-0000-000078890000}"/>
    <cellStyle name="20% - Accent1 4 2 4 2 2 3 2 3" xfId="35359" xr:uid="{00000000-0005-0000-0000-000079890000}"/>
    <cellStyle name="20% - Accent1 4 2 4 2 2 3 2 3 2" xfId="35360" xr:uid="{00000000-0005-0000-0000-00007A890000}"/>
    <cellStyle name="20% - Accent1 4 2 4 2 2 3 2 3 2 2" xfId="35361" xr:uid="{00000000-0005-0000-0000-00007B890000}"/>
    <cellStyle name="20% - Accent1 4 2 4 2 2 3 2 3 2 2 2" xfId="35362" xr:uid="{00000000-0005-0000-0000-00007C890000}"/>
    <cellStyle name="20% - Accent1 4 2 4 2 2 3 2 3 2 3" xfId="35363" xr:uid="{00000000-0005-0000-0000-00007D890000}"/>
    <cellStyle name="20% - Accent1 4 2 4 2 2 3 2 3 3" xfId="35364" xr:uid="{00000000-0005-0000-0000-00007E890000}"/>
    <cellStyle name="20% - Accent1 4 2 4 2 2 3 2 3 3 2" xfId="35365" xr:uid="{00000000-0005-0000-0000-00007F890000}"/>
    <cellStyle name="20% - Accent1 4 2 4 2 2 3 2 3 4" xfId="35366" xr:uid="{00000000-0005-0000-0000-000080890000}"/>
    <cellStyle name="20% - Accent1 4 2 4 2 2 3 2 4" xfId="35367" xr:uid="{00000000-0005-0000-0000-000081890000}"/>
    <cellStyle name="20% - Accent1 4 2 4 2 2 3 2 4 2" xfId="35368" xr:uid="{00000000-0005-0000-0000-000082890000}"/>
    <cellStyle name="20% - Accent1 4 2 4 2 2 3 2 4 2 2" xfId="35369" xr:uid="{00000000-0005-0000-0000-000083890000}"/>
    <cellStyle name="20% - Accent1 4 2 4 2 2 3 2 4 2 2 2" xfId="35370" xr:uid="{00000000-0005-0000-0000-000084890000}"/>
    <cellStyle name="20% - Accent1 4 2 4 2 2 3 2 4 2 3" xfId="35371" xr:uid="{00000000-0005-0000-0000-000085890000}"/>
    <cellStyle name="20% - Accent1 4 2 4 2 2 3 2 4 3" xfId="35372" xr:uid="{00000000-0005-0000-0000-000086890000}"/>
    <cellStyle name="20% - Accent1 4 2 4 2 2 3 2 4 3 2" xfId="35373" xr:uid="{00000000-0005-0000-0000-000087890000}"/>
    <cellStyle name="20% - Accent1 4 2 4 2 2 3 2 4 4" xfId="35374" xr:uid="{00000000-0005-0000-0000-000088890000}"/>
    <cellStyle name="20% - Accent1 4 2 4 2 2 3 2 5" xfId="35375" xr:uid="{00000000-0005-0000-0000-000089890000}"/>
    <cellStyle name="20% - Accent1 4 2 4 2 2 3 2 5 2" xfId="35376" xr:uid="{00000000-0005-0000-0000-00008A890000}"/>
    <cellStyle name="20% - Accent1 4 2 4 2 2 3 2 5 2 2" xfId="35377" xr:uid="{00000000-0005-0000-0000-00008B890000}"/>
    <cellStyle name="20% - Accent1 4 2 4 2 2 3 2 5 3" xfId="35378" xr:uid="{00000000-0005-0000-0000-00008C890000}"/>
    <cellStyle name="20% - Accent1 4 2 4 2 2 3 2 6" xfId="35379" xr:uid="{00000000-0005-0000-0000-00008D890000}"/>
    <cellStyle name="20% - Accent1 4 2 4 2 2 3 2 6 2" xfId="35380" xr:uid="{00000000-0005-0000-0000-00008E890000}"/>
    <cellStyle name="20% - Accent1 4 2 4 2 2 3 2 6 2 2" xfId="35381" xr:uid="{00000000-0005-0000-0000-00008F890000}"/>
    <cellStyle name="20% - Accent1 4 2 4 2 2 3 2 6 3" xfId="35382" xr:uid="{00000000-0005-0000-0000-000090890000}"/>
    <cellStyle name="20% - Accent1 4 2 4 2 2 3 2 7" xfId="35383" xr:uid="{00000000-0005-0000-0000-000091890000}"/>
    <cellStyle name="20% - Accent1 4 2 4 2 2 3 2 7 2" xfId="35384" xr:uid="{00000000-0005-0000-0000-000092890000}"/>
    <cellStyle name="20% - Accent1 4 2 4 2 2 3 2 8" xfId="35385" xr:uid="{00000000-0005-0000-0000-000093890000}"/>
    <cellStyle name="20% - Accent1 4 2 4 2 2 3 2 8 2" xfId="35386" xr:uid="{00000000-0005-0000-0000-000094890000}"/>
    <cellStyle name="20% - Accent1 4 2 4 2 2 3 2 9" xfId="35387" xr:uid="{00000000-0005-0000-0000-000095890000}"/>
    <cellStyle name="20% - Accent1 4 2 4 2 2 3 3" xfId="35388" xr:uid="{00000000-0005-0000-0000-000096890000}"/>
    <cellStyle name="20% - Accent1 4 2 4 2 2 3 3 2" xfId="35389" xr:uid="{00000000-0005-0000-0000-000097890000}"/>
    <cellStyle name="20% - Accent1 4 2 4 2 2 3 3 2 2" xfId="35390" xr:uid="{00000000-0005-0000-0000-000098890000}"/>
    <cellStyle name="20% - Accent1 4 2 4 2 2 3 3 2 2 2" xfId="35391" xr:uid="{00000000-0005-0000-0000-000099890000}"/>
    <cellStyle name="20% - Accent1 4 2 4 2 2 3 3 2 2 2 2" xfId="35392" xr:uid="{00000000-0005-0000-0000-00009A890000}"/>
    <cellStyle name="20% - Accent1 4 2 4 2 2 3 3 2 2 3" xfId="35393" xr:uid="{00000000-0005-0000-0000-00009B890000}"/>
    <cellStyle name="20% - Accent1 4 2 4 2 2 3 3 2 3" xfId="35394" xr:uid="{00000000-0005-0000-0000-00009C890000}"/>
    <cellStyle name="20% - Accent1 4 2 4 2 2 3 3 2 3 2" xfId="35395" xr:uid="{00000000-0005-0000-0000-00009D890000}"/>
    <cellStyle name="20% - Accent1 4 2 4 2 2 3 3 2 4" xfId="35396" xr:uid="{00000000-0005-0000-0000-00009E890000}"/>
    <cellStyle name="20% - Accent1 4 2 4 2 2 3 3 3" xfId="35397" xr:uid="{00000000-0005-0000-0000-00009F890000}"/>
    <cellStyle name="20% - Accent1 4 2 4 2 2 3 3 3 2" xfId="35398" xr:uid="{00000000-0005-0000-0000-0000A0890000}"/>
    <cellStyle name="20% - Accent1 4 2 4 2 2 3 3 3 2 2" xfId="35399" xr:uid="{00000000-0005-0000-0000-0000A1890000}"/>
    <cellStyle name="20% - Accent1 4 2 4 2 2 3 3 3 2 2 2" xfId="35400" xr:uid="{00000000-0005-0000-0000-0000A2890000}"/>
    <cellStyle name="20% - Accent1 4 2 4 2 2 3 3 3 2 3" xfId="35401" xr:uid="{00000000-0005-0000-0000-0000A3890000}"/>
    <cellStyle name="20% - Accent1 4 2 4 2 2 3 3 3 3" xfId="35402" xr:uid="{00000000-0005-0000-0000-0000A4890000}"/>
    <cellStyle name="20% - Accent1 4 2 4 2 2 3 3 3 3 2" xfId="35403" xr:uid="{00000000-0005-0000-0000-0000A5890000}"/>
    <cellStyle name="20% - Accent1 4 2 4 2 2 3 3 3 4" xfId="35404" xr:uid="{00000000-0005-0000-0000-0000A6890000}"/>
    <cellStyle name="20% - Accent1 4 2 4 2 2 3 3 4" xfId="35405" xr:uid="{00000000-0005-0000-0000-0000A7890000}"/>
    <cellStyle name="20% - Accent1 4 2 4 2 2 3 3 4 2" xfId="35406" xr:uid="{00000000-0005-0000-0000-0000A8890000}"/>
    <cellStyle name="20% - Accent1 4 2 4 2 2 3 3 4 2 2" xfId="35407" xr:uid="{00000000-0005-0000-0000-0000A9890000}"/>
    <cellStyle name="20% - Accent1 4 2 4 2 2 3 3 4 2 2 2" xfId="35408" xr:uid="{00000000-0005-0000-0000-0000AA890000}"/>
    <cellStyle name="20% - Accent1 4 2 4 2 2 3 3 4 2 3" xfId="35409" xr:uid="{00000000-0005-0000-0000-0000AB890000}"/>
    <cellStyle name="20% - Accent1 4 2 4 2 2 3 3 4 3" xfId="35410" xr:uid="{00000000-0005-0000-0000-0000AC890000}"/>
    <cellStyle name="20% - Accent1 4 2 4 2 2 3 3 4 3 2" xfId="35411" xr:uid="{00000000-0005-0000-0000-0000AD890000}"/>
    <cellStyle name="20% - Accent1 4 2 4 2 2 3 3 4 4" xfId="35412" xr:uid="{00000000-0005-0000-0000-0000AE890000}"/>
    <cellStyle name="20% - Accent1 4 2 4 2 2 3 3 5" xfId="35413" xr:uid="{00000000-0005-0000-0000-0000AF890000}"/>
    <cellStyle name="20% - Accent1 4 2 4 2 2 3 3 5 2" xfId="35414" xr:uid="{00000000-0005-0000-0000-0000B0890000}"/>
    <cellStyle name="20% - Accent1 4 2 4 2 2 3 3 5 2 2" xfId="35415" xr:uid="{00000000-0005-0000-0000-0000B1890000}"/>
    <cellStyle name="20% - Accent1 4 2 4 2 2 3 3 5 3" xfId="35416" xr:uid="{00000000-0005-0000-0000-0000B2890000}"/>
    <cellStyle name="20% - Accent1 4 2 4 2 2 3 3 6" xfId="35417" xr:uid="{00000000-0005-0000-0000-0000B3890000}"/>
    <cellStyle name="20% - Accent1 4 2 4 2 2 3 3 6 2" xfId="35418" xr:uid="{00000000-0005-0000-0000-0000B4890000}"/>
    <cellStyle name="20% - Accent1 4 2 4 2 2 3 3 6 2 2" xfId="35419" xr:uid="{00000000-0005-0000-0000-0000B5890000}"/>
    <cellStyle name="20% - Accent1 4 2 4 2 2 3 3 6 3" xfId="35420" xr:uid="{00000000-0005-0000-0000-0000B6890000}"/>
    <cellStyle name="20% - Accent1 4 2 4 2 2 3 3 7" xfId="35421" xr:uid="{00000000-0005-0000-0000-0000B7890000}"/>
    <cellStyle name="20% - Accent1 4 2 4 2 2 3 3 7 2" xfId="35422" xr:uid="{00000000-0005-0000-0000-0000B8890000}"/>
    <cellStyle name="20% - Accent1 4 2 4 2 2 3 3 8" xfId="35423" xr:uid="{00000000-0005-0000-0000-0000B9890000}"/>
    <cellStyle name="20% - Accent1 4 2 4 2 2 3 3 8 2" xfId="35424" xr:uid="{00000000-0005-0000-0000-0000BA890000}"/>
    <cellStyle name="20% - Accent1 4 2 4 2 2 3 3 9" xfId="35425" xr:uid="{00000000-0005-0000-0000-0000BB890000}"/>
    <cellStyle name="20% - Accent1 4 2 4 2 2 3 4" xfId="35426" xr:uid="{00000000-0005-0000-0000-0000BC890000}"/>
    <cellStyle name="20% - Accent1 4 2 4 2 2 3 4 2" xfId="35427" xr:uid="{00000000-0005-0000-0000-0000BD890000}"/>
    <cellStyle name="20% - Accent1 4 2 4 2 2 3 4 2 2" xfId="35428" xr:uid="{00000000-0005-0000-0000-0000BE890000}"/>
    <cellStyle name="20% - Accent1 4 2 4 2 2 3 4 2 2 2" xfId="35429" xr:uid="{00000000-0005-0000-0000-0000BF890000}"/>
    <cellStyle name="20% - Accent1 4 2 4 2 2 3 4 2 3" xfId="35430" xr:uid="{00000000-0005-0000-0000-0000C0890000}"/>
    <cellStyle name="20% - Accent1 4 2 4 2 2 3 4 3" xfId="35431" xr:uid="{00000000-0005-0000-0000-0000C1890000}"/>
    <cellStyle name="20% - Accent1 4 2 4 2 2 3 4 3 2" xfId="35432" xr:uid="{00000000-0005-0000-0000-0000C2890000}"/>
    <cellStyle name="20% - Accent1 4 2 4 2 2 3 4 4" xfId="35433" xr:uid="{00000000-0005-0000-0000-0000C3890000}"/>
    <cellStyle name="20% - Accent1 4 2 4 2 2 3 5" xfId="35434" xr:uid="{00000000-0005-0000-0000-0000C4890000}"/>
    <cellStyle name="20% - Accent1 4 2 4 2 2 3 5 2" xfId="35435" xr:uid="{00000000-0005-0000-0000-0000C5890000}"/>
    <cellStyle name="20% - Accent1 4 2 4 2 2 3 5 2 2" xfId="35436" xr:uid="{00000000-0005-0000-0000-0000C6890000}"/>
    <cellStyle name="20% - Accent1 4 2 4 2 2 3 5 2 2 2" xfId="35437" xr:uid="{00000000-0005-0000-0000-0000C7890000}"/>
    <cellStyle name="20% - Accent1 4 2 4 2 2 3 5 2 3" xfId="35438" xr:uid="{00000000-0005-0000-0000-0000C8890000}"/>
    <cellStyle name="20% - Accent1 4 2 4 2 2 3 5 3" xfId="35439" xr:uid="{00000000-0005-0000-0000-0000C9890000}"/>
    <cellStyle name="20% - Accent1 4 2 4 2 2 3 5 3 2" xfId="35440" xr:uid="{00000000-0005-0000-0000-0000CA890000}"/>
    <cellStyle name="20% - Accent1 4 2 4 2 2 3 5 4" xfId="35441" xr:uid="{00000000-0005-0000-0000-0000CB890000}"/>
    <cellStyle name="20% - Accent1 4 2 4 2 2 3 6" xfId="35442" xr:uid="{00000000-0005-0000-0000-0000CC890000}"/>
    <cellStyle name="20% - Accent1 4 2 4 2 2 3 6 2" xfId="35443" xr:uid="{00000000-0005-0000-0000-0000CD890000}"/>
    <cellStyle name="20% - Accent1 4 2 4 2 2 3 6 2 2" xfId="35444" xr:uid="{00000000-0005-0000-0000-0000CE890000}"/>
    <cellStyle name="20% - Accent1 4 2 4 2 2 3 6 2 2 2" xfId="35445" xr:uid="{00000000-0005-0000-0000-0000CF890000}"/>
    <cellStyle name="20% - Accent1 4 2 4 2 2 3 6 2 3" xfId="35446" xr:uid="{00000000-0005-0000-0000-0000D0890000}"/>
    <cellStyle name="20% - Accent1 4 2 4 2 2 3 6 3" xfId="35447" xr:uid="{00000000-0005-0000-0000-0000D1890000}"/>
    <cellStyle name="20% - Accent1 4 2 4 2 2 3 6 3 2" xfId="35448" xr:uid="{00000000-0005-0000-0000-0000D2890000}"/>
    <cellStyle name="20% - Accent1 4 2 4 2 2 3 6 4" xfId="35449" xr:uid="{00000000-0005-0000-0000-0000D3890000}"/>
    <cellStyle name="20% - Accent1 4 2 4 2 2 3 7" xfId="35450" xr:uid="{00000000-0005-0000-0000-0000D4890000}"/>
    <cellStyle name="20% - Accent1 4 2 4 2 2 3 7 2" xfId="35451" xr:uid="{00000000-0005-0000-0000-0000D5890000}"/>
    <cellStyle name="20% - Accent1 4 2 4 2 2 3 7 2 2" xfId="35452" xr:uid="{00000000-0005-0000-0000-0000D6890000}"/>
    <cellStyle name="20% - Accent1 4 2 4 2 2 3 7 3" xfId="35453" xr:uid="{00000000-0005-0000-0000-0000D7890000}"/>
    <cellStyle name="20% - Accent1 4 2 4 2 2 3 8" xfId="35454" xr:uid="{00000000-0005-0000-0000-0000D8890000}"/>
    <cellStyle name="20% - Accent1 4 2 4 2 2 3 8 2" xfId="35455" xr:uid="{00000000-0005-0000-0000-0000D9890000}"/>
    <cellStyle name="20% - Accent1 4 2 4 2 2 3 8 2 2" xfId="35456" xr:uid="{00000000-0005-0000-0000-0000DA890000}"/>
    <cellStyle name="20% - Accent1 4 2 4 2 2 3 8 3" xfId="35457" xr:uid="{00000000-0005-0000-0000-0000DB890000}"/>
    <cellStyle name="20% - Accent1 4 2 4 2 2 3 9" xfId="35458" xr:uid="{00000000-0005-0000-0000-0000DC890000}"/>
    <cellStyle name="20% - Accent1 4 2 4 2 2 3 9 2" xfId="35459" xr:uid="{00000000-0005-0000-0000-0000DD890000}"/>
    <cellStyle name="20% - Accent1 4 2 4 2 2 4" xfId="35460" xr:uid="{00000000-0005-0000-0000-0000DE890000}"/>
    <cellStyle name="20% - Accent1 4 2 4 2 2 4 10" xfId="35461" xr:uid="{00000000-0005-0000-0000-0000DF890000}"/>
    <cellStyle name="20% - Accent1 4 2 4 2 2 4 10 2" xfId="35462" xr:uid="{00000000-0005-0000-0000-0000E0890000}"/>
    <cellStyle name="20% - Accent1 4 2 4 2 2 4 11" xfId="35463" xr:uid="{00000000-0005-0000-0000-0000E1890000}"/>
    <cellStyle name="20% - Accent1 4 2 4 2 2 4 2" xfId="35464" xr:uid="{00000000-0005-0000-0000-0000E2890000}"/>
    <cellStyle name="20% - Accent1 4 2 4 2 2 4 2 2" xfId="35465" xr:uid="{00000000-0005-0000-0000-0000E3890000}"/>
    <cellStyle name="20% - Accent1 4 2 4 2 2 4 2 2 2" xfId="35466" xr:uid="{00000000-0005-0000-0000-0000E4890000}"/>
    <cellStyle name="20% - Accent1 4 2 4 2 2 4 2 2 2 2" xfId="35467" xr:uid="{00000000-0005-0000-0000-0000E5890000}"/>
    <cellStyle name="20% - Accent1 4 2 4 2 2 4 2 2 2 2 2" xfId="35468" xr:uid="{00000000-0005-0000-0000-0000E6890000}"/>
    <cellStyle name="20% - Accent1 4 2 4 2 2 4 2 2 2 3" xfId="35469" xr:uid="{00000000-0005-0000-0000-0000E7890000}"/>
    <cellStyle name="20% - Accent1 4 2 4 2 2 4 2 2 3" xfId="35470" xr:uid="{00000000-0005-0000-0000-0000E8890000}"/>
    <cellStyle name="20% - Accent1 4 2 4 2 2 4 2 2 3 2" xfId="35471" xr:uid="{00000000-0005-0000-0000-0000E9890000}"/>
    <cellStyle name="20% - Accent1 4 2 4 2 2 4 2 2 4" xfId="35472" xr:uid="{00000000-0005-0000-0000-0000EA890000}"/>
    <cellStyle name="20% - Accent1 4 2 4 2 2 4 2 3" xfId="35473" xr:uid="{00000000-0005-0000-0000-0000EB890000}"/>
    <cellStyle name="20% - Accent1 4 2 4 2 2 4 2 3 2" xfId="35474" xr:uid="{00000000-0005-0000-0000-0000EC890000}"/>
    <cellStyle name="20% - Accent1 4 2 4 2 2 4 2 3 2 2" xfId="35475" xr:uid="{00000000-0005-0000-0000-0000ED890000}"/>
    <cellStyle name="20% - Accent1 4 2 4 2 2 4 2 3 2 2 2" xfId="35476" xr:uid="{00000000-0005-0000-0000-0000EE890000}"/>
    <cellStyle name="20% - Accent1 4 2 4 2 2 4 2 3 2 3" xfId="35477" xr:uid="{00000000-0005-0000-0000-0000EF890000}"/>
    <cellStyle name="20% - Accent1 4 2 4 2 2 4 2 3 3" xfId="35478" xr:uid="{00000000-0005-0000-0000-0000F0890000}"/>
    <cellStyle name="20% - Accent1 4 2 4 2 2 4 2 3 3 2" xfId="35479" xr:uid="{00000000-0005-0000-0000-0000F1890000}"/>
    <cellStyle name="20% - Accent1 4 2 4 2 2 4 2 3 4" xfId="35480" xr:uid="{00000000-0005-0000-0000-0000F2890000}"/>
    <cellStyle name="20% - Accent1 4 2 4 2 2 4 2 4" xfId="35481" xr:uid="{00000000-0005-0000-0000-0000F3890000}"/>
    <cellStyle name="20% - Accent1 4 2 4 2 2 4 2 4 2" xfId="35482" xr:uid="{00000000-0005-0000-0000-0000F4890000}"/>
    <cellStyle name="20% - Accent1 4 2 4 2 2 4 2 4 2 2" xfId="35483" xr:uid="{00000000-0005-0000-0000-0000F5890000}"/>
    <cellStyle name="20% - Accent1 4 2 4 2 2 4 2 4 2 2 2" xfId="35484" xr:uid="{00000000-0005-0000-0000-0000F6890000}"/>
    <cellStyle name="20% - Accent1 4 2 4 2 2 4 2 4 2 3" xfId="35485" xr:uid="{00000000-0005-0000-0000-0000F7890000}"/>
    <cellStyle name="20% - Accent1 4 2 4 2 2 4 2 4 3" xfId="35486" xr:uid="{00000000-0005-0000-0000-0000F8890000}"/>
    <cellStyle name="20% - Accent1 4 2 4 2 2 4 2 4 3 2" xfId="35487" xr:uid="{00000000-0005-0000-0000-0000F9890000}"/>
    <cellStyle name="20% - Accent1 4 2 4 2 2 4 2 4 4" xfId="35488" xr:uid="{00000000-0005-0000-0000-0000FA890000}"/>
    <cellStyle name="20% - Accent1 4 2 4 2 2 4 2 5" xfId="35489" xr:uid="{00000000-0005-0000-0000-0000FB890000}"/>
    <cellStyle name="20% - Accent1 4 2 4 2 2 4 2 5 2" xfId="35490" xr:uid="{00000000-0005-0000-0000-0000FC890000}"/>
    <cellStyle name="20% - Accent1 4 2 4 2 2 4 2 5 2 2" xfId="35491" xr:uid="{00000000-0005-0000-0000-0000FD890000}"/>
    <cellStyle name="20% - Accent1 4 2 4 2 2 4 2 5 3" xfId="35492" xr:uid="{00000000-0005-0000-0000-0000FE890000}"/>
    <cellStyle name="20% - Accent1 4 2 4 2 2 4 2 6" xfId="35493" xr:uid="{00000000-0005-0000-0000-0000FF890000}"/>
    <cellStyle name="20% - Accent1 4 2 4 2 2 4 2 6 2" xfId="35494" xr:uid="{00000000-0005-0000-0000-0000008A0000}"/>
    <cellStyle name="20% - Accent1 4 2 4 2 2 4 2 6 2 2" xfId="35495" xr:uid="{00000000-0005-0000-0000-0000018A0000}"/>
    <cellStyle name="20% - Accent1 4 2 4 2 2 4 2 6 3" xfId="35496" xr:uid="{00000000-0005-0000-0000-0000028A0000}"/>
    <cellStyle name="20% - Accent1 4 2 4 2 2 4 2 7" xfId="35497" xr:uid="{00000000-0005-0000-0000-0000038A0000}"/>
    <cellStyle name="20% - Accent1 4 2 4 2 2 4 2 7 2" xfId="35498" xr:uid="{00000000-0005-0000-0000-0000048A0000}"/>
    <cellStyle name="20% - Accent1 4 2 4 2 2 4 2 8" xfId="35499" xr:uid="{00000000-0005-0000-0000-0000058A0000}"/>
    <cellStyle name="20% - Accent1 4 2 4 2 2 4 2 8 2" xfId="35500" xr:uid="{00000000-0005-0000-0000-0000068A0000}"/>
    <cellStyle name="20% - Accent1 4 2 4 2 2 4 2 9" xfId="35501" xr:uid="{00000000-0005-0000-0000-0000078A0000}"/>
    <cellStyle name="20% - Accent1 4 2 4 2 2 4 3" xfId="35502" xr:uid="{00000000-0005-0000-0000-0000088A0000}"/>
    <cellStyle name="20% - Accent1 4 2 4 2 2 4 3 2" xfId="35503" xr:uid="{00000000-0005-0000-0000-0000098A0000}"/>
    <cellStyle name="20% - Accent1 4 2 4 2 2 4 3 2 2" xfId="35504" xr:uid="{00000000-0005-0000-0000-00000A8A0000}"/>
    <cellStyle name="20% - Accent1 4 2 4 2 2 4 3 2 2 2" xfId="35505" xr:uid="{00000000-0005-0000-0000-00000B8A0000}"/>
    <cellStyle name="20% - Accent1 4 2 4 2 2 4 3 2 2 2 2" xfId="35506" xr:uid="{00000000-0005-0000-0000-00000C8A0000}"/>
    <cellStyle name="20% - Accent1 4 2 4 2 2 4 3 2 2 3" xfId="35507" xr:uid="{00000000-0005-0000-0000-00000D8A0000}"/>
    <cellStyle name="20% - Accent1 4 2 4 2 2 4 3 2 3" xfId="35508" xr:uid="{00000000-0005-0000-0000-00000E8A0000}"/>
    <cellStyle name="20% - Accent1 4 2 4 2 2 4 3 2 3 2" xfId="35509" xr:uid="{00000000-0005-0000-0000-00000F8A0000}"/>
    <cellStyle name="20% - Accent1 4 2 4 2 2 4 3 2 4" xfId="35510" xr:uid="{00000000-0005-0000-0000-0000108A0000}"/>
    <cellStyle name="20% - Accent1 4 2 4 2 2 4 3 3" xfId="35511" xr:uid="{00000000-0005-0000-0000-0000118A0000}"/>
    <cellStyle name="20% - Accent1 4 2 4 2 2 4 3 3 2" xfId="35512" xr:uid="{00000000-0005-0000-0000-0000128A0000}"/>
    <cellStyle name="20% - Accent1 4 2 4 2 2 4 3 3 2 2" xfId="35513" xr:uid="{00000000-0005-0000-0000-0000138A0000}"/>
    <cellStyle name="20% - Accent1 4 2 4 2 2 4 3 3 2 2 2" xfId="35514" xr:uid="{00000000-0005-0000-0000-0000148A0000}"/>
    <cellStyle name="20% - Accent1 4 2 4 2 2 4 3 3 2 3" xfId="35515" xr:uid="{00000000-0005-0000-0000-0000158A0000}"/>
    <cellStyle name="20% - Accent1 4 2 4 2 2 4 3 3 3" xfId="35516" xr:uid="{00000000-0005-0000-0000-0000168A0000}"/>
    <cellStyle name="20% - Accent1 4 2 4 2 2 4 3 3 3 2" xfId="35517" xr:uid="{00000000-0005-0000-0000-0000178A0000}"/>
    <cellStyle name="20% - Accent1 4 2 4 2 2 4 3 3 4" xfId="35518" xr:uid="{00000000-0005-0000-0000-0000188A0000}"/>
    <cellStyle name="20% - Accent1 4 2 4 2 2 4 3 4" xfId="35519" xr:uid="{00000000-0005-0000-0000-0000198A0000}"/>
    <cellStyle name="20% - Accent1 4 2 4 2 2 4 3 4 2" xfId="35520" xr:uid="{00000000-0005-0000-0000-00001A8A0000}"/>
    <cellStyle name="20% - Accent1 4 2 4 2 2 4 3 4 2 2" xfId="35521" xr:uid="{00000000-0005-0000-0000-00001B8A0000}"/>
    <cellStyle name="20% - Accent1 4 2 4 2 2 4 3 4 2 2 2" xfId="35522" xr:uid="{00000000-0005-0000-0000-00001C8A0000}"/>
    <cellStyle name="20% - Accent1 4 2 4 2 2 4 3 4 2 3" xfId="35523" xr:uid="{00000000-0005-0000-0000-00001D8A0000}"/>
    <cellStyle name="20% - Accent1 4 2 4 2 2 4 3 4 3" xfId="35524" xr:uid="{00000000-0005-0000-0000-00001E8A0000}"/>
    <cellStyle name="20% - Accent1 4 2 4 2 2 4 3 4 3 2" xfId="35525" xr:uid="{00000000-0005-0000-0000-00001F8A0000}"/>
    <cellStyle name="20% - Accent1 4 2 4 2 2 4 3 4 4" xfId="35526" xr:uid="{00000000-0005-0000-0000-0000208A0000}"/>
    <cellStyle name="20% - Accent1 4 2 4 2 2 4 3 5" xfId="35527" xr:uid="{00000000-0005-0000-0000-0000218A0000}"/>
    <cellStyle name="20% - Accent1 4 2 4 2 2 4 3 5 2" xfId="35528" xr:uid="{00000000-0005-0000-0000-0000228A0000}"/>
    <cellStyle name="20% - Accent1 4 2 4 2 2 4 3 5 2 2" xfId="35529" xr:uid="{00000000-0005-0000-0000-0000238A0000}"/>
    <cellStyle name="20% - Accent1 4 2 4 2 2 4 3 5 3" xfId="35530" xr:uid="{00000000-0005-0000-0000-0000248A0000}"/>
    <cellStyle name="20% - Accent1 4 2 4 2 2 4 3 6" xfId="35531" xr:uid="{00000000-0005-0000-0000-0000258A0000}"/>
    <cellStyle name="20% - Accent1 4 2 4 2 2 4 3 6 2" xfId="35532" xr:uid="{00000000-0005-0000-0000-0000268A0000}"/>
    <cellStyle name="20% - Accent1 4 2 4 2 2 4 3 6 2 2" xfId="35533" xr:uid="{00000000-0005-0000-0000-0000278A0000}"/>
    <cellStyle name="20% - Accent1 4 2 4 2 2 4 3 6 3" xfId="35534" xr:uid="{00000000-0005-0000-0000-0000288A0000}"/>
    <cellStyle name="20% - Accent1 4 2 4 2 2 4 3 7" xfId="35535" xr:uid="{00000000-0005-0000-0000-0000298A0000}"/>
    <cellStyle name="20% - Accent1 4 2 4 2 2 4 3 7 2" xfId="35536" xr:uid="{00000000-0005-0000-0000-00002A8A0000}"/>
    <cellStyle name="20% - Accent1 4 2 4 2 2 4 3 8" xfId="35537" xr:uid="{00000000-0005-0000-0000-00002B8A0000}"/>
    <cellStyle name="20% - Accent1 4 2 4 2 2 4 3 8 2" xfId="35538" xr:uid="{00000000-0005-0000-0000-00002C8A0000}"/>
    <cellStyle name="20% - Accent1 4 2 4 2 2 4 3 9" xfId="35539" xr:uid="{00000000-0005-0000-0000-00002D8A0000}"/>
    <cellStyle name="20% - Accent1 4 2 4 2 2 4 4" xfId="35540" xr:uid="{00000000-0005-0000-0000-00002E8A0000}"/>
    <cellStyle name="20% - Accent1 4 2 4 2 2 4 4 2" xfId="35541" xr:uid="{00000000-0005-0000-0000-00002F8A0000}"/>
    <cellStyle name="20% - Accent1 4 2 4 2 2 4 4 2 2" xfId="35542" xr:uid="{00000000-0005-0000-0000-0000308A0000}"/>
    <cellStyle name="20% - Accent1 4 2 4 2 2 4 4 2 2 2" xfId="35543" xr:uid="{00000000-0005-0000-0000-0000318A0000}"/>
    <cellStyle name="20% - Accent1 4 2 4 2 2 4 4 2 3" xfId="35544" xr:uid="{00000000-0005-0000-0000-0000328A0000}"/>
    <cellStyle name="20% - Accent1 4 2 4 2 2 4 4 3" xfId="35545" xr:uid="{00000000-0005-0000-0000-0000338A0000}"/>
    <cellStyle name="20% - Accent1 4 2 4 2 2 4 4 3 2" xfId="35546" xr:uid="{00000000-0005-0000-0000-0000348A0000}"/>
    <cellStyle name="20% - Accent1 4 2 4 2 2 4 4 4" xfId="35547" xr:uid="{00000000-0005-0000-0000-0000358A0000}"/>
    <cellStyle name="20% - Accent1 4 2 4 2 2 4 5" xfId="35548" xr:uid="{00000000-0005-0000-0000-0000368A0000}"/>
    <cellStyle name="20% - Accent1 4 2 4 2 2 4 5 2" xfId="35549" xr:uid="{00000000-0005-0000-0000-0000378A0000}"/>
    <cellStyle name="20% - Accent1 4 2 4 2 2 4 5 2 2" xfId="35550" xr:uid="{00000000-0005-0000-0000-0000388A0000}"/>
    <cellStyle name="20% - Accent1 4 2 4 2 2 4 5 2 2 2" xfId="35551" xr:uid="{00000000-0005-0000-0000-0000398A0000}"/>
    <cellStyle name="20% - Accent1 4 2 4 2 2 4 5 2 3" xfId="35552" xr:uid="{00000000-0005-0000-0000-00003A8A0000}"/>
    <cellStyle name="20% - Accent1 4 2 4 2 2 4 5 3" xfId="35553" xr:uid="{00000000-0005-0000-0000-00003B8A0000}"/>
    <cellStyle name="20% - Accent1 4 2 4 2 2 4 5 3 2" xfId="35554" xr:uid="{00000000-0005-0000-0000-00003C8A0000}"/>
    <cellStyle name="20% - Accent1 4 2 4 2 2 4 5 4" xfId="35555" xr:uid="{00000000-0005-0000-0000-00003D8A0000}"/>
    <cellStyle name="20% - Accent1 4 2 4 2 2 4 6" xfId="35556" xr:uid="{00000000-0005-0000-0000-00003E8A0000}"/>
    <cellStyle name="20% - Accent1 4 2 4 2 2 4 6 2" xfId="35557" xr:uid="{00000000-0005-0000-0000-00003F8A0000}"/>
    <cellStyle name="20% - Accent1 4 2 4 2 2 4 6 2 2" xfId="35558" xr:uid="{00000000-0005-0000-0000-0000408A0000}"/>
    <cellStyle name="20% - Accent1 4 2 4 2 2 4 6 2 2 2" xfId="35559" xr:uid="{00000000-0005-0000-0000-0000418A0000}"/>
    <cellStyle name="20% - Accent1 4 2 4 2 2 4 6 2 3" xfId="35560" xr:uid="{00000000-0005-0000-0000-0000428A0000}"/>
    <cellStyle name="20% - Accent1 4 2 4 2 2 4 6 3" xfId="35561" xr:uid="{00000000-0005-0000-0000-0000438A0000}"/>
    <cellStyle name="20% - Accent1 4 2 4 2 2 4 6 3 2" xfId="35562" xr:uid="{00000000-0005-0000-0000-0000448A0000}"/>
    <cellStyle name="20% - Accent1 4 2 4 2 2 4 6 4" xfId="35563" xr:uid="{00000000-0005-0000-0000-0000458A0000}"/>
    <cellStyle name="20% - Accent1 4 2 4 2 2 4 7" xfId="35564" xr:uid="{00000000-0005-0000-0000-0000468A0000}"/>
    <cellStyle name="20% - Accent1 4 2 4 2 2 4 7 2" xfId="35565" xr:uid="{00000000-0005-0000-0000-0000478A0000}"/>
    <cellStyle name="20% - Accent1 4 2 4 2 2 4 7 2 2" xfId="35566" xr:uid="{00000000-0005-0000-0000-0000488A0000}"/>
    <cellStyle name="20% - Accent1 4 2 4 2 2 4 7 3" xfId="35567" xr:uid="{00000000-0005-0000-0000-0000498A0000}"/>
    <cellStyle name="20% - Accent1 4 2 4 2 2 4 8" xfId="35568" xr:uid="{00000000-0005-0000-0000-00004A8A0000}"/>
    <cellStyle name="20% - Accent1 4 2 4 2 2 4 8 2" xfId="35569" xr:uid="{00000000-0005-0000-0000-00004B8A0000}"/>
    <cellStyle name="20% - Accent1 4 2 4 2 2 4 8 2 2" xfId="35570" xr:uid="{00000000-0005-0000-0000-00004C8A0000}"/>
    <cellStyle name="20% - Accent1 4 2 4 2 2 4 8 3" xfId="35571" xr:uid="{00000000-0005-0000-0000-00004D8A0000}"/>
    <cellStyle name="20% - Accent1 4 2 4 2 2 4 9" xfId="35572" xr:uid="{00000000-0005-0000-0000-00004E8A0000}"/>
    <cellStyle name="20% - Accent1 4 2 4 2 2 4 9 2" xfId="35573" xr:uid="{00000000-0005-0000-0000-00004F8A0000}"/>
    <cellStyle name="20% - Accent1 4 2 4 2 2 5" xfId="35574" xr:uid="{00000000-0005-0000-0000-0000508A0000}"/>
    <cellStyle name="20% - Accent1 4 2 4 2 2 5 2" xfId="35575" xr:uid="{00000000-0005-0000-0000-0000518A0000}"/>
    <cellStyle name="20% - Accent1 4 2 4 2 2 5 2 2" xfId="35576" xr:uid="{00000000-0005-0000-0000-0000528A0000}"/>
    <cellStyle name="20% - Accent1 4 2 4 2 2 5 2 2 2" xfId="35577" xr:uid="{00000000-0005-0000-0000-0000538A0000}"/>
    <cellStyle name="20% - Accent1 4 2 4 2 2 5 2 2 2 2" xfId="35578" xr:uid="{00000000-0005-0000-0000-0000548A0000}"/>
    <cellStyle name="20% - Accent1 4 2 4 2 2 5 2 2 3" xfId="35579" xr:uid="{00000000-0005-0000-0000-0000558A0000}"/>
    <cellStyle name="20% - Accent1 4 2 4 2 2 5 2 3" xfId="35580" xr:uid="{00000000-0005-0000-0000-0000568A0000}"/>
    <cellStyle name="20% - Accent1 4 2 4 2 2 5 2 3 2" xfId="35581" xr:uid="{00000000-0005-0000-0000-0000578A0000}"/>
    <cellStyle name="20% - Accent1 4 2 4 2 2 5 2 4" xfId="35582" xr:uid="{00000000-0005-0000-0000-0000588A0000}"/>
    <cellStyle name="20% - Accent1 4 2 4 2 2 5 3" xfId="35583" xr:uid="{00000000-0005-0000-0000-0000598A0000}"/>
    <cellStyle name="20% - Accent1 4 2 4 2 2 5 3 2" xfId="35584" xr:uid="{00000000-0005-0000-0000-00005A8A0000}"/>
    <cellStyle name="20% - Accent1 4 2 4 2 2 5 3 2 2" xfId="35585" xr:uid="{00000000-0005-0000-0000-00005B8A0000}"/>
    <cellStyle name="20% - Accent1 4 2 4 2 2 5 3 2 2 2" xfId="35586" xr:uid="{00000000-0005-0000-0000-00005C8A0000}"/>
    <cellStyle name="20% - Accent1 4 2 4 2 2 5 3 2 3" xfId="35587" xr:uid="{00000000-0005-0000-0000-00005D8A0000}"/>
    <cellStyle name="20% - Accent1 4 2 4 2 2 5 3 3" xfId="35588" xr:uid="{00000000-0005-0000-0000-00005E8A0000}"/>
    <cellStyle name="20% - Accent1 4 2 4 2 2 5 3 3 2" xfId="35589" xr:uid="{00000000-0005-0000-0000-00005F8A0000}"/>
    <cellStyle name="20% - Accent1 4 2 4 2 2 5 3 4" xfId="35590" xr:uid="{00000000-0005-0000-0000-0000608A0000}"/>
    <cellStyle name="20% - Accent1 4 2 4 2 2 5 4" xfId="35591" xr:uid="{00000000-0005-0000-0000-0000618A0000}"/>
    <cellStyle name="20% - Accent1 4 2 4 2 2 5 4 2" xfId="35592" xr:uid="{00000000-0005-0000-0000-0000628A0000}"/>
    <cellStyle name="20% - Accent1 4 2 4 2 2 5 4 2 2" xfId="35593" xr:uid="{00000000-0005-0000-0000-0000638A0000}"/>
    <cellStyle name="20% - Accent1 4 2 4 2 2 5 4 2 2 2" xfId="35594" xr:uid="{00000000-0005-0000-0000-0000648A0000}"/>
    <cellStyle name="20% - Accent1 4 2 4 2 2 5 4 2 3" xfId="35595" xr:uid="{00000000-0005-0000-0000-0000658A0000}"/>
    <cellStyle name="20% - Accent1 4 2 4 2 2 5 4 3" xfId="35596" xr:uid="{00000000-0005-0000-0000-0000668A0000}"/>
    <cellStyle name="20% - Accent1 4 2 4 2 2 5 4 3 2" xfId="35597" xr:uid="{00000000-0005-0000-0000-0000678A0000}"/>
    <cellStyle name="20% - Accent1 4 2 4 2 2 5 4 4" xfId="35598" xr:uid="{00000000-0005-0000-0000-0000688A0000}"/>
    <cellStyle name="20% - Accent1 4 2 4 2 2 5 5" xfId="35599" xr:uid="{00000000-0005-0000-0000-0000698A0000}"/>
    <cellStyle name="20% - Accent1 4 2 4 2 2 5 5 2" xfId="35600" xr:uid="{00000000-0005-0000-0000-00006A8A0000}"/>
    <cellStyle name="20% - Accent1 4 2 4 2 2 5 5 2 2" xfId="35601" xr:uid="{00000000-0005-0000-0000-00006B8A0000}"/>
    <cellStyle name="20% - Accent1 4 2 4 2 2 5 5 3" xfId="35602" xr:uid="{00000000-0005-0000-0000-00006C8A0000}"/>
    <cellStyle name="20% - Accent1 4 2 4 2 2 5 6" xfId="35603" xr:uid="{00000000-0005-0000-0000-00006D8A0000}"/>
    <cellStyle name="20% - Accent1 4 2 4 2 2 5 6 2" xfId="35604" xr:uid="{00000000-0005-0000-0000-00006E8A0000}"/>
    <cellStyle name="20% - Accent1 4 2 4 2 2 5 6 2 2" xfId="35605" xr:uid="{00000000-0005-0000-0000-00006F8A0000}"/>
    <cellStyle name="20% - Accent1 4 2 4 2 2 5 6 3" xfId="35606" xr:uid="{00000000-0005-0000-0000-0000708A0000}"/>
    <cellStyle name="20% - Accent1 4 2 4 2 2 5 7" xfId="35607" xr:uid="{00000000-0005-0000-0000-0000718A0000}"/>
    <cellStyle name="20% - Accent1 4 2 4 2 2 5 7 2" xfId="35608" xr:uid="{00000000-0005-0000-0000-0000728A0000}"/>
    <cellStyle name="20% - Accent1 4 2 4 2 2 5 8" xfId="35609" xr:uid="{00000000-0005-0000-0000-0000738A0000}"/>
    <cellStyle name="20% - Accent1 4 2 4 2 2 5 8 2" xfId="35610" xr:uid="{00000000-0005-0000-0000-0000748A0000}"/>
    <cellStyle name="20% - Accent1 4 2 4 2 2 5 9" xfId="35611" xr:uid="{00000000-0005-0000-0000-0000758A0000}"/>
    <cellStyle name="20% - Accent1 4 2 4 2 2 6" xfId="35612" xr:uid="{00000000-0005-0000-0000-0000768A0000}"/>
    <cellStyle name="20% - Accent1 4 2 4 2 2 6 2" xfId="35613" xr:uid="{00000000-0005-0000-0000-0000778A0000}"/>
    <cellStyle name="20% - Accent1 4 2 4 2 2 6 2 2" xfId="35614" xr:uid="{00000000-0005-0000-0000-0000788A0000}"/>
    <cellStyle name="20% - Accent1 4 2 4 2 2 6 2 2 2" xfId="35615" xr:uid="{00000000-0005-0000-0000-0000798A0000}"/>
    <cellStyle name="20% - Accent1 4 2 4 2 2 6 2 2 2 2" xfId="35616" xr:uid="{00000000-0005-0000-0000-00007A8A0000}"/>
    <cellStyle name="20% - Accent1 4 2 4 2 2 6 2 2 3" xfId="35617" xr:uid="{00000000-0005-0000-0000-00007B8A0000}"/>
    <cellStyle name="20% - Accent1 4 2 4 2 2 6 2 3" xfId="35618" xr:uid="{00000000-0005-0000-0000-00007C8A0000}"/>
    <cellStyle name="20% - Accent1 4 2 4 2 2 6 2 3 2" xfId="35619" xr:uid="{00000000-0005-0000-0000-00007D8A0000}"/>
    <cellStyle name="20% - Accent1 4 2 4 2 2 6 2 4" xfId="35620" xr:uid="{00000000-0005-0000-0000-00007E8A0000}"/>
    <cellStyle name="20% - Accent1 4 2 4 2 2 6 3" xfId="35621" xr:uid="{00000000-0005-0000-0000-00007F8A0000}"/>
    <cellStyle name="20% - Accent1 4 2 4 2 2 6 3 2" xfId="35622" xr:uid="{00000000-0005-0000-0000-0000808A0000}"/>
    <cellStyle name="20% - Accent1 4 2 4 2 2 6 3 2 2" xfId="35623" xr:uid="{00000000-0005-0000-0000-0000818A0000}"/>
    <cellStyle name="20% - Accent1 4 2 4 2 2 6 3 2 2 2" xfId="35624" xr:uid="{00000000-0005-0000-0000-0000828A0000}"/>
    <cellStyle name="20% - Accent1 4 2 4 2 2 6 3 2 3" xfId="35625" xr:uid="{00000000-0005-0000-0000-0000838A0000}"/>
    <cellStyle name="20% - Accent1 4 2 4 2 2 6 3 3" xfId="35626" xr:uid="{00000000-0005-0000-0000-0000848A0000}"/>
    <cellStyle name="20% - Accent1 4 2 4 2 2 6 3 3 2" xfId="35627" xr:uid="{00000000-0005-0000-0000-0000858A0000}"/>
    <cellStyle name="20% - Accent1 4 2 4 2 2 6 3 4" xfId="35628" xr:uid="{00000000-0005-0000-0000-0000868A0000}"/>
    <cellStyle name="20% - Accent1 4 2 4 2 2 6 4" xfId="35629" xr:uid="{00000000-0005-0000-0000-0000878A0000}"/>
    <cellStyle name="20% - Accent1 4 2 4 2 2 6 4 2" xfId="35630" xr:uid="{00000000-0005-0000-0000-0000888A0000}"/>
    <cellStyle name="20% - Accent1 4 2 4 2 2 6 4 2 2" xfId="35631" xr:uid="{00000000-0005-0000-0000-0000898A0000}"/>
    <cellStyle name="20% - Accent1 4 2 4 2 2 6 4 2 2 2" xfId="35632" xr:uid="{00000000-0005-0000-0000-00008A8A0000}"/>
    <cellStyle name="20% - Accent1 4 2 4 2 2 6 4 2 3" xfId="35633" xr:uid="{00000000-0005-0000-0000-00008B8A0000}"/>
    <cellStyle name="20% - Accent1 4 2 4 2 2 6 4 3" xfId="35634" xr:uid="{00000000-0005-0000-0000-00008C8A0000}"/>
    <cellStyle name="20% - Accent1 4 2 4 2 2 6 4 3 2" xfId="35635" xr:uid="{00000000-0005-0000-0000-00008D8A0000}"/>
    <cellStyle name="20% - Accent1 4 2 4 2 2 6 4 4" xfId="35636" xr:uid="{00000000-0005-0000-0000-00008E8A0000}"/>
    <cellStyle name="20% - Accent1 4 2 4 2 2 6 5" xfId="35637" xr:uid="{00000000-0005-0000-0000-00008F8A0000}"/>
    <cellStyle name="20% - Accent1 4 2 4 2 2 6 5 2" xfId="35638" xr:uid="{00000000-0005-0000-0000-0000908A0000}"/>
    <cellStyle name="20% - Accent1 4 2 4 2 2 6 5 2 2" xfId="35639" xr:uid="{00000000-0005-0000-0000-0000918A0000}"/>
    <cellStyle name="20% - Accent1 4 2 4 2 2 6 5 3" xfId="35640" xr:uid="{00000000-0005-0000-0000-0000928A0000}"/>
    <cellStyle name="20% - Accent1 4 2 4 2 2 6 6" xfId="35641" xr:uid="{00000000-0005-0000-0000-0000938A0000}"/>
    <cellStyle name="20% - Accent1 4 2 4 2 2 6 6 2" xfId="35642" xr:uid="{00000000-0005-0000-0000-0000948A0000}"/>
    <cellStyle name="20% - Accent1 4 2 4 2 2 6 6 2 2" xfId="35643" xr:uid="{00000000-0005-0000-0000-0000958A0000}"/>
    <cellStyle name="20% - Accent1 4 2 4 2 2 6 6 3" xfId="35644" xr:uid="{00000000-0005-0000-0000-0000968A0000}"/>
    <cellStyle name="20% - Accent1 4 2 4 2 2 6 7" xfId="35645" xr:uid="{00000000-0005-0000-0000-0000978A0000}"/>
    <cellStyle name="20% - Accent1 4 2 4 2 2 6 7 2" xfId="35646" xr:uid="{00000000-0005-0000-0000-0000988A0000}"/>
    <cellStyle name="20% - Accent1 4 2 4 2 2 6 8" xfId="35647" xr:uid="{00000000-0005-0000-0000-0000998A0000}"/>
    <cellStyle name="20% - Accent1 4 2 4 2 2 6 8 2" xfId="35648" xr:uid="{00000000-0005-0000-0000-00009A8A0000}"/>
    <cellStyle name="20% - Accent1 4 2 4 2 2 6 9" xfId="35649" xr:uid="{00000000-0005-0000-0000-00009B8A0000}"/>
    <cellStyle name="20% - Accent1 4 2 4 2 2 7" xfId="35650" xr:uid="{00000000-0005-0000-0000-00009C8A0000}"/>
    <cellStyle name="20% - Accent1 4 2 4 2 2 7 2" xfId="35651" xr:uid="{00000000-0005-0000-0000-00009D8A0000}"/>
    <cellStyle name="20% - Accent1 4 2 4 2 2 7 2 2" xfId="35652" xr:uid="{00000000-0005-0000-0000-00009E8A0000}"/>
    <cellStyle name="20% - Accent1 4 2 4 2 2 7 2 2 2" xfId="35653" xr:uid="{00000000-0005-0000-0000-00009F8A0000}"/>
    <cellStyle name="20% - Accent1 4 2 4 2 2 7 2 3" xfId="35654" xr:uid="{00000000-0005-0000-0000-0000A08A0000}"/>
    <cellStyle name="20% - Accent1 4 2 4 2 2 7 3" xfId="35655" xr:uid="{00000000-0005-0000-0000-0000A18A0000}"/>
    <cellStyle name="20% - Accent1 4 2 4 2 2 7 3 2" xfId="35656" xr:uid="{00000000-0005-0000-0000-0000A28A0000}"/>
    <cellStyle name="20% - Accent1 4 2 4 2 2 7 4" xfId="35657" xr:uid="{00000000-0005-0000-0000-0000A38A0000}"/>
    <cellStyle name="20% - Accent1 4 2 4 2 2 8" xfId="35658" xr:uid="{00000000-0005-0000-0000-0000A48A0000}"/>
    <cellStyle name="20% - Accent1 4 2 4 2 2 8 2" xfId="35659" xr:uid="{00000000-0005-0000-0000-0000A58A0000}"/>
    <cellStyle name="20% - Accent1 4 2 4 2 2 8 2 2" xfId="35660" xr:uid="{00000000-0005-0000-0000-0000A68A0000}"/>
    <cellStyle name="20% - Accent1 4 2 4 2 2 8 2 2 2" xfId="35661" xr:uid="{00000000-0005-0000-0000-0000A78A0000}"/>
    <cellStyle name="20% - Accent1 4 2 4 2 2 8 2 3" xfId="35662" xr:uid="{00000000-0005-0000-0000-0000A88A0000}"/>
    <cellStyle name="20% - Accent1 4 2 4 2 2 8 3" xfId="35663" xr:uid="{00000000-0005-0000-0000-0000A98A0000}"/>
    <cellStyle name="20% - Accent1 4 2 4 2 2 8 3 2" xfId="35664" xr:uid="{00000000-0005-0000-0000-0000AA8A0000}"/>
    <cellStyle name="20% - Accent1 4 2 4 2 2 8 4" xfId="35665" xr:uid="{00000000-0005-0000-0000-0000AB8A0000}"/>
    <cellStyle name="20% - Accent1 4 2 4 2 2 9" xfId="35666" xr:uid="{00000000-0005-0000-0000-0000AC8A0000}"/>
    <cellStyle name="20% - Accent1 4 2 4 2 2 9 2" xfId="35667" xr:uid="{00000000-0005-0000-0000-0000AD8A0000}"/>
    <cellStyle name="20% - Accent1 4 2 4 2 2 9 2 2" xfId="35668" xr:uid="{00000000-0005-0000-0000-0000AE8A0000}"/>
    <cellStyle name="20% - Accent1 4 2 4 2 2 9 2 2 2" xfId="35669" xr:uid="{00000000-0005-0000-0000-0000AF8A0000}"/>
    <cellStyle name="20% - Accent1 4 2 4 2 2 9 2 3" xfId="35670" xr:uid="{00000000-0005-0000-0000-0000B08A0000}"/>
    <cellStyle name="20% - Accent1 4 2 4 2 2 9 3" xfId="35671" xr:uid="{00000000-0005-0000-0000-0000B18A0000}"/>
    <cellStyle name="20% - Accent1 4 2 4 2 2 9 3 2" xfId="35672" xr:uid="{00000000-0005-0000-0000-0000B28A0000}"/>
    <cellStyle name="20% - Accent1 4 2 4 2 2 9 4" xfId="35673" xr:uid="{00000000-0005-0000-0000-0000B38A0000}"/>
    <cellStyle name="20% - Accent1 4 2 4 2 3" xfId="35674" xr:uid="{00000000-0005-0000-0000-0000B48A0000}"/>
    <cellStyle name="20% - Accent1 4 2 4 2 3 10" xfId="35675" xr:uid="{00000000-0005-0000-0000-0000B58A0000}"/>
    <cellStyle name="20% - Accent1 4 2 4 2 3 10 2" xfId="35676" xr:uid="{00000000-0005-0000-0000-0000B68A0000}"/>
    <cellStyle name="20% - Accent1 4 2 4 2 3 11" xfId="35677" xr:uid="{00000000-0005-0000-0000-0000B78A0000}"/>
    <cellStyle name="20% - Accent1 4 2 4 2 3 2" xfId="35678" xr:uid="{00000000-0005-0000-0000-0000B88A0000}"/>
    <cellStyle name="20% - Accent1 4 2 4 2 3 2 2" xfId="35679" xr:uid="{00000000-0005-0000-0000-0000B98A0000}"/>
    <cellStyle name="20% - Accent1 4 2 4 2 3 2 2 2" xfId="35680" xr:uid="{00000000-0005-0000-0000-0000BA8A0000}"/>
    <cellStyle name="20% - Accent1 4 2 4 2 3 2 2 2 2" xfId="35681" xr:uid="{00000000-0005-0000-0000-0000BB8A0000}"/>
    <cellStyle name="20% - Accent1 4 2 4 2 3 2 2 2 2 2" xfId="35682" xr:uid="{00000000-0005-0000-0000-0000BC8A0000}"/>
    <cellStyle name="20% - Accent1 4 2 4 2 3 2 2 2 3" xfId="35683" xr:uid="{00000000-0005-0000-0000-0000BD8A0000}"/>
    <cellStyle name="20% - Accent1 4 2 4 2 3 2 2 3" xfId="35684" xr:uid="{00000000-0005-0000-0000-0000BE8A0000}"/>
    <cellStyle name="20% - Accent1 4 2 4 2 3 2 2 3 2" xfId="35685" xr:uid="{00000000-0005-0000-0000-0000BF8A0000}"/>
    <cellStyle name="20% - Accent1 4 2 4 2 3 2 2 4" xfId="35686" xr:uid="{00000000-0005-0000-0000-0000C08A0000}"/>
    <cellStyle name="20% - Accent1 4 2 4 2 3 2 3" xfId="35687" xr:uid="{00000000-0005-0000-0000-0000C18A0000}"/>
    <cellStyle name="20% - Accent1 4 2 4 2 3 2 3 2" xfId="35688" xr:uid="{00000000-0005-0000-0000-0000C28A0000}"/>
    <cellStyle name="20% - Accent1 4 2 4 2 3 2 3 2 2" xfId="35689" xr:uid="{00000000-0005-0000-0000-0000C38A0000}"/>
    <cellStyle name="20% - Accent1 4 2 4 2 3 2 3 2 2 2" xfId="35690" xr:uid="{00000000-0005-0000-0000-0000C48A0000}"/>
    <cellStyle name="20% - Accent1 4 2 4 2 3 2 3 2 3" xfId="35691" xr:uid="{00000000-0005-0000-0000-0000C58A0000}"/>
    <cellStyle name="20% - Accent1 4 2 4 2 3 2 3 3" xfId="35692" xr:uid="{00000000-0005-0000-0000-0000C68A0000}"/>
    <cellStyle name="20% - Accent1 4 2 4 2 3 2 3 3 2" xfId="35693" xr:uid="{00000000-0005-0000-0000-0000C78A0000}"/>
    <cellStyle name="20% - Accent1 4 2 4 2 3 2 3 4" xfId="35694" xr:uid="{00000000-0005-0000-0000-0000C88A0000}"/>
    <cellStyle name="20% - Accent1 4 2 4 2 3 2 4" xfId="35695" xr:uid="{00000000-0005-0000-0000-0000C98A0000}"/>
    <cellStyle name="20% - Accent1 4 2 4 2 3 2 4 2" xfId="35696" xr:uid="{00000000-0005-0000-0000-0000CA8A0000}"/>
    <cellStyle name="20% - Accent1 4 2 4 2 3 2 4 2 2" xfId="35697" xr:uid="{00000000-0005-0000-0000-0000CB8A0000}"/>
    <cellStyle name="20% - Accent1 4 2 4 2 3 2 4 2 2 2" xfId="35698" xr:uid="{00000000-0005-0000-0000-0000CC8A0000}"/>
    <cellStyle name="20% - Accent1 4 2 4 2 3 2 4 2 3" xfId="35699" xr:uid="{00000000-0005-0000-0000-0000CD8A0000}"/>
    <cellStyle name="20% - Accent1 4 2 4 2 3 2 4 3" xfId="35700" xr:uid="{00000000-0005-0000-0000-0000CE8A0000}"/>
    <cellStyle name="20% - Accent1 4 2 4 2 3 2 4 3 2" xfId="35701" xr:uid="{00000000-0005-0000-0000-0000CF8A0000}"/>
    <cellStyle name="20% - Accent1 4 2 4 2 3 2 4 4" xfId="35702" xr:uid="{00000000-0005-0000-0000-0000D08A0000}"/>
    <cellStyle name="20% - Accent1 4 2 4 2 3 2 5" xfId="35703" xr:uid="{00000000-0005-0000-0000-0000D18A0000}"/>
    <cellStyle name="20% - Accent1 4 2 4 2 3 2 5 2" xfId="35704" xr:uid="{00000000-0005-0000-0000-0000D28A0000}"/>
    <cellStyle name="20% - Accent1 4 2 4 2 3 2 5 2 2" xfId="35705" xr:uid="{00000000-0005-0000-0000-0000D38A0000}"/>
    <cellStyle name="20% - Accent1 4 2 4 2 3 2 5 3" xfId="35706" xr:uid="{00000000-0005-0000-0000-0000D48A0000}"/>
    <cellStyle name="20% - Accent1 4 2 4 2 3 2 6" xfId="35707" xr:uid="{00000000-0005-0000-0000-0000D58A0000}"/>
    <cellStyle name="20% - Accent1 4 2 4 2 3 2 6 2" xfId="35708" xr:uid="{00000000-0005-0000-0000-0000D68A0000}"/>
    <cellStyle name="20% - Accent1 4 2 4 2 3 2 6 2 2" xfId="35709" xr:uid="{00000000-0005-0000-0000-0000D78A0000}"/>
    <cellStyle name="20% - Accent1 4 2 4 2 3 2 6 3" xfId="35710" xr:uid="{00000000-0005-0000-0000-0000D88A0000}"/>
    <cellStyle name="20% - Accent1 4 2 4 2 3 2 7" xfId="35711" xr:uid="{00000000-0005-0000-0000-0000D98A0000}"/>
    <cellStyle name="20% - Accent1 4 2 4 2 3 2 7 2" xfId="35712" xr:uid="{00000000-0005-0000-0000-0000DA8A0000}"/>
    <cellStyle name="20% - Accent1 4 2 4 2 3 2 8" xfId="35713" xr:uid="{00000000-0005-0000-0000-0000DB8A0000}"/>
    <cellStyle name="20% - Accent1 4 2 4 2 3 2 8 2" xfId="35714" xr:uid="{00000000-0005-0000-0000-0000DC8A0000}"/>
    <cellStyle name="20% - Accent1 4 2 4 2 3 2 9" xfId="35715" xr:uid="{00000000-0005-0000-0000-0000DD8A0000}"/>
    <cellStyle name="20% - Accent1 4 2 4 2 3 3" xfId="35716" xr:uid="{00000000-0005-0000-0000-0000DE8A0000}"/>
    <cellStyle name="20% - Accent1 4 2 4 2 3 3 2" xfId="35717" xr:uid="{00000000-0005-0000-0000-0000DF8A0000}"/>
    <cellStyle name="20% - Accent1 4 2 4 2 3 3 2 2" xfId="35718" xr:uid="{00000000-0005-0000-0000-0000E08A0000}"/>
    <cellStyle name="20% - Accent1 4 2 4 2 3 3 2 2 2" xfId="35719" xr:uid="{00000000-0005-0000-0000-0000E18A0000}"/>
    <cellStyle name="20% - Accent1 4 2 4 2 3 3 2 2 2 2" xfId="35720" xr:uid="{00000000-0005-0000-0000-0000E28A0000}"/>
    <cellStyle name="20% - Accent1 4 2 4 2 3 3 2 2 3" xfId="35721" xr:uid="{00000000-0005-0000-0000-0000E38A0000}"/>
    <cellStyle name="20% - Accent1 4 2 4 2 3 3 2 3" xfId="35722" xr:uid="{00000000-0005-0000-0000-0000E48A0000}"/>
    <cellStyle name="20% - Accent1 4 2 4 2 3 3 2 3 2" xfId="35723" xr:uid="{00000000-0005-0000-0000-0000E58A0000}"/>
    <cellStyle name="20% - Accent1 4 2 4 2 3 3 2 4" xfId="35724" xr:uid="{00000000-0005-0000-0000-0000E68A0000}"/>
    <cellStyle name="20% - Accent1 4 2 4 2 3 3 3" xfId="35725" xr:uid="{00000000-0005-0000-0000-0000E78A0000}"/>
    <cellStyle name="20% - Accent1 4 2 4 2 3 3 3 2" xfId="35726" xr:uid="{00000000-0005-0000-0000-0000E88A0000}"/>
    <cellStyle name="20% - Accent1 4 2 4 2 3 3 3 2 2" xfId="35727" xr:uid="{00000000-0005-0000-0000-0000E98A0000}"/>
    <cellStyle name="20% - Accent1 4 2 4 2 3 3 3 2 2 2" xfId="35728" xr:uid="{00000000-0005-0000-0000-0000EA8A0000}"/>
    <cellStyle name="20% - Accent1 4 2 4 2 3 3 3 2 3" xfId="35729" xr:uid="{00000000-0005-0000-0000-0000EB8A0000}"/>
    <cellStyle name="20% - Accent1 4 2 4 2 3 3 3 3" xfId="35730" xr:uid="{00000000-0005-0000-0000-0000EC8A0000}"/>
    <cellStyle name="20% - Accent1 4 2 4 2 3 3 3 3 2" xfId="35731" xr:uid="{00000000-0005-0000-0000-0000ED8A0000}"/>
    <cellStyle name="20% - Accent1 4 2 4 2 3 3 3 4" xfId="35732" xr:uid="{00000000-0005-0000-0000-0000EE8A0000}"/>
    <cellStyle name="20% - Accent1 4 2 4 2 3 3 4" xfId="35733" xr:uid="{00000000-0005-0000-0000-0000EF8A0000}"/>
    <cellStyle name="20% - Accent1 4 2 4 2 3 3 4 2" xfId="35734" xr:uid="{00000000-0005-0000-0000-0000F08A0000}"/>
    <cellStyle name="20% - Accent1 4 2 4 2 3 3 4 2 2" xfId="35735" xr:uid="{00000000-0005-0000-0000-0000F18A0000}"/>
    <cellStyle name="20% - Accent1 4 2 4 2 3 3 4 2 2 2" xfId="35736" xr:uid="{00000000-0005-0000-0000-0000F28A0000}"/>
    <cellStyle name="20% - Accent1 4 2 4 2 3 3 4 2 3" xfId="35737" xr:uid="{00000000-0005-0000-0000-0000F38A0000}"/>
    <cellStyle name="20% - Accent1 4 2 4 2 3 3 4 3" xfId="35738" xr:uid="{00000000-0005-0000-0000-0000F48A0000}"/>
    <cellStyle name="20% - Accent1 4 2 4 2 3 3 4 3 2" xfId="35739" xr:uid="{00000000-0005-0000-0000-0000F58A0000}"/>
    <cellStyle name="20% - Accent1 4 2 4 2 3 3 4 4" xfId="35740" xr:uid="{00000000-0005-0000-0000-0000F68A0000}"/>
    <cellStyle name="20% - Accent1 4 2 4 2 3 3 5" xfId="35741" xr:uid="{00000000-0005-0000-0000-0000F78A0000}"/>
    <cellStyle name="20% - Accent1 4 2 4 2 3 3 5 2" xfId="35742" xr:uid="{00000000-0005-0000-0000-0000F88A0000}"/>
    <cellStyle name="20% - Accent1 4 2 4 2 3 3 5 2 2" xfId="35743" xr:uid="{00000000-0005-0000-0000-0000F98A0000}"/>
    <cellStyle name="20% - Accent1 4 2 4 2 3 3 5 3" xfId="35744" xr:uid="{00000000-0005-0000-0000-0000FA8A0000}"/>
    <cellStyle name="20% - Accent1 4 2 4 2 3 3 6" xfId="35745" xr:uid="{00000000-0005-0000-0000-0000FB8A0000}"/>
    <cellStyle name="20% - Accent1 4 2 4 2 3 3 6 2" xfId="35746" xr:uid="{00000000-0005-0000-0000-0000FC8A0000}"/>
    <cellStyle name="20% - Accent1 4 2 4 2 3 3 6 2 2" xfId="35747" xr:uid="{00000000-0005-0000-0000-0000FD8A0000}"/>
    <cellStyle name="20% - Accent1 4 2 4 2 3 3 6 3" xfId="35748" xr:uid="{00000000-0005-0000-0000-0000FE8A0000}"/>
    <cellStyle name="20% - Accent1 4 2 4 2 3 3 7" xfId="35749" xr:uid="{00000000-0005-0000-0000-0000FF8A0000}"/>
    <cellStyle name="20% - Accent1 4 2 4 2 3 3 7 2" xfId="35750" xr:uid="{00000000-0005-0000-0000-0000008B0000}"/>
    <cellStyle name="20% - Accent1 4 2 4 2 3 3 8" xfId="35751" xr:uid="{00000000-0005-0000-0000-0000018B0000}"/>
    <cellStyle name="20% - Accent1 4 2 4 2 3 3 8 2" xfId="35752" xr:uid="{00000000-0005-0000-0000-0000028B0000}"/>
    <cellStyle name="20% - Accent1 4 2 4 2 3 3 9" xfId="35753" xr:uid="{00000000-0005-0000-0000-0000038B0000}"/>
    <cellStyle name="20% - Accent1 4 2 4 2 3 4" xfId="35754" xr:uid="{00000000-0005-0000-0000-0000048B0000}"/>
    <cellStyle name="20% - Accent1 4 2 4 2 3 4 2" xfId="35755" xr:uid="{00000000-0005-0000-0000-0000058B0000}"/>
    <cellStyle name="20% - Accent1 4 2 4 2 3 4 2 2" xfId="35756" xr:uid="{00000000-0005-0000-0000-0000068B0000}"/>
    <cellStyle name="20% - Accent1 4 2 4 2 3 4 2 2 2" xfId="35757" xr:uid="{00000000-0005-0000-0000-0000078B0000}"/>
    <cellStyle name="20% - Accent1 4 2 4 2 3 4 2 3" xfId="35758" xr:uid="{00000000-0005-0000-0000-0000088B0000}"/>
    <cellStyle name="20% - Accent1 4 2 4 2 3 4 3" xfId="35759" xr:uid="{00000000-0005-0000-0000-0000098B0000}"/>
    <cellStyle name="20% - Accent1 4 2 4 2 3 4 3 2" xfId="35760" xr:uid="{00000000-0005-0000-0000-00000A8B0000}"/>
    <cellStyle name="20% - Accent1 4 2 4 2 3 4 4" xfId="35761" xr:uid="{00000000-0005-0000-0000-00000B8B0000}"/>
    <cellStyle name="20% - Accent1 4 2 4 2 3 5" xfId="35762" xr:uid="{00000000-0005-0000-0000-00000C8B0000}"/>
    <cellStyle name="20% - Accent1 4 2 4 2 3 5 2" xfId="35763" xr:uid="{00000000-0005-0000-0000-00000D8B0000}"/>
    <cellStyle name="20% - Accent1 4 2 4 2 3 5 2 2" xfId="35764" xr:uid="{00000000-0005-0000-0000-00000E8B0000}"/>
    <cellStyle name="20% - Accent1 4 2 4 2 3 5 2 2 2" xfId="35765" xr:uid="{00000000-0005-0000-0000-00000F8B0000}"/>
    <cellStyle name="20% - Accent1 4 2 4 2 3 5 2 3" xfId="35766" xr:uid="{00000000-0005-0000-0000-0000108B0000}"/>
    <cellStyle name="20% - Accent1 4 2 4 2 3 5 3" xfId="35767" xr:uid="{00000000-0005-0000-0000-0000118B0000}"/>
    <cellStyle name="20% - Accent1 4 2 4 2 3 5 3 2" xfId="35768" xr:uid="{00000000-0005-0000-0000-0000128B0000}"/>
    <cellStyle name="20% - Accent1 4 2 4 2 3 5 4" xfId="35769" xr:uid="{00000000-0005-0000-0000-0000138B0000}"/>
    <cellStyle name="20% - Accent1 4 2 4 2 3 6" xfId="35770" xr:uid="{00000000-0005-0000-0000-0000148B0000}"/>
    <cellStyle name="20% - Accent1 4 2 4 2 3 6 2" xfId="35771" xr:uid="{00000000-0005-0000-0000-0000158B0000}"/>
    <cellStyle name="20% - Accent1 4 2 4 2 3 6 2 2" xfId="35772" xr:uid="{00000000-0005-0000-0000-0000168B0000}"/>
    <cellStyle name="20% - Accent1 4 2 4 2 3 6 2 2 2" xfId="35773" xr:uid="{00000000-0005-0000-0000-0000178B0000}"/>
    <cellStyle name="20% - Accent1 4 2 4 2 3 6 2 3" xfId="35774" xr:uid="{00000000-0005-0000-0000-0000188B0000}"/>
    <cellStyle name="20% - Accent1 4 2 4 2 3 6 3" xfId="35775" xr:uid="{00000000-0005-0000-0000-0000198B0000}"/>
    <cellStyle name="20% - Accent1 4 2 4 2 3 6 3 2" xfId="35776" xr:uid="{00000000-0005-0000-0000-00001A8B0000}"/>
    <cellStyle name="20% - Accent1 4 2 4 2 3 6 4" xfId="35777" xr:uid="{00000000-0005-0000-0000-00001B8B0000}"/>
    <cellStyle name="20% - Accent1 4 2 4 2 3 7" xfId="35778" xr:uid="{00000000-0005-0000-0000-00001C8B0000}"/>
    <cellStyle name="20% - Accent1 4 2 4 2 3 7 2" xfId="35779" xr:uid="{00000000-0005-0000-0000-00001D8B0000}"/>
    <cellStyle name="20% - Accent1 4 2 4 2 3 7 2 2" xfId="35780" xr:uid="{00000000-0005-0000-0000-00001E8B0000}"/>
    <cellStyle name="20% - Accent1 4 2 4 2 3 7 3" xfId="35781" xr:uid="{00000000-0005-0000-0000-00001F8B0000}"/>
    <cellStyle name="20% - Accent1 4 2 4 2 3 8" xfId="35782" xr:uid="{00000000-0005-0000-0000-0000208B0000}"/>
    <cellStyle name="20% - Accent1 4 2 4 2 3 8 2" xfId="35783" xr:uid="{00000000-0005-0000-0000-0000218B0000}"/>
    <cellStyle name="20% - Accent1 4 2 4 2 3 8 2 2" xfId="35784" xr:uid="{00000000-0005-0000-0000-0000228B0000}"/>
    <cellStyle name="20% - Accent1 4 2 4 2 3 8 3" xfId="35785" xr:uid="{00000000-0005-0000-0000-0000238B0000}"/>
    <cellStyle name="20% - Accent1 4 2 4 2 3 9" xfId="35786" xr:uid="{00000000-0005-0000-0000-0000248B0000}"/>
    <cellStyle name="20% - Accent1 4 2 4 2 3 9 2" xfId="35787" xr:uid="{00000000-0005-0000-0000-0000258B0000}"/>
    <cellStyle name="20% - Accent1 4 2 4 2 4" xfId="35788" xr:uid="{00000000-0005-0000-0000-0000268B0000}"/>
    <cellStyle name="20% - Accent1 4 2 4 2 4 10" xfId="35789" xr:uid="{00000000-0005-0000-0000-0000278B0000}"/>
    <cellStyle name="20% - Accent1 4 2 4 2 4 10 2" xfId="35790" xr:uid="{00000000-0005-0000-0000-0000288B0000}"/>
    <cellStyle name="20% - Accent1 4 2 4 2 4 11" xfId="35791" xr:uid="{00000000-0005-0000-0000-0000298B0000}"/>
    <cellStyle name="20% - Accent1 4 2 4 2 4 2" xfId="35792" xr:uid="{00000000-0005-0000-0000-00002A8B0000}"/>
    <cellStyle name="20% - Accent1 4 2 4 2 4 2 2" xfId="35793" xr:uid="{00000000-0005-0000-0000-00002B8B0000}"/>
    <cellStyle name="20% - Accent1 4 2 4 2 4 2 2 2" xfId="35794" xr:uid="{00000000-0005-0000-0000-00002C8B0000}"/>
    <cellStyle name="20% - Accent1 4 2 4 2 4 2 2 2 2" xfId="35795" xr:uid="{00000000-0005-0000-0000-00002D8B0000}"/>
    <cellStyle name="20% - Accent1 4 2 4 2 4 2 2 2 2 2" xfId="35796" xr:uid="{00000000-0005-0000-0000-00002E8B0000}"/>
    <cellStyle name="20% - Accent1 4 2 4 2 4 2 2 2 3" xfId="35797" xr:uid="{00000000-0005-0000-0000-00002F8B0000}"/>
    <cellStyle name="20% - Accent1 4 2 4 2 4 2 2 3" xfId="35798" xr:uid="{00000000-0005-0000-0000-0000308B0000}"/>
    <cellStyle name="20% - Accent1 4 2 4 2 4 2 2 3 2" xfId="35799" xr:uid="{00000000-0005-0000-0000-0000318B0000}"/>
    <cellStyle name="20% - Accent1 4 2 4 2 4 2 2 4" xfId="35800" xr:uid="{00000000-0005-0000-0000-0000328B0000}"/>
    <cellStyle name="20% - Accent1 4 2 4 2 4 2 3" xfId="35801" xr:uid="{00000000-0005-0000-0000-0000338B0000}"/>
    <cellStyle name="20% - Accent1 4 2 4 2 4 2 3 2" xfId="35802" xr:uid="{00000000-0005-0000-0000-0000348B0000}"/>
    <cellStyle name="20% - Accent1 4 2 4 2 4 2 3 2 2" xfId="35803" xr:uid="{00000000-0005-0000-0000-0000358B0000}"/>
    <cellStyle name="20% - Accent1 4 2 4 2 4 2 3 2 2 2" xfId="35804" xr:uid="{00000000-0005-0000-0000-0000368B0000}"/>
    <cellStyle name="20% - Accent1 4 2 4 2 4 2 3 2 3" xfId="35805" xr:uid="{00000000-0005-0000-0000-0000378B0000}"/>
    <cellStyle name="20% - Accent1 4 2 4 2 4 2 3 3" xfId="35806" xr:uid="{00000000-0005-0000-0000-0000388B0000}"/>
    <cellStyle name="20% - Accent1 4 2 4 2 4 2 3 3 2" xfId="35807" xr:uid="{00000000-0005-0000-0000-0000398B0000}"/>
    <cellStyle name="20% - Accent1 4 2 4 2 4 2 3 4" xfId="35808" xr:uid="{00000000-0005-0000-0000-00003A8B0000}"/>
    <cellStyle name="20% - Accent1 4 2 4 2 4 2 4" xfId="35809" xr:uid="{00000000-0005-0000-0000-00003B8B0000}"/>
    <cellStyle name="20% - Accent1 4 2 4 2 4 2 4 2" xfId="35810" xr:uid="{00000000-0005-0000-0000-00003C8B0000}"/>
    <cellStyle name="20% - Accent1 4 2 4 2 4 2 4 2 2" xfId="35811" xr:uid="{00000000-0005-0000-0000-00003D8B0000}"/>
    <cellStyle name="20% - Accent1 4 2 4 2 4 2 4 2 2 2" xfId="35812" xr:uid="{00000000-0005-0000-0000-00003E8B0000}"/>
    <cellStyle name="20% - Accent1 4 2 4 2 4 2 4 2 3" xfId="35813" xr:uid="{00000000-0005-0000-0000-00003F8B0000}"/>
    <cellStyle name="20% - Accent1 4 2 4 2 4 2 4 3" xfId="35814" xr:uid="{00000000-0005-0000-0000-0000408B0000}"/>
    <cellStyle name="20% - Accent1 4 2 4 2 4 2 4 3 2" xfId="35815" xr:uid="{00000000-0005-0000-0000-0000418B0000}"/>
    <cellStyle name="20% - Accent1 4 2 4 2 4 2 4 4" xfId="35816" xr:uid="{00000000-0005-0000-0000-0000428B0000}"/>
    <cellStyle name="20% - Accent1 4 2 4 2 4 2 5" xfId="35817" xr:uid="{00000000-0005-0000-0000-0000438B0000}"/>
    <cellStyle name="20% - Accent1 4 2 4 2 4 2 5 2" xfId="35818" xr:uid="{00000000-0005-0000-0000-0000448B0000}"/>
    <cellStyle name="20% - Accent1 4 2 4 2 4 2 5 2 2" xfId="35819" xr:uid="{00000000-0005-0000-0000-0000458B0000}"/>
    <cellStyle name="20% - Accent1 4 2 4 2 4 2 5 3" xfId="35820" xr:uid="{00000000-0005-0000-0000-0000468B0000}"/>
    <cellStyle name="20% - Accent1 4 2 4 2 4 2 6" xfId="35821" xr:uid="{00000000-0005-0000-0000-0000478B0000}"/>
    <cellStyle name="20% - Accent1 4 2 4 2 4 2 6 2" xfId="35822" xr:uid="{00000000-0005-0000-0000-0000488B0000}"/>
    <cellStyle name="20% - Accent1 4 2 4 2 4 2 6 2 2" xfId="35823" xr:uid="{00000000-0005-0000-0000-0000498B0000}"/>
    <cellStyle name="20% - Accent1 4 2 4 2 4 2 6 3" xfId="35824" xr:uid="{00000000-0005-0000-0000-00004A8B0000}"/>
    <cellStyle name="20% - Accent1 4 2 4 2 4 2 7" xfId="35825" xr:uid="{00000000-0005-0000-0000-00004B8B0000}"/>
    <cellStyle name="20% - Accent1 4 2 4 2 4 2 7 2" xfId="35826" xr:uid="{00000000-0005-0000-0000-00004C8B0000}"/>
    <cellStyle name="20% - Accent1 4 2 4 2 4 2 8" xfId="35827" xr:uid="{00000000-0005-0000-0000-00004D8B0000}"/>
    <cellStyle name="20% - Accent1 4 2 4 2 4 2 8 2" xfId="35828" xr:uid="{00000000-0005-0000-0000-00004E8B0000}"/>
    <cellStyle name="20% - Accent1 4 2 4 2 4 2 9" xfId="35829" xr:uid="{00000000-0005-0000-0000-00004F8B0000}"/>
    <cellStyle name="20% - Accent1 4 2 4 2 4 3" xfId="35830" xr:uid="{00000000-0005-0000-0000-0000508B0000}"/>
    <cellStyle name="20% - Accent1 4 2 4 2 4 3 2" xfId="35831" xr:uid="{00000000-0005-0000-0000-0000518B0000}"/>
    <cellStyle name="20% - Accent1 4 2 4 2 4 3 2 2" xfId="35832" xr:uid="{00000000-0005-0000-0000-0000528B0000}"/>
    <cellStyle name="20% - Accent1 4 2 4 2 4 3 2 2 2" xfId="35833" xr:uid="{00000000-0005-0000-0000-0000538B0000}"/>
    <cellStyle name="20% - Accent1 4 2 4 2 4 3 2 2 2 2" xfId="35834" xr:uid="{00000000-0005-0000-0000-0000548B0000}"/>
    <cellStyle name="20% - Accent1 4 2 4 2 4 3 2 2 3" xfId="35835" xr:uid="{00000000-0005-0000-0000-0000558B0000}"/>
    <cellStyle name="20% - Accent1 4 2 4 2 4 3 2 3" xfId="35836" xr:uid="{00000000-0005-0000-0000-0000568B0000}"/>
    <cellStyle name="20% - Accent1 4 2 4 2 4 3 2 3 2" xfId="35837" xr:uid="{00000000-0005-0000-0000-0000578B0000}"/>
    <cellStyle name="20% - Accent1 4 2 4 2 4 3 2 4" xfId="35838" xr:uid="{00000000-0005-0000-0000-0000588B0000}"/>
    <cellStyle name="20% - Accent1 4 2 4 2 4 3 3" xfId="35839" xr:uid="{00000000-0005-0000-0000-0000598B0000}"/>
    <cellStyle name="20% - Accent1 4 2 4 2 4 3 3 2" xfId="35840" xr:uid="{00000000-0005-0000-0000-00005A8B0000}"/>
    <cellStyle name="20% - Accent1 4 2 4 2 4 3 3 2 2" xfId="35841" xr:uid="{00000000-0005-0000-0000-00005B8B0000}"/>
    <cellStyle name="20% - Accent1 4 2 4 2 4 3 3 2 2 2" xfId="35842" xr:uid="{00000000-0005-0000-0000-00005C8B0000}"/>
    <cellStyle name="20% - Accent1 4 2 4 2 4 3 3 2 3" xfId="35843" xr:uid="{00000000-0005-0000-0000-00005D8B0000}"/>
    <cellStyle name="20% - Accent1 4 2 4 2 4 3 3 3" xfId="35844" xr:uid="{00000000-0005-0000-0000-00005E8B0000}"/>
    <cellStyle name="20% - Accent1 4 2 4 2 4 3 3 3 2" xfId="35845" xr:uid="{00000000-0005-0000-0000-00005F8B0000}"/>
    <cellStyle name="20% - Accent1 4 2 4 2 4 3 3 4" xfId="35846" xr:uid="{00000000-0005-0000-0000-0000608B0000}"/>
    <cellStyle name="20% - Accent1 4 2 4 2 4 3 4" xfId="35847" xr:uid="{00000000-0005-0000-0000-0000618B0000}"/>
    <cellStyle name="20% - Accent1 4 2 4 2 4 3 4 2" xfId="35848" xr:uid="{00000000-0005-0000-0000-0000628B0000}"/>
    <cellStyle name="20% - Accent1 4 2 4 2 4 3 4 2 2" xfId="35849" xr:uid="{00000000-0005-0000-0000-0000638B0000}"/>
    <cellStyle name="20% - Accent1 4 2 4 2 4 3 4 2 2 2" xfId="35850" xr:uid="{00000000-0005-0000-0000-0000648B0000}"/>
    <cellStyle name="20% - Accent1 4 2 4 2 4 3 4 2 3" xfId="35851" xr:uid="{00000000-0005-0000-0000-0000658B0000}"/>
    <cellStyle name="20% - Accent1 4 2 4 2 4 3 4 3" xfId="35852" xr:uid="{00000000-0005-0000-0000-0000668B0000}"/>
    <cellStyle name="20% - Accent1 4 2 4 2 4 3 4 3 2" xfId="35853" xr:uid="{00000000-0005-0000-0000-0000678B0000}"/>
    <cellStyle name="20% - Accent1 4 2 4 2 4 3 4 4" xfId="35854" xr:uid="{00000000-0005-0000-0000-0000688B0000}"/>
    <cellStyle name="20% - Accent1 4 2 4 2 4 3 5" xfId="35855" xr:uid="{00000000-0005-0000-0000-0000698B0000}"/>
    <cellStyle name="20% - Accent1 4 2 4 2 4 3 5 2" xfId="35856" xr:uid="{00000000-0005-0000-0000-00006A8B0000}"/>
    <cellStyle name="20% - Accent1 4 2 4 2 4 3 5 2 2" xfId="35857" xr:uid="{00000000-0005-0000-0000-00006B8B0000}"/>
    <cellStyle name="20% - Accent1 4 2 4 2 4 3 5 3" xfId="35858" xr:uid="{00000000-0005-0000-0000-00006C8B0000}"/>
    <cellStyle name="20% - Accent1 4 2 4 2 4 3 6" xfId="35859" xr:uid="{00000000-0005-0000-0000-00006D8B0000}"/>
    <cellStyle name="20% - Accent1 4 2 4 2 4 3 6 2" xfId="35860" xr:uid="{00000000-0005-0000-0000-00006E8B0000}"/>
    <cellStyle name="20% - Accent1 4 2 4 2 4 3 6 2 2" xfId="35861" xr:uid="{00000000-0005-0000-0000-00006F8B0000}"/>
    <cellStyle name="20% - Accent1 4 2 4 2 4 3 6 3" xfId="35862" xr:uid="{00000000-0005-0000-0000-0000708B0000}"/>
    <cellStyle name="20% - Accent1 4 2 4 2 4 3 7" xfId="35863" xr:uid="{00000000-0005-0000-0000-0000718B0000}"/>
    <cellStyle name="20% - Accent1 4 2 4 2 4 3 7 2" xfId="35864" xr:uid="{00000000-0005-0000-0000-0000728B0000}"/>
    <cellStyle name="20% - Accent1 4 2 4 2 4 3 8" xfId="35865" xr:uid="{00000000-0005-0000-0000-0000738B0000}"/>
    <cellStyle name="20% - Accent1 4 2 4 2 4 3 8 2" xfId="35866" xr:uid="{00000000-0005-0000-0000-0000748B0000}"/>
    <cellStyle name="20% - Accent1 4 2 4 2 4 3 9" xfId="35867" xr:uid="{00000000-0005-0000-0000-0000758B0000}"/>
    <cellStyle name="20% - Accent1 4 2 4 2 4 4" xfId="35868" xr:uid="{00000000-0005-0000-0000-0000768B0000}"/>
    <cellStyle name="20% - Accent1 4 2 4 2 4 4 2" xfId="35869" xr:uid="{00000000-0005-0000-0000-0000778B0000}"/>
    <cellStyle name="20% - Accent1 4 2 4 2 4 4 2 2" xfId="35870" xr:uid="{00000000-0005-0000-0000-0000788B0000}"/>
    <cellStyle name="20% - Accent1 4 2 4 2 4 4 2 2 2" xfId="35871" xr:uid="{00000000-0005-0000-0000-0000798B0000}"/>
    <cellStyle name="20% - Accent1 4 2 4 2 4 4 2 3" xfId="35872" xr:uid="{00000000-0005-0000-0000-00007A8B0000}"/>
    <cellStyle name="20% - Accent1 4 2 4 2 4 4 3" xfId="35873" xr:uid="{00000000-0005-0000-0000-00007B8B0000}"/>
    <cellStyle name="20% - Accent1 4 2 4 2 4 4 3 2" xfId="35874" xr:uid="{00000000-0005-0000-0000-00007C8B0000}"/>
    <cellStyle name="20% - Accent1 4 2 4 2 4 4 4" xfId="35875" xr:uid="{00000000-0005-0000-0000-00007D8B0000}"/>
    <cellStyle name="20% - Accent1 4 2 4 2 4 5" xfId="35876" xr:uid="{00000000-0005-0000-0000-00007E8B0000}"/>
    <cellStyle name="20% - Accent1 4 2 4 2 4 5 2" xfId="35877" xr:uid="{00000000-0005-0000-0000-00007F8B0000}"/>
    <cellStyle name="20% - Accent1 4 2 4 2 4 5 2 2" xfId="35878" xr:uid="{00000000-0005-0000-0000-0000808B0000}"/>
    <cellStyle name="20% - Accent1 4 2 4 2 4 5 2 2 2" xfId="35879" xr:uid="{00000000-0005-0000-0000-0000818B0000}"/>
    <cellStyle name="20% - Accent1 4 2 4 2 4 5 2 3" xfId="35880" xr:uid="{00000000-0005-0000-0000-0000828B0000}"/>
    <cellStyle name="20% - Accent1 4 2 4 2 4 5 3" xfId="35881" xr:uid="{00000000-0005-0000-0000-0000838B0000}"/>
    <cellStyle name="20% - Accent1 4 2 4 2 4 5 3 2" xfId="35882" xr:uid="{00000000-0005-0000-0000-0000848B0000}"/>
    <cellStyle name="20% - Accent1 4 2 4 2 4 5 4" xfId="35883" xr:uid="{00000000-0005-0000-0000-0000858B0000}"/>
    <cellStyle name="20% - Accent1 4 2 4 2 4 6" xfId="35884" xr:uid="{00000000-0005-0000-0000-0000868B0000}"/>
    <cellStyle name="20% - Accent1 4 2 4 2 4 6 2" xfId="35885" xr:uid="{00000000-0005-0000-0000-0000878B0000}"/>
    <cellStyle name="20% - Accent1 4 2 4 2 4 6 2 2" xfId="35886" xr:uid="{00000000-0005-0000-0000-0000888B0000}"/>
    <cellStyle name="20% - Accent1 4 2 4 2 4 6 2 2 2" xfId="35887" xr:uid="{00000000-0005-0000-0000-0000898B0000}"/>
    <cellStyle name="20% - Accent1 4 2 4 2 4 6 2 3" xfId="35888" xr:uid="{00000000-0005-0000-0000-00008A8B0000}"/>
    <cellStyle name="20% - Accent1 4 2 4 2 4 6 3" xfId="35889" xr:uid="{00000000-0005-0000-0000-00008B8B0000}"/>
    <cellStyle name="20% - Accent1 4 2 4 2 4 6 3 2" xfId="35890" xr:uid="{00000000-0005-0000-0000-00008C8B0000}"/>
    <cellStyle name="20% - Accent1 4 2 4 2 4 6 4" xfId="35891" xr:uid="{00000000-0005-0000-0000-00008D8B0000}"/>
    <cellStyle name="20% - Accent1 4 2 4 2 4 7" xfId="35892" xr:uid="{00000000-0005-0000-0000-00008E8B0000}"/>
    <cellStyle name="20% - Accent1 4 2 4 2 4 7 2" xfId="35893" xr:uid="{00000000-0005-0000-0000-00008F8B0000}"/>
    <cellStyle name="20% - Accent1 4 2 4 2 4 7 2 2" xfId="35894" xr:uid="{00000000-0005-0000-0000-0000908B0000}"/>
    <cellStyle name="20% - Accent1 4 2 4 2 4 7 3" xfId="35895" xr:uid="{00000000-0005-0000-0000-0000918B0000}"/>
    <cellStyle name="20% - Accent1 4 2 4 2 4 8" xfId="35896" xr:uid="{00000000-0005-0000-0000-0000928B0000}"/>
    <cellStyle name="20% - Accent1 4 2 4 2 4 8 2" xfId="35897" xr:uid="{00000000-0005-0000-0000-0000938B0000}"/>
    <cellStyle name="20% - Accent1 4 2 4 2 4 8 2 2" xfId="35898" xr:uid="{00000000-0005-0000-0000-0000948B0000}"/>
    <cellStyle name="20% - Accent1 4 2 4 2 4 8 3" xfId="35899" xr:uid="{00000000-0005-0000-0000-0000958B0000}"/>
    <cellStyle name="20% - Accent1 4 2 4 2 4 9" xfId="35900" xr:uid="{00000000-0005-0000-0000-0000968B0000}"/>
    <cellStyle name="20% - Accent1 4 2 4 2 4 9 2" xfId="35901" xr:uid="{00000000-0005-0000-0000-0000978B0000}"/>
    <cellStyle name="20% - Accent1 4 2 4 2 5" xfId="35902" xr:uid="{00000000-0005-0000-0000-0000988B0000}"/>
    <cellStyle name="20% - Accent1 4 2 4 2 5 10" xfId="35903" xr:uid="{00000000-0005-0000-0000-0000998B0000}"/>
    <cellStyle name="20% - Accent1 4 2 4 2 5 10 2" xfId="35904" xr:uid="{00000000-0005-0000-0000-00009A8B0000}"/>
    <cellStyle name="20% - Accent1 4 2 4 2 5 11" xfId="35905" xr:uid="{00000000-0005-0000-0000-00009B8B0000}"/>
    <cellStyle name="20% - Accent1 4 2 4 2 5 2" xfId="35906" xr:uid="{00000000-0005-0000-0000-00009C8B0000}"/>
    <cellStyle name="20% - Accent1 4 2 4 2 5 2 2" xfId="35907" xr:uid="{00000000-0005-0000-0000-00009D8B0000}"/>
    <cellStyle name="20% - Accent1 4 2 4 2 5 2 2 2" xfId="35908" xr:uid="{00000000-0005-0000-0000-00009E8B0000}"/>
    <cellStyle name="20% - Accent1 4 2 4 2 5 2 2 2 2" xfId="35909" xr:uid="{00000000-0005-0000-0000-00009F8B0000}"/>
    <cellStyle name="20% - Accent1 4 2 4 2 5 2 2 2 2 2" xfId="35910" xr:uid="{00000000-0005-0000-0000-0000A08B0000}"/>
    <cellStyle name="20% - Accent1 4 2 4 2 5 2 2 2 3" xfId="35911" xr:uid="{00000000-0005-0000-0000-0000A18B0000}"/>
    <cellStyle name="20% - Accent1 4 2 4 2 5 2 2 3" xfId="35912" xr:uid="{00000000-0005-0000-0000-0000A28B0000}"/>
    <cellStyle name="20% - Accent1 4 2 4 2 5 2 2 3 2" xfId="35913" xr:uid="{00000000-0005-0000-0000-0000A38B0000}"/>
    <cellStyle name="20% - Accent1 4 2 4 2 5 2 2 4" xfId="35914" xr:uid="{00000000-0005-0000-0000-0000A48B0000}"/>
    <cellStyle name="20% - Accent1 4 2 4 2 5 2 3" xfId="35915" xr:uid="{00000000-0005-0000-0000-0000A58B0000}"/>
    <cellStyle name="20% - Accent1 4 2 4 2 5 2 3 2" xfId="35916" xr:uid="{00000000-0005-0000-0000-0000A68B0000}"/>
    <cellStyle name="20% - Accent1 4 2 4 2 5 2 3 2 2" xfId="35917" xr:uid="{00000000-0005-0000-0000-0000A78B0000}"/>
    <cellStyle name="20% - Accent1 4 2 4 2 5 2 3 2 2 2" xfId="35918" xr:uid="{00000000-0005-0000-0000-0000A88B0000}"/>
    <cellStyle name="20% - Accent1 4 2 4 2 5 2 3 2 3" xfId="35919" xr:uid="{00000000-0005-0000-0000-0000A98B0000}"/>
    <cellStyle name="20% - Accent1 4 2 4 2 5 2 3 3" xfId="35920" xr:uid="{00000000-0005-0000-0000-0000AA8B0000}"/>
    <cellStyle name="20% - Accent1 4 2 4 2 5 2 3 3 2" xfId="35921" xr:uid="{00000000-0005-0000-0000-0000AB8B0000}"/>
    <cellStyle name="20% - Accent1 4 2 4 2 5 2 3 4" xfId="35922" xr:uid="{00000000-0005-0000-0000-0000AC8B0000}"/>
    <cellStyle name="20% - Accent1 4 2 4 2 5 2 4" xfId="35923" xr:uid="{00000000-0005-0000-0000-0000AD8B0000}"/>
    <cellStyle name="20% - Accent1 4 2 4 2 5 2 4 2" xfId="35924" xr:uid="{00000000-0005-0000-0000-0000AE8B0000}"/>
    <cellStyle name="20% - Accent1 4 2 4 2 5 2 4 2 2" xfId="35925" xr:uid="{00000000-0005-0000-0000-0000AF8B0000}"/>
    <cellStyle name="20% - Accent1 4 2 4 2 5 2 4 2 2 2" xfId="35926" xr:uid="{00000000-0005-0000-0000-0000B08B0000}"/>
    <cellStyle name="20% - Accent1 4 2 4 2 5 2 4 2 3" xfId="35927" xr:uid="{00000000-0005-0000-0000-0000B18B0000}"/>
    <cellStyle name="20% - Accent1 4 2 4 2 5 2 4 3" xfId="35928" xr:uid="{00000000-0005-0000-0000-0000B28B0000}"/>
    <cellStyle name="20% - Accent1 4 2 4 2 5 2 4 3 2" xfId="35929" xr:uid="{00000000-0005-0000-0000-0000B38B0000}"/>
    <cellStyle name="20% - Accent1 4 2 4 2 5 2 4 4" xfId="35930" xr:uid="{00000000-0005-0000-0000-0000B48B0000}"/>
    <cellStyle name="20% - Accent1 4 2 4 2 5 2 5" xfId="35931" xr:uid="{00000000-0005-0000-0000-0000B58B0000}"/>
    <cellStyle name="20% - Accent1 4 2 4 2 5 2 5 2" xfId="35932" xr:uid="{00000000-0005-0000-0000-0000B68B0000}"/>
    <cellStyle name="20% - Accent1 4 2 4 2 5 2 5 2 2" xfId="35933" xr:uid="{00000000-0005-0000-0000-0000B78B0000}"/>
    <cellStyle name="20% - Accent1 4 2 4 2 5 2 5 3" xfId="35934" xr:uid="{00000000-0005-0000-0000-0000B88B0000}"/>
    <cellStyle name="20% - Accent1 4 2 4 2 5 2 6" xfId="35935" xr:uid="{00000000-0005-0000-0000-0000B98B0000}"/>
    <cellStyle name="20% - Accent1 4 2 4 2 5 2 6 2" xfId="35936" xr:uid="{00000000-0005-0000-0000-0000BA8B0000}"/>
    <cellStyle name="20% - Accent1 4 2 4 2 5 2 6 2 2" xfId="35937" xr:uid="{00000000-0005-0000-0000-0000BB8B0000}"/>
    <cellStyle name="20% - Accent1 4 2 4 2 5 2 6 3" xfId="35938" xr:uid="{00000000-0005-0000-0000-0000BC8B0000}"/>
    <cellStyle name="20% - Accent1 4 2 4 2 5 2 7" xfId="35939" xr:uid="{00000000-0005-0000-0000-0000BD8B0000}"/>
    <cellStyle name="20% - Accent1 4 2 4 2 5 2 7 2" xfId="35940" xr:uid="{00000000-0005-0000-0000-0000BE8B0000}"/>
    <cellStyle name="20% - Accent1 4 2 4 2 5 2 8" xfId="35941" xr:uid="{00000000-0005-0000-0000-0000BF8B0000}"/>
    <cellStyle name="20% - Accent1 4 2 4 2 5 2 8 2" xfId="35942" xr:uid="{00000000-0005-0000-0000-0000C08B0000}"/>
    <cellStyle name="20% - Accent1 4 2 4 2 5 2 9" xfId="35943" xr:uid="{00000000-0005-0000-0000-0000C18B0000}"/>
    <cellStyle name="20% - Accent1 4 2 4 2 5 3" xfId="35944" xr:uid="{00000000-0005-0000-0000-0000C28B0000}"/>
    <cellStyle name="20% - Accent1 4 2 4 2 5 3 2" xfId="35945" xr:uid="{00000000-0005-0000-0000-0000C38B0000}"/>
    <cellStyle name="20% - Accent1 4 2 4 2 5 3 2 2" xfId="35946" xr:uid="{00000000-0005-0000-0000-0000C48B0000}"/>
    <cellStyle name="20% - Accent1 4 2 4 2 5 3 2 2 2" xfId="35947" xr:uid="{00000000-0005-0000-0000-0000C58B0000}"/>
    <cellStyle name="20% - Accent1 4 2 4 2 5 3 2 2 2 2" xfId="35948" xr:uid="{00000000-0005-0000-0000-0000C68B0000}"/>
    <cellStyle name="20% - Accent1 4 2 4 2 5 3 2 2 3" xfId="35949" xr:uid="{00000000-0005-0000-0000-0000C78B0000}"/>
    <cellStyle name="20% - Accent1 4 2 4 2 5 3 2 3" xfId="35950" xr:uid="{00000000-0005-0000-0000-0000C88B0000}"/>
    <cellStyle name="20% - Accent1 4 2 4 2 5 3 2 3 2" xfId="35951" xr:uid="{00000000-0005-0000-0000-0000C98B0000}"/>
    <cellStyle name="20% - Accent1 4 2 4 2 5 3 2 4" xfId="35952" xr:uid="{00000000-0005-0000-0000-0000CA8B0000}"/>
    <cellStyle name="20% - Accent1 4 2 4 2 5 3 3" xfId="35953" xr:uid="{00000000-0005-0000-0000-0000CB8B0000}"/>
    <cellStyle name="20% - Accent1 4 2 4 2 5 3 3 2" xfId="35954" xr:uid="{00000000-0005-0000-0000-0000CC8B0000}"/>
    <cellStyle name="20% - Accent1 4 2 4 2 5 3 3 2 2" xfId="35955" xr:uid="{00000000-0005-0000-0000-0000CD8B0000}"/>
    <cellStyle name="20% - Accent1 4 2 4 2 5 3 3 2 2 2" xfId="35956" xr:uid="{00000000-0005-0000-0000-0000CE8B0000}"/>
    <cellStyle name="20% - Accent1 4 2 4 2 5 3 3 2 3" xfId="35957" xr:uid="{00000000-0005-0000-0000-0000CF8B0000}"/>
    <cellStyle name="20% - Accent1 4 2 4 2 5 3 3 3" xfId="35958" xr:uid="{00000000-0005-0000-0000-0000D08B0000}"/>
    <cellStyle name="20% - Accent1 4 2 4 2 5 3 3 3 2" xfId="35959" xr:uid="{00000000-0005-0000-0000-0000D18B0000}"/>
    <cellStyle name="20% - Accent1 4 2 4 2 5 3 3 4" xfId="35960" xr:uid="{00000000-0005-0000-0000-0000D28B0000}"/>
    <cellStyle name="20% - Accent1 4 2 4 2 5 3 4" xfId="35961" xr:uid="{00000000-0005-0000-0000-0000D38B0000}"/>
    <cellStyle name="20% - Accent1 4 2 4 2 5 3 4 2" xfId="35962" xr:uid="{00000000-0005-0000-0000-0000D48B0000}"/>
    <cellStyle name="20% - Accent1 4 2 4 2 5 3 4 2 2" xfId="35963" xr:uid="{00000000-0005-0000-0000-0000D58B0000}"/>
    <cellStyle name="20% - Accent1 4 2 4 2 5 3 4 2 2 2" xfId="35964" xr:uid="{00000000-0005-0000-0000-0000D68B0000}"/>
    <cellStyle name="20% - Accent1 4 2 4 2 5 3 4 2 3" xfId="35965" xr:uid="{00000000-0005-0000-0000-0000D78B0000}"/>
    <cellStyle name="20% - Accent1 4 2 4 2 5 3 4 3" xfId="35966" xr:uid="{00000000-0005-0000-0000-0000D88B0000}"/>
    <cellStyle name="20% - Accent1 4 2 4 2 5 3 4 3 2" xfId="35967" xr:uid="{00000000-0005-0000-0000-0000D98B0000}"/>
    <cellStyle name="20% - Accent1 4 2 4 2 5 3 4 4" xfId="35968" xr:uid="{00000000-0005-0000-0000-0000DA8B0000}"/>
    <cellStyle name="20% - Accent1 4 2 4 2 5 3 5" xfId="35969" xr:uid="{00000000-0005-0000-0000-0000DB8B0000}"/>
    <cellStyle name="20% - Accent1 4 2 4 2 5 3 5 2" xfId="35970" xr:uid="{00000000-0005-0000-0000-0000DC8B0000}"/>
    <cellStyle name="20% - Accent1 4 2 4 2 5 3 5 2 2" xfId="35971" xr:uid="{00000000-0005-0000-0000-0000DD8B0000}"/>
    <cellStyle name="20% - Accent1 4 2 4 2 5 3 5 3" xfId="35972" xr:uid="{00000000-0005-0000-0000-0000DE8B0000}"/>
    <cellStyle name="20% - Accent1 4 2 4 2 5 3 6" xfId="35973" xr:uid="{00000000-0005-0000-0000-0000DF8B0000}"/>
    <cellStyle name="20% - Accent1 4 2 4 2 5 3 6 2" xfId="35974" xr:uid="{00000000-0005-0000-0000-0000E08B0000}"/>
    <cellStyle name="20% - Accent1 4 2 4 2 5 3 6 2 2" xfId="35975" xr:uid="{00000000-0005-0000-0000-0000E18B0000}"/>
    <cellStyle name="20% - Accent1 4 2 4 2 5 3 6 3" xfId="35976" xr:uid="{00000000-0005-0000-0000-0000E28B0000}"/>
    <cellStyle name="20% - Accent1 4 2 4 2 5 3 7" xfId="35977" xr:uid="{00000000-0005-0000-0000-0000E38B0000}"/>
    <cellStyle name="20% - Accent1 4 2 4 2 5 3 7 2" xfId="35978" xr:uid="{00000000-0005-0000-0000-0000E48B0000}"/>
    <cellStyle name="20% - Accent1 4 2 4 2 5 3 8" xfId="35979" xr:uid="{00000000-0005-0000-0000-0000E58B0000}"/>
    <cellStyle name="20% - Accent1 4 2 4 2 5 3 8 2" xfId="35980" xr:uid="{00000000-0005-0000-0000-0000E68B0000}"/>
    <cellStyle name="20% - Accent1 4 2 4 2 5 3 9" xfId="35981" xr:uid="{00000000-0005-0000-0000-0000E78B0000}"/>
    <cellStyle name="20% - Accent1 4 2 4 2 5 4" xfId="35982" xr:uid="{00000000-0005-0000-0000-0000E88B0000}"/>
    <cellStyle name="20% - Accent1 4 2 4 2 5 4 2" xfId="35983" xr:uid="{00000000-0005-0000-0000-0000E98B0000}"/>
    <cellStyle name="20% - Accent1 4 2 4 2 5 4 2 2" xfId="35984" xr:uid="{00000000-0005-0000-0000-0000EA8B0000}"/>
    <cellStyle name="20% - Accent1 4 2 4 2 5 4 2 2 2" xfId="35985" xr:uid="{00000000-0005-0000-0000-0000EB8B0000}"/>
    <cellStyle name="20% - Accent1 4 2 4 2 5 4 2 3" xfId="35986" xr:uid="{00000000-0005-0000-0000-0000EC8B0000}"/>
    <cellStyle name="20% - Accent1 4 2 4 2 5 4 3" xfId="35987" xr:uid="{00000000-0005-0000-0000-0000ED8B0000}"/>
    <cellStyle name="20% - Accent1 4 2 4 2 5 4 3 2" xfId="35988" xr:uid="{00000000-0005-0000-0000-0000EE8B0000}"/>
    <cellStyle name="20% - Accent1 4 2 4 2 5 4 4" xfId="35989" xr:uid="{00000000-0005-0000-0000-0000EF8B0000}"/>
    <cellStyle name="20% - Accent1 4 2 4 2 5 5" xfId="35990" xr:uid="{00000000-0005-0000-0000-0000F08B0000}"/>
    <cellStyle name="20% - Accent1 4 2 4 2 5 5 2" xfId="35991" xr:uid="{00000000-0005-0000-0000-0000F18B0000}"/>
    <cellStyle name="20% - Accent1 4 2 4 2 5 5 2 2" xfId="35992" xr:uid="{00000000-0005-0000-0000-0000F28B0000}"/>
    <cellStyle name="20% - Accent1 4 2 4 2 5 5 2 2 2" xfId="35993" xr:uid="{00000000-0005-0000-0000-0000F38B0000}"/>
    <cellStyle name="20% - Accent1 4 2 4 2 5 5 2 3" xfId="35994" xr:uid="{00000000-0005-0000-0000-0000F48B0000}"/>
    <cellStyle name="20% - Accent1 4 2 4 2 5 5 3" xfId="35995" xr:uid="{00000000-0005-0000-0000-0000F58B0000}"/>
    <cellStyle name="20% - Accent1 4 2 4 2 5 5 3 2" xfId="35996" xr:uid="{00000000-0005-0000-0000-0000F68B0000}"/>
    <cellStyle name="20% - Accent1 4 2 4 2 5 5 4" xfId="35997" xr:uid="{00000000-0005-0000-0000-0000F78B0000}"/>
    <cellStyle name="20% - Accent1 4 2 4 2 5 6" xfId="35998" xr:uid="{00000000-0005-0000-0000-0000F88B0000}"/>
    <cellStyle name="20% - Accent1 4 2 4 2 5 6 2" xfId="35999" xr:uid="{00000000-0005-0000-0000-0000F98B0000}"/>
    <cellStyle name="20% - Accent1 4 2 4 2 5 6 2 2" xfId="36000" xr:uid="{00000000-0005-0000-0000-0000FA8B0000}"/>
    <cellStyle name="20% - Accent1 4 2 4 2 5 6 2 2 2" xfId="36001" xr:uid="{00000000-0005-0000-0000-0000FB8B0000}"/>
    <cellStyle name="20% - Accent1 4 2 4 2 5 6 2 3" xfId="36002" xr:uid="{00000000-0005-0000-0000-0000FC8B0000}"/>
    <cellStyle name="20% - Accent1 4 2 4 2 5 6 3" xfId="36003" xr:uid="{00000000-0005-0000-0000-0000FD8B0000}"/>
    <cellStyle name="20% - Accent1 4 2 4 2 5 6 3 2" xfId="36004" xr:uid="{00000000-0005-0000-0000-0000FE8B0000}"/>
    <cellStyle name="20% - Accent1 4 2 4 2 5 6 4" xfId="36005" xr:uid="{00000000-0005-0000-0000-0000FF8B0000}"/>
    <cellStyle name="20% - Accent1 4 2 4 2 5 7" xfId="36006" xr:uid="{00000000-0005-0000-0000-0000008C0000}"/>
    <cellStyle name="20% - Accent1 4 2 4 2 5 7 2" xfId="36007" xr:uid="{00000000-0005-0000-0000-0000018C0000}"/>
    <cellStyle name="20% - Accent1 4 2 4 2 5 7 2 2" xfId="36008" xr:uid="{00000000-0005-0000-0000-0000028C0000}"/>
    <cellStyle name="20% - Accent1 4 2 4 2 5 7 3" xfId="36009" xr:uid="{00000000-0005-0000-0000-0000038C0000}"/>
    <cellStyle name="20% - Accent1 4 2 4 2 5 8" xfId="36010" xr:uid="{00000000-0005-0000-0000-0000048C0000}"/>
    <cellStyle name="20% - Accent1 4 2 4 2 5 8 2" xfId="36011" xr:uid="{00000000-0005-0000-0000-0000058C0000}"/>
    <cellStyle name="20% - Accent1 4 2 4 2 5 8 2 2" xfId="36012" xr:uid="{00000000-0005-0000-0000-0000068C0000}"/>
    <cellStyle name="20% - Accent1 4 2 4 2 5 8 3" xfId="36013" xr:uid="{00000000-0005-0000-0000-0000078C0000}"/>
    <cellStyle name="20% - Accent1 4 2 4 2 5 9" xfId="36014" xr:uid="{00000000-0005-0000-0000-0000088C0000}"/>
    <cellStyle name="20% - Accent1 4 2 4 2 5 9 2" xfId="36015" xr:uid="{00000000-0005-0000-0000-0000098C0000}"/>
    <cellStyle name="20% - Accent1 4 2 4 2 6" xfId="36016" xr:uid="{00000000-0005-0000-0000-00000A8C0000}"/>
    <cellStyle name="20% - Accent1 4 2 4 2 6 2" xfId="36017" xr:uid="{00000000-0005-0000-0000-00000B8C0000}"/>
    <cellStyle name="20% - Accent1 4 2 4 2 6 2 2" xfId="36018" xr:uid="{00000000-0005-0000-0000-00000C8C0000}"/>
    <cellStyle name="20% - Accent1 4 2 4 2 6 2 2 2" xfId="36019" xr:uid="{00000000-0005-0000-0000-00000D8C0000}"/>
    <cellStyle name="20% - Accent1 4 2 4 2 6 2 2 2 2" xfId="36020" xr:uid="{00000000-0005-0000-0000-00000E8C0000}"/>
    <cellStyle name="20% - Accent1 4 2 4 2 6 2 2 3" xfId="36021" xr:uid="{00000000-0005-0000-0000-00000F8C0000}"/>
    <cellStyle name="20% - Accent1 4 2 4 2 6 2 3" xfId="36022" xr:uid="{00000000-0005-0000-0000-0000108C0000}"/>
    <cellStyle name="20% - Accent1 4 2 4 2 6 2 3 2" xfId="36023" xr:uid="{00000000-0005-0000-0000-0000118C0000}"/>
    <cellStyle name="20% - Accent1 4 2 4 2 6 2 4" xfId="36024" xr:uid="{00000000-0005-0000-0000-0000128C0000}"/>
    <cellStyle name="20% - Accent1 4 2 4 2 6 3" xfId="36025" xr:uid="{00000000-0005-0000-0000-0000138C0000}"/>
    <cellStyle name="20% - Accent1 4 2 4 2 6 3 2" xfId="36026" xr:uid="{00000000-0005-0000-0000-0000148C0000}"/>
    <cellStyle name="20% - Accent1 4 2 4 2 6 3 2 2" xfId="36027" xr:uid="{00000000-0005-0000-0000-0000158C0000}"/>
    <cellStyle name="20% - Accent1 4 2 4 2 6 3 2 2 2" xfId="36028" xr:uid="{00000000-0005-0000-0000-0000168C0000}"/>
    <cellStyle name="20% - Accent1 4 2 4 2 6 3 2 3" xfId="36029" xr:uid="{00000000-0005-0000-0000-0000178C0000}"/>
    <cellStyle name="20% - Accent1 4 2 4 2 6 3 3" xfId="36030" xr:uid="{00000000-0005-0000-0000-0000188C0000}"/>
    <cellStyle name="20% - Accent1 4 2 4 2 6 3 3 2" xfId="36031" xr:uid="{00000000-0005-0000-0000-0000198C0000}"/>
    <cellStyle name="20% - Accent1 4 2 4 2 6 3 4" xfId="36032" xr:uid="{00000000-0005-0000-0000-00001A8C0000}"/>
    <cellStyle name="20% - Accent1 4 2 4 2 6 4" xfId="36033" xr:uid="{00000000-0005-0000-0000-00001B8C0000}"/>
    <cellStyle name="20% - Accent1 4 2 4 2 6 4 2" xfId="36034" xr:uid="{00000000-0005-0000-0000-00001C8C0000}"/>
    <cellStyle name="20% - Accent1 4 2 4 2 6 4 2 2" xfId="36035" xr:uid="{00000000-0005-0000-0000-00001D8C0000}"/>
    <cellStyle name="20% - Accent1 4 2 4 2 6 4 2 2 2" xfId="36036" xr:uid="{00000000-0005-0000-0000-00001E8C0000}"/>
    <cellStyle name="20% - Accent1 4 2 4 2 6 4 2 3" xfId="36037" xr:uid="{00000000-0005-0000-0000-00001F8C0000}"/>
    <cellStyle name="20% - Accent1 4 2 4 2 6 4 3" xfId="36038" xr:uid="{00000000-0005-0000-0000-0000208C0000}"/>
    <cellStyle name="20% - Accent1 4 2 4 2 6 4 3 2" xfId="36039" xr:uid="{00000000-0005-0000-0000-0000218C0000}"/>
    <cellStyle name="20% - Accent1 4 2 4 2 6 4 4" xfId="36040" xr:uid="{00000000-0005-0000-0000-0000228C0000}"/>
    <cellStyle name="20% - Accent1 4 2 4 2 6 5" xfId="36041" xr:uid="{00000000-0005-0000-0000-0000238C0000}"/>
    <cellStyle name="20% - Accent1 4 2 4 2 6 5 2" xfId="36042" xr:uid="{00000000-0005-0000-0000-0000248C0000}"/>
    <cellStyle name="20% - Accent1 4 2 4 2 6 5 2 2" xfId="36043" xr:uid="{00000000-0005-0000-0000-0000258C0000}"/>
    <cellStyle name="20% - Accent1 4 2 4 2 6 5 3" xfId="36044" xr:uid="{00000000-0005-0000-0000-0000268C0000}"/>
    <cellStyle name="20% - Accent1 4 2 4 2 6 6" xfId="36045" xr:uid="{00000000-0005-0000-0000-0000278C0000}"/>
    <cellStyle name="20% - Accent1 4 2 4 2 6 6 2" xfId="36046" xr:uid="{00000000-0005-0000-0000-0000288C0000}"/>
    <cellStyle name="20% - Accent1 4 2 4 2 6 6 2 2" xfId="36047" xr:uid="{00000000-0005-0000-0000-0000298C0000}"/>
    <cellStyle name="20% - Accent1 4 2 4 2 6 6 3" xfId="36048" xr:uid="{00000000-0005-0000-0000-00002A8C0000}"/>
    <cellStyle name="20% - Accent1 4 2 4 2 6 7" xfId="36049" xr:uid="{00000000-0005-0000-0000-00002B8C0000}"/>
    <cellStyle name="20% - Accent1 4 2 4 2 6 7 2" xfId="36050" xr:uid="{00000000-0005-0000-0000-00002C8C0000}"/>
    <cellStyle name="20% - Accent1 4 2 4 2 6 8" xfId="36051" xr:uid="{00000000-0005-0000-0000-00002D8C0000}"/>
    <cellStyle name="20% - Accent1 4 2 4 2 6 8 2" xfId="36052" xr:uid="{00000000-0005-0000-0000-00002E8C0000}"/>
    <cellStyle name="20% - Accent1 4 2 4 2 6 9" xfId="36053" xr:uid="{00000000-0005-0000-0000-00002F8C0000}"/>
    <cellStyle name="20% - Accent1 4 2 4 2 7" xfId="36054" xr:uid="{00000000-0005-0000-0000-0000308C0000}"/>
    <cellStyle name="20% - Accent1 4 2 4 2 7 2" xfId="36055" xr:uid="{00000000-0005-0000-0000-0000318C0000}"/>
    <cellStyle name="20% - Accent1 4 2 4 2 7 2 2" xfId="36056" xr:uid="{00000000-0005-0000-0000-0000328C0000}"/>
    <cellStyle name="20% - Accent1 4 2 4 2 7 2 2 2" xfId="36057" xr:uid="{00000000-0005-0000-0000-0000338C0000}"/>
    <cellStyle name="20% - Accent1 4 2 4 2 7 2 2 2 2" xfId="36058" xr:uid="{00000000-0005-0000-0000-0000348C0000}"/>
    <cellStyle name="20% - Accent1 4 2 4 2 7 2 2 3" xfId="36059" xr:uid="{00000000-0005-0000-0000-0000358C0000}"/>
    <cellStyle name="20% - Accent1 4 2 4 2 7 2 3" xfId="36060" xr:uid="{00000000-0005-0000-0000-0000368C0000}"/>
    <cellStyle name="20% - Accent1 4 2 4 2 7 2 3 2" xfId="36061" xr:uid="{00000000-0005-0000-0000-0000378C0000}"/>
    <cellStyle name="20% - Accent1 4 2 4 2 7 2 4" xfId="36062" xr:uid="{00000000-0005-0000-0000-0000388C0000}"/>
    <cellStyle name="20% - Accent1 4 2 4 2 7 3" xfId="36063" xr:uid="{00000000-0005-0000-0000-0000398C0000}"/>
    <cellStyle name="20% - Accent1 4 2 4 2 7 3 2" xfId="36064" xr:uid="{00000000-0005-0000-0000-00003A8C0000}"/>
    <cellStyle name="20% - Accent1 4 2 4 2 7 3 2 2" xfId="36065" xr:uid="{00000000-0005-0000-0000-00003B8C0000}"/>
    <cellStyle name="20% - Accent1 4 2 4 2 7 3 2 2 2" xfId="36066" xr:uid="{00000000-0005-0000-0000-00003C8C0000}"/>
    <cellStyle name="20% - Accent1 4 2 4 2 7 3 2 3" xfId="36067" xr:uid="{00000000-0005-0000-0000-00003D8C0000}"/>
    <cellStyle name="20% - Accent1 4 2 4 2 7 3 3" xfId="36068" xr:uid="{00000000-0005-0000-0000-00003E8C0000}"/>
    <cellStyle name="20% - Accent1 4 2 4 2 7 3 3 2" xfId="36069" xr:uid="{00000000-0005-0000-0000-00003F8C0000}"/>
    <cellStyle name="20% - Accent1 4 2 4 2 7 3 4" xfId="36070" xr:uid="{00000000-0005-0000-0000-0000408C0000}"/>
    <cellStyle name="20% - Accent1 4 2 4 2 7 4" xfId="36071" xr:uid="{00000000-0005-0000-0000-0000418C0000}"/>
    <cellStyle name="20% - Accent1 4 2 4 2 7 4 2" xfId="36072" xr:uid="{00000000-0005-0000-0000-0000428C0000}"/>
    <cellStyle name="20% - Accent1 4 2 4 2 7 4 2 2" xfId="36073" xr:uid="{00000000-0005-0000-0000-0000438C0000}"/>
    <cellStyle name="20% - Accent1 4 2 4 2 7 4 2 2 2" xfId="36074" xr:uid="{00000000-0005-0000-0000-0000448C0000}"/>
    <cellStyle name="20% - Accent1 4 2 4 2 7 4 2 3" xfId="36075" xr:uid="{00000000-0005-0000-0000-0000458C0000}"/>
    <cellStyle name="20% - Accent1 4 2 4 2 7 4 3" xfId="36076" xr:uid="{00000000-0005-0000-0000-0000468C0000}"/>
    <cellStyle name="20% - Accent1 4 2 4 2 7 4 3 2" xfId="36077" xr:uid="{00000000-0005-0000-0000-0000478C0000}"/>
    <cellStyle name="20% - Accent1 4 2 4 2 7 4 4" xfId="36078" xr:uid="{00000000-0005-0000-0000-0000488C0000}"/>
    <cellStyle name="20% - Accent1 4 2 4 2 7 5" xfId="36079" xr:uid="{00000000-0005-0000-0000-0000498C0000}"/>
    <cellStyle name="20% - Accent1 4 2 4 2 7 5 2" xfId="36080" xr:uid="{00000000-0005-0000-0000-00004A8C0000}"/>
    <cellStyle name="20% - Accent1 4 2 4 2 7 5 2 2" xfId="36081" xr:uid="{00000000-0005-0000-0000-00004B8C0000}"/>
    <cellStyle name="20% - Accent1 4 2 4 2 7 5 3" xfId="36082" xr:uid="{00000000-0005-0000-0000-00004C8C0000}"/>
    <cellStyle name="20% - Accent1 4 2 4 2 7 6" xfId="36083" xr:uid="{00000000-0005-0000-0000-00004D8C0000}"/>
    <cellStyle name="20% - Accent1 4 2 4 2 7 6 2" xfId="36084" xr:uid="{00000000-0005-0000-0000-00004E8C0000}"/>
    <cellStyle name="20% - Accent1 4 2 4 2 7 6 2 2" xfId="36085" xr:uid="{00000000-0005-0000-0000-00004F8C0000}"/>
    <cellStyle name="20% - Accent1 4 2 4 2 7 6 3" xfId="36086" xr:uid="{00000000-0005-0000-0000-0000508C0000}"/>
    <cellStyle name="20% - Accent1 4 2 4 2 7 7" xfId="36087" xr:uid="{00000000-0005-0000-0000-0000518C0000}"/>
    <cellStyle name="20% - Accent1 4 2 4 2 7 7 2" xfId="36088" xr:uid="{00000000-0005-0000-0000-0000528C0000}"/>
    <cellStyle name="20% - Accent1 4 2 4 2 7 8" xfId="36089" xr:uid="{00000000-0005-0000-0000-0000538C0000}"/>
    <cellStyle name="20% - Accent1 4 2 4 2 7 8 2" xfId="36090" xr:uid="{00000000-0005-0000-0000-0000548C0000}"/>
    <cellStyle name="20% - Accent1 4 2 4 2 7 9" xfId="36091" xr:uid="{00000000-0005-0000-0000-0000558C0000}"/>
    <cellStyle name="20% - Accent1 4 2 4 2 8" xfId="36092" xr:uid="{00000000-0005-0000-0000-0000568C0000}"/>
    <cellStyle name="20% - Accent1 4 2 4 2 8 2" xfId="36093" xr:uid="{00000000-0005-0000-0000-0000578C0000}"/>
    <cellStyle name="20% - Accent1 4 2 4 2 8 2 2" xfId="36094" xr:uid="{00000000-0005-0000-0000-0000588C0000}"/>
    <cellStyle name="20% - Accent1 4 2 4 2 8 2 2 2" xfId="36095" xr:uid="{00000000-0005-0000-0000-0000598C0000}"/>
    <cellStyle name="20% - Accent1 4 2 4 2 8 2 3" xfId="36096" xr:uid="{00000000-0005-0000-0000-00005A8C0000}"/>
    <cellStyle name="20% - Accent1 4 2 4 2 8 3" xfId="36097" xr:uid="{00000000-0005-0000-0000-00005B8C0000}"/>
    <cellStyle name="20% - Accent1 4 2 4 2 8 3 2" xfId="36098" xr:uid="{00000000-0005-0000-0000-00005C8C0000}"/>
    <cellStyle name="20% - Accent1 4 2 4 2 8 4" xfId="36099" xr:uid="{00000000-0005-0000-0000-00005D8C0000}"/>
    <cellStyle name="20% - Accent1 4 2 4 2 9" xfId="36100" xr:uid="{00000000-0005-0000-0000-00005E8C0000}"/>
    <cellStyle name="20% - Accent1 4 2 4 2 9 2" xfId="36101" xr:uid="{00000000-0005-0000-0000-00005F8C0000}"/>
    <cellStyle name="20% - Accent1 4 2 4 2 9 2 2" xfId="36102" xr:uid="{00000000-0005-0000-0000-0000608C0000}"/>
    <cellStyle name="20% - Accent1 4 2 4 2 9 2 2 2" xfId="36103" xr:uid="{00000000-0005-0000-0000-0000618C0000}"/>
    <cellStyle name="20% - Accent1 4 2 4 2 9 2 3" xfId="36104" xr:uid="{00000000-0005-0000-0000-0000628C0000}"/>
    <cellStyle name="20% - Accent1 4 2 4 2 9 3" xfId="36105" xr:uid="{00000000-0005-0000-0000-0000638C0000}"/>
    <cellStyle name="20% - Accent1 4 2 4 2 9 3 2" xfId="36106" xr:uid="{00000000-0005-0000-0000-0000648C0000}"/>
    <cellStyle name="20% - Accent1 4 2 4 2 9 4" xfId="36107" xr:uid="{00000000-0005-0000-0000-0000658C0000}"/>
    <cellStyle name="20% - Accent1 4 2 4 3" xfId="36108" xr:uid="{00000000-0005-0000-0000-0000668C0000}"/>
    <cellStyle name="20% - Accent1 4 2 4 3 10" xfId="36109" xr:uid="{00000000-0005-0000-0000-0000678C0000}"/>
    <cellStyle name="20% - Accent1 4 2 4 3 10 2" xfId="36110" xr:uid="{00000000-0005-0000-0000-0000688C0000}"/>
    <cellStyle name="20% - Accent1 4 2 4 3 10 2 2" xfId="36111" xr:uid="{00000000-0005-0000-0000-0000698C0000}"/>
    <cellStyle name="20% - Accent1 4 2 4 3 10 3" xfId="36112" xr:uid="{00000000-0005-0000-0000-00006A8C0000}"/>
    <cellStyle name="20% - Accent1 4 2 4 3 11" xfId="36113" xr:uid="{00000000-0005-0000-0000-00006B8C0000}"/>
    <cellStyle name="20% - Accent1 4 2 4 3 11 2" xfId="36114" xr:uid="{00000000-0005-0000-0000-00006C8C0000}"/>
    <cellStyle name="20% - Accent1 4 2 4 3 11 2 2" xfId="36115" xr:uid="{00000000-0005-0000-0000-00006D8C0000}"/>
    <cellStyle name="20% - Accent1 4 2 4 3 11 3" xfId="36116" xr:uid="{00000000-0005-0000-0000-00006E8C0000}"/>
    <cellStyle name="20% - Accent1 4 2 4 3 12" xfId="36117" xr:uid="{00000000-0005-0000-0000-00006F8C0000}"/>
    <cellStyle name="20% - Accent1 4 2 4 3 12 2" xfId="36118" xr:uid="{00000000-0005-0000-0000-0000708C0000}"/>
    <cellStyle name="20% - Accent1 4 2 4 3 13" xfId="36119" xr:uid="{00000000-0005-0000-0000-0000718C0000}"/>
    <cellStyle name="20% - Accent1 4 2 4 3 13 2" xfId="36120" xr:uid="{00000000-0005-0000-0000-0000728C0000}"/>
    <cellStyle name="20% - Accent1 4 2 4 3 14" xfId="36121" xr:uid="{00000000-0005-0000-0000-0000738C0000}"/>
    <cellStyle name="20% - Accent1 4 2 4 3 2" xfId="36122" xr:uid="{00000000-0005-0000-0000-0000748C0000}"/>
    <cellStyle name="20% - Accent1 4 2 4 3 2 10" xfId="36123" xr:uid="{00000000-0005-0000-0000-0000758C0000}"/>
    <cellStyle name="20% - Accent1 4 2 4 3 2 10 2" xfId="36124" xr:uid="{00000000-0005-0000-0000-0000768C0000}"/>
    <cellStyle name="20% - Accent1 4 2 4 3 2 11" xfId="36125" xr:uid="{00000000-0005-0000-0000-0000778C0000}"/>
    <cellStyle name="20% - Accent1 4 2 4 3 2 2" xfId="36126" xr:uid="{00000000-0005-0000-0000-0000788C0000}"/>
    <cellStyle name="20% - Accent1 4 2 4 3 2 2 2" xfId="36127" xr:uid="{00000000-0005-0000-0000-0000798C0000}"/>
    <cellStyle name="20% - Accent1 4 2 4 3 2 2 2 2" xfId="36128" xr:uid="{00000000-0005-0000-0000-00007A8C0000}"/>
    <cellStyle name="20% - Accent1 4 2 4 3 2 2 2 2 2" xfId="36129" xr:uid="{00000000-0005-0000-0000-00007B8C0000}"/>
    <cellStyle name="20% - Accent1 4 2 4 3 2 2 2 2 2 2" xfId="36130" xr:uid="{00000000-0005-0000-0000-00007C8C0000}"/>
    <cellStyle name="20% - Accent1 4 2 4 3 2 2 2 2 3" xfId="36131" xr:uid="{00000000-0005-0000-0000-00007D8C0000}"/>
    <cellStyle name="20% - Accent1 4 2 4 3 2 2 2 3" xfId="36132" xr:uid="{00000000-0005-0000-0000-00007E8C0000}"/>
    <cellStyle name="20% - Accent1 4 2 4 3 2 2 2 3 2" xfId="36133" xr:uid="{00000000-0005-0000-0000-00007F8C0000}"/>
    <cellStyle name="20% - Accent1 4 2 4 3 2 2 2 4" xfId="36134" xr:uid="{00000000-0005-0000-0000-0000808C0000}"/>
    <cellStyle name="20% - Accent1 4 2 4 3 2 2 3" xfId="36135" xr:uid="{00000000-0005-0000-0000-0000818C0000}"/>
    <cellStyle name="20% - Accent1 4 2 4 3 2 2 3 2" xfId="36136" xr:uid="{00000000-0005-0000-0000-0000828C0000}"/>
    <cellStyle name="20% - Accent1 4 2 4 3 2 2 3 2 2" xfId="36137" xr:uid="{00000000-0005-0000-0000-0000838C0000}"/>
    <cellStyle name="20% - Accent1 4 2 4 3 2 2 3 2 2 2" xfId="36138" xr:uid="{00000000-0005-0000-0000-0000848C0000}"/>
    <cellStyle name="20% - Accent1 4 2 4 3 2 2 3 2 3" xfId="36139" xr:uid="{00000000-0005-0000-0000-0000858C0000}"/>
    <cellStyle name="20% - Accent1 4 2 4 3 2 2 3 3" xfId="36140" xr:uid="{00000000-0005-0000-0000-0000868C0000}"/>
    <cellStyle name="20% - Accent1 4 2 4 3 2 2 3 3 2" xfId="36141" xr:uid="{00000000-0005-0000-0000-0000878C0000}"/>
    <cellStyle name="20% - Accent1 4 2 4 3 2 2 3 4" xfId="36142" xr:uid="{00000000-0005-0000-0000-0000888C0000}"/>
    <cellStyle name="20% - Accent1 4 2 4 3 2 2 4" xfId="36143" xr:uid="{00000000-0005-0000-0000-0000898C0000}"/>
    <cellStyle name="20% - Accent1 4 2 4 3 2 2 4 2" xfId="36144" xr:uid="{00000000-0005-0000-0000-00008A8C0000}"/>
    <cellStyle name="20% - Accent1 4 2 4 3 2 2 4 2 2" xfId="36145" xr:uid="{00000000-0005-0000-0000-00008B8C0000}"/>
    <cellStyle name="20% - Accent1 4 2 4 3 2 2 4 2 2 2" xfId="36146" xr:uid="{00000000-0005-0000-0000-00008C8C0000}"/>
    <cellStyle name="20% - Accent1 4 2 4 3 2 2 4 2 3" xfId="36147" xr:uid="{00000000-0005-0000-0000-00008D8C0000}"/>
    <cellStyle name="20% - Accent1 4 2 4 3 2 2 4 3" xfId="36148" xr:uid="{00000000-0005-0000-0000-00008E8C0000}"/>
    <cellStyle name="20% - Accent1 4 2 4 3 2 2 4 3 2" xfId="36149" xr:uid="{00000000-0005-0000-0000-00008F8C0000}"/>
    <cellStyle name="20% - Accent1 4 2 4 3 2 2 4 4" xfId="36150" xr:uid="{00000000-0005-0000-0000-0000908C0000}"/>
    <cellStyle name="20% - Accent1 4 2 4 3 2 2 5" xfId="36151" xr:uid="{00000000-0005-0000-0000-0000918C0000}"/>
    <cellStyle name="20% - Accent1 4 2 4 3 2 2 5 2" xfId="36152" xr:uid="{00000000-0005-0000-0000-0000928C0000}"/>
    <cellStyle name="20% - Accent1 4 2 4 3 2 2 5 2 2" xfId="36153" xr:uid="{00000000-0005-0000-0000-0000938C0000}"/>
    <cellStyle name="20% - Accent1 4 2 4 3 2 2 5 3" xfId="36154" xr:uid="{00000000-0005-0000-0000-0000948C0000}"/>
    <cellStyle name="20% - Accent1 4 2 4 3 2 2 6" xfId="36155" xr:uid="{00000000-0005-0000-0000-0000958C0000}"/>
    <cellStyle name="20% - Accent1 4 2 4 3 2 2 6 2" xfId="36156" xr:uid="{00000000-0005-0000-0000-0000968C0000}"/>
    <cellStyle name="20% - Accent1 4 2 4 3 2 2 6 2 2" xfId="36157" xr:uid="{00000000-0005-0000-0000-0000978C0000}"/>
    <cellStyle name="20% - Accent1 4 2 4 3 2 2 6 3" xfId="36158" xr:uid="{00000000-0005-0000-0000-0000988C0000}"/>
    <cellStyle name="20% - Accent1 4 2 4 3 2 2 7" xfId="36159" xr:uid="{00000000-0005-0000-0000-0000998C0000}"/>
    <cellStyle name="20% - Accent1 4 2 4 3 2 2 7 2" xfId="36160" xr:uid="{00000000-0005-0000-0000-00009A8C0000}"/>
    <cellStyle name="20% - Accent1 4 2 4 3 2 2 8" xfId="36161" xr:uid="{00000000-0005-0000-0000-00009B8C0000}"/>
    <cellStyle name="20% - Accent1 4 2 4 3 2 2 8 2" xfId="36162" xr:uid="{00000000-0005-0000-0000-00009C8C0000}"/>
    <cellStyle name="20% - Accent1 4 2 4 3 2 2 9" xfId="36163" xr:uid="{00000000-0005-0000-0000-00009D8C0000}"/>
    <cellStyle name="20% - Accent1 4 2 4 3 2 3" xfId="36164" xr:uid="{00000000-0005-0000-0000-00009E8C0000}"/>
    <cellStyle name="20% - Accent1 4 2 4 3 2 3 2" xfId="36165" xr:uid="{00000000-0005-0000-0000-00009F8C0000}"/>
    <cellStyle name="20% - Accent1 4 2 4 3 2 3 2 2" xfId="36166" xr:uid="{00000000-0005-0000-0000-0000A08C0000}"/>
    <cellStyle name="20% - Accent1 4 2 4 3 2 3 2 2 2" xfId="36167" xr:uid="{00000000-0005-0000-0000-0000A18C0000}"/>
    <cellStyle name="20% - Accent1 4 2 4 3 2 3 2 2 2 2" xfId="36168" xr:uid="{00000000-0005-0000-0000-0000A28C0000}"/>
    <cellStyle name="20% - Accent1 4 2 4 3 2 3 2 2 3" xfId="36169" xr:uid="{00000000-0005-0000-0000-0000A38C0000}"/>
    <cellStyle name="20% - Accent1 4 2 4 3 2 3 2 3" xfId="36170" xr:uid="{00000000-0005-0000-0000-0000A48C0000}"/>
    <cellStyle name="20% - Accent1 4 2 4 3 2 3 2 3 2" xfId="36171" xr:uid="{00000000-0005-0000-0000-0000A58C0000}"/>
    <cellStyle name="20% - Accent1 4 2 4 3 2 3 2 4" xfId="36172" xr:uid="{00000000-0005-0000-0000-0000A68C0000}"/>
    <cellStyle name="20% - Accent1 4 2 4 3 2 3 3" xfId="36173" xr:uid="{00000000-0005-0000-0000-0000A78C0000}"/>
    <cellStyle name="20% - Accent1 4 2 4 3 2 3 3 2" xfId="36174" xr:uid="{00000000-0005-0000-0000-0000A88C0000}"/>
    <cellStyle name="20% - Accent1 4 2 4 3 2 3 3 2 2" xfId="36175" xr:uid="{00000000-0005-0000-0000-0000A98C0000}"/>
    <cellStyle name="20% - Accent1 4 2 4 3 2 3 3 2 2 2" xfId="36176" xr:uid="{00000000-0005-0000-0000-0000AA8C0000}"/>
    <cellStyle name="20% - Accent1 4 2 4 3 2 3 3 2 3" xfId="36177" xr:uid="{00000000-0005-0000-0000-0000AB8C0000}"/>
    <cellStyle name="20% - Accent1 4 2 4 3 2 3 3 3" xfId="36178" xr:uid="{00000000-0005-0000-0000-0000AC8C0000}"/>
    <cellStyle name="20% - Accent1 4 2 4 3 2 3 3 3 2" xfId="36179" xr:uid="{00000000-0005-0000-0000-0000AD8C0000}"/>
    <cellStyle name="20% - Accent1 4 2 4 3 2 3 3 4" xfId="36180" xr:uid="{00000000-0005-0000-0000-0000AE8C0000}"/>
    <cellStyle name="20% - Accent1 4 2 4 3 2 3 4" xfId="36181" xr:uid="{00000000-0005-0000-0000-0000AF8C0000}"/>
    <cellStyle name="20% - Accent1 4 2 4 3 2 3 4 2" xfId="36182" xr:uid="{00000000-0005-0000-0000-0000B08C0000}"/>
    <cellStyle name="20% - Accent1 4 2 4 3 2 3 4 2 2" xfId="36183" xr:uid="{00000000-0005-0000-0000-0000B18C0000}"/>
    <cellStyle name="20% - Accent1 4 2 4 3 2 3 4 2 2 2" xfId="36184" xr:uid="{00000000-0005-0000-0000-0000B28C0000}"/>
    <cellStyle name="20% - Accent1 4 2 4 3 2 3 4 2 3" xfId="36185" xr:uid="{00000000-0005-0000-0000-0000B38C0000}"/>
    <cellStyle name="20% - Accent1 4 2 4 3 2 3 4 3" xfId="36186" xr:uid="{00000000-0005-0000-0000-0000B48C0000}"/>
    <cellStyle name="20% - Accent1 4 2 4 3 2 3 4 3 2" xfId="36187" xr:uid="{00000000-0005-0000-0000-0000B58C0000}"/>
    <cellStyle name="20% - Accent1 4 2 4 3 2 3 4 4" xfId="36188" xr:uid="{00000000-0005-0000-0000-0000B68C0000}"/>
    <cellStyle name="20% - Accent1 4 2 4 3 2 3 5" xfId="36189" xr:uid="{00000000-0005-0000-0000-0000B78C0000}"/>
    <cellStyle name="20% - Accent1 4 2 4 3 2 3 5 2" xfId="36190" xr:uid="{00000000-0005-0000-0000-0000B88C0000}"/>
    <cellStyle name="20% - Accent1 4 2 4 3 2 3 5 2 2" xfId="36191" xr:uid="{00000000-0005-0000-0000-0000B98C0000}"/>
    <cellStyle name="20% - Accent1 4 2 4 3 2 3 5 3" xfId="36192" xr:uid="{00000000-0005-0000-0000-0000BA8C0000}"/>
    <cellStyle name="20% - Accent1 4 2 4 3 2 3 6" xfId="36193" xr:uid="{00000000-0005-0000-0000-0000BB8C0000}"/>
    <cellStyle name="20% - Accent1 4 2 4 3 2 3 6 2" xfId="36194" xr:uid="{00000000-0005-0000-0000-0000BC8C0000}"/>
    <cellStyle name="20% - Accent1 4 2 4 3 2 3 6 2 2" xfId="36195" xr:uid="{00000000-0005-0000-0000-0000BD8C0000}"/>
    <cellStyle name="20% - Accent1 4 2 4 3 2 3 6 3" xfId="36196" xr:uid="{00000000-0005-0000-0000-0000BE8C0000}"/>
    <cellStyle name="20% - Accent1 4 2 4 3 2 3 7" xfId="36197" xr:uid="{00000000-0005-0000-0000-0000BF8C0000}"/>
    <cellStyle name="20% - Accent1 4 2 4 3 2 3 7 2" xfId="36198" xr:uid="{00000000-0005-0000-0000-0000C08C0000}"/>
    <cellStyle name="20% - Accent1 4 2 4 3 2 3 8" xfId="36199" xr:uid="{00000000-0005-0000-0000-0000C18C0000}"/>
    <cellStyle name="20% - Accent1 4 2 4 3 2 3 8 2" xfId="36200" xr:uid="{00000000-0005-0000-0000-0000C28C0000}"/>
    <cellStyle name="20% - Accent1 4 2 4 3 2 3 9" xfId="36201" xr:uid="{00000000-0005-0000-0000-0000C38C0000}"/>
    <cellStyle name="20% - Accent1 4 2 4 3 2 4" xfId="36202" xr:uid="{00000000-0005-0000-0000-0000C48C0000}"/>
    <cellStyle name="20% - Accent1 4 2 4 3 2 4 2" xfId="36203" xr:uid="{00000000-0005-0000-0000-0000C58C0000}"/>
    <cellStyle name="20% - Accent1 4 2 4 3 2 4 2 2" xfId="36204" xr:uid="{00000000-0005-0000-0000-0000C68C0000}"/>
    <cellStyle name="20% - Accent1 4 2 4 3 2 4 2 2 2" xfId="36205" xr:uid="{00000000-0005-0000-0000-0000C78C0000}"/>
    <cellStyle name="20% - Accent1 4 2 4 3 2 4 2 3" xfId="36206" xr:uid="{00000000-0005-0000-0000-0000C88C0000}"/>
    <cellStyle name="20% - Accent1 4 2 4 3 2 4 3" xfId="36207" xr:uid="{00000000-0005-0000-0000-0000C98C0000}"/>
    <cellStyle name="20% - Accent1 4 2 4 3 2 4 3 2" xfId="36208" xr:uid="{00000000-0005-0000-0000-0000CA8C0000}"/>
    <cellStyle name="20% - Accent1 4 2 4 3 2 4 4" xfId="36209" xr:uid="{00000000-0005-0000-0000-0000CB8C0000}"/>
    <cellStyle name="20% - Accent1 4 2 4 3 2 5" xfId="36210" xr:uid="{00000000-0005-0000-0000-0000CC8C0000}"/>
    <cellStyle name="20% - Accent1 4 2 4 3 2 5 2" xfId="36211" xr:uid="{00000000-0005-0000-0000-0000CD8C0000}"/>
    <cellStyle name="20% - Accent1 4 2 4 3 2 5 2 2" xfId="36212" xr:uid="{00000000-0005-0000-0000-0000CE8C0000}"/>
    <cellStyle name="20% - Accent1 4 2 4 3 2 5 2 2 2" xfId="36213" xr:uid="{00000000-0005-0000-0000-0000CF8C0000}"/>
    <cellStyle name="20% - Accent1 4 2 4 3 2 5 2 3" xfId="36214" xr:uid="{00000000-0005-0000-0000-0000D08C0000}"/>
    <cellStyle name="20% - Accent1 4 2 4 3 2 5 3" xfId="36215" xr:uid="{00000000-0005-0000-0000-0000D18C0000}"/>
    <cellStyle name="20% - Accent1 4 2 4 3 2 5 3 2" xfId="36216" xr:uid="{00000000-0005-0000-0000-0000D28C0000}"/>
    <cellStyle name="20% - Accent1 4 2 4 3 2 5 4" xfId="36217" xr:uid="{00000000-0005-0000-0000-0000D38C0000}"/>
    <cellStyle name="20% - Accent1 4 2 4 3 2 6" xfId="36218" xr:uid="{00000000-0005-0000-0000-0000D48C0000}"/>
    <cellStyle name="20% - Accent1 4 2 4 3 2 6 2" xfId="36219" xr:uid="{00000000-0005-0000-0000-0000D58C0000}"/>
    <cellStyle name="20% - Accent1 4 2 4 3 2 6 2 2" xfId="36220" xr:uid="{00000000-0005-0000-0000-0000D68C0000}"/>
    <cellStyle name="20% - Accent1 4 2 4 3 2 6 2 2 2" xfId="36221" xr:uid="{00000000-0005-0000-0000-0000D78C0000}"/>
    <cellStyle name="20% - Accent1 4 2 4 3 2 6 2 3" xfId="36222" xr:uid="{00000000-0005-0000-0000-0000D88C0000}"/>
    <cellStyle name="20% - Accent1 4 2 4 3 2 6 3" xfId="36223" xr:uid="{00000000-0005-0000-0000-0000D98C0000}"/>
    <cellStyle name="20% - Accent1 4 2 4 3 2 6 3 2" xfId="36224" xr:uid="{00000000-0005-0000-0000-0000DA8C0000}"/>
    <cellStyle name="20% - Accent1 4 2 4 3 2 6 4" xfId="36225" xr:uid="{00000000-0005-0000-0000-0000DB8C0000}"/>
    <cellStyle name="20% - Accent1 4 2 4 3 2 7" xfId="36226" xr:uid="{00000000-0005-0000-0000-0000DC8C0000}"/>
    <cellStyle name="20% - Accent1 4 2 4 3 2 7 2" xfId="36227" xr:uid="{00000000-0005-0000-0000-0000DD8C0000}"/>
    <cellStyle name="20% - Accent1 4 2 4 3 2 7 2 2" xfId="36228" xr:uid="{00000000-0005-0000-0000-0000DE8C0000}"/>
    <cellStyle name="20% - Accent1 4 2 4 3 2 7 3" xfId="36229" xr:uid="{00000000-0005-0000-0000-0000DF8C0000}"/>
    <cellStyle name="20% - Accent1 4 2 4 3 2 8" xfId="36230" xr:uid="{00000000-0005-0000-0000-0000E08C0000}"/>
    <cellStyle name="20% - Accent1 4 2 4 3 2 8 2" xfId="36231" xr:uid="{00000000-0005-0000-0000-0000E18C0000}"/>
    <cellStyle name="20% - Accent1 4 2 4 3 2 8 2 2" xfId="36232" xr:uid="{00000000-0005-0000-0000-0000E28C0000}"/>
    <cellStyle name="20% - Accent1 4 2 4 3 2 8 3" xfId="36233" xr:uid="{00000000-0005-0000-0000-0000E38C0000}"/>
    <cellStyle name="20% - Accent1 4 2 4 3 2 9" xfId="36234" xr:uid="{00000000-0005-0000-0000-0000E48C0000}"/>
    <cellStyle name="20% - Accent1 4 2 4 3 2 9 2" xfId="36235" xr:uid="{00000000-0005-0000-0000-0000E58C0000}"/>
    <cellStyle name="20% - Accent1 4 2 4 3 3" xfId="36236" xr:uid="{00000000-0005-0000-0000-0000E68C0000}"/>
    <cellStyle name="20% - Accent1 4 2 4 3 3 10" xfId="36237" xr:uid="{00000000-0005-0000-0000-0000E78C0000}"/>
    <cellStyle name="20% - Accent1 4 2 4 3 3 10 2" xfId="36238" xr:uid="{00000000-0005-0000-0000-0000E88C0000}"/>
    <cellStyle name="20% - Accent1 4 2 4 3 3 11" xfId="36239" xr:uid="{00000000-0005-0000-0000-0000E98C0000}"/>
    <cellStyle name="20% - Accent1 4 2 4 3 3 2" xfId="36240" xr:uid="{00000000-0005-0000-0000-0000EA8C0000}"/>
    <cellStyle name="20% - Accent1 4 2 4 3 3 2 2" xfId="36241" xr:uid="{00000000-0005-0000-0000-0000EB8C0000}"/>
    <cellStyle name="20% - Accent1 4 2 4 3 3 2 2 2" xfId="36242" xr:uid="{00000000-0005-0000-0000-0000EC8C0000}"/>
    <cellStyle name="20% - Accent1 4 2 4 3 3 2 2 2 2" xfId="36243" xr:uid="{00000000-0005-0000-0000-0000ED8C0000}"/>
    <cellStyle name="20% - Accent1 4 2 4 3 3 2 2 2 2 2" xfId="36244" xr:uid="{00000000-0005-0000-0000-0000EE8C0000}"/>
    <cellStyle name="20% - Accent1 4 2 4 3 3 2 2 2 3" xfId="36245" xr:uid="{00000000-0005-0000-0000-0000EF8C0000}"/>
    <cellStyle name="20% - Accent1 4 2 4 3 3 2 2 3" xfId="36246" xr:uid="{00000000-0005-0000-0000-0000F08C0000}"/>
    <cellStyle name="20% - Accent1 4 2 4 3 3 2 2 3 2" xfId="36247" xr:uid="{00000000-0005-0000-0000-0000F18C0000}"/>
    <cellStyle name="20% - Accent1 4 2 4 3 3 2 2 4" xfId="36248" xr:uid="{00000000-0005-0000-0000-0000F28C0000}"/>
    <cellStyle name="20% - Accent1 4 2 4 3 3 2 3" xfId="36249" xr:uid="{00000000-0005-0000-0000-0000F38C0000}"/>
    <cellStyle name="20% - Accent1 4 2 4 3 3 2 3 2" xfId="36250" xr:uid="{00000000-0005-0000-0000-0000F48C0000}"/>
    <cellStyle name="20% - Accent1 4 2 4 3 3 2 3 2 2" xfId="36251" xr:uid="{00000000-0005-0000-0000-0000F58C0000}"/>
    <cellStyle name="20% - Accent1 4 2 4 3 3 2 3 2 2 2" xfId="36252" xr:uid="{00000000-0005-0000-0000-0000F68C0000}"/>
    <cellStyle name="20% - Accent1 4 2 4 3 3 2 3 2 3" xfId="36253" xr:uid="{00000000-0005-0000-0000-0000F78C0000}"/>
    <cellStyle name="20% - Accent1 4 2 4 3 3 2 3 3" xfId="36254" xr:uid="{00000000-0005-0000-0000-0000F88C0000}"/>
    <cellStyle name="20% - Accent1 4 2 4 3 3 2 3 3 2" xfId="36255" xr:uid="{00000000-0005-0000-0000-0000F98C0000}"/>
    <cellStyle name="20% - Accent1 4 2 4 3 3 2 3 4" xfId="36256" xr:uid="{00000000-0005-0000-0000-0000FA8C0000}"/>
    <cellStyle name="20% - Accent1 4 2 4 3 3 2 4" xfId="36257" xr:uid="{00000000-0005-0000-0000-0000FB8C0000}"/>
    <cellStyle name="20% - Accent1 4 2 4 3 3 2 4 2" xfId="36258" xr:uid="{00000000-0005-0000-0000-0000FC8C0000}"/>
    <cellStyle name="20% - Accent1 4 2 4 3 3 2 4 2 2" xfId="36259" xr:uid="{00000000-0005-0000-0000-0000FD8C0000}"/>
    <cellStyle name="20% - Accent1 4 2 4 3 3 2 4 2 2 2" xfId="36260" xr:uid="{00000000-0005-0000-0000-0000FE8C0000}"/>
    <cellStyle name="20% - Accent1 4 2 4 3 3 2 4 2 3" xfId="36261" xr:uid="{00000000-0005-0000-0000-0000FF8C0000}"/>
    <cellStyle name="20% - Accent1 4 2 4 3 3 2 4 3" xfId="36262" xr:uid="{00000000-0005-0000-0000-0000008D0000}"/>
    <cellStyle name="20% - Accent1 4 2 4 3 3 2 4 3 2" xfId="36263" xr:uid="{00000000-0005-0000-0000-0000018D0000}"/>
    <cellStyle name="20% - Accent1 4 2 4 3 3 2 4 4" xfId="36264" xr:uid="{00000000-0005-0000-0000-0000028D0000}"/>
    <cellStyle name="20% - Accent1 4 2 4 3 3 2 5" xfId="36265" xr:uid="{00000000-0005-0000-0000-0000038D0000}"/>
    <cellStyle name="20% - Accent1 4 2 4 3 3 2 5 2" xfId="36266" xr:uid="{00000000-0005-0000-0000-0000048D0000}"/>
    <cellStyle name="20% - Accent1 4 2 4 3 3 2 5 2 2" xfId="36267" xr:uid="{00000000-0005-0000-0000-0000058D0000}"/>
    <cellStyle name="20% - Accent1 4 2 4 3 3 2 5 3" xfId="36268" xr:uid="{00000000-0005-0000-0000-0000068D0000}"/>
    <cellStyle name="20% - Accent1 4 2 4 3 3 2 6" xfId="36269" xr:uid="{00000000-0005-0000-0000-0000078D0000}"/>
    <cellStyle name="20% - Accent1 4 2 4 3 3 2 6 2" xfId="36270" xr:uid="{00000000-0005-0000-0000-0000088D0000}"/>
    <cellStyle name="20% - Accent1 4 2 4 3 3 2 6 2 2" xfId="36271" xr:uid="{00000000-0005-0000-0000-0000098D0000}"/>
    <cellStyle name="20% - Accent1 4 2 4 3 3 2 6 3" xfId="36272" xr:uid="{00000000-0005-0000-0000-00000A8D0000}"/>
    <cellStyle name="20% - Accent1 4 2 4 3 3 2 7" xfId="36273" xr:uid="{00000000-0005-0000-0000-00000B8D0000}"/>
    <cellStyle name="20% - Accent1 4 2 4 3 3 2 7 2" xfId="36274" xr:uid="{00000000-0005-0000-0000-00000C8D0000}"/>
    <cellStyle name="20% - Accent1 4 2 4 3 3 2 8" xfId="36275" xr:uid="{00000000-0005-0000-0000-00000D8D0000}"/>
    <cellStyle name="20% - Accent1 4 2 4 3 3 2 8 2" xfId="36276" xr:uid="{00000000-0005-0000-0000-00000E8D0000}"/>
    <cellStyle name="20% - Accent1 4 2 4 3 3 2 9" xfId="36277" xr:uid="{00000000-0005-0000-0000-00000F8D0000}"/>
    <cellStyle name="20% - Accent1 4 2 4 3 3 3" xfId="36278" xr:uid="{00000000-0005-0000-0000-0000108D0000}"/>
    <cellStyle name="20% - Accent1 4 2 4 3 3 3 2" xfId="36279" xr:uid="{00000000-0005-0000-0000-0000118D0000}"/>
    <cellStyle name="20% - Accent1 4 2 4 3 3 3 2 2" xfId="36280" xr:uid="{00000000-0005-0000-0000-0000128D0000}"/>
    <cellStyle name="20% - Accent1 4 2 4 3 3 3 2 2 2" xfId="36281" xr:uid="{00000000-0005-0000-0000-0000138D0000}"/>
    <cellStyle name="20% - Accent1 4 2 4 3 3 3 2 2 2 2" xfId="36282" xr:uid="{00000000-0005-0000-0000-0000148D0000}"/>
    <cellStyle name="20% - Accent1 4 2 4 3 3 3 2 2 3" xfId="36283" xr:uid="{00000000-0005-0000-0000-0000158D0000}"/>
    <cellStyle name="20% - Accent1 4 2 4 3 3 3 2 3" xfId="36284" xr:uid="{00000000-0005-0000-0000-0000168D0000}"/>
    <cellStyle name="20% - Accent1 4 2 4 3 3 3 2 3 2" xfId="36285" xr:uid="{00000000-0005-0000-0000-0000178D0000}"/>
    <cellStyle name="20% - Accent1 4 2 4 3 3 3 2 4" xfId="36286" xr:uid="{00000000-0005-0000-0000-0000188D0000}"/>
    <cellStyle name="20% - Accent1 4 2 4 3 3 3 3" xfId="36287" xr:uid="{00000000-0005-0000-0000-0000198D0000}"/>
    <cellStyle name="20% - Accent1 4 2 4 3 3 3 3 2" xfId="36288" xr:uid="{00000000-0005-0000-0000-00001A8D0000}"/>
    <cellStyle name="20% - Accent1 4 2 4 3 3 3 3 2 2" xfId="36289" xr:uid="{00000000-0005-0000-0000-00001B8D0000}"/>
    <cellStyle name="20% - Accent1 4 2 4 3 3 3 3 2 2 2" xfId="36290" xr:uid="{00000000-0005-0000-0000-00001C8D0000}"/>
    <cellStyle name="20% - Accent1 4 2 4 3 3 3 3 2 3" xfId="36291" xr:uid="{00000000-0005-0000-0000-00001D8D0000}"/>
    <cellStyle name="20% - Accent1 4 2 4 3 3 3 3 3" xfId="36292" xr:uid="{00000000-0005-0000-0000-00001E8D0000}"/>
    <cellStyle name="20% - Accent1 4 2 4 3 3 3 3 3 2" xfId="36293" xr:uid="{00000000-0005-0000-0000-00001F8D0000}"/>
    <cellStyle name="20% - Accent1 4 2 4 3 3 3 3 4" xfId="36294" xr:uid="{00000000-0005-0000-0000-0000208D0000}"/>
    <cellStyle name="20% - Accent1 4 2 4 3 3 3 4" xfId="36295" xr:uid="{00000000-0005-0000-0000-0000218D0000}"/>
    <cellStyle name="20% - Accent1 4 2 4 3 3 3 4 2" xfId="36296" xr:uid="{00000000-0005-0000-0000-0000228D0000}"/>
    <cellStyle name="20% - Accent1 4 2 4 3 3 3 4 2 2" xfId="36297" xr:uid="{00000000-0005-0000-0000-0000238D0000}"/>
    <cellStyle name="20% - Accent1 4 2 4 3 3 3 4 2 2 2" xfId="36298" xr:uid="{00000000-0005-0000-0000-0000248D0000}"/>
    <cellStyle name="20% - Accent1 4 2 4 3 3 3 4 2 3" xfId="36299" xr:uid="{00000000-0005-0000-0000-0000258D0000}"/>
    <cellStyle name="20% - Accent1 4 2 4 3 3 3 4 3" xfId="36300" xr:uid="{00000000-0005-0000-0000-0000268D0000}"/>
    <cellStyle name="20% - Accent1 4 2 4 3 3 3 4 3 2" xfId="36301" xr:uid="{00000000-0005-0000-0000-0000278D0000}"/>
    <cellStyle name="20% - Accent1 4 2 4 3 3 3 4 4" xfId="36302" xr:uid="{00000000-0005-0000-0000-0000288D0000}"/>
    <cellStyle name="20% - Accent1 4 2 4 3 3 3 5" xfId="36303" xr:uid="{00000000-0005-0000-0000-0000298D0000}"/>
    <cellStyle name="20% - Accent1 4 2 4 3 3 3 5 2" xfId="36304" xr:uid="{00000000-0005-0000-0000-00002A8D0000}"/>
    <cellStyle name="20% - Accent1 4 2 4 3 3 3 5 2 2" xfId="36305" xr:uid="{00000000-0005-0000-0000-00002B8D0000}"/>
    <cellStyle name="20% - Accent1 4 2 4 3 3 3 5 3" xfId="36306" xr:uid="{00000000-0005-0000-0000-00002C8D0000}"/>
    <cellStyle name="20% - Accent1 4 2 4 3 3 3 6" xfId="36307" xr:uid="{00000000-0005-0000-0000-00002D8D0000}"/>
    <cellStyle name="20% - Accent1 4 2 4 3 3 3 6 2" xfId="36308" xr:uid="{00000000-0005-0000-0000-00002E8D0000}"/>
    <cellStyle name="20% - Accent1 4 2 4 3 3 3 6 2 2" xfId="36309" xr:uid="{00000000-0005-0000-0000-00002F8D0000}"/>
    <cellStyle name="20% - Accent1 4 2 4 3 3 3 6 3" xfId="36310" xr:uid="{00000000-0005-0000-0000-0000308D0000}"/>
    <cellStyle name="20% - Accent1 4 2 4 3 3 3 7" xfId="36311" xr:uid="{00000000-0005-0000-0000-0000318D0000}"/>
    <cellStyle name="20% - Accent1 4 2 4 3 3 3 7 2" xfId="36312" xr:uid="{00000000-0005-0000-0000-0000328D0000}"/>
    <cellStyle name="20% - Accent1 4 2 4 3 3 3 8" xfId="36313" xr:uid="{00000000-0005-0000-0000-0000338D0000}"/>
    <cellStyle name="20% - Accent1 4 2 4 3 3 3 8 2" xfId="36314" xr:uid="{00000000-0005-0000-0000-0000348D0000}"/>
    <cellStyle name="20% - Accent1 4 2 4 3 3 3 9" xfId="36315" xr:uid="{00000000-0005-0000-0000-0000358D0000}"/>
    <cellStyle name="20% - Accent1 4 2 4 3 3 4" xfId="36316" xr:uid="{00000000-0005-0000-0000-0000368D0000}"/>
    <cellStyle name="20% - Accent1 4 2 4 3 3 4 2" xfId="36317" xr:uid="{00000000-0005-0000-0000-0000378D0000}"/>
    <cellStyle name="20% - Accent1 4 2 4 3 3 4 2 2" xfId="36318" xr:uid="{00000000-0005-0000-0000-0000388D0000}"/>
    <cellStyle name="20% - Accent1 4 2 4 3 3 4 2 2 2" xfId="36319" xr:uid="{00000000-0005-0000-0000-0000398D0000}"/>
    <cellStyle name="20% - Accent1 4 2 4 3 3 4 2 3" xfId="36320" xr:uid="{00000000-0005-0000-0000-00003A8D0000}"/>
    <cellStyle name="20% - Accent1 4 2 4 3 3 4 3" xfId="36321" xr:uid="{00000000-0005-0000-0000-00003B8D0000}"/>
    <cellStyle name="20% - Accent1 4 2 4 3 3 4 3 2" xfId="36322" xr:uid="{00000000-0005-0000-0000-00003C8D0000}"/>
    <cellStyle name="20% - Accent1 4 2 4 3 3 4 4" xfId="36323" xr:uid="{00000000-0005-0000-0000-00003D8D0000}"/>
    <cellStyle name="20% - Accent1 4 2 4 3 3 5" xfId="36324" xr:uid="{00000000-0005-0000-0000-00003E8D0000}"/>
    <cellStyle name="20% - Accent1 4 2 4 3 3 5 2" xfId="36325" xr:uid="{00000000-0005-0000-0000-00003F8D0000}"/>
    <cellStyle name="20% - Accent1 4 2 4 3 3 5 2 2" xfId="36326" xr:uid="{00000000-0005-0000-0000-0000408D0000}"/>
    <cellStyle name="20% - Accent1 4 2 4 3 3 5 2 2 2" xfId="36327" xr:uid="{00000000-0005-0000-0000-0000418D0000}"/>
    <cellStyle name="20% - Accent1 4 2 4 3 3 5 2 3" xfId="36328" xr:uid="{00000000-0005-0000-0000-0000428D0000}"/>
    <cellStyle name="20% - Accent1 4 2 4 3 3 5 3" xfId="36329" xr:uid="{00000000-0005-0000-0000-0000438D0000}"/>
    <cellStyle name="20% - Accent1 4 2 4 3 3 5 3 2" xfId="36330" xr:uid="{00000000-0005-0000-0000-0000448D0000}"/>
    <cellStyle name="20% - Accent1 4 2 4 3 3 5 4" xfId="36331" xr:uid="{00000000-0005-0000-0000-0000458D0000}"/>
    <cellStyle name="20% - Accent1 4 2 4 3 3 6" xfId="36332" xr:uid="{00000000-0005-0000-0000-0000468D0000}"/>
    <cellStyle name="20% - Accent1 4 2 4 3 3 6 2" xfId="36333" xr:uid="{00000000-0005-0000-0000-0000478D0000}"/>
    <cellStyle name="20% - Accent1 4 2 4 3 3 6 2 2" xfId="36334" xr:uid="{00000000-0005-0000-0000-0000488D0000}"/>
    <cellStyle name="20% - Accent1 4 2 4 3 3 6 2 2 2" xfId="36335" xr:uid="{00000000-0005-0000-0000-0000498D0000}"/>
    <cellStyle name="20% - Accent1 4 2 4 3 3 6 2 3" xfId="36336" xr:uid="{00000000-0005-0000-0000-00004A8D0000}"/>
    <cellStyle name="20% - Accent1 4 2 4 3 3 6 3" xfId="36337" xr:uid="{00000000-0005-0000-0000-00004B8D0000}"/>
    <cellStyle name="20% - Accent1 4 2 4 3 3 6 3 2" xfId="36338" xr:uid="{00000000-0005-0000-0000-00004C8D0000}"/>
    <cellStyle name="20% - Accent1 4 2 4 3 3 6 4" xfId="36339" xr:uid="{00000000-0005-0000-0000-00004D8D0000}"/>
    <cellStyle name="20% - Accent1 4 2 4 3 3 7" xfId="36340" xr:uid="{00000000-0005-0000-0000-00004E8D0000}"/>
    <cellStyle name="20% - Accent1 4 2 4 3 3 7 2" xfId="36341" xr:uid="{00000000-0005-0000-0000-00004F8D0000}"/>
    <cellStyle name="20% - Accent1 4 2 4 3 3 7 2 2" xfId="36342" xr:uid="{00000000-0005-0000-0000-0000508D0000}"/>
    <cellStyle name="20% - Accent1 4 2 4 3 3 7 3" xfId="36343" xr:uid="{00000000-0005-0000-0000-0000518D0000}"/>
    <cellStyle name="20% - Accent1 4 2 4 3 3 8" xfId="36344" xr:uid="{00000000-0005-0000-0000-0000528D0000}"/>
    <cellStyle name="20% - Accent1 4 2 4 3 3 8 2" xfId="36345" xr:uid="{00000000-0005-0000-0000-0000538D0000}"/>
    <cellStyle name="20% - Accent1 4 2 4 3 3 8 2 2" xfId="36346" xr:uid="{00000000-0005-0000-0000-0000548D0000}"/>
    <cellStyle name="20% - Accent1 4 2 4 3 3 8 3" xfId="36347" xr:uid="{00000000-0005-0000-0000-0000558D0000}"/>
    <cellStyle name="20% - Accent1 4 2 4 3 3 9" xfId="36348" xr:uid="{00000000-0005-0000-0000-0000568D0000}"/>
    <cellStyle name="20% - Accent1 4 2 4 3 3 9 2" xfId="36349" xr:uid="{00000000-0005-0000-0000-0000578D0000}"/>
    <cellStyle name="20% - Accent1 4 2 4 3 4" xfId="36350" xr:uid="{00000000-0005-0000-0000-0000588D0000}"/>
    <cellStyle name="20% - Accent1 4 2 4 3 4 10" xfId="36351" xr:uid="{00000000-0005-0000-0000-0000598D0000}"/>
    <cellStyle name="20% - Accent1 4 2 4 3 4 10 2" xfId="36352" xr:uid="{00000000-0005-0000-0000-00005A8D0000}"/>
    <cellStyle name="20% - Accent1 4 2 4 3 4 11" xfId="36353" xr:uid="{00000000-0005-0000-0000-00005B8D0000}"/>
    <cellStyle name="20% - Accent1 4 2 4 3 4 2" xfId="36354" xr:uid="{00000000-0005-0000-0000-00005C8D0000}"/>
    <cellStyle name="20% - Accent1 4 2 4 3 4 2 2" xfId="36355" xr:uid="{00000000-0005-0000-0000-00005D8D0000}"/>
    <cellStyle name="20% - Accent1 4 2 4 3 4 2 2 2" xfId="36356" xr:uid="{00000000-0005-0000-0000-00005E8D0000}"/>
    <cellStyle name="20% - Accent1 4 2 4 3 4 2 2 2 2" xfId="36357" xr:uid="{00000000-0005-0000-0000-00005F8D0000}"/>
    <cellStyle name="20% - Accent1 4 2 4 3 4 2 2 2 2 2" xfId="36358" xr:uid="{00000000-0005-0000-0000-0000608D0000}"/>
    <cellStyle name="20% - Accent1 4 2 4 3 4 2 2 2 3" xfId="36359" xr:uid="{00000000-0005-0000-0000-0000618D0000}"/>
    <cellStyle name="20% - Accent1 4 2 4 3 4 2 2 3" xfId="36360" xr:uid="{00000000-0005-0000-0000-0000628D0000}"/>
    <cellStyle name="20% - Accent1 4 2 4 3 4 2 2 3 2" xfId="36361" xr:uid="{00000000-0005-0000-0000-0000638D0000}"/>
    <cellStyle name="20% - Accent1 4 2 4 3 4 2 2 4" xfId="36362" xr:uid="{00000000-0005-0000-0000-0000648D0000}"/>
    <cellStyle name="20% - Accent1 4 2 4 3 4 2 3" xfId="36363" xr:uid="{00000000-0005-0000-0000-0000658D0000}"/>
    <cellStyle name="20% - Accent1 4 2 4 3 4 2 3 2" xfId="36364" xr:uid="{00000000-0005-0000-0000-0000668D0000}"/>
    <cellStyle name="20% - Accent1 4 2 4 3 4 2 3 2 2" xfId="36365" xr:uid="{00000000-0005-0000-0000-0000678D0000}"/>
    <cellStyle name="20% - Accent1 4 2 4 3 4 2 3 2 2 2" xfId="36366" xr:uid="{00000000-0005-0000-0000-0000688D0000}"/>
    <cellStyle name="20% - Accent1 4 2 4 3 4 2 3 2 3" xfId="36367" xr:uid="{00000000-0005-0000-0000-0000698D0000}"/>
    <cellStyle name="20% - Accent1 4 2 4 3 4 2 3 3" xfId="36368" xr:uid="{00000000-0005-0000-0000-00006A8D0000}"/>
    <cellStyle name="20% - Accent1 4 2 4 3 4 2 3 3 2" xfId="36369" xr:uid="{00000000-0005-0000-0000-00006B8D0000}"/>
    <cellStyle name="20% - Accent1 4 2 4 3 4 2 3 4" xfId="36370" xr:uid="{00000000-0005-0000-0000-00006C8D0000}"/>
    <cellStyle name="20% - Accent1 4 2 4 3 4 2 4" xfId="36371" xr:uid="{00000000-0005-0000-0000-00006D8D0000}"/>
    <cellStyle name="20% - Accent1 4 2 4 3 4 2 4 2" xfId="36372" xr:uid="{00000000-0005-0000-0000-00006E8D0000}"/>
    <cellStyle name="20% - Accent1 4 2 4 3 4 2 4 2 2" xfId="36373" xr:uid="{00000000-0005-0000-0000-00006F8D0000}"/>
    <cellStyle name="20% - Accent1 4 2 4 3 4 2 4 2 2 2" xfId="36374" xr:uid="{00000000-0005-0000-0000-0000708D0000}"/>
    <cellStyle name="20% - Accent1 4 2 4 3 4 2 4 2 3" xfId="36375" xr:uid="{00000000-0005-0000-0000-0000718D0000}"/>
    <cellStyle name="20% - Accent1 4 2 4 3 4 2 4 3" xfId="36376" xr:uid="{00000000-0005-0000-0000-0000728D0000}"/>
    <cellStyle name="20% - Accent1 4 2 4 3 4 2 4 3 2" xfId="36377" xr:uid="{00000000-0005-0000-0000-0000738D0000}"/>
    <cellStyle name="20% - Accent1 4 2 4 3 4 2 4 4" xfId="36378" xr:uid="{00000000-0005-0000-0000-0000748D0000}"/>
    <cellStyle name="20% - Accent1 4 2 4 3 4 2 5" xfId="36379" xr:uid="{00000000-0005-0000-0000-0000758D0000}"/>
    <cellStyle name="20% - Accent1 4 2 4 3 4 2 5 2" xfId="36380" xr:uid="{00000000-0005-0000-0000-0000768D0000}"/>
    <cellStyle name="20% - Accent1 4 2 4 3 4 2 5 2 2" xfId="36381" xr:uid="{00000000-0005-0000-0000-0000778D0000}"/>
    <cellStyle name="20% - Accent1 4 2 4 3 4 2 5 3" xfId="36382" xr:uid="{00000000-0005-0000-0000-0000788D0000}"/>
    <cellStyle name="20% - Accent1 4 2 4 3 4 2 6" xfId="36383" xr:uid="{00000000-0005-0000-0000-0000798D0000}"/>
    <cellStyle name="20% - Accent1 4 2 4 3 4 2 6 2" xfId="36384" xr:uid="{00000000-0005-0000-0000-00007A8D0000}"/>
    <cellStyle name="20% - Accent1 4 2 4 3 4 2 6 2 2" xfId="36385" xr:uid="{00000000-0005-0000-0000-00007B8D0000}"/>
    <cellStyle name="20% - Accent1 4 2 4 3 4 2 6 3" xfId="36386" xr:uid="{00000000-0005-0000-0000-00007C8D0000}"/>
    <cellStyle name="20% - Accent1 4 2 4 3 4 2 7" xfId="36387" xr:uid="{00000000-0005-0000-0000-00007D8D0000}"/>
    <cellStyle name="20% - Accent1 4 2 4 3 4 2 7 2" xfId="36388" xr:uid="{00000000-0005-0000-0000-00007E8D0000}"/>
    <cellStyle name="20% - Accent1 4 2 4 3 4 2 8" xfId="36389" xr:uid="{00000000-0005-0000-0000-00007F8D0000}"/>
    <cellStyle name="20% - Accent1 4 2 4 3 4 2 8 2" xfId="36390" xr:uid="{00000000-0005-0000-0000-0000808D0000}"/>
    <cellStyle name="20% - Accent1 4 2 4 3 4 2 9" xfId="36391" xr:uid="{00000000-0005-0000-0000-0000818D0000}"/>
    <cellStyle name="20% - Accent1 4 2 4 3 4 3" xfId="36392" xr:uid="{00000000-0005-0000-0000-0000828D0000}"/>
    <cellStyle name="20% - Accent1 4 2 4 3 4 3 2" xfId="36393" xr:uid="{00000000-0005-0000-0000-0000838D0000}"/>
    <cellStyle name="20% - Accent1 4 2 4 3 4 3 2 2" xfId="36394" xr:uid="{00000000-0005-0000-0000-0000848D0000}"/>
    <cellStyle name="20% - Accent1 4 2 4 3 4 3 2 2 2" xfId="36395" xr:uid="{00000000-0005-0000-0000-0000858D0000}"/>
    <cellStyle name="20% - Accent1 4 2 4 3 4 3 2 2 2 2" xfId="36396" xr:uid="{00000000-0005-0000-0000-0000868D0000}"/>
    <cellStyle name="20% - Accent1 4 2 4 3 4 3 2 2 3" xfId="36397" xr:uid="{00000000-0005-0000-0000-0000878D0000}"/>
    <cellStyle name="20% - Accent1 4 2 4 3 4 3 2 3" xfId="36398" xr:uid="{00000000-0005-0000-0000-0000888D0000}"/>
    <cellStyle name="20% - Accent1 4 2 4 3 4 3 2 3 2" xfId="36399" xr:uid="{00000000-0005-0000-0000-0000898D0000}"/>
    <cellStyle name="20% - Accent1 4 2 4 3 4 3 2 4" xfId="36400" xr:uid="{00000000-0005-0000-0000-00008A8D0000}"/>
    <cellStyle name="20% - Accent1 4 2 4 3 4 3 3" xfId="36401" xr:uid="{00000000-0005-0000-0000-00008B8D0000}"/>
    <cellStyle name="20% - Accent1 4 2 4 3 4 3 3 2" xfId="36402" xr:uid="{00000000-0005-0000-0000-00008C8D0000}"/>
    <cellStyle name="20% - Accent1 4 2 4 3 4 3 3 2 2" xfId="36403" xr:uid="{00000000-0005-0000-0000-00008D8D0000}"/>
    <cellStyle name="20% - Accent1 4 2 4 3 4 3 3 2 2 2" xfId="36404" xr:uid="{00000000-0005-0000-0000-00008E8D0000}"/>
    <cellStyle name="20% - Accent1 4 2 4 3 4 3 3 2 3" xfId="36405" xr:uid="{00000000-0005-0000-0000-00008F8D0000}"/>
    <cellStyle name="20% - Accent1 4 2 4 3 4 3 3 3" xfId="36406" xr:uid="{00000000-0005-0000-0000-0000908D0000}"/>
    <cellStyle name="20% - Accent1 4 2 4 3 4 3 3 3 2" xfId="36407" xr:uid="{00000000-0005-0000-0000-0000918D0000}"/>
    <cellStyle name="20% - Accent1 4 2 4 3 4 3 3 4" xfId="36408" xr:uid="{00000000-0005-0000-0000-0000928D0000}"/>
    <cellStyle name="20% - Accent1 4 2 4 3 4 3 4" xfId="36409" xr:uid="{00000000-0005-0000-0000-0000938D0000}"/>
    <cellStyle name="20% - Accent1 4 2 4 3 4 3 4 2" xfId="36410" xr:uid="{00000000-0005-0000-0000-0000948D0000}"/>
    <cellStyle name="20% - Accent1 4 2 4 3 4 3 4 2 2" xfId="36411" xr:uid="{00000000-0005-0000-0000-0000958D0000}"/>
    <cellStyle name="20% - Accent1 4 2 4 3 4 3 4 2 2 2" xfId="36412" xr:uid="{00000000-0005-0000-0000-0000968D0000}"/>
    <cellStyle name="20% - Accent1 4 2 4 3 4 3 4 2 3" xfId="36413" xr:uid="{00000000-0005-0000-0000-0000978D0000}"/>
    <cellStyle name="20% - Accent1 4 2 4 3 4 3 4 3" xfId="36414" xr:uid="{00000000-0005-0000-0000-0000988D0000}"/>
    <cellStyle name="20% - Accent1 4 2 4 3 4 3 4 3 2" xfId="36415" xr:uid="{00000000-0005-0000-0000-0000998D0000}"/>
    <cellStyle name="20% - Accent1 4 2 4 3 4 3 4 4" xfId="36416" xr:uid="{00000000-0005-0000-0000-00009A8D0000}"/>
    <cellStyle name="20% - Accent1 4 2 4 3 4 3 5" xfId="36417" xr:uid="{00000000-0005-0000-0000-00009B8D0000}"/>
    <cellStyle name="20% - Accent1 4 2 4 3 4 3 5 2" xfId="36418" xr:uid="{00000000-0005-0000-0000-00009C8D0000}"/>
    <cellStyle name="20% - Accent1 4 2 4 3 4 3 5 2 2" xfId="36419" xr:uid="{00000000-0005-0000-0000-00009D8D0000}"/>
    <cellStyle name="20% - Accent1 4 2 4 3 4 3 5 3" xfId="36420" xr:uid="{00000000-0005-0000-0000-00009E8D0000}"/>
    <cellStyle name="20% - Accent1 4 2 4 3 4 3 6" xfId="36421" xr:uid="{00000000-0005-0000-0000-00009F8D0000}"/>
    <cellStyle name="20% - Accent1 4 2 4 3 4 3 6 2" xfId="36422" xr:uid="{00000000-0005-0000-0000-0000A08D0000}"/>
    <cellStyle name="20% - Accent1 4 2 4 3 4 3 6 2 2" xfId="36423" xr:uid="{00000000-0005-0000-0000-0000A18D0000}"/>
    <cellStyle name="20% - Accent1 4 2 4 3 4 3 6 3" xfId="36424" xr:uid="{00000000-0005-0000-0000-0000A28D0000}"/>
    <cellStyle name="20% - Accent1 4 2 4 3 4 3 7" xfId="36425" xr:uid="{00000000-0005-0000-0000-0000A38D0000}"/>
    <cellStyle name="20% - Accent1 4 2 4 3 4 3 7 2" xfId="36426" xr:uid="{00000000-0005-0000-0000-0000A48D0000}"/>
    <cellStyle name="20% - Accent1 4 2 4 3 4 3 8" xfId="36427" xr:uid="{00000000-0005-0000-0000-0000A58D0000}"/>
    <cellStyle name="20% - Accent1 4 2 4 3 4 3 8 2" xfId="36428" xr:uid="{00000000-0005-0000-0000-0000A68D0000}"/>
    <cellStyle name="20% - Accent1 4 2 4 3 4 3 9" xfId="36429" xr:uid="{00000000-0005-0000-0000-0000A78D0000}"/>
    <cellStyle name="20% - Accent1 4 2 4 3 4 4" xfId="36430" xr:uid="{00000000-0005-0000-0000-0000A88D0000}"/>
    <cellStyle name="20% - Accent1 4 2 4 3 4 4 2" xfId="36431" xr:uid="{00000000-0005-0000-0000-0000A98D0000}"/>
    <cellStyle name="20% - Accent1 4 2 4 3 4 4 2 2" xfId="36432" xr:uid="{00000000-0005-0000-0000-0000AA8D0000}"/>
    <cellStyle name="20% - Accent1 4 2 4 3 4 4 2 2 2" xfId="36433" xr:uid="{00000000-0005-0000-0000-0000AB8D0000}"/>
    <cellStyle name="20% - Accent1 4 2 4 3 4 4 2 3" xfId="36434" xr:uid="{00000000-0005-0000-0000-0000AC8D0000}"/>
    <cellStyle name="20% - Accent1 4 2 4 3 4 4 3" xfId="36435" xr:uid="{00000000-0005-0000-0000-0000AD8D0000}"/>
    <cellStyle name="20% - Accent1 4 2 4 3 4 4 3 2" xfId="36436" xr:uid="{00000000-0005-0000-0000-0000AE8D0000}"/>
    <cellStyle name="20% - Accent1 4 2 4 3 4 4 4" xfId="36437" xr:uid="{00000000-0005-0000-0000-0000AF8D0000}"/>
    <cellStyle name="20% - Accent1 4 2 4 3 4 5" xfId="36438" xr:uid="{00000000-0005-0000-0000-0000B08D0000}"/>
    <cellStyle name="20% - Accent1 4 2 4 3 4 5 2" xfId="36439" xr:uid="{00000000-0005-0000-0000-0000B18D0000}"/>
    <cellStyle name="20% - Accent1 4 2 4 3 4 5 2 2" xfId="36440" xr:uid="{00000000-0005-0000-0000-0000B28D0000}"/>
    <cellStyle name="20% - Accent1 4 2 4 3 4 5 2 2 2" xfId="36441" xr:uid="{00000000-0005-0000-0000-0000B38D0000}"/>
    <cellStyle name="20% - Accent1 4 2 4 3 4 5 2 3" xfId="36442" xr:uid="{00000000-0005-0000-0000-0000B48D0000}"/>
    <cellStyle name="20% - Accent1 4 2 4 3 4 5 3" xfId="36443" xr:uid="{00000000-0005-0000-0000-0000B58D0000}"/>
    <cellStyle name="20% - Accent1 4 2 4 3 4 5 3 2" xfId="36444" xr:uid="{00000000-0005-0000-0000-0000B68D0000}"/>
    <cellStyle name="20% - Accent1 4 2 4 3 4 5 4" xfId="36445" xr:uid="{00000000-0005-0000-0000-0000B78D0000}"/>
    <cellStyle name="20% - Accent1 4 2 4 3 4 6" xfId="36446" xr:uid="{00000000-0005-0000-0000-0000B88D0000}"/>
    <cellStyle name="20% - Accent1 4 2 4 3 4 6 2" xfId="36447" xr:uid="{00000000-0005-0000-0000-0000B98D0000}"/>
    <cellStyle name="20% - Accent1 4 2 4 3 4 6 2 2" xfId="36448" xr:uid="{00000000-0005-0000-0000-0000BA8D0000}"/>
    <cellStyle name="20% - Accent1 4 2 4 3 4 6 2 2 2" xfId="36449" xr:uid="{00000000-0005-0000-0000-0000BB8D0000}"/>
    <cellStyle name="20% - Accent1 4 2 4 3 4 6 2 3" xfId="36450" xr:uid="{00000000-0005-0000-0000-0000BC8D0000}"/>
    <cellStyle name="20% - Accent1 4 2 4 3 4 6 3" xfId="36451" xr:uid="{00000000-0005-0000-0000-0000BD8D0000}"/>
    <cellStyle name="20% - Accent1 4 2 4 3 4 6 3 2" xfId="36452" xr:uid="{00000000-0005-0000-0000-0000BE8D0000}"/>
    <cellStyle name="20% - Accent1 4 2 4 3 4 6 4" xfId="36453" xr:uid="{00000000-0005-0000-0000-0000BF8D0000}"/>
    <cellStyle name="20% - Accent1 4 2 4 3 4 7" xfId="36454" xr:uid="{00000000-0005-0000-0000-0000C08D0000}"/>
    <cellStyle name="20% - Accent1 4 2 4 3 4 7 2" xfId="36455" xr:uid="{00000000-0005-0000-0000-0000C18D0000}"/>
    <cellStyle name="20% - Accent1 4 2 4 3 4 7 2 2" xfId="36456" xr:uid="{00000000-0005-0000-0000-0000C28D0000}"/>
    <cellStyle name="20% - Accent1 4 2 4 3 4 7 3" xfId="36457" xr:uid="{00000000-0005-0000-0000-0000C38D0000}"/>
    <cellStyle name="20% - Accent1 4 2 4 3 4 8" xfId="36458" xr:uid="{00000000-0005-0000-0000-0000C48D0000}"/>
    <cellStyle name="20% - Accent1 4 2 4 3 4 8 2" xfId="36459" xr:uid="{00000000-0005-0000-0000-0000C58D0000}"/>
    <cellStyle name="20% - Accent1 4 2 4 3 4 8 2 2" xfId="36460" xr:uid="{00000000-0005-0000-0000-0000C68D0000}"/>
    <cellStyle name="20% - Accent1 4 2 4 3 4 8 3" xfId="36461" xr:uid="{00000000-0005-0000-0000-0000C78D0000}"/>
    <cellStyle name="20% - Accent1 4 2 4 3 4 9" xfId="36462" xr:uid="{00000000-0005-0000-0000-0000C88D0000}"/>
    <cellStyle name="20% - Accent1 4 2 4 3 4 9 2" xfId="36463" xr:uid="{00000000-0005-0000-0000-0000C98D0000}"/>
    <cellStyle name="20% - Accent1 4 2 4 3 5" xfId="36464" xr:uid="{00000000-0005-0000-0000-0000CA8D0000}"/>
    <cellStyle name="20% - Accent1 4 2 4 3 5 2" xfId="36465" xr:uid="{00000000-0005-0000-0000-0000CB8D0000}"/>
    <cellStyle name="20% - Accent1 4 2 4 3 5 2 2" xfId="36466" xr:uid="{00000000-0005-0000-0000-0000CC8D0000}"/>
    <cellStyle name="20% - Accent1 4 2 4 3 5 2 2 2" xfId="36467" xr:uid="{00000000-0005-0000-0000-0000CD8D0000}"/>
    <cellStyle name="20% - Accent1 4 2 4 3 5 2 2 2 2" xfId="36468" xr:uid="{00000000-0005-0000-0000-0000CE8D0000}"/>
    <cellStyle name="20% - Accent1 4 2 4 3 5 2 2 3" xfId="36469" xr:uid="{00000000-0005-0000-0000-0000CF8D0000}"/>
    <cellStyle name="20% - Accent1 4 2 4 3 5 2 3" xfId="36470" xr:uid="{00000000-0005-0000-0000-0000D08D0000}"/>
    <cellStyle name="20% - Accent1 4 2 4 3 5 2 3 2" xfId="36471" xr:uid="{00000000-0005-0000-0000-0000D18D0000}"/>
    <cellStyle name="20% - Accent1 4 2 4 3 5 2 4" xfId="36472" xr:uid="{00000000-0005-0000-0000-0000D28D0000}"/>
    <cellStyle name="20% - Accent1 4 2 4 3 5 3" xfId="36473" xr:uid="{00000000-0005-0000-0000-0000D38D0000}"/>
    <cellStyle name="20% - Accent1 4 2 4 3 5 3 2" xfId="36474" xr:uid="{00000000-0005-0000-0000-0000D48D0000}"/>
    <cellStyle name="20% - Accent1 4 2 4 3 5 3 2 2" xfId="36475" xr:uid="{00000000-0005-0000-0000-0000D58D0000}"/>
    <cellStyle name="20% - Accent1 4 2 4 3 5 3 2 2 2" xfId="36476" xr:uid="{00000000-0005-0000-0000-0000D68D0000}"/>
    <cellStyle name="20% - Accent1 4 2 4 3 5 3 2 3" xfId="36477" xr:uid="{00000000-0005-0000-0000-0000D78D0000}"/>
    <cellStyle name="20% - Accent1 4 2 4 3 5 3 3" xfId="36478" xr:uid="{00000000-0005-0000-0000-0000D88D0000}"/>
    <cellStyle name="20% - Accent1 4 2 4 3 5 3 3 2" xfId="36479" xr:uid="{00000000-0005-0000-0000-0000D98D0000}"/>
    <cellStyle name="20% - Accent1 4 2 4 3 5 3 4" xfId="36480" xr:uid="{00000000-0005-0000-0000-0000DA8D0000}"/>
    <cellStyle name="20% - Accent1 4 2 4 3 5 4" xfId="36481" xr:uid="{00000000-0005-0000-0000-0000DB8D0000}"/>
    <cellStyle name="20% - Accent1 4 2 4 3 5 4 2" xfId="36482" xr:uid="{00000000-0005-0000-0000-0000DC8D0000}"/>
    <cellStyle name="20% - Accent1 4 2 4 3 5 4 2 2" xfId="36483" xr:uid="{00000000-0005-0000-0000-0000DD8D0000}"/>
    <cellStyle name="20% - Accent1 4 2 4 3 5 4 2 2 2" xfId="36484" xr:uid="{00000000-0005-0000-0000-0000DE8D0000}"/>
    <cellStyle name="20% - Accent1 4 2 4 3 5 4 2 3" xfId="36485" xr:uid="{00000000-0005-0000-0000-0000DF8D0000}"/>
    <cellStyle name="20% - Accent1 4 2 4 3 5 4 3" xfId="36486" xr:uid="{00000000-0005-0000-0000-0000E08D0000}"/>
    <cellStyle name="20% - Accent1 4 2 4 3 5 4 3 2" xfId="36487" xr:uid="{00000000-0005-0000-0000-0000E18D0000}"/>
    <cellStyle name="20% - Accent1 4 2 4 3 5 4 4" xfId="36488" xr:uid="{00000000-0005-0000-0000-0000E28D0000}"/>
    <cellStyle name="20% - Accent1 4 2 4 3 5 5" xfId="36489" xr:uid="{00000000-0005-0000-0000-0000E38D0000}"/>
    <cellStyle name="20% - Accent1 4 2 4 3 5 5 2" xfId="36490" xr:uid="{00000000-0005-0000-0000-0000E48D0000}"/>
    <cellStyle name="20% - Accent1 4 2 4 3 5 5 2 2" xfId="36491" xr:uid="{00000000-0005-0000-0000-0000E58D0000}"/>
    <cellStyle name="20% - Accent1 4 2 4 3 5 5 3" xfId="36492" xr:uid="{00000000-0005-0000-0000-0000E68D0000}"/>
    <cellStyle name="20% - Accent1 4 2 4 3 5 6" xfId="36493" xr:uid="{00000000-0005-0000-0000-0000E78D0000}"/>
    <cellStyle name="20% - Accent1 4 2 4 3 5 6 2" xfId="36494" xr:uid="{00000000-0005-0000-0000-0000E88D0000}"/>
    <cellStyle name="20% - Accent1 4 2 4 3 5 6 2 2" xfId="36495" xr:uid="{00000000-0005-0000-0000-0000E98D0000}"/>
    <cellStyle name="20% - Accent1 4 2 4 3 5 6 3" xfId="36496" xr:uid="{00000000-0005-0000-0000-0000EA8D0000}"/>
    <cellStyle name="20% - Accent1 4 2 4 3 5 7" xfId="36497" xr:uid="{00000000-0005-0000-0000-0000EB8D0000}"/>
    <cellStyle name="20% - Accent1 4 2 4 3 5 7 2" xfId="36498" xr:uid="{00000000-0005-0000-0000-0000EC8D0000}"/>
    <cellStyle name="20% - Accent1 4 2 4 3 5 8" xfId="36499" xr:uid="{00000000-0005-0000-0000-0000ED8D0000}"/>
    <cellStyle name="20% - Accent1 4 2 4 3 5 8 2" xfId="36500" xr:uid="{00000000-0005-0000-0000-0000EE8D0000}"/>
    <cellStyle name="20% - Accent1 4 2 4 3 5 9" xfId="36501" xr:uid="{00000000-0005-0000-0000-0000EF8D0000}"/>
    <cellStyle name="20% - Accent1 4 2 4 3 6" xfId="36502" xr:uid="{00000000-0005-0000-0000-0000F08D0000}"/>
    <cellStyle name="20% - Accent1 4 2 4 3 6 2" xfId="36503" xr:uid="{00000000-0005-0000-0000-0000F18D0000}"/>
    <cellStyle name="20% - Accent1 4 2 4 3 6 2 2" xfId="36504" xr:uid="{00000000-0005-0000-0000-0000F28D0000}"/>
    <cellStyle name="20% - Accent1 4 2 4 3 6 2 2 2" xfId="36505" xr:uid="{00000000-0005-0000-0000-0000F38D0000}"/>
    <cellStyle name="20% - Accent1 4 2 4 3 6 2 2 2 2" xfId="36506" xr:uid="{00000000-0005-0000-0000-0000F48D0000}"/>
    <cellStyle name="20% - Accent1 4 2 4 3 6 2 2 3" xfId="36507" xr:uid="{00000000-0005-0000-0000-0000F58D0000}"/>
    <cellStyle name="20% - Accent1 4 2 4 3 6 2 3" xfId="36508" xr:uid="{00000000-0005-0000-0000-0000F68D0000}"/>
    <cellStyle name="20% - Accent1 4 2 4 3 6 2 3 2" xfId="36509" xr:uid="{00000000-0005-0000-0000-0000F78D0000}"/>
    <cellStyle name="20% - Accent1 4 2 4 3 6 2 4" xfId="36510" xr:uid="{00000000-0005-0000-0000-0000F88D0000}"/>
    <cellStyle name="20% - Accent1 4 2 4 3 6 3" xfId="36511" xr:uid="{00000000-0005-0000-0000-0000F98D0000}"/>
    <cellStyle name="20% - Accent1 4 2 4 3 6 3 2" xfId="36512" xr:uid="{00000000-0005-0000-0000-0000FA8D0000}"/>
    <cellStyle name="20% - Accent1 4 2 4 3 6 3 2 2" xfId="36513" xr:uid="{00000000-0005-0000-0000-0000FB8D0000}"/>
    <cellStyle name="20% - Accent1 4 2 4 3 6 3 2 2 2" xfId="36514" xr:uid="{00000000-0005-0000-0000-0000FC8D0000}"/>
    <cellStyle name="20% - Accent1 4 2 4 3 6 3 2 3" xfId="36515" xr:uid="{00000000-0005-0000-0000-0000FD8D0000}"/>
    <cellStyle name="20% - Accent1 4 2 4 3 6 3 3" xfId="36516" xr:uid="{00000000-0005-0000-0000-0000FE8D0000}"/>
    <cellStyle name="20% - Accent1 4 2 4 3 6 3 3 2" xfId="36517" xr:uid="{00000000-0005-0000-0000-0000FF8D0000}"/>
    <cellStyle name="20% - Accent1 4 2 4 3 6 3 4" xfId="36518" xr:uid="{00000000-0005-0000-0000-0000008E0000}"/>
    <cellStyle name="20% - Accent1 4 2 4 3 6 4" xfId="36519" xr:uid="{00000000-0005-0000-0000-0000018E0000}"/>
    <cellStyle name="20% - Accent1 4 2 4 3 6 4 2" xfId="36520" xr:uid="{00000000-0005-0000-0000-0000028E0000}"/>
    <cellStyle name="20% - Accent1 4 2 4 3 6 4 2 2" xfId="36521" xr:uid="{00000000-0005-0000-0000-0000038E0000}"/>
    <cellStyle name="20% - Accent1 4 2 4 3 6 4 2 2 2" xfId="36522" xr:uid="{00000000-0005-0000-0000-0000048E0000}"/>
    <cellStyle name="20% - Accent1 4 2 4 3 6 4 2 3" xfId="36523" xr:uid="{00000000-0005-0000-0000-0000058E0000}"/>
    <cellStyle name="20% - Accent1 4 2 4 3 6 4 3" xfId="36524" xr:uid="{00000000-0005-0000-0000-0000068E0000}"/>
    <cellStyle name="20% - Accent1 4 2 4 3 6 4 3 2" xfId="36525" xr:uid="{00000000-0005-0000-0000-0000078E0000}"/>
    <cellStyle name="20% - Accent1 4 2 4 3 6 4 4" xfId="36526" xr:uid="{00000000-0005-0000-0000-0000088E0000}"/>
    <cellStyle name="20% - Accent1 4 2 4 3 6 5" xfId="36527" xr:uid="{00000000-0005-0000-0000-0000098E0000}"/>
    <cellStyle name="20% - Accent1 4 2 4 3 6 5 2" xfId="36528" xr:uid="{00000000-0005-0000-0000-00000A8E0000}"/>
    <cellStyle name="20% - Accent1 4 2 4 3 6 5 2 2" xfId="36529" xr:uid="{00000000-0005-0000-0000-00000B8E0000}"/>
    <cellStyle name="20% - Accent1 4 2 4 3 6 5 3" xfId="36530" xr:uid="{00000000-0005-0000-0000-00000C8E0000}"/>
    <cellStyle name="20% - Accent1 4 2 4 3 6 6" xfId="36531" xr:uid="{00000000-0005-0000-0000-00000D8E0000}"/>
    <cellStyle name="20% - Accent1 4 2 4 3 6 6 2" xfId="36532" xr:uid="{00000000-0005-0000-0000-00000E8E0000}"/>
    <cellStyle name="20% - Accent1 4 2 4 3 6 6 2 2" xfId="36533" xr:uid="{00000000-0005-0000-0000-00000F8E0000}"/>
    <cellStyle name="20% - Accent1 4 2 4 3 6 6 3" xfId="36534" xr:uid="{00000000-0005-0000-0000-0000108E0000}"/>
    <cellStyle name="20% - Accent1 4 2 4 3 6 7" xfId="36535" xr:uid="{00000000-0005-0000-0000-0000118E0000}"/>
    <cellStyle name="20% - Accent1 4 2 4 3 6 7 2" xfId="36536" xr:uid="{00000000-0005-0000-0000-0000128E0000}"/>
    <cellStyle name="20% - Accent1 4 2 4 3 6 8" xfId="36537" xr:uid="{00000000-0005-0000-0000-0000138E0000}"/>
    <cellStyle name="20% - Accent1 4 2 4 3 6 8 2" xfId="36538" xr:uid="{00000000-0005-0000-0000-0000148E0000}"/>
    <cellStyle name="20% - Accent1 4 2 4 3 6 9" xfId="36539" xr:uid="{00000000-0005-0000-0000-0000158E0000}"/>
    <cellStyle name="20% - Accent1 4 2 4 3 7" xfId="36540" xr:uid="{00000000-0005-0000-0000-0000168E0000}"/>
    <cellStyle name="20% - Accent1 4 2 4 3 7 2" xfId="36541" xr:uid="{00000000-0005-0000-0000-0000178E0000}"/>
    <cellStyle name="20% - Accent1 4 2 4 3 7 2 2" xfId="36542" xr:uid="{00000000-0005-0000-0000-0000188E0000}"/>
    <cellStyle name="20% - Accent1 4 2 4 3 7 2 2 2" xfId="36543" xr:uid="{00000000-0005-0000-0000-0000198E0000}"/>
    <cellStyle name="20% - Accent1 4 2 4 3 7 2 3" xfId="36544" xr:uid="{00000000-0005-0000-0000-00001A8E0000}"/>
    <cellStyle name="20% - Accent1 4 2 4 3 7 3" xfId="36545" xr:uid="{00000000-0005-0000-0000-00001B8E0000}"/>
    <cellStyle name="20% - Accent1 4 2 4 3 7 3 2" xfId="36546" xr:uid="{00000000-0005-0000-0000-00001C8E0000}"/>
    <cellStyle name="20% - Accent1 4 2 4 3 7 4" xfId="36547" xr:uid="{00000000-0005-0000-0000-00001D8E0000}"/>
    <cellStyle name="20% - Accent1 4 2 4 3 8" xfId="36548" xr:uid="{00000000-0005-0000-0000-00001E8E0000}"/>
    <cellStyle name="20% - Accent1 4 2 4 3 8 2" xfId="36549" xr:uid="{00000000-0005-0000-0000-00001F8E0000}"/>
    <cellStyle name="20% - Accent1 4 2 4 3 8 2 2" xfId="36550" xr:uid="{00000000-0005-0000-0000-0000208E0000}"/>
    <cellStyle name="20% - Accent1 4 2 4 3 8 2 2 2" xfId="36551" xr:uid="{00000000-0005-0000-0000-0000218E0000}"/>
    <cellStyle name="20% - Accent1 4 2 4 3 8 2 3" xfId="36552" xr:uid="{00000000-0005-0000-0000-0000228E0000}"/>
    <cellStyle name="20% - Accent1 4 2 4 3 8 3" xfId="36553" xr:uid="{00000000-0005-0000-0000-0000238E0000}"/>
    <cellStyle name="20% - Accent1 4 2 4 3 8 3 2" xfId="36554" xr:uid="{00000000-0005-0000-0000-0000248E0000}"/>
    <cellStyle name="20% - Accent1 4 2 4 3 8 4" xfId="36555" xr:uid="{00000000-0005-0000-0000-0000258E0000}"/>
    <cellStyle name="20% - Accent1 4 2 4 3 9" xfId="36556" xr:uid="{00000000-0005-0000-0000-0000268E0000}"/>
    <cellStyle name="20% - Accent1 4 2 4 3 9 2" xfId="36557" xr:uid="{00000000-0005-0000-0000-0000278E0000}"/>
    <cellStyle name="20% - Accent1 4 2 4 3 9 2 2" xfId="36558" xr:uid="{00000000-0005-0000-0000-0000288E0000}"/>
    <cellStyle name="20% - Accent1 4 2 4 3 9 2 2 2" xfId="36559" xr:uid="{00000000-0005-0000-0000-0000298E0000}"/>
    <cellStyle name="20% - Accent1 4 2 4 3 9 2 3" xfId="36560" xr:uid="{00000000-0005-0000-0000-00002A8E0000}"/>
    <cellStyle name="20% - Accent1 4 2 4 3 9 3" xfId="36561" xr:uid="{00000000-0005-0000-0000-00002B8E0000}"/>
    <cellStyle name="20% - Accent1 4 2 4 3 9 3 2" xfId="36562" xr:uid="{00000000-0005-0000-0000-00002C8E0000}"/>
    <cellStyle name="20% - Accent1 4 2 4 3 9 4" xfId="36563" xr:uid="{00000000-0005-0000-0000-00002D8E0000}"/>
    <cellStyle name="20% - Accent1 4 2 4 4" xfId="36564" xr:uid="{00000000-0005-0000-0000-00002E8E0000}"/>
    <cellStyle name="20% - Accent1 4 2 4 4 10" xfId="36565" xr:uid="{00000000-0005-0000-0000-00002F8E0000}"/>
    <cellStyle name="20% - Accent1 4 2 4 4 10 2" xfId="36566" xr:uid="{00000000-0005-0000-0000-0000308E0000}"/>
    <cellStyle name="20% - Accent1 4 2 4 4 11" xfId="36567" xr:uid="{00000000-0005-0000-0000-0000318E0000}"/>
    <cellStyle name="20% - Accent1 4 2 4 4 2" xfId="36568" xr:uid="{00000000-0005-0000-0000-0000328E0000}"/>
    <cellStyle name="20% - Accent1 4 2 4 4 2 2" xfId="36569" xr:uid="{00000000-0005-0000-0000-0000338E0000}"/>
    <cellStyle name="20% - Accent1 4 2 4 4 2 2 2" xfId="36570" xr:uid="{00000000-0005-0000-0000-0000348E0000}"/>
    <cellStyle name="20% - Accent1 4 2 4 4 2 2 2 2" xfId="36571" xr:uid="{00000000-0005-0000-0000-0000358E0000}"/>
    <cellStyle name="20% - Accent1 4 2 4 4 2 2 2 2 2" xfId="36572" xr:uid="{00000000-0005-0000-0000-0000368E0000}"/>
    <cellStyle name="20% - Accent1 4 2 4 4 2 2 2 3" xfId="36573" xr:uid="{00000000-0005-0000-0000-0000378E0000}"/>
    <cellStyle name="20% - Accent1 4 2 4 4 2 2 3" xfId="36574" xr:uid="{00000000-0005-0000-0000-0000388E0000}"/>
    <cellStyle name="20% - Accent1 4 2 4 4 2 2 3 2" xfId="36575" xr:uid="{00000000-0005-0000-0000-0000398E0000}"/>
    <cellStyle name="20% - Accent1 4 2 4 4 2 2 4" xfId="36576" xr:uid="{00000000-0005-0000-0000-00003A8E0000}"/>
    <cellStyle name="20% - Accent1 4 2 4 4 2 3" xfId="36577" xr:uid="{00000000-0005-0000-0000-00003B8E0000}"/>
    <cellStyle name="20% - Accent1 4 2 4 4 2 3 2" xfId="36578" xr:uid="{00000000-0005-0000-0000-00003C8E0000}"/>
    <cellStyle name="20% - Accent1 4 2 4 4 2 3 2 2" xfId="36579" xr:uid="{00000000-0005-0000-0000-00003D8E0000}"/>
    <cellStyle name="20% - Accent1 4 2 4 4 2 3 2 2 2" xfId="36580" xr:uid="{00000000-0005-0000-0000-00003E8E0000}"/>
    <cellStyle name="20% - Accent1 4 2 4 4 2 3 2 3" xfId="36581" xr:uid="{00000000-0005-0000-0000-00003F8E0000}"/>
    <cellStyle name="20% - Accent1 4 2 4 4 2 3 3" xfId="36582" xr:uid="{00000000-0005-0000-0000-0000408E0000}"/>
    <cellStyle name="20% - Accent1 4 2 4 4 2 3 3 2" xfId="36583" xr:uid="{00000000-0005-0000-0000-0000418E0000}"/>
    <cellStyle name="20% - Accent1 4 2 4 4 2 3 4" xfId="36584" xr:uid="{00000000-0005-0000-0000-0000428E0000}"/>
    <cellStyle name="20% - Accent1 4 2 4 4 2 4" xfId="36585" xr:uid="{00000000-0005-0000-0000-0000438E0000}"/>
    <cellStyle name="20% - Accent1 4 2 4 4 2 4 2" xfId="36586" xr:uid="{00000000-0005-0000-0000-0000448E0000}"/>
    <cellStyle name="20% - Accent1 4 2 4 4 2 4 2 2" xfId="36587" xr:uid="{00000000-0005-0000-0000-0000458E0000}"/>
    <cellStyle name="20% - Accent1 4 2 4 4 2 4 2 2 2" xfId="36588" xr:uid="{00000000-0005-0000-0000-0000468E0000}"/>
    <cellStyle name="20% - Accent1 4 2 4 4 2 4 2 3" xfId="36589" xr:uid="{00000000-0005-0000-0000-0000478E0000}"/>
    <cellStyle name="20% - Accent1 4 2 4 4 2 4 3" xfId="36590" xr:uid="{00000000-0005-0000-0000-0000488E0000}"/>
    <cellStyle name="20% - Accent1 4 2 4 4 2 4 3 2" xfId="36591" xr:uid="{00000000-0005-0000-0000-0000498E0000}"/>
    <cellStyle name="20% - Accent1 4 2 4 4 2 4 4" xfId="36592" xr:uid="{00000000-0005-0000-0000-00004A8E0000}"/>
    <cellStyle name="20% - Accent1 4 2 4 4 2 5" xfId="36593" xr:uid="{00000000-0005-0000-0000-00004B8E0000}"/>
    <cellStyle name="20% - Accent1 4 2 4 4 2 5 2" xfId="36594" xr:uid="{00000000-0005-0000-0000-00004C8E0000}"/>
    <cellStyle name="20% - Accent1 4 2 4 4 2 5 2 2" xfId="36595" xr:uid="{00000000-0005-0000-0000-00004D8E0000}"/>
    <cellStyle name="20% - Accent1 4 2 4 4 2 5 3" xfId="36596" xr:uid="{00000000-0005-0000-0000-00004E8E0000}"/>
    <cellStyle name="20% - Accent1 4 2 4 4 2 6" xfId="36597" xr:uid="{00000000-0005-0000-0000-00004F8E0000}"/>
    <cellStyle name="20% - Accent1 4 2 4 4 2 6 2" xfId="36598" xr:uid="{00000000-0005-0000-0000-0000508E0000}"/>
    <cellStyle name="20% - Accent1 4 2 4 4 2 6 2 2" xfId="36599" xr:uid="{00000000-0005-0000-0000-0000518E0000}"/>
    <cellStyle name="20% - Accent1 4 2 4 4 2 6 3" xfId="36600" xr:uid="{00000000-0005-0000-0000-0000528E0000}"/>
    <cellStyle name="20% - Accent1 4 2 4 4 2 7" xfId="36601" xr:uid="{00000000-0005-0000-0000-0000538E0000}"/>
    <cellStyle name="20% - Accent1 4 2 4 4 2 7 2" xfId="36602" xr:uid="{00000000-0005-0000-0000-0000548E0000}"/>
    <cellStyle name="20% - Accent1 4 2 4 4 2 8" xfId="36603" xr:uid="{00000000-0005-0000-0000-0000558E0000}"/>
    <cellStyle name="20% - Accent1 4 2 4 4 2 8 2" xfId="36604" xr:uid="{00000000-0005-0000-0000-0000568E0000}"/>
    <cellStyle name="20% - Accent1 4 2 4 4 2 9" xfId="36605" xr:uid="{00000000-0005-0000-0000-0000578E0000}"/>
    <cellStyle name="20% - Accent1 4 2 4 4 3" xfId="36606" xr:uid="{00000000-0005-0000-0000-0000588E0000}"/>
    <cellStyle name="20% - Accent1 4 2 4 4 3 2" xfId="36607" xr:uid="{00000000-0005-0000-0000-0000598E0000}"/>
    <cellStyle name="20% - Accent1 4 2 4 4 3 2 2" xfId="36608" xr:uid="{00000000-0005-0000-0000-00005A8E0000}"/>
    <cellStyle name="20% - Accent1 4 2 4 4 3 2 2 2" xfId="36609" xr:uid="{00000000-0005-0000-0000-00005B8E0000}"/>
    <cellStyle name="20% - Accent1 4 2 4 4 3 2 2 2 2" xfId="36610" xr:uid="{00000000-0005-0000-0000-00005C8E0000}"/>
    <cellStyle name="20% - Accent1 4 2 4 4 3 2 2 3" xfId="36611" xr:uid="{00000000-0005-0000-0000-00005D8E0000}"/>
    <cellStyle name="20% - Accent1 4 2 4 4 3 2 3" xfId="36612" xr:uid="{00000000-0005-0000-0000-00005E8E0000}"/>
    <cellStyle name="20% - Accent1 4 2 4 4 3 2 3 2" xfId="36613" xr:uid="{00000000-0005-0000-0000-00005F8E0000}"/>
    <cellStyle name="20% - Accent1 4 2 4 4 3 2 4" xfId="36614" xr:uid="{00000000-0005-0000-0000-0000608E0000}"/>
    <cellStyle name="20% - Accent1 4 2 4 4 3 3" xfId="36615" xr:uid="{00000000-0005-0000-0000-0000618E0000}"/>
    <cellStyle name="20% - Accent1 4 2 4 4 3 3 2" xfId="36616" xr:uid="{00000000-0005-0000-0000-0000628E0000}"/>
    <cellStyle name="20% - Accent1 4 2 4 4 3 3 2 2" xfId="36617" xr:uid="{00000000-0005-0000-0000-0000638E0000}"/>
    <cellStyle name="20% - Accent1 4 2 4 4 3 3 2 2 2" xfId="36618" xr:uid="{00000000-0005-0000-0000-0000648E0000}"/>
    <cellStyle name="20% - Accent1 4 2 4 4 3 3 2 3" xfId="36619" xr:uid="{00000000-0005-0000-0000-0000658E0000}"/>
    <cellStyle name="20% - Accent1 4 2 4 4 3 3 3" xfId="36620" xr:uid="{00000000-0005-0000-0000-0000668E0000}"/>
    <cellStyle name="20% - Accent1 4 2 4 4 3 3 3 2" xfId="36621" xr:uid="{00000000-0005-0000-0000-0000678E0000}"/>
    <cellStyle name="20% - Accent1 4 2 4 4 3 3 4" xfId="36622" xr:uid="{00000000-0005-0000-0000-0000688E0000}"/>
    <cellStyle name="20% - Accent1 4 2 4 4 3 4" xfId="36623" xr:uid="{00000000-0005-0000-0000-0000698E0000}"/>
    <cellStyle name="20% - Accent1 4 2 4 4 3 4 2" xfId="36624" xr:uid="{00000000-0005-0000-0000-00006A8E0000}"/>
    <cellStyle name="20% - Accent1 4 2 4 4 3 4 2 2" xfId="36625" xr:uid="{00000000-0005-0000-0000-00006B8E0000}"/>
    <cellStyle name="20% - Accent1 4 2 4 4 3 4 2 2 2" xfId="36626" xr:uid="{00000000-0005-0000-0000-00006C8E0000}"/>
    <cellStyle name="20% - Accent1 4 2 4 4 3 4 2 3" xfId="36627" xr:uid="{00000000-0005-0000-0000-00006D8E0000}"/>
    <cellStyle name="20% - Accent1 4 2 4 4 3 4 3" xfId="36628" xr:uid="{00000000-0005-0000-0000-00006E8E0000}"/>
    <cellStyle name="20% - Accent1 4 2 4 4 3 4 3 2" xfId="36629" xr:uid="{00000000-0005-0000-0000-00006F8E0000}"/>
    <cellStyle name="20% - Accent1 4 2 4 4 3 4 4" xfId="36630" xr:uid="{00000000-0005-0000-0000-0000708E0000}"/>
    <cellStyle name="20% - Accent1 4 2 4 4 3 5" xfId="36631" xr:uid="{00000000-0005-0000-0000-0000718E0000}"/>
    <cellStyle name="20% - Accent1 4 2 4 4 3 5 2" xfId="36632" xr:uid="{00000000-0005-0000-0000-0000728E0000}"/>
    <cellStyle name="20% - Accent1 4 2 4 4 3 5 2 2" xfId="36633" xr:uid="{00000000-0005-0000-0000-0000738E0000}"/>
    <cellStyle name="20% - Accent1 4 2 4 4 3 5 3" xfId="36634" xr:uid="{00000000-0005-0000-0000-0000748E0000}"/>
    <cellStyle name="20% - Accent1 4 2 4 4 3 6" xfId="36635" xr:uid="{00000000-0005-0000-0000-0000758E0000}"/>
    <cellStyle name="20% - Accent1 4 2 4 4 3 6 2" xfId="36636" xr:uid="{00000000-0005-0000-0000-0000768E0000}"/>
    <cellStyle name="20% - Accent1 4 2 4 4 3 6 2 2" xfId="36637" xr:uid="{00000000-0005-0000-0000-0000778E0000}"/>
    <cellStyle name="20% - Accent1 4 2 4 4 3 6 3" xfId="36638" xr:uid="{00000000-0005-0000-0000-0000788E0000}"/>
    <cellStyle name="20% - Accent1 4 2 4 4 3 7" xfId="36639" xr:uid="{00000000-0005-0000-0000-0000798E0000}"/>
    <cellStyle name="20% - Accent1 4 2 4 4 3 7 2" xfId="36640" xr:uid="{00000000-0005-0000-0000-00007A8E0000}"/>
    <cellStyle name="20% - Accent1 4 2 4 4 3 8" xfId="36641" xr:uid="{00000000-0005-0000-0000-00007B8E0000}"/>
    <cellStyle name="20% - Accent1 4 2 4 4 3 8 2" xfId="36642" xr:uid="{00000000-0005-0000-0000-00007C8E0000}"/>
    <cellStyle name="20% - Accent1 4 2 4 4 3 9" xfId="36643" xr:uid="{00000000-0005-0000-0000-00007D8E0000}"/>
    <cellStyle name="20% - Accent1 4 2 4 4 4" xfId="36644" xr:uid="{00000000-0005-0000-0000-00007E8E0000}"/>
    <cellStyle name="20% - Accent1 4 2 4 4 4 2" xfId="36645" xr:uid="{00000000-0005-0000-0000-00007F8E0000}"/>
    <cellStyle name="20% - Accent1 4 2 4 4 4 2 2" xfId="36646" xr:uid="{00000000-0005-0000-0000-0000808E0000}"/>
    <cellStyle name="20% - Accent1 4 2 4 4 4 2 2 2" xfId="36647" xr:uid="{00000000-0005-0000-0000-0000818E0000}"/>
    <cellStyle name="20% - Accent1 4 2 4 4 4 2 3" xfId="36648" xr:uid="{00000000-0005-0000-0000-0000828E0000}"/>
    <cellStyle name="20% - Accent1 4 2 4 4 4 3" xfId="36649" xr:uid="{00000000-0005-0000-0000-0000838E0000}"/>
    <cellStyle name="20% - Accent1 4 2 4 4 4 3 2" xfId="36650" xr:uid="{00000000-0005-0000-0000-0000848E0000}"/>
    <cellStyle name="20% - Accent1 4 2 4 4 4 4" xfId="36651" xr:uid="{00000000-0005-0000-0000-0000858E0000}"/>
    <cellStyle name="20% - Accent1 4 2 4 4 5" xfId="36652" xr:uid="{00000000-0005-0000-0000-0000868E0000}"/>
    <cellStyle name="20% - Accent1 4 2 4 4 5 2" xfId="36653" xr:uid="{00000000-0005-0000-0000-0000878E0000}"/>
    <cellStyle name="20% - Accent1 4 2 4 4 5 2 2" xfId="36654" xr:uid="{00000000-0005-0000-0000-0000888E0000}"/>
    <cellStyle name="20% - Accent1 4 2 4 4 5 2 2 2" xfId="36655" xr:uid="{00000000-0005-0000-0000-0000898E0000}"/>
    <cellStyle name="20% - Accent1 4 2 4 4 5 2 3" xfId="36656" xr:uid="{00000000-0005-0000-0000-00008A8E0000}"/>
    <cellStyle name="20% - Accent1 4 2 4 4 5 3" xfId="36657" xr:uid="{00000000-0005-0000-0000-00008B8E0000}"/>
    <cellStyle name="20% - Accent1 4 2 4 4 5 3 2" xfId="36658" xr:uid="{00000000-0005-0000-0000-00008C8E0000}"/>
    <cellStyle name="20% - Accent1 4 2 4 4 5 4" xfId="36659" xr:uid="{00000000-0005-0000-0000-00008D8E0000}"/>
    <cellStyle name="20% - Accent1 4 2 4 4 6" xfId="36660" xr:uid="{00000000-0005-0000-0000-00008E8E0000}"/>
    <cellStyle name="20% - Accent1 4 2 4 4 6 2" xfId="36661" xr:uid="{00000000-0005-0000-0000-00008F8E0000}"/>
    <cellStyle name="20% - Accent1 4 2 4 4 6 2 2" xfId="36662" xr:uid="{00000000-0005-0000-0000-0000908E0000}"/>
    <cellStyle name="20% - Accent1 4 2 4 4 6 2 2 2" xfId="36663" xr:uid="{00000000-0005-0000-0000-0000918E0000}"/>
    <cellStyle name="20% - Accent1 4 2 4 4 6 2 3" xfId="36664" xr:uid="{00000000-0005-0000-0000-0000928E0000}"/>
    <cellStyle name="20% - Accent1 4 2 4 4 6 3" xfId="36665" xr:uid="{00000000-0005-0000-0000-0000938E0000}"/>
    <cellStyle name="20% - Accent1 4 2 4 4 6 3 2" xfId="36666" xr:uid="{00000000-0005-0000-0000-0000948E0000}"/>
    <cellStyle name="20% - Accent1 4 2 4 4 6 4" xfId="36667" xr:uid="{00000000-0005-0000-0000-0000958E0000}"/>
    <cellStyle name="20% - Accent1 4 2 4 4 7" xfId="36668" xr:uid="{00000000-0005-0000-0000-0000968E0000}"/>
    <cellStyle name="20% - Accent1 4 2 4 4 7 2" xfId="36669" xr:uid="{00000000-0005-0000-0000-0000978E0000}"/>
    <cellStyle name="20% - Accent1 4 2 4 4 7 2 2" xfId="36670" xr:uid="{00000000-0005-0000-0000-0000988E0000}"/>
    <cellStyle name="20% - Accent1 4 2 4 4 7 3" xfId="36671" xr:uid="{00000000-0005-0000-0000-0000998E0000}"/>
    <cellStyle name="20% - Accent1 4 2 4 4 8" xfId="36672" xr:uid="{00000000-0005-0000-0000-00009A8E0000}"/>
    <cellStyle name="20% - Accent1 4 2 4 4 8 2" xfId="36673" xr:uid="{00000000-0005-0000-0000-00009B8E0000}"/>
    <cellStyle name="20% - Accent1 4 2 4 4 8 2 2" xfId="36674" xr:uid="{00000000-0005-0000-0000-00009C8E0000}"/>
    <cellStyle name="20% - Accent1 4 2 4 4 8 3" xfId="36675" xr:uid="{00000000-0005-0000-0000-00009D8E0000}"/>
    <cellStyle name="20% - Accent1 4 2 4 4 9" xfId="36676" xr:uid="{00000000-0005-0000-0000-00009E8E0000}"/>
    <cellStyle name="20% - Accent1 4 2 4 4 9 2" xfId="36677" xr:uid="{00000000-0005-0000-0000-00009F8E0000}"/>
    <cellStyle name="20% - Accent1 4 2 4 5" xfId="36678" xr:uid="{00000000-0005-0000-0000-0000A08E0000}"/>
    <cellStyle name="20% - Accent1 4 2 4 5 10" xfId="36679" xr:uid="{00000000-0005-0000-0000-0000A18E0000}"/>
    <cellStyle name="20% - Accent1 4 2 4 5 10 2" xfId="36680" xr:uid="{00000000-0005-0000-0000-0000A28E0000}"/>
    <cellStyle name="20% - Accent1 4 2 4 5 11" xfId="36681" xr:uid="{00000000-0005-0000-0000-0000A38E0000}"/>
    <cellStyle name="20% - Accent1 4 2 4 5 2" xfId="36682" xr:uid="{00000000-0005-0000-0000-0000A48E0000}"/>
    <cellStyle name="20% - Accent1 4 2 4 5 2 2" xfId="36683" xr:uid="{00000000-0005-0000-0000-0000A58E0000}"/>
    <cellStyle name="20% - Accent1 4 2 4 5 2 2 2" xfId="36684" xr:uid="{00000000-0005-0000-0000-0000A68E0000}"/>
    <cellStyle name="20% - Accent1 4 2 4 5 2 2 2 2" xfId="36685" xr:uid="{00000000-0005-0000-0000-0000A78E0000}"/>
    <cellStyle name="20% - Accent1 4 2 4 5 2 2 2 2 2" xfId="36686" xr:uid="{00000000-0005-0000-0000-0000A88E0000}"/>
    <cellStyle name="20% - Accent1 4 2 4 5 2 2 2 3" xfId="36687" xr:uid="{00000000-0005-0000-0000-0000A98E0000}"/>
    <cellStyle name="20% - Accent1 4 2 4 5 2 2 3" xfId="36688" xr:uid="{00000000-0005-0000-0000-0000AA8E0000}"/>
    <cellStyle name="20% - Accent1 4 2 4 5 2 2 3 2" xfId="36689" xr:uid="{00000000-0005-0000-0000-0000AB8E0000}"/>
    <cellStyle name="20% - Accent1 4 2 4 5 2 2 4" xfId="36690" xr:uid="{00000000-0005-0000-0000-0000AC8E0000}"/>
    <cellStyle name="20% - Accent1 4 2 4 5 2 3" xfId="36691" xr:uid="{00000000-0005-0000-0000-0000AD8E0000}"/>
    <cellStyle name="20% - Accent1 4 2 4 5 2 3 2" xfId="36692" xr:uid="{00000000-0005-0000-0000-0000AE8E0000}"/>
    <cellStyle name="20% - Accent1 4 2 4 5 2 3 2 2" xfId="36693" xr:uid="{00000000-0005-0000-0000-0000AF8E0000}"/>
    <cellStyle name="20% - Accent1 4 2 4 5 2 3 2 2 2" xfId="36694" xr:uid="{00000000-0005-0000-0000-0000B08E0000}"/>
    <cellStyle name="20% - Accent1 4 2 4 5 2 3 2 3" xfId="36695" xr:uid="{00000000-0005-0000-0000-0000B18E0000}"/>
    <cellStyle name="20% - Accent1 4 2 4 5 2 3 3" xfId="36696" xr:uid="{00000000-0005-0000-0000-0000B28E0000}"/>
    <cellStyle name="20% - Accent1 4 2 4 5 2 3 3 2" xfId="36697" xr:uid="{00000000-0005-0000-0000-0000B38E0000}"/>
    <cellStyle name="20% - Accent1 4 2 4 5 2 3 4" xfId="36698" xr:uid="{00000000-0005-0000-0000-0000B48E0000}"/>
    <cellStyle name="20% - Accent1 4 2 4 5 2 4" xfId="36699" xr:uid="{00000000-0005-0000-0000-0000B58E0000}"/>
    <cellStyle name="20% - Accent1 4 2 4 5 2 4 2" xfId="36700" xr:uid="{00000000-0005-0000-0000-0000B68E0000}"/>
    <cellStyle name="20% - Accent1 4 2 4 5 2 4 2 2" xfId="36701" xr:uid="{00000000-0005-0000-0000-0000B78E0000}"/>
    <cellStyle name="20% - Accent1 4 2 4 5 2 4 2 2 2" xfId="36702" xr:uid="{00000000-0005-0000-0000-0000B88E0000}"/>
    <cellStyle name="20% - Accent1 4 2 4 5 2 4 2 3" xfId="36703" xr:uid="{00000000-0005-0000-0000-0000B98E0000}"/>
    <cellStyle name="20% - Accent1 4 2 4 5 2 4 3" xfId="36704" xr:uid="{00000000-0005-0000-0000-0000BA8E0000}"/>
    <cellStyle name="20% - Accent1 4 2 4 5 2 4 3 2" xfId="36705" xr:uid="{00000000-0005-0000-0000-0000BB8E0000}"/>
    <cellStyle name="20% - Accent1 4 2 4 5 2 4 4" xfId="36706" xr:uid="{00000000-0005-0000-0000-0000BC8E0000}"/>
    <cellStyle name="20% - Accent1 4 2 4 5 2 5" xfId="36707" xr:uid="{00000000-0005-0000-0000-0000BD8E0000}"/>
    <cellStyle name="20% - Accent1 4 2 4 5 2 5 2" xfId="36708" xr:uid="{00000000-0005-0000-0000-0000BE8E0000}"/>
    <cellStyle name="20% - Accent1 4 2 4 5 2 5 2 2" xfId="36709" xr:uid="{00000000-0005-0000-0000-0000BF8E0000}"/>
    <cellStyle name="20% - Accent1 4 2 4 5 2 5 3" xfId="36710" xr:uid="{00000000-0005-0000-0000-0000C08E0000}"/>
    <cellStyle name="20% - Accent1 4 2 4 5 2 6" xfId="36711" xr:uid="{00000000-0005-0000-0000-0000C18E0000}"/>
    <cellStyle name="20% - Accent1 4 2 4 5 2 6 2" xfId="36712" xr:uid="{00000000-0005-0000-0000-0000C28E0000}"/>
    <cellStyle name="20% - Accent1 4 2 4 5 2 6 2 2" xfId="36713" xr:uid="{00000000-0005-0000-0000-0000C38E0000}"/>
    <cellStyle name="20% - Accent1 4 2 4 5 2 6 3" xfId="36714" xr:uid="{00000000-0005-0000-0000-0000C48E0000}"/>
    <cellStyle name="20% - Accent1 4 2 4 5 2 7" xfId="36715" xr:uid="{00000000-0005-0000-0000-0000C58E0000}"/>
    <cellStyle name="20% - Accent1 4 2 4 5 2 7 2" xfId="36716" xr:uid="{00000000-0005-0000-0000-0000C68E0000}"/>
    <cellStyle name="20% - Accent1 4 2 4 5 2 8" xfId="36717" xr:uid="{00000000-0005-0000-0000-0000C78E0000}"/>
    <cellStyle name="20% - Accent1 4 2 4 5 2 8 2" xfId="36718" xr:uid="{00000000-0005-0000-0000-0000C88E0000}"/>
    <cellStyle name="20% - Accent1 4 2 4 5 2 9" xfId="36719" xr:uid="{00000000-0005-0000-0000-0000C98E0000}"/>
    <cellStyle name="20% - Accent1 4 2 4 5 3" xfId="36720" xr:uid="{00000000-0005-0000-0000-0000CA8E0000}"/>
    <cellStyle name="20% - Accent1 4 2 4 5 3 2" xfId="36721" xr:uid="{00000000-0005-0000-0000-0000CB8E0000}"/>
    <cellStyle name="20% - Accent1 4 2 4 5 3 2 2" xfId="36722" xr:uid="{00000000-0005-0000-0000-0000CC8E0000}"/>
    <cellStyle name="20% - Accent1 4 2 4 5 3 2 2 2" xfId="36723" xr:uid="{00000000-0005-0000-0000-0000CD8E0000}"/>
    <cellStyle name="20% - Accent1 4 2 4 5 3 2 2 2 2" xfId="36724" xr:uid="{00000000-0005-0000-0000-0000CE8E0000}"/>
    <cellStyle name="20% - Accent1 4 2 4 5 3 2 2 3" xfId="36725" xr:uid="{00000000-0005-0000-0000-0000CF8E0000}"/>
    <cellStyle name="20% - Accent1 4 2 4 5 3 2 3" xfId="36726" xr:uid="{00000000-0005-0000-0000-0000D08E0000}"/>
    <cellStyle name="20% - Accent1 4 2 4 5 3 2 3 2" xfId="36727" xr:uid="{00000000-0005-0000-0000-0000D18E0000}"/>
    <cellStyle name="20% - Accent1 4 2 4 5 3 2 4" xfId="36728" xr:uid="{00000000-0005-0000-0000-0000D28E0000}"/>
    <cellStyle name="20% - Accent1 4 2 4 5 3 3" xfId="36729" xr:uid="{00000000-0005-0000-0000-0000D38E0000}"/>
    <cellStyle name="20% - Accent1 4 2 4 5 3 3 2" xfId="36730" xr:uid="{00000000-0005-0000-0000-0000D48E0000}"/>
    <cellStyle name="20% - Accent1 4 2 4 5 3 3 2 2" xfId="36731" xr:uid="{00000000-0005-0000-0000-0000D58E0000}"/>
    <cellStyle name="20% - Accent1 4 2 4 5 3 3 2 2 2" xfId="36732" xr:uid="{00000000-0005-0000-0000-0000D68E0000}"/>
    <cellStyle name="20% - Accent1 4 2 4 5 3 3 2 3" xfId="36733" xr:uid="{00000000-0005-0000-0000-0000D78E0000}"/>
    <cellStyle name="20% - Accent1 4 2 4 5 3 3 3" xfId="36734" xr:uid="{00000000-0005-0000-0000-0000D88E0000}"/>
    <cellStyle name="20% - Accent1 4 2 4 5 3 3 3 2" xfId="36735" xr:uid="{00000000-0005-0000-0000-0000D98E0000}"/>
    <cellStyle name="20% - Accent1 4 2 4 5 3 3 4" xfId="36736" xr:uid="{00000000-0005-0000-0000-0000DA8E0000}"/>
    <cellStyle name="20% - Accent1 4 2 4 5 3 4" xfId="36737" xr:uid="{00000000-0005-0000-0000-0000DB8E0000}"/>
    <cellStyle name="20% - Accent1 4 2 4 5 3 4 2" xfId="36738" xr:uid="{00000000-0005-0000-0000-0000DC8E0000}"/>
    <cellStyle name="20% - Accent1 4 2 4 5 3 4 2 2" xfId="36739" xr:uid="{00000000-0005-0000-0000-0000DD8E0000}"/>
    <cellStyle name="20% - Accent1 4 2 4 5 3 4 2 2 2" xfId="36740" xr:uid="{00000000-0005-0000-0000-0000DE8E0000}"/>
    <cellStyle name="20% - Accent1 4 2 4 5 3 4 2 3" xfId="36741" xr:uid="{00000000-0005-0000-0000-0000DF8E0000}"/>
    <cellStyle name="20% - Accent1 4 2 4 5 3 4 3" xfId="36742" xr:uid="{00000000-0005-0000-0000-0000E08E0000}"/>
    <cellStyle name="20% - Accent1 4 2 4 5 3 4 3 2" xfId="36743" xr:uid="{00000000-0005-0000-0000-0000E18E0000}"/>
    <cellStyle name="20% - Accent1 4 2 4 5 3 4 4" xfId="36744" xr:uid="{00000000-0005-0000-0000-0000E28E0000}"/>
    <cellStyle name="20% - Accent1 4 2 4 5 3 5" xfId="36745" xr:uid="{00000000-0005-0000-0000-0000E38E0000}"/>
    <cellStyle name="20% - Accent1 4 2 4 5 3 5 2" xfId="36746" xr:uid="{00000000-0005-0000-0000-0000E48E0000}"/>
    <cellStyle name="20% - Accent1 4 2 4 5 3 5 2 2" xfId="36747" xr:uid="{00000000-0005-0000-0000-0000E58E0000}"/>
    <cellStyle name="20% - Accent1 4 2 4 5 3 5 3" xfId="36748" xr:uid="{00000000-0005-0000-0000-0000E68E0000}"/>
    <cellStyle name="20% - Accent1 4 2 4 5 3 6" xfId="36749" xr:uid="{00000000-0005-0000-0000-0000E78E0000}"/>
    <cellStyle name="20% - Accent1 4 2 4 5 3 6 2" xfId="36750" xr:uid="{00000000-0005-0000-0000-0000E88E0000}"/>
    <cellStyle name="20% - Accent1 4 2 4 5 3 6 2 2" xfId="36751" xr:uid="{00000000-0005-0000-0000-0000E98E0000}"/>
    <cellStyle name="20% - Accent1 4 2 4 5 3 6 3" xfId="36752" xr:uid="{00000000-0005-0000-0000-0000EA8E0000}"/>
    <cellStyle name="20% - Accent1 4 2 4 5 3 7" xfId="36753" xr:uid="{00000000-0005-0000-0000-0000EB8E0000}"/>
    <cellStyle name="20% - Accent1 4 2 4 5 3 7 2" xfId="36754" xr:uid="{00000000-0005-0000-0000-0000EC8E0000}"/>
    <cellStyle name="20% - Accent1 4 2 4 5 3 8" xfId="36755" xr:uid="{00000000-0005-0000-0000-0000ED8E0000}"/>
    <cellStyle name="20% - Accent1 4 2 4 5 3 8 2" xfId="36756" xr:uid="{00000000-0005-0000-0000-0000EE8E0000}"/>
    <cellStyle name="20% - Accent1 4 2 4 5 3 9" xfId="36757" xr:uid="{00000000-0005-0000-0000-0000EF8E0000}"/>
    <cellStyle name="20% - Accent1 4 2 4 5 4" xfId="36758" xr:uid="{00000000-0005-0000-0000-0000F08E0000}"/>
    <cellStyle name="20% - Accent1 4 2 4 5 4 2" xfId="36759" xr:uid="{00000000-0005-0000-0000-0000F18E0000}"/>
    <cellStyle name="20% - Accent1 4 2 4 5 4 2 2" xfId="36760" xr:uid="{00000000-0005-0000-0000-0000F28E0000}"/>
    <cellStyle name="20% - Accent1 4 2 4 5 4 2 2 2" xfId="36761" xr:uid="{00000000-0005-0000-0000-0000F38E0000}"/>
    <cellStyle name="20% - Accent1 4 2 4 5 4 2 3" xfId="36762" xr:uid="{00000000-0005-0000-0000-0000F48E0000}"/>
    <cellStyle name="20% - Accent1 4 2 4 5 4 3" xfId="36763" xr:uid="{00000000-0005-0000-0000-0000F58E0000}"/>
    <cellStyle name="20% - Accent1 4 2 4 5 4 3 2" xfId="36764" xr:uid="{00000000-0005-0000-0000-0000F68E0000}"/>
    <cellStyle name="20% - Accent1 4 2 4 5 4 4" xfId="36765" xr:uid="{00000000-0005-0000-0000-0000F78E0000}"/>
    <cellStyle name="20% - Accent1 4 2 4 5 5" xfId="36766" xr:uid="{00000000-0005-0000-0000-0000F88E0000}"/>
    <cellStyle name="20% - Accent1 4 2 4 5 5 2" xfId="36767" xr:uid="{00000000-0005-0000-0000-0000F98E0000}"/>
    <cellStyle name="20% - Accent1 4 2 4 5 5 2 2" xfId="36768" xr:uid="{00000000-0005-0000-0000-0000FA8E0000}"/>
    <cellStyle name="20% - Accent1 4 2 4 5 5 2 2 2" xfId="36769" xr:uid="{00000000-0005-0000-0000-0000FB8E0000}"/>
    <cellStyle name="20% - Accent1 4 2 4 5 5 2 3" xfId="36770" xr:uid="{00000000-0005-0000-0000-0000FC8E0000}"/>
    <cellStyle name="20% - Accent1 4 2 4 5 5 3" xfId="36771" xr:uid="{00000000-0005-0000-0000-0000FD8E0000}"/>
    <cellStyle name="20% - Accent1 4 2 4 5 5 3 2" xfId="36772" xr:uid="{00000000-0005-0000-0000-0000FE8E0000}"/>
    <cellStyle name="20% - Accent1 4 2 4 5 5 4" xfId="36773" xr:uid="{00000000-0005-0000-0000-0000FF8E0000}"/>
    <cellStyle name="20% - Accent1 4 2 4 5 6" xfId="36774" xr:uid="{00000000-0005-0000-0000-0000008F0000}"/>
    <cellStyle name="20% - Accent1 4 2 4 5 6 2" xfId="36775" xr:uid="{00000000-0005-0000-0000-0000018F0000}"/>
    <cellStyle name="20% - Accent1 4 2 4 5 6 2 2" xfId="36776" xr:uid="{00000000-0005-0000-0000-0000028F0000}"/>
    <cellStyle name="20% - Accent1 4 2 4 5 6 2 2 2" xfId="36777" xr:uid="{00000000-0005-0000-0000-0000038F0000}"/>
    <cellStyle name="20% - Accent1 4 2 4 5 6 2 3" xfId="36778" xr:uid="{00000000-0005-0000-0000-0000048F0000}"/>
    <cellStyle name="20% - Accent1 4 2 4 5 6 3" xfId="36779" xr:uid="{00000000-0005-0000-0000-0000058F0000}"/>
    <cellStyle name="20% - Accent1 4 2 4 5 6 3 2" xfId="36780" xr:uid="{00000000-0005-0000-0000-0000068F0000}"/>
    <cellStyle name="20% - Accent1 4 2 4 5 6 4" xfId="36781" xr:uid="{00000000-0005-0000-0000-0000078F0000}"/>
    <cellStyle name="20% - Accent1 4 2 4 5 7" xfId="36782" xr:uid="{00000000-0005-0000-0000-0000088F0000}"/>
    <cellStyle name="20% - Accent1 4 2 4 5 7 2" xfId="36783" xr:uid="{00000000-0005-0000-0000-0000098F0000}"/>
    <cellStyle name="20% - Accent1 4 2 4 5 7 2 2" xfId="36784" xr:uid="{00000000-0005-0000-0000-00000A8F0000}"/>
    <cellStyle name="20% - Accent1 4 2 4 5 7 3" xfId="36785" xr:uid="{00000000-0005-0000-0000-00000B8F0000}"/>
    <cellStyle name="20% - Accent1 4 2 4 5 8" xfId="36786" xr:uid="{00000000-0005-0000-0000-00000C8F0000}"/>
    <cellStyle name="20% - Accent1 4 2 4 5 8 2" xfId="36787" xr:uid="{00000000-0005-0000-0000-00000D8F0000}"/>
    <cellStyle name="20% - Accent1 4 2 4 5 8 2 2" xfId="36788" xr:uid="{00000000-0005-0000-0000-00000E8F0000}"/>
    <cellStyle name="20% - Accent1 4 2 4 5 8 3" xfId="36789" xr:uid="{00000000-0005-0000-0000-00000F8F0000}"/>
    <cellStyle name="20% - Accent1 4 2 4 5 9" xfId="36790" xr:uid="{00000000-0005-0000-0000-0000108F0000}"/>
    <cellStyle name="20% - Accent1 4 2 4 5 9 2" xfId="36791" xr:uid="{00000000-0005-0000-0000-0000118F0000}"/>
    <cellStyle name="20% - Accent1 4 2 4 6" xfId="36792" xr:uid="{00000000-0005-0000-0000-0000128F0000}"/>
    <cellStyle name="20% - Accent1 4 2 4 6 10" xfId="36793" xr:uid="{00000000-0005-0000-0000-0000138F0000}"/>
    <cellStyle name="20% - Accent1 4 2 4 6 10 2" xfId="36794" xr:uid="{00000000-0005-0000-0000-0000148F0000}"/>
    <cellStyle name="20% - Accent1 4 2 4 6 11" xfId="36795" xr:uid="{00000000-0005-0000-0000-0000158F0000}"/>
    <cellStyle name="20% - Accent1 4 2 4 6 2" xfId="36796" xr:uid="{00000000-0005-0000-0000-0000168F0000}"/>
    <cellStyle name="20% - Accent1 4 2 4 6 2 2" xfId="36797" xr:uid="{00000000-0005-0000-0000-0000178F0000}"/>
    <cellStyle name="20% - Accent1 4 2 4 6 2 2 2" xfId="36798" xr:uid="{00000000-0005-0000-0000-0000188F0000}"/>
    <cellStyle name="20% - Accent1 4 2 4 6 2 2 2 2" xfId="36799" xr:uid="{00000000-0005-0000-0000-0000198F0000}"/>
    <cellStyle name="20% - Accent1 4 2 4 6 2 2 2 2 2" xfId="36800" xr:uid="{00000000-0005-0000-0000-00001A8F0000}"/>
    <cellStyle name="20% - Accent1 4 2 4 6 2 2 2 3" xfId="36801" xr:uid="{00000000-0005-0000-0000-00001B8F0000}"/>
    <cellStyle name="20% - Accent1 4 2 4 6 2 2 3" xfId="36802" xr:uid="{00000000-0005-0000-0000-00001C8F0000}"/>
    <cellStyle name="20% - Accent1 4 2 4 6 2 2 3 2" xfId="36803" xr:uid="{00000000-0005-0000-0000-00001D8F0000}"/>
    <cellStyle name="20% - Accent1 4 2 4 6 2 2 4" xfId="36804" xr:uid="{00000000-0005-0000-0000-00001E8F0000}"/>
    <cellStyle name="20% - Accent1 4 2 4 6 2 3" xfId="36805" xr:uid="{00000000-0005-0000-0000-00001F8F0000}"/>
    <cellStyle name="20% - Accent1 4 2 4 6 2 3 2" xfId="36806" xr:uid="{00000000-0005-0000-0000-0000208F0000}"/>
    <cellStyle name="20% - Accent1 4 2 4 6 2 3 2 2" xfId="36807" xr:uid="{00000000-0005-0000-0000-0000218F0000}"/>
    <cellStyle name="20% - Accent1 4 2 4 6 2 3 2 2 2" xfId="36808" xr:uid="{00000000-0005-0000-0000-0000228F0000}"/>
    <cellStyle name="20% - Accent1 4 2 4 6 2 3 2 3" xfId="36809" xr:uid="{00000000-0005-0000-0000-0000238F0000}"/>
    <cellStyle name="20% - Accent1 4 2 4 6 2 3 3" xfId="36810" xr:uid="{00000000-0005-0000-0000-0000248F0000}"/>
    <cellStyle name="20% - Accent1 4 2 4 6 2 3 3 2" xfId="36811" xr:uid="{00000000-0005-0000-0000-0000258F0000}"/>
    <cellStyle name="20% - Accent1 4 2 4 6 2 3 4" xfId="36812" xr:uid="{00000000-0005-0000-0000-0000268F0000}"/>
    <cellStyle name="20% - Accent1 4 2 4 6 2 4" xfId="36813" xr:uid="{00000000-0005-0000-0000-0000278F0000}"/>
    <cellStyle name="20% - Accent1 4 2 4 6 2 4 2" xfId="36814" xr:uid="{00000000-0005-0000-0000-0000288F0000}"/>
    <cellStyle name="20% - Accent1 4 2 4 6 2 4 2 2" xfId="36815" xr:uid="{00000000-0005-0000-0000-0000298F0000}"/>
    <cellStyle name="20% - Accent1 4 2 4 6 2 4 2 2 2" xfId="36816" xr:uid="{00000000-0005-0000-0000-00002A8F0000}"/>
    <cellStyle name="20% - Accent1 4 2 4 6 2 4 2 3" xfId="36817" xr:uid="{00000000-0005-0000-0000-00002B8F0000}"/>
    <cellStyle name="20% - Accent1 4 2 4 6 2 4 3" xfId="36818" xr:uid="{00000000-0005-0000-0000-00002C8F0000}"/>
    <cellStyle name="20% - Accent1 4 2 4 6 2 4 3 2" xfId="36819" xr:uid="{00000000-0005-0000-0000-00002D8F0000}"/>
    <cellStyle name="20% - Accent1 4 2 4 6 2 4 4" xfId="36820" xr:uid="{00000000-0005-0000-0000-00002E8F0000}"/>
    <cellStyle name="20% - Accent1 4 2 4 6 2 5" xfId="36821" xr:uid="{00000000-0005-0000-0000-00002F8F0000}"/>
    <cellStyle name="20% - Accent1 4 2 4 6 2 5 2" xfId="36822" xr:uid="{00000000-0005-0000-0000-0000308F0000}"/>
    <cellStyle name="20% - Accent1 4 2 4 6 2 5 2 2" xfId="36823" xr:uid="{00000000-0005-0000-0000-0000318F0000}"/>
    <cellStyle name="20% - Accent1 4 2 4 6 2 5 3" xfId="36824" xr:uid="{00000000-0005-0000-0000-0000328F0000}"/>
    <cellStyle name="20% - Accent1 4 2 4 6 2 6" xfId="36825" xr:uid="{00000000-0005-0000-0000-0000338F0000}"/>
    <cellStyle name="20% - Accent1 4 2 4 6 2 6 2" xfId="36826" xr:uid="{00000000-0005-0000-0000-0000348F0000}"/>
    <cellStyle name="20% - Accent1 4 2 4 6 2 6 2 2" xfId="36827" xr:uid="{00000000-0005-0000-0000-0000358F0000}"/>
    <cellStyle name="20% - Accent1 4 2 4 6 2 6 3" xfId="36828" xr:uid="{00000000-0005-0000-0000-0000368F0000}"/>
    <cellStyle name="20% - Accent1 4 2 4 6 2 7" xfId="36829" xr:uid="{00000000-0005-0000-0000-0000378F0000}"/>
    <cellStyle name="20% - Accent1 4 2 4 6 2 7 2" xfId="36830" xr:uid="{00000000-0005-0000-0000-0000388F0000}"/>
    <cellStyle name="20% - Accent1 4 2 4 6 2 8" xfId="36831" xr:uid="{00000000-0005-0000-0000-0000398F0000}"/>
    <cellStyle name="20% - Accent1 4 2 4 6 2 8 2" xfId="36832" xr:uid="{00000000-0005-0000-0000-00003A8F0000}"/>
    <cellStyle name="20% - Accent1 4 2 4 6 2 9" xfId="36833" xr:uid="{00000000-0005-0000-0000-00003B8F0000}"/>
    <cellStyle name="20% - Accent1 4 2 4 6 3" xfId="36834" xr:uid="{00000000-0005-0000-0000-00003C8F0000}"/>
    <cellStyle name="20% - Accent1 4 2 4 6 3 2" xfId="36835" xr:uid="{00000000-0005-0000-0000-00003D8F0000}"/>
    <cellStyle name="20% - Accent1 4 2 4 6 3 2 2" xfId="36836" xr:uid="{00000000-0005-0000-0000-00003E8F0000}"/>
    <cellStyle name="20% - Accent1 4 2 4 6 3 2 2 2" xfId="36837" xr:uid="{00000000-0005-0000-0000-00003F8F0000}"/>
    <cellStyle name="20% - Accent1 4 2 4 6 3 2 2 2 2" xfId="36838" xr:uid="{00000000-0005-0000-0000-0000408F0000}"/>
    <cellStyle name="20% - Accent1 4 2 4 6 3 2 2 3" xfId="36839" xr:uid="{00000000-0005-0000-0000-0000418F0000}"/>
    <cellStyle name="20% - Accent1 4 2 4 6 3 2 3" xfId="36840" xr:uid="{00000000-0005-0000-0000-0000428F0000}"/>
    <cellStyle name="20% - Accent1 4 2 4 6 3 2 3 2" xfId="36841" xr:uid="{00000000-0005-0000-0000-0000438F0000}"/>
    <cellStyle name="20% - Accent1 4 2 4 6 3 2 4" xfId="36842" xr:uid="{00000000-0005-0000-0000-0000448F0000}"/>
    <cellStyle name="20% - Accent1 4 2 4 6 3 3" xfId="36843" xr:uid="{00000000-0005-0000-0000-0000458F0000}"/>
    <cellStyle name="20% - Accent1 4 2 4 6 3 3 2" xfId="36844" xr:uid="{00000000-0005-0000-0000-0000468F0000}"/>
    <cellStyle name="20% - Accent1 4 2 4 6 3 3 2 2" xfId="36845" xr:uid="{00000000-0005-0000-0000-0000478F0000}"/>
    <cellStyle name="20% - Accent1 4 2 4 6 3 3 2 2 2" xfId="36846" xr:uid="{00000000-0005-0000-0000-0000488F0000}"/>
    <cellStyle name="20% - Accent1 4 2 4 6 3 3 2 3" xfId="36847" xr:uid="{00000000-0005-0000-0000-0000498F0000}"/>
    <cellStyle name="20% - Accent1 4 2 4 6 3 3 3" xfId="36848" xr:uid="{00000000-0005-0000-0000-00004A8F0000}"/>
    <cellStyle name="20% - Accent1 4 2 4 6 3 3 3 2" xfId="36849" xr:uid="{00000000-0005-0000-0000-00004B8F0000}"/>
    <cellStyle name="20% - Accent1 4 2 4 6 3 3 4" xfId="36850" xr:uid="{00000000-0005-0000-0000-00004C8F0000}"/>
    <cellStyle name="20% - Accent1 4 2 4 6 3 4" xfId="36851" xr:uid="{00000000-0005-0000-0000-00004D8F0000}"/>
    <cellStyle name="20% - Accent1 4 2 4 6 3 4 2" xfId="36852" xr:uid="{00000000-0005-0000-0000-00004E8F0000}"/>
    <cellStyle name="20% - Accent1 4 2 4 6 3 4 2 2" xfId="36853" xr:uid="{00000000-0005-0000-0000-00004F8F0000}"/>
    <cellStyle name="20% - Accent1 4 2 4 6 3 4 2 2 2" xfId="36854" xr:uid="{00000000-0005-0000-0000-0000508F0000}"/>
    <cellStyle name="20% - Accent1 4 2 4 6 3 4 2 3" xfId="36855" xr:uid="{00000000-0005-0000-0000-0000518F0000}"/>
    <cellStyle name="20% - Accent1 4 2 4 6 3 4 3" xfId="36856" xr:uid="{00000000-0005-0000-0000-0000528F0000}"/>
    <cellStyle name="20% - Accent1 4 2 4 6 3 4 3 2" xfId="36857" xr:uid="{00000000-0005-0000-0000-0000538F0000}"/>
    <cellStyle name="20% - Accent1 4 2 4 6 3 4 4" xfId="36858" xr:uid="{00000000-0005-0000-0000-0000548F0000}"/>
    <cellStyle name="20% - Accent1 4 2 4 6 3 5" xfId="36859" xr:uid="{00000000-0005-0000-0000-0000558F0000}"/>
    <cellStyle name="20% - Accent1 4 2 4 6 3 5 2" xfId="36860" xr:uid="{00000000-0005-0000-0000-0000568F0000}"/>
    <cellStyle name="20% - Accent1 4 2 4 6 3 5 2 2" xfId="36861" xr:uid="{00000000-0005-0000-0000-0000578F0000}"/>
    <cellStyle name="20% - Accent1 4 2 4 6 3 5 3" xfId="36862" xr:uid="{00000000-0005-0000-0000-0000588F0000}"/>
    <cellStyle name="20% - Accent1 4 2 4 6 3 6" xfId="36863" xr:uid="{00000000-0005-0000-0000-0000598F0000}"/>
    <cellStyle name="20% - Accent1 4 2 4 6 3 6 2" xfId="36864" xr:uid="{00000000-0005-0000-0000-00005A8F0000}"/>
    <cellStyle name="20% - Accent1 4 2 4 6 3 6 2 2" xfId="36865" xr:uid="{00000000-0005-0000-0000-00005B8F0000}"/>
    <cellStyle name="20% - Accent1 4 2 4 6 3 6 3" xfId="36866" xr:uid="{00000000-0005-0000-0000-00005C8F0000}"/>
    <cellStyle name="20% - Accent1 4 2 4 6 3 7" xfId="36867" xr:uid="{00000000-0005-0000-0000-00005D8F0000}"/>
    <cellStyle name="20% - Accent1 4 2 4 6 3 7 2" xfId="36868" xr:uid="{00000000-0005-0000-0000-00005E8F0000}"/>
    <cellStyle name="20% - Accent1 4 2 4 6 3 8" xfId="36869" xr:uid="{00000000-0005-0000-0000-00005F8F0000}"/>
    <cellStyle name="20% - Accent1 4 2 4 6 3 8 2" xfId="36870" xr:uid="{00000000-0005-0000-0000-0000608F0000}"/>
    <cellStyle name="20% - Accent1 4 2 4 6 3 9" xfId="36871" xr:uid="{00000000-0005-0000-0000-0000618F0000}"/>
    <cellStyle name="20% - Accent1 4 2 4 6 4" xfId="36872" xr:uid="{00000000-0005-0000-0000-0000628F0000}"/>
    <cellStyle name="20% - Accent1 4 2 4 6 4 2" xfId="36873" xr:uid="{00000000-0005-0000-0000-0000638F0000}"/>
    <cellStyle name="20% - Accent1 4 2 4 6 4 2 2" xfId="36874" xr:uid="{00000000-0005-0000-0000-0000648F0000}"/>
    <cellStyle name="20% - Accent1 4 2 4 6 4 2 2 2" xfId="36875" xr:uid="{00000000-0005-0000-0000-0000658F0000}"/>
    <cellStyle name="20% - Accent1 4 2 4 6 4 2 3" xfId="36876" xr:uid="{00000000-0005-0000-0000-0000668F0000}"/>
    <cellStyle name="20% - Accent1 4 2 4 6 4 3" xfId="36877" xr:uid="{00000000-0005-0000-0000-0000678F0000}"/>
    <cellStyle name="20% - Accent1 4 2 4 6 4 3 2" xfId="36878" xr:uid="{00000000-0005-0000-0000-0000688F0000}"/>
    <cellStyle name="20% - Accent1 4 2 4 6 4 4" xfId="36879" xr:uid="{00000000-0005-0000-0000-0000698F0000}"/>
    <cellStyle name="20% - Accent1 4 2 4 6 5" xfId="36880" xr:uid="{00000000-0005-0000-0000-00006A8F0000}"/>
    <cellStyle name="20% - Accent1 4 2 4 6 5 2" xfId="36881" xr:uid="{00000000-0005-0000-0000-00006B8F0000}"/>
    <cellStyle name="20% - Accent1 4 2 4 6 5 2 2" xfId="36882" xr:uid="{00000000-0005-0000-0000-00006C8F0000}"/>
    <cellStyle name="20% - Accent1 4 2 4 6 5 2 2 2" xfId="36883" xr:uid="{00000000-0005-0000-0000-00006D8F0000}"/>
    <cellStyle name="20% - Accent1 4 2 4 6 5 2 3" xfId="36884" xr:uid="{00000000-0005-0000-0000-00006E8F0000}"/>
    <cellStyle name="20% - Accent1 4 2 4 6 5 3" xfId="36885" xr:uid="{00000000-0005-0000-0000-00006F8F0000}"/>
    <cellStyle name="20% - Accent1 4 2 4 6 5 3 2" xfId="36886" xr:uid="{00000000-0005-0000-0000-0000708F0000}"/>
    <cellStyle name="20% - Accent1 4 2 4 6 5 4" xfId="36887" xr:uid="{00000000-0005-0000-0000-0000718F0000}"/>
    <cellStyle name="20% - Accent1 4 2 4 6 6" xfId="36888" xr:uid="{00000000-0005-0000-0000-0000728F0000}"/>
    <cellStyle name="20% - Accent1 4 2 4 6 6 2" xfId="36889" xr:uid="{00000000-0005-0000-0000-0000738F0000}"/>
    <cellStyle name="20% - Accent1 4 2 4 6 6 2 2" xfId="36890" xr:uid="{00000000-0005-0000-0000-0000748F0000}"/>
    <cellStyle name="20% - Accent1 4 2 4 6 6 2 2 2" xfId="36891" xr:uid="{00000000-0005-0000-0000-0000758F0000}"/>
    <cellStyle name="20% - Accent1 4 2 4 6 6 2 3" xfId="36892" xr:uid="{00000000-0005-0000-0000-0000768F0000}"/>
    <cellStyle name="20% - Accent1 4 2 4 6 6 3" xfId="36893" xr:uid="{00000000-0005-0000-0000-0000778F0000}"/>
    <cellStyle name="20% - Accent1 4 2 4 6 6 3 2" xfId="36894" xr:uid="{00000000-0005-0000-0000-0000788F0000}"/>
    <cellStyle name="20% - Accent1 4 2 4 6 6 4" xfId="36895" xr:uid="{00000000-0005-0000-0000-0000798F0000}"/>
    <cellStyle name="20% - Accent1 4 2 4 6 7" xfId="36896" xr:uid="{00000000-0005-0000-0000-00007A8F0000}"/>
    <cellStyle name="20% - Accent1 4 2 4 6 7 2" xfId="36897" xr:uid="{00000000-0005-0000-0000-00007B8F0000}"/>
    <cellStyle name="20% - Accent1 4 2 4 6 7 2 2" xfId="36898" xr:uid="{00000000-0005-0000-0000-00007C8F0000}"/>
    <cellStyle name="20% - Accent1 4 2 4 6 7 3" xfId="36899" xr:uid="{00000000-0005-0000-0000-00007D8F0000}"/>
    <cellStyle name="20% - Accent1 4 2 4 6 8" xfId="36900" xr:uid="{00000000-0005-0000-0000-00007E8F0000}"/>
    <cellStyle name="20% - Accent1 4 2 4 6 8 2" xfId="36901" xr:uid="{00000000-0005-0000-0000-00007F8F0000}"/>
    <cellStyle name="20% - Accent1 4 2 4 6 8 2 2" xfId="36902" xr:uid="{00000000-0005-0000-0000-0000808F0000}"/>
    <cellStyle name="20% - Accent1 4 2 4 6 8 3" xfId="36903" xr:uid="{00000000-0005-0000-0000-0000818F0000}"/>
    <cellStyle name="20% - Accent1 4 2 4 6 9" xfId="36904" xr:uid="{00000000-0005-0000-0000-0000828F0000}"/>
    <cellStyle name="20% - Accent1 4 2 4 6 9 2" xfId="36905" xr:uid="{00000000-0005-0000-0000-0000838F0000}"/>
    <cellStyle name="20% - Accent1 4 2 4 7" xfId="36906" xr:uid="{00000000-0005-0000-0000-0000848F0000}"/>
    <cellStyle name="20% - Accent1 4 2 4 7 2" xfId="36907" xr:uid="{00000000-0005-0000-0000-0000858F0000}"/>
    <cellStyle name="20% - Accent1 4 2 4 7 2 2" xfId="36908" xr:uid="{00000000-0005-0000-0000-0000868F0000}"/>
    <cellStyle name="20% - Accent1 4 2 4 7 2 2 2" xfId="36909" xr:uid="{00000000-0005-0000-0000-0000878F0000}"/>
    <cellStyle name="20% - Accent1 4 2 4 7 2 2 2 2" xfId="36910" xr:uid="{00000000-0005-0000-0000-0000888F0000}"/>
    <cellStyle name="20% - Accent1 4 2 4 7 2 2 3" xfId="36911" xr:uid="{00000000-0005-0000-0000-0000898F0000}"/>
    <cellStyle name="20% - Accent1 4 2 4 7 2 3" xfId="36912" xr:uid="{00000000-0005-0000-0000-00008A8F0000}"/>
    <cellStyle name="20% - Accent1 4 2 4 7 2 3 2" xfId="36913" xr:uid="{00000000-0005-0000-0000-00008B8F0000}"/>
    <cellStyle name="20% - Accent1 4 2 4 7 2 4" xfId="36914" xr:uid="{00000000-0005-0000-0000-00008C8F0000}"/>
    <cellStyle name="20% - Accent1 4 2 4 7 3" xfId="36915" xr:uid="{00000000-0005-0000-0000-00008D8F0000}"/>
    <cellStyle name="20% - Accent1 4 2 4 7 3 2" xfId="36916" xr:uid="{00000000-0005-0000-0000-00008E8F0000}"/>
    <cellStyle name="20% - Accent1 4 2 4 7 3 2 2" xfId="36917" xr:uid="{00000000-0005-0000-0000-00008F8F0000}"/>
    <cellStyle name="20% - Accent1 4 2 4 7 3 2 2 2" xfId="36918" xr:uid="{00000000-0005-0000-0000-0000908F0000}"/>
    <cellStyle name="20% - Accent1 4 2 4 7 3 2 3" xfId="36919" xr:uid="{00000000-0005-0000-0000-0000918F0000}"/>
    <cellStyle name="20% - Accent1 4 2 4 7 3 3" xfId="36920" xr:uid="{00000000-0005-0000-0000-0000928F0000}"/>
    <cellStyle name="20% - Accent1 4 2 4 7 3 3 2" xfId="36921" xr:uid="{00000000-0005-0000-0000-0000938F0000}"/>
    <cellStyle name="20% - Accent1 4 2 4 7 3 4" xfId="36922" xr:uid="{00000000-0005-0000-0000-0000948F0000}"/>
    <cellStyle name="20% - Accent1 4 2 4 7 4" xfId="36923" xr:uid="{00000000-0005-0000-0000-0000958F0000}"/>
    <cellStyle name="20% - Accent1 4 2 4 7 4 2" xfId="36924" xr:uid="{00000000-0005-0000-0000-0000968F0000}"/>
    <cellStyle name="20% - Accent1 4 2 4 7 4 2 2" xfId="36925" xr:uid="{00000000-0005-0000-0000-0000978F0000}"/>
    <cellStyle name="20% - Accent1 4 2 4 7 4 2 2 2" xfId="36926" xr:uid="{00000000-0005-0000-0000-0000988F0000}"/>
    <cellStyle name="20% - Accent1 4 2 4 7 4 2 3" xfId="36927" xr:uid="{00000000-0005-0000-0000-0000998F0000}"/>
    <cellStyle name="20% - Accent1 4 2 4 7 4 3" xfId="36928" xr:uid="{00000000-0005-0000-0000-00009A8F0000}"/>
    <cellStyle name="20% - Accent1 4 2 4 7 4 3 2" xfId="36929" xr:uid="{00000000-0005-0000-0000-00009B8F0000}"/>
    <cellStyle name="20% - Accent1 4 2 4 7 4 4" xfId="36930" xr:uid="{00000000-0005-0000-0000-00009C8F0000}"/>
    <cellStyle name="20% - Accent1 4 2 4 7 5" xfId="36931" xr:uid="{00000000-0005-0000-0000-00009D8F0000}"/>
    <cellStyle name="20% - Accent1 4 2 4 7 5 2" xfId="36932" xr:uid="{00000000-0005-0000-0000-00009E8F0000}"/>
    <cellStyle name="20% - Accent1 4 2 4 7 5 2 2" xfId="36933" xr:uid="{00000000-0005-0000-0000-00009F8F0000}"/>
    <cellStyle name="20% - Accent1 4 2 4 7 5 3" xfId="36934" xr:uid="{00000000-0005-0000-0000-0000A08F0000}"/>
    <cellStyle name="20% - Accent1 4 2 4 7 6" xfId="36935" xr:uid="{00000000-0005-0000-0000-0000A18F0000}"/>
    <cellStyle name="20% - Accent1 4 2 4 7 6 2" xfId="36936" xr:uid="{00000000-0005-0000-0000-0000A28F0000}"/>
    <cellStyle name="20% - Accent1 4 2 4 7 6 2 2" xfId="36937" xr:uid="{00000000-0005-0000-0000-0000A38F0000}"/>
    <cellStyle name="20% - Accent1 4 2 4 7 6 3" xfId="36938" xr:uid="{00000000-0005-0000-0000-0000A48F0000}"/>
    <cellStyle name="20% - Accent1 4 2 4 7 7" xfId="36939" xr:uid="{00000000-0005-0000-0000-0000A58F0000}"/>
    <cellStyle name="20% - Accent1 4 2 4 7 7 2" xfId="36940" xr:uid="{00000000-0005-0000-0000-0000A68F0000}"/>
    <cellStyle name="20% - Accent1 4 2 4 7 8" xfId="36941" xr:uid="{00000000-0005-0000-0000-0000A78F0000}"/>
    <cellStyle name="20% - Accent1 4 2 4 7 8 2" xfId="36942" xr:uid="{00000000-0005-0000-0000-0000A88F0000}"/>
    <cellStyle name="20% - Accent1 4 2 4 7 9" xfId="36943" xr:uid="{00000000-0005-0000-0000-0000A98F0000}"/>
    <cellStyle name="20% - Accent1 4 2 4 8" xfId="36944" xr:uid="{00000000-0005-0000-0000-0000AA8F0000}"/>
    <cellStyle name="20% - Accent1 4 2 4 8 2" xfId="36945" xr:uid="{00000000-0005-0000-0000-0000AB8F0000}"/>
    <cellStyle name="20% - Accent1 4 2 4 8 2 2" xfId="36946" xr:uid="{00000000-0005-0000-0000-0000AC8F0000}"/>
    <cellStyle name="20% - Accent1 4 2 4 8 2 2 2" xfId="36947" xr:uid="{00000000-0005-0000-0000-0000AD8F0000}"/>
    <cellStyle name="20% - Accent1 4 2 4 8 2 2 2 2" xfId="36948" xr:uid="{00000000-0005-0000-0000-0000AE8F0000}"/>
    <cellStyle name="20% - Accent1 4 2 4 8 2 2 3" xfId="36949" xr:uid="{00000000-0005-0000-0000-0000AF8F0000}"/>
    <cellStyle name="20% - Accent1 4 2 4 8 2 3" xfId="36950" xr:uid="{00000000-0005-0000-0000-0000B08F0000}"/>
    <cellStyle name="20% - Accent1 4 2 4 8 2 3 2" xfId="36951" xr:uid="{00000000-0005-0000-0000-0000B18F0000}"/>
    <cellStyle name="20% - Accent1 4 2 4 8 2 4" xfId="36952" xr:uid="{00000000-0005-0000-0000-0000B28F0000}"/>
    <cellStyle name="20% - Accent1 4 2 4 8 3" xfId="36953" xr:uid="{00000000-0005-0000-0000-0000B38F0000}"/>
    <cellStyle name="20% - Accent1 4 2 4 8 3 2" xfId="36954" xr:uid="{00000000-0005-0000-0000-0000B48F0000}"/>
    <cellStyle name="20% - Accent1 4 2 4 8 3 2 2" xfId="36955" xr:uid="{00000000-0005-0000-0000-0000B58F0000}"/>
    <cellStyle name="20% - Accent1 4 2 4 8 3 2 2 2" xfId="36956" xr:uid="{00000000-0005-0000-0000-0000B68F0000}"/>
    <cellStyle name="20% - Accent1 4 2 4 8 3 2 3" xfId="36957" xr:uid="{00000000-0005-0000-0000-0000B78F0000}"/>
    <cellStyle name="20% - Accent1 4 2 4 8 3 3" xfId="36958" xr:uid="{00000000-0005-0000-0000-0000B88F0000}"/>
    <cellStyle name="20% - Accent1 4 2 4 8 3 3 2" xfId="36959" xr:uid="{00000000-0005-0000-0000-0000B98F0000}"/>
    <cellStyle name="20% - Accent1 4 2 4 8 3 4" xfId="36960" xr:uid="{00000000-0005-0000-0000-0000BA8F0000}"/>
    <cellStyle name="20% - Accent1 4 2 4 8 4" xfId="36961" xr:uid="{00000000-0005-0000-0000-0000BB8F0000}"/>
    <cellStyle name="20% - Accent1 4 2 4 8 4 2" xfId="36962" xr:uid="{00000000-0005-0000-0000-0000BC8F0000}"/>
    <cellStyle name="20% - Accent1 4 2 4 8 4 2 2" xfId="36963" xr:uid="{00000000-0005-0000-0000-0000BD8F0000}"/>
    <cellStyle name="20% - Accent1 4 2 4 8 4 2 2 2" xfId="36964" xr:uid="{00000000-0005-0000-0000-0000BE8F0000}"/>
    <cellStyle name="20% - Accent1 4 2 4 8 4 2 3" xfId="36965" xr:uid="{00000000-0005-0000-0000-0000BF8F0000}"/>
    <cellStyle name="20% - Accent1 4 2 4 8 4 3" xfId="36966" xr:uid="{00000000-0005-0000-0000-0000C08F0000}"/>
    <cellStyle name="20% - Accent1 4 2 4 8 4 3 2" xfId="36967" xr:uid="{00000000-0005-0000-0000-0000C18F0000}"/>
    <cellStyle name="20% - Accent1 4 2 4 8 4 4" xfId="36968" xr:uid="{00000000-0005-0000-0000-0000C28F0000}"/>
    <cellStyle name="20% - Accent1 4 2 4 8 5" xfId="36969" xr:uid="{00000000-0005-0000-0000-0000C38F0000}"/>
    <cellStyle name="20% - Accent1 4 2 4 8 5 2" xfId="36970" xr:uid="{00000000-0005-0000-0000-0000C48F0000}"/>
    <cellStyle name="20% - Accent1 4 2 4 8 5 2 2" xfId="36971" xr:uid="{00000000-0005-0000-0000-0000C58F0000}"/>
    <cellStyle name="20% - Accent1 4 2 4 8 5 3" xfId="36972" xr:uid="{00000000-0005-0000-0000-0000C68F0000}"/>
    <cellStyle name="20% - Accent1 4 2 4 8 6" xfId="36973" xr:uid="{00000000-0005-0000-0000-0000C78F0000}"/>
    <cellStyle name="20% - Accent1 4 2 4 8 6 2" xfId="36974" xr:uid="{00000000-0005-0000-0000-0000C88F0000}"/>
    <cellStyle name="20% - Accent1 4 2 4 8 6 2 2" xfId="36975" xr:uid="{00000000-0005-0000-0000-0000C98F0000}"/>
    <cellStyle name="20% - Accent1 4 2 4 8 6 3" xfId="36976" xr:uid="{00000000-0005-0000-0000-0000CA8F0000}"/>
    <cellStyle name="20% - Accent1 4 2 4 8 7" xfId="36977" xr:uid="{00000000-0005-0000-0000-0000CB8F0000}"/>
    <cellStyle name="20% - Accent1 4 2 4 8 7 2" xfId="36978" xr:uid="{00000000-0005-0000-0000-0000CC8F0000}"/>
    <cellStyle name="20% - Accent1 4 2 4 8 8" xfId="36979" xr:uid="{00000000-0005-0000-0000-0000CD8F0000}"/>
    <cellStyle name="20% - Accent1 4 2 4 8 8 2" xfId="36980" xr:uid="{00000000-0005-0000-0000-0000CE8F0000}"/>
    <cellStyle name="20% - Accent1 4 2 4 8 9" xfId="36981" xr:uid="{00000000-0005-0000-0000-0000CF8F0000}"/>
    <cellStyle name="20% - Accent1 4 2 4 9" xfId="36982" xr:uid="{00000000-0005-0000-0000-0000D08F0000}"/>
    <cellStyle name="20% - Accent1 4 2 4 9 2" xfId="36983" xr:uid="{00000000-0005-0000-0000-0000D18F0000}"/>
    <cellStyle name="20% - Accent1 4 2 4 9 2 2" xfId="36984" xr:uid="{00000000-0005-0000-0000-0000D28F0000}"/>
    <cellStyle name="20% - Accent1 4 2 4 9 2 2 2" xfId="36985" xr:uid="{00000000-0005-0000-0000-0000D38F0000}"/>
    <cellStyle name="20% - Accent1 4 2 4 9 2 3" xfId="36986" xr:uid="{00000000-0005-0000-0000-0000D48F0000}"/>
    <cellStyle name="20% - Accent1 4 2 4 9 3" xfId="36987" xr:uid="{00000000-0005-0000-0000-0000D58F0000}"/>
    <cellStyle name="20% - Accent1 4 2 4 9 3 2" xfId="36988" xr:uid="{00000000-0005-0000-0000-0000D68F0000}"/>
    <cellStyle name="20% - Accent1 4 2 4 9 4" xfId="36989" xr:uid="{00000000-0005-0000-0000-0000D78F0000}"/>
    <cellStyle name="20% - Accent1 4 2 5" xfId="36990" xr:uid="{00000000-0005-0000-0000-0000D88F0000}"/>
    <cellStyle name="20% - Accent1 4 2 5 10" xfId="36991" xr:uid="{00000000-0005-0000-0000-0000D98F0000}"/>
    <cellStyle name="20% - Accent1 4 2 5 10 2" xfId="36992" xr:uid="{00000000-0005-0000-0000-0000DA8F0000}"/>
    <cellStyle name="20% - Accent1 4 2 5 10 2 2" xfId="36993" xr:uid="{00000000-0005-0000-0000-0000DB8F0000}"/>
    <cellStyle name="20% - Accent1 4 2 5 10 2 2 2" xfId="36994" xr:uid="{00000000-0005-0000-0000-0000DC8F0000}"/>
    <cellStyle name="20% - Accent1 4 2 5 10 2 3" xfId="36995" xr:uid="{00000000-0005-0000-0000-0000DD8F0000}"/>
    <cellStyle name="20% - Accent1 4 2 5 10 3" xfId="36996" xr:uid="{00000000-0005-0000-0000-0000DE8F0000}"/>
    <cellStyle name="20% - Accent1 4 2 5 10 3 2" xfId="36997" xr:uid="{00000000-0005-0000-0000-0000DF8F0000}"/>
    <cellStyle name="20% - Accent1 4 2 5 10 4" xfId="36998" xr:uid="{00000000-0005-0000-0000-0000E08F0000}"/>
    <cellStyle name="20% - Accent1 4 2 5 11" xfId="36999" xr:uid="{00000000-0005-0000-0000-0000E18F0000}"/>
    <cellStyle name="20% - Accent1 4 2 5 11 2" xfId="37000" xr:uid="{00000000-0005-0000-0000-0000E28F0000}"/>
    <cellStyle name="20% - Accent1 4 2 5 11 2 2" xfId="37001" xr:uid="{00000000-0005-0000-0000-0000E38F0000}"/>
    <cellStyle name="20% - Accent1 4 2 5 11 3" xfId="37002" xr:uid="{00000000-0005-0000-0000-0000E48F0000}"/>
    <cellStyle name="20% - Accent1 4 2 5 12" xfId="37003" xr:uid="{00000000-0005-0000-0000-0000E58F0000}"/>
    <cellStyle name="20% - Accent1 4 2 5 12 2" xfId="37004" xr:uid="{00000000-0005-0000-0000-0000E68F0000}"/>
    <cellStyle name="20% - Accent1 4 2 5 12 2 2" xfId="37005" xr:uid="{00000000-0005-0000-0000-0000E78F0000}"/>
    <cellStyle name="20% - Accent1 4 2 5 12 3" xfId="37006" xr:uid="{00000000-0005-0000-0000-0000E88F0000}"/>
    <cellStyle name="20% - Accent1 4 2 5 13" xfId="37007" xr:uid="{00000000-0005-0000-0000-0000E98F0000}"/>
    <cellStyle name="20% - Accent1 4 2 5 13 2" xfId="37008" xr:uid="{00000000-0005-0000-0000-0000EA8F0000}"/>
    <cellStyle name="20% - Accent1 4 2 5 14" xfId="37009" xr:uid="{00000000-0005-0000-0000-0000EB8F0000}"/>
    <cellStyle name="20% - Accent1 4 2 5 14 2" xfId="37010" xr:uid="{00000000-0005-0000-0000-0000EC8F0000}"/>
    <cellStyle name="20% - Accent1 4 2 5 15" xfId="37011" xr:uid="{00000000-0005-0000-0000-0000ED8F0000}"/>
    <cellStyle name="20% - Accent1 4 2 5 2" xfId="37012" xr:uid="{00000000-0005-0000-0000-0000EE8F0000}"/>
    <cellStyle name="20% - Accent1 4 2 5 2 10" xfId="37013" xr:uid="{00000000-0005-0000-0000-0000EF8F0000}"/>
    <cellStyle name="20% - Accent1 4 2 5 2 10 2" xfId="37014" xr:uid="{00000000-0005-0000-0000-0000F08F0000}"/>
    <cellStyle name="20% - Accent1 4 2 5 2 10 2 2" xfId="37015" xr:uid="{00000000-0005-0000-0000-0000F18F0000}"/>
    <cellStyle name="20% - Accent1 4 2 5 2 10 3" xfId="37016" xr:uid="{00000000-0005-0000-0000-0000F28F0000}"/>
    <cellStyle name="20% - Accent1 4 2 5 2 11" xfId="37017" xr:uid="{00000000-0005-0000-0000-0000F38F0000}"/>
    <cellStyle name="20% - Accent1 4 2 5 2 11 2" xfId="37018" xr:uid="{00000000-0005-0000-0000-0000F48F0000}"/>
    <cellStyle name="20% - Accent1 4 2 5 2 11 2 2" xfId="37019" xr:uid="{00000000-0005-0000-0000-0000F58F0000}"/>
    <cellStyle name="20% - Accent1 4 2 5 2 11 3" xfId="37020" xr:uid="{00000000-0005-0000-0000-0000F68F0000}"/>
    <cellStyle name="20% - Accent1 4 2 5 2 12" xfId="37021" xr:uid="{00000000-0005-0000-0000-0000F78F0000}"/>
    <cellStyle name="20% - Accent1 4 2 5 2 12 2" xfId="37022" xr:uid="{00000000-0005-0000-0000-0000F88F0000}"/>
    <cellStyle name="20% - Accent1 4 2 5 2 13" xfId="37023" xr:uid="{00000000-0005-0000-0000-0000F98F0000}"/>
    <cellStyle name="20% - Accent1 4 2 5 2 13 2" xfId="37024" xr:uid="{00000000-0005-0000-0000-0000FA8F0000}"/>
    <cellStyle name="20% - Accent1 4 2 5 2 14" xfId="37025" xr:uid="{00000000-0005-0000-0000-0000FB8F0000}"/>
    <cellStyle name="20% - Accent1 4 2 5 2 2" xfId="37026" xr:uid="{00000000-0005-0000-0000-0000FC8F0000}"/>
    <cellStyle name="20% - Accent1 4 2 5 2 2 10" xfId="37027" xr:uid="{00000000-0005-0000-0000-0000FD8F0000}"/>
    <cellStyle name="20% - Accent1 4 2 5 2 2 10 2" xfId="37028" xr:uid="{00000000-0005-0000-0000-0000FE8F0000}"/>
    <cellStyle name="20% - Accent1 4 2 5 2 2 11" xfId="37029" xr:uid="{00000000-0005-0000-0000-0000FF8F0000}"/>
    <cellStyle name="20% - Accent1 4 2 5 2 2 2" xfId="37030" xr:uid="{00000000-0005-0000-0000-000000900000}"/>
    <cellStyle name="20% - Accent1 4 2 5 2 2 2 2" xfId="37031" xr:uid="{00000000-0005-0000-0000-000001900000}"/>
    <cellStyle name="20% - Accent1 4 2 5 2 2 2 2 2" xfId="37032" xr:uid="{00000000-0005-0000-0000-000002900000}"/>
    <cellStyle name="20% - Accent1 4 2 5 2 2 2 2 2 2" xfId="37033" xr:uid="{00000000-0005-0000-0000-000003900000}"/>
    <cellStyle name="20% - Accent1 4 2 5 2 2 2 2 2 2 2" xfId="37034" xr:uid="{00000000-0005-0000-0000-000004900000}"/>
    <cellStyle name="20% - Accent1 4 2 5 2 2 2 2 2 3" xfId="37035" xr:uid="{00000000-0005-0000-0000-000005900000}"/>
    <cellStyle name="20% - Accent1 4 2 5 2 2 2 2 3" xfId="37036" xr:uid="{00000000-0005-0000-0000-000006900000}"/>
    <cellStyle name="20% - Accent1 4 2 5 2 2 2 2 3 2" xfId="37037" xr:uid="{00000000-0005-0000-0000-000007900000}"/>
    <cellStyle name="20% - Accent1 4 2 5 2 2 2 2 4" xfId="37038" xr:uid="{00000000-0005-0000-0000-000008900000}"/>
    <cellStyle name="20% - Accent1 4 2 5 2 2 2 3" xfId="37039" xr:uid="{00000000-0005-0000-0000-000009900000}"/>
    <cellStyle name="20% - Accent1 4 2 5 2 2 2 3 2" xfId="37040" xr:uid="{00000000-0005-0000-0000-00000A900000}"/>
    <cellStyle name="20% - Accent1 4 2 5 2 2 2 3 2 2" xfId="37041" xr:uid="{00000000-0005-0000-0000-00000B900000}"/>
    <cellStyle name="20% - Accent1 4 2 5 2 2 2 3 2 2 2" xfId="37042" xr:uid="{00000000-0005-0000-0000-00000C900000}"/>
    <cellStyle name="20% - Accent1 4 2 5 2 2 2 3 2 3" xfId="37043" xr:uid="{00000000-0005-0000-0000-00000D900000}"/>
    <cellStyle name="20% - Accent1 4 2 5 2 2 2 3 3" xfId="37044" xr:uid="{00000000-0005-0000-0000-00000E900000}"/>
    <cellStyle name="20% - Accent1 4 2 5 2 2 2 3 3 2" xfId="37045" xr:uid="{00000000-0005-0000-0000-00000F900000}"/>
    <cellStyle name="20% - Accent1 4 2 5 2 2 2 3 4" xfId="37046" xr:uid="{00000000-0005-0000-0000-000010900000}"/>
    <cellStyle name="20% - Accent1 4 2 5 2 2 2 4" xfId="37047" xr:uid="{00000000-0005-0000-0000-000011900000}"/>
    <cellStyle name="20% - Accent1 4 2 5 2 2 2 4 2" xfId="37048" xr:uid="{00000000-0005-0000-0000-000012900000}"/>
    <cellStyle name="20% - Accent1 4 2 5 2 2 2 4 2 2" xfId="37049" xr:uid="{00000000-0005-0000-0000-000013900000}"/>
    <cellStyle name="20% - Accent1 4 2 5 2 2 2 4 2 2 2" xfId="37050" xr:uid="{00000000-0005-0000-0000-000014900000}"/>
    <cellStyle name="20% - Accent1 4 2 5 2 2 2 4 2 3" xfId="37051" xr:uid="{00000000-0005-0000-0000-000015900000}"/>
    <cellStyle name="20% - Accent1 4 2 5 2 2 2 4 3" xfId="37052" xr:uid="{00000000-0005-0000-0000-000016900000}"/>
    <cellStyle name="20% - Accent1 4 2 5 2 2 2 4 3 2" xfId="37053" xr:uid="{00000000-0005-0000-0000-000017900000}"/>
    <cellStyle name="20% - Accent1 4 2 5 2 2 2 4 4" xfId="37054" xr:uid="{00000000-0005-0000-0000-000018900000}"/>
    <cellStyle name="20% - Accent1 4 2 5 2 2 2 5" xfId="37055" xr:uid="{00000000-0005-0000-0000-000019900000}"/>
    <cellStyle name="20% - Accent1 4 2 5 2 2 2 5 2" xfId="37056" xr:uid="{00000000-0005-0000-0000-00001A900000}"/>
    <cellStyle name="20% - Accent1 4 2 5 2 2 2 5 2 2" xfId="37057" xr:uid="{00000000-0005-0000-0000-00001B900000}"/>
    <cellStyle name="20% - Accent1 4 2 5 2 2 2 5 3" xfId="37058" xr:uid="{00000000-0005-0000-0000-00001C900000}"/>
    <cellStyle name="20% - Accent1 4 2 5 2 2 2 6" xfId="37059" xr:uid="{00000000-0005-0000-0000-00001D900000}"/>
    <cellStyle name="20% - Accent1 4 2 5 2 2 2 6 2" xfId="37060" xr:uid="{00000000-0005-0000-0000-00001E900000}"/>
    <cellStyle name="20% - Accent1 4 2 5 2 2 2 6 2 2" xfId="37061" xr:uid="{00000000-0005-0000-0000-00001F900000}"/>
    <cellStyle name="20% - Accent1 4 2 5 2 2 2 6 3" xfId="37062" xr:uid="{00000000-0005-0000-0000-000020900000}"/>
    <cellStyle name="20% - Accent1 4 2 5 2 2 2 7" xfId="37063" xr:uid="{00000000-0005-0000-0000-000021900000}"/>
    <cellStyle name="20% - Accent1 4 2 5 2 2 2 7 2" xfId="37064" xr:uid="{00000000-0005-0000-0000-000022900000}"/>
    <cellStyle name="20% - Accent1 4 2 5 2 2 2 8" xfId="37065" xr:uid="{00000000-0005-0000-0000-000023900000}"/>
    <cellStyle name="20% - Accent1 4 2 5 2 2 2 8 2" xfId="37066" xr:uid="{00000000-0005-0000-0000-000024900000}"/>
    <cellStyle name="20% - Accent1 4 2 5 2 2 2 9" xfId="37067" xr:uid="{00000000-0005-0000-0000-000025900000}"/>
    <cellStyle name="20% - Accent1 4 2 5 2 2 3" xfId="37068" xr:uid="{00000000-0005-0000-0000-000026900000}"/>
    <cellStyle name="20% - Accent1 4 2 5 2 2 3 2" xfId="37069" xr:uid="{00000000-0005-0000-0000-000027900000}"/>
    <cellStyle name="20% - Accent1 4 2 5 2 2 3 2 2" xfId="37070" xr:uid="{00000000-0005-0000-0000-000028900000}"/>
    <cellStyle name="20% - Accent1 4 2 5 2 2 3 2 2 2" xfId="37071" xr:uid="{00000000-0005-0000-0000-000029900000}"/>
    <cellStyle name="20% - Accent1 4 2 5 2 2 3 2 2 2 2" xfId="37072" xr:uid="{00000000-0005-0000-0000-00002A900000}"/>
    <cellStyle name="20% - Accent1 4 2 5 2 2 3 2 2 3" xfId="37073" xr:uid="{00000000-0005-0000-0000-00002B900000}"/>
    <cellStyle name="20% - Accent1 4 2 5 2 2 3 2 3" xfId="37074" xr:uid="{00000000-0005-0000-0000-00002C900000}"/>
    <cellStyle name="20% - Accent1 4 2 5 2 2 3 2 3 2" xfId="37075" xr:uid="{00000000-0005-0000-0000-00002D900000}"/>
    <cellStyle name="20% - Accent1 4 2 5 2 2 3 2 4" xfId="37076" xr:uid="{00000000-0005-0000-0000-00002E900000}"/>
    <cellStyle name="20% - Accent1 4 2 5 2 2 3 3" xfId="37077" xr:uid="{00000000-0005-0000-0000-00002F900000}"/>
    <cellStyle name="20% - Accent1 4 2 5 2 2 3 3 2" xfId="37078" xr:uid="{00000000-0005-0000-0000-000030900000}"/>
    <cellStyle name="20% - Accent1 4 2 5 2 2 3 3 2 2" xfId="37079" xr:uid="{00000000-0005-0000-0000-000031900000}"/>
    <cellStyle name="20% - Accent1 4 2 5 2 2 3 3 2 2 2" xfId="37080" xr:uid="{00000000-0005-0000-0000-000032900000}"/>
    <cellStyle name="20% - Accent1 4 2 5 2 2 3 3 2 3" xfId="37081" xr:uid="{00000000-0005-0000-0000-000033900000}"/>
    <cellStyle name="20% - Accent1 4 2 5 2 2 3 3 3" xfId="37082" xr:uid="{00000000-0005-0000-0000-000034900000}"/>
    <cellStyle name="20% - Accent1 4 2 5 2 2 3 3 3 2" xfId="37083" xr:uid="{00000000-0005-0000-0000-000035900000}"/>
    <cellStyle name="20% - Accent1 4 2 5 2 2 3 3 4" xfId="37084" xr:uid="{00000000-0005-0000-0000-000036900000}"/>
    <cellStyle name="20% - Accent1 4 2 5 2 2 3 4" xfId="37085" xr:uid="{00000000-0005-0000-0000-000037900000}"/>
    <cellStyle name="20% - Accent1 4 2 5 2 2 3 4 2" xfId="37086" xr:uid="{00000000-0005-0000-0000-000038900000}"/>
    <cellStyle name="20% - Accent1 4 2 5 2 2 3 4 2 2" xfId="37087" xr:uid="{00000000-0005-0000-0000-000039900000}"/>
    <cellStyle name="20% - Accent1 4 2 5 2 2 3 4 2 2 2" xfId="37088" xr:uid="{00000000-0005-0000-0000-00003A900000}"/>
    <cellStyle name="20% - Accent1 4 2 5 2 2 3 4 2 3" xfId="37089" xr:uid="{00000000-0005-0000-0000-00003B900000}"/>
    <cellStyle name="20% - Accent1 4 2 5 2 2 3 4 3" xfId="37090" xr:uid="{00000000-0005-0000-0000-00003C900000}"/>
    <cellStyle name="20% - Accent1 4 2 5 2 2 3 4 3 2" xfId="37091" xr:uid="{00000000-0005-0000-0000-00003D900000}"/>
    <cellStyle name="20% - Accent1 4 2 5 2 2 3 4 4" xfId="37092" xr:uid="{00000000-0005-0000-0000-00003E900000}"/>
    <cellStyle name="20% - Accent1 4 2 5 2 2 3 5" xfId="37093" xr:uid="{00000000-0005-0000-0000-00003F900000}"/>
    <cellStyle name="20% - Accent1 4 2 5 2 2 3 5 2" xfId="37094" xr:uid="{00000000-0005-0000-0000-000040900000}"/>
    <cellStyle name="20% - Accent1 4 2 5 2 2 3 5 2 2" xfId="37095" xr:uid="{00000000-0005-0000-0000-000041900000}"/>
    <cellStyle name="20% - Accent1 4 2 5 2 2 3 5 3" xfId="37096" xr:uid="{00000000-0005-0000-0000-000042900000}"/>
    <cellStyle name="20% - Accent1 4 2 5 2 2 3 6" xfId="37097" xr:uid="{00000000-0005-0000-0000-000043900000}"/>
    <cellStyle name="20% - Accent1 4 2 5 2 2 3 6 2" xfId="37098" xr:uid="{00000000-0005-0000-0000-000044900000}"/>
    <cellStyle name="20% - Accent1 4 2 5 2 2 3 6 2 2" xfId="37099" xr:uid="{00000000-0005-0000-0000-000045900000}"/>
    <cellStyle name="20% - Accent1 4 2 5 2 2 3 6 3" xfId="37100" xr:uid="{00000000-0005-0000-0000-000046900000}"/>
    <cellStyle name="20% - Accent1 4 2 5 2 2 3 7" xfId="37101" xr:uid="{00000000-0005-0000-0000-000047900000}"/>
    <cellStyle name="20% - Accent1 4 2 5 2 2 3 7 2" xfId="37102" xr:uid="{00000000-0005-0000-0000-000048900000}"/>
    <cellStyle name="20% - Accent1 4 2 5 2 2 3 8" xfId="37103" xr:uid="{00000000-0005-0000-0000-000049900000}"/>
    <cellStyle name="20% - Accent1 4 2 5 2 2 3 8 2" xfId="37104" xr:uid="{00000000-0005-0000-0000-00004A900000}"/>
    <cellStyle name="20% - Accent1 4 2 5 2 2 3 9" xfId="37105" xr:uid="{00000000-0005-0000-0000-00004B900000}"/>
    <cellStyle name="20% - Accent1 4 2 5 2 2 4" xfId="37106" xr:uid="{00000000-0005-0000-0000-00004C900000}"/>
    <cellStyle name="20% - Accent1 4 2 5 2 2 4 2" xfId="37107" xr:uid="{00000000-0005-0000-0000-00004D900000}"/>
    <cellStyle name="20% - Accent1 4 2 5 2 2 4 2 2" xfId="37108" xr:uid="{00000000-0005-0000-0000-00004E900000}"/>
    <cellStyle name="20% - Accent1 4 2 5 2 2 4 2 2 2" xfId="37109" xr:uid="{00000000-0005-0000-0000-00004F900000}"/>
    <cellStyle name="20% - Accent1 4 2 5 2 2 4 2 3" xfId="37110" xr:uid="{00000000-0005-0000-0000-000050900000}"/>
    <cellStyle name="20% - Accent1 4 2 5 2 2 4 3" xfId="37111" xr:uid="{00000000-0005-0000-0000-000051900000}"/>
    <cellStyle name="20% - Accent1 4 2 5 2 2 4 3 2" xfId="37112" xr:uid="{00000000-0005-0000-0000-000052900000}"/>
    <cellStyle name="20% - Accent1 4 2 5 2 2 4 4" xfId="37113" xr:uid="{00000000-0005-0000-0000-000053900000}"/>
    <cellStyle name="20% - Accent1 4 2 5 2 2 5" xfId="37114" xr:uid="{00000000-0005-0000-0000-000054900000}"/>
    <cellStyle name="20% - Accent1 4 2 5 2 2 5 2" xfId="37115" xr:uid="{00000000-0005-0000-0000-000055900000}"/>
    <cellStyle name="20% - Accent1 4 2 5 2 2 5 2 2" xfId="37116" xr:uid="{00000000-0005-0000-0000-000056900000}"/>
    <cellStyle name="20% - Accent1 4 2 5 2 2 5 2 2 2" xfId="37117" xr:uid="{00000000-0005-0000-0000-000057900000}"/>
    <cellStyle name="20% - Accent1 4 2 5 2 2 5 2 3" xfId="37118" xr:uid="{00000000-0005-0000-0000-000058900000}"/>
    <cellStyle name="20% - Accent1 4 2 5 2 2 5 3" xfId="37119" xr:uid="{00000000-0005-0000-0000-000059900000}"/>
    <cellStyle name="20% - Accent1 4 2 5 2 2 5 3 2" xfId="37120" xr:uid="{00000000-0005-0000-0000-00005A900000}"/>
    <cellStyle name="20% - Accent1 4 2 5 2 2 5 4" xfId="37121" xr:uid="{00000000-0005-0000-0000-00005B900000}"/>
    <cellStyle name="20% - Accent1 4 2 5 2 2 6" xfId="37122" xr:uid="{00000000-0005-0000-0000-00005C900000}"/>
    <cellStyle name="20% - Accent1 4 2 5 2 2 6 2" xfId="37123" xr:uid="{00000000-0005-0000-0000-00005D900000}"/>
    <cellStyle name="20% - Accent1 4 2 5 2 2 6 2 2" xfId="37124" xr:uid="{00000000-0005-0000-0000-00005E900000}"/>
    <cellStyle name="20% - Accent1 4 2 5 2 2 6 2 2 2" xfId="37125" xr:uid="{00000000-0005-0000-0000-00005F900000}"/>
    <cellStyle name="20% - Accent1 4 2 5 2 2 6 2 3" xfId="37126" xr:uid="{00000000-0005-0000-0000-000060900000}"/>
    <cellStyle name="20% - Accent1 4 2 5 2 2 6 3" xfId="37127" xr:uid="{00000000-0005-0000-0000-000061900000}"/>
    <cellStyle name="20% - Accent1 4 2 5 2 2 6 3 2" xfId="37128" xr:uid="{00000000-0005-0000-0000-000062900000}"/>
    <cellStyle name="20% - Accent1 4 2 5 2 2 6 4" xfId="37129" xr:uid="{00000000-0005-0000-0000-000063900000}"/>
    <cellStyle name="20% - Accent1 4 2 5 2 2 7" xfId="37130" xr:uid="{00000000-0005-0000-0000-000064900000}"/>
    <cellStyle name="20% - Accent1 4 2 5 2 2 7 2" xfId="37131" xr:uid="{00000000-0005-0000-0000-000065900000}"/>
    <cellStyle name="20% - Accent1 4 2 5 2 2 7 2 2" xfId="37132" xr:uid="{00000000-0005-0000-0000-000066900000}"/>
    <cellStyle name="20% - Accent1 4 2 5 2 2 7 3" xfId="37133" xr:uid="{00000000-0005-0000-0000-000067900000}"/>
    <cellStyle name="20% - Accent1 4 2 5 2 2 8" xfId="37134" xr:uid="{00000000-0005-0000-0000-000068900000}"/>
    <cellStyle name="20% - Accent1 4 2 5 2 2 8 2" xfId="37135" xr:uid="{00000000-0005-0000-0000-000069900000}"/>
    <cellStyle name="20% - Accent1 4 2 5 2 2 8 2 2" xfId="37136" xr:uid="{00000000-0005-0000-0000-00006A900000}"/>
    <cellStyle name="20% - Accent1 4 2 5 2 2 8 3" xfId="37137" xr:uid="{00000000-0005-0000-0000-00006B900000}"/>
    <cellStyle name="20% - Accent1 4 2 5 2 2 9" xfId="37138" xr:uid="{00000000-0005-0000-0000-00006C900000}"/>
    <cellStyle name="20% - Accent1 4 2 5 2 2 9 2" xfId="37139" xr:uid="{00000000-0005-0000-0000-00006D900000}"/>
    <cellStyle name="20% - Accent1 4 2 5 2 3" xfId="37140" xr:uid="{00000000-0005-0000-0000-00006E900000}"/>
    <cellStyle name="20% - Accent1 4 2 5 2 3 10" xfId="37141" xr:uid="{00000000-0005-0000-0000-00006F900000}"/>
    <cellStyle name="20% - Accent1 4 2 5 2 3 10 2" xfId="37142" xr:uid="{00000000-0005-0000-0000-000070900000}"/>
    <cellStyle name="20% - Accent1 4 2 5 2 3 11" xfId="37143" xr:uid="{00000000-0005-0000-0000-000071900000}"/>
    <cellStyle name="20% - Accent1 4 2 5 2 3 2" xfId="37144" xr:uid="{00000000-0005-0000-0000-000072900000}"/>
    <cellStyle name="20% - Accent1 4 2 5 2 3 2 2" xfId="37145" xr:uid="{00000000-0005-0000-0000-000073900000}"/>
    <cellStyle name="20% - Accent1 4 2 5 2 3 2 2 2" xfId="37146" xr:uid="{00000000-0005-0000-0000-000074900000}"/>
    <cellStyle name="20% - Accent1 4 2 5 2 3 2 2 2 2" xfId="37147" xr:uid="{00000000-0005-0000-0000-000075900000}"/>
    <cellStyle name="20% - Accent1 4 2 5 2 3 2 2 2 2 2" xfId="37148" xr:uid="{00000000-0005-0000-0000-000076900000}"/>
    <cellStyle name="20% - Accent1 4 2 5 2 3 2 2 2 3" xfId="37149" xr:uid="{00000000-0005-0000-0000-000077900000}"/>
    <cellStyle name="20% - Accent1 4 2 5 2 3 2 2 3" xfId="37150" xr:uid="{00000000-0005-0000-0000-000078900000}"/>
    <cellStyle name="20% - Accent1 4 2 5 2 3 2 2 3 2" xfId="37151" xr:uid="{00000000-0005-0000-0000-000079900000}"/>
    <cellStyle name="20% - Accent1 4 2 5 2 3 2 2 4" xfId="37152" xr:uid="{00000000-0005-0000-0000-00007A900000}"/>
    <cellStyle name="20% - Accent1 4 2 5 2 3 2 3" xfId="37153" xr:uid="{00000000-0005-0000-0000-00007B900000}"/>
    <cellStyle name="20% - Accent1 4 2 5 2 3 2 3 2" xfId="37154" xr:uid="{00000000-0005-0000-0000-00007C900000}"/>
    <cellStyle name="20% - Accent1 4 2 5 2 3 2 3 2 2" xfId="37155" xr:uid="{00000000-0005-0000-0000-00007D900000}"/>
    <cellStyle name="20% - Accent1 4 2 5 2 3 2 3 2 2 2" xfId="37156" xr:uid="{00000000-0005-0000-0000-00007E900000}"/>
    <cellStyle name="20% - Accent1 4 2 5 2 3 2 3 2 3" xfId="37157" xr:uid="{00000000-0005-0000-0000-00007F900000}"/>
    <cellStyle name="20% - Accent1 4 2 5 2 3 2 3 3" xfId="37158" xr:uid="{00000000-0005-0000-0000-000080900000}"/>
    <cellStyle name="20% - Accent1 4 2 5 2 3 2 3 3 2" xfId="37159" xr:uid="{00000000-0005-0000-0000-000081900000}"/>
    <cellStyle name="20% - Accent1 4 2 5 2 3 2 3 4" xfId="37160" xr:uid="{00000000-0005-0000-0000-000082900000}"/>
    <cellStyle name="20% - Accent1 4 2 5 2 3 2 4" xfId="37161" xr:uid="{00000000-0005-0000-0000-000083900000}"/>
    <cellStyle name="20% - Accent1 4 2 5 2 3 2 4 2" xfId="37162" xr:uid="{00000000-0005-0000-0000-000084900000}"/>
    <cellStyle name="20% - Accent1 4 2 5 2 3 2 4 2 2" xfId="37163" xr:uid="{00000000-0005-0000-0000-000085900000}"/>
    <cellStyle name="20% - Accent1 4 2 5 2 3 2 4 2 2 2" xfId="37164" xr:uid="{00000000-0005-0000-0000-000086900000}"/>
    <cellStyle name="20% - Accent1 4 2 5 2 3 2 4 2 3" xfId="37165" xr:uid="{00000000-0005-0000-0000-000087900000}"/>
    <cellStyle name="20% - Accent1 4 2 5 2 3 2 4 3" xfId="37166" xr:uid="{00000000-0005-0000-0000-000088900000}"/>
    <cellStyle name="20% - Accent1 4 2 5 2 3 2 4 3 2" xfId="37167" xr:uid="{00000000-0005-0000-0000-000089900000}"/>
    <cellStyle name="20% - Accent1 4 2 5 2 3 2 4 4" xfId="37168" xr:uid="{00000000-0005-0000-0000-00008A900000}"/>
    <cellStyle name="20% - Accent1 4 2 5 2 3 2 5" xfId="37169" xr:uid="{00000000-0005-0000-0000-00008B900000}"/>
    <cellStyle name="20% - Accent1 4 2 5 2 3 2 5 2" xfId="37170" xr:uid="{00000000-0005-0000-0000-00008C900000}"/>
    <cellStyle name="20% - Accent1 4 2 5 2 3 2 5 2 2" xfId="37171" xr:uid="{00000000-0005-0000-0000-00008D900000}"/>
    <cellStyle name="20% - Accent1 4 2 5 2 3 2 5 3" xfId="37172" xr:uid="{00000000-0005-0000-0000-00008E900000}"/>
    <cellStyle name="20% - Accent1 4 2 5 2 3 2 6" xfId="37173" xr:uid="{00000000-0005-0000-0000-00008F900000}"/>
    <cellStyle name="20% - Accent1 4 2 5 2 3 2 6 2" xfId="37174" xr:uid="{00000000-0005-0000-0000-000090900000}"/>
    <cellStyle name="20% - Accent1 4 2 5 2 3 2 6 2 2" xfId="37175" xr:uid="{00000000-0005-0000-0000-000091900000}"/>
    <cellStyle name="20% - Accent1 4 2 5 2 3 2 6 3" xfId="37176" xr:uid="{00000000-0005-0000-0000-000092900000}"/>
    <cellStyle name="20% - Accent1 4 2 5 2 3 2 7" xfId="37177" xr:uid="{00000000-0005-0000-0000-000093900000}"/>
    <cellStyle name="20% - Accent1 4 2 5 2 3 2 7 2" xfId="37178" xr:uid="{00000000-0005-0000-0000-000094900000}"/>
    <cellStyle name="20% - Accent1 4 2 5 2 3 2 8" xfId="37179" xr:uid="{00000000-0005-0000-0000-000095900000}"/>
    <cellStyle name="20% - Accent1 4 2 5 2 3 2 8 2" xfId="37180" xr:uid="{00000000-0005-0000-0000-000096900000}"/>
    <cellStyle name="20% - Accent1 4 2 5 2 3 2 9" xfId="37181" xr:uid="{00000000-0005-0000-0000-000097900000}"/>
    <cellStyle name="20% - Accent1 4 2 5 2 3 3" xfId="37182" xr:uid="{00000000-0005-0000-0000-000098900000}"/>
    <cellStyle name="20% - Accent1 4 2 5 2 3 3 2" xfId="37183" xr:uid="{00000000-0005-0000-0000-000099900000}"/>
    <cellStyle name="20% - Accent1 4 2 5 2 3 3 2 2" xfId="37184" xr:uid="{00000000-0005-0000-0000-00009A900000}"/>
    <cellStyle name="20% - Accent1 4 2 5 2 3 3 2 2 2" xfId="37185" xr:uid="{00000000-0005-0000-0000-00009B900000}"/>
    <cellStyle name="20% - Accent1 4 2 5 2 3 3 2 2 2 2" xfId="37186" xr:uid="{00000000-0005-0000-0000-00009C900000}"/>
    <cellStyle name="20% - Accent1 4 2 5 2 3 3 2 2 3" xfId="37187" xr:uid="{00000000-0005-0000-0000-00009D900000}"/>
    <cellStyle name="20% - Accent1 4 2 5 2 3 3 2 3" xfId="37188" xr:uid="{00000000-0005-0000-0000-00009E900000}"/>
    <cellStyle name="20% - Accent1 4 2 5 2 3 3 2 3 2" xfId="37189" xr:uid="{00000000-0005-0000-0000-00009F900000}"/>
    <cellStyle name="20% - Accent1 4 2 5 2 3 3 2 4" xfId="37190" xr:uid="{00000000-0005-0000-0000-0000A0900000}"/>
    <cellStyle name="20% - Accent1 4 2 5 2 3 3 3" xfId="37191" xr:uid="{00000000-0005-0000-0000-0000A1900000}"/>
    <cellStyle name="20% - Accent1 4 2 5 2 3 3 3 2" xfId="37192" xr:uid="{00000000-0005-0000-0000-0000A2900000}"/>
    <cellStyle name="20% - Accent1 4 2 5 2 3 3 3 2 2" xfId="37193" xr:uid="{00000000-0005-0000-0000-0000A3900000}"/>
    <cellStyle name="20% - Accent1 4 2 5 2 3 3 3 2 2 2" xfId="37194" xr:uid="{00000000-0005-0000-0000-0000A4900000}"/>
    <cellStyle name="20% - Accent1 4 2 5 2 3 3 3 2 3" xfId="37195" xr:uid="{00000000-0005-0000-0000-0000A5900000}"/>
    <cellStyle name="20% - Accent1 4 2 5 2 3 3 3 3" xfId="37196" xr:uid="{00000000-0005-0000-0000-0000A6900000}"/>
    <cellStyle name="20% - Accent1 4 2 5 2 3 3 3 3 2" xfId="37197" xr:uid="{00000000-0005-0000-0000-0000A7900000}"/>
    <cellStyle name="20% - Accent1 4 2 5 2 3 3 3 4" xfId="37198" xr:uid="{00000000-0005-0000-0000-0000A8900000}"/>
    <cellStyle name="20% - Accent1 4 2 5 2 3 3 4" xfId="37199" xr:uid="{00000000-0005-0000-0000-0000A9900000}"/>
    <cellStyle name="20% - Accent1 4 2 5 2 3 3 4 2" xfId="37200" xr:uid="{00000000-0005-0000-0000-0000AA900000}"/>
    <cellStyle name="20% - Accent1 4 2 5 2 3 3 4 2 2" xfId="37201" xr:uid="{00000000-0005-0000-0000-0000AB900000}"/>
    <cellStyle name="20% - Accent1 4 2 5 2 3 3 4 2 2 2" xfId="37202" xr:uid="{00000000-0005-0000-0000-0000AC900000}"/>
    <cellStyle name="20% - Accent1 4 2 5 2 3 3 4 2 3" xfId="37203" xr:uid="{00000000-0005-0000-0000-0000AD900000}"/>
    <cellStyle name="20% - Accent1 4 2 5 2 3 3 4 3" xfId="37204" xr:uid="{00000000-0005-0000-0000-0000AE900000}"/>
    <cellStyle name="20% - Accent1 4 2 5 2 3 3 4 3 2" xfId="37205" xr:uid="{00000000-0005-0000-0000-0000AF900000}"/>
    <cellStyle name="20% - Accent1 4 2 5 2 3 3 4 4" xfId="37206" xr:uid="{00000000-0005-0000-0000-0000B0900000}"/>
    <cellStyle name="20% - Accent1 4 2 5 2 3 3 5" xfId="37207" xr:uid="{00000000-0005-0000-0000-0000B1900000}"/>
    <cellStyle name="20% - Accent1 4 2 5 2 3 3 5 2" xfId="37208" xr:uid="{00000000-0005-0000-0000-0000B2900000}"/>
    <cellStyle name="20% - Accent1 4 2 5 2 3 3 5 2 2" xfId="37209" xr:uid="{00000000-0005-0000-0000-0000B3900000}"/>
    <cellStyle name="20% - Accent1 4 2 5 2 3 3 5 3" xfId="37210" xr:uid="{00000000-0005-0000-0000-0000B4900000}"/>
    <cellStyle name="20% - Accent1 4 2 5 2 3 3 6" xfId="37211" xr:uid="{00000000-0005-0000-0000-0000B5900000}"/>
    <cellStyle name="20% - Accent1 4 2 5 2 3 3 6 2" xfId="37212" xr:uid="{00000000-0005-0000-0000-0000B6900000}"/>
    <cellStyle name="20% - Accent1 4 2 5 2 3 3 6 2 2" xfId="37213" xr:uid="{00000000-0005-0000-0000-0000B7900000}"/>
    <cellStyle name="20% - Accent1 4 2 5 2 3 3 6 3" xfId="37214" xr:uid="{00000000-0005-0000-0000-0000B8900000}"/>
    <cellStyle name="20% - Accent1 4 2 5 2 3 3 7" xfId="37215" xr:uid="{00000000-0005-0000-0000-0000B9900000}"/>
    <cellStyle name="20% - Accent1 4 2 5 2 3 3 7 2" xfId="37216" xr:uid="{00000000-0005-0000-0000-0000BA900000}"/>
    <cellStyle name="20% - Accent1 4 2 5 2 3 3 8" xfId="37217" xr:uid="{00000000-0005-0000-0000-0000BB900000}"/>
    <cellStyle name="20% - Accent1 4 2 5 2 3 3 8 2" xfId="37218" xr:uid="{00000000-0005-0000-0000-0000BC900000}"/>
    <cellStyle name="20% - Accent1 4 2 5 2 3 3 9" xfId="37219" xr:uid="{00000000-0005-0000-0000-0000BD900000}"/>
    <cellStyle name="20% - Accent1 4 2 5 2 3 4" xfId="37220" xr:uid="{00000000-0005-0000-0000-0000BE900000}"/>
    <cellStyle name="20% - Accent1 4 2 5 2 3 4 2" xfId="37221" xr:uid="{00000000-0005-0000-0000-0000BF900000}"/>
    <cellStyle name="20% - Accent1 4 2 5 2 3 4 2 2" xfId="37222" xr:uid="{00000000-0005-0000-0000-0000C0900000}"/>
    <cellStyle name="20% - Accent1 4 2 5 2 3 4 2 2 2" xfId="37223" xr:uid="{00000000-0005-0000-0000-0000C1900000}"/>
    <cellStyle name="20% - Accent1 4 2 5 2 3 4 2 3" xfId="37224" xr:uid="{00000000-0005-0000-0000-0000C2900000}"/>
    <cellStyle name="20% - Accent1 4 2 5 2 3 4 3" xfId="37225" xr:uid="{00000000-0005-0000-0000-0000C3900000}"/>
    <cellStyle name="20% - Accent1 4 2 5 2 3 4 3 2" xfId="37226" xr:uid="{00000000-0005-0000-0000-0000C4900000}"/>
    <cellStyle name="20% - Accent1 4 2 5 2 3 4 4" xfId="37227" xr:uid="{00000000-0005-0000-0000-0000C5900000}"/>
    <cellStyle name="20% - Accent1 4 2 5 2 3 5" xfId="37228" xr:uid="{00000000-0005-0000-0000-0000C6900000}"/>
    <cellStyle name="20% - Accent1 4 2 5 2 3 5 2" xfId="37229" xr:uid="{00000000-0005-0000-0000-0000C7900000}"/>
    <cellStyle name="20% - Accent1 4 2 5 2 3 5 2 2" xfId="37230" xr:uid="{00000000-0005-0000-0000-0000C8900000}"/>
    <cellStyle name="20% - Accent1 4 2 5 2 3 5 2 2 2" xfId="37231" xr:uid="{00000000-0005-0000-0000-0000C9900000}"/>
    <cellStyle name="20% - Accent1 4 2 5 2 3 5 2 3" xfId="37232" xr:uid="{00000000-0005-0000-0000-0000CA900000}"/>
    <cellStyle name="20% - Accent1 4 2 5 2 3 5 3" xfId="37233" xr:uid="{00000000-0005-0000-0000-0000CB900000}"/>
    <cellStyle name="20% - Accent1 4 2 5 2 3 5 3 2" xfId="37234" xr:uid="{00000000-0005-0000-0000-0000CC900000}"/>
    <cellStyle name="20% - Accent1 4 2 5 2 3 5 4" xfId="37235" xr:uid="{00000000-0005-0000-0000-0000CD900000}"/>
    <cellStyle name="20% - Accent1 4 2 5 2 3 6" xfId="37236" xr:uid="{00000000-0005-0000-0000-0000CE900000}"/>
    <cellStyle name="20% - Accent1 4 2 5 2 3 6 2" xfId="37237" xr:uid="{00000000-0005-0000-0000-0000CF900000}"/>
    <cellStyle name="20% - Accent1 4 2 5 2 3 6 2 2" xfId="37238" xr:uid="{00000000-0005-0000-0000-0000D0900000}"/>
    <cellStyle name="20% - Accent1 4 2 5 2 3 6 2 2 2" xfId="37239" xr:uid="{00000000-0005-0000-0000-0000D1900000}"/>
    <cellStyle name="20% - Accent1 4 2 5 2 3 6 2 3" xfId="37240" xr:uid="{00000000-0005-0000-0000-0000D2900000}"/>
    <cellStyle name="20% - Accent1 4 2 5 2 3 6 3" xfId="37241" xr:uid="{00000000-0005-0000-0000-0000D3900000}"/>
    <cellStyle name="20% - Accent1 4 2 5 2 3 6 3 2" xfId="37242" xr:uid="{00000000-0005-0000-0000-0000D4900000}"/>
    <cellStyle name="20% - Accent1 4 2 5 2 3 6 4" xfId="37243" xr:uid="{00000000-0005-0000-0000-0000D5900000}"/>
    <cellStyle name="20% - Accent1 4 2 5 2 3 7" xfId="37244" xr:uid="{00000000-0005-0000-0000-0000D6900000}"/>
    <cellStyle name="20% - Accent1 4 2 5 2 3 7 2" xfId="37245" xr:uid="{00000000-0005-0000-0000-0000D7900000}"/>
    <cellStyle name="20% - Accent1 4 2 5 2 3 7 2 2" xfId="37246" xr:uid="{00000000-0005-0000-0000-0000D8900000}"/>
    <cellStyle name="20% - Accent1 4 2 5 2 3 7 3" xfId="37247" xr:uid="{00000000-0005-0000-0000-0000D9900000}"/>
    <cellStyle name="20% - Accent1 4 2 5 2 3 8" xfId="37248" xr:uid="{00000000-0005-0000-0000-0000DA900000}"/>
    <cellStyle name="20% - Accent1 4 2 5 2 3 8 2" xfId="37249" xr:uid="{00000000-0005-0000-0000-0000DB900000}"/>
    <cellStyle name="20% - Accent1 4 2 5 2 3 8 2 2" xfId="37250" xr:uid="{00000000-0005-0000-0000-0000DC900000}"/>
    <cellStyle name="20% - Accent1 4 2 5 2 3 8 3" xfId="37251" xr:uid="{00000000-0005-0000-0000-0000DD900000}"/>
    <cellStyle name="20% - Accent1 4 2 5 2 3 9" xfId="37252" xr:uid="{00000000-0005-0000-0000-0000DE900000}"/>
    <cellStyle name="20% - Accent1 4 2 5 2 3 9 2" xfId="37253" xr:uid="{00000000-0005-0000-0000-0000DF900000}"/>
    <cellStyle name="20% - Accent1 4 2 5 2 4" xfId="37254" xr:uid="{00000000-0005-0000-0000-0000E0900000}"/>
    <cellStyle name="20% - Accent1 4 2 5 2 4 10" xfId="37255" xr:uid="{00000000-0005-0000-0000-0000E1900000}"/>
    <cellStyle name="20% - Accent1 4 2 5 2 4 10 2" xfId="37256" xr:uid="{00000000-0005-0000-0000-0000E2900000}"/>
    <cellStyle name="20% - Accent1 4 2 5 2 4 11" xfId="37257" xr:uid="{00000000-0005-0000-0000-0000E3900000}"/>
    <cellStyle name="20% - Accent1 4 2 5 2 4 2" xfId="37258" xr:uid="{00000000-0005-0000-0000-0000E4900000}"/>
    <cellStyle name="20% - Accent1 4 2 5 2 4 2 2" xfId="37259" xr:uid="{00000000-0005-0000-0000-0000E5900000}"/>
    <cellStyle name="20% - Accent1 4 2 5 2 4 2 2 2" xfId="37260" xr:uid="{00000000-0005-0000-0000-0000E6900000}"/>
    <cellStyle name="20% - Accent1 4 2 5 2 4 2 2 2 2" xfId="37261" xr:uid="{00000000-0005-0000-0000-0000E7900000}"/>
    <cellStyle name="20% - Accent1 4 2 5 2 4 2 2 2 2 2" xfId="37262" xr:uid="{00000000-0005-0000-0000-0000E8900000}"/>
    <cellStyle name="20% - Accent1 4 2 5 2 4 2 2 2 3" xfId="37263" xr:uid="{00000000-0005-0000-0000-0000E9900000}"/>
    <cellStyle name="20% - Accent1 4 2 5 2 4 2 2 3" xfId="37264" xr:uid="{00000000-0005-0000-0000-0000EA900000}"/>
    <cellStyle name="20% - Accent1 4 2 5 2 4 2 2 3 2" xfId="37265" xr:uid="{00000000-0005-0000-0000-0000EB900000}"/>
    <cellStyle name="20% - Accent1 4 2 5 2 4 2 2 4" xfId="37266" xr:uid="{00000000-0005-0000-0000-0000EC900000}"/>
    <cellStyle name="20% - Accent1 4 2 5 2 4 2 3" xfId="37267" xr:uid="{00000000-0005-0000-0000-0000ED900000}"/>
    <cellStyle name="20% - Accent1 4 2 5 2 4 2 3 2" xfId="37268" xr:uid="{00000000-0005-0000-0000-0000EE900000}"/>
    <cellStyle name="20% - Accent1 4 2 5 2 4 2 3 2 2" xfId="37269" xr:uid="{00000000-0005-0000-0000-0000EF900000}"/>
    <cellStyle name="20% - Accent1 4 2 5 2 4 2 3 2 2 2" xfId="37270" xr:uid="{00000000-0005-0000-0000-0000F0900000}"/>
    <cellStyle name="20% - Accent1 4 2 5 2 4 2 3 2 3" xfId="37271" xr:uid="{00000000-0005-0000-0000-0000F1900000}"/>
    <cellStyle name="20% - Accent1 4 2 5 2 4 2 3 3" xfId="37272" xr:uid="{00000000-0005-0000-0000-0000F2900000}"/>
    <cellStyle name="20% - Accent1 4 2 5 2 4 2 3 3 2" xfId="37273" xr:uid="{00000000-0005-0000-0000-0000F3900000}"/>
    <cellStyle name="20% - Accent1 4 2 5 2 4 2 3 4" xfId="37274" xr:uid="{00000000-0005-0000-0000-0000F4900000}"/>
    <cellStyle name="20% - Accent1 4 2 5 2 4 2 4" xfId="37275" xr:uid="{00000000-0005-0000-0000-0000F5900000}"/>
    <cellStyle name="20% - Accent1 4 2 5 2 4 2 4 2" xfId="37276" xr:uid="{00000000-0005-0000-0000-0000F6900000}"/>
    <cellStyle name="20% - Accent1 4 2 5 2 4 2 4 2 2" xfId="37277" xr:uid="{00000000-0005-0000-0000-0000F7900000}"/>
    <cellStyle name="20% - Accent1 4 2 5 2 4 2 4 2 2 2" xfId="37278" xr:uid="{00000000-0005-0000-0000-0000F8900000}"/>
    <cellStyle name="20% - Accent1 4 2 5 2 4 2 4 2 3" xfId="37279" xr:uid="{00000000-0005-0000-0000-0000F9900000}"/>
    <cellStyle name="20% - Accent1 4 2 5 2 4 2 4 3" xfId="37280" xr:uid="{00000000-0005-0000-0000-0000FA900000}"/>
    <cellStyle name="20% - Accent1 4 2 5 2 4 2 4 3 2" xfId="37281" xr:uid="{00000000-0005-0000-0000-0000FB900000}"/>
    <cellStyle name="20% - Accent1 4 2 5 2 4 2 4 4" xfId="37282" xr:uid="{00000000-0005-0000-0000-0000FC900000}"/>
    <cellStyle name="20% - Accent1 4 2 5 2 4 2 5" xfId="37283" xr:uid="{00000000-0005-0000-0000-0000FD900000}"/>
    <cellStyle name="20% - Accent1 4 2 5 2 4 2 5 2" xfId="37284" xr:uid="{00000000-0005-0000-0000-0000FE900000}"/>
    <cellStyle name="20% - Accent1 4 2 5 2 4 2 5 2 2" xfId="37285" xr:uid="{00000000-0005-0000-0000-0000FF900000}"/>
    <cellStyle name="20% - Accent1 4 2 5 2 4 2 5 3" xfId="37286" xr:uid="{00000000-0005-0000-0000-000000910000}"/>
    <cellStyle name="20% - Accent1 4 2 5 2 4 2 6" xfId="37287" xr:uid="{00000000-0005-0000-0000-000001910000}"/>
    <cellStyle name="20% - Accent1 4 2 5 2 4 2 6 2" xfId="37288" xr:uid="{00000000-0005-0000-0000-000002910000}"/>
    <cellStyle name="20% - Accent1 4 2 5 2 4 2 6 2 2" xfId="37289" xr:uid="{00000000-0005-0000-0000-000003910000}"/>
    <cellStyle name="20% - Accent1 4 2 5 2 4 2 6 3" xfId="37290" xr:uid="{00000000-0005-0000-0000-000004910000}"/>
    <cellStyle name="20% - Accent1 4 2 5 2 4 2 7" xfId="37291" xr:uid="{00000000-0005-0000-0000-000005910000}"/>
    <cellStyle name="20% - Accent1 4 2 5 2 4 2 7 2" xfId="37292" xr:uid="{00000000-0005-0000-0000-000006910000}"/>
    <cellStyle name="20% - Accent1 4 2 5 2 4 2 8" xfId="37293" xr:uid="{00000000-0005-0000-0000-000007910000}"/>
    <cellStyle name="20% - Accent1 4 2 5 2 4 2 8 2" xfId="37294" xr:uid="{00000000-0005-0000-0000-000008910000}"/>
    <cellStyle name="20% - Accent1 4 2 5 2 4 2 9" xfId="37295" xr:uid="{00000000-0005-0000-0000-000009910000}"/>
    <cellStyle name="20% - Accent1 4 2 5 2 4 3" xfId="37296" xr:uid="{00000000-0005-0000-0000-00000A910000}"/>
    <cellStyle name="20% - Accent1 4 2 5 2 4 3 2" xfId="37297" xr:uid="{00000000-0005-0000-0000-00000B910000}"/>
    <cellStyle name="20% - Accent1 4 2 5 2 4 3 2 2" xfId="37298" xr:uid="{00000000-0005-0000-0000-00000C910000}"/>
    <cellStyle name="20% - Accent1 4 2 5 2 4 3 2 2 2" xfId="37299" xr:uid="{00000000-0005-0000-0000-00000D910000}"/>
    <cellStyle name="20% - Accent1 4 2 5 2 4 3 2 2 2 2" xfId="37300" xr:uid="{00000000-0005-0000-0000-00000E910000}"/>
    <cellStyle name="20% - Accent1 4 2 5 2 4 3 2 2 3" xfId="37301" xr:uid="{00000000-0005-0000-0000-00000F910000}"/>
    <cellStyle name="20% - Accent1 4 2 5 2 4 3 2 3" xfId="37302" xr:uid="{00000000-0005-0000-0000-000010910000}"/>
    <cellStyle name="20% - Accent1 4 2 5 2 4 3 2 3 2" xfId="37303" xr:uid="{00000000-0005-0000-0000-000011910000}"/>
    <cellStyle name="20% - Accent1 4 2 5 2 4 3 2 4" xfId="37304" xr:uid="{00000000-0005-0000-0000-000012910000}"/>
    <cellStyle name="20% - Accent1 4 2 5 2 4 3 3" xfId="37305" xr:uid="{00000000-0005-0000-0000-000013910000}"/>
    <cellStyle name="20% - Accent1 4 2 5 2 4 3 3 2" xfId="37306" xr:uid="{00000000-0005-0000-0000-000014910000}"/>
    <cellStyle name="20% - Accent1 4 2 5 2 4 3 3 2 2" xfId="37307" xr:uid="{00000000-0005-0000-0000-000015910000}"/>
    <cellStyle name="20% - Accent1 4 2 5 2 4 3 3 2 2 2" xfId="37308" xr:uid="{00000000-0005-0000-0000-000016910000}"/>
    <cellStyle name="20% - Accent1 4 2 5 2 4 3 3 2 3" xfId="37309" xr:uid="{00000000-0005-0000-0000-000017910000}"/>
    <cellStyle name="20% - Accent1 4 2 5 2 4 3 3 3" xfId="37310" xr:uid="{00000000-0005-0000-0000-000018910000}"/>
    <cellStyle name="20% - Accent1 4 2 5 2 4 3 3 3 2" xfId="37311" xr:uid="{00000000-0005-0000-0000-000019910000}"/>
    <cellStyle name="20% - Accent1 4 2 5 2 4 3 3 4" xfId="37312" xr:uid="{00000000-0005-0000-0000-00001A910000}"/>
    <cellStyle name="20% - Accent1 4 2 5 2 4 3 4" xfId="37313" xr:uid="{00000000-0005-0000-0000-00001B910000}"/>
    <cellStyle name="20% - Accent1 4 2 5 2 4 3 4 2" xfId="37314" xr:uid="{00000000-0005-0000-0000-00001C910000}"/>
    <cellStyle name="20% - Accent1 4 2 5 2 4 3 4 2 2" xfId="37315" xr:uid="{00000000-0005-0000-0000-00001D910000}"/>
    <cellStyle name="20% - Accent1 4 2 5 2 4 3 4 2 2 2" xfId="37316" xr:uid="{00000000-0005-0000-0000-00001E910000}"/>
    <cellStyle name="20% - Accent1 4 2 5 2 4 3 4 2 3" xfId="37317" xr:uid="{00000000-0005-0000-0000-00001F910000}"/>
    <cellStyle name="20% - Accent1 4 2 5 2 4 3 4 3" xfId="37318" xr:uid="{00000000-0005-0000-0000-000020910000}"/>
    <cellStyle name="20% - Accent1 4 2 5 2 4 3 4 3 2" xfId="37319" xr:uid="{00000000-0005-0000-0000-000021910000}"/>
    <cellStyle name="20% - Accent1 4 2 5 2 4 3 4 4" xfId="37320" xr:uid="{00000000-0005-0000-0000-000022910000}"/>
    <cellStyle name="20% - Accent1 4 2 5 2 4 3 5" xfId="37321" xr:uid="{00000000-0005-0000-0000-000023910000}"/>
    <cellStyle name="20% - Accent1 4 2 5 2 4 3 5 2" xfId="37322" xr:uid="{00000000-0005-0000-0000-000024910000}"/>
    <cellStyle name="20% - Accent1 4 2 5 2 4 3 5 2 2" xfId="37323" xr:uid="{00000000-0005-0000-0000-000025910000}"/>
    <cellStyle name="20% - Accent1 4 2 5 2 4 3 5 3" xfId="37324" xr:uid="{00000000-0005-0000-0000-000026910000}"/>
    <cellStyle name="20% - Accent1 4 2 5 2 4 3 6" xfId="37325" xr:uid="{00000000-0005-0000-0000-000027910000}"/>
    <cellStyle name="20% - Accent1 4 2 5 2 4 3 6 2" xfId="37326" xr:uid="{00000000-0005-0000-0000-000028910000}"/>
    <cellStyle name="20% - Accent1 4 2 5 2 4 3 6 2 2" xfId="37327" xr:uid="{00000000-0005-0000-0000-000029910000}"/>
    <cellStyle name="20% - Accent1 4 2 5 2 4 3 6 3" xfId="37328" xr:uid="{00000000-0005-0000-0000-00002A910000}"/>
    <cellStyle name="20% - Accent1 4 2 5 2 4 3 7" xfId="37329" xr:uid="{00000000-0005-0000-0000-00002B910000}"/>
    <cellStyle name="20% - Accent1 4 2 5 2 4 3 7 2" xfId="37330" xr:uid="{00000000-0005-0000-0000-00002C910000}"/>
    <cellStyle name="20% - Accent1 4 2 5 2 4 3 8" xfId="37331" xr:uid="{00000000-0005-0000-0000-00002D910000}"/>
    <cellStyle name="20% - Accent1 4 2 5 2 4 3 8 2" xfId="37332" xr:uid="{00000000-0005-0000-0000-00002E910000}"/>
    <cellStyle name="20% - Accent1 4 2 5 2 4 3 9" xfId="37333" xr:uid="{00000000-0005-0000-0000-00002F910000}"/>
    <cellStyle name="20% - Accent1 4 2 5 2 4 4" xfId="37334" xr:uid="{00000000-0005-0000-0000-000030910000}"/>
    <cellStyle name="20% - Accent1 4 2 5 2 4 4 2" xfId="37335" xr:uid="{00000000-0005-0000-0000-000031910000}"/>
    <cellStyle name="20% - Accent1 4 2 5 2 4 4 2 2" xfId="37336" xr:uid="{00000000-0005-0000-0000-000032910000}"/>
    <cellStyle name="20% - Accent1 4 2 5 2 4 4 2 2 2" xfId="37337" xr:uid="{00000000-0005-0000-0000-000033910000}"/>
    <cellStyle name="20% - Accent1 4 2 5 2 4 4 2 3" xfId="37338" xr:uid="{00000000-0005-0000-0000-000034910000}"/>
    <cellStyle name="20% - Accent1 4 2 5 2 4 4 3" xfId="37339" xr:uid="{00000000-0005-0000-0000-000035910000}"/>
    <cellStyle name="20% - Accent1 4 2 5 2 4 4 3 2" xfId="37340" xr:uid="{00000000-0005-0000-0000-000036910000}"/>
    <cellStyle name="20% - Accent1 4 2 5 2 4 4 4" xfId="37341" xr:uid="{00000000-0005-0000-0000-000037910000}"/>
    <cellStyle name="20% - Accent1 4 2 5 2 4 5" xfId="37342" xr:uid="{00000000-0005-0000-0000-000038910000}"/>
    <cellStyle name="20% - Accent1 4 2 5 2 4 5 2" xfId="37343" xr:uid="{00000000-0005-0000-0000-000039910000}"/>
    <cellStyle name="20% - Accent1 4 2 5 2 4 5 2 2" xfId="37344" xr:uid="{00000000-0005-0000-0000-00003A910000}"/>
    <cellStyle name="20% - Accent1 4 2 5 2 4 5 2 2 2" xfId="37345" xr:uid="{00000000-0005-0000-0000-00003B910000}"/>
    <cellStyle name="20% - Accent1 4 2 5 2 4 5 2 3" xfId="37346" xr:uid="{00000000-0005-0000-0000-00003C910000}"/>
    <cellStyle name="20% - Accent1 4 2 5 2 4 5 3" xfId="37347" xr:uid="{00000000-0005-0000-0000-00003D910000}"/>
    <cellStyle name="20% - Accent1 4 2 5 2 4 5 3 2" xfId="37348" xr:uid="{00000000-0005-0000-0000-00003E910000}"/>
    <cellStyle name="20% - Accent1 4 2 5 2 4 5 4" xfId="37349" xr:uid="{00000000-0005-0000-0000-00003F910000}"/>
    <cellStyle name="20% - Accent1 4 2 5 2 4 6" xfId="37350" xr:uid="{00000000-0005-0000-0000-000040910000}"/>
    <cellStyle name="20% - Accent1 4 2 5 2 4 6 2" xfId="37351" xr:uid="{00000000-0005-0000-0000-000041910000}"/>
    <cellStyle name="20% - Accent1 4 2 5 2 4 6 2 2" xfId="37352" xr:uid="{00000000-0005-0000-0000-000042910000}"/>
    <cellStyle name="20% - Accent1 4 2 5 2 4 6 2 2 2" xfId="37353" xr:uid="{00000000-0005-0000-0000-000043910000}"/>
    <cellStyle name="20% - Accent1 4 2 5 2 4 6 2 3" xfId="37354" xr:uid="{00000000-0005-0000-0000-000044910000}"/>
    <cellStyle name="20% - Accent1 4 2 5 2 4 6 3" xfId="37355" xr:uid="{00000000-0005-0000-0000-000045910000}"/>
    <cellStyle name="20% - Accent1 4 2 5 2 4 6 3 2" xfId="37356" xr:uid="{00000000-0005-0000-0000-000046910000}"/>
    <cellStyle name="20% - Accent1 4 2 5 2 4 6 4" xfId="37357" xr:uid="{00000000-0005-0000-0000-000047910000}"/>
    <cellStyle name="20% - Accent1 4 2 5 2 4 7" xfId="37358" xr:uid="{00000000-0005-0000-0000-000048910000}"/>
    <cellStyle name="20% - Accent1 4 2 5 2 4 7 2" xfId="37359" xr:uid="{00000000-0005-0000-0000-000049910000}"/>
    <cellStyle name="20% - Accent1 4 2 5 2 4 7 2 2" xfId="37360" xr:uid="{00000000-0005-0000-0000-00004A910000}"/>
    <cellStyle name="20% - Accent1 4 2 5 2 4 7 3" xfId="37361" xr:uid="{00000000-0005-0000-0000-00004B910000}"/>
    <cellStyle name="20% - Accent1 4 2 5 2 4 8" xfId="37362" xr:uid="{00000000-0005-0000-0000-00004C910000}"/>
    <cellStyle name="20% - Accent1 4 2 5 2 4 8 2" xfId="37363" xr:uid="{00000000-0005-0000-0000-00004D910000}"/>
    <cellStyle name="20% - Accent1 4 2 5 2 4 8 2 2" xfId="37364" xr:uid="{00000000-0005-0000-0000-00004E910000}"/>
    <cellStyle name="20% - Accent1 4 2 5 2 4 8 3" xfId="37365" xr:uid="{00000000-0005-0000-0000-00004F910000}"/>
    <cellStyle name="20% - Accent1 4 2 5 2 4 9" xfId="37366" xr:uid="{00000000-0005-0000-0000-000050910000}"/>
    <cellStyle name="20% - Accent1 4 2 5 2 4 9 2" xfId="37367" xr:uid="{00000000-0005-0000-0000-000051910000}"/>
    <cellStyle name="20% - Accent1 4 2 5 2 5" xfId="37368" xr:uid="{00000000-0005-0000-0000-000052910000}"/>
    <cellStyle name="20% - Accent1 4 2 5 2 5 2" xfId="37369" xr:uid="{00000000-0005-0000-0000-000053910000}"/>
    <cellStyle name="20% - Accent1 4 2 5 2 5 2 2" xfId="37370" xr:uid="{00000000-0005-0000-0000-000054910000}"/>
    <cellStyle name="20% - Accent1 4 2 5 2 5 2 2 2" xfId="37371" xr:uid="{00000000-0005-0000-0000-000055910000}"/>
    <cellStyle name="20% - Accent1 4 2 5 2 5 2 2 2 2" xfId="37372" xr:uid="{00000000-0005-0000-0000-000056910000}"/>
    <cellStyle name="20% - Accent1 4 2 5 2 5 2 2 3" xfId="37373" xr:uid="{00000000-0005-0000-0000-000057910000}"/>
    <cellStyle name="20% - Accent1 4 2 5 2 5 2 3" xfId="37374" xr:uid="{00000000-0005-0000-0000-000058910000}"/>
    <cellStyle name="20% - Accent1 4 2 5 2 5 2 3 2" xfId="37375" xr:uid="{00000000-0005-0000-0000-000059910000}"/>
    <cellStyle name="20% - Accent1 4 2 5 2 5 2 4" xfId="37376" xr:uid="{00000000-0005-0000-0000-00005A910000}"/>
    <cellStyle name="20% - Accent1 4 2 5 2 5 3" xfId="37377" xr:uid="{00000000-0005-0000-0000-00005B910000}"/>
    <cellStyle name="20% - Accent1 4 2 5 2 5 3 2" xfId="37378" xr:uid="{00000000-0005-0000-0000-00005C910000}"/>
    <cellStyle name="20% - Accent1 4 2 5 2 5 3 2 2" xfId="37379" xr:uid="{00000000-0005-0000-0000-00005D910000}"/>
    <cellStyle name="20% - Accent1 4 2 5 2 5 3 2 2 2" xfId="37380" xr:uid="{00000000-0005-0000-0000-00005E910000}"/>
    <cellStyle name="20% - Accent1 4 2 5 2 5 3 2 3" xfId="37381" xr:uid="{00000000-0005-0000-0000-00005F910000}"/>
    <cellStyle name="20% - Accent1 4 2 5 2 5 3 3" xfId="37382" xr:uid="{00000000-0005-0000-0000-000060910000}"/>
    <cellStyle name="20% - Accent1 4 2 5 2 5 3 3 2" xfId="37383" xr:uid="{00000000-0005-0000-0000-000061910000}"/>
    <cellStyle name="20% - Accent1 4 2 5 2 5 3 4" xfId="37384" xr:uid="{00000000-0005-0000-0000-000062910000}"/>
    <cellStyle name="20% - Accent1 4 2 5 2 5 4" xfId="37385" xr:uid="{00000000-0005-0000-0000-000063910000}"/>
    <cellStyle name="20% - Accent1 4 2 5 2 5 4 2" xfId="37386" xr:uid="{00000000-0005-0000-0000-000064910000}"/>
    <cellStyle name="20% - Accent1 4 2 5 2 5 4 2 2" xfId="37387" xr:uid="{00000000-0005-0000-0000-000065910000}"/>
    <cellStyle name="20% - Accent1 4 2 5 2 5 4 2 2 2" xfId="37388" xr:uid="{00000000-0005-0000-0000-000066910000}"/>
    <cellStyle name="20% - Accent1 4 2 5 2 5 4 2 3" xfId="37389" xr:uid="{00000000-0005-0000-0000-000067910000}"/>
    <cellStyle name="20% - Accent1 4 2 5 2 5 4 3" xfId="37390" xr:uid="{00000000-0005-0000-0000-000068910000}"/>
    <cellStyle name="20% - Accent1 4 2 5 2 5 4 3 2" xfId="37391" xr:uid="{00000000-0005-0000-0000-000069910000}"/>
    <cellStyle name="20% - Accent1 4 2 5 2 5 4 4" xfId="37392" xr:uid="{00000000-0005-0000-0000-00006A910000}"/>
    <cellStyle name="20% - Accent1 4 2 5 2 5 5" xfId="37393" xr:uid="{00000000-0005-0000-0000-00006B910000}"/>
    <cellStyle name="20% - Accent1 4 2 5 2 5 5 2" xfId="37394" xr:uid="{00000000-0005-0000-0000-00006C910000}"/>
    <cellStyle name="20% - Accent1 4 2 5 2 5 5 2 2" xfId="37395" xr:uid="{00000000-0005-0000-0000-00006D910000}"/>
    <cellStyle name="20% - Accent1 4 2 5 2 5 5 3" xfId="37396" xr:uid="{00000000-0005-0000-0000-00006E910000}"/>
    <cellStyle name="20% - Accent1 4 2 5 2 5 6" xfId="37397" xr:uid="{00000000-0005-0000-0000-00006F910000}"/>
    <cellStyle name="20% - Accent1 4 2 5 2 5 6 2" xfId="37398" xr:uid="{00000000-0005-0000-0000-000070910000}"/>
    <cellStyle name="20% - Accent1 4 2 5 2 5 6 2 2" xfId="37399" xr:uid="{00000000-0005-0000-0000-000071910000}"/>
    <cellStyle name="20% - Accent1 4 2 5 2 5 6 3" xfId="37400" xr:uid="{00000000-0005-0000-0000-000072910000}"/>
    <cellStyle name="20% - Accent1 4 2 5 2 5 7" xfId="37401" xr:uid="{00000000-0005-0000-0000-000073910000}"/>
    <cellStyle name="20% - Accent1 4 2 5 2 5 7 2" xfId="37402" xr:uid="{00000000-0005-0000-0000-000074910000}"/>
    <cellStyle name="20% - Accent1 4 2 5 2 5 8" xfId="37403" xr:uid="{00000000-0005-0000-0000-000075910000}"/>
    <cellStyle name="20% - Accent1 4 2 5 2 5 8 2" xfId="37404" xr:uid="{00000000-0005-0000-0000-000076910000}"/>
    <cellStyle name="20% - Accent1 4 2 5 2 5 9" xfId="37405" xr:uid="{00000000-0005-0000-0000-000077910000}"/>
    <cellStyle name="20% - Accent1 4 2 5 2 6" xfId="37406" xr:uid="{00000000-0005-0000-0000-000078910000}"/>
    <cellStyle name="20% - Accent1 4 2 5 2 6 2" xfId="37407" xr:uid="{00000000-0005-0000-0000-000079910000}"/>
    <cellStyle name="20% - Accent1 4 2 5 2 6 2 2" xfId="37408" xr:uid="{00000000-0005-0000-0000-00007A910000}"/>
    <cellStyle name="20% - Accent1 4 2 5 2 6 2 2 2" xfId="37409" xr:uid="{00000000-0005-0000-0000-00007B910000}"/>
    <cellStyle name="20% - Accent1 4 2 5 2 6 2 2 2 2" xfId="37410" xr:uid="{00000000-0005-0000-0000-00007C910000}"/>
    <cellStyle name="20% - Accent1 4 2 5 2 6 2 2 3" xfId="37411" xr:uid="{00000000-0005-0000-0000-00007D910000}"/>
    <cellStyle name="20% - Accent1 4 2 5 2 6 2 3" xfId="37412" xr:uid="{00000000-0005-0000-0000-00007E910000}"/>
    <cellStyle name="20% - Accent1 4 2 5 2 6 2 3 2" xfId="37413" xr:uid="{00000000-0005-0000-0000-00007F910000}"/>
    <cellStyle name="20% - Accent1 4 2 5 2 6 2 4" xfId="37414" xr:uid="{00000000-0005-0000-0000-000080910000}"/>
    <cellStyle name="20% - Accent1 4 2 5 2 6 3" xfId="37415" xr:uid="{00000000-0005-0000-0000-000081910000}"/>
    <cellStyle name="20% - Accent1 4 2 5 2 6 3 2" xfId="37416" xr:uid="{00000000-0005-0000-0000-000082910000}"/>
    <cellStyle name="20% - Accent1 4 2 5 2 6 3 2 2" xfId="37417" xr:uid="{00000000-0005-0000-0000-000083910000}"/>
    <cellStyle name="20% - Accent1 4 2 5 2 6 3 2 2 2" xfId="37418" xr:uid="{00000000-0005-0000-0000-000084910000}"/>
    <cellStyle name="20% - Accent1 4 2 5 2 6 3 2 3" xfId="37419" xr:uid="{00000000-0005-0000-0000-000085910000}"/>
    <cellStyle name="20% - Accent1 4 2 5 2 6 3 3" xfId="37420" xr:uid="{00000000-0005-0000-0000-000086910000}"/>
    <cellStyle name="20% - Accent1 4 2 5 2 6 3 3 2" xfId="37421" xr:uid="{00000000-0005-0000-0000-000087910000}"/>
    <cellStyle name="20% - Accent1 4 2 5 2 6 3 4" xfId="37422" xr:uid="{00000000-0005-0000-0000-000088910000}"/>
    <cellStyle name="20% - Accent1 4 2 5 2 6 4" xfId="37423" xr:uid="{00000000-0005-0000-0000-000089910000}"/>
    <cellStyle name="20% - Accent1 4 2 5 2 6 4 2" xfId="37424" xr:uid="{00000000-0005-0000-0000-00008A910000}"/>
    <cellStyle name="20% - Accent1 4 2 5 2 6 4 2 2" xfId="37425" xr:uid="{00000000-0005-0000-0000-00008B910000}"/>
    <cellStyle name="20% - Accent1 4 2 5 2 6 4 2 2 2" xfId="37426" xr:uid="{00000000-0005-0000-0000-00008C910000}"/>
    <cellStyle name="20% - Accent1 4 2 5 2 6 4 2 3" xfId="37427" xr:uid="{00000000-0005-0000-0000-00008D910000}"/>
    <cellStyle name="20% - Accent1 4 2 5 2 6 4 3" xfId="37428" xr:uid="{00000000-0005-0000-0000-00008E910000}"/>
    <cellStyle name="20% - Accent1 4 2 5 2 6 4 3 2" xfId="37429" xr:uid="{00000000-0005-0000-0000-00008F910000}"/>
    <cellStyle name="20% - Accent1 4 2 5 2 6 4 4" xfId="37430" xr:uid="{00000000-0005-0000-0000-000090910000}"/>
    <cellStyle name="20% - Accent1 4 2 5 2 6 5" xfId="37431" xr:uid="{00000000-0005-0000-0000-000091910000}"/>
    <cellStyle name="20% - Accent1 4 2 5 2 6 5 2" xfId="37432" xr:uid="{00000000-0005-0000-0000-000092910000}"/>
    <cellStyle name="20% - Accent1 4 2 5 2 6 5 2 2" xfId="37433" xr:uid="{00000000-0005-0000-0000-000093910000}"/>
    <cellStyle name="20% - Accent1 4 2 5 2 6 5 3" xfId="37434" xr:uid="{00000000-0005-0000-0000-000094910000}"/>
    <cellStyle name="20% - Accent1 4 2 5 2 6 6" xfId="37435" xr:uid="{00000000-0005-0000-0000-000095910000}"/>
    <cellStyle name="20% - Accent1 4 2 5 2 6 6 2" xfId="37436" xr:uid="{00000000-0005-0000-0000-000096910000}"/>
    <cellStyle name="20% - Accent1 4 2 5 2 6 6 2 2" xfId="37437" xr:uid="{00000000-0005-0000-0000-000097910000}"/>
    <cellStyle name="20% - Accent1 4 2 5 2 6 6 3" xfId="37438" xr:uid="{00000000-0005-0000-0000-000098910000}"/>
    <cellStyle name="20% - Accent1 4 2 5 2 6 7" xfId="37439" xr:uid="{00000000-0005-0000-0000-000099910000}"/>
    <cellStyle name="20% - Accent1 4 2 5 2 6 7 2" xfId="37440" xr:uid="{00000000-0005-0000-0000-00009A910000}"/>
    <cellStyle name="20% - Accent1 4 2 5 2 6 8" xfId="37441" xr:uid="{00000000-0005-0000-0000-00009B910000}"/>
    <cellStyle name="20% - Accent1 4 2 5 2 6 8 2" xfId="37442" xr:uid="{00000000-0005-0000-0000-00009C910000}"/>
    <cellStyle name="20% - Accent1 4 2 5 2 6 9" xfId="37443" xr:uid="{00000000-0005-0000-0000-00009D910000}"/>
    <cellStyle name="20% - Accent1 4 2 5 2 7" xfId="37444" xr:uid="{00000000-0005-0000-0000-00009E910000}"/>
    <cellStyle name="20% - Accent1 4 2 5 2 7 2" xfId="37445" xr:uid="{00000000-0005-0000-0000-00009F910000}"/>
    <cellStyle name="20% - Accent1 4 2 5 2 7 2 2" xfId="37446" xr:uid="{00000000-0005-0000-0000-0000A0910000}"/>
    <cellStyle name="20% - Accent1 4 2 5 2 7 2 2 2" xfId="37447" xr:uid="{00000000-0005-0000-0000-0000A1910000}"/>
    <cellStyle name="20% - Accent1 4 2 5 2 7 2 3" xfId="37448" xr:uid="{00000000-0005-0000-0000-0000A2910000}"/>
    <cellStyle name="20% - Accent1 4 2 5 2 7 3" xfId="37449" xr:uid="{00000000-0005-0000-0000-0000A3910000}"/>
    <cellStyle name="20% - Accent1 4 2 5 2 7 3 2" xfId="37450" xr:uid="{00000000-0005-0000-0000-0000A4910000}"/>
    <cellStyle name="20% - Accent1 4 2 5 2 7 4" xfId="37451" xr:uid="{00000000-0005-0000-0000-0000A5910000}"/>
    <cellStyle name="20% - Accent1 4 2 5 2 8" xfId="37452" xr:uid="{00000000-0005-0000-0000-0000A6910000}"/>
    <cellStyle name="20% - Accent1 4 2 5 2 8 2" xfId="37453" xr:uid="{00000000-0005-0000-0000-0000A7910000}"/>
    <cellStyle name="20% - Accent1 4 2 5 2 8 2 2" xfId="37454" xr:uid="{00000000-0005-0000-0000-0000A8910000}"/>
    <cellStyle name="20% - Accent1 4 2 5 2 8 2 2 2" xfId="37455" xr:uid="{00000000-0005-0000-0000-0000A9910000}"/>
    <cellStyle name="20% - Accent1 4 2 5 2 8 2 3" xfId="37456" xr:uid="{00000000-0005-0000-0000-0000AA910000}"/>
    <cellStyle name="20% - Accent1 4 2 5 2 8 3" xfId="37457" xr:uid="{00000000-0005-0000-0000-0000AB910000}"/>
    <cellStyle name="20% - Accent1 4 2 5 2 8 3 2" xfId="37458" xr:uid="{00000000-0005-0000-0000-0000AC910000}"/>
    <cellStyle name="20% - Accent1 4 2 5 2 8 4" xfId="37459" xr:uid="{00000000-0005-0000-0000-0000AD910000}"/>
    <cellStyle name="20% - Accent1 4 2 5 2 9" xfId="37460" xr:uid="{00000000-0005-0000-0000-0000AE910000}"/>
    <cellStyle name="20% - Accent1 4 2 5 2 9 2" xfId="37461" xr:uid="{00000000-0005-0000-0000-0000AF910000}"/>
    <cellStyle name="20% - Accent1 4 2 5 2 9 2 2" xfId="37462" xr:uid="{00000000-0005-0000-0000-0000B0910000}"/>
    <cellStyle name="20% - Accent1 4 2 5 2 9 2 2 2" xfId="37463" xr:uid="{00000000-0005-0000-0000-0000B1910000}"/>
    <cellStyle name="20% - Accent1 4 2 5 2 9 2 3" xfId="37464" xr:uid="{00000000-0005-0000-0000-0000B2910000}"/>
    <cellStyle name="20% - Accent1 4 2 5 2 9 3" xfId="37465" xr:uid="{00000000-0005-0000-0000-0000B3910000}"/>
    <cellStyle name="20% - Accent1 4 2 5 2 9 3 2" xfId="37466" xr:uid="{00000000-0005-0000-0000-0000B4910000}"/>
    <cellStyle name="20% - Accent1 4 2 5 2 9 4" xfId="37467" xr:uid="{00000000-0005-0000-0000-0000B5910000}"/>
    <cellStyle name="20% - Accent1 4 2 5 3" xfId="37468" xr:uid="{00000000-0005-0000-0000-0000B6910000}"/>
    <cellStyle name="20% - Accent1 4 2 5 3 10" xfId="37469" xr:uid="{00000000-0005-0000-0000-0000B7910000}"/>
    <cellStyle name="20% - Accent1 4 2 5 3 10 2" xfId="37470" xr:uid="{00000000-0005-0000-0000-0000B8910000}"/>
    <cellStyle name="20% - Accent1 4 2 5 3 11" xfId="37471" xr:uid="{00000000-0005-0000-0000-0000B9910000}"/>
    <cellStyle name="20% - Accent1 4 2 5 3 2" xfId="37472" xr:uid="{00000000-0005-0000-0000-0000BA910000}"/>
    <cellStyle name="20% - Accent1 4 2 5 3 2 2" xfId="37473" xr:uid="{00000000-0005-0000-0000-0000BB910000}"/>
    <cellStyle name="20% - Accent1 4 2 5 3 2 2 2" xfId="37474" xr:uid="{00000000-0005-0000-0000-0000BC910000}"/>
    <cellStyle name="20% - Accent1 4 2 5 3 2 2 2 2" xfId="37475" xr:uid="{00000000-0005-0000-0000-0000BD910000}"/>
    <cellStyle name="20% - Accent1 4 2 5 3 2 2 2 2 2" xfId="37476" xr:uid="{00000000-0005-0000-0000-0000BE910000}"/>
    <cellStyle name="20% - Accent1 4 2 5 3 2 2 2 3" xfId="37477" xr:uid="{00000000-0005-0000-0000-0000BF910000}"/>
    <cellStyle name="20% - Accent1 4 2 5 3 2 2 3" xfId="37478" xr:uid="{00000000-0005-0000-0000-0000C0910000}"/>
    <cellStyle name="20% - Accent1 4 2 5 3 2 2 3 2" xfId="37479" xr:uid="{00000000-0005-0000-0000-0000C1910000}"/>
    <cellStyle name="20% - Accent1 4 2 5 3 2 2 4" xfId="37480" xr:uid="{00000000-0005-0000-0000-0000C2910000}"/>
    <cellStyle name="20% - Accent1 4 2 5 3 2 3" xfId="37481" xr:uid="{00000000-0005-0000-0000-0000C3910000}"/>
    <cellStyle name="20% - Accent1 4 2 5 3 2 3 2" xfId="37482" xr:uid="{00000000-0005-0000-0000-0000C4910000}"/>
    <cellStyle name="20% - Accent1 4 2 5 3 2 3 2 2" xfId="37483" xr:uid="{00000000-0005-0000-0000-0000C5910000}"/>
    <cellStyle name="20% - Accent1 4 2 5 3 2 3 2 2 2" xfId="37484" xr:uid="{00000000-0005-0000-0000-0000C6910000}"/>
    <cellStyle name="20% - Accent1 4 2 5 3 2 3 2 3" xfId="37485" xr:uid="{00000000-0005-0000-0000-0000C7910000}"/>
    <cellStyle name="20% - Accent1 4 2 5 3 2 3 3" xfId="37486" xr:uid="{00000000-0005-0000-0000-0000C8910000}"/>
    <cellStyle name="20% - Accent1 4 2 5 3 2 3 3 2" xfId="37487" xr:uid="{00000000-0005-0000-0000-0000C9910000}"/>
    <cellStyle name="20% - Accent1 4 2 5 3 2 3 4" xfId="37488" xr:uid="{00000000-0005-0000-0000-0000CA910000}"/>
    <cellStyle name="20% - Accent1 4 2 5 3 2 4" xfId="37489" xr:uid="{00000000-0005-0000-0000-0000CB910000}"/>
    <cellStyle name="20% - Accent1 4 2 5 3 2 4 2" xfId="37490" xr:uid="{00000000-0005-0000-0000-0000CC910000}"/>
    <cellStyle name="20% - Accent1 4 2 5 3 2 4 2 2" xfId="37491" xr:uid="{00000000-0005-0000-0000-0000CD910000}"/>
    <cellStyle name="20% - Accent1 4 2 5 3 2 4 2 2 2" xfId="37492" xr:uid="{00000000-0005-0000-0000-0000CE910000}"/>
    <cellStyle name="20% - Accent1 4 2 5 3 2 4 2 3" xfId="37493" xr:uid="{00000000-0005-0000-0000-0000CF910000}"/>
    <cellStyle name="20% - Accent1 4 2 5 3 2 4 3" xfId="37494" xr:uid="{00000000-0005-0000-0000-0000D0910000}"/>
    <cellStyle name="20% - Accent1 4 2 5 3 2 4 3 2" xfId="37495" xr:uid="{00000000-0005-0000-0000-0000D1910000}"/>
    <cellStyle name="20% - Accent1 4 2 5 3 2 4 4" xfId="37496" xr:uid="{00000000-0005-0000-0000-0000D2910000}"/>
    <cellStyle name="20% - Accent1 4 2 5 3 2 5" xfId="37497" xr:uid="{00000000-0005-0000-0000-0000D3910000}"/>
    <cellStyle name="20% - Accent1 4 2 5 3 2 5 2" xfId="37498" xr:uid="{00000000-0005-0000-0000-0000D4910000}"/>
    <cellStyle name="20% - Accent1 4 2 5 3 2 5 2 2" xfId="37499" xr:uid="{00000000-0005-0000-0000-0000D5910000}"/>
    <cellStyle name="20% - Accent1 4 2 5 3 2 5 3" xfId="37500" xr:uid="{00000000-0005-0000-0000-0000D6910000}"/>
    <cellStyle name="20% - Accent1 4 2 5 3 2 6" xfId="37501" xr:uid="{00000000-0005-0000-0000-0000D7910000}"/>
    <cellStyle name="20% - Accent1 4 2 5 3 2 6 2" xfId="37502" xr:uid="{00000000-0005-0000-0000-0000D8910000}"/>
    <cellStyle name="20% - Accent1 4 2 5 3 2 6 2 2" xfId="37503" xr:uid="{00000000-0005-0000-0000-0000D9910000}"/>
    <cellStyle name="20% - Accent1 4 2 5 3 2 6 3" xfId="37504" xr:uid="{00000000-0005-0000-0000-0000DA910000}"/>
    <cellStyle name="20% - Accent1 4 2 5 3 2 7" xfId="37505" xr:uid="{00000000-0005-0000-0000-0000DB910000}"/>
    <cellStyle name="20% - Accent1 4 2 5 3 2 7 2" xfId="37506" xr:uid="{00000000-0005-0000-0000-0000DC910000}"/>
    <cellStyle name="20% - Accent1 4 2 5 3 2 8" xfId="37507" xr:uid="{00000000-0005-0000-0000-0000DD910000}"/>
    <cellStyle name="20% - Accent1 4 2 5 3 2 8 2" xfId="37508" xr:uid="{00000000-0005-0000-0000-0000DE910000}"/>
    <cellStyle name="20% - Accent1 4 2 5 3 2 9" xfId="37509" xr:uid="{00000000-0005-0000-0000-0000DF910000}"/>
    <cellStyle name="20% - Accent1 4 2 5 3 3" xfId="37510" xr:uid="{00000000-0005-0000-0000-0000E0910000}"/>
    <cellStyle name="20% - Accent1 4 2 5 3 3 2" xfId="37511" xr:uid="{00000000-0005-0000-0000-0000E1910000}"/>
    <cellStyle name="20% - Accent1 4 2 5 3 3 2 2" xfId="37512" xr:uid="{00000000-0005-0000-0000-0000E2910000}"/>
    <cellStyle name="20% - Accent1 4 2 5 3 3 2 2 2" xfId="37513" xr:uid="{00000000-0005-0000-0000-0000E3910000}"/>
    <cellStyle name="20% - Accent1 4 2 5 3 3 2 2 2 2" xfId="37514" xr:uid="{00000000-0005-0000-0000-0000E4910000}"/>
    <cellStyle name="20% - Accent1 4 2 5 3 3 2 2 3" xfId="37515" xr:uid="{00000000-0005-0000-0000-0000E5910000}"/>
    <cellStyle name="20% - Accent1 4 2 5 3 3 2 3" xfId="37516" xr:uid="{00000000-0005-0000-0000-0000E6910000}"/>
    <cellStyle name="20% - Accent1 4 2 5 3 3 2 3 2" xfId="37517" xr:uid="{00000000-0005-0000-0000-0000E7910000}"/>
    <cellStyle name="20% - Accent1 4 2 5 3 3 2 4" xfId="37518" xr:uid="{00000000-0005-0000-0000-0000E8910000}"/>
    <cellStyle name="20% - Accent1 4 2 5 3 3 3" xfId="37519" xr:uid="{00000000-0005-0000-0000-0000E9910000}"/>
    <cellStyle name="20% - Accent1 4 2 5 3 3 3 2" xfId="37520" xr:uid="{00000000-0005-0000-0000-0000EA910000}"/>
    <cellStyle name="20% - Accent1 4 2 5 3 3 3 2 2" xfId="37521" xr:uid="{00000000-0005-0000-0000-0000EB910000}"/>
    <cellStyle name="20% - Accent1 4 2 5 3 3 3 2 2 2" xfId="37522" xr:uid="{00000000-0005-0000-0000-0000EC910000}"/>
    <cellStyle name="20% - Accent1 4 2 5 3 3 3 2 3" xfId="37523" xr:uid="{00000000-0005-0000-0000-0000ED910000}"/>
    <cellStyle name="20% - Accent1 4 2 5 3 3 3 3" xfId="37524" xr:uid="{00000000-0005-0000-0000-0000EE910000}"/>
    <cellStyle name="20% - Accent1 4 2 5 3 3 3 3 2" xfId="37525" xr:uid="{00000000-0005-0000-0000-0000EF910000}"/>
    <cellStyle name="20% - Accent1 4 2 5 3 3 3 4" xfId="37526" xr:uid="{00000000-0005-0000-0000-0000F0910000}"/>
    <cellStyle name="20% - Accent1 4 2 5 3 3 4" xfId="37527" xr:uid="{00000000-0005-0000-0000-0000F1910000}"/>
    <cellStyle name="20% - Accent1 4 2 5 3 3 4 2" xfId="37528" xr:uid="{00000000-0005-0000-0000-0000F2910000}"/>
    <cellStyle name="20% - Accent1 4 2 5 3 3 4 2 2" xfId="37529" xr:uid="{00000000-0005-0000-0000-0000F3910000}"/>
    <cellStyle name="20% - Accent1 4 2 5 3 3 4 2 2 2" xfId="37530" xr:uid="{00000000-0005-0000-0000-0000F4910000}"/>
    <cellStyle name="20% - Accent1 4 2 5 3 3 4 2 3" xfId="37531" xr:uid="{00000000-0005-0000-0000-0000F5910000}"/>
    <cellStyle name="20% - Accent1 4 2 5 3 3 4 3" xfId="37532" xr:uid="{00000000-0005-0000-0000-0000F6910000}"/>
    <cellStyle name="20% - Accent1 4 2 5 3 3 4 3 2" xfId="37533" xr:uid="{00000000-0005-0000-0000-0000F7910000}"/>
    <cellStyle name="20% - Accent1 4 2 5 3 3 4 4" xfId="37534" xr:uid="{00000000-0005-0000-0000-0000F8910000}"/>
    <cellStyle name="20% - Accent1 4 2 5 3 3 5" xfId="37535" xr:uid="{00000000-0005-0000-0000-0000F9910000}"/>
    <cellStyle name="20% - Accent1 4 2 5 3 3 5 2" xfId="37536" xr:uid="{00000000-0005-0000-0000-0000FA910000}"/>
    <cellStyle name="20% - Accent1 4 2 5 3 3 5 2 2" xfId="37537" xr:uid="{00000000-0005-0000-0000-0000FB910000}"/>
    <cellStyle name="20% - Accent1 4 2 5 3 3 5 3" xfId="37538" xr:uid="{00000000-0005-0000-0000-0000FC910000}"/>
    <cellStyle name="20% - Accent1 4 2 5 3 3 6" xfId="37539" xr:uid="{00000000-0005-0000-0000-0000FD910000}"/>
    <cellStyle name="20% - Accent1 4 2 5 3 3 6 2" xfId="37540" xr:uid="{00000000-0005-0000-0000-0000FE910000}"/>
    <cellStyle name="20% - Accent1 4 2 5 3 3 6 2 2" xfId="37541" xr:uid="{00000000-0005-0000-0000-0000FF910000}"/>
    <cellStyle name="20% - Accent1 4 2 5 3 3 6 3" xfId="37542" xr:uid="{00000000-0005-0000-0000-000000920000}"/>
    <cellStyle name="20% - Accent1 4 2 5 3 3 7" xfId="37543" xr:uid="{00000000-0005-0000-0000-000001920000}"/>
    <cellStyle name="20% - Accent1 4 2 5 3 3 7 2" xfId="37544" xr:uid="{00000000-0005-0000-0000-000002920000}"/>
    <cellStyle name="20% - Accent1 4 2 5 3 3 8" xfId="37545" xr:uid="{00000000-0005-0000-0000-000003920000}"/>
    <cellStyle name="20% - Accent1 4 2 5 3 3 8 2" xfId="37546" xr:uid="{00000000-0005-0000-0000-000004920000}"/>
    <cellStyle name="20% - Accent1 4 2 5 3 3 9" xfId="37547" xr:uid="{00000000-0005-0000-0000-000005920000}"/>
    <cellStyle name="20% - Accent1 4 2 5 3 4" xfId="37548" xr:uid="{00000000-0005-0000-0000-000006920000}"/>
    <cellStyle name="20% - Accent1 4 2 5 3 4 2" xfId="37549" xr:uid="{00000000-0005-0000-0000-000007920000}"/>
    <cellStyle name="20% - Accent1 4 2 5 3 4 2 2" xfId="37550" xr:uid="{00000000-0005-0000-0000-000008920000}"/>
    <cellStyle name="20% - Accent1 4 2 5 3 4 2 2 2" xfId="37551" xr:uid="{00000000-0005-0000-0000-000009920000}"/>
    <cellStyle name="20% - Accent1 4 2 5 3 4 2 3" xfId="37552" xr:uid="{00000000-0005-0000-0000-00000A920000}"/>
    <cellStyle name="20% - Accent1 4 2 5 3 4 3" xfId="37553" xr:uid="{00000000-0005-0000-0000-00000B920000}"/>
    <cellStyle name="20% - Accent1 4 2 5 3 4 3 2" xfId="37554" xr:uid="{00000000-0005-0000-0000-00000C920000}"/>
    <cellStyle name="20% - Accent1 4 2 5 3 4 4" xfId="37555" xr:uid="{00000000-0005-0000-0000-00000D920000}"/>
    <cellStyle name="20% - Accent1 4 2 5 3 5" xfId="37556" xr:uid="{00000000-0005-0000-0000-00000E920000}"/>
    <cellStyle name="20% - Accent1 4 2 5 3 5 2" xfId="37557" xr:uid="{00000000-0005-0000-0000-00000F920000}"/>
    <cellStyle name="20% - Accent1 4 2 5 3 5 2 2" xfId="37558" xr:uid="{00000000-0005-0000-0000-000010920000}"/>
    <cellStyle name="20% - Accent1 4 2 5 3 5 2 2 2" xfId="37559" xr:uid="{00000000-0005-0000-0000-000011920000}"/>
    <cellStyle name="20% - Accent1 4 2 5 3 5 2 3" xfId="37560" xr:uid="{00000000-0005-0000-0000-000012920000}"/>
    <cellStyle name="20% - Accent1 4 2 5 3 5 3" xfId="37561" xr:uid="{00000000-0005-0000-0000-000013920000}"/>
    <cellStyle name="20% - Accent1 4 2 5 3 5 3 2" xfId="37562" xr:uid="{00000000-0005-0000-0000-000014920000}"/>
    <cellStyle name="20% - Accent1 4 2 5 3 5 4" xfId="37563" xr:uid="{00000000-0005-0000-0000-000015920000}"/>
    <cellStyle name="20% - Accent1 4 2 5 3 6" xfId="37564" xr:uid="{00000000-0005-0000-0000-000016920000}"/>
    <cellStyle name="20% - Accent1 4 2 5 3 6 2" xfId="37565" xr:uid="{00000000-0005-0000-0000-000017920000}"/>
    <cellStyle name="20% - Accent1 4 2 5 3 6 2 2" xfId="37566" xr:uid="{00000000-0005-0000-0000-000018920000}"/>
    <cellStyle name="20% - Accent1 4 2 5 3 6 2 2 2" xfId="37567" xr:uid="{00000000-0005-0000-0000-000019920000}"/>
    <cellStyle name="20% - Accent1 4 2 5 3 6 2 3" xfId="37568" xr:uid="{00000000-0005-0000-0000-00001A920000}"/>
    <cellStyle name="20% - Accent1 4 2 5 3 6 3" xfId="37569" xr:uid="{00000000-0005-0000-0000-00001B920000}"/>
    <cellStyle name="20% - Accent1 4 2 5 3 6 3 2" xfId="37570" xr:uid="{00000000-0005-0000-0000-00001C920000}"/>
    <cellStyle name="20% - Accent1 4 2 5 3 6 4" xfId="37571" xr:uid="{00000000-0005-0000-0000-00001D920000}"/>
    <cellStyle name="20% - Accent1 4 2 5 3 7" xfId="37572" xr:uid="{00000000-0005-0000-0000-00001E920000}"/>
    <cellStyle name="20% - Accent1 4 2 5 3 7 2" xfId="37573" xr:uid="{00000000-0005-0000-0000-00001F920000}"/>
    <cellStyle name="20% - Accent1 4 2 5 3 7 2 2" xfId="37574" xr:uid="{00000000-0005-0000-0000-000020920000}"/>
    <cellStyle name="20% - Accent1 4 2 5 3 7 3" xfId="37575" xr:uid="{00000000-0005-0000-0000-000021920000}"/>
    <cellStyle name="20% - Accent1 4 2 5 3 8" xfId="37576" xr:uid="{00000000-0005-0000-0000-000022920000}"/>
    <cellStyle name="20% - Accent1 4 2 5 3 8 2" xfId="37577" xr:uid="{00000000-0005-0000-0000-000023920000}"/>
    <cellStyle name="20% - Accent1 4 2 5 3 8 2 2" xfId="37578" xr:uid="{00000000-0005-0000-0000-000024920000}"/>
    <cellStyle name="20% - Accent1 4 2 5 3 8 3" xfId="37579" xr:uid="{00000000-0005-0000-0000-000025920000}"/>
    <cellStyle name="20% - Accent1 4 2 5 3 9" xfId="37580" xr:uid="{00000000-0005-0000-0000-000026920000}"/>
    <cellStyle name="20% - Accent1 4 2 5 3 9 2" xfId="37581" xr:uid="{00000000-0005-0000-0000-000027920000}"/>
    <cellStyle name="20% - Accent1 4 2 5 4" xfId="37582" xr:uid="{00000000-0005-0000-0000-000028920000}"/>
    <cellStyle name="20% - Accent1 4 2 5 4 10" xfId="37583" xr:uid="{00000000-0005-0000-0000-000029920000}"/>
    <cellStyle name="20% - Accent1 4 2 5 4 10 2" xfId="37584" xr:uid="{00000000-0005-0000-0000-00002A920000}"/>
    <cellStyle name="20% - Accent1 4 2 5 4 11" xfId="37585" xr:uid="{00000000-0005-0000-0000-00002B920000}"/>
    <cellStyle name="20% - Accent1 4 2 5 4 2" xfId="37586" xr:uid="{00000000-0005-0000-0000-00002C920000}"/>
    <cellStyle name="20% - Accent1 4 2 5 4 2 2" xfId="37587" xr:uid="{00000000-0005-0000-0000-00002D920000}"/>
    <cellStyle name="20% - Accent1 4 2 5 4 2 2 2" xfId="37588" xr:uid="{00000000-0005-0000-0000-00002E920000}"/>
    <cellStyle name="20% - Accent1 4 2 5 4 2 2 2 2" xfId="37589" xr:uid="{00000000-0005-0000-0000-00002F920000}"/>
    <cellStyle name="20% - Accent1 4 2 5 4 2 2 2 2 2" xfId="37590" xr:uid="{00000000-0005-0000-0000-000030920000}"/>
    <cellStyle name="20% - Accent1 4 2 5 4 2 2 2 3" xfId="37591" xr:uid="{00000000-0005-0000-0000-000031920000}"/>
    <cellStyle name="20% - Accent1 4 2 5 4 2 2 3" xfId="37592" xr:uid="{00000000-0005-0000-0000-000032920000}"/>
    <cellStyle name="20% - Accent1 4 2 5 4 2 2 3 2" xfId="37593" xr:uid="{00000000-0005-0000-0000-000033920000}"/>
    <cellStyle name="20% - Accent1 4 2 5 4 2 2 4" xfId="37594" xr:uid="{00000000-0005-0000-0000-000034920000}"/>
    <cellStyle name="20% - Accent1 4 2 5 4 2 3" xfId="37595" xr:uid="{00000000-0005-0000-0000-000035920000}"/>
    <cellStyle name="20% - Accent1 4 2 5 4 2 3 2" xfId="37596" xr:uid="{00000000-0005-0000-0000-000036920000}"/>
    <cellStyle name="20% - Accent1 4 2 5 4 2 3 2 2" xfId="37597" xr:uid="{00000000-0005-0000-0000-000037920000}"/>
    <cellStyle name="20% - Accent1 4 2 5 4 2 3 2 2 2" xfId="37598" xr:uid="{00000000-0005-0000-0000-000038920000}"/>
    <cellStyle name="20% - Accent1 4 2 5 4 2 3 2 3" xfId="37599" xr:uid="{00000000-0005-0000-0000-000039920000}"/>
    <cellStyle name="20% - Accent1 4 2 5 4 2 3 3" xfId="37600" xr:uid="{00000000-0005-0000-0000-00003A920000}"/>
    <cellStyle name="20% - Accent1 4 2 5 4 2 3 3 2" xfId="37601" xr:uid="{00000000-0005-0000-0000-00003B920000}"/>
    <cellStyle name="20% - Accent1 4 2 5 4 2 3 4" xfId="37602" xr:uid="{00000000-0005-0000-0000-00003C920000}"/>
    <cellStyle name="20% - Accent1 4 2 5 4 2 4" xfId="37603" xr:uid="{00000000-0005-0000-0000-00003D920000}"/>
    <cellStyle name="20% - Accent1 4 2 5 4 2 4 2" xfId="37604" xr:uid="{00000000-0005-0000-0000-00003E920000}"/>
    <cellStyle name="20% - Accent1 4 2 5 4 2 4 2 2" xfId="37605" xr:uid="{00000000-0005-0000-0000-00003F920000}"/>
    <cellStyle name="20% - Accent1 4 2 5 4 2 4 2 2 2" xfId="37606" xr:uid="{00000000-0005-0000-0000-000040920000}"/>
    <cellStyle name="20% - Accent1 4 2 5 4 2 4 2 3" xfId="37607" xr:uid="{00000000-0005-0000-0000-000041920000}"/>
    <cellStyle name="20% - Accent1 4 2 5 4 2 4 3" xfId="37608" xr:uid="{00000000-0005-0000-0000-000042920000}"/>
    <cellStyle name="20% - Accent1 4 2 5 4 2 4 3 2" xfId="37609" xr:uid="{00000000-0005-0000-0000-000043920000}"/>
    <cellStyle name="20% - Accent1 4 2 5 4 2 4 4" xfId="37610" xr:uid="{00000000-0005-0000-0000-000044920000}"/>
    <cellStyle name="20% - Accent1 4 2 5 4 2 5" xfId="37611" xr:uid="{00000000-0005-0000-0000-000045920000}"/>
    <cellStyle name="20% - Accent1 4 2 5 4 2 5 2" xfId="37612" xr:uid="{00000000-0005-0000-0000-000046920000}"/>
    <cellStyle name="20% - Accent1 4 2 5 4 2 5 2 2" xfId="37613" xr:uid="{00000000-0005-0000-0000-000047920000}"/>
    <cellStyle name="20% - Accent1 4 2 5 4 2 5 3" xfId="37614" xr:uid="{00000000-0005-0000-0000-000048920000}"/>
    <cellStyle name="20% - Accent1 4 2 5 4 2 6" xfId="37615" xr:uid="{00000000-0005-0000-0000-000049920000}"/>
    <cellStyle name="20% - Accent1 4 2 5 4 2 6 2" xfId="37616" xr:uid="{00000000-0005-0000-0000-00004A920000}"/>
    <cellStyle name="20% - Accent1 4 2 5 4 2 6 2 2" xfId="37617" xr:uid="{00000000-0005-0000-0000-00004B920000}"/>
    <cellStyle name="20% - Accent1 4 2 5 4 2 6 3" xfId="37618" xr:uid="{00000000-0005-0000-0000-00004C920000}"/>
    <cellStyle name="20% - Accent1 4 2 5 4 2 7" xfId="37619" xr:uid="{00000000-0005-0000-0000-00004D920000}"/>
    <cellStyle name="20% - Accent1 4 2 5 4 2 7 2" xfId="37620" xr:uid="{00000000-0005-0000-0000-00004E920000}"/>
    <cellStyle name="20% - Accent1 4 2 5 4 2 8" xfId="37621" xr:uid="{00000000-0005-0000-0000-00004F920000}"/>
    <cellStyle name="20% - Accent1 4 2 5 4 2 8 2" xfId="37622" xr:uid="{00000000-0005-0000-0000-000050920000}"/>
    <cellStyle name="20% - Accent1 4 2 5 4 2 9" xfId="37623" xr:uid="{00000000-0005-0000-0000-000051920000}"/>
    <cellStyle name="20% - Accent1 4 2 5 4 3" xfId="37624" xr:uid="{00000000-0005-0000-0000-000052920000}"/>
    <cellStyle name="20% - Accent1 4 2 5 4 3 2" xfId="37625" xr:uid="{00000000-0005-0000-0000-000053920000}"/>
    <cellStyle name="20% - Accent1 4 2 5 4 3 2 2" xfId="37626" xr:uid="{00000000-0005-0000-0000-000054920000}"/>
    <cellStyle name="20% - Accent1 4 2 5 4 3 2 2 2" xfId="37627" xr:uid="{00000000-0005-0000-0000-000055920000}"/>
    <cellStyle name="20% - Accent1 4 2 5 4 3 2 2 2 2" xfId="37628" xr:uid="{00000000-0005-0000-0000-000056920000}"/>
    <cellStyle name="20% - Accent1 4 2 5 4 3 2 2 3" xfId="37629" xr:uid="{00000000-0005-0000-0000-000057920000}"/>
    <cellStyle name="20% - Accent1 4 2 5 4 3 2 3" xfId="37630" xr:uid="{00000000-0005-0000-0000-000058920000}"/>
    <cellStyle name="20% - Accent1 4 2 5 4 3 2 3 2" xfId="37631" xr:uid="{00000000-0005-0000-0000-000059920000}"/>
    <cellStyle name="20% - Accent1 4 2 5 4 3 2 4" xfId="37632" xr:uid="{00000000-0005-0000-0000-00005A920000}"/>
    <cellStyle name="20% - Accent1 4 2 5 4 3 3" xfId="37633" xr:uid="{00000000-0005-0000-0000-00005B920000}"/>
    <cellStyle name="20% - Accent1 4 2 5 4 3 3 2" xfId="37634" xr:uid="{00000000-0005-0000-0000-00005C920000}"/>
    <cellStyle name="20% - Accent1 4 2 5 4 3 3 2 2" xfId="37635" xr:uid="{00000000-0005-0000-0000-00005D920000}"/>
    <cellStyle name="20% - Accent1 4 2 5 4 3 3 2 2 2" xfId="37636" xr:uid="{00000000-0005-0000-0000-00005E920000}"/>
    <cellStyle name="20% - Accent1 4 2 5 4 3 3 2 3" xfId="37637" xr:uid="{00000000-0005-0000-0000-00005F920000}"/>
    <cellStyle name="20% - Accent1 4 2 5 4 3 3 3" xfId="37638" xr:uid="{00000000-0005-0000-0000-000060920000}"/>
    <cellStyle name="20% - Accent1 4 2 5 4 3 3 3 2" xfId="37639" xr:uid="{00000000-0005-0000-0000-000061920000}"/>
    <cellStyle name="20% - Accent1 4 2 5 4 3 3 4" xfId="37640" xr:uid="{00000000-0005-0000-0000-000062920000}"/>
    <cellStyle name="20% - Accent1 4 2 5 4 3 4" xfId="37641" xr:uid="{00000000-0005-0000-0000-000063920000}"/>
    <cellStyle name="20% - Accent1 4 2 5 4 3 4 2" xfId="37642" xr:uid="{00000000-0005-0000-0000-000064920000}"/>
    <cellStyle name="20% - Accent1 4 2 5 4 3 4 2 2" xfId="37643" xr:uid="{00000000-0005-0000-0000-000065920000}"/>
    <cellStyle name="20% - Accent1 4 2 5 4 3 4 2 2 2" xfId="37644" xr:uid="{00000000-0005-0000-0000-000066920000}"/>
    <cellStyle name="20% - Accent1 4 2 5 4 3 4 2 3" xfId="37645" xr:uid="{00000000-0005-0000-0000-000067920000}"/>
    <cellStyle name="20% - Accent1 4 2 5 4 3 4 3" xfId="37646" xr:uid="{00000000-0005-0000-0000-000068920000}"/>
    <cellStyle name="20% - Accent1 4 2 5 4 3 4 3 2" xfId="37647" xr:uid="{00000000-0005-0000-0000-000069920000}"/>
    <cellStyle name="20% - Accent1 4 2 5 4 3 4 4" xfId="37648" xr:uid="{00000000-0005-0000-0000-00006A920000}"/>
    <cellStyle name="20% - Accent1 4 2 5 4 3 5" xfId="37649" xr:uid="{00000000-0005-0000-0000-00006B920000}"/>
    <cellStyle name="20% - Accent1 4 2 5 4 3 5 2" xfId="37650" xr:uid="{00000000-0005-0000-0000-00006C920000}"/>
    <cellStyle name="20% - Accent1 4 2 5 4 3 5 2 2" xfId="37651" xr:uid="{00000000-0005-0000-0000-00006D920000}"/>
    <cellStyle name="20% - Accent1 4 2 5 4 3 5 3" xfId="37652" xr:uid="{00000000-0005-0000-0000-00006E920000}"/>
    <cellStyle name="20% - Accent1 4 2 5 4 3 6" xfId="37653" xr:uid="{00000000-0005-0000-0000-00006F920000}"/>
    <cellStyle name="20% - Accent1 4 2 5 4 3 6 2" xfId="37654" xr:uid="{00000000-0005-0000-0000-000070920000}"/>
    <cellStyle name="20% - Accent1 4 2 5 4 3 6 2 2" xfId="37655" xr:uid="{00000000-0005-0000-0000-000071920000}"/>
    <cellStyle name="20% - Accent1 4 2 5 4 3 6 3" xfId="37656" xr:uid="{00000000-0005-0000-0000-000072920000}"/>
    <cellStyle name="20% - Accent1 4 2 5 4 3 7" xfId="37657" xr:uid="{00000000-0005-0000-0000-000073920000}"/>
    <cellStyle name="20% - Accent1 4 2 5 4 3 7 2" xfId="37658" xr:uid="{00000000-0005-0000-0000-000074920000}"/>
    <cellStyle name="20% - Accent1 4 2 5 4 3 8" xfId="37659" xr:uid="{00000000-0005-0000-0000-000075920000}"/>
    <cellStyle name="20% - Accent1 4 2 5 4 3 8 2" xfId="37660" xr:uid="{00000000-0005-0000-0000-000076920000}"/>
    <cellStyle name="20% - Accent1 4 2 5 4 3 9" xfId="37661" xr:uid="{00000000-0005-0000-0000-000077920000}"/>
    <cellStyle name="20% - Accent1 4 2 5 4 4" xfId="37662" xr:uid="{00000000-0005-0000-0000-000078920000}"/>
    <cellStyle name="20% - Accent1 4 2 5 4 4 2" xfId="37663" xr:uid="{00000000-0005-0000-0000-000079920000}"/>
    <cellStyle name="20% - Accent1 4 2 5 4 4 2 2" xfId="37664" xr:uid="{00000000-0005-0000-0000-00007A920000}"/>
    <cellStyle name="20% - Accent1 4 2 5 4 4 2 2 2" xfId="37665" xr:uid="{00000000-0005-0000-0000-00007B920000}"/>
    <cellStyle name="20% - Accent1 4 2 5 4 4 2 3" xfId="37666" xr:uid="{00000000-0005-0000-0000-00007C920000}"/>
    <cellStyle name="20% - Accent1 4 2 5 4 4 3" xfId="37667" xr:uid="{00000000-0005-0000-0000-00007D920000}"/>
    <cellStyle name="20% - Accent1 4 2 5 4 4 3 2" xfId="37668" xr:uid="{00000000-0005-0000-0000-00007E920000}"/>
    <cellStyle name="20% - Accent1 4 2 5 4 4 4" xfId="37669" xr:uid="{00000000-0005-0000-0000-00007F920000}"/>
    <cellStyle name="20% - Accent1 4 2 5 4 5" xfId="37670" xr:uid="{00000000-0005-0000-0000-000080920000}"/>
    <cellStyle name="20% - Accent1 4 2 5 4 5 2" xfId="37671" xr:uid="{00000000-0005-0000-0000-000081920000}"/>
    <cellStyle name="20% - Accent1 4 2 5 4 5 2 2" xfId="37672" xr:uid="{00000000-0005-0000-0000-000082920000}"/>
    <cellStyle name="20% - Accent1 4 2 5 4 5 2 2 2" xfId="37673" xr:uid="{00000000-0005-0000-0000-000083920000}"/>
    <cellStyle name="20% - Accent1 4 2 5 4 5 2 3" xfId="37674" xr:uid="{00000000-0005-0000-0000-000084920000}"/>
    <cellStyle name="20% - Accent1 4 2 5 4 5 3" xfId="37675" xr:uid="{00000000-0005-0000-0000-000085920000}"/>
    <cellStyle name="20% - Accent1 4 2 5 4 5 3 2" xfId="37676" xr:uid="{00000000-0005-0000-0000-000086920000}"/>
    <cellStyle name="20% - Accent1 4 2 5 4 5 4" xfId="37677" xr:uid="{00000000-0005-0000-0000-000087920000}"/>
    <cellStyle name="20% - Accent1 4 2 5 4 6" xfId="37678" xr:uid="{00000000-0005-0000-0000-000088920000}"/>
    <cellStyle name="20% - Accent1 4 2 5 4 6 2" xfId="37679" xr:uid="{00000000-0005-0000-0000-000089920000}"/>
    <cellStyle name="20% - Accent1 4 2 5 4 6 2 2" xfId="37680" xr:uid="{00000000-0005-0000-0000-00008A920000}"/>
    <cellStyle name="20% - Accent1 4 2 5 4 6 2 2 2" xfId="37681" xr:uid="{00000000-0005-0000-0000-00008B920000}"/>
    <cellStyle name="20% - Accent1 4 2 5 4 6 2 3" xfId="37682" xr:uid="{00000000-0005-0000-0000-00008C920000}"/>
    <cellStyle name="20% - Accent1 4 2 5 4 6 3" xfId="37683" xr:uid="{00000000-0005-0000-0000-00008D920000}"/>
    <cellStyle name="20% - Accent1 4 2 5 4 6 3 2" xfId="37684" xr:uid="{00000000-0005-0000-0000-00008E920000}"/>
    <cellStyle name="20% - Accent1 4 2 5 4 6 4" xfId="37685" xr:uid="{00000000-0005-0000-0000-00008F920000}"/>
    <cellStyle name="20% - Accent1 4 2 5 4 7" xfId="37686" xr:uid="{00000000-0005-0000-0000-000090920000}"/>
    <cellStyle name="20% - Accent1 4 2 5 4 7 2" xfId="37687" xr:uid="{00000000-0005-0000-0000-000091920000}"/>
    <cellStyle name="20% - Accent1 4 2 5 4 7 2 2" xfId="37688" xr:uid="{00000000-0005-0000-0000-000092920000}"/>
    <cellStyle name="20% - Accent1 4 2 5 4 7 3" xfId="37689" xr:uid="{00000000-0005-0000-0000-000093920000}"/>
    <cellStyle name="20% - Accent1 4 2 5 4 8" xfId="37690" xr:uid="{00000000-0005-0000-0000-000094920000}"/>
    <cellStyle name="20% - Accent1 4 2 5 4 8 2" xfId="37691" xr:uid="{00000000-0005-0000-0000-000095920000}"/>
    <cellStyle name="20% - Accent1 4 2 5 4 8 2 2" xfId="37692" xr:uid="{00000000-0005-0000-0000-000096920000}"/>
    <cellStyle name="20% - Accent1 4 2 5 4 8 3" xfId="37693" xr:uid="{00000000-0005-0000-0000-000097920000}"/>
    <cellStyle name="20% - Accent1 4 2 5 4 9" xfId="37694" xr:uid="{00000000-0005-0000-0000-000098920000}"/>
    <cellStyle name="20% - Accent1 4 2 5 4 9 2" xfId="37695" xr:uid="{00000000-0005-0000-0000-000099920000}"/>
    <cellStyle name="20% - Accent1 4 2 5 5" xfId="37696" xr:uid="{00000000-0005-0000-0000-00009A920000}"/>
    <cellStyle name="20% - Accent1 4 2 5 5 10" xfId="37697" xr:uid="{00000000-0005-0000-0000-00009B920000}"/>
    <cellStyle name="20% - Accent1 4 2 5 5 10 2" xfId="37698" xr:uid="{00000000-0005-0000-0000-00009C920000}"/>
    <cellStyle name="20% - Accent1 4 2 5 5 11" xfId="37699" xr:uid="{00000000-0005-0000-0000-00009D920000}"/>
    <cellStyle name="20% - Accent1 4 2 5 5 2" xfId="37700" xr:uid="{00000000-0005-0000-0000-00009E920000}"/>
    <cellStyle name="20% - Accent1 4 2 5 5 2 2" xfId="37701" xr:uid="{00000000-0005-0000-0000-00009F920000}"/>
    <cellStyle name="20% - Accent1 4 2 5 5 2 2 2" xfId="37702" xr:uid="{00000000-0005-0000-0000-0000A0920000}"/>
    <cellStyle name="20% - Accent1 4 2 5 5 2 2 2 2" xfId="37703" xr:uid="{00000000-0005-0000-0000-0000A1920000}"/>
    <cellStyle name="20% - Accent1 4 2 5 5 2 2 2 2 2" xfId="37704" xr:uid="{00000000-0005-0000-0000-0000A2920000}"/>
    <cellStyle name="20% - Accent1 4 2 5 5 2 2 2 3" xfId="37705" xr:uid="{00000000-0005-0000-0000-0000A3920000}"/>
    <cellStyle name="20% - Accent1 4 2 5 5 2 2 3" xfId="37706" xr:uid="{00000000-0005-0000-0000-0000A4920000}"/>
    <cellStyle name="20% - Accent1 4 2 5 5 2 2 3 2" xfId="37707" xr:uid="{00000000-0005-0000-0000-0000A5920000}"/>
    <cellStyle name="20% - Accent1 4 2 5 5 2 2 4" xfId="37708" xr:uid="{00000000-0005-0000-0000-0000A6920000}"/>
    <cellStyle name="20% - Accent1 4 2 5 5 2 3" xfId="37709" xr:uid="{00000000-0005-0000-0000-0000A7920000}"/>
    <cellStyle name="20% - Accent1 4 2 5 5 2 3 2" xfId="37710" xr:uid="{00000000-0005-0000-0000-0000A8920000}"/>
    <cellStyle name="20% - Accent1 4 2 5 5 2 3 2 2" xfId="37711" xr:uid="{00000000-0005-0000-0000-0000A9920000}"/>
    <cellStyle name="20% - Accent1 4 2 5 5 2 3 2 2 2" xfId="37712" xr:uid="{00000000-0005-0000-0000-0000AA920000}"/>
    <cellStyle name="20% - Accent1 4 2 5 5 2 3 2 3" xfId="37713" xr:uid="{00000000-0005-0000-0000-0000AB920000}"/>
    <cellStyle name="20% - Accent1 4 2 5 5 2 3 3" xfId="37714" xr:uid="{00000000-0005-0000-0000-0000AC920000}"/>
    <cellStyle name="20% - Accent1 4 2 5 5 2 3 3 2" xfId="37715" xr:uid="{00000000-0005-0000-0000-0000AD920000}"/>
    <cellStyle name="20% - Accent1 4 2 5 5 2 3 4" xfId="37716" xr:uid="{00000000-0005-0000-0000-0000AE920000}"/>
    <cellStyle name="20% - Accent1 4 2 5 5 2 4" xfId="37717" xr:uid="{00000000-0005-0000-0000-0000AF920000}"/>
    <cellStyle name="20% - Accent1 4 2 5 5 2 4 2" xfId="37718" xr:uid="{00000000-0005-0000-0000-0000B0920000}"/>
    <cellStyle name="20% - Accent1 4 2 5 5 2 4 2 2" xfId="37719" xr:uid="{00000000-0005-0000-0000-0000B1920000}"/>
    <cellStyle name="20% - Accent1 4 2 5 5 2 4 2 2 2" xfId="37720" xr:uid="{00000000-0005-0000-0000-0000B2920000}"/>
    <cellStyle name="20% - Accent1 4 2 5 5 2 4 2 3" xfId="37721" xr:uid="{00000000-0005-0000-0000-0000B3920000}"/>
    <cellStyle name="20% - Accent1 4 2 5 5 2 4 3" xfId="37722" xr:uid="{00000000-0005-0000-0000-0000B4920000}"/>
    <cellStyle name="20% - Accent1 4 2 5 5 2 4 3 2" xfId="37723" xr:uid="{00000000-0005-0000-0000-0000B5920000}"/>
    <cellStyle name="20% - Accent1 4 2 5 5 2 4 4" xfId="37724" xr:uid="{00000000-0005-0000-0000-0000B6920000}"/>
    <cellStyle name="20% - Accent1 4 2 5 5 2 5" xfId="37725" xr:uid="{00000000-0005-0000-0000-0000B7920000}"/>
    <cellStyle name="20% - Accent1 4 2 5 5 2 5 2" xfId="37726" xr:uid="{00000000-0005-0000-0000-0000B8920000}"/>
    <cellStyle name="20% - Accent1 4 2 5 5 2 5 2 2" xfId="37727" xr:uid="{00000000-0005-0000-0000-0000B9920000}"/>
    <cellStyle name="20% - Accent1 4 2 5 5 2 5 3" xfId="37728" xr:uid="{00000000-0005-0000-0000-0000BA920000}"/>
    <cellStyle name="20% - Accent1 4 2 5 5 2 6" xfId="37729" xr:uid="{00000000-0005-0000-0000-0000BB920000}"/>
    <cellStyle name="20% - Accent1 4 2 5 5 2 6 2" xfId="37730" xr:uid="{00000000-0005-0000-0000-0000BC920000}"/>
    <cellStyle name="20% - Accent1 4 2 5 5 2 6 2 2" xfId="37731" xr:uid="{00000000-0005-0000-0000-0000BD920000}"/>
    <cellStyle name="20% - Accent1 4 2 5 5 2 6 3" xfId="37732" xr:uid="{00000000-0005-0000-0000-0000BE920000}"/>
    <cellStyle name="20% - Accent1 4 2 5 5 2 7" xfId="37733" xr:uid="{00000000-0005-0000-0000-0000BF920000}"/>
    <cellStyle name="20% - Accent1 4 2 5 5 2 7 2" xfId="37734" xr:uid="{00000000-0005-0000-0000-0000C0920000}"/>
    <cellStyle name="20% - Accent1 4 2 5 5 2 8" xfId="37735" xr:uid="{00000000-0005-0000-0000-0000C1920000}"/>
    <cellStyle name="20% - Accent1 4 2 5 5 2 8 2" xfId="37736" xr:uid="{00000000-0005-0000-0000-0000C2920000}"/>
    <cellStyle name="20% - Accent1 4 2 5 5 2 9" xfId="37737" xr:uid="{00000000-0005-0000-0000-0000C3920000}"/>
    <cellStyle name="20% - Accent1 4 2 5 5 3" xfId="37738" xr:uid="{00000000-0005-0000-0000-0000C4920000}"/>
    <cellStyle name="20% - Accent1 4 2 5 5 3 2" xfId="37739" xr:uid="{00000000-0005-0000-0000-0000C5920000}"/>
    <cellStyle name="20% - Accent1 4 2 5 5 3 2 2" xfId="37740" xr:uid="{00000000-0005-0000-0000-0000C6920000}"/>
    <cellStyle name="20% - Accent1 4 2 5 5 3 2 2 2" xfId="37741" xr:uid="{00000000-0005-0000-0000-0000C7920000}"/>
    <cellStyle name="20% - Accent1 4 2 5 5 3 2 2 2 2" xfId="37742" xr:uid="{00000000-0005-0000-0000-0000C8920000}"/>
    <cellStyle name="20% - Accent1 4 2 5 5 3 2 2 3" xfId="37743" xr:uid="{00000000-0005-0000-0000-0000C9920000}"/>
    <cellStyle name="20% - Accent1 4 2 5 5 3 2 3" xfId="37744" xr:uid="{00000000-0005-0000-0000-0000CA920000}"/>
    <cellStyle name="20% - Accent1 4 2 5 5 3 2 3 2" xfId="37745" xr:uid="{00000000-0005-0000-0000-0000CB920000}"/>
    <cellStyle name="20% - Accent1 4 2 5 5 3 2 4" xfId="37746" xr:uid="{00000000-0005-0000-0000-0000CC920000}"/>
    <cellStyle name="20% - Accent1 4 2 5 5 3 3" xfId="37747" xr:uid="{00000000-0005-0000-0000-0000CD920000}"/>
    <cellStyle name="20% - Accent1 4 2 5 5 3 3 2" xfId="37748" xr:uid="{00000000-0005-0000-0000-0000CE920000}"/>
    <cellStyle name="20% - Accent1 4 2 5 5 3 3 2 2" xfId="37749" xr:uid="{00000000-0005-0000-0000-0000CF920000}"/>
    <cellStyle name="20% - Accent1 4 2 5 5 3 3 2 2 2" xfId="37750" xr:uid="{00000000-0005-0000-0000-0000D0920000}"/>
    <cellStyle name="20% - Accent1 4 2 5 5 3 3 2 3" xfId="37751" xr:uid="{00000000-0005-0000-0000-0000D1920000}"/>
    <cellStyle name="20% - Accent1 4 2 5 5 3 3 3" xfId="37752" xr:uid="{00000000-0005-0000-0000-0000D2920000}"/>
    <cellStyle name="20% - Accent1 4 2 5 5 3 3 3 2" xfId="37753" xr:uid="{00000000-0005-0000-0000-0000D3920000}"/>
    <cellStyle name="20% - Accent1 4 2 5 5 3 3 4" xfId="37754" xr:uid="{00000000-0005-0000-0000-0000D4920000}"/>
    <cellStyle name="20% - Accent1 4 2 5 5 3 4" xfId="37755" xr:uid="{00000000-0005-0000-0000-0000D5920000}"/>
    <cellStyle name="20% - Accent1 4 2 5 5 3 4 2" xfId="37756" xr:uid="{00000000-0005-0000-0000-0000D6920000}"/>
    <cellStyle name="20% - Accent1 4 2 5 5 3 4 2 2" xfId="37757" xr:uid="{00000000-0005-0000-0000-0000D7920000}"/>
    <cellStyle name="20% - Accent1 4 2 5 5 3 4 2 2 2" xfId="37758" xr:uid="{00000000-0005-0000-0000-0000D8920000}"/>
    <cellStyle name="20% - Accent1 4 2 5 5 3 4 2 3" xfId="37759" xr:uid="{00000000-0005-0000-0000-0000D9920000}"/>
    <cellStyle name="20% - Accent1 4 2 5 5 3 4 3" xfId="37760" xr:uid="{00000000-0005-0000-0000-0000DA920000}"/>
    <cellStyle name="20% - Accent1 4 2 5 5 3 4 3 2" xfId="37761" xr:uid="{00000000-0005-0000-0000-0000DB920000}"/>
    <cellStyle name="20% - Accent1 4 2 5 5 3 4 4" xfId="37762" xr:uid="{00000000-0005-0000-0000-0000DC920000}"/>
    <cellStyle name="20% - Accent1 4 2 5 5 3 5" xfId="37763" xr:uid="{00000000-0005-0000-0000-0000DD920000}"/>
    <cellStyle name="20% - Accent1 4 2 5 5 3 5 2" xfId="37764" xr:uid="{00000000-0005-0000-0000-0000DE920000}"/>
    <cellStyle name="20% - Accent1 4 2 5 5 3 5 2 2" xfId="37765" xr:uid="{00000000-0005-0000-0000-0000DF920000}"/>
    <cellStyle name="20% - Accent1 4 2 5 5 3 5 3" xfId="37766" xr:uid="{00000000-0005-0000-0000-0000E0920000}"/>
    <cellStyle name="20% - Accent1 4 2 5 5 3 6" xfId="37767" xr:uid="{00000000-0005-0000-0000-0000E1920000}"/>
    <cellStyle name="20% - Accent1 4 2 5 5 3 6 2" xfId="37768" xr:uid="{00000000-0005-0000-0000-0000E2920000}"/>
    <cellStyle name="20% - Accent1 4 2 5 5 3 6 2 2" xfId="37769" xr:uid="{00000000-0005-0000-0000-0000E3920000}"/>
    <cellStyle name="20% - Accent1 4 2 5 5 3 6 3" xfId="37770" xr:uid="{00000000-0005-0000-0000-0000E4920000}"/>
    <cellStyle name="20% - Accent1 4 2 5 5 3 7" xfId="37771" xr:uid="{00000000-0005-0000-0000-0000E5920000}"/>
    <cellStyle name="20% - Accent1 4 2 5 5 3 7 2" xfId="37772" xr:uid="{00000000-0005-0000-0000-0000E6920000}"/>
    <cellStyle name="20% - Accent1 4 2 5 5 3 8" xfId="37773" xr:uid="{00000000-0005-0000-0000-0000E7920000}"/>
    <cellStyle name="20% - Accent1 4 2 5 5 3 8 2" xfId="37774" xr:uid="{00000000-0005-0000-0000-0000E8920000}"/>
    <cellStyle name="20% - Accent1 4 2 5 5 3 9" xfId="37775" xr:uid="{00000000-0005-0000-0000-0000E9920000}"/>
    <cellStyle name="20% - Accent1 4 2 5 5 4" xfId="37776" xr:uid="{00000000-0005-0000-0000-0000EA920000}"/>
    <cellStyle name="20% - Accent1 4 2 5 5 4 2" xfId="37777" xr:uid="{00000000-0005-0000-0000-0000EB920000}"/>
    <cellStyle name="20% - Accent1 4 2 5 5 4 2 2" xfId="37778" xr:uid="{00000000-0005-0000-0000-0000EC920000}"/>
    <cellStyle name="20% - Accent1 4 2 5 5 4 2 2 2" xfId="37779" xr:uid="{00000000-0005-0000-0000-0000ED920000}"/>
    <cellStyle name="20% - Accent1 4 2 5 5 4 2 3" xfId="37780" xr:uid="{00000000-0005-0000-0000-0000EE920000}"/>
    <cellStyle name="20% - Accent1 4 2 5 5 4 3" xfId="37781" xr:uid="{00000000-0005-0000-0000-0000EF920000}"/>
    <cellStyle name="20% - Accent1 4 2 5 5 4 3 2" xfId="37782" xr:uid="{00000000-0005-0000-0000-0000F0920000}"/>
    <cellStyle name="20% - Accent1 4 2 5 5 4 4" xfId="37783" xr:uid="{00000000-0005-0000-0000-0000F1920000}"/>
    <cellStyle name="20% - Accent1 4 2 5 5 5" xfId="37784" xr:uid="{00000000-0005-0000-0000-0000F2920000}"/>
    <cellStyle name="20% - Accent1 4 2 5 5 5 2" xfId="37785" xr:uid="{00000000-0005-0000-0000-0000F3920000}"/>
    <cellStyle name="20% - Accent1 4 2 5 5 5 2 2" xfId="37786" xr:uid="{00000000-0005-0000-0000-0000F4920000}"/>
    <cellStyle name="20% - Accent1 4 2 5 5 5 2 2 2" xfId="37787" xr:uid="{00000000-0005-0000-0000-0000F5920000}"/>
    <cellStyle name="20% - Accent1 4 2 5 5 5 2 3" xfId="37788" xr:uid="{00000000-0005-0000-0000-0000F6920000}"/>
    <cellStyle name="20% - Accent1 4 2 5 5 5 3" xfId="37789" xr:uid="{00000000-0005-0000-0000-0000F7920000}"/>
    <cellStyle name="20% - Accent1 4 2 5 5 5 3 2" xfId="37790" xr:uid="{00000000-0005-0000-0000-0000F8920000}"/>
    <cellStyle name="20% - Accent1 4 2 5 5 5 4" xfId="37791" xr:uid="{00000000-0005-0000-0000-0000F9920000}"/>
    <cellStyle name="20% - Accent1 4 2 5 5 6" xfId="37792" xr:uid="{00000000-0005-0000-0000-0000FA920000}"/>
    <cellStyle name="20% - Accent1 4 2 5 5 6 2" xfId="37793" xr:uid="{00000000-0005-0000-0000-0000FB920000}"/>
    <cellStyle name="20% - Accent1 4 2 5 5 6 2 2" xfId="37794" xr:uid="{00000000-0005-0000-0000-0000FC920000}"/>
    <cellStyle name="20% - Accent1 4 2 5 5 6 2 2 2" xfId="37795" xr:uid="{00000000-0005-0000-0000-0000FD920000}"/>
    <cellStyle name="20% - Accent1 4 2 5 5 6 2 3" xfId="37796" xr:uid="{00000000-0005-0000-0000-0000FE920000}"/>
    <cellStyle name="20% - Accent1 4 2 5 5 6 3" xfId="37797" xr:uid="{00000000-0005-0000-0000-0000FF920000}"/>
    <cellStyle name="20% - Accent1 4 2 5 5 6 3 2" xfId="37798" xr:uid="{00000000-0005-0000-0000-000000930000}"/>
    <cellStyle name="20% - Accent1 4 2 5 5 6 4" xfId="37799" xr:uid="{00000000-0005-0000-0000-000001930000}"/>
    <cellStyle name="20% - Accent1 4 2 5 5 7" xfId="37800" xr:uid="{00000000-0005-0000-0000-000002930000}"/>
    <cellStyle name="20% - Accent1 4 2 5 5 7 2" xfId="37801" xr:uid="{00000000-0005-0000-0000-000003930000}"/>
    <cellStyle name="20% - Accent1 4 2 5 5 7 2 2" xfId="37802" xr:uid="{00000000-0005-0000-0000-000004930000}"/>
    <cellStyle name="20% - Accent1 4 2 5 5 7 3" xfId="37803" xr:uid="{00000000-0005-0000-0000-000005930000}"/>
    <cellStyle name="20% - Accent1 4 2 5 5 8" xfId="37804" xr:uid="{00000000-0005-0000-0000-000006930000}"/>
    <cellStyle name="20% - Accent1 4 2 5 5 8 2" xfId="37805" xr:uid="{00000000-0005-0000-0000-000007930000}"/>
    <cellStyle name="20% - Accent1 4 2 5 5 8 2 2" xfId="37806" xr:uid="{00000000-0005-0000-0000-000008930000}"/>
    <cellStyle name="20% - Accent1 4 2 5 5 8 3" xfId="37807" xr:uid="{00000000-0005-0000-0000-000009930000}"/>
    <cellStyle name="20% - Accent1 4 2 5 5 9" xfId="37808" xr:uid="{00000000-0005-0000-0000-00000A930000}"/>
    <cellStyle name="20% - Accent1 4 2 5 5 9 2" xfId="37809" xr:uid="{00000000-0005-0000-0000-00000B930000}"/>
    <cellStyle name="20% - Accent1 4 2 5 6" xfId="37810" xr:uid="{00000000-0005-0000-0000-00000C930000}"/>
    <cellStyle name="20% - Accent1 4 2 5 6 2" xfId="37811" xr:uid="{00000000-0005-0000-0000-00000D930000}"/>
    <cellStyle name="20% - Accent1 4 2 5 6 2 2" xfId="37812" xr:uid="{00000000-0005-0000-0000-00000E930000}"/>
    <cellStyle name="20% - Accent1 4 2 5 6 2 2 2" xfId="37813" xr:uid="{00000000-0005-0000-0000-00000F930000}"/>
    <cellStyle name="20% - Accent1 4 2 5 6 2 2 2 2" xfId="37814" xr:uid="{00000000-0005-0000-0000-000010930000}"/>
    <cellStyle name="20% - Accent1 4 2 5 6 2 2 3" xfId="37815" xr:uid="{00000000-0005-0000-0000-000011930000}"/>
    <cellStyle name="20% - Accent1 4 2 5 6 2 3" xfId="37816" xr:uid="{00000000-0005-0000-0000-000012930000}"/>
    <cellStyle name="20% - Accent1 4 2 5 6 2 3 2" xfId="37817" xr:uid="{00000000-0005-0000-0000-000013930000}"/>
    <cellStyle name="20% - Accent1 4 2 5 6 2 4" xfId="37818" xr:uid="{00000000-0005-0000-0000-000014930000}"/>
    <cellStyle name="20% - Accent1 4 2 5 6 3" xfId="37819" xr:uid="{00000000-0005-0000-0000-000015930000}"/>
    <cellStyle name="20% - Accent1 4 2 5 6 3 2" xfId="37820" xr:uid="{00000000-0005-0000-0000-000016930000}"/>
    <cellStyle name="20% - Accent1 4 2 5 6 3 2 2" xfId="37821" xr:uid="{00000000-0005-0000-0000-000017930000}"/>
    <cellStyle name="20% - Accent1 4 2 5 6 3 2 2 2" xfId="37822" xr:uid="{00000000-0005-0000-0000-000018930000}"/>
    <cellStyle name="20% - Accent1 4 2 5 6 3 2 3" xfId="37823" xr:uid="{00000000-0005-0000-0000-000019930000}"/>
    <cellStyle name="20% - Accent1 4 2 5 6 3 3" xfId="37824" xr:uid="{00000000-0005-0000-0000-00001A930000}"/>
    <cellStyle name="20% - Accent1 4 2 5 6 3 3 2" xfId="37825" xr:uid="{00000000-0005-0000-0000-00001B930000}"/>
    <cellStyle name="20% - Accent1 4 2 5 6 3 4" xfId="37826" xr:uid="{00000000-0005-0000-0000-00001C930000}"/>
    <cellStyle name="20% - Accent1 4 2 5 6 4" xfId="37827" xr:uid="{00000000-0005-0000-0000-00001D930000}"/>
    <cellStyle name="20% - Accent1 4 2 5 6 4 2" xfId="37828" xr:uid="{00000000-0005-0000-0000-00001E930000}"/>
    <cellStyle name="20% - Accent1 4 2 5 6 4 2 2" xfId="37829" xr:uid="{00000000-0005-0000-0000-00001F930000}"/>
    <cellStyle name="20% - Accent1 4 2 5 6 4 2 2 2" xfId="37830" xr:uid="{00000000-0005-0000-0000-000020930000}"/>
    <cellStyle name="20% - Accent1 4 2 5 6 4 2 3" xfId="37831" xr:uid="{00000000-0005-0000-0000-000021930000}"/>
    <cellStyle name="20% - Accent1 4 2 5 6 4 3" xfId="37832" xr:uid="{00000000-0005-0000-0000-000022930000}"/>
    <cellStyle name="20% - Accent1 4 2 5 6 4 3 2" xfId="37833" xr:uid="{00000000-0005-0000-0000-000023930000}"/>
    <cellStyle name="20% - Accent1 4 2 5 6 4 4" xfId="37834" xr:uid="{00000000-0005-0000-0000-000024930000}"/>
    <cellStyle name="20% - Accent1 4 2 5 6 5" xfId="37835" xr:uid="{00000000-0005-0000-0000-000025930000}"/>
    <cellStyle name="20% - Accent1 4 2 5 6 5 2" xfId="37836" xr:uid="{00000000-0005-0000-0000-000026930000}"/>
    <cellStyle name="20% - Accent1 4 2 5 6 5 2 2" xfId="37837" xr:uid="{00000000-0005-0000-0000-000027930000}"/>
    <cellStyle name="20% - Accent1 4 2 5 6 5 3" xfId="37838" xr:uid="{00000000-0005-0000-0000-000028930000}"/>
    <cellStyle name="20% - Accent1 4 2 5 6 6" xfId="37839" xr:uid="{00000000-0005-0000-0000-000029930000}"/>
    <cellStyle name="20% - Accent1 4 2 5 6 6 2" xfId="37840" xr:uid="{00000000-0005-0000-0000-00002A930000}"/>
    <cellStyle name="20% - Accent1 4 2 5 6 6 2 2" xfId="37841" xr:uid="{00000000-0005-0000-0000-00002B930000}"/>
    <cellStyle name="20% - Accent1 4 2 5 6 6 3" xfId="37842" xr:uid="{00000000-0005-0000-0000-00002C930000}"/>
    <cellStyle name="20% - Accent1 4 2 5 6 7" xfId="37843" xr:uid="{00000000-0005-0000-0000-00002D930000}"/>
    <cellStyle name="20% - Accent1 4 2 5 6 7 2" xfId="37844" xr:uid="{00000000-0005-0000-0000-00002E930000}"/>
    <cellStyle name="20% - Accent1 4 2 5 6 8" xfId="37845" xr:uid="{00000000-0005-0000-0000-00002F930000}"/>
    <cellStyle name="20% - Accent1 4 2 5 6 8 2" xfId="37846" xr:uid="{00000000-0005-0000-0000-000030930000}"/>
    <cellStyle name="20% - Accent1 4 2 5 6 9" xfId="37847" xr:uid="{00000000-0005-0000-0000-000031930000}"/>
    <cellStyle name="20% - Accent1 4 2 5 7" xfId="37848" xr:uid="{00000000-0005-0000-0000-000032930000}"/>
    <cellStyle name="20% - Accent1 4 2 5 7 2" xfId="37849" xr:uid="{00000000-0005-0000-0000-000033930000}"/>
    <cellStyle name="20% - Accent1 4 2 5 7 2 2" xfId="37850" xr:uid="{00000000-0005-0000-0000-000034930000}"/>
    <cellStyle name="20% - Accent1 4 2 5 7 2 2 2" xfId="37851" xr:uid="{00000000-0005-0000-0000-000035930000}"/>
    <cellStyle name="20% - Accent1 4 2 5 7 2 2 2 2" xfId="37852" xr:uid="{00000000-0005-0000-0000-000036930000}"/>
    <cellStyle name="20% - Accent1 4 2 5 7 2 2 3" xfId="37853" xr:uid="{00000000-0005-0000-0000-000037930000}"/>
    <cellStyle name="20% - Accent1 4 2 5 7 2 3" xfId="37854" xr:uid="{00000000-0005-0000-0000-000038930000}"/>
    <cellStyle name="20% - Accent1 4 2 5 7 2 3 2" xfId="37855" xr:uid="{00000000-0005-0000-0000-000039930000}"/>
    <cellStyle name="20% - Accent1 4 2 5 7 2 4" xfId="37856" xr:uid="{00000000-0005-0000-0000-00003A930000}"/>
    <cellStyle name="20% - Accent1 4 2 5 7 3" xfId="37857" xr:uid="{00000000-0005-0000-0000-00003B930000}"/>
    <cellStyle name="20% - Accent1 4 2 5 7 3 2" xfId="37858" xr:uid="{00000000-0005-0000-0000-00003C930000}"/>
    <cellStyle name="20% - Accent1 4 2 5 7 3 2 2" xfId="37859" xr:uid="{00000000-0005-0000-0000-00003D930000}"/>
    <cellStyle name="20% - Accent1 4 2 5 7 3 2 2 2" xfId="37860" xr:uid="{00000000-0005-0000-0000-00003E930000}"/>
    <cellStyle name="20% - Accent1 4 2 5 7 3 2 3" xfId="37861" xr:uid="{00000000-0005-0000-0000-00003F930000}"/>
    <cellStyle name="20% - Accent1 4 2 5 7 3 3" xfId="37862" xr:uid="{00000000-0005-0000-0000-000040930000}"/>
    <cellStyle name="20% - Accent1 4 2 5 7 3 3 2" xfId="37863" xr:uid="{00000000-0005-0000-0000-000041930000}"/>
    <cellStyle name="20% - Accent1 4 2 5 7 3 4" xfId="37864" xr:uid="{00000000-0005-0000-0000-000042930000}"/>
    <cellStyle name="20% - Accent1 4 2 5 7 4" xfId="37865" xr:uid="{00000000-0005-0000-0000-000043930000}"/>
    <cellStyle name="20% - Accent1 4 2 5 7 4 2" xfId="37866" xr:uid="{00000000-0005-0000-0000-000044930000}"/>
    <cellStyle name="20% - Accent1 4 2 5 7 4 2 2" xfId="37867" xr:uid="{00000000-0005-0000-0000-000045930000}"/>
    <cellStyle name="20% - Accent1 4 2 5 7 4 2 2 2" xfId="37868" xr:uid="{00000000-0005-0000-0000-000046930000}"/>
    <cellStyle name="20% - Accent1 4 2 5 7 4 2 3" xfId="37869" xr:uid="{00000000-0005-0000-0000-000047930000}"/>
    <cellStyle name="20% - Accent1 4 2 5 7 4 3" xfId="37870" xr:uid="{00000000-0005-0000-0000-000048930000}"/>
    <cellStyle name="20% - Accent1 4 2 5 7 4 3 2" xfId="37871" xr:uid="{00000000-0005-0000-0000-000049930000}"/>
    <cellStyle name="20% - Accent1 4 2 5 7 4 4" xfId="37872" xr:uid="{00000000-0005-0000-0000-00004A930000}"/>
    <cellStyle name="20% - Accent1 4 2 5 7 5" xfId="37873" xr:uid="{00000000-0005-0000-0000-00004B930000}"/>
    <cellStyle name="20% - Accent1 4 2 5 7 5 2" xfId="37874" xr:uid="{00000000-0005-0000-0000-00004C930000}"/>
    <cellStyle name="20% - Accent1 4 2 5 7 5 2 2" xfId="37875" xr:uid="{00000000-0005-0000-0000-00004D930000}"/>
    <cellStyle name="20% - Accent1 4 2 5 7 5 3" xfId="37876" xr:uid="{00000000-0005-0000-0000-00004E930000}"/>
    <cellStyle name="20% - Accent1 4 2 5 7 6" xfId="37877" xr:uid="{00000000-0005-0000-0000-00004F930000}"/>
    <cellStyle name="20% - Accent1 4 2 5 7 6 2" xfId="37878" xr:uid="{00000000-0005-0000-0000-000050930000}"/>
    <cellStyle name="20% - Accent1 4 2 5 7 6 2 2" xfId="37879" xr:uid="{00000000-0005-0000-0000-000051930000}"/>
    <cellStyle name="20% - Accent1 4 2 5 7 6 3" xfId="37880" xr:uid="{00000000-0005-0000-0000-000052930000}"/>
    <cellStyle name="20% - Accent1 4 2 5 7 7" xfId="37881" xr:uid="{00000000-0005-0000-0000-000053930000}"/>
    <cellStyle name="20% - Accent1 4 2 5 7 7 2" xfId="37882" xr:uid="{00000000-0005-0000-0000-000054930000}"/>
    <cellStyle name="20% - Accent1 4 2 5 7 8" xfId="37883" xr:uid="{00000000-0005-0000-0000-000055930000}"/>
    <cellStyle name="20% - Accent1 4 2 5 7 8 2" xfId="37884" xr:uid="{00000000-0005-0000-0000-000056930000}"/>
    <cellStyle name="20% - Accent1 4 2 5 7 9" xfId="37885" xr:uid="{00000000-0005-0000-0000-000057930000}"/>
    <cellStyle name="20% - Accent1 4 2 5 8" xfId="37886" xr:uid="{00000000-0005-0000-0000-000058930000}"/>
    <cellStyle name="20% - Accent1 4 2 5 8 2" xfId="37887" xr:uid="{00000000-0005-0000-0000-000059930000}"/>
    <cellStyle name="20% - Accent1 4 2 5 8 2 2" xfId="37888" xr:uid="{00000000-0005-0000-0000-00005A930000}"/>
    <cellStyle name="20% - Accent1 4 2 5 8 2 2 2" xfId="37889" xr:uid="{00000000-0005-0000-0000-00005B930000}"/>
    <cellStyle name="20% - Accent1 4 2 5 8 2 3" xfId="37890" xr:uid="{00000000-0005-0000-0000-00005C930000}"/>
    <cellStyle name="20% - Accent1 4 2 5 8 3" xfId="37891" xr:uid="{00000000-0005-0000-0000-00005D930000}"/>
    <cellStyle name="20% - Accent1 4 2 5 8 3 2" xfId="37892" xr:uid="{00000000-0005-0000-0000-00005E930000}"/>
    <cellStyle name="20% - Accent1 4 2 5 8 4" xfId="37893" xr:uid="{00000000-0005-0000-0000-00005F930000}"/>
    <cellStyle name="20% - Accent1 4 2 5 9" xfId="37894" xr:uid="{00000000-0005-0000-0000-000060930000}"/>
    <cellStyle name="20% - Accent1 4 2 5 9 2" xfId="37895" xr:uid="{00000000-0005-0000-0000-000061930000}"/>
    <cellStyle name="20% - Accent1 4 2 5 9 2 2" xfId="37896" xr:uid="{00000000-0005-0000-0000-000062930000}"/>
    <cellStyle name="20% - Accent1 4 2 5 9 2 2 2" xfId="37897" xr:uid="{00000000-0005-0000-0000-000063930000}"/>
    <cellStyle name="20% - Accent1 4 2 5 9 2 3" xfId="37898" xr:uid="{00000000-0005-0000-0000-000064930000}"/>
    <cellStyle name="20% - Accent1 4 2 5 9 3" xfId="37899" xr:uid="{00000000-0005-0000-0000-000065930000}"/>
    <cellStyle name="20% - Accent1 4 2 5 9 3 2" xfId="37900" xr:uid="{00000000-0005-0000-0000-000066930000}"/>
    <cellStyle name="20% - Accent1 4 2 5 9 4" xfId="37901" xr:uid="{00000000-0005-0000-0000-000067930000}"/>
    <cellStyle name="20% - Accent1 4 2 6" xfId="37902" xr:uid="{00000000-0005-0000-0000-000068930000}"/>
    <cellStyle name="20% - Accent1 4 2 6 10" xfId="37903" xr:uid="{00000000-0005-0000-0000-000069930000}"/>
    <cellStyle name="20% - Accent1 4 2 6 10 2" xfId="37904" xr:uid="{00000000-0005-0000-0000-00006A930000}"/>
    <cellStyle name="20% - Accent1 4 2 6 10 2 2" xfId="37905" xr:uid="{00000000-0005-0000-0000-00006B930000}"/>
    <cellStyle name="20% - Accent1 4 2 6 10 3" xfId="37906" xr:uid="{00000000-0005-0000-0000-00006C930000}"/>
    <cellStyle name="20% - Accent1 4 2 6 11" xfId="37907" xr:uid="{00000000-0005-0000-0000-00006D930000}"/>
    <cellStyle name="20% - Accent1 4 2 6 11 2" xfId="37908" xr:uid="{00000000-0005-0000-0000-00006E930000}"/>
    <cellStyle name="20% - Accent1 4 2 6 11 2 2" xfId="37909" xr:uid="{00000000-0005-0000-0000-00006F930000}"/>
    <cellStyle name="20% - Accent1 4 2 6 11 3" xfId="37910" xr:uid="{00000000-0005-0000-0000-000070930000}"/>
    <cellStyle name="20% - Accent1 4 2 6 12" xfId="37911" xr:uid="{00000000-0005-0000-0000-000071930000}"/>
    <cellStyle name="20% - Accent1 4 2 6 12 2" xfId="37912" xr:uid="{00000000-0005-0000-0000-000072930000}"/>
    <cellStyle name="20% - Accent1 4 2 6 13" xfId="37913" xr:uid="{00000000-0005-0000-0000-000073930000}"/>
    <cellStyle name="20% - Accent1 4 2 6 13 2" xfId="37914" xr:uid="{00000000-0005-0000-0000-000074930000}"/>
    <cellStyle name="20% - Accent1 4 2 6 14" xfId="37915" xr:uid="{00000000-0005-0000-0000-000075930000}"/>
    <cellStyle name="20% - Accent1 4 2 6 2" xfId="37916" xr:uid="{00000000-0005-0000-0000-000076930000}"/>
    <cellStyle name="20% - Accent1 4 2 6 2 10" xfId="37917" xr:uid="{00000000-0005-0000-0000-000077930000}"/>
    <cellStyle name="20% - Accent1 4 2 6 2 10 2" xfId="37918" xr:uid="{00000000-0005-0000-0000-000078930000}"/>
    <cellStyle name="20% - Accent1 4 2 6 2 11" xfId="37919" xr:uid="{00000000-0005-0000-0000-000079930000}"/>
    <cellStyle name="20% - Accent1 4 2 6 2 2" xfId="37920" xr:uid="{00000000-0005-0000-0000-00007A930000}"/>
    <cellStyle name="20% - Accent1 4 2 6 2 2 2" xfId="37921" xr:uid="{00000000-0005-0000-0000-00007B930000}"/>
    <cellStyle name="20% - Accent1 4 2 6 2 2 2 2" xfId="37922" xr:uid="{00000000-0005-0000-0000-00007C930000}"/>
    <cellStyle name="20% - Accent1 4 2 6 2 2 2 2 2" xfId="37923" xr:uid="{00000000-0005-0000-0000-00007D930000}"/>
    <cellStyle name="20% - Accent1 4 2 6 2 2 2 2 2 2" xfId="37924" xr:uid="{00000000-0005-0000-0000-00007E930000}"/>
    <cellStyle name="20% - Accent1 4 2 6 2 2 2 2 3" xfId="37925" xr:uid="{00000000-0005-0000-0000-00007F930000}"/>
    <cellStyle name="20% - Accent1 4 2 6 2 2 2 3" xfId="37926" xr:uid="{00000000-0005-0000-0000-000080930000}"/>
    <cellStyle name="20% - Accent1 4 2 6 2 2 2 3 2" xfId="37927" xr:uid="{00000000-0005-0000-0000-000081930000}"/>
    <cellStyle name="20% - Accent1 4 2 6 2 2 2 4" xfId="37928" xr:uid="{00000000-0005-0000-0000-000082930000}"/>
    <cellStyle name="20% - Accent1 4 2 6 2 2 3" xfId="37929" xr:uid="{00000000-0005-0000-0000-000083930000}"/>
    <cellStyle name="20% - Accent1 4 2 6 2 2 3 2" xfId="37930" xr:uid="{00000000-0005-0000-0000-000084930000}"/>
    <cellStyle name="20% - Accent1 4 2 6 2 2 3 2 2" xfId="37931" xr:uid="{00000000-0005-0000-0000-000085930000}"/>
    <cellStyle name="20% - Accent1 4 2 6 2 2 3 2 2 2" xfId="37932" xr:uid="{00000000-0005-0000-0000-000086930000}"/>
    <cellStyle name="20% - Accent1 4 2 6 2 2 3 2 3" xfId="37933" xr:uid="{00000000-0005-0000-0000-000087930000}"/>
    <cellStyle name="20% - Accent1 4 2 6 2 2 3 3" xfId="37934" xr:uid="{00000000-0005-0000-0000-000088930000}"/>
    <cellStyle name="20% - Accent1 4 2 6 2 2 3 3 2" xfId="37935" xr:uid="{00000000-0005-0000-0000-000089930000}"/>
    <cellStyle name="20% - Accent1 4 2 6 2 2 3 4" xfId="37936" xr:uid="{00000000-0005-0000-0000-00008A930000}"/>
    <cellStyle name="20% - Accent1 4 2 6 2 2 4" xfId="37937" xr:uid="{00000000-0005-0000-0000-00008B930000}"/>
    <cellStyle name="20% - Accent1 4 2 6 2 2 4 2" xfId="37938" xr:uid="{00000000-0005-0000-0000-00008C930000}"/>
    <cellStyle name="20% - Accent1 4 2 6 2 2 4 2 2" xfId="37939" xr:uid="{00000000-0005-0000-0000-00008D930000}"/>
    <cellStyle name="20% - Accent1 4 2 6 2 2 4 2 2 2" xfId="37940" xr:uid="{00000000-0005-0000-0000-00008E930000}"/>
    <cellStyle name="20% - Accent1 4 2 6 2 2 4 2 3" xfId="37941" xr:uid="{00000000-0005-0000-0000-00008F930000}"/>
    <cellStyle name="20% - Accent1 4 2 6 2 2 4 3" xfId="37942" xr:uid="{00000000-0005-0000-0000-000090930000}"/>
    <cellStyle name="20% - Accent1 4 2 6 2 2 4 3 2" xfId="37943" xr:uid="{00000000-0005-0000-0000-000091930000}"/>
    <cellStyle name="20% - Accent1 4 2 6 2 2 4 4" xfId="37944" xr:uid="{00000000-0005-0000-0000-000092930000}"/>
    <cellStyle name="20% - Accent1 4 2 6 2 2 5" xfId="37945" xr:uid="{00000000-0005-0000-0000-000093930000}"/>
    <cellStyle name="20% - Accent1 4 2 6 2 2 5 2" xfId="37946" xr:uid="{00000000-0005-0000-0000-000094930000}"/>
    <cellStyle name="20% - Accent1 4 2 6 2 2 5 2 2" xfId="37947" xr:uid="{00000000-0005-0000-0000-000095930000}"/>
    <cellStyle name="20% - Accent1 4 2 6 2 2 5 3" xfId="37948" xr:uid="{00000000-0005-0000-0000-000096930000}"/>
    <cellStyle name="20% - Accent1 4 2 6 2 2 6" xfId="37949" xr:uid="{00000000-0005-0000-0000-000097930000}"/>
    <cellStyle name="20% - Accent1 4 2 6 2 2 6 2" xfId="37950" xr:uid="{00000000-0005-0000-0000-000098930000}"/>
    <cellStyle name="20% - Accent1 4 2 6 2 2 6 2 2" xfId="37951" xr:uid="{00000000-0005-0000-0000-000099930000}"/>
    <cellStyle name="20% - Accent1 4 2 6 2 2 6 3" xfId="37952" xr:uid="{00000000-0005-0000-0000-00009A930000}"/>
    <cellStyle name="20% - Accent1 4 2 6 2 2 7" xfId="37953" xr:uid="{00000000-0005-0000-0000-00009B930000}"/>
    <cellStyle name="20% - Accent1 4 2 6 2 2 7 2" xfId="37954" xr:uid="{00000000-0005-0000-0000-00009C930000}"/>
    <cellStyle name="20% - Accent1 4 2 6 2 2 8" xfId="37955" xr:uid="{00000000-0005-0000-0000-00009D930000}"/>
    <cellStyle name="20% - Accent1 4 2 6 2 2 8 2" xfId="37956" xr:uid="{00000000-0005-0000-0000-00009E930000}"/>
    <cellStyle name="20% - Accent1 4 2 6 2 2 9" xfId="37957" xr:uid="{00000000-0005-0000-0000-00009F930000}"/>
    <cellStyle name="20% - Accent1 4 2 6 2 3" xfId="37958" xr:uid="{00000000-0005-0000-0000-0000A0930000}"/>
    <cellStyle name="20% - Accent1 4 2 6 2 3 2" xfId="37959" xr:uid="{00000000-0005-0000-0000-0000A1930000}"/>
    <cellStyle name="20% - Accent1 4 2 6 2 3 2 2" xfId="37960" xr:uid="{00000000-0005-0000-0000-0000A2930000}"/>
    <cellStyle name="20% - Accent1 4 2 6 2 3 2 2 2" xfId="37961" xr:uid="{00000000-0005-0000-0000-0000A3930000}"/>
    <cellStyle name="20% - Accent1 4 2 6 2 3 2 2 2 2" xfId="37962" xr:uid="{00000000-0005-0000-0000-0000A4930000}"/>
    <cellStyle name="20% - Accent1 4 2 6 2 3 2 2 3" xfId="37963" xr:uid="{00000000-0005-0000-0000-0000A5930000}"/>
    <cellStyle name="20% - Accent1 4 2 6 2 3 2 3" xfId="37964" xr:uid="{00000000-0005-0000-0000-0000A6930000}"/>
    <cellStyle name="20% - Accent1 4 2 6 2 3 2 3 2" xfId="37965" xr:uid="{00000000-0005-0000-0000-0000A7930000}"/>
    <cellStyle name="20% - Accent1 4 2 6 2 3 2 4" xfId="37966" xr:uid="{00000000-0005-0000-0000-0000A8930000}"/>
    <cellStyle name="20% - Accent1 4 2 6 2 3 3" xfId="37967" xr:uid="{00000000-0005-0000-0000-0000A9930000}"/>
    <cellStyle name="20% - Accent1 4 2 6 2 3 3 2" xfId="37968" xr:uid="{00000000-0005-0000-0000-0000AA930000}"/>
    <cellStyle name="20% - Accent1 4 2 6 2 3 3 2 2" xfId="37969" xr:uid="{00000000-0005-0000-0000-0000AB930000}"/>
    <cellStyle name="20% - Accent1 4 2 6 2 3 3 2 2 2" xfId="37970" xr:uid="{00000000-0005-0000-0000-0000AC930000}"/>
    <cellStyle name="20% - Accent1 4 2 6 2 3 3 2 3" xfId="37971" xr:uid="{00000000-0005-0000-0000-0000AD930000}"/>
    <cellStyle name="20% - Accent1 4 2 6 2 3 3 3" xfId="37972" xr:uid="{00000000-0005-0000-0000-0000AE930000}"/>
    <cellStyle name="20% - Accent1 4 2 6 2 3 3 3 2" xfId="37973" xr:uid="{00000000-0005-0000-0000-0000AF930000}"/>
    <cellStyle name="20% - Accent1 4 2 6 2 3 3 4" xfId="37974" xr:uid="{00000000-0005-0000-0000-0000B0930000}"/>
    <cellStyle name="20% - Accent1 4 2 6 2 3 4" xfId="37975" xr:uid="{00000000-0005-0000-0000-0000B1930000}"/>
    <cellStyle name="20% - Accent1 4 2 6 2 3 4 2" xfId="37976" xr:uid="{00000000-0005-0000-0000-0000B2930000}"/>
    <cellStyle name="20% - Accent1 4 2 6 2 3 4 2 2" xfId="37977" xr:uid="{00000000-0005-0000-0000-0000B3930000}"/>
    <cellStyle name="20% - Accent1 4 2 6 2 3 4 2 2 2" xfId="37978" xr:uid="{00000000-0005-0000-0000-0000B4930000}"/>
    <cellStyle name="20% - Accent1 4 2 6 2 3 4 2 3" xfId="37979" xr:uid="{00000000-0005-0000-0000-0000B5930000}"/>
    <cellStyle name="20% - Accent1 4 2 6 2 3 4 3" xfId="37980" xr:uid="{00000000-0005-0000-0000-0000B6930000}"/>
    <cellStyle name="20% - Accent1 4 2 6 2 3 4 3 2" xfId="37981" xr:uid="{00000000-0005-0000-0000-0000B7930000}"/>
    <cellStyle name="20% - Accent1 4 2 6 2 3 4 4" xfId="37982" xr:uid="{00000000-0005-0000-0000-0000B8930000}"/>
    <cellStyle name="20% - Accent1 4 2 6 2 3 5" xfId="37983" xr:uid="{00000000-0005-0000-0000-0000B9930000}"/>
    <cellStyle name="20% - Accent1 4 2 6 2 3 5 2" xfId="37984" xr:uid="{00000000-0005-0000-0000-0000BA930000}"/>
    <cellStyle name="20% - Accent1 4 2 6 2 3 5 2 2" xfId="37985" xr:uid="{00000000-0005-0000-0000-0000BB930000}"/>
    <cellStyle name="20% - Accent1 4 2 6 2 3 5 3" xfId="37986" xr:uid="{00000000-0005-0000-0000-0000BC930000}"/>
    <cellStyle name="20% - Accent1 4 2 6 2 3 6" xfId="37987" xr:uid="{00000000-0005-0000-0000-0000BD930000}"/>
    <cellStyle name="20% - Accent1 4 2 6 2 3 6 2" xfId="37988" xr:uid="{00000000-0005-0000-0000-0000BE930000}"/>
    <cellStyle name="20% - Accent1 4 2 6 2 3 6 2 2" xfId="37989" xr:uid="{00000000-0005-0000-0000-0000BF930000}"/>
    <cellStyle name="20% - Accent1 4 2 6 2 3 6 3" xfId="37990" xr:uid="{00000000-0005-0000-0000-0000C0930000}"/>
    <cellStyle name="20% - Accent1 4 2 6 2 3 7" xfId="37991" xr:uid="{00000000-0005-0000-0000-0000C1930000}"/>
    <cellStyle name="20% - Accent1 4 2 6 2 3 7 2" xfId="37992" xr:uid="{00000000-0005-0000-0000-0000C2930000}"/>
    <cellStyle name="20% - Accent1 4 2 6 2 3 8" xfId="37993" xr:uid="{00000000-0005-0000-0000-0000C3930000}"/>
    <cellStyle name="20% - Accent1 4 2 6 2 3 8 2" xfId="37994" xr:uid="{00000000-0005-0000-0000-0000C4930000}"/>
    <cellStyle name="20% - Accent1 4 2 6 2 3 9" xfId="37995" xr:uid="{00000000-0005-0000-0000-0000C5930000}"/>
    <cellStyle name="20% - Accent1 4 2 6 2 4" xfId="37996" xr:uid="{00000000-0005-0000-0000-0000C6930000}"/>
    <cellStyle name="20% - Accent1 4 2 6 2 4 2" xfId="37997" xr:uid="{00000000-0005-0000-0000-0000C7930000}"/>
    <cellStyle name="20% - Accent1 4 2 6 2 4 2 2" xfId="37998" xr:uid="{00000000-0005-0000-0000-0000C8930000}"/>
    <cellStyle name="20% - Accent1 4 2 6 2 4 2 2 2" xfId="37999" xr:uid="{00000000-0005-0000-0000-0000C9930000}"/>
    <cellStyle name="20% - Accent1 4 2 6 2 4 2 3" xfId="38000" xr:uid="{00000000-0005-0000-0000-0000CA930000}"/>
    <cellStyle name="20% - Accent1 4 2 6 2 4 3" xfId="38001" xr:uid="{00000000-0005-0000-0000-0000CB930000}"/>
    <cellStyle name="20% - Accent1 4 2 6 2 4 3 2" xfId="38002" xr:uid="{00000000-0005-0000-0000-0000CC930000}"/>
    <cellStyle name="20% - Accent1 4 2 6 2 4 4" xfId="38003" xr:uid="{00000000-0005-0000-0000-0000CD930000}"/>
    <cellStyle name="20% - Accent1 4 2 6 2 5" xfId="38004" xr:uid="{00000000-0005-0000-0000-0000CE930000}"/>
    <cellStyle name="20% - Accent1 4 2 6 2 5 2" xfId="38005" xr:uid="{00000000-0005-0000-0000-0000CF930000}"/>
    <cellStyle name="20% - Accent1 4 2 6 2 5 2 2" xfId="38006" xr:uid="{00000000-0005-0000-0000-0000D0930000}"/>
    <cellStyle name="20% - Accent1 4 2 6 2 5 2 2 2" xfId="38007" xr:uid="{00000000-0005-0000-0000-0000D1930000}"/>
    <cellStyle name="20% - Accent1 4 2 6 2 5 2 3" xfId="38008" xr:uid="{00000000-0005-0000-0000-0000D2930000}"/>
    <cellStyle name="20% - Accent1 4 2 6 2 5 3" xfId="38009" xr:uid="{00000000-0005-0000-0000-0000D3930000}"/>
    <cellStyle name="20% - Accent1 4 2 6 2 5 3 2" xfId="38010" xr:uid="{00000000-0005-0000-0000-0000D4930000}"/>
    <cellStyle name="20% - Accent1 4 2 6 2 5 4" xfId="38011" xr:uid="{00000000-0005-0000-0000-0000D5930000}"/>
    <cellStyle name="20% - Accent1 4 2 6 2 6" xfId="38012" xr:uid="{00000000-0005-0000-0000-0000D6930000}"/>
    <cellStyle name="20% - Accent1 4 2 6 2 6 2" xfId="38013" xr:uid="{00000000-0005-0000-0000-0000D7930000}"/>
    <cellStyle name="20% - Accent1 4 2 6 2 6 2 2" xfId="38014" xr:uid="{00000000-0005-0000-0000-0000D8930000}"/>
    <cellStyle name="20% - Accent1 4 2 6 2 6 2 2 2" xfId="38015" xr:uid="{00000000-0005-0000-0000-0000D9930000}"/>
    <cellStyle name="20% - Accent1 4 2 6 2 6 2 3" xfId="38016" xr:uid="{00000000-0005-0000-0000-0000DA930000}"/>
    <cellStyle name="20% - Accent1 4 2 6 2 6 3" xfId="38017" xr:uid="{00000000-0005-0000-0000-0000DB930000}"/>
    <cellStyle name="20% - Accent1 4 2 6 2 6 3 2" xfId="38018" xr:uid="{00000000-0005-0000-0000-0000DC930000}"/>
    <cellStyle name="20% - Accent1 4 2 6 2 6 4" xfId="38019" xr:uid="{00000000-0005-0000-0000-0000DD930000}"/>
    <cellStyle name="20% - Accent1 4 2 6 2 7" xfId="38020" xr:uid="{00000000-0005-0000-0000-0000DE930000}"/>
    <cellStyle name="20% - Accent1 4 2 6 2 7 2" xfId="38021" xr:uid="{00000000-0005-0000-0000-0000DF930000}"/>
    <cellStyle name="20% - Accent1 4 2 6 2 7 2 2" xfId="38022" xr:uid="{00000000-0005-0000-0000-0000E0930000}"/>
    <cellStyle name="20% - Accent1 4 2 6 2 7 3" xfId="38023" xr:uid="{00000000-0005-0000-0000-0000E1930000}"/>
    <cellStyle name="20% - Accent1 4 2 6 2 8" xfId="38024" xr:uid="{00000000-0005-0000-0000-0000E2930000}"/>
    <cellStyle name="20% - Accent1 4 2 6 2 8 2" xfId="38025" xr:uid="{00000000-0005-0000-0000-0000E3930000}"/>
    <cellStyle name="20% - Accent1 4 2 6 2 8 2 2" xfId="38026" xr:uid="{00000000-0005-0000-0000-0000E4930000}"/>
    <cellStyle name="20% - Accent1 4 2 6 2 8 3" xfId="38027" xr:uid="{00000000-0005-0000-0000-0000E5930000}"/>
    <cellStyle name="20% - Accent1 4 2 6 2 9" xfId="38028" xr:uid="{00000000-0005-0000-0000-0000E6930000}"/>
    <cellStyle name="20% - Accent1 4 2 6 2 9 2" xfId="38029" xr:uid="{00000000-0005-0000-0000-0000E7930000}"/>
    <cellStyle name="20% - Accent1 4 2 6 3" xfId="38030" xr:uid="{00000000-0005-0000-0000-0000E8930000}"/>
    <cellStyle name="20% - Accent1 4 2 6 3 10" xfId="38031" xr:uid="{00000000-0005-0000-0000-0000E9930000}"/>
    <cellStyle name="20% - Accent1 4 2 6 3 10 2" xfId="38032" xr:uid="{00000000-0005-0000-0000-0000EA930000}"/>
    <cellStyle name="20% - Accent1 4 2 6 3 11" xfId="38033" xr:uid="{00000000-0005-0000-0000-0000EB930000}"/>
    <cellStyle name="20% - Accent1 4 2 6 3 2" xfId="38034" xr:uid="{00000000-0005-0000-0000-0000EC930000}"/>
    <cellStyle name="20% - Accent1 4 2 6 3 2 2" xfId="38035" xr:uid="{00000000-0005-0000-0000-0000ED930000}"/>
    <cellStyle name="20% - Accent1 4 2 6 3 2 2 2" xfId="38036" xr:uid="{00000000-0005-0000-0000-0000EE930000}"/>
    <cellStyle name="20% - Accent1 4 2 6 3 2 2 2 2" xfId="38037" xr:uid="{00000000-0005-0000-0000-0000EF930000}"/>
    <cellStyle name="20% - Accent1 4 2 6 3 2 2 2 2 2" xfId="38038" xr:uid="{00000000-0005-0000-0000-0000F0930000}"/>
    <cellStyle name="20% - Accent1 4 2 6 3 2 2 2 3" xfId="38039" xr:uid="{00000000-0005-0000-0000-0000F1930000}"/>
    <cellStyle name="20% - Accent1 4 2 6 3 2 2 3" xfId="38040" xr:uid="{00000000-0005-0000-0000-0000F2930000}"/>
    <cellStyle name="20% - Accent1 4 2 6 3 2 2 3 2" xfId="38041" xr:uid="{00000000-0005-0000-0000-0000F3930000}"/>
    <cellStyle name="20% - Accent1 4 2 6 3 2 2 4" xfId="38042" xr:uid="{00000000-0005-0000-0000-0000F4930000}"/>
    <cellStyle name="20% - Accent1 4 2 6 3 2 3" xfId="38043" xr:uid="{00000000-0005-0000-0000-0000F5930000}"/>
    <cellStyle name="20% - Accent1 4 2 6 3 2 3 2" xfId="38044" xr:uid="{00000000-0005-0000-0000-0000F6930000}"/>
    <cellStyle name="20% - Accent1 4 2 6 3 2 3 2 2" xfId="38045" xr:uid="{00000000-0005-0000-0000-0000F7930000}"/>
    <cellStyle name="20% - Accent1 4 2 6 3 2 3 2 2 2" xfId="38046" xr:uid="{00000000-0005-0000-0000-0000F8930000}"/>
    <cellStyle name="20% - Accent1 4 2 6 3 2 3 2 3" xfId="38047" xr:uid="{00000000-0005-0000-0000-0000F9930000}"/>
    <cellStyle name="20% - Accent1 4 2 6 3 2 3 3" xfId="38048" xr:uid="{00000000-0005-0000-0000-0000FA930000}"/>
    <cellStyle name="20% - Accent1 4 2 6 3 2 3 3 2" xfId="38049" xr:uid="{00000000-0005-0000-0000-0000FB930000}"/>
    <cellStyle name="20% - Accent1 4 2 6 3 2 3 4" xfId="38050" xr:uid="{00000000-0005-0000-0000-0000FC930000}"/>
    <cellStyle name="20% - Accent1 4 2 6 3 2 4" xfId="38051" xr:uid="{00000000-0005-0000-0000-0000FD930000}"/>
    <cellStyle name="20% - Accent1 4 2 6 3 2 4 2" xfId="38052" xr:uid="{00000000-0005-0000-0000-0000FE930000}"/>
    <cellStyle name="20% - Accent1 4 2 6 3 2 4 2 2" xfId="38053" xr:uid="{00000000-0005-0000-0000-0000FF930000}"/>
    <cellStyle name="20% - Accent1 4 2 6 3 2 4 2 2 2" xfId="38054" xr:uid="{00000000-0005-0000-0000-000000940000}"/>
    <cellStyle name="20% - Accent1 4 2 6 3 2 4 2 3" xfId="38055" xr:uid="{00000000-0005-0000-0000-000001940000}"/>
    <cellStyle name="20% - Accent1 4 2 6 3 2 4 3" xfId="38056" xr:uid="{00000000-0005-0000-0000-000002940000}"/>
    <cellStyle name="20% - Accent1 4 2 6 3 2 4 3 2" xfId="38057" xr:uid="{00000000-0005-0000-0000-000003940000}"/>
    <cellStyle name="20% - Accent1 4 2 6 3 2 4 4" xfId="38058" xr:uid="{00000000-0005-0000-0000-000004940000}"/>
    <cellStyle name="20% - Accent1 4 2 6 3 2 5" xfId="38059" xr:uid="{00000000-0005-0000-0000-000005940000}"/>
    <cellStyle name="20% - Accent1 4 2 6 3 2 5 2" xfId="38060" xr:uid="{00000000-0005-0000-0000-000006940000}"/>
    <cellStyle name="20% - Accent1 4 2 6 3 2 5 2 2" xfId="38061" xr:uid="{00000000-0005-0000-0000-000007940000}"/>
    <cellStyle name="20% - Accent1 4 2 6 3 2 5 3" xfId="38062" xr:uid="{00000000-0005-0000-0000-000008940000}"/>
    <cellStyle name="20% - Accent1 4 2 6 3 2 6" xfId="38063" xr:uid="{00000000-0005-0000-0000-000009940000}"/>
    <cellStyle name="20% - Accent1 4 2 6 3 2 6 2" xfId="38064" xr:uid="{00000000-0005-0000-0000-00000A940000}"/>
    <cellStyle name="20% - Accent1 4 2 6 3 2 6 2 2" xfId="38065" xr:uid="{00000000-0005-0000-0000-00000B940000}"/>
    <cellStyle name="20% - Accent1 4 2 6 3 2 6 3" xfId="38066" xr:uid="{00000000-0005-0000-0000-00000C940000}"/>
    <cellStyle name="20% - Accent1 4 2 6 3 2 7" xfId="38067" xr:uid="{00000000-0005-0000-0000-00000D940000}"/>
    <cellStyle name="20% - Accent1 4 2 6 3 2 7 2" xfId="38068" xr:uid="{00000000-0005-0000-0000-00000E940000}"/>
    <cellStyle name="20% - Accent1 4 2 6 3 2 8" xfId="38069" xr:uid="{00000000-0005-0000-0000-00000F940000}"/>
    <cellStyle name="20% - Accent1 4 2 6 3 2 8 2" xfId="38070" xr:uid="{00000000-0005-0000-0000-000010940000}"/>
    <cellStyle name="20% - Accent1 4 2 6 3 2 9" xfId="38071" xr:uid="{00000000-0005-0000-0000-000011940000}"/>
    <cellStyle name="20% - Accent1 4 2 6 3 3" xfId="38072" xr:uid="{00000000-0005-0000-0000-000012940000}"/>
    <cellStyle name="20% - Accent1 4 2 6 3 3 2" xfId="38073" xr:uid="{00000000-0005-0000-0000-000013940000}"/>
    <cellStyle name="20% - Accent1 4 2 6 3 3 2 2" xfId="38074" xr:uid="{00000000-0005-0000-0000-000014940000}"/>
    <cellStyle name="20% - Accent1 4 2 6 3 3 2 2 2" xfId="38075" xr:uid="{00000000-0005-0000-0000-000015940000}"/>
    <cellStyle name="20% - Accent1 4 2 6 3 3 2 2 2 2" xfId="38076" xr:uid="{00000000-0005-0000-0000-000016940000}"/>
    <cellStyle name="20% - Accent1 4 2 6 3 3 2 2 3" xfId="38077" xr:uid="{00000000-0005-0000-0000-000017940000}"/>
    <cellStyle name="20% - Accent1 4 2 6 3 3 2 3" xfId="38078" xr:uid="{00000000-0005-0000-0000-000018940000}"/>
    <cellStyle name="20% - Accent1 4 2 6 3 3 2 3 2" xfId="38079" xr:uid="{00000000-0005-0000-0000-000019940000}"/>
    <cellStyle name="20% - Accent1 4 2 6 3 3 2 4" xfId="38080" xr:uid="{00000000-0005-0000-0000-00001A940000}"/>
    <cellStyle name="20% - Accent1 4 2 6 3 3 3" xfId="38081" xr:uid="{00000000-0005-0000-0000-00001B940000}"/>
    <cellStyle name="20% - Accent1 4 2 6 3 3 3 2" xfId="38082" xr:uid="{00000000-0005-0000-0000-00001C940000}"/>
    <cellStyle name="20% - Accent1 4 2 6 3 3 3 2 2" xfId="38083" xr:uid="{00000000-0005-0000-0000-00001D940000}"/>
    <cellStyle name="20% - Accent1 4 2 6 3 3 3 2 2 2" xfId="38084" xr:uid="{00000000-0005-0000-0000-00001E940000}"/>
    <cellStyle name="20% - Accent1 4 2 6 3 3 3 2 3" xfId="38085" xr:uid="{00000000-0005-0000-0000-00001F940000}"/>
    <cellStyle name="20% - Accent1 4 2 6 3 3 3 3" xfId="38086" xr:uid="{00000000-0005-0000-0000-000020940000}"/>
    <cellStyle name="20% - Accent1 4 2 6 3 3 3 3 2" xfId="38087" xr:uid="{00000000-0005-0000-0000-000021940000}"/>
    <cellStyle name="20% - Accent1 4 2 6 3 3 3 4" xfId="38088" xr:uid="{00000000-0005-0000-0000-000022940000}"/>
    <cellStyle name="20% - Accent1 4 2 6 3 3 4" xfId="38089" xr:uid="{00000000-0005-0000-0000-000023940000}"/>
    <cellStyle name="20% - Accent1 4 2 6 3 3 4 2" xfId="38090" xr:uid="{00000000-0005-0000-0000-000024940000}"/>
    <cellStyle name="20% - Accent1 4 2 6 3 3 4 2 2" xfId="38091" xr:uid="{00000000-0005-0000-0000-000025940000}"/>
    <cellStyle name="20% - Accent1 4 2 6 3 3 4 2 2 2" xfId="38092" xr:uid="{00000000-0005-0000-0000-000026940000}"/>
    <cellStyle name="20% - Accent1 4 2 6 3 3 4 2 3" xfId="38093" xr:uid="{00000000-0005-0000-0000-000027940000}"/>
    <cellStyle name="20% - Accent1 4 2 6 3 3 4 3" xfId="38094" xr:uid="{00000000-0005-0000-0000-000028940000}"/>
    <cellStyle name="20% - Accent1 4 2 6 3 3 4 3 2" xfId="38095" xr:uid="{00000000-0005-0000-0000-000029940000}"/>
    <cellStyle name="20% - Accent1 4 2 6 3 3 4 4" xfId="38096" xr:uid="{00000000-0005-0000-0000-00002A940000}"/>
    <cellStyle name="20% - Accent1 4 2 6 3 3 5" xfId="38097" xr:uid="{00000000-0005-0000-0000-00002B940000}"/>
    <cellStyle name="20% - Accent1 4 2 6 3 3 5 2" xfId="38098" xr:uid="{00000000-0005-0000-0000-00002C940000}"/>
    <cellStyle name="20% - Accent1 4 2 6 3 3 5 2 2" xfId="38099" xr:uid="{00000000-0005-0000-0000-00002D940000}"/>
    <cellStyle name="20% - Accent1 4 2 6 3 3 5 3" xfId="38100" xr:uid="{00000000-0005-0000-0000-00002E940000}"/>
    <cellStyle name="20% - Accent1 4 2 6 3 3 6" xfId="38101" xr:uid="{00000000-0005-0000-0000-00002F940000}"/>
    <cellStyle name="20% - Accent1 4 2 6 3 3 6 2" xfId="38102" xr:uid="{00000000-0005-0000-0000-000030940000}"/>
    <cellStyle name="20% - Accent1 4 2 6 3 3 6 2 2" xfId="38103" xr:uid="{00000000-0005-0000-0000-000031940000}"/>
    <cellStyle name="20% - Accent1 4 2 6 3 3 6 3" xfId="38104" xr:uid="{00000000-0005-0000-0000-000032940000}"/>
    <cellStyle name="20% - Accent1 4 2 6 3 3 7" xfId="38105" xr:uid="{00000000-0005-0000-0000-000033940000}"/>
    <cellStyle name="20% - Accent1 4 2 6 3 3 7 2" xfId="38106" xr:uid="{00000000-0005-0000-0000-000034940000}"/>
    <cellStyle name="20% - Accent1 4 2 6 3 3 8" xfId="38107" xr:uid="{00000000-0005-0000-0000-000035940000}"/>
    <cellStyle name="20% - Accent1 4 2 6 3 3 8 2" xfId="38108" xr:uid="{00000000-0005-0000-0000-000036940000}"/>
    <cellStyle name="20% - Accent1 4 2 6 3 3 9" xfId="38109" xr:uid="{00000000-0005-0000-0000-000037940000}"/>
    <cellStyle name="20% - Accent1 4 2 6 3 4" xfId="38110" xr:uid="{00000000-0005-0000-0000-000038940000}"/>
    <cellStyle name="20% - Accent1 4 2 6 3 4 2" xfId="38111" xr:uid="{00000000-0005-0000-0000-000039940000}"/>
    <cellStyle name="20% - Accent1 4 2 6 3 4 2 2" xfId="38112" xr:uid="{00000000-0005-0000-0000-00003A940000}"/>
    <cellStyle name="20% - Accent1 4 2 6 3 4 2 2 2" xfId="38113" xr:uid="{00000000-0005-0000-0000-00003B940000}"/>
    <cellStyle name="20% - Accent1 4 2 6 3 4 2 3" xfId="38114" xr:uid="{00000000-0005-0000-0000-00003C940000}"/>
    <cellStyle name="20% - Accent1 4 2 6 3 4 3" xfId="38115" xr:uid="{00000000-0005-0000-0000-00003D940000}"/>
    <cellStyle name="20% - Accent1 4 2 6 3 4 3 2" xfId="38116" xr:uid="{00000000-0005-0000-0000-00003E940000}"/>
    <cellStyle name="20% - Accent1 4 2 6 3 4 4" xfId="38117" xr:uid="{00000000-0005-0000-0000-00003F940000}"/>
    <cellStyle name="20% - Accent1 4 2 6 3 5" xfId="38118" xr:uid="{00000000-0005-0000-0000-000040940000}"/>
    <cellStyle name="20% - Accent1 4 2 6 3 5 2" xfId="38119" xr:uid="{00000000-0005-0000-0000-000041940000}"/>
    <cellStyle name="20% - Accent1 4 2 6 3 5 2 2" xfId="38120" xr:uid="{00000000-0005-0000-0000-000042940000}"/>
    <cellStyle name="20% - Accent1 4 2 6 3 5 2 2 2" xfId="38121" xr:uid="{00000000-0005-0000-0000-000043940000}"/>
    <cellStyle name="20% - Accent1 4 2 6 3 5 2 3" xfId="38122" xr:uid="{00000000-0005-0000-0000-000044940000}"/>
    <cellStyle name="20% - Accent1 4 2 6 3 5 3" xfId="38123" xr:uid="{00000000-0005-0000-0000-000045940000}"/>
    <cellStyle name="20% - Accent1 4 2 6 3 5 3 2" xfId="38124" xr:uid="{00000000-0005-0000-0000-000046940000}"/>
    <cellStyle name="20% - Accent1 4 2 6 3 5 4" xfId="38125" xr:uid="{00000000-0005-0000-0000-000047940000}"/>
    <cellStyle name="20% - Accent1 4 2 6 3 6" xfId="38126" xr:uid="{00000000-0005-0000-0000-000048940000}"/>
    <cellStyle name="20% - Accent1 4 2 6 3 6 2" xfId="38127" xr:uid="{00000000-0005-0000-0000-000049940000}"/>
    <cellStyle name="20% - Accent1 4 2 6 3 6 2 2" xfId="38128" xr:uid="{00000000-0005-0000-0000-00004A940000}"/>
    <cellStyle name="20% - Accent1 4 2 6 3 6 2 2 2" xfId="38129" xr:uid="{00000000-0005-0000-0000-00004B940000}"/>
    <cellStyle name="20% - Accent1 4 2 6 3 6 2 3" xfId="38130" xr:uid="{00000000-0005-0000-0000-00004C940000}"/>
    <cellStyle name="20% - Accent1 4 2 6 3 6 3" xfId="38131" xr:uid="{00000000-0005-0000-0000-00004D940000}"/>
    <cellStyle name="20% - Accent1 4 2 6 3 6 3 2" xfId="38132" xr:uid="{00000000-0005-0000-0000-00004E940000}"/>
    <cellStyle name="20% - Accent1 4 2 6 3 6 4" xfId="38133" xr:uid="{00000000-0005-0000-0000-00004F940000}"/>
    <cellStyle name="20% - Accent1 4 2 6 3 7" xfId="38134" xr:uid="{00000000-0005-0000-0000-000050940000}"/>
    <cellStyle name="20% - Accent1 4 2 6 3 7 2" xfId="38135" xr:uid="{00000000-0005-0000-0000-000051940000}"/>
    <cellStyle name="20% - Accent1 4 2 6 3 7 2 2" xfId="38136" xr:uid="{00000000-0005-0000-0000-000052940000}"/>
    <cellStyle name="20% - Accent1 4 2 6 3 7 3" xfId="38137" xr:uid="{00000000-0005-0000-0000-000053940000}"/>
    <cellStyle name="20% - Accent1 4 2 6 3 8" xfId="38138" xr:uid="{00000000-0005-0000-0000-000054940000}"/>
    <cellStyle name="20% - Accent1 4 2 6 3 8 2" xfId="38139" xr:uid="{00000000-0005-0000-0000-000055940000}"/>
    <cellStyle name="20% - Accent1 4 2 6 3 8 2 2" xfId="38140" xr:uid="{00000000-0005-0000-0000-000056940000}"/>
    <cellStyle name="20% - Accent1 4 2 6 3 8 3" xfId="38141" xr:uid="{00000000-0005-0000-0000-000057940000}"/>
    <cellStyle name="20% - Accent1 4 2 6 3 9" xfId="38142" xr:uid="{00000000-0005-0000-0000-000058940000}"/>
    <cellStyle name="20% - Accent1 4 2 6 3 9 2" xfId="38143" xr:uid="{00000000-0005-0000-0000-000059940000}"/>
    <cellStyle name="20% - Accent1 4 2 6 4" xfId="38144" xr:uid="{00000000-0005-0000-0000-00005A940000}"/>
    <cellStyle name="20% - Accent1 4 2 6 4 10" xfId="38145" xr:uid="{00000000-0005-0000-0000-00005B940000}"/>
    <cellStyle name="20% - Accent1 4 2 6 4 10 2" xfId="38146" xr:uid="{00000000-0005-0000-0000-00005C940000}"/>
    <cellStyle name="20% - Accent1 4 2 6 4 11" xfId="38147" xr:uid="{00000000-0005-0000-0000-00005D940000}"/>
    <cellStyle name="20% - Accent1 4 2 6 4 2" xfId="38148" xr:uid="{00000000-0005-0000-0000-00005E940000}"/>
    <cellStyle name="20% - Accent1 4 2 6 4 2 2" xfId="38149" xr:uid="{00000000-0005-0000-0000-00005F940000}"/>
    <cellStyle name="20% - Accent1 4 2 6 4 2 2 2" xfId="38150" xr:uid="{00000000-0005-0000-0000-000060940000}"/>
    <cellStyle name="20% - Accent1 4 2 6 4 2 2 2 2" xfId="38151" xr:uid="{00000000-0005-0000-0000-000061940000}"/>
    <cellStyle name="20% - Accent1 4 2 6 4 2 2 2 2 2" xfId="38152" xr:uid="{00000000-0005-0000-0000-000062940000}"/>
    <cellStyle name="20% - Accent1 4 2 6 4 2 2 2 3" xfId="38153" xr:uid="{00000000-0005-0000-0000-000063940000}"/>
    <cellStyle name="20% - Accent1 4 2 6 4 2 2 3" xfId="38154" xr:uid="{00000000-0005-0000-0000-000064940000}"/>
    <cellStyle name="20% - Accent1 4 2 6 4 2 2 3 2" xfId="38155" xr:uid="{00000000-0005-0000-0000-000065940000}"/>
    <cellStyle name="20% - Accent1 4 2 6 4 2 2 4" xfId="38156" xr:uid="{00000000-0005-0000-0000-000066940000}"/>
    <cellStyle name="20% - Accent1 4 2 6 4 2 3" xfId="38157" xr:uid="{00000000-0005-0000-0000-000067940000}"/>
    <cellStyle name="20% - Accent1 4 2 6 4 2 3 2" xfId="38158" xr:uid="{00000000-0005-0000-0000-000068940000}"/>
    <cellStyle name="20% - Accent1 4 2 6 4 2 3 2 2" xfId="38159" xr:uid="{00000000-0005-0000-0000-000069940000}"/>
    <cellStyle name="20% - Accent1 4 2 6 4 2 3 2 2 2" xfId="38160" xr:uid="{00000000-0005-0000-0000-00006A940000}"/>
    <cellStyle name="20% - Accent1 4 2 6 4 2 3 2 3" xfId="38161" xr:uid="{00000000-0005-0000-0000-00006B940000}"/>
    <cellStyle name="20% - Accent1 4 2 6 4 2 3 3" xfId="38162" xr:uid="{00000000-0005-0000-0000-00006C940000}"/>
    <cellStyle name="20% - Accent1 4 2 6 4 2 3 3 2" xfId="38163" xr:uid="{00000000-0005-0000-0000-00006D940000}"/>
    <cellStyle name="20% - Accent1 4 2 6 4 2 3 4" xfId="38164" xr:uid="{00000000-0005-0000-0000-00006E940000}"/>
    <cellStyle name="20% - Accent1 4 2 6 4 2 4" xfId="38165" xr:uid="{00000000-0005-0000-0000-00006F940000}"/>
    <cellStyle name="20% - Accent1 4 2 6 4 2 4 2" xfId="38166" xr:uid="{00000000-0005-0000-0000-000070940000}"/>
    <cellStyle name="20% - Accent1 4 2 6 4 2 4 2 2" xfId="38167" xr:uid="{00000000-0005-0000-0000-000071940000}"/>
    <cellStyle name="20% - Accent1 4 2 6 4 2 4 2 2 2" xfId="38168" xr:uid="{00000000-0005-0000-0000-000072940000}"/>
    <cellStyle name="20% - Accent1 4 2 6 4 2 4 2 3" xfId="38169" xr:uid="{00000000-0005-0000-0000-000073940000}"/>
    <cellStyle name="20% - Accent1 4 2 6 4 2 4 3" xfId="38170" xr:uid="{00000000-0005-0000-0000-000074940000}"/>
    <cellStyle name="20% - Accent1 4 2 6 4 2 4 3 2" xfId="38171" xr:uid="{00000000-0005-0000-0000-000075940000}"/>
    <cellStyle name="20% - Accent1 4 2 6 4 2 4 4" xfId="38172" xr:uid="{00000000-0005-0000-0000-000076940000}"/>
    <cellStyle name="20% - Accent1 4 2 6 4 2 5" xfId="38173" xr:uid="{00000000-0005-0000-0000-000077940000}"/>
    <cellStyle name="20% - Accent1 4 2 6 4 2 5 2" xfId="38174" xr:uid="{00000000-0005-0000-0000-000078940000}"/>
    <cellStyle name="20% - Accent1 4 2 6 4 2 5 2 2" xfId="38175" xr:uid="{00000000-0005-0000-0000-000079940000}"/>
    <cellStyle name="20% - Accent1 4 2 6 4 2 5 3" xfId="38176" xr:uid="{00000000-0005-0000-0000-00007A940000}"/>
    <cellStyle name="20% - Accent1 4 2 6 4 2 6" xfId="38177" xr:uid="{00000000-0005-0000-0000-00007B940000}"/>
    <cellStyle name="20% - Accent1 4 2 6 4 2 6 2" xfId="38178" xr:uid="{00000000-0005-0000-0000-00007C940000}"/>
    <cellStyle name="20% - Accent1 4 2 6 4 2 6 2 2" xfId="38179" xr:uid="{00000000-0005-0000-0000-00007D940000}"/>
    <cellStyle name="20% - Accent1 4 2 6 4 2 6 3" xfId="38180" xr:uid="{00000000-0005-0000-0000-00007E940000}"/>
    <cellStyle name="20% - Accent1 4 2 6 4 2 7" xfId="38181" xr:uid="{00000000-0005-0000-0000-00007F940000}"/>
    <cellStyle name="20% - Accent1 4 2 6 4 2 7 2" xfId="38182" xr:uid="{00000000-0005-0000-0000-000080940000}"/>
    <cellStyle name="20% - Accent1 4 2 6 4 2 8" xfId="38183" xr:uid="{00000000-0005-0000-0000-000081940000}"/>
    <cellStyle name="20% - Accent1 4 2 6 4 2 8 2" xfId="38184" xr:uid="{00000000-0005-0000-0000-000082940000}"/>
    <cellStyle name="20% - Accent1 4 2 6 4 2 9" xfId="38185" xr:uid="{00000000-0005-0000-0000-000083940000}"/>
    <cellStyle name="20% - Accent1 4 2 6 4 3" xfId="38186" xr:uid="{00000000-0005-0000-0000-000084940000}"/>
    <cellStyle name="20% - Accent1 4 2 6 4 3 2" xfId="38187" xr:uid="{00000000-0005-0000-0000-000085940000}"/>
    <cellStyle name="20% - Accent1 4 2 6 4 3 2 2" xfId="38188" xr:uid="{00000000-0005-0000-0000-000086940000}"/>
    <cellStyle name="20% - Accent1 4 2 6 4 3 2 2 2" xfId="38189" xr:uid="{00000000-0005-0000-0000-000087940000}"/>
    <cellStyle name="20% - Accent1 4 2 6 4 3 2 2 2 2" xfId="38190" xr:uid="{00000000-0005-0000-0000-000088940000}"/>
    <cellStyle name="20% - Accent1 4 2 6 4 3 2 2 3" xfId="38191" xr:uid="{00000000-0005-0000-0000-000089940000}"/>
    <cellStyle name="20% - Accent1 4 2 6 4 3 2 3" xfId="38192" xr:uid="{00000000-0005-0000-0000-00008A940000}"/>
    <cellStyle name="20% - Accent1 4 2 6 4 3 2 3 2" xfId="38193" xr:uid="{00000000-0005-0000-0000-00008B940000}"/>
    <cellStyle name="20% - Accent1 4 2 6 4 3 2 4" xfId="38194" xr:uid="{00000000-0005-0000-0000-00008C940000}"/>
    <cellStyle name="20% - Accent1 4 2 6 4 3 3" xfId="38195" xr:uid="{00000000-0005-0000-0000-00008D940000}"/>
    <cellStyle name="20% - Accent1 4 2 6 4 3 3 2" xfId="38196" xr:uid="{00000000-0005-0000-0000-00008E940000}"/>
    <cellStyle name="20% - Accent1 4 2 6 4 3 3 2 2" xfId="38197" xr:uid="{00000000-0005-0000-0000-00008F940000}"/>
    <cellStyle name="20% - Accent1 4 2 6 4 3 3 2 2 2" xfId="38198" xr:uid="{00000000-0005-0000-0000-000090940000}"/>
    <cellStyle name="20% - Accent1 4 2 6 4 3 3 2 3" xfId="38199" xr:uid="{00000000-0005-0000-0000-000091940000}"/>
    <cellStyle name="20% - Accent1 4 2 6 4 3 3 3" xfId="38200" xr:uid="{00000000-0005-0000-0000-000092940000}"/>
    <cellStyle name="20% - Accent1 4 2 6 4 3 3 3 2" xfId="38201" xr:uid="{00000000-0005-0000-0000-000093940000}"/>
    <cellStyle name="20% - Accent1 4 2 6 4 3 3 4" xfId="38202" xr:uid="{00000000-0005-0000-0000-000094940000}"/>
    <cellStyle name="20% - Accent1 4 2 6 4 3 4" xfId="38203" xr:uid="{00000000-0005-0000-0000-000095940000}"/>
    <cellStyle name="20% - Accent1 4 2 6 4 3 4 2" xfId="38204" xr:uid="{00000000-0005-0000-0000-000096940000}"/>
    <cellStyle name="20% - Accent1 4 2 6 4 3 4 2 2" xfId="38205" xr:uid="{00000000-0005-0000-0000-000097940000}"/>
    <cellStyle name="20% - Accent1 4 2 6 4 3 4 2 2 2" xfId="38206" xr:uid="{00000000-0005-0000-0000-000098940000}"/>
    <cellStyle name="20% - Accent1 4 2 6 4 3 4 2 3" xfId="38207" xr:uid="{00000000-0005-0000-0000-000099940000}"/>
    <cellStyle name="20% - Accent1 4 2 6 4 3 4 3" xfId="38208" xr:uid="{00000000-0005-0000-0000-00009A940000}"/>
    <cellStyle name="20% - Accent1 4 2 6 4 3 4 3 2" xfId="38209" xr:uid="{00000000-0005-0000-0000-00009B940000}"/>
    <cellStyle name="20% - Accent1 4 2 6 4 3 4 4" xfId="38210" xr:uid="{00000000-0005-0000-0000-00009C940000}"/>
    <cellStyle name="20% - Accent1 4 2 6 4 3 5" xfId="38211" xr:uid="{00000000-0005-0000-0000-00009D940000}"/>
    <cellStyle name="20% - Accent1 4 2 6 4 3 5 2" xfId="38212" xr:uid="{00000000-0005-0000-0000-00009E940000}"/>
    <cellStyle name="20% - Accent1 4 2 6 4 3 5 2 2" xfId="38213" xr:uid="{00000000-0005-0000-0000-00009F940000}"/>
    <cellStyle name="20% - Accent1 4 2 6 4 3 5 3" xfId="38214" xr:uid="{00000000-0005-0000-0000-0000A0940000}"/>
    <cellStyle name="20% - Accent1 4 2 6 4 3 6" xfId="38215" xr:uid="{00000000-0005-0000-0000-0000A1940000}"/>
    <cellStyle name="20% - Accent1 4 2 6 4 3 6 2" xfId="38216" xr:uid="{00000000-0005-0000-0000-0000A2940000}"/>
    <cellStyle name="20% - Accent1 4 2 6 4 3 6 2 2" xfId="38217" xr:uid="{00000000-0005-0000-0000-0000A3940000}"/>
    <cellStyle name="20% - Accent1 4 2 6 4 3 6 3" xfId="38218" xr:uid="{00000000-0005-0000-0000-0000A4940000}"/>
    <cellStyle name="20% - Accent1 4 2 6 4 3 7" xfId="38219" xr:uid="{00000000-0005-0000-0000-0000A5940000}"/>
    <cellStyle name="20% - Accent1 4 2 6 4 3 7 2" xfId="38220" xr:uid="{00000000-0005-0000-0000-0000A6940000}"/>
    <cellStyle name="20% - Accent1 4 2 6 4 3 8" xfId="38221" xr:uid="{00000000-0005-0000-0000-0000A7940000}"/>
    <cellStyle name="20% - Accent1 4 2 6 4 3 8 2" xfId="38222" xr:uid="{00000000-0005-0000-0000-0000A8940000}"/>
    <cellStyle name="20% - Accent1 4 2 6 4 3 9" xfId="38223" xr:uid="{00000000-0005-0000-0000-0000A9940000}"/>
    <cellStyle name="20% - Accent1 4 2 6 4 4" xfId="38224" xr:uid="{00000000-0005-0000-0000-0000AA940000}"/>
    <cellStyle name="20% - Accent1 4 2 6 4 4 2" xfId="38225" xr:uid="{00000000-0005-0000-0000-0000AB940000}"/>
    <cellStyle name="20% - Accent1 4 2 6 4 4 2 2" xfId="38226" xr:uid="{00000000-0005-0000-0000-0000AC940000}"/>
    <cellStyle name="20% - Accent1 4 2 6 4 4 2 2 2" xfId="38227" xr:uid="{00000000-0005-0000-0000-0000AD940000}"/>
    <cellStyle name="20% - Accent1 4 2 6 4 4 2 3" xfId="38228" xr:uid="{00000000-0005-0000-0000-0000AE940000}"/>
    <cellStyle name="20% - Accent1 4 2 6 4 4 3" xfId="38229" xr:uid="{00000000-0005-0000-0000-0000AF940000}"/>
    <cellStyle name="20% - Accent1 4 2 6 4 4 3 2" xfId="38230" xr:uid="{00000000-0005-0000-0000-0000B0940000}"/>
    <cellStyle name="20% - Accent1 4 2 6 4 4 4" xfId="38231" xr:uid="{00000000-0005-0000-0000-0000B1940000}"/>
    <cellStyle name="20% - Accent1 4 2 6 4 5" xfId="38232" xr:uid="{00000000-0005-0000-0000-0000B2940000}"/>
    <cellStyle name="20% - Accent1 4 2 6 4 5 2" xfId="38233" xr:uid="{00000000-0005-0000-0000-0000B3940000}"/>
    <cellStyle name="20% - Accent1 4 2 6 4 5 2 2" xfId="38234" xr:uid="{00000000-0005-0000-0000-0000B4940000}"/>
    <cellStyle name="20% - Accent1 4 2 6 4 5 2 2 2" xfId="38235" xr:uid="{00000000-0005-0000-0000-0000B5940000}"/>
    <cellStyle name="20% - Accent1 4 2 6 4 5 2 3" xfId="38236" xr:uid="{00000000-0005-0000-0000-0000B6940000}"/>
    <cellStyle name="20% - Accent1 4 2 6 4 5 3" xfId="38237" xr:uid="{00000000-0005-0000-0000-0000B7940000}"/>
    <cellStyle name="20% - Accent1 4 2 6 4 5 3 2" xfId="38238" xr:uid="{00000000-0005-0000-0000-0000B8940000}"/>
    <cellStyle name="20% - Accent1 4 2 6 4 5 4" xfId="38239" xr:uid="{00000000-0005-0000-0000-0000B9940000}"/>
    <cellStyle name="20% - Accent1 4 2 6 4 6" xfId="38240" xr:uid="{00000000-0005-0000-0000-0000BA940000}"/>
    <cellStyle name="20% - Accent1 4 2 6 4 6 2" xfId="38241" xr:uid="{00000000-0005-0000-0000-0000BB940000}"/>
    <cellStyle name="20% - Accent1 4 2 6 4 6 2 2" xfId="38242" xr:uid="{00000000-0005-0000-0000-0000BC940000}"/>
    <cellStyle name="20% - Accent1 4 2 6 4 6 2 2 2" xfId="38243" xr:uid="{00000000-0005-0000-0000-0000BD940000}"/>
    <cellStyle name="20% - Accent1 4 2 6 4 6 2 3" xfId="38244" xr:uid="{00000000-0005-0000-0000-0000BE940000}"/>
    <cellStyle name="20% - Accent1 4 2 6 4 6 3" xfId="38245" xr:uid="{00000000-0005-0000-0000-0000BF940000}"/>
    <cellStyle name="20% - Accent1 4 2 6 4 6 3 2" xfId="38246" xr:uid="{00000000-0005-0000-0000-0000C0940000}"/>
    <cellStyle name="20% - Accent1 4 2 6 4 6 4" xfId="38247" xr:uid="{00000000-0005-0000-0000-0000C1940000}"/>
    <cellStyle name="20% - Accent1 4 2 6 4 7" xfId="38248" xr:uid="{00000000-0005-0000-0000-0000C2940000}"/>
    <cellStyle name="20% - Accent1 4 2 6 4 7 2" xfId="38249" xr:uid="{00000000-0005-0000-0000-0000C3940000}"/>
    <cellStyle name="20% - Accent1 4 2 6 4 7 2 2" xfId="38250" xr:uid="{00000000-0005-0000-0000-0000C4940000}"/>
    <cellStyle name="20% - Accent1 4 2 6 4 7 3" xfId="38251" xr:uid="{00000000-0005-0000-0000-0000C5940000}"/>
    <cellStyle name="20% - Accent1 4 2 6 4 8" xfId="38252" xr:uid="{00000000-0005-0000-0000-0000C6940000}"/>
    <cellStyle name="20% - Accent1 4 2 6 4 8 2" xfId="38253" xr:uid="{00000000-0005-0000-0000-0000C7940000}"/>
    <cellStyle name="20% - Accent1 4 2 6 4 8 2 2" xfId="38254" xr:uid="{00000000-0005-0000-0000-0000C8940000}"/>
    <cellStyle name="20% - Accent1 4 2 6 4 8 3" xfId="38255" xr:uid="{00000000-0005-0000-0000-0000C9940000}"/>
    <cellStyle name="20% - Accent1 4 2 6 4 9" xfId="38256" xr:uid="{00000000-0005-0000-0000-0000CA940000}"/>
    <cellStyle name="20% - Accent1 4 2 6 4 9 2" xfId="38257" xr:uid="{00000000-0005-0000-0000-0000CB940000}"/>
    <cellStyle name="20% - Accent1 4 2 6 5" xfId="38258" xr:uid="{00000000-0005-0000-0000-0000CC940000}"/>
    <cellStyle name="20% - Accent1 4 2 6 5 2" xfId="38259" xr:uid="{00000000-0005-0000-0000-0000CD940000}"/>
    <cellStyle name="20% - Accent1 4 2 6 5 2 2" xfId="38260" xr:uid="{00000000-0005-0000-0000-0000CE940000}"/>
    <cellStyle name="20% - Accent1 4 2 6 5 2 2 2" xfId="38261" xr:uid="{00000000-0005-0000-0000-0000CF940000}"/>
    <cellStyle name="20% - Accent1 4 2 6 5 2 2 2 2" xfId="38262" xr:uid="{00000000-0005-0000-0000-0000D0940000}"/>
    <cellStyle name="20% - Accent1 4 2 6 5 2 2 3" xfId="38263" xr:uid="{00000000-0005-0000-0000-0000D1940000}"/>
    <cellStyle name="20% - Accent1 4 2 6 5 2 3" xfId="38264" xr:uid="{00000000-0005-0000-0000-0000D2940000}"/>
    <cellStyle name="20% - Accent1 4 2 6 5 2 3 2" xfId="38265" xr:uid="{00000000-0005-0000-0000-0000D3940000}"/>
    <cellStyle name="20% - Accent1 4 2 6 5 2 4" xfId="38266" xr:uid="{00000000-0005-0000-0000-0000D4940000}"/>
    <cellStyle name="20% - Accent1 4 2 6 5 3" xfId="38267" xr:uid="{00000000-0005-0000-0000-0000D5940000}"/>
    <cellStyle name="20% - Accent1 4 2 6 5 3 2" xfId="38268" xr:uid="{00000000-0005-0000-0000-0000D6940000}"/>
    <cellStyle name="20% - Accent1 4 2 6 5 3 2 2" xfId="38269" xr:uid="{00000000-0005-0000-0000-0000D7940000}"/>
    <cellStyle name="20% - Accent1 4 2 6 5 3 2 2 2" xfId="38270" xr:uid="{00000000-0005-0000-0000-0000D8940000}"/>
    <cellStyle name="20% - Accent1 4 2 6 5 3 2 3" xfId="38271" xr:uid="{00000000-0005-0000-0000-0000D9940000}"/>
    <cellStyle name="20% - Accent1 4 2 6 5 3 3" xfId="38272" xr:uid="{00000000-0005-0000-0000-0000DA940000}"/>
    <cellStyle name="20% - Accent1 4 2 6 5 3 3 2" xfId="38273" xr:uid="{00000000-0005-0000-0000-0000DB940000}"/>
    <cellStyle name="20% - Accent1 4 2 6 5 3 4" xfId="38274" xr:uid="{00000000-0005-0000-0000-0000DC940000}"/>
    <cellStyle name="20% - Accent1 4 2 6 5 4" xfId="38275" xr:uid="{00000000-0005-0000-0000-0000DD940000}"/>
    <cellStyle name="20% - Accent1 4 2 6 5 4 2" xfId="38276" xr:uid="{00000000-0005-0000-0000-0000DE940000}"/>
    <cellStyle name="20% - Accent1 4 2 6 5 4 2 2" xfId="38277" xr:uid="{00000000-0005-0000-0000-0000DF940000}"/>
    <cellStyle name="20% - Accent1 4 2 6 5 4 2 2 2" xfId="38278" xr:uid="{00000000-0005-0000-0000-0000E0940000}"/>
    <cellStyle name="20% - Accent1 4 2 6 5 4 2 3" xfId="38279" xr:uid="{00000000-0005-0000-0000-0000E1940000}"/>
    <cellStyle name="20% - Accent1 4 2 6 5 4 3" xfId="38280" xr:uid="{00000000-0005-0000-0000-0000E2940000}"/>
    <cellStyle name="20% - Accent1 4 2 6 5 4 3 2" xfId="38281" xr:uid="{00000000-0005-0000-0000-0000E3940000}"/>
    <cellStyle name="20% - Accent1 4 2 6 5 4 4" xfId="38282" xr:uid="{00000000-0005-0000-0000-0000E4940000}"/>
    <cellStyle name="20% - Accent1 4 2 6 5 5" xfId="38283" xr:uid="{00000000-0005-0000-0000-0000E5940000}"/>
    <cellStyle name="20% - Accent1 4 2 6 5 5 2" xfId="38284" xr:uid="{00000000-0005-0000-0000-0000E6940000}"/>
    <cellStyle name="20% - Accent1 4 2 6 5 5 2 2" xfId="38285" xr:uid="{00000000-0005-0000-0000-0000E7940000}"/>
    <cellStyle name="20% - Accent1 4 2 6 5 5 3" xfId="38286" xr:uid="{00000000-0005-0000-0000-0000E8940000}"/>
    <cellStyle name="20% - Accent1 4 2 6 5 6" xfId="38287" xr:uid="{00000000-0005-0000-0000-0000E9940000}"/>
    <cellStyle name="20% - Accent1 4 2 6 5 6 2" xfId="38288" xr:uid="{00000000-0005-0000-0000-0000EA940000}"/>
    <cellStyle name="20% - Accent1 4 2 6 5 6 2 2" xfId="38289" xr:uid="{00000000-0005-0000-0000-0000EB940000}"/>
    <cellStyle name="20% - Accent1 4 2 6 5 6 3" xfId="38290" xr:uid="{00000000-0005-0000-0000-0000EC940000}"/>
    <cellStyle name="20% - Accent1 4 2 6 5 7" xfId="38291" xr:uid="{00000000-0005-0000-0000-0000ED940000}"/>
    <cellStyle name="20% - Accent1 4 2 6 5 7 2" xfId="38292" xr:uid="{00000000-0005-0000-0000-0000EE940000}"/>
    <cellStyle name="20% - Accent1 4 2 6 5 8" xfId="38293" xr:uid="{00000000-0005-0000-0000-0000EF940000}"/>
    <cellStyle name="20% - Accent1 4 2 6 5 8 2" xfId="38294" xr:uid="{00000000-0005-0000-0000-0000F0940000}"/>
    <cellStyle name="20% - Accent1 4 2 6 5 9" xfId="38295" xr:uid="{00000000-0005-0000-0000-0000F1940000}"/>
    <cellStyle name="20% - Accent1 4 2 6 6" xfId="38296" xr:uid="{00000000-0005-0000-0000-0000F2940000}"/>
    <cellStyle name="20% - Accent1 4 2 6 6 2" xfId="38297" xr:uid="{00000000-0005-0000-0000-0000F3940000}"/>
    <cellStyle name="20% - Accent1 4 2 6 6 2 2" xfId="38298" xr:uid="{00000000-0005-0000-0000-0000F4940000}"/>
    <cellStyle name="20% - Accent1 4 2 6 6 2 2 2" xfId="38299" xr:uid="{00000000-0005-0000-0000-0000F5940000}"/>
    <cellStyle name="20% - Accent1 4 2 6 6 2 2 2 2" xfId="38300" xr:uid="{00000000-0005-0000-0000-0000F6940000}"/>
    <cellStyle name="20% - Accent1 4 2 6 6 2 2 3" xfId="38301" xr:uid="{00000000-0005-0000-0000-0000F7940000}"/>
    <cellStyle name="20% - Accent1 4 2 6 6 2 3" xfId="38302" xr:uid="{00000000-0005-0000-0000-0000F8940000}"/>
    <cellStyle name="20% - Accent1 4 2 6 6 2 3 2" xfId="38303" xr:uid="{00000000-0005-0000-0000-0000F9940000}"/>
    <cellStyle name="20% - Accent1 4 2 6 6 2 4" xfId="38304" xr:uid="{00000000-0005-0000-0000-0000FA940000}"/>
    <cellStyle name="20% - Accent1 4 2 6 6 3" xfId="38305" xr:uid="{00000000-0005-0000-0000-0000FB940000}"/>
    <cellStyle name="20% - Accent1 4 2 6 6 3 2" xfId="38306" xr:uid="{00000000-0005-0000-0000-0000FC940000}"/>
    <cellStyle name="20% - Accent1 4 2 6 6 3 2 2" xfId="38307" xr:uid="{00000000-0005-0000-0000-0000FD940000}"/>
    <cellStyle name="20% - Accent1 4 2 6 6 3 2 2 2" xfId="38308" xr:uid="{00000000-0005-0000-0000-0000FE940000}"/>
    <cellStyle name="20% - Accent1 4 2 6 6 3 2 3" xfId="38309" xr:uid="{00000000-0005-0000-0000-0000FF940000}"/>
    <cellStyle name="20% - Accent1 4 2 6 6 3 3" xfId="38310" xr:uid="{00000000-0005-0000-0000-000000950000}"/>
    <cellStyle name="20% - Accent1 4 2 6 6 3 3 2" xfId="38311" xr:uid="{00000000-0005-0000-0000-000001950000}"/>
    <cellStyle name="20% - Accent1 4 2 6 6 3 4" xfId="38312" xr:uid="{00000000-0005-0000-0000-000002950000}"/>
    <cellStyle name="20% - Accent1 4 2 6 6 4" xfId="38313" xr:uid="{00000000-0005-0000-0000-000003950000}"/>
    <cellStyle name="20% - Accent1 4 2 6 6 4 2" xfId="38314" xr:uid="{00000000-0005-0000-0000-000004950000}"/>
    <cellStyle name="20% - Accent1 4 2 6 6 4 2 2" xfId="38315" xr:uid="{00000000-0005-0000-0000-000005950000}"/>
    <cellStyle name="20% - Accent1 4 2 6 6 4 2 2 2" xfId="38316" xr:uid="{00000000-0005-0000-0000-000006950000}"/>
    <cellStyle name="20% - Accent1 4 2 6 6 4 2 3" xfId="38317" xr:uid="{00000000-0005-0000-0000-000007950000}"/>
    <cellStyle name="20% - Accent1 4 2 6 6 4 3" xfId="38318" xr:uid="{00000000-0005-0000-0000-000008950000}"/>
    <cellStyle name="20% - Accent1 4 2 6 6 4 3 2" xfId="38319" xr:uid="{00000000-0005-0000-0000-000009950000}"/>
    <cellStyle name="20% - Accent1 4 2 6 6 4 4" xfId="38320" xr:uid="{00000000-0005-0000-0000-00000A950000}"/>
    <cellStyle name="20% - Accent1 4 2 6 6 5" xfId="38321" xr:uid="{00000000-0005-0000-0000-00000B950000}"/>
    <cellStyle name="20% - Accent1 4 2 6 6 5 2" xfId="38322" xr:uid="{00000000-0005-0000-0000-00000C950000}"/>
    <cellStyle name="20% - Accent1 4 2 6 6 5 2 2" xfId="38323" xr:uid="{00000000-0005-0000-0000-00000D950000}"/>
    <cellStyle name="20% - Accent1 4 2 6 6 5 3" xfId="38324" xr:uid="{00000000-0005-0000-0000-00000E950000}"/>
    <cellStyle name="20% - Accent1 4 2 6 6 6" xfId="38325" xr:uid="{00000000-0005-0000-0000-00000F950000}"/>
    <cellStyle name="20% - Accent1 4 2 6 6 6 2" xfId="38326" xr:uid="{00000000-0005-0000-0000-000010950000}"/>
    <cellStyle name="20% - Accent1 4 2 6 6 6 2 2" xfId="38327" xr:uid="{00000000-0005-0000-0000-000011950000}"/>
    <cellStyle name="20% - Accent1 4 2 6 6 6 3" xfId="38328" xr:uid="{00000000-0005-0000-0000-000012950000}"/>
    <cellStyle name="20% - Accent1 4 2 6 6 7" xfId="38329" xr:uid="{00000000-0005-0000-0000-000013950000}"/>
    <cellStyle name="20% - Accent1 4 2 6 6 7 2" xfId="38330" xr:uid="{00000000-0005-0000-0000-000014950000}"/>
    <cellStyle name="20% - Accent1 4 2 6 6 8" xfId="38331" xr:uid="{00000000-0005-0000-0000-000015950000}"/>
    <cellStyle name="20% - Accent1 4 2 6 6 8 2" xfId="38332" xr:uid="{00000000-0005-0000-0000-000016950000}"/>
    <cellStyle name="20% - Accent1 4 2 6 6 9" xfId="38333" xr:uid="{00000000-0005-0000-0000-000017950000}"/>
    <cellStyle name="20% - Accent1 4 2 6 7" xfId="38334" xr:uid="{00000000-0005-0000-0000-000018950000}"/>
    <cellStyle name="20% - Accent1 4 2 6 7 2" xfId="38335" xr:uid="{00000000-0005-0000-0000-000019950000}"/>
    <cellStyle name="20% - Accent1 4 2 6 7 2 2" xfId="38336" xr:uid="{00000000-0005-0000-0000-00001A950000}"/>
    <cellStyle name="20% - Accent1 4 2 6 7 2 2 2" xfId="38337" xr:uid="{00000000-0005-0000-0000-00001B950000}"/>
    <cellStyle name="20% - Accent1 4 2 6 7 2 3" xfId="38338" xr:uid="{00000000-0005-0000-0000-00001C950000}"/>
    <cellStyle name="20% - Accent1 4 2 6 7 3" xfId="38339" xr:uid="{00000000-0005-0000-0000-00001D950000}"/>
    <cellStyle name="20% - Accent1 4 2 6 7 3 2" xfId="38340" xr:uid="{00000000-0005-0000-0000-00001E950000}"/>
    <cellStyle name="20% - Accent1 4 2 6 7 4" xfId="38341" xr:uid="{00000000-0005-0000-0000-00001F950000}"/>
    <cellStyle name="20% - Accent1 4 2 6 8" xfId="38342" xr:uid="{00000000-0005-0000-0000-000020950000}"/>
    <cellStyle name="20% - Accent1 4 2 6 8 2" xfId="38343" xr:uid="{00000000-0005-0000-0000-000021950000}"/>
    <cellStyle name="20% - Accent1 4 2 6 8 2 2" xfId="38344" xr:uid="{00000000-0005-0000-0000-000022950000}"/>
    <cellStyle name="20% - Accent1 4 2 6 8 2 2 2" xfId="38345" xr:uid="{00000000-0005-0000-0000-000023950000}"/>
    <cellStyle name="20% - Accent1 4 2 6 8 2 3" xfId="38346" xr:uid="{00000000-0005-0000-0000-000024950000}"/>
    <cellStyle name="20% - Accent1 4 2 6 8 3" xfId="38347" xr:uid="{00000000-0005-0000-0000-000025950000}"/>
    <cellStyle name="20% - Accent1 4 2 6 8 3 2" xfId="38348" xr:uid="{00000000-0005-0000-0000-000026950000}"/>
    <cellStyle name="20% - Accent1 4 2 6 8 4" xfId="38349" xr:uid="{00000000-0005-0000-0000-000027950000}"/>
    <cellStyle name="20% - Accent1 4 2 6 9" xfId="38350" xr:uid="{00000000-0005-0000-0000-000028950000}"/>
    <cellStyle name="20% - Accent1 4 2 6 9 2" xfId="38351" xr:uid="{00000000-0005-0000-0000-000029950000}"/>
    <cellStyle name="20% - Accent1 4 2 6 9 2 2" xfId="38352" xr:uid="{00000000-0005-0000-0000-00002A950000}"/>
    <cellStyle name="20% - Accent1 4 2 6 9 2 2 2" xfId="38353" xr:uid="{00000000-0005-0000-0000-00002B950000}"/>
    <cellStyle name="20% - Accent1 4 2 6 9 2 3" xfId="38354" xr:uid="{00000000-0005-0000-0000-00002C950000}"/>
    <cellStyle name="20% - Accent1 4 2 6 9 3" xfId="38355" xr:uid="{00000000-0005-0000-0000-00002D950000}"/>
    <cellStyle name="20% - Accent1 4 2 6 9 3 2" xfId="38356" xr:uid="{00000000-0005-0000-0000-00002E950000}"/>
    <cellStyle name="20% - Accent1 4 2 6 9 4" xfId="38357" xr:uid="{00000000-0005-0000-0000-00002F950000}"/>
    <cellStyle name="20% - Accent1 4 2 7" xfId="38358" xr:uid="{00000000-0005-0000-0000-000030950000}"/>
    <cellStyle name="20% - Accent1 4 2 7 10" xfId="38359" xr:uid="{00000000-0005-0000-0000-000031950000}"/>
    <cellStyle name="20% - Accent1 4 2 7 10 2" xfId="38360" xr:uid="{00000000-0005-0000-0000-000032950000}"/>
    <cellStyle name="20% - Accent1 4 2 7 11" xfId="38361" xr:uid="{00000000-0005-0000-0000-000033950000}"/>
    <cellStyle name="20% - Accent1 4 2 7 11 2" xfId="38362" xr:uid="{00000000-0005-0000-0000-000034950000}"/>
    <cellStyle name="20% - Accent1 4 2 7 12" xfId="38363" xr:uid="{00000000-0005-0000-0000-000035950000}"/>
    <cellStyle name="20% - Accent1 4 2 7 2" xfId="38364" xr:uid="{00000000-0005-0000-0000-000036950000}"/>
    <cellStyle name="20% - Accent1 4 2 7 2 10" xfId="38365" xr:uid="{00000000-0005-0000-0000-000037950000}"/>
    <cellStyle name="20% - Accent1 4 2 7 2 10 2" xfId="38366" xr:uid="{00000000-0005-0000-0000-000038950000}"/>
    <cellStyle name="20% - Accent1 4 2 7 2 11" xfId="38367" xr:uid="{00000000-0005-0000-0000-000039950000}"/>
    <cellStyle name="20% - Accent1 4 2 7 2 2" xfId="38368" xr:uid="{00000000-0005-0000-0000-00003A950000}"/>
    <cellStyle name="20% - Accent1 4 2 7 2 2 2" xfId="38369" xr:uid="{00000000-0005-0000-0000-00003B950000}"/>
    <cellStyle name="20% - Accent1 4 2 7 2 2 2 2" xfId="38370" xr:uid="{00000000-0005-0000-0000-00003C950000}"/>
    <cellStyle name="20% - Accent1 4 2 7 2 2 2 2 2" xfId="38371" xr:uid="{00000000-0005-0000-0000-00003D950000}"/>
    <cellStyle name="20% - Accent1 4 2 7 2 2 2 2 2 2" xfId="38372" xr:uid="{00000000-0005-0000-0000-00003E950000}"/>
    <cellStyle name="20% - Accent1 4 2 7 2 2 2 2 3" xfId="38373" xr:uid="{00000000-0005-0000-0000-00003F950000}"/>
    <cellStyle name="20% - Accent1 4 2 7 2 2 2 3" xfId="38374" xr:uid="{00000000-0005-0000-0000-000040950000}"/>
    <cellStyle name="20% - Accent1 4 2 7 2 2 2 3 2" xfId="38375" xr:uid="{00000000-0005-0000-0000-000041950000}"/>
    <cellStyle name="20% - Accent1 4 2 7 2 2 2 4" xfId="38376" xr:uid="{00000000-0005-0000-0000-000042950000}"/>
    <cellStyle name="20% - Accent1 4 2 7 2 2 3" xfId="38377" xr:uid="{00000000-0005-0000-0000-000043950000}"/>
    <cellStyle name="20% - Accent1 4 2 7 2 2 3 2" xfId="38378" xr:uid="{00000000-0005-0000-0000-000044950000}"/>
    <cellStyle name="20% - Accent1 4 2 7 2 2 3 2 2" xfId="38379" xr:uid="{00000000-0005-0000-0000-000045950000}"/>
    <cellStyle name="20% - Accent1 4 2 7 2 2 3 2 2 2" xfId="38380" xr:uid="{00000000-0005-0000-0000-000046950000}"/>
    <cellStyle name="20% - Accent1 4 2 7 2 2 3 2 3" xfId="38381" xr:uid="{00000000-0005-0000-0000-000047950000}"/>
    <cellStyle name="20% - Accent1 4 2 7 2 2 3 3" xfId="38382" xr:uid="{00000000-0005-0000-0000-000048950000}"/>
    <cellStyle name="20% - Accent1 4 2 7 2 2 3 3 2" xfId="38383" xr:uid="{00000000-0005-0000-0000-000049950000}"/>
    <cellStyle name="20% - Accent1 4 2 7 2 2 3 4" xfId="38384" xr:uid="{00000000-0005-0000-0000-00004A950000}"/>
    <cellStyle name="20% - Accent1 4 2 7 2 2 4" xfId="38385" xr:uid="{00000000-0005-0000-0000-00004B950000}"/>
    <cellStyle name="20% - Accent1 4 2 7 2 2 4 2" xfId="38386" xr:uid="{00000000-0005-0000-0000-00004C950000}"/>
    <cellStyle name="20% - Accent1 4 2 7 2 2 4 2 2" xfId="38387" xr:uid="{00000000-0005-0000-0000-00004D950000}"/>
    <cellStyle name="20% - Accent1 4 2 7 2 2 4 2 2 2" xfId="38388" xr:uid="{00000000-0005-0000-0000-00004E950000}"/>
    <cellStyle name="20% - Accent1 4 2 7 2 2 4 2 3" xfId="38389" xr:uid="{00000000-0005-0000-0000-00004F950000}"/>
    <cellStyle name="20% - Accent1 4 2 7 2 2 4 3" xfId="38390" xr:uid="{00000000-0005-0000-0000-000050950000}"/>
    <cellStyle name="20% - Accent1 4 2 7 2 2 4 3 2" xfId="38391" xr:uid="{00000000-0005-0000-0000-000051950000}"/>
    <cellStyle name="20% - Accent1 4 2 7 2 2 4 4" xfId="38392" xr:uid="{00000000-0005-0000-0000-000052950000}"/>
    <cellStyle name="20% - Accent1 4 2 7 2 2 5" xfId="38393" xr:uid="{00000000-0005-0000-0000-000053950000}"/>
    <cellStyle name="20% - Accent1 4 2 7 2 2 5 2" xfId="38394" xr:uid="{00000000-0005-0000-0000-000054950000}"/>
    <cellStyle name="20% - Accent1 4 2 7 2 2 5 2 2" xfId="38395" xr:uid="{00000000-0005-0000-0000-000055950000}"/>
    <cellStyle name="20% - Accent1 4 2 7 2 2 5 3" xfId="38396" xr:uid="{00000000-0005-0000-0000-000056950000}"/>
    <cellStyle name="20% - Accent1 4 2 7 2 2 6" xfId="38397" xr:uid="{00000000-0005-0000-0000-000057950000}"/>
    <cellStyle name="20% - Accent1 4 2 7 2 2 6 2" xfId="38398" xr:uid="{00000000-0005-0000-0000-000058950000}"/>
    <cellStyle name="20% - Accent1 4 2 7 2 2 6 2 2" xfId="38399" xr:uid="{00000000-0005-0000-0000-000059950000}"/>
    <cellStyle name="20% - Accent1 4 2 7 2 2 6 3" xfId="38400" xr:uid="{00000000-0005-0000-0000-00005A950000}"/>
    <cellStyle name="20% - Accent1 4 2 7 2 2 7" xfId="38401" xr:uid="{00000000-0005-0000-0000-00005B950000}"/>
    <cellStyle name="20% - Accent1 4 2 7 2 2 7 2" xfId="38402" xr:uid="{00000000-0005-0000-0000-00005C950000}"/>
    <cellStyle name="20% - Accent1 4 2 7 2 2 8" xfId="38403" xr:uid="{00000000-0005-0000-0000-00005D950000}"/>
    <cellStyle name="20% - Accent1 4 2 7 2 2 8 2" xfId="38404" xr:uid="{00000000-0005-0000-0000-00005E950000}"/>
    <cellStyle name="20% - Accent1 4 2 7 2 2 9" xfId="38405" xr:uid="{00000000-0005-0000-0000-00005F950000}"/>
    <cellStyle name="20% - Accent1 4 2 7 2 3" xfId="38406" xr:uid="{00000000-0005-0000-0000-000060950000}"/>
    <cellStyle name="20% - Accent1 4 2 7 2 3 2" xfId="38407" xr:uid="{00000000-0005-0000-0000-000061950000}"/>
    <cellStyle name="20% - Accent1 4 2 7 2 3 2 2" xfId="38408" xr:uid="{00000000-0005-0000-0000-000062950000}"/>
    <cellStyle name="20% - Accent1 4 2 7 2 3 2 2 2" xfId="38409" xr:uid="{00000000-0005-0000-0000-000063950000}"/>
    <cellStyle name="20% - Accent1 4 2 7 2 3 2 2 2 2" xfId="38410" xr:uid="{00000000-0005-0000-0000-000064950000}"/>
    <cellStyle name="20% - Accent1 4 2 7 2 3 2 2 3" xfId="38411" xr:uid="{00000000-0005-0000-0000-000065950000}"/>
    <cellStyle name="20% - Accent1 4 2 7 2 3 2 3" xfId="38412" xr:uid="{00000000-0005-0000-0000-000066950000}"/>
    <cellStyle name="20% - Accent1 4 2 7 2 3 2 3 2" xfId="38413" xr:uid="{00000000-0005-0000-0000-000067950000}"/>
    <cellStyle name="20% - Accent1 4 2 7 2 3 2 4" xfId="38414" xr:uid="{00000000-0005-0000-0000-000068950000}"/>
    <cellStyle name="20% - Accent1 4 2 7 2 3 3" xfId="38415" xr:uid="{00000000-0005-0000-0000-000069950000}"/>
    <cellStyle name="20% - Accent1 4 2 7 2 3 3 2" xfId="38416" xr:uid="{00000000-0005-0000-0000-00006A950000}"/>
    <cellStyle name="20% - Accent1 4 2 7 2 3 3 2 2" xfId="38417" xr:uid="{00000000-0005-0000-0000-00006B950000}"/>
    <cellStyle name="20% - Accent1 4 2 7 2 3 3 2 2 2" xfId="38418" xr:uid="{00000000-0005-0000-0000-00006C950000}"/>
    <cellStyle name="20% - Accent1 4 2 7 2 3 3 2 3" xfId="38419" xr:uid="{00000000-0005-0000-0000-00006D950000}"/>
    <cellStyle name="20% - Accent1 4 2 7 2 3 3 3" xfId="38420" xr:uid="{00000000-0005-0000-0000-00006E950000}"/>
    <cellStyle name="20% - Accent1 4 2 7 2 3 3 3 2" xfId="38421" xr:uid="{00000000-0005-0000-0000-00006F950000}"/>
    <cellStyle name="20% - Accent1 4 2 7 2 3 3 4" xfId="38422" xr:uid="{00000000-0005-0000-0000-000070950000}"/>
    <cellStyle name="20% - Accent1 4 2 7 2 3 4" xfId="38423" xr:uid="{00000000-0005-0000-0000-000071950000}"/>
    <cellStyle name="20% - Accent1 4 2 7 2 3 4 2" xfId="38424" xr:uid="{00000000-0005-0000-0000-000072950000}"/>
    <cellStyle name="20% - Accent1 4 2 7 2 3 4 2 2" xfId="38425" xr:uid="{00000000-0005-0000-0000-000073950000}"/>
    <cellStyle name="20% - Accent1 4 2 7 2 3 4 2 2 2" xfId="38426" xr:uid="{00000000-0005-0000-0000-000074950000}"/>
    <cellStyle name="20% - Accent1 4 2 7 2 3 4 2 3" xfId="38427" xr:uid="{00000000-0005-0000-0000-000075950000}"/>
    <cellStyle name="20% - Accent1 4 2 7 2 3 4 3" xfId="38428" xr:uid="{00000000-0005-0000-0000-000076950000}"/>
    <cellStyle name="20% - Accent1 4 2 7 2 3 4 3 2" xfId="38429" xr:uid="{00000000-0005-0000-0000-000077950000}"/>
    <cellStyle name="20% - Accent1 4 2 7 2 3 4 4" xfId="38430" xr:uid="{00000000-0005-0000-0000-000078950000}"/>
    <cellStyle name="20% - Accent1 4 2 7 2 3 5" xfId="38431" xr:uid="{00000000-0005-0000-0000-000079950000}"/>
    <cellStyle name="20% - Accent1 4 2 7 2 3 5 2" xfId="38432" xr:uid="{00000000-0005-0000-0000-00007A950000}"/>
    <cellStyle name="20% - Accent1 4 2 7 2 3 5 2 2" xfId="38433" xr:uid="{00000000-0005-0000-0000-00007B950000}"/>
    <cellStyle name="20% - Accent1 4 2 7 2 3 5 3" xfId="38434" xr:uid="{00000000-0005-0000-0000-00007C950000}"/>
    <cellStyle name="20% - Accent1 4 2 7 2 3 6" xfId="38435" xr:uid="{00000000-0005-0000-0000-00007D950000}"/>
    <cellStyle name="20% - Accent1 4 2 7 2 3 6 2" xfId="38436" xr:uid="{00000000-0005-0000-0000-00007E950000}"/>
    <cellStyle name="20% - Accent1 4 2 7 2 3 6 2 2" xfId="38437" xr:uid="{00000000-0005-0000-0000-00007F950000}"/>
    <cellStyle name="20% - Accent1 4 2 7 2 3 6 3" xfId="38438" xr:uid="{00000000-0005-0000-0000-000080950000}"/>
    <cellStyle name="20% - Accent1 4 2 7 2 3 7" xfId="38439" xr:uid="{00000000-0005-0000-0000-000081950000}"/>
    <cellStyle name="20% - Accent1 4 2 7 2 3 7 2" xfId="38440" xr:uid="{00000000-0005-0000-0000-000082950000}"/>
    <cellStyle name="20% - Accent1 4 2 7 2 3 8" xfId="38441" xr:uid="{00000000-0005-0000-0000-000083950000}"/>
    <cellStyle name="20% - Accent1 4 2 7 2 3 8 2" xfId="38442" xr:uid="{00000000-0005-0000-0000-000084950000}"/>
    <cellStyle name="20% - Accent1 4 2 7 2 3 9" xfId="38443" xr:uid="{00000000-0005-0000-0000-000085950000}"/>
    <cellStyle name="20% - Accent1 4 2 7 2 4" xfId="38444" xr:uid="{00000000-0005-0000-0000-000086950000}"/>
    <cellStyle name="20% - Accent1 4 2 7 2 4 2" xfId="38445" xr:uid="{00000000-0005-0000-0000-000087950000}"/>
    <cellStyle name="20% - Accent1 4 2 7 2 4 2 2" xfId="38446" xr:uid="{00000000-0005-0000-0000-000088950000}"/>
    <cellStyle name="20% - Accent1 4 2 7 2 4 2 2 2" xfId="38447" xr:uid="{00000000-0005-0000-0000-000089950000}"/>
    <cellStyle name="20% - Accent1 4 2 7 2 4 2 3" xfId="38448" xr:uid="{00000000-0005-0000-0000-00008A950000}"/>
    <cellStyle name="20% - Accent1 4 2 7 2 4 3" xfId="38449" xr:uid="{00000000-0005-0000-0000-00008B950000}"/>
    <cellStyle name="20% - Accent1 4 2 7 2 4 3 2" xfId="38450" xr:uid="{00000000-0005-0000-0000-00008C950000}"/>
    <cellStyle name="20% - Accent1 4 2 7 2 4 4" xfId="38451" xr:uid="{00000000-0005-0000-0000-00008D950000}"/>
    <cellStyle name="20% - Accent1 4 2 7 2 5" xfId="38452" xr:uid="{00000000-0005-0000-0000-00008E950000}"/>
    <cellStyle name="20% - Accent1 4 2 7 2 5 2" xfId="38453" xr:uid="{00000000-0005-0000-0000-00008F950000}"/>
    <cellStyle name="20% - Accent1 4 2 7 2 5 2 2" xfId="38454" xr:uid="{00000000-0005-0000-0000-000090950000}"/>
    <cellStyle name="20% - Accent1 4 2 7 2 5 2 2 2" xfId="38455" xr:uid="{00000000-0005-0000-0000-000091950000}"/>
    <cellStyle name="20% - Accent1 4 2 7 2 5 2 3" xfId="38456" xr:uid="{00000000-0005-0000-0000-000092950000}"/>
    <cellStyle name="20% - Accent1 4 2 7 2 5 3" xfId="38457" xr:uid="{00000000-0005-0000-0000-000093950000}"/>
    <cellStyle name="20% - Accent1 4 2 7 2 5 3 2" xfId="38458" xr:uid="{00000000-0005-0000-0000-000094950000}"/>
    <cellStyle name="20% - Accent1 4 2 7 2 5 4" xfId="38459" xr:uid="{00000000-0005-0000-0000-000095950000}"/>
    <cellStyle name="20% - Accent1 4 2 7 2 6" xfId="38460" xr:uid="{00000000-0005-0000-0000-000096950000}"/>
    <cellStyle name="20% - Accent1 4 2 7 2 6 2" xfId="38461" xr:uid="{00000000-0005-0000-0000-000097950000}"/>
    <cellStyle name="20% - Accent1 4 2 7 2 6 2 2" xfId="38462" xr:uid="{00000000-0005-0000-0000-000098950000}"/>
    <cellStyle name="20% - Accent1 4 2 7 2 6 2 2 2" xfId="38463" xr:uid="{00000000-0005-0000-0000-000099950000}"/>
    <cellStyle name="20% - Accent1 4 2 7 2 6 2 3" xfId="38464" xr:uid="{00000000-0005-0000-0000-00009A950000}"/>
    <cellStyle name="20% - Accent1 4 2 7 2 6 3" xfId="38465" xr:uid="{00000000-0005-0000-0000-00009B950000}"/>
    <cellStyle name="20% - Accent1 4 2 7 2 6 3 2" xfId="38466" xr:uid="{00000000-0005-0000-0000-00009C950000}"/>
    <cellStyle name="20% - Accent1 4 2 7 2 6 4" xfId="38467" xr:uid="{00000000-0005-0000-0000-00009D950000}"/>
    <cellStyle name="20% - Accent1 4 2 7 2 7" xfId="38468" xr:uid="{00000000-0005-0000-0000-00009E950000}"/>
    <cellStyle name="20% - Accent1 4 2 7 2 7 2" xfId="38469" xr:uid="{00000000-0005-0000-0000-00009F950000}"/>
    <cellStyle name="20% - Accent1 4 2 7 2 7 2 2" xfId="38470" xr:uid="{00000000-0005-0000-0000-0000A0950000}"/>
    <cellStyle name="20% - Accent1 4 2 7 2 7 3" xfId="38471" xr:uid="{00000000-0005-0000-0000-0000A1950000}"/>
    <cellStyle name="20% - Accent1 4 2 7 2 8" xfId="38472" xr:uid="{00000000-0005-0000-0000-0000A2950000}"/>
    <cellStyle name="20% - Accent1 4 2 7 2 8 2" xfId="38473" xr:uid="{00000000-0005-0000-0000-0000A3950000}"/>
    <cellStyle name="20% - Accent1 4 2 7 2 8 2 2" xfId="38474" xr:uid="{00000000-0005-0000-0000-0000A4950000}"/>
    <cellStyle name="20% - Accent1 4 2 7 2 8 3" xfId="38475" xr:uid="{00000000-0005-0000-0000-0000A5950000}"/>
    <cellStyle name="20% - Accent1 4 2 7 2 9" xfId="38476" xr:uid="{00000000-0005-0000-0000-0000A6950000}"/>
    <cellStyle name="20% - Accent1 4 2 7 2 9 2" xfId="38477" xr:uid="{00000000-0005-0000-0000-0000A7950000}"/>
    <cellStyle name="20% - Accent1 4 2 7 3" xfId="38478" xr:uid="{00000000-0005-0000-0000-0000A8950000}"/>
    <cellStyle name="20% - Accent1 4 2 7 3 2" xfId="38479" xr:uid="{00000000-0005-0000-0000-0000A9950000}"/>
    <cellStyle name="20% - Accent1 4 2 7 3 2 2" xfId="38480" xr:uid="{00000000-0005-0000-0000-0000AA950000}"/>
    <cellStyle name="20% - Accent1 4 2 7 3 2 2 2" xfId="38481" xr:uid="{00000000-0005-0000-0000-0000AB950000}"/>
    <cellStyle name="20% - Accent1 4 2 7 3 2 2 2 2" xfId="38482" xr:uid="{00000000-0005-0000-0000-0000AC950000}"/>
    <cellStyle name="20% - Accent1 4 2 7 3 2 2 3" xfId="38483" xr:uid="{00000000-0005-0000-0000-0000AD950000}"/>
    <cellStyle name="20% - Accent1 4 2 7 3 2 3" xfId="38484" xr:uid="{00000000-0005-0000-0000-0000AE950000}"/>
    <cellStyle name="20% - Accent1 4 2 7 3 2 3 2" xfId="38485" xr:uid="{00000000-0005-0000-0000-0000AF950000}"/>
    <cellStyle name="20% - Accent1 4 2 7 3 2 4" xfId="38486" xr:uid="{00000000-0005-0000-0000-0000B0950000}"/>
    <cellStyle name="20% - Accent1 4 2 7 3 3" xfId="38487" xr:uid="{00000000-0005-0000-0000-0000B1950000}"/>
    <cellStyle name="20% - Accent1 4 2 7 3 3 2" xfId="38488" xr:uid="{00000000-0005-0000-0000-0000B2950000}"/>
    <cellStyle name="20% - Accent1 4 2 7 3 3 2 2" xfId="38489" xr:uid="{00000000-0005-0000-0000-0000B3950000}"/>
    <cellStyle name="20% - Accent1 4 2 7 3 3 2 2 2" xfId="38490" xr:uid="{00000000-0005-0000-0000-0000B4950000}"/>
    <cellStyle name="20% - Accent1 4 2 7 3 3 2 3" xfId="38491" xr:uid="{00000000-0005-0000-0000-0000B5950000}"/>
    <cellStyle name="20% - Accent1 4 2 7 3 3 3" xfId="38492" xr:uid="{00000000-0005-0000-0000-0000B6950000}"/>
    <cellStyle name="20% - Accent1 4 2 7 3 3 3 2" xfId="38493" xr:uid="{00000000-0005-0000-0000-0000B7950000}"/>
    <cellStyle name="20% - Accent1 4 2 7 3 3 4" xfId="38494" xr:uid="{00000000-0005-0000-0000-0000B8950000}"/>
    <cellStyle name="20% - Accent1 4 2 7 3 4" xfId="38495" xr:uid="{00000000-0005-0000-0000-0000B9950000}"/>
    <cellStyle name="20% - Accent1 4 2 7 3 4 2" xfId="38496" xr:uid="{00000000-0005-0000-0000-0000BA950000}"/>
    <cellStyle name="20% - Accent1 4 2 7 3 4 2 2" xfId="38497" xr:uid="{00000000-0005-0000-0000-0000BB950000}"/>
    <cellStyle name="20% - Accent1 4 2 7 3 4 2 2 2" xfId="38498" xr:uid="{00000000-0005-0000-0000-0000BC950000}"/>
    <cellStyle name="20% - Accent1 4 2 7 3 4 2 3" xfId="38499" xr:uid="{00000000-0005-0000-0000-0000BD950000}"/>
    <cellStyle name="20% - Accent1 4 2 7 3 4 3" xfId="38500" xr:uid="{00000000-0005-0000-0000-0000BE950000}"/>
    <cellStyle name="20% - Accent1 4 2 7 3 4 3 2" xfId="38501" xr:uid="{00000000-0005-0000-0000-0000BF950000}"/>
    <cellStyle name="20% - Accent1 4 2 7 3 4 4" xfId="38502" xr:uid="{00000000-0005-0000-0000-0000C0950000}"/>
    <cellStyle name="20% - Accent1 4 2 7 3 5" xfId="38503" xr:uid="{00000000-0005-0000-0000-0000C1950000}"/>
    <cellStyle name="20% - Accent1 4 2 7 3 5 2" xfId="38504" xr:uid="{00000000-0005-0000-0000-0000C2950000}"/>
    <cellStyle name="20% - Accent1 4 2 7 3 5 2 2" xfId="38505" xr:uid="{00000000-0005-0000-0000-0000C3950000}"/>
    <cellStyle name="20% - Accent1 4 2 7 3 5 3" xfId="38506" xr:uid="{00000000-0005-0000-0000-0000C4950000}"/>
    <cellStyle name="20% - Accent1 4 2 7 3 6" xfId="38507" xr:uid="{00000000-0005-0000-0000-0000C5950000}"/>
    <cellStyle name="20% - Accent1 4 2 7 3 6 2" xfId="38508" xr:uid="{00000000-0005-0000-0000-0000C6950000}"/>
    <cellStyle name="20% - Accent1 4 2 7 3 6 2 2" xfId="38509" xr:uid="{00000000-0005-0000-0000-0000C7950000}"/>
    <cellStyle name="20% - Accent1 4 2 7 3 6 3" xfId="38510" xr:uid="{00000000-0005-0000-0000-0000C8950000}"/>
    <cellStyle name="20% - Accent1 4 2 7 3 7" xfId="38511" xr:uid="{00000000-0005-0000-0000-0000C9950000}"/>
    <cellStyle name="20% - Accent1 4 2 7 3 7 2" xfId="38512" xr:uid="{00000000-0005-0000-0000-0000CA950000}"/>
    <cellStyle name="20% - Accent1 4 2 7 3 8" xfId="38513" xr:uid="{00000000-0005-0000-0000-0000CB950000}"/>
    <cellStyle name="20% - Accent1 4 2 7 3 8 2" xfId="38514" xr:uid="{00000000-0005-0000-0000-0000CC950000}"/>
    <cellStyle name="20% - Accent1 4 2 7 3 9" xfId="38515" xr:uid="{00000000-0005-0000-0000-0000CD950000}"/>
    <cellStyle name="20% - Accent1 4 2 7 4" xfId="38516" xr:uid="{00000000-0005-0000-0000-0000CE950000}"/>
    <cellStyle name="20% - Accent1 4 2 7 4 2" xfId="38517" xr:uid="{00000000-0005-0000-0000-0000CF950000}"/>
    <cellStyle name="20% - Accent1 4 2 7 4 2 2" xfId="38518" xr:uid="{00000000-0005-0000-0000-0000D0950000}"/>
    <cellStyle name="20% - Accent1 4 2 7 4 2 2 2" xfId="38519" xr:uid="{00000000-0005-0000-0000-0000D1950000}"/>
    <cellStyle name="20% - Accent1 4 2 7 4 2 2 2 2" xfId="38520" xr:uid="{00000000-0005-0000-0000-0000D2950000}"/>
    <cellStyle name="20% - Accent1 4 2 7 4 2 2 3" xfId="38521" xr:uid="{00000000-0005-0000-0000-0000D3950000}"/>
    <cellStyle name="20% - Accent1 4 2 7 4 2 3" xfId="38522" xr:uid="{00000000-0005-0000-0000-0000D4950000}"/>
    <cellStyle name="20% - Accent1 4 2 7 4 2 3 2" xfId="38523" xr:uid="{00000000-0005-0000-0000-0000D5950000}"/>
    <cellStyle name="20% - Accent1 4 2 7 4 2 4" xfId="38524" xr:uid="{00000000-0005-0000-0000-0000D6950000}"/>
    <cellStyle name="20% - Accent1 4 2 7 4 3" xfId="38525" xr:uid="{00000000-0005-0000-0000-0000D7950000}"/>
    <cellStyle name="20% - Accent1 4 2 7 4 3 2" xfId="38526" xr:uid="{00000000-0005-0000-0000-0000D8950000}"/>
    <cellStyle name="20% - Accent1 4 2 7 4 3 2 2" xfId="38527" xr:uid="{00000000-0005-0000-0000-0000D9950000}"/>
    <cellStyle name="20% - Accent1 4 2 7 4 3 2 2 2" xfId="38528" xr:uid="{00000000-0005-0000-0000-0000DA950000}"/>
    <cellStyle name="20% - Accent1 4 2 7 4 3 2 3" xfId="38529" xr:uid="{00000000-0005-0000-0000-0000DB950000}"/>
    <cellStyle name="20% - Accent1 4 2 7 4 3 3" xfId="38530" xr:uid="{00000000-0005-0000-0000-0000DC950000}"/>
    <cellStyle name="20% - Accent1 4 2 7 4 3 3 2" xfId="38531" xr:uid="{00000000-0005-0000-0000-0000DD950000}"/>
    <cellStyle name="20% - Accent1 4 2 7 4 3 4" xfId="38532" xr:uid="{00000000-0005-0000-0000-0000DE950000}"/>
    <cellStyle name="20% - Accent1 4 2 7 4 4" xfId="38533" xr:uid="{00000000-0005-0000-0000-0000DF950000}"/>
    <cellStyle name="20% - Accent1 4 2 7 4 4 2" xfId="38534" xr:uid="{00000000-0005-0000-0000-0000E0950000}"/>
    <cellStyle name="20% - Accent1 4 2 7 4 4 2 2" xfId="38535" xr:uid="{00000000-0005-0000-0000-0000E1950000}"/>
    <cellStyle name="20% - Accent1 4 2 7 4 4 2 2 2" xfId="38536" xr:uid="{00000000-0005-0000-0000-0000E2950000}"/>
    <cellStyle name="20% - Accent1 4 2 7 4 4 2 3" xfId="38537" xr:uid="{00000000-0005-0000-0000-0000E3950000}"/>
    <cellStyle name="20% - Accent1 4 2 7 4 4 3" xfId="38538" xr:uid="{00000000-0005-0000-0000-0000E4950000}"/>
    <cellStyle name="20% - Accent1 4 2 7 4 4 3 2" xfId="38539" xr:uid="{00000000-0005-0000-0000-0000E5950000}"/>
    <cellStyle name="20% - Accent1 4 2 7 4 4 4" xfId="38540" xr:uid="{00000000-0005-0000-0000-0000E6950000}"/>
    <cellStyle name="20% - Accent1 4 2 7 4 5" xfId="38541" xr:uid="{00000000-0005-0000-0000-0000E7950000}"/>
    <cellStyle name="20% - Accent1 4 2 7 4 5 2" xfId="38542" xr:uid="{00000000-0005-0000-0000-0000E8950000}"/>
    <cellStyle name="20% - Accent1 4 2 7 4 5 2 2" xfId="38543" xr:uid="{00000000-0005-0000-0000-0000E9950000}"/>
    <cellStyle name="20% - Accent1 4 2 7 4 5 3" xfId="38544" xr:uid="{00000000-0005-0000-0000-0000EA950000}"/>
    <cellStyle name="20% - Accent1 4 2 7 4 6" xfId="38545" xr:uid="{00000000-0005-0000-0000-0000EB950000}"/>
    <cellStyle name="20% - Accent1 4 2 7 4 6 2" xfId="38546" xr:uid="{00000000-0005-0000-0000-0000EC950000}"/>
    <cellStyle name="20% - Accent1 4 2 7 4 6 2 2" xfId="38547" xr:uid="{00000000-0005-0000-0000-0000ED950000}"/>
    <cellStyle name="20% - Accent1 4 2 7 4 6 3" xfId="38548" xr:uid="{00000000-0005-0000-0000-0000EE950000}"/>
    <cellStyle name="20% - Accent1 4 2 7 4 7" xfId="38549" xr:uid="{00000000-0005-0000-0000-0000EF950000}"/>
    <cellStyle name="20% - Accent1 4 2 7 4 7 2" xfId="38550" xr:uid="{00000000-0005-0000-0000-0000F0950000}"/>
    <cellStyle name="20% - Accent1 4 2 7 4 8" xfId="38551" xr:uid="{00000000-0005-0000-0000-0000F1950000}"/>
    <cellStyle name="20% - Accent1 4 2 7 4 8 2" xfId="38552" xr:uid="{00000000-0005-0000-0000-0000F2950000}"/>
    <cellStyle name="20% - Accent1 4 2 7 4 9" xfId="38553" xr:uid="{00000000-0005-0000-0000-0000F3950000}"/>
    <cellStyle name="20% - Accent1 4 2 7 5" xfId="38554" xr:uid="{00000000-0005-0000-0000-0000F4950000}"/>
    <cellStyle name="20% - Accent1 4 2 7 5 2" xfId="38555" xr:uid="{00000000-0005-0000-0000-0000F5950000}"/>
    <cellStyle name="20% - Accent1 4 2 7 5 2 2" xfId="38556" xr:uid="{00000000-0005-0000-0000-0000F6950000}"/>
    <cellStyle name="20% - Accent1 4 2 7 5 2 2 2" xfId="38557" xr:uid="{00000000-0005-0000-0000-0000F7950000}"/>
    <cellStyle name="20% - Accent1 4 2 7 5 2 3" xfId="38558" xr:uid="{00000000-0005-0000-0000-0000F8950000}"/>
    <cellStyle name="20% - Accent1 4 2 7 5 3" xfId="38559" xr:uid="{00000000-0005-0000-0000-0000F9950000}"/>
    <cellStyle name="20% - Accent1 4 2 7 5 3 2" xfId="38560" xr:uid="{00000000-0005-0000-0000-0000FA950000}"/>
    <cellStyle name="20% - Accent1 4 2 7 5 4" xfId="38561" xr:uid="{00000000-0005-0000-0000-0000FB950000}"/>
    <cellStyle name="20% - Accent1 4 2 7 6" xfId="38562" xr:uid="{00000000-0005-0000-0000-0000FC950000}"/>
    <cellStyle name="20% - Accent1 4 2 7 6 2" xfId="38563" xr:uid="{00000000-0005-0000-0000-0000FD950000}"/>
    <cellStyle name="20% - Accent1 4 2 7 6 2 2" xfId="38564" xr:uid="{00000000-0005-0000-0000-0000FE950000}"/>
    <cellStyle name="20% - Accent1 4 2 7 6 2 2 2" xfId="38565" xr:uid="{00000000-0005-0000-0000-0000FF950000}"/>
    <cellStyle name="20% - Accent1 4 2 7 6 2 3" xfId="38566" xr:uid="{00000000-0005-0000-0000-000000960000}"/>
    <cellStyle name="20% - Accent1 4 2 7 6 3" xfId="38567" xr:uid="{00000000-0005-0000-0000-000001960000}"/>
    <cellStyle name="20% - Accent1 4 2 7 6 3 2" xfId="38568" xr:uid="{00000000-0005-0000-0000-000002960000}"/>
    <cellStyle name="20% - Accent1 4 2 7 6 4" xfId="38569" xr:uid="{00000000-0005-0000-0000-000003960000}"/>
    <cellStyle name="20% - Accent1 4 2 7 7" xfId="38570" xr:uid="{00000000-0005-0000-0000-000004960000}"/>
    <cellStyle name="20% - Accent1 4 2 7 7 2" xfId="38571" xr:uid="{00000000-0005-0000-0000-000005960000}"/>
    <cellStyle name="20% - Accent1 4 2 7 7 2 2" xfId="38572" xr:uid="{00000000-0005-0000-0000-000006960000}"/>
    <cellStyle name="20% - Accent1 4 2 7 7 2 2 2" xfId="38573" xr:uid="{00000000-0005-0000-0000-000007960000}"/>
    <cellStyle name="20% - Accent1 4 2 7 7 2 3" xfId="38574" xr:uid="{00000000-0005-0000-0000-000008960000}"/>
    <cellStyle name="20% - Accent1 4 2 7 7 3" xfId="38575" xr:uid="{00000000-0005-0000-0000-000009960000}"/>
    <cellStyle name="20% - Accent1 4 2 7 7 3 2" xfId="38576" xr:uid="{00000000-0005-0000-0000-00000A960000}"/>
    <cellStyle name="20% - Accent1 4 2 7 7 4" xfId="38577" xr:uid="{00000000-0005-0000-0000-00000B960000}"/>
    <cellStyle name="20% - Accent1 4 2 7 8" xfId="38578" xr:uid="{00000000-0005-0000-0000-00000C960000}"/>
    <cellStyle name="20% - Accent1 4 2 7 8 2" xfId="38579" xr:uid="{00000000-0005-0000-0000-00000D960000}"/>
    <cellStyle name="20% - Accent1 4 2 7 8 2 2" xfId="38580" xr:uid="{00000000-0005-0000-0000-00000E960000}"/>
    <cellStyle name="20% - Accent1 4 2 7 8 3" xfId="38581" xr:uid="{00000000-0005-0000-0000-00000F960000}"/>
    <cellStyle name="20% - Accent1 4 2 7 9" xfId="38582" xr:uid="{00000000-0005-0000-0000-000010960000}"/>
    <cellStyle name="20% - Accent1 4 2 7 9 2" xfId="38583" xr:uid="{00000000-0005-0000-0000-000011960000}"/>
    <cellStyle name="20% - Accent1 4 2 7 9 2 2" xfId="38584" xr:uid="{00000000-0005-0000-0000-000012960000}"/>
    <cellStyle name="20% - Accent1 4 2 7 9 3" xfId="38585" xr:uid="{00000000-0005-0000-0000-000013960000}"/>
    <cellStyle name="20% - Accent1 4 2 8" xfId="38586" xr:uid="{00000000-0005-0000-0000-000014960000}"/>
    <cellStyle name="20% - Accent1 4 2 8 10" xfId="38587" xr:uid="{00000000-0005-0000-0000-000015960000}"/>
    <cellStyle name="20% - Accent1 4 2 8 10 2" xfId="38588" xr:uid="{00000000-0005-0000-0000-000016960000}"/>
    <cellStyle name="20% - Accent1 4 2 8 11" xfId="38589" xr:uid="{00000000-0005-0000-0000-000017960000}"/>
    <cellStyle name="20% - Accent1 4 2 8 2" xfId="38590" xr:uid="{00000000-0005-0000-0000-000018960000}"/>
    <cellStyle name="20% - Accent1 4 2 8 2 2" xfId="38591" xr:uid="{00000000-0005-0000-0000-000019960000}"/>
    <cellStyle name="20% - Accent1 4 2 8 2 2 2" xfId="38592" xr:uid="{00000000-0005-0000-0000-00001A960000}"/>
    <cellStyle name="20% - Accent1 4 2 8 2 2 2 2" xfId="38593" xr:uid="{00000000-0005-0000-0000-00001B960000}"/>
    <cellStyle name="20% - Accent1 4 2 8 2 2 2 2 2" xfId="38594" xr:uid="{00000000-0005-0000-0000-00001C960000}"/>
    <cellStyle name="20% - Accent1 4 2 8 2 2 2 3" xfId="38595" xr:uid="{00000000-0005-0000-0000-00001D960000}"/>
    <cellStyle name="20% - Accent1 4 2 8 2 2 3" xfId="38596" xr:uid="{00000000-0005-0000-0000-00001E960000}"/>
    <cellStyle name="20% - Accent1 4 2 8 2 2 3 2" xfId="38597" xr:uid="{00000000-0005-0000-0000-00001F960000}"/>
    <cellStyle name="20% - Accent1 4 2 8 2 2 4" xfId="38598" xr:uid="{00000000-0005-0000-0000-000020960000}"/>
    <cellStyle name="20% - Accent1 4 2 8 2 3" xfId="38599" xr:uid="{00000000-0005-0000-0000-000021960000}"/>
    <cellStyle name="20% - Accent1 4 2 8 2 3 2" xfId="38600" xr:uid="{00000000-0005-0000-0000-000022960000}"/>
    <cellStyle name="20% - Accent1 4 2 8 2 3 2 2" xfId="38601" xr:uid="{00000000-0005-0000-0000-000023960000}"/>
    <cellStyle name="20% - Accent1 4 2 8 2 3 2 2 2" xfId="38602" xr:uid="{00000000-0005-0000-0000-000024960000}"/>
    <cellStyle name="20% - Accent1 4 2 8 2 3 2 3" xfId="38603" xr:uid="{00000000-0005-0000-0000-000025960000}"/>
    <cellStyle name="20% - Accent1 4 2 8 2 3 3" xfId="38604" xr:uid="{00000000-0005-0000-0000-000026960000}"/>
    <cellStyle name="20% - Accent1 4 2 8 2 3 3 2" xfId="38605" xr:uid="{00000000-0005-0000-0000-000027960000}"/>
    <cellStyle name="20% - Accent1 4 2 8 2 3 4" xfId="38606" xr:uid="{00000000-0005-0000-0000-000028960000}"/>
    <cellStyle name="20% - Accent1 4 2 8 2 4" xfId="38607" xr:uid="{00000000-0005-0000-0000-000029960000}"/>
    <cellStyle name="20% - Accent1 4 2 8 2 4 2" xfId="38608" xr:uid="{00000000-0005-0000-0000-00002A960000}"/>
    <cellStyle name="20% - Accent1 4 2 8 2 4 2 2" xfId="38609" xr:uid="{00000000-0005-0000-0000-00002B960000}"/>
    <cellStyle name="20% - Accent1 4 2 8 2 4 2 2 2" xfId="38610" xr:uid="{00000000-0005-0000-0000-00002C960000}"/>
    <cellStyle name="20% - Accent1 4 2 8 2 4 2 3" xfId="38611" xr:uid="{00000000-0005-0000-0000-00002D960000}"/>
    <cellStyle name="20% - Accent1 4 2 8 2 4 3" xfId="38612" xr:uid="{00000000-0005-0000-0000-00002E960000}"/>
    <cellStyle name="20% - Accent1 4 2 8 2 4 3 2" xfId="38613" xr:uid="{00000000-0005-0000-0000-00002F960000}"/>
    <cellStyle name="20% - Accent1 4 2 8 2 4 4" xfId="38614" xr:uid="{00000000-0005-0000-0000-000030960000}"/>
    <cellStyle name="20% - Accent1 4 2 8 2 5" xfId="38615" xr:uid="{00000000-0005-0000-0000-000031960000}"/>
    <cellStyle name="20% - Accent1 4 2 8 2 5 2" xfId="38616" xr:uid="{00000000-0005-0000-0000-000032960000}"/>
    <cellStyle name="20% - Accent1 4 2 8 2 5 2 2" xfId="38617" xr:uid="{00000000-0005-0000-0000-000033960000}"/>
    <cellStyle name="20% - Accent1 4 2 8 2 5 3" xfId="38618" xr:uid="{00000000-0005-0000-0000-000034960000}"/>
    <cellStyle name="20% - Accent1 4 2 8 2 6" xfId="38619" xr:uid="{00000000-0005-0000-0000-000035960000}"/>
    <cellStyle name="20% - Accent1 4 2 8 2 6 2" xfId="38620" xr:uid="{00000000-0005-0000-0000-000036960000}"/>
    <cellStyle name="20% - Accent1 4 2 8 2 6 2 2" xfId="38621" xr:uid="{00000000-0005-0000-0000-000037960000}"/>
    <cellStyle name="20% - Accent1 4 2 8 2 6 3" xfId="38622" xr:uid="{00000000-0005-0000-0000-000038960000}"/>
    <cellStyle name="20% - Accent1 4 2 8 2 7" xfId="38623" xr:uid="{00000000-0005-0000-0000-000039960000}"/>
    <cellStyle name="20% - Accent1 4 2 8 2 7 2" xfId="38624" xr:uid="{00000000-0005-0000-0000-00003A960000}"/>
    <cellStyle name="20% - Accent1 4 2 8 2 8" xfId="38625" xr:uid="{00000000-0005-0000-0000-00003B960000}"/>
    <cellStyle name="20% - Accent1 4 2 8 2 8 2" xfId="38626" xr:uid="{00000000-0005-0000-0000-00003C960000}"/>
    <cellStyle name="20% - Accent1 4 2 8 2 9" xfId="38627" xr:uid="{00000000-0005-0000-0000-00003D960000}"/>
    <cellStyle name="20% - Accent1 4 2 8 3" xfId="38628" xr:uid="{00000000-0005-0000-0000-00003E960000}"/>
    <cellStyle name="20% - Accent1 4 2 8 3 2" xfId="38629" xr:uid="{00000000-0005-0000-0000-00003F960000}"/>
    <cellStyle name="20% - Accent1 4 2 8 3 2 2" xfId="38630" xr:uid="{00000000-0005-0000-0000-000040960000}"/>
    <cellStyle name="20% - Accent1 4 2 8 3 2 2 2" xfId="38631" xr:uid="{00000000-0005-0000-0000-000041960000}"/>
    <cellStyle name="20% - Accent1 4 2 8 3 2 2 2 2" xfId="38632" xr:uid="{00000000-0005-0000-0000-000042960000}"/>
    <cellStyle name="20% - Accent1 4 2 8 3 2 2 3" xfId="38633" xr:uid="{00000000-0005-0000-0000-000043960000}"/>
    <cellStyle name="20% - Accent1 4 2 8 3 2 3" xfId="38634" xr:uid="{00000000-0005-0000-0000-000044960000}"/>
    <cellStyle name="20% - Accent1 4 2 8 3 2 3 2" xfId="38635" xr:uid="{00000000-0005-0000-0000-000045960000}"/>
    <cellStyle name="20% - Accent1 4 2 8 3 2 4" xfId="38636" xr:uid="{00000000-0005-0000-0000-000046960000}"/>
    <cellStyle name="20% - Accent1 4 2 8 3 3" xfId="38637" xr:uid="{00000000-0005-0000-0000-000047960000}"/>
    <cellStyle name="20% - Accent1 4 2 8 3 3 2" xfId="38638" xr:uid="{00000000-0005-0000-0000-000048960000}"/>
    <cellStyle name="20% - Accent1 4 2 8 3 3 2 2" xfId="38639" xr:uid="{00000000-0005-0000-0000-000049960000}"/>
    <cellStyle name="20% - Accent1 4 2 8 3 3 2 2 2" xfId="38640" xr:uid="{00000000-0005-0000-0000-00004A960000}"/>
    <cellStyle name="20% - Accent1 4 2 8 3 3 2 3" xfId="38641" xr:uid="{00000000-0005-0000-0000-00004B960000}"/>
    <cellStyle name="20% - Accent1 4 2 8 3 3 3" xfId="38642" xr:uid="{00000000-0005-0000-0000-00004C960000}"/>
    <cellStyle name="20% - Accent1 4 2 8 3 3 3 2" xfId="38643" xr:uid="{00000000-0005-0000-0000-00004D960000}"/>
    <cellStyle name="20% - Accent1 4 2 8 3 3 4" xfId="38644" xr:uid="{00000000-0005-0000-0000-00004E960000}"/>
    <cellStyle name="20% - Accent1 4 2 8 3 4" xfId="38645" xr:uid="{00000000-0005-0000-0000-00004F960000}"/>
    <cellStyle name="20% - Accent1 4 2 8 3 4 2" xfId="38646" xr:uid="{00000000-0005-0000-0000-000050960000}"/>
    <cellStyle name="20% - Accent1 4 2 8 3 4 2 2" xfId="38647" xr:uid="{00000000-0005-0000-0000-000051960000}"/>
    <cellStyle name="20% - Accent1 4 2 8 3 4 2 2 2" xfId="38648" xr:uid="{00000000-0005-0000-0000-000052960000}"/>
    <cellStyle name="20% - Accent1 4 2 8 3 4 2 3" xfId="38649" xr:uid="{00000000-0005-0000-0000-000053960000}"/>
    <cellStyle name="20% - Accent1 4 2 8 3 4 3" xfId="38650" xr:uid="{00000000-0005-0000-0000-000054960000}"/>
    <cellStyle name="20% - Accent1 4 2 8 3 4 3 2" xfId="38651" xr:uid="{00000000-0005-0000-0000-000055960000}"/>
    <cellStyle name="20% - Accent1 4 2 8 3 4 4" xfId="38652" xr:uid="{00000000-0005-0000-0000-000056960000}"/>
    <cellStyle name="20% - Accent1 4 2 8 3 5" xfId="38653" xr:uid="{00000000-0005-0000-0000-000057960000}"/>
    <cellStyle name="20% - Accent1 4 2 8 3 5 2" xfId="38654" xr:uid="{00000000-0005-0000-0000-000058960000}"/>
    <cellStyle name="20% - Accent1 4 2 8 3 5 2 2" xfId="38655" xr:uid="{00000000-0005-0000-0000-000059960000}"/>
    <cellStyle name="20% - Accent1 4 2 8 3 5 3" xfId="38656" xr:uid="{00000000-0005-0000-0000-00005A960000}"/>
    <cellStyle name="20% - Accent1 4 2 8 3 6" xfId="38657" xr:uid="{00000000-0005-0000-0000-00005B960000}"/>
    <cellStyle name="20% - Accent1 4 2 8 3 6 2" xfId="38658" xr:uid="{00000000-0005-0000-0000-00005C960000}"/>
    <cellStyle name="20% - Accent1 4 2 8 3 6 2 2" xfId="38659" xr:uid="{00000000-0005-0000-0000-00005D960000}"/>
    <cellStyle name="20% - Accent1 4 2 8 3 6 3" xfId="38660" xr:uid="{00000000-0005-0000-0000-00005E960000}"/>
    <cellStyle name="20% - Accent1 4 2 8 3 7" xfId="38661" xr:uid="{00000000-0005-0000-0000-00005F960000}"/>
    <cellStyle name="20% - Accent1 4 2 8 3 7 2" xfId="38662" xr:uid="{00000000-0005-0000-0000-000060960000}"/>
    <cellStyle name="20% - Accent1 4 2 8 3 8" xfId="38663" xr:uid="{00000000-0005-0000-0000-000061960000}"/>
    <cellStyle name="20% - Accent1 4 2 8 3 8 2" xfId="38664" xr:uid="{00000000-0005-0000-0000-000062960000}"/>
    <cellStyle name="20% - Accent1 4 2 8 3 9" xfId="38665" xr:uid="{00000000-0005-0000-0000-000063960000}"/>
    <cellStyle name="20% - Accent1 4 2 8 4" xfId="38666" xr:uid="{00000000-0005-0000-0000-000064960000}"/>
    <cellStyle name="20% - Accent1 4 2 8 4 2" xfId="38667" xr:uid="{00000000-0005-0000-0000-000065960000}"/>
    <cellStyle name="20% - Accent1 4 2 8 4 2 2" xfId="38668" xr:uid="{00000000-0005-0000-0000-000066960000}"/>
    <cellStyle name="20% - Accent1 4 2 8 4 2 2 2" xfId="38669" xr:uid="{00000000-0005-0000-0000-000067960000}"/>
    <cellStyle name="20% - Accent1 4 2 8 4 2 3" xfId="38670" xr:uid="{00000000-0005-0000-0000-000068960000}"/>
    <cellStyle name="20% - Accent1 4 2 8 4 3" xfId="38671" xr:uid="{00000000-0005-0000-0000-000069960000}"/>
    <cellStyle name="20% - Accent1 4 2 8 4 3 2" xfId="38672" xr:uid="{00000000-0005-0000-0000-00006A960000}"/>
    <cellStyle name="20% - Accent1 4 2 8 4 4" xfId="38673" xr:uid="{00000000-0005-0000-0000-00006B960000}"/>
    <cellStyle name="20% - Accent1 4 2 8 5" xfId="38674" xr:uid="{00000000-0005-0000-0000-00006C960000}"/>
    <cellStyle name="20% - Accent1 4 2 8 5 2" xfId="38675" xr:uid="{00000000-0005-0000-0000-00006D960000}"/>
    <cellStyle name="20% - Accent1 4 2 8 5 2 2" xfId="38676" xr:uid="{00000000-0005-0000-0000-00006E960000}"/>
    <cellStyle name="20% - Accent1 4 2 8 5 2 2 2" xfId="38677" xr:uid="{00000000-0005-0000-0000-00006F960000}"/>
    <cellStyle name="20% - Accent1 4 2 8 5 2 3" xfId="38678" xr:uid="{00000000-0005-0000-0000-000070960000}"/>
    <cellStyle name="20% - Accent1 4 2 8 5 3" xfId="38679" xr:uid="{00000000-0005-0000-0000-000071960000}"/>
    <cellStyle name="20% - Accent1 4 2 8 5 3 2" xfId="38680" xr:uid="{00000000-0005-0000-0000-000072960000}"/>
    <cellStyle name="20% - Accent1 4 2 8 5 4" xfId="38681" xr:uid="{00000000-0005-0000-0000-000073960000}"/>
    <cellStyle name="20% - Accent1 4 2 8 6" xfId="38682" xr:uid="{00000000-0005-0000-0000-000074960000}"/>
    <cellStyle name="20% - Accent1 4 2 8 6 2" xfId="38683" xr:uid="{00000000-0005-0000-0000-000075960000}"/>
    <cellStyle name="20% - Accent1 4 2 8 6 2 2" xfId="38684" xr:uid="{00000000-0005-0000-0000-000076960000}"/>
    <cellStyle name="20% - Accent1 4 2 8 6 2 2 2" xfId="38685" xr:uid="{00000000-0005-0000-0000-000077960000}"/>
    <cellStyle name="20% - Accent1 4 2 8 6 2 3" xfId="38686" xr:uid="{00000000-0005-0000-0000-000078960000}"/>
    <cellStyle name="20% - Accent1 4 2 8 6 3" xfId="38687" xr:uid="{00000000-0005-0000-0000-000079960000}"/>
    <cellStyle name="20% - Accent1 4 2 8 6 3 2" xfId="38688" xr:uid="{00000000-0005-0000-0000-00007A960000}"/>
    <cellStyle name="20% - Accent1 4 2 8 6 4" xfId="38689" xr:uid="{00000000-0005-0000-0000-00007B960000}"/>
    <cellStyle name="20% - Accent1 4 2 8 7" xfId="38690" xr:uid="{00000000-0005-0000-0000-00007C960000}"/>
    <cellStyle name="20% - Accent1 4 2 8 7 2" xfId="38691" xr:uid="{00000000-0005-0000-0000-00007D960000}"/>
    <cellStyle name="20% - Accent1 4 2 8 7 2 2" xfId="38692" xr:uid="{00000000-0005-0000-0000-00007E960000}"/>
    <cellStyle name="20% - Accent1 4 2 8 7 3" xfId="38693" xr:uid="{00000000-0005-0000-0000-00007F960000}"/>
    <cellStyle name="20% - Accent1 4 2 8 8" xfId="38694" xr:uid="{00000000-0005-0000-0000-000080960000}"/>
    <cellStyle name="20% - Accent1 4 2 8 8 2" xfId="38695" xr:uid="{00000000-0005-0000-0000-000081960000}"/>
    <cellStyle name="20% - Accent1 4 2 8 8 2 2" xfId="38696" xr:uid="{00000000-0005-0000-0000-000082960000}"/>
    <cellStyle name="20% - Accent1 4 2 8 8 3" xfId="38697" xr:uid="{00000000-0005-0000-0000-000083960000}"/>
    <cellStyle name="20% - Accent1 4 2 8 9" xfId="38698" xr:uid="{00000000-0005-0000-0000-000084960000}"/>
    <cellStyle name="20% - Accent1 4 2 8 9 2" xfId="38699" xr:uid="{00000000-0005-0000-0000-000085960000}"/>
    <cellStyle name="20% - Accent1 4 2 9" xfId="38700" xr:uid="{00000000-0005-0000-0000-000086960000}"/>
    <cellStyle name="20% - Accent1 4 2 9 10" xfId="38701" xr:uid="{00000000-0005-0000-0000-000087960000}"/>
    <cellStyle name="20% - Accent1 4 2 9 10 2" xfId="38702" xr:uid="{00000000-0005-0000-0000-000088960000}"/>
    <cellStyle name="20% - Accent1 4 2 9 11" xfId="38703" xr:uid="{00000000-0005-0000-0000-000089960000}"/>
    <cellStyle name="20% - Accent1 4 2 9 2" xfId="38704" xr:uid="{00000000-0005-0000-0000-00008A960000}"/>
    <cellStyle name="20% - Accent1 4 2 9 2 2" xfId="38705" xr:uid="{00000000-0005-0000-0000-00008B960000}"/>
    <cellStyle name="20% - Accent1 4 2 9 2 2 2" xfId="38706" xr:uid="{00000000-0005-0000-0000-00008C960000}"/>
    <cellStyle name="20% - Accent1 4 2 9 2 2 2 2" xfId="38707" xr:uid="{00000000-0005-0000-0000-00008D960000}"/>
    <cellStyle name="20% - Accent1 4 2 9 2 2 2 2 2" xfId="38708" xr:uid="{00000000-0005-0000-0000-00008E960000}"/>
    <cellStyle name="20% - Accent1 4 2 9 2 2 2 3" xfId="38709" xr:uid="{00000000-0005-0000-0000-00008F960000}"/>
    <cellStyle name="20% - Accent1 4 2 9 2 2 3" xfId="38710" xr:uid="{00000000-0005-0000-0000-000090960000}"/>
    <cellStyle name="20% - Accent1 4 2 9 2 2 3 2" xfId="38711" xr:uid="{00000000-0005-0000-0000-000091960000}"/>
    <cellStyle name="20% - Accent1 4 2 9 2 2 4" xfId="38712" xr:uid="{00000000-0005-0000-0000-000092960000}"/>
    <cellStyle name="20% - Accent1 4 2 9 2 3" xfId="38713" xr:uid="{00000000-0005-0000-0000-000093960000}"/>
    <cellStyle name="20% - Accent1 4 2 9 2 3 2" xfId="38714" xr:uid="{00000000-0005-0000-0000-000094960000}"/>
    <cellStyle name="20% - Accent1 4 2 9 2 3 2 2" xfId="38715" xr:uid="{00000000-0005-0000-0000-000095960000}"/>
    <cellStyle name="20% - Accent1 4 2 9 2 3 2 2 2" xfId="38716" xr:uid="{00000000-0005-0000-0000-000096960000}"/>
    <cellStyle name="20% - Accent1 4 2 9 2 3 2 3" xfId="38717" xr:uid="{00000000-0005-0000-0000-000097960000}"/>
    <cellStyle name="20% - Accent1 4 2 9 2 3 3" xfId="38718" xr:uid="{00000000-0005-0000-0000-000098960000}"/>
    <cellStyle name="20% - Accent1 4 2 9 2 3 3 2" xfId="38719" xr:uid="{00000000-0005-0000-0000-000099960000}"/>
    <cellStyle name="20% - Accent1 4 2 9 2 3 4" xfId="38720" xr:uid="{00000000-0005-0000-0000-00009A960000}"/>
    <cellStyle name="20% - Accent1 4 2 9 2 4" xfId="38721" xr:uid="{00000000-0005-0000-0000-00009B960000}"/>
    <cellStyle name="20% - Accent1 4 2 9 2 4 2" xfId="38722" xr:uid="{00000000-0005-0000-0000-00009C960000}"/>
    <cellStyle name="20% - Accent1 4 2 9 2 4 2 2" xfId="38723" xr:uid="{00000000-0005-0000-0000-00009D960000}"/>
    <cellStyle name="20% - Accent1 4 2 9 2 4 2 2 2" xfId="38724" xr:uid="{00000000-0005-0000-0000-00009E960000}"/>
    <cellStyle name="20% - Accent1 4 2 9 2 4 2 3" xfId="38725" xr:uid="{00000000-0005-0000-0000-00009F960000}"/>
    <cellStyle name="20% - Accent1 4 2 9 2 4 3" xfId="38726" xr:uid="{00000000-0005-0000-0000-0000A0960000}"/>
    <cellStyle name="20% - Accent1 4 2 9 2 4 3 2" xfId="38727" xr:uid="{00000000-0005-0000-0000-0000A1960000}"/>
    <cellStyle name="20% - Accent1 4 2 9 2 4 4" xfId="38728" xr:uid="{00000000-0005-0000-0000-0000A2960000}"/>
    <cellStyle name="20% - Accent1 4 2 9 2 5" xfId="38729" xr:uid="{00000000-0005-0000-0000-0000A3960000}"/>
    <cellStyle name="20% - Accent1 4 2 9 2 5 2" xfId="38730" xr:uid="{00000000-0005-0000-0000-0000A4960000}"/>
    <cellStyle name="20% - Accent1 4 2 9 2 5 2 2" xfId="38731" xr:uid="{00000000-0005-0000-0000-0000A5960000}"/>
    <cellStyle name="20% - Accent1 4 2 9 2 5 3" xfId="38732" xr:uid="{00000000-0005-0000-0000-0000A6960000}"/>
    <cellStyle name="20% - Accent1 4 2 9 2 6" xfId="38733" xr:uid="{00000000-0005-0000-0000-0000A7960000}"/>
    <cellStyle name="20% - Accent1 4 2 9 2 6 2" xfId="38734" xr:uid="{00000000-0005-0000-0000-0000A8960000}"/>
    <cellStyle name="20% - Accent1 4 2 9 2 6 2 2" xfId="38735" xr:uid="{00000000-0005-0000-0000-0000A9960000}"/>
    <cellStyle name="20% - Accent1 4 2 9 2 6 3" xfId="38736" xr:uid="{00000000-0005-0000-0000-0000AA960000}"/>
    <cellStyle name="20% - Accent1 4 2 9 2 7" xfId="38737" xr:uid="{00000000-0005-0000-0000-0000AB960000}"/>
    <cellStyle name="20% - Accent1 4 2 9 2 7 2" xfId="38738" xr:uid="{00000000-0005-0000-0000-0000AC960000}"/>
    <cellStyle name="20% - Accent1 4 2 9 2 8" xfId="38739" xr:uid="{00000000-0005-0000-0000-0000AD960000}"/>
    <cellStyle name="20% - Accent1 4 2 9 2 8 2" xfId="38740" xr:uid="{00000000-0005-0000-0000-0000AE960000}"/>
    <cellStyle name="20% - Accent1 4 2 9 2 9" xfId="38741" xr:uid="{00000000-0005-0000-0000-0000AF960000}"/>
    <cellStyle name="20% - Accent1 4 2 9 3" xfId="38742" xr:uid="{00000000-0005-0000-0000-0000B0960000}"/>
    <cellStyle name="20% - Accent1 4 2 9 3 2" xfId="38743" xr:uid="{00000000-0005-0000-0000-0000B1960000}"/>
    <cellStyle name="20% - Accent1 4 2 9 3 2 2" xfId="38744" xr:uid="{00000000-0005-0000-0000-0000B2960000}"/>
    <cellStyle name="20% - Accent1 4 2 9 3 2 2 2" xfId="38745" xr:uid="{00000000-0005-0000-0000-0000B3960000}"/>
    <cellStyle name="20% - Accent1 4 2 9 3 2 2 2 2" xfId="38746" xr:uid="{00000000-0005-0000-0000-0000B4960000}"/>
    <cellStyle name="20% - Accent1 4 2 9 3 2 2 3" xfId="38747" xr:uid="{00000000-0005-0000-0000-0000B5960000}"/>
    <cellStyle name="20% - Accent1 4 2 9 3 2 3" xfId="38748" xr:uid="{00000000-0005-0000-0000-0000B6960000}"/>
    <cellStyle name="20% - Accent1 4 2 9 3 2 3 2" xfId="38749" xr:uid="{00000000-0005-0000-0000-0000B7960000}"/>
    <cellStyle name="20% - Accent1 4 2 9 3 2 4" xfId="38750" xr:uid="{00000000-0005-0000-0000-0000B8960000}"/>
    <cellStyle name="20% - Accent1 4 2 9 3 3" xfId="38751" xr:uid="{00000000-0005-0000-0000-0000B9960000}"/>
    <cellStyle name="20% - Accent1 4 2 9 3 3 2" xfId="38752" xr:uid="{00000000-0005-0000-0000-0000BA960000}"/>
    <cellStyle name="20% - Accent1 4 2 9 3 3 2 2" xfId="38753" xr:uid="{00000000-0005-0000-0000-0000BB960000}"/>
    <cellStyle name="20% - Accent1 4 2 9 3 3 2 2 2" xfId="38754" xr:uid="{00000000-0005-0000-0000-0000BC960000}"/>
    <cellStyle name="20% - Accent1 4 2 9 3 3 2 3" xfId="38755" xr:uid="{00000000-0005-0000-0000-0000BD960000}"/>
    <cellStyle name="20% - Accent1 4 2 9 3 3 3" xfId="38756" xr:uid="{00000000-0005-0000-0000-0000BE960000}"/>
    <cellStyle name="20% - Accent1 4 2 9 3 3 3 2" xfId="38757" xr:uid="{00000000-0005-0000-0000-0000BF960000}"/>
    <cellStyle name="20% - Accent1 4 2 9 3 3 4" xfId="38758" xr:uid="{00000000-0005-0000-0000-0000C0960000}"/>
    <cellStyle name="20% - Accent1 4 2 9 3 4" xfId="38759" xr:uid="{00000000-0005-0000-0000-0000C1960000}"/>
    <cellStyle name="20% - Accent1 4 2 9 3 4 2" xfId="38760" xr:uid="{00000000-0005-0000-0000-0000C2960000}"/>
    <cellStyle name="20% - Accent1 4 2 9 3 4 2 2" xfId="38761" xr:uid="{00000000-0005-0000-0000-0000C3960000}"/>
    <cellStyle name="20% - Accent1 4 2 9 3 4 2 2 2" xfId="38762" xr:uid="{00000000-0005-0000-0000-0000C4960000}"/>
    <cellStyle name="20% - Accent1 4 2 9 3 4 2 3" xfId="38763" xr:uid="{00000000-0005-0000-0000-0000C5960000}"/>
    <cellStyle name="20% - Accent1 4 2 9 3 4 3" xfId="38764" xr:uid="{00000000-0005-0000-0000-0000C6960000}"/>
    <cellStyle name="20% - Accent1 4 2 9 3 4 3 2" xfId="38765" xr:uid="{00000000-0005-0000-0000-0000C7960000}"/>
    <cellStyle name="20% - Accent1 4 2 9 3 4 4" xfId="38766" xr:uid="{00000000-0005-0000-0000-0000C8960000}"/>
    <cellStyle name="20% - Accent1 4 2 9 3 5" xfId="38767" xr:uid="{00000000-0005-0000-0000-0000C9960000}"/>
    <cellStyle name="20% - Accent1 4 2 9 3 5 2" xfId="38768" xr:uid="{00000000-0005-0000-0000-0000CA960000}"/>
    <cellStyle name="20% - Accent1 4 2 9 3 5 2 2" xfId="38769" xr:uid="{00000000-0005-0000-0000-0000CB960000}"/>
    <cellStyle name="20% - Accent1 4 2 9 3 5 3" xfId="38770" xr:uid="{00000000-0005-0000-0000-0000CC960000}"/>
    <cellStyle name="20% - Accent1 4 2 9 3 6" xfId="38771" xr:uid="{00000000-0005-0000-0000-0000CD960000}"/>
    <cellStyle name="20% - Accent1 4 2 9 3 6 2" xfId="38772" xr:uid="{00000000-0005-0000-0000-0000CE960000}"/>
    <cellStyle name="20% - Accent1 4 2 9 3 6 2 2" xfId="38773" xr:uid="{00000000-0005-0000-0000-0000CF960000}"/>
    <cellStyle name="20% - Accent1 4 2 9 3 6 3" xfId="38774" xr:uid="{00000000-0005-0000-0000-0000D0960000}"/>
    <cellStyle name="20% - Accent1 4 2 9 3 7" xfId="38775" xr:uid="{00000000-0005-0000-0000-0000D1960000}"/>
    <cellStyle name="20% - Accent1 4 2 9 3 7 2" xfId="38776" xr:uid="{00000000-0005-0000-0000-0000D2960000}"/>
    <cellStyle name="20% - Accent1 4 2 9 3 8" xfId="38777" xr:uid="{00000000-0005-0000-0000-0000D3960000}"/>
    <cellStyle name="20% - Accent1 4 2 9 3 8 2" xfId="38778" xr:uid="{00000000-0005-0000-0000-0000D4960000}"/>
    <cellStyle name="20% - Accent1 4 2 9 3 9" xfId="38779" xr:uid="{00000000-0005-0000-0000-0000D5960000}"/>
    <cellStyle name="20% - Accent1 4 2 9 4" xfId="38780" xr:uid="{00000000-0005-0000-0000-0000D6960000}"/>
    <cellStyle name="20% - Accent1 4 2 9 4 2" xfId="38781" xr:uid="{00000000-0005-0000-0000-0000D7960000}"/>
    <cellStyle name="20% - Accent1 4 2 9 4 2 2" xfId="38782" xr:uid="{00000000-0005-0000-0000-0000D8960000}"/>
    <cellStyle name="20% - Accent1 4 2 9 4 2 2 2" xfId="38783" xr:uid="{00000000-0005-0000-0000-0000D9960000}"/>
    <cellStyle name="20% - Accent1 4 2 9 4 2 3" xfId="38784" xr:uid="{00000000-0005-0000-0000-0000DA960000}"/>
    <cellStyle name="20% - Accent1 4 2 9 4 3" xfId="38785" xr:uid="{00000000-0005-0000-0000-0000DB960000}"/>
    <cellStyle name="20% - Accent1 4 2 9 4 3 2" xfId="38786" xr:uid="{00000000-0005-0000-0000-0000DC960000}"/>
    <cellStyle name="20% - Accent1 4 2 9 4 4" xfId="38787" xr:uid="{00000000-0005-0000-0000-0000DD960000}"/>
    <cellStyle name="20% - Accent1 4 2 9 5" xfId="38788" xr:uid="{00000000-0005-0000-0000-0000DE960000}"/>
    <cellStyle name="20% - Accent1 4 2 9 5 2" xfId="38789" xr:uid="{00000000-0005-0000-0000-0000DF960000}"/>
    <cellStyle name="20% - Accent1 4 2 9 5 2 2" xfId="38790" xr:uid="{00000000-0005-0000-0000-0000E0960000}"/>
    <cellStyle name="20% - Accent1 4 2 9 5 2 2 2" xfId="38791" xr:uid="{00000000-0005-0000-0000-0000E1960000}"/>
    <cellStyle name="20% - Accent1 4 2 9 5 2 3" xfId="38792" xr:uid="{00000000-0005-0000-0000-0000E2960000}"/>
    <cellStyle name="20% - Accent1 4 2 9 5 3" xfId="38793" xr:uid="{00000000-0005-0000-0000-0000E3960000}"/>
    <cellStyle name="20% - Accent1 4 2 9 5 3 2" xfId="38794" xr:uid="{00000000-0005-0000-0000-0000E4960000}"/>
    <cellStyle name="20% - Accent1 4 2 9 5 4" xfId="38795" xr:uid="{00000000-0005-0000-0000-0000E5960000}"/>
    <cellStyle name="20% - Accent1 4 2 9 6" xfId="38796" xr:uid="{00000000-0005-0000-0000-0000E6960000}"/>
    <cellStyle name="20% - Accent1 4 2 9 6 2" xfId="38797" xr:uid="{00000000-0005-0000-0000-0000E7960000}"/>
    <cellStyle name="20% - Accent1 4 2 9 6 2 2" xfId="38798" xr:uid="{00000000-0005-0000-0000-0000E8960000}"/>
    <cellStyle name="20% - Accent1 4 2 9 6 2 2 2" xfId="38799" xr:uid="{00000000-0005-0000-0000-0000E9960000}"/>
    <cellStyle name="20% - Accent1 4 2 9 6 2 3" xfId="38800" xr:uid="{00000000-0005-0000-0000-0000EA960000}"/>
    <cellStyle name="20% - Accent1 4 2 9 6 3" xfId="38801" xr:uid="{00000000-0005-0000-0000-0000EB960000}"/>
    <cellStyle name="20% - Accent1 4 2 9 6 3 2" xfId="38802" xr:uid="{00000000-0005-0000-0000-0000EC960000}"/>
    <cellStyle name="20% - Accent1 4 2 9 6 4" xfId="38803" xr:uid="{00000000-0005-0000-0000-0000ED960000}"/>
    <cellStyle name="20% - Accent1 4 2 9 7" xfId="38804" xr:uid="{00000000-0005-0000-0000-0000EE960000}"/>
    <cellStyle name="20% - Accent1 4 2 9 7 2" xfId="38805" xr:uid="{00000000-0005-0000-0000-0000EF960000}"/>
    <cellStyle name="20% - Accent1 4 2 9 7 2 2" xfId="38806" xr:uid="{00000000-0005-0000-0000-0000F0960000}"/>
    <cellStyle name="20% - Accent1 4 2 9 7 3" xfId="38807" xr:uid="{00000000-0005-0000-0000-0000F1960000}"/>
    <cellStyle name="20% - Accent1 4 2 9 8" xfId="38808" xr:uid="{00000000-0005-0000-0000-0000F2960000}"/>
    <cellStyle name="20% - Accent1 4 2 9 8 2" xfId="38809" xr:uid="{00000000-0005-0000-0000-0000F3960000}"/>
    <cellStyle name="20% - Accent1 4 2 9 8 2 2" xfId="38810" xr:uid="{00000000-0005-0000-0000-0000F4960000}"/>
    <cellStyle name="20% - Accent1 4 2 9 8 3" xfId="38811" xr:uid="{00000000-0005-0000-0000-0000F5960000}"/>
    <cellStyle name="20% - Accent1 4 2 9 9" xfId="38812" xr:uid="{00000000-0005-0000-0000-0000F6960000}"/>
    <cellStyle name="20% - Accent1 4 2 9 9 2" xfId="38813" xr:uid="{00000000-0005-0000-0000-0000F7960000}"/>
    <cellStyle name="20% - Accent1 4 20" xfId="38814" xr:uid="{00000000-0005-0000-0000-0000F8960000}"/>
    <cellStyle name="20% - Accent1 4 20 2" xfId="38815" xr:uid="{00000000-0005-0000-0000-0000F9960000}"/>
    <cellStyle name="20% - Accent1 4 21" xfId="38816" xr:uid="{00000000-0005-0000-0000-0000FA960000}"/>
    <cellStyle name="20% - Accent1 4 3" xfId="38817" xr:uid="{00000000-0005-0000-0000-0000FB960000}"/>
    <cellStyle name="20% - Accent1 4 3 10" xfId="38818" xr:uid="{00000000-0005-0000-0000-0000FC960000}"/>
    <cellStyle name="20% - Accent1 4 3 10 2" xfId="38819" xr:uid="{00000000-0005-0000-0000-0000FD960000}"/>
    <cellStyle name="20% - Accent1 4 3 10 2 2" xfId="38820" xr:uid="{00000000-0005-0000-0000-0000FE960000}"/>
    <cellStyle name="20% - Accent1 4 3 10 2 2 2" xfId="38821" xr:uid="{00000000-0005-0000-0000-0000FF960000}"/>
    <cellStyle name="20% - Accent1 4 3 10 2 3" xfId="38822" xr:uid="{00000000-0005-0000-0000-000000970000}"/>
    <cellStyle name="20% - Accent1 4 3 10 3" xfId="38823" xr:uid="{00000000-0005-0000-0000-000001970000}"/>
    <cellStyle name="20% - Accent1 4 3 10 3 2" xfId="38824" xr:uid="{00000000-0005-0000-0000-000002970000}"/>
    <cellStyle name="20% - Accent1 4 3 10 4" xfId="38825" xr:uid="{00000000-0005-0000-0000-000003970000}"/>
    <cellStyle name="20% - Accent1 4 3 11" xfId="38826" xr:uid="{00000000-0005-0000-0000-000004970000}"/>
    <cellStyle name="20% - Accent1 4 3 11 2" xfId="38827" xr:uid="{00000000-0005-0000-0000-000005970000}"/>
    <cellStyle name="20% - Accent1 4 3 11 2 2" xfId="38828" xr:uid="{00000000-0005-0000-0000-000006970000}"/>
    <cellStyle name="20% - Accent1 4 3 11 2 2 2" xfId="38829" xr:uid="{00000000-0005-0000-0000-000007970000}"/>
    <cellStyle name="20% - Accent1 4 3 11 2 3" xfId="38830" xr:uid="{00000000-0005-0000-0000-000008970000}"/>
    <cellStyle name="20% - Accent1 4 3 11 3" xfId="38831" xr:uid="{00000000-0005-0000-0000-000009970000}"/>
    <cellStyle name="20% - Accent1 4 3 11 3 2" xfId="38832" xr:uid="{00000000-0005-0000-0000-00000A970000}"/>
    <cellStyle name="20% - Accent1 4 3 11 4" xfId="38833" xr:uid="{00000000-0005-0000-0000-00000B970000}"/>
    <cellStyle name="20% - Accent1 4 3 12" xfId="38834" xr:uid="{00000000-0005-0000-0000-00000C970000}"/>
    <cellStyle name="20% - Accent1 4 3 12 2" xfId="38835" xr:uid="{00000000-0005-0000-0000-00000D970000}"/>
    <cellStyle name="20% - Accent1 4 3 12 2 2" xfId="38836" xr:uid="{00000000-0005-0000-0000-00000E970000}"/>
    <cellStyle name="20% - Accent1 4 3 12 3" xfId="38837" xr:uid="{00000000-0005-0000-0000-00000F970000}"/>
    <cellStyle name="20% - Accent1 4 3 13" xfId="38838" xr:uid="{00000000-0005-0000-0000-000010970000}"/>
    <cellStyle name="20% - Accent1 4 3 13 2" xfId="38839" xr:uid="{00000000-0005-0000-0000-000011970000}"/>
    <cellStyle name="20% - Accent1 4 3 13 2 2" xfId="38840" xr:uid="{00000000-0005-0000-0000-000012970000}"/>
    <cellStyle name="20% - Accent1 4 3 13 3" xfId="38841" xr:uid="{00000000-0005-0000-0000-000013970000}"/>
    <cellStyle name="20% - Accent1 4 3 14" xfId="38842" xr:uid="{00000000-0005-0000-0000-000014970000}"/>
    <cellStyle name="20% - Accent1 4 3 14 2" xfId="38843" xr:uid="{00000000-0005-0000-0000-000015970000}"/>
    <cellStyle name="20% - Accent1 4 3 15" xfId="38844" xr:uid="{00000000-0005-0000-0000-000016970000}"/>
    <cellStyle name="20% - Accent1 4 3 15 2" xfId="38845" xr:uid="{00000000-0005-0000-0000-000017970000}"/>
    <cellStyle name="20% - Accent1 4 3 16" xfId="38846" xr:uid="{00000000-0005-0000-0000-000018970000}"/>
    <cellStyle name="20% - Accent1 4 3 2" xfId="38847" xr:uid="{00000000-0005-0000-0000-000019970000}"/>
    <cellStyle name="20% - Accent1 4 3 2 10" xfId="38848" xr:uid="{00000000-0005-0000-0000-00001A970000}"/>
    <cellStyle name="20% - Accent1 4 3 2 10 2" xfId="38849" xr:uid="{00000000-0005-0000-0000-00001B970000}"/>
    <cellStyle name="20% - Accent1 4 3 2 10 2 2" xfId="38850" xr:uid="{00000000-0005-0000-0000-00001C970000}"/>
    <cellStyle name="20% - Accent1 4 3 2 10 2 2 2" xfId="38851" xr:uid="{00000000-0005-0000-0000-00001D970000}"/>
    <cellStyle name="20% - Accent1 4 3 2 10 2 3" xfId="38852" xr:uid="{00000000-0005-0000-0000-00001E970000}"/>
    <cellStyle name="20% - Accent1 4 3 2 10 3" xfId="38853" xr:uid="{00000000-0005-0000-0000-00001F970000}"/>
    <cellStyle name="20% - Accent1 4 3 2 10 3 2" xfId="38854" xr:uid="{00000000-0005-0000-0000-000020970000}"/>
    <cellStyle name="20% - Accent1 4 3 2 10 4" xfId="38855" xr:uid="{00000000-0005-0000-0000-000021970000}"/>
    <cellStyle name="20% - Accent1 4 3 2 11" xfId="38856" xr:uid="{00000000-0005-0000-0000-000022970000}"/>
    <cellStyle name="20% - Accent1 4 3 2 11 2" xfId="38857" xr:uid="{00000000-0005-0000-0000-000023970000}"/>
    <cellStyle name="20% - Accent1 4 3 2 11 2 2" xfId="38858" xr:uid="{00000000-0005-0000-0000-000024970000}"/>
    <cellStyle name="20% - Accent1 4 3 2 11 3" xfId="38859" xr:uid="{00000000-0005-0000-0000-000025970000}"/>
    <cellStyle name="20% - Accent1 4 3 2 12" xfId="38860" xr:uid="{00000000-0005-0000-0000-000026970000}"/>
    <cellStyle name="20% - Accent1 4 3 2 12 2" xfId="38861" xr:uid="{00000000-0005-0000-0000-000027970000}"/>
    <cellStyle name="20% - Accent1 4 3 2 12 2 2" xfId="38862" xr:uid="{00000000-0005-0000-0000-000028970000}"/>
    <cellStyle name="20% - Accent1 4 3 2 12 3" xfId="38863" xr:uid="{00000000-0005-0000-0000-000029970000}"/>
    <cellStyle name="20% - Accent1 4 3 2 13" xfId="38864" xr:uid="{00000000-0005-0000-0000-00002A970000}"/>
    <cellStyle name="20% - Accent1 4 3 2 13 2" xfId="38865" xr:uid="{00000000-0005-0000-0000-00002B970000}"/>
    <cellStyle name="20% - Accent1 4 3 2 14" xfId="38866" xr:uid="{00000000-0005-0000-0000-00002C970000}"/>
    <cellStyle name="20% - Accent1 4 3 2 14 2" xfId="38867" xr:uid="{00000000-0005-0000-0000-00002D970000}"/>
    <cellStyle name="20% - Accent1 4 3 2 15" xfId="38868" xr:uid="{00000000-0005-0000-0000-00002E970000}"/>
    <cellStyle name="20% - Accent1 4 3 2 2" xfId="38869" xr:uid="{00000000-0005-0000-0000-00002F970000}"/>
    <cellStyle name="20% - Accent1 4 3 2 2 10" xfId="38870" xr:uid="{00000000-0005-0000-0000-000030970000}"/>
    <cellStyle name="20% - Accent1 4 3 2 2 10 2" xfId="38871" xr:uid="{00000000-0005-0000-0000-000031970000}"/>
    <cellStyle name="20% - Accent1 4 3 2 2 10 2 2" xfId="38872" xr:uid="{00000000-0005-0000-0000-000032970000}"/>
    <cellStyle name="20% - Accent1 4 3 2 2 10 3" xfId="38873" xr:uid="{00000000-0005-0000-0000-000033970000}"/>
    <cellStyle name="20% - Accent1 4 3 2 2 11" xfId="38874" xr:uid="{00000000-0005-0000-0000-000034970000}"/>
    <cellStyle name="20% - Accent1 4 3 2 2 11 2" xfId="38875" xr:uid="{00000000-0005-0000-0000-000035970000}"/>
    <cellStyle name="20% - Accent1 4 3 2 2 11 2 2" xfId="38876" xr:uid="{00000000-0005-0000-0000-000036970000}"/>
    <cellStyle name="20% - Accent1 4 3 2 2 11 3" xfId="38877" xr:uid="{00000000-0005-0000-0000-000037970000}"/>
    <cellStyle name="20% - Accent1 4 3 2 2 12" xfId="38878" xr:uid="{00000000-0005-0000-0000-000038970000}"/>
    <cellStyle name="20% - Accent1 4 3 2 2 12 2" xfId="38879" xr:uid="{00000000-0005-0000-0000-000039970000}"/>
    <cellStyle name="20% - Accent1 4 3 2 2 13" xfId="38880" xr:uid="{00000000-0005-0000-0000-00003A970000}"/>
    <cellStyle name="20% - Accent1 4 3 2 2 13 2" xfId="38881" xr:uid="{00000000-0005-0000-0000-00003B970000}"/>
    <cellStyle name="20% - Accent1 4 3 2 2 14" xfId="38882" xr:uid="{00000000-0005-0000-0000-00003C970000}"/>
    <cellStyle name="20% - Accent1 4 3 2 2 2" xfId="38883" xr:uid="{00000000-0005-0000-0000-00003D970000}"/>
    <cellStyle name="20% - Accent1 4 3 2 2 2 10" xfId="38884" xr:uid="{00000000-0005-0000-0000-00003E970000}"/>
    <cellStyle name="20% - Accent1 4 3 2 2 2 10 2" xfId="38885" xr:uid="{00000000-0005-0000-0000-00003F970000}"/>
    <cellStyle name="20% - Accent1 4 3 2 2 2 11" xfId="38886" xr:uid="{00000000-0005-0000-0000-000040970000}"/>
    <cellStyle name="20% - Accent1 4 3 2 2 2 2" xfId="38887" xr:uid="{00000000-0005-0000-0000-000041970000}"/>
    <cellStyle name="20% - Accent1 4 3 2 2 2 2 2" xfId="38888" xr:uid="{00000000-0005-0000-0000-000042970000}"/>
    <cellStyle name="20% - Accent1 4 3 2 2 2 2 2 2" xfId="38889" xr:uid="{00000000-0005-0000-0000-000043970000}"/>
    <cellStyle name="20% - Accent1 4 3 2 2 2 2 2 2 2" xfId="38890" xr:uid="{00000000-0005-0000-0000-000044970000}"/>
    <cellStyle name="20% - Accent1 4 3 2 2 2 2 2 2 2 2" xfId="38891" xr:uid="{00000000-0005-0000-0000-000045970000}"/>
    <cellStyle name="20% - Accent1 4 3 2 2 2 2 2 2 3" xfId="38892" xr:uid="{00000000-0005-0000-0000-000046970000}"/>
    <cellStyle name="20% - Accent1 4 3 2 2 2 2 2 3" xfId="38893" xr:uid="{00000000-0005-0000-0000-000047970000}"/>
    <cellStyle name="20% - Accent1 4 3 2 2 2 2 2 3 2" xfId="38894" xr:uid="{00000000-0005-0000-0000-000048970000}"/>
    <cellStyle name="20% - Accent1 4 3 2 2 2 2 2 4" xfId="38895" xr:uid="{00000000-0005-0000-0000-000049970000}"/>
    <cellStyle name="20% - Accent1 4 3 2 2 2 2 3" xfId="38896" xr:uid="{00000000-0005-0000-0000-00004A970000}"/>
    <cellStyle name="20% - Accent1 4 3 2 2 2 2 3 2" xfId="38897" xr:uid="{00000000-0005-0000-0000-00004B970000}"/>
    <cellStyle name="20% - Accent1 4 3 2 2 2 2 3 2 2" xfId="38898" xr:uid="{00000000-0005-0000-0000-00004C970000}"/>
    <cellStyle name="20% - Accent1 4 3 2 2 2 2 3 2 2 2" xfId="38899" xr:uid="{00000000-0005-0000-0000-00004D970000}"/>
    <cellStyle name="20% - Accent1 4 3 2 2 2 2 3 2 3" xfId="38900" xr:uid="{00000000-0005-0000-0000-00004E970000}"/>
    <cellStyle name="20% - Accent1 4 3 2 2 2 2 3 3" xfId="38901" xr:uid="{00000000-0005-0000-0000-00004F970000}"/>
    <cellStyle name="20% - Accent1 4 3 2 2 2 2 3 3 2" xfId="38902" xr:uid="{00000000-0005-0000-0000-000050970000}"/>
    <cellStyle name="20% - Accent1 4 3 2 2 2 2 3 4" xfId="38903" xr:uid="{00000000-0005-0000-0000-000051970000}"/>
    <cellStyle name="20% - Accent1 4 3 2 2 2 2 4" xfId="38904" xr:uid="{00000000-0005-0000-0000-000052970000}"/>
    <cellStyle name="20% - Accent1 4 3 2 2 2 2 4 2" xfId="38905" xr:uid="{00000000-0005-0000-0000-000053970000}"/>
    <cellStyle name="20% - Accent1 4 3 2 2 2 2 4 2 2" xfId="38906" xr:uid="{00000000-0005-0000-0000-000054970000}"/>
    <cellStyle name="20% - Accent1 4 3 2 2 2 2 4 2 2 2" xfId="38907" xr:uid="{00000000-0005-0000-0000-000055970000}"/>
    <cellStyle name="20% - Accent1 4 3 2 2 2 2 4 2 3" xfId="38908" xr:uid="{00000000-0005-0000-0000-000056970000}"/>
    <cellStyle name="20% - Accent1 4 3 2 2 2 2 4 3" xfId="38909" xr:uid="{00000000-0005-0000-0000-000057970000}"/>
    <cellStyle name="20% - Accent1 4 3 2 2 2 2 4 3 2" xfId="38910" xr:uid="{00000000-0005-0000-0000-000058970000}"/>
    <cellStyle name="20% - Accent1 4 3 2 2 2 2 4 4" xfId="38911" xr:uid="{00000000-0005-0000-0000-000059970000}"/>
    <cellStyle name="20% - Accent1 4 3 2 2 2 2 5" xfId="38912" xr:uid="{00000000-0005-0000-0000-00005A970000}"/>
    <cellStyle name="20% - Accent1 4 3 2 2 2 2 5 2" xfId="38913" xr:uid="{00000000-0005-0000-0000-00005B970000}"/>
    <cellStyle name="20% - Accent1 4 3 2 2 2 2 5 2 2" xfId="38914" xr:uid="{00000000-0005-0000-0000-00005C970000}"/>
    <cellStyle name="20% - Accent1 4 3 2 2 2 2 5 3" xfId="38915" xr:uid="{00000000-0005-0000-0000-00005D970000}"/>
    <cellStyle name="20% - Accent1 4 3 2 2 2 2 6" xfId="38916" xr:uid="{00000000-0005-0000-0000-00005E970000}"/>
    <cellStyle name="20% - Accent1 4 3 2 2 2 2 6 2" xfId="38917" xr:uid="{00000000-0005-0000-0000-00005F970000}"/>
    <cellStyle name="20% - Accent1 4 3 2 2 2 2 6 2 2" xfId="38918" xr:uid="{00000000-0005-0000-0000-000060970000}"/>
    <cellStyle name="20% - Accent1 4 3 2 2 2 2 6 3" xfId="38919" xr:uid="{00000000-0005-0000-0000-000061970000}"/>
    <cellStyle name="20% - Accent1 4 3 2 2 2 2 7" xfId="38920" xr:uid="{00000000-0005-0000-0000-000062970000}"/>
    <cellStyle name="20% - Accent1 4 3 2 2 2 2 7 2" xfId="38921" xr:uid="{00000000-0005-0000-0000-000063970000}"/>
    <cellStyle name="20% - Accent1 4 3 2 2 2 2 8" xfId="38922" xr:uid="{00000000-0005-0000-0000-000064970000}"/>
    <cellStyle name="20% - Accent1 4 3 2 2 2 2 8 2" xfId="38923" xr:uid="{00000000-0005-0000-0000-000065970000}"/>
    <cellStyle name="20% - Accent1 4 3 2 2 2 2 9" xfId="38924" xr:uid="{00000000-0005-0000-0000-000066970000}"/>
    <cellStyle name="20% - Accent1 4 3 2 2 2 3" xfId="38925" xr:uid="{00000000-0005-0000-0000-000067970000}"/>
    <cellStyle name="20% - Accent1 4 3 2 2 2 3 2" xfId="38926" xr:uid="{00000000-0005-0000-0000-000068970000}"/>
    <cellStyle name="20% - Accent1 4 3 2 2 2 3 2 2" xfId="38927" xr:uid="{00000000-0005-0000-0000-000069970000}"/>
    <cellStyle name="20% - Accent1 4 3 2 2 2 3 2 2 2" xfId="38928" xr:uid="{00000000-0005-0000-0000-00006A970000}"/>
    <cellStyle name="20% - Accent1 4 3 2 2 2 3 2 2 2 2" xfId="38929" xr:uid="{00000000-0005-0000-0000-00006B970000}"/>
    <cellStyle name="20% - Accent1 4 3 2 2 2 3 2 2 3" xfId="38930" xr:uid="{00000000-0005-0000-0000-00006C970000}"/>
    <cellStyle name="20% - Accent1 4 3 2 2 2 3 2 3" xfId="38931" xr:uid="{00000000-0005-0000-0000-00006D970000}"/>
    <cellStyle name="20% - Accent1 4 3 2 2 2 3 2 3 2" xfId="38932" xr:uid="{00000000-0005-0000-0000-00006E970000}"/>
    <cellStyle name="20% - Accent1 4 3 2 2 2 3 2 4" xfId="38933" xr:uid="{00000000-0005-0000-0000-00006F970000}"/>
    <cellStyle name="20% - Accent1 4 3 2 2 2 3 3" xfId="38934" xr:uid="{00000000-0005-0000-0000-000070970000}"/>
    <cellStyle name="20% - Accent1 4 3 2 2 2 3 3 2" xfId="38935" xr:uid="{00000000-0005-0000-0000-000071970000}"/>
    <cellStyle name="20% - Accent1 4 3 2 2 2 3 3 2 2" xfId="38936" xr:uid="{00000000-0005-0000-0000-000072970000}"/>
    <cellStyle name="20% - Accent1 4 3 2 2 2 3 3 2 2 2" xfId="38937" xr:uid="{00000000-0005-0000-0000-000073970000}"/>
    <cellStyle name="20% - Accent1 4 3 2 2 2 3 3 2 3" xfId="38938" xr:uid="{00000000-0005-0000-0000-000074970000}"/>
    <cellStyle name="20% - Accent1 4 3 2 2 2 3 3 3" xfId="38939" xr:uid="{00000000-0005-0000-0000-000075970000}"/>
    <cellStyle name="20% - Accent1 4 3 2 2 2 3 3 3 2" xfId="38940" xr:uid="{00000000-0005-0000-0000-000076970000}"/>
    <cellStyle name="20% - Accent1 4 3 2 2 2 3 3 4" xfId="38941" xr:uid="{00000000-0005-0000-0000-000077970000}"/>
    <cellStyle name="20% - Accent1 4 3 2 2 2 3 4" xfId="38942" xr:uid="{00000000-0005-0000-0000-000078970000}"/>
    <cellStyle name="20% - Accent1 4 3 2 2 2 3 4 2" xfId="38943" xr:uid="{00000000-0005-0000-0000-000079970000}"/>
    <cellStyle name="20% - Accent1 4 3 2 2 2 3 4 2 2" xfId="38944" xr:uid="{00000000-0005-0000-0000-00007A970000}"/>
    <cellStyle name="20% - Accent1 4 3 2 2 2 3 4 2 2 2" xfId="38945" xr:uid="{00000000-0005-0000-0000-00007B970000}"/>
    <cellStyle name="20% - Accent1 4 3 2 2 2 3 4 2 3" xfId="38946" xr:uid="{00000000-0005-0000-0000-00007C970000}"/>
    <cellStyle name="20% - Accent1 4 3 2 2 2 3 4 3" xfId="38947" xr:uid="{00000000-0005-0000-0000-00007D970000}"/>
    <cellStyle name="20% - Accent1 4 3 2 2 2 3 4 3 2" xfId="38948" xr:uid="{00000000-0005-0000-0000-00007E970000}"/>
    <cellStyle name="20% - Accent1 4 3 2 2 2 3 4 4" xfId="38949" xr:uid="{00000000-0005-0000-0000-00007F970000}"/>
    <cellStyle name="20% - Accent1 4 3 2 2 2 3 5" xfId="38950" xr:uid="{00000000-0005-0000-0000-000080970000}"/>
    <cellStyle name="20% - Accent1 4 3 2 2 2 3 5 2" xfId="38951" xr:uid="{00000000-0005-0000-0000-000081970000}"/>
    <cellStyle name="20% - Accent1 4 3 2 2 2 3 5 2 2" xfId="38952" xr:uid="{00000000-0005-0000-0000-000082970000}"/>
    <cellStyle name="20% - Accent1 4 3 2 2 2 3 5 3" xfId="38953" xr:uid="{00000000-0005-0000-0000-000083970000}"/>
    <cellStyle name="20% - Accent1 4 3 2 2 2 3 6" xfId="38954" xr:uid="{00000000-0005-0000-0000-000084970000}"/>
    <cellStyle name="20% - Accent1 4 3 2 2 2 3 6 2" xfId="38955" xr:uid="{00000000-0005-0000-0000-000085970000}"/>
    <cellStyle name="20% - Accent1 4 3 2 2 2 3 6 2 2" xfId="38956" xr:uid="{00000000-0005-0000-0000-000086970000}"/>
    <cellStyle name="20% - Accent1 4 3 2 2 2 3 6 3" xfId="38957" xr:uid="{00000000-0005-0000-0000-000087970000}"/>
    <cellStyle name="20% - Accent1 4 3 2 2 2 3 7" xfId="38958" xr:uid="{00000000-0005-0000-0000-000088970000}"/>
    <cellStyle name="20% - Accent1 4 3 2 2 2 3 7 2" xfId="38959" xr:uid="{00000000-0005-0000-0000-000089970000}"/>
    <cellStyle name="20% - Accent1 4 3 2 2 2 3 8" xfId="38960" xr:uid="{00000000-0005-0000-0000-00008A970000}"/>
    <cellStyle name="20% - Accent1 4 3 2 2 2 3 8 2" xfId="38961" xr:uid="{00000000-0005-0000-0000-00008B970000}"/>
    <cellStyle name="20% - Accent1 4 3 2 2 2 3 9" xfId="38962" xr:uid="{00000000-0005-0000-0000-00008C970000}"/>
    <cellStyle name="20% - Accent1 4 3 2 2 2 4" xfId="38963" xr:uid="{00000000-0005-0000-0000-00008D970000}"/>
    <cellStyle name="20% - Accent1 4 3 2 2 2 4 2" xfId="38964" xr:uid="{00000000-0005-0000-0000-00008E970000}"/>
    <cellStyle name="20% - Accent1 4 3 2 2 2 4 2 2" xfId="38965" xr:uid="{00000000-0005-0000-0000-00008F970000}"/>
    <cellStyle name="20% - Accent1 4 3 2 2 2 4 2 2 2" xfId="38966" xr:uid="{00000000-0005-0000-0000-000090970000}"/>
    <cellStyle name="20% - Accent1 4 3 2 2 2 4 2 3" xfId="38967" xr:uid="{00000000-0005-0000-0000-000091970000}"/>
    <cellStyle name="20% - Accent1 4 3 2 2 2 4 3" xfId="38968" xr:uid="{00000000-0005-0000-0000-000092970000}"/>
    <cellStyle name="20% - Accent1 4 3 2 2 2 4 3 2" xfId="38969" xr:uid="{00000000-0005-0000-0000-000093970000}"/>
    <cellStyle name="20% - Accent1 4 3 2 2 2 4 4" xfId="38970" xr:uid="{00000000-0005-0000-0000-000094970000}"/>
    <cellStyle name="20% - Accent1 4 3 2 2 2 5" xfId="38971" xr:uid="{00000000-0005-0000-0000-000095970000}"/>
    <cellStyle name="20% - Accent1 4 3 2 2 2 5 2" xfId="38972" xr:uid="{00000000-0005-0000-0000-000096970000}"/>
    <cellStyle name="20% - Accent1 4 3 2 2 2 5 2 2" xfId="38973" xr:uid="{00000000-0005-0000-0000-000097970000}"/>
    <cellStyle name="20% - Accent1 4 3 2 2 2 5 2 2 2" xfId="38974" xr:uid="{00000000-0005-0000-0000-000098970000}"/>
    <cellStyle name="20% - Accent1 4 3 2 2 2 5 2 3" xfId="38975" xr:uid="{00000000-0005-0000-0000-000099970000}"/>
    <cellStyle name="20% - Accent1 4 3 2 2 2 5 3" xfId="38976" xr:uid="{00000000-0005-0000-0000-00009A970000}"/>
    <cellStyle name="20% - Accent1 4 3 2 2 2 5 3 2" xfId="38977" xr:uid="{00000000-0005-0000-0000-00009B970000}"/>
    <cellStyle name="20% - Accent1 4 3 2 2 2 5 4" xfId="38978" xr:uid="{00000000-0005-0000-0000-00009C970000}"/>
    <cellStyle name="20% - Accent1 4 3 2 2 2 6" xfId="38979" xr:uid="{00000000-0005-0000-0000-00009D970000}"/>
    <cellStyle name="20% - Accent1 4 3 2 2 2 6 2" xfId="38980" xr:uid="{00000000-0005-0000-0000-00009E970000}"/>
    <cellStyle name="20% - Accent1 4 3 2 2 2 6 2 2" xfId="38981" xr:uid="{00000000-0005-0000-0000-00009F970000}"/>
    <cellStyle name="20% - Accent1 4 3 2 2 2 6 2 2 2" xfId="38982" xr:uid="{00000000-0005-0000-0000-0000A0970000}"/>
    <cellStyle name="20% - Accent1 4 3 2 2 2 6 2 3" xfId="38983" xr:uid="{00000000-0005-0000-0000-0000A1970000}"/>
    <cellStyle name="20% - Accent1 4 3 2 2 2 6 3" xfId="38984" xr:uid="{00000000-0005-0000-0000-0000A2970000}"/>
    <cellStyle name="20% - Accent1 4 3 2 2 2 6 3 2" xfId="38985" xr:uid="{00000000-0005-0000-0000-0000A3970000}"/>
    <cellStyle name="20% - Accent1 4 3 2 2 2 6 4" xfId="38986" xr:uid="{00000000-0005-0000-0000-0000A4970000}"/>
    <cellStyle name="20% - Accent1 4 3 2 2 2 7" xfId="38987" xr:uid="{00000000-0005-0000-0000-0000A5970000}"/>
    <cellStyle name="20% - Accent1 4 3 2 2 2 7 2" xfId="38988" xr:uid="{00000000-0005-0000-0000-0000A6970000}"/>
    <cellStyle name="20% - Accent1 4 3 2 2 2 7 2 2" xfId="38989" xr:uid="{00000000-0005-0000-0000-0000A7970000}"/>
    <cellStyle name="20% - Accent1 4 3 2 2 2 7 3" xfId="38990" xr:uid="{00000000-0005-0000-0000-0000A8970000}"/>
    <cellStyle name="20% - Accent1 4 3 2 2 2 8" xfId="38991" xr:uid="{00000000-0005-0000-0000-0000A9970000}"/>
    <cellStyle name="20% - Accent1 4 3 2 2 2 8 2" xfId="38992" xr:uid="{00000000-0005-0000-0000-0000AA970000}"/>
    <cellStyle name="20% - Accent1 4 3 2 2 2 8 2 2" xfId="38993" xr:uid="{00000000-0005-0000-0000-0000AB970000}"/>
    <cellStyle name="20% - Accent1 4 3 2 2 2 8 3" xfId="38994" xr:uid="{00000000-0005-0000-0000-0000AC970000}"/>
    <cellStyle name="20% - Accent1 4 3 2 2 2 9" xfId="38995" xr:uid="{00000000-0005-0000-0000-0000AD970000}"/>
    <cellStyle name="20% - Accent1 4 3 2 2 2 9 2" xfId="38996" xr:uid="{00000000-0005-0000-0000-0000AE970000}"/>
    <cellStyle name="20% - Accent1 4 3 2 2 3" xfId="38997" xr:uid="{00000000-0005-0000-0000-0000AF970000}"/>
    <cellStyle name="20% - Accent1 4 3 2 2 3 10" xfId="38998" xr:uid="{00000000-0005-0000-0000-0000B0970000}"/>
    <cellStyle name="20% - Accent1 4 3 2 2 3 10 2" xfId="38999" xr:uid="{00000000-0005-0000-0000-0000B1970000}"/>
    <cellStyle name="20% - Accent1 4 3 2 2 3 11" xfId="39000" xr:uid="{00000000-0005-0000-0000-0000B2970000}"/>
    <cellStyle name="20% - Accent1 4 3 2 2 3 2" xfId="39001" xr:uid="{00000000-0005-0000-0000-0000B3970000}"/>
    <cellStyle name="20% - Accent1 4 3 2 2 3 2 2" xfId="39002" xr:uid="{00000000-0005-0000-0000-0000B4970000}"/>
    <cellStyle name="20% - Accent1 4 3 2 2 3 2 2 2" xfId="39003" xr:uid="{00000000-0005-0000-0000-0000B5970000}"/>
    <cellStyle name="20% - Accent1 4 3 2 2 3 2 2 2 2" xfId="39004" xr:uid="{00000000-0005-0000-0000-0000B6970000}"/>
    <cellStyle name="20% - Accent1 4 3 2 2 3 2 2 2 2 2" xfId="39005" xr:uid="{00000000-0005-0000-0000-0000B7970000}"/>
    <cellStyle name="20% - Accent1 4 3 2 2 3 2 2 2 3" xfId="39006" xr:uid="{00000000-0005-0000-0000-0000B8970000}"/>
    <cellStyle name="20% - Accent1 4 3 2 2 3 2 2 3" xfId="39007" xr:uid="{00000000-0005-0000-0000-0000B9970000}"/>
    <cellStyle name="20% - Accent1 4 3 2 2 3 2 2 3 2" xfId="39008" xr:uid="{00000000-0005-0000-0000-0000BA970000}"/>
    <cellStyle name="20% - Accent1 4 3 2 2 3 2 2 4" xfId="39009" xr:uid="{00000000-0005-0000-0000-0000BB970000}"/>
    <cellStyle name="20% - Accent1 4 3 2 2 3 2 3" xfId="39010" xr:uid="{00000000-0005-0000-0000-0000BC970000}"/>
    <cellStyle name="20% - Accent1 4 3 2 2 3 2 3 2" xfId="39011" xr:uid="{00000000-0005-0000-0000-0000BD970000}"/>
    <cellStyle name="20% - Accent1 4 3 2 2 3 2 3 2 2" xfId="39012" xr:uid="{00000000-0005-0000-0000-0000BE970000}"/>
    <cellStyle name="20% - Accent1 4 3 2 2 3 2 3 2 2 2" xfId="39013" xr:uid="{00000000-0005-0000-0000-0000BF970000}"/>
    <cellStyle name="20% - Accent1 4 3 2 2 3 2 3 2 3" xfId="39014" xr:uid="{00000000-0005-0000-0000-0000C0970000}"/>
    <cellStyle name="20% - Accent1 4 3 2 2 3 2 3 3" xfId="39015" xr:uid="{00000000-0005-0000-0000-0000C1970000}"/>
    <cellStyle name="20% - Accent1 4 3 2 2 3 2 3 3 2" xfId="39016" xr:uid="{00000000-0005-0000-0000-0000C2970000}"/>
    <cellStyle name="20% - Accent1 4 3 2 2 3 2 3 4" xfId="39017" xr:uid="{00000000-0005-0000-0000-0000C3970000}"/>
    <cellStyle name="20% - Accent1 4 3 2 2 3 2 4" xfId="39018" xr:uid="{00000000-0005-0000-0000-0000C4970000}"/>
    <cellStyle name="20% - Accent1 4 3 2 2 3 2 4 2" xfId="39019" xr:uid="{00000000-0005-0000-0000-0000C5970000}"/>
    <cellStyle name="20% - Accent1 4 3 2 2 3 2 4 2 2" xfId="39020" xr:uid="{00000000-0005-0000-0000-0000C6970000}"/>
    <cellStyle name="20% - Accent1 4 3 2 2 3 2 4 2 2 2" xfId="39021" xr:uid="{00000000-0005-0000-0000-0000C7970000}"/>
    <cellStyle name="20% - Accent1 4 3 2 2 3 2 4 2 3" xfId="39022" xr:uid="{00000000-0005-0000-0000-0000C8970000}"/>
    <cellStyle name="20% - Accent1 4 3 2 2 3 2 4 3" xfId="39023" xr:uid="{00000000-0005-0000-0000-0000C9970000}"/>
    <cellStyle name="20% - Accent1 4 3 2 2 3 2 4 3 2" xfId="39024" xr:uid="{00000000-0005-0000-0000-0000CA970000}"/>
    <cellStyle name="20% - Accent1 4 3 2 2 3 2 4 4" xfId="39025" xr:uid="{00000000-0005-0000-0000-0000CB970000}"/>
    <cellStyle name="20% - Accent1 4 3 2 2 3 2 5" xfId="39026" xr:uid="{00000000-0005-0000-0000-0000CC970000}"/>
    <cellStyle name="20% - Accent1 4 3 2 2 3 2 5 2" xfId="39027" xr:uid="{00000000-0005-0000-0000-0000CD970000}"/>
    <cellStyle name="20% - Accent1 4 3 2 2 3 2 5 2 2" xfId="39028" xr:uid="{00000000-0005-0000-0000-0000CE970000}"/>
    <cellStyle name="20% - Accent1 4 3 2 2 3 2 5 3" xfId="39029" xr:uid="{00000000-0005-0000-0000-0000CF970000}"/>
    <cellStyle name="20% - Accent1 4 3 2 2 3 2 6" xfId="39030" xr:uid="{00000000-0005-0000-0000-0000D0970000}"/>
    <cellStyle name="20% - Accent1 4 3 2 2 3 2 6 2" xfId="39031" xr:uid="{00000000-0005-0000-0000-0000D1970000}"/>
    <cellStyle name="20% - Accent1 4 3 2 2 3 2 6 2 2" xfId="39032" xr:uid="{00000000-0005-0000-0000-0000D2970000}"/>
    <cellStyle name="20% - Accent1 4 3 2 2 3 2 6 3" xfId="39033" xr:uid="{00000000-0005-0000-0000-0000D3970000}"/>
    <cellStyle name="20% - Accent1 4 3 2 2 3 2 7" xfId="39034" xr:uid="{00000000-0005-0000-0000-0000D4970000}"/>
    <cellStyle name="20% - Accent1 4 3 2 2 3 2 7 2" xfId="39035" xr:uid="{00000000-0005-0000-0000-0000D5970000}"/>
    <cellStyle name="20% - Accent1 4 3 2 2 3 2 8" xfId="39036" xr:uid="{00000000-0005-0000-0000-0000D6970000}"/>
    <cellStyle name="20% - Accent1 4 3 2 2 3 2 8 2" xfId="39037" xr:uid="{00000000-0005-0000-0000-0000D7970000}"/>
    <cellStyle name="20% - Accent1 4 3 2 2 3 2 9" xfId="39038" xr:uid="{00000000-0005-0000-0000-0000D8970000}"/>
    <cellStyle name="20% - Accent1 4 3 2 2 3 3" xfId="39039" xr:uid="{00000000-0005-0000-0000-0000D9970000}"/>
    <cellStyle name="20% - Accent1 4 3 2 2 3 3 2" xfId="39040" xr:uid="{00000000-0005-0000-0000-0000DA970000}"/>
    <cellStyle name="20% - Accent1 4 3 2 2 3 3 2 2" xfId="39041" xr:uid="{00000000-0005-0000-0000-0000DB970000}"/>
    <cellStyle name="20% - Accent1 4 3 2 2 3 3 2 2 2" xfId="39042" xr:uid="{00000000-0005-0000-0000-0000DC970000}"/>
    <cellStyle name="20% - Accent1 4 3 2 2 3 3 2 2 2 2" xfId="39043" xr:uid="{00000000-0005-0000-0000-0000DD970000}"/>
    <cellStyle name="20% - Accent1 4 3 2 2 3 3 2 2 3" xfId="39044" xr:uid="{00000000-0005-0000-0000-0000DE970000}"/>
    <cellStyle name="20% - Accent1 4 3 2 2 3 3 2 3" xfId="39045" xr:uid="{00000000-0005-0000-0000-0000DF970000}"/>
    <cellStyle name="20% - Accent1 4 3 2 2 3 3 2 3 2" xfId="39046" xr:uid="{00000000-0005-0000-0000-0000E0970000}"/>
    <cellStyle name="20% - Accent1 4 3 2 2 3 3 2 4" xfId="39047" xr:uid="{00000000-0005-0000-0000-0000E1970000}"/>
    <cellStyle name="20% - Accent1 4 3 2 2 3 3 3" xfId="39048" xr:uid="{00000000-0005-0000-0000-0000E2970000}"/>
    <cellStyle name="20% - Accent1 4 3 2 2 3 3 3 2" xfId="39049" xr:uid="{00000000-0005-0000-0000-0000E3970000}"/>
    <cellStyle name="20% - Accent1 4 3 2 2 3 3 3 2 2" xfId="39050" xr:uid="{00000000-0005-0000-0000-0000E4970000}"/>
    <cellStyle name="20% - Accent1 4 3 2 2 3 3 3 2 2 2" xfId="39051" xr:uid="{00000000-0005-0000-0000-0000E5970000}"/>
    <cellStyle name="20% - Accent1 4 3 2 2 3 3 3 2 3" xfId="39052" xr:uid="{00000000-0005-0000-0000-0000E6970000}"/>
    <cellStyle name="20% - Accent1 4 3 2 2 3 3 3 3" xfId="39053" xr:uid="{00000000-0005-0000-0000-0000E7970000}"/>
    <cellStyle name="20% - Accent1 4 3 2 2 3 3 3 3 2" xfId="39054" xr:uid="{00000000-0005-0000-0000-0000E8970000}"/>
    <cellStyle name="20% - Accent1 4 3 2 2 3 3 3 4" xfId="39055" xr:uid="{00000000-0005-0000-0000-0000E9970000}"/>
    <cellStyle name="20% - Accent1 4 3 2 2 3 3 4" xfId="39056" xr:uid="{00000000-0005-0000-0000-0000EA970000}"/>
    <cellStyle name="20% - Accent1 4 3 2 2 3 3 4 2" xfId="39057" xr:uid="{00000000-0005-0000-0000-0000EB970000}"/>
    <cellStyle name="20% - Accent1 4 3 2 2 3 3 4 2 2" xfId="39058" xr:uid="{00000000-0005-0000-0000-0000EC970000}"/>
    <cellStyle name="20% - Accent1 4 3 2 2 3 3 4 2 2 2" xfId="39059" xr:uid="{00000000-0005-0000-0000-0000ED970000}"/>
    <cellStyle name="20% - Accent1 4 3 2 2 3 3 4 2 3" xfId="39060" xr:uid="{00000000-0005-0000-0000-0000EE970000}"/>
    <cellStyle name="20% - Accent1 4 3 2 2 3 3 4 3" xfId="39061" xr:uid="{00000000-0005-0000-0000-0000EF970000}"/>
    <cellStyle name="20% - Accent1 4 3 2 2 3 3 4 3 2" xfId="39062" xr:uid="{00000000-0005-0000-0000-0000F0970000}"/>
    <cellStyle name="20% - Accent1 4 3 2 2 3 3 4 4" xfId="39063" xr:uid="{00000000-0005-0000-0000-0000F1970000}"/>
    <cellStyle name="20% - Accent1 4 3 2 2 3 3 5" xfId="39064" xr:uid="{00000000-0005-0000-0000-0000F2970000}"/>
    <cellStyle name="20% - Accent1 4 3 2 2 3 3 5 2" xfId="39065" xr:uid="{00000000-0005-0000-0000-0000F3970000}"/>
    <cellStyle name="20% - Accent1 4 3 2 2 3 3 5 2 2" xfId="39066" xr:uid="{00000000-0005-0000-0000-0000F4970000}"/>
    <cellStyle name="20% - Accent1 4 3 2 2 3 3 5 3" xfId="39067" xr:uid="{00000000-0005-0000-0000-0000F5970000}"/>
    <cellStyle name="20% - Accent1 4 3 2 2 3 3 6" xfId="39068" xr:uid="{00000000-0005-0000-0000-0000F6970000}"/>
    <cellStyle name="20% - Accent1 4 3 2 2 3 3 6 2" xfId="39069" xr:uid="{00000000-0005-0000-0000-0000F7970000}"/>
    <cellStyle name="20% - Accent1 4 3 2 2 3 3 6 2 2" xfId="39070" xr:uid="{00000000-0005-0000-0000-0000F8970000}"/>
    <cellStyle name="20% - Accent1 4 3 2 2 3 3 6 3" xfId="39071" xr:uid="{00000000-0005-0000-0000-0000F9970000}"/>
    <cellStyle name="20% - Accent1 4 3 2 2 3 3 7" xfId="39072" xr:uid="{00000000-0005-0000-0000-0000FA970000}"/>
    <cellStyle name="20% - Accent1 4 3 2 2 3 3 7 2" xfId="39073" xr:uid="{00000000-0005-0000-0000-0000FB970000}"/>
    <cellStyle name="20% - Accent1 4 3 2 2 3 3 8" xfId="39074" xr:uid="{00000000-0005-0000-0000-0000FC970000}"/>
    <cellStyle name="20% - Accent1 4 3 2 2 3 3 8 2" xfId="39075" xr:uid="{00000000-0005-0000-0000-0000FD970000}"/>
    <cellStyle name="20% - Accent1 4 3 2 2 3 3 9" xfId="39076" xr:uid="{00000000-0005-0000-0000-0000FE970000}"/>
    <cellStyle name="20% - Accent1 4 3 2 2 3 4" xfId="39077" xr:uid="{00000000-0005-0000-0000-0000FF970000}"/>
    <cellStyle name="20% - Accent1 4 3 2 2 3 4 2" xfId="39078" xr:uid="{00000000-0005-0000-0000-000000980000}"/>
    <cellStyle name="20% - Accent1 4 3 2 2 3 4 2 2" xfId="39079" xr:uid="{00000000-0005-0000-0000-000001980000}"/>
    <cellStyle name="20% - Accent1 4 3 2 2 3 4 2 2 2" xfId="39080" xr:uid="{00000000-0005-0000-0000-000002980000}"/>
    <cellStyle name="20% - Accent1 4 3 2 2 3 4 2 3" xfId="39081" xr:uid="{00000000-0005-0000-0000-000003980000}"/>
    <cellStyle name="20% - Accent1 4 3 2 2 3 4 3" xfId="39082" xr:uid="{00000000-0005-0000-0000-000004980000}"/>
    <cellStyle name="20% - Accent1 4 3 2 2 3 4 3 2" xfId="39083" xr:uid="{00000000-0005-0000-0000-000005980000}"/>
    <cellStyle name="20% - Accent1 4 3 2 2 3 4 4" xfId="39084" xr:uid="{00000000-0005-0000-0000-000006980000}"/>
    <cellStyle name="20% - Accent1 4 3 2 2 3 5" xfId="39085" xr:uid="{00000000-0005-0000-0000-000007980000}"/>
    <cellStyle name="20% - Accent1 4 3 2 2 3 5 2" xfId="39086" xr:uid="{00000000-0005-0000-0000-000008980000}"/>
    <cellStyle name="20% - Accent1 4 3 2 2 3 5 2 2" xfId="39087" xr:uid="{00000000-0005-0000-0000-000009980000}"/>
    <cellStyle name="20% - Accent1 4 3 2 2 3 5 2 2 2" xfId="39088" xr:uid="{00000000-0005-0000-0000-00000A980000}"/>
    <cellStyle name="20% - Accent1 4 3 2 2 3 5 2 3" xfId="39089" xr:uid="{00000000-0005-0000-0000-00000B980000}"/>
    <cellStyle name="20% - Accent1 4 3 2 2 3 5 3" xfId="39090" xr:uid="{00000000-0005-0000-0000-00000C980000}"/>
    <cellStyle name="20% - Accent1 4 3 2 2 3 5 3 2" xfId="39091" xr:uid="{00000000-0005-0000-0000-00000D980000}"/>
    <cellStyle name="20% - Accent1 4 3 2 2 3 5 4" xfId="39092" xr:uid="{00000000-0005-0000-0000-00000E980000}"/>
    <cellStyle name="20% - Accent1 4 3 2 2 3 6" xfId="39093" xr:uid="{00000000-0005-0000-0000-00000F980000}"/>
    <cellStyle name="20% - Accent1 4 3 2 2 3 6 2" xfId="39094" xr:uid="{00000000-0005-0000-0000-000010980000}"/>
    <cellStyle name="20% - Accent1 4 3 2 2 3 6 2 2" xfId="39095" xr:uid="{00000000-0005-0000-0000-000011980000}"/>
    <cellStyle name="20% - Accent1 4 3 2 2 3 6 2 2 2" xfId="39096" xr:uid="{00000000-0005-0000-0000-000012980000}"/>
    <cellStyle name="20% - Accent1 4 3 2 2 3 6 2 3" xfId="39097" xr:uid="{00000000-0005-0000-0000-000013980000}"/>
    <cellStyle name="20% - Accent1 4 3 2 2 3 6 3" xfId="39098" xr:uid="{00000000-0005-0000-0000-000014980000}"/>
    <cellStyle name="20% - Accent1 4 3 2 2 3 6 3 2" xfId="39099" xr:uid="{00000000-0005-0000-0000-000015980000}"/>
    <cellStyle name="20% - Accent1 4 3 2 2 3 6 4" xfId="39100" xr:uid="{00000000-0005-0000-0000-000016980000}"/>
    <cellStyle name="20% - Accent1 4 3 2 2 3 7" xfId="39101" xr:uid="{00000000-0005-0000-0000-000017980000}"/>
    <cellStyle name="20% - Accent1 4 3 2 2 3 7 2" xfId="39102" xr:uid="{00000000-0005-0000-0000-000018980000}"/>
    <cellStyle name="20% - Accent1 4 3 2 2 3 7 2 2" xfId="39103" xr:uid="{00000000-0005-0000-0000-000019980000}"/>
    <cellStyle name="20% - Accent1 4 3 2 2 3 7 3" xfId="39104" xr:uid="{00000000-0005-0000-0000-00001A980000}"/>
    <cellStyle name="20% - Accent1 4 3 2 2 3 8" xfId="39105" xr:uid="{00000000-0005-0000-0000-00001B980000}"/>
    <cellStyle name="20% - Accent1 4 3 2 2 3 8 2" xfId="39106" xr:uid="{00000000-0005-0000-0000-00001C980000}"/>
    <cellStyle name="20% - Accent1 4 3 2 2 3 8 2 2" xfId="39107" xr:uid="{00000000-0005-0000-0000-00001D980000}"/>
    <cellStyle name="20% - Accent1 4 3 2 2 3 8 3" xfId="39108" xr:uid="{00000000-0005-0000-0000-00001E980000}"/>
    <cellStyle name="20% - Accent1 4 3 2 2 3 9" xfId="39109" xr:uid="{00000000-0005-0000-0000-00001F980000}"/>
    <cellStyle name="20% - Accent1 4 3 2 2 3 9 2" xfId="39110" xr:uid="{00000000-0005-0000-0000-000020980000}"/>
    <cellStyle name="20% - Accent1 4 3 2 2 4" xfId="39111" xr:uid="{00000000-0005-0000-0000-000021980000}"/>
    <cellStyle name="20% - Accent1 4 3 2 2 4 10" xfId="39112" xr:uid="{00000000-0005-0000-0000-000022980000}"/>
    <cellStyle name="20% - Accent1 4 3 2 2 4 10 2" xfId="39113" xr:uid="{00000000-0005-0000-0000-000023980000}"/>
    <cellStyle name="20% - Accent1 4 3 2 2 4 11" xfId="39114" xr:uid="{00000000-0005-0000-0000-000024980000}"/>
    <cellStyle name="20% - Accent1 4 3 2 2 4 2" xfId="39115" xr:uid="{00000000-0005-0000-0000-000025980000}"/>
    <cellStyle name="20% - Accent1 4 3 2 2 4 2 2" xfId="39116" xr:uid="{00000000-0005-0000-0000-000026980000}"/>
    <cellStyle name="20% - Accent1 4 3 2 2 4 2 2 2" xfId="39117" xr:uid="{00000000-0005-0000-0000-000027980000}"/>
    <cellStyle name="20% - Accent1 4 3 2 2 4 2 2 2 2" xfId="39118" xr:uid="{00000000-0005-0000-0000-000028980000}"/>
    <cellStyle name="20% - Accent1 4 3 2 2 4 2 2 2 2 2" xfId="39119" xr:uid="{00000000-0005-0000-0000-000029980000}"/>
    <cellStyle name="20% - Accent1 4 3 2 2 4 2 2 2 3" xfId="39120" xr:uid="{00000000-0005-0000-0000-00002A980000}"/>
    <cellStyle name="20% - Accent1 4 3 2 2 4 2 2 3" xfId="39121" xr:uid="{00000000-0005-0000-0000-00002B980000}"/>
    <cellStyle name="20% - Accent1 4 3 2 2 4 2 2 3 2" xfId="39122" xr:uid="{00000000-0005-0000-0000-00002C980000}"/>
    <cellStyle name="20% - Accent1 4 3 2 2 4 2 2 4" xfId="39123" xr:uid="{00000000-0005-0000-0000-00002D980000}"/>
    <cellStyle name="20% - Accent1 4 3 2 2 4 2 3" xfId="39124" xr:uid="{00000000-0005-0000-0000-00002E980000}"/>
    <cellStyle name="20% - Accent1 4 3 2 2 4 2 3 2" xfId="39125" xr:uid="{00000000-0005-0000-0000-00002F980000}"/>
    <cellStyle name="20% - Accent1 4 3 2 2 4 2 3 2 2" xfId="39126" xr:uid="{00000000-0005-0000-0000-000030980000}"/>
    <cellStyle name="20% - Accent1 4 3 2 2 4 2 3 2 2 2" xfId="39127" xr:uid="{00000000-0005-0000-0000-000031980000}"/>
    <cellStyle name="20% - Accent1 4 3 2 2 4 2 3 2 3" xfId="39128" xr:uid="{00000000-0005-0000-0000-000032980000}"/>
    <cellStyle name="20% - Accent1 4 3 2 2 4 2 3 3" xfId="39129" xr:uid="{00000000-0005-0000-0000-000033980000}"/>
    <cellStyle name="20% - Accent1 4 3 2 2 4 2 3 3 2" xfId="39130" xr:uid="{00000000-0005-0000-0000-000034980000}"/>
    <cellStyle name="20% - Accent1 4 3 2 2 4 2 3 4" xfId="39131" xr:uid="{00000000-0005-0000-0000-000035980000}"/>
    <cellStyle name="20% - Accent1 4 3 2 2 4 2 4" xfId="39132" xr:uid="{00000000-0005-0000-0000-000036980000}"/>
    <cellStyle name="20% - Accent1 4 3 2 2 4 2 4 2" xfId="39133" xr:uid="{00000000-0005-0000-0000-000037980000}"/>
    <cellStyle name="20% - Accent1 4 3 2 2 4 2 4 2 2" xfId="39134" xr:uid="{00000000-0005-0000-0000-000038980000}"/>
    <cellStyle name="20% - Accent1 4 3 2 2 4 2 4 2 2 2" xfId="39135" xr:uid="{00000000-0005-0000-0000-000039980000}"/>
    <cellStyle name="20% - Accent1 4 3 2 2 4 2 4 2 3" xfId="39136" xr:uid="{00000000-0005-0000-0000-00003A980000}"/>
    <cellStyle name="20% - Accent1 4 3 2 2 4 2 4 3" xfId="39137" xr:uid="{00000000-0005-0000-0000-00003B980000}"/>
    <cellStyle name="20% - Accent1 4 3 2 2 4 2 4 3 2" xfId="39138" xr:uid="{00000000-0005-0000-0000-00003C980000}"/>
    <cellStyle name="20% - Accent1 4 3 2 2 4 2 4 4" xfId="39139" xr:uid="{00000000-0005-0000-0000-00003D980000}"/>
    <cellStyle name="20% - Accent1 4 3 2 2 4 2 5" xfId="39140" xr:uid="{00000000-0005-0000-0000-00003E980000}"/>
    <cellStyle name="20% - Accent1 4 3 2 2 4 2 5 2" xfId="39141" xr:uid="{00000000-0005-0000-0000-00003F980000}"/>
    <cellStyle name="20% - Accent1 4 3 2 2 4 2 5 2 2" xfId="39142" xr:uid="{00000000-0005-0000-0000-000040980000}"/>
    <cellStyle name="20% - Accent1 4 3 2 2 4 2 5 3" xfId="39143" xr:uid="{00000000-0005-0000-0000-000041980000}"/>
    <cellStyle name="20% - Accent1 4 3 2 2 4 2 6" xfId="39144" xr:uid="{00000000-0005-0000-0000-000042980000}"/>
    <cellStyle name="20% - Accent1 4 3 2 2 4 2 6 2" xfId="39145" xr:uid="{00000000-0005-0000-0000-000043980000}"/>
    <cellStyle name="20% - Accent1 4 3 2 2 4 2 6 2 2" xfId="39146" xr:uid="{00000000-0005-0000-0000-000044980000}"/>
    <cellStyle name="20% - Accent1 4 3 2 2 4 2 6 3" xfId="39147" xr:uid="{00000000-0005-0000-0000-000045980000}"/>
    <cellStyle name="20% - Accent1 4 3 2 2 4 2 7" xfId="39148" xr:uid="{00000000-0005-0000-0000-000046980000}"/>
    <cellStyle name="20% - Accent1 4 3 2 2 4 2 7 2" xfId="39149" xr:uid="{00000000-0005-0000-0000-000047980000}"/>
    <cellStyle name="20% - Accent1 4 3 2 2 4 2 8" xfId="39150" xr:uid="{00000000-0005-0000-0000-000048980000}"/>
    <cellStyle name="20% - Accent1 4 3 2 2 4 2 8 2" xfId="39151" xr:uid="{00000000-0005-0000-0000-000049980000}"/>
    <cellStyle name="20% - Accent1 4 3 2 2 4 2 9" xfId="39152" xr:uid="{00000000-0005-0000-0000-00004A980000}"/>
    <cellStyle name="20% - Accent1 4 3 2 2 4 3" xfId="39153" xr:uid="{00000000-0005-0000-0000-00004B980000}"/>
    <cellStyle name="20% - Accent1 4 3 2 2 4 3 2" xfId="39154" xr:uid="{00000000-0005-0000-0000-00004C980000}"/>
    <cellStyle name="20% - Accent1 4 3 2 2 4 3 2 2" xfId="39155" xr:uid="{00000000-0005-0000-0000-00004D980000}"/>
    <cellStyle name="20% - Accent1 4 3 2 2 4 3 2 2 2" xfId="39156" xr:uid="{00000000-0005-0000-0000-00004E980000}"/>
    <cellStyle name="20% - Accent1 4 3 2 2 4 3 2 2 2 2" xfId="39157" xr:uid="{00000000-0005-0000-0000-00004F980000}"/>
    <cellStyle name="20% - Accent1 4 3 2 2 4 3 2 2 3" xfId="39158" xr:uid="{00000000-0005-0000-0000-000050980000}"/>
    <cellStyle name="20% - Accent1 4 3 2 2 4 3 2 3" xfId="39159" xr:uid="{00000000-0005-0000-0000-000051980000}"/>
    <cellStyle name="20% - Accent1 4 3 2 2 4 3 2 3 2" xfId="39160" xr:uid="{00000000-0005-0000-0000-000052980000}"/>
    <cellStyle name="20% - Accent1 4 3 2 2 4 3 2 4" xfId="39161" xr:uid="{00000000-0005-0000-0000-000053980000}"/>
    <cellStyle name="20% - Accent1 4 3 2 2 4 3 3" xfId="39162" xr:uid="{00000000-0005-0000-0000-000054980000}"/>
    <cellStyle name="20% - Accent1 4 3 2 2 4 3 3 2" xfId="39163" xr:uid="{00000000-0005-0000-0000-000055980000}"/>
    <cellStyle name="20% - Accent1 4 3 2 2 4 3 3 2 2" xfId="39164" xr:uid="{00000000-0005-0000-0000-000056980000}"/>
    <cellStyle name="20% - Accent1 4 3 2 2 4 3 3 2 2 2" xfId="39165" xr:uid="{00000000-0005-0000-0000-000057980000}"/>
    <cellStyle name="20% - Accent1 4 3 2 2 4 3 3 2 3" xfId="39166" xr:uid="{00000000-0005-0000-0000-000058980000}"/>
    <cellStyle name="20% - Accent1 4 3 2 2 4 3 3 3" xfId="39167" xr:uid="{00000000-0005-0000-0000-000059980000}"/>
    <cellStyle name="20% - Accent1 4 3 2 2 4 3 3 3 2" xfId="39168" xr:uid="{00000000-0005-0000-0000-00005A980000}"/>
    <cellStyle name="20% - Accent1 4 3 2 2 4 3 3 4" xfId="39169" xr:uid="{00000000-0005-0000-0000-00005B980000}"/>
    <cellStyle name="20% - Accent1 4 3 2 2 4 3 4" xfId="39170" xr:uid="{00000000-0005-0000-0000-00005C980000}"/>
    <cellStyle name="20% - Accent1 4 3 2 2 4 3 4 2" xfId="39171" xr:uid="{00000000-0005-0000-0000-00005D980000}"/>
    <cellStyle name="20% - Accent1 4 3 2 2 4 3 4 2 2" xfId="39172" xr:uid="{00000000-0005-0000-0000-00005E980000}"/>
    <cellStyle name="20% - Accent1 4 3 2 2 4 3 4 2 2 2" xfId="39173" xr:uid="{00000000-0005-0000-0000-00005F980000}"/>
    <cellStyle name="20% - Accent1 4 3 2 2 4 3 4 2 3" xfId="39174" xr:uid="{00000000-0005-0000-0000-000060980000}"/>
    <cellStyle name="20% - Accent1 4 3 2 2 4 3 4 3" xfId="39175" xr:uid="{00000000-0005-0000-0000-000061980000}"/>
    <cellStyle name="20% - Accent1 4 3 2 2 4 3 4 3 2" xfId="39176" xr:uid="{00000000-0005-0000-0000-000062980000}"/>
    <cellStyle name="20% - Accent1 4 3 2 2 4 3 4 4" xfId="39177" xr:uid="{00000000-0005-0000-0000-000063980000}"/>
    <cellStyle name="20% - Accent1 4 3 2 2 4 3 5" xfId="39178" xr:uid="{00000000-0005-0000-0000-000064980000}"/>
    <cellStyle name="20% - Accent1 4 3 2 2 4 3 5 2" xfId="39179" xr:uid="{00000000-0005-0000-0000-000065980000}"/>
    <cellStyle name="20% - Accent1 4 3 2 2 4 3 5 2 2" xfId="39180" xr:uid="{00000000-0005-0000-0000-000066980000}"/>
    <cellStyle name="20% - Accent1 4 3 2 2 4 3 5 3" xfId="39181" xr:uid="{00000000-0005-0000-0000-000067980000}"/>
    <cellStyle name="20% - Accent1 4 3 2 2 4 3 6" xfId="39182" xr:uid="{00000000-0005-0000-0000-000068980000}"/>
    <cellStyle name="20% - Accent1 4 3 2 2 4 3 6 2" xfId="39183" xr:uid="{00000000-0005-0000-0000-000069980000}"/>
    <cellStyle name="20% - Accent1 4 3 2 2 4 3 6 2 2" xfId="39184" xr:uid="{00000000-0005-0000-0000-00006A980000}"/>
    <cellStyle name="20% - Accent1 4 3 2 2 4 3 6 3" xfId="39185" xr:uid="{00000000-0005-0000-0000-00006B980000}"/>
    <cellStyle name="20% - Accent1 4 3 2 2 4 3 7" xfId="39186" xr:uid="{00000000-0005-0000-0000-00006C980000}"/>
    <cellStyle name="20% - Accent1 4 3 2 2 4 3 7 2" xfId="39187" xr:uid="{00000000-0005-0000-0000-00006D980000}"/>
    <cellStyle name="20% - Accent1 4 3 2 2 4 3 8" xfId="39188" xr:uid="{00000000-0005-0000-0000-00006E980000}"/>
    <cellStyle name="20% - Accent1 4 3 2 2 4 3 8 2" xfId="39189" xr:uid="{00000000-0005-0000-0000-00006F980000}"/>
    <cellStyle name="20% - Accent1 4 3 2 2 4 3 9" xfId="39190" xr:uid="{00000000-0005-0000-0000-000070980000}"/>
    <cellStyle name="20% - Accent1 4 3 2 2 4 4" xfId="39191" xr:uid="{00000000-0005-0000-0000-000071980000}"/>
    <cellStyle name="20% - Accent1 4 3 2 2 4 4 2" xfId="39192" xr:uid="{00000000-0005-0000-0000-000072980000}"/>
    <cellStyle name="20% - Accent1 4 3 2 2 4 4 2 2" xfId="39193" xr:uid="{00000000-0005-0000-0000-000073980000}"/>
    <cellStyle name="20% - Accent1 4 3 2 2 4 4 2 2 2" xfId="39194" xr:uid="{00000000-0005-0000-0000-000074980000}"/>
    <cellStyle name="20% - Accent1 4 3 2 2 4 4 2 3" xfId="39195" xr:uid="{00000000-0005-0000-0000-000075980000}"/>
    <cellStyle name="20% - Accent1 4 3 2 2 4 4 3" xfId="39196" xr:uid="{00000000-0005-0000-0000-000076980000}"/>
    <cellStyle name="20% - Accent1 4 3 2 2 4 4 3 2" xfId="39197" xr:uid="{00000000-0005-0000-0000-000077980000}"/>
    <cellStyle name="20% - Accent1 4 3 2 2 4 4 4" xfId="39198" xr:uid="{00000000-0005-0000-0000-000078980000}"/>
    <cellStyle name="20% - Accent1 4 3 2 2 4 5" xfId="39199" xr:uid="{00000000-0005-0000-0000-000079980000}"/>
    <cellStyle name="20% - Accent1 4 3 2 2 4 5 2" xfId="39200" xr:uid="{00000000-0005-0000-0000-00007A980000}"/>
    <cellStyle name="20% - Accent1 4 3 2 2 4 5 2 2" xfId="39201" xr:uid="{00000000-0005-0000-0000-00007B980000}"/>
    <cellStyle name="20% - Accent1 4 3 2 2 4 5 2 2 2" xfId="39202" xr:uid="{00000000-0005-0000-0000-00007C980000}"/>
    <cellStyle name="20% - Accent1 4 3 2 2 4 5 2 3" xfId="39203" xr:uid="{00000000-0005-0000-0000-00007D980000}"/>
    <cellStyle name="20% - Accent1 4 3 2 2 4 5 3" xfId="39204" xr:uid="{00000000-0005-0000-0000-00007E980000}"/>
    <cellStyle name="20% - Accent1 4 3 2 2 4 5 3 2" xfId="39205" xr:uid="{00000000-0005-0000-0000-00007F980000}"/>
    <cellStyle name="20% - Accent1 4 3 2 2 4 5 4" xfId="39206" xr:uid="{00000000-0005-0000-0000-000080980000}"/>
    <cellStyle name="20% - Accent1 4 3 2 2 4 6" xfId="39207" xr:uid="{00000000-0005-0000-0000-000081980000}"/>
    <cellStyle name="20% - Accent1 4 3 2 2 4 6 2" xfId="39208" xr:uid="{00000000-0005-0000-0000-000082980000}"/>
    <cellStyle name="20% - Accent1 4 3 2 2 4 6 2 2" xfId="39209" xr:uid="{00000000-0005-0000-0000-000083980000}"/>
    <cellStyle name="20% - Accent1 4 3 2 2 4 6 2 2 2" xfId="39210" xr:uid="{00000000-0005-0000-0000-000084980000}"/>
    <cellStyle name="20% - Accent1 4 3 2 2 4 6 2 3" xfId="39211" xr:uid="{00000000-0005-0000-0000-000085980000}"/>
    <cellStyle name="20% - Accent1 4 3 2 2 4 6 3" xfId="39212" xr:uid="{00000000-0005-0000-0000-000086980000}"/>
    <cellStyle name="20% - Accent1 4 3 2 2 4 6 3 2" xfId="39213" xr:uid="{00000000-0005-0000-0000-000087980000}"/>
    <cellStyle name="20% - Accent1 4 3 2 2 4 6 4" xfId="39214" xr:uid="{00000000-0005-0000-0000-000088980000}"/>
    <cellStyle name="20% - Accent1 4 3 2 2 4 7" xfId="39215" xr:uid="{00000000-0005-0000-0000-000089980000}"/>
    <cellStyle name="20% - Accent1 4 3 2 2 4 7 2" xfId="39216" xr:uid="{00000000-0005-0000-0000-00008A980000}"/>
    <cellStyle name="20% - Accent1 4 3 2 2 4 7 2 2" xfId="39217" xr:uid="{00000000-0005-0000-0000-00008B980000}"/>
    <cellStyle name="20% - Accent1 4 3 2 2 4 7 3" xfId="39218" xr:uid="{00000000-0005-0000-0000-00008C980000}"/>
    <cellStyle name="20% - Accent1 4 3 2 2 4 8" xfId="39219" xr:uid="{00000000-0005-0000-0000-00008D980000}"/>
    <cellStyle name="20% - Accent1 4 3 2 2 4 8 2" xfId="39220" xr:uid="{00000000-0005-0000-0000-00008E980000}"/>
    <cellStyle name="20% - Accent1 4 3 2 2 4 8 2 2" xfId="39221" xr:uid="{00000000-0005-0000-0000-00008F980000}"/>
    <cellStyle name="20% - Accent1 4 3 2 2 4 8 3" xfId="39222" xr:uid="{00000000-0005-0000-0000-000090980000}"/>
    <cellStyle name="20% - Accent1 4 3 2 2 4 9" xfId="39223" xr:uid="{00000000-0005-0000-0000-000091980000}"/>
    <cellStyle name="20% - Accent1 4 3 2 2 4 9 2" xfId="39224" xr:uid="{00000000-0005-0000-0000-000092980000}"/>
    <cellStyle name="20% - Accent1 4 3 2 2 5" xfId="39225" xr:uid="{00000000-0005-0000-0000-000093980000}"/>
    <cellStyle name="20% - Accent1 4 3 2 2 5 2" xfId="39226" xr:uid="{00000000-0005-0000-0000-000094980000}"/>
    <cellStyle name="20% - Accent1 4 3 2 2 5 2 2" xfId="39227" xr:uid="{00000000-0005-0000-0000-000095980000}"/>
    <cellStyle name="20% - Accent1 4 3 2 2 5 2 2 2" xfId="39228" xr:uid="{00000000-0005-0000-0000-000096980000}"/>
    <cellStyle name="20% - Accent1 4 3 2 2 5 2 2 2 2" xfId="39229" xr:uid="{00000000-0005-0000-0000-000097980000}"/>
    <cellStyle name="20% - Accent1 4 3 2 2 5 2 2 3" xfId="39230" xr:uid="{00000000-0005-0000-0000-000098980000}"/>
    <cellStyle name="20% - Accent1 4 3 2 2 5 2 3" xfId="39231" xr:uid="{00000000-0005-0000-0000-000099980000}"/>
    <cellStyle name="20% - Accent1 4 3 2 2 5 2 3 2" xfId="39232" xr:uid="{00000000-0005-0000-0000-00009A980000}"/>
    <cellStyle name="20% - Accent1 4 3 2 2 5 2 4" xfId="39233" xr:uid="{00000000-0005-0000-0000-00009B980000}"/>
    <cellStyle name="20% - Accent1 4 3 2 2 5 3" xfId="39234" xr:uid="{00000000-0005-0000-0000-00009C980000}"/>
    <cellStyle name="20% - Accent1 4 3 2 2 5 3 2" xfId="39235" xr:uid="{00000000-0005-0000-0000-00009D980000}"/>
    <cellStyle name="20% - Accent1 4 3 2 2 5 3 2 2" xfId="39236" xr:uid="{00000000-0005-0000-0000-00009E980000}"/>
    <cellStyle name="20% - Accent1 4 3 2 2 5 3 2 2 2" xfId="39237" xr:uid="{00000000-0005-0000-0000-00009F980000}"/>
    <cellStyle name="20% - Accent1 4 3 2 2 5 3 2 3" xfId="39238" xr:uid="{00000000-0005-0000-0000-0000A0980000}"/>
    <cellStyle name="20% - Accent1 4 3 2 2 5 3 3" xfId="39239" xr:uid="{00000000-0005-0000-0000-0000A1980000}"/>
    <cellStyle name="20% - Accent1 4 3 2 2 5 3 3 2" xfId="39240" xr:uid="{00000000-0005-0000-0000-0000A2980000}"/>
    <cellStyle name="20% - Accent1 4 3 2 2 5 3 4" xfId="39241" xr:uid="{00000000-0005-0000-0000-0000A3980000}"/>
    <cellStyle name="20% - Accent1 4 3 2 2 5 4" xfId="39242" xr:uid="{00000000-0005-0000-0000-0000A4980000}"/>
    <cellStyle name="20% - Accent1 4 3 2 2 5 4 2" xfId="39243" xr:uid="{00000000-0005-0000-0000-0000A5980000}"/>
    <cellStyle name="20% - Accent1 4 3 2 2 5 4 2 2" xfId="39244" xr:uid="{00000000-0005-0000-0000-0000A6980000}"/>
    <cellStyle name="20% - Accent1 4 3 2 2 5 4 2 2 2" xfId="39245" xr:uid="{00000000-0005-0000-0000-0000A7980000}"/>
    <cellStyle name="20% - Accent1 4 3 2 2 5 4 2 3" xfId="39246" xr:uid="{00000000-0005-0000-0000-0000A8980000}"/>
    <cellStyle name="20% - Accent1 4 3 2 2 5 4 3" xfId="39247" xr:uid="{00000000-0005-0000-0000-0000A9980000}"/>
    <cellStyle name="20% - Accent1 4 3 2 2 5 4 3 2" xfId="39248" xr:uid="{00000000-0005-0000-0000-0000AA980000}"/>
    <cellStyle name="20% - Accent1 4 3 2 2 5 4 4" xfId="39249" xr:uid="{00000000-0005-0000-0000-0000AB980000}"/>
    <cellStyle name="20% - Accent1 4 3 2 2 5 5" xfId="39250" xr:uid="{00000000-0005-0000-0000-0000AC980000}"/>
    <cellStyle name="20% - Accent1 4 3 2 2 5 5 2" xfId="39251" xr:uid="{00000000-0005-0000-0000-0000AD980000}"/>
    <cellStyle name="20% - Accent1 4 3 2 2 5 5 2 2" xfId="39252" xr:uid="{00000000-0005-0000-0000-0000AE980000}"/>
    <cellStyle name="20% - Accent1 4 3 2 2 5 5 3" xfId="39253" xr:uid="{00000000-0005-0000-0000-0000AF980000}"/>
    <cellStyle name="20% - Accent1 4 3 2 2 5 6" xfId="39254" xr:uid="{00000000-0005-0000-0000-0000B0980000}"/>
    <cellStyle name="20% - Accent1 4 3 2 2 5 6 2" xfId="39255" xr:uid="{00000000-0005-0000-0000-0000B1980000}"/>
    <cellStyle name="20% - Accent1 4 3 2 2 5 6 2 2" xfId="39256" xr:uid="{00000000-0005-0000-0000-0000B2980000}"/>
    <cellStyle name="20% - Accent1 4 3 2 2 5 6 3" xfId="39257" xr:uid="{00000000-0005-0000-0000-0000B3980000}"/>
    <cellStyle name="20% - Accent1 4 3 2 2 5 7" xfId="39258" xr:uid="{00000000-0005-0000-0000-0000B4980000}"/>
    <cellStyle name="20% - Accent1 4 3 2 2 5 7 2" xfId="39259" xr:uid="{00000000-0005-0000-0000-0000B5980000}"/>
    <cellStyle name="20% - Accent1 4 3 2 2 5 8" xfId="39260" xr:uid="{00000000-0005-0000-0000-0000B6980000}"/>
    <cellStyle name="20% - Accent1 4 3 2 2 5 8 2" xfId="39261" xr:uid="{00000000-0005-0000-0000-0000B7980000}"/>
    <cellStyle name="20% - Accent1 4 3 2 2 5 9" xfId="39262" xr:uid="{00000000-0005-0000-0000-0000B8980000}"/>
    <cellStyle name="20% - Accent1 4 3 2 2 6" xfId="39263" xr:uid="{00000000-0005-0000-0000-0000B9980000}"/>
    <cellStyle name="20% - Accent1 4 3 2 2 6 2" xfId="39264" xr:uid="{00000000-0005-0000-0000-0000BA980000}"/>
    <cellStyle name="20% - Accent1 4 3 2 2 6 2 2" xfId="39265" xr:uid="{00000000-0005-0000-0000-0000BB980000}"/>
    <cellStyle name="20% - Accent1 4 3 2 2 6 2 2 2" xfId="39266" xr:uid="{00000000-0005-0000-0000-0000BC980000}"/>
    <cellStyle name="20% - Accent1 4 3 2 2 6 2 2 2 2" xfId="39267" xr:uid="{00000000-0005-0000-0000-0000BD980000}"/>
    <cellStyle name="20% - Accent1 4 3 2 2 6 2 2 3" xfId="39268" xr:uid="{00000000-0005-0000-0000-0000BE980000}"/>
    <cellStyle name="20% - Accent1 4 3 2 2 6 2 3" xfId="39269" xr:uid="{00000000-0005-0000-0000-0000BF980000}"/>
    <cellStyle name="20% - Accent1 4 3 2 2 6 2 3 2" xfId="39270" xr:uid="{00000000-0005-0000-0000-0000C0980000}"/>
    <cellStyle name="20% - Accent1 4 3 2 2 6 2 4" xfId="39271" xr:uid="{00000000-0005-0000-0000-0000C1980000}"/>
    <cellStyle name="20% - Accent1 4 3 2 2 6 3" xfId="39272" xr:uid="{00000000-0005-0000-0000-0000C2980000}"/>
    <cellStyle name="20% - Accent1 4 3 2 2 6 3 2" xfId="39273" xr:uid="{00000000-0005-0000-0000-0000C3980000}"/>
    <cellStyle name="20% - Accent1 4 3 2 2 6 3 2 2" xfId="39274" xr:uid="{00000000-0005-0000-0000-0000C4980000}"/>
    <cellStyle name="20% - Accent1 4 3 2 2 6 3 2 2 2" xfId="39275" xr:uid="{00000000-0005-0000-0000-0000C5980000}"/>
    <cellStyle name="20% - Accent1 4 3 2 2 6 3 2 3" xfId="39276" xr:uid="{00000000-0005-0000-0000-0000C6980000}"/>
    <cellStyle name="20% - Accent1 4 3 2 2 6 3 3" xfId="39277" xr:uid="{00000000-0005-0000-0000-0000C7980000}"/>
    <cellStyle name="20% - Accent1 4 3 2 2 6 3 3 2" xfId="39278" xr:uid="{00000000-0005-0000-0000-0000C8980000}"/>
    <cellStyle name="20% - Accent1 4 3 2 2 6 3 4" xfId="39279" xr:uid="{00000000-0005-0000-0000-0000C9980000}"/>
    <cellStyle name="20% - Accent1 4 3 2 2 6 4" xfId="39280" xr:uid="{00000000-0005-0000-0000-0000CA980000}"/>
    <cellStyle name="20% - Accent1 4 3 2 2 6 4 2" xfId="39281" xr:uid="{00000000-0005-0000-0000-0000CB980000}"/>
    <cellStyle name="20% - Accent1 4 3 2 2 6 4 2 2" xfId="39282" xr:uid="{00000000-0005-0000-0000-0000CC980000}"/>
    <cellStyle name="20% - Accent1 4 3 2 2 6 4 2 2 2" xfId="39283" xr:uid="{00000000-0005-0000-0000-0000CD980000}"/>
    <cellStyle name="20% - Accent1 4 3 2 2 6 4 2 3" xfId="39284" xr:uid="{00000000-0005-0000-0000-0000CE980000}"/>
    <cellStyle name="20% - Accent1 4 3 2 2 6 4 3" xfId="39285" xr:uid="{00000000-0005-0000-0000-0000CF980000}"/>
    <cellStyle name="20% - Accent1 4 3 2 2 6 4 3 2" xfId="39286" xr:uid="{00000000-0005-0000-0000-0000D0980000}"/>
    <cellStyle name="20% - Accent1 4 3 2 2 6 4 4" xfId="39287" xr:uid="{00000000-0005-0000-0000-0000D1980000}"/>
    <cellStyle name="20% - Accent1 4 3 2 2 6 5" xfId="39288" xr:uid="{00000000-0005-0000-0000-0000D2980000}"/>
    <cellStyle name="20% - Accent1 4 3 2 2 6 5 2" xfId="39289" xr:uid="{00000000-0005-0000-0000-0000D3980000}"/>
    <cellStyle name="20% - Accent1 4 3 2 2 6 5 2 2" xfId="39290" xr:uid="{00000000-0005-0000-0000-0000D4980000}"/>
    <cellStyle name="20% - Accent1 4 3 2 2 6 5 3" xfId="39291" xr:uid="{00000000-0005-0000-0000-0000D5980000}"/>
    <cellStyle name="20% - Accent1 4 3 2 2 6 6" xfId="39292" xr:uid="{00000000-0005-0000-0000-0000D6980000}"/>
    <cellStyle name="20% - Accent1 4 3 2 2 6 6 2" xfId="39293" xr:uid="{00000000-0005-0000-0000-0000D7980000}"/>
    <cellStyle name="20% - Accent1 4 3 2 2 6 6 2 2" xfId="39294" xr:uid="{00000000-0005-0000-0000-0000D8980000}"/>
    <cellStyle name="20% - Accent1 4 3 2 2 6 6 3" xfId="39295" xr:uid="{00000000-0005-0000-0000-0000D9980000}"/>
    <cellStyle name="20% - Accent1 4 3 2 2 6 7" xfId="39296" xr:uid="{00000000-0005-0000-0000-0000DA980000}"/>
    <cellStyle name="20% - Accent1 4 3 2 2 6 7 2" xfId="39297" xr:uid="{00000000-0005-0000-0000-0000DB980000}"/>
    <cellStyle name="20% - Accent1 4 3 2 2 6 8" xfId="39298" xr:uid="{00000000-0005-0000-0000-0000DC980000}"/>
    <cellStyle name="20% - Accent1 4 3 2 2 6 8 2" xfId="39299" xr:uid="{00000000-0005-0000-0000-0000DD980000}"/>
    <cellStyle name="20% - Accent1 4 3 2 2 6 9" xfId="39300" xr:uid="{00000000-0005-0000-0000-0000DE980000}"/>
    <cellStyle name="20% - Accent1 4 3 2 2 7" xfId="39301" xr:uid="{00000000-0005-0000-0000-0000DF980000}"/>
    <cellStyle name="20% - Accent1 4 3 2 2 7 2" xfId="39302" xr:uid="{00000000-0005-0000-0000-0000E0980000}"/>
    <cellStyle name="20% - Accent1 4 3 2 2 7 2 2" xfId="39303" xr:uid="{00000000-0005-0000-0000-0000E1980000}"/>
    <cellStyle name="20% - Accent1 4 3 2 2 7 2 2 2" xfId="39304" xr:uid="{00000000-0005-0000-0000-0000E2980000}"/>
    <cellStyle name="20% - Accent1 4 3 2 2 7 2 3" xfId="39305" xr:uid="{00000000-0005-0000-0000-0000E3980000}"/>
    <cellStyle name="20% - Accent1 4 3 2 2 7 3" xfId="39306" xr:uid="{00000000-0005-0000-0000-0000E4980000}"/>
    <cellStyle name="20% - Accent1 4 3 2 2 7 3 2" xfId="39307" xr:uid="{00000000-0005-0000-0000-0000E5980000}"/>
    <cellStyle name="20% - Accent1 4 3 2 2 7 4" xfId="39308" xr:uid="{00000000-0005-0000-0000-0000E6980000}"/>
    <cellStyle name="20% - Accent1 4 3 2 2 8" xfId="39309" xr:uid="{00000000-0005-0000-0000-0000E7980000}"/>
    <cellStyle name="20% - Accent1 4 3 2 2 8 2" xfId="39310" xr:uid="{00000000-0005-0000-0000-0000E8980000}"/>
    <cellStyle name="20% - Accent1 4 3 2 2 8 2 2" xfId="39311" xr:uid="{00000000-0005-0000-0000-0000E9980000}"/>
    <cellStyle name="20% - Accent1 4 3 2 2 8 2 2 2" xfId="39312" xr:uid="{00000000-0005-0000-0000-0000EA980000}"/>
    <cellStyle name="20% - Accent1 4 3 2 2 8 2 3" xfId="39313" xr:uid="{00000000-0005-0000-0000-0000EB980000}"/>
    <cellStyle name="20% - Accent1 4 3 2 2 8 3" xfId="39314" xr:uid="{00000000-0005-0000-0000-0000EC980000}"/>
    <cellStyle name="20% - Accent1 4 3 2 2 8 3 2" xfId="39315" xr:uid="{00000000-0005-0000-0000-0000ED980000}"/>
    <cellStyle name="20% - Accent1 4 3 2 2 8 4" xfId="39316" xr:uid="{00000000-0005-0000-0000-0000EE980000}"/>
    <cellStyle name="20% - Accent1 4 3 2 2 9" xfId="39317" xr:uid="{00000000-0005-0000-0000-0000EF980000}"/>
    <cellStyle name="20% - Accent1 4 3 2 2 9 2" xfId="39318" xr:uid="{00000000-0005-0000-0000-0000F0980000}"/>
    <cellStyle name="20% - Accent1 4 3 2 2 9 2 2" xfId="39319" xr:uid="{00000000-0005-0000-0000-0000F1980000}"/>
    <cellStyle name="20% - Accent1 4 3 2 2 9 2 2 2" xfId="39320" xr:uid="{00000000-0005-0000-0000-0000F2980000}"/>
    <cellStyle name="20% - Accent1 4 3 2 2 9 2 3" xfId="39321" xr:uid="{00000000-0005-0000-0000-0000F3980000}"/>
    <cellStyle name="20% - Accent1 4 3 2 2 9 3" xfId="39322" xr:uid="{00000000-0005-0000-0000-0000F4980000}"/>
    <cellStyle name="20% - Accent1 4 3 2 2 9 3 2" xfId="39323" xr:uid="{00000000-0005-0000-0000-0000F5980000}"/>
    <cellStyle name="20% - Accent1 4 3 2 2 9 4" xfId="39324" xr:uid="{00000000-0005-0000-0000-0000F6980000}"/>
    <cellStyle name="20% - Accent1 4 3 2 3" xfId="39325" xr:uid="{00000000-0005-0000-0000-0000F7980000}"/>
    <cellStyle name="20% - Accent1 4 3 2 3 10" xfId="39326" xr:uid="{00000000-0005-0000-0000-0000F8980000}"/>
    <cellStyle name="20% - Accent1 4 3 2 3 10 2" xfId="39327" xr:uid="{00000000-0005-0000-0000-0000F9980000}"/>
    <cellStyle name="20% - Accent1 4 3 2 3 11" xfId="39328" xr:uid="{00000000-0005-0000-0000-0000FA980000}"/>
    <cellStyle name="20% - Accent1 4 3 2 3 2" xfId="39329" xr:uid="{00000000-0005-0000-0000-0000FB980000}"/>
    <cellStyle name="20% - Accent1 4 3 2 3 2 2" xfId="39330" xr:uid="{00000000-0005-0000-0000-0000FC980000}"/>
    <cellStyle name="20% - Accent1 4 3 2 3 2 2 2" xfId="39331" xr:uid="{00000000-0005-0000-0000-0000FD980000}"/>
    <cellStyle name="20% - Accent1 4 3 2 3 2 2 2 2" xfId="39332" xr:uid="{00000000-0005-0000-0000-0000FE980000}"/>
    <cellStyle name="20% - Accent1 4 3 2 3 2 2 2 2 2" xfId="39333" xr:uid="{00000000-0005-0000-0000-0000FF980000}"/>
    <cellStyle name="20% - Accent1 4 3 2 3 2 2 2 3" xfId="39334" xr:uid="{00000000-0005-0000-0000-000000990000}"/>
    <cellStyle name="20% - Accent1 4 3 2 3 2 2 3" xfId="39335" xr:uid="{00000000-0005-0000-0000-000001990000}"/>
    <cellStyle name="20% - Accent1 4 3 2 3 2 2 3 2" xfId="39336" xr:uid="{00000000-0005-0000-0000-000002990000}"/>
    <cellStyle name="20% - Accent1 4 3 2 3 2 2 4" xfId="39337" xr:uid="{00000000-0005-0000-0000-000003990000}"/>
    <cellStyle name="20% - Accent1 4 3 2 3 2 3" xfId="39338" xr:uid="{00000000-0005-0000-0000-000004990000}"/>
    <cellStyle name="20% - Accent1 4 3 2 3 2 3 2" xfId="39339" xr:uid="{00000000-0005-0000-0000-000005990000}"/>
    <cellStyle name="20% - Accent1 4 3 2 3 2 3 2 2" xfId="39340" xr:uid="{00000000-0005-0000-0000-000006990000}"/>
    <cellStyle name="20% - Accent1 4 3 2 3 2 3 2 2 2" xfId="39341" xr:uid="{00000000-0005-0000-0000-000007990000}"/>
    <cellStyle name="20% - Accent1 4 3 2 3 2 3 2 3" xfId="39342" xr:uid="{00000000-0005-0000-0000-000008990000}"/>
    <cellStyle name="20% - Accent1 4 3 2 3 2 3 3" xfId="39343" xr:uid="{00000000-0005-0000-0000-000009990000}"/>
    <cellStyle name="20% - Accent1 4 3 2 3 2 3 3 2" xfId="39344" xr:uid="{00000000-0005-0000-0000-00000A990000}"/>
    <cellStyle name="20% - Accent1 4 3 2 3 2 3 4" xfId="39345" xr:uid="{00000000-0005-0000-0000-00000B990000}"/>
    <cellStyle name="20% - Accent1 4 3 2 3 2 4" xfId="39346" xr:uid="{00000000-0005-0000-0000-00000C990000}"/>
    <cellStyle name="20% - Accent1 4 3 2 3 2 4 2" xfId="39347" xr:uid="{00000000-0005-0000-0000-00000D990000}"/>
    <cellStyle name="20% - Accent1 4 3 2 3 2 4 2 2" xfId="39348" xr:uid="{00000000-0005-0000-0000-00000E990000}"/>
    <cellStyle name="20% - Accent1 4 3 2 3 2 4 2 2 2" xfId="39349" xr:uid="{00000000-0005-0000-0000-00000F990000}"/>
    <cellStyle name="20% - Accent1 4 3 2 3 2 4 2 3" xfId="39350" xr:uid="{00000000-0005-0000-0000-000010990000}"/>
    <cellStyle name="20% - Accent1 4 3 2 3 2 4 3" xfId="39351" xr:uid="{00000000-0005-0000-0000-000011990000}"/>
    <cellStyle name="20% - Accent1 4 3 2 3 2 4 3 2" xfId="39352" xr:uid="{00000000-0005-0000-0000-000012990000}"/>
    <cellStyle name="20% - Accent1 4 3 2 3 2 4 4" xfId="39353" xr:uid="{00000000-0005-0000-0000-000013990000}"/>
    <cellStyle name="20% - Accent1 4 3 2 3 2 5" xfId="39354" xr:uid="{00000000-0005-0000-0000-000014990000}"/>
    <cellStyle name="20% - Accent1 4 3 2 3 2 5 2" xfId="39355" xr:uid="{00000000-0005-0000-0000-000015990000}"/>
    <cellStyle name="20% - Accent1 4 3 2 3 2 5 2 2" xfId="39356" xr:uid="{00000000-0005-0000-0000-000016990000}"/>
    <cellStyle name="20% - Accent1 4 3 2 3 2 5 3" xfId="39357" xr:uid="{00000000-0005-0000-0000-000017990000}"/>
    <cellStyle name="20% - Accent1 4 3 2 3 2 6" xfId="39358" xr:uid="{00000000-0005-0000-0000-000018990000}"/>
    <cellStyle name="20% - Accent1 4 3 2 3 2 6 2" xfId="39359" xr:uid="{00000000-0005-0000-0000-000019990000}"/>
    <cellStyle name="20% - Accent1 4 3 2 3 2 6 2 2" xfId="39360" xr:uid="{00000000-0005-0000-0000-00001A990000}"/>
    <cellStyle name="20% - Accent1 4 3 2 3 2 6 3" xfId="39361" xr:uid="{00000000-0005-0000-0000-00001B990000}"/>
    <cellStyle name="20% - Accent1 4 3 2 3 2 7" xfId="39362" xr:uid="{00000000-0005-0000-0000-00001C990000}"/>
    <cellStyle name="20% - Accent1 4 3 2 3 2 7 2" xfId="39363" xr:uid="{00000000-0005-0000-0000-00001D990000}"/>
    <cellStyle name="20% - Accent1 4 3 2 3 2 8" xfId="39364" xr:uid="{00000000-0005-0000-0000-00001E990000}"/>
    <cellStyle name="20% - Accent1 4 3 2 3 2 8 2" xfId="39365" xr:uid="{00000000-0005-0000-0000-00001F990000}"/>
    <cellStyle name="20% - Accent1 4 3 2 3 2 9" xfId="39366" xr:uid="{00000000-0005-0000-0000-000020990000}"/>
    <cellStyle name="20% - Accent1 4 3 2 3 3" xfId="39367" xr:uid="{00000000-0005-0000-0000-000021990000}"/>
    <cellStyle name="20% - Accent1 4 3 2 3 3 2" xfId="39368" xr:uid="{00000000-0005-0000-0000-000022990000}"/>
    <cellStyle name="20% - Accent1 4 3 2 3 3 2 2" xfId="39369" xr:uid="{00000000-0005-0000-0000-000023990000}"/>
    <cellStyle name="20% - Accent1 4 3 2 3 3 2 2 2" xfId="39370" xr:uid="{00000000-0005-0000-0000-000024990000}"/>
    <cellStyle name="20% - Accent1 4 3 2 3 3 2 2 2 2" xfId="39371" xr:uid="{00000000-0005-0000-0000-000025990000}"/>
    <cellStyle name="20% - Accent1 4 3 2 3 3 2 2 3" xfId="39372" xr:uid="{00000000-0005-0000-0000-000026990000}"/>
    <cellStyle name="20% - Accent1 4 3 2 3 3 2 3" xfId="39373" xr:uid="{00000000-0005-0000-0000-000027990000}"/>
    <cellStyle name="20% - Accent1 4 3 2 3 3 2 3 2" xfId="39374" xr:uid="{00000000-0005-0000-0000-000028990000}"/>
    <cellStyle name="20% - Accent1 4 3 2 3 3 2 4" xfId="39375" xr:uid="{00000000-0005-0000-0000-000029990000}"/>
    <cellStyle name="20% - Accent1 4 3 2 3 3 3" xfId="39376" xr:uid="{00000000-0005-0000-0000-00002A990000}"/>
    <cellStyle name="20% - Accent1 4 3 2 3 3 3 2" xfId="39377" xr:uid="{00000000-0005-0000-0000-00002B990000}"/>
    <cellStyle name="20% - Accent1 4 3 2 3 3 3 2 2" xfId="39378" xr:uid="{00000000-0005-0000-0000-00002C990000}"/>
    <cellStyle name="20% - Accent1 4 3 2 3 3 3 2 2 2" xfId="39379" xr:uid="{00000000-0005-0000-0000-00002D990000}"/>
    <cellStyle name="20% - Accent1 4 3 2 3 3 3 2 3" xfId="39380" xr:uid="{00000000-0005-0000-0000-00002E990000}"/>
    <cellStyle name="20% - Accent1 4 3 2 3 3 3 3" xfId="39381" xr:uid="{00000000-0005-0000-0000-00002F990000}"/>
    <cellStyle name="20% - Accent1 4 3 2 3 3 3 3 2" xfId="39382" xr:uid="{00000000-0005-0000-0000-000030990000}"/>
    <cellStyle name="20% - Accent1 4 3 2 3 3 3 4" xfId="39383" xr:uid="{00000000-0005-0000-0000-000031990000}"/>
    <cellStyle name="20% - Accent1 4 3 2 3 3 4" xfId="39384" xr:uid="{00000000-0005-0000-0000-000032990000}"/>
    <cellStyle name="20% - Accent1 4 3 2 3 3 4 2" xfId="39385" xr:uid="{00000000-0005-0000-0000-000033990000}"/>
    <cellStyle name="20% - Accent1 4 3 2 3 3 4 2 2" xfId="39386" xr:uid="{00000000-0005-0000-0000-000034990000}"/>
    <cellStyle name="20% - Accent1 4 3 2 3 3 4 2 2 2" xfId="39387" xr:uid="{00000000-0005-0000-0000-000035990000}"/>
    <cellStyle name="20% - Accent1 4 3 2 3 3 4 2 3" xfId="39388" xr:uid="{00000000-0005-0000-0000-000036990000}"/>
    <cellStyle name="20% - Accent1 4 3 2 3 3 4 3" xfId="39389" xr:uid="{00000000-0005-0000-0000-000037990000}"/>
    <cellStyle name="20% - Accent1 4 3 2 3 3 4 3 2" xfId="39390" xr:uid="{00000000-0005-0000-0000-000038990000}"/>
    <cellStyle name="20% - Accent1 4 3 2 3 3 4 4" xfId="39391" xr:uid="{00000000-0005-0000-0000-000039990000}"/>
    <cellStyle name="20% - Accent1 4 3 2 3 3 5" xfId="39392" xr:uid="{00000000-0005-0000-0000-00003A990000}"/>
    <cellStyle name="20% - Accent1 4 3 2 3 3 5 2" xfId="39393" xr:uid="{00000000-0005-0000-0000-00003B990000}"/>
    <cellStyle name="20% - Accent1 4 3 2 3 3 5 2 2" xfId="39394" xr:uid="{00000000-0005-0000-0000-00003C990000}"/>
    <cellStyle name="20% - Accent1 4 3 2 3 3 5 3" xfId="39395" xr:uid="{00000000-0005-0000-0000-00003D990000}"/>
    <cellStyle name="20% - Accent1 4 3 2 3 3 6" xfId="39396" xr:uid="{00000000-0005-0000-0000-00003E990000}"/>
    <cellStyle name="20% - Accent1 4 3 2 3 3 6 2" xfId="39397" xr:uid="{00000000-0005-0000-0000-00003F990000}"/>
    <cellStyle name="20% - Accent1 4 3 2 3 3 6 2 2" xfId="39398" xr:uid="{00000000-0005-0000-0000-000040990000}"/>
    <cellStyle name="20% - Accent1 4 3 2 3 3 6 3" xfId="39399" xr:uid="{00000000-0005-0000-0000-000041990000}"/>
    <cellStyle name="20% - Accent1 4 3 2 3 3 7" xfId="39400" xr:uid="{00000000-0005-0000-0000-000042990000}"/>
    <cellStyle name="20% - Accent1 4 3 2 3 3 7 2" xfId="39401" xr:uid="{00000000-0005-0000-0000-000043990000}"/>
    <cellStyle name="20% - Accent1 4 3 2 3 3 8" xfId="39402" xr:uid="{00000000-0005-0000-0000-000044990000}"/>
    <cellStyle name="20% - Accent1 4 3 2 3 3 8 2" xfId="39403" xr:uid="{00000000-0005-0000-0000-000045990000}"/>
    <cellStyle name="20% - Accent1 4 3 2 3 3 9" xfId="39404" xr:uid="{00000000-0005-0000-0000-000046990000}"/>
    <cellStyle name="20% - Accent1 4 3 2 3 4" xfId="39405" xr:uid="{00000000-0005-0000-0000-000047990000}"/>
    <cellStyle name="20% - Accent1 4 3 2 3 4 2" xfId="39406" xr:uid="{00000000-0005-0000-0000-000048990000}"/>
    <cellStyle name="20% - Accent1 4 3 2 3 4 2 2" xfId="39407" xr:uid="{00000000-0005-0000-0000-000049990000}"/>
    <cellStyle name="20% - Accent1 4 3 2 3 4 2 2 2" xfId="39408" xr:uid="{00000000-0005-0000-0000-00004A990000}"/>
    <cellStyle name="20% - Accent1 4 3 2 3 4 2 3" xfId="39409" xr:uid="{00000000-0005-0000-0000-00004B990000}"/>
    <cellStyle name="20% - Accent1 4 3 2 3 4 3" xfId="39410" xr:uid="{00000000-0005-0000-0000-00004C990000}"/>
    <cellStyle name="20% - Accent1 4 3 2 3 4 3 2" xfId="39411" xr:uid="{00000000-0005-0000-0000-00004D990000}"/>
    <cellStyle name="20% - Accent1 4 3 2 3 4 4" xfId="39412" xr:uid="{00000000-0005-0000-0000-00004E990000}"/>
    <cellStyle name="20% - Accent1 4 3 2 3 5" xfId="39413" xr:uid="{00000000-0005-0000-0000-00004F990000}"/>
    <cellStyle name="20% - Accent1 4 3 2 3 5 2" xfId="39414" xr:uid="{00000000-0005-0000-0000-000050990000}"/>
    <cellStyle name="20% - Accent1 4 3 2 3 5 2 2" xfId="39415" xr:uid="{00000000-0005-0000-0000-000051990000}"/>
    <cellStyle name="20% - Accent1 4 3 2 3 5 2 2 2" xfId="39416" xr:uid="{00000000-0005-0000-0000-000052990000}"/>
    <cellStyle name="20% - Accent1 4 3 2 3 5 2 3" xfId="39417" xr:uid="{00000000-0005-0000-0000-000053990000}"/>
    <cellStyle name="20% - Accent1 4 3 2 3 5 3" xfId="39418" xr:uid="{00000000-0005-0000-0000-000054990000}"/>
    <cellStyle name="20% - Accent1 4 3 2 3 5 3 2" xfId="39419" xr:uid="{00000000-0005-0000-0000-000055990000}"/>
    <cellStyle name="20% - Accent1 4 3 2 3 5 4" xfId="39420" xr:uid="{00000000-0005-0000-0000-000056990000}"/>
    <cellStyle name="20% - Accent1 4 3 2 3 6" xfId="39421" xr:uid="{00000000-0005-0000-0000-000057990000}"/>
    <cellStyle name="20% - Accent1 4 3 2 3 6 2" xfId="39422" xr:uid="{00000000-0005-0000-0000-000058990000}"/>
    <cellStyle name="20% - Accent1 4 3 2 3 6 2 2" xfId="39423" xr:uid="{00000000-0005-0000-0000-000059990000}"/>
    <cellStyle name="20% - Accent1 4 3 2 3 6 2 2 2" xfId="39424" xr:uid="{00000000-0005-0000-0000-00005A990000}"/>
    <cellStyle name="20% - Accent1 4 3 2 3 6 2 3" xfId="39425" xr:uid="{00000000-0005-0000-0000-00005B990000}"/>
    <cellStyle name="20% - Accent1 4 3 2 3 6 3" xfId="39426" xr:uid="{00000000-0005-0000-0000-00005C990000}"/>
    <cellStyle name="20% - Accent1 4 3 2 3 6 3 2" xfId="39427" xr:uid="{00000000-0005-0000-0000-00005D990000}"/>
    <cellStyle name="20% - Accent1 4 3 2 3 6 4" xfId="39428" xr:uid="{00000000-0005-0000-0000-00005E990000}"/>
    <cellStyle name="20% - Accent1 4 3 2 3 7" xfId="39429" xr:uid="{00000000-0005-0000-0000-00005F990000}"/>
    <cellStyle name="20% - Accent1 4 3 2 3 7 2" xfId="39430" xr:uid="{00000000-0005-0000-0000-000060990000}"/>
    <cellStyle name="20% - Accent1 4 3 2 3 7 2 2" xfId="39431" xr:uid="{00000000-0005-0000-0000-000061990000}"/>
    <cellStyle name="20% - Accent1 4 3 2 3 7 3" xfId="39432" xr:uid="{00000000-0005-0000-0000-000062990000}"/>
    <cellStyle name="20% - Accent1 4 3 2 3 8" xfId="39433" xr:uid="{00000000-0005-0000-0000-000063990000}"/>
    <cellStyle name="20% - Accent1 4 3 2 3 8 2" xfId="39434" xr:uid="{00000000-0005-0000-0000-000064990000}"/>
    <cellStyle name="20% - Accent1 4 3 2 3 8 2 2" xfId="39435" xr:uid="{00000000-0005-0000-0000-000065990000}"/>
    <cellStyle name="20% - Accent1 4 3 2 3 8 3" xfId="39436" xr:uid="{00000000-0005-0000-0000-000066990000}"/>
    <cellStyle name="20% - Accent1 4 3 2 3 9" xfId="39437" xr:uid="{00000000-0005-0000-0000-000067990000}"/>
    <cellStyle name="20% - Accent1 4 3 2 3 9 2" xfId="39438" xr:uid="{00000000-0005-0000-0000-000068990000}"/>
    <cellStyle name="20% - Accent1 4 3 2 4" xfId="39439" xr:uid="{00000000-0005-0000-0000-000069990000}"/>
    <cellStyle name="20% - Accent1 4 3 2 4 10" xfId="39440" xr:uid="{00000000-0005-0000-0000-00006A990000}"/>
    <cellStyle name="20% - Accent1 4 3 2 4 10 2" xfId="39441" xr:uid="{00000000-0005-0000-0000-00006B990000}"/>
    <cellStyle name="20% - Accent1 4 3 2 4 11" xfId="39442" xr:uid="{00000000-0005-0000-0000-00006C990000}"/>
    <cellStyle name="20% - Accent1 4 3 2 4 2" xfId="39443" xr:uid="{00000000-0005-0000-0000-00006D990000}"/>
    <cellStyle name="20% - Accent1 4 3 2 4 2 2" xfId="39444" xr:uid="{00000000-0005-0000-0000-00006E990000}"/>
    <cellStyle name="20% - Accent1 4 3 2 4 2 2 2" xfId="39445" xr:uid="{00000000-0005-0000-0000-00006F990000}"/>
    <cellStyle name="20% - Accent1 4 3 2 4 2 2 2 2" xfId="39446" xr:uid="{00000000-0005-0000-0000-000070990000}"/>
    <cellStyle name="20% - Accent1 4 3 2 4 2 2 2 2 2" xfId="39447" xr:uid="{00000000-0005-0000-0000-000071990000}"/>
    <cellStyle name="20% - Accent1 4 3 2 4 2 2 2 3" xfId="39448" xr:uid="{00000000-0005-0000-0000-000072990000}"/>
    <cellStyle name="20% - Accent1 4 3 2 4 2 2 3" xfId="39449" xr:uid="{00000000-0005-0000-0000-000073990000}"/>
    <cellStyle name="20% - Accent1 4 3 2 4 2 2 3 2" xfId="39450" xr:uid="{00000000-0005-0000-0000-000074990000}"/>
    <cellStyle name="20% - Accent1 4 3 2 4 2 2 4" xfId="39451" xr:uid="{00000000-0005-0000-0000-000075990000}"/>
    <cellStyle name="20% - Accent1 4 3 2 4 2 3" xfId="39452" xr:uid="{00000000-0005-0000-0000-000076990000}"/>
    <cellStyle name="20% - Accent1 4 3 2 4 2 3 2" xfId="39453" xr:uid="{00000000-0005-0000-0000-000077990000}"/>
    <cellStyle name="20% - Accent1 4 3 2 4 2 3 2 2" xfId="39454" xr:uid="{00000000-0005-0000-0000-000078990000}"/>
    <cellStyle name="20% - Accent1 4 3 2 4 2 3 2 2 2" xfId="39455" xr:uid="{00000000-0005-0000-0000-000079990000}"/>
    <cellStyle name="20% - Accent1 4 3 2 4 2 3 2 3" xfId="39456" xr:uid="{00000000-0005-0000-0000-00007A990000}"/>
    <cellStyle name="20% - Accent1 4 3 2 4 2 3 3" xfId="39457" xr:uid="{00000000-0005-0000-0000-00007B990000}"/>
    <cellStyle name="20% - Accent1 4 3 2 4 2 3 3 2" xfId="39458" xr:uid="{00000000-0005-0000-0000-00007C990000}"/>
    <cellStyle name="20% - Accent1 4 3 2 4 2 3 4" xfId="39459" xr:uid="{00000000-0005-0000-0000-00007D990000}"/>
    <cellStyle name="20% - Accent1 4 3 2 4 2 4" xfId="39460" xr:uid="{00000000-0005-0000-0000-00007E990000}"/>
    <cellStyle name="20% - Accent1 4 3 2 4 2 4 2" xfId="39461" xr:uid="{00000000-0005-0000-0000-00007F990000}"/>
    <cellStyle name="20% - Accent1 4 3 2 4 2 4 2 2" xfId="39462" xr:uid="{00000000-0005-0000-0000-000080990000}"/>
    <cellStyle name="20% - Accent1 4 3 2 4 2 4 2 2 2" xfId="39463" xr:uid="{00000000-0005-0000-0000-000081990000}"/>
    <cellStyle name="20% - Accent1 4 3 2 4 2 4 2 3" xfId="39464" xr:uid="{00000000-0005-0000-0000-000082990000}"/>
    <cellStyle name="20% - Accent1 4 3 2 4 2 4 3" xfId="39465" xr:uid="{00000000-0005-0000-0000-000083990000}"/>
    <cellStyle name="20% - Accent1 4 3 2 4 2 4 3 2" xfId="39466" xr:uid="{00000000-0005-0000-0000-000084990000}"/>
    <cellStyle name="20% - Accent1 4 3 2 4 2 4 4" xfId="39467" xr:uid="{00000000-0005-0000-0000-000085990000}"/>
    <cellStyle name="20% - Accent1 4 3 2 4 2 5" xfId="39468" xr:uid="{00000000-0005-0000-0000-000086990000}"/>
    <cellStyle name="20% - Accent1 4 3 2 4 2 5 2" xfId="39469" xr:uid="{00000000-0005-0000-0000-000087990000}"/>
    <cellStyle name="20% - Accent1 4 3 2 4 2 5 2 2" xfId="39470" xr:uid="{00000000-0005-0000-0000-000088990000}"/>
    <cellStyle name="20% - Accent1 4 3 2 4 2 5 3" xfId="39471" xr:uid="{00000000-0005-0000-0000-000089990000}"/>
    <cellStyle name="20% - Accent1 4 3 2 4 2 6" xfId="39472" xr:uid="{00000000-0005-0000-0000-00008A990000}"/>
    <cellStyle name="20% - Accent1 4 3 2 4 2 6 2" xfId="39473" xr:uid="{00000000-0005-0000-0000-00008B990000}"/>
    <cellStyle name="20% - Accent1 4 3 2 4 2 6 2 2" xfId="39474" xr:uid="{00000000-0005-0000-0000-00008C990000}"/>
    <cellStyle name="20% - Accent1 4 3 2 4 2 6 3" xfId="39475" xr:uid="{00000000-0005-0000-0000-00008D990000}"/>
    <cellStyle name="20% - Accent1 4 3 2 4 2 7" xfId="39476" xr:uid="{00000000-0005-0000-0000-00008E990000}"/>
    <cellStyle name="20% - Accent1 4 3 2 4 2 7 2" xfId="39477" xr:uid="{00000000-0005-0000-0000-00008F990000}"/>
    <cellStyle name="20% - Accent1 4 3 2 4 2 8" xfId="39478" xr:uid="{00000000-0005-0000-0000-000090990000}"/>
    <cellStyle name="20% - Accent1 4 3 2 4 2 8 2" xfId="39479" xr:uid="{00000000-0005-0000-0000-000091990000}"/>
    <cellStyle name="20% - Accent1 4 3 2 4 2 9" xfId="39480" xr:uid="{00000000-0005-0000-0000-000092990000}"/>
    <cellStyle name="20% - Accent1 4 3 2 4 3" xfId="39481" xr:uid="{00000000-0005-0000-0000-000093990000}"/>
    <cellStyle name="20% - Accent1 4 3 2 4 3 2" xfId="39482" xr:uid="{00000000-0005-0000-0000-000094990000}"/>
    <cellStyle name="20% - Accent1 4 3 2 4 3 2 2" xfId="39483" xr:uid="{00000000-0005-0000-0000-000095990000}"/>
    <cellStyle name="20% - Accent1 4 3 2 4 3 2 2 2" xfId="39484" xr:uid="{00000000-0005-0000-0000-000096990000}"/>
    <cellStyle name="20% - Accent1 4 3 2 4 3 2 2 2 2" xfId="39485" xr:uid="{00000000-0005-0000-0000-000097990000}"/>
    <cellStyle name="20% - Accent1 4 3 2 4 3 2 2 3" xfId="39486" xr:uid="{00000000-0005-0000-0000-000098990000}"/>
    <cellStyle name="20% - Accent1 4 3 2 4 3 2 3" xfId="39487" xr:uid="{00000000-0005-0000-0000-000099990000}"/>
    <cellStyle name="20% - Accent1 4 3 2 4 3 2 3 2" xfId="39488" xr:uid="{00000000-0005-0000-0000-00009A990000}"/>
    <cellStyle name="20% - Accent1 4 3 2 4 3 2 4" xfId="39489" xr:uid="{00000000-0005-0000-0000-00009B990000}"/>
    <cellStyle name="20% - Accent1 4 3 2 4 3 3" xfId="39490" xr:uid="{00000000-0005-0000-0000-00009C990000}"/>
    <cellStyle name="20% - Accent1 4 3 2 4 3 3 2" xfId="39491" xr:uid="{00000000-0005-0000-0000-00009D990000}"/>
    <cellStyle name="20% - Accent1 4 3 2 4 3 3 2 2" xfId="39492" xr:uid="{00000000-0005-0000-0000-00009E990000}"/>
    <cellStyle name="20% - Accent1 4 3 2 4 3 3 2 2 2" xfId="39493" xr:uid="{00000000-0005-0000-0000-00009F990000}"/>
    <cellStyle name="20% - Accent1 4 3 2 4 3 3 2 3" xfId="39494" xr:uid="{00000000-0005-0000-0000-0000A0990000}"/>
    <cellStyle name="20% - Accent1 4 3 2 4 3 3 3" xfId="39495" xr:uid="{00000000-0005-0000-0000-0000A1990000}"/>
    <cellStyle name="20% - Accent1 4 3 2 4 3 3 3 2" xfId="39496" xr:uid="{00000000-0005-0000-0000-0000A2990000}"/>
    <cellStyle name="20% - Accent1 4 3 2 4 3 3 4" xfId="39497" xr:uid="{00000000-0005-0000-0000-0000A3990000}"/>
    <cellStyle name="20% - Accent1 4 3 2 4 3 4" xfId="39498" xr:uid="{00000000-0005-0000-0000-0000A4990000}"/>
    <cellStyle name="20% - Accent1 4 3 2 4 3 4 2" xfId="39499" xr:uid="{00000000-0005-0000-0000-0000A5990000}"/>
    <cellStyle name="20% - Accent1 4 3 2 4 3 4 2 2" xfId="39500" xr:uid="{00000000-0005-0000-0000-0000A6990000}"/>
    <cellStyle name="20% - Accent1 4 3 2 4 3 4 2 2 2" xfId="39501" xr:uid="{00000000-0005-0000-0000-0000A7990000}"/>
    <cellStyle name="20% - Accent1 4 3 2 4 3 4 2 3" xfId="39502" xr:uid="{00000000-0005-0000-0000-0000A8990000}"/>
    <cellStyle name="20% - Accent1 4 3 2 4 3 4 3" xfId="39503" xr:uid="{00000000-0005-0000-0000-0000A9990000}"/>
    <cellStyle name="20% - Accent1 4 3 2 4 3 4 3 2" xfId="39504" xr:uid="{00000000-0005-0000-0000-0000AA990000}"/>
    <cellStyle name="20% - Accent1 4 3 2 4 3 4 4" xfId="39505" xr:uid="{00000000-0005-0000-0000-0000AB990000}"/>
    <cellStyle name="20% - Accent1 4 3 2 4 3 5" xfId="39506" xr:uid="{00000000-0005-0000-0000-0000AC990000}"/>
    <cellStyle name="20% - Accent1 4 3 2 4 3 5 2" xfId="39507" xr:uid="{00000000-0005-0000-0000-0000AD990000}"/>
    <cellStyle name="20% - Accent1 4 3 2 4 3 5 2 2" xfId="39508" xr:uid="{00000000-0005-0000-0000-0000AE990000}"/>
    <cellStyle name="20% - Accent1 4 3 2 4 3 5 3" xfId="39509" xr:uid="{00000000-0005-0000-0000-0000AF990000}"/>
    <cellStyle name="20% - Accent1 4 3 2 4 3 6" xfId="39510" xr:uid="{00000000-0005-0000-0000-0000B0990000}"/>
    <cellStyle name="20% - Accent1 4 3 2 4 3 6 2" xfId="39511" xr:uid="{00000000-0005-0000-0000-0000B1990000}"/>
    <cellStyle name="20% - Accent1 4 3 2 4 3 6 2 2" xfId="39512" xr:uid="{00000000-0005-0000-0000-0000B2990000}"/>
    <cellStyle name="20% - Accent1 4 3 2 4 3 6 3" xfId="39513" xr:uid="{00000000-0005-0000-0000-0000B3990000}"/>
    <cellStyle name="20% - Accent1 4 3 2 4 3 7" xfId="39514" xr:uid="{00000000-0005-0000-0000-0000B4990000}"/>
    <cellStyle name="20% - Accent1 4 3 2 4 3 7 2" xfId="39515" xr:uid="{00000000-0005-0000-0000-0000B5990000}"/>
    <cellStyle name="20% - Accent1 4 3 2 4 3 8" xfId="39516" xr:uid="{00000000-0005-0000-0000-0000B6990000}"/>
    <cellStyle name="20% - Accent1 4 3 2 4 3 8 2" xfId="39517" xr:uid="{00000000-0005-0000-0000-0000B7990000}"/>
    <cellStyle name="20% - Accent1 4 3 2 4 3 9" xfId="39518" xr:uid="{00000000-0005-0000-0000-0000B8990000}"/>
    <cellStyle name="20% - Accent1 4 3 2 4 4" xfId="39519" xr:uid="{00000000-0005-0000-0000-0000B9990000}"/>
    <cellStyle name="20% - Accent1 4 3 2 4 4 2" xfId="39520" xr:uid="{00000000-0005-0000-0000-0000BA990000}"/>
    <cellStyle name="20% - Accent1 4 3 2 4 4 2 2" xfId="39521" xr:uid="{00000000-0005-0000-0000-0000BB990000}"/>
    <cellStyle name="20% - Accent1 4 3 2 4 4 2 2 2" xfId="39522" xr:uid="{00000000-0005-0000-0000-0000BC990000}"/>
    <cellStyle name="20% - Accent1 4 3 2 4 4 2 3" xfId="39523" xr:uid="{00000000-0005-0000-0000-0000BD990000}"/>
    <cellStyle name="20% - Accent1 4 3 2 4 4 3" xfId="39524" xr:uid="{00000000-0005-0000-0000-0000BE990000}"/>
    <cellStyle name="20% - Accent1 4 3 2 4 4 3 2" xfId="39525" xr:uid="{00000000-0005-0000-0000-0000BF990000}"/>
    <cellStyle name="20% - Accent1 4 3 2 4 4 4" xfId="39526" xr:uid="{00000000-0005-0000-0000-0000C0990000}"/>
    <cellStyle name="20% - Accent1 4 3 2 4 5" xfId="39527" xr:uid="{00000000-0005-0000-0000-0000C1990000}"/>
    <cellStyle name="20% - Accent1 4 3 2 4 5 2" xfId="39528" xr:uid="{00000000-0005-0000-0000-0000C2990000}"/>
    <cellStyle name="20% - Accent1 4 3 2 4 5 2 2" xfId="39529" xr:uid="{00000000-0005-0000-0000-0000C3990000}"/>
    <cellStyle name="20% - Accent1 4 3 2 4 5 2 2 2" xfId="39530" xr:uid="{00000000-0005-0000-0000-0000C4990000}"/>
    <cellStyle name="20% - Accent1 4 3 2 4 5 2 3" xfId="39531" xr:uid="{00000000-0005-0000-0000-0000C5990000}"/>
    <cellStyle name="20% - Accent1 4 3 2 4 5 3" xfId="39532" xr:uid="{00000000-0005-0000-0000-0000C6990000}"/>
    <cellStyle name="20% - Accent1 4 3 2 4 5 3 2" xfId="39533" xr:uid="{00000000-0005-0000-0000-0000C7990000}"/>
    <cellStyle name="20% - Accent1 4 3 2 4 5 4" xfId="39534" xr:uid="{00000000-0005-0000-0000-0000C8990000}"/>
    <cellStyle name="20% - Accent1 4 3 2 4 6" xfId="39535" xr:uid="{00000000-0005-0000-0000-0000C9990000}"/>
    <cellStyle name="20% - Accent1 4 3 2 4 6 2" xfId="39536" xr:uid="{00000000-0005-0000-0000-0000CA990000}"/>
    <cellStyle name="20% - Accent1 4 3 2 4 6 2 2" xfId="39537" xr:uid="{00000000-0005-0000-0000-0000CB990000}"/>
    <cellStyle name="20% - Accent1 4 3 2 4 6 2 2 2" xfId="39538" xr:uid="{00000000-0005-0000-0000-0000CC990000}"/>
    <cellStyle name="20% - Accent1 4 3 2 4 6 2 3" xfId="39539" xr:uid="{00000000-0005-0000-0000-0000CD990000}"/>
    <cellStyle name="20% - Accent1 4 3 2 4 6 3" xfId="39540" xr:uid="{00000000-0005-0000-0000-0000CE990000}"/>
    <cellStyle name="20% - Accent1 4 3 2 4 6 3 2" xfId="39541" xr:uid="{00000000-0005-0000-0000-0000CF990000}"/>
    <cellStyle name="20% - Accent1 4 3 2 4 6 4" xfId="39542" xr:uid="{00000000-0005-0000-0000-0000D0990000}"/>
    <cellStyle name="20% - Accent1 4 3 2 4 7" xfId="39543" xr:uid="{00000000-0005-0000-0000-0000D1990000}"/>
    <cellStyle name="20% - Accent1 4 3 2 4 7 2" xfId="39544" xr:uid="{00000000-0005-0000-0000-0000D2990000}"/>
    <cellStyle name="20% - Accent1 4 3 2 4 7 2 2" xfId="39545" xr:uid="{00000000-0005-0000-0000-0000D3990000}"/>
    <cellStyle name="20% - Accent1 4 3 2 4 7 3" xfId="39546" xr:uid="{00000000-0005-0000-0000-0000D4990000}"/>
    <cellStyle name="20% - Accent1 4 3 2 4 8" xfId="39547" xr:uid="{00000000-0005-0000-0000-0000D5990000}"/>
    <cellStyle name="20% - Accent1 4 3 2 4 8 2" xfId="39548" xr:uid="{00000000-0005-0000-0000-0000D6990000}"/>
    <cellStyle name="20% - Accent1 4 3 2 4 8 2 2" xfId="39549" xr:uid="{00000000-0005-0000-0000-0000D7990000}"/>
    <cellStyle name="20% - Accent1 4 3 2 4 8 3" xfId="39550" xr:uid="{00000000-0005-0000-0000-0000D8990000}"/>
    <cellStyle name="20% - Accent1 4 3 2 4 9" xfId="39551" xr:uid="{00000000-0005-0000-0000-0000D9990000}"/>
    <cellStyle name="20% - Accent1 4 3 2 4 9 2" xfId="39552" xr:uid="{00000000-0005-0000-0000-0000DA990000}"/>
    <cellStyle name="20% - Accent1 4 3 2 5" xfId="39553" xr:uid="{00000000-0005-0000-0000-0000DB990000}"/>
    <cellStyle name="20% - Accent1 4 3 2 5 10" xfId="39554" xr:uid="{00000000-0005-0000-0000-0000DC990000}"/>
    <cellStyle name="20% - Accent1 4 3 2 5 10 2" xfId="39555" xr:uid="{00000000-0005-0000-0000-0000DD990000}"/>
    <cellStyle name="20% - Accent1 4 3 2 5 11" xfId="39556" xr:uid="{00000000-0005-0000-0000-0000DE990000}"/>
    <cellStyle name="20% - Accent1 4 3 2 5 2" xfId="39557" xr:uid="{00000000-0005-0000-0000-0000DF990000}"/>
    <cellStyle name="20% - Accent1 4 3 2 5 2 2" xfId="39558" xr:uid="{00000000-0005-0000-0000-0000E0990000}"/>
    <cellStyle name="20% - Accent1 4 3 2 5 2 2 2" xfId="39559" xr:uid="{00000000-0005-0000-0000-0000E1990000}"/>
    <cellStyle name="20% - Accent1 4 3 2 5 2 2 2 2" xfId="39560" xr:uid="{00000000-0005-0000-0000-0000E2990000}"/>
    <cellStyle name="20% - Accent1 4 3 2 5 2 2 2 2 2" xfId="39561" xr:uid="{00000000-0005-0000-0000-0000E3990000}"/>
    <cellStyle name="20% - Accent1 4 3 2 5 2 2 2 3" xfId="39562" xr:uid="{00000000-0005-0000-0000-0000E4990000}"/>
    <cellStyle name="20% - Accent1 4 3 2 5 2 2 3" xfId="39563" xr:uid="{00000000-0005-0000-0000-0000E5990000}"/>
    <cellStyle name="20% - Accent1 4 3 2 5 2 2 3 2" xfId="39564" xr:uid="{00000000-0005-0000-0000-0000E6990000}"/>
    <cellStyle name="20% - Accent1 4 3 2 5 2 2 4" xfId="39565" xr:uid="{00000000-0005-0000-0000-0000E7990000}"/>
    <cellStyle name="20% - Accent1 4 3 2 5 2 3" xfId="39566" xr:uid="{00000000-0005-0000-0000-0000E8990000}"/>
    <cellStyle name="20% - Accent1 4 3 2 5 2 3 2" xfId="39567" xr:uid="{00000000-0005-0000-0000-0000E9990000}"/>
    <cellStyle name="20% - Accent1 4 3 2 5 2 3 2 2" xfId="39568" xr:uid="{00000000-0005-0000-0000-0000EA990000}"/>
    <cellStyle name="20% - Accent1 4 3 2 5 2 3 2 2 2" xfId="39569" xr:uid="{00000000-0005-0000-0000-0000EB990000}"/>
    <cellStyle name="20% - Accent1 4 3 2 5 2 3 2 3" xfId="39570" xr:uid="{00000000-0005-0000-0000-0000EC990000}"/>
    <cellStyle name="20% - Accent1 4 3 2 5 2 3 3" xfId="39571" xr:uid="{00000000-0005-0000-0000-0000ED990000}"/>
    <cellStyle name="20% - Accent1 4 3 2 5 2 3 3 2" xfId="39572" xr:uid="{00000000-0005-0000-0000-0000EE990000}"/>
    <cellStyle name="20% - Accent1 4 3 2 5 2 3 4" xfId="39573" xr:uid="{00000000-0005-0000-0000-0000EF990000}"/>
    <cellStyle name="20% - Accent1 4 3 2 5 2 4" xfId="39574" xr:uid="{00000000-0005-0000-0000-0000F0990000}"/>
    <cellStyle name="20% - Accent1 4 3 2 5 2 4 2" xfId="39575" xr:uid="{00000000-0005-0000-0000-0000F1990000}"/>
    <cellStyle name="20% - Accent1 4 3 2 5 2 4 2 2" xfId="39576" xr:uid="{00000000-0005-0000-0000-0000F2990000}"/>
    <cellStyle name="20% - Accent1 4 3 2 5 2 4 2 2 2" xfId="39577" xr:uid="{00000000-0005-0000-0000-0000F3990000}"/>
    <cellStyle name="20% - Accent1 4 3 2 5 2 4 2 3" xfId="39578" xr:uid="{00000000-0005-0000-0000-0000F4990000}"/>
    <cellStyle name="20% - Accent1 4 3 2 5 2 4 3" xfId="39579" xr:uid="{00000000-0005-0000-0000-0000F5990000}"/>
    <cellStyle name="20% - Accent1 4 3 2 5 2 4 3 2" xfId="39580" xr:uid="{00000000-0005-0000-0000-0000F6990000}"/>
    <cellStyle name="20% - Accent1 4 3 2 5 2 4 4" xfId="39581" xr:uid="{00000000-0005-0000-0000-0000F7990000}"/>
    <cellStyle name="20% - Accent1 4 3 2 5 2 5" xfId="39582" xr:uid="{00000000-0005-0000-0000-0000F8990000}"/>
    <cellStyle name="20% - Accent1 4 3 2 5 2 5 2" xfId="39583" xr:uid="{00000000-0005-0000-0000-0000F9990000}"/>
    <cellStyle name="20% - Accent1 4 3 2 5 2 5 2 2" xfId="39584" xr:uid="{00000000-0005-0000-0000-0000FA990000}"/>
    <cellStyle name="20% - Accent1 4 3 2 5 2 5 3" xfId="39585" xr:uid="{00000000-0005-0000-0000-0000FB990000}"/>
    <cellStyle name="20% - Accent1 4 3 2 5 2 6" xfId="39586" xr:uid="{00000000-0005-0000-0000-0000FC990000}"/>
    <cellStyle name="20% - Accent1 4 3 2 5 2 6 2" xfId="39587" xr:uid="{00000000-0005-0000-0000-0000FD990000}"/>
    <cellStyle name="20% - Accent1 4 3 2 5 2 6 2 2" xfId="39588" xr:uid="{00000000-0005-0000-0000-0000FE990000}"/>
    <cellStyle name="20% - Accent1 4 3 2 5 2 6 3" xfId="39589" xr:uid="{00000000-0005-0000-0000-0000FF990000}"/>
    <cellStyle name="20% - Accent1 4 3 2 5 2 7" xfId="39590" xr:uid="{00000000-0005-0000-0000-0000009A0000}"/>
    <cellStyle name="20% - Accent1 4 3 2 5 2 7 2" xfId="39591" xr:uid="{00000000-0005-0000-0000-0000019A0000}"/>
    <cellStyle name="20% - Accent1 4 3 2 5 2 8" xfId="39592" xr:uid="{00000000-0005-0000-0000-0000029A0000}"/>
    <cellStyle name="20% - Accent1 4 3 2 5 2 8 2" xfId="39593" xr:uid="{00000000-0005-0000-0000-0000039A0000}"/>
    <cellStyle name="20% - Accent1 4 3 2 5 2 9" xfId="39594" xr:uid="{00000000-0005-0000-0000-0000049A0000}"/>
    <cellStyle name="20% - Accent1 4 3 2 5 3" xfId="39595" xr:uid="{00000000-0005-0000-0000-0000059A0000}"/>
    <cellStyle name="20% - Accent1 4 3 2 5 3 2" xfId="39596" xr:uid="{00000000-0005-0000-0000-0000069A0000}"/>
    <cellStyle name="20% - Accent1 4 3 2 5 3 2 2" xfId="39597" xr:uid="{00000000-0005-0000-0000-0000079A0000}"/>
    <cellStyle name="20% - Accent1 4 3 2 5 3 2 2 2" xfId="39598" xr:uid="{00000000-0005-0000-0000-0000089A0000}"/>
    <cellStyle name="20% - Accent1 4 3 2 5 3 2 2 2 2" xfId="39599" xr:uid="{00000000-0005-0000-0000-0000099A0000}"/>
    <cellStyle name="20% - Accent1 4 3 2 5 3 2 2 3" xfId="39600" xr:uid="{00000000-0005-0000-0000-00000A9A0000}"/>
    <cellStyle name="20% - Accent1 4 3 2 5 3 2 3" xfId="39601" xr:uid="{00000000-0005-0000-0000-00000B9A0000}"/>
    <cellStyle name="20% - Accent1 4 3 2 5 3 2 3 2" xfId="39602" xr:uid="{00000000-0005-0000-0000-00000C9A0000}"/>
    <cellStyle name="20% - Accent1 4 3 2 5 3 2 4" xfId="39603" xr:uid="{00000000-0005-0000-0000-00000D9A0000}"/>
    <cellStyle name="20% - Accent1 4 3 2 5 3 3" xfId="39604" xr:uid="{00000000-0005-0000-0000-00000E9A0000}"/>
    <cellStyle name="20% - Accent1 4 3 2 5 3 3 2" xfId="39605" xr:uid="{00000000-0005-0000-0000-00000F9A0000}"/>
    <cellStyle name="20% - Accent1 4 3 2 5 3 3 2 2" xfId="39606" xr:uid="{00000000-0005-0000-0000-0000109A0000}"/>
    <cellStyle name="20% - Accent1 4 3 2 5 3 3 2 2 2" xfId="39607" xr:uid="{00000000-0005-0000-0000-0000119A0000}"/>
    <cellStyle name="20% - Accent1 4 3 2 5 3 3 2 3" xfId="39608" xr:uid="{00000000-0005-0000-0000-0000129A0000}"/>
    <cellStyle name="20% - Accent1 4 3 2 5 3 3 3" xfId="39609" xr:uid="{00000000-0005-0000-0000-0000139A0000}"/>
    <cellStyle name="20% - Accent1 4 3 2 5 3 3 3 2" xfId="39610" xr:uid="{00000000-0005-0000-0000-0000149A0000}"/>
    <cellStyle name="20% - Accent1 4 3 2 5 3 3 4" xfId="39611" xr:uid="{00000000-0005-0000-0000-0000159A0000}"/>
    <cellStyle name="20% - Accent1 4 3 2 5 3 4" xfId="39612" xr:uid="{00000000-0005-0000-0000-0000169A0000}"/>
    <cellStyle name="20% - Accent1 4 3 2 5 3 4 2" xfId="39613" xr:uid="{00000000-0005-0000-0000-0000179A0000}"/>
    <cellStyle name="20% - Accent1 4 3 2 5 3 4 2 2" xfId="39614" xr:uid="{00000000-0005-0000-0000-0000189A0000}"/>
    <cellStyle name="20% - Accent1 4 3 2 5 3 4 2 2 2" xfId="39615" xr:uid="{00000000-0005-0000-0000-0000199A0000}"/>
    <cellStyle name="20% - Accent1 4 3 2 5 3 4 2 3" xfId="39616" xr:uid="{00000000-0005-0000-0000-00001A9A0000}"/>
    <cellStyle name="20% - Accent1 4 3 2 5 3 4 3" xfId="39617" xr:uid="{00000000-0005-0000-0000-00001B9A0000}"/>
    <cellStyle name="20% - Accent1 4 3 2 5 3 4 3 2" xfId="39618" xr:uid="{00000000-0005-0000-0000-00001C9A0000}"/>
    <cellStyle name="20% - Accent1 4 3 2 5 3 4 4" xfId="39619" xr:uid="{00000000-0005-0000-0000-00001D9A0000}"/>
    <cellStyle name="20% - Accent1 4 3 2 5 3 5" xfId="39620" xr:uid="{00000000-0005-0000-0000-00001E9A0000}"/>
    <cellStyle name="20% - Accent1 4 3 2 5 3 5 2" xfId="39621" xr:uid="{00000000-0005-0000-0000-00001F9A0000}"/>
    <cellStyle name="20% - Accent1 4 3 2 5 3 5 2 2" xfId="39622" xr:uid="{00000000-0005-0000-0000-0000209A0000}"/>
    <cellStyle name="20% - Accent1 4 3 2 5 3 5 3" xfId="39623" xr:uid="{00000000-0005-0000-0000-0000219A0000}"/>
    <cellStyle name="20% - Accent1 4 3 2 5 3 6" xfId="39624" xr:uid="{00000000-0005-0000-0000-0000229A0000}"/>
    <cellStyle name="20% - Accent1 4 3 2 5 3 6 2" xfId="39625" xr:uid="{00000000-0005-0000-0000-0000239A0000}"/>
    <cellStyle name="20% - Accent1 4 3 2 5 3 6 2 2" xfId="39626" xr:uid="{00000000-0005-0000-0000-0000249A0000}"/>
    <cellStyle name="20% - Accent1 4 3 2 5 3 6 3" xfId="39627" xr:uid="{00000000-0005-0000-0000-0000259A0000}"/>
    <cellStyle name="20% - Accent1 4 3 2 5 3 7" xfId="39628" xr:uid="{00000000-0005-0000-0000-0000269A0000}"/>
    <cellStyle name="20% - Accent1 4 3 2 5 3 7 2" xfId="39629" xr:uid="{00000000-0005-0000-0000-0000279A0000}"/>
    <cellStyle name="20% - Accent1 4 3 2 5 3 8" xfId="39630" xr:uid="{00000000-0005-0000-0000-0000289A0000}"/>
    <cellStyle name="20% - Accent1 4 3 2 5 3 8 2" xfId="39631" xr:uid="{00000000-0005-0000-0000-0000299A0000}"/>
    <cellStyle name="20% - Accent1 4 3 2 5 3 9" xfId="39632" xr:uid="{00000000-0005-0000-0000-00002A9A0000}"/>
    <cellStyle name="20% - Accent1 4 3 2 5 4" xfId="39633" xr:uid="{00000000-0005-0000-0000-00002B9A0000}"/>
    <cellStyle name="20% - Accent1 4 3 2 5 4 2" xfId="39634" xr:uid="{00000000-0005-0000-0000-00002C9A0000}"/>
    <cellStyle name="20% - Accent1 4 3 2 5 4 2 2" xfId="39635" xr:uid="{00000000-0005-0000-0000-00002D9A0000}"/>
    <cellStyle name="20% - Accent1 4 3 2 5 4 2 2 2" xfId="39636" xr:uid="{00000000-0005-0000-0000-00002E9A0000}"/>
    <cellStyle name="20% - Accent1 4 3 2 5 4 2 3" xfId="39637" xr:uid="{00000000-0005-0000-0000-00002F9A0000}"/>
    <cellStyle name="20% - Accent1 4 3 2 5 4 3" xfId="39638" xr:uid="{00000000-0005-0000-0000-0000309A0000}"/>
    <cellStyle name="20% - Accent1 4 3 2 5 4 3 2" xfId="39639" xr:uid="{00000000-0005-0000-0000-0000319A0000}"/>
    <cellStyle name="20% - Accent1 4 3 2 5 4 4" xfId="39640" xr:uid="{00000000-0005-0000-0000-0000329A0000}"/>
    <cellStyle name="20% - Accent1 4 3 2 5 5" xfId="39641" xr:uid="{00000000-0005-0000-0000-0000339A0000}"/>
    <cellStyle name="20% - Accent1 4 3 2 5 5 2" xfId="39642" xr:uid="{00000000-0005-0000-0000-0000349A0000}"/>
    <cellStyle name="20% - Accent1 4 3 2 5 5 2 2" xfId="39643" xr:uid="{00000000-0005-0000-0000-0000359A0000}"/>
    <cellStyle name="20% - Accent1 4 3 2 5 5 2 2 2" xfId="39644" xr:uid="{00000000-0005-0000-0000-0000369A0000}"/>
    <cellStyle name="20% - Accent1 4 3 2 5 5 2 3" xfId="39645" xr:uid="{00000000-0005-0000-0000-0000379A0000}"/>
    <cellStyle name="20% - Accent1 4 3 2 5 5 3" xfId="39646" xr:uid="{00000000-0005-0000-0000-0000389A0000}"/>
    <cellStyle name="20% - Accent1 4 3 2 5 5 3 2" xfId="39647" xr:uid="{00000000-0005-0000-0000-0000399A0000}"/>
    <cellStyle name="20% - Accent1 4 3 2 5 5 4" xfId="39648" xr:uid="{00000000-0005-0000-0000-00003A9A0000}"/>
    <cellStyle name="20% - Accent1 4 3 2 5 6" xfId="39649" xr:uid="{00000000-0005-0000-0000-00003B9A0000}"/>
    <cellStyle name="20% - Accent1 4 3 2 5 6 2" xfId="39650" xr:uid="{00000000-0005-0000-0000-00003C9A0000}"/>
    <cellStyle name="20% - Accent1 4 3 2 5 6 2 2" xfId="39651" xr:uid="{00000000-0005-0000-0000-00003D9A0000}"/>
    <cellStyle name="20% - Accent1 4 3 2 5 6 2 2 2" xfId="39652" xr:uid="{00000000-0005-0000-0000-00003E9A0000}"/>
    <cellStyle name="20% - Accent1 4 3 2 5 6 2 3" xfId="39653" xr:uid="{00000000-0005-0000-0000-00003F9A0000}"/>
    <cellStyle name="20% - Accent1 4 3 2 5 6 3" xfId="39654" xr:uid="{00000000-0005-0000-0000-0000409A0000}"/>
    <cellStyle name="20% - Accent1 4 3 2 5 6 3 2" xfId="39655" xr:uid="{00000000-0005-0000-0000-0000419A0000}"/>
    <cellStyle name="20% - Accent1 4 3 2 5 6 4" xfId="39656" xr:uid="{00000000-0005-0000-0000-0000429A0000}"/>
    <cellStyle name="20% - Accent1 4 3 2 5 7" xfId="39657" xr:uid="{00000000-0005-0000-0000-0000439A0000}"/>
    <cellStyle name="20% - Accent1 4 3 2 5 7 2" xfId="39658" xr:uid="{00000000-0005-0000-0000-0000449A0000}"/>
    <cellStyle name="20% - Accent1 4 3 2 5 7 2 2" xfId="39659" xr:uid="{00000000-0005-0000-0000-0000459A0000}"/>
    <cellStyle name="20% - Accent1 4 3 2 5 7 3" xfId="39660" xr:uid="{00000000-0005-0000-0000-0000469A0000}"/>
    <cellStyle name="20% - Accent1 4 3 2 5 8" xfId="39661" xr:uid="{00000000-0005-0000-0000-0000479A0000}"/>
    <cellStyle name="20% - Accent1 4 3 2 5 8 2" xfId="39662" xr:uid="{00000000-0005-0000-0000-0000489A0000}"/>
    <cellStyle name="20% - Accent1 4 3 2 5 8 2 2" xfId="39663" xr:uid="{00000000-0005-0000-0000-0000499A0000}"/>
    <cellStyle name="20% - Accent1 4 3 2 5 8 3" xfId="39664" xr:uid="{00000000-0005-0000-0000-00004A9A0000}"/>
    <cellStyle name="20% - Accent1 4 3 2 5 9" xfId="39665" xr:uid="{00000000-0005-0000-0000-00004B9A0000}"/>
    <cellStyle name="20% - Accent1 4 3 2 5 9 2" xfId="39666" xr:uid="{00000000-0005-0000-0000-00004C9A0000}"/>
    <cellStyle name="20% - Accent1 4 3 2 6" xfId="39667" xr:uid="{00000000-0005-0000-0000-00004D9A0000}"/>
    <cellStyle name="20% - Accent1 4 3 2 6 2" xfId="39668" xr:uid="{00000000-0005-0000-0000-00004E9A0000}"/>
    <cellStyle name="20% - Accent1 4 3 2 6 2 2" xfId="39669" xr:uid="{00000000-0005-0000-0000-00004F9A0000}"/>
    <cellStyle name="20% - Accent1 4 3 2 6 2 2 2" xfId="39670" xr:uid="{00000000-0005-0000-0000-0000509A0000}"/>
    <cellStyle name="20% - Accent1 4 3 2 6 2 2 2 2" xfId="39671" xr:uid="{00000000-0005-0000-0000-0000519A0000}"/>
    <cellStyle name="20% - Accent1 4 3 2 6 2 2 3" xfId="39672" xr:uid="{00000000-0005-0000-0000-0000529A0000}"/>
    <cellStyle name="20% - Accent1 4 3 2 6 2 3" xfId="39673" xr:uid="{00000000-0005-0000-0000-0000539A0000}"/>
    <cellStyle name="20% - Accent1 4 3 2 6 2 3 2" xfId="39674" xr:uid="{00000000-0005-0000-0000-0000549A0000}"/>
    <cellStyle name="20% - Accent1 4 3 2 6 2 4" xfId="39675" xr:uid="{00000000-0005-0000-0000-0000559A0000}"/>
    <cellStyle name="20% - Accent1 4 3 2 6 3" xfId="39676" xr:uid="{00000000-0005-0000-0000-0000569A0000}"/>
    <cellStyle name="20% - Accent1 4 3 2 6 3 2" xfId="39677" xr:uid="{00000000-0005-0000-0000-0000579A0000}"/>
    <cellStyle name="20% - Accent1 4 3 2 6 3 2 2" xfId="39678" xr:uid="{00000000-0005-0000-0000-0000589A0000}"/>
    <cellStyle name="20% - Accent1 4 3 2 6 3 2 2 2" xfId="39679" xr:uid="{00000000-0005-0000-0000-0000599A0000}"/>
    <cellStyle name="20% - Accent1 4 3 2 6 3 2 3" xfId="39680" xr:uid="{00000000-0005-0000-0000-00005A9A0000}"/>
    <cellStyle name="20% - Accent1 4 3 2 6 3 3" xfId="39681" xr:uid="{00000000-0005-0000-0000-00005B9A0000}"/>
    <cellStyle name="20% - Accent1 4 3 2 6 3 3 2" xfId="39682" xr:uid="{00000000-0005-0000-0000-00005C9A0000}"/>
    <cellStyle name="20% - Accent1 4 3 2 6 3 4" xfId="39683" xr:uid="{00000000-0005-0000-0000-00005D9A0000}"/>
    <cellStyle name="20% - Accent1 4 3 2 6 4" xfId="39684" xr:uid="{00000000-0005-0000-0000-00005E9A0000}"/>
    <cellStyle name="20% - Accent1 4 3 2 6 4 2" xfId="39685" xr:uid="{00000000-0005-0000-0000-00005F9A0000}"/>
    <cellStyle name="20% - Accent1 4 3 2 6 4 2 2" xfId="39686" xr:uid="{00000000-0005-0000-0000-0000609A0000}"/>
    <cellStyle name="20% - Accent1 4 3 2 6 4 2 2 2" xfId="39687" xr:uid="{00000000-0005-0000-0000-0000619A0000}"/>
    <cellStyle name="20% - Accent1 4 3 2 6 4 2 3" xfId="39688" xr:uid="{00000000-0005-0000-0000-0000629A0000}"/>
    <cellStyle name="20% - Accent1 4 3 2 6 4 3" xfId="39689" xr:uid="{00000000-0005-0000-0000-0000639A0000}"/>
    <cellStyle name="20% - Accent1 4 3 2 6 4 3 2" xfId="39690" xr:uid="{00000000-0005-0000-0000-0000649A0000}"/>
    <cellStyle name="20% - Accent1 4 3 2 6 4 4" xfId="39691" xr:uid="{00000000-0005-0000-0000-0000659A0000}"/>
    <cellStyle name="20% - Accent1 4 3 2 6 5" xfId="39692" xr:uid="{00000000-0005-0000-0000-0000669A0000}"/>
    <cellStyle name="20% - Accent1 4 3 2 6 5 2" xfId="39693" xr:uid="{00000000-0005-0000-0000-0000679A0000}"/>
    <cellStyle name="20% - Accent1 4 3 2 6 5 2 2" xfId="39694" xr:uid="{00000000-0005-0000-0000-0000689A0000}"/>
    <cellStyle name="20% - Accent1 4 3 2 6 5 3" xfId="39695" xr:uid="{00000000-0005-0000-0000-0000699A0000}"/>
    <cellStyle name="20% - Accent1 4 3 2 6 6" xfId="39696" xr:uid="{00000000-0005-0000-0000-00006A9A0000}"/>
    <cellStyle name="20% - Accent1 4 3 2 6 6 2" xfId="39697" xr:uid="{00000000-0005-0000-0000-00006B9A0000}"/>
    <cellStyle name="20% - Accent1 4 3 2 6 6 2 2" xfId="39698" xr:uid="{00000000-0005-0000-0000-00006C9A0000}"/>
    <cellStyle name="20% - Accent1 4 3 2 6 6 3" xfId="39699" xr:uid="{00000000-0005-0000-0000-00006D9A0000}"/>
    <cellStyle name="20% - Accent1 4 3 2 6 7" xfId="39700" xr:uid="{00000000-0005-0000-0000-00006E9A0000}"/>
    <cellStyle name="20% - Accent1 4 3 2 6 7 2" xfId="39701" xr:uid="{00000000-0005-0000-0000-00006F9A0000}"/>
    <cellStyle name="20% - Accent1 4 3 2 6 8" xfId="39702" xr:uid="{00000000-0005-0000-0000-0000709A0000}"/>
    <cellStyle name="20% - Accent1 4 3 2 6 8 2" xfId="39703" xr:uid="{00000000-0005-0000-0000-0000719A0000}"/>
    <cellStyle name="20% - Accent1 4 3 2 6 9" xfId="39704" xr:uid="{00000000-0005-0000-0000-0000729A0000}"/>
    <cellStyle name="20% - Accent1 4 3 2 7" xfId="39705" xr:uid="{00000000-0005-0000-0000-0000739A0000}"/>
    <cellStyle name="20% - Accent1 4 3 2 7 2" xfId="39706" xr:uid="{00000000-0005-0000-0000-0000749A0000}"/>
    <cellStyle name="20% - Accent1 4 3 2 7 2 2" xfId="39707" xr:uid="{00000000-0005-0000-0000-0000759A0000}"/>
    <cellStyle name="20% - Accent1 4 3 2 7 2 2 2" xfId="39708" xr:uid="{00000000-0005-0000-0000-0000769A0000}"/>
    <cellStyle name="20% - Accent1 4 3 2 7 2 2 2 2" xfId="39709" xr:uid="{00000000-0005-0000-0000-0000779A0000}"/>
    <cellStyle name="20% - Accent1 4 3 2 7 2 2 3" xfId="39710" xr:uid="{00000000-0005-0000-0000-0000789A0000}"/>
    <cellStyle name="20% - Accent1 4 3 2 7 2 3" xfId="39711" xr:uid="{00000000-0005-0000-0000-0000799A0000}"/>
    <cellStyle name="20% - Accent1 4 3 2 7 2 3 2" xfId="39712" xr:uid="{00000000-0005-0000-0000-00007A9A0000}"/>
    <cellStyle name="20% - Accent1 4 3 2 7 2 4" xfId="39713" xr:uid="{00000000-0005-0000-0000-00007B9A0000}"/>
    <cellStyle name="20% - Accent1 4 3 2 7 3" xfId="39714" xr:uid="{00000000-0005-0000-0000-00007C9A0000}"/>
    <cellStyle name="20% - Accent1 4 3 2 7 3 2" xfId="39715" xr:uid="{00000000-0005-0000-0000-00007D9A0000}"/>
    <cellStyle name="20% - Accent1 4 3 2 7 3 2 2" xfId="39716" xr:uid="{00000000-0005-0000-0000-00007E9A0000}"/>
    <cellStyle name="20% - Accent1 4 3 2 7 3 2 2 2" xfId="39717" xr:uid="{00000000-0005-0000-0000-00007F9A0000}"/>
    <cellStyle name="20% - Accent1 4 3 2 7 3 2 3" xfId="39718" xr:uid="{00000000-0005-0000-0000-0000809A0000}"/>
    <cellStyle name="20% - Accent1 4 3 2 7 3 3" xfId="39719" xr:uid="{00000000-0005-0000-0000-0000819A0000}"/>
    <cellStyle name="20% - Accent1 4 3 2 7 3 3 2" xfId="39720" xr:uid="{00000000-0005-0000-0000-0000829A0000}"/>
    <cellStyle name="20% - Accent1 4 3 2 7 3 4" xfId="39721" xr:uid="{00000000-0005-0000-0000-0000839A0000}"/>
    <cellStyle name="20% - Accent1 4 3 2 7 4" xfId="39722" xr:uid="{00000000-0005-0000-0000-0000849A0000}"/>
    <cellStyle name="20% - Accent1 4 3 2 7 4 2" xfId="39723" xr:uid="{00000000-0005-0000-0000-0000859A0000}"/>
    <cellStyle name="20% - Accent1 4 3 2 7 4 2 2" xfId="39724" xr:uid="{00000000-0005-0000-0000-0000869A0000}"/>
    <cellStyle name="20% - Accent1 4 3 2 7 4 2 2 2" xfId="39725" xr:uid="{00000000-0005-0000-0000-0000879A0000}"/>
    <cellStyle name="20% - Accent1 4 3 2 7 4 2 3" xfId="39726" xr:uid="{00000000-0005-0000-0000-0000889A0000}"/>
    <cellStyle name="20% - Accent1 4 3 2 7 4 3" xfId="39727" xr:uid="{00000000-0005-0000-0000-0000899A0000}"/>
    <cellStyle name="20% - Accent1 4 3 2 7 4 3 2" xfId="39728" xr:uid="{00000000-0005-0000-0000-00008A9A0000}"/>
    <cellStyle name="20% - Accent1 4 3 2 7 4 4" xfId="39729" xr:uid="{00000000-0005-0000-0000-00008B9A0000}"/>
    <cellStyle name="20% - Accent1 4 3 2 7 5" xfId="39730" xr:uid="{00000000-0005-0000-0000-00008C9A0000}"/>
    <cellStyle name="20% - Accent1 4 3 2 7 5 2" xfId="39731" xr:uid="{00000000-0005-0000-0000-00008D9A0000}"/>
    <cellStyle name="20% - Accent1 4 3 2 7 5 2 2" xfId="39732" xr:uid="{00000000-0005-0000-0000-00008E9A0000}"/>
    <cellStyle name="20% - Accent1 4 3 2 7 5 3" xfId="39733" xr:uid="{00000000-0005-0000-0000-00008F9A0000}"/>
    <cellStyle name="20% - Accent1 4 3 2 7 6" xfId="39734" xr:uid="{00000000-0005-0000-0000-0000909A0000}"/>
    <cellStyle name="20% - Accent1 4 3 2 7 6 2" xfId="39735" xr:uid="{00000000-0005-0000-0000-0000919A0000}"/>
    <cellStyle name="20% - Accent1 4 3 2 7 6 2 2" xfId="39736" xr:uid="{00000000-0005-0000-0000-0000929A0000}"/>
    <cellStyle name="20% - Accent1 4 3 2 7 6 3" xfId="39737" xr:uid="{00000000-0005-0000-0000-0000939A0000}"/>
    <cellStyle name="20% - Accent1 4 3 2 7 7" xfId="39738" xr:uid="{00000000-0005-0000-0000-0000949A0000}"/>
    <cellStyle name="20% - Accent1 4 3 2 7 7 2" xfId="39739" xr:uid="{00000000-0005-0000-0000-0000959A0000}"/>
    <cellStyle name="20% - Accent1 4 3 2 7 8" xfId="39740" xr:uid="{00000000-0005-0000-0000-0000969A0000}"/>
    <cellStyle name="20% - Accent1 4 3 2 7 8 2" xfId="39741" xr:uid="{00000000-0005-0000-0000-0000979A0000}"/>
    <cellStyle name="20% - Accent1 4 3 2 7 9" xfId="39742" xr:uid="{00000000-0005-0000-0000-0000989A0000}"/>
    <cellStyle name="20% - Accent1 4 3 2 8" xfId="39743" xr:uid="{00000000-0005-0000-0000-0000999A0000}"/>
    <cellStyle name="20% - Accent1 4 3 2 8 2" xfId="39744" xr:uid="{00000000-0005-0000-0000-00009A9A0000}"/>
    <cellStyle name="20% - Accent1 4 3 2 8 2 2" xfId="39745" xr:uid="{00000000-0005-0000-0000-00009B9A0000}"/>
    <cellStyle name="20% - Accent1 4 3 2 8 2 2 2" xfId="39746" xr:uid="{00000000-0005-0000-0000-00009C9A0000}"/>
    <cellStyle name="20% - Accent1 4 3 2 8 2 3" xfId="39747" xr:uid="{00000000-0005-0000-0000-00009D9A0000}"/>
    <cellStyle name="20% - Accent1 4 3 2 8 3" xfId="39748" xr:uid="{00000000-0005-0000-0000-00009E9A0000}"/>
    <cellStyle name="20% - Accent1 4 3 2 8 3 2" xfId="39749" xr:uid="{00000000-0005-0000-0000-00009F9A0000}"/>
    <cellStyle name="20% - Accent1 4 3 2 8 4" xfId="39750" xr:uid="{00000000-0005-0000-0000-0000A09A0000}"/>
    <cellStyle name="20% - Accent1 4 3 2 9" xfId="39751" xr:uid="{00000000-0005-0000-0000-0000A19A0000}"/>
    <cellStyle name="20% - Accent1 4 3 2 9 2" xfId="39752" xr:uid="{00000000-0005-0000-0000-0000A29A0000}"/>
    <cellStyle name="20% - Accent1 4 3 2 9 2 2" xfId="39753" xr:uid="{00000000-0005-0000-0000-0000A39A0000}"/>
    <cellStyle name="20% - Accent1 4 3 2 9 2 2 2" xfId="39754" xr:uid="{00000000-0005-0000-0000-0000A49A0000}"/>
    <cellStyle name="20% - Accent1 4 3 2 9 2 3" xfId="39755" xr:uid="{00000000-0005-0000-0000-0000A59A0000}"/>
    <cellStyle name="20% - Accent1 4 3 2 9 3" xfId="39756" xr:uid="{00000000-0005-0000-0000-0000A69A0000}"/>
    <cellStyle name="20% - Accent1 4 3 2 9 3 2" xfId="39757" xr:uid="{00000000-0005-0000-0000-0000A79A0000}"/>
    <cellStyle name="20% - Accent1 4 3 2 9 4" xfId="39758" xr:uid="{00000000-0005-0000-0000-0000A89A0000}"/>
    <cellStyle name="20% - Accent1 4 3 3" xfId="39759" xr:uid="{00000000-0005-0000-0000-0000A99A0000}"/>
    <cellStyle name="20% - Accent1 4 3 3 10" xfId="39760" xr:uid="{00000000-0005-0000-0000-0000AA9A0000}"/>
    <cellStyle name="20% - Accent1 4 3 3 10 2" xfId="39761" xr:uid="{00000000-0005-0000-0000-0000AB9A0000}"/>
    <cellStyle name="20% - Accent1 4 3 3 10 2 2" xfId="39762" xr:uid="{00000000-0005-0000-0000-0000AC9A0000}"/>
    <cellStyle name="20% - Accent1 4 3 3 10 3" xfId="39763" xr:uid="{00000000-0005-0000-0000-0000AD9A0000}"/>
    <cellStyle name="20% - Accent1 4 3 3 11" xfId="39764" xr:uid="{00000000-0005-0000-0000-0000AE9A0000}"/>
    <cellStyle name="20% - Accent1 4 3 3 11 2" xfId="39765" xr:uid="{00000000-0005-0000-0000-0000AF9A0000}"/>
    <cellStyle name="20% - Accent1 4 3 3 11 2 2" xfId="39766" xr:uid="{00000000-0005-0000-0000-0000B09A0000}"/>
    <cellStyle name="20% - Accent1 4 3 3 11 3" xfId="39767" xr:uid="{00000000-0005-0000-0000-0000B19A0000}"/>
    <cellStyle name="20% - Accent1 4 3 3 12" xfId="39768" xr:uid="{00000000-0005-0000-0000-0000B29A0000}"/>
    <cellStyle name="20% - Accent1 4 3 3 12 2" xfId="39769" xr:uid="{00000000-0005-0000-0000-0000B39A0000}"/>
    <cellStyle name="20% - Accent1 4 3 3 13" xfId="39770" xr:uid="{00000000-0005-0000-0000-0000B49A0000}"/>
    <cellStyle name="20% - Accent1 4 3 3 13 2" xfId="39771" xr:uid="{00000000-0005-0000-0000-0000B59A0000}"/>
    <cellStyle name="20% - Accent1 4 3 3 14" xfId="39772" xr:uid="{00000000-0005-0000-0000-0000B69A0000}"/>
    <cellStyle name="20% - Accent1 4 3 3 2" xfId="39773" xr:uid="{00000000-0005-0000-0000-0000B79A0000}"/>
    <cellStyle name="20% - Accent1 4 3 3 2 10" xfId="39774" xr:uid="{00000000-0005-0000-0000-0000B89A0000}"/>
    <cellStyle name="20% - Accent1 4 3 3 2 10 2" xfId="39775" xr:uid="{00000000-0005-0000-0000-0000B99A0000}"/>
    <cellStyle name="20% - Accent1 4 3 3 2 11" xfId="39776" xr:uid="{00000000-0005-0000-0000-0000BA9A0000}"/>
    <cellStyle name="20% - Accent1 4 3 3 2 2" xfId="39777" xr:uid="{00000000-0005-0000-0000-0000BB9A0000}"/>
    <cellStyle name="20% - Accent1 4 3 3 2 2 2" xfId="39778" xr:uid="{00000000-0005-0000-0000-0000BC9A0000}"/>
    <cellStyle name="20% - Accent1 4 3 3 2 2 2 2" xfId="39779" xr:uid="{00000000-0005-0000-0000-0000BD9A0000}"/>
    <cellStyle name="20% - Accent1 4 3 3 2 2 2 2 2" xfId="39780" xr:uid="{00000000-0005-0000-0000-0000BE9A0000}"/>
    <cellStyle name="20% - Accent1 4 3 3 2 2 2 2 2 2" xfId="39781" xr:uid="{00000000-0005-0000-0000-0000BF9A0000}"/>
    <cellStyle name="20% - Accent1 4 3 3 2 2 2 2 3" xfId="39782" xr:uid="{00000000-0005-0000-0000-0000C09A0000}"/>
    <cellStyle name="20% - Accent1 4 3 3 2 2 2 3" xfId="39783" xr:uid="{00000000-0005-0000-0000-0000C19A0000}"/>
    <cellStyle name="20% - Accent1 4 3 3 2 2 2 3 2" xfId="39784" xr:uid="{00000000-0005-0000-0000-0000C29A0000}"/>
    <cellStyle name="20% - Accent1 4 3 3 2 2 2 4" xfId="39785" xr:uid="{00000000-0005-0000-0000-0000C39A0000}"/>
    <cellStyle name="20% - Accent1 4 3 3 2 2 3" xfId="39786" xr:uid="{00000000-0005-0000-0000-0000C49A0000}"/>
    <cellStyle name="20% - Accent1 4 3 3 2 2 3 2" xfId="39787" xr:uid="{00000000-0005-0000-0000-0000C59A0000}"/>
    <cellStyle name="20% - Accent1 4 3 3 2 2 3 2 2" xfId="39788" xr:uid="{00000000-0005-0000-0000-0000C69A0000}"/>
    <cellStyle name="20% - Accent1 4 3 3 2 2 3 2 2 2" xfId="39789" xr:uid="{00000000-0005-0000-0000-0000C79A0000}"/>
    <cellStyle name="20% - Accent1 4 3 3 2 2 3 2 3" xfId="39790" xr:uid="{00000000-0005-0000-0000-0000C89A0000}"/>
    <cellStyle name="20% - Accent1 4 3 3 2 2 3 3" xfId="39791" xr:uid="{00000000-0005-0000-0000-0000C99A0000}"/>
    <cellStyle name="20% - Accent1 4 3 3 2 2 3 3 2" xfId="39792" xr:uid="{00000000-0005-0000-0000-0000CA9A0000}"/>
    <cellStyle name="20% - Accent1 4 3 3 2 2 3 4" xfId="39793" xr:uid="{00000000-0005-0000-0000-0000CB9A0000}"/>
    <cellStyle name="20% - Accent1 4 3 3 2 2 4" xfId="39794" xr:uid="{00000000-0005-0000-0000-0000CC9A0000}"/>
    <cellStyle name="20% - Accent1 4 3 3 2 2 4 2" xfId="39795" xr:uid="{00000000-0005-0000-0000-0000CD9A0000}"/>
    <cellStyle name="20% - Accent1 4 3 3 2 2 4 2 2" xfId="39796" xr:uid="{00000000-0005-0000-0000-0000CE9A0000}"/>
    <cellStyle name="20% - Accent1 4 3 3 2 2 4 2 2 2" xfId="39797" xr:uid="{00000000-0005-0000-0000-0000CF9A0000}"/>
    <cellStyle name="20% - Accent1 4 3 3 2 2 4 2 3" xfId="39798" xr:uid="{00000000-0005-0000-0000-0000D09A0000}"/>
    <cellStyle name="20% - Accent1 4 3 3 2 2 4 3" xfId="39799" xr:uid="{00000000-0005-0000-0000-0000D19A0000}"/>
    <cellStyle name="20% - Accent1 4 3 3 2 2 4 3 2" xfId="39800" xr:uid="{00000000-0005-0000-0000-0000D29A0000}"/>
    <cellStyle name="20% - Accent1 4 3 3 2 2 4 4" xfId="39801" xr:uid="{00000000-0005-0000-0000-0000D39A0000}"/>
    <cellStyle name="20% - Accent1 4 3 3 2 2 5" xfId="39802" xr:uid="{00000000-0005-0000-0000-0000D49A0000}"/>
    <cellStyle name="20% - Accent1 4 3 3 2 2 5 2" xfId="39803" xr:uid="{00000000-0005-0000-0000-0000D59A0000}"/>
    <cellStyle name="20% - Accent1 4 3 3 2 2 5 2 2" xfId="39804" xr:uid="{00000000-0005-0000-0000-0000D69A0000}"/>
    <cellStyle name="20% - Accent1 4 3 3 2 2 5 3" xfId="39805" xr:uid="{00000000-0005-0000-0000-0000D79A0000}"/>
    <cellStyle name="20% - Accent1 4 3 3 2 2 6" xfId="39806" xr:uid="{00000000-0005-0000-0000-0000D89A0000}"/>
    <cellStyle name="20% - Accent1 4 3 3 2 2 6 2" xfId="39807" xr:uid="{00000000-0005-0000-0000-0000D99A0000}"/>
    <cellStyle name="20% - Accent1 4 3 3 2 2 6 2 2" xfId="39808" xr:uid="{00000000-0005-0000-0000-0000DA9A0000}"/>
    <cellStyle name="20% - Accent1 4 3 3 2 2 6 3" xfId="39809" xr:uid="{00000000-0005-0000-0000-0000DB9A0000}"/>
    <cellStyle name="20% - Accent1 4 3 3 2 2 7" xfId="39810" xr:uid="{00000000-0005-0000-0000-0000DC9A0000}"/>
    <cellStyle name="20% - Accent1 4 3 3 2 2 7 2" xfId="39811" xr:uid="{00000000-0005-0000-0000-0000DD9A0000}"/>
    <cellStyle name="20% - Accent1 4 3 3 2 2 8" xfId="39812" xr:uid="{00000000-0005-0000-0000-0000DE9A0000}"/>
    <cellStyle name="20% - Accent1 4 3 3 2 2 8 2" xfId="39813" xr:uid="{00000000-0005-0000-0000-0000DF9A0000}"/>
    <cellStyle name="20% - Accent1 4 3 3 2 2 9" xfId="39814" xr:uid="{00000000-0005-0000-0000-0000E09A0000}"/>
    <cellStyle name="20% - Accent1 4 3 3 2 3" xfId="39815" xr:uid="{00000000-0005-0000-0000-0000E19A0000}"/>
    <cellStyle name="20% - Accent1 4 3 3 2 3 2" xfId="39816" xr:uid="{00000000-0005-0000-0000-0000E29A0000}"/>
    <cellStyle name="20% - Accent1 4 3 3 2 3 2 2" xfId="39817" xr:uid="{00000000-0005-0000-0000-0000E39A0000}"/>
    <cellStyle name="20% - Accent1 4 3 3 2 3 2 2 2" xfId="39818" xr:uid="{00000000-0005-0000-0000-0000E49A0000}"/>
    <cellStyle name="20% - Accent1 4 3 3 2 3 2 2 2 2" xfId="39819" xr:uid="{00000000-0005-0000-0000-0000E59A0000}"/>
    <cellStyle name="20% - Accent1 4 3 3 2 3 2 2 3" xfId="39820" xr:uid="{00000000-0005-0000-0000-0000E69A0000}"/>
    <cellStyle name="20% - Accent1 4 3 3 2 3 2 3" xfId="39821" xr:uid="{00000000-0005-0000-0000-0000E79A0000}"/>
    <cellStyle name="20% - Accent1 4 3 3 2 3 2 3 2" xfId="39822" xr:uid="{00000000-0005-0000-0000-0000E89A0000}"/>
    <cellStyle name="20% - Accent1 4 3 3 2 3 2 4" xfId="39823" xr:uid="{00000000-0005-0000-0000-0000E99A0000}"/>
    <cellStyle name="20% - Accent1 4 3 3 2 3 3" xfId="39824" xr:uid="{00000000-0005-0000-0000-0000EA9A0000}"/>
    <cellStyle name="20% - Accent1 4 3 3 2 3 3 2" xfId="39825" xr:uid="{00000000-0005-0000-0000-0000EB9A0000}"/>
    <cellStyle name="20% - Accent1 4 3 3 2 3 3 2 2" xfId="39826" xr:uid="{00000000-0005-0000-0000-0000EC9A0000}"/>
    <cellStyle name="20% - Accent1 4 3 3 2 3 3 2 2 2" xfId="39827" xr:uid="{00000000-0005-0000-0000-0000ED9A0000}"/>
    <cellStyle name="20% - Accent1 4 3 3 2 3 3 2 3" xfId="39828" xr:uid="{00000000-0005-0000-0000-0000EE9A0000}"/>
    <cellStyle name="20% - Accent1 4 3 3 2 3 3 3" xfId="39829" xr:uid="{00000000-0005-0000-0000-0000EF9A0000}"/>
    <cellStyle name="20% - Accent1 4 3 3 2 3 3 3 2" xfId="39830" xr:uid="{00000000-0005-0000-0000-0000F09A0000}"/>
    <cellStyle name="20% - Accent1 4 3 3 2 3 3 4" xfId="39831" xr:uid="{00000000-0005-0000-0000-0000F19A0000}"/>
    <cellStyle name="20% - Accent1 4 3 3 2 3 4" xfId="39832" xr:uid="{00000000-0005-0000-0000-0000F29A0000}"/>
    <cellStyle name="20% - Accent1 4 3 3 2 3 4 2" xfId="39833" xr:uid="{00000000-0005-0000-0000-0000F39A0000}"/>
    <cellStyle name="20% - Accent1 4 3 3 2 3 4 2 2" xfId="39834" xr:uid="{00000000-0005-0000-0000-0000F49A0000}"/>
    <cellStyle name="20% - Accent1 4 3 3 2 3 4 2 2 2" xfId="39835" xr:uid="{00000000-0005-0000-0000-0000F59A0000}"/>
    <cellStyle name="20% - Accent1 4 3 3 2 3 4 2 3" xfId="39836" xr:uid="{00000000-0005-0000-0000-0000F69A0000}"/>
    <cellStyle name="20% - Accent1 4 3 3 2 3 4 3" xfId="39837" xr:uid="{00000000-0005-0000-0000-0000F79A0000}"/>
    <cellStyle name="20% - Accent1 4 3 3 2 3 4 3 2" xfId="39838" xr:uid="{00000000-0005-0000-0000-0000F89A0000}"/>
    <cellStyle name="20% - Accent1 4 3 3 2 3 4 4" xfId="39839" xr:uid="{00000000-0005-0000-0000-0000F99A0000}"/>
    <cellStyle name="20% - Accent1 4 3 3 2 3 5" xfId="39840" xr:uid="{00000000-0005-0000-0000-0000FA9A0000}"/>
    <cellStyle name="20% - Accent1 4 3 3 2 3 5 2" xfId="39841" xr:uid="{00000000-0005-0000-0000-0000FB9A0000}"/>
    <cellStyle name="20% - Accent1 4 3 3 2 3 5 2 2" xfId="39842" xr:uid="{00000000-0005-0000-0000-0000FC9A0000}"/>
    <cellStyle name="20% - Accent1 4 3 3 2 3 5 3" xfId="39843" xr:uid="{00000000-0005-0000-0000-0000FD9A0000}"/>
    <cellStyle name="20% - Accent1 4 3 3 2 3 6" xfId="39844" xr:uid="{00000000-0005-0000-0000-0000FE9A0000}"/>
    <cellStyle name="20% - Accent1 4 3 3 2 3 6 2" xfId="39845" xr:uid="{00000000-0005-0000-0000-0000FF9A0000}"/>
    <cellStyle name="20% - Accent1 4 3 3 2 3 6 2 2" xfId="39846" xr:uid="{00000000-0005-0000-0000-0000009B0000}"/>
    <cellStyle name="20% - Accent1 4 3 3 2 3 6 3" xfId="39847" xr:uid="{00000000-0005-0000-0000-0000019B0000}"/>
    <cellStyle name="20% - Accent1 4 3 3 2 3 7" xfId="39848" xr:uid="{00000000-0005-0000-0000-0000029B0000}"/>
    <cellStyle name="20% - Accent1 4 3 3 2 3 7 2" xfId="39849" xr:uid="{00000000-0005-0000-0000-0000039B0000}"/>
    <cellStyle name="20% - Accent1 4 3 3 2 3 8" xfId="39850" xr:uid="{00000000-0005-0000-0000-0000049B0000}"/>
    <cellStyle name="20% - Accent1 4 3 3 2 3 8 2" xfId="39851" xr:uid="{00000000-0005-0000-0000-0000059B0000}"/>
    <cellStyle name="20% - Accent1 4 3 3 2 3 9" xfId="39852" xr:uid="{00000000-0005-0000-0000-0000069B0000}"/>
    <cellStyle name="20% - Accent1 4 3 3 2 4" xfId="39853" xr:uid="{00000000-0005-0000-0000-0000079B0000}"/>
    <cellStyle name="20% - Accent1 4 3 3 2 4 2" xfId="39854" xr:uid="{00000000-0005-0000-0000-0000089B0000}"/>
    <cellStyle name="20% - Accent1 4 3 3 2 4 2 2" xfId="39855" xr:uid="{00000000-0005-0000-0000-0000099B0000}"/>
    <cellStyle name="20% - Accent1 4 3 3 2 4 2 2 2" xfId="39856" xr:uid="{00000000-0005-0000-0000-00000A9B0000}"/>
    <cellStyle name="20% - Accent1 4 3 3 2 4 2 3" xfId="39857" xr:uid="{00000000-0005-0000-0000-00000B9B0000}"/>
    <cellStyle name="20% - Accent1 4 3 3 2 4 3" xfId="39858" xr:uid="{00000000-0005-0000-0000-00000C9B0000}"/>
    <cellStyle name="20% - Accent1 4 3 3 2 4 3 2" xfId="39859" xr:uid="{00000000-0005-0000-0000-00000D9B0000}"/>
    <cellStyle name="20% - Accent1 4 3 3 2 4 4" xfId="39860" xr:uid="{00000000-0005-0000-0000-00000E9B0000}"/>
    <cellStyle name="20% - Accent1 4 3 3 2 5" xfId="39861" xr:uid="{00000000-0005-0000-0000-00000F9B0000}"/>
    <cellStyle name="20% - Accent1 4 3 3 2 5 2" xfId="39862" xr:uid="{00000000-0005-0000-0000-0000109B0000}"/>
    <cellStyle name="20% - Accent1 4 3 3 2 5 2 2" xfId="39863" xr:uid="{00000000-0005-0000-0000-0000119B0000}"/>
    <cellStyle name="20% - Accent1 4 3 3 2 5 2 2 2" xfId="39864" xr:uid="{00000000-0005-0000-0000-0000129B0000}"/>
    <cellStyle name="20% - Accent1 4 3 3 2 5 2 3" xfId="39865" xr:uid="{00000000-0005-0000-0000-0000139B0000}"/>
    <cellStyle name="20% - Accent1 4 3 3 2 5 3" xfId="39866" xr:uid="{00000000-0005-0000-0000-0000149B0000}"/>
    <cellStyle name="20% - Accent1 4 3 3 2 5 3 2" xfId="39867" xr:uid="{00000000-0005-0000-0000-0000159B0000}"/>
    <cellStyle name="20% - Accent1 4 3 3 2 5 4" xfId="39868" xr:uid="{00000000-0005-0000-0000-0000169B0000}"/>
    <cellStyle name="20% - Accent1 4 3 3 2 6" xfId="39869" xr:uid="{00000000-0005-0000-0000-0000179B0000}"/>
    <cellStyle name="20% - Accent1 4 3 3 2 6 2" xfId="39870" xr:uid="{00000000-0005-0000-0000-0000189B0000}"/>
    <cellStyle name="20% - Accent1 4 3 3 2 6 2 2" xfId="39871" xr:uid="{00000000-0005-0000-0000-0000199B0000}"/>
    <cellStyle name="20% - Accent1 4 3 3 2 6 2 2 2" xfId="39872" xr:uid="{00000000-0005-0000-0000-00001A9B0000}"/>
    <cellStyle name="20% - Accent1 4 3 3 2 6 2 3" xfId="39873" xr:uid="{00000000-0005-0000-0000-00001B9B0000}"/>
    <cellStyle name="20% - Accent1 4 3 3 2 6 3" xfId="39874" xr:uid="{00000000-0005-0000-0000-00001C9B0000}"/>
    <cellStyle name="20% - Accent1 4 3 3 2 6 3 2" xfId="39875" xr:uid="{00000000-0005-0000-0000-00001D9B0000}"/>
    <cellStyle name="20% - Accent1 4 3 3 2 6 4" xfId="39876" xr:uid="{00000000-0005-0000-0000-00001E9B0000}"/>
    <cellStyle name="20% - Accent1 4 3 3 2 7" xfId="39877" xr:uid="{00000000-0005-0000-0000-00001F9B0000}"/>
    <cellStyle name="20% - Accent1 4 3 3 2 7 2" xfId="39878" xr:uid="{00000000-0005-0000-0000-0000209B0000}"/>
    <cellStyle name="20% - Accent1 4 3 3 2 7 2 2" xfId="39879" xr:uid="{00000000-0005-0000-0000-0000219B0000}"/>
    <cellStyle name="20% - Accent1 4 3 3 2 7 3" xfId="39880" xr:uid="{00000000-0005-0000-0000-0000229B0000}"/>
    <cellStyle name="20% - Accent1 4 3 3 2 8" xfId="39881" xr:uid="{00000000-0005-0000-0000-0000239B0000}"/>
    <cellStyle name="20% - Accent1 4 3 3 2 8 2" xfId="39882" xr:uid="{00000000-0005-0000-0000-0000249B0000}"/>
    <cellStyle name="20% - Accent1 4 3 3 2 8 2 2" xfId="39883" xr:uid="{00000000-0005-0000-0000-0000259B0000}"/>
    <cellStyle name="20% - Accent1 4 3 3 2 8 3" xfId="39884" xr:uid="{00000000-0005-0000-0000-0000269B0000}"/>
    <cellStyle name="20% - Accent1 4 3 3 2 9" xfId="39885" xr:uid="{00000000-0005-0000-0000-0000279B0000}"/>
    <cellStyle name="20% - Accent1 4 3 3 2 9 2" xfId="39886" xr:uid="{00000000-0005-0000-0000-0000289B0000}"/>
    <cellStyle name="20% - Accent1 4 3 3 3" xfId="39887" xr:uid="{00000000-0005-0000-0000-0000299B0000}"/>
    <cellStyle name="20% - Accent1 4 3 3 3 10" xfId="39888" xr:uid="{00000000-0005-0000-0000-00002A9B0000}"/>
    <cellStyle name="20% - Accent1 4 3 3 3 10 2" xfId="39889" xr:uid="{00000000-0005-0000-0000-00002B9B0000}"/>
    <cellStyle name="20% - Accent1 4 3 3 3 11" xfId="39890" xr:uid="{00000000-0005-0000-0000-00002C9B0000}"/>
    <cellStyle name="20% - Accent1 4 3 3 3 2" xfId="39891" xr:uid="{00000000-0005-0000-0000-00002D9B0000}"/>
    <cellStyle name="20% - Accent1 4 3 3 3 2 2" xfId="39892" xr:uid="{00000000-0005-0000-0000-00002E9B0000}"/>
    <cellStyle name="20% - Accent1 4 3 3 3 2 2 2" xfId="39893" xr:uid="{00000000-0005-0000-0000-00002F9B0000}"/>
    <cellStyle name="20% - Accent1 4 3 3 3 2 2 2 2" xfId="39894" xr:uid="{00000000-0005-0000-0000-0000309B0000}"/>
    <cellStyle name="20% - Accent1 4 3 3 3 2 2 2 2 2" xfId="39895" xr:uid="{00000000-0005-0000-0000-0000319B0000}"/>
    <cellStyle name="20% - Accent1 4 3 3 3 2 2 2 3" xfId="39896" xr:uid="{00000000-0005-0000-0000-0000329B0000}"/>
    <cellStyle name="20% - Accent1 4 3 3 3 2 2 3" xfId="39897" xr:uid="{00000000-0005-0000-0000-0000339B0000}"/>
    <cellStyle name="20% - Accent1 4 3 3 3 2 2 3 2" xfId="39898" xr:uid="{00000000-0005-0000-0000-0000349B0000}"/>
    <cellStyle name="20% - Accent1 4 3 3 3 2 2 4" xfId="39899" xr:uid="{00000000-0005-0000-0000-0000359B0000}"/>
    <cellStyle name="20% - Accent1 4 3 3 3 2 3" xfId="39900" xr:uid="{00000000-0005-0000-0000-0000369B0000}"/>
    <cellStyle name="20% - Accent1 4 3 3 3 2 3 2" xfId="39901" xr:uid="{00000000-0005-0000-0000-0000379B0000}"/>
    <cellStyle name="20% - Accent1 4 3 3 3 2 3 2 2" xfId="39902" xr:uid="{00000000-0005-0000-0000-0000389B0000}"/>
    <cellStyle name="20% - Accent1 4 3 3 3 2 3 2 2 2" xfId="39903" xr:uid="{00000000-0005-0000-0000-0000399B0000}"/>
    <cellStyle name="20% - Accent1 4 3 3 3 2 3 2 3" xfId="39904" xr:uid="{00000000-0005-0000-0000-00003A9B0000}"/>
    <cellStyle name="20% - Accent1 4 3 3 3 2 3 3" xfId="39905" xr:uid="{00000000-0005-0000-0000-00003B9B0000}"/>
    <cellStyle name="20% - Accent1 4 3 3 3 2 3 3 2" xfId="39906" xr:uid="{00000000-0005-0000-0000-00003C9B0000}"/>
    <cellStyle name="20% - Accent1 4 3 3 3 2 3 4" xfId="39907" xr:uid="{00000000-0005-0000-0000-00003D9B0000}"/>
    <cellStyle name="20% - Accent1 4 3 3 3 2 4" xfId="39908" xr:uid="{00000000-0005-0000-0000-00003E9B0000}"/>
    <cellStyle name="20% - Accent1 4 3 3 3 2 4 2" xfId="39909" xr:uid="{00000000-0005-0000-0000-00003F9B0000}"/>
    <cellStyle name="20% - Accent1 4 3 3 3 2 4 2 2" xfId="39910" xr:uid="{00000000-0005-0000-0000-0000409B0000}"/>
    <cellStyle name="20% - Accent1 4 3 3 3 2 4 2 2 2" xfId="39911" xr:uid="{00000000-0005-0000-0000-0000419B0000}"/>
    <cellStyle name="20% - Accent1 4 3 3 3 2 4 2 3" xfId="39912" xr:uid="{00000000-0005-0000-0000-0000429B0000}"/>
    <cellStyle name="20% - Accent1 4 3 3 3 2 4 3" xfId="39913" xr:uid="{00000000-0005-0000-0000-0000439B0000}"/>
    <cellStyle name="20% - Accent1 4 3 3 3 2 4 3 2" xfId="39914" xr:uid="{00000000-0005-0000-0000-0000449B0000}"/>
    <cellStyle name="20% - Accent1 4 3 3 3 2 4 4" xfId="39915" xr:uid="{00000000-0005-0000-0000-0000459B0000}"/>
    <cellStyle name="20% - Accent1 4 3 3 3 2 5" xfId="39916" xr:uid="{00000000-0005-0000-0000-0000469B0000}"/>
    <cellStyle name="20% - Accent1 4 3 3 3 2 5 2" xfId="39917" xr:uid="{00000000-0005-0000-0000-0000479B0000}"/>
    <cellStyle name="20% - Accent1 4 3 3 3 2 5 2 2" xfId="39918" xr:uid="{00000000-0005-0000-0000-0000489B0000}"/>
    <cellStyle name="20% - Accent1 4 3 3 3 2 5 3" xfId="39919" xr:uid="{00000000-0005-0000-0000-0000499B0000}"/>
    <cellStyle name="20% - Accent1 4 3 3 3 2 6" xfId="39920" xr:uid="{00000000-0005-0000-0000-00004A9B0000}"/>
    <cellStyle name="20% - Accent1 4 3 3 3 2 6 2" xfId="39921" xr:uid="{00000000-0005-0000-0000-00004B9B0000}"/>
    <cellStyle name="20% - Accent1 4 3 3 3 2 6 2 2" xfId="39922" xr:uid="{00000000-0005-0000-0000-00004C9B0000}"/>
    <cellStyle name="20% - Accent1 4 3 3 3 2 6 3" xfId="39923" xr:uid="{00000000-0005-0000-0000-00004D9B0000}"/>
    <cellStyle name="20% - Accent1 4 3 3 3 2 7" xfId="39924" xr:uid="{00000000-0005-0000-0000-00004E9B0000}"/>
    <cellStyle name="20% - Accent1 4 3 3 3 2 7 2" xfId="39925" xr:uid="{00000000-0005-0000-0000-00004F9B0000}"/>
    <cellStyle name="20% - Accent1 4 3 3 3 2 8" xfId="39926" xr:uid="{00000000-0005-0000-0000-0000509B0000}"/>
    <cellStyle name="20% - Accent1 4 3 3 3 2 8 2" xfId="39927" xr:uid="{00000000-0005-0000-0000-0000519B0000}"/>
    <cellStyle name="20% - Accent1 4 3 3 3 2 9" xfId="39928" xr:uid="{00000000-0005-0000-0000-0000529B0000}"/>
    <cellStyle name="20% - Accent1 4 3 3 3 3" xfId="39929" xr:uid="{00000000-0005-0000-0000-0000539B0000}"/>
    <cellStyle name="20% - Accent1 4 3 3 3 3 2" xfId="39930" xr:uid="{00000000-0005-0000-0000-0000549B0000}"/>
    <cellStyle name="20% - Accent1 4 3 3 3 3 2 2" xfId="39931" xr:uid="{00000000-0005-0000-0000-0000559B0000}"/>
    <cellStyle name="20% - Accent1 4 3 3 3 3 2 2 2" xfId="39932" xr:uid="{00000000-0005-0000-0000-0000569B0000}"/>
    <cellStyle name="20% - Accent1 4 3 3 3 3 2 2 2 2" xfId="39933" xr:uid="{00000000-0005-0000-0000-0000579B0000}"/>
    <cellStyle name="20% - Accent1 4 3 3 3 3 2 2 3" xfId="39934" xr:uid="{00000000-0005-0000-0000-0000589B0000}"/>
    <cellStyle name="20% - Accent1 4 3 3 3 3 2 3" xfId="39935" xr:uid="{00000000-0005-0000-0000-0000599B0000}"/>
    <cellStyle name="20% - Accent1 4 3 3 3 3 2 3 2" xfId="39936" xr:uid="{00000000-0005-0000-0000-00005A9B0000}"/>
    <cellStyle name="20% - Accent1 4 3 3 3 3 2 4" xfId="39937" xr:uid="{00000000-0005-0000-0000-00005B9B0000}"/>
    <cellStyle name="20% - Accent1 4 3 3 3 3 3" xfId="39938" xr:uid="{00000000-0005-0000-0000-00005C9B0000}"/>
    <cellStyle name="20% - Accent1 4 3 3 3 3 3 2" xfId="39939" xr:uid="{00000000-0005-0000-0000-00005D9B0000}"/>
    <cellStyle name="20% - Accent1 4 3 3 3 3 3 2 2" xfId="39940" xr:uid="{00000000-0005-0000-0000-00005E9B0000}"/>
    <cellStyle name="20% - Accent1 4 3 3 3 3 3 2 2 2" xfId="39941" xr:uid="{00000000-0005-0000-0000-00005F9B0000}"/>
    <cellStyle name="20% - Accent1 4 3 3 3 3 3 2 3" xfId="39942" xr:uid="{00000000-0005-0000-0000-0000609B0000}"/>
    <cellStyle name="20% - Accent1 4 3 3 3 3 3 3" xfId="39943" xr:uid="{00000000-0005-0000-0000-0000619B0000}"/>
    <cellStyle name="20% - Accent1 4 3 3 3 3 3 3 2" xfId="39944" xr:uid="{00000000-0005-0000-0000-0000629B0000}"/>
    <cellStyle name="20% - Accent1 4 3 3 3 3 3 4" xfId="39945" xr:uid="{00000000-0005-0000-0000-0000639B0000}"/>
    <cellStyle name="20% - Accent1 4 3 3 3 3 4" xfId="39946" xr:uid="{00000000-0005-0000-0000-0000649B0000}"/>
    <cellStyle name="20% - Accent1 4 3 3 3 3 4 2" xfId="39947" xr:uid="{00000000-0005-0000-0000-0000659B0000}"/>
    <cellStyle name="20% - Accent1 4 3 3 3 3 4 2 2" xfId="39948" xr:uid="{00000000-0005-0000-0000-0000669B0000}"/>
    <cellStyle name="20% - Accent1 4 3 3 3 3 4 2 2 2" xfId="39949" xr:uid="{00000000-0005-0000-0000-0000679B0000}"/>
    <cellStyle name="20% - Accent1 4 3 3 3 3 4 2 3" xfId="39950" xr:uid="{00000000-0005-0000-0000-0000689B0000}"/>
    <cellStyle name="20% - Accent1 4 3 3 3 3 4 3" xfId="39951" xr:uid="{00000000-0005-0000-0000-0000699B0000}"/>
    <cellStyle name="20% - Accent1 4 3 3 3 3 4 3 2" xfId="39952" xr:uid="{00000000-0005-0000-0000-00006A9B0000}"/>
    <cellStyle name="20% - Accent1 4 3 3 3 3 4 4" xfId="39953" xr:uid="{00000000-0005-0000-0000-00006B9B0000}"/>
    <cellStyle name="20% - Accent1 4 3 3 3 3 5" xfId="39954" xr:uid="{00000000-0005-0000-0000-00006C9B0000}"/>
    <cellStyle name="20% - Accent1 4 3 3 3 3 5 2" xfId="39955" xr:uid="{00000000-0005-0000-0000-00006D9B0000}"/>
    <cellStyle name="20% - Accent1 4 3 3 3 3 5 2 2" xfId="39956" xr:uid="{00000000-0005-0000-0000-00006E9B0000}"/>
    <cellStyle name="20% - Accent1 4 3 3 3 3 5 3" xfId="39957" xr:uid="{00000000-0005-0000-0000-00006F9B0000}"/>
    <cellStyle name="20% - Accent1 4 3 3 3 3 6" xfId="39958" xr:uid="{00000000-0005-0000-0000-0000709B0000}"/>
    <cellStyle name="20% - Accent1 4 3 3 3 3 6 2" xfId="39959" xr:uid="{00000000-0005-0000-0000-0000719B0000}"/>
    <cellStyle name="20% - Accent1 4 3 3 3 3 6 2 2" xfId="39960" xr:uid="{00000000-0005-0000-0000-0000729B0000}"/>
    <cellStyle name="20% - Accent1 4 3 3 3 3 6 3" xfId="39961" xr:uid="{00000000-0005-0000-0000-0000739B0000}"/>
    <cellStyle name="20% - Accent1 4 3 3 3 3 7" xfId="39962" xr:uid="{00000000-0005-0000-0000-0000749B0000}"/>
    <cellStyle name="20% - Accent1 4 3 3 3 3 7 2" xfId="39963" xr:uid="{00000000-0005-0000-0000-0000759B0000}"/>
    <cellStyle name="20% - Accent1 4 3 3 3 3 8" xfId="39964" xr:uid="{00000000-0005-0000-0000-0000769B0000}"/>
    <cellStyle name="20% - Accent1 4 3 3 3 3 8 2" xfId="39965" xr:uid="{00000000-0005-0000-0000-0000779B0000}"/>
    <cellStyle name="20% - Accent1 4 3 3 3 3 9" xfId="39966" xr:uid="{00000000-0005-0000-0000-0000789B0000}"/>
    <cellStyle name="20% - Accent1 4 3 3 3 4" xfId="39967" xr:uid="{00000000-0005-0000-0000-0000799B0000}"/>
    <cellStyle name="20% - Accent1 4 3 3 3 4 2" xfId="39968" xr:uid="{00000000-0005-0000-0000-00007A9B0000}"/>
    <cellStyle name="20% - Accent1 4 3 3 3 4 2 2" xfId="39969" xr:uid="{00000000-0005-0000-0000-00007B9B0000}"/>
    <cellStyle name="20% - Accent1 4 3 3 3 4 2 2 2" xfId="39970" xr:uid="{00000000-0005-0000-0000-00007C9B0000}"/>
    <cellStyle name="20% - Accent1 4 3 3 3 4 2 3" xfId="39971" xr:uid="{00000000-0005-0000-0000-00007D9B0000}"/>
    <cellStyle name="20% - Accent1 4 3 3 3 4 3" xfId="39972" xr:uid="{00000000-0005-0000-0000-00007E9B0000}"/>
    <cellStyle name="20% - Accent1 4 3 3 3 4 3 2" xfId="39973" xr:uid="{00000000-0005-0000-0000-00007F9B0000}"/>
    <cellStyle name="20% - Accent1 4 3 3 3 4 4" xfId="39974" xr:uid="{00000000-0005-0000-0000-0000809B0000}"/>
    <cellStyle name="20% - Accent1 4 3 3 3 5" xfId="39975" xr:uid="{00000000-0005-0000-0000-0000819B0000}"/>
    <cellStyle name="20% - Accent1 4 3 3 3 5 2" xfId="39976" xr:uid="{00000000-0005-0000-0000-0000829B0000}"/>
    <cellStyle name="20% - Accent1 4 3 3 3 5 2 2" xfId="39977" xr:uid="{00000000-0005-0000-0000-0000839B0000}"/>
    <cellStyle name="20% - Accent1 4 3 3 3 5 2 2 2" xfId="39978" xr:uid="{00000000-0005-0000-0000-0000849B0000}"/>
    <cellStyle name="20% - Accent1 4 3 3 3 5 2 3" xfId="39979" xr:uid="{00000000-0005-0000-0000-0000859B0000}"/>
    <cellStyle name="20% - Accent1 4 3 3 3 5 3" xfId="39980" xr:uid="{00000000-0005-0000-0000-0000869B0000}"/>
    <cellStyle name="20% - Accent1 4 3 3 3 5 3 2" xfId="39981" xr:uid="{00000000-0005-0000-0000-0000879B0000}"/>
    <cellStyle name="20% - Accent1 4 3 3 3 5 4" xfId="39982" xr:uid="{00000000-0005-0000-0000-0000889B0000}"/>
    <cellStyle name="20% - Accent1 4 3 3 3 6" xfId="39983" xr:uid="{00000000-0005-0000-0000-0000899B0000}"/>
    <cellStyle name="20% - Accent1 4 3 3 3 6 2" xfId="39984" xr:uid="{00000000-0005-0000-0000-00008A9B0000}"/>
    <cellStyle name="20% - Accent1 4 3 3 3 6 2 2" xfId="39985" xr:uid="{00000000-0005-0000-0000-00008B9B0000}"/>
    <cellStyle name="20% - Accent1 4 3 3 3 6 2 2 2" xfId="39986" xr:uid="{00000000-0005-0000-0000-00008C9B0000}"/>
    <cellStyle name="20% - Accent1 4 3 3 3 6 2 3" xfId="39987" xr:uid="{00000000-0005-0000-0000-00008D9B0000}"/>
    <cellStyle name="20% - Accent1 4 3 3 3 6 3" xfId="39988" xr:uid="{00000000-0005-0000-0000-00008E9B0000}"/>
    <cellStyle name="20% - Accent1 4 3 3 3 6 3 2" xfId="39989" xr:uid="{00000000-0005-0000-0000-00008F9B0000}"/>
    <cellStyle name="20% - Accent1 4 3 3 3 6 4" xfId="39990" xr:uid="{00000000-0005-0000-0000-0000909B0000}"/>
    <cellStyle name="20% - Accent1 4 3 3 3 7" xfId="39991" xr:uid="{00000000-0005-0000-0000-0000919B0000}"/>
    <cellStyle name="20% - Accent1 4 3 3 3 7 2" xfId="39992" xr:uid="{00000000-0005-0000-0000-0000929B0000}"/>
    <cellStyle name="20% - Accent1 4 3 3 3 7 2 2" xfId="39993" xr:uid="{00000000-0005-0000-0000-0000939B0000}"/>
    <cellStyle name="20% - Accent1 4 3 3 3 7 3" xfId="39994" xr:uid="{00000000-0005-0000-0000-0000949B0000}"/>
    <cellStyle name="20% - Accent1 4 3 3 3 8" xfId="39995" xr:uid="{00000000-0005-0000-0000-0000959B0000}"/>
    <cellStyle name="20% - Accent1 4 3 3 3 8 2" xfId="39996" xr:uid="{00000000-0005-0000-0000-0000969B0000}"/>
    <cellStyle name="20% - Accent1 4 3 3 3 8 2 2" xfId="39997" xr:uid="{00000000-0005-0000-0000-0000979B0000}"/>
    <cellStyle name="20% - Accent1 4 3 3 3 8 3" xfId="39998" xr:uid="{00000000-0005-0000-0000-0000989B0000}"/>
    <cellStyle name="20% - Accent1 4 3 3 3 9" xfId="39999" xr:uid="{00000000-0005-0000-0000-0000999B0000}"/>
    <cellStyle name="20% - Accent1 4 3 3 3 9 2" xfId="40000" xr:uid="{00000000-0005-0000-0000-00009A9B0000}"/>
    <cellStyle name="20% - Accent1 4 3 3 4" xfId="40001" xr:uid="{00000000-0005-0000-0000-00009B9B0000}"/>
    <cellStyle name="20% - Accent1 4 3 3 4 10" xfId="40002" xr:uid="{00000000-0005-0000-0000-00009C9B0000}"/>
    <cellStyle name="20% - Accent1 4 3 3 4 10 2" xfId="40003" xr:uid="{00000000-0005-0000-0000-00009D9B0000}"/>
    <cellStyle name="20% - Accent1 4 3 3 4 11" xfId="40004" xr:uid="{00000000-0005-0000-0000-00009E9B0000}"/>
    <cellStyle name="20% - Accent1 4 3 3 4 2" xfId="40005" xr:uid="{00000000-0005-0000-0000-00009F9B0000}"/>
    <cellStyle name="20% - Accent1 4 3 3 4 2 2" xfId="40006" xr:uid="{00000000-0005-0000-0000-0000A09B0000}"/>
    <cellStyle name="20% - Accent1 4 3 3 4 2 2 2" xfId="40007" xr:uid="{00000000-0005-0000-0000-0000A19B0000}"/>
    <cellStyle name="20% - Accent1 4 3 3 4 2 2 2 2" xfId="40008" xr:uid="{00000000-0005-0000-0000-0000A29B0000}"/>
    <cellStyle name="20% - Accent1 4 3 3 4 2 2 2 2 2" xfId="40009" xr:uid="{00000000-0005-0000-0000-0000A39B0000}"/>
    <cellStyle name="20% - Accent1 4 3 3 4 2 2 2 3" xfId="40010" xr:uid="{00000000-0005-0000-0000-0000A49B0000}"/>
    <cellStyle name="20% - Accent1 4 3 3 4 2 2 3" xfId="40011" xr:uid="{00000000-0005-0000-0000-0000A59B0000}"/>
    <cellStyle name="20% - Accent1 4 3 3 4 2 2 3 2" xfId="40012" xr:uid="{00000000-0005-0000-0000-0000A69B0000}"/>
    <cellStyle name="20% - Accent1 4 3 3 4 2 2 4" xfId="40013" xr:uid="{00000000-0005-0000-0000-0000A79B0000}"/>
    <cellStyle name="20% - Accent1 4 3 3 4 2 3" xfId="40014" xr:uid="{00000000-0005-0000-0000-0000A89B0000}"/>
    <cellStyle name="20% - Accent1 4 3 3 4 2 3 2" xfId="40015" xr:uid="{00000000-0005-0000-0000-0000A99B0000}"/>
    <cellStyle name="20% - Accent1 4 3 3 4 2 3 2 2" xfId="40016" xr:uid="{00000000-0005-0000-0000-0000AA9B0000}"/>
    <cellStyle name="20% - Accent1 4 3 3 4 2 3 2 2 2" xfId="40017" xr:uid="{00000000-0005-0000-0000-0000AB9B0000}"/>
    <cellStyle name="20% - Accent1 4 3 3 4 2 3 2 3" xfId="40018" xr:uid="{00000000-0005-0000-0000-0000AC9B0000}"/>
    <cellStyle name="20% - Accent1 4 3 3 4 2 3 3" xfId="40019" xr:uid="{00000000-0005-0000-0000-0000AD9B0000}"/>
    <cellStyle name="20% - Accent1 4 3 3 4 2 3 3 2" xfId="40020" xr:uid="{00000000-0005-0000-0000-0000AE9B0000}"/>
    <cellStyle name="20% - Accent1 4 3 3 4 2 3 4" xfId="40021" xr:uid="{00000000-0005-0000-0000-0000AF9B0000}"/>
    <cellStyle name="20% - Accent1 4 3 3 4 2 4" xfId="40022" xr:uid="{00000000-0005-0000-0000-0000B09B0000}"/>
    <cellStyle name="20% - Accent1 4 3 3 4 2 4 2" xfId="40023" xr:uid="{00000000-0005-0000-0000-0000B19B0000}"/>
    <cellStyle name="20% - Accent1 4 3 3 4 2 4 2 2" xfId="40024" xr:uid="{00000000-0005-0000-0000-0000B29B0000}"/>
    <cellStyle name="20% - Accent1 4 3 3 4 2 4 2 2 2" xfId="40025" xr:uid="{00000000-0005-0000-0000-0000B39B0000}"/>
    <cellStyle name="20% - Accent1 4 3 3 4 2 4 2 3" xfId="40026" xr:uid="{00000000-0005-0000-0000-0000B49B0000}"/>
    <cellStyle name="20% - Accent1 4 3 3 4 2 4 3" xfId="40027" xr:uid="{00000000-0005-0000-0000-0000B59B0000}"/>
    <cellStyle name="20% - Accent1 4 3 3 4 2 4 3 2" xfId="40028" xr:uid="{00000000-0005-0000-0000-0000B69B0000}"/>
    <cellStyle name="20% - Accent1 4 3 3 4 2 4 4" xfId="40029" xr:uid="{00000000-0005-0000-0000-0000B79B0000}"/>
    <cellStyle name="20% - Accent1 4 3 3 4 2 5" xfId="40030" xr:uid="{00000000-0005-0000-0000-0000B89B0000}"/>
    <cellStyle name="20% - Accent1 4 3 3 4 2 5 2" xfId="40031" xr:uid="{00000000-0005-0000-0000-0000B99B0000}"/>
    <cellStyle name="20% - Accent1 4 3 3 4 2 5 2 2" xfId="40032" xr:uid="{00000000-0005-0000-0000-0000BA9B0000}"/>
    <cellStyle name="20% - Accent1 4 3 3 4 2 5 3" xfId="40033" xr:uid="{00000000-0005-0000-0000-0000BB9B0000}"/>
    <cellStyle name="20% - Accent1 4 3 3 4 2 6" xfId="40034" xr:uid="{00000000-0005-0000-0000-0000BC9B0000}"/>
    <cellStyle name="20% - Accent1 4 3 3 4 2 6 2" xfId="40035" xr:uid="{00000000-0005-0000-0000-0000BD9B0000}"/>
    <cellStyle name="20% - Accent1 4 3 3 4 2 6 2 2" xfId="40036" xr:uid="{00000000-0005-0000-0000-0000BE9B0000}"/>
    <cellStyle name="20% - Accent1 4 3 3 4 2 6 3" xfId="40037" xr:uid="{00000000-0005-0000-0000-0000BF9B0000}"/>
    <cellStyle name="20% - Accent1 4 3 3 4 2 7" xfId="40038" xr:uid="{00000000-0005-0000-0000-0000C09B0000}"/>
    <cellStyle name="20% - Accent1 4 3 3 4 2 7 2" xfId="40039" xr:uid="{00000000-0005-0000-0000-0000C19B0000}"/>
    <cellStyle name="20% - Accent1 4 3 3 4 2 8" xfId="40040" xr:uid="{00000000-0005-0000-0000-0000C29B0000}"/>
    <cellStyle name="20% - Accent1 4 3 3 4 2 8 2" xfId="40041" xr:uid="{00000000-0005-0000-0000-0000C39B0000}"/>
    <cellStyle name="20% - Accent1 4 3 3 4 2 9" xfId="40042" xr:uid="{00000000-0005-0000-0000-0000C49B0000}"/>
    <cellStyle name="20% - Accent1 4 3 3 4 3" xfId="40043" xr:uid="{00000000-0005-0000-0000-0000C59B0000}"/>
    <cellStyle name="20% - Accent1 4 3 3 4 3 2" xfId="40044" xr:uid="{00000000-0005-0000-0000-0000C69B0000}"/>
    <cellStyle name="20% - Accent1 4 3 3 4 3 2 2" xfId="40045" xr:uid="{00000000-0005-0000-0000-0000C79B0000}"/>
    <cellStyle name="20% - Accent1 4 3 3 4 3 2 2 2" xfId="40046" xr:uid="{00000000-0005-0000-0000-0000C89B0000}"/>
    <cellStyle name="20% - Accent1 4 3 3 4 3 2 2 2 2" xfId="40047" xr:uid="{00000000-0005-0000-0000-0000C99B0000}"/>
    <cellStyle name="20% - Accent1 4 3 3 4 3 2 2 3" xfId="40048" xr:uid="{00000000-0005-0000-0000-0000CA9B0000}"/>
    <cellStyle name="20% - Accent1 4 3 3 4 3 2 3" xfId="40049" xr:uid="{00000000-0005-0000-0000-0000CB9B0000}"/>
    <cellStyle name="20% - Accent1 4 3 3 4 3 2 3 2" xfId="40050" xr:uid="{00000000-0005-0000-0000-0000CC9B0000}"/>
    <cellStyle name="20% - Accent1 4 3 3 4 3 2 4" xfId="40051" xr:uid="{00000000-0005-0000-0000-0000CD9B0000}"/>
    <cellStyle name="20% - Accent1 4 3 3 4 3 3" xfId="40052" xr:uid="{00000000-0005-0000-0000-0000CE9B0000}"/>
    <cellStyle name="20% - Accent1 4 3 3 4 3 3 2" xfId="40053" xr:uid="{00000000-0005-0000-0000-0000CF9B0000}"/>
    <cellStyle name="20% - Accent1 4 3 3 4 3 3 2 2" xfId="40054" xr:uid="{00000000-0005-0000-0000-0000D09B0000}"/>
    <cellStyle name="20% - Accent1 4 3 3 4 3 3 2 2 2" xfId="40055" xr:uid="{00000000-0005-0000-0000-0000D19B0000}"/>
    <cellStyle name="20% - Accent1 4 3 3 4 3 3 2 3" xfId="40056" xr:uid="{00000000-0005-0000-0000-0000D29B0000}"/>
    <cellStyle name="20% - Accent1 4 3 3 4 3 3 3" xfId="40057" xr:uid="{00000000-0005-0000-0000-0000D39B0000}"/>
    <cellStyle name="20% - Accent1 4 3 3 4 3 3 3 2" xfId="40058" xr:uid="{00000000-0005-0000-0000-0000D49B0000}"/>
    <cellStyle name="20% - Accent1 4 3 3 4 3 3 4" xfId="40059" xr:uid="{00000000-0005-0000-0000-0000D59B0000}"/>
    <cellStyle name="20% - Accent1 4 3 3 4 3 4" xfId="40060" xr:uid="{00000000-0005-0000-0000-0000D69B0000}"/>
    <cellStyle name="20% - Accent1 4 3 3 4 3 4 2" xfId="40061" xr:uid="{00000000-0005-0000-0000-0000D79B0000}"/>
    <cellStyle name="20% - Accent1 4 3 3 4 3 4 2 2" xfId="40062" xr:uid="{00000000-0005-0000-0000-0000D89B0000}"/>
    <cellStyle name="20% - Accent1 4 3 3 4 3 4 2 2 2" xfId="40063" xr:uid="{00000000-0005-0000-0000-0000D99B0000}"/>
    <cellStyle name="20% - Accent1 4 3 3 4 3 4 2 3" xfId="40064" xr:uid="{00000000-0005-0000-0000-0000DA9B0000}"/>
    <cellStyle name="20% - Accent1 4 3 3 4 3 4 3" xfId="40065" xr:uid="{00000000-0005-0000-0000-0000DB9B0000}"/>
    <cellStyle name="20% - Accent1 4 3 3 4 3 4 3 2" xfId="40066" xr:uid="{00000000-0005-0000-0000-0000DC9B0000}"/>
    <cellStyle name="20% - Accent1 4 3 3 4 3 4 4" xfId="40067" xr:uid="{00000000-0005-0000-0000-0000DD9B0000}"/>
    <cellStyle name="20% - Accent1 4 3 3 4 3 5" xfId="40068" xr:uid="{00000000-0005-0000-0000-0000DE9B0000}"/>
    <cellStyle name="20% - Accent1 4 3 3 4 3 5 2" xfId="40069" xr:uid="{00000000-0005-0000-0000-0000DF9B0000}"/>
    <cellStyle name="20% - Accent1 4 3 3 4 3 5 2 2" xfId="40070" xr:uid="{00000000-0005-0000-0000-0000E09B0000}"/>
    <cellStyle name="20% - Accent1 4 3 3 4 3 5 3" xfId="40071" xr:uid="{00000000-0005-0000-0000-0000E19B0000}"/>
    <cellStyle name="20% - Accent1 4 3 3 4 3 6" xfId="40072" xr:uid="{00000000-0005-0000-0000-0000E29B0000}"/>
    <cellStyle name="20% - Accent1 4 3 3 4 3 6 2" xfId="40073" xr:uid="{00000000-0005-0000-0000-0000E39B0000}"/>
    <cellStyle name="20% - Accent1 4 3 3 4 3 6 2 2" xfId="40074" xr:uid="{00000000-0005-0000-0000-0000E49B0000}"/>
    <cellStyle name="20% - Accent1 4 3 3 4 3 6 3" xfId="40075" xr:uid="{00000000-0005-0000-0000-0000E59B0000}"/>
    <cellStyle name="20% - Accent1 4 3 3 4 3 7" xfId="40076" xr:uid="{00000000-0005-0000-0000-0000E69B0000}"/>
    <cellStyle name="20% - Accent1 4 3 3 4 3 7 2" xfId="40077" xr:uid="{00000000-0005-0000-0000-0000E79B0000}"/>
    <cellStyle name="20% - Accent1 4 3 3 4 3 8" xfId="40078" xr:uid="{00000000-0005-0000-0000-0000E89B0000}"/>
    <cellStyle name="20% - Accent1 4 3 3 4 3 8 2" xfId="40079" xr:uid="{00000000-0005-0000-0000-0000E99B0000}"/>
    <cellStyle name="20% - Accent1 4 3 3 4 3 9" xfId="40080" xr:uid="{00000000-0005-0000-0000-0000EA9B0000}"/>
    <cellStyle name="20% - Accent1 4 3 3 4 4" xfId="40081" xr:uid="{00000000-0005-0000-0000-0000EB9B0000}"/>
    <cellStyle name="20% - Accent1 4 3 3 4 4 2" xfId="40082" xr:uid="{00000000-0005-0000-0000-0000EC9B0000}"/>
    <cellStyle name="20% - Accent1 4 3 3 4 4 2 2" xfId="40083" xr:uid="{00000000-0005-0000-0000-0000ED9B0000}"/>
    <cellStyle name="20% - Accent1 4 3 3 4 4 2 2 2" xfId="40084" xr:uid="{00000000-0005-0000-0000-0000EE9B0000}"/>
    <cellStyle name="20% - Accent1 4 3 3 4 4 2 3" xfId="40085" xr:uid="{00000000-0005-0000-0000-0000EF9B0000}"/>
    <cellStyle name="20% - Accent1 4 3 3 4 4 3" xfId="40086" xr:uid="{00000000-0005-0000-0000-0000F09B0000}"/>
    <cellStyle name="20% - Accent1 4 3 3 4 4 3 2" xfId="40087" xr:uid="{00000000-0005-0000-0000-0000F19B0000}"/>
    <cellStyle name="20% - Accent1 4 3 3 4 4 4" xfId="40088" xr:uid="{00000000-0005-0000-0000-0000F29B0000}"/>
    <cellStyle name="20% - Accent1 4 3 3 4 5" xfId="40089" xr:uid="{00000000-0005-0000-0000-0000F39B0000}"/>
    <cellStyle name="20% - Accent1 4 3 3 4 5 2" xfId="40090" xr:uid="{00000000-0005-0000-0000-0000F49B0000}"/>
    <cellStyle name="20% - Accent1 4 3 3 4 5 2 2" xfId="40091" xr:uid="{00000000-0005-0000-0000-0000F59B0000}"/>
    <cellStyle name="20% - Accent1 4 3 3 4 5 2 2 2" xfId="40092" xr:uid="{00000000-0005-0000-0000-0000F69B0000}"/>
    <cellStyle name="20% - Accent1 4 3 3 4 5 2 3" xfId="40093" xr:uid="{00000000-0005-0000-0000-0000F79B0000}"/>
    <cellStyle name="20% - Accent1 4 3 3 4 5 3" xfId="40094" xr:uid="{00000000-0005-0000-0000-0000F89B0000}"/>
    <cellStyle name="20% - Accent1 4 3 3 4 5 3 2" xfId="40095" xr:uid="{00000000-0005-0000-0000-0000F99B0000}"/>
    <cellStyle name="20% - Accent1 4 3 3 4 5 4" xfId="40096" xr:uid="{00000000-0005-0000-0000-0000FA9B0000}"/>
    <cellStyle name="20% - Accent1 4 3 3 4 6" xfId="40097" xr:uid="{00000000-0005-0000-0000-0000FB9B0000}"/>
    <cellStyle name="20% - Accent1 4 3 3 4 6 2" xfId="40098" xr:uid="{00000000-0005-0000-0000-0000FC9B0000}"/>
    <cellStyle name="20% - Accent1 4 3 3 4 6 2 2" xfId="40099" xr:uid="{00000000-0005-0000-0000-0000FD9B0000}"/>
    <cellStyle name="20% - Accent1 4 3 3 4 6 2 2 2" xfId="40100" xr:uid="{00000000-0005-0000-0000-0000FE9B0000}"/>
    <cellStyle name="20% - Accent1 4 3 3 4 6 2 3" xfId="40101" xr:uid="{00000000-0005-0000-0000-0000FF9B0000}"/>
    <cellStyle name="20% - Accent1 4 3 3 4 6 3" xfId="40102" xr:uid="{00000000-0005-0000-0000-0000009C0000}"/>
    <cellStyle name="20% - Accent1 4 3 3 4 6 3 2" xfId="40103" xr:uid="{00000000-0005-0000-0000-0000019C0000}"/>
    <cellStyle name="20% - Accent1 4 3 3 4 6 4" xfId="40104" xr:uid="{00000000-0005-0000-0000-0000029C0000}"/>
    <cellStyle name="20% - Accent1 4 3 3 4 7" xfId="40105" xr:uid="{00000000-0005-0000-0000-0000039C0000}"/>
    <cellStyle name="20% - Accent1 4 3 3 4 7 2" xfId="40106" xr:uid="{00000000-0005-0000-0000-0000049C0000}"/>
    <cellStyle name="20% - Accent1 4 3 3 4 7 2 2" xfId="40107" xr:uid="{00000000-0005-0000-0000-0000059C0000}"/>
    <cellStyle name="20% - Accent1 4 3 3 4 7 3" xfId="40108" xr:uid="{00000000-0005-0000-0000-0000069C0000}"/>
    <cellStyle name="20% - Accent1 4 3 3 4 8" xfId="40109" xr:uid="{00000000-0005-0000-0000-0000079C0000}"/>
    <cellStyle name="20% - Accent1 4 3 3 4 8 2" xfId="40110" xr:uid="{00000000-0005-0000-0000-0000089C0000}"/>
    <cellStyle name="20% - Accent1 4 3 3 4 8 2 2" xfId="40111" xr:uid="{00000000-0005-0000-0000-0000099C0000}"/>
    <cellStyle name="20% - Accent1 4 3 3 4 8 3" xfId="40112" xr:uid="{00000000-0005-0000-0000-00000A9C0000}"/>
    <cellStyle name="20% - Accent1 4 3 3 4 9" xfId="40113" xr:uid="{00000000-0005-0000-0000-00000B9C0000}"/>
    <cellStyle name="20% - Accent1 4 3 3 4 9 2" xfId="40114" xr:uid="{00000000-0005-0000-0000-00000C9C0000}"/>
    <cellStyle name="20% - Accent1 4 3 3 5" xfId="40115" xr:uid="{00000000-0005-0000-0000-00000D9C0000}"/>
    <cellStyle name="20% - Accent1 4 3 3 5 2" xfId="40116" xr:uid="{00000000-0005-0000-0000-00000E9C0000}"/>
    <cellStyle name="20% - Accent1 4 3 3 5 2 2" xfId="40117" xr:uid="{00000000-0005-0000-0000-00000F9C0000}"/>
    <cellStyle name="20% - Accent1 4 3 3 5 2 2 2" xfId="40118" xr:uid="{00000000-0005-0000-0000-0000109C0000}"/>
    <cellStyle name="20% - Accent1 4 3 3 5 2 2 2 2" xfId="40119" xr:uid="{00000000-0005-0000-0000-0000119C0000}"/>
    <cellStyle name="20% - Accent1 4 3 3 5 2 2 3" xfId="40120" xr:uid="{00000000-0005-0000-0000-0000129C0000}"/>
    <cellStyle name="20% - Accent1 4 3 3 5 2 3" xfId="40121" xr:uid="{00000000-0005-0000-0000-0000139C0000}"/>
    <cellStyle name="20% - Accent1 4 3 3 5 2 3 2" xfId="40122" xr:uid="{00000000-0005-0000-0000-0000149C0000}"/>
    <cellStyle name="20% - Accent1 4 3 3 5 2 4" xfId="40123" xr:uid="{00000000-0005-0000-0000-0000159C0000}"/>
    <cellStyle name="20% - Accent1 4 3 3 5 3" xfId="40124" xr:uid="{00000000-0005-0000-0000-0000169C0000}"/>
    <cellStyle name="20% - Accent1 4 3 3 5 3 2" xfId="40125" xr:uid="{00000000-0005-0000-0000-0000179C0000}"/>
    <cellStyle name="20% - Accent1 4 3 3 5 3 2 2" xfId="40126" xr:uid="{00000000-0005-0000-0000-0000189C0000}"/>
    <cellStyle name="20% - Accent1 4 3 3 5 3 2 2 2" xfId="40127" xr:uid="{00000000-0005-0000-0000-0000199C0000}"/>
    <cellStyle name="20% - Accent1 4 3 3 5 3 2 3" xfId="40128" xr:uid="{00000000-0005-0000-0000-00001A9C0000}"/>
    <cellStyle name="20% - Accent1 4 3 3 5 3 3" xfId="40129" xr:uid="{00000000-0005-0000-0000-00001B9C0000}"/>
    <cellStyle name="20% - Accent1 4 3 3 5 3 3 2" xfId="40130" xr:uid="{00000000-0005-0000-0000-00001C9C0000}"/>
    <cellStyle name="20% - Accent1 4 3 3 5 3 4" xfId="40131" xr:uid="{00000000-0005-0000-0000-00001D9C0000}"/>
    <cellStyle name="20% - Accent1 4 3 3 5 4" xfId="40132" xr:uid="{00000000-0005-0000-0000-00001E9C0000}"/>
    <cellStyle name="20% - Accent1 4 3 3 5 4 2" xfId="40133" xr:uid="{00000000-0005-0000-0000-00001F9C0000}"/>
    <cellStyle name="20% - Accent1 4 3 3 5 4 2 2" xfId="40134" xr:uid="{00000000-0005-0000-0000-0000209C0000}"/>
    <cellStyle name="20% - Accent1 4 3 3 5 4 2 2 2" xfId="40135" xr:uid="{00000000-0005-0000-0000-0000219C0000}"/>
    <cellStyle name="20% - Accent1 4 3 3 5 4 2 3" xfId="40136" xr:uid="{00000000-0005-0000-0000-0000229C0000}"/>
    <cellStyle name="20% - Accent1 4 3 3 5 4 3" xfId="40137" xr:uid="{00000000-0005-0000-0000-0000239C0000}"/>
    <cellStyle name="20% - Accent1 4 3 3 5 4 3 2" xfId="40138" xr:uid="{00000000-0005-0000-0000-0000249C0000}"/>
    <cellStyle name="20% - Accent1 4 3 3 5 4 4" xfId="40139" xr:uid="{00000000-0005-0000-0000-0000259C0000}"/>
    <cellStyle name="20% - Accent1 4 3 3 5 5" xfId="40140" xr:uid="{00000000-0005-0000-0000-0000269C0000}"/>
    <cellStyle name="20% - Accent1 4 3 3 5 5 2" xfId="40141" xr:uid="{00000000-0005-0000-0000-0000279C0000}"/>
    <cellStyle name="20% - Accent1 4 3 3 5 5 2 2" xfId="40142" xr:uid="{00000000-0005-0000-0000-0000289C0000}"/>
    <cellStyle name="20% - Accent1 4 3 3 5 5 3" xfId="40143" xr:uid="{00000000-0005-0000-0000-0000299C0000}"/>
    <cellStyle name="20% - Accent1 4 3 3 5 6" xfId="40144" xr:uid="{00000000-0005-0000-0000-00002A9C0000}"/>
    <cellStyle name="20% - Accent1 4 3 3 5 6 2" xfId="40145" xr:uid="{00000000-0005-0000-0000-00002B9C0000}"/>
    <cellStyle name="20% - Accent1 4 3 3 5 6 2 2" xfId="40146" xr:uid="{00000000-0005-0000-0000-00002C9C0000}"/>
    <cellStyle name="20% - Accent1 4 3 3 5 6 3" xfId="40147" xr:uid="{00000000-0005-0000-0000-00002D9C0000}"/>
    <cellStyle name="20% - Accent1 4 3 3 5 7" xfId="40148" xr:uid="{00000000-0005-0000-0000-00002E9C0000}"/>
    <cellStyle name="20% - Accent1 4 3 3 5 7 2" xfId="40149" xr:uid="{00000000-0005-0000-0000-00002F9C0000}"/>
    <cellStyle name="20% - Accent1 4 3 3 5 8" xfId="40150" xr:uid="{00000000-0005-0000-0000-0000309C0000}"/>
    <cellStyle name="20% - Accent1 4 3 3 5 8 2" xfId="40151" xr:uid="{00000000-0005-0000-0000-0000319C0000}"/>
    <cellStyle name="20% - Accent1 4 3 3 5 9" xfId="40152" xr:uid="{00000000-0005-0000-0000-0000329C0000}"/>
    <cellStyle name="20% - Accent1 4 3 3 6" xfId="40153" xr:uid="{00000000-0005-0000-0000-0000339C0000}"/>
    <cellStyle name="20% - Accent1 4 3 3 6 2" xfId="40154" xr:uid="{00000000-0005-0000-0000-0000349C0000}"/>
    <cellStyle name="20% - Accent1 4 3 3 6 2 2" xfId="40155" xr:uid="{00000000-0005-0000-0000-0000359C0000}"/>
    <cellStyle name="20% - Accent1 4 3 3 6 2 2 2" xfId="40156" xr:uid="{00000000-0005-0000-0000-0000369C0000}"/>
    <cellStyle name="20% - Accent1 4 3 3 6 2 2 2 2" xfId="40157" xr:uid="{00000000-0005-0000-0000-0000379C0000}"/>
    <cellStyle name="20% - Accent1 4 3 3 6 2 2 3" xfId="40158" xr:uid="{00000000-0005-0000-0000-0000389C0000}"/>
    <cellStyle name="20% - Accent1 4 3 3 6 2 3" xfId="40159" xr:uid="{00000000-0005-0000-0000-0000399C0000}"/>
    <cellStyle name="20% - Accent1 4 3 3 6 2 3 2" xfId="40160" xr:uid="{00000000-0005-0000-0000-00003A9C0000}"/>
    <cellStyle name="20% - Accent1 4 3 3 6 2 4" xfId="40161" xr:uid="{00000000-0005-0000-0000-00003B9C0000}"/>
    <cellStyle name="20% - Accent1 4 3 3 6 3" xfId="40162" xr:uid="{00000000-0005-0000-0000-00003C9C0000}"/>
    <cellStyle name="20% - Accent1 4 3 3 6 3 2" xfId="40163" xr:uid="{00000000-0005-0000-0000-00003D9C0000}"/>
    <cellStyle name="20% - Accent1 4 3 3 6 3 2 2" xfId="40164" xr:uid="{00000000-0005-0000-0000-00003E9C0000}"/>
    <cellStyle name="20% - Accent1 4 3 3 6 3 2 2 2" xfId="40165" xr:uid="{00000000-0005-0000-0000-00003F9C0000}"/>
    <cellStyle name="20% - Accent1 4 3 3 6 3 2 3" xfId="40166" xr:uid="{00000000-0005-0000-0000-0000409C0000}"/>
    <cellStyle name="20% - Accent1 4 3 3 6 3 3" xfId="40167" xr:uid="{00000000-0005-0000-0000-0000419C0000}"/>
    <cellStyle name="20% - Accent1 4 3 3 6 3 3 2" xfId="40168" xr:uid="{00000000-0005-0000-0000-0000429C0000}"/>
    <cellStyle name="20% - Accent1 4 3 3 6 3 4" xfId="40169" xr:uid="{00000000-0005-0000-0000-0000439C0000}"/>
    <cellStyle name="20% - Accent1 4 3 3 6 4" xfId="40170" xr:uid="{00000000-0005-0000-0000-0000449C0000}"/>
    <cellStyle name="20% - Accent1 4 3 3 6 4 2" xfId="40171" xr:uid="{00000000-0005-0000-0000-0000459C0000}"/>
    <cellStyle name="20% - Accent1 4 3 3 6 4 2 2" xfId="40172" xr:uid="{00000000-0005-0000-0000-0000469C0000}"/>
    <cellStyle name="20% - Accent1 4 3 3 6 4 2 2 2" xfId="40173" xr:uid="{00000000-0005-0000-0000-0000479C0000}"/>
    <cellStyle name="20% - Accent1 4 3 3 6 4 2 3" xfId="40174" xr:uid="{00000000-0005-0000-0000-0000489C0000}"/>
    <cellStyle name="20% - Accent1 4 3 3 6 4 3" xfId="40175" xr:uid="{00000000-0005-0000-0000-0000499C0000}"/>
    <cellStyle name="20% - Accent1 4 3 3 6 4 3 2" xfId="40176" xr:uid="{00000000-0005-0000-0000-00004A9C0000}"/>
    <cellStyle name="20% - Accent1 4 3 3 6 4 4" xfId="40177" xr:uid="{00000000-0005-0000-0000-00004B9C0000}"/>
    <cellStyle name="20% - Accent1 4 3 3 6 5" xfId="40178" xr:uid="{00000000-0005-0000-0000-00004C9C0000}"/>
    <cellStyle name="20% - Accent1 4 3 3 6 5 2" xfId="40179" xr:uid="{00000000-0005-0000-0000-00004D9C0000}"/>
    <cellStyle name="20% - Accent1 4 3 3 6 5 2 2" xfId="40180" xr:uid="{00000000-0005-0000-0000-00004E9C0000}"/>
    <cellStyle name="20% - Accent1 4 3 3 6 5 3" xfId="40181" xr:uid="{00000000-0005-0000-0000-00004F9C0000}"/>
    <cellStyle name="20% - Accent1 4 3 3 6 6" xfId="40182" xr:uid="{00000000-0005-0000-0000-0000509C0000}"/>
    <cellStyle name="20% - Accent1 4 3 3 6 6 2" xfId="40183" xr:uid="{00000000-0005-0000-0000-0000519C0000}"/>
    <cellStyle name="20% - Accent1 4 3 3 6 6 2 2" xfId="40184" xr:uid="{00000000-0005-0000-0000-0000529C0000}"/>
    <cellStyle name="20% - Accent1 4 3 3 6 6 3" xfId="40185" xr:uid="{00000000-0005-0000-0000-0000539C0000}"/>
    <cellStyle name="20% - Accent1 4 3 3 6 7" xfId="40186" xr:uid="{00000000-0005-0000-0000-0000549C0000}"/>
    <cellStyle name="20% - Accent1 4 3 3 6 7 2" xfId="40187" xr:uid="{00000000-0005-0000-0000-0000559C0000}"/>
    <cellStyle name="20% - Accent1 4 3 3 6 8" xfId="40188" xr:uid="{00000000-0005-0000-0000-0000569C0000}"/>
    <cellStyle name="20% - Accent1 4 3 3 6 8 2" xfId="40189" xr:uid="{00000000-0005-0000-0000-0000579C0000}"/>
    <cellStyle name="20% - Accent1 4 3 3 6 9" xfId="40190" xr:uid="{00000000-0005-0000-0000-0000589C0000}"/>
    <cellStyle name="20% - Accent1 4 3 3 7" xfId="40191" xr:uid="{00000000-0005-0000-0000-0000599C0000}"/>
    <cellStyle name="20% - Accent1 4 3 3 7 2" xfId="40192" xr:uid="{00000000-0005-0000-0000-00005A9C0000}"/>
    <cellStyle name="20% - Accent1 4 3 3 7 2 2" xfId="40193" xr:uid="{00000000-0005-0000-0000-00005B9C0000}"/>
    <cellStyle name="20% - Accent1 4 3 3 7 2 2 2" xfId="40194" xr:uid="{00000000-0005-0000-0000-00005C9C0000}"/>
    <cellStyle name="20% - Accent1 4 3 3 7 2 3" xfId="40195" xr:uid="{00000000-0005-0000-0000-00005D9C0000}"/>
    <cellStyle name="20% - Accent1 4 3 3 7 3" xfId="40196" xr:uid="{00000000-0005-0000-0000-00005E9C0000}"/>
    <cellStyle name="20% - Accent1 4 3 3 7 3 2" xfId="40197" xr:uid="{00000000-0005-0000-0000-00005F9C0000}"/>
    <cellStyle name="20% - Accent1 4 3 3 7 4" xfId="40198" xr:uid="{00000000-0005-0000-0000-0000609C0000}"/>
    <cellStyle name="20% - Accent1 4 3 3 8" xfId="40199" xr:uid="{00000000-0005-0000-0000-0000619C0000}"/>
    <cellStyle name="20% - Accent1 4 3 3 8 2" xfId="40200" xr:uid="{00000000-0005-0000-0000-0000629C0000}"/>
    <cellStyle name="20% - Accent1 4 3 3 8 2 2" xfId="40201" xr:uid="{00000000-0005-0000-0000-0000639C0000}"/>
    <cellStyle name="20% - Accent1 4 3 3 8 2 2 2" xfId="40202" xr:uid="{00000000-0005-0000-0000-0000649C0000}"/>
    <cellStyle name="20% - Accent1 4 3 3 8 2 3" xfId="40203" xr:uid="{00000000-0005-0000-0000-0000659C0000}"/>
    <cellStyle name="20% - Accent1 4 3 3 8 3" xfId="40204" xr:uid="{00000000-0005-0000-0000-0000669C0000}"/>
    <cellStyle name="20% - Accent1 4 3 3 8 3 2" xfId="40205" xr:uid="{00000000-0005-0000-0000-0000679C0000}"/>
    <cellStyle name="20% - Accent1 4 3 3 8 4" xfId="40206" xr:uid="{00000000-0005-0000-0000-0000689C0000}"/>
    <cellStyle name="20% - Accent1 4 3 3 9" xfId="40207" xr:uid="{00000000-0005-0000-0000-0000699C0000}"/>
    <cellStyle name="20% - Accent1 4 3 3 9 2" xfId="40208" xr:uid="{00000000-0005-0000-0000-00006A9C0000}"/>
    <cellStyle name="20% - Accent1 4 3 3 9 2 2" xfId="40209" xr:uid="{00000000-0005-0000-0000-00006B9C0000}"/>
    <cellStyle name="20% - Accent1 4 3 3 9 2 2 2" xfId="40210" xr:uid="{00000000-0005-0000-0000-00006C9C0000}"/>
    <cellStyle name="20% - Accent1 4 3 3 9 2 3" xfId="40211" xr:uid="{00000000-0005-0000-0000-00006D9C0000}"/>
    <cellStyle name="20% - Accent1 4 3 3 9 3" xfId="40212" xr:uid="{00000000-0005-0000-0000-00006E9C0000}"/>
    <cellStyle name="20% - Accent1 4 3 3 9 3 2" xfId="40213" xr:uid="{00000000-0005-0000-0000-00006F9C0000}"/>
    <cellStyle name="20% - Accent1 4 3 3 9 4" xfId="40214" xr:uid="{00000000-0005-0000-0000-0000709C0000}"/>
    <cellStyle name="20% - Accent1 4 3 4" xfId="40215" xr:uid="{00000000-0005-0000-0000-0000719C0000}"/>
    <cellStyle name="20% - Accent1 4 3 4 10" xfId="40216" xr:uid="{00000000-0005-0000-0000-0000729C0000}"/>
    <cellStyle name="20% - Accent1 4 3 4 10 2" xfId="40217" xr:uid="{00000000-0005-0000-0000-0000739C0000}"/>
    <cellStyle name="20% - Accent1 4 3 4 11" xfId="40218" xr:uid="{00000000-0005-0000-0000-0000749C0000}"/>
    <cellStyle name="20% - Accent1 4 3 4 2" xfId="40219" xr:uid="{00000000-0005-0000-0000-0000759C0000}"/>
    <cellStyle name="20% - Accent1 4 3 4 2 2" xfId="40220" xr:uid="{00000000-0005-0000-0000-0000769C0000}"/>
    <cellStyle name="20% - Accent1 4 3 4 2 2 2" xfId="40221" xr:uid="{00000000-0005-0000-0000-0000779C0000}"/>
    <cellStyle name="20% - Accent1 4 3 4 2 2 2 2" xfId="40222" xr:uid="{00000000-0005-0000-0000-0000789C0000}"/>
    <cellStyle name="20% - Accent1 4 3 4 2 2 2 2 2" xfId="40223" xr:uid="{00000000-0005-0000-0000-0000799C0000}"/>
    <cellStyle name="20% - Accent1 4 3 4 2 2 2 3" xfId="40224" xr:uid="{00000000-0005-0000-0000-00007A9C0000}"/>
    <cellStyle name="20% - Accent1 4 3 4 2 2 3" xfId="40225" xr:uid="{00000000-0005-0000-0000-00007B9C0000}"/>
    <cellStyle name="20% - Accent1 4 3 4 2 2 3 2" xfId="40226" xr:uid="{00000000-0005-0000-0000-00007C9C0000}"/>
    <cellStyle name="20% - Accent1 4 3 4 2 2 4" xfId="40227" xr:uid="{00000000-0005-0000-0000-00007D9C0000}"/>
    <cellStyle name="20% - Accent1 4 3 4 2 3" xfId="40228" xr:uid="{00000000-0005-0000-0000-00007E9C0000}"/>
    <cellStyle name="20% - Accent1 4 3 4 2 3 2" xfId="40229" xr:uid="{00000000-0005-0000-0000-00007F9C0000}"/>
    <cellStyle name="20% - Accent1 4 3 4 2 3 2 2" xfId="40230" xr:uid="{00000000-0005-0000-0000-0000809C0000}"/>
    <cellStyle name="20% - Accent1 4 3 4 2 3 2 2 2" xfId="40231" xr:uid="{00000000-0005-0000-0000-0000819C0000}"/>
    <cellStyle name="20% - Accent1 4 3 4 2 3 2 3" xfId="40232" xr:uid="{00000000-0005-0000-0000-0000829C0000}"/>
    <cellStyle name="20% - Accent1 4 3 4 2 3 3" xfId="40233" xr:uid="{00000000-0005-0000-0000-0000839C0000}"/>
    <cellStyle name="20% - Accent1 4 3 4 2 3 3 2" xfId="40234" xr:uid="{00000000-0005-0000-0000-0000849C0000}"/>
    <cellStyle name="20% - Accent1 4 3 4 2 3 4" xfId="40235" xr:uid="{00000000-0005-0000-0000-0000859C0000}"/>
    <cellStyle name="20% - Accent1 4 3 4 2 4" xfId="40236" xr:uid="{00000000-0005-0000-0000-0000869C0000}"/>
    <cellStyle name="20% - Accent1 4 3 4 2 4 2" xfId="40237" xr:uid="{00000000-0005-0000-0000-0000879C0000}"/>
    <cellStyle name="20% - Accent1 4 3 4 2 4 2 2" xfId="40238" xr:uid="{00000000-0005-0000-0000-0000889C0000}"/>
    <cellStyle name="20% - Accent1 4 3 4 2 4 2 2 2" xfId="40239" xr:uid="{00000000-0005-0000-0000-0000899C0000}"/>
    <cellStyle name="20% - Accent1 4 3 4 2 4 2 3" xfId="40240" xr:uid="{00000000-0005-0000-0000-00008A9C0000}"/>
    <cellStyle name="20% - Accent1 4 3 4 2 4 3" xfId="40241" xr:uid="{00000000-0005-0000-0000-00008B9C0000}"/>
    <cellStyle name="20% - Accent1 4 3 4 2 4 3 2" xfId="40242" xr:uid="{00000000-0005-0000-0000-00008C9C0000}"/>
    <cellStyle name="20% - Accent1 4 3 4 2 4 4" xfId="40243" xr:uid="{00000000-0005-0000-0000-00008D9C0000}"/>
    <cellStyle name="20% - Accent1 4 3 4 2 5" xfId="40244" xr:uid="{00000000-0005-0000-0000-00008E9C0000}"/>
    <cellStyle name="20% - Accent1 4 3 4 2 5 2" xfId="40245" xr:uid="{00000000-0005-0000-0000-00008F9C0000}"/>
    <cellStyle name="20% - Accent1 4 3 4 2 5 2 2" xfId="40246" xr:uid="{00000000-0005-0000-0000-0000909C0000}"/>
    <cellStyle name="20% - Accent1 4 3 4 2 5 3" xfId="40247" xr:uid="{00000000-0005-0000-0000-0000919C0000}"/>
    <cellStyle name="20% - Accent1 4 3 4 2 6" xfId="40248" xr:uid="{00000000-0005-0000-0000-0000929C0000}"/>
    <cellStyle name="20% - Accent1 4 3 4 2 6 2" xfId="40249" xr:uid="{00000000-0005-0000-0000-0000939C0000}"/>
    <cellStyle name="20% - Accent1 4 3 4 2 6 2 2" xfId="40250" xr:uid="{00000000-0005-0000-0000-0000949C0000}"/>
    <cellStyle name="20% - Accent1 4 3 4 2 6 3" xfId="40251" xr:uid="{00000000-0005-0000-0000-0000959C0000}"/>
    <cellStyle name="20% - Accent1 4 3 4 2 7" xfId="40252" xr:uid="{00000000-0005-0000-0000-0000969C0000}"/>
    <cellStyle name="20% - Accent1 4 3 4 2 7 2" xfId="40253" xr:uid="{00000000-0005-0000-0000-0000979C0000}"/>
    <cellStyle name="20% - Accent1 4 3 4 2 8" xfId="40254" xr:uid="{00000000-0005-0000-0000-0000989C0000}"/>
    <cellStyle name="20% - Accent1 4 3 4 2 8 2" xfId="40255" xr:uid="{00000000-0005-0000-0000-0000999C0000}"/>
    <cellStyle name="20% - Accent1 4 3 4 2 9" xfId="40256" xr:uid="{00000000-0005-0000-0000-00009A9C0000}"/>
    <cellStyle name="20% - Accent1 4 3 4 3" xfId="40257" xr:uid="{00000000-0005-0000-0000-00009B9C0000}"/>
    <cellStyle name="20% - Accent1 4 3 4 3 2" xfId="40258" xr:uid="{00000000-0005-0000-0000-00009C9C0000}"/>
    <cellStyle name="20% - Accent1 4 3 4 3 2 2" xfId="40259" xr:uid="{00000000-0005-0000-0000-00009D9C0000}"/>
    <cellStyle name="20% - Accent1 4 3 4 3 2 2 2" xfId="40260" xr:uid="{00000000-0005-0000-0000-00009E9C0000}"/>
    <cellStyle name="20% - Accent1 4 3 4 3 2 2 2 2" xfId="40261" xr:uid="{00000000-0005-0000-0000-00009F9C0000}"/>
    <cellStyle name="20% - Accent1 4 3 4 3 2 2 3" xfId="40262" xr:uid="{00000000-0005-0000-0000-0000A09C0000}"/>
    <cellStyle name="20% - Accent1 4 3 4 3 2 3" xfId="40263" xr:uid="{00000000-0005-0000-0000-0000A19C0000}"/>
    <cellStyle name="20% - Accent1 4 3 4 3 2 3 2" xfId="40264" xr:uid="{00000000-0005-0000-0000-0000A29C0000}"/>
    <cellStyle name="20% - Accent1 4 3 4 3 2 4" xfId="40265" xr:uid="{00000000-0005-0000-0000-0000A39C0000}"/>
    <cellStyle name="20% - Accent1 4 3 4 3 3" xfId="40266" xr:uid="{00000000-0005-0000-0000-0000A49C0000}"/>
    <cellStyle name="20% - Accent1 4 3 4 3 3 2" xfId="40267" xr:uid="{00000000-0005-0000-0000-0000A59C0000}"/>
    <cellStyle name="20% - Accent1 4 3 4 3 3 2 2" xfId="40268" xr:uid="{00000000-0005-0000-0000-0000A69C0000}"/>
    <cellStyle name="20% - Accent1 4 3 4 3 3 2 2 2" xfId="40269" xr:uid="{00000000-0005-0000-0000-0000A79C0000}"/>
    <cellStyle name="20% - Accent1 4 3 4 3 3 2 3" xfId="40270" xr:uid="{00000000-0005-0000-0000-0000A89C0000}"/>
    <cellStyle name="20% - Accent1 4 3 4 3 3 3" xfId="40271" xr:uid="{00000000-0005-0000-0000-0000A99C0000}"/>
    <cellStyle name="20% - Accent1 4 3 4 3 3 3 2" xfId="40272" xr:uid="{00000000-0005-0000-0000-0000AA9C0000}"/>
    <cellStyle name="20% - Accent1 4 3 4 3 3 4" xfId="40273" xr:uid="{00000000-0005-0000-0000-0000AB9C0000}"/>
    <cellStyle name="20% - Accent1 4 3 4 3 4" xfId="40274" xr:uid="{00000000-0005-0000-0000-0000AC9C0000}"/>
    <cellStyle name="20% - Accent1 4 3 4 3 4 2" xfId="40275" xr:uid="{00000000-0005-0000-0000-0000AD9C0000}"/>
    <cellStyle name="20% - Accent1 4 3 4 3 4 2 2" xfId="40276" xr:uid="{00000000-0005-0000-0000-0000AE9C0000}"/>
    <cellStyle name="20% - Accent1 4 3 4 3 4 2 2 2" xfId="40277" xr:uid="{00000000-0005-0000-0000-0000AF9C0000}"/>
    <cellStyle name="20% - Accent1 4 3 4 3 4 2 3" xfId="40278" xr:uid="{00000000-0005-0000-0000-0000B09C0000}"/>
    <cellStyle name="20% - Accent1 4 3 4 3 4 3" xfId="40279" xr:uid="{00000000-0005-0000-0000-0000B19C0000}"/>
    <cellStyle name="20% - Accent1 4 3 4 3 4 3 2" xfId="40280" xr:uid="{00000000-0005-0000-0000-0000B29C0000}"/>
    <cellStyle name="20% - Accent1 4 3 4 3 4 4" xfId="40281" xr:uid="{00000000-0005-0000-0000-0000B39C0000}"/>
    <cellStyle name="20% - Accent1 4 3 4 3 5" xfId="40282" xr:uid="{00000000-0005-0000-0000-0000B49C0000}"/>
    <cellStyle name="20% - Accent1 4 3 4 3 5 2" xfId="40283" xr:uid="{00000000-0005-0000-0000-0000B59C0000}"/>
    <cellStyle name="20% - Accent1 4 3 4 3 5 2 2" xfId="40284" xr:uid="{00000000-0005-0000-0000-0000B69C0000}"/>
    <cellStyle name="20% - Accent1 4 3 4 3 5 3" xfId="40285" xr:uid="{00000000-0005-0000-0000-0000B79C0000}"/>
    <cellStyle name="20% - Accent1 4 3 4 3 6" xfId="40286" xr:uid="{00000000-0005-0000-0000-0000B89C0000}"/>
    <cellStyle name="20% - Accent1 4 3 4 3 6 2" xfId="40287" xr:uid="{00000000-0005-0000-0000-0000B99C0000}"/>
    <cellStyle name="20% - Accent1 4 3 4 3 6 2 2" xfId="40288" xr:uid="{00000000-0005-0000-0000-0000BA9C0000}"/>
    <cellStyle name="20% - Accent1 4 3 4 3 6 3" xfId="40289" xr:uid="{00000000-0005-0000-0000-0000BB9C0000}"/>
    <cellStyle name="20% - Accent1 4 3 4 3 7" xfId="40290" xr:uid="{00000000-0005-0000-0000-0000BC9C0000}"/>
    <cellStyle name="20% - Accent1 4 3 4 3 7 2" xfId="40291" xr:uid="{00000000-0005-0000-0000-0000BD9C0000}"/>
    <cellStyle name="20% - Accent1 4 3 4 3 8" xfId="40292" xr:uid="{00000000-0005-0000-0000-0000BE9C0000}"/>
    <cellStyle name="20% - Accent1 4 3 4 3 8 2" xfId="40293" xr:uid="{00000000-0005-0000-0000-0000BF9C0000}"/>
    <cellStyle name="20% - Accent1 4 3 4 3 9" xfId="40294" xr:uid="{00000000-0005-0000-0000-0000C09C0000}"/>
    <cellStyle name="20% - Accent1 4 3 4 4" xfId="40295" xr:uid="{00000000-0005-0000-0000-0000C19C0000}"/>
    <cellStyle name="20% - Accent1 4 3 4 4 2" xfId="40296" xr:uid="{00000000-0005-0000-0000-0000C29C0000}"/>
    <cellStyle name="20% - Accent1 4 3 4 4 2 2" xfId="40297" xr:uid="{00000000-0005-0000-0000-0000C39C0000}"/>
    <cellStyle name="20% - Accent1 4 3 4 4 2 2 2" xfId="40298" xr:uid="{00000000-0005-0000-0000-0000C49C0000}"/>
    <cellStyle name="20% - Accent1 4 3 4 4 2 3" xfId="40299" xr:uid="{00000000-0005-0000-0000-0000C59C0000}"/>
    <cellStyle name="20% - Accent1 4 3 4 4 3" xfId="40300" xr:uid="{00000000-0005-0000-0000-0000C69C0000}"/>
    <cellStyle name="20% - Accent1 4 3 4 4 3 2" xfId="40301" xr:uid="{00000000-0005-0000-0000-0000C79C0000}"/>
    <cellStyle name="20% - Accent1 4 3 4 4 4" xfId="40302" xr:uid="{00000000-0005-0000-0000-0000C89C0000}"/>
    <cellStyle name="20% - Accent1 4 3 4 5" xfId="40303" xr:uid="{00000000-0005-0000-0000-0000C99C0000}"/>
    <cellStyle name="20% - Accent1 4 3 4 5 2" xfId="40304" xr:uid="{00000000-0005-0000-0000-0000CA9C0000}"/>
    <cellStyle name="20% - Accent1 4 3 4 5 2 2" xfId="40305" xr:uid="{00000000-0005-0000-0000-0000CB9C0000}"/>
    <cellStyle name="20% - Accent1 4 3 4 5 2 2 2" xfId="40306" xr:uid="{00000000-0005-0000-0000-0000CC9C0000}"/>
    <cellStyle name="20% - Accent1 4 3 4 5 2 3" xfId="40307" xr:uid="{00000000-0005-0000-0000-0000CD9C0000}"/>
    <cellStyle name="20% - Accent1 4 3 4 5 3" xfId="40308" xr:uid="{00000000-0005-0000-0000-0000CE9C0000}"/>
    <cellStyle name="20% - Accent1 4 3 4 5 3 2" xfId="40309" xr:uid="{00000000-0005-0000-0000-0000CF9C0000}"/>
    <cellStyle name="20% - Accent1 4 3 4 5 4" xfId="40310" xr:uid="{00000000-0005-0000-0000-0000D09C0000}"/>
    <cellStyle name="20% - Accent1 4 3 4 6" xfId="40311" xr:uid="{00000000-0005-0000-0000-0000D19C0000}"/>
    <cellStyle name="20% - Accent1 4 3 4 6 2" xfId="40312" xr:uid="{00000000-0005-0000-0000-0000D29C0000}"/>
    <cellStyle name="20% - Accent1 4 3 4 6 2 2" xfId="40313" xr:uid="{00000000-0005-0000-0000-0000D39C0000}"/>
    <cellStyle name="20% - Accent1 4 3 4 6 2 2 2" xfId="40314" xr:uid="{00000000-0005-0000-0000-0000D49C0000}"/>
    <cellStyle name="20% - Accent1 4 3 4 6 2 3" xfId="40315" xr:uid="{00000000-0005-0000-0000-0000D59C0000}"/>
    <cellStyle name="20% - Accent1 4 3 4 6 3" xfId="40316" xr:uid="{00000000-0005-0000-0000-0000D69C0000}"/>
    <cellStyle name="20% - Accent1 4 3 4 6 3 2" xfId="40317" xr:uid="{00000000-0005-0000-0000-0000D79C0000}"/>
    <cellStyle name="20% - Accent1 4 3 4 6 4" xfId="40318" xr:uid="{00000000-0005-0000-0000-0000D89C0000}"/>
    <cellStyle name="20% - Accent1 4 3 4 7" xfId="40319" xr:uid="{00000000-0005-0000-0000-0000D99C0000}"/>
    <cellStyle name="20% - Accent1 4 3 4 7 2" xfId="40320" xr:uid="{00000000-0005-0000-0000-0000DA9C0000}"/>
    <cellStyle name="20% - Accent1 4 3 4 7 2 2" xfId="40321" xr:uid="{00000000-0005-0000-0000-0000DB9C0000}"/>
    <cellStyle name="20% - Accent1 4 3 4 7 3" xfId="40322" xr:uid="{00000000-0005-0000-0000-0000DC9C0000}"/>
    <cellStyle name="20% - Accent1 4 3 4 8" xfId="40323" xr:uid="{00000000-0005-0000-0000-0000DD9C0000}"/>
    <cellStyle name="20% - Accent1 4 3 4 8 2" xfId="40324" xr:uid="{00000000-0005-0000-0000-0000DE9C0000}"/>
    <cellStyle name="20% - Accent1 4 3 4 8 2 2" xfId="40325" xr:uid="{00000000-0005-0000-0000-0000DF9C0000}"/>
    <cellStyle name="20% - Accent1 4 3 4 8 3" xfId="40326" xr:uid="{00000000-0005-0000-0000-0000E09C0000}"/>
    <cellStyle name="20% - Accent1 4 3 4 9" xfId="40327" xr:uid="{00000000-0005-0000-0000-0000E19C0000}"/>
    <cellStyle name="20% - Accent1 4 3 4 9 2" xfId="40328" xr:uid="{00000000-0005-0000-0000-0000E29C0000}"/>
    <cellStyle name="20% - Accent1 4 3 5" xfId="40329" xr:uid="{00000000-0005-0000-0000-0000E39C0000}"/>
    <cellStyle name="20% - Accent1 4 3 5 10" xfId="40330" xr:uid="{00000000-0005-0000-0000-0000E49C0000}"/>
    <cellStyle name="20% - Accent1 4 3 5 10 2" xfId="40331" xr:uid="{00000000-0005-0000-0000-0000E59C0000}"/>
    <cellStyle name="20% - Accent1 4 3 5 11" xfId="40332" xr:uid="{00000000-0005-0000-0000-0000E69C0000}"/>
    <cellStyle name="20% - Accent1 4 3 5 2" xfId="40333" xr:uid="{00000000-0005-0000-0000-0000E79C0000}"/>
    <cellStyle name="20% - Accent1 4 3 5 2 2" xfId="40334" xr:uid="{00000000-0005-0000-0000-0000E89C0000}"/>
    <cellStyle name="20% - Accent1 4 3 5 2 2 2" xfId="40335" xr:uid="{00000000-0005-0000-0000-0000E99C0000}"/>
    <cellStyle name="20% - Accent1 4 3 5 2 2 2 2" xfId="40336" xr:uid="{00000000-0005-0000-0000-0000EA9C0000}"/>
    <cellStyle name="20% - Accent1 4 3 5 2 2 2 2 2" xfId="40337" xr:uid="{00000000-0005-0000-0000-0000EB9C0000}"/>
    <cellStyle name="20% - Accent1 4 3 5 2 2 2 3" xfId="40338" xr:uid="{00000000-0005-0000-0000-0000EC9C0000}"/>
    <cellStyle name="20% - Accent1 4 3 5 2 2 3" xfId="40339" xr:uid="{00000000-0005-0000-0000-0000ED9C0000}"/>
    <cellStyle name="20% - Accent1 4 3 5 2 2 3 2" xfId="40340" xr:uid="{00000000-0005-0000-0000-0000EE9C0000}"/>
    <cellStyle name="20% - Accent1 4 3 5 2 2 4" xfId="40341" xr:uid="{00000000-0005-0000-0000-0000EF9C0000}"/>
    <cellStyle name="20% - Accent1 4 3 5 2 3" xfId="40342" xr:uid="{00000000-0005-0000-0000-0000F09C0000}"/>
    <cellStyle name="20% - Accent1 4 3 5 2 3 2" xfId="40343" xr:uid="{00000000-0005-0000-0000-0000F19C0000}"/>
    <cellStyle name="20% - Accent1 4 3 5 2 3 2 2" xfId="40344" xr:uid="{00000000-0005-0000-0000-0000F29C0000}"/>
    <cellStyle name="20% - Accent1 4 3 5 2 3 2 2 2" xfId="40345" xr:uid="{00000000-0005-0000-0000-0000F39C0000}"/>
    <cellStyle name="20% - Accent1 4 3 5 2 3 2 3" xfId="40346" xr:uid="{00000000-0005-0000-0000-0000F49C0000}"/>
    <cellStyle name="20% - Accent1 4 3 5 2 3 3" xfId="40347" xr:uid="{00000000-0005-0000-0000-0000F59C0000}"/>
    <cellStyle name="20% - Accent1 4 3 5 2 3 3 2" xfId="40348" xr:uid="{00000000-0005-0000-0000-0000F69C0000}"/>
    <cellStyle name="20% - Accent1 4 3 5 2 3 4" xfId="40349" xr:uid="{00000000-0005-0000-0000-0000F79C0000}"/>
    <cellStyle name="20% - Accent1 4 3 5 2 4" xfId="40350" xr:uid="{00000000-0005-0000-0000-0000F89C0000}"/>
    <cellStyle name="20% - Accent1 4 3 5 2 4 2" xfId="40351" xr:uid="{00000000-0005-0000-0000-0000F99C0000}"/>
    <cellStyle name="20% - Accent1 4 3 5 2 4 2 2" xfId="40352" xr:uid="{00000000-0005-0000-0000-0000FA9C0000}"/>
    <cellStyle name="20% - Accent1 4 3 5 2 4 2 2 2" xfId="40353" xr:uid="{00000000-0005-0000-0000-0000FB9C0000}"/>
    <cellStyle name="20% - Accent1 4 3 5 2 4 2 3" xfId="40354" xr:uid="{00000000-0005-0000-0000-0000FC9C0000}"/>
    <cellStyle name="20% - Accent1 4 3 5 2 4 3" xfId="40355" xr:uid="{00000000-0005-0000-0000-0000FD9C0000}"/>
    <cellStyle name="20% - Accent1 4 3 5 2 4 3 2" xfId="40356" xr:uid="{00000000-0005-0000-0000-0000FE9C0000}"/>
    <cellStyle name="20% - Accent1 4 3 5 2 4 4" xfId="40357" xr:uid="{00000000-0005-0000-0000-0000FF9C0000}"/>
    <cellStyle name="20% - Accent1 4 3 5 2 5" xfId="40358" xr:uid="{00000000-0005-0000-0000-0000009D0000}"/>
    <cellStyle name="20% - Accent1 4 3 5 2 5 2" xfId="40359" xr:uid="{00000000-0005-0000-0000-0000019D0000}"/>
    <cellStyle name="20% - Accent1 4 3 5 2 5 2 2" xfId="40360" xr:uid="{00000000-0005-0000-0000-0000029D0000}"/>
    <cellStyle name="20% - Accent1 4 3 5 2 5 3" xfId="40361" xr:uid="{00000000-0005-0000-0000-0000039D0000}"/>
    <cellStyle name="20% - Accent1 4 3 5 2 6" xfId="40362" xr:uid="{00000000-0005-0000-0000-0000049D0000}"/>
    <cellStyle name="20% - Accent1 4 3 5 2 6 2" xfId="40363" xr:uid="{00000000-0005-0000-0000-0000059D0000}"/>
    <cellStyle name="20% - Accent1 4 3 5 2 6 2 2" xfId="40364" xr:uid="{00000000-0005-0000-0000-0000069D0000}"/>
    <cellStyle name="20% - Accent1 4 3 5 2 6 3" xfId="40365" xr:uid="{00000000-0005-0000-0000-0000079D0000}"/>
    <cellStyle name="20% - Accent1 4 3 5 2 7" xfId="40366" xr:uid="{00000000-0005-0000-0000-0000089D0000}"/>
    <cellStyle name="20% - Accent1 4 3 5 2 7 2" xfId="40367" xr:uid="{00000000-0005-0000-0000-0000099D0000}"/>
    <cellStyle name="20% - Accent1 4 3 5 2 8" xfId="40368" xr:uid="{00000000-0005-0000-0000-00000A9D0000}"/>
    <cellStyle name="20% - Accent1 4 3 5 2 8 2" xfId="40369" xr:uid="{00000000-0005-0000-0000-00000B9D0000}"/>
    <cellStyle name="20% - Accent1 4 3 5 2 9" xfId="40370" xr:uid="{00000000-0005-0000-0000-00000C9D0000}"/>
    <cellStyle name="20% - Accent1 4 3 5 3" xfId="40371" xr:uid="{00000000-0005-0000-0000-00000D9D0000}"/>
    <cellStyle name="20% - Accent1 4 3 5 3 2" xfId="40372" xr:uid="{00000000-0005-0000-0000-00000E9D0000}"/>
    <cellStyle name="20% - Accent1 4 3 5 3 2 2" xfId="40373" xr:uid="{00000000-0005-0000-0000-00000F9D0000}"/>
    <cellStyle name="20% - Accent1 4 3 5 3 2 2 2" xfId="40374" xr:uid="{00000000-0005-0000-0000-0000109D0000}"/>
    <cellStyle name="20% - Accent1 4 3 5 3 2 2 2 2" xfId="40375" xr:uid="{00000000-0005-0000-0000-0000119D0000}"/>
    <cellStyle name="20% - Accent1 4 3 5 3 2 2 3" xfId="40376" xr:uid="{00000000-0005-0000-0000-0000129D0000}"/>
    <cellStyle name="20% - Accent1 4 3 5 3 2 3" xfId="40377" xr:uid="{00000000-0005-0000-0000-0000139D0000}"/>
    <cellStyle name="20% - Accent1 4 3 5 3 2 3 2" xfId="40378" xr:uid="{00000000-0005-0000-0000-0000149D0000}"/>
    <cellStyle name="20% - Accent1 4 3 5 3 2 4" xfId="40379" xr:uid="{00000000-0005-0000-0000-0000159D0000}"/>
    <cellStyle name="20% - Accent1 4 3 5 3 3" xfId="40380" xr:uid="{00000000-0005-0000-0000-0000169D0000}"/>
    <cellStyle name="20% - Accent1 4 3 5 3 3 2" xfId="40381" xr:uid="{00000000-0005-0000-0000-0000179D0000}"/>
    <cellStyle name="20% - Accent1 4 3 5 3 3 2 2" xfId="40382" xr:uid="{00000000-0005-0000-0000-0000189D0000}"/>
    <cellStyle name="20% - Accent1 4 3 5 3 3 2 2 2" xfId="40383" xr:uid="{00000000-0005-0000-0000-0000199D0000}"/>
    <cellStyle name="20% - Accent1 4 3 5 3 3 2 3" xfId="40384" xr:uid="{00000000-0005-0000-0000-00001A9D0000}"/>
    <cellStyle name="20% - Accent1 4 3 5 3 3 3" xfId="40385" xr:uid="{00000000-0005-0000-0000-00001B9D0000}"/>
    <cellStyle name="20% - Accent1 4 3 5 3 3 3 2" xfId="40386" xr:uid="{00000000-0005-0000-0000-00001C9D0000}"/>
    <cellStyle name="20% - Accent1 4 3 5 3 3 4" xfId="40387" xr:uid="{00000000-0005-0000-0000-00001D9D0000}"/>
    <cellStyle name="20% - Accent1 4 3 5 3 4" xfId="40388" xr:uid="{00000000-0005-0000-0000-00001E9D0000}"/>
    <cellStyle name="20% - Accent1 4 3 5 3 4 2" xfId="40389" xr:uid="{00000000-0005-0000-0000-00001F9D0000}"/>
    <cellStyle name="20% - Accent1 4 3 5 3 4 2 2" xfId="40390" xr:uid="{00000000-0005-0000-0000-0000209D0000}"/>
    <cellStyle name="20% - Accent1 4 3 5 3 4 2 2 2" xfId="40391" xr:uid="{00000000-0005-0000-0000-0000219D0000}"/>
    <cellStyle name="20% - Accent1 4 3 5 3 4 2 3" xfId="40392" xr:uid="{00000000-0005-0000-0000-0000229D0000}"/>
    <cellStyle name="20% - Accent1 4 3 5 3 4 3" xfId="40393" xr:uid="{00000000-0005-0000-0000-0000239D0000}"/>
    <cellStyle name="20% - Accent1 4 3 5 3 4 3 2" xfId="40394" xr:uid="{00000000-0005-0000-0000-0000249D0000}"/>
    <cellStyle name="20% - Accent1 4 3 5 3 4 4" xfId="40395" xr:uid="{00000000-0005-0000-0000-0000259D0000}"/>
    <cellStyle name="20% - Accent1 4 3 5 3 5" xfId="40396" xr:uid="{00000000-0005-0000-0000-0000269D0000}"/>
    <cellStyle name="20% - Accent1 4 3 5 3 5 2" xfId="40397" xr:uid="{00000000-0005-0000-0000-0000279D0000}"/>
    <cellStyle name="20% - Accent1 4 3 5 3 5 2 2" xfId="40398" xr:uid="{00000000-0005-0000-0000-0000289D0000}"/>
    <cellStyle name="20% - Accent1 4 3 5 3 5 3" xfId="40399" xr:uid="{00000000-0005-0000-0000-0000299D0000}"/>
    <cellStyle name="20% - Accent1 4 3 5 3 6" xfId="40400" xr:uid="{00000000-0005-0000-0000-00002A9D0000}"/>
    <cellStyle name="20% - Accent1 4 3 5 3 6 2" xfId="40401" xr:uid="{00000000-0005-0000-0000-00002B9D0000}"/>
    <cellStyle name="20% - Accent1 4 3 5 3 6 2 2" xfId="40402" xr:uid="{00000000-0005-0000-0000-00002C9D0000}"/>
    <cellStyle name="20% - Accent1 4 3 5 3 6 3" xfId="40403" xr:uid="{00000000-0005-0000-0000-00002D9D0000}"/>
    <cellStyle name="20% - Accent1 4 3 5 3 7" xfId="40404" xr:uid="{00000000-0005-0000-0000-00002E9D0000}"/>
    <cellStyle name="20% - Accent1 4 3 5 3 7 2" xfId="40405" xr:uid="{00000000-0005-0000-0000-00002F9D0000}"/>
    <cellStyle name="20% - Accent1 4 3 5 3 8" xfId="40406" xr:uid="{00000000-0005-0000-0000-0000309D0000}"/>
    <cellStyle name="20% - Accent1 4 3 5 3 8 2" xfId="40407" xr:uid="{00000000-0005-0000-0000-0000319D0000}"/>
    <cellStyle name="20% - Accent1 4 3 5 3 9" xfId="40408" xr:uid="{00000000-0005-0000-0000-0000329D0000}"/>
    <cellStyle name="20% - Accent1 4 3 5 4" xfId="40409" xr:uid="{00000000-0005-0000-0000-0000339D0000}"/>
    <cellStyle name="20% - Accent1 4 3 5 4 2" xfId="40410" xr:uid="{00000000-0005-0000-0000-0000349D0000}"/>
    <cellStyle name="20% - Accent1 4 3 5 4 2 2" xfId="40411" xr:uid="{00000000-0005-0000-0000-0000359D0000}"/>
    <cellStyle name="20% - Accent1 4 3 5 4 2 2 2" xfId="40412" xr:uid="{00000000-0005-0000-0000-0000369D0000}"/>
    <cellStyle name="20% - Accent1 4 3 5 4 2 3" xfId="40413" xr:uid="{00000000-0005-0000-0000-0000379D0000}"/>
    <cellStyle name="20% - Accent1 4 3 5 4 3" xfId="40414" xr:uid="{00000000-0005-0000-0000-0000389D0000}"/>
    <cellStyle name="20% - Accent1 4 3 5 4 3 2" xfId="40415" xr:uid="{00000000-0005-0000-0000-0000399D0000}"/>
    <cellStyle name="20% - Accent1 4 3 5 4 4" xfId="40416" xr:uid="{00000000-0005-0000-0000-00003A9D0000}"/>
    <cellStyle name="20% - Accent1 4 3 5 5" xfId="40417" xr:uid="{00000000-0005-0000-0000-00003B9D0000}"/>
    <cellStyle name="20% - Accent1 4 3 5 5 2" xfId="40418" xr:uid="{00000000-0005-0000-0000-00003C9D0000}"/>
    <cellStyle name="20% - Accent1 4 3 5 5 2 2" xfId="40419" xr:uid="{00000000-0005-0000-0000-00003D9D0000}"/>
    <cellStyle name="20% - Accent1 4 3 5 5 2 2 2" xfId="40420" xr:uid="{00000000-0005-0000-0000-00003E9D0000}"/>
    <cellStyle name="20% - Accent1 4 3 5 5 2 3" xfId="40421" xr:uid="{00000000-0005-0000-0000-00003F9D0000}"/>
    <cellStyle name="20% - Accent1 4 3 5 5 3" xfId="40422" xr:uid="{00000000-0005-0000-0000-0000409D0000}"/>
    <cellStyle name="20% - Accent1 4 3 5 5 3 2" xfId="40423" xr:uid="{00000000-0005-0000-0000-0000419D0000}"/>
    <cellStyle name="20% - Accent1 4 3 5 5 4" xfId="40424" xr:uid="{00000000-0005-0000-0000-0000429D0000}"/>
    <cellStyle name="20% - Accent1 4 3 5 6" xfId="40425" xr:uid="{00000000-0005-0000-0000-0000439D0000}"/>
    <cellStyle name="20% - Accent1 4 3 5 6 2" xfId="40426" xr:uid="{00000000-0005-0000-0000-0000449D0000}"/>
    <cellStyle name="20% - Accent1 4 3 5 6 2 2" xfId="40427" xr:uid="{00000000-0005-0000-0000-0000459D0000}"/>
    <cellStyle name="20% - Accent1 4 3 5 6 2 2 2" xfId="40428" xr:uid="{00000000-0005-0000-0000-0000469D0000}"/>
    <cellStyle name="20% - Accent1 4 3 5 6 2 3" xfId="40429" xr:uid="{00000000-0005-0000-0000-0000479D0000}"/>
    <cellStyle name="20% - Accent1 4 3 5 6 3" xfId="40430" xr:uid="{00000000-0005-0000-0000-0000489D0000}"/>
    <cellStyle name="20% - Accent1 4 3 5 6 3 2" xfId="40431" xr:uid="{00000000-0005-0000-0000-0000499D0000}"/>
    <cellStyle name="20% - Accent1 4 3 5 6 4" xfId="40432" xr:uid="{00000000-0005-0000-0000-00004A9D0000}"/>
    <cellStyle name="20% - Accent1 4 3 5 7" xfId="40433" xr:uid="{00000000-0005-0000-0000-00004B9D0000}"/>
    <cellStyle name="20% - Accent1 4 3 5 7 2" xfId="40434" xr:uid="{00000000-0005-0000-0000-00004C9D0000}"/>
    <cellStyle name="20% - Accent1 4 3 5 7 2 2" xfId="40435" xr:uid="{00000000-0005-0000-0000-00004D9D0000}"/>
    <cellStyle name="20% - Accent1 4 3 5 7 3" xfId="40436" xr:uid="{00000000-0005-0000-0000-00004E9D0000}"/>
    <cellStyle name="20% - Accent1 4 3 5 8" xfId="40437" xr:uid="{00000000-0005-0000-0000-00004F9D0000}"/>
    <cellStyle name="20% - Accent1 4 3 5 8 2" xfId="40438" xr:uid="{00000000-0005-0000-0000-0000509D0000}"/>
    <cellStyle name="20% - Accent1 4 3 5 8 2 2" xfId="40439" xr:uid="{00000000-0005-0000-0000-0000519D0000}"/>
    <cellStyle name="20% - Accent1 4 3 5 8 3" xfId="40440" xr:uid="{00000000-0005-0000-0000-0000529D0000}"/>
    <cellStyle name="20% - Accent1 4 3 5 9" xfId="40441" xr:uid="{00000000-0005-0000-0000-0000539D0000}"/>
    <cellStyle name="20% - Accent1 4 3 5 9 2" xfId="40442" xr:uid="{00000000-0005-0000-0000-0000549D0000}"/>
    <cellStyle name="20% - Accent1 4 3 6" xfId="40443" xr:uid="{00000000-0005-0000-0000-0000559D0000}"/>
    <cellStyle name="20% - Accent1 4 3 6 10" xfId="40444" xr:uid="{00000000-0005-0000-0000-0000569D0000}"/>
    <cellStyle name="20% - Accent1 4 3 6 10 2" xfId="40445" xr:uid="{00000000-0005-0000-0000-0000579D0000}"/>
    <cellStyle name="20% - Accent1 4 3 6 11" xfId="40446" xr:uid="{00000000-0005-0000-0000-0000589D0000}"/>
    <cellStyle name="20% - Accent1 4 3 6 2" xfId="40447" xr:uid="{00000000-0005-0000-0000-0000599D0000}"/>
    <cellStyle name="20% - Accent1 4 3 6 2 2" xfId="40448" xr:uid="{00000000-0005-0000-0000-00005A9D0000}"/>
    <cellStyle name="20% - Accent1 4 3 6 2 2 2" xfId="40449" xr:uid="{00000000-0005-0000-0000-00005B9D0000}"/>
    <cellStyle name="20% - Accent1 4 3 6 2 2 2 2" xfId="40450" xr:uid="{00000000-0005-0000-0000-00005C9D0000}"/>
    <cellStyle name="20% - Accent1 4 3 6 2 2 2 2 2" xfId="40451" xr:uid="{00000000-0005-0000-0000-00005D9D0000}"/>
    <cellStyle name="20% - Accent1 4 3 6 2 2 2 3" xfId="40452" xr:uid="{00000000-0005-0000-0000-00005E9D0000}"/>
    <cellStyle name="20% - Accent1 4 3 6 2 2 3" xfId="40453" xr:uid="{00000000-0005-0000-0000-00005F9D0000}"/>
    <cellStyle name="20% - Accent1 4 3 6 2 2 3 2" xfId="40454" xr:uid="{00000000-0005-0000-0000-0000609D0000}"/>
    <cellStyle name="20% - Accent1 4 3 6 2 2 4" xfId="40455" xr:uid="{00000000-0005-0000-0000-0000619D0000}"/>
    <cellStyle name="20% - Accent1 4 3 6 2 3" xfId="40456" xr:uid="{00000000-0005-0000-0000-0000629D0000}"/>
    <cellStyle name="20% - Accent1 4 3 6 2 3 2" xfId="40457" xr:uid="{00000000-0005-0000-0000-0000639D0000}"/>
    <cellStyle name="20% - Accent1 4 3 6 2 3 2 2" xfId="40458" xr:uid="{00000000-0005-0000-0000-0000649D0000}"/>
    <cellStyle name="20% - Accent1 4 3 6 2 3 2 2 2" xfId="40459" xr:uid="{00000000-0005-0000-0000-0000659D0000}"/>
    <cellStyle name="20% - Accent1 4 3 6 2 3 2 3" xfId="40460" xr:uid="{00000000-0005-0000-0000-0000669D0000}"/>
    <cellStyle name="20% - Accent1 4 3 6 2 3 3" xfId="40461" xr:uid="{00000000-0005-0000-0000-0000679D0000}"/>
    <cellStyle name="20% - Accent1 4 3 6 2 3 3 2" xfId="40462" xr:uid="{00000000-0005-0000-0000-0000689D0000}"/>
    <cellStyle name="20% - Accent1 4 3 6 2 3 4" xfId="40463" xr:uid="{00000000-0005-0000-0000-0000699D0000}"/>
    <cellStyle name="20% - Accent1 4 3 6 2 4" xfId="40464" xr:uid="{00000000-0005-0000-0000-00006A9D0000}"/>
    <cellStyle name="20% - Accent1 4 3 6 2 4 2" xfId="40465" xr:uid="{00000000-0005-0000-0000-00006B9D0000}"/>
    <cellStyle name="20% - Accent1 4 3 6 2 4 2 2" xfId="40466" xr:uid="{00000000-0005-0000-0000-00006C9D0000}"/>
    <cellStyle name="20% - Accent1 4 3 6 2 4 2 2 2" xfId="40467" xr:uid="{00000000-0005-0000-0000-00006D9D0000}"/>
    <cellStyle name="20% - Accent1 4 3 6 2 4 2 3" xfId="40468" xr:uid="{00000000-0005-0000-0000-00006E9D0000}"/>
    <cellStyle name="20% - Accent1 4 3 6 2 4 3" xfId="40469" xr:uid="{00000000-0005-0000-0000-00006F9D0000}"/>
    <cellStyle name="20% - Accent1 4 3 6 2 4 3 2" xfId="40470" xr:uid="{00000000-0005-0000-0000-0000709D0000}"/>
    <cellStyle name="20% - Accent1 4 3 6 2 4 4" xfId="40471" xr:uid="{00000000-0005-0000-0000-0000719D0000}"/>
    <cellStyle name="20% - Accent1 4 3 6 2 5" xfId="40472" xr:uid="{00000000-0005-0000-0000-0000729D0000}"/>
    <cellStyle name="20% - Accent1 4 3 6 2 5 2" xfId="40473" xr:uid="{00000000-0005-0000-0000-0000739D0000}"/>
    <cellStyle name="20% - Accent1 4 3 6 2 5 2 2" xfId="40474" xr:uid="{00000000-0005-0000-0000-0000749D0000}"/>
    <cellStyle name="20% - Accent1 4 3 6 2 5 3" xfId="40475" xr:uid="{00000000-0005-0000-0000-0000759D0000}"/>
    <cellStyle name="20% - Accent1 4 3 6 2 6" xfId="40476" xr:uid="{00000000-0005-0000-0000-0000769D0000}"/>
    <cellStyle name="20% - Accent1 4 3 6 2 6 2" xfId="40477" xr:uid="{00000000-0005-0000-0000-0000779D0000}"/>
    <cellStyle name="20% - Accent1 4 3 6 2 6 2 2" xfId="40478" xr:uid="{00000000-0005-0000-0000-0000789D0000}"/>
    <cellStyle name="20% - Accent1 4 3 6 2 6 3" xfId="40479" xr:uid="{00000000-0005-0000-0000-0000799D0000}"/>
    <cellStyle name="20% - Accent1 4 3 6 2 7" xfId="40480" xr:uid="{00000000-0005-0000-0000-00007A9D0000}"/>
    <cellStyle name="20% - Accent1 4 3 6 2 7 2" xfId="40481" xr:uid="{00000000-0005-0000-0000-00007B9D0000}"/>
    <cellStyle name="20% - Accent1 4 3 6 2 8" xfId="40482" xr:uid="{00000000-0005-0000-0000-00007C9D0000}"/>
    <cellStyle name="20% - Accent1 4 3 6 2 8 2" xfId="40483" xr:uid="{00000000-0005-0000-0000-00007D9D0000}"/>
    <cellStyle name="20% - Accent1 4 3 6 2 9" xfId="40484" xr:uid="{00000000-0005-0000-0000-00007E9D0000}"/>
    <cellStyle name="20% - Accent1 4 3 6 3" xfId="40485" xr:uid="{00000000-0005-0000-0000-00007F9D0000}"/>
    <cellStyle name="20% - Accent1 4 3 6 3 2" xfId="40486" xr:uid="{00000000-0005-0000-0000-0000809D0000}"/>
    <cellStyle name="20% - Accent1 4 3 6 3 2 2" xfId="40487" xr:uid="{00000000-0005-0000-0000-0000819D0000}"/>
    <cellStyle name="20% - Accent1 4 3 6 3 2 2 2" xfId="40488" xr:uid="{00000000-0005-0000-0000-0000829D0000}"/>
    <cellStyle name="20% - Accent1 4 3 6 3 2 2 2 2" xfId="40489" xr:uid="{00000000-0005-0000-0000-0000839D0000}"/>
    <cellStyle name="20% - Accent1 4 3 6 3 2 2 3" xfId="40490" xr:uid="{00000000-0005-0000-0000-0000849D0000}"/>
    <cellStyle name="20% - Accent1 4 3 6 3 2 3" xfId="40491" xr:uid="{00000000-0005-0000-0000-0000859D0000}"/>
    <cellStyle name="20% - Accent1 4 3 6 3 2 3 2" xfId="40492" xr:uid="{00000000-0005-0000-0000-0000869D0000}"/>
    <cellStyle name="20% - Accent1 4 3 6 3 2 4" xfId="40493" xr:uid="{00000000-0005-0000-0000-0000879D0000}"/>
    <cellStyle name="20% - Accent1 4 3 6 3 3" xfId="40494" xr:uid="{00000000-0005-0000-0000-0000889D0000}"/>
    <cellStyle name="20% - Accent1 4 3 6 3 3 2" xfId="40495" xr:uid="{00000000-0005-0000-0000-0000899D0000}"/>
    <cellStyle name="20% - Accent1 4 3 6 3 3 2 2" xfId="40496" xr:uid="{00000000-0005-0000-0000-00008A9D0000}"/>
    <cellStyle name="20% - Accent1 4 3 6 3 3 2 2 2" xfId="40497" xr:uid="{00000000-0005-0000-0000-00008B9D0000}"/>
    <cellStyle name="20% - Accent1 4 3 6 3 3 2 3" xfId="40498" xr:uid="{00000000-0005-0000-0000-00008C9D0000}"/>
    <cellStyle name="20% - Accent1 4 3 6 3 3 3" xfId="40499" xr:uid="{00000000-0005-0000-0000-00008D9D0000}"/>
    <cellStyle name="20% - Accent1 4 3 6 3 3 3 2" xfId="40500" xr:uid="{00000000-0005-0000-0000-00008E9D0000}"/>
    <cellStyle name="20% - Accent1 4 3 6 3 3 4" xfId="40501" xr:uid="{00000000-0005-0000-0000-00008F9D0000}"/>
    <cellStyle name="20% - Accent1 4 3 6 3 4" xfId="40502" xr:uid="{00000000-0005-0000-0000-0000909D0000}"/>
    <cellStyle name="20% - Accent1 4 3 6 3 4 2" xfId="40503" xr:uid="{00000000-0005-0000-0000-0000919D0000}"/>
    <cellStyle name="20% - Accent1 4 3 6 3 4 2 2" xfId="40504" xr:uid="{00000000-0005-0000-0000-0000929D0000}"/>
    <cellStyle name="20% - Accent1 4 3 6 3 4 2 2 2" xfId="40505" xr:uid="{00000000-0005-0000-0000-0000939D0000}"/>
    <cellStyle name="20% - Accent1 4 3 6 3 4 2 3" xfId="40506" xr:uid="{00000000-0005-0000-0000-0000949D0000}"/>
    <cellStyle name="20% - Accent1 4 3 6 3 4 3" xfId="40507" xr:uid="{00000000-0005-0000-0000-0000959D0000}"/>
    <cellStyle name="20% - Accent1 4 3 6 3 4 3 2" xfId="40508" xr:uid="{00000000-0005-0000-0000-0000969D0000}"/>
    <cellStyle name="20% - Accent1 4 3 6 3 4 4" xfId="40509" xr:uid="{00000000-0005-0000-0000-0000979D0000}"/>
    <cellStyle name="20% - Accent1 4 3 6 3 5" xfId="40510" xr:uid="{00000000-0005-0000-0000-0000989D0000}"/>
    <cellStyle name="20% - Accent1 4 3 6 3 5 2" xfId="40511" xr:uid="{00000000-0005-0000-0000-0000999D0000}"/>
    <cellStyle name="20% - Accent1 4 3 6 3 5 2 2" xfId="40512" xr:uid="{00000000-0005-0000-0000-00009A9D0000}"/>
    <cellStyle name="20% - Accent1 4 3 6 3 5 3" xfId="40513" xr:uid="{00000000-0005-0000-0000-00009B9D0000}"/>
    <cellStyle name="20% - Accent1 4 3 6 3 6" xfId="40514" xr:uid="{00000000-0005-0000-0000-00009C9D0000}"/>
    <cellStyle name="20% - Accent1 4 3 6 3 6 2" xfId="40515" xr:uid="{00000000-0005-0000-0000-00009D9D0000}"/>
    <cellStyle name="20% - Accent1 4 3 6 3 6 2 2" xfId="40516" xr:uid="{00000000-0005-0000-0000-00009E9D0000}"/>
    <cellStyle name="20% - Accent1 4 3 6 3 6 3" xfId="40517" xr:uid="{00000000-0005-0000-0000-00009F9D0000}"/>
    <cellStyle name="20% - Accent1 4 3 6 3 7" xfId="40518" xr:uid="{00000000-0005-0000-0000-0000A09D0000}"/>
    <cellStyle name="20% - Accent1 4 3 6 3 7 2" xfId="40519" xr:uid="{00000000-0005-0000-0000-0000A19D0000}"/>
    <cellStyle name="20% - Accent1 4 3 6 3 8" xfId="40520" xr:uid="{00000000-0005-0000-0000-0000A29D0000}"/>
    <cellStyle name="20% - Accent1 4 3 6 3 8 2" xfId="40521" xr:uid="{00000000-0005-0000-0000-0000A39D0000}"/>
    <cellStyle name="20% - Accent1 4 3 6 3 9" xfId="40522" xr:uid="{00000000-0005-0000-0000-0000A49D0000}"/>
    <cellStyle name="20% - Accent1 4 3 6 4" xfId="40523" xr:uid="{00000000-0005-0000-0000-0000A59D0000}"/>
    <cellStyle name="20% - Accent1 4 3 6 4 2" xfId="40524" xr:uid="{00000000-0005-0000-0000-0000A69D0000}"/>
    <cellStyle name="20% - Accent1 4 3 6 4 2 2" xfId="40525" xr:uid="{00000000-0005-0000-0000-0000A79D0000}"/>
    <cellStyle name="20% - Accent1 4 3 6 4 2 2 2" xfId="40526" xr:uid="{00000000-0005-0000-0000-0000A89D0000}"/>
    <cellStyle name="20% - Accent1 4 3 6 4 2 3" xfId="40527" xr:uid="{00000000-0005-0000-0000-0000A99D0000}"/>
    <cellStyle name="20% - Accent1 4 3 6 4 3" xfId="40528" xr:uid="{00000000-0005-0000-0000-0000AA9D0000}"/>
    <cellStyle name="20% - Accent1 4 3 6 4 3 2" xfId="40529" xr:uid="{00000000-0005-0000-0000-0000AB9D0000}"/>
    <cellStyle name="20% - Accent1 4 3 6 4 4" xfId="40530" xr:uid="{00000000-0005-0000-0000-0000AC9D0000}"/>
    <cellStyle name="20% - Accent1 4 3 6 5" xfId="40531" xr:uid="{00000000-0005-0000-0000-0000AD9D0000}"/>
    <cellStyle name="20% - Accent1 4 3 6 5 2" xfId="40532" xr:uid="{00000000-0005-0000-0000-0000AE9D0000}"/>
    <cellStyle name="20% - Accent1 4 3 6 5 2 2" xfId="40533" xr:uid="{00000000-0005-0000-0000-0000AF9D0000}"/>
    <cellStyle name="20% - Accent1 4 3 6 5 2 2 2" xfId="40534" xr:uid="{00000000-0005-0000-0000-0000B09D0000}"/>
    <cellStyle name="20% - Accent1 4 3 6 5 2 3" xfId="40535" xr:uid="{00000000-0005-0000-0000-0000B19D0000}"/>
    <cellStyle name="20% - Accent1 4 3 6 5 3" xfId="40536" xr:uid="{00000000-0005-0000-0000-0000B29D0000}"/>
    <cellStyle name="20% - Accent1 4 3 6 5 3 2" xfId="40537" xr:uid="{00000000-0005-0000-0000-0000B39D0000}"/>
    <cellStyle name="20% - Accent1 4 3 6 5 4" xfId="40538" xr:uid="{00000000-0005-0000-0000-0000B49D0000}"/>
    <cellStyle name="20% - Accent1 4 3 6 6" xfId="40539" xr:uid="{00000000-0005-0000-0000-0000B59D0000}"/>
    <cellStyle name="20% - Accent1 4 3 6 6 2" xfId="40540" xr:uid="{00000000-0005-0000-0000-0000B69D0000}"/>
    <cellStyle name="20% - Accent1 4 3 6 6 2 2" xfId="40541" xr:uid="{00000000-0005-0000-0000-0000B79D0000}"/>
    <cellStyle name="20% - Accent1 4 3 6 6 2 2 2" xfId="40542" xr:uid="{00000000-0005-0000-0000-0000B89D0000}"/>
    <cellStyle name="20% - Accent1 4 3 6 6 2 3" xfId="40543" xr:uid="{00000000-0005-0000-0000-0000B99D0000}"/>
    <cellStyle name="20% - Accent1 4 3 6 6 3" xfId="40544" xr:uid="{00000000-0005-0000-0000-0000BA9D0000}"/>
    <cellStyle name="20% - Accent1 4 3 6 6 3 2" xfId="40545" xr:uid="{00000000-0005-0000-0000-0000BB9D0000}"/>
    <cellStyle name="20% - Accent1 4 3 6 6 4" xfId="40546" xr:uid="{00000000-0005-0000-0000-0000BC9D0000}"/>
    <cellStyle name="20% - Accent1 4 3 6 7" xfId="40547" xr:uid="{00000000-0005-0000-0000-0000BD9D0000}"/>
    <cellStyle name="20% - Accent1 4 3 6 7 2" xfId="40548" xr:uid="{00000000-0005-0000-0000-0000BE9D0000}"/>
    <cellStyle name="20% - Accent1 4 3 6 7 2 2" xfId="40549" xr:uid="{00000000-0005-0000-0000-0000BF9D0000}"/>
    <cellStyle name="20% - Accent1 4 3 6 7 3" xfId="40550" xr:uid="{00000000-0005-0000-0000-0000C09D0000}"/>
    <cellStyle name="20% - Accent1 4 3 6 8" xfId="40551" xr:uid="{00000000-0005-0000-0000-0000C19D0000}"/>
    <cellStyle name="20% - Accent1 4 3 6 8 2" xfId="40552" xr:uid="{00000000-0005-0000-0000-0000C29D0000}"/>
    <cellStyle name="20% - Accent1 4 3 6 8 2 2" xfId="40553" xr:uid="{00000000-0005-0000-0000-0000C39D0000}"/>
    <cellStyle name="20% - Accent1 4 3 6 8 3" xfId="40554" xr:uid="{00000000-0005-0000-0000-0000C49D0000}"/>
    <cellStyle name="20% - Accent1 4 3 6 9" xfId="40555" xr:uid="{00000000-0005-0000-0000-0000C59D0000}"/>
    <cellStyle name="20% - Accent1 4 3 6 9 2" xfId="40556" xr:uid="{00000000-0005-0000-0000-0000C69D0000}"/>
    <cellStyle name="20% - Accent1 4 3 7" xfId="40557" xr:uid="{00000000-0005-0000-0000-0000C79D0000}"/>
    <cellStyle name="20% - Accent1 4 3 7 2" xfId="40558" xr:uid="{00000000-0005-0000-0000-0000C89D0000}"/>
    <cellStyle name="20% - Accent1 4 3 7 2 2" xfId="40559" xr:uid="{00000000-0005-0000-0000-0000C99D0000}"/>
    <cellStyle name="20% - Accent1 4 3 7 2 2 2" xfId="40560" xr:uid="{00000000-0005-0000-0000-0000CA9D0000}"/>
    <cellStyle name="20% - Accent1 4 3 7 2 2 2 2" xfId="40561" xr:uid="{00000000-0005-0000-0000-0000CB9D0000}"/>
    <cellStyle name="20% - Accent1 4 3 7 2 2 3" xfId="40562" xr:uid="{00000000-0005-0000-0000-0000CC9D0000}"/>
    <cellStyle name="20% - Accent1 4 3 7 2 3" xfId="40563" xr:uid="{00000000-0005-0000-0000-0000CD9D0000}"/>
    <cellStyle name="20% - Accent1 4 3 7 2 3 2" xfId="40564" xr:uid="{00000000-0005-0000-0000-0000CE9D0000}"/>
    <cellStyle name="20% - Accent1 4 3 7 2 4" xfId="40565" xr:uid="{00000000-0005-0000-0000-0000CF9D0000}"/>
    <cellStyle name="20% - Accent1 4 3 7 3" xfId="40566" xr:uid="{00000000-0005-0000-0000-0000D09D0000}"/>
    <cellStyle name="20% - Accent1 4 3 7 3 2" xfId="40567" xr:uid="{00000000-0005-0000-0000-0000D19D0000}"/>
    <cellStyle name="20% - Accent1 4 3 7 3 2 2" xfId="40568" xr:uid="{00000000-0005-0000-0000-0000D29D0000}"/>
    <cellStyle name="20% - Accent1 4 3 7 3 2 2 2" xfId="40569" xr:uid="{00000000-0005-0000-0000-0000D39D0000}"/>
    <cellStyle name="20% - Accent1 4 3 7 3 2 3" xfId="40570" xr:uid="{00000000-0005-0000-0000-0000D49D0000}"/>
    <cellStyle name="20% - Accent1 4 3 7 3 3" xfId="40571" xr:uid="{00000000-0005-0000-0000-0000D59D0000}"/>
    <cellStyle name="20% - Accent1 4 3 7 3 3 2" xfId="40572" xr:uid="{00000000-0005-0000-0000-0000D69D0000}"/>
    <cellStyle name="20% - Accent1 4 3 7 3 4" xfId="40573" xr:uid="{00000000-0005-0000-0000-0000D79D0000}"/>
    <cellStyle name="20% - Accent1 4 3 7 4" xfId="40574" xr:uid="{00000000-0005-0000-0000-0000D89D0000}"/>
    <cellStyle name="20% - Accent1 4 3 7 4 2" xfId="40575" xr:uid="{00000000-0005-0000-0000-0000D99D0000}"/>
    <cellStyle name="20% - Accent1 4 3 7 4 2 2" xfId="40576" xr:uid="{00000000-0005-0000-0000-0000DA9D0000}"/>
    <cellStyle name="20% - Accent1 4 3 7 4 2 2 2" xfId="40577" xr:uid="{00000000-0005-0000-0000-0000DB9D0000}"/>
    <cellStyle name="20% - Accent1 4 3 7 4 2 3" xfId="40578" xr:uid="{00000000-0005-0000-0000-0000DC9D0000}"/>
    <cellStyle name="20% - Accent1 4 3 7 4 3" xfId="40579" xr:uid="{00000000-0005-0000-0000-0000DD9D0000}"/>
    <cellStyle name="20% - Accent1 4 3 7 4 3 2" xfId="40580" xr:uid="{00000000-0005-0000-0000-0000DE9D0000}"/>
    <cellStyle name="20% - Accent1 4 3 7 4 4" xfId="40581" xr:uid="{00000000-0005-0000-0000-0000DF9D0000}"/>
    <cellStyle name="20% - Accent1 4 3 7 5" xfId="40582" xr:uid="{00000000-0005-0000-0000-0000E09D0000}"/>
    <cellStyle name="20% - Accent1 4 3 7 5 2" xfId="40583" xr:uid="{00000000-0005-0000-0000-0000E19D0000}"/>
    <cellStyle name="20% - Accent1 4 3 7 5 2 2" xfId="40584" xr:uid="{00000000-0005-0000-0000-0000E29D0000}"/>
    <cellStyle name="20% - Accent1 4 3 7 5 3" xfId="40585" xr:uid="{00000000-0005-0000-0000-0000E39D0000}"/>
    <cellStyle name="20% - Accent1 4 3 7 6" xfId="40586" xr:uid="{00000000-0005-0000-0000-0000E49D0000}"/>
    <cellStyle name="20% - Accent1 4 3 7 6 2" xfId="40587" xr:uid="{00000000-0005-0000-0000-0000E59D0000}"/>
    <cellStyle name="20% - Accent1 4 3 7 6 2 2" xfId="40588" xr:uid="{00000000-0005-0000-0000-0000E69D0000}"/>
    <cellStyle name="20% - Accent1 4 3 7 6 3" xfId="40589" xr:uid="{00000000-0005-0000-0000-0000E79D0000}"/>
    <cellStyle name="20% - Accent1 4 3 7 7" xfId="40590" xr:uid="{00000000-0005-0000-0000-0000E89D0000}"/>
    <cellStyle name="20% - Accent1 4 3 7 7 2" xfId="40591" xr:uid="{00000000-0005-0000-0000-0000E99D0000}"/>
    <cellStyle name="20% - Accent1 4 3 7 8" xfId="40592" xr:uid="{00000000-0005-0000-0000-0000EA9D0000}"/>
    <cellStyle name="20% - Accent1 4 3 7 8 2" xfId="40593" xr:uid="{00000000-0005-0000-0000-0000EB9D0000}"/>
    <cellStyle name="20% - Accent1 4 3 7 9" xfId="40594" xr:uid="{00000000-0005-0000-0000-0000EC9D0000}"/>
    <cellStyle name="20% - Accent1 4 3 8" xfId="40595" xr:uid="{00000000-0005-0000-0000-0000ED9D0000}"/>
    <cellStyle name="20% - Accent1 4 3 8 2" xfId="40596" xr:uid="{00000000-0005-0000-0000-0000EE9D0000}"/>
    <cellStyle name="20% - Accent1 4 3 8 2 2" xfId="40597" xr:uid="{00000000-0005-0000-0000-0000EF9D0000}"/>
    <cellStyle name="20% - Accent1 4 3 8 2 2 2" xfId="40598" xr:uid="{00000000-0005-0000-0000-0000F09D0000}"/>
    <cellStyle name="20% - Accent1 4 3 8 2 2 2 2" xfId="40599" xr:uid="{00000000-0005-0000-0000-0000F19D0000}"/>
    <cellStyle name="20% - Accent1 4 3 8 2 2 3" xfId="40600" xr:uid="{00000000-0005-0000-0000-0000F29D0000}"/>
    <cellStyle name="20% - Accent1 4 3 8 2 3" xfId="40601" xr:uid="{00000000-0005-0000-0000-0000F39D0000}"/>
    <cellStyle name="20% - Accent1 4 3 8 2 3 2" xfId="40602" xr:uid="{00000000-0005-0000-0000-0000F49D0000}"/>
    <cellStyle name="20% - Accent1 4 3 8 2 4" xfId="40603" xr:uid="{00000000-0005-0000-0000-0000F59D0000}"/>
    <cellStyle name="20% - Accent1 4 3 8 3" xfId="40604" xr:uid="{00000000-0005-0000-0000-0000F69D0000}"/>
    <cellStyle name="20% - Accent1 4 3 8 3 2" xfId="40605" xr:uid="{00000000-0005-0000-0000-0000F79D0000}"/>
    <cellStyle name="20% - Accent1 4 3 8 3 2 2" xfId="40606" xr:uid="{00000000-0005-0000-0000-0000F89D0000}"/>
    <cellStyle name="20% - Accent1 4 3 8 3 2 2 2" xfId="40607" xr:uid="{00000000-0005-0000-0000-0000F99D0000}"/>
    <cellStyle name="20% - Accent1 4 3 8 3 2 3" xfId="40608" xr:uid="{00000000-0005-0000-0000-0000FA9D0000}"/>
    <cellStyle name="20% - Accent1 4 3 8 3 3" xfId="40609" xr:uid="{00000000-0005-0000-0000-0000FB9D0000}"/>
    <cellStyle name="20% - Accent1 4 3 8 3 3 2" xfId="40610" xr:uid="{00000000-0005-0000-0000-0000FC9D0000}"/>
    <cellStyle name="20% - Accent1 4 3 8 3 4" xfId="40611" xr:uid="{00000000-0005-0000-0000-0000FD9D0000}"/>
    <cellStyle name="20% - Accent1 4 3 8 4" xfId="40612" xr:uid="{00000000-0005-0000-0000-0000FE9D0000}"/>
    <cellStyle name="20% - Accent1 4 3 8 4 2" xfId="40613" xr:uid="{00000000-0005-0000-0000-0000FF9D0000}"/>
    <cellStyle name="20% - Accent1 4 3 8 4 2 2" xfId="40614" xr:uid="{00000000-0005-0000-0000-0000009E0000}"/>
    <cellStyle name="20% - Accent1 4 3 8 4 2 2 2" xfId="40615" xr:uid="{00000000-0005-0000-0000-0000019E0000}"/>
    <cellStyle name="20% - Accent1 4 3 8 4 2 3" xfId="40616" xr:uid="{00000000-0005-0000-0000-0000029E0000}"/>
    <cellStyle name="20% - Accent1 4 3 8 4 3" xfId="40617" xr:uid="{00000000-0005-0000-0000-0000039E0000}"/>
    <cellStyle name="20% - Accent1 4 3 8 4 3 2" xfId="40618" xr:uid="{00000000-0005-0000-0000-0000049E0000}"/>
    <cellStyle name="20% - Accent1 4 3 8 4 4" xfId="40619" xr:uid="{00000000-0005-0000-0000-0000059E0000}"/>
    <cellStyle name="20% - Accent1 4 3 8 5" xfId="40620" xr:uid="{00000000-0005-0000-0000-0000069E0000}"/>
    <cellStyle name="20% - Accent1 4 3 8 5 2" xfId="40621" xr:uid="{00000000-0005-0000-0000-0000079E0000}"/>
    <cellStyle name="20% - Accent1 4 3 8 5 2 2" xfId="40622" xr:uid="{00000000-0005-0000-0000-0000089E0000}"/>
    <cellStyle name="20% - Accent1 4 3 8 5 3" xfId="40623" xr:uid="{00000000-0005-0000-0000-0000099E0000}"/>
    <cellStyle name="20% - Accent1 4 3 8 6" xfId="40624" xr:uid="{00000000-0005-0000-0000-00000A9E0000}"/>
    <cellStyle name="20% - Accent1 4 3 8 6 2" xfId="40625" xr:uid="{00000000-0005-0000-0000-00000B9E0000}"/>
    <cellStyle name="20% - Accent1 4 3 8 6 2 2" xfId="40626" xr:uid="{00000000-0005-0000-0000-00000C9E0000}"/>
    <cellStyle name="20% - Accent1 4 3 8 6 3" xfId="40627" xr:uid="{00000000-0005-0000-0000-00000D9E0000}"/>
    <cellStyle name="20% - Accent1 4 3 8 7" xfId="40628" xr:uid="{00000000-0005-0000-0000-00000E9E0000}"/>
    <cellStyle name="20% - Accent1 4 3 8 7 2" xfId="40629" xr:uid="{00000000-0005-0000-0000-00000F9E0000}"/>
    <cellStyle name="20% - Accent1 4 3 8 8" xfId="40630" xr:uid="{00000000-0005-0000-0000-0000109E0000}"/>
    <cellStyle name="20% - Accent1 4 3 8 8 2" xfId="40631" xr:uid="{00000000-0005-0000-0000-0000119E0000}"/>
    <cellStyle name="20% - Accent1 4 3 8 9" xfId="40632" xr:uid="{00000000-0005-0000-0000-0000129E0000}"/>
    <cellStyle name="20% - Accent1 4 3 9" xfId="40633" xr:uid="{00000000-0005-0000-0000-0000139E0000}"/>
    <cellStyle name="20% - Accent1 4 3 9 2" xfId="40634" xr:uid="{00000000-0005-0000-0000-0000149E0000}"/>
    <cellStyle name="20% - Accent1 4 3 9 2 2" xfId="40635" xr:uid="{00000000-0005-0000-0000-0000159E0000}"/>
    <cellStyle name="20% - Accent1 4 3 9 2 2 2" xfId="40636" xr:uid="{00000000-0005-0000-0000-0000169E0000}"/>
    <cellStyle name="20% - Accent1 4 3 9 2 3" xfId="40637" xr:uid="{00000000-0005-0000-0000-0000179E0000}"/>
    <cellStyle name="20% - Accent1 4 3 9 3" xfId="40638" xr:uid="{00000000-0005-0000-0000-0000189E0000}"/>
    <cellStyle name="20% - Accent1 4 3 9 3 2" xfId="40639" xr:uid="{00000000-0005-0000-0000-0000199E0000}"/>
    <cellStyle name="20% - Accent1 4 3 9 4" xfId="40640" xr:uid="{00000000-0005-0000-0000-00001A9E0000}"/>
    <cellStyle name="20% - Accent1 4 4" xfId="40641" xr:uid="{00000000-0005-0000-0000-00001B9E0000}"/>
    <cellStyle name="20% - Accent1 4 4 10" xfId="40642" xr:uid="{00000000-0005-0000-0000-00001C9E0000}"/>
    <cellStyle name="20% - Accent1 4 4 10 2" xfId="40643" xr:uid="{00000000-0005-0000-0000-00001D9E0000}"/>
    <cellStyle name="20% - Accent1 4 4 10 2 2" xfId="40644" xr:uid="{00000000-0005-0000-0000-00001E9E0000}"/>
    <cellStyle name="20% - Accent1 4 4 10 2 2 2" xfId="40645" xr:uid="{00000000-0005-0000-0000-00001F9E0000}"/>
    <cellStyle name="20% - Accent1 4 4 10 2 3" xfId="40646" xr:uid="{00000000-0005-0000-0000-0000209E0000}"/>
    <cellStyle name="20% - Accent1 4 4 10 3" xfId="40647" xr:uid="{00000000-0005-0000-0000-0000219E0000}"/>
    <cellStyle name="20% - Accent1 4 4 10 3 2" xfId="40648" xr:uid="{00000000-0005-0000-0000-0000229E0000}"/>
    <cellStyle name="20% - Accent1 4 4 10 4" xfId="40649" xr:uid="{00000000-0005-0000-0000-0000239E0000}"/>
    <cellStyle name="20% - Accent1 4 4 11" xfId="40650" xr:uid="{00000000-0005-0000-0000-0000249E0000}"/>
    <cellStyle name="20% - Accent1 4 4 11 2" xfId="40651" xr:uid="{00000000-0005-0000-0000-0000259E0000}"/>
    <cellStyle name="20% - Accent1 4 4 11 2 2" xfId="40652" xr:uid="{00000000-0005-0000-0000-0000269E0000}"/>
    <cellStyle name="20% - Accent1 4 4 11 2 2 2" xfId="40653" xr:uid="{00000000-0005-0000-0000-0000279E0000}"/>
    <cellStyle name="20% - Accent1 4 4 11 2 3" xfId="40654" xr:uid="{00000000-0005-0000-0000-0000289E0000}"/>
    <cellStyle name="20% - Accent1 4 4 11 3" xfId="40655" xr:uid="{00000000-0005-0000-0000-0000299E0000}"/>
    <cellStyle name="20% - Accent1 4 4 11 3 2" xfId="40656" xr:uid="{00000000-0005-0000-0000-00002A9E0000}"/>
    <cellStyle name="20% - Accent1 4 4 11 4" xfId="40657" xr:uid="{00000000-0005-0000-0000-00002B9E0000}"/>
    <cellStyle name="20% - Accent1 4 4 12" xfId="40658" xr:uid="{00000000-0005-0000-0000-00002C9E0000}"/>
    <cellStyle name="20% - Accent1 4 4 12 2" xfId="40659" xr:uid="{00000000-0005-0000-0000-00002D9E0000}"/>
    <cellStyle name="20% - Accent1 4 4 12 2 2" xfId="40660" xr:uid="{00000000-0005-0000-0000-00002E9E0000}"/>
    <cellStyle name="20% - Accent1 4 4 12 3" xfId="40661" xr:uid="{00000000-0005-0000-0000-00002F9E0000}"/>
    <cellStyle name="20% - Accent1 4 4 13" xfId="40662" xr:uid="{00000000-0005-0000-0000-0000309E0000}"/>
    <cellStyle name="20% - Accent1 4 4 13 2" xfId="40663" xr:uid="{00000000-0005-0000-0000-0000319E0000}"/>
    <cellStyle name="20% - Accent1 4 4 13 2 2" xfId="40664" xr:uid="{00000000-0005-0000-0000-0000329E0000}"/>
    <cellStyle name="20% - Accent1 4 4 13 3" xfId="40665" xr:uid="{00000000-0005-0000-0000-0000339E0000}"/>
    <cellStyle name="20% - Accent1 4 4 14" xfId="40666" xr:uid="{00000000-0005-0000-0000-0000349E0000}"/>
    <cellStyle name="20% - Accent1 4 4 14 2" xfId="40667" xr:uid="{00000000-0005-0000-0000-0000359E0000}"/>
    <cellStyle name="20% - Accent1 4 4 15" xfId="40668" xr:uid="{00000000-0005-0000-0000-0000369E0000}"/>
    <cellStyle name="20% - Accent1 4 4 15 2" xfId="40669" xr:uid="{00000000-0005-0000-0000-0000379E0000}"/>
    <cellStyle name="20% - Accent1 4 4 16" xfId="40670" xr:uid="{00000000-0005-0000-0000-0000389E0000}"/>
    <cellStyle name="20% - Accent1 4 4 2" xfId="40671" xr:uid="{00000000-0005-0000-0000-0000399E0000}"/>
    <cellStyle name="20% - Accent1 4 4 2 10" xfId="40672" xr:uid="{00000000-0005-0000-0000-00003A9E0000}"/>
    <cellStyle name="20% - Accent1 4 4 2 10 2" xfId="40673" xr:uid="{00000000-0005-0000-0000-00003B9E0000}"/>
    <cellStyle name="20% - Accent1 4 4 2 10 2 2" xfId="40674" xr:uid="{00000000-0005-0000-0000-00003C9E0000}"/>
    <cellStyle name="20% - Accent1 4 4 2 10 2 2 2" xfId="40675" xr:uid="{00000000-0005-0000-0000-00003D9E0000}"/>
    <cellStyle name="20% - Accent1 4 4 2 10 2 3" xfId="40676" xr:uid="{00000000-0005-0000-0000-00003E9E0000}"/>
    <cellStyle name="20% - Accent1 4 4 2 10 3" xfId="40677" xr:uid="{00000000-0005-0000-0000-00003F9E0000}"/>
    <cellStyle name="20% - Accent1 4 4 2 10 3 2" xfId="40678" xr:uid="{00000000-0005-0000-0000-0000409E0000}"/>
    <cellStyle name="20% - Accent1 4 4 2 10 4" xfId="40679" xr:uid="{00000000-0005-0000-0000-0000419E0000}"/>
    <cellStyle name="20% - Accent1 4 4 2 11" xfId="40680" xr:uid="{00000000-0005-0000-0000-0000429E0000}"/>
    <cellStyle name="20% - Accent1 4 4 2 11 2" xfId="40681" xr:uid="{00000000-0005-0000-0000-0000439E0000}"/>
    <cellStyle name="20% - Accent1 4 4 2 11 2 2" xfId="40682" xr:uid="{00000000-0005-0000-0000-0000449E0000}"/>
    <cellStyle name="20% - Accent1 4 4 2 11 3" xfId="40683" xr:uid="{00000000-0005-0000-0000-0000459E0000}"/>
    <cellStyle name="20% - Accent1 4 4 2 12" xfId="40684" xr:uid="{00000000-0005-0000-0000-0000469E0000}"/>
    <cellStyle name="20% - Accent1 4 4 2 12 2" xfId="40685" xr:uid="{00000000-0005-0000-0000-0000479E0000}"/>
    <cellStyle name="20% - Accent1 4 4 2 12 2 2" xfId="40686" xr:uid="{00000000-0005-0000-0000-0000489E0000}"/>
    <cellStyle name="20% - Accent1 4 4 2 12 3" xfId="40687" xr:uid="{00000000-0005-0000-0000-0000499E0000}"/>
    <cellStyle name="20% - Accent1 4 4 2 13" xfId="40688" xr:uid="{00000000-0005-0000-0000-00004A9E0000}"/>
    <cellStyle name="20% - Accent1 4 4 2 13 2" xfId="40689" xr:uid="{00000000-0005-0000-0000-00004B9E0000}"/>
    <cellStyle name="20% - Accent1 4 4 2 14" xfId="40690" xr:uid="{00000000-0005-0000-0000-00004C9E0000}"/>
    <cellStyle name="20% - Accent1 4 4 2 14 2" xfId="40691" xr:uid="{00000000-0005-0000-0000-00004D9E0000}"/>
    <cellStyle name="20% - Accent1 4 4 2 15" xfId="40692" xr:uid="{00000000-0005-0000-0000-00004E9E0000}"/>
    <cellStyle name="20% - Accent1 4 4 2 2" xfId="40693" xr:uid="{00000000-0005-0000-0000-00004F9E0000}"/>
    <cellStyle name="20% - Accent1 4 4 2 2 10" xfId="40694" xr:uid="{00000000-0005-0000-0000-0000509E0000}"/>
    <cellStyle name="20% - Accent1 4 4 2 2 10 2" xfId="40695" xr:uid="{00000000-0005-0000-0000-0000519E0000}"/>
    <cellStyle name="20% - Accent1 4 4 2 2 10 2 2" xfId="40696" xr:uid="{00000000-0005-0000-0000-0000529E0000}"/>
    <cellStyle name="20% - Accent1 4 4 2 2 10 3" xfId="40697" xr:uid="{00000000-0005-0000-0000-0000539E0000}"/>
    <cellStyle name="20% - Accent1 4 4 2 2 11" xfId="40698" xr:uid="{00000000-0005-0000-0000-0000549E0000}"/>
    <cellStyle name="20% - Accent1 4 4 2 2 11 2" xfId="40699" xr:uid="{00000000-0005-0000-0000-0000559E0000}"/>
    <cellStyle name="20% - Accent1 4 4 2 2 11 2 2" xfId="40700" xr:uid="{00000000-0005-0000-0000-0000569E0000}"/>
    <cellStyle name="20% - Accent1 4 4 2 2 11 3" xfId="40701" xr:uid="{00000000-0005-0000-0000-0000579E0000}"/>
    <cellStyle name="20% - Accent1 4 4 2 2 12" xfId="40702" xr:uid="{00000000-0005-0000-0000-0000589E0000}"/>
    <cellStyle name="20% - Accent1 4 4 2 2 12 2" xfId="40703" xr:uid="{00000000-0005-0000-0000-0000599E0000}"/>
    <cellStyle name="20% - Accent1 4 4 2 2 13" xfId="40704" xr:uid="{00000000-0005-0000-0000-00005A9E0000}"/>
    <cellStyle name="20% - Accent1 4 4 2 2 13 2" xfId="40705" xr:uid="{00000000-0005-0000-0000-00005B9E0000}"/>
    <cellStyle name="20% - Accent1 4 4 2 2 14" xfId="40706" xr:uid="{00000000-0005-0000-0000-00005C9E0000}"/>
    <cellStyle name="20% - Accent1 4 4 2 2 2" xfId="40707" xr:uid="{00000000-0005-0000-0000-00005D9E0000}"/>
    <cellStyle name="20% - Accent1 4 4 2 2 2 10" xfId="40708" xr:uid="{00000000-0005-0000-0000-00005E9E0000}"/>
    <cellStyle name="20% - Accent1 4 4 2 2 2 10 2" xfId="40709" xr:uid="{00000000-0005-0000-0000-00005F9E0000}"/>
    <cellStyle name="20% - Accent1 4 4 2 2 2 11" xfId="40710" xr:uid="{00000000-0005-0000-0000-0000609E0000}"/>
    <cellStyle name="20% - Accent1 4 4 2 2 2 2" xfId="40711" xr:uid="{00000000-0005-0000-0000-0000619E0000}"/>
    <cellStyle name="20% - Accent1 4 4 2 2 2 2 2" xfId="40712" xr:uid="{00000000-0005-0000-0000-0000629E0000}"/>
    <cellStyle name="20% - Accent1 4 4 2 2 2 2 2 2" xfId="40713" xr:uid="{00000000-0005-0000-0000-0000639E0000}"/>
    <cellStyle name="20% - Accent1 4 4 2 2 2 2 2 2 2" xfId="40714" xr:uid="{00000000-0005-0000-0000-0000649E0000}"/>
    <cellStyle name="20% - Accent1 4 4 2 2 2 2 2 2 2 2" xfId="40715" xr:uid="{00000000-0005-0000-0000-0000659E0000}"/>
    <cellStyle name="20% - Accent1 4 4 2 2 2 2 2 2 3" xfId="40716" xr:uid="{00000000-0005-0000-0000-0000669E0000}"/>
    <cellStyle name="20% - Accent1 4 4 2 2 2 2 2 3" xfId="40717" xr:uid="{00000000-0005-0000-0000-0000679E0000}"/>
    <cellStyle name="20% - Accent1 4 4 2 2 2 2 2 3 2" xfId="40718" xr:uid="{00000000-0005-0000-0000-0000689E0000}"/>
    <cellStyle name="20% - Accent1 4 4 2 2 2 2 2 4" xfId="40719" xr:uid="{00000000-0005-0000-0000-0000699E0000}"/>
    <cellStyle name="20% - Accent1 4 4 2 2 2 2 3" xfId="40720" xr:uid="{00000000-0005-0000-0000-00006A9E0000}"/>
    <cellStyle name="20% - Accent1 4 4 2 2 2 2 3 2" xfId="40721" xr:uid="{00000000-0005-0000-0000-00006B9E0000}"/>
    <cellStyle name="20% - Accent1 4 4 2 2 2 2 3 2 2" xfId="40722" xr:uid="{00000000-0005-0000-0000-00006C9E0000}"/>
    <cellStyle name="20% - Accent1 4 4 2 2 2 2 3 2 2 2" xfId="40723" xr:uid="{00000000-0005-0000-0000-00006D9E0000}"/>
    <cellStyle name="20% - Accent1 4 4 2 2 2 2 3 2 3" xfId="40724" xr:uid="{00000000-0005-0000-0000-00006E9E0000}"/>
    <cellStyle name="20% - Accent1 4 4 2 2 2 2 3 3" xfId="40725" xr:uid="{00000000-0005-0000-0000-00006F9E0000}"/>
    <cellStyle name="20% - Accent1 4 4 2 2 2 2 3 3 2" xfId="40726" xr:uid="{00000000-0005-0000-0000-0000709E0000}"/>
    <cellStyle name="20% - Accent1 4 4 2 2 2 2 3 4" xfId="40727" xr:uid="{00000000-0005-0000-0000-0000719E0000}"/>
    <cellStyle name="20% - Accent1 4 4 2 2 2 2 4" xfId="40728" xr:uid="{00000000-0005-0000-0000-0000729E0000}"/>
    <cellStyle name="20% - Accent1 4 4 2 2 2 2 4 2" xfId="40729" xr:uid="{00000000-0005-0000-0000-0000739E0000}"/>
    <cellStyle name="20% - Accent1 4 4 2 2 2 2 4 2 2" xfId="40730" xr:uid="{00000000-0005-0000-0000-0000749E0000}"/>
    <cellStyle name="20% - Accent1 4 4 2 2 2 2 4 2 2 2" xfId="40731" xr:uid="{00000000-0005-0000-0000-0000759E0000}"/>
    <cellStyle name="20% - Accent1 4 4 2 2 2 2 4 2 3" xfId="40732" xr:uid="{00000000-0005-0000-0000-0000769E0000}"/>
    <cellStyle name="20% - Accent1 4 4 2 2 2 2 4 3" xfId="40733" xr:uid="{00000000-0005-0000-0000-0000779E0000}"/>
    <cellStyle name="20% - Accent1 4 4 2 2 2 2 4 3 2" xfId="40734" xr:uid="{00000000-0005-0000-0000-0000789E0000}"/>
    <cellStyle name="20% - Accent1 4 4 2 2 2 2 4 4" xfId="40735" xr:uid="{00000000-0005-0000-0000-0000799E0000}"/>
    <cellStyle name="20% - Accent1 4 4 2 2 2 2 5" xfId="40736" xr:uid="{00000000-0005-0000-0000-00007A9E0000}"/>
    <cellStyle name="20% - Accent1 4 4 2 2 2 2 5 2" xfId="40737" xr:uid="{00000000-0005-0000-0000-00007B9E0000}"/>
    <cellStyle name="20% - Accent1 4 4 2 2 2 2 5 2 2" xfId="40738" xr:uid="{00000000-0005-0000-0000-00007C9E0000}"/>
    <cellStyle name="20% - Accent1 4 4 2 2 2 2 5 3" xfId="40739" xr:uid="{00000000-0005-0000-0000-00007D9E0000}"/>
    <cellStyle name="20% - Accent1 4 4 2 2 2 2 6" xfId="40740" xr:uid="{00000000-0005-0000-0000-00007E9E0000}"/>
    <cellStyle name="20% - Accent1 4 4 2 2 2 2 6 2" xfId="40741" xr:uid="{00000000-0005-0000-0000-00007F9E0000}"/>
    <cellStyle name="20% - Accent1 4 4 2 2 2 2 6 2 2" xfId="40742" xr:uid="{00000000-0005-0000-0000-0000809E0000}"/>
    <cellStyle name="20% - Accent1 4 4 2 2 2 2 6 3" xfId="40743" xr:uid="{00000000-0005-0000-0000-0000819E0000}"/>
    <cellStyle name="20% - Accent1 4 4 2 2 2 2 7" xfId="40744" xr:uid="{00000000-0005-0000-0000-0000829E0000}"/>
    <cellStyle name="20% - Accent1 4 4 2 2 2 2 7 2" xfId="40745" xr:uid="{00000000-0005-0000-0000-0000839E0000}"/>
    <cellStyle name="20% - Accent1 4 4 2 2 2 2 8" xfId="40746" xr:uid="{00000000-0005-0000-0000-0000849E0000}"/>
    <cellStyle name="20% - Accent1 4 4 2 2 2 2 8 2" xfId="40747" xr:uid="{00000000-0005-0000-0000-0000859E0000}"/>
    <cellStyle name="20% - Accent1 4 4 2 2 2 2 9" xfId="40748" xr:uid="{00000000-0005-0000-0000-0000869E0000}"/>
    <cellStyle name="20% - Accent1 4 4 2 2 2 3" xfId="40749" xr:uid="{00000000-0005-0000-0000-0000879E0000}"/>
    <cellStyle name="20% - Accent1 4 4 2 2 2 3 2" xfId="40750" xr:uid="{00000000-0005-0000-0000-0000889E0000}"/>
    <cellStyle name="20% - Accent1 4 4 2 2 2 3 2 2" xfId="40751" xr:uid="{00000000-0005-0000-0000-0000899E0000}"/>
    <cellStyle name="20% - Accent1 4 4 2 2 2 3 2 2 2" xfId="40752" xr:uid="{00000000-0005-0000-0000-00008A9E0000}"/>
    <cellStyle name="20% - Accent1 4 4 2 2 2 3 2 2 2 2" xfId="40753" xr:uid="{00000000-0005-0000-0000-00008B9E0000}"/>
    <cellStyle name="20% - Accent1 4 4 2 2 2 3 2 2 3" xfId="40754" xr:uid="{00000000-0005-0000-0000-00008C9E0000}"/>
    <cellStyle name="20% - Accent1 4 4 2 2 2 3 2 3" xfId="40755" xr:uid="{00000000-0005-0000-0000-00008D9E0000}"/>
    <cellStyle name="20% - Accent1 4 4 2 2 2 3 2 3 2" xfId="40756" xr:uid="{00000000-0005-0000-0000-00008E9E0000}"/>
    <cellStyle name="20% - Accent1 4 4 2 2 2 3 2 4" xfId="40757" xr:uid="{00000000-0005-0000-0000-00008F9E0000}"/>
    <cellStyle name="20% - Accent1 4 4 2 2 2 3 3" xfId="40758" xr:uid="{00000000-0005-0000-0000-0000909E0000}"/>
    <cellStyle name="20% - Accent1 4 4 2 2 2 3 3 2" xfId="40759" xr:uid="{00000000-0005-0000-0000-0000919E0000}"/>
    <cellStyle name="20% - Accent1 4 4 2 2 2 3 3 2 2" xfId="40760" xr:uid="{00000000-0005-0000-0000-0000929E0000}"/>
    <cellStyle name="20% - Accent1 4 4 2 2 2 3 3 2 2 2" xfId="40761" xr:uid="{00000000-0005-0000-0000-0000939E0000}"/>
    <cellStyle name="20% - Accent1 4 4 2 2 2 3 3 2 3" xfId="40762" xr:uid="{00000000-0005-0000-0000-0000949E0000}"/>
    <cellStyle name="20% - Accent1 4 4 2 2 2 3 3 3" xfId="40763" xr:uid="{00000000-0005-0000-0000-0000959E0000}"/>
    <cellStyle name="20% - Accent1 4 4 2 2 2 3 3 3 2" xfId="40764" xr:uid="{00000000-0005-0000-0000-0000969E0000}"/>
    <cellStyle name="20% - Accent1 4 4 2 2 2 3 3 4" xfId="40765" xr:uid="{00000000-0005-0000-0000-0000979E0000}"/>
    <cellStyle name="20% - Accent1 4 4 2 2 2 3 4" xfId="40766" xr:uid="{00000000-0005-0000-0000-0000989E0000}"/>
    <cellStyle name="20% - Accent1 4 4 2 2 2 3 4 2" xfId="40767" xr:uid="{00000000-0005-0000-0000-0000999E0000}"/>
    <cellStyle name="20% - Accent1 4 4 2 2 2 3 4 2 2" xfId="40768" xr:uid="{00000000-0005-0000-0000-00009A9E0000}"/>
    <cellStyle name="20% - Accent1 4 4 2 2 2 3 4 2 2 2" xfId="40769" xr:uid="{00000000-0005-0000-0000-00009B9E0000}"/>
    <cellStyle name="20% - Accent1 4 4 2 2 2 3 4 2 3" xfId="40770" xr:uid="{00000000-0005-0000-0000-00009C9E0000}"/>
    <cellStyle name="20% - Accent1 4 4 2 2 2 3 4 3" xfId="40771" xr:uid="{00000000-0005-0000-0000-00009D9E0000}"/>
    <cellStyle name="20% - Accent1 4 4 2 2 2 3 4 3 2" xfId="40772" xr:uid="{00000000-0005-0000-0000-00009E9E0000}"/>
    <cellStyle name="20% - Accent1 4 4 2 2 2 3 4 4" xfId="40773" xr:uid="{00000000-0005-0000-0000-00009F9E0000}"/>
    <cellStyle name="20% - Accent1 4 4 2 2 2 3 5" xfId="40774" xr:uid="{00000000-0005-0000-0000-0000A09E0000}"/>
    <cellStyle name="20% - Accent1 4 4 2 2 2 3 5 2" xfId="40775" xr:uid="{00000000-0005-0000-0000-0000A19E0000}"/>
    <cellStyle name="20% - Accent1 4 4 2 2 2 3 5 2 2" xfId="40776" xr:uid="{00000000-0005-0000-0000-0000A29E0000}"/>
    <cellStyle name="20% - Accent1 4 4 2 2 2 3 5 3" xfId="40777" xr:uid="{00000000-0005-0000-0000-0000A39E0000}"/>
    <cellStyle name="20% - Accent1 4 4 2 2 2 3 6" xfId="40778" xr:uid="{00000000-0005-0000-0000-0000A49E0000}"/>
    <cellStyle name="20% - Accent1 4 4 2 2 2 3 6 2" xfId="40779" xr:uid="{00000000-0005-0000-0000-0000A59E0000}"/>
    <cellStyle name="20% - Accent1 4 4 2 2 2 3 6 2 2" xfId="40780" xr:uid="{00000000-0005-0000-0000-0000A69E0000}"/>
    <cellStyle name="20% - Accent1 4 4 2 2 2 3 6 3" xfId="40781" xr:uid="{00000000-0005-0000-0000-0000A79E0000}"/>
    <cellStyle name="20% - Accent1 4 4 2 2 2 3 7" xfId="40782" xr:uid="{00000000-0005-0000-0000-0000A89E0000}"/>
    <cellStyle name="20% - Accent1 4 4 2 2 2 3 7 2" xfId="40783" xr:uid="{00000000-0005-0000-0000-0000A99E0000}"/>
    <cellStyle name="20% - Accent1 4 4 2 2 2 3 8" xfId="40784" xr:uid="{00000000-0005-0000-0000-0000AA9E0000}"/>
    <cellStyle name="20% - Accent1 4 4 2 2 2 3 8 2" xfId="40785" xr:uid="{00000000-0005-0000-0000-0000AB9E0000}"/>
    <cellStyle name="20% - Accent1 4 4 2 2 2 3 9" xfId="40786" xr:uid="{00000000-0005-0000-0000-0000AC9E0000}"/>
    <cellStyle name="20% - Accent1 4 4 2 2 2 4" xfId="40787" xr:uid="{00000000-0005-0000-0000-0000AD9E0000}"/>
    <cellStyle name="20% - Accent1 4 4 2 2 2 4 2" xfId="40788" xr:uid="{00000000-0005-0000-0000-0000AE9E0000}"/>
    <cellStyle name="20% - Accent1 4 4 2 2 2 4 2 2" xfId="40789" xr:uid="{00000000-0005-0000-0000-0000AF9E0000}"/>
    <cellStyle name="20% - Accent1 4 4 2 2 2 4 2 2 2" xfId="40790" xr:uid="{00000000-0005-0000-0000-0000B09E0000}"/>
    <cellStyle name="20% - Accent1 4 4 2 2 2 4 2 3" xfId="40791" xr:uid="{00000000-0005-0000-0000-0000B19E0000}"/>
    <cellStyle name="20% - Accent1 4 4 2 2 2 4 3" xfId="40792" xr:uid="{00000000-0005-0000-0000-0000B29E0000}"/>
    <cellStyle name="20% - Accent1 4 4 2 2 2 4 3 2" xfId="40793" xr:uid="{00000000-0005-0000-0000-0000B39E0000}"/>
    <cellStyle name="20% - Accent1 4 4 2 2 2 4 4" xfId="40794" xr:uid="{00000000-0005-0000-0000-0000B49E0000}"/>
    <cellStyle name="20% - Accent1 4 4 2 2 2 5" xfId="40795" xr:uid="{00000000-0005-0000-0000-0000B59E0000}"/>
    <cellStyle name="20% - Accent1 4 4 2 2 2 5 2" xfId="40796" xr:uid="{00000000-0005-0000-0000-0000B69E0000}"/>
    <cellStyle name="20% - Accent1 4 4 2 2 2 5 2 2" xfId="40797" xr:uid="{00000000-0005-0000-0000-0000B79E0000}"/>
    <cellStyle name="20% - Accent1 4 4 2 2 2 5 2 2 2" xfId="40798" xr:uid="{00000000-0005-0000-0000-0000B89E0000}"/>
    <cellStyle name="20% - Accent1 4 4 2 2 2 5 2 3" xfId="40799" xr:uid="{00000000-0005-0000-0000-0000B99E0000}"/>
    <cellStyle name="20% - Accent1 4 4 2 2 2 5 3" xfId="40800" xr:uid="{00000000-0005-0000-0000-0000BA9E0000}"/>
    <cellStyle name="20% - Accent1 4 4 2 2 2 5 3 2" xfId="40801" xr:uid="{00000000-0005-0000-0000-0000BB9E0000}"/>
    <cellStyle name="20% - Accent1 4 4 2 2 2 5 4" xfId="40802" xr:uid="{00000000-0005-0000-0000-0000BC9E0000}"/>
    <cellStyle name="20% - Accent1 4 4 2 2 2 6" xfId="40803" xr:uid="{00000000-0005-0000-0000-0000BD9E0000}"/>
    <cellStyle name="20% - Accent1 4 4 2 2 2 6 2" xfId="40804" xr:uid="{00000000-0005-0000-0000-0000BE9E0000}"/>
    <cellStyle name="20% - Accent1 4 4 2 2 2 6 2 2" xfId="40805" xr:uid="{00000000-0005-0000-0000-0000BF9E0000}"/>
    <cellStyle name="20% - Accent1 4 4 2 2 2 6 2 2 2" xfId="40806" xr:uid="{00000000-0005-0000-0000-0000C09E0000}"/>
    <cellStyle name="20% - Accent1 4 4 2 2 2 6 2 3" xfId="40807" xr:uid="{00000000-0005-0000-0000-0000C19E0000}"/>
    <cellStyle name="20% - Accent1 4 4 2 2 2 6 3" xfId="40808" xr:uid="{00000000-0005-0000-0000-0000C29E0000}"/>
    <cellStyle name="20% - Accent1 4 4 2 2 2 6 3 2" xfId="40809" xr:uid="{00000000-0005-0000-0000-0000C39E0000}"/>
    <cellStyle name="20% - Accent1 4 4 2 2 2 6 4" xfId="40810" xr:uid="{00000000-0005-0000-0000-0000C49E0000}"/>
    <cellStyle name="20% - Accent1 4 4 2 2 2 7" xfId="40811" xr:uid="{00000000-0005-0000-0000-0000C59E0000}"/>
    <cellStyle name="20% - Accent1 4 4 2 2 2 7 2" xfId="40812" xr:uid="{00000000-0005-0000-0000-0000C69E0000}"/>
    <cellStyle name="20% - Accent1 4 4 2 2 2 7 2 2" xfId="40813" xr:uid="{00000000-0005-0000-0000-0000C79E0000}"/>
    <cellStyle name="20% - Accent1 4 4 2 2 2 7 3" xfId="40814" xr:uid="{00000000-0005-0000-0000-0000C89E0000}"/>
    <cellStyle name="20% - Accent1 4 4 2 2 2 8" xfId="40815" xr:uid="{00000000-0005-0000-0000-0000C99E0000}"/>
    <cellStyle name="20% - Accent1 4 4 2 2 2 8 2" xfId="40816" xr:uid="{00000000-0005-0000-0000-0000CA9E0000}"/>
    <cellStyle name="20% - Accent1 4 4 2 2 2 8 2 2" xfId="40817" xr:uid="{00000000-0005-0000-0000-0000CB9E0000}"/>
    <cellStyle name="20% - Accent1 4 4 2 2 2 8 3" xfId="40818" xr:uid="{00000000-0005-0000-0000-0000CC9E0000}"/>
    <cellStyle name="20% - Accent1 4 4 2 2 2 9" xfId="40819" xr:uid="{00000000-0005-0000-0000-0000CD9E0000}"/>
    <cellStyle name="20% - Accent1 4 4 2 2 2 9 2" xfId="40820" xr:uid="{00000000-0005-0000-0000-0000CE9E0000}"/>
    <cellStyle name="20% - Accent1 4 4 2 2 3" xfId="40821" xr:uid="{00000000-0005-0000-0000-0000CF9E0000}"/>
    <cellStyle name="20% - Accent1 4 4 2 2 3 10" xfId="40822" xr:uid="{00000000-0005-0000-0000-0000D09E0000}"/>
    <cellStyle name="20% - Accent1 4 4 2 2 3 10 2" xfId="40823" xr:uid="{00000000-0005-0000-0000-0000D19E0000}"/>
    <cellStyle name="20% - Accent1 4 4 2 2 3 11" xfId="40824" xr:uid="{00000000-0005-0000-0000-0000D29E0000}"/>
    <cellStyle name="20% - Accent1 4 4 2 2 3 2" xfId="40825" xr:uid="{00000000-0005-0000-0000-0000D39E0000}"/>
    <cellStyle name="20% - Accent1 4 4 2 2 3 2 2" xfId="40826" xr:uid="{00000000-0005-0000-0000-0000D49E0000}"/>
    <cellStyle name="20% - Accent1 4 4 2 2 3 2 2 2" xfId="40827" xr:uid="{00000000-0005-0000-0000-0000D59E0000}"/>
    <cellStyle name="20% - Accent1 4 4 2 2 3 2 2 2 2" xfId="40828" xr:uid="{00000000-0005-0000-0000-0000D69E0000}"/>
    <cellStyle name="20% - Accent1 4 4 2 2 3 2 2 2 2 2" xfId="40829" xr:uid="{00000000-0005-0000-0000-0000D79E0000}"/>
    <cellStyle name="20% - Accent1 4 4 2 2 3 2 2 2 3" xfId="40830" xr:uid="{00000000-0005-0000-0000-0000D89E0000}"/>
    <cellStyle name="20% - Accent1 4 4 2 2 3 2 2 3" xfId="40831" xr:uid="{00000000-0005-0000-0000-0000D99E0000}"/>
    <cellStyle name="20% - Accent1 4 4 2 2 3 2 2 3 2" xfId="40832" xr:uid="{00000000-0005-0000-0000-0000DA9E0000}"/>
    <cellStyle name="20% - Accent1 4 4 2 2 3 2 2 4" xfId="40833" xr:uid="{00000000-0005-0000-0000-0000DB9E0000}"/>
    <cellStyle name="20% - Accent1 4 4 2 2 3 2 3" xfId="40834" xr:uid="{00000000-0005-0000-0000-0000DC9E0000}"/>
    <cellStyle name="20% - Accent1 4 4 2 2 3 2 3 2" xfId="40835" xr:uid="{00000000-0005-0000-0000-0000DD9E0000}"/>
    <cellStyle name="20% - Accent1 4 4 2 2 3 2 3 2 2" xfId="40836" xr:uid="{00000000-0005-0000-0000-0000DE9E0000}"/>
    <cellStyle name="20% - Accent1 4 4 2 2 3 2 3 2 2 2" xfId="40837" xr:uid="{00000000-0005-0000-0000-0000DF9E0000}"/>
    <cellStyle name="20% - Accent1 4 4 2 2 3 2 3 2 3" xfId="40838" xr:uid="{00000000-0005-0000-0000-0000E09E0000}"/>
    <cellStyle name="20% - Accent1 4 4 2 2 3 2 3 3" xfId="40839" xr:uid="{00000000-0005-0000-0000-0000E19E0000}"/>
    <cellStyle name="20% - Accent1 4 4 2 2 3 2 3 3 2" xfId="40840" xr:uid="{00000000-0005-0000-0000-0000E29E0000}"/>
    <cellStyle name="20% - Accent1 4 4 2 2 3 2 3 4" xfId="40841" xr:uid="{00000000-0005-0000-0000-0000E39E0000}"/>
    <cellStyle name="20% - Accent1 4 4 2 2 3 2 4" xfId="40842" xr:uid="{00000000-0005-0000-0000-0000E49E0000}"/>
    <cellStyle name="20% - Accent1 4 4 2 2 3 2 4 2" xfId="40843" xr:uid="{00000000-0005-0000-0000-0000E59E0000}"/>
    <cellStyle name="20% - Accent1 4 4 2 2 3 2 4 2 2" xfId="40844" xr:uid="{00000000-0005-0000-0000-0000E69E0000}"/>
    <cellStyle name="20% - Accent1 4 4 2 2 3 2 4 2 2 2" xfId="40845" xr:uid="{00000000-0005-0000-0000-0000E79E0000}"/>
    <cellStyle name="20% - Accent1 4 4 2 2 3 2 4 2 3" xfId="40846" xr:uid="{00000000-0005-0000-0000-0000E89E0000}"/>
    <cellStyle name="20% - Accent1 4 4 2 2 3 2 4 3" xfId="40847" xr:uid="{00000000-0005-0000-0000-0000E99E0000}"/>
    <cellStyle name="20% - Accent1 4 4 2 2 3 2 4 3 2" xfId="40848" xr:uid="{00000000-0005-0000-0000-0000EA9E0000}"/>
    <cellStyle name="20% - Accent1 4 4 2 2 3 2 4 4" xfId="40849" xr:uid="{00000000-0005-0000-0000-0000EB9E0000}"/>
    <cellStyle name="20% - Accent1 4 4 2 2 3 2 5" xfId="40850" xr:uid="{00000000-0005-0000-0000-0000EC9E0000}"/>
    <cellStyle name="20% - Accent1 4 4 2 2 3 2 5 2" xfId="40851" xr:uid="{00000000-0005-0000-0000-0000ED9E0000}"/>
    <cellStyle name="20% - Accent1 4 4 2 2 3 2 5 2 2" xfId="40852" xr:uid="{00000000-0005-0000-0000-0000EE9E0000}"/>
    <cellStyle name="20% - Accent1 4 4 2 2 3 2 5 3" xfId="40853" xr:uid="{00000000-0005-0000-0000-0000EF9E0000}"/>
    <cellStyle name="20% - Accent1 4 4 2 2 3 2 6" xfId="40854" xr:uid="{00000000-0005-0000-0000-0000F09E0000}"/>
    <cellStyle name="20% - Accent1 4 4 2 2 3 2 6 2" xfId="40855" xr:uid="{00000000-0005-0000-0000-0000F19E0000}"/>
    <cellStyle name="20% - Accent1 4 4 2 2 3 2 6 2 2" xfId="40856" xr:uid="{00000000-0005-0000-0000-0000F29E0000}"/>
    <cellStyle name="20% - Accent1 4 4 2 2 3 2 6 3" xfId="40857" xr:uid="{00000000-0005-0000-0000-0000F39E0000}"/>
    <cellStyle name="20% - Accent1 4 4 2 2 3 2 7" xfId="40858" xr:uid="{00000000-0005-0000-0000-0000F49E0000}"/>
    <cellStyle name="20% - Accent1 4 4 2 2 3 2 7 2" xfId="40859" xr:uid="{00000000-0005-0000-0000-0000F59E0000}"/>
    <cellStyle name="20% - Accent1 4 4 2 2 3 2 8" xfId="40860" xr:uid="{00000000-0005-0000-0000-0000F69E0000}"/>
    <cellStyle name="20% - Accent1 4 4 2 2 3 2 8 2" xfId="40861" xr:uid="{00000000-0005-0000-0000-0000F79E0000}"/>
    <cellStyle name="20% - Accent1 4 4 2 2 3 2 9" xfId="40862" xr:uid="{00000000-0005-0000-0000-0000F89E0000}"/>
    <cellStyle name="20% - Accent1 4 4 2 2 3 3" xfId="40863" xr:uid="{00000000-0005-0000-0000-0000F99E0000}"/>
    <cellStyle name="20% - Accent1 4 4 2 2 3 3 2" xfId="40864" xr:uid="{00000000-0005-0000-0000-0000FA9E0000}"/>
    <cellStyle name="20% - Accent1 4 4 2 2 3 3 2 2" xfId="40865" xr:uid="{00000000-0005-0000-0000-0000FB9E0000}"/>
    <cellStyle name="20% - Accent1 4 4 2 2 3 3 2 2 2" xfId="40866" xr:uid="{00000000-0005-0000-0000-0000FC9E0000}"/>
    <cellStyle name="20% - Accent1 4 4 2 2 3 3 2 2 2 2" xfId="40867" xr:uid="{00000000-0005-0000-0000-0000FD9E0000}"/>
    <cellStyle name="20% - Accent1 4 4 2 2 3 3 2 2 3" xfId="40868" xr:uid="{00000000-0005-0000-0000-0000FE9E0000}"/>
    <cellStyle name="20% - Accent1 4 4 2 2 3 3 2 3" xfId="40869" xr:uid="{00000000-0005-0000-0000-0000FF9E0000}"/>
    <cellStyle name="20% - Accent1 4 4 2 2 3 3 2 3 2" xfId="40870" xr:uid="{00000000-0005-0000-0000-0000009F0000}"/>
    <cellStyle name="20% - Accent1 4 4 2 2 3 3 2 4" xfId="40871" xr:uid="{00000000-0005-0000-0000-0000019F0000}"/>
    <cellStyle name="20% - Accent1 4 4 2 2 3 3 3" xfId="40872" xr:uid="{00000000-0005-0000-0000-0000029F0000}"/>
    <cellStyle name="20% - Accent1 4 4 2 2 3 3 3 2" xfId="40873" xr:uid="{00000000-0005-0000-0000-0000039F0000}"/>
    <cellStyle name="20% - Accent1 4 4 2 2 3 3 3 2 2" xfId="40874" xr:uid="{00000000-0005-0000-0000-0000049F0000}"/>
    <cellStyle name="20% - Accent1 4 4 2 2 3 3 3 2 2 2" xfId="40875" xr:uid="{00000000-0005-0000-0000-0000059F0000}"/>
    <cellStyle name="20% - Accent1 4 4 2 2 3 3 3 2 3" xfId="40876" xr:uid="{00000000-0005-0000-0000-0000069F0000}"/>
    <cellStyle name="20% - Accent1 4 4 2 2 3 3 3 3" xfId="40877" xr:uid="{00000000-0005-0000-0000-0000079F0000}"/>
    <cellStyle name="20% - Accent1 4 4 2 2 3 3 3 3 2" xfId="40878" xr:uid="{00000000-0005-0000-0000-0000089F0000}"/>
    <cellStyle name="20% - Accent1 4 4 2 2 3 3 3 4" xfId="40879" xr:uid="{00000000-0005-0000-0000-0000099F0000}"/>
    <cellStyle name="20% - Accent1 4 4 2 2 3 3 4" xfId="40880" xr:uid="{00000000-0005-0000-0000-00000A9F0000}"/>
    <cellStyle name="20% - Accent1 4 4 2 2 3 3 4 2" xfId="40881" xr:uid="{00000000-0005-0000-0000-00000B9F0000}"/>
    <cellStyle name="20% - Accent1 4 4 2 2 3 3 4 2 2" xfId="40882" xr:uid="{00000000-0005-0000-0000-00000C9F0000}"/>
    <cellStyle name="20% - Accent1 4 4 2 2 3 3 4 2 2 2" xfId="40883" xr:uid="{00000000-0005-0000-0000-00000D9F0000}"/>
    <cellStyle name="20% - Accent1 4 4 2 2 3 3 4 2 3" xfId="40884" xr:uid="{00000000-0005-0000-0000-00000E9F0000}"/>
    <cellStyle name="20% - Accent1 4 4 2 2 3 3 4 3" xfId="40885" xr:uid="{00000000-0005-0000-0000-00000F9F0000}"/>
    <cellStyle name="20% - Accent1 4 4 2 2 3 3 4 3 2" xfId="40886" xr:uid="{00000000-0005-0000-0000-0000109F0000}"/>
    <cellStyle name="20% - Accent1 4 4 2 2 3 3 4 4" xfId="40887" xr:uid="{00000000-0005-0000-0000-0000119F0000}"/>
    <cellStyle name="20% - Accent1 4 4 2 2 3 3 5" xfId="40888" xr:uid="{00000000-0005-0000-0000-0000129F0000}"/>
    <cellStyle name="20% - Accent1 4 4 2 2 3 3 5 2" xfId="40889" xr:uid="{00000000-0005-0000-0000-0000139F0000}"/>
    <cellStyle name="20% - Accent1 4 4 2 2 3 3 5 2 2" xfId="40890" xr:uid="{00000000-0005-0000-0000-0000149F0000}"/>
    <cellStyle name="20% - Accent1 4 4 2 2 3 3 5 3" xfId="40891" xr:uid="{00000000-0005-0000-0000-0000159F0000}"/>
    <cellStyle name="20% - Accent1 4 4 2 2 3 3 6" xfId="40892" xr:uid="{00000000-0005-0000-0000-0000169F0000}"/>
    <cellStyle name="20% - Accent1 4 4 2 2 3 3 6 2" xfId="40893" xr:uid="{00000000-0005-0000-0000-0000179F0000}"/>
    <cellStyle name="20% - Accent1 4 4 2 2 3 3 6 2 2" xfId="40894" xr:uid="{00000000-0005-0000-0000-0000189F0000}"/>
    <cellStyle name="20% - Accent1 4 4 2 2 3 3 6 3" xfId="40895" xr:uid="{00000000-0005-0000-0000-0000199F0000}"/>
    <cellStyle name="20% - Accent1 4 4 2 2 3 3 7" xfId="40896" xr:uid="{00000000-0005-0000-0000-00001A9F0000}"/>
    <cellStyle name="20% - Accent1 4 4 2 2 3 3 7 2" xfId="40897" xr:uid="{00000000-0005-0000-0000-00001B9F0000}"/>
    <cellStyle name="20% - Accent1 4 4 2 2 3 3 8" xfId="40898" xr:uid="{00000000-0005-0000-0000-00001C9F0000}"/>
    <cellStyle name="20% - Accent1 4 4 2 2 3 3 8 2" xfId="40899" xr:uid="{00000000-0005-0000-0000-00001D9F0000}"/>
    <cellStyle name="20% - Accent1 4 4 2 2 3 3 9" xfId="40900" xr:uid="{00000000-0005-0000-0000-00001E9F0000}"/>
    <cellStyle name="20% - Accent1 4 4 2 2 3 4" xfId="40901" xr:uid="{00000000-0005-0000-0000-00001F9F0000}"/>
    <cellStyle name="20% - Accent1 4 4 2 2 3 4 2" xfId="40902" xr:uid="{00000000-0005-0000-0000-0000209F0000}"/>
    <cellStyle name="20% - Accent1 4 4 2 2 3 4 2 2" xfId="40903" xr:uid="{00000000-0005-0000-0000-0000219F0000}"/>
    <cellStyle name="20% - Accent1 4 4 2 2 3 4 2 2 2" xfId="40904" xr:uid="{00000000-0005-0000-0000-0000229F0000}"/>
    <cellStyle name="20% - Accent1 4 4 2 2 3 4 2 3" xfId="40905" xr:uid="{00000000-0005-0000-0000-0000239F0000}"/>
    <cellStyle name="20% - Accent1 4 4 2 2 3 4 3" xfId="40906" xr:uid="{00000000-0005-0000-0000-0000249F0000}"/>
    <cellStyle name="20% - Accent1 4 4 2 2 3 4 3 2" xfId="40907" xr:uid="{00000000-0005-0000-0000-0000259F0000}"/>
    <cellStyle name="20% - Accent1 4 4 2 2 3 4 4" xfId="40908" xr:uid="{00000000-0005-0000-0000-0000269F0000}"/>
    <cellStyle name="20% - Accent1 4 4 2 2 3 5" xfId="40909" xr:uid="{00000000-0005-0000-0000-0000279F0000}"/>
    <cellStyle name="20% - Accent1 4 4 2 2 3 5 2" xfId="40910" xr:uid="{00000000-0005-0000-0000-0000289F0000}"/>
    <cellStyle name="20% - Accent1 4 4 2 2 3 5 2 2" xfId="40911" xr:uid="{00000000-0005-0000-0000-0000299F0000}"/>
    <cellStyle name="20% - Accent1 4 4 2 2 3 5 2 2 2" xfId="40912" xr:uid="{00000000-0005-0000-0000-00002A9F0000}"/>
    <cellStyle name="20% - Accent1 4 4 2 2 3 5 2 3" xfId="40913" xr:uid="{00000000-0005-0000-0000-00002B9F0000}"/>
    <cellStyle name="20% - Accent1 4 4 2 2 3 5 3" xfId="40914" xr:uid="{00000000-0005-0000-0000-00002C9F0000}"/>
    <cellStyle name="20% - Accent1 4 4 2 2 3 5 3 2" xfId="40915" xr:uid="{00000000-0005-0000-0000-00002D9F0000}"/>
    <cellStyle name="20% - Accent1 4 4 2 2 3 5 4" xfId="40916" xr:uid="{00000000-0005-0000-0000-00002E9F0000}"/>
    <cellStyle name="20% - Accent1 4 4 2 2 3 6" xfId="40917" xr:uid="{00000000-0005-0000-0000-00002F9F0000}"/>
    <cellStyle name="20% - Accent1 4 4 2 2 3 6 2" xfId="40918" xr:uid="{00000000-0005-0000-0000-0000309F0000}"/>
    <cellStyle name="20% - Accent1 4 4 2 2 3 6 2 2" xfId="40919" xr:uid="{00000000-0005-0000-0000-0000319F0000}"/>
    <cellStyle name="20% - Accent1 4 4 2 2 3 6 2 2 2" xfId="40920" xr:uid="{00000000-0005-0000-0000-0000329F0000}"/>
    <cellStyle name="20% - Accent1 4 4 2 2 3 6 2 3" xfId="40921" xr:uid="{00000000-0005-0000-0000-0000339F0000}"/>
    <cellStyle name="20% - Accent1 4 4 2 2 3 6 3" xfId="40922" xr:uid="{00000000-0005-0000-0000-0000349F0000}"/>
    <cellStyle name="20% - Accent1 4 4 2 2 3 6 3 2" xfId="40923" xr:uid="{00000000-0005-0000-0000-0000359F0000}"/>
    <cellStyle name="20% - Accent1 4 4 2 2 3 6 4" xfId="40924" xr:uid="{00000000-0005-0000-0000-0000369F0000}"/>
    <cellStyle name="20% - Accent1 4 4 2 2 3 7" xfId="40925" xr:uid="{00000000-0005-0000-0000-0000379F0000}"/>
    <cellStyle name="20% - Accent1 4 4 2 2 3 7 2" xfId="40926" xr:uid="{00000000-0005-0000-0000-0000389F0000}"/>
    <cellStyle name="20% - Accent1 4 4 2 2 3 7 2 2" xfId="40927" xr:uid="{00000000-0005-0000-0000-0000399F0000}"/>
    <cellStyle name="20% - Accent1 4 4 2 2 3 7 3" xfId="40928" xr:uid="{00000000-0005-0000-0000-00003A9F0000}"/>
    <cellStyle name="20% - Accent1 4 4 2 2 3 8" xfId="40929" xr:uid="{00000000-0005-0000-0000-00003B9F0000}"/>
    <cellStyle name="20% - Accent1 4 4 2 2 3 8 2" xfId="40930" xr:uid="{00000000-0005-0000-0000-00003C9F0000}"/>
    <cellStyle name="20% - Accent1 4 4 2 2 3 8 2 2" xfId="40931" xr:uid="{00000000-0005-0000-0000-00003D9F0000}"/>
    <cellStyle name="20% - Accent1 4 4 2 2 3 8 3" xfId="40932" xr:uid="{00000000-0005-0000-0000-00003E9F0000}"/>
    <cellStyle name="20% - Accent1 4 4 2 2 3 9" xfId="40933" xr:uid="{00000000-0005-0000-0000-00003F9F0000}"/>
    <cellStyle name="20% - Accent1 4 4 2 2 3 9 2" xfId="40934" xr:uid="{00000000-0005-0000-0000-0000409F0000}"/>
    <cellStyle name="20% - Accent1 4 4 2 2 4" xfId="40935" xr:uid="{00000000-0005-0000-0000-0000419F0000}"/>
    <cellStyle name="20% - Accent1 4 4 2 2 4 10" xfId="40936" xr:uid="{00000000-0005-0000-0000-0000429F0000}"/>
    <cellStyle name="20% - Accent1 4 4 2 2 4 10 2" xfId="40937" xr:uid="{00000000-0005-0000-0000-0000439F0000}"/>
    <cellStyle name="20% - Accent1 4 4 2 2 4 11" xfId="40938" xr:uid="{00000000-0005-0000-0000-0000449F0000}"/>
    <cellStyle name="20% - Accent1 4 4 2 2 4 2" xfId="40939" xr:uid="{00000000-0005-0000-0000-0000459F0000}"/>
    <cellStyle name="20% - Accent1 4 4 2 2 4 2 2" xfId="40940" xr:uid="{00000000-0005-0000-0000-0000469F0000}"/>
    <cellStyle name="20% - Accent1 4 4 2 2 4 2 2 2" xfId="40941" xr:uid="{00000000-0005-0000-0000-0000479F0000}"/>
    <cellStyle name="20% - Accent1 4 4 2 2 4 2 2 2 2" xfId="40942" xr:uid="{00000000-0005-0000-0000-0000489F0000}"/>
    <cellStyle name="20% - Accent1 4 4 2 2 4 2 2 2 2 2" xfId="40943" xr:uid="{00000000-0005-0000-0000-0000499F0000}"/>
    <cellStyle name="20% - Accent1 4 4 2 2 4 2 2 2 3" xfId="40944" xr:uid="{00000000-0005-0000-0000-00004A9F0000}"/>
    <cellStyle name="20% - Accent1 4 4 2 2 4 2 2 3" xfId="40945" xr:uid="{00000000-0005-0000-0000-00004B9F0000}"/>
    <cellStyle name="20% - Accent1 4 4 2 2 4 2 2 3 2" xfId="40946" xr:uid="{00000000-0005-0000-0000-00004C9F0000}"/>
    <cellStyle name="20% - Accent1 4 4 2 2 4 2 2 4" xfId="40947" xr:uid="{00000000-0005-0000-0000-00004D9F0000}"/>
    <cellStyle name="20% - Accent1 4 4 2 2 4 2 3" xfId="40948" xr:uid="{00000000-0005-0000-0000-00004E9F0000}"/>
    <cellStyle name="20% - Accent1 4 4 2 2 4 2 3 2" xfId="40949" xr:uid="{00000000-0005-0000-0000-00004F9F0000}"/>
    <cellStyle name="20% - Accent1 4 4 2 2 4 2 3 2 2" xfId="40950" xr:uid="{00000000-0005-0000-0000-0000509F0000}"/>
    <cellStyle name="20% - Accent1 4 4 2 2 4 2 3 2 2 2" xfId="40951" xr:uid="{00000000-0005-0000-0000-0000519F0000}"/>
    <cellStyle name="20% - Accent1 4 4 2 2 4 2 3 2 3" xfId="40952" xr:uid="{00000000-0005-0000-0000-0000529F0000}"/>
    <cellStyle name="20% - Accent1 4 4 2 2 4 2 3 3" xfId="40953" xr:uid="{00000000-0005-0000-0000-0000539F0000}"/>
    <cellStyle name="20% - Accent1 4 4 2 2 4 2 3 3 2" xfId="40954" xr:uid="{00000000-0005-0000-0000-0000549F0000}"/>
    <cellStyle name="20% - Accent1 4 4 2 2 4 2 3 4" xfId="40955" xr:uid="{00000000-0005-0000-0000-0000559F0000}"/>
    <cellStyle name="20% - Accent1 4 4 2 2 4 2 4" xfId="40956" xr:uid="{00000000-0005-0000-0000-0000569F0000}"/>
    <cellStyle name="20% - Accent1 4 4 2 2 4 2 4 2" xfId="40957" xr:uid="{00000000-0005-0000-0000-0000579F0000}"/>
    <cellStyle name="20% - Accent1 4 4 2 2 4 2 4 2 2" xfId="40958" xr:uid="{00000000-0005-0000-0000-0000589F0000}"/>
    <cellStyle name="20% - Accent1 4 4 2 2 4 2 4 2 2 2" xfId="40959" xr:uid="{00000000-0005-0000-0000-0000599F0000}"/>
    <cellStyle name="20% - Accent1 4 4 2 2 4 2 4 2 3" xfId="40960" xr:uid="{00000000-0005-0000-0000-00005A9F0000}"/>
    <cellStyle name="20% - Accent1 4 4 2 2 4 2 4 3" xfId="40961" xr:uid="{00000000-0005-0000-0000-00005B9F0000}"/>
    <cellStyle name="20% - Accent1 4 4 2 2 4 2 4 3 2" xfId="40962" xr:uid="{00000000-0005-0000-0000-00005C9F0000}"/>
    <cellStyle name="20% - Accent1 4 4 2 2 4 2 4 4" xfId="40963" xr:uid="{00000000-0005-0000-0000-00005D9F0000}"/>
    <cellStyle name="20% - Accent1 4 4 2 2 4 2 5" xfId="40964" xr:uid="{00000000-0005-0000-0000-00005E9F0000}"/>
    <cellStyle name="20% - Accent1 4 4 2 2 4 2 5 2" xfId="40965" xr:uid="{00000000-0005-0000-0000-00005F9F0000}"/>
    <cellStyle name="20% - Accent1 4 4 2 2 4 2 5 2 2" xfId="40966" xr:uid="{00000000-0005-0000-0000-0000609F0000}"/>
    <cellStyle name="20% - Accent1 4 4 2 2 4 2 5 3" xfId="40967" xr:uid="{00000000-0005-0000-0000-0000619F0000}"/>
    <cellStyle name="20% - Accent1 4 4 2 2 4 2 6" xfId="40968" xr:uid="{00000000-0005-0000-0000-0000629F0000}"/>
    <cellStyle name="20% - Accent1 4 4 2 2 4 2 6 2" xfId="40969" xr:uid="{00000000-0005-0000-0000-0000639F0000}"/>
    <cellStyle name="20% - Accent1 4 4 2 2 4 2 6 2 2" xfId="40970" xr:uid="{00000000-0005-0000-0000-0000649F0000}"/>
    <cellStyle name="20% - Accent1 4 4 2 2 4 2 6 3" xfId="40971" xr:uid="{00000000-0005-0000-0000-0000659F0000}"/>
    <cellStyle name="20% - Accent1 4 4 2 2 4 2 7" xfId="40972" xr:uid="{00000000-0005-0000-0000-0000669F0000}"/>
    <cellStyle name="20% - Accent1 4 4 2 2 4 2 7 2" xfId="40973" xr:uid="{00000000-0005-0000-0000-0000679F0000}"/>
    <cellStyle name="20% - Accent1 4 4 2 2 4 2 8" xfId="40974" xr:uid="{00000000-0005-0000-0000-0000689F0000}"/>
    <cellStyle name="20% - Accent1 4 4 2 2 4 2 8 2" xfId="40975" xr:uid="{00000000-0005-0000-0000-0000699F0000}"/>
    <cellStyle name="20% - Accent1 4 4 2 2 4 2 9" xfId="40976" xr:uid="{00000000-0005-0000-0000-00006A9F0000}"/>
    <cellStyle name="20% - Accent1 4 4 2 2 4 3" xfId="40977" xr:uid="{00000000-0005-0000-0000-00006B9F0000}"/>
    <cellStyle name="20% - Accent1 4 4 2 2 4 3 2" xfId="40978" xr:uid="{00000000-0005-0000-0000-00006C9F0000}"/>
    <cellStyle name="20% - Accent1 4 4 2 2 4 3 2 2" xfId="40979" xr:uid="{00000000-0005-0000-0000-00006D9F0000}"/>
    <cellStyle name="20% - Accent1 4 4 2 2 4 3 2 2 2" xfId="40980" xr:uid="{00000000-0005-0000-0000-00006E9F0000}"/>
    <cellStyle name="20% - Accent1 4 4 2 2 4 3 2 2 2 2" xfId="40981" xr:uid="{00000000-0005-0000-0000-00006F9F0000}"/>
    <cellStyle name="20% - Accent1 4 4 2 2 4 3 2 2 3" xfId="40982" xr:uid="{00000000-0005-0000-0000-0000709F0000}"/>
    <cellStyle name="20% - Accent1 4 4 2 2 4 3 2 3" xfId="40983" xr:uid="{00000000-0005-0000-0000-0000719F0000}"/>
    <cellStyle name="20% - Accent1 4 4 2 2 4 3 2 3 2" xfId="40984" xr:uid="{00000000-0005-0000-0000-0000729F0000}"/>
    <cellStyle name="20% - Accent1 4 4 2 2 4 3 2 4" xfId="40985" xr:uid="{00000000-0005-0000-0000-0000739F0000}"/>
    <cellStyle name="20% - Accent1 4 4 2 2 4 3 3" xfId="40986" xr:uid="{00000000-0005-0000-0000-0000749F0000}"/>
    <cellStyle name="20% - Accent1 4 4 2 2 4 3 3 2" xfId="40987" xr:uid="{00000000-0005-0000-0000-0000759F0000}"/>
    <cellStyle name="20% - Accent1 4 4 2 2 4 3 3 2 2" xfId="40988" xr:uid="{00000000-0005-0000-0000-0000769F0000}"/>
    <cellStyle name="20% - Accent1 4 4 2 2 4 3 3 2 2 2" xfId="40989" xr:uid="{00000000-0005-0000-0000-0000779F0000}"/>
    <cellStyle name="20% - Accent1 4 4 2 2 4 3 3 2 3" xfId="40990" xr:uid="{00000000-0005-0000-0000-0000789F0000}"/>
    <cellStyle name="20% - Accent1 4 4 2 2 4 3 3 3" xfId="40991" xr:uid="{00000000-0005-0000-0000-0000799F0000}"/>
    <cellStyle name="20% - Accent1 4 4 2 2 4 3 3 3 2" xfId="40992" xr:uid="{00000000-0005-0000-0000-00007A9F0000}"/>
    <cellStyle name="20% - Accent1 4 4 2 2 4 3 3 4" xfId="40993" xr:uid="{00000000-0005-0000-0000-00007B9F0000}"/>
    <cellStyle name="20% - Accent1 4 4 2 2 4 3 4" xfId="40994" xr:uid="{00000000-0005-0000-0000-00007C9F0000}"/>
    <cellStyle name="20% - Accent1 4 4 2 2 4 3 4 2" xfId="40995" xr:uid="{00000000-0005-0000-0000-00007D9F0000}"/>
    <cellStyle name="20% - Accent1 4 4 2 2 4 3 4 2 2" xfId="40996" xr:uid="{00000000-0005-0000-0000-00007E9F0000}"/>
    <cellStyle name="20% - Accent1 4 4 2 2 4 3 4 2 2 2" xfId="40997" xr:uid="{00000000-0005-0000-0000-00007F9F0000}"/>
    <cellStyle name="20% - Accent1 4 4 2 2 4 3 4 2 3" xfId="40998" xr:uid="{00000000-0005-0000-0000-0000809F0000}"/>
    <cellStyle name="20% - Accent1 4 4 2 2 4 3 4 3" xfId="40999" xr:uid="{00000000-0005-0000-0000-0000819F0000}"/>
    <cellStyle name="20% - Accent1 4 4 2 2 4 3 4 3 2" xfId="41000" xr:uid="{00000000-0005-0000-0000-0000829F0000}"/>
    <cellStyle name="20% - Accent1 4 4 2 2 4 3 4 4" xfId="41001" xr:uid="{00000000-0005-0000-0000-0000839F0000}"/>
    <cellStyle name="20% - Accent1 4 4 2 2 4 3 5" xfId="41002" xr:uid="{00000000-0005-0000-0000-0000849F0000}"/>
    <cellStyle name="20% - Accent1 4 4 2 2 4 3 5 2" xfId="41003" xr:uid="{00000000-0005-0000-0000-0000859F0000}"/>
    <cellStyle name="20% - Accent1 4 4 2 2 4 3 5 2 2" xfId="41004" xr:uid="{00000000-0005-0000-0000-0000869F0000}"/>
    <cellStyle name="20% - Accent1 4 4 2 2 4 3 5 3" xfId="41005" xr:uid="{00000000-0005-0000-0000-0000879F0000}"/>
    <cellStyle name="20% - Accent1 4 4 2 2 4 3 6" xfId="41006" xr:uid="{00000000-0005-0000-0000-0000889F0000}"/>
    <cellStyle name="20% - Accent1 4 4 2 2 4 3 6 2" xfId="41007" xr:uid="{00000000-0005-0000-0000-0000899F0000}"/>
    <cellStyle name="20% - Accent1 4 4 2 2 4 3 6 2 2" xfId="41008" xr:uid="{00000000-0005-0000-0000-00008A9F0000}"/>
    <cellStyle name="20% - Accent1 4 4 2 2 4 3 6 3" xfId="41009" xr:uid="{00000000-0005-0000-0000-00008B9F0000}"/>
    <cellStyle name="20% - Accent1 4 4 2 2 4 3 7" xfId="41010" xr:uid="{00000000-0005-0000-0000-00008C9F0000}"/>
    <cellStyle name="20% - Accent1 4 4 2 2 4 3 7 2" xfId="41011" xr:uid="{00000000-0005-0000-0000-00008D9F0000}"/>
    <cellStyle name="20% - Accent1 4 4 2 2 4 3 8" xfId="41012" xr:uid="{00000000-0005-0000-0000-00008E9F0000}"/>
    <cellStyle name="20% - Accent1 4 4 2 2 4 3 8 2" xfId="41013" xr:uid="{00000000-0005-0000-0000-00008F9F0000}"/>
    <cellStyle name="20% - Accent1 4 4 2 2 4 3 9" xfId="41014" xr:uid="{00000000-0005-0000-0000-0000909F0000}"/>
    <cellStyle name="20% - Accent1 4 4 2 2 4 4" xfId="41015" xr:uid="{00000000-0005-0000-0000-0000919F0000}"/>
    <cellStyle name="20% - Accent1 4 4 2 2 4 4 2" xfId="41016" xr:uid="{00000000-0005-0000-0000-0000929F0000}"/>
    <cellStyle name="20% - Accent1 4 4 2 2 4 4 2 2" xfId="41017" xr:uid="{00000000-0005-0000-0000-0000939F0000}"/>
    <cellStyle name="20% - Accent1 4 4 2 2 4 4 2 2 2" xfId="41018" xr:uid="{00000000-0005-0000-0000-0000949F0000}"/>
    <cellStyle name="20% - Accent1 4 4 2 2 4 4 2 3" xfId="41019" xr:uid="{00000000-0005-0000-0000-0000959F0000}"/>
    <cellStyle name="20% - Accent1 4 4 2 2 4 4 3" xfId="41020" xr:uid="{00000000-0005-0000-0000-0000969F0000}"/>
    <cellStyle name="20% - Accent1 4 4 2 2 4 4 3 2" xfId="41021" xr:uid="{00000000-0005-0000-0000-0000979F0000}"/>
    <cellStyle name="20% - Accent1 4 4 2 2 4 4 4" xfId="41022" xr:uid="{00000000-0005-0000-0000-0000989F0000}"/>
    <cellStyle name="20% - Accent1 4 4 2 2 4 5" xfId="41023" xr:uid="{00000000-0005-0000-0000-0000999F0000}"/>
    <cellStyle name="20% - Accent1 4 4 2 2 4 5 2" xfId="41024" xr:uid="{00000000-0005-0000-0000-00009A9F0000}"/>
    <cellStyle name="20% - Accent1 4 4 2 2 4 5 2 2" xfId="41025" xr:uid="{00000000-0005-0000-0000-00009B9F0000}"/>
    <cellStyle name="20% - Accent1 4 4 2 2 4 5 2 2 2" xfId="41026" xr:uid="{00000000-0005-0000-0000-00009C9F0000}"/>
    <cellStyle name="20% - Accent1 4 4 2 2 4 5 2 3" xfId="41027" xr:uid="{00000000-0005-0000-0000-00009D9F0000}"/>
    <cellStyle name="20% - Accent1 4 4 2 2 4 5 3" xfId="41028" xr:uid="{00000000-0005-0000-0000-00009E9F0000}"/>
    <cellStyle name="20% - Accent1 4 4 2 2 4 5 3 2" xfId="41029" xr:uid="{00000000-0005-0000-0000-00009F9F0000}"/>
    <cellStyle name="20% - Accent1 4 4 2 2 4 5 4" xfId="41030" xr:uid="{00000000-0005-0000-0000-0000A09F0000}"/>
    <cellStyle name="20% - Accent1 4 4 2 2 4 6" xfId="41031" xr:uid="{00000000-0005-0000-0000-0000A19F0000}"/>
    <cellStyle name="20% - Accent1 4 4 2 2 4 6 2" xfId="41032" xr:uid="{00000000-0005-0000-0000-0000A29F0000}"/>
    <cellStyle name="20% - Accent1 4 4 2 2 4 6 2 2" xfId="41033" xr:uid="{00000000-0005-0000-0000-0000A39F0000}"/>
    <cellStyle name="20% - Accent1 4 4 2 2 4 6 2 2 2" xfId="41034" xr:uid="{00000000-0005-0000-0000-0000A49F0000}"/>
    <cellStyle name="20% - Accent1 4 4 2 2 4 6 2 3" xfId="41035" xr:uid="{00000000-0005-0000-0000-0000A59F0000}"/>
    <cellStyle name="20% - Accent1 4 4 2 2 4 6 3" xfId="41036" xr:uid="{00000000-0005-0000-0000-0000A69F0000}"/>
    <cellStyle name="20% - Accent1 4 4 2 2 4 6 3 2" xfId="41037" xr:uid="{00000000-0005-0000-0000-0000A79F0000}"/>
    <cellStyle name="20% - Accent1 4 4 2 2 4 6 4" xfId="41038" xr:uid="{00000000-0005-0000-0000-0000A89F0000}"/>
    <cellStyle name="20% - Accent1 4 4 2 2 4 7" xfId="41039" xr:uid="{00000000-0005-0000-0000-0000A99F0000}"/>
    <cellStyle name="20% - Accent1 4 4 2 2 4 7 2" xfId="41040" xr:uid="{00000000-0005-0000-0000-0000AA9F0000}"/>
    <cellStyle name="20% - Accent1 4 4 2 2 4 7 2 2" xfId="41041" xr:uid="{00000000-0005-0000-0000-0000AB9F0000}"/>
    <cellStyle name="20% - Accent1 4 4 2 2 4 7 3" xfId="41042" xr:uid="{00000000-0005-0000-0000-0000AC9F0000}"/>
    <cellStyle name="20% - Accent1 4 4 2 2 4 8" xfId="41043" xr:uid="{00000000-0005-0000-0000-0000AD9F0000}"/>
    <cellStyle name="20% - Accent1 4 4 2 2 4 8 2" xfId="41044" xr:uid="{00000000-0005-0000-0000-0000AE9F0000}"/>
    <cellStyle name="20% - Accent1 4 4 2 2 4 8 2 2" xfId="41045" xr:uid="{00000000-0005-0000-0000-0000AF9F0000}"/>
    <cellStyle name="20% - Accent1 4 4 2 2 4 8 3" xfId="41046" xr:uid="{00000000-0005-0000-0000-0000B09F0000}"/>
    <cellStyle name="20% - Accent1 4 4 2 2 4 9" xfId="41047" xr:uid="{00000000-0005-0000-0000-0000B19F0000}"/>
    <cellStyle name="20% - Accent1 4 4 2 2 4 9 2" xfId="41048" xr:uid="{00000000-0005-0000-0000-0000B29F0000}"/>
    <cellStyle name="20% - Accent1 4 4 2 2 5" xfId="41049" xr:uid="{00000000-0005-0000-0000-0000B39F0000}"/>
    <cellStyle name="20% - Accent1 4 4 2 2 5 2" xfId="41050" xr:uid="{00000000-0005-0000-0000-0000B49F0000}"/>
    <cellStyle name="20% - Accent1 4 4 2 2 5 2 2" xfId="41051" xr:uid="{00000000-0005-0000-0000-0000B59F0000}"/>
    <cellStyle name="20% - Accent1 4 4 2 2 5 2 2 2" xfId="41052" xr:uid="{00000000-0005-0000-0000-0000B69F0000}"/>
    <cellStyle name="20% - Accent1 4 4 2 2 5 2 2 2 2" xfId="41053" xr:uid="{00000000-0005-0000-0000-0000B79F0000}"/>
    <cellStyle name="20% - Accent1 4 4 2 2 5 2 2 3" xfId="41054" xr:uid="{00000000-0005-0000-0000-0000B89F0000}"/>
    <cellStyle name="20% - Accent1 4 4 2 2 5 2 3" xfId="41055" xr:uid="{00000000-0005-0000-0000-0000B99F0000}"/>
    <cellStyle name="20% - Accent1 4 4 2 2 5 2 3 2" xfId="41056" xr:uid="{00000000-0005-0000-0000-0000BA9F0000}"/>
    <cellStyle name="20% - Accent1 4 4 2 2 5 2 4" xfId="41057" xr:uid="{00000000-0005-0000-0000-0000BB9F0000}"/>
    <cellStyle name="20% - Accent1 4 4 2 2 5 3" xfId="41058" xr:uid="{00000000-0005-0000-0000-0000BC9F0000}"/>
    <cellStyle name="20% - Accent1 4 4 2 2 5 3 2" xfId="41059" xr:uid="{00000000-0005-0000-0000-0000BD9F0000}"/>
    <cellStyle name="20% - Accent1 4 4 2 2 5 3 2 2" xfId="41060" xr:uid="{00000000-0005-0000-0000-0000BE9F0000}"/>
    <cellStyle name="20% - Accent1 4 4 2 2 5 3 2 2 2" xfId="41061" xr:uid="{00000000-0005-0000-0000-0000BF9F0000}"/>
    <cellStyle name="20% - Accent1 4 4 2 2 5 3 2 3" xfId="41062" xr:uid="{00000000-0005-0000-0000-0000C09F0000}"/>
    <cellStyle name="20% - Accent1 4 4 2 2 5 3 3" xfId="41063" xr:uid="{00000000-0005-0000-0000-0000C19F0000}"/>
    <cellStyle name="20% - Accent1 4 4 2 2 5 3 3 2" xfId="41064" xr:uid="{00000000-0005-0000-0000-0000C29F0000}"/>
    <cellStyle name="20% - Accent1 4 4 2 2 5 3 4" xfId="41065" xr:uid="{00000000-0005-0000-0000-0000C39F0000}"/>
    <cellStyle name="20% - Accent1 4 4 2 2 5 4" xfId="41066" xr:uid="{00000000-0005-0000-0000-0000C49F0000}"/>
    <cellStyle name="20% - Accent1 4 4 2 2 5 4 2" xfId="41067" xr:uid="{00000000-0005-0000-0000-0000C59F0000}"/>
    <cellStyle name="20% - Accent1 4 4 2 2 5 4 2 2" xfId="41068" xr:uid="{00000000-0005-0000-0000-0000C69F0000}"/>
    <cellStyle name="20% - Accent1 4 4 2 2 5 4 2 2 2" xfId="41069" xr:uid="{00000000-0005-0000-0000-0000C79F0000}"/>
    <cellStyle name="20% - Accent1 4 4 2 2 5 4 2 3" xfId="41070" xr:uid="{00000000-0005-0000-0000-0000C89F0000}"/>
    <cellStyle name="20% - Accent1 4 4 2 2 5 4 3" xfId="41071" xr:uid="{00000000-0005-0000-0000-0000C99F0000}"/>
    <cellStyle name="20% - Accent1 4 4 2 2 5 4 3 2" xfId="41072" xr:uid="{00000000-0005-0000-0000-0000CA9F0000}"/>
    <cellStyle name="20% - Accent1 4 4 2 2 5 4 4" xfId="41073" xr:uid="{00000000-0005-0000-0000-0000CB9F0000}"/>
    <cellStyle name="20% - Accent1 4 4 2 2 5 5" xfId="41074" xr:uid="{00000000-0005-0000-0000-0000CC9F0000}"/>
    <cellStyle name="20% - Accent1 4 4 2 2 5 5 2" xfId="41075" xr:uid="{00000000-0005-0000-0000-0000CD9F0000}"/>
    <cellStyle name="20% - Accent1 4 4 2 2 5 5 2 2" xfId="41076" xr:uid="{00000000-0005-0000-0000-0000CE9F0000}"/>
    <cellStyle name="20% - Accent1 4 4 2 2 5 5 3" xfId="41077" xr:uid="{00000000-0005-0000-0000-0000CF9F0000}"/>
    <cellStyle name="20% - Accent1 4 4 2 2 5 6" xfId="41078" xr:uid="{00000000-0005-0000-0000-0000D09F0000}"/>
    <cellStyle name="20% - Accent1 4 4 2 2 5 6 2" xfId="41079" xr:uid="{00000000-0005-0000-0000-0000D19F0000}"/>
    <cellStyle name="20% - Accent1 4 4 2 2 5 6 2 2" xfId="41080" xr:uid="{00000000-0005-0000-0000-0000D29F0000}"/>
    <cellStyle name="20% - Accent1 4 4 2 2 5 6 3" xfId="41081" xr:uid="{00000000-0005-0000-0000-0000D39F0000}"/>
    <cellStyle name="20% - Accent1 4 4 2 2 5 7" xfId="41082" xr:uid="{00000000-0005-0000-0000-0000D49F0000}"/>
    <cellStyle name="20% - Accent1 4 4 2 2 5 7 2" xfId="41083" xr:uid="{00000000-0005-0000-0000-0000D59F0000}"/>
    <cellStyle name="20% - Accent1 4 4 2 2 5 8" xfId="41084" xr:uid="{00000000-0005-0000-0000-0000D69F0000}"/>
    <cellStyle name="20% - Accent1 4 4 2 2 5 8 2" xfId="41085" xr:uid="{00000000-0005-0000-0000-0000D79F0000}"/>
    <cellStyle name="20% - Accent1 4 4 2 2 5 9" xfId="41086" xr:uid="{00000000-0005-0000-0000-0000D89F0000}"/>
    <cellStyle name="20% - Accent1 4 4 2 2 6" xfId="41087" xr:uid="{00000000-0005-0000-0000-0000D99F0000}"/>
    <cellStyle name="20% - Accent1 4 4 2 2 6 2" xfId="41088" xr:uid="{00000000-0005-0000-0000-0000DA9F0000}"/>
    <cellStyle name="20% - Accent1 4 4 2 2 6 2 2" xfId="41089" xr:uid="{00000000-0005-0000-0000-0000DB9F0000}"/>
    <cellStyle name="20% - Accent1 4 4 2 2 6 2 2 2" xfId="41090" xr:uid="{00000000-0005-0000-0000-0000DC9F0000}"/>
    <cellStyle name="20% - Accent1 4 4 2 2 6 2 2 2 2" xfId="41091" xr:uid="{00000000-0005-0000-0000-0000DD9F0000}"/>
    <cellStyle name="20% - Accent1 4 4 2 2 6 2 2 3" xfId="41092" xr:uid="{00000000-0005-0000-0000-0000DE9F0000}"/>
    <cellStyle name="20% - Accent1 4 4 2 2 6 2 3" xfId="41093" xr:uid="{00000000-0005-0000-0000-0000DF9F0000}"/>
    <cellStyle name="20% - Accent1 4 4 2 2 6 2 3 2" xfId="41094" xr:uid="{00000000-0005-0000-0000-0000E09F0000}"/>
    <cellStyle name="20% - Accent1 4 4 2 2 6 2 4" xfId="41095" xr:uid="{00000000-0005-0000-0000-0000E19F0000}"/>
    <cellStyle name="20% - Accent1 4 4 2 2 6 3" xfId="41096" xr:uid="{00000000-0005-0000-0000-0000E29F0000}"/>
    <cellStyle name="20% - Accent1 4 4 2 2 6 3 2" xfId="41097" xr:uid="{00000000-0005-0000-0000-0000E39F0000}"/>
    <cellStyle name="20% - Accent1 4 4 2 2 6 3 2 2" xfId="41098" xr:uid="{00000000-0005-0000-0000-0000E49F0000}"/>
    <cellStyle name="20% - Accent1 4 4 2 2 6 3 2 2 2" xfId="41099" xr:uid="{00000000-0005-0000-0000-0000E59F0000}"/>
    <cellStyle name="20% - Accent1 4 4 2 2 6 3 2 3" xfId="41100" xr:uid="{00000000-0005-0000-0000-0000E69F0000}"/>
    <cellStyle name="20% - Accent1 4 4 2 2 6 3 3" xfId="41101" xr:uid="{00000000-0005-0000-0000-0000E79F0000}"/>
    <cellStyle name="20% - Accent1 4 4 2 2 6 3 3 2" xfId="41102" xr:uid="{00000000-0005-0000-0000-0000E89F0000}"/>
    <cellStyle name="20% - Accent1 4 4 2 2 6 3 4" xfId="41103" xr:uid="{00000000-0005-0000-0000-0000E99F0000}"/>
    <cellStyle name="20% - Accent1 4 4 2 2 6 4" xfId="41104" xr:uid="{00000000-0005-0000-0000-0000EA9F0000}"/>
    <cellStyle name="20% - Accent1 4 4 2 2 6 4 2" xfId="41105" xr:uid="{00000000-0005-0000-0000-0000EB9F0000}"/>
    <cellStyle name="20% - Accent1 4 4 2 2 6 4 2 2" xfId="41106" xr:uid="{00000000-0005-0000-0000-0000EC9F0000}"/>
    <cellStyle name="20% - Accent1 4 4 2 2 6 4 2 2 2" xfId="41107" xr:uid="{00000000-0005-0000-0000-0000ED9F0000}"/>
    <cellStyle name="20% - Accent1 4 4 2 2 6 4 2 3" xfId="41108" xr:uid="{00000000-0005-0000-0000-0000EE9F0000}"/>
    <cellStyle name="20% - Accent1 4 4 2 2 6 4 3" xfId="41109" xr:uid="{00000000-0005-0000-0000-0000EF9F0000}"/>
    <cellStyle name="20% - Accent1 4 4 2 2 6 4 3 2" xfId="41110" xr:uid="{00000000-0005-0000-0000-0000F09F0000}"/>
    <cellStyle name="20% - Accent1 4 4 2 2 6 4 4" xfId="41111" xr:uid="{00000000-0005-0000-0000-0000F19F0000}"/>
    <cellStyle name="20% - Accent1 4 4 2 2 6 5" xfId="41112" xr:uid="{00000000-0005-0000-0000-0000F29F0000}"/>
    <cellStyle name="20% - Accent1 4 4 2 2 6 5 2" xfId="41113" xr:uid="{00000000-0005-0000-0000-0000F39F0000}"/>
    <cellStyle name="20% - Accent1 4 4 2 2 6 5 2 2" xfId="41114" xr:uid="{00000000-0005-0000-0000-0000F49F0000}"/>
    <cellStyle name="20% - Accent1 4 4 2 2 6 5 3" xfId="41115" xr:uid="{00000000-0005-0000-0000-0000F59F0000}"/>
    <cellStyle name="20% - Accent1 4 4 2 2 6 6" xfId="41116" xr:uid="{00000000-0005-0000-0000-0000F69F0000}"/>
    <cellStyle name="20% - Accent1 4 4 2 2 6 6 2" xfId="41117" xr:uid="{00000000-0005-0000-0000-0000F79F0000}"/>
    <cellStyle name="20% - Accent1 4 4 2 2 6 6 2 2" xfId="41118" xr:uid="{00000000-0005-0000-0000-0000F89F0000}"/>
    <cellStyle name="20% - Accent1 4 4 2 2 6 6 3" xfId="41119" xr:uid="{00000000-0005-0000-0000-0000F99F0000}"/>
    <cellStyle name="20% - Accent1 4 4 2 2 6 7" xfId="41120" xr:uid="{00000000-0005-0000-0000-0000FA9F0000}"/>
    <cellStyle name="20% - Accent1 4 4 2 2 6 7 2" xfId="41121" xr:uid="{00000000-0005-0000-0000-0000FB9F0000}"/>
    <cellStyle name="20% - Accent1 4 4 2 2 6 8" xfId="41122" xr:uid="{00000000-0005-0000-0000-0000FC9F0000}"/>
    <cellStyle name="20% - Accent1 4 4 2 2 6 8 2" xfId="41123" xr:uid="{00000000-0005-0000-0000-0000FD9F0000}"/>
    <cellStyle name="20% - Accent1 4 4 2 2 6 9" xfId="41124" xr:uid="{00000000-0005-0000-0000-0000FE9F0000}"/>
    <cellStyle name="20% - Accent1 4 4 2 2 7" xfId="41125" xr:uid="{00000000-0005-0000-0000-0000FF9F0000}"/>
    <cellStyle name="20% - Accent1 4 4 2 2 7 2" xfId="41126" xr:uid="{00000000-0005-0000-0000-000000A00000}"/>
    <cellStyle name="20% - Accent1 4 4 2 2 7 2 2" xfId="41127" xr:uid="{00000000-0005-0000-0000-000001A00000}"/>
    <cellStyle name="20% - Accent1 4 4 2 2 7 2 2 2" xfId="41128" xr:uid="{00000000-0005-0000-0000-000002A00000}"/>
    <cellStyle name="20% - Accent1 4 4 2 2 7 2 3" xfId="41129" xr:uid="{00000000-0005-0000-0000-000003A00000}"/>
    <cellStyle name="20% - Accent1 4 4 2 2 7 3" xfId="41130" xr:uid="{00000000-0005-0000-0000-000004A00000}"/>
    <cellStyle name="20% - Accent1 4 4 2 2 7 3 2" xfId="41131" xr:uid="{00000000-0005-0000-0000-000005A00000}"/>
    <cellStyle name="20% - Accent1 4 4 2 2 7 4" xfId="41132" xr:uid="{00000000-0005-0000-0000-000006A00000}"/>
    <cellStyle name="20% - Accent1 4 4 2 2 8" xfId="41133" xr:uid="{00000000-0005-0000-0000-000007A00000}"/>
    <cellStyle name="20% - Accent1 4 4 2 2 8 2" xfId="41134" xr:uid="{00000000-0005-0000-0000-000008A00000}"/>
    <cellStyle name="20% - Accent1 4 4 2 2 8 2 2" xfId="41135" xr:uid="{00000000-0005-0000-0000-000009A00000}"/>
    <cellStyle name="20% - Accent1 4 4 2 2 8 2 2 2" xfId="41136" xr:uid="{00000000-0005-0000-0000-00000AA00000}"/>
    <cellStyle name="20% - Accent1 4 4 2 2 8 2 3" xfId="41137" xr:uid="{00000000-0005-0000-0000-00000BA00000}"/>
    <cellStyle name="20% - Accent1 4 4 2 2 8 3" xfId="41138" xr:uid="{00000000-0005-0000-0000-00000CA00000}"/>
    <cellStyle name="20% - Accent1 4 4 2 2 8 3 2" xfId="41139" xr:uid="{00000000-0005-0000-0000-00000DA00000}"/>
    <cellStyle name="20% - Accent1 4 4 2 2 8 4" xfId="41140" xr:uid="{00000000-0005-0000-0000-00000EA00000}"/>
    <cellStyle name="20% - Accent1 4 4 2 2 9" xfId="41141" xr:uid="{00000000-0005-0000-0000-00000FA00000}"/>
    <cellStyle name="20% - Accent1 4 4 2 2 9 2" xfId="41142" xr:uid="{00000000-0005-0000-0000-000010A00000}"/>
    <cellStyle name="20% - Accent1 4 4 2 2 9 2 2" xfId="41143" xr:uid="{00000000-0005-0000-0000-000011A00000}"/>
    <cellStyle name="20% - Accent1 4 4 2 2 9 2 2 2" xfId="41144" xr:uid="{00000000-0005-0000-0000-000012A00000}"/>
    <cellStyle name="20% - Accent1 4 4 2 2 9 2 3" xfId="41145" xr:uid="{00000000-0005-0000-0000-000013A00000}"/>
    <cellStyle name="20% - Accent1 4 4 2 2 9 3" xfId="41146" xr:uid="{00000000-0005-0000-0000-000014A00000}"/>
    <cellStyle name="20% - Accent1 4 4 2 2 9 3 2" xfId="41147" xr:uid="{00000000-0005-0000-0000-000015A00000}"/>
    <cellStyle name="20% - Accent1 4 4 2 2 9 4" xfId="41148" xr:uid="{00000000-0005-0000-0000-000016A00000}"/>
    <cellStyle name="20% - Accent1 4 4 2 3" xfId="41149" xr:uid="{00000000-0005-0000-0000-000017A00000}"/>
    <cellStyle name="20% - Accent1 4 4 2 3 10" xfId="41150" xr:uid="{00000000-0005-0000-0000-000018A00000}"/>
    <cellStyle name="20% - Accent1 4 4 2 3 10 2" xfId="41151" xr:uid="{00000000-0005-0000-0000-000019A00000}"/>
    <cellStyle name="20% - Accent1 4 4 2 3 11" xfId="41152" xr:uid="{00000000-0005-0000-0000-00001AA00000}"/>
    <cellStyle name="20% - Accent1 4 4 2 3 2" xfId="41153" xr:uid="{00000000-0005-0000-0000-00001BA00000}"/>
    <cellStyle name="20% - Accent1 4 4 2 3 2 2" xfId="41154" xr:uid="{00000000-0005-0000-0000-00001CA00000}"/>
    <cellStyle name="20% - Accent1 4 4 2 3 2 2 2" xfId="41155" xr:uid="{00000000-0005-0000-0000-00001DA00000}"/>
    <cellStyle name="20% - Accent1 4 4 2 3 2 2 2 2" xfId="41156" xr:uid="{00000000-0005-0000-0000-00001EA00000}"/>
    <cellStyle name="20% - Accent1 4 4 2 3 2 2 2 2 2" xfId="41157" xr:uid="{00000000-0005-0000-0000-00001FA00000}"/>
    <cellStyle name="20% - Accent1 4 4 2 3 2 2 2 3" xfId="41158" xr:uid="{00000000-0005-0000-0000-000020A00000}"/>
    <cellStyle name="20% - Accent1 4 4 2 3 2 2 3" xfId="41159" xr:uid="{00000000-0005-0000-0000-000021A00000}"/>
    <cellStyle name="20% - Accent1 4 4 2 3 2 2 3 2" xfId="41160" xr:uid="{00000000-0005-0000-0000-000022A00000}"/>
    <cellStyle name="20% - Accent1 4 4 2 3 2 2 4" xfId="41161" xr:uid="{00000000-0005-0000-0000-000023A00000}"/>
    <cellStyle name="20% - Accent1 4 4 2 3 2 3" xfId="41162" xr:uid="{00000000-0005-0000-0000-000024A00000}"/>
    <cellStyle name="20% - Accent1 4 4 2 3 2 3 2" xfId="41163" xr:uid="{00000000-0005-0000-0000-000025A00000}"/>
    <cellStyle name="20% - Accent1 4 4 2 3 2 3 2 2" xfId="41164" xr:uid="{00000000-0005-0000-0000-000026A00000}"/>
    <cellStyle name="20% - Accent1 4 4 2 3 2 3 2 2 2" xfId="41165" xr:uid="{00000000-0005-0000-0000-000027A00000}"/>
    <cellStyle name="20% - Accent1 4 4 2 3 2 3 2 3" xfId="41166" xr:uid="{00000000-0005-0000-0000-000028A00000}"/>
    <cellStyle name="20% - Accent1 4 4 2 3 2 3 3" xfId="41167" xr:uid="{00000000-0005-0000-0000-000029A00000}"/>
    <cellStyle name="20% - Accent1 4 4 2 3 2 3 3 2" xfId="41168" xr:uid="{00000000-0005-0000-0000-00002AA00000}"/>
    <cellStyle name="20% - Accent1 4 4 2 3 2 3 4" xfId="41169" xr:uid="{00000000-0005-0000-0000-00002BA00000}"/>
    <cellStyle name="20% - Accent1 4 4 2 3 2 4" xfId="41170" xr:uid="{00000000-0005-0000-0000-00002CA00000}"/>
    <cellStyle name="20% - Accent1 4 4 2 3 2 4 2" xfId="41171" xr:uid="{00000000-0005-0000-0000-00002DA00000}"/>
    <cellStyle name="20% - Accent1 4 4 2 3 2 4 2 2" xfId="41172" xr:uid="{00000000-0005-0000-0000-00002EA00000}"/>
    <cellStyle name="20% - Accent1 4 4 2 3 2 4 2 2 2" xfId="41173" xr:uid="{00000000-0005-0000-0000-00002FA00000}"/>
    <cellStyle name="20% - Accent1 4 4 2 3 2 4 2 3" xfId="41174" xr:uid="{00000000-0005-0000-0000-000030A00000}"/>
    <cellStyle name="20% - Accent1 4 4 2 3 2 4 3" xfId="41175" xr:uid="{00000000-0005-0000-0000-000031A00000}"/>
    <cellStyle name="20% - Accent1 4 4 2 3 2 4 3 2" xfId="41176" xr:uid="{00000000-0005-0000-0000-000032A00000}"/>
    <cellStyle name="20% - Accent1 4 4 2 3 2 4 4" xfId="41177" xr:uid="{00000000-0005-0000-0000-000033A00000}"/>
    <cellStyle name="20% - Accent1 4 4 2 3 2 5" xfId="41178" xr:uid="{00000000-0005-0000-0000-000034A00000}"/>
    <cellStyle name="20% - Accent1 4 4 2 3 2 5 2" xfId="41179" xr:uid="{00000000-0005-0000-0000-000035A00000}"/>
    <cellStyle name="20% - Accent1 4 4 2 3 2 5 2 2" xfId="41180" xr:uid="{00000000-0005-0000-0000-000036A00000}"/>
    <cellStyle name="20% - Accent1 4 4 2 3 2 5 3" xfId="41181" xr:uid="{00000000-0005-0000-0000-000037A00000}"/>
    <cellStyle name="20% - Accent1 4 4 2 3 2 6" xfId="41182" xr:uid="{00000000-0005-0000-0000-000038A00000}"/>
    <cellStyle name="20% - Accent1 4 4 2 3 2 6 2" xfId="41183" xr:uid="{00000000-0005-0000-0000-000039A00000}"/>
    <cellStyle name="20% - Accent1 4 4 2 3 2 6 2 2" xfId="41184" xr:uid="{00000000-0005-0000-0000-00003AA00000}"/>
    <cellStyle name="20% - Accent1 4 4 2 3 2 6 3" xfId="41185" xr:uid="{00000000-0005-0000-0000-00003BA00000}"/>
    <cellStyle name="20% - Accent1 4 4 2 3 2 7" xfId="41186" xr:uid="{00000000-0005-0000-0000-00003CA00000}"/>
    <cellStyle name="20% - Accent1 4 4 2 3 2 7 2" xfId="41187" xr:uid="{00000000-0005-0000-0000-00003DA00000}"/>
    <cellStyle name="20% - Accent1 4 4 2 3 2 8" xfId="41188" xr:uid="{00000000-0005-0000-0000-00003EA00000}"/>
    <cellStyle name="20% - Accent1 4 4 2 3 2 8 2" xfId="41189" xr:uid="{00000000-0005-0000-0000-00003FA00000}"/>
    <cellStyle name="20% - Accent1 4 4 2 3 2 9" xfId="41190" xr:uid="{00000000-0005-0000-0000-000040A00000}"/>
    <cellStyle name="20% - Accent1 4 4 2 3 3" xfId="41191" xr:uid="{00000000-0005-0000-0000-000041A00000}"/>
    <cellStyle name="20% - Accent1 4 4 2 3 3 2" xfId="41192" xr:uid="{00000000-0005-0000-0000-000042A00000}"/>
    <cellStyle name="20% - Accent1 4 4 2 3 3 2 2" xfId="41193" xr:uid="{00000000-0005-0000-0000-000043A00000}"/>
    <cellStyle name="20% - Accent1 4 4 2 3 3 2 2 2" xfId="41194" xr:uid="{00000000-0005-0000-0000-000044A00000}"/>
    <cellStyle name="20% - Accent1 4 4 2 3 3 2 2 2 2" xfId="41195" xr:uid="{00000000-0005-0000-0000-000045A00000}"/>
    <cellStyle name="20% - Accent1 4 4 2 3 3 2 2 3" xfId="41196" xr:uid="{00000000-0005-0000-0000-000046A00000}"/>
    <cellStyle name="20% - Accent1 4 4 2 3 3 2 3" xfId="41197" xr:uid="{00000000-0005-0000-0000-000047A00000}"/>
    <cellStyle name="20% - Accent1 4 4 2 3 3 2 3 2" xfId="41198" xr:uid="{00000000-0005-0000-0000-000048A00000}"/>
    <cellStyle name="20% - Accent1 4 4 2 3 3 2 4" xfId="41199" xr:uid="{00000000-0005-0000-0000-000049A00000}"/>
    <cellStyle name="20% - Accent1 4 4 2 3 3 3" xfId="41200" xr:uid="{00000000-0005-0000-0000-00004AA00000}"/>
    <cellStyle name="20% - Accent1 4 4 2 3 3 3 2" xfId="41201" xr:uid="{00000000-0005-0000-0000-00004BA00000}"/>
    <cellStyle name="20% - Accent1 4 4 2 3 3 3 2 2" xfId="41202" xr:uid="{00000000-0005-0000-0000-00004CA00000}"/>
    <cellStyle name="20% - Accent1 4 4 2 3 3 3 2 2 2" xfId="41203" xr:uid="{00000000-0005-0000-0000-00004DA00000}"/>
    <cellStyle name="20% - Accent1 4 4 2 3 3 3 2 3" xfId="41204" xr:uid="{00000000-0005-0000-0000-00004EA00000}"/>
    <cellStyle name="20% - Accent1 4 4 2 3 3 3 3" xfId="41205" xr:uid="{00000000-0005-0000-0000-00004FA00000}"/>
    <cellStyle name="20% - Accent1 4 4 2 3 3 3 3 2" xfId="41206" xr:uid="{00000000-0005-0000-0000-000050A00000}"/>
    <cellStyle name="20% - Accent1 4 4 2 3 3 3 4" xfId="41207" xr:uid="{00000000-0005-0000-0000-000051A00000}"/>
    <cellStyle name="20% - Accent1 4 4 2 3 3 4" xfId="41208" xr:uid="{00000000-0005-0000-0000-000052A00000}"/>
    <cellStyle name="20% - Accent1 4 4 2 3 3 4 2" xfId="41209" xr:uid="{00000000-0005-0000-0000-000053A00000}"/>
    <cellStyle name="20% - Accent1 4 4 2 3 3 4 2 2" xfId="41210" xr:uid="{00000000-0005-0000-0000-000054A00000}"/>
    <cellStyle name="20% - Accent1 4 4 2 3 3 4 2 2 2" xfId="41211" xr:uid="{00000000-0005-0000-0000-000055A00000}"/>
    <cellStyle name="20% - Accent1 4 4 2 3 3 4 2 3" xfId="41212" xr:uid="{00000000-0005-0000-0000-000056A00000}"/>
    <cellStyle name="20% - Accent1 4 4 2 3 3 4 3" xfId="41213" xr:uid="{00000000-0005-0000-0000-000057A00000}"/>
    <cellStyle name="20% - Accent1 4 4 2 3 3 4 3 2" xfId="41214" xr:uid="{00000000-0005-0000-0000-000058A00000}"/>
    <cellStyle name="20% - Accent1 4 4 2 3 3 4 4" xfId="41215" xr:uid="{00000000-0005-0000-0000-000059A00000}"/>
    <cellStyle name="20% - Accent1 4 4 2 3 3 5" xfId="41216" xr:uid="{00000000-0005-0000-0000-00005AA00000}"/>
    <cellStyle name="20% - Accent1 4 4 2 3 3 5 2" xfId="41217" xr:uid="{00000000-0005-0000-0000-00005BA00000}"/>
    <cellStyle name="20% - Accent1 4 4 2 3 3 5 2 2" xfId="41218" xr:uid="{00000000-0005-0000-0000-00005CA00000}"/>
    <cellStyle name="20% - Accent1 4 4 2 3 3 5 3" xfId="41219" xr:uid="{00000000-0005-0000-0000-00005DA00000}"/>
    <cellStyle name="20% - Accent1 4 4 2 3 3 6" xfId="41220" xr:uid="{00000000-0005-0000-0000-00005EA00000}"/>
    <cellStyle name="20% - Accent1 4 4 2 3 3 6 2" xfId="41221" xr:uid="{00000000-0005-0000-0000-00005FA00000}"/>
    <cellStyle name="20% - Accent1 4 4 2 3 3 6 2 2" xfId="41222" xr:uid="{00000000-0005-0000-0000-000060A00000}"/>
    <cellStyle name="20% - Accent1 4 4 2 3 3 6 3" xfId="41223" xr:uid="{00000000-0005-0000-0000-000061A00000}"/>
    <cellStyle name="20% - Accent1 4 4 2 3 3 7" xfId="41224" xr:uid="{00000000-0005-0000-0000-000062A00000}"/>
    <cellStyle name="20% - Accent1 4 4 2 3 3 7 2" xfId="41225" xr:uid="{00000000-0005-0000-0000-000063A00000}"/>
    <cellStyle name="20% - Accent1 4 4 2 3 3 8" xfId="41226" xr:uid="{00000000-0005-0000-0000-000064A00000}"/>
    <cellStyle name="20% - Accent1 4 4 2 3 3 8 2" xfId="41227" xr:uid="{00000000-0005-0000-0000-000065A00000}"/>
    <cellStyle name="20% - Accent1 4 4 2 3 3 9" xfId="41228" xr:uid="{00000000-0005-0000-0000-000066A00000}"/>
    <cellStyle name="20% - Accent1 4 4 2 3 4" xfId="41229" xr:uid="{00000000-0005-0000-0000-000067A00000}"/>
    <cellStyle name="20% - Accent1 4 4 2 3 4 2" xfId="41230" xr:uid="{00000000-0005-0000-0000-000068A00000}"/>
    <cellStyle name="20% - Accent1 4 4 2 3 4 2 2" xfId="41231" xr:uid="{00000000-0005-0000-0000-000069A00000}"/>
    <cellStyle name="20% - Accent1 4 4 2 3 4 2 2 2" xfId="41232" xr:uid="{00000000-0005-0000-0000-00006AA00000}"/>
    <cellStyle name="20% - Accent1 4 4 2 3 4 2 3" xfId="41233" xr:uid="{00000000-0005-0000-0000-00006BA00000}"/>
    <cellStyle name="20% - Accent1 4 4 2 3 4 3" xfId="41234" xr:uid="{00000000-0005-0000-0000-00006CA00000}"/>
    <cellStyle name="20% - Accent1 4 4 2 3 4 3 2" xfId="41235" xr:uid="{00000000-0005-0000-0000-00006DA00000}"/>
    <cellStyle name="20% - Accent1 4 4 2 3 4 4" xfId="41236" xr:uid="{00000000-0005-0000-0000-00006EA00000}"/>
    <cellStyle name="20% - Accent1 4 4 2 3 5" xfId="41237" xr:uid="{00000000-0005-0000-0000-00006FA00000}"/>
    <cellStyle name="20% - Accent1 4 4 2 3 5 2" xfId="41238" xr:uid="{00000000-0005-0000-0000-000070A00000}"/>
    <cellStyle name="20% - Accent1 4 4 2 3 5 2 2" xfId="41239" xr:uid="{00000000-0005-0000-0000-000071A00000}"/>
    <cellStyle name="20% - Accent1 4 4 2 3 5 2 2 2" xfId="41240" xr:uid="{00000000-0005-0000-0000-000072A00000}"/>
    <cellStyle name="20% - Accent1 4 4 2 3 5 2 3" xfId="41241" xr:uid="{00000000-0005-0000-0000-000073A00000}"/>
    <cellStyle name="20% - Accent1 4 4 2 3 5 3" xfId="41242" xr:uid="{00000000-0005-0000-0000-000074A00000}"/>
    <cellStyle name="20% - Accent1 4 4 2 3 5 3 2" xfId="41243" xr:uid="{00000000-0005-0000-0000-000075A00000}"/>
    <cellStyle name="20% - Accent1 4 4 2 3 5 4" xfId="41244" xr:uid="{00000000-0005-0000-0000-000076A00000}"/>
    <cellStyle name="20% - Accent1 4 4 2 3 6" xfId="41245" xr:uid="{00000000-0005-0000-0000-000077A00000}"/>
    <cellStyle name="20% - Accent1 4 4 2 3 6 2" xfId="41246" xr:uid="{00000000-0005-0000-0000-000078A00000}"/>
    <cellStyle name="20% - Accent1 4 4 2 3 6 2 2" xfId="41247" xr:uid="{00000000-0005-0000-0000-000079A00000}"/>
    <cellStyle name="20% - Accent1 4 4 2 3 6 2 2 2" xfId="41248" xr:uid="{00000000-0005-0000-0000-00007AA00000}"/>
    <cellStyle name="20% - Accent1 4 4 2 3 6 2 3" xfId="41249" xr:uid="{00000000-0005-0000-0000-00007BA00000}"/>
    <cellStyle name="20% - Accent1 4 4 2 3 6 3" xfId="41250" xr:uid="{00000000-0005-0000-0000-00007CA00000}"/>
    <cellStyle name="20% - Accent1 4 4 2 3 6 3 2" xfId="41251" xr:uid="{00000000-0005-0000-0000-00007DA00000}"/>
    <cellStyle name="20% - Accent1 4 4 2 3 6 4" xfId="41252" xr:uid="{00000000-0005-0000-0000-00007EA00000}"/>
    <cellStyle name="20% - Accent1 4 4 2 3 7" xfId="41253" xr:uid="{00000000-0005-0000-0000-00007FA00000}"/>
    <cellStyle name="20% - Accent1 4 4 2 3 7 2" xfId="41254" xr:uid="{00000000-0005-0000-0000-000080A00000}"/>
    <cellStyle name="20% - Accent1 4 4 2 3 7 2 2" xfId="41255" xr:uid="{00000000-0005-0000-0000-000081A00000}"/>
    <cellStyle name="20% - Accent1 4 4 2 3 7 3" xfId="41256" xr:uid="{00000000-0005-0000-0000-000082A00000}"/>
    <cellStyle name="20% - Accent1 4 4 2 3 8" xfId="41257" xr:uid="{00000000-0005-0000-0000-000083A00000}"/>
    <cellStyle name="20% - Accent1 4 4 2 3 8 2" xfId="41258" xr:uid="{00000000-0005-0000-0000-000084A00000}"/>
    <cellStyle name="20% - Accent1 4 4 2 3 8 2 2" xfId="41259" xr:uid="{00000000-0005-0000-0000-000085A00000}"/>
    <cellStyle name="20% - Accent1 4 4 2 3 8 3" xfId="41260" xr:uid="{00000000-0005-0000-0000-000086A00000}"/>
    <cellStyle name="20% - Accent1 4 4 2 3 9" xfId="41261" xr:uid="{00000000-0005-0000-0000-000087A00000}"/>
    <cellStyle name="20% - Accent1 4 4 2 3 9 2" xfId="41262" xr:uid="{00000000-0005-0000-0000-000088A00000}"/>
    <cellStyle name="20% - Accent1 4 4 2 4" xfId="41263" xr:uid="{00000000-0005-0000-0000-000089A00000}"/>
    <cellStyle name="20% - Accent1 4 4 2 4 10" xfId="41264" xr:uid="{00000000-0005-0000-0000-00008AA00000}"/>
    <cellStyle name="20% - Accent1 4 4 2 4 10 2" xfId="41265" xr:uid="{00000000-0005-0000-0000-00008BA00000}"/>
    <cellStyle name="20% - Accent1 4 4 2 4 11" xfId="41266" xr:uid="{00000000-0005-0000-0000-00008CA00000}"/>
    <cellStyle name="20% - Accent1 4 4 2 4 2" xfId="41267" xr:uid="{00000000-0005-0000-0000-00008DA00000}"/>
    <cellStyle name="20% - Accent1 4 4 2 4 2 2" xfId="41268" xr:uid="{00000000-0005-0000-0000-00008EA00000}"/>
    <cellStyle name="20% - Accent1 4 4 2 4 2 2 2" xfId="41269" xr:uid="{00000000-0005-0000-0000-00008FA00000}"/>
    <cellStyle name="20% - Accent1 4 4 2 4 2 2 2 2" xfId="41270" xr:uid="{00000000-0005-0000-0000-000090A00000}"/>
    <cellStyle name="20% - Accent1 4 4 2 4 2 2 2 2 2" xfId="41271" xr:uid="{00000000-0005-0000-0000-000091A00000}"/>
    <cellStyle name="20% - Accent1 4 4 2 4 2 2 2 3" xfId="41272" xr:uid="{00000000-0005-0000-0000-000092A00000}"/>
    <cellStyle name="20% - Accent1 4 4 2 4 2 2 3" xfId="41273" xr:uid="{00000000-0005-0000-0000-000093A00000}"/>
    <cellStyle name="20% - Accent1 4 4 2 4 2 2 3 2" xfId="41274" xr:uid="{00000000-0005-0000-0000-000094A00000}"/>
    <cellStyle name="20% - Accent1 4 4 2 4 2 2 4" xfId="41275" xr:uid="{00000000-0005-0000-0000-000095A00000}"/>
    <cellStyle name="20% - Accent1 4 4 2 4 2 3" xfId="41276" xr:uid="{00000000-0005-0000-0000-000096A00000}"/>
    <cellStyle name="20% - Accent1 4 4 2 4 2 3 2" xfId="41277" xr:uid="{00000000-0005-0000-0000-000097A00000}"/>
    <cellStyle name="20% - Accent1 4 4 2 4 2 3 2 2" xfId="41278" xr:uid="{00000000-0005-0000-0000-000098A00000}"/>
    <cellStyle name="20% - Accent1 4 4 2 4 2 3 2 2 2" xfId="41279" xr:uid="{00000000-0005-0000-0000-000099A00000}"/>
    <cellStyle name="20% - Accent1 4 4 2 4 2 3 2 3" xfId="41280" xr:uid="{00000000-0005-0000-0000-00009AA00000}"/>
    <cellStyle name="20% - Accent1 4 4 2 4 2 3 3" xfId="41281" xr:uid="{00000000-0005-0000-0000-00009BA00000}"/>
    <cellStyle name="20% - Accent1 4 4 2 4 2 3 3 2" xfId="41282" xr:uid="{00000000-0005-0000-0000-00009CA00000}"/>
    <cellStyle name="20% - Accent1 4 4 2 4 2 3 4" xfId="41283" xr:uid="{00000000-0005-0000-0000-00009DA00000}"/>
    <cellStyle name="20% - Accent1 4 4 2 4 2 4" xfId="41284" xr:uid="{00000000-0005-0000-0000-00009EA00000}"/>
    <cellStyle name="20% - Accent1 4 4 2 4 2 4 2" xfId="41285" xr:uid="{00000000-0005-0000-0000-00009FA00000}"/>
    <cellStyle name="20% - Accent1 4 4 2 4 2 4 2 2" xfId="41286" xr:uid="{00000000-0005-0000-0000-0000A0A00000}"/>
    <cellStyle name="20% - Accent1 4 4 2 4 2 4 2 2 2" xfId="41287" xr:uid="{00000000-0005-0000-0000-0000A1A00000}"/>
    <cellStyle name="20% - Accent1 4 4 2 4 2 4 2 3" xfId="41288" xr:uid="{00000000-0005-0000-0000-0000A2A00000}"/>
    <cellStyle name="20% - Accent1 4 4 2 4 2 4 3" xfId="41289" xr:uid="{00000000-0005-0000-0000-0000A3A00000}"/>
    <cellStyle name="20% - Accent1 4 4 2 4 2 4 3 2" xfId="41290" xr:uid="{00000000-0005-0000-0000-0000A4A00000}"/>
    <cellStyle name="20% - Accent1 4 4 2 4 2 4 4" xfId="41291" xr:uid="{00000000-0005-0000-0000-0000A5A00000}"/>
    <cellStyle name="20% - Accent1 4 4 2 4 2 5" xfId="41292" xr:uid="{00000000-0005-0000-0000-0000A6A00000}"/>
    <cellStyle name="20% - Accent1 4 4 2 4 2 5 2" xfId="41293" xr:uid="{00000000-0005-0000-0000-0000A7A00000}"/>
    <cellStyle name="20% - Accent1 4 4 2 4 2 5 2 2" xfId="41294" xr:uid="{00000000-0005-0000-0000-0000A8A00000}"/>
    <cellStyle name="20% - Accent1 4 4 2 4 2 5 3" xfId="41295" xr:uid="{00000000-0005-0000-0000-0000A9A00000}"/>
    <cellStyle name="20% - Accent1 4 4 2 4 2 6" xfId="41296" xr:uid="{00000000-0005-0000-0000-0000AAA00000}"/>
    <cellStyle name="20% - Accent1 4 4 2 4 2 6 2" xfId="41297" xr:uid="{00000000-0005-0000-0000-0000ABA00000}"/>
    <cellStyle name="20% - Accent1 4 4 2 4 2 6 2 2" xfId="41298" xr:uid="{00000000-0005-0000-0000-0000ACA00000}"/>
    <cellStyle name="20% - Accent1 4 4 2 4 2 6 3" xfId="41299" xr:uid="{00000000-0005-0000-0000-0000ADA00000}"/>
    <cellStyle name="20% - Accent1 4 4 2 4 2 7" xfId="41300" xr:uid="{00000000-0005-0000-0000-0000AEA00000}"/>
    <cellStyle name="20% - Accent1 4 4 2 4 2 7 2" xfId="41301" xr:uid="{00000000-0005-0000-0000-0000AFA00000}"/>
    <cellStyle name="20% - Accent1 4 4 2 4 2 8" xfId="41302" xr:uid="{00000000-0005-0000-0000-0000B0A00000}"/>
    <cellStyle name="20% - Accent1 4 4 2 4 2 8 2" xfId="41303" xr:uid="{00000000-0005-0000-0000-0000B1A00000}"/>
    <cellStyle name="20% - Accent1 4 4 2 4 2 9" xfId="41304" xr:uid="{00000000-0005-0000-0000-0000B2A00000}"/>
    <cellStyle name="20% - Accent1 4 4 2 4 3" xfId="41305" xr:uid="{00000000-0005-0000-0000-0000B3A00000}"/>
    <cellStyle name="20% - Accent1 4 4 2 4 3 2" xfId="41306" xr:uid="{00000000-0005-0000-0000-0000B4A00000}"/>
    <cellStyle name="20% - Accent1 4 4 2 4 3 2 2" xfId="41307" xr:uid="{00000000-0005-0000-0000-0000B5A00000}"/>
    <cellStyle name="20% - Accent1 4 4 2 4 3 2 2 2" xfId="41308" xr:uid="{00000000-0005-0000-0000-0000B6A00000}"/>
    <cellStyle name="20% - Accent1 4 4 2 4 3 2 2 2 2" xfId="41309" xr:uid="{00000000-0005-0000-0000-0000B7A00000}"/>
    <cellStyle name="20% - Accent1 4 4 2 4 3 2 2 3" xfId="41310" xr:uid="{00000000-0005-0000-0000-0000B8A00000}"/>
    <cellStyle name="20% - Accent1 4 4 2 4 3 2 3" xfId="41311" xr:uid="{00000000-0005-0000-0000-0000B9A00000}"/>
    <cellStyle name="20% - Accent1 4 4 2 4 3 2 3 2" xfId="41312" xr:uid="{00000000-0005-0000-0000-0000BAA00000}"/>
    <cellStyle name="20% - Accent1 4 4 2 4 3 2 4" xfId="41313" xr:uid="{00000000-0005-0000-0000-0000BBA00000}"/>
    <cellStyle name="20% - Accent1 4 4 2 4 3 3" xfId="41314" xr:uid="{00000000-0005-0000-0000-0000BCA00000}"/>
    <cellStyle name="20% - Accent1 4 4 2 4 3 3 2" xfId="41315" xr:uid="{00000000-0005-0000-0000-0000BDA00000}"/>
    <cellStyle name="20% - Accent1 4 4 2 4 3 3 2 2" xfId="41316" xr:uid="{00000000-0005-0000-0000-0000BEA00000}"/>
    <cellStyle name="20% - Accent1 4 4 2 4 3 3 2 2 2" xfId="41317" xr:uid="{00000000-0005-0000-0000-0000BFA00000}"/>
    <cellStyle name="20% - Accent1 4 4 2 4 3 3 2 3" xfId="41318" xr:uid="{00000000-0005-0000-0000-0000C0A00000}"/>
    <cellStyle name="20% - Accent1 4 4 2 4 3 3 3" xfId="41319" xr:uid="{00000000-0005-0000-0000-0000C1A00000}"/>
    <cellStyle name="20% - Accent1 4 4 2 4 3 3 3 2" xfId="41320" xr:uid="{00000000-0005-0000-0000-0000C2A00000}"/>
    <cellStyle name="20% - Accent1 4 4 2 4 3 3 4" xfId="41321" xr:uid="{00000000-0005-0000-0000-0000C3A00000}"/>
    <cellStyle name="20% - Accent1 4 4 2 4 3 4" xfId="41322" xr:uid="{00000000-0005-0000-0000-0000C4A00000}"/>
    <cellStyle name="20% - Accent1 4 4 2 4 3 4 2" xfId="41323" xr:uid="{00000000-0005-0000-0000-0000C5A00000}"/>
    <cellStyle name="20% - Accent1 4 4 2 4 3 4 2 2" xfId="41324" xr:uid="{00000000-0005-0000-0000-0000C6A00000}"/>
    <cellStyle name="20% - Accent1 4 4 2 4 3 4 2 2 2" xfId="41325" xr:uid="{00000000-0005-0000-0000-0000C7A00000}"/>
    <cellStyle name="20% - Accent1 4 4 2 4 3 4 2 3" xfId="41326" xr:uid="{00000000-0005-0000-0000-0000C8A00000}"/>
    <cellStyle name="20% - Accent1 4 4 2 4 3 4 3" xfId="41327" xr:uid="{00000000-0005-0000-0000-0000C9A00000}"/>
    <cellStyle name="20% - Accent1 4 4 2 4 3 4 3 2" xfId="41328" xr:uid="{00000000-0005-0000-0000-0000CAA00000}"/>
    <cellStyle name="20% - Accent1 4 4 2 4 3 4 4" xfId="41329" xr:uid="{00000000-0005-0000-0000-0000CBA00000}"/>
    <cellStyle name="20% - Accent1 4 4 2 4 3 5" xfId="41330" xr:uid="{00000000-0005-0000-0000-0000CCA00000}"/>
    <cellStyle name="20% - Accent1 4 4 2 4 3 5 2" xfId="41331" xr:uid="{00000000-0005-0000-0000-0000CDA00000}"/>
    <cellStyle name="20% - Accent1 4 4 2 4 3 5 2 2" xfId="41332" xr:uid="{00000000-0005-0000-0000-0000CEA00000}"/>
    <cellStyle name="20% - Accent1 4 4 2 4 3 5 3" xfId="41333" xr:uid="{00000000-0005-0000-0000-0000CFA00000}"/>
    <cellStyle name="20% - Accent1 4 4 2 4 3 6" xfId="41334" xr:uid="{00000000-0005-0000-0000-0000D0A00000}"/>
    <cellStyle name="20% - Accent1 4 4 2 4 3 6 2" xfId="41335" xr:uid="{00000000-0005-0000-0000-0000D1A00000}"/>
    <cellStyle name="20% - Accent1 4 4 2 4 3 6 2 2" xfId="41336" xr:uid="{00000000-0005-0000-0000-0000D2A00000}"/>
    <cellStyle name="20% - Accent1 4 4 2 4 3 6 3" xfId="41337" xr:uid="{00000000-0005-0000-0000-0000D3A00000}"/>
    <cellStyle name="20% - Accent1 4 4 2 4 3 7" xfId="41338" xr:uid="{00000000-0005-0000-0000-0000D4A00000}"/>
    <cellStyle name="20% - Accent1 4 4 2 4 3 7 2" xfId="41339" xr:uid="{00000000-0005-0000-0000-0000D5A00000}"/>
    <cellStyle name="20% - Accent1 4 4 2 4 3 8" xfId="41340" xr:uid="{00000000-0005-0000-0000-0000D6A00000}"/>
    <cellStyle name="20% - Accent1 4 4 2 4 3 8 2" xfId="41341" xr:uid="{00000000-0005-0000-0000-0000D7A00000}"/>
    <cellStyle name="20% - Accent1 4 4 2 4 3 9" xfId="41342" xr:uid="{00000000-0005-0000-0000-0000D8A00000}"/>
    <cellStyle name="20% - Accent1 4 4 2 4 4" xfId="41343" xr:uid="{00000000-0005-0000-0000-0000D9A00000}"/>
    <cellStyle name="20% - Accent1 4 4 2 4 4 2" xfId="41344" xr:uid="{00000000-0005-0000-0000-0000DAA00000}"/>
    <cellStyle name="20% - Accent1 4 4 2 4 4 2 2" xfId="41345" xr:uid="{00000000-0005-0000-0000-0000DBA00000}"/>
    <cellStyle name="20% - Accent1 4 4 2 4 4 2 2 2" xfId="41346" xr:uid="{00000000-0005-0000-0000-0000DCA00000}"/>
    <cellStyle name="20% - Accent1 4 4 2 4 4 2 3" xfId="41347" xr:uid="{00000000-0005-0000-0000-0000DDA00000}"/>
    <cellStyle name="20% - Accent1 4 4 2 4 4 3" xfId="41348" xr:uid="{00000000-0005-0000-0000-0000DEA00000}"/>
    <cellStyle name="20% - Accent1 4 4 2 4 4 3 2" xfId="41349" xr:uid="{00000000-0005-0000-0000-0000DFA00000}"/>
    <cellStyle name="20% - Accent1 4 4 2 4 4 4" xfId="41350" xr:uid="{00000000-0005-0000-0000-0000E0A00000}"/>
    <cellStyle name="20% - Accent1 4 4 2 4 5" xfId="41351" xr:uid="{00000000-0005-0000-0000-0000E1A00000}"/>
    <cellStyle name="20% - Accent1 4 4 2 4 5 2" xfId="41352" xr:uid="{00000000-0005-0000-0000-0000E2A00000}"/>
    <cellStyle name="20% - Accent1 4 4 2 4 5 2 2" xfId="41353" xr:uid="{00000000-0005-0000-0000-0000E3A00000}"/>
    <cellStyle name="20% - Accent1 4 4 2 4 5 2 2 2" xfId="41354" xr:uid="{00000000-0005-0000-0000-0000E4A00000}"/>
    <cellStyle name="20% - Accent1 4 4 2 4 5 2 3" xfId="41355" xr:uid="{00000000-0005-0000-0000-0000E5A00000}"/>
    <cellStyle name="20% - Accent1 4 4 2 4 5 3" xfId="41356" xr:uid="{00000000-0005-0000-0000-0000E6A00000}"/>
    <cellStyle name="20% - Accent1 4 4 2 4 5 3 2" xfId="41357" xr:uid="{00000000-0005-0000-0000-0000E7A00000}"/>
    <cellStyle name="20% - Accent1 4 4 2 4 5 4" xfId="41358" xr:uid="{00000000-0005-0000-0000-0000E8A00000}"/>
    <cellStyle name="20% - Accent1 4 4 2 4 6" xfId="41359" xr:uid="{00000000-0005-0000-0000-0000E9A00000}"/>
    <cellStyle name="20% - Accent1 4 4 2 4 6 2" xfId="41360" xr:uid="{00000000-0005-0000-0000-0000EAA00000}"/>
    <cellStyle name="20% - Accent1 4 4 2 4 6 2 2" xfId="41361" xr:uid="{00000000-0005-0000-0000-0000EBA00000}"/>
    <cellStyle name="20% - Accent1 4 4 2 4 6 2 2 2" xfId="41362" xr:uid="{00000000-0005-0000-0000-0000ECA00000}"/>
    <cellStyle name="20% - Accent1 4 4 2 4 6 2 3" xfId="41363" xr:uid="{00000000-0005-0000-0000-0000EDA00000}"/>
    <cellStyle name="20% - Accent1 4 4 2 4 6 3" xfId="41364" xr:uid="{00000000-0005-0000-0000-0000EEA00000}"/>
    <cellStyle name="20% - Accent1 4 4 2 4 6 3 2" xfId="41365" xr:uid="{00000000-0005-0000-0000-0000EFA00000}"/>
    <cellStyle name="20% - Accent1 4 4 2 4 6 4" xfId="41366" xr:uid="{00000000-0005-0000-0000-0000F0A00000}"/>
    <cellStyle name="20% - Accent1 4 4 2 4 7" xfId="41367" xr:uid="{00000000-0005-0000-0000-0000F1A00000}"/>
    <cellStyle name="20% - Accent1 4 4 2 4 7 2" xfId="41368" xr:uid="{00000000-0005-0000-0000-0000F2A00000}"/>
    <cellStyle name="20% - Accent1 4 4 2 4 7 2 2" xfId="41369" xr:uid="{00000000-0005-0000-0000-0000F3A00000}"/>
    <cellStyle name="20% - Accent1 4 4 2 4 7 3" xfId="41370" xr:uid="{00000000-0005-0000-0000-0000F4A00000}"/>
    <cellStyle name="20% - Accent1 4 4 2 4 8" xfId="41371" xr:uid="{00000000-0005-0000-0000-0000F5A00000}"/>
    <cellStyle name="20% - Accent1 4 4 2 4 8 2" xfId="41372" xr:uid="{00000000-0005-0000-0000-0000F6A00000}"/>
    <cellStyle name="20% - Accent1 4 4 2 4 8 2 2" xfId="41373" xr:uid="{00000000-0005-0000-0000-0000F7A00000}"/>
    <cellStyle name="20% - Accent1 4 4 2 4 8 3" xfId="41374" xr:uid="{00000000-0005-0000-0000-0000F8A00000}"/>
    <cellStyle name="20% - Accent1 4 4 2 4 9" xfId="41375" xr:uid="{00000000-0005-0000-0000-0000F9A00000}"/>
    <cellStyle name="20% - Accent1 4 4 2 4 9 2" xfId="41376" xr:uid="{00000000-0005-0000-0000-0000FAA00000}"/>
    <cellStyle name="20% - Accent1 4 4 2 5" xfId="41377" xr:uid="{00000000-0005-0000-0000-0000FBA00000}"/>
    <cellStyle name="20% - Accent1 4 4 2 5 10" xfId="41378" xr:uid="{00000000-0005-0000-0000-0000FCA00000}"/>
    <cellStyle name="20% - Accent1 4 4 2 5 10 2" xfId="41379" xr:uid="{00000000-0005-0000-0000-0000FDA00000}"/>
    <cellStyle name="20% - Accent1 4 4 2 5 11" xfId="41380" xr:uid="{00000000-0005-0000-0000-0000FEA00000}"/>
    <cellStyle name="20% - Accent1 4 4 2 5 2" xfId="41381" xr:uid="{00000000-0005-0000-0000-0000FFA00000}"/>
    <cellStyle name="20% - Accent1 4 4 2 5 2 2" xfId="41382" xr:uid="{00000000-0005-0000-0000-000000A10000}"/>
    <cellStyle name="20% - Accent1 4 4 2 5 2 2 2" xfId="41383" xr:uid="{00000000-0005-0000-0000-000001A10000}"/>
    <cellStyle name="20% - Accent1 4 4 2 5 2 2 2 2" xfId="41384" xr:uid="{00000000-0005-0000-0000-000002A10000}"/>
    <cellStyle name="20% - Accent1 4 4 2 5 2 2 2 2 2" xfId="41385" xr:uid="{00000000-0005-0000-0000-000003A10000}"/>
    <cellStyle name="20% - Accent1 4 4 2 5 2 2 2 3" xfId="41386" xr:uid="{00000000-0005-0000-0000-000004A10000}"/>
    <cellStyle name="20% - Accent1 4 4 2 5 2 2 3" xfId="41387" xr:uid="{00000000-0005-0000-0000-000005A10000}"/>
    <cellStyle name="20% - Accent1 4 4 2 5 2 2 3 2" xfId="41388" xr:uid="{00000000-0005-0000-0000-000006A10000}"/>
    <cellStyle name="20% - Accent1 4 4 2 5 2 2 4" xfId="41389" xr:uid="{00000000-0005-0000-0000-000007A10000}"/>
    <cellStyle name="20% - Accent1 4 4 2 5 2 3" xfId="41390" xr:uid="{00000000-0005-0000-0000-000008A10000}"/>
    <cellStyle name="20% - Accent1 4 4 2 5 2 3 2" xfId="41391" xr:uid="{00000000-0005-0000-0000-000009A10000}"/>
    <cellStyle name="20% - Accent1 4 4 2 5 2 3 2 2" xfId="41392" xr:uid="{00000000-0005-0000-0000-00000AA10000}"/>
    <cellStyle name="20% - Accent1 4 4 2 5 2 3 2 2 2" xfId="41393" xr:uid="{00000000-0005-0000-0000-00000BA10000}"/>
    <cellStyle name="20% - Accent1 4 4 2 5 2 3 2 3" xfId="41394" xr:uid="{00000000-0005-0000-0000-00000CA10000}"/>
    <cellStyle name="20% - Accent1 4 4 2 5 2 3 3" xfId="41395" xr:uid="{00000000-0005-0000-0000-00000DA10000}"/>
    <cellStyle name="20% - Accent1 4 4 2 5 2 3 3 2" xfId="41396" xr:uid="{00000000-0005-0000-0000-00000EA10000}"/>
    <cellStyle name="20% - Accent1 4 4 2 5 2 3 4" xfId="41397" xr:uid="{00000000-0005-0000-0000-00000FA10000}"/>
    <cellStyle name="20% - Accent1 4 4 2 5 2 4" xfId="41398" xr:uid="{00000000-0005-0000-0000-000010A10000}"/>
    <cellStyle name="20% - Accent1 4 4 2 5 2 4 2" xfId="41399" xr:uid="{00000000-0005-0000-0000-000011A10000}"/>
    <cellStyle name="20% - Accent1 4 4 2 5 2 4 2 2" xfId="41400" xr:uid="{00000000-0005-0000-0000-000012A10000}"/>
    <cellStyle name="20% - Accent1 4 4 2 5 2 4 2 2 2" xfId="41401" xr:uid="{00000000-0005-0000-0000-000013A10000}"/>
    <cellStyle name="20% - Accent1 4 4 2 5 2 4 2 3" xfId="41402" xr:uid="{00000000-0005-0000-0000-000014A10000}"/>
    <cellStyle name="20% - Accent1 4 4 2 5 2 4 3" xfId="41403" xr:uid="{00000000-0005-0000-0000-000015A10000}"/>
    <cellStyle name="20% - Accent1 4 4 2 5 2 4 3 2" xfId="41404" xr:uid="{00000000-0005-0000-0000-000016A10000}"/>
    <cellStyle name="20% - Accent1 4 4 2 5 2 4 4" xfId="41405" xr:uid="{00000000-0005-0000-0000-000017A10000}"/>
    <cellStyle name="20% - Accent1 4 4 2 5 2 5" xfId="41406" xr:uid="{00000000-0005-0000-0000-000018A10000}"/>
    <cellStyle name="20% - Accent1 4 4 2 5 2 5 2" xfId="41407" xr:uid="{00000000-0005-0000-0000-000019A10000}"/>
    <cellStyle name="20% - Accent1 4 4 2 5 2 5 2 2" xfId="41408" xr:uid="{00000000-0005-0000-0000-00001AA10000}"/>
    <cellStyle name="20% - Accent1 4 4 2 5 2 5 3" xfId="41409" xr:uid="{00000000-0005-0000-0000-00001BA10000}"/>
    <cellStyle name="20% - Accent1 4 4 2 5 2 6" xfId="41410" xr:uid="{00000000-0005-0000-0000-00001CA10000}"/>
    <cellStyle name="20% - Accent1 4 4 2 5 2 6 2" xfId="41411" xr:uid="{00000000-0005-0000-0000-00001DA10000}"/>
    <cellStyle name="20% - Accent1 4 4 2 5 2 6 2 2" xfId="41412" xr:uid="{00000000-0005-0000-0000-00001EA10000}"/>
    <cellStyle name="20% - Accent1 4 4 2 5 2 6 3" xfId="41413" xr:uid="{00000000-0005-0000-0000-00001FA10000}"/>
    <cellStyle name="20% - Accent1 4 4 2 5 2 7" xfId="41414" xr:uid="{00000000-0005-0000-0000-000020A10000}"/>
    <cellStyle name="20% - Accent1 4 4 2 5 2 7 2" xfId="41415" xr:uid="{00000000-0005-0000-0000-000021A10000}"/>
    <cellStyle name="20% - Accent1 4 4 2 5 2 8" xfId="41416" xr:uid="{00000000-0005-0000-0000-000022A10000}"/>
    <cellStyle name="20% - Accent1 4 4 2 5 2 8 2" xfId="41417" xr:uid="{00000000-0005-0000-0000-000023A10000}"/>
    <cellStyle name="20% - Accent1 4 4 2 5 2 9" xfId="41418" xr:uid="{00000000-0005-0000-0000-000024A10000}"/>
    <cellStyle name="20% - Accent1 4 4 2 5 3" xfId="41419" xr:uid="{00000000-0005-0000-0000-000025A10000}"/>
    <cellStyle name="20% - Accent1 4 4 2 5 3 2" xfId="41420" xr:uid="{00000000-0005-0000-0000-000026A10000}"/>
    <cellStyle name="20% - Accent1 4 4 2 5 3 2 2" xfId="41421" xr:uid="{00000000-0005-0000-0000-000027A10000}"/>
    <cellStyle name="20% - Accent1 4 4 2 5 3 2 2 2" xfId="41422" xr:uid="{00000000-0005-0000-0000-000028A10000}"/>
    <cellStyle name="20% - Accent1 4 4 2 5 3 2 2 2 2" xfId="41423" xr:uid="{00000000-0005-0000-0000-000029A10000}"/>
    <cellStyle name="20% - Accent1 4 4 2 5 3 2 2 3" xfId="41424" xr:uid="{00000000-0005-0000-0000-00002AA10000}"/>
    <cellStyle name="20% - Accent1 4 4 2 5 3 2 3" xfId="41425" xr:uid="{00000000-0005-0000-0000-00002BA10000}"/>
    <cellStyle name="20% - Accent1 4 4 2 5 3 2 3 2" xfId="41426" xr:uid="{00000000-0005-0000-0000-00002CA10000}"/>
    <cellStyle name="20% - Accent1 4 4 2 5 3 2 4" xfId="41427" xr:uid="{00000000-0005-0000-0000-00002DA10000}"/>
    <cellStyle name="20% - Accent1 4 4 2 5 3 3" xfId="41428" xr:uid="{00000000-0005-0000-0000-00002EA10000}"/>
    <cellStyle name="20% - Accent1 4 4 2 5 3 3 2" xfId="41429" xr:uid="{00000000-0005-0000-0000-00002FA10000}"/>
    <cellStyle name="20% - Accent1 4 4 2 5 3 3 2 2" xfId="41430" xr:uid="{00000000-0005-0000-0000-000030A10000}"/>
    <cellStyle name="20% - Accent1 4 4 2 5 3 3 2 2 2" xfId="41431" xr:uid="{00000000-0005-0000-0000-000031A10000}"/>
    <cellStyle name="20% - Accent1 4 4 2 5 3 3 2 3" xfId="41432" xr:uid="{00000000-0005-0000-0000-000032A10000}"/>
    <cellStyle name="20% - Accent1 4 4 2 5 3 3 3" xfId="41433" xr:uid="{00000000-0005-0000-0000-000033A10000}"/>
    <cellStyle name="20% - Accent1 4 4 2 5 3 3 3 2" xfId="41434" xr:uid="{00000000-0005-0000-0000-000034A10000}"/>
    <cellStyle name="20% - Accent1 4 4 2 5 3 3 4" xfId="41435" xr:uid="{00000000-0005-0000-0000-000035A10000}"/>
    <cellStyle name="20% - Accent1 4 4 2 5 3 4" xfId="41436" xr:uid="{00000000-0005-0000-0000-000036A10000}"/>
    <cellStyle name="20% - Accent1 4 4 2 5 3 4 2" xfId="41437" xr:uid="{00000000-0005-0000-0000-000037A10000}"/>
    <cellStyle name="20% - Accent1 4 4 2 5 3 4 2 2" xfId="41438" xr:uid="{00000000-0005-0000-0000-000038A10000}"/>
    <cellStyle name="20% - Accent1 4 4 2 5 3 4 2 2 2" xfId="41439" xr:uid="{00000000-0005-0000-0000-000039A10000}"/>
    <cellStyle name="20% - Accent1 4 4 2 5 3 4 2 3" xfId="41440" xr:uid="{00000000-0005-0000-0000-00003AA10000}"/>
    <cellStyle name="20% - Accent1 4 4 2 5 3 4 3" xfId="41441" xr:uid="{00000000-0005-0000-0000-00003BA10000}"/>
    <cellStyle name="20% - Accent1 4 4 2 5 3 4 3 2" xfId="41442" xr:uid="{00000000-0005-0000-0000-00003CA10000}"/>
    <cellStyle name="20% - Accent1 4 4 2 5 3 4 4" xfId="41443" xr:uid="{00000000-0005-0000-0000-00003DA10000}"/>
    <cellStyle name="20% - Accent1 4 4 2 5 3 5" xfId="41444" xr:uid="{00000000-0005-0000-0000-00003EA10000}"/>
    <cellStyle name="20% - Accent1 4 4 2 5 3 5 2" xfId="41445" xr:uid="{00000000-0005-0000-0000-00003FA10000}"/>
    <cellStyle name="20% - Accent1 4 4 2 5 3 5 2 2" xfId="41446" xr:uid="{00000000-0005-0000-0000-000040A10000}"/>
    <cellStyle name="20% - Accent1 4 4 2 5 3 5 3" xfId="41447" xr:uid="{00000000-0005-0000-0000-000041A10000}"/>
    <cellStyle name="20% - Accent1 4 4 2 5 3 6" xfId="41448" xr:uid="{00000000-0005-0000-0000-000042A10000}"/>
    <cellStyle name="20% - Accent1 4 4 2 5 3 6 2" xfId="41449" xr:uid="{00000000-0005-0000-0000-000043A10000}"/>
    <cellStyle name="20% - Accent1 4 4 2 5 3 6 2 2" xfId="41450" xr:uid="{00000000-0005-0000-0000-000044A10000}"/>
    <cellStyle name="20% - Accent1 4 4 2 5 3 6 3" xfId="41451" xr:uid="{00000000-0005-0000-0000-000045A10000}"/>
    <cellStyle name="20% - Accent1 4 4 2 5 3 7" xfId="41452" xr:uid="{00000000-0005-0000-0000-000046A10000}"/>
    <cellStyle name="20% - Accent1 4 4 2 5 3 7 2" xfId="41453" xr:uid="{00000000-0005-0000-0000-000047A10000}"/>
    <cellStyle name="20% - Accent1 4 4 2 5 3 8" xfId="41454" xr:uid="{00000000-0005-0000-0000-000048A10000}"/>
    <cellStyle name="20% - Accent1 4 4 2 5 3 8 2" xfId="41455" xr:uid="{00000000-0005-0000-0000-000049A10000}"/>
    <cellStyle name="20% - Accent1 4 4 2 5 3 9" xfId="41456" xr:uid="{00000000-0005-0000-0000-00004AA10000}"/>
    <cellStyle name="20% - Accent1 4 4 2 5 4" xfId="41457" xr:uid="{00000000-0005-0000-0000-00004BA10000}"/>
    <cellStyle name="20% - Accent1 4 4 2 5 4 2" xfId="41458" xr:uid="{00000000-0005-0000-0000-00004CA10000}"/>
    <cellStyle name="20% - Accent1 4 4 2 5 4 2 2" xfId="41459" xr:uid="{00000000-0005-0000-0000-00004DA10000}"/>
    <cellStyle name="20% - Accent1 4 4 2 5 4 2 2 2" xfId="41460" xr:uid="{00000000-0005-0000-0000-00004EA10000}"/>
    <cellStyle name="20% - Accent1 4 4 2 5 4 2 3" xfId="41461" xr:uid="{00000000-0005-0000-0000-00004FA10000}"/>
    <cellStyle name="20% - Accent1 4 4 2 5 4 3" xfId="41462" xr:uid="{00000000-0005-0000-0000-000050A10000}"/>
    <cellStyle name="20% - Accent1 4 4 2 5 4 3 2" xfId="41463" xr:uid="{00000000-0005-0000-0000-000051A10000}"/>
    <cellStyle name="20% - Accent1 4 4 2 5 4 4" xfId="41464" xr:uid="{00000000-0005-0000-0000-000052A10000}"/>
    <cellStyle name="20% - Accent1 4 4 2 5 5" xfId="41465" xr:uid="{00000000-0005-0000-0000-000053A10000}"/>
    <cellStyle name="20% - Accent1 4 4 2 5 5 2" xfId="41466" xr:uid="{00000000-0005-0000-0000-000054A10000}"/>
    <cellStyle name="20% - Accent1 4 4 2 5 5 2 2" xfId="41467" xr:uid="{00000000-0005-0000-0000-000055A10000}"/>
    <cellStyle name="20% - Accent1 4 4 2 5 5 2 2 2" xfId="41468" xr:uid="{00000000-0005-0000-0000-000056A10000}"/>
    <cellStyle name="20% - Accent1 4 4 2 5 5 2 3" xfId="41469" xr:uid="{00000000-0005-0000-0000-000057A10000}"/>
    <cellStyle name="20% - Accent1 4 4 2 5 5 3" xfId="41470" xr:uid="{00000000-0005-0000-0000-000058A10000}"/>
    <cellStyle name="20% - Accent1 4 4 2 5 5 3 2" xfId="41471" xr:uid="{00000000-0005-0000-0000-000059A10000}"/>
    <cellStyle name="20% - Accent1 4 4 2 5 5 4" xfId="41472" xr:uid="{00000000-0005-0000-0000-00005AA10000}"/>
    <cellStyle name="20% - Accent1 4 4 2 5 6" xfId="41473" xr:uid="{00000000-0005-0000-0000-00005BA10000}"/>
    <cellStyle name="20% - Accent1 4 4 2 5 6 2" xfId="41474" xr:uid="{00000000-0005-0000-0000-00005CA10000}"/>
    <cellStyle name="20% - Accent1 4 4 2 5 6 2 2" xfId="41475" xr:uid="{00000000-0005-0000-0000-00005DA10000}"/>
    <cellStyle name="20% - Accent1 4 4 2 5 6 2 2 2" xfId="41476" xr:uid="{00000000-0005-0000-0000-00005EA10000}"/>
    <cellStyle name="20% - Accent1 4 4 2 5 6 2 3" xfId="41477" xr:uid="{00000000-0005-0000-0000-00005FA10000}"/>
    <cellStyle name="20% - Accent1 4 4 2 5 6 3" xfId="41478" xr:uid="{00000000-0005-0000-0000-000060A10000}"/>
    <cellStyle name="20% - Accent1 4 4 2 5 6 3 2" xfId="41479" xr:uid="{00000000-0005-0000-0000-000061A10000}"/>
    <cellStyle name="20% - Accent1 4 4 2 5 6 4" xfId="41480" xr:uid="{00000000-0005-0000-0000-000062A10000}"/>
    <cellStyle name="20% - Accent1 4 4 2 5 7" xfId="41481" xr:uid="{00000000-0005-0000-0000-000063A10000}"/>
    <cellStyle name="20% - Accent1 4 4 2 5 7 2" xfId="41482" xr:uid="{00000000-0005-0000-0000-000064A10000}"/>
    <cellStyle name="20% - Accent1 4 4 2 5 7 2 2" xfId="41483" xr:uid="{00000000-0005-0000-0000-000065A10000}"/>
    <cellStyle name="20% - Accent1 4 4 2 5 7 3" xfId="41484" xr:uid="{00000000-0005-0000-0000-000066A10000}"/>
    <cellStyle name="20% - Accent1 4 4 2 5 8" xfId="41485" xr:uid="{00000000-0005-0000-0000-000067A10000}"/>
    <cellStyle name="20% - Accent1 4 4 2 5 8 2" xfId="41486" xr:uid="{00000000-0005-0000-0000-000068A10000}"/>
    <cellStyle name="20% - Accent1 4 4 2 5 8 2 2" xfId="41487" xr:uid="{00000000-0005-0000-0000-000069A10000}"/>
    <cellStyle name="20% - Accent1 4 4 2 5 8 3" xfId="41488" xr:uid="{00000000-0005-0000-0000-00006AA10000}"/>
    <cellStyle name="20% - Accent1 4 4 2 5 9" xfId="41489" xr:uid="{00000000-0005-0000-0000-00006BA10000}"/>
    <cellStyle name="20% - Accent1 4 4 2 5 9 2" xfId="41490" xr:uid="{00000000-0005-0000-0000-00006CA10000}"/>
    <cellStyle name="20% - Accent1 4 4 2 6" xfId="41491" xr:uid="{00000000-0005-0000-0000-00006DA10000}"/>
    <cellStyle name="20% - Accent1 4 4 2 6 2" xfId="41492" xr:uid="{00000000-0005-0000-0000-00006EA10000}"/>
    <cellStyle name="20% - Accent1 4 4 2 6 2 2" xfId="41493" xr:uid="{00000000-0005-0000-0000-00006FA10000}"/>
    <cellStyle name="20% - Accent1 4 4 2 6 2 2 2" xfId="41494" xr:uid="{00000000-0005-0000-0000-000070A10000}"/>
    <cellStyle name="20% - Accent1 4 4 2 6 2 2 2 2" xfId="41495" xr:uid="{00000000-0005-0000-0000-000071A10000}"/>
    <cellStyle name="20% - Accent1 4 4 2 6 2 2 3" xfId="41496" xr:uid="{00000000-0005-0000-0000-000072A10000}"/>
    <cellStyle name="20% - Accent1 4 4 2 6 2 3" xfId="41497" xr:uid="{00000000-0005-0000-0000-000073A10000}"/>
    <cellStyle name="20% - Accent1 4 4 2 6 2 3 2" xfId="41498" xr:uid="{00000000-0005-0000-0000-000074A10000}"/>
    <cellStyle name="20% - Accent1 4 4 2 6 2 4" xfId="41499" xr:uid="{00000000-0005-0000-0000-000075A10000}"/>
    <cellStyle name="20% - Accent1 4 4 2 6 3" xfId="41500" xr:uid="{00000000-0005-0000-0000-000076A10000}"/>
    <cellStyle name="20% - Accent1 4 4 2 6 3 2" xfId="41501" xr:uid="{00000000-0005-0000-0000-000077A10000}"/>
    <cellStyle name="20% - Accent1 4 4 2 6 3 2 2" xfId="41502" xr:uid="{00000000-0005-0000-0000-000078A10000}"/>
    <cellStyle name="20% - Accent1 4 4 2 6 3 2 2 2" xfId="41503" xr:uid="{00000000-0005-0000-0000-000079A10000}"/>
    <cellStyle name="20% - Accent1 4 4 2 6 3 2 3" xfId="41504" xr:uid="{00000000-0005-0000-0000-00007AA10000}"/>
    <cellStyle name="20% - Accent1 4 4 2 6 3 3" xfId="41505" xr:uid="{00000000-0005-0000-0000-00007BA10000}"/>
    <cellStyle name="20% - Accent1 4 4 2 6 3 3 2" xfId="41506" xr:uid="{00000000-0005-0000-0000-00007CA10000}"/>
    <cellStyle name="20% - Accent1 4 4 2 6 3 4" xfId="41507" xr:uid="{00000000-0005-0000-0000-00007DA10000}"/>
    <cellStyle name="20% - Accent1 4 4 2 6 4" xfId="41508" xr:uid="{00000000-0005-0000-0000-00007EA10000}"/>
    <cellStyle name="20% - Accent1 4 4 2 6 4 2" xfId="41509" xr:uid="{00000000-0005-0000-0000-00007FA10000}"/>
    <cellStyle name="20% - Accent1 4 4 2 6 4 2 2" xfId="41510" xr:uid="{00000000-0005-0000-0000-000080A10000}"/>
    <cellStyle name="20% - Accent1 4 4 2 6 4 2 2 2" xfId="41511" xr:uid="{00000000-0005-0000-0000-000081A10000}"/>
    <cellStyle name="20% - Accent1 4 4 2 6 4 2 3" xfId="41512" xr:uid="{00000000-0005-0000-0000-000082A10000}"/>
    <cellStyle name="20% - Accent1 4 4 2 6 4 3" xfId="41513" xr:uid="{00000000-0005-0000-0000-000083A10000}"/>
    <cellStyle name="20% - Accent1 4 4 2 6 4 3 2" xfId="41514" xr:uid="{00000000-0005-0000-0000-000084A10000}"/>
    <cellStyle name="20% - Accent1 4 4 2 6 4 4" xfId="41515" xr:uid="{00000000-0005-0000-0000-000085A10000}"/>
    <cellStyle name="20% - Accent1 4 4 2 6 5" xfId="41516" xr:uid="{00000000-0005-0000-0000-000086A10000}"/>
    <cellStyle name="20% - Accent1 4 4 2 6 5 2" xfId="41517" xr:uid="{00000000-0005-0000-0000-000087A10000}"/>
    <cellStyle name="20% - Accent1 4 4 2 6 5 2 2" xfId="41518" xr:uid="{00000000-0005-0000-0000-000088A10000}"/>
    <cellStyle name="20% - Accent1 4 4 2 6 5 3" xfId="41519" xr:uid="{00000000-0005-0000-0000-000089A10000}"/>
    <cellStyle name="20% - Accent1 4 4 2 6 6" xfId="41520" xr:uid="{00000000-0005-0000-0000-00008AA10000}"/>
    <cellStyle name="20% - Accent1 4 4 2 6 6 2" xfId="41521" xr:uid="{00000000-0005-0000-0000-00008BA10000}"/>
    <cellStyle name="20% - Accent1 4 4 2 6 6 2 2" xfId="41522" xr:uid="{00000000-0005-0000-0000-00008CA10000}"/>
    <cellStyle name="20% - Accent1 4 4 2 6 6 3" xfId="41523" xr:uid="{00000000-0005-0000-0000-00008DA10000}"/>
    <cellStyle name="20% - Accent1 4 4 2 6 7" xfId="41524" xr:uid="{00000000-0005-0000-0000-00008EA10000}"/>
    <cellStyle name="20% - Accent1 4 4 2 6 7 2" xfId="41525" xr:uid="{00000000-0005-0000-0000-00008FA10000}"/>
    <cellStyle name="20% - Accent1 4 4 2 6 8" xfId="41526" xr:uid="{00000000-0005-0000-0000-000090A10000}"/>
    <cellStyle name="20% - Accent1 4 4 2 6 8 2" xfId="41527" xr:uid="{00000000-0005-0000-0000-000091A10000}"/>
    <cellStyle name="20% - Accent1 4 4 2 6 9" xfId="41528" xr:uid="{00000000-0005-0000-0000-000092A10000}"/>
    <cellStyle name="20% - Accent1 4 4 2 7" xfId="41529" xr:uid="{00000000-0005-0000-0000-000093A10000}"/>
    <cellStyle name="20% - Accent1 4 4 2 7 2" xfId="41530" xr:uid="{00000000-0005-0000-0000-000094A10000}"/>
    <cellStyle name="20% - Accent1 4 4 2 7 2 2" xfId="41531" xr:uid="{00000000-0005-0000-0000-000095A10000}"/>
    <cellStyle name="20% - Accent1 4 4 2 7 2 2 2" xfId="41532" xr:uid="{00000000-0005-0000-0000-000096A10000}"/>
    <cellStyle name="20% - Accent1 4 4 2 7 2 2 2 2" xfId="41533" xr:uid="{00000000-0005-0000-0000-000097A10000}"/>
    <cellStyle name="20% - Accent1 4 4 2 7 2 2 3" xfId="41534" xr:uid="{00000000-0005-0000-0000-000098A10000}"/>
    <cellStyle name="20% - Accent1 4 4 2 7 2 3" xfId="41535" xr:uid="{00000000-0005-0000-0000-000099A10000}"/>
    <cellStyle name="20% - Accent1 4 4 2 7 2 3 2" xfId="41536" xr:uid="{00000000-0005-0000-0000-00009AA10000}"/>
    <cellStyle name="20% - Accent1 4 4 2 7 2 4" xfId="41537" xr:uid="{00000000-0005-0000-0000-00009BA10000}"/>
    <cellStyle name="20% - Accent1 4 4 2 7 3" xfId="41538" xr:uid="{00000000-0005-0000-0000-00009CA10000}"/>
    <cellStyle name="20% - Accent1 4 4 2 7 3 2" xfId="41539" xr:uid="{00000000-0005-0000-0000-00009DA10000}"/>
    <cellStyle name="20% - Accent1 4 4 2 7 3 2 2" xfId="41540" xr:uid="{00000000-0005-0000-0000-00009EA10000}"/>
    <cellStyle name="20% - Accent1 4 4 2 7 3 2 2 2" xfId="41541" xr:uid="{00000000-0005-0000-0000-00009FA10000}"/>
    <cellStyle name="20% - Accent1 4 4 2 7 3 2 3" xfId="41542" xr:uid="{00000000-0005-0000-0000-0000A0A10000}"/>
    <cellStyle name="20% - Accent1 4 4 2 7 3 3" xfId="41543" xr:uid="{00000000-0005-0000-0000-0000A1A10000}"/>
    <cellStyle name="20% - Accent1 4 4 2 7 3 3 2" xfId="41544" xr:uid="{00000000-0005-0000-0000-0000A2A10000}"/>
    <cellStyle name="20% - Accent1 4 4 2 7 3 4" xfId="41545" xr:uid="{00000000-0005-0000-0000-0000A3A10000}"/>
    <cellStyle name="20% - Accent1 4 4 2 7 4" xfId="41546" xr:uid="{00000000-0005-0000-0000-0000A4A10000}"/>
    <cellStyle name="20% - Accent1 4 4 2 7 4 2" xfId="41547" xr:uid="{00000000-0005-0000-0000-0000A5A10000}"/>
    <cellStyle name="20% - Accent1 4 4 2 7 4 2 2" xfId="41548" xr:uid="{00000000-0005-0000-0000-0000A6A10000}"/>
    <cellStyle name="20% - Accent1 4 4 2 7 4 2 2 2" xfId="41549" xr:uid="{00000000-0005-0000-0000-0000A7A10000}"/>
    <cellStyle name="20% - Accent1 4 4 2 7 4 2 3" xfId="41550" xr:uid="{00000000-0005-0000-0000-0000A8A10000}"/>
    <cellStyle name="20% - Accent1 4 4 2 7 4 3" xfId="41551" xr:uid="{00000000-0005-0000-0000-0000A9A10000}"/>
    <cellStyle name="20% - Accent1 4 4 2 7 4 3 2" xfId="41552" xr:uid="{00000000-0005-0000-0000-0000AAA10000}"/>
    <cellStyle name="20% - Accent1 4 4 2 7 4 4" xfId="41553" xr:uid="{00000000-0005-0000-0000-0000ABA10000}"/>
    <cellStyle name="20% - Accent1 4 4 2 7 5" xfId="41554" xr:uid="{00000000-0005-0000-0000-0000ACA10000}"/>
    <cellStyle name="20% - Accent1 4 4 2 7 5 2" xfId="41555" xr:uid="{00000000-0005-0000-0000-0000ADA10000}"/>
    <cellStyle name="20% - Accent1 4 4 2 7 5 2 2" xfId="41556" xr:uid="{00000000-0005-0000-0000-0000AEA10000}"/>
    <cellStyle name="20% - Accent1 4 4 2 7 5 3" xfId="41557" xr:uid="{00000000-0005-0000-0000-0000AFA10000}"/>
    <cellStyle name="20% - Accent1 4 4 2 7 6" xfId="41558" xr:uid="{00000000-0005-0000-0000-0000B0A10000}"/>
    <cellStyle name="20% - Accent1 4 4 2 7 6 2" xfId="41559" xr:uid="{00000000-0005-0000-0000-0000B1A10000}"/>
    <cellStyle name="20% - Accent1 4 4 2 7 6 2 2" xfId="41560" xr:uid="{00000000-0005-0000-0000-0000B2A10000}"/>
    <cellStyle name="20% - Accent1 4 4 2 7 6 3" xfId="41561" xr:uid="{00000000-0005-0000-0000-0000B3A10000}"/>
    <cellStyle name="20% - Accent1 4 4 2 7 7" xfId="41562" xr:uid="{00000000-0005-0000-0000-0000B4A10000}"/>
    <cellStyle name="20% - Accent1 4 4 2 7 7 2" xfId="41563" xr:uid="{00000000-0005-0000-0000-0000B5A10000}"/>
    <cellStyle name="20% - Accent1 4 4 2 7 8" xfId="41564" xr:uid="{00000000-0005-0000-0000-0000B6A10000}"/>
    <cellStyle name="20% - Accent1 4 4 2 7 8 2" xfId="41565" xr:uid="{00000000-0005-0000-0000-0000B7A10000}"/>
    <cellStyle name="20% - Accent1 4 4 2 7 9" xfId="41566" xr:uid="{00000000-0005-0000-0000-0000B8A10000}"/>
    <cellStyle name="20% - Accent1 4 4 2 8" xfId="41567" xr:uid="{00000000-0005-0000-0000-0000B9A10000}"/>
    <cellStyle name="20% - Accent1 4 4 2 8 2" xfId="41568" xr:uid="{00000000-0005-0000-0000-0000BAA10000}"/>
    <cellStyle name="20% - Accent1 4 4 2 8 2 2" xfId="41569" xr:uid="{00000000-0005-0000-0000-0000BBA10000}"/>
    <cellStyle name="20% - Accent1 4 4 2 8 2 2 2" xfId="41570" xr:uid="{00000000-0005-0000-0000-0000BCA10000}"/>
    <cellStyle name="20% - Accent1 4 4 2 8 2 3" xfId="41571" xr:uid="{00000000-0005-0000-0000-0000BDA10000}"/>
    <cellStyle name="20% - Accent1 4 4 2 8 3" xfId="41572" xr:uid="{00000000-0005-0000-0000-0000BEA10000}"/>
    <cellStyle name="20% - Accent1 4 4 2 8 3 2" xfId="41573" xr:uid="{00000000-0005-0000-0000-0000BFA10000}"/>
    <cellStyle name="20% - Accent1 4 4 2 8 4" xfId="41574" xr:uid="{00000000-0005-0000-0000-0000C0A10000}"/>
    <cellStyle name="20% - Accent1 4 4 2 9" xfId="41575" xr:uid="{00000000-0005-0000-0000-0000C1A10000}"/>
    <cellStyle name="20% - Accent1 4 4 2 9 2" xfId="41576" xr:uid="{00000000-0005-0000-0000-0000C2A10000}"/>
    <cellStyle name="20% - Accent1 4 4 2 9 2 2" xfId="41577" xr:uid="{00000000-0005-0000-0000-0000C3A10000}"/>
    <cellStyle name="20% - Accent1 4 4 2 9 2 2 2" xfId="41578" xr:uid="{00000000-0005-0000-0000-0000C4A10000}"/>
    <cellStyle name="20% - Accent1 4 4 2 9 2 3" xfId="41579" xr:uid="{00000000-0005-0000-0000-0000C5A10000}"/>
    <cellStyle name="20% - Accent1 4 4 2 9 3" xfId="41580" xr:uid="{00000000-0005-0000-0000-0000C6A10000}"/>
    <cellStyle name="20% - Accent1 4 4 2 9 3 2" xfId="41581" xr:uid="{00000000-0005-0000-0000-0000C7A10000}"/>
    <cellStyle name="20% - Accent1 4 4 2 9 4" xfId="41582" xr:uid="{00000000-0005-0000-0000-0000C8A10000}"/>
    <cellStyle name="20% - Accent1 4 4 3" xfId="41583" xr:uid="{00000000-0005-0000-0000-0000C9A10000}"/>
    <cellStyle name="20% - Accent1 4 4 3 10" xfId="41584" xr:uid="{00000000-0005-0000-0000-0000CAA10000}"/>
    <cellStyle name="20% - Accent1 4 4 3 10 2" xfId="41585" xr:uid="{00000000-0005-0000-0000-0000CBA10000}"/>
    <cellStyle name="20% - Accent1 4 4 3 10 2 2" xfId="41586" xr:uid="{00000000-0005-0000-0000-0000CCA10000}"/>
    <cellStyle name="20% - Accent1 4 4 3 10 3" xfId="41587" xr:uid="{00000000-0005-0000-0000-0000CDA10000}"/>
    <cellStyle name="20% - Accent1 4 4 3 11" xfId="41588" xr:uid="{00000000-0005-0000-0000-0000CEA10000}"/>
    <cellStyle name="20% - Accent1 4 4 3 11 2" xfId="41589" xr:uid="{00000000-0005-0000-0000-0000CFA10000}"/>
    <cellStyle name="20% - Accent1 4 4 3 11 2 2" xfId="41590" xr:uid="{00000000-0005-0000-0000-0000D0A10000}"/>
    <cellStyle name="20% - Accent1 4 4 3 11 3" xfId="41591" xr:uid="{00000000-0005-0000-0000-0000D1A10000}"/>
    <cellStyle name="20% - Accent1 4 4 3 12" xfId="41592" xr:uid="{00000000-0005-0000-0000-0000D2A10000}"/>
    <cellStyle name="20% - Accent1 4 4 3 12 2" xfId="41593" xr:uid="{00000000-0005-0000-0000-0000D3A10000}"/>
    <cellStyle name="20% - Accent1 4 4 3 13" xfId="41594" xr:uid="{00000000-0005-0000-0000-0000D4A10000}"/>
    <cellStyle name="20% - Accent1 4 4 3 13 2" xfId="41595" xr:uid="{00000000-0005-0000-0000-0000D5A10000}"/>
    <cellStyle name="20% - Accent1 4 4 3 14" xfId="41596" xr:uid="{00000000-0005-0000-0000-0000D6A10000}"/>
    <cellStyle name="20% - Accent1 4 4 3 2" xfId="41597" xr:uid="{00000000-0005-0000-0000-0000D7A10000}"/>
    <cellStyle name="20% - Accent1 4 4 3 2 10" xfId="41598" xr:uid="{00000000-0005-0000-0000-0000D8A10000}"/>
    <cellStyle name="20% - Accent1 4 4 3 2 10 2" xfId="41599" xr:uid="{00000000-0005-0000-0000-0000D9A10000}"/>
    <cellStyle name="20% - Accent1 4 4 3 2 11" xfId="41600" xr:uid="{00000000-0005-0000-0000-0000DAA10000}"/>
    <cellStyle name="20% - Accent1 4 4 3 2 2" xfId="41601" xr:uid="{00000000-0005-0000-0000-0000DBA10000}"/>
    <cellStyle name="20% - Accent1 4 4 3 2 2 2" xfId="41602" xr:uid="{00000000-0005-0000-0000-0000DCA10000}"/>
    <cellStyle name="20% - Accent1 4 4 3 2 2 2 2" xfId="41603" xr:uid="{00000000-0005-0000-0000-0000DDA10000}"/>
    <cellStyle name="20% - Accent1 4 4 3 2 2 2 2 2" xfId="41604" xr:uid="{00000000-0005-0000-0000-0000DEA10000}"/>
    <cellStyle name="20% - Accent1 4 4 3 2 2 2 2 2 2" xfId="41605" xr:uid="{00000000-0005-0000-0000-0000DFA10000}"/>
    <cellStyle name="20% - Accent1 4 4 3 2 2 2 2 3" xfId="41606" xr:uid="{00000000-0005-0000-0000-0000E0A10000}"/>
    <cellStyle name="20% - Accent1 4 4 3 2 2 2 3" xfId="41607" xr:uid="{00000000-0005-0000-0000-0000E1A10000}"/>
    <cellStyle name="20% - Accent1 4 4 3 2 2 2 3 2" xfId="41608" xr:uid="{00000000-0005-0000-0000-0000E2A10000}"/>
    <cellStyle name="20% - Accent1 4 4 3 2 2 2 4" xfId="41609" xr:uid="{00000000-0005-0000-0000-0000E3A10000}"/>
    <cellStyle name="20% - Accent1 4 4 3 2 2 3" xfId="41610" xr:uid="{00000000-0005-0000-0000-0000E4A10000}"/>
    <cellStyle name="20% - Accent1 4 4 3 2 2 3 2" xfId="41611" xr:uid="{00000000-0005-0000-0000-0000E5A10000}"/>
    <cellStyle name="20% - Accent1 4 4 3 2 2 3 2 2" xfId="41612" xr:uid="{00000000-0005-0000-0000-0000E6A10000}"/>
    <cellStyle name="20% - Accent1 4 4 3 2 2 3 2 2 2" xfId="41613" xr:uid="{00000000-0005-0000-0000-0000E7A10000}"/>
    <cellStyle name="20% - Accent1 4 4 3 2 2 3 2 3" xfId="41614" xr:uid="{00000000-0005-0000-0000-0000E8A10000}"/>
    <cellStyle name="20% - Accent1 4 4 3 2 2 3 3" xfId="41615" xr:uid="{00000000-0005-0000-0000-0000E9A10000}"/>
    <cellStyle name="20% - Accent1 4 4 3 2 2 3 3 2" xfId="41616" xr:uid="{00000000-0005-0000-0000-0000EAA10000}"/>
    <cellStyle name="20% - Accent1 4 4 3 2 2 3 4" xfId="41617" xr:uid="{00000000-0005-0000-0000-0000EBA10000}"/>
    <cellStyle name="20% - Accent1 4 4 3 2 2 4" xfId="41618" xr:uid="{00000000-0005-0000-0000-0000ECA10000}"/>
    <cellStyle name="20% - Accent1 4 4 3 2 2 4 2" xfId="41619" xr:uid="{00000000-0005-0000-0000-0000EDA10000}"/>
    <cellStyle name="20% - Accent1 4 4 3 2 2 4 2 2" xfId="41620" xr:uid="{00000000-0005-0000-0000-0000EEA10000}"/>
    <cellStyle name="20% - Accent1 4 4 3 2 2 4 2 2 2" xfId="41621" xr:uid="{00000000-0005-0000-0000-0000EFA10000}"/>
    <cellStyle name="20% - Accent1 4 4 3 2 2 4 2 3" xfId="41622" xr:uid="{00000000-0005-0000-0000-0000F0A10000}"/>
    <cellStyle name="20% - Accent1 4 4 3 2 2 4 3" xfId="41623" xr:uid="{00000000-0005-0000-0000-0000F1A10000}"/>
    <cellStyle name="20% - Accent1 4 4 3 2 2 4 3 2" xfId="41624" xr:uid="{00000000-0005-0000-0000-0000F2A10000}"/>
    <cellStyle name="20% - Accent1 4 4 3 2 2 4 4" xfId="41625" xr:uid="{00000000-0005-0000-0000-0000F3A10000}"/>
    <cellStyle name="20% - Accent1 4 4 3 2 2 5" xfId="41626" xr:uid="{00000000-0005-0000-0000-0000F4A10000}"/>
    <cellStyle name="20% - Accent1 4 4 3 2 2 5 2" xfId="41627" xr:uid="{00000000-0005-0000-0000-0000F5A10000}"/>
    <cellStyle name="20% - Accent1 4 4 3 2 2 5 2 2" xfId="41628" xr:uid="{00000000-0005-0000-0000-0000F6A10000}"/>
    <cellStyle name="20% - Accent1 4 4 3 2 2 5 3" xfId="41629" xr:uid="{00000000-0005-0000-0000-0000F7A10000}"/>
    <cellStyle name="20% - Accent1 4 4 3 2 2 6" xfId="41630" xr:uid="{00000000-0005-0000-0000-0000F8A10000}"/>
    <cellStyle name="20% - Accent1 4 4 3 2 2 6 2" xfId="41631" xr:uid="{00000000-0005-0000-0000-0000F9A10000}"/>
    <cellStyle name="20% - Accent1 4 4 3 2 2 6 2 2" xfId="41632" xr:uid="{00000000-0005-0000-0000-0000FAA10000}"/>
    <cellStyle name="20% - Accent1 4 4 3 2 2 6 3" xfId="41633" xr:uid="{00000000-0005-0000-0000-0000FBA10000}"/>
    <cellStyle name="20% - Accent1 4 4 3 2 2 7" xfId="41634" xr:uid="{00000000-0005-0000-0000-0000FCA10000}"/>
    <cellStyle name="20% - Accent1 4 4 3 2 2 7 2" xfId="41635" xr:uid="{00000000-0005-0000-0000-0000FDA10000}"/>
    <cellStyle name="20% - Accent1 4 4 3 2 2 8" xfId="41636" xr:uid="{00000000-0005-0000-0000-0000FEA10000}"/>
    <cellStyle name="20% - Accent1 4 4 3 2 2 8 2" xfId="41637" xr:uid="{00000000-0005-0000-0000-0000FFA10000}"/>
    <cellStyle name="20% - Accent1 4 4 3 2 2 9" xfId="41638" xr:uid="{00000000-0005-0000-0000-000000A20000}"/>
    <cellStyle name="20% - Accent1 4 4 3 2 3" xfId="41639" xr:uid="{00000000-0005-0000-0000-000001A20000}"/>
    <cellStyle name="20% - Accent1 4 4 3 2 3 2" xfId="41640" xr:uid="{00000000-0005-0000-0000-000002A20000}"/>
    <cellStyle name="20% - Accent1 4 4 3 2 3 2 2" xfId="41641" xr:uid="{00000000-0005-0000-0000-000003A20000}"/>
    <cellStyle name="20% - Accent1 4 4 3 2 3 2 2 2" xfId="41642" xr:uid="{00000000-0005-0000-0000-000004A20000}"/>
    <cellStyle name="20% - Accent1 4 4 3 2 3 2 2 2 2" xfId="41643" xr:uid="{00000000-0005-0000-0000-000005A20000}"/>
    <cellStyle name="20% - Accent1 4 4 3 2 3 2 2 3" xfId="41644" xr:uid="{00000000-0005-0000-0000-000006A20000}"/>
    <cellStyle name="20% - Accent1 4 4 3 2 3 2 3" xfId="41645" xr:uid="{00000000-0005-0000-0000-000007A20000}"/>
    <cellStyle name="20% - Accent1 4 4 3 2 3 2 3 2" xfId="41646" xr:uid="{00000000-0005-0000-0000-000008A20000}"/>
    <cellStyle name="20% - Accent1 4 4 3 2 3 2 4" xfId="41647" xr:uid="{00000000-0005-0000-0000-000009A20000}"/>
    <cellStyle name="20% - Accent1 4 4 3 2 3 3" xfId="41648" xr:uid="{00000000-0005-0000-0000-00000AA20000}"/>
    <cellStyle name="20% - Accent1 4 4 3 2 3 3 2" xfId="41649" xr:uid="{00000000-0005-0000-0000-00000BA20000}"/>
    <cellStyle name="20% - Accent1 4 4 3 2 3 3 2 2" xfId="41650" xr:uid="{00000000-0005-0000-0000-00000CA20000}"/>
    <cellStyle name="20% - Accent1 4 4 3 2 3 3 2 2 2" xfId="41651" xr:uid="{00000000-0005-0000-0000-00000DA20000}"/>
    <cellStyle name="20% - Accent1 4 4 3 2 3 3 2 3" xfId="41652" xr:uid="{00000000-0005-0000-0000-00000EA20000}"/>
    <cellStyle name="20% - Accent1 4 4 3 2 3 3 3" xfId="41653" xr:uid="{00000000-0005-0000-0000-00000FA20000}"/>
    <cellStyle name="20% - Accent1 4 4 3 2 3 3 3 2" xfId="41654" xr:uid="{00000000-0005-0000-0000-000010A20000}"/>
    <cellStyle name="20% - Accent1 4 4 3 2 3 3 4" xfId="41655" xr:uid="{00000000-0005-0000-0000-000011A20000}"/>
    <cellStyle name="20% - Accent1 4 4 3 2 3 4" xfId="41656" xr:uid="{00000000-0005-0000-0000-000012A20000}"/>
    <cellStyle name="20% - Accent1 4 4 3 2 3 4 2" xfId="41657" xr:uid="{00000000-0005-0000-0000-000013A20000}"/>
    <cellStyle name="20% - Accent1 4 4 3 2 3 4 2 2" xfId="41658" xr:uid="{00000000-0005-0000-0000-000014A20000}"/>
    <cellStyle name="20% - Accent1 4 4 3 2 3 4 2 2 2" xfId="41659" xr:uid="{00000000-0005-0000-0000-000015A20000}"/>
    <cellStyle name="20% - Accent1 4 4 3 2 3 4 2 3" xfId="41660" xr:uid="{00000000-0005-0000-0000-000016A20000}"/>
    <cellStyle name="20% - Accent1 4 4 3 2 3 4 3" xfId="41661" xr:uid="{00000000-0005-0000-0000-000017A20000}"/>
    <cellStyle name="20% - Accent1 4 4 3 2 3 4 3 2" xfId="41662" xr:uid="{00000000-0005-0000-0000-000018A20000}"/>
    <cellStyle name="20% - Accent1 4 4 3 2 3 4 4" xfId="41663" xr:uid="{00000000-0005-0000-0000-000019A20000}"/>
    <cellStyle name="20% - Accent1 4 4 3 2 3 5" xfId="41664" xr:uid="{00000000-0005-0000-0000-00001AA20000}"/>
    <cellStyle name="20% - Accent1 4 4 3 2 3 5 2" xfId="41665" xr:uid="{00000000-0005-0000-0000-00001BA20000}"/>
    <cellStyle name="20% - Accent1 4 4 3 2 3 5 2 2" xfId="41666" xr:uid="{00000000-0005-0000-0000-00001CA20000}"/>
    <cellStyle name="20% - Accent1 4 4 3 2 3 5 3" xfId="41667" xr:uid="{00000000-0005-0000-0000-00001DA20000}"/>
    <cellStyle name="20% - Accent1 4 4 3 2 3 6" xfId="41668" xr:uid="{00000000-0005-0000-0000-00001EA20000}"/>
    <cellStyle name="20% - Accent1 4 4 3 2 3 6 2" xfId="41669" xr:uid="{00000000-0005-0000-0000-00001FA20000}"/>
    <cellStyle name="20% - Accent1 4 4 3 2 3 6 2 2" xfId="41670" xr:uid="{00000000-0005-0000-0000-000020A20000}"/>
    <cellStyle name="20% - Accent1 4 4 3 2 3 6 3" xfId="41671" xr:uid="{00000000-0005-0000-0000-000021A20000}"/>
    <cellStyle name="20% - Accent1 4 4 3 2 3 7" xfId="41672" xr:uid="{00000000-0005-0000-0000-000022A20000}"/>
    <cellStyle name="20% - Accent1 4 4 3 2 3 7 2" xfId="41673" xr:uid="{00000000-0005-0000-0000-000023A20000}"/>
    <cellStyle name="20% - Accent1 4 4 3 2 3 8" xfId="41674" xr:uid="{00000000-0005-0000-0000-000024A20000}"/>
    <cellStyle name="20% - Accent1 4 4 3 2 3 8 2" xfId="41675" xr:uid="{00000000-0005-0000-0000-000025A20000}"/>
    <cellStyle name="20% - Accent1 4 4 3 2 3 9" xfId="41676" xr:uid="{00000000-0005-0000-0000-000026A20000}"/>
    <cellStyle name="20% - Accent1 4 4 3 2 4" xfId="41677" xr:uid="{00000000-0005-0000-0000-000027A20000}"/>
    <cellStyle name="20% - Accent1 4 4 3 2 4 2" xfId="41678" xr:uid="{00000000-0005-0000-0000-000028A20000}"/>
    <cellStyle name="20% - Accent1 4 4 3 2 4 2 2" xfId="41679" xr:uid="{00000000-0005-0000-0000-000029A20000}"/>
    <cellStyle name="20% - Accent1 4 4 3 2 4 2 2 2" xfId="41680" xr:uid="{00000000-0005-0000-0000-00002AA20000}"/>
    <cellStyle name="20% - Accent1 4 4 3 2 4 2 3" xfId="41681" xr:uid="{00000000-0005-0000-0000-00002BA20000}"/>
    <cellStyle name="20% - Accent1 4 4 3 2 4 3" xfId="41682" xr:uid="{00000000-0005-0000-0000-00002CA20000}"/>
    <cellStyle name="20% - Accent1 4 4 3 2 4 3 2" xfId="41683" xr:uid="{00000000-0005-0000-0000-00002DA20000}"/>
    <cellStyle name="20% - Accent1 4 4 3 2 4 4" xfId="41684" xr:uid="{00000000-0005-0000-0000-00002EA20000}"/>
    <cellStyle name="20% - Accent1 4 4 3 2 5" xfId="41685" xr:uid="{00000000-0005-0000-0000-00002FA20000}"/>
    <cellStyle name="20% - Accent1 4 4 3 2 5 2" xfId="41686" xr:uid="{00000000-0005-0000-0000-000030A20000}"/>
    <cellStyle name="20% - Accent1 4 4 3 2 5 2 2" xfId="41687" xr:uid="{00000000-0005-0000-0000-000031A20000}"/>
    <cellStyle name="20% - Accent1 4 4 3 2 5 2 2 2" xfId="41688" xr:uid="{00000000-0005-0000-0000-000032A20000}"/>
    <cellStyle name="20% - Accent1 4 4 3 2 5 2 3" xfId="41689" xr:uid="{00000000-0005-0000-0000-000033A20000}"/>
    <cellStyle name="20% - Accent1 4 4 3 2 5 3" xfId="41690" xr:uid="{00000000-0005-0000-0000-000034A20000}"/>
    <cellStyle name="20% - Accent1 4 4 3 2 5 3 2" xfId="41691" xr:uid="{00000000-0005-0000-0000-000035A20000}"/>
    <cellStyle name="20% - Accent1 4 4 3 2 5 4" xfId="41692" xr:uid="{00000000-0005-0000-0000-000036A20000}"/>
    <cellStyle name="20% - Accent1 4 4 3 2 6" xfId="41693" xr:uid="{00000000-0005-0000-0000-000037A20000}"/>
    <cellStyle name="20% - Accent1 4 4 3 2 6 2" xfId="41694" xr:uid="{00000000-0005-0000-0000-000038A20000}"/>
    <cellStyle name="20% - Accent1 4 4 3 2 6 2 2" xfId="41695" xr:uid="{00000000-0005-0000-0000-000039A20000}"/>
    <cellStyle name="20% - Accent1 4 4 3 2 6 2 2 2" xfId="41696" xr:uid="{00000000-0005-0000-0000-00003AA20000}"/>
    <cellStyle name="20% - Accent1 4 4 3 2 6 2 3" xfId="41697" xr:uid="{00000000-0005-0000-0000-00003BA20000}"/>
    <cellStyle name="20% - Accent1 4 4 3 2 6 3" xfId="41698" xr:uid="{00000000-0005-0000-0000-00003CA20000}"/>
    <cellStyle name="20% - Accent1 4 4 3 2 6 3 2" xfId="41699" xr:uid="{00000000-0005-0000-0000-00003DA20000}"/>
    <cellStyle name="20% - Accent1 4 4 3 2 6 4" xfId="41700" xr:uid="{00000000-0005-0000-0000-00003EA20000}"/>
    <cellStyle name="20% - Accent1 4 4 3 2 7" xfId="41701" xr:uid="{00000000-0005-0000-0000-00003FA20000}"/>
    <cellStyle name="20% - Accent1 4 4 3 2 7 2" xfId="41702" xr:uid="{00000000-0005-0000-0000-000040A20000}"/>
    <cellStyle name="20% - Accent1 4 4 3 2 7 2 2" xfId="41703" xr:uid="{00000000-0005-0000-0000-000041A20000}"/>
    <cellStyle name="20% - Accent1 4 4 3 2 7 3" xfId="41704" xr:uid="{00000000-0005-0000-0000-000042A20000}"/>
    <cellStyle name="20% - Accent1 4 4 3 2 8" xfId="41705" xr:uid="{00000000-0005-0000-0000-000043A20000}"/>
    <cellStyle name="20% - Accent1 4 4 3 2 8 2" xfId="41706" xr:uid="{00000000-0005-0000-0000-000044A20000}"/>
    <cellStyle name="20% - Accent1 4 4 3 2 8 2 2" xfId="41707" xr:uid="{00000000-0005-0000-0000-000045A20000}"/>
    <cellStyle name="20% - Accent1 4 4 3 2 8 3" xfId="41708" xr:uid="{00000000-0005-0000-0000-000046A20000}"/>
    <cellStyle name="20% - Accent1 4 4 3 2 9" xfId="41709" xr:uid="{00000000-0005-0000-0000-000047A20000}"/>
    <cellStyle name="20% - Accent1 4 4 3 2 9 2" xfId="41710" xr:uid="{00000000-0005-0000-0000-000048A20000}"/>
    <cellStyle name="20% - Accent1 4 4 3 3" xfId="41711" xr:uid="{00000000-0005-0000-0000-000049A20000}"/>
    <cellStyle name="20% - Accent1 4 4 3 3 10" xfId="41712" xr:uid="{00000000-0005-0000-0000-00004AA20000}"/>
    <cellStyle name="20% - Accent1 4 4 3 3 10 2" xfId="41713" xr:uid="{00000000-0005-0000-0000-00004BA20000}"/>
    <cellStyle name="20% - Accent1 4 4 3 3 11" xfId="41714" xr:uid="{00000000-0005-0000-0000-00004CA20000}"/>
    <cellStyle name="20% - Accent1 4 4 3 3 2" xfId="41715" xr:uid="{00000000-0005-0000-0000-00004DA20000}"/>
    <cellStyle name="20% - Accent1 4 4 3 3 2 2" xfId="41716" xr:uid="{00000000-0005-0000-0000-00004EA20000}"/>
    <cellStyle name="20% - Accent1 4 4 3 3 2 2 2" xfId="41717" xr:uid="{00000000-0005-0000-0000-00004FA20000}"/>
    <cellStyle name="20% - Accent1 4 4 3 3 2 2 2 2" xfId="41718" xr:uid="{00000000-0005-0000-0000-000050A20000}"/>
    <cellStyle name="20% - Accent1 4 4 3 3 2 2 2 2 2" xfId="41719" xr:uid="{00000000-0005-0000-0000-000051A20000}"/>
    <cellStyle name="20% - Accent1 4 4 3 3 2 2 2 3" xfId="41720" xr:uid="{00000000-0005-0000-0000-000052A20000}"/>
    <cellStyle name="20% - Accent1 4 4 3 3 2 2 3" xfId="41721" xr:uid="{00000000-0005-0000-0000-000053A20000}"/>
    <cellStyle name="20% - Accent1 4 4 3 3 2 2 3 2" xfId="41722" xr:uid="{00000000-0005-0000-0000-000054A20000}"/>
    <cellStyle name="20% - Accent1 4 4 3 3 2 2 4" xfId="41723" xr:uid="{00000000-0005-0000-0000-000055A20000}"/>
    <cellStyle name="20% - Accent1 4 4 3 3 2 3" xfId="41724" xr:uid="{00000000-0005-0000-0000-000056A20000}"/>
    <cellStyle name="20% - Accent1 4 4 3 3 2 3 2" xfId="41725" xr:uid="{00000000-0005-0000-0000-000057A20000}"/>
    <cellStyle name="20% - Accent1 4 4 3 3 2 3 2 2" xfId="41726" xr:uid="{00000000-0005-0000-0000-000058A20000}"/>
    <cellStyle name="20% - Accent1 4 4 3 3 2 3 2 2 2" xfId="41727" xr:uid="{00000000-0005-0000-0000-000059A20000}"/>
    <cellStyle name="20% - Accent1 4 4 3 3 2 3 2 3" xfId="41728" xr:uid="{00000000-0005-0000-0000-00005AA20000}"/>
    <cellStyle name="20% - Accent1 4 4 3 3 2 3 3" xfId="41729" xr:uid="{00000000-0005-0000-0000-00005BA20000}"/>
    <cellStyle name="20% - Accent1 4 4 3 3 2 3 3 2" xfId="41730" xr:uid="{00000000-0005-0000-0000-00005CA20000}"/>
    <cellStyle name="20% - Accent1 4 4 3 3 2 3 4" xfId="41731" xr:uid="{00000000-0005-0000-0000-00005DA20000}"/>
    <cellStyle name="20% - Accent1 4 4 3 3 2 4" xfId="41732" xr:uid="{00000000-0005-0000-0000-00005EA20000}"/>
    <cellStyle name="20% - Accent1 4 4 3 3 2 4 2" xfId="41733" xr:uid="{00000000-0005-0000-0000-00005FA20000}"/>
    <cellStyle name="20% - Accent1 4 4 3 3 2 4 2 2" xfId="41734" xr:uid="{00000000-0005-0000-0000-000060A20000}"/>
    <cellStyle name="20% - Accent1 4 4 3 3 2 4 2 2 2" xfId="41735" xr:uid="{00000000-0005-0000-0000-000061A20000}"/>
    <cellStyle name="20% - Accent1 4 4 3 3 2 4 2 3" xfId="41736" xr:uid="{00000000-0005-0000-0000-000062A20000}"/>
    <cellStyle name="20% - Accent1 4 4 3 3 2 4 3" xfId="41737" xr:uid="{00000000-0005-0000-0000-000063A20000}"/>
    <cellStyle name="20% - Accent1 4 4 3 3 2 4 3 2" xfId="41738" xr:uid="{00000000-0005-0000-0000-000064A20000}"/>
    <cellStyle name="20% - Accent1 4 4 3 3 2 4 4" xfId="41739" xr:uid="{00000000-0005-0000-0000-000065A20000}"/>
    <cellStyle name="20% - Accent1 4 4 3 3 2 5" xfId="41740" xr:uid="{00000000-0005-0000-0000-000066A20000}"/>
    <cellStyle name="20% - Accent1 4 4 3 3 2 5 2" xfId="41741" xr:uid="{00000000-0005-0000-0000-000067A20000}"/>
    <cellStyle name="20% - Accent1 4 4 3 3 2 5 2 2" xfId="41742" xr:uid="{00000000-0005-0000-0000-000068A20000}"/>
    <cellStyle name="20% - Accent1 4 4 3 3 2 5 3" xfId="41743" xr:uid="{00000000-0005-0000-0000-000069A20000}"/>
    <cellStyle name="20% - Accent1 4 4 3 3 2 6" xfId="41744" xr:uid="{00000000-0005-0000-0000-00006AA20000}"/>
    <cellStyle name="20% - Accent1 4 4 3 3 2 6 2" xfId="41745" xr:uid="{00000000-0005-0000-0000-00006BA20000}"/>
    <cellStyle name="20% - Accent1 4 4 3 3 2 6 2 2" xfId="41746" xr:uid="{00000000-0005-0000-0000-00006CA20000}"/>
    <cellStyle name="20% - Accent1 4 4 3 3 2 6 3" xfId="41747" xr:uid="{00000000-0005-0000-0000-00006DA20000}"/>
    <cellStyle name="20% - Accent1 4 4 3 3 2 7" xfId="41748" xr:uid="{00000000-0005-0000-0000-00006EA20000}"/>
    <cellStyle name="20% - Accent1 4 4 3 3 2 7 2" xfId="41749" xr:uid="{00000000-0005-0000-0000-00006FA20000}"/>
    <cellStyle name="20% - Accent1 4 4 3 3 2 8" xfId="41750" xr:uid="{00000000-0005-0000-0000-000070A20000}"/>
    <cellStyle name="20% - Accent1 4 4 3 3 2 8 2" xfId="41751" xr:uid="{00000000-0005-0000-0000-000071A20000}"/>
    <cellStyle name="20% - Accent1 4 4 3 3 2 9" xfId="41752" xr:uid="{00000000-0005-0000-0000-000072A20000}"/>
    <cellStyle name="20% - Accent1 4 4 3 3 3" xfId="41753" xr:uid="{00000000-0005-0000-0000-000073A20000}"/>
    <cellStyle name="20% - Accent1 4 4 3 3 3 2" xfId="41754" xr:uid="{00000000-0005-0000-0000-000074A20000}"/>
    <cellStyle name="20% - Accent1 4 4 3 3 3 2 2" xfId="41755" xr:uid="{00000000-0005-0000-0000-000075A20000}"/>
    <cellStyle name="20% - Accent1 4 4 3 3 3 2 2 2" xfId="41756" xr:uid="{00000000-0005-0000-0000-000076A20000}"/>
    <cellStyle name="20% - Accent1 4 4 3 3 3 2 2 2 2" xfId="41757" xr:uid="{00000000-0005-0000-0000-000077A20000}"/>
    <cellStyle name="20% - Accent1 4 4 3 3 3 2 2 3" xfId="41758" xr:uid="{00000000-0005-0000-0000-000078A20000}"/>
    <cellStyle name="20% - Accent1 4 4 3 3 3 2 3" xfId="41759" xr:uid="{00000000-0005-0000-0000-000079A20000}"/>
    <cellStyle name="20% - Accent1 4 4 3 3 3 2 3 2" xfId="41760" xr:uid="{00000000-0005-0000-0000-00007AA20000}"/>
    <cellStyle name="20% - Accent1 4 4 3 3 3 2 4" xfId="41761" xr:uid="{00000000-0005-0000-0000-00007BA20000}"/>
    <cellStyle name="20% - Accent1 4 4 3 3 3 3" xfId="41762" xr:uid="{00000000-0005-0000-0000-00007CA20000}"/>
    <cellStyle name="20% - Accent1 4 4 3 3 3 3 2" xfId="41763" xr:uid="{00000000-0005-0000-0000-00007DA20000}"/>
    <cellStyle name="20% - Accent1 4 4 3 3 3 3 2 2" xfId="41764" xr:uid="{00000000-0005-0000-0000-00007EA20000}"/>
    <cellStyle name="20% - Accent1 4 4 3 3 3 3 2 2 2" xfId="41765" xr:uid="{00000000-0005-0000-0000-00007FA20000}"/>
    <cellStyle name="20% - Accent1 4 4 3 3 3 3 2 3" xfId="41766" xr:uid="{00000000-0005-0000-0000-000080A20000}"/>
    <cellStyle name="20% - Accent1 4 4 3 3 3 3 3" xfId="41767" xr:uid="{00000000-0005-0000-0000-000081A20000}"/>
    <cellStyle name="20% - Accent1 4 4 3 3 3 3 3 2" xfId="41768" xr:uid="{00000000-0005-0000-0000-000082A20000}"/>
    <cellStyle name="20% - Accent1 4 4 3 3 3 3 4" xfId="41769" xr:uid="{00000000-0005-0000-0000-000083A20000}"/>
    <cellStyle name="20% - Accent1 4 4 3 3 3 4" xfId="41770" xr:uid="{00000000-0005-0000-0000-000084A20000}"/>
    <cellStyle name="20% - Accent1 4 4 3 3 3 4 2" xfId="41771" xr:uid="{00000000-0005-0000-0000-000085A20000}"/>
    <cellStyle name="20% - Accent1 4 4 3 3 3 4 2 2" xfId="41772" xr:uid="{00000000-0005-0000-0000-000086A20000}"/>
    <cellStyle name="20% - Accent1 4 4 3 3 3 4 2 2 2" xfId="41773" xr:uid="{00000000-0005-0000-0000-000087A20000}"/>
    <cellStyle name="20% - Accent1 4 4 3 3 3 4 2 3" xfId="41774" xr:uid="{00000000-0005-0000-0000-000088A20000}"/>
    <cellStyle name="20% - Accent1 4 4 3 3 3 4 3" xfId="41775" xr:uid="{00000000-0005-0000-0000-000089A20000}"/>
    <cellStyle name="20% - Accent1 4 4 3 3 3 4 3 2" xfId="41776" xr:uid="{00000000-0005-0000-0000-00008AA20000}"/>
    <cellStyle name="20% - Accent1 4 4 3 3 3 4 4" xfId="41777" xr:uid="{00000000-0005-0000-0000-00008BA20000}"/>
    <cellStyle name="20% - Accent1 4 4 3 3 3 5" xfId="41778" xr:uid="{00000000-0005-0000-0000-00008CA20000}"/>
    <cellStyle name="20% - Accent1 4 4 3 3 3 5 2" xfId="41779" xr:uid="{00000000-0005-0000-0000-00008DA20000}"/>
    <cellStyle name="20% - Accent1 4 4 3 3 3 5 2 2" xfId="41780" xr:uid="{00000000-0005-0000-0000-00008EA20000}"/>
    <cellStyle name="20% - Accent1 4 4 3 3 3 5 3" xfId="41781" xr:uid="{00000000-0005-0000-0000-00008FA20000}"/>
    <cellStyle name="20% - Accent1 4 4 3 3 3 6" xfId="41782" xr:uid="{00000000-0005-0000-0000-000090A20000}"/>
    <cellStyle name="20% - Accent1 4 4 3 3 3 6 2" xfId="41783" xr:uid="{00000000-0005-0000-0000-000091A20000}"/>
    <cellStyle name="20% - Accent1 4 4 3 3 3 6 2 2" xfId="41784" xr:uid="{00000000-0005-0000-0000-000092A20000}"/>
    <cellStyle name="20% - Accent1 4 4 3 3 3 6 3" xfId="41785" xr:uid="{00000000-0005-0000-0000-000093A20000}"/>
    <cellStyle name="20% - Accent1 4 4 3 3 3 7" xfId="41786" xr:uid="{00000000-0005-0000-0000-000094A20000}"/>
    <cellStyle name="20% - Accent1 4 4 3 3 3 7 2" xfId="41787" xr:uid="{00000000-0005-0000-0000-000095A20000}"/>
    <cellStyle name="20% - Accent1 4 4 3 3 3 8" xfId="41788" xr:uid="{00000000-0005-0000-0000-000096A20000}"/>
    <cellStyle name="20% - Accent1 4 4 3 3 3 8 2" xfId="41789" xr:uid="{00000000-0005-0000-0000-000097A20000}"/>
    <cellStyle name="20% - Accent1 4 4 3 3 3 9" xfId="41790" xr:uid="{00000000-0005-0000-0000-000098A20000}"/>
    <cellStyle name="20% - Accent1 4 4 3 3 4" xfId="41791" xr:uid="{00000000-0005-0000-0000-000099A20000}"/>
    <cellStyle name="20% - Accent1 4 4 3 3 4 2" xfId="41792" xr:uid="{00000000-0005-0000-0000-00009AA20000}"/>
    <cellStyle name="20% - Accent1 4 4 3 3 4 2 2" xfId="41793" xr:uid="{00000000-0005-0000-0000-00009BA20000}"/>
    <cellStyle name="20% - Accent1 4 4 3 3 4 2 2 2" xfId="41794" xr:uid="{00000000-0005-0000-0000-00009CA20000}"/>
    <cellStyle name="20% - Accent1 4 4 3 3 4 2 3" xfId="41795" xr:uid="{00000000-0005-0000-0000-00009DA20000}"/>
    <cellStyle name="20% - Accent1 4 4 3 3 4 3" xfId="41796" xr:uid="{00000000-0005-0000-0000-00009EA20000}"/>
    <cellStyle name="20% - Accent1 4 4 3 3 4 3 2" xfId="41797" xr:uid="{00000000-0005-0000-0000-00009FA20000}"/>
    <cellStyle name="20% - Accent1 4 4 3 3 4 4" xfId="41798" xr:uid="{00000000-0005-0000-0000-0000A0A20000}"/>
    <cellStyle name="20% - Accent1 4 4 3 3 5" xfId="41799" xr:uid="{00000000-0005-0000-0000-0000A1A20000}"/>
    <cellStyle name="20% - Accent1 4 4 3 3 5 2" xfId="41800" xr:uid="{00000000-0005-0000-0000-0000A2A20000}"/>
    <cellStyle name="20% - Accent1 4 4 3 3 5 2 2" xfId="41801" xr:uid="{00000000-0005-0000-0000-0000A3A20000}"/>
    <cellStyle name="20% - Accent1 4 4 3 3 5 2 2 2" xfId="41802" xr:uid="{00000000-0005-0000-0000-0000A4A20000}"/>
    <cellStyle name="20% - Accent1 4 4 3 3 5 2 3" xfId="41803" xr:uid="{00000000-0005-0000-0000-0000A5A20000}"/>
    <cellStyle name="20% - Accent1 4 4 3 3 5 3" xfId="41804" xr:uid="{00000000-0005-0000-0000-0000A6A20000}"/>
    <cellStyle name="20% - Accent1 4 4 3 3 5 3 2" xfId="41805" xr:uid="{00000000-0005-0000-0000-0000A7A20000}"/>
    <cellStyle name="20% - Accent1 4 4 3 3 5 4" xfId="41806" xr:uid="{00000000-0005-0000-0000-0000A8A20000}"/>
    <cellStyle name="20% - Accent1 4 4 3 3 6" xfId="41807" xr:uid="{00000000-0005-0000-0000-0000A9A20000}"/>
    <cellStyle name="20% - Accent1 4 4 3 3 6 2" xfId="41808" xr:uid="{00000000-0005-0000-0000-0000AAA20000}"/>
    <cellStyle name="20% - Accent1 4 4 3 3 6 2 2" xfId="41809" xr:uid="{00000000-0005-0000-0000-0000ABA20000}"/>
    <cellStyle name="20% - Accent1 4 4 3 3 6 2 2 2" xfId="41810" xr:uid="{00000000-0005-0000-0000-0000ACA20000}"/>
    <cellStyle name="20% - Accent1 4 4 3 3 6 2 3" xfId="41811" xr:uid="{00000000-0005-0000-0000-0000ADA20000}"/>
    <cellStyle name="20% - Accent1 4 4 3 3 6 3" xfId="41812" xr:uid="{00000000-0005-0000-0000-0000AEA20000}"/>
    <cellStyle name="20% - Accent1 4 4 3 3 6 3 2" xfId="41813" xr:uid="{00000000-0005-0000-0000-0000AFA20000}"/>
    <cellStyle name="20% - Accent1 4 4 3 3 6 4" xfId="41814" xr:uid="{00000000-0005-0000-0000-0000B0A20000}"/>
    <cellStyle name="20% - Accent1 4 4 3 3 7" xfId="41815" xr:uid="{00000000-0005-0000-0000-0000B1A20000}"/>
    <cellStyle name="20% - Accent1 4 4 3 3 7 2" xfId="41816" xr:uid="{00000000-0005-0000-0000-0000B2A20000}"/>
    <cellStyle name="20% - Accent1 4 4 3 3 7 2 2" xfId="41817" xr:uid="{00000000-0005-0000-0000-0000B3A20000}"/>
    <cellStyle name="20% - Accent1 4 4 3 3 7 3" xfId="41818" xr:uid="{00000000-0005-0000-0000-0000B4A20000}"/>
    <cellStyle name="20% - Accent1 4 4 3 3 8" xfId="41819" xr:uid="{00000000-0005-0000-0000-0000B5A20000}"/>
    <cellStyle name="20% - Accent1 4 4 3 3 8 2" xfId="41820" xr:uid="{00000000-0005-0000-0000-0000B6A20000}"/>
    <cellStyle name="20% - Accent1 4 4 3 3 8 2 2" xfId="41821" xr:uid="{00000000-0005-0000-0000-0000B7A20000}"/>
    <cellStyle name="20% - Accent1 4 4 3 3 8 3" xfId="41822" xr:uid="{00000000-0005-0000-0000-0000B8A20000}"/>
    <cellStyle name="20% - Accent1 4 4 3 3 9" xfId="41823" xr:uid="{00000000-0005-0000-0000-0000B9A20000}"/>
    <cellStyle name="20% - Accent1 4 4 3 3 9 2" xfId="41824" xr:uid="{00000000-0005-0000-0000-0000BAA20000}"/>
    <cellStyle name="20% - Accent1 4 4 3 4" xfId="41825" xr:uid="{00000000-0005-0000-0000-0000BBA20000}"/>
    <cellStyle name="20% - Accent1 4 4 3 4 10" xfId="41826" xr:uid="{00000000-0005-0000-0000-0000BCA20000}"/>
    <cellStyle name="20% - Accent1 4 4 3 4 10 2" xfId="41827" xr:uid="{00000000-0005-0000-0000-0000BDA20000}"/>
    <cellStyle name="20% - Accent1 4 4 3 4 11" xfId="41828" xr:uid="{00000000-0005-0000-0000-0000BEA20000}"/>
    <cellStyle name="20% - Accent1 4 4 3 4 2" xfId="41829" xr:uid="{00000000-0005-0000-0000-0000BFA20000}"/>
    <cellStyle name="20% - Accent1 4 4 3 4 2 2" xfId="41830" xr:uid="{00000000-0005-0000-0000-0000C0A20000}"/>
    <cellStyle name="20% - Accent1 4 4 3 4 2 2 2" xfId="41831" xr:uid="{00000000-0005-0000-0000-0000C1A20000}"/>
    <cellStyle name="20% - Accent1 4 4 3 4 2 2 2 2" xfId="41832" xr:uid="{00000000-0005-0000-0000-0000C2A20000}"/>
    <cellStyle name="20% - Accent1 4 4 3 4 2 2 2 2 2" xfId="41833" xr:uid="{00000000-0005-0000-0000-0000C3A20000}"/>
    <cellStyle name="20% - Accent1 4 4 3 4 2 2 2 3" xfId="41834" xr:uid="{00000000-0005-0000-0000-0000C4A20000}"/>
    <cellStyle name="20% - Accent1 4 4 3 4 2 2 3" xfId="41835" xr:uid="{00000000-0005-0000-0000-0000C5A20000}"/>
    <cellStyle name="20% - Accent1 4 4 3 4 2 2 3 2" xfId="41836" xr:uid="{00000000-0005-0000-0000-0000C6A20000}"/>
    <cellStyle name="20% - Accent1 4 4 3 4 2 2 4" xfId="41837" xr:uid="{00000000-0005-0000-0000-0000C7A20000}"/>
    <cellStyle name="20% - Accent1 4 4 3 4 2 3" xfId="41838" xr:uid="{00000000-0005-0000-0000-0000C8A20000}"/>
    <cellStyle name="20% - Accent1 4 4 3 4 2 3 2" xfId="41839" xr:uid="{00000000-0005-0000-0000-0000C9A20000}"/>
    <cellStyle name="20% - Accent1 4 4 3 4 2 3 2 2" xfId="41840" xr:uid="{00000000-0005-0000-0000-0000CAA20000}"/>
    <cellStyle name="20% - Accent1 4 4 3 4 2 3 2 2 2" xfId="41841" xr:uid="{00000000-0005-0000-0000-0000CBA20000}"/>
    <cellStyle name="20% - Accent1 4 4 3 4 2 3 2 3" xfId="41842" xr:uid="{00000000-0005-0000-0000-0000CCA20000}"/>
    <cellStyle name="20% - Accent1 4 4 3 4 2 3 3" xfId="41843" xr:uid="{00000000-0005-0000-0000-0000CDA20000}"/>
    <cellStyle name="20% - Accent1 4 4 3 4 2 3 3 2" xfId="41844" xr:uid="{00000000-0005-0000-0000-0000CEA20000}"/>
    <cellStyle name="20% - Accent1 4 4 3 4 2 3 4" xfId="41845" xr:uid="{00000000-0005-0000-0000-0000CFA20000}"/>
    <cellStyle name="20% - Accent1 4 4 3 4 2 4" xfId="41846" xr:uid="{00000000-0005-0000-0000-0000D0A20000}"/>
    <cellStyle name="20% - Accent1 4 4 3 4 2 4 2" xfId="41847" xr:uid="{00000000-0005-0000-0000-0000D1A20000}"/>
    <cellStyle name="20% - Accent1 4 4 3 4 2 4 2 2" xfId="41848" xr:uid="{00000000-0005-0000-0000-0000D2A20000}"/>
    <cellStyle name="20% - Accent1 4 4 3 4 2 4 2 2 2" xfId="41849" xr:uid="{00000000-0005-0000-0000-0000D3A20000}"/>
    <cellStyle name="20% - Accent1 4 4 3 4 2 4 2 3" xfId="41850" xr:uid="{00000000-0005-0000-0000-0000D4A20000}"/>
    <cellStyle name="20% - Accent1 4 4 3 4 2 4 3" xfId="41851" xr:uid="{00000000-0005-0000-0000-0000D5A20000}"/>
    <cellStyle name="20% - Accent1 4 4 3 4 2 4 3 2" xfId="41852" xr:uid="{00000000-0005-0000-0000-0000D6A20000}"/>
    <cellStyle name="20% - Accent1 4 4 3 4 2 4 4" xfId="41853" xr:uid="{00000000-0005-0000-0000-0000D7A20000}"/>
    <cellStyle name="20% - Accent1 4 4 3 4 2 5" xfId="41854" xr:uid="{00000000-0005-0000-0000-0000D8A20000}"/>
    <cellStyle name="20% - Accent1 4 4 3 4 2 5 2" xfId="41855" xr:uid="{00000000-0005-0000-0000-0000D9A20000}"/>
    <cellStyle name="20% - Accent1 4 4 3 4 2 5 2 2" xfId="41856" xr:uid="{00000000-0005-0000-0000-0000DAA20000}"/>
    <cellStyle name="20% - Accent1 4 4 3 4 2 5 3" xfId="41857" xr:uid="{00000000-0005-0000-0000-0000DBA20000}"/>
    <cellStyle name="20% - Accent1 4 4 3 4 2 6" xfId="41858" xr:uid="{00000000-0005-0000-0000-0000DCA20000}"/>
    <cellStyle name="20% - Accent1 4 4 3 4 2 6 2" xfId="41859" xr:uid="{00000000-0005-0000-0000-0000DDA20000}"/>
    <cellStyle name="20% - Accent1 4 4 3 4 2 6 2 2" xfId="41860" xr:uid="{00000000-0005-0000-0000-0000DEA20000}"/>
    <cellStyle name="20% - Accent1 4 4 3 4 2 6 3" xfId="41861" xr:uid="{00000000-0005-0000-0000-0000DFA20000}"/>
    <cellStyle name="20% - Accent1 4 4 3 4 2 7" xfId="41862" xr:uid="{00000000-0005-0000-0000-0000E0A20000}"/>
    <cellStyle name="20% - Accent1 4 4 3 4 2 7 2" xfId="41863" xr:uid="{00000000-0005-0000-0000-0000E1A20000}"/>
    <cellStyle name="20% - Accent1 4 4 3 4 2 8" xfId="41864" xr:uid="{00000000-0005-0000-0000-0000E2A20000}"/>
    <cellStyle name="20% - Accent1 4 4 3 4 2 8 2" xfId="41865" xr:uid="{00000000-0005-0000-0000-0000E3A20000}"/>
    <cellStyle name="20% - Accent1 4 4 3 4 2 9" xfId="41866" xr:uid="{00000000-0005-0000-0000-0000E4A20000}"/>
    <cellStyle name="20% - Accent1 4 4 3 4 3" xfId="41867" xr:uid="{00000000-0005-0000-0000-0000E5A20000}"/>
    <cellStyle name="20% - Accent1 4 4 3 4 3 2" xfId="41868" xr:uid="{00000000-0005-0000-0000-0000E6A20000}"/>
    <cellStyle name="20% - Accent1 4 4 3 4 3 2 2" xfId="41869" xr:uid="{00000000-0005-0000-0000-0000E7A20000}"/>
    <cellStyle name="20% - Accent1 4 4 3 4 3 2 2 2" xfId="41870" xr:uid="{00000000-0005-0000-0000-0000E8A20000}"/>
    <cellStyle name="20% - Accent1 4 4 3 4 3 2 2 2 2" xfId="41871" xr:uid="{00000000-0005-0000-0000-0000E9A20000}"/>
    <cellStyle name="20% - Accent1 4 4 3 4 3 2 2 3" xfId="41872" xr:uid="{00000000-0005-0000-0000-0000EAA20000}"/>
    <cellStyle name="20% - Accent1 4 4 3 4 3 2 3" xfId="41873" xr:uid="{00000000-0005-0000-0000-0000EBA20000}"/>
    <cellStyle name="20% - Accent1 4 4 3 4 3 2 3 2" xfId="41874" xr:uid="{00000000-0005-0000-0000-0000ECA20000}"/>
    <cellStyle name="20% - Accent1 4 4 3 4 3 2 4" xfId="41875" xr:uid="{00000000-0005-0000-0000-0000EDA20000}"/>
    <cellStyle name="20% - Accent1 4 4 3 4 3 3" xfId="41876" xr:uid="{00000000-0005-0000-0000-0000EEA20000}"/>
    <cellStyle name="20% - Accent1 4 4 3 4 3 3 2" xfId="41877" xr:uid="{00000000-0005-0000-0000-0000EFA20000}"/>
    <cellStyle name="20% - Accent1 4 4 3 4 3 3 2 2" xfId="41878" xr:uid="{00000000-0005-0000-0000-0000F0A20000}"/>
    <cellStyle name="20% - Accent1 4 4 3 4 3 3 2 2 2" xfId="41879" xr:uid="{00000000-0005-0000-0000-0000F1A20000}"/>
    <cellStyle name="20% - Accent1 4 4 3 4 3 3 2 3" xfId="41880" xr:uid="{00000000-0005-0000-0000-0000F2A20000}"/>
    <cellStyle name="20% - Accent1 4 4 3 4 3 3 3" xfId="41881" xr:uid="{00000000-0005-0000-0000-0000F3A20000}"/>
    <cellStyle name="20% - Accent1 4 4 3 4 3 3 3 2" xfId="41882" xr:uid="{00000000-0005-0000-0000-0000F4A20000}"/>
    <cellStyle name="20% - Accent1 4 4 3 4 3 3 4" xfId="41883" xr:uid="{00000000-0005-0000-0000-0000F5A20000}"/>
    <cellStyle name="20% - Accent1 4 4 3 4 3 4" xfId="41884" xr:uid="{00000000-0005-0000-0000-0000F6A20000}"/>
    <cellStyle name="20% - Accent1 4 4 3 4 3 4 2" xfId="41885" xr:uid="{00000000-0005-0000-0000-0000F7A20000}"/>
    <cellStyle name="20% - Accent1 4 4 3 4 3 4 2 2" xfId="41886" xr:uid="{00000000-0005-0000-0000-0000F8A20000}"/>
    <cellStyle name="20% - Accent1 4 4 3 4 3 4 2 2 2" xfId="41887" xr:uid="{00000000-0005-0000-0000-0000F9A20000}"/>
    <cellStyle name="20% - Accent1 4 4 3 4 3 4 2 3" xfId="41888" xr:uid="{00000000-0005-0000-0000-0000FAA20000}"/>
    <cellStyle name="20% - Accent1 4 4 3 4 3 4 3" xfId="41889" xr:uid="{00000000-0005-0000-0000-0000FBA20000}"/>
    <cellStyle name="20% - Accent1 4 4 3 4 3 4 3 2" xfId="41890" xr:uid="{00000000-0005-0000-0000-0000FCA20000}"/>
    <cellStyle name="20% - Accent1 4 4 3 4 3 4 4" xfId="41891" xr:uid="{00000000-0005-0000-0000-0000FDA20000}"/>
    <cellStyle name="20% - Accent1 4 4 3 4 3 5" xfId="41892" xr:uid="{00000000-0005-0000-0000-0000FEA20000}"/>
    <cellStyle name="20% - Accent1 4 4 3 4 3 5 2" xfId="41893" xr:uid="{00000000-0005-0000-0000-0000FFA20000}"/>
    <cellStyle name="20% - Accent1 4 4 3 4 3 5 2 2" xfId="41894" xr:uid="{00000000-0005-0000-0000-000000A30000}"/>
    <cellStyle name="20% - Accent1 4 4 3 4 3 5 3" xfId="41895" xr:uid="{00000000-0005-0000-0000-000001A30000}"/>
    <cellStyle name="20% - Accent1 4 4 3 4 3 6" xfId="41896" xr:uid="{00000000-0005-0000-0000-000002A30000}"/>
    <cellStyle name="20% - Accent1 4 4 3 4 3 6 2" xfId="41897" xr:uid="{00000000-0005-0000-0000-000003A30000}"/>
    <cellStyle name="20% - Accent1 4 4 3 4 3 6 2 2" xfId="41898" xr:uid="{00000000-0005-0000-0000-000004A30000}"/>
    <cellStyle name="20% - Accent1 4 4 3 4 3 6 3" xfId="41899" xr:uid="{00000000-0005-0000-0000-000005A30000}"/>
    <cellStyle name="20% - Accent1 4 4 3 4 3 7" xfId="41900" xr:uid="{00000000-0005-0000-0000-000006A30000}"/>
    <cellStyle name="20% - Accent1 4 4 3 4 3 7 2" xfId="41901" xr:uid="{00000000-0005-0000-0000-000007A30000}"/>
    <cellStyle name="20% - Accent1 4 4 3 4 3 8" xfId="41902" xr:uid="{00000000-0005-0000-0000-000008A30000}"/>
    <cellStyle name="20% - Accent1 4 4 3 4 3 8 2" xfId="41903" xr:uid="{00000000-0005-0000-0000-000009A30000}"/>
    <cellStyle name="20% - Accent1 4 4 3 4 3 9" xfId="41904" xr:uid="{00000000-0005-0000-0000-00000AA30000}"/>
    <cellStyle name="20% - Accent1 4 4 3 4 4" xfId="41905" xr:uid="{00000000-0005-0000-0000-00000BA30000}"/>
    <cellStyle name="20% - Accent1 4 4 3 4 4 2" xfId="41906" xr:uid="{00000000-0005-0000-0000-00000CA30000}"/>
    <cellStyle name="20% - Accent1 4 4 3 4 4 2 2" xfId="41907" xr:uid="{00000000-0005-0000-0000-00000DA30000}"/>
    <cellStyle name="20% - Accent1 4 4 3 4 4 2 2 2" xfId="41908" xr:uid="{00000000-0005-0000-0000-00000EA30000}"/>
    <cellStyle name="20% - Accent1 4 4 3 4 4 2 3" xfId="41909" xr:uid="{00000000-0005-0000-0000-00000FA30000}"/>
    <cellStyle name="20% - Accent1 4 4 3 4 4 3" xfId="41910" xr:uid="{00000000-0005-0000-0000-000010A30000}"/>
    <cellStyle name="20% - Accent1 4 4 3 4 4 3 2" xfId="41911" xr:uid="{00000000-0005-0000-0000-000011A30000}"/>
    <cellStyle name="20% - Accent1 4 4 3 4 4 4" xfId="41912" xr:uid="{00000000-0005-0000-0000-000012A30000}"/>
    <cellStyle name="20% - Accent1 4 4 3 4 5" xfId="41913" xr:uid="{00000000-0005-0000-0000-000013A30000}"/>
    <cellStyle name="20% - Accent1 4 4 3 4 5 2" xfId="41914" xr:uid="{00000000-0005-0000-0000-000014A30000}"/>
    <cellStyle name="20% - Accent1 4 4 3 4 5 2 2" xfId="41915" xr:uid="{00000000-0005-0000-0000-000015A30000}"/>
    <cellStyle name="20% - Accent1 4 4 3 4 5 2 2 2" xfId="41916" xr:uid="{00000000-0005-0000-0000-000016A30000}"/>
    <cellStyle name="20% - Accent1 4 4 3 4 5 2 3" xfId="41917" xr:uid="{00000000-0005-0000-0000-000017A30000}"/>
    <cellStyle name="20% - Accent1 4 4 3 4 5 3" xfId="41918" xr:uid="{00000000-0005-0000-0000-000018A30000}"/>
    <cellStyle name="20% - Accent1 4 4 3 4 5 3 2" xfId="41919" xr:uid="{00000000-0005-0000-0000-000019A30000}"/>
    <cellStyle name="20% - Accent1 4 4 3 4 5 4" xfId="41920" xr:uid="{00000000-0005-0000-0000-00001AA30000}"/>
    <cellStyle name="20% - Accent1 4 4 3 4 6" xfId="41921" xr:uid="{00000000-0005-0000-0000-00001BA30000}"/>
    <cellStyle name="20% - Accent1 4 4 3 4 6 2" xfId="41922" xr:uid="{00000000-0005-0000-0000-00001CA30000}"/>
    <cellStyle name="20% - Accent1 4 4 3 4 6 2 2" xfId="41923" xr:uid="{00000000-0005-0000-0000-00001DA30000}"/>
    <cellStyle name="20% - Accent1 4 4 3 4 6 2 2 2" xfId="41924" xr:uid="{00000000-0005-0000-0000-00001EA30000}"/>
    <cellStyle name="20% - Accent1 4 4 3 4 6 2 3" xfId="41925" xr:uid="{00000000-0005-0000-0000-00001FA30000}"/>
    <cellStyle name="20% - Accent1 4 4 3 4 6 3" xfId="41926" xr:uid="{00000000-0005-0000-0000-000020A30000}"/>
    <cellStyle name="20% - Accent1 4 4 3 4 6 3 2" xfId="41927" xr:uid="{00000000-0005-0000-0000-000021A30000}"/>
    <cellStyle name="20% - Accent1 4 4 3 4 6 4" xfId="41928" xr:uid="{00000000-0005-0000-0000-000022A30000}"/>
    <cellStyle name="20% - Accent1 4 4 3 4 7" xfId="41929" xr:uid="{00000000-0005-0000-0000-000023A30000}"/>
    <cellStyle name="20% - Accent1 4 4 3 4 7 2" xfId="41930" xr:uid="{00000000-0005-0000-0000-000024A30000}"/>
    <cellStyle name="20% - Accent1 4 4 3 4 7 2 2" xfId="41931" xr:uid="{00000000-0005-0000-0000-000025A30000}"/>
    <cellStyle name="20% - Accent1 4 4 3 4 7 3" xfId="41932" xr:uid="{00000000-0005-0000-0000-000026A30000}"/>
    <cellStyle name="20% - Accent1 4 4 3 4 8" xfId="41933" xr:uid="{00000000-0005-0000-0000-000027A30000}"/>
    <cellStyle name="20% - Accent1 4 4 3 4 8 2" xfId="41934" xr:uid="{00000000-0005-0000-0000-000028A30000}"/>
    <cellStyle name="20% - Accent1 4 4 3 4 8 2 2" xfId="41935" xr:uid="{00000000-0005-0000-0000-000029A30000}"/>
    <cellStyle name="20% - Accent1 4 4 3 4 8 3" xfId="41936" xr:uid="{00000000-0005-0000-0000-00002AA30000}"/>
    <cellStyle name="20% - Accent1 4 4 3 4 9" xfId="41937" xr:uid="{00000000-0005-0000-0000-00002BA30000}"/>
    <cellStyle name="20% - Accent1 4 4 3 4 9 2" xfId="41938" xr:uid="{00000000-0005-0000-0000-00002CA30000}"/>
    <cellStyle name="20% - Accent1 4 4 3 5" xfId="41939" xr:uid="{00000000-0005-0000-0000-00002DA30000}"/>
    <cellStyle name="20% - Accent1 4 4 3 5 2" xfId="41940" xr:uid="{00000000-0005-0000-0000-00002EA30000}"/>
    <cellStyle name="20% - Accent1 4 4 3 5 2 2" xfId="41941" xr:uid="{00000000-0005-0000-0000-00002FA30000}"/>
    <cellStyle name="20% - Accent1 4 4 3 5 2 2 2" xfId="41942" xr:uid="{00000000-0005-0000-0000-000030A30000}"/>
    <cellStyle name="20% - Accent1 4 4 3 5 2 2 2 2" xfId="41943" xr:uid="{00000000-0005-0000-0000-000031A30000}"/>
    <cellStyle name="20% - Accent1 4 4 3 5 2 2 3" xfId="41944" xr:uid="{00000000-0005-0000-0000-000032A30000}"/>
    <cellStyle name="20% - Accent1 4 4 3 5 2 3" xfId="41945" xr:uid="{00000000-0005-0000-0000-000033A30000}"/>
    <cellStyle name="20% - Accent1 4 4 3 5 2 3 2" xfId="41946" xr:uid="{00000000-0005-0000-0000-000034A30000}"/>
    <cellStyle name="20% - Accent1 4 4 3 5 2 4" xfId="41947" xr:uid="{00000000-0005-0000-0000-000035A30000}"/>
    <cellStyle name="20% - Accent1 4 4 3 5 3" xfId="41948" xr:uid="{00000000-0005-0000-0000-000036A30000}"/>
    <cellStyle name="20% - Accent1 4 4 3 5 3 2" xfId="41949" xr:uid="{00000000-0005-0000-0000-000037A30000}"/>
    <cellStyle name="20% - Accent1 4 4 3 5 3 2 2" xfId="41950" xr:uid="{00000000-0005-0000-0000-000038A30000}"/>
    <cellStyle name="20% - Accent1 4 4 3 5 3 2 2 2" xfId="41951" xr:uid="{00000000-0005-0000-0000-000039A30000}"/>
    <cellStyle name="20% - Accent1 4 4 3 5 3 2 3" xfId="41952" xr:uid="{00000000-0005-0000-0000-00003AA30000}"/>
    <cellStyle name="20% - Accent1 4 4 3 5 3 3" xfId="41953" xr:uid="{00000000-0005-0000-0000-00003BA30000}"/>
    <cellStyle name="20% - Accent1 4 4 3 5 3 3 2" xfId="41954" xr:uid="{00000000-0005-0000-0000-00003CA30000}"/>
    <cellStyle name="20% - Accent1 4 4 3 5 3 4" xfId="41955" xr:uid="{00000000-0005-0000-0000-00003DA30000}"/>
    <cellStyle name="20% - Accent1 4 4 3 5 4" xfId="41956" xr:uid="{00000000-0005-0000-0000-00003EA30000}"/>
    <cellStyle name="20% - Accent1 4 4 3 5 4 2" xfId="41957" xr:uid="{00000000-0005-0000-0000-00003FA30000}"/>
    <cellStyle name="20% - Accent1 4 4 3 5 4 2 2" xfId="41958" xr:uid="{00000000-0005-0000-0000-000040A30000}"/>
    <cellStyle name="20% - Accent1 4 4 3 5 4 2 2 2" xfId="41959" xr:uid="{00000000-0005-0000-0000-000041A30000}"/>
    <cellStyle name="20% - Accent1 4 4 3 5 4 2 3" xfId="41960" xr:uid="{00000000-0005-0000-0000-000042A30000}"/>
    <cellStyle name="20% - Accent1 4 4 3 5 4 3" xfId="41961" xr:uid="{00000000-0005-0000-0000-000043A30000}"/>
    <cellStyle name="20% - Accent1 4 4 3 5 4 3 2" xfId="41962" xr:uid="{00000000-0005-0000-0000-000044A30000}"/>
    <cellStyle name="20% - Accent1 4 4 3 5 4 4" xfId="41963" xr:uid="{00000000-0005-0000-0000-000045A30000}"/>
    <cellStyle name="20% - Accent1 4 4 3 5 5" xfId="41964" xr:uid="{00000000-0005-0000-0000-000046A30000}"/>
    <cellStyle name="20% - Accent1 4 4 3 5 5 2" xfId="41965" xr:uid="{00000000-0005-0000-0000-000047A30000}"/>
    <cellStyle name="20% - Accent1 4 4 3 5 5 2 2" xfId="41966" xr:uid="{00000000-0005-0000-0000-000048A30000}"/>
    <cellStyle name="20% - Accent1 4 4 3 5 5 3" xfId="41967" xr:uid="{00000000-0005-0000-0000-000049A30000}"/>
    <cellStyle name="20% - Accent1 4 4 3 5 6" xfId="41968" xr:uid="{00000000-0005-0000-0000-00004AA30000}"/>
    <cellStyle name="20% - Accent1 4 4 3 5 6 2" xfId="41969" xr:uid="{00000000-0005-0000-0000-00004BA30000}"/>
    <cellStyle name="20% - Accent1 4 4 3 5 6 2 2" xfId="41970" xr:uid="{00000000-0005-0000-0000-00004CA30000}"/>
    <cellStyle name="20% - Accent1 4 4 3 5 6 3" xfId="41971" xr:uid="{00000000-0005-0000-0000-00004DA30000}"/>
    <cellStyle name="20% - Accent1 4 4 3 5 7" xfId="41972" xr:uid="{00000000-0005-0000-0000-00004EA30000}"/>
    <cellStyle name="20% - Accent1 4 4 3 5 7 2" xfId="41973" xr:uid="{00000000-0005-0000-0000-00004FA30000}"/>
    <cellStyle name="20% - Accent1 4 4 3 5 8" xfId="41974" xr:uid="{00000000-0005-0000-0000-000050A30000}"/>
    <cellStyle name="20% - Accent1 4 4 3 5 8 2" xfId="41975" xr:uid="{00000000-0005-0000-0000-000051A30000}"/>
    <cellStyle name="20% - Accent1 4 4 3 5 9" xfId="41976" xr:uid="{00000000-0005-0000-0000-000052A30000}"/>
    <cellStyle name="20% - Accent1 4 4 3 6" xfId="41977" xr:uid="{00000000-0005-0000-0000-000053A30000}"/>
    <cellStyle name="20% - Accent1 4 4 3 6 2" xfId="41978" xr:uid="{00000000-0005-0000-0000-000054A30000}"/>
    <cellStyle name="20% - Accent1 4 4 3 6 2 2" xfId="41979" xr:uid="{00000000-0005-0000-0000-000055A30000}"/>
    <cellStyle name="20% - Accent1 4 4 3 6 2 2 2" xfId="41980" xr:uid="{00000000-0005-0000-0000-000056A30000}"/>
    <cellStyle name="20% - Accent1 4 4 3 6 2 2 2 2" xfId="41981" xr:uid="{00000000-0005-0000-0000-000057A30000}"/>
    <cellStyle name="20% - Accent1 4 4 3 6 2 2 3" xfId="41982" xr:uid="{00000000-0005-0000-0000-000058A30000}"/>
    <cellStyle name="20% - Accent1 4 4 3 6 2 3" xfId="41983" xr:uid="{00000000-0005-0000-0000-000059A30000}"/>
    <cellStyle name="20% - Accent1 4 4 3 6 2 3 2" xfId="41984" xr:uid="{00000000-0005-0000-0000-00005AA30000}"/>
    <cellStyle name="20% - Accent1 4 4 3 6 2 4" xfId="41985" xr:uid="{00000000-0005-0000-0000-00005BA30000}"/>
    <cellStyle name="20% - Accent1 4 4 3 6 3" xfId="41986" xr:uid="{00000000-0005-0000-0000-00005CA30000}"/>
    <cellStyle name="20% - Accent1 4 4 3 6 3 2" xfId="41987" xr:uid="{00000000-0005-0000-0000-00005DA30000}"/>
    <cellStyle name="20% - Accent1 4 4 3 6 3 2 2" xfId="41988" xr:uid="{00000000-0005-0000-0000-00005EA30000}"/>
    <cellStyle name="20% - Accent1 4 4 3 6 3 2 2 2" xfId="41989" xr:uid="{00000000-0005-0000-0000-00005FA30000}"/>
    <cellStyle name="20% - Accent1 4 4 3 6 3 2 3" xfId="41990" xr:uid="{00000000-0005-0000-0000-000060A30000}"/>
    <cellStyle name="20% - Accent1 4 4 3 6 3 3" xfId="41991" xr:uid="{00000000-0005-0000-0000-000061A30000}"/>
    <cellStyle name="20% - Accent1 4 4 3 6 3 3 2" xfId="41992" xr:uid="{00000000-0005-0000-0000-000062A30000}"/>
    <cellStyle name="20% - Accent1 4 4 3 6 3 4" xfId="41993" xr:uid="{00000000-0005-0000-0000-000063A30000}"/>
    <cellStyle name="20% - Accent1 4 4 3 6 4" xfId="41994" xr:uid="{00000000-0005-0000-0000-000064A30000}"/>
    <cellStyle name="20% - Accent1 4 4 3 6 4 2" xfId="41995" xr:uid="{00000000-0005-0000-0000-000065A30000}"/>
    <cellStyle name="20% - Accent1 4 4 3 6 4 2 2" xfId="41996" xr:uid="{00000000-0005-0000-0000-000066A30000}"/>
    <cellStyle name="20% - Accent1 4 4 3 6 4 2 2 2" xfId="41997" xr:uid="{00000000-0005-0000-0000-000067A30000}"/>
    <cellStyle name="20% - Accent1 4 4 3 6 4 2 3" xfId="41998" xr:uid="{00000000-0005-0000-0000-000068A30000}"/>
    <cellStyle name="20% - Accent1 4 4 3 6 4 3" xfId="41999" xr:uid="{00000000-0005-0000-0000-000069A30000}"/>
    <cellStyle name="20% - Accent1 4 4 3 6 4 3 2" xfId="42000" xr:uid="{00000000-0005-0000-0000-00006AA30000}"/>
    <cellStyle name="20% - Accent1 4 4 3 6 4 4" xfId="42001" xr:uid="{00000000-0005-0000-0000-00006BA30000}"/>
    <cellStyle name="20% - Accent1 4 4 3 6 5" xfId="42002" xr:uid="{00000000-0005-0000-0000-00006CA30000}"/>
    <cellStyle name="20% - Accent1 4 4 3 6 5 2" xfId="42003" xr:uid="{00000000-0005-0000-0000-00006DA30000}"/>
    <cellStyle name="20% - Accent1 4 4 3 6 5 2 2" xfId="42004" xr:uid="{00000000-0005-0000-0000-00006EA30000}"/>
    <cellStyle name="20% - Accent1 4 4 3 6 5 3" xfId="42005" xr:uid="{00000000-0005-0000-0000-00006FA30000}"/>
    <cellStyle name="20% - Accent1 4 4 3 6 6" xfId="42006" xr:uid="{00000000-0005-0000-0000-000070A30000}"/>
    <cellStyle name="20% - Accent1 4 4 3 6 6 2" xfId="42007" xr:uid="{00000000-0005-0000-0000-000071A30000}"/>
    <cellStyle name="20% - Accent1 4 4 3 6 6 2 2" xfId="42008" xr:uid="{00000000-0005-0000-0000-000072A30000}"/>
    <cellStyle name="20% - Accent1 4 4 3 6 6 3" xfId="42009" xr:uid="{00000000-0005-0000-0000-000073A30000}"/>
    <cellStyle name="20% - Accent1 4 4 3 6 7" xfId="42010" xr:uid="{00000000-0005-0000-0000-000074A30000}"/>
    <cellStyle name="20% - Accent1 4 4 3 6 7 2" xfId="42011" xr:uid="{00000000-0005-0000-0000-000075A30000}"/>
    <cellStyle name="20% - Accent1 4 4 3 6 8" xfId="42012" xr:uid="{00000000-0005-0000-0000-000076A30000}"/>
    <cellStyle name="20% - Accent1 4 4 3 6 8 2" xfId="42013" xr:uid="{00000000-0005-0000-0000-000077A30000}"/>
    <cellStyle name="20% - Accent1 4 4 3 6 9" xfId="42014" xr:uid="{00000000-0005-0000-0000-000078A30000}"/>
    <cellStyle name="20% - Accent1 4 4 3 7" xfId="42015" xr:uid="{00000000-0005-0000-0000-000079A30000}"/>
    <cellStyle name="20% - Accent1 4 4 3 7 2" xfId="42016" xr:uid="{00000000-0005-0000-0000-00007AA30000}"/>
    <cellStyle name="20% - Accent1 4 4 3 7 2 2" xfId="42017" xr:uid="{00000000-0005-0000-0000-00007BA30000}"/>
    <cellStyle name="20% - Accent1 4 4 3 7 2 2 2" xfId="42018" xr:uid="{00000000-0005-0000-0000-00007CA30000}"/>
    <cellStyle name="20% - Accent1 4 4 3 7 2 3" xfId="42019" xr:uid="{00000000-0005-0000-0000-00007DA30000}"/>
    <cellStyle name="20% - Accent1 4 4 3 7 3" xfId="42020" xr:uid="{00000000-0005-0000-0000-00007EA30000}"/>
    <cellStyle name="20% - Accent1 4 4 3 7 3 2" xfId="42021" xr:uid="{00000000-0005-0000-0000-00007FA30000}"/>
    <cellStyle name="20% - Accent1 4 4 3 7 4" xfId="42022" xr:uid="{00000000-0005-0000-0000-000080A30000}"/>
    <cellStyle name="20% - Accent1 4 4 3 8" xfId="42023" xr:uid="{00000000-0005-0000-0000-000081A30000}"/>
    <cellStyle name="20% - Accent1 4 4 3 8 2" xfId="42024" xr:uid="{00000000-0005-0000-0000-000082A30000}"/>
    <cellStyle name="20% - Accent1 4 4 3 8 2 2" xfId="42025" xr:uid="{00000000-0005-0000-0000-000083A30000}"/>
    <cellStyle name="20% - Accent1 4 4 3 8 2 2 2" xfId="42026" xr:uid="{00000000-0005-0000-0000-000084A30000}"/>
    <cellStyle name="20% - Accent1 4 4 3 8 2 3" xfId="42027" xr:uid="{00000000-0005-0000-0000-000085A30000}"/>
    <cellStyle name="20% - Accent1 4 4 3 8 3" xfId="42028" xr:uid="{00000000-0005-0000-0000-000086A30000}"/>
    <cellStyle name="20% - Accent1 4 4 3 8 3 2" xfId="42029" xr:uid="{00000000-0005-0000-0000-000087A30000}"/>
    <cellStyle name="20% - Accent1 4 4 3 8 4" xfId="42030" xr:uid="{00000000-0005-0000-0000-000088A30000}"/>
    <cellStyle name="20% - Accent1 4 4 3 9" xfId="42031" xr:uid="{00000000-0005-0000-0000-000089A30000}"/>
    <cellStyle name="20% - Accent1 4 4 3 9 2" xfId="42032" xr:uid="{00000000-0005-0000-0000-00008AA30000}"/>
    <cellStyle name="20% - Accent1 4 4 3 9 2 2" xfId="42033" xr:uid="{00000000-0005-0000-0000-00008BA30000}"/>
    <cellStyle name="20% - Accent1 4 4 3 9 2 2 2" xfId="42034" xr:uid="{00000000-0005-0000-0000-00008CA30000}"/>
    <cellStyle name="20% - Accent1 4 4 3 9 2 3" xfId="42035" xr:uid="{00000000-0005-0000-0000-00008DA30000}"/>
    <cellStyle name="20% - Accent1 4 4 3 9 3" xfId="42036" xr:uid="{00000000-0005-0000-0000-00008EA30000}"/>
    <cellStyle name="20% - Accent1 4 4 3 9 3 2" xfId="42037" xr:uid="{00000000-0005-0000-0000-00008FA30000}"/>
    <cellStyle name="20% - Accent1 4 4 3 9 4" xfId="42038" xr:uid="{00000000-0005-0000-0000-000090A30000}"/>
    <cellStyle name="20% - Accent1 4 4 4" xfId="42039" xr:uid="{00000000-0005-0000-0000-000091A30000}"/>
    <cellStyle name="20% - Accent1 4 4 4 10" xfId="42040" xr:uid="{00000000-0005-0000-0000-000092A30000}"/>
    <cellStyle name="20% - Accent1 4 4 4 10 2" xfId="42041" xr:uid="{00000000-0005-0000-0000-000093A30000}"/>
    <cellStyle name="20% - Accent1 4 4 4 11" xfId="42042" xr:uid="{00000000-0005-0000-0000-000094A30000}"/>
    <cellStyle name="20% - Accent1 4 4 4 2" xfId="42043" xr:uid="{00000000-0005-0000-0000-000095A30000}"/>
    <cellStyle name="20% - Accent1 4 4 4 2 2" xfId="42044" xr:uid="{00000000-0005-0000-0000-000096A30000}"/>
    <cellStyle name="20% - Accent1 4 4 4 2 2 2" xfId="42045" xr:uid="{00000000-0005-0000-0000-000097A30000}"/>
    <cellStyle name="20% - Accent1 4 4 4 2 2 2 2" xfId="42046" xr:uid="{00000000-0005-0000-0000-000098A30000}"/>
    <cellStyle name="20% - Accent1 4 4 4 2 2 2 2 2" xfId="42047" xr:uid="{00000000-0005-0000-0000-000099A30000}"/>
    <cellStyle name="20% - Accent1 4 4 4 2 2 2 3" xfId="42048" xr:uid="{00000000-0005-0000-0000-00009AA30000}"/>
    <cellStyle name="20% - Accent1 4 4 4 2 2 3" xfId="42049" xr:uid="{00000000-0005-0000-0000-00009BA30000}"/>
    <cellStyle name="20% - Accent1 4 4 4 2 2 3 2" xfId="42050" xr:uid="{00000000-0005-0000-0000-00009CA30000}"/>
    <cellStyle name="20% - Accent1 4 4 4 2 2 4" xfId="42051" xr:uid="{00000000-0005-0000-0000-00009DA30000}"/>
    <cellStyle name="20% - Accent1 4 4 4 2 3" xfId="42052" xr:uid="{00000000-0005-0000-0000-00009EA30000}"/>
    <cellStyle name="20% - Accent1 4 4 4 2 3 2" xfId="42053" xr:uid="{00000000-0005-0000-0000-00009FA30000}"/>
    <cellStyle name="20% - Accent1 4 4 4 2 3 2 2" xfId="42054" xr:uid="{00000000-0005-0000-0000-0000A0A30000}"/>
    <cellStyle name="20% - Accent1 4 4 4 2 3 2 2 2" xfId="42055" xr:uid="{00000000-0005-0000-0000-0000A1A30000}"/>
    <cellStyle name="20% - Accent1 4 4 4 2 3 2 3" xfId="42056" xr:uid="{00000000-0005-0000-0000-0000A2A30000}"/>
    <cellStyle name="20% - Accent1 4 4 4 2 3 3" xfId="42057" xr:uid="{00000000-0005-0000-0000-0000A3A30000}"/>
    <cellStyle name="20% - Accent1 4 4 4 2 3 3 2" xfId="42058" xr:uid="{00000000-0005-0000-0000-0000A4A30000}"/>
    <cellStyle name="20% - Accent1 4 4 4 2 3 4" xfId="42059" xr:uid="{00000000-0005-0000-0000-0000A5A30000}"/>
    <cellStyle name="20% - Accent1 4 4 4 2 4" xfId="42060" xr:uid="{00000000-0005-0000-0000-0000A6A30000}"/>
    <cellStyle name="20% - Accent1 4 4 4 2 4 2" xfId="42061" xr:uid="{00000000-0005-0000-0000-0000A7A30000}"/>
    <cellStyle name="20% - Accent1 4 4 4 2 4 2 2" xfId="42062" xr:uid="{00000000-0005-0000-0000-0000A8A30000}"/>
    <cellStyle name="20% - Accent1 4 4 4 2 4 2 2 2" xfId="42063" xr:uid="{00000000-0005-0000-0000-0000A9A30000}"/>
    <cellStyle name="20% - Accent1 4 4 4 2 4 2 3" xfId="42064" xr:uid="{00000000-0005-0000-0000-0000AAA30000}"/>
    <cellStyle name="20% - Accent1 4 4 4 2 4 3" xfId="42065" xr:uid="{00000000-0005-0000-0000-0000ABA30000}"/>
    <cellStyle name="20% - Accent1 4 4 4 2 4 3 2" xfId="42066" xr:uid="{00000000-0005-0000-0000-0000ACA30000}"/>
    <cellStyle name="20% - Accent1 4 4 4 2 4 4" xfId="42067" xr:uid="{00000000-0005-0000-0000-0000ADA30000}"/>
    <cellStyle name="20% - Accent1 4 4 4 2 5" xfId="42068" xr:uid="{00000000-0005-0000-0000-0000AEA30000}"/>
    <cellStyle name="20% - Accent1 4 4 4 2 5 2" xfId="42069" xr:uid="{00000000-0005-0000-0000-0000AFA30000}"/>
    <cellStyle name="20% - Accent1 4 4 4 2 5 2 2" xfId="42070" xr:uid="{00000000-0005-0000-0000-0000B0A30000}"/>
    <cellStyle name="20% - Accent1 4 4 4 2 5 3" xfId="42071" xr:uid="{00000000-0005-0000-0000-0000B1A30000}"/>
    <cellStyle name="20% - Accent1 4 4 4 2 6" xfId="42072" xr:uid="{00000000-0005-0000-0000-0000B2A30000}"/>
    <cellStyle name="20% - Accent1 4 4 4 2 6 2" xfId="42073" xr:uid="{00000000-0005-0000-0000-0000B3A30000}"/>
    <cellStyle name="20% - Accent1 4 4 4 2 6 2 2" xfId="42074" xr:uid="{00000000-0005-0000-0000-0000B4A30000}"/>
    <cellStyle name="20% - Accent1 4 4 4 2 6 3" xfId="42075" xr:uid="{00000000-0005-0000-0000-0000B5A30000}"/>
    <cellStyle name="20% - Accent1 4 4 4 2 7" xfId="42076" xr:uid="{00000000-0005-0000-0000-0000B6A30000}"/>
    <cellStyle name="20% - Accent1 4 4 4 2 7 2" xfId="42077" xr:uid="{00000000-0005-0000-0000-0000B7A30000}"/>
    <cellStyle name="20% - Accent1 4 4 4 2 8" xfId="42078" xr:uid="{00000000-0005-0000-0000-0000B8A30000}"/>
    <cellStyle name="20% - Accent1 4 4 4 2 8 2" xfId="42079" xr:uid="{00000000-0005-0000-0000-0000B9A30000}"/>
    <cellStyle name="20% - Accent1 4 4 4 2 9" xfId="42080" xr:uid="{00000000-0005-0000-0000-0000BAA30000}"/>
    <cellStyle name="20% - Accent1 4 4 4 3" xfId="42081" xr:uid="{00000000-0005-0000-0000-0000BBA30000}"/>
    <cellStyle name="20% - Accent1 4 4 4 3 2" xfId="42082" xr:uid="{00000000-0005-0000-0000-0000BCA30000}"/>
    <cellStyle name="20% - Accent1 4 4 4 3 2 2" xfId="42083" xr:uid="{00000000-0005-0000-0000-0000BDA30000}"/>
    <cellStyle name="20% - Accent1 4 4 4 3 2 2 2" xfId="42084" xr:uid="{00000000-0005-0000-0000-0000BEA30000}"/>
    <cellStyle name="20% - Accent1 4 4 4 3 2 2 2 2" xfId="42085" xr:uid="{00000000-0005-0000-0000-0000BFA30000}"/>
    <cellStyle name="20% - Accent1 4 4 4 3 2 2 3" xfId="42086" xr:uid="{00000000-0005-0000-0000-0000C0A30000}"/>
    <cellStyle name="20% - Accent1 4 4 4 3 2 3" xfId="42087" xr:uid="{00000000-0005-0000-0000-0000C1A30000}"/>
    <cellStyle name="20% - Accent1 4 4 4 3 2 3 2" xfId="42088" xr:uid="{00000000-0005-0000-0000-0000C2A30000}"/>
    <cellStyle name="20% - Accent1 4 4 4 3 2 4" xfId="42089" xr:uid="{00000000-0005-0000-0000-0000C3A30000}"/>
    <cellStyle name="20% - Accent1 4 4 4 3 3" xfId="42090" xr:uid="{00000000-0005-0000-0000-0000C4A30000}"/>
    <cellStyle name="20% - Accent1 4 4 4 3 3 2" xfId="42091" xr:uid="{00000000-0005-0000-0000-0000C5A30000}"/>
    <cellStyle name="20% - Accent1 4 4 4 3 3 2 2" xfId="42092" xr:uid="{00000000-0005-0000-0000-0000C6A30000}"/>
    <cellStyle name="20% - Accent1 4 4 4 3 3 2 2 2" xfId="42093" xr:uid="{00000000-0005-0000-0000-0000C7A30000}"/>
    <cellStyle name="20% - Accent1 4 4 4 3 3 2 3" xfId="42094" xr:uid="{00000000-0005-0000-0000-0000C8A30000}"/>
    <cellStyle name="20% - Accent1 4 4 4 3 3 3" xfId="42095" xr:uid="{00000000-0005-0000-0000-0000C9A30000}"/>
    <cellStyle name="20% - Accent1 4 4 4 3 3 3 2" xfId="42096" xr:uid="{00000000-0005-0000-0000-0000CAA30000}"/>
    <cellStyle name="20% - Accent1 4 4 4 3 3 4" xfId="42097" xr:uid="{00000000-0005-0000-0000-0000CBA30000}"/>
    <cellStyle name="20% - Accent1 4 4 4 3 4" xfId="42098" xr:uid="{00000000-0005-0000-0000-0000CCA30000}"/>
    <cellStyle name="20% - Accent1 4 4 4 3 4 2" xfId="42099" xr:uid="{00000000-0005-0000-0000-0000CDA30000}"/>
    <cellStyle name="20% - Accent1 4 4 4 3 4 2 2" xfId="42100" xr:uid="{00000000-0005-0000-0000-0000CEA30000}"/>
    <cellStyle name="20% - Accent1 4 4 4 3 4 2 2 2" xfId="42101" xr:uid="{00000000-0005-0000-0000-0000CFA30000}"/>
    <cellStyle name="20% - Accent1 4 4 4 3 4 2 3" xfId="42102" xr:uid="{00000000-0005-0000-0000-0000D0A30000}"/>
    <cellStyle name="20% - Accent1 4 4 4 3 4 3" xfId="42103" xr:uid="{00000000-0005-0000-0000-0000D1A30000}"/>
    <cellStyle name="20% - Accent1 4 4 4 3 4 3 2" xfId="42104" xr:uid="{00000000-0005-0000-0000-0000D2A30000}"/>
    <cellStyle name="20% - Accent1 4 4 4 3 4 4" xfId="42105" xr:uid="{00000000-0005-0000-0000-0000D3A30000}"/>
    <cellStyle name="20% - Accent1 4 4 4 3 5" xfId="42106" xr:uid="{00000000-0005-0000-0000-0000D4A30000}"/>
    <cellStyle name="20% - Accent1 4 4 4 3 5 2" xfId="42107" xr:uid="{00000000-0005-0000-0000-0000D5A30000}"/>
    <cellStyle name="20% - Accent1 4 4 4 3 5 2 2" xfId="42108" xr:uid="{00000000-0005-0000-0000-0000D6A30000}"/>
    <cellStyle name="20% - Accent1 4 4 4 3 5 3" xfId="42109" xr:uid="{00000000-0005-0000-0000-0000D7A30000}"/>
    <cellStyle name="20% - Accent1 4 4 4 3 6" xfId="42110" xr:uid="{00000000-0005-0000-0000-0000D8A30000}"/>
    <cellStyle name="20% - Accent1 4 4 4 3 6 2" xfId="42111" xr:uid="{00000000-0005-0000-0000-0000D9A30000}"/>
    <cellStyle name="20% - Accent1 4 4 4 3 6 2 2" xfId="42112" xr:uid="{00000000-0005-0000-0000-0000DAA30000}"/>
    <cellStyle name="20% - Accent1 4 4 4 3 6 3" xfId="42113" xr:uid="{00000000-0005-0000-0000-0000DBA30000}"/>
    <cellStyle name="20% - Accent1 4 4 4 3 7" xfId="42114" xr:uid="{00000000-0005-0000-0000-0000DCA30000}"/>
    <cellStyle name="20% - Accent1 4 4 4 3 7 2" xfId="42115" xr:uid="{00000000-0005-0000-0000-0000DDA30000}"/>
    <cellStyle name="20% - Accent1 4 4 4 3 8" xfId="42116" xr:uid="{00000000-0005-0000-0000-0000DEA30000}"/>
    <cellStyle name="20% - Accent1 4 4 4 3 8 2" xfId="42117" xr:uid="{00000000-0005-0000-0000-0000DFA30000}"/>
    <cellStyle name="20% - Accent1 4 4 4 3 9" xfId="42118" xr:uid="{00000000-0005-0000-0000-0000E0A30000}"/>
    <cellStyle name="20% - Accent1 4 4 4 4" xfId="42119" xr:uid="{00000000-0005-0000-0000-0000E1A30000}"/>
    <cellStyle name="20% - Accent1 4 4 4 4 2" xfId="42120" xr:uid="{00000000-0005-0000-0000-0000E2A30000}"/>
    <cellStyle name="20% - Accent1 4 4 4 4 2 2" xfId="42121" xr:uid="{00000000-0005-0000-0000-0000E3A30000}"/>
    <cellStyle name="20% - Accent1 4 4 4 4 2 2 2" xfId="42122" xr:uid="{00000000-0005-0000-0000-0000E4A30000}"/>
    <cellStyle name="20% - Accent1 4 4 4 4 2 3" xfId="42123" xr:uid="{00000000-0005-0000-0000-0000E5A30000}"/>
    <cellStyle name="20% - Accent1 4 4 4 4 3" xfId="42124" xr:uid="{00000000-0005-0000-0000-0000E6A30000}"/>
    <cellStyle name="20% - Accent1 4 4 4 4 3 2" xfId="42125" xr:uid="{00000000-0005-0000-0000-0000E7A30000}"/>
    <cellStyle name="20% - Accent1 4 4 4 4 4" xfId="42126" xr:uid="{00000000-0005-0000-0000-0000E8A30000}"/>
    <cellStyle name="20% - Accent1 4 4 4 5" xfId="42127" xr:uid="{00000000-0005-0000-0000-0000E9A30000}"/>
    <cellStyle name="20% - Accent1 4 4 4 5 2" xfId="42128" xr:uid="{00000000-0005-0000-0000-0000EAA30000}"/>
    <cellStyle name="20% - Accent1 4 4 4 5 2 2" xfId="42129" xr:uid="{00000000-0005-0000-0000-0000EBA30000}"/>
    <cellStyle name="20% - Accent1 4 4 4 5 2 2 2" xfId="42130" xr:uid="{00000000-0005-0000-0000-0000ECA30000}"/>
    <cellStyle name="20% - Accent1 4 4 4 5 2 3" xfId="42131" xr:uid="{00000000-0005-0000-0000-0000EDA30000}"/>
    <cellStyle name="20% - Accent1 4 4 4 5 3" xfId="42132" xr:uid="{00000000-0005-0000-0000-0000EEA30000}"/>
    <cellStyle name="20% - Accent1 4 4 4 5 3 2" xfId="42133" xr:uid="{00000000-0005-0000-0000-0000EFA30000}"/>
    <cellStyle name="20% - Accent1 4 4 4 5 4" xfId="42134" xr:uid="{00000000-0005-0000-0000-0000F0A30000}"/>
    <cellStyle name="20% - Accent1 4 4 4 6" xfId="42135" xr:uid="{00000000-0005-0000-0000-0000F1A30000}"/>
    <cellStyle name="20% - Accent1 4 4 4 6 2" xfId="42136" xr:uid="{00000000-0005-0000-0000-0000F2A30000}"/>
    <cellStyle name="20% - Accent1 4 4 4 6 2 2" xfId="42137" xr:uid="{00000000-0005-0000-0000-0000F3A30000}"/>
    <cellStyle name="20% - Accent1 4 4 4 6 2 2 2" xfId="42138" xr:uid="{00000000-0005-0000-0000-0000F4A30000}"/>
    <cellStyle name="20% - Accent1 4 4 4 6 2 3" xfId="42139" xr:uid="{00000000-0005-0000-0000-0000F5A30000}"/>
    <cellStyle name="20% - Accent1 4 4 4 6 3" xfId="42140" xr:uid="{00000000-0005-0000-0000-0000F6A30000}"/>
    <cellStyle name="20% - Accent1 4 4 4 6 3 2" xfId="42141" xr:uid="{00000000-0005-0000-0000-0000F7A30000}"/>
    <cellStyle name="20% - Accent1 4 4 4 6 4" xfId="42142" xr:uid="{00000000-0005-0000-0000-0000F8A30000}"/>
    <cellStyle name="20% - Accent1 4 4 4 7" xfId="42143" xr:uid="{00000000-0005-0000-0000-0000F9A30000}"/>
    <cellStyle name="20% - Accent1 4 4 4 7 2" xfId="42144" xr:uid="{00000000-0005-0000-0000-0000FAA30000}"/>
    <cellStyle name="20% - Accent1 4 4 4 7 2 2" xfId="42145" xr:uid="{00000000-0005-0000-0000-0000FBA30000}"/>
    <cellStyle name="20% - Accent1 4 4 4 7 3" xfId="42146" xr:uid="{00000000-0005-0000-0000-0000FCA30000}"/>
    <cellStyle name="20% - Accent1 4 4 4 8" xfId="42147" xr:uid="{00000000-0005-0000-0000-0000FDA30000}"/>
    <cellStyle name="20% - Accent1 4 4 4 8 2" xfId="42148" xr:uid="{00000000-0005-0000-0000-0000FEA30000}"/>
    <cellStyle name="20% - Accent1 4 4 4 8 2 2" xfId="42149" xr:uid="{00000000-0005-0000-0000-0000FFA30000}"/>
    <cellStyle name="20% - Accent1 4 4 4 8 3" xfId="42150" xr:uid="{00000000-0005-0000-0000-000000A40000}"/>
    <cellStyle name="20% - Accent1 4 4 4 9" xfId="42151" xr:uid="{00000000-0005-0000-0000-000001A40000}"/>
    <cellStyle name="20% - Accent1 4 4 4 9 2" xfId="42152" xr:uid="{00000000-0005-0000-0000-000002A40000}"/>
    <cellStyle name="20% - Accent1 4 4 5" xfId="42153" xr:uid="{00000000-0005-0000-0000-000003A40000}"/>
    <cellStyle name="20% - Accent1 4 4 5 10" xfId="42154" xr:uid="{00000000-0005-0000-0000-000004A40000}"/>
    <cellStyle name="20% - Accent1 4 4 5 10 2" xfId="42155" xr:uid="{00000000-0005-0000-0000-000005A40000}"/>
    <cellStyle name="20% - Accent1 4 4 5 11" xfId="42156" xr:uid="{00000000-0005-0000-0000-000006A40000}"/>
    <cellStyle name="20% - Accent1 4 4 5 2" xfId="42157" xr:uid="{00000000-0005-0000-0000-000007A40000}"/>
    <cellStyle name="20% - Accent1 4 4 5 2 2" xfId="42158" xr:uid="{00000000-0005-0000-0000-000008A40000}"/>
    <cellStyle name="20% - Accent1 4 4 5 2 2 2" xfId="42159" xr:uid="{00000000-0005-0000-0000-000009A40000}"/>
    <cellStyle name="20% - Accent1 4 4 5 2 2 2 2" xfId="42160" xr:uid="{00000000-0005-0000-0000-00000AA40000}"/>
    <cellStyle name="20% - Accent1 4 4 5 2 2 2 2 2" xfId="42161" xr:uid="{00000000-0005-0000-0000-00000BA40000}"/>
    <cellStyle name="20% - Accent1 4 4 5 2 2 2 3" xfId="42162" xr:uid="{00000000-0005-0000-0000-00000CA40000}"/>
    <cellStyle name="20% - Accent1 4 4 5 2 2 3" xfId="42163" xr:uid="{00000000-0005-0000-0000-00000DA40000}"/>
    <cellStyle name="20% - Accent1 4 4 5 2 2 3 2" xfId="42164" xr:uid="{00000000-0005-0000-0000-00000EA40000}"/>
    <cellStyle name="20% - Accent1 4 4 5 2 2 4" xfId="42165" xr:uid="{00000000-0005-0000-0000-00000FA40000}"/>
    <cellStyle name="20% - Accent1 4 4 5 2 3" xfId="42166" xr:uid="{00000000-0005-0000-0000-000010A40000}"/>
    <cellStyle name="20% - Accent1 4 4 5 2 3 2" xfId="42167" xr:uid="{00000000-0005-0000-0000-000011A40000}"/>
    <cellStyle name="20% - Accent1 4 4 5 2 3 2 2" xfId="42168" xr:uid="{00000000-0005-0000-0000-000012A40000}"/>
    <cellStyle name="20% - Accent1 4 4 5 2 3 2 2 2" xfId="42169" xr:uid="{00000000-0005-0000-0000-000013A40000}"/>
    <cellStyle name="20% - Accent1 4 4 5 2 3 2 3" xfId="42170" xr:uid="{00000000-0005-0000-0000-000014A40000}"/>
    <cellStyle name="20% - Accent1 4 4 5 2 3 3" xfId="42171" xr:uid="{00000000-0005-0000-0000-000015A40000}"/>
    <cellStyle name="20% - Accent1 4 4 5 2 3 3 2" xfId="42172" xr:uid="{00000000-0005-0000-0000-000016A40000}"/>
    <cellStyle name="20% - Accent1 4 4 5 2 3 4" xfId="42173" xr:uid="{00000000-0005-0000-0000-000017A40000}"/>
    <cellStyle name="20% - Accent1 4 4 5 2 4" xfId="42174" xr:uid="{00000000-0005-0000-0000-000018A40000}"/>
    <cellStyle name="20% - Accent1 4 4 5 2 4 2" xfId="42175" xr:uid="{00000000-0005-0000-0000-000019A40000}"/>
    <cellStyle name="20% - Accent1 4 4 5 2 4 2 2" xfId="42176" xr:uid="{00000000-0005-0000-0000-00001AA40000}"/>
    <cellStyle name="20% - Accent1 4 4 5 2 4 2 2 2" xfId="42177" xr:uid="{00000000-0005-0000-0000-00001BA40000}"/>
    <cellStyle name="20% - Accent1 4 4 5 2 4 2 3" xfId="42178" xr:uid="{00000000-0005-0000-0000-00001CA40000}"/>
    <cellStyle name="20% - Accent1 4 4 5 2 4 3" xfId="42179" xr:uid="{00000000-0005-0000-0000-00001DA40000}"/>
    <cellStyle name="20% - Accent1 4 4 5 2 4 3 2" xfId="42180" xr:uid="{00000000-0005-0000-0000-00001EA40000}"/>
    <cellStyle name="20% - Accent1 4 4 5 2 4 4" xfId="42181" xr:uid="{00000000-0005-0000-0000-00001FA40000}"/>
    <cellStyle name="20% - Accent1 4 4 5 2 5" xfId="42182" xr:uid="{00000000-0005-0000-0000-000020A40000}"/>
    <cellStyle name="20% - Accent1 4 4 5 2 5 2" xfId="42183" xr:uid="{00000000-0005-0000-0000-000021A40000}"/>
    <cellStyle name="20% - Accent1 4 4 5 2 5 2 2" xfId="42184" xr:uid="{00000000-0005-0000-0000-000022A40000}"/>
    <cellStyle name="20% - Accent1 4 4 5 2 5 3" xfId="42185" xr:uid="{00000000-0005-0000-0000-000023A40000}"/>
    <cellStyle name="20% - Accent1 4 4 5 2 6" xfId="42186" xr:uid="{00000000-0005-0000-0000-000024A40000}"/>
    <cellStyle name="20% - Accent1 4 4 5 2 6 2" xfId="42187" xr:uid="{00000000-0005-0000-0000-000025A40000}"/>
    <cellStyle name="20% - Accent1 4 4 5 2 6 2 2" xfId="42188" xr:uid="{00000000-0005-0000-0000-000026A40000}"/>
    <cellStyle name="20% - Accent1 4 4 5 2 6 3" xfId="42189" xr:uid="{00000000-0005-0000-0000-000027A40000}"/>
    <cellStyle name="20% - Accent1 4 4 5 2 7" xfId="42190" xr:uid="{00000000-0005-0000-0000-000028A40000}"/>
    <cellStyle name="20% - Accent1 4 4 5 2 7 2" xfId="42191" xr:uid="{00000000-0005-0000-0000-000029A40000}"/>
    <cellStyle name="20% - Accent1 4 4 5 2 8" xfId="42192" xr:uid="{00000000-0005-0000-0000-00002AA40000}"/>
    <cellStyle name="20% - Accent1 4 4 5 2 8 2" xfId="42193" xr:uid="{00000000-0005-0000-0000-00002BA40000}"/>
    <cellStyle name="20% - Accent1 4 4 5 2 9" xfId="42194" xr:uid="{00000000-0005-0000-0000-00002CA40000}"/>
    <cellStyle name="20% - Accent1 4 4 5 3" xfId="42195" xr:uid="{00000000-0005-0000-0000-00002DA40000}"/>
    <cellStyle name="20% - Accent1 4 4 5 3 2" xfId="42196" xr:uid="{00000000-0005-0000-0000-00002EA40000}"/>
    <cellStyle name="20% - Accent1 4 4 5 3 2 2" xfId="42197" xr:uid="{00000000-0005-0000-0000-00002FA40000}"/>
    <cellStyle name="20% - Accent1 4 4 5 3 2 2 2" xfId="42198" xr:uid="{00000000-0005-0000-0000-000030A40000}"/>
    <cellStyle name="20% - Accent1 4 4 5 3 2 2 2 2" xfId="42199" xr:uid="{00000000-0005-0000-0000-000031A40000}"/>
    <cellStyle name="20% - Accent1 4 4 5 3 2 2 3" xfId="42200" xr:uid="{00000000-0005-0000-0000-000032A40000}"/>
    <cellStyle name="20% - Accent1 4 4 5 3 2 3" xfId="42201" xr:uid="{00000000-0005-0000-0000-000033A40000}"/>
    <cellStyle name="20% - Accent1 4 4 5 3 2 3 2" xfId="42202" xr:uid="{00000000-0005-0000-0000-000034A40000}"/>
    <cellStyle name="20% - Accent1 4 4 5 3 2 4" xfId="42203" xr:uid="{00000000-0005-0000-0000-000035A40000}"/>
    <cellStyle name="20% - Accent1 4 4 5 3 3" xfId="42204" xr:uid="{00000000-0005-0000-0000-000036A40000}"/>
    <cellStyle name="20% - Accent1 4 4 5 3 3 2" xfId="42205" xr:uid="{00000000-0005-0000-0000-000037A40000}"/>
    <cellStyle name="20% - Accent1 4 4 5 3 3 2 2" xfId="42206" xr:uid="{00000000-0005-0000-0000-000038A40000}"/>
    <cellStyle name="20% - Accent1 4 4 5 3 3 2 2 2" xfId="42207" xr:uid="{00000000-0005-0000-0000-000039A40000}"/>
    <cellStyle name="20% - Accent1 4 4 5 3 3 2 3" xfId="42208" xr:uid="{00000000-0005-0000-0000-00003AA40000}"/>
    <cellStyle name="20% - Accent1 4 4 5 3 3 3" xfId="42209" xr:uid="{00000000-0005-0000-0000-00003BA40000}"/>
    <cellStyle name="20% - Accent1 4 4 5 3 3 3 2" xfId="42210" xr:uid="{00000000-0005-0000-0000-00003CA40000}"/>
    <cellStyle name="20% - Accent1 4 4 5 3 3 4" xfId="42211" xr:uid="{00000000-0005-0000-0000-00003DA40000}"/>
    <cellStyle name="20% - Accent1 4 4 5 3 4" xfId="42212" xr:uid="{00000000-0005-0000-0000-00003EA40000}"/>
    <cellStyle name="20% - Accent1 4 4 5 3 4 2" xfId="42213" xr:uid="{00000000-0005-0000-0000-00003FA40000}"/>
    <cellStyle name="20% - Accent1 4 4 5 3 4 2 2" xfId="42214" xr:uid="{00000000-0005-0000-0000-000040A40000}"/>
    <cellStyle name="20% - Accent1 4 4 5 3 4 2 2 2" xfId="42215" xr:uid="{00000000-0005-0000-0000-000041A40000}"/>
    <cellStyle name="20% - Accent1 4 4 5 3 4 2 3" xfId="42216" xr:uid="{00000000-0005-0000-0000-000042A40000}"/>
    <cellStyle name="20% - Accent1 4 4 5 3 4 3" xfId="42217" xr:uid="{00000000-0005-0000-0000-000043A40000}"/>
    <cellStyle name="20% - Accent1 4 4 5 3 4 3 2" xfId="42218" xr:uid="{00000000-0005-0000-0000-000044A40000}"/>
    <cellStyle name="20% - Accent1 4 4 5 3 4 4" xfId="42219" xr:uid="{00000000-0005-0000-0000-000045A40000}"/>
    <cellStyle name="20% - Accent1 4 4 5 3 5" xfId="42220" xr:uid="{00000000-0005-0000-0000-000046A40000}"/>
    <cellStyle name="20% - Accent1 4 4 5 3 5 2" xfId="42221" xr:uid="{00000000-0005-0000-0000-000047A40000}"/>
    <cellStyle name="20% - Accent1 4 4 5 3 5 2 2" xfId="42222" xr:uid="{00000000-0005-0000-0000-000048A40000}"/>
    <cellStyle name="20% - Accent1 4 4 5 3 5 3" xfId="42223" xr:uid="{00000000-0005-0000-0000-000049A40000}"/>
    <cellStyle name="20% - Accent1 4 4 5 3 6" xfId="42224" xr:uid="{00000000-0005-0000-0000-00004AA40000}"/>
    <cellStyle name="20% - Accent1 4 4 5 3 6 2" xfId="42225" xr:uid="{00000000-0005-0000-0000-00004BA40000}"/>
    <cellStyle name="20% - Accent1 4 4 5 3 6 2 2" xfId="42226" xr:uid="{00000000-0005-0000-0000-00004CA40000}"/>
    <cellStyle name="20% - Accent1 4 4 5 3 6 3" xfId="42227" xr:uid="{00000000-0005-0000-0000-00004DA40000}"/>
    <cellStyle name="20% - Accent1 4 4 5 3 7" xfId="42228" xr:uid="{00000000-0005-0000-0000-00004EA40000}"/>
    <cellStyle name="20% - Accent1 4 4 5 3 7 2" xfId="42229" xr:uid="{00000000-0005-0000-0000-00004FA40000}"/>
    <cellStyle name="20% - Accent1 4 4 5 3 8" xfId="42230" xr:uid="{00000000-0005-0000-0000-000050A40000}"/>
    <cellStyle name="20% - Accent1 4 4 5 3 8 2" xfId="42231" xr:uid="{00000000-0005-0000-0000-000051A40000}"/>
    <cellStyle name="20% - Accent1 4 4 5 3 9" xfId="42232" xr:uid="{00000000-0005-0000-0000-000052A40000}"/>
    <cellStyle name="20% - Accent1 4 4 5 4" xfId="42233" xr:uid="{00000000-0005-0000-0000-000053A40000}"/>
    <cellStyle name="20% - Accent1 4 4 5 4 2" xfId="42234" xr:uid="{00000000-0005-0000-0000-000054A40000}"/>
    <cellStyle name="20% - Accent1 4 4 5 4 2 2" xfId="42235" xr:uid="{00000000-0005-0000-0000-000055A40000}"/>
    <cellStyle name="20% - Accent1 4 4 5 4 2 2 2" xfId="42236" xr:uid="{00000000-0005-0000-0000-000056A40000}"/>
    <cellStyle name="20% - Accent1 4 4 5 4 2 3" xfId="42237" xr:uid="{00000000-0005-0000-0000-000057A40000}"/>
    <cellStyle name="20% - Accent1 4 4 5 4 3" xfId="42238" xr:uid="{00000000-0005-0000-0000-000058A40000}"/>
    <cellStyle name="20% - Accent1 4 4 5 4 3 2" xfId="42239" xr:uid="{00000000-0005-0000-0000-000059A40000}"/>
    <cellStyle name="20% - Accent1 4 4 5 4 4" xfId="42240" xr:uid="{00000000-0005-0000-0000-00005AA40000}"/>
    <cellStyle name="20% - Accent1 4 4 5 5" xfId="42241" xr:uid="{00000000-0005-0000-0000-00005BA40000}"/>
    <cellStyle name="20% - Accent1 4 4 5 5 2" xfId="42242" xr:uid="{00000000-0005-0000-0000-00005CA40000}"/>
    <cellStyle name="20% - Accent1 4 4 5 5 2 2" xfId="42243" xr:uid="{00000000-0005-0000-0000-00005DA40000}"/>
    <cellStyle name="20% - Accent1 4 4 5 5 2 2 2" xfId="42244" xr:uid="{00000000-0005-0000-0000-00005EA40000}"/>
    <cellStyle name="20% - Accent1 4 4 5 5 2 3" xfId="42245" xr:uid="{00000000-0005-0000-0000-00005FA40000}"/>
    <cellStyle name="20% - Accent1 4 4 5 5 3" xfId="42246" xr:uid="{00000000-0005-0000-0000-000060A40000}"/>
    <cellStyle name="20% - Accent1 4 4 5 5 3 2" xfId="42247" xr:uid="{00000000-0005-0000-0000-000061A40000}"/>
    <cellStyle name="20% - Accent1 4 4 5 5 4" xfId="42248" xr:uid="{00000000-0005-0000-0000-000062A40000}"/>
    <cellStyle name="20% - Accent1 4 4 5 6" xfId="42249" xr:uid="{00000000-0005-0000-0000-000063A40000}"/>
    <cellStyle name="20% - Accent1 4 4 5 6 2" xfId="42250" xr:uid="{00000000-0005-0000-0000-000064A40000}"/>
    <cellStyle name="20% - Accent1 4 4 5 6 2 2" xfId="42251" xr:uid="{00000000-0005-0000-0000-000065A40000}"/>
    <cellStyle name="20% - Accent1 4 4 5 6 2 2 2" xfId="42252" xr:uid="{00000000-0005-0000-0000-000066A40000}"/>
    <cellStyle name="20% - Accent1 4 4 5 6 2 3" xfId="42253" xr:uid="{00000000-0005-0000-0000-000067A40000}"/>
    <cellStyle name="20% - Accent1 4 4 5 6 3" xfId="42254" xr:uid="{00000000-0005-0000-0000-000068A40000}"/>
    <cellStyle name="20% - Accent1 4 4 5 6 3 2" xfId="42255" xr:uid="{00000000-0005-0000-0000-000069A40000}"/>
    <cellStyle name="20% - Accent1 4 4 5 6 4" xfId="42256" xr:uid="{00000000-0005-0000-0000-00006AA40000}"/>
    <cellStyle name="20% - Accent1 4 4 5 7" xfId="42257" xr:uid="{00000000-0005-0000-0000-00006BA40000}"/>
    <cellStyle name="20% - Accent1 4 4 5 7 2" xfId="42258" xr:uid="{00000000-0005-0000-0000-00006CA40000}"/>
    <cellStyle name="20% - Accent1 4 4 5 7 2 2" xfId="42259" xr:uid="{00000000-0005-0000-0000-00006DA40000}"/>
    <cellStyle name="20% - Accent1 4 4 5 7 3" xfId="42260" xr:uid="{00000000-0005-0000-0000-00006EA40000}"/>
    <cellStyle name="20% - Accent1 4 4 5 8" xfId="42261" xr:uid="{00000000-0005-0000-0000-00006FA40000}"/>
    <cellStyle name="20% - Accent1 4 4 5 8 2" xfId="42262" xr:uid="{00000000-0005-0000-0000-000070A40000}"/>
    <cellStyle name="20% - Accent1 4 4 5 8 2 2" xfId="42263" xr:uid="{00000000-0005-0000-0000-000071A40000}"/>
    <cellStyle name="20% - Accent1 4 4 5 8 3" xfId="42264" xr:uid="{00000000-0005-0000-0000-000072A40000}"/>
    <cellStyle name="20% - Accent1 4 4 5 9" xfId="42265" xr:uid="{00000000-0005-0000-0000-000073A40000}"/>
    <cellStyle name="20% - Accent1 4 4 5 9 2" xfId="42266" xr:uid="{00000000-0005-0000-0000-000074A40000}"/>
    <cellStyle name="20% - Accent1 4 4 6" xfId="42267" xr:uid="{00000000-0005-0000-0000-000075A40000}"/>
    <cellStyle name="20% - Accent1 4 4 6 10" xfId="42268" xr:uid="{00000000-0005-0000-0000-000076A40000}"/>
    <cellStyle name="20% - Accent1 4 4 6 10 2" xfId="42269" xr:uid="{00000000-0005-0000-0000-000077A40000}"/>
    <cellStyle name="20% - Accent1 4 4 6 11" xfId="42270" xr:uid="{00000000-0005-0000-0000-000078A40000}"/>
    <cellStyle name="20% - Accent1 4 4 6 2" xfId="42271" xr:uid="{00000000-0005-0000-0000-000079A40000}"/>
    <cellStyle name="20% - Accent1 4 4 6 2 2" xfId="42272" xr:uid="{00000000-0005-0000-0000-00007AA40000}"/>
    <cellStyle name="20% - Accent1 4 4 6 2 2 2" xfId="42273" xr:uid="{00000000-0005-0000-0000-00007BA40000}"/>
    <cellStyle name="20% - Accent1 4 4 6 2 2 2 2" xfId="42274" xr:uid="{00000000-0005-0000-0000-00007CA40000}"/>
    <cellStyle name="20% - Accent1 4 4 6 2 2 2 2 2" xfId="42275" xr:uid="{00000000-0005-0000-0000-00007DA40000}"/>
    <cellStyle name="20% - Accent1 4 4 6 2 2 2 3" xfId="42276" xr:uid="{00000000-0005-0000-0000-00007EA40000}"/>
    <cellStyle name="20% - Accent1 4 4 6 2 2 3" xfId="42277" xr:uid="{00000000-0005-0000-0000-00007FA40000}"/>
    <cellStyle name="20% - Accent1 4 4 6 2 2 3 2" xfId="42278" xr:uid="{00000000-0005-0000-0000-000080A40000}"/>
    <cellStyle name="20% - Accent1 4 4 6 2 2 4" xfId="42279" xr:uid="{00000000-0005-0000-0000-000081A40000}"/>
    <cellStyle name="20% - Accent1 4 4 6 2 3" xfId="42280" xr:uid="{00000000-0005-0000-0000-000082A40000}"/>
    <cellStyle name="20% - Accent1 4 4 6 2 3 2" xfId="42281" xr:uid="{00000000-0005-0000-0000-000083A40000}"/>
    <cellStyle name="20% - Accent1 4 4 6 2 3 2 2" xfId="42282" xr:uid="{00000000-0005-0000-0000-000084A40000}"/>
    <cellStyle name="20% - Accent1 4 4 6 2 3 2 2 2" xfId="42283" xr:uid="{00000000-0005-0000-0000-000085A40000}"/>
    <cellStyle name="20% - Accent1 4 4 6 2 3 2 3" xfId="42284" xr:uid="{00000000-0005-0000-0000-000086A40000}"/>
    <cellStyle name="20% - Accent1 4 4 6 2 3 3" xfId="42285" xr:uid="{00000000-0005-0000-0000-000087A40000}"/>
    <cellStyle name="20% - Accent1 4 4 6 2 3 3 2" xfId="42286" xr:uid="{00000000-0005-0000-0000-000088A40000}"/>
    <cellStyle name="20% - Accent1 4 4 6 2 3 4" xfId="42287" xr:uid="{00000000-0005-0000-0000-000089A40000}"/>
    <cellStyle name="20% - Accent1 4 4 6 2 4" xfId="42288" xr:uid="{00000000-0005-0000-0000-00008AA40000}"/>
    <cellStyle name="20% - Accent1 4 4 6 2 4 2" xfId="42289" xr:uid="{00000000-0005-0000-0000-00008BA40000}"/>
    <cellStyle name="20% - Accent1 4 4 6 2 4 2 2" xfId="42290" xr:uid="{00000000-0005-0000-0000-00008CA40000}"/>
    <cellStyle name="20% - Accent1 4 4 6 2 4 2 2 2" xfId="42291" xr:uid="{00000000-0005-0000-0000-00008DA40000}"/>
    <cellStyle name="20% - Accent1 4 4 6 2 4 2 3" xfId="42292" xr:uid="{00000000-0005-0000-0000-00008EA40000}"/>
    <cellStyle name="20% - Accent1 4 4 6 2 4 3" xfId="42293" xr:uid="{00000000-0005-0000-0000-00008FA40000}"/>
    <cellStyle name="20% - Accent1 4 4 6 2 4 3 2" xfId="42294" xr:uid="{00000000-0005-0000-0000-000090A40000}"/>
    <cellStyle name="20% - Accent1 4 4 6 2 4 4" xfId="42295" xr:uid="{00000000-0005-0000-0000-000091A40000}"/>
    <cellStyle name="20% - Accent1 4 4 6 2 5" xfId="42296" xr:uid="{00000000-0005-0000-0000-000092A40000}"/>
    <cellStyle name="20% - Accent1 4 4 6 2 5 2" xfId="42297" xr:uid="{00000000-0005-0000-0000-000093A40000}"/>
    <cellStyle name="20% - Accent1 4 4 6 2 5 2 2" xfId="42298" xr:uid="{00000000-0005-0000-0000-000094A40000}"/>
    <cellStyle name="20% - Accent1 4 4 6 2 5 3" xfId="42299" xr:uid="{00000000-0005-0000-0000-000095A40000}"/>
    <cellStyle name="20% - Accent1 4 4 6 2 6" xfId="42300" xr:uid="{00000000-0005-0000-0000-000096A40000}"/>
    <cellStyle name="20% - Accent1 4 4 6 2 6 2" xfId="42301" xr:uid="{00000000-0005-0000-0000-000097A40000}"/>
    <cellStyle name="20% - Accent1 4 4 6 2 6 2 2" xfId="42302" xr:uid="{00000000-0005-0000-0000-000098A40000}"/>
    <cellStyle name="20% - Accent1 4 4 6 2 6 3" xfId="42303" xr:uid="{00000000-0005-0000-0000-000099A40000}"/>
    <cellStyle name="20% - Accent1 4 4 6 2 7" xfId="42304" xr:uid="{00000000-0005-0000-0000-00009AA40000}"/>
    <cellStyle name="20% - Accent1 4 4 6 2 7 2" xfId="42305" xr:uid="{00000000-0005-0000-0000-00009BA40000}"/>
    <cellStyle name="20% - Accent1 4 4 6 2 8" xfId="42306" xr:uid="{00000000-0005-0000-0000-00009CA40000}"/>
    <cellStyle name="20% - Accent1 4 4 6 2 8 2" xfId="42307" xr:uid="{00000000-0005-0000-0000-00009DA40000}"/>
    <cellStyle name="20% - Accent1 4 4 6 2 9" xfId="42308" xr:uid="{00000000-0005-0000-0000-00009EA40000}"/>
    <cellStyle name="20% - Accent1 4 4 6 3" xfId="42309" xr:uid="{00000000-0005-0000-0000-00009FA40000}"/>
    <cellStyle name="20% - Accent1 4 4 6 3 2" xfId="42310" xr:uid="{00000000-0005-0000-0000-0000A0A40000}"/>
    <cellStyle name="20% - Accent1 4 4 6 3 2 2" xfId="42311" xr:uid="{00000000-0005-0000-0000-0000A1A40000}"/>
    <cellStyle name="20% - Accent1 4 4 6 3 2 2 2" xfId="42312" xr:uid="{00000000-0005-0000-0000-0000A2A40000}"/>
    <cellStyle name="20% - Accent1 4 4 6 3 2 2 2 2" xfId="42313" xr:uid="{00000000-0005-0000-0000-0000A3A40000}"/>
    <cellStyle name="20% - Accent1 4 4 6 3 2 2 3" xfId="42314" xr:uid="{00000000-0005-0000-0000-0000A4A40000}"/>
    <cellStyle name="20% - Accent1 4 4 6 3 2 3" xfId="42315" xr:uid="{00000000-0005-0000-0000-0000A5A40000}"/>
    <cellStyle name="20% - Accent1 4 4 6 3 2 3 2" xfId="42316" xr:uid="{00000000-0005-0000-0000-0000A6A40000}"/>
    <cellStyle name="20% - Accent1 4 4 6 3 2 4" xfId="42317" xr:uid="{00000000-0005-0000-0000-0000A7A40000}"/>
    <cellStyle name="20% - Accent1 4 4 6 3 3" xfId="42318" xr:uid="{00000000-0005-0000-0000-0000A8A40000}"/>
    <cellStyle name="20% - Accent1 4 4 6 3 3 2" xfId="42319" xr:uid="{00000000-0005-0000-0000-0000A9A40000}"/>
    <cellStyle name="20% - Accent1 4 4 6 3 3 2 2" xfId="42320" xr:uid="{00000000-0005-0000-0000-0000AAA40000}"/>
    <cellStyle name="20% - Accent1 4 4 6 3 3 2 2 2" xfId="42321" xr:uid="{00000000-0005-0000-0000-0000ABA40000}"/>
    <cellStyle name="20% - Accent1 4 4 6 3 3 2 3" xfId="42322" xr:uid="{00000000-0005-0000-0000-0000ACA40000}"/>
    <cellStyle name="20% - Accent1 4 4 6 3 3 3" xfId="42323" xr:uid="{00000000-0005-0000-0000-0000ADA40000}"/>
    <cellStyle name="20% - Accent1 4 4 6 3 3 3 2" xfId="42324" xr:uid="{00000000-0005-0000-0000-0000AEA40000}"/>
    <cellStyle name="20% - Accent1 4 4 6 3 3 4" xfId="42325" xr:uid="{00000000-0005-0000-0000-0000AFA40000}"/>
    <cellStyle name="20% - Accent1 4 4 6 3 4" xfId="42326" xr:uid="{00000000-0005-0000-0000-0000B0A40000}"/>
    <cellStyle name="20% - Accent1 4 4 6 3 4 2" xfId="42327" xr:uid="{00000000-0005-0000-0000-0000B1A40000}"/>
    <cellStyle name="20% - Accent1 4 4 6 3 4 2 2" xfId="42328" xr:uid="{00000000-0005-0000-0000-0000B2A40000}"/>
    <cellStyle name="20% - Accent1 4 4 6 3 4 2 2 2" xfId="42329" xr:uid="{00000000-0005-0000-0000-0000B3A40000}"/>
    <cellStyle name="20% - Accent1 4 4 6 3 4 2 3" xfId="42330" xr:uid="{00000000-0005-0000-0000-0000B4A40000}"/>
    <cellStyle name="20% - Accent1 4 4 6 3 4 3" xfId="42331" xr:uid="{00000000-0005-0000-0000-0000B5A40000}"/>
    <cellStyle name="20% - Accent1 4 4 6 3 4 3 2" xfId="42332" xr:uid="{00000000-0005-0000-0000-0000B6A40000}"/>
    <cellStyle name="20% - Accent1 4 4 6 3 4 4" xfId="42333" xr:uid="{00000000-0005-0000-0000-0000B7A40000}"/>
    <cellStyle name="20% - Accent1 4 4 6 3 5" xfId="42334" xr:uid="{00000000-0005-0000-0000-0000B8A40000}"/>
    <cellStyle name="20% - Accent1 4 4 6 3 5 2" xfId="42335" xr:uid="{00000000-0005-0000-0000-0000B9A40000}"/>
    <cellStyle name="20% - Accent1 4 4 6 3 5 2 2" xfId="42336" xr:uid="{00000000-0005-0000-0000-0000BAA40000}"/>
    <cellStyle name="20% - Accent1 4 4 6 3 5 3" xfId="42337" xr:uid="{00000000-0005-0000-0000-0000BBA40000}"/>
    <cellStyle name="20% - Accent1 4 4 6 3 6" xfId="42338" xr:uid="{00000000-0005-0000-0000-0000BCA40000}"/>
    <cellStyle name="20% - Accent1 4 4 6 3 6 2" xfId="42339" xr:uid="{00000000-0005-0000-0000-0000BDA40000}"/>
    <cellStyle name="20% - Accent1 4 4 6 3 6 2 2" xfId="42340" xr:uid="{00000000-0005-0000-0000-0000BEA40000}"/>
    <cellStyle name="20% - Accent1 4 4 6 3 6 3" xfId="42341" xr:uid="{00000000-0005-0000-0000-0000BFA40000}"/>
    <cellStyle name="20% - Accent1 4 4 6 3 7" xfId="42342" xr:uid="{00000000-0005-0000-0000-0000C0A40000}"/>
    <cellStyle name="20% - Accent1 4 4 6 3 7 2" xfId="42343" xr:uid="{00000000-0005-0000-0000-0000C1A40000}"/>
    <cellStyle name="20% - Accent1 4 4 6 3 8" xfId="42344" xr:uid="{00000000-0005-0000-0000-0000C2A40000}"/>
    <cellStyle name="20% - Accent1 4 4 6 3 8 2" xfId="42345" xr:uid="{00000000-0005-0000-0000-0000C3A40000}"/>
    <cellStyle name="20% - Accent1 4 4 6 3 9" xfId="42346" xr:uid="{00000000-0005-0000-0000-0000C4A40000}"/>
    <cellStyle name="20% - Accent1 4 4 6 4" xfId="42347" xr:uid="{00000000-0005-0000-0000-0000C5A40000}"/>
    <cellStyle name="20% - Accent1 4 4 6 4 2" xfId="42348" xr:uid="{00000000-0005-0000-0000-0000C6A40000}"/>
    <cellStyle name="20% - Accent1 4 4 6 4 2 2" xfId="42349" xr:uid="{00000000-0005-0000-0000-0000C7A40000}"/>
    <cellStyle name="20% - Accent1 4 4 6 4 2 2 2" xfId="42350" xr:uid="{00000000-0005-0000-0000-0000C8A40000}"/>
    <cellStyle name="20% - Accent1 4 4 6 4 2 3" xfId="42351" xr:uid="{00000000-0005-0000-0000-0000C9A40000}"/>
    <cellStyle name="20% - Accent1 4 4 6 4 3" xfId="42352" xr:uid="{00000000-0005-0000-0000-0000CAA40000}"/>
    <cellStyle name="20% - Accent1 4 4 6 4 3 2" xfId="42353" xr:uid="{00000000-0005-0000-0000-0000CBA40000}"/>
    <cellStyle name="20% - Accent1 4 4 6 4 4" xfId="42354" xr:uid="{00000000-0005-0000-0000-0000CCA40000}"/>
    <cellStyle name="20% - Accent1 4 4 6 5" xfId="42355" xr:uid="{00000000-0005-0000-0000-0000CDA40000}"/>
    <cellStyle name="20% - Accent1 4 4 6 5 2" xfId="42356" xr:uid="{00000000-0005-0000-0000-0000CEA40000}"/>
    <cellStyle name="20% - Accent1 4 4 6 5 2 2" xfId="42357" xr:uid="{00000000-0005-0000-0000-0000CFA40000}"/>
    <cellStyle name="20% - Accent1 4 4 6 5 2 2 2" xfId="42358" xr:uid="{00000000-0005-0000-0000-0000D0A40000}"/>
    <cellStyle name="20% - Accent1 4 4 6 5 2 3" xfId="42359" xr:uid="{00000000-0005-0000-0000-0000D1A40000}"/>
    <cellStyle name="20% - Accent1 4 4 6 5 3" xfId="42360" xr:uid="{00000000-0005-0000-0000-0000D2A40000}"/>
    <cellStyle name="20% - Accent1 4 4 6 5 3 2" xfId="42361" xr:uid="{00000000-0005-0000-0000-0000D3A40000}"/>
    <cellStyle name="20% - Accent1 4 4 6 5 4" xfId="42362" xr:uid="{00000000-0005-0000-0000-0000D4A40000}"/>
    <cellStyle name="20% - Accent1 4 4 6 6" xfId="42363" xr:uid="{00000000-0005-0000-0000-0000D5A40000}"/>
    <cellStyle name="20% - Accent1 4 4 6 6 2" xfId="42364" xr:uid="{00000000-0005-0000-0000-0000D6A40000}"/>
    <cellStyle name="20% - Accent1 4 4 6 6 2 2" xfId="42365" xr:uid="{00000000-0005-0000-0000-0000D7A40000}"/>
    <cellStyle name="20% - Accent1 4 4 6 6 2 2 2" xfId="42366" xr:uid="{00000000-0005-0000-0000-0000D8A40000}"/>
    <cellStyle name="20% - Accent1 4 4 6 6 2 3" xfId="42367" xr:uid="{00000000-0005-0000-0000-0000D9A40000}"/>
    <cellStyle name="20% - Accent1 4 4 6 6 3" xfId="42368" xr:uid="{00000000-0005-0000-0000-0000DAA40000}"/>
    <cellStyle name="20% - Accent1 4 4 6 6 3 2" xfId="42369" xr:uid="{00000000-0005-0000-0000-0000DBA40000}"/>
    <cellStyle name="20% - Accent1 4 4 6 6 4" xfId="42370" xr:uid="{00000000-0005-0000-0000-0000DCA40000}"/>
    <cellStyle name="20% - Accent1 4 4 6 7" xfId="42371" xr:uid="{00000000-0005-0000-0000-0000DDA40000}"/>
    <cellStyle name="20% - Accent1 4 4 6 7 2" xfId="42372" xr:uid="{00000000-0005-0000-0000-0000DEA40000}"/>
    <cellStyle name="20% - Accent1 4 4 6 7 2 2" xfId="42373" xr:uid="{00000000-0005-0000-0000-0000DFA40000}"/>
    <cellStyle name="20% - Accent1 4 4 6 7 3" xfId="42374" xr:uid="{00000000-0005-0000-0000-0000E0A40000}"/>
    <cellStyle name="20% - Accent1 4 4 6 8" xfId="42375" xr:uid="{00000000-0005-0000-0000-0000E1A40000}"/>
    <cellStyle name="20% - Accent1 4 4 6 8 2" xfId="42376" xr:uid="{00000000-0005-0000-0000-0000E2A40000}"/>
    <cellStyle name="20% - Accent1 4 4 6 8 2 2" xfId="42377" xr:uid="{00000000-0005-0000-0000-0000E3A40000}"/>
    <cellStyle name="20% - Accent1 4 4 6 8 3" xfId="42378" xr:uid="{00000000-0005-0000-0000-0000E4A40000}"/>
    <cellStyle name="20% - Accent1 4 4 6 9" xfId="42379" xr:uid="{00000000-0005-0000-0000-0000E5A40000}"/>
    <cellStyle name="20% - Accent1 4 4 6 9 2" xfId="42380" xr:uid="{00000000-0005-0000-0000-0000E6A40000}"/>
    <cellStyle name="20% - Accent1 4 4 7" xfId="42381" xr:uid="{00000000-0005-0000-0000-0000E7A40000}"/>
    <cellStyle name="20% - Accent1 4 4 7 2" xfId="42382" xr:uid="{00000000-0005-0000-0000-0000E8A40000}"/>
    <cellStyle name="20% - Accent1 4 4 7 2 2" xfId="42383" xr:uid="{00000000-0005-0000-0000-0000E9A40000}"/>
    <cellStyle name="20% - Accent1 4 4 7 2 2 2" xfId="42384" xr:uid="{00000000-0005-0000-0000-0000EAA40000}"/>
    <cellStyle name="20% - Accent1 4 4 7 2 2 2 2" xfId="42385" xr:uid="{00000000-0005-0000-0000-0000EBA40000}"/>
    <cellStyle name="20% - Accent1 4 4 7 2 2 3" xfId="42386" xr:uid="{00000000-0005-0000-0000-0000ECA40000}"/>
    <cellStyle name="20% - Accent1 4 4 7 2 3" xfId="42387" xr:uid="{00000000-0005-0000-0000-0000EDA40000}"/>
    <cellStyle name="20% - Accent1 4 4 7 2 3 2" xfId="42388" xr:uid="{00000000-0005-0000-0000-0000EEA40000}"/>
    <cellStyle name="20% - Accent1 4 4 7 2 4" xfId="42389" xr:uid="{00000000-0005-0000-0000-0000EFA40000}"/>
    <cellStyle name="20% - Accent1 4 4 7 3" xfId="42390" xr:uid="{00000000-0005-0000-0000-0000F0A40000}"/>
    <cellStyle name="20% - Accent1 4 4 7 3 2" xfId="42391" xr:uid="{00000000-0005-0000-0000-0000F1A40000}"/>
    <cellStyle name="20% - Accent1 4 4 7 3 2 2" xfId="42392" xr:uid="{00000000-0005-0000-0000-0000F2A40000}"/>
    <cellStyle name="20% - Accent1 4 4 7 3 2 2 2" xfId="42393" xr:uid="{00000000-0005-0000-0000-0000F3A40000}"/>
    <cellStyle name="20% - Accent1 4 4 7 3 2 3" xfId="42394" xr:uid="{00000000-0005-0000-0000-0000F4A40000}"/>
    <cellStyle name="20% - Accent1 4 4 7 3 3" xfId="42395" xr:uid="{00000000-0005-0000-0000-0000F5A40000}"/>
    <cellStyle name="20% - Accent1 4 4 7 3 3 2" xfId="42396" xr:uid="{00000000-0005-0000-0000-0000F6A40000}"/>
    <cellStyle name="20% - Accent1 4 4 7 3 4" xfId="42397" xr:uid="{00000000-0005-0000-0000-0000F7A40000}"/>
    <cellStyle name="20% - Accent1 4 4 7 4" xfId="42398" xr:uid="{00000000-0005-0000-0000-0000F8A40000}"/>
    <cellStyle name="20% - Accent1 4 4 7 4 2" xfId="42399" xr:uid="{00000000-0005-0000-0000-0000F9A40000}"/>
    <cellStyle name="20% - Accent1 4 4 7 4 2 2" xfId="42400" xr:uid="{00000000-0005-0000-0000-0000FAA40000}"/>
    <cellStyle name="20% - Accent1 4 4 7 4 2 2 2" xfId="42401" xr:uid="{00000000-0005-0000-0000-0000FBA40000}"/>
    <cellStyle name="20% - Accent1 4 4 7 4 2 3" xfId="42402" xr:uid="{00000000-0005-0000-0000-0000FCA40000}"/>
    <cellStyle name="20% - Accent1 4 4 7 4 3" xfId="42403" xr:uid="{00000000-0005-0000-0000-0000FDA40000}"/>
    <cellStyle name="20% - Accent1 4 4 7 4 3 2" xfId="42404" xr:uid="{00000000-0005-0000-0000-0000FEA40000}"/>
    <cellStyle name="20% - Accent1 4 4 7 4 4" xfId="42405" xr:uid="{00000000-0005-0000-0000-0000FFA40000}"/>
    <cellStyle name="20% - Accent1 4 4 7 5" xfId="42406" xr:uid="{00000000-0005-0000-0000-000000A50000}"/>
    <cellStyle name="20% - Accent1 4 4 7 5 2" xfId="42407" xr:uid="{00000000-0005-0000-0000-000001A50000}"/>
    <cellStyle name="20% - Accent1 4 4 7 5 2 2" xfId="42408" xr:uid="{00000000-0005-0000-0000-000002A50000}"/>
    <cellStyle name="20% - Accent1 4 4 7 5 3" xfId="42409" xr:uid="{00000000-0005-0000-0000-000003A50000}"/>
    <cellStyle name="20% - Accent1 4 4 7 6" xfId="42410" xr:uid="{00000000-0005-0000-0000-000004A50000}"/>
    <cellStyle name="20% - Accent1 4 4 7 6 2" xfId="42411" xr:uid="{00000000-0005-0000-0000-000005A50000}"/>
    <cellStyle name="20% - Accent1 4 4 7 6 2 2" xfId="42412" xr:uid="{00000000-0005-0000-0000-000006A50000}"/>
    <cellStyle name="20% - Accent1 4 4 7 6 3" xfId="42413" xr:uid="{00000000-0005-0000-0000-000007A50000}"/>
    <cellStyle name="20% - Accent1 4 4 7 7" xfId="42414" xr:uid="{00000000-0005-0000-0000-000008A50000}"/>
    <cellStyle name="20% - Accent1 4 4 7 7 2" xfId="42415" xr:uid="{00000000-0005-0000-0000-000009A50000}"/>
    <cellStyle name="20% - Accent1 4 4 7 8" xfId="42416" xr:uid="{00000000-0005-0000-0000-00000AA50000}"/>
    <cellStyle name="20% - Accent1 4 4 7 8 2" xfId="42417" xr:uid="{00000000-0005-0000-0000-00000BA50000}"/>
    <cellStyle name="20% - Accent1 4 4 7 9" xfId="42418" xr:uid="{00000000-0005-0000-0000-00000CA50000}"/>
    <cellStyle name="20% - Accent1 4 4 8" xfId="42419" xr:uid="{00000000-0005-0000-0000-00000DA50000}"/>
    <cellStyle name="20% - Accent1 4 4 8 2" xfId="42420" xr:uid="{00000000-0005-0000-0000-00000EA50000}"/>
    <cellStyle name="20% - Accent1 4 4 8 2 2" xfId="42421" xr:uid="{00000000-0005-0000-0000-00000FA50000}"/>
    <cellStyle name="20% - Accent1 4 4 8 2 2 2" xfId="42422" xr:uid="{00000000-0005-0000-0000-000010A50000}"/>
    <cellStyle name="20% - Accent1 4 4 8 2 2 2 2" xfId="42423" xr:uid="{00000000-0005-0000-0000-000011A50000}"/>
    <cellStyle name="20% - Accent1 4 4 8 2 2 3" xfId="42424" xr:uid="{00000000-0005-0000-0000-000012A50000}"/>
    <cellStyle name="20% - Accent1 4 4 8 2 3" xfId="42425" xr:uid="{00000000-0005-0000-0000-000013A50000}"/>
    <cellStyle name="20% - Accent1 4 4 8 2 3 2" xfId="42426" xr:uid="{00000000-0005-0000-0000-000014A50000}"/>
    <cellStyle name="20% - Accent1 4 4 8 2 4" xfId="42427" xr:uid="{00000000-0005-0000-0000-000015A50000}"/>
    <cellStyle name="20% - Accent1 4 4 8 3" xfId="42428" xr:uid="{00000000-0005-0000-0000-000016A50000}"/>
    <cellStyle name="20% - Accent1 4 4 8 3 2" xfId="42429" xr:uid="{00000000-0005-0000-0000-000017A50000}"/>
    <cellStyle name="20% - Accent1 4 4 8 3 2 2" xfId="42430" xr:uid="{00000000-0005-0000-0000-000018A50000}"/>
    <cellStyle name="20% - Accent1 4 4 8 3 2 2 2" xfId="42431" xr:uid="{00000000-0005-0000-0000-000019A50000}"/>
    <cellStyle name="20% - Accent1 4 4 8 3 2 3" xfId="42432" xr:uid="{00000000-0005-0000-0000-00001AA50000}"/>
    <cellStyle name="20% - Accent1 4 4 8 3 3" xfId="42433" xr:uid="{00000000-0005-0000-0000-00001BA50000}"/>
    <cellStyle name="20% - Accent1 4 4 8 3 3 2" xfId="42434" xr:uid="{00000000-0005-0000-0000-00001CA50000}"/>
    <cellStyle name="20% - Accent1 4 4 8 3 4" xfId="42435" xr:uid="{00000000-0005-0000-0000-00001DA50000}"/>
    <cellStyle name="20% - Accent1 4 4 8 4" xfId="42436" xr:uid="{00000000-0005-0000-0000-00001EA50000}"/>
    <cellStyle name="20% - Accent1 4 4 8 4 2" xfId="42437" xr:uid="{00000000-0005-0000-0000-00001FA50000}"/>
    <cellStyle name="20% - Accent1 4 4 8 4 2 2" xfId="42438" xr:uid="{00000000-0005-0000-0000-000020A50000}"/>
    <cellStyle name="20% - Accent1 4 4 8 4 2 2 2" xfId="42439" xr:uid="{00000000-0005-0000-0000-000021A50000}"/>
    <cellStyle name="20% - Accent1 4 4 8 4 2 3" xfId="42440" xr:uid="{00000000-0005-0000-0000-000022A50000}"/>
    <cellStyle name="20% - Accent1 4 4 8 4 3" xfId="42441" xr:uid="{00000000-0005-0000-0000-000023A50000}"/>
    <cellStyle name="20% - Accent1 4 4 8 4 3 2" xfId="42442" xr:uid="{00000000-0005-0000-0000-000024A50000}"/>
    <cellStyle name="20% - Accent1 4 4 8 4 4" xfId="42443" xr:uid="{00000000-0005-0000-0000-000025A50000}"/>
    <cellStyle name="20% - Accent1 4 4 8 5" xfId="42444" xr:uid="{00000000-0005-0000-0000-000026A50000}"/>
    <cellStyle name="20% - Accent1 4 4 8 5 2" xfId="42445" xr:uid="{00000000-0005-0000-0000-000027A50000}"/>
    <cellStyle name="20% - Accent1 4 4 8 5 2 2" xfId="42446" xr:uid="{00000000-0005-0000-0000-000028A50000}"/>
    <cellStyle name="20% - Accent1 4 4 8 5 3" xfId="42447" xr:uid="{00000000-0005-0000-0000-000029A50000}"/>
    <cellStyle name="20% - Accent1 4 4 8 6" xfId="42448" xr:uid="{00000000-0005-0000-0000-00002AA50000}"/>
    <cellStyle name="20% - Accent1 4 4 8 6 2" xfId="42449" xr:uid="{00000000-0005-0000-0000-00002BA50000}"/>
    <cellStyle name="20% - Accent1 4 4 8 6 2 2" xfId="42450" xr:uid="{00000000-0005-0000-0000-00002CA50000}"/>
    <cellStyle name="20% - Accent1 4 4 8 6 3" xfId="42451" xr:uid="{00000000-0005-0000-0000-00002DA50000}"/>
    <cellStyle name="20% - Accent1 4 4 8 7" xfId="42452" xr:uid="{00000000-0005-0000-0000-00002EA50000}"/>
    <cellStyle name="20% - Accent1 4 4 8 7 2" xfId="42453" xr:uid="{00000000-0005-0000-0000-00002FA50000}"/>
    <cellStyle name="20% - Accent1 4 4 8 8" xfId="42454" xr:uid="{00000000-0005-0000-0000-000030A50000}"/>
    <cellStyle name="20% - Accent1 4 4 8 8 2" xfId="42455" xr:uid="{00000000-0005-0000-0000-000031A50000}"/>
    <cellStyle name="20% - Accent1 4 4 8 9" xfId="42456" xr:uid="{00000000-0005-0000-0000-000032A50000}"/>
    <cellStyle name="20% - Accent1 4 4 9" xfId="42457" xr:uid="{00000000-0005-0000-0000-000033A50000}"/>
    <cellStyle name="20% - Accent1 4 4 9 2" xfId="42458" xr:uid="{00000000-0005-0000-0000-000034A50000}"/>
    <cellStyle name="20% - Accent1 4 4 9 2 2" xfId="42459" xr:uid="{00000000-0005-0000-0000-000035A50000}"/>
    <cellStyle name="20% - Accent1 4 4 9 2 2 2" xfId="42460" xr:uid="{00000000-0005-0000-0000-000036A50000}"/>
    <cellStyle name="20% - Accent1 4 4 9 2 3" xfId="42461" xr:uid="{00000000-0005-0000-0000-000037A50000}"/>
    <cellStyle name="20% - Accent1 4 4 9 3" xfId="42462" xr:uid="{00000000-0005-0000-0000-000038A50000}"/>
    <cellStyle name="20% - Accent1 4 4 9 3 2" xfId="42463" xr:uid="{00000000-0005-0000-0000-000039A50000}"/>
    <cellStyle name="20% - Accent1 4 4 9 4" xfId="42464" xr:uid="{00000000-0005-0000-0000-00003AA50000}"/>
    <cellStyle name="20% - Accent1 4 5" xfId="42465" xr:uid="{00000000-0005-0000-0000-00003BA50000}"/>
    <cellStyle name="20% - Accent1 4 5 10" xfId="42466" xr:uid="{00000000-0005-0000-0000-00003CA50000}"/>
    <cellStyle name="20% - Accent1 4 5 10 2" xfId="42467" xr:uid="{00000000-0005-0000-0000-00003DA50000}"/>
    <cellStyle name="20% - Accent1 4 5 10 2 2" xfId="42468" xr:uid="{00000000-0005-0000-0000-00003EA50000}"/>
    <cellStyle name="20% - Accent1 4 5 10 2 2 2" xfId="42469" xr:uid="{00000000-0005-0000-0000-00003FA50000}"/>
    <cellStyle name="20% - Accent1 4 5 10 2 3" xfId="42470" xr:uid="{00000000-0005-0000-0000-000040A50000}"/>
    <cellStyle name="20% - Accent1 4 5 10 3" xfId="42471" xr:uid="{00000000-0005-0000-0000-000041A50000}"/>
    <cellStyle name="20% - Accent1 4 5 10 3 2" xfId="42472" xr:uid="{00000000-0005-0000-0000-000042A50000}"/>
    <cellStyle name="20% - Accent1 4 5 10 4" xfId="42473" xr:uid="{00000000-0005-0000-0000-000043A50000}"/>
    <cellStyle name="20% - Accent1 4 5 11" xfId="42474" xr:uid="{00000000-0005-0000-0000-000044A50000}"/>
    <cellStyle name="20% - Accent1 4 5 11 2" xfId="42475" xr:uid="{00000000-0005-0000-0000-000045A50000}"/>
    <cellStyle name="20% - Accent1 4 5 11 2 2" xfId="42476" xr:uid="{00000000-0005-0000-0000-000046A50000}"/>
    <cellStyle name="20% - Accent1 4 5 11 2 2 2" xfId="42477" xr:uid="{00000000-0005-0000-0000-000047A50000}"/>
    <cellStyle name="20% - Accent1 4 5 11 2 3" xfId="42478" xr:uid="{00000000-0005-0000-0000-000048A50000}"/>
    <cellStyle name="20% - Accent1 4 5 11 3" xfId="42479" xr:uid="{00000000-0005-0000-0000-000049A50000}"/>
    <cellStyle name="20% - Accent1 4 5 11 3 2" xfId="42480" xr:uid="{00000000-0005-0000-0000-00004AA50000}"/>
    <cellStyle name="20% - Accent1 4 5 11 4" xfId="42481" xr:uid="{00000000-0005-0000-0000-00004BA50000}"/>
    <cellStyle name="20% - Accent1 4 5 12" xfId="42482" xr:uid="{00000000-0005-0000-0000-00004CA50000}"/>
    <cellStyle name="20% - Accent1 4 5 12 2" xfId="42483" xr:uid="{00000000-0005-0000-0000-00004DA50000}"/>
    <cellStyle name="20% - Accent1 4 5 12 2 2" xfId="42484" xr:uid="{00000000-0005-0000-0000-00004EA50000}"/>
    <cellStyle name="20% - Accent1 4 5 12 3" xfId="42485" xr:uid="{00000000-0005-0000-0000-00004FA50000}"/>
    <cellStyle name="20% - Accent1 4 5 13" xfId="42486" xr:uid="{00000000-0005-0000-0000-000050A50000}"/>
    <cellStyle name="20% - Accent1 4 5 13 2" xfId="42487" xr:uid="{00000000-0005-0000-0000-000051A50000}"/>
    <cellStyle name="20% - Accent1 4 5 13 2 2" xfId="42488" xr:uid="{00000000-0005-0000-0000-000052A50000}"/>
    <cellStyle name="20% - Accent1 4 5 13 3" xfId="42489" xr:uid="{00000000-0005-0000-0000-000053A50000}"/>
    <cellStyle name="20% - Accent1 4 5 14" xfId="42490" xr:uid="{00000000-0005-0000-0000-000054A50000}"/>
    <cellStyle name="20% - Accent1 4 5 14 2" xfId="42491" xr:uid="{00000000-0005-0000-0000-000055A50000}"/>
    <cellStyle name="20% - Accent1 4 5 15" xfId="42492" xr:uid="{00000000-0005-0000-0000-000056A50000}"/>
    <cellStyle name="20% - Accent1 4 5 15 2" xfId="42493" xr:uid="{00000000-0005-0000-0000-000057A50000}"/>
    <cellStyle name="20% - Accent1 4 5 16" xfId="42494" xr:uid="{00000000-0005-0000-0000-000058A50000}"/>
    <cellStyle name="20% - Accent1 4 5 2" xfId="42495" xr:uid="{00000000-0005-0000-0000-000059A50000}"/>
    <cellStyle name="20% - Accent1 4 5 2 10" xfId="42496" xr:uid="{00000000-0005-0000-0000-00005AA50000}"/>
    <cellStyle name="20% - Accent1 4 5 2 10 2" xfId="42497" xr:uid="{00000000-0005-0000-0000-00005BA50000}"/>
    <cellStyle name="20% - Accent1 4 5 2 10 2 2" xfId="42498" xr:uid="{00000000-0005-0000-0000-00005CA50000}"/>
    <cellStyle name="20% - Accent1 4 5 2 10 2 2 2" xfId="42499" xr:uid="{00000000-0005-0000-0000-00005DA50000}"/>
    <cellStyle name="20% - Accent1 4 5 2 10 2 3" xfId="42500" xr:uid="{00000000-0005-0000-0000-00005EA50000}"/>
    <cellStyle name="20% - Accent1 4 5 2 10 3" xfId="42501" xr:uid="{00000000-0005-0000-0000-00005FA50000}"/>
    <cellStyle name="20% - Accent1 4 5 2 10 3 2" xfId="42502" xr:uid="{00000000-0005-0000-0000-000060A50000}"/>
    <cellStyle name="20% - Accent1 4 5 2 10 4" xfId="42503" xr:uid="{00000000-0005-0000-0000-000061A50000}"/>
    <cellStyle name="20% - Accent1 4 5 2 11" xfId="42504" xr:uid="{00000000-0005-0000-0000-000062A50000}"/>
    <cellStyle name="20% - Accent1 4 5 2 11 2" xfId="42505" xr:uid="{00000000-0005-0000-0000-000063A50000}"/>
    <cellStyle name="20% - Accent1 4 5 2 11 2 2" xfId="42506" xr:uid="{00000000-0005-0000-0000-000064A50000}"/>
    <cellStyle name="20% - Accent1 4 5 2 11 3" xfId="42507" xr:uid="{00000000-0005-0000-0000-000065A50000}"/>
    <cellStyle name="20% - Accent1 4 5 2 12" xfId="42508" xr:uid="{00000000-0005-0000-0000-000066A50000}"/>
    <cellStyle name="20% - Accent1 4 5 2 12 2" xfId="42509" xr:uid="{00000000-0005-0000-0000-000067A50000}"/>
    <cellStyle name="20% - Accent1 4 5 2 12 2 2" xfId="42510" xr:uid="{00000000-0005-0000-0000-000068A50000}"/>
    <cellStyle name="20% - Accent1 4 5 2 12 3" xfId="42511" xr:uid="{00000000-0005-0000-0000-000069A50000}"/>
    <cellStyle name="20% - Accent1 4 5 2 13" xfId="42512" xr:uid="{00000000-0005-0000-0000-00006AA50000}"/>
    <cellStyle name="20% - Accent1 4 5 2 13 2" xfId="42513" xr:uid="{00000000-0005-0000-0000-00006BA50000}"/>
    <cellStyle name="20% - Accent1 4 5 2 14" xfId="42514" xr:uid="{00000000-0005-0000-0000-00006CA50000}"/>
    <cellStyle name="20% - Accent1 4 5 2 14 2" xfId="42515" xr:uid="{00000000-0005-0000-0000-00006DA50000}"/>
    <cellStyle name="20% - Accent1 4 5 2 15" xfId="42516" xr:uid="{00000000-0005-0000-0000-00006EA50000}"/>
    <cellStyle name="20% - Accent1 4 5 2 2" xfId="42517" xr:uid="{00000000-0005-0000-0000-00006FA50000}"/>
    <cellStyle name="20% - Accent1 4 5 2 2 10" xfId="42518" xr:uid="{00000000-0005-0000-0000-000070A50000}"/>
    <cellStyle name="20% - Accent1 4 5 2 2 10 2" xfId="42519" xr:uid="{00000000-0005-0000-0000-000071A50000}"/>
    <cellStyle name="20% - Accent1 4 5 2 2 10 2 2" xfId="42520" xr:uid="{00000000-0005-0000-0000-000072A50000}"/>
    <cellStyle name="20% - Accent1 4 5 2 2 10 3" xfId="42521" xr:uid="{00000000-0005-0000-0000-000073A50000}"/>
    <cellStyle name="20% - Accent1 4 5 2 2 11" xfId="42522" xr:uid="{00000000-0005-0000-0000-000074A50000}"/>
    <cellStyle name="20% - Accent1 4 5 2 2 11 2" xfId="42523" xr:uid="{00000000-0005-0000-0000-000075A50000}"/>
    <cellStyle name="20% - Accent1 4 5 2 2 11 2 2" xfId="42524" xr:uid="{00000000-0005-0000-0000-000076A50000}"/>
    <cellStyle name="20% - Accent1 4 5 2 2 11 3" xfId="42525" xr:uid="{00000000-0005-0000-0000-000077A50000}"/>
    <cellStyle name="20% - Accent1 4 5 2 2 12" xfId="42526" xr:uid="{00000000-0005-0000-0000-000078A50000}"/>
    <cellStyle name="20% - Accent1 4 5 2 2 12 2" xfId="42527" xr:uid="{00000000-0005-0000-0000-000079A50000}"/>
    <cellStyle name="20% - Accent1 4 5 2 2 13" xfId="42528" xr:uid="{00000000-0005-0000-0000-00007AA50000}"/>
    <cellStyle name="20% - Accent1 4 5 2 2 13 2" xfId="42529" xr:uid="{00000000-0005-0000-0000-00007BA50000}"/>
    <cellStyle name="20% - Accent1 4 5 2 2 14" xfId="42530" xr:uid="{00000000-0005-0000-0000-00007CA50000}"/>
    <cellStyle name="20% - Accent1 4 5 2 2 2" xfId="42531" xr:uid="{00000000-0005-0000-0000-00007DA50000}"/>
    <cellStyle name="20% - Accent1 4 5 2 2 2 10" xfId="42532" xr:uid="{00000000-0005-0000-0000-00007EA50000}"/>
    <cellStyle name="20% - Accent1 4 5 2 2 2 10 2" xfId="42533" xr:uid="{00000000-0005-0000-0000-00007FA50000}"/>
    <cellStyle name="20% - Accent1 4 5 2 2 2 11" xfId="42534" xr:uid="{00000000-0005-0000-0000-000080A50000}"/>
    <cellStyle name="20% - Accent1 4 5 2 2 2 2" xfId="42535" xr:uid="{00000000-0005-0000-0000-000081A50000}"/>
    <cellStyle name="20% - Accent1 4 5 2 2 2 2 2" xfId="42536" xr:uid="{00000000-0005-0000-0000-000082A50000}"/>
    <cellStyle name="20% - Accent1 4 5 2 2 2 2 2 2" xfId="42537" xr:uid="{00000000-0005-0000-0000-000083A50000}"/>
    <cellStyle name="20% - Accent1 4 5 2 2 2 2 2 2 2" xfId="42538" xr:uid="{00000000-0005-0000-0000-000084A50000}"/>
    <cellStyle name="20% - Accent1 4 5 2 2 2 2 2 2 2 2" xfId="42539" xr:uid="{00000000-0005-0000-0000-000085A50000}"/>
    <cellStyle name="20% - Accent1 4 5 2 2 2 2 2 2 3" xfId="42540" xr:uid="{00000000-0005-0000-0000-000086A50000}"/>
    <cellStyle name="20% - Accent1 4 5 2 2 2 2 2 3" xfId="42541" xr:uid="{00000000-0005-0000-0000-000087A50000}"/>
    <cellStyle name="20% - Accent1 4 5 2 2 2 2 2 3 2" xfId="42542" xr:uid="{00000000-0005-0000-0000-000088A50000}"/>
    <cellStyle name="20% - Accent1 4 5 2 2 2 2 2 4" xfId="42543" xr:uid="{00000000-0005-0000-0000-000089A50000}"/>
    <cellStyle name="20% - Accent1 4 5 2 2 2 2 3" xfId="42544" xr:uid="{00000000-0005-0000-0000-00008AA50000}"/>
    <cellStyle name="20% - Accent1 4 5 2 2 2 2 3 2" xfId="42545" xr:uid="{00000000-0005-0000-0000-00008BA50000}"/>
    <cellStyle name="20% - Accent1 4 5 2 2 2 2 3 2 2" xfId="42546" xr:uid="{00000000-0005-0000-0000-00008CA50000}"/>
    <cellStyle name="20% - Accent1 4 5 2 2 2 2 3 2 2 2" xfId="42547" xr:uid="{00000000-0005-0000-0000-00008DA50000}"/>
    <cellStyle name="20% - Accent1 4 5 2 2 2 2 3 2 3" xfId="42548" xr:uid="{00000000-0005-0000-0000-00008EA50000}"/>
    <cellStyle name="20% - Accent1 4 5 2 2 2 2 3 3" xfId="42549" xr:uid="{00000000-0005-0000-0000-00008FA50000}"/>
    <cellStyle name="20% - Accent1 4 5 2 2 2 2 3 3 2" xfId="42550" xr:uid="{00000000-0005-0000-0000-000090A50000}"/>
    <cellStyle name="20% - Accent1 4 5 2 2 2 2 3 4" xfId="42551" xr:uid="{00000000-0005-0000-0000-000091A50000}"/>
    <cellStyle name="20% - Accent1 4 5 2 2 2 2 4" xfId="42552" xr:uid="{00000000-0005-0000-0000-000092A50000}"/>
    <cellStyle name="20% - Accent1 4 5 2 2 2 2 4 2" xfId="42553" xr:uid="{00000000-0005-0000-0000-000093A50000}"/>
    <cellStyle name="20% - Accent1 4 5 2 2 2 2 4 2 2" xfId="42554" xr:uid="{00000000-0005-0000-0000-000094A50000}"/>
    <cellStyle name="20% - Accent1 4 5 2 2 2 2 4 2 2 2" xfId="42555" xr:uid="{00000000-0005-0000-0000-000095A50000}"/>
    <cellStyle name="20% - Accent1 4 5 2 2 2 2 4 2 3" xfId="42556" xr:uid="{00000000-0005-0000-0000-000096A50000}"/>
    <cellStyle name="20% - Accent1 4 5 2 2 2 2 4 3" xfId="42557" xr:uid="{00000000-0005-0000-0000-000097A50000}"/>
    <cellStyle name="20% - Accent1 4 5 2 2 2 2 4 3 2" xfId="42558" xr:uid="{00000000-0005-0000-0000-000098A50000}"/>
    <cellStyle name="20% - Accent1 4 5 2 2 2 2 4 4" xfId="42559" xr:uid="{00000000-0005-0000-0000-000099A50000}"/>
    <cellStyle name="20% - Accent1 4 5 2 2 2 2 5" xfId="42560" xr:uid="{00000000-0005-0000-0000-00009AA50000}"/>
    <cellStyle name="20% - Accent1 4 5 2 2 2 2 5 2" xfId="42561" xr:uid="{00000000-0005-0000-0000-00009BA50000}"/>
    <cellStyle name="20% - Accent1 4 5 2 2 2 2 5 2 2" xfId="42562" xr:uid="{00000000-0005-0000-0000-00009CA50000}"/>
    <cellStyle name="20% - Accent1 4 5 2 2 2 2 5 3" xfId="42563" xr:uid="{00000000-0005-0000-0000-00009DA50000}"/>
    <cellStyle name="20% - Accent1 4 5 2 2 2 2 6" xfId="42564" xr:uid="{00000000-0005-0000-0000-00009EA50000}"/>
    <cellStyle name="20% - Accent1 4 5 2 2 2 2 6 2" xfId="42565" xr:uid="{00000000-0005-0000-0000-00009FA50000}"/>
    <cellStyle name="20% - Accent1 4 5 2 2 2 2 6 2 2" xfId="42566" xr:uid="{00000000-0005-0000-0000-0000A0A50000}"/>
    <cellStyle name="20% - Accent1 4 5 2 2 2 2 6 3" xfId="42567" xr:uid="{00000000-0005-0000-0000-0000A1A50000}"/>
    <cellStyle name="20% - Accent1 4 5 2 2 2 2 7" xfId="42568" xr:uid="{00000000-0005-0000-0000-0000A2A50000}"/>
    <cellStyle name="20% - Accent1 4 5 2 2 2 2 7 2" xfId="42569" xr:uid="{00000000-0005-0000-0000-0000A3A50000}"/>
    <cellStyle name="20% - Accent1 4 5 2 2 2 2 8" xfId="42570" xr:uid="{00000000-0005-0000-0000-0000A4A50000}"/>
    <cellStyle name="20% - Accent1 4 5 2 2 2 2 8 2" xfId="42571" xr:uid="{00000000-0005-0000-0000-0000A5A50000}"/>
    <cellStyle name="20% - Accent1 4 5 2 2 2 2 9" xfId="42572" xr:uid="{00000000-0005-0000-0000-0000A6A50000}"/>
    <cellStyle name="20% - Accent1 4 5 2 2 2 3" xfId="42573" xr:uid="{00000000-0005-0000-0000-0000A7A50000}"/>
    <cellStyle name="20% - Accent1 4 5 2 2 2 3 2" xfId="42574" xr:uid="{00000000-0005-0000-0000-0000A8A50000}"/>
    <cellStyle name="20% - Accent1 4 5 2 2 2 3 2 2" xfId="42575" xr:uid="{00000000-0005-0000-0000-0000A9A50000}"/>
    <cellStyle name="20% - Accent1 4 5 2 2 2 3 2 2 2" xfId="42576" xr:uid="{00000000-0005-0000-0000-0000AAA50000}"/>
    <cellStyle name="20% - Accent1 4 5 2 2 2 3 2 2 2 2" xfId="42577" xr:uid="{00000000-0005-0000-0000-0000ABA50000}"/>
    <cellStyle name="20% - Accent1 4 5 2 2 2 3 2 2 3" xfId="42578" xr:uid="{00000000-0005-0000-0000-0000ACA50000}"/>
    <cellStyle name="20% - Accent1 4 5 2 2 2 3 2 3" xfId="42579" xr:uid="{00000000-0005-0000-0000-0000ADA50000}"/>
    <cellStyle name="20% - Accent1 4 5 2 2 2 3 2 3 2" xfId="42580" xr:uid="{00000000-0005-0000-0000-0000AEA50000}"/>
    <cellStyle name="20% - Accent1 4 5 2 2 2 3 2 4" xfId="42581" xr:uid="{00000000-0005-0000-0000-0000AFA50000}"/>
    <cellStyle name="20% - Accent1 4 5 2 2 2 3 3" xfId="42582" xr:uid="{00000000-0005-0000-0000-0000B0A50000}"/>
    <cellStyle name="20% - Accent1 4 5 2 2 2 3 3 2" xfId="42583" xr:uid="{00000000-0005-0000-0000-0000B1A50000}"/>
    <cellStyle name="20% - Accent1 4 5 2 2 2 3 3 2 2" xfId="42584" xr:uid="{00000000-0005-0000-0000-0000B2A50000}"/>
    <cellStyle name="20% - Accent1 4 5 2 2 2 3 3 2 2 2" xfId="42585" xr:uid="{00000000-0005-0000-0000-0000B3A50000}"/>
    <cellStyle name="20% - Accent1 4 5 2 2 2 3 3 2 3" xfId="42586" xr:uid="{00000000-0005-0000-0000-0000B4A50000}"/>
    <cellStyle name="20% - Accent1 4 5 2 2 2 3 3 3" xfId="42587" xr:uid="{00000000-0005-0000-0000-0000B5A50000}"/>
    <cellStyle name="20% - Accent1 4 5 2 2 2 3 3 3 2" xfId="42588" xr:uid="{00000000-0005-0000-0000-0000B6A50000}"/>
    <cellStyle name="20% - Accent1 4 5 2 2 2 3 3 4" xfId="42589" xr:uid="{00000000-0005-0000-0000-0000B7A50000}"/>
    <cellStyle name="20% - Accent1 4 5 2 2 2 3 4" xfId="42590" xr:uid="{00000000-0005-0000-0000-0000B8A50000}"/>
    <cellStyle name="20% - Accent1 4 5 2 2 2 3 4 2" xfId="42591" xr:uid="{00000000-0005-0000-0000-0000B9A50000}"/>
    <cellStyle name="20% - Accent1 4 5 2 2 2 3 4 2 2" xfId="42592" xr:uid="{00000000-0005-0000-0000-0000BAA50000}"/>
    <cellStyle name="20% - Accent1 4 5 2 2 2 3 4 2 2 2" xfId="42593" xr:uid="{00000000-0005-0000-0000-0000BBA50000}"/>
    <cellStyle name="20% - Accent1 4 5 2 2 2 3 4 2 3" xfId="42594" xr:uid="{00000000-0005-0000-0000-0000BCA50000}"/>
    <cellStyle name="20% - Accent1 4 5 2 2 2 3 4 3" xfId="42595" xr:uid="{00000000-0005-0000-0000-0000BDA50000}"/>
    <cellStyle name="20% - Accent1 4 5 2 2 2 3 4 3 2" xfId="42596" xr:uid="{00000000-0005-0000-0000-0000BEA50000}"/>
    <cellStyle name="20% - Accent1 4 5 2 2 2 3 4 4" xfId="42597" xr:uid="{00000000-0005-0000-0000-0000BFA50000}"/>
    <cellStyle name="20% - Accent1 4 5 2 2 2 3 5" xfId="42598" xr:uid="{00000000-0005-0000-0000-0000C0A50000}"/>
    <cellStyle name="20% - Accent1 4 5 2 2 2 3 5 2" xfId="42599" xr:uid="{00000000-0005-0000-0000-0000C1A50000}"/>
    <cellStyle name="20% - Accent1 4 5 2 2 2 3 5 2 2" xfId="42600" xr:uid="{00000000-0005-0000-0000-0000C2A50000}"/>
    <cellStyle name="20% - Accent1 4 5 2 2 2 3 5 3" xfId="42601" xr:uid="{00000000-0005-0000-0000-0000C3A50000}"/>
    <cellStyle name="20% - Accent1 4 5 2 2 2 3 6" xfId="42602" xr:uid="{00000000-0005-0000-0000-0000C4A50000}"/>
    <cellStyle name="20% - Accent1 4 5 2 2 2 3 6 2" xfId="42603" xr:uid="{00000000-0005-0000-0000-0000C5A50000}"/>
    <cellStyle name="20% - Accent1 4 5 2 2 2 3 6 2 2" xfId="42604" xr:uid="{00000000-0005-0000-0000-0000C6A50000}"/>
    <cellStyle name="20% - Accent1 4 5 2 2 2 3 6 3" xfId="42605" xr:uid="{00000000-0005-0000-0000-0000C7A50000}"/>
    <cellStyle name="20% - Accent1 4 5 2 2 2 3 7" xfId="42606" xr:uid="{00000000-0005-0000-0000-0000C8A50000}"/>
    <cellStyle name="20% - Accent1 4 5 2 2 2 3 7 2" xfId="42607" xr:uid="{00000000-0005-0000-0000-0000C9A50000}"/>
    <cellStyle name="20% - Accent1 4 5 2 2 2 3 8" xfId="42608" xr:uid="{00000000-0005-0000-0000-0000CAA50000}"/>
    <cellStyle name="20% - Accent1 4 5 2 2 2 3 8 2" xfId="42609" xr:uid="{00000000-0005-0000-0000-0000CBA50000}"/>
    <cellStyle name="20% - Accent1 4 5 2 2 2 3 9" xfId="42610" xr:uid="{00000000-0005-0000-0000-0000CCA50000}"/>
    <cellStyle name="20% - Accent1 4 5 2 2 2 4" xfId="42611" xr:uid="{00000000-0005-0000-0000-0000CDA50000}"/>
    <cellStyle name="20% - Accent1 4 5 2 2 2 4 2" xfId="42612" xr:uid="{00000000-0005-0000-0000-0000CEA50000}"/>
    <cellStyle name="20% - Accent1 4 5 2 2 2 4 2 2" xfId="42613" xr:uid="{00000000-0005-0000-0000-0000CFA50000}"/>
    <cellStyle name="20% - Accent1 4 5 2 2 2 4 2 2 2" xfId="42614" xr:uid="{00000000-0005-0000-0000-0000D0A50000}"/>
    <cellStyle name="20% - Accent1 4 5 2 2 2 4 2 3" xfId="42615" xr:uid="{00000000-0005-0000-0000-0000D1A50000}"/>
    <cellStyle name="20% - Accent1 4 5 2 2 2 4 3" xfId="42616" xr:uid="{00000000-0005-0000-0000-0000D2A50000}"/>
    <cellStyle name="20% - Accent1 4 5 2 2 2 4 3 2" xfId="42617" xr:uid="{00000000-0005-0000-0000-0000D3A50000}"/>
    <cellStyle name="20% - Accent1 4 5 2 2 2 4 4" xfId="42618" xr:uid="{00000000-0005-0000-0000-0000D4A50000}"/>
    <cellStyle name="20% - Accent1 4 5 2 2 2 5" xfId="42619" xr:uid="{00000000-0005-0000-0000-0000D5A50000}"/>
    <cellStyle name="20% - Accent1 4 5 2 2 2 5 2" xfId="42620" xr:uid="{00000000-0005-0000-0000-0000D6A50000}"/>
    <cellStyle name="20% - Accent1 4 5 2 2 2 5 2 2" xfId="42621" xr:uid="{00000000-0005-0000-0000-0000D7A50000}"/>
    <cellStyle name="20% - Accent1 4 5 2 2 2 5 2 2 2" xfId="42622" xr:uid="{00000000-0005-0000-0000-0000D8A50000}"/>
    <cellStyle name="20% - Accent1 4 5 2 2 2 5 2 3" xfId="42623" xr:uid="{00000000-0005-0000-0000-0000D9A50000}"/>
    <cellStyle name="20% - Accent1 4 5 2 2 2 5 3" xfId="42624" xr:uid="{00000000-0005-0000-0000-0000DAA50000}"/>
    <cellStyle name="20% - Accent1 4 5 2 2 2 5 3 2" xfId="42625" xr:uid="{00000000-0005-0000-0000-0000DBA50000}"/>
    <cellStyle name="20% - Accent1 4 5 2 2 2 5 4" xfId="42626" xr:uid="{00000000-0005-0000-0000-0000DCA50000}"/>
    <cellStyle name="20% - Accent1 4 5 2 2 2 6" xfId="42627" xr:uid="{00000000-0005-0000-0000-0000DDA50000}"/>
    <cellStyle name="20% - Accent1 4 5 2 2 2 6 2" xfId="42628" xr:uid="{00000000-0005-0000-0000-0000DEA50000}"/>
    <cellStyle name="20% - Accent1 4 5 2 2 2 6 2 2" xfId="42629" xr:uid="{00000000-0005-0000-0000-0000DFA50000}"/>
    <cellStyle name="20% - Accent1 4 5 2 2 2 6 2 2 2" xfId="42630" xr:uid="{00000000-0005-0000-0000-0000E0A50000}"/>
    <cellStyle name="20% - Accent1 4 5 2 2 2 6 2 3" xfId="42631" xr:uid="{00000000-0005-0000-0000-0000E1A50000}"/>
    <cellStyle name="20% - Accent1 4 5 2 2 2 6 3" xfId="42632" xr:uid="{00000000-0005-0000-0000-0000E2A50000}"/>
    <cellStyle name="20% - Accent1 4 5 2 2 2 6 3 2" xfId="42633" xr:uid="{00000000-0005-0000-0000-0000E3A50000}"/>
    <cellStyle name="20% - Accent1 4 5 2 2 2 6 4" xfId="42634" xr:uid="{00000000-0005-0000-0000-0000E4A50000}"/>
    <cellStyle name="20% - Accent1 4 5 2 2 2 7" xfId="42635" xr:uid="{00000000-0005-0000-0000-0000E5A50000}"/>
    <cellStyle name="20% - Accent1 4 5 2 2 2 7 2" xfId="42636" xr:uid="{00000000-0005-0000-0000-0000E6A50000}"/>
    <cellStyle name="20% - Accent1 4 5 2 2 2 7 2 2" xfId="42637" xr:uid="{00000000-0005-0000-0000-0000E7A50000}"/>
    <cellStyle name="20% - Accent1 4 5 2 2 2 7 3" xfId="42638" xr:uid="{00000000-0005-0000-0000-0000E8A50000}"/>
    <cellStyle name="20% - Accent1 4 5 2 2 2 8" xfId="42639" xr:uid="{00000000-0005-0000-0000-0000E9A50000}"/>
    <cellStyle name="20% - Accent1 4 5 2 2 2 8 2" xfId="42640" xr:uid="{00000000-0005-0000-0000-0000EAA50000}"/>
    <cellStyle name="20% - Accent1 4 5 2 2 2 8 2 2" xfId="42641" xr:uid="{00000000-0005-0000-0000-0000EBA50000}"/>
    <cellStyle name="20% - Accent1 4 5 2 2 2 8 3" xfId="42642" xr:uid="{00000000-0005-0000-0000-0000ECA50000}"/>
    <cellStyle name="20% - Accent1 4 5 2 2 2 9" xfId="42643" xr:uid="{00000000-0005-0000-0000-0000EDA50000}"/>
    <cellStyle name="20% - Accent1 4 5 2 2 2 9 2" xfId="42644" xr:uid="{00000000-0005-0000-0000-0000EEA50000}"/>
    <cellStyle name="20% - Accent1 4 5 2 2 3" xfId="42645" xr:uid="{00000000-0005-0000-0000-0000EFA50000}"/>
    <cellStyle name="20% - Accent1 4 5 2 2 3 10" xfId="42646" xr:uid="{00000000-0005-0000-0000-0000F0A50000}"/>
    <cellStyle name="20% - Accent1 4 5 2 2 3 10 2" xfId="42647" xr:uid="{00000000-0005-0000-0000-0000F1A50000}"/>
    <cellStyle name="20% - Accent1 4 5 2 2 3 11" xfId="42648" xr:uid="{00000000-0005-0000-0000-0000F2A50000}"/>
    <cellStyle name="20% - Accent1 4 5 2 2 3 2" xfId="42649" xr:uid="{00000000-0005-0000-0000-0000F3A50000}"/>
    <cellStyle name="20% - Accent1 4 5 2 2 3 2 2" xfId="42650" xr:uid="{00000000-0005-0000-0000-0000F4A50000}"/>
    <cellStyle name="20% - Accent1 4 5 2 2 3 2 2 2" xfId="42651" xr:uid="{00000000-0005-0000-0000-0000F5A50000}"/>
    <cellStyle name="20% - Accent1 4 5 2 2 3 2 2 2 2" xfId="42652" xr:uid="{00000000-0005-0000-0000-0000F6A50000}"/>
    <cellStyle name="20% - Accent1 4 5 2 2 3 2 2 2 2 2" xfId="42653" xr:uid="{00000000-0005-0000-0000-0000F7A50000}"/>
    <cellStyle name="20% - Accent1 4 5 2 2 3 2 2 2 3" xfId="42654" xr:uid="{00000000-0005-0000-0000-0000F8A50000}"/>
    <cellStyle name="20% - Accent1 4 5 2 2 3 2 2 3" xfId="42655" xr:uid="{00000000-0005-0000-0000-0000F9A50000}"/>
    <cellStyle name="20% - Accent1 4 5 2 2 3 2 2 3 2" xfId="42656" xr:uid="{00000000-0005-0000-0000-0000FAA50000}"/>
    <cellStyle name="20% - Accent1 4 5 2 2 3 2 2 4" xfId="42657" xr:uid="{00000000-0005-0000-0000-0000FBA50000}"/>
    <cellStyle name="20% - Accent1 4 5 2 2 3 2 3" xfId="42658" xr:uid="{00000000-0005-0000-0000-0000FCA50000}"/>
    <cellStyle name="20% - Accent1 4 5 2 2 3 2 3 2" xfId="42659" xr:uid="{00000000-0005-0000-0000-0000FDA50000}"/>
    <cellStyle name="20% - Accent1 4 5 2 2 3 2 3 2 2" xfId="42660" xr:uid="{00000000-0005-0000-0000-0000FEA50000}"/>
    <cellStyle name="20% - Accent1 4 5 2 2 3 2 3 2 2 2" xfId="42661" xr:uid="{00000000-0005-0000-0000-0000FFA50000}"/>
    <cellStyle name="20% - Accent1 4 5 2 2 3 2 3 2 3" xfId="42662" xr:uid="{00000000-0005-0000-0000-000000A60000}"/>
    <cellStyle name="20% - Accent1 4 5 2 2 3 2 3 3" xfId="42663" xr:uid="{00000000-0005-0000-0000-000001A60000}"/>
    <cellStyle name="20% - Accent1 4 5 2 2 3 2 3 3 2" xfId="42664" xr:uid="{00000000-0005-0000-0000-000002A60000}"/>
    <cellStyle name="20% - Accent1 4 5 2 2 3 2 3 4" xfId="42665" xr:uid="{00000000-0005-0000-0000-000003A60000}"/>
    <cellStyle name="20% - Accent1 4 5 2 2 3 2 4" xfId="42666" xr:uid="{00000000-0005-0000-0000-000004A60000}"/>
    <cellStyle name="20% - Accent1 4 5 2 2 3 2 4 2" xfId="42667" xr:uid="{00000000-0005-0000-0000-000005A60000}"/>
    <cellStyle name="20% - Accent1 4 5 2 2 3 2 4 2 2" xfId="42668" xr:uid="{00000000-0005-0000-0000-000006A60000}"/>
    <cellStyle name="20% - Accent1 4 5 2 2 3 2 4 2 2 2" xfId="42669" xr:uid="{00000000-0005-0000-0000-000007A60000}"/>
    <cellStyle name="20% - Accent1 4 5 2 2 3 2 4 2 3" xfId="42670" xr:uid="{00000000-0005-0000-0000-000008A60000}"/>
    <cellStyle name="20% - Accent1 4 5 2 2 3 2 4 3" xfId="42671" xr:uid="{00000000-0005-0000-0000-000009A60000}"/>
    <cellStyle name="20% - Accent1 4 5 2 2 3 2 4 3 2" xfId="42672" xr:uid="{00000000-0005-0000-0000-00000AA60000}"/>
    <cellStyle name="20% - Accent1 4 5 2 2 3 2 4 4" xfId="42673" xr:uid="{00000000-0005-0000-0000-00000BA60000}"/>
    <cellStyle name="20% - Accent1 4 5 2 2 3 2 5" xfId="42674" xr:uid="{00000000-0005-0000-0000-00000CA60000}"/>
    <cellStyle name="20% - Accent1 4 5 2 2 3 2 5 2" xfId="42675" xr:uid="{00000000-0005-0000-0000-00000DA60000}"/>
    <cellStyle name="20% - Accent1 4 5 2 2 3 2 5 2 2" xfId="42676" xr:uid="{00000000-0005-0000-0000-00000EA60000}"/>
    <cellStyle name="20% - Accent1 4 5 2 2 3 2 5 3" xfId="42677" xr:uid="{00000000-0005-0000-0000-00000FA60000}"/>
    <cellStyle name="20% - Accent1 4 5 2 2 3 2 6" xfId="42678" xr:uid="{00000000-0005-0000-0000-000010A60000}"/>
    <cellStyle name="20% - Accent1 4 5 2 2 3 2 6 2" xfId="42679" xr:uid="{00000000-0005-0000-0000-000011A60000}"/>
    <cellStyle name="20% - Accent1 4 5 2 2 3 2 6 2 2" xfId="42680" xr:uid="{00000000-0005-0000-0000-000012A60000}"/>
    <cellStyle name="20% - Accent1 4 5 2 2 3 2 6 3" xfId="42681" xr:uid="{00000000-0005-0000-0000-000013A60000}"/>
    <cellStyle name="20% - Accent1 4 5 2 2 3 2 7" xfId="42682" xr:uid="{00000000-0005-0000-0000-000014A60000}"/>
    <cellStyle name="20% - Accent1 4 5 2 2 3 2 7 2" xfId="42683" xr:uid="{00000000-0005-0000-0000-000015A60000}"/>
    <cellStyle name="20% - Accent1 4 5 2 2 3 2 8" xfId="42684" xr:uid="{00000000-0005-0000-0000-000016A60000}"/>
    <cellStyle name="20% - Accent1 4 5 2 2 3 2 8 2" xfId="42685" xr:uid="{00000000-0005-0000-0000-000017A60000}"/>
    <cellStyle name="20% - Accent1 4 5 2 2 3 2 9" xfId="42686" xr:uid="{00000000-0005-0000-0000-000018A60000}"/>
    <cellStyle name="20% - Accent1 4 5 2 2 3 3" xfId="42687" xr:uid="{00000000-0005-0000-0000-000019A60000}"/>
    <cellStyle name="20% - Accent1 4 5 2 2 3 3 2" xfId="42688" xr:uid="{00000000-0005-0000-0000-00001AA60000}"/>
    <cellStyle name="20% - Accent1 4 5 2 2 3 3 2 2" xfId="42689" xr:uid="{00000000-0005-0000-0000-00001BA60000}"/>
    <cellStyle name="20% - Accent1 4 5 2 2 3 3 2 2 2" xfId="42690" xr:uid="{00000000-0005-0000-0000-00001CA60000}"/>
    <cellStyle name="20% - Accent1 4 5 2 2 3 3 2 2 2 2" xfId="42691" xr:uid="{00000000-0005-0000-0000-00001DA60000}"/>
    <cellStyle name="20% - Accent1 4 5 2 2 3 3 2 2 3" xfId="42692" xr:uid="{00000000-0005-0000-0000-00001EA60000}"/>
    <cellStyle name="20% - Accent1 4 5 2 2 3 3 2 3" xfId="42693" xr:uid="{00000000-0005-0000-0000-00001FA60000}"/>
    <cellStyle name="20% - Accent1 4 5 2 2 3 3 2 3 2" xfId="42694" xr:uid="{00000000-0005-0000-0000-000020A60000}"/>
    <cellStyle name="20% - Accent1 4 5 2 2 3 3 2 4" xfId="42695" xr:uid="{00000000-0005-0000-0000-000021A60000}"/>
    <cellStyle name="20% - Accent1 4 5 2 2 3 3 3" xfId="42696" xr:uid="{00000000-0005-0000-0000-000022A60000}"/>
    <cellStyle name="20% - Accent1 4 5 2 2 3 3 3 2" xfId="42697" xr:uid="{00000000-0005-0000-0000-000023A60000}"/>
    <cellStyle name="20% - Accent1 4 5 2 2 3 3 3 2 2" xfId="42698" xr:uid="{00000000-0005-0000-0000-000024A60000}"/>
    <cellStyle name="20% - Accent1 4 5 2 2 3 3 3 2 2 2" xfId="42699" xr:uid="{00000000-0005-0000-0000-000025A60000}"/>
    <cellStyle name="20% - Accent1 4 5 2 2 3 3 3 2 3" xfId="42700" xr:uid="{00000000-0005-0000-0000-000026A60000}"/>
    <cellStyle name="20% - Accent1 4 5 2 2 3 3 3 3" xfId="42701" xr:uid="{00000000-0005-0000-0000-000027A60000}"/>
    <cellStyle name="20% - Accent1 4 5 2 2 3 3 3 3 2" xfId="42702" xr:uid="{00000000-0005-0000-0000-000028A60000}"/>
    <cellStyle name="20% - Accent1 4 5 2 2 3 3 3 4" xfId="42703" xr:uid="{00000000-0005-0000-0000-000029A60000}"/>
    <cellStyle name="20% - Accent1 4 5 2 2 3 3 4" xfId="42704" xr:uid="{00000000-0005-0000-0000-00002AA60000}"/>
    <cellStyle name="20% - Accent1 4 5 2 2 3 3 4 2" xfId="42705" xr:uid="{00000000-0005-0000-0000-00002BA60000}"/>
    <cellStyle name="20% - Accent1 4 5 2 2 3 3 4 2 2" xfId="42706" xr:uid="{00000000-0005-0000-0000-00002CA60000}"/>
    <cellStyle name="20% - Accent1 4 5 2 2 3 3 4 2 2 2" xfId="42707" xr:uid="{00000000-0005-0000-0000-00002DA60000}"/>
    <cellStyle name="20% - Accent1 4 5 2 2 3 3 4 2 3" xfId="42708" xr:uid="{00000000-0005-0000-0000-00002EA60000}"/>
    <cellStyle name="20% - Accent1 4 5 2 2 3 3 4 3" xfId="42709" xr:uid="{00000000-0005-0000-0000-00002FA60000}"/>
    <cellStyle name="20% - Accent1 4 5 2 2 3 3 4 3 2" xfId="42710" xr:uid="{00000000-0005-0000-0000-000030A60000}"/>
    <cellStyle name="20% - Accent1 4 5 2 2 3 3 4 4" xfId="42711" xr:uid="{00000000-0005-0000-0000-000031A60000}"/>
    <cellStyle name="20% - Accent1 4 5 2 2 3 3 5" xfId="42712" xr:uid="{00000000-0005-0000-0000-000032A60000}"/>
    <cellStyle name="20% - Accent1 4 5 2 2 3 3 5 2" xfId="42713" xr:uid="{00000000-0005-0000-0000-000033A60000}"/>
    <cellStyle name="20% - Accent1 4 5 2 2 3 3 5 2 2" xfId="42714" xr:uid="{00000000-0005-0000-0000-000034A60000}"/>
    <cellStyle name="20% - Accent1 4 5 2 2 3 3 5 3" xfId="42715" xr:uid="{00000000-0005-0000-0000-000035A60000}"/>
    <cellStyle name="20% - Accent1 4 5 2 2 3 3 6" xfId="42716" xr:uid="{00000000-0005-0000-0000-000036A60000}"/>
    <cellStyle name="20% - Accent1 4 5 2 2 3 3 6 2" xfId="42717" xr:uid="{00000000-0005-0000-0000-000037A60000}"/>
    <cellStyle name="20% - Accent1 4 5 2 2 3 3 6 2 2" xfId="42718" xr:uid="{00000000-0005-0000-0000-000038A60000}"/>
    <cellStyle name="20% - Accent1 4 5 2 2 3 3 6 3" xfId="42719" xr:uid="{00000000-0005-0000-0000-000039A60000}"/>
    <cellStyle name="20% - Accent1 4 5 2 2 3 3 7" xfId="42720" xr:uid="{00000000-0005-0000-0000-00003AA60000}"/>
    <cellStyle name="20% - Accent1 4 5 2 2 3 3 7 2" xfId="42721" xr:uid="{00000000-0005-0000-0000-00003BA60000}"/>
    <cellStyle name="20% - Accent1 4 5 2 2 3 3 8" xfId="42722" xr:uid="{00000000-0005-0000-0000-00003CA60000}"/>
    <cellStyle name="20% - Accent1 4 5 2 2 3 3 8 2" xfId="42723" xr:uid="{00000000-0005-0000-0000-00003DA60000}"/>
    <cellStyle name="20% - Accent1 4 5 2 2 3 3 9" xfId="42724" xr:uid="{00000000-0005-0000-0000-00003EA60000}"/>
    <cellStyle name="20% - Accent1 4 5 2 2 3 4" xfId="42725" xr:uid="{00000000-0005-0000-0000-00003FA60000}"/>
    <cellStyle name="20% - Accent1 4 5 2 2 3 4 2" xfId="42726" xr:uid="{00000000-0005-0000-0000-000040A60000}"/>
    <cellStyle name="20% - Accent1 4 5 2 2 3 4 2 2" xfId="42727" xr:uid="{00000000-0005-0000-0000-000041A60000}"/>
    <cellStyle name="20% - Accent1 4 5 2 2 3 4 2 2 2" xfId="42728" xr:uid="{00000000-0005-0000-0000-000042A60000}"/>
    <cellStyle name="20% - Accent1 4 5 2 2 3 4 2 3" xfId="42729" xr:uid="{00000000-0005-0000-0000-000043A60000}"/>
    <cellStyle name="20% - Accent1 4 5 2 2 3 4 3" xfId="42730" xr:uid="{00000000-0005-0000-0000-000044A60000}"/>
    <cellStyle name="20% - Accent1 4 5 2 2 3 4 3 2" xfId="42731" xr:uid="{00000000-0005-0000-0000-000045A60000}"/>
    <cellStyle name="20% - Accent1 4 5 2 2 3 4 4" xfId="42732" xr:uid="{00000000-0005-0000-0000-000046A60000}"/>
    <cellStyle name="20% - Accent1 4 5 2 2 3 5" xfId="42733" xr:uid="{00000000-0005-0000-0000-000047A60000}"/>
    <cellStyle name="20% - Accent1 4 5 2 2 3 5 2" xfId="42734" xr:uid="{00000000-0005-0000-0000-000048A60000}"/>
    <cellStyle name="20% - Accent1 4 5 2 2 3 5 2 2" xfId="42735" xr:uid="{00000000-0005-0000-0000-000049A60000}"/>
    <cellStyle name="20% - Accent1 4 5 2 2 3 5 2 2 2" xfId="42736" xr:uid="{00000000-0005-0000-0000-00004AA60000}"/>
    <cellStyle name="20% - Accent1 4 5 2 2 3 5 2 3" xfId="42737" xr:uid="{00000000-0005-0000-0000-00004BA60000}"/>
    <cellStyle name="20% - Accent1 4 5 2 2 3 5 3" xfId="42738" xr:uid="{00000000-0005-0000-0000-00004CA60000}"/>
    <cellStyle name="20% - Accent1 4 5 2 2 3 5 3 2" xfId="42739" xr:uid="{00000000-0005-0000-0000-00004DA60000}"/>
    <cellStyle name="20% - Accent1 4 5 2 2 3 5 4" xfId="42740" xr:uid="{00000000-0005-0000-0000-00004EA60000}"/>
    <cellStyle name="20% - Accent1 4 5 2 2 3 6" xfId="42741" xr:uid="{00000000-0005-0000-0000-00004FA60000}"/>
    <cellStyle name="20% - Accent1 4 5 2 2 3 6 2" xfId="42742" xr:uid="{00000000-0005-0000-0000-000050A60000}"/>
    <cellStyle name="20% - Accent1 4 5 2 2 3 6 2 2" xfId="42743" xr:uid="{00000000-0005-0000-0000-000051A60000}"/>
    <cellStyle name="20% - Accent1 4 5 2 2 3 6 2 2 2" xfId="42744" xr:uid="{00000000-0005-0000-0000-000052A60000}"/>
    <cellStyle name="20% - Accent1 4 5 2 2 3 6 2 3" xfId="42745" xr:uid="{00000000-0005-0000-0000-000053A60000}"/>
    <cellStyle name="20% - Accent1 4 5 2 2 3 6 3" xfId="42746" xr:uid="{00000000-0005-0000-0000-000054A60000}"/>
    <cellStyle name="20% - Accent1 4 5 2 2 3 6 3 2" xfId="42747" xr:uid="{00000000-0005-0000-0000-000055A60000}"/>
    <cellStyle name="20% - Accent1 4 5 2 2 3 6 4" xfId="42748" xr:uid="{00000000-0005-0000-0000-000056A60000}"/>
    <cellStyle name="20% - Accent1 4 5 2 2 3 7" xfId="42749" xr:uid="{00000000-0005-0000-0000-000057A60000}"/>
    <cellStyle name="20% - Accent1 4 5 2 2 3 7 2" xfId="42750" xr:uid="{00000000-0005-0000-0000-000058A60000}"/>
    <cellStyle name="20% - Accent1 4 5 2 2 3 7 2 2" xfId="42751" xr:uid="{00000000-0005-0000-0000-000059A60000}"/>
    <cellStyle name="20% - Accent1 4 5 2 2 3 7 3" xfId="42752" xr:uid="{00000000-0005-0000-0000-00005AA60000}"/>
    <cellStyle name="20% - Accent1 4 5 2 2 3 8" xfId="42753" xr:uid="{00000000-0005-0000-0000-00005BA60000}"/>
    <cellStyle name="20% - Accent1 4 5 2 2 3 8 2" xfId="42754" xr:uid="{00000000-0005-0000-0000-00005CA60000}"/>
    <cellStyle name="20% - Accent1 4 5 2 2 3 8 2 2" xfId="42755" xr:uid="{00000000-0005-0000-0000-00005DA60000}"/>
    <cellStyle name="20% - Accent1 4 5 2 2 3 8 3" xfId="42756" xr:uid="{00000000-0005-0000-0000-00005EA60000}"/>
    <cellStyle name="20% - Accent1 4 5 2 2 3 9" xfId="42757" xr:uid="{00000000-0005-0000-0000-00005FA60000}"/>
    <cellStyle name="20% - Accent1 4 5 2 2 3 9 2" xfId="42758" xr:uid="{00000000-0005-0000-0000-000060A60000}"/>
    <cellStyle name="20% - Accent1 4 5 2 2 4" xfId="42759" xr:uid="{00000000-0005-0000-0000-000061A60000}"/>
    <cellStyle name="20% - Accent1 4 5 2 2 4 10" xfId="42760" xr:uid="{00000000-0005-0000-0000-000062A60000}"/>
    <cellStyle name="20% - Accent1 4 5 2 2 4 10 2" xfId="42761" xr:uid="{00000000-0005-0000-0000-000063A60000}"/>
    <cellStyle name="20% - Accent1 4 5 2 2 4 11" xfId="42762" xr:uid="{00000000-0005-0000-0000-000064A60000}"/>
    <cellStyle name="20% - Accent1 4 5 2 2 4 2" xfId="42763" xr:uid="{00000000-0005-0000-0000-000065A60000}"/>
    <cellStyle name="20% - Accent1 4 5 2 2 4 2 2" xfId="42764" xr:uid="{00000000-0005-0000-0000-000066A60000}"/>
    <cellStyle name="20% - Accent1 4 5 2 2 4 2 2 2" xfId="42765" xr:uid="{00000000-0005-0000-0000-000067A60000}"/>
    <cellStyle name="20% - Accent1 4 5 2 2 4 2 2 2 2" xfId="42766" xr:uid="{00000000-0005-0000-0000-000068A60000}"/>
    <cellStyle name="20% - Accent1 4 5 2 2 4 2 2 2 2 2" xfId="42767" xr:uid="{00000000-0005-0000-0000-000069A60000}"/>
    <cellStyle name="20% - Accent1 4 5 2 2 4 2 2 2 3" xfId="42768" xr:uid="{00000000-0005-0000-0000-00006AA60000}"/>
    <cellStyle name="20% - Accent1 4 5 2 2 4 2 2 3" xfId="42769" xr:uid="{00000000-0005-0000-0000-00006BA60000}"/>
    <cellStyle name="20% - Accent1 4 5 2 2 4 2 2 3 2" xfId="42770" xr:uid="{00000000-0005-0000-0000-00006CA60000}"/>
    <cellStyle name="20% - Accent1 4 5 2 2 4 2 2 4" xfId="42771" xr:uid="{00000000-0005-0000-0000-00006DA60000}"/>
    <cellStyle name="20% - Accent1 4 5 2 2 4 2 3" xfId="42772" xr:uid="{00000000-0005-0000-0000-00006EA60000}"/>
    <cellStyle name="20% - Accent1 4 5 2 2 4 2 3 2" xfId="42773" xr:uid="{00000000-0005-0000-0000-00006FA60000}"/>
    <cellStyle name="20% - Accent1 4 5 2 2 4 2 3 2 2" xfId="42774" xr:uid="{00000000-0005-0000-0000-000070A60000}"/>
    <cellStyle name="20% - Accent1 4 5 2 2 4 2 3 2 2 2" xfId="42775" xr:uid="{00000000-0005-0000-0000-000071A60000}"/>
    <cellStyle name="20% - Accent1 4 5 2 2 4 2 3 2 3" xfId="42776" xr:uid="{00000000-0005-0000-0000-000072A60000}"/>
    <cellStyle name="20% - Accent1 4 5 2 2 4 2 3 3" xfId="42777" xr:uid="{00000000-0005-0000-0000-000073A60000}"/>
    <cellStyle name="20% - Accent1 4 5 2 2 4 2 3 3 2" xfId="42778" xr:uid="{00000000-0005-0000-0000-000074A60000}"/>
    <cellStyle name="20% - Accent1 4 5 2 2 4 2 3 4" xfId="42779" xr:uid="{00000000-0005-0000-0000-000075A60000}"/>
    <cellStyle name="20% - Accent1 4 5 2 2 4 2 4" xfId="42780" xr:uid="{00000000-0005-0000-0000-000076A60000}"/>
    <cellStyle name="20% - Accent1 4 5 2 2 4 2 4 2" xfId="42781" xr:uid="{00000000-0005-0000-0000-000077A60000}"/>
    <cellStyle name="20% - Accent1 4 5 2 2 4 2 4 2 2" xfId="42782" xr:uid="{00000000-0005-0000-0000-000078A60000}"/>
    <cellStyle name="20% - Accent1 4 5 2 2 4 2 4 2 2 2" xfId="42783" xr:uid="{00000000-0005-0000-0000-000079A60000}"/>
    <cellStyle name="20% - Accent1 4 5 2 2 4 2 4 2 3" xfId="42784" xr:uid="{00000000-0005-0000-0000-00007AA60000}"/>
    <cellStyle name="20% - Accent1 4 5 2 2 4 2 4 3" xfId="42785" xr:uid="{00000000-0005-0000-0000-00007BA60000}"/>
    <cellStyle name="20% - Accent1 4 5 2 2 4 2 4 3 2" xfId="42786" xr:uid="{00000000-0005-0000-0000-00007CA60000}"/>
    <cellStyle name="20% - Accent1 4 5 2 2 4 2 4 4" xfId="42787" xr:uid="{00000000-0005-0000-0000-00007DA60000}"/>
    <cellStyle name="20% - Accent1 4 5 2 2 4 2 5" xfId="42788" xr:uid="{00000000-0005-0000-0000-00007EA60000}"/>
    <cellStyle name="20% - Accent1 4 5 2 2 4 2 5 2" xfId="42789" xr:uid="{00000000-0005-0000-0000-00007FA60000}"/>
    <cellStyle name="20% - Accent1 4 5 2 2 4 2 5 2 2" xfId="42790" xr:uid="{00000000-0005-0000-0000-000080A60000}"/>
    <cellStyle name="20% - Accent1 4 5 2 2 4 2 5 3" xfId="42791" xr:uid="{00000000-0005-0000-0000-000081A60000}"/>
    <cellStyle name="20% - Accent1 4 5 2 2 4 2 6" xfId="42792" xr:uid="{00000000-0005-0000-0000-000082A60000}"/>
    <cellStyle name="20% - Accent1 4 5 2 2 4 2 6 2" xfId="42793" xr:uid="{00000000-0005-0000-0000-000083A60000}"/>
    <cellStyle name="20% - Accent1 4 5 2 2 4 2 6 2 2" xfId="42794" xr:uid="{00000000-0005-0000-0000-000084A60000}"/>
    <cellStyle name="20% - Accent1 4 5 2 2 4 2 6 3" xfId="42795" xr:uid="{00000000-0005-0000-0000-000085A60000}"/>
    <cellStyle name="20% - Accent1 4 5 2 2 4 2 7" xfId="42796" xr:uid="{00000000-0005-0000-0000-000086A60000}"/>
    <cellStyle name="20% - Accent1 4 5 2 2 4 2 7 2" xfId="42797" xr:uid="{00000000-0005-0000-0000-000087A60000}"/>
    <cellStyle name="20% - Accent1 4 5 2 2 4 2 8" xfId="42798" xr:uid="{00000000-0005-0000-0000-000088A60000}"/>
    <cellStyle name="20% - Accent1 4 5 2 2 4 2 8 2" xfId="42799" xr:uid="{00000000-0005-0000-0000-000089A60000}"/>
    <cellStyle name="20% - Accent1 4 5 2 2 4 2 9" xfId="42800" xr:uid="{00000000-0005-0000-0000-00008AA60000}"/>
    <cellStyle name="20% - Accent1 4 5 2 2 4 3" xfId="42801" xr:uid="{00000000-0005-0000-0000-00008BA60000}"/>
    <cellStyle name="20% - Accent1 4 5 2 2 4 3 2" xfId="42802" xr:uid="{00000000-0005-0000-0000-00008CA60000}"/>
    <cellStyle name="20% - Accent1 4 5 2 2 4 3 2 2" xfId="42803" xr:uid="{00000000-0005-0000-0000-00008DA60000}"/>
    <cellStyle name="20% - Accent1 4 5 2 2 4 3 2 2 2" xfId="42804" xr:uid="{00000000-0005-0000-0000-00008EA60000}"/>
    <cellStyle name="20% - Accent1 4 5 2 2 4 3 2 2 2 2" xfId="42805" xr:uid="{00000000-0005-0000-0000-00008FA60000}"/>
    <cellStyle name="20% - Accent1 4 5 2 2 4 3 2 2 3" xfId="42806" xr:uid="{00000000-0005-0000-0000-000090A60000}"/>
    <cellStyle name="20% - Accent1 4 5 2 2 4 3 2 3" xfId="42807" xr:uid="{00000000-0005-0000-0000-000091A60000}"/>
    <cellStyle name="20% - Accent1 4 5 2 2 4 3 2 3 2" xfId="42808" xr:uid="{00000000-0005-0000-0000-000092A60000}"/>
    <cellStyle name="20% - Accent1 4 5 2 2 4 3 2 4" xfId="42809" xr:uid="{00000000-0005-0000-0000-000093A60000}"/>
    <cellStyle name="20% - Accent1 4 5 2 2 4 3 3" xfId="42810" xr:uid="{00000000-0005-0000-0000-000094A60000}"/>
    <cellStyle name="20% - Accent1 4 5 2 2 4 3 3 2" xfId="42811" xr:uid="{00000000-0005-0000-0000-000095A60000}"/>
    <cellStyle name="20% - Accent1 4 5 2 2 4 3 3 2 2" xfId="42812" xr:uid="{00000000-0005-0000-0000-000096A60000}"/>
    <cellStyle name="20% - Accent1 4 5 2 2 4 3 3 2 2 2" xfId="42813" xr:uid="{00000000-0005-0000-0000-000097A60000}"/>
    <cellStyle name="20% - Accent1 4 5 2 2 4 3 3 2 3" xfId="42814" xr:uid="{00000000-0005-0000-0000-000098A60000}"/>
    <cellStyle name="20% - Accent1 4 5 2 2 4 3 3 3" xfId="42815" xr:uid="{00000000-0005-0000-0000-000099A60000}"/>
    <cellStyle name="20% - Accent1 4 5 2 2 4 3 3 3 2" xfId="42816" xr:uid="{00000000-0005-0000-0000-00009AA60000}"/>
    <cellStyle name="20% - Accent1 4 5 2 2 4 3 3 4" xfId="42817" xr:uid="{00000000-0005-0000-0000-00009BA60000}"/>
    <cellStyle name="20% - Accent1 4 5 2 2 4 3 4" xfId="42818" xr:uid="{00000000-0005-0000-0000-00009CA60000}"/>
    <cellStyle name="20% - Accent1 4 5 2 2 4 3 4 2" xfId="42819" xr:uid="{00000000-0005-0000-0000-00009DA60000}"/>
    <cellStyle name="20% - Accent1 4 5 2 2 4 3 4 2 2" xfId="42820" xr:uid="{00000000-0005-0000-0000-00009EA60000}"/>
    <cellStyle name="20% - Accent1 4 5 2 2 4 3 4 2 2 2" xfId="42821" xr:uid="{00000000-0005-0000-0000-00009FA60000}"/>
    <cellStyle name="20% - Accent1 4 5 2 2 4 3 4 2 3" xfId="42822" xr:uid="{00000000-0005-0000-0000-0000A0A60000}"/>
    <cellStyle name="20% - Accent1 4 5 2 2 4 3 4 3" xfId="42823" xr:uid="{00000000-0005-0000-0000-0000A1A60000}"/>
    <cellStyle name="20% - Accent1 4 5 2 2 4 3 4 3 2" xfId="42824" xr:uid="{00000000-0005-0000-0000-0000A2A60000}"/>
    <cellStyle name="20% - Accent1 4 5 2 2 4 3 4 4" xfId="42825" xr:uid="{00000000-0005-0000-0000-0000A3A60000}"/>
    <cellStyle name="20% - Accent1 4 5 2 2 4 3 5" xfId="42826" xr:uid="{00000000-0005-0000-0000-0000A4A60000}"/>
    <cellStyle name="20% - Accent1 4 5 2 2 4 3 5 2" xfId="42827" xr:uid="{00000000-0005-0000-0000-0000A5A60000}"/>
    <cellStyle name="20% - Accent1 4 5 2 2 4 3 5 2 2" xfId="42828" xr:uid="{00000000-0005-0000-0000-0000A6A60000}"/>
    <cellStyle name="20% - Accent1 4 5 2 2 4 3 5 3" xfId="42829" xr:uid="{00000000-0005-0000-0000-0000A7A60000}"/>
    <cellStyle name="20% - Accent1 4 5 2 2 4 3 6" xfId="42830" xr:uid="{00000000-0005-0000-0000-0000A8A60000}"/>
    <cellStyle name="20% - Accent1 4 5 2 2 4 3 6 2" xfId="42831" xr:uid="{00000000-0005-0000-0000-0000A9A60000}"/>
    <cellStyle name="20% - Accent1 4 5 2 2 4 3 6 2 2" xfId="42832" xr:uid="{00000000-0005-0000-0000-0000AAA60000}"/>
    <cellStyle name="20% - Accent1 4 5 2 2 4 3 6 3" xfId="42833" xr:uid="{00000000-0005-0000-0000-0000ABA60000}"/>
    <cellStyle name="20% - Accent1 4 5 2 2 4 3 7" xfId="42834" xr:uid="{00000000-0005-0000-0000-0000ACA60000}"/>
    <cellStyle name="20% - Accent1 4 5 2 2 4 3 7 2" xfId="42835" xr:uid="{00000000-0005-0000-0000-0000ADA60000}"/>
    <cellStyle name="20% - Accent1 4 5 2 2 4 3 8" xfId="42836" xr:uid="{00000000-0005-0000-0000-0000AEA60000}"/>
    <cellStyle name="20% - Accent1 4 5 2 2 4 3 8 2" xfId="42837" xr:uid="{00000000-0005-0000-0000-0000AFA60000}"/>
    <cellStyle name="20% - Accent1 4 5 2 2 4 3 9" xfId="42838" xr:uid="{00000000-0005-0000-0000-0000B0A60000}"/>
    <cellStyle name="20% - Accent1 4 5 2 2 4 4" xfId="42839" xr:uid="{00000000-0005-0000-0000-0000B1A60000}"/>
    <cellStyle name="20% - Accent1 4 5 2 2 4 4 2" xfId="42840" xr:uid="{00000000-0005-0000-0000-0000B2A60000}"/>
    <cellStyle name="20% - Accent1 4 5 2 2 4 4 2 2" xfId="42841" xr:uid="{00000000-0005-0000-0000-0000B3A60000}"/>
    <cellStyle name="20% - Accent1 4 5 2 2 4 4 2 2 2" xfId="42842" xr:uid="{00000000-0005-0000-0000-0000B4A60000}"/>
    <cellStyle name="20% - Accent1 4 5 2 2 4 4 2 3" xfId="42843" xr:uid="{00000000-0005-0000-0000-0000B5A60000}"/>
    <cellStyle name="20% - Accent1 4 5 2 2 4 4 3" xfId="42844" xr:uid="{00000000-0005-0000-0000-0000B6A60000}"/>
    <cellStyle name="20% - Accent1 4 5 2 2 4 4 3 2" xfId="42845" xr:uid="{00000000-0005-0000-0000-0000B7A60000}"/>
    <cellStyle name="20% - Accent1 4 5 2 2 4 4 4" xfId="42846" xr:uid="{00000000-0005-0000-0000-0000B8A60000}"/>
    <cellStyle name="20% - Accent1 4 5 2 2 4 5" xfId="42847" xr:uid="{00000000-0005-0000-0000-0000B9A60000}"/>
    <cellStyle name="20% - Accent1 4 5 2 2 4 5 2" xfId="42848" xr:uid="{00000000-0005-0000-0000-0000BAA60000}"/>
    <cellStyle name="20% - Accent1 4 5 2 2 4 5 2 2" xfId="42849" xr:uid="{00000000-0005-0000-0000-0000BBA60000}"/>
    <cellStyle name="20% - Accent1 4 5 2 2 4 5 2 2 2" xfId="42850" xr:uid="{00000000-0005-0000-0000-0000BCA60000}"/>
    <cellStyle name="20% - Accent1 4 5 2 2 4 5 2 3" xfId="42851" xr:uid="{00000000-0005-0000-0000-0000BDA60000}"/>
    <cellStyle name="20% - Accent1 4 5 2 2 4 5 3" xfId="42852" xr:uid="{00000000-0005-0000-0000-0000BEA60000}"/>
    <cellStyle name="20% - Accent1 4 5 2 2 4 5 3 2" xfId="42853" xr:uid="{00000000-0005-0000-0000-0000BFA60000}"/>
    <cellStyle name="20% - Accent1 4 5 2 2 4 5 4" xfId="42854" xr:uid="{00000000-0005-0000-0000-0000C0A60000}"/>
    <cellStyle name="20% - Accent1 4 5 2 2 4 6" xfId="42855" xr:uid="{00000000-0005-0000-0000-0000C1A60000}"/>
    <cellStyle name="20% - Accent1 4 5 2 2 4 6 2" xfId="42856" xr:uid="{00000000-0005-0000-0000-0000C2A60000}"/>
    <cellStyle name="20% - Accent1 4 5 2 2 4 6 2 2" xfId="42857" xr:uid="{00000000-0005-0000-0000-0000C3A60000}"/>
    <cellStyle name="20% - Accent1 4 5 2 2 4 6 2 2 2" xfId="42858" xr:uid="{00000000-0005-0000-0000-0000C4A60000}"/>
    <cellStyle name="20% - Accent1 4 5 2 2 4 6 2 3" xfId="42859" xr:uid="{00000000-0005-0000-0000-0000C5A60000}"/>
    <cellStyle name="20% - Accent1 4 5 2 2 4 6 3" xfId="42860" xr:uid="{00000000-0005-0000-0000-0000C6A60000}"/>
    <cellStyle name="20% - Accent1 4 5 2 2 4 6 3 2" xfId="42861" xr:uid="{00000000-0005-0000-0000-0000C7A60000}"/>
    <cellStyle name="20% - Accent1 4 5 2 2 4 6 4" xfId="42862" xr:uid="{00000000-0005-0000-0000-0000C8A60000}"/>
    <cellStyle name="20% - Accent1 4 5 2 2 4 7" xfId="42863" xr:uid="{00000000-0005-0000-0000-0000C9A60000}"/>
    <cellStyle name="20% - Accent1 4 5 2 2 4 7 2" xfId="42864" xr:uid="{00000000-0005-0000-0000-0000CAA60000}"/>
    <cellStyle name="20% - Accent1 4 5 2 2 4 7 2 2" xfId="42865" xr:uid="{00000000-0005-0000-0000-0000CBA60000}"/>
    <cellStyle name="20% - Accent1 4 5 2 2 4 7 3" xfId="42866" xr:uid="{00000000-0005-0000-0000-0000CCA60000}"/>
    <cellStyle name="20% - Accent1 4 5 2 2 4 8" xfId="42867" xr:uid="{00000000-0005-0000-0000-0000CDA60000}"/>
    <cellStyle name="20% - Accent1 4 5 2 2 4 8 2" xfId="42868" xr:uid="{00000000-0005-0000-0000-0000CEA60000}"/>
    <cellStyle name="20% - Accent1 4 5 2 2 4 8 2 2" xfId="42869" xr:uid="{00000000-0005-0000-0000-0000CFA60000}"/>
    <cellStyle name="20% - Accent1 4 5 2 2 4 8 3" xfId="42870" xr:uid="{00000000-0005-0000-0000-0000D0A60000}"/>
    <cellStyle name="20% - Accent1 4 5 2 2 4 9" xfId="42871" xr:uid="{00000000-0005-0000-0000-0000D1A60000}"/>
    <cellStyle name="20% - Accent1 4 5 2 2 4 9 2" xfId="42872" xr:uid="{00000000-0005-0000-0000-0000D2A60000}"/>
    <cellStyle name="20% - Accent1 4 5 2 2 5" xfId="42873" xr:uid="{00000000-0005-0000-0000-0000D3A60000}"/>
    <cellStyle name="20% - Accent1 4 5 2 2 5 2" xfId="42874" xr:uid="{00000000-0005-0000-0000-0000D4A60000}"/>
    <cellStyle name="20% - Accent1 4 5 2 2 5 2 2" xfId="42875" xr:uid="{00000000-0005-0000-0000-0000D5A60000}"/>
    <cellStyle name="20% - Accent1 4 5 2 2 5 2 2 2" xfId="42876" xr:uid="{00000000-0005-0000-0000-0000D6A60000}"/>
    <cellStyle name="20% - Accent1 4 5 2 2 5 2 2 2 2" xfId="42877" xr:uid="{00000000-0005-0000-0000-0000D7A60000}"/>
    <cellStyle name="20% - Accent1 4 5 2 2 5 2 2 3" xfId="42878" xr:uid="{00000000-0005-0000-0000-0000D8A60000}"/>
    <cellStyle name="20% - Accent1 4 5 2 2 5 2 3" xfId="42879" xr:uid="{00000000-0005-0000-0000-0000D9A60000}"/>
    <cellStyle name="20% - Accent1 4 5 2 2 5 2 3 2" xfId="42880" xr:uid="{00000000-0005-0000-0000-0000DAA60000}"/>
    <cellStyle name="20% - Accent1 4 5 2 2 5 2 4" xfId="42881" xr:uid="{00000000-0005-0000-0000-0000DBA60000}"/>
    <cellStyle name="20% - Accent1 4 5 2 2 5 3" xfId="42882" xr:uid="{00000000-0005-0000-0000-0000DCA60000}"/>
    <cellStyle name="20% - Accent1 4 5 2 2 5 3 2" xfId="42883" xr:uid="{00000000-0005-0000-0000-0000DDA60000}"/>
    <cellStyle name="20% - Accent1 4 5 2 2 5 3 2 2" xfId="42884" xr:uid="{00000000-0005-0000-0000-0000DEA60000}"/>
    <cellStyle name="20% - Accent1 4 5 2 2 5 3 2 2 2" xfId="42885" xr:uid="{00000000-0005-0000-0000-0000DFA60000}"/>
    <cellStyle name="20% - Accent1 4 5 2 2 5 3 2 3" xfId="42886" xr:uid="{00000000-0005-0000-0000-0000E0A60000}"/>
    <cellStyle name="20% - Accent1 4 5 2 2 5 3 3" xfId="42887" xr:uid="{00000000-0005-0000-0000-0000E1A60000}"/>
    <cellStyle name="20% - Accent1 4 5 2 2 5 3 3 2" xfId="42888" xr:uid="{00000000-0005-0000-0000-0000E2A60000}"/>
    <cellStyle name="20% - Accent1 4 5 2 2 5 3 4" xfId="42889" xr:uid="{00000000-0005-0000-0000-0000E3A60000}"/>
    <cellStyle name="20% - Accent1 4 5 2 2 5 4" xfId="42890" xr:uid="{00000000-0005-0000-0000-0000E4A60000}"/>
    <cellStyle name="20% - Accent1 4 5 2 2 5 4 2" xfId="42891" xr:uid="{00000000-0005-0000-0000-0000E5A60000}"/>
    <cellStyle name="20% - Accent1 4 5 2 2 5 4 2 2" xfId="42892" xr:uid="{00000000-0005-0000-0000-0000E6A60000}"/>
    <cellStyle name="20% - Accent1 4 5 2 2 5 4 2 2 2" xfId="42893" xr:uid="{00000000-0005-0000-0000-0000E7A60000}"/>
    <cellStyle name="20% - Accent1 4 5 2 2 5 4 2 3" xfId="42894" xr:uid="{00000000-0005-0000-0000-0000E8A60000}"/>
    <cellStyle name="20% - Accent1 4 5 2 2 5 4 3" xfId="42895" xr:uid="{00000000-0005-0000-0000-0000E9A60000}"/>
    <cellStyle name="20% - Accent1 4 5 2 2 5 4 3 2" xfId="42896" xr:uid="{00000000-0005-0000-0000-0000EAA60000}"/>
    <cellStyle name="20% - Accent1 4 5 2 2 5 4 4" xfId="42897" xr:uid="{00000000-0005-0000-0000-0000EBA60000}"/>
    <cellStyle name="20% - Accent1 4 5 2 2 5 5" xfId="42898" xr:uid="{00000000-0005-0000-0000-0000ECA60000}"/>
    <cellStyle name="20% - Accent1 4 5 2 2 5 5 2" xfId="42899" xr:uid="{00000000-0005-0000-0000-0000EDA60000}"/>
    <cellStyle name="20% - Accent1 4 5 2 2 5 5 2 2" xfId="42900" xr:uid="{00000000-0005-0000-0000-0000EEA60000}"/>
    <cellStyle name="20% - Accent1 4 5 2 2 5 5 3" xfId="42901" xr:uid="{00000000-0005-0000-0000-0000EFA60000}"/>
    <cellStyle name="20% - Accent1 4 5 2 2 5 6" xfId="42902" xr:uid="{00000000-0005-0000-0000-0000F0A60000}"/>
    <cellStyle name="20% - Accent1 4 5 2 2 5 6 2" xfId="42903" xr:uid="{00000000-0005-0000-0000-0000F1A60000}"/>
    <cellStyle name="20% - Accent1 4 5 2 2 5 6 2 2" xfId="42904" xr:uid="{00000000-0005-0000-0000-0000F2A60000}"/>
    <cellStyle name="20% - Accent1 4 5 2 2 5 6 3" xfId="42905" xr:uid="{00000000-0005-0000-0000-0000F3A60000}"/>
    <cellStyle name="20% - Accent1 4 5 2 2 5 7" xfId="42906" xr:uid="{00000000-0005-0000-0000-0000F4A60000}"/>
    <cellStyle name="20% - Accent1 4 5 2 2 5 7 2" xfId="42907" xr:uid="{00000000-0005-0000-0000-0000F5A60000}"/>
    <cellStyle name="20% - Accent1 4 5 2 2 5 8" xfId="42908" xr:uid="{00000000-0005-0000-0000-0000F6A60000}"/>
    <cellStyle name="20% - Accent1 4 5 2 2 5 8 2" xfId="42909" xr:uid="{00000000-0005-0000-0000-0000F7A60000}"/>
    <cellStyle name="20% - Accent1 4 5 2 2 5 9" xfId="42910" xr:uid="{00000000-0005-0000-0000-0000F8A60000}"/>
    <cellStyle name="20% - Accent1 4 5 2 2 6" xfId="42911" xr:uid="{00000000-0005-0000-0000-0000F9A60000}"/>
    <cellStyle name="20% - Accent1 4 5 2 2 6 2" xfId="42912" xr:uid="{00000000-0005-0000-0000-0000FAA60000}"/>
    <cellStyle name="20% - Accent1 4 5 2 2 6 2 2" xfId="42913" xr:uid="{00000000-0005-0000-0000-0000FBA60000}"/>
    <cellStyle name="20% - Accent1 4 5 2 2 6 2 2 2" xfId="42914" xr:uid="{00000000-0005-0000-0000-0000FCA60000}"/>
    <cellStyle name="20% - Accent1 4 5 2 2 6 2 2 2 2" xfId="42915" xr:uid="{00000000-0005-0000-0000-0000FDA60000}"/>
    <cellStyle name="20% - Accent1 4 5 2 2 6 2 2 3" xfId="42916" xr:uid="{00000000-0005-0000-0000-0000FEA60000}"/>
    <cellStyle name="20% - Accent1 4 5 2 2 6 2 3" xfId="42917" xr:uid="{00000000-0005-0000-0000-0000FFA60000}"/>
    <cellStyle name="20% - Accent1 4 5 2 2 6 2 3 2" xfId="42918" xr:uid="{00000000-0005-0000-0000-000000A70000}"/>
    <cellStyle name="20% - Accent1 4 5 2 2 6 2 4" xfId="42919" xr:uid="{00000000-0005-0000-0000-000001A70000}"/>
    <cellStyle name="20% - Accent1 4 5 2 2 6 3" xfId="42920" xr:uid="{00000000-0005-0000-0000-000002A70000}"/>
    <cellStyle name="20% - Accent1 4 5 2 2 6 3 2" xfId="42921" xr:uid="{00000000-0005-0000-0000-000003A70000}"/>
    <cellStyle name="20% - Accent1 4 5 2 2 6 3 2 2" xfId="42922" xr:uid="{00000000-0005-0000-0000-000004A70000}"/>
    <cellStyle name="20% - Accent1 4 5 2 2 6 3 2 2 2" xfId="42923" xr:uid="{00000000-0005-0000-0000-000005A70000}"/>
    <cellStyle name="20% - Accent1 4 5 2 2 6 3 2 3" xfId="42924" xr:uid="{00000000-0005-0000-0000-000006A70000}"/>
    <cellStyle name="20% - Accent1 4 5 2 2 6 3 3" xfId="42925" xr:uid="{00000000-0005-0000-0000-000007A70000}"/>
    <cellStyle name="20% - Accent1 4 5 2 2 6 3 3 2" xfId="42926" xr:uid="{00000000-0005-0000-0000-000008A70000}"/>
    <cellStyle name="20% - Accent1 4 5 2 2 6 3 4" xfId="42927" xr:uid="{00000000-0005-0000-0000-000009A70000}"/>
    <cellStyle name="20% - Accent1 4 5 2 2 6 4" xfId="42928" xr:uid="{00000000-0005-0000-0000-00000AA70000}"/>
    <cellStyle name="20% - Accent1 4 5 2 2 6 4 2" xfId="42929" xr:uid="{00000000-0005-0000-0000-00000BA70000}"/>
    <cellStyle name="20% - Accent1 4 5 2 2 6 4 2 2" xfId="42930" xr:uid="{00000000-0005-0000-0000-00000CA70000}"/>
    <cellStyle name="20% - Accent1 4 5 2 2 6 4 2 2 2" xfId="42931" xr:uid="{00000000-0005-0000-0000-00000DA70000}"/>
    <cellStyle name="20% - Accent1 4 5 2 2 6 4 2 3" xfId="42932" xr:uid="{00000000-0005-0000-0000-00000EA70000}"/>
    <cellStyle name="20% - Accent1 4 5 2 2 6 4 3" xfId="42933" xr:uid="{00000000-0005-0000-0000-00000FA70000}"/>
    <cellStyle name="20% - Accent1 4 5 2 2 6 4 3 2" xfId="42934" xr:uid="{00000000-0005-0000-0000-000010A70000}"/>
    <cellStyle name="20% - Accent1 4 5 2 2 6 4 4" xfId="42935" xr:uid="{00000000-0005-0000-0000-000011A70000}"/>
    <cellStyle name="20% - Accent1 4 5 2 2 6 5" xfId="42936" xr:uid="{00000000-0005-0000-0000-000012A70000}"/>
    <cellStyle name="20% - Accent1 4 5 2 2 6 5 2" xfId="42937" xr:uid="{00000000-0005-0000-0000-000013A70000}"/>
    <cellStyle name="20% - Accent1 4 5 2 2 6 5 2 2" xfId="42938" xr:uid="{00000000-0005-0000-0000-000014A70000}"/>
    <cellStyle name="20% - Accent1 4 5 2 2 6 5 3" xfId="42939" xr:uid="{00000000-0005-0000-0000-000015A70000}"/>
    <cellStyle name="20% - Accent1 4 5 2 2 6 6" xfId="42940" xr:uid="{00000000-0005-0000-0000-000016A70000}"/>
    <cellStyle name="20% - Accent1 4 5 2 2 6 6 2" xfId="42941" xr:uid="{00000000-0005-0000-0000-000017A70000}"/>
    <cellStyle name="20% - Accent1 4 5 2 2 6 6 2 2" xfId="42942" xr:uid="{00000000-0005-0000-0000-000018A70000}"/>
    <cellStyle name="20% - Accent1 4 5 2 2 6 6 3" xfId="42943" xr:uid="{00000000-0005-0000-0000-000019A70000}"/>
    <cellStyle name="20% - Accent1 4 5 2 2 6 7" xfId="42944" xr:uid="{00000000-0005-0000-0000-00001AA70000}"/>
    <cellStyle name="20% - Accent1 4 5 2 2 6 7 2" xfId="42945" xr:uid="{00000000-0005-0000-0000-00001BA70000}"/>
    <cellStyle name="20% - Accent1 4 5 2 2 6 8" xfId="42946" xr:uid="{00000000-0005-0000-0000-00001CA70000}"/>
    <cellStyle name="20% - Accent1 4 5 2 2 6 8 2" xfId="42947" xr:uid="{00000000-0005-0000-0000-00001DA70000}"/>
    <cellStyle name="20% - Accent1 4 5 2 2 6 9" xfId="42948" xr:uid="{00000000-0005-0000-0000-00001EA70000}"/>
    <cellStyle name="20% - Accent1 4 5 2 2 7" xfId="42949" xr:uid="{00000000-0005-0000-0000-00001FA70000}"/>
    <cellStyle name="20% - Accent1 4 5 2 2 7 2" xfId="42950" xr:uid="{00000000-0005-0000-0000-000020A70000}"/>
    <cellStyle name="20% - Accent1 4 5 2 2 7 2 2" xfId="42951" xr:uid="{00000000-0005-0000-0000-000021A70000}"/>
    <cellStyle name="20% - Accent1 4 5 2 2 7 2 2 2" xfId="42952" xr:uid="{00000000-0005-0000-0000-000022A70000}"/>
    <cellStyle name="20% - Accent1 4 5 2 2 7 2 3" xfId="42953" xr:uid="{00000000-0005-0000-0000-000023A70000}"/>
    <cellStyle name="20% - Accent1 4 5 2 2 7 3" xfId="42954" xr:uid="{00000000-0005-0000-0000-000024A70000}"/>
    <cellStyle name="20% - Accent1 4 5 2 2 7 3 2" xfId="42955" xr:uid="{00000000-0005-0000-0000-000025A70000}"/>
    <cellStyle name="20% - Accent1 4 5 2 2 7 4" xfId="42956" xr:uid="{00000000-0005-0000-0000-000026A70000}"/>
    <cellStyle name="20% - Accent1 4 5 2 2 8" xfId="42957" xr:uid="{00000000-0005-0000-0000-000027A70000}"/>
    <cellStyle name="20% - Accent1 4 5 2 2 8 2" xfId="42958" xr:uid="{00000000-0005-0000-0000-000028A70000}"/>
    <cellStyle name="20% - Accent1 4 5 2 2 8 2 2" xfId="42959" xr:uid="{00000000-0005-0000-0000-000029A70000}"/>
    <cellStyle name="20% - Accent1 4 5 2 2 8 2 2 2" xfId="42960" xr:uid="{00000000-0005-0000-0000-00002AA70000}"/>
    <cellStyle name="20% - Accent1 4 5 2 2 8 2 3" xfId="42961" xr:uid="{00000000-0005-0000-0000-00002BA70000}"/>
    <cellStyle name="20% - Accent1 4 5 2 2 8 3" xfId="42962" xr:uid="{00000000-0005-0000-0000-00002CA70000}"/>
    <cellStyle name="20% - Accent1 4 5 2 2 8 3 2" xfId="42963" xr:uid="{00000000-0005-0000-0000-00002DA70000}"/>
    <cellStyle name="20% - Accent1 4 5 2 2 8 4" xfId="42964" xr:uid="{00000000-0005-0000-0000-00002EA70000}"/>
    <cellStyle name="20% - Accent1 4 5 2 2 9" xfId="42965" xr:uid="{00000000-0005-0000-0000-00002FA70000}"/>
    <cellStyle name="20% - Accent1 4 5 2 2 9 2" xfId="42966" xr:uid="{00000000-0005-0000-0000-000030A70000}"/>
    <cellStyle name="20% - Accent1 4 5 2 2 9 2 2" xfId="42967" xr:uid="{00000000-0005-0000-0000-000031A70000}"/>
    <cellStyle name="20% - Accent1 4 5 2 2 9 2 2 2" xfId="42968" xr:uid="{00000000-0005-0000-0000-000032A70000}"/>
    <cellStyle name="20% - Accent1 4 5 2 2 9 2 3" xfId="42969" xr:uid="{00000000-0005-0000-0000-000033A70000}"/>
    <cellStyle name="20% - Accent1 4 5 2 2 9 3" xfId="42970" xr:uid="{00000000-0005-0000-0000-000034A70000}"/>
    <cellStyle name="20% - Accent1 4 5 2 2 9 3 2" xfId="42971" xr:uid="{00000000-0005-0000-0000-000035A70000}"/>
    <cellStyle name="20% - Accent1 4 5 2 2 9 4" xfId="42972" xr:uid="{00000000-0005-0000-0000-000036A70000}"/>
    <cellStyle name="20% - Accent1 4 5 2 3" xfId="42973" xr:uid="{00000000-0005-0000-0000-000037A70000}"/>
    <cellStyle name="20% - Accent1 4 5 2 3 10" xfId="42974" xr:uid="{00000000-0005-0000-0000-000038A70000}"/>
    <cellStyle name="20% - Accent1 4 5 2 3 10 2" xfId="42975" xr:uid="{00000000-0005-0000-0000-000039A70000}"/>
    <cellStyle name="20% - Accent1 4 5 2 3 11" xfId="42976" xr:uid="{00000000-0005-0000-0000-00003AA70000}"/>
    <cellStyle name="20% - Accent1 4 5 2 3 2" xfId="42977" xr:uid="{00000000-0005-0000-0000-00003BA70000}"/>
    <cellStyle name="20% - Accent1 4 5 2 3 2 2" xfId="42978" xr:uid="{00000000-0005-0000-0000-00003CA70000}"/>
    <cellStyle name="20% - Accent1 4 5 2 3 2 2 2" xfId="42979" xr:uid="{00000000-0005-0000-0000-00003DA70000}"/>
    <cellStyle name="20% - Accent1 4 5 2 3 2 2 2 2" xfId="42980" xr:uid="{00000000-0005-0000-0000-00003EA70000}"/>
    <cellStyle name="20% - Accent1 4 5 2 3 2 2 2 2 2" xfId="42981" xr:uid="{00000000-0005-0000-0000-00003FA70000}"/>
    <cellStyle name="20% - Accent1 4 5 2 3 2 2 2 3" xfId="42982" xr:uid="{00000000-0005-0000-0000-000040A70000}"/>
    <cellStyle name="20% - Accent1 4 5 2 3 2 2 3" xfId="42983" xr:uid="{00000000-0005-0000-0000-000041A70000}"/>
    <cellStyle name="20% - Accent1 4 5 2 3 2 2 3 2" xfId="42984" xr:uid="{00000000-0005-0000-0000-000042A70000}"/>
    <cellStyle name="20% - Accent1 4 5 2 3 2 2 4" xfId="42985" xr:uid="{00000000-0005-0000-0000-000043A70000}"/>
    <cellStyle name="20% - Accent1 4 5 2 3 2 3" xfId="42986" xr:uid="{00000000-0005-0000-0000-000044A70000}"/>
    <cellStyle name="20% - Accent1 4 5 2 3 2 3 2" xfId="42987" xr:uid="{00000000-0005-0000-0000-000045A70000}"/>
    <cellStyle name="20% - Accent1 4 5 2 3 2 3 2 2" xfId="42988" xr:uid="{00000000-0005-0000-0000-000046A70000}"/>
    <cellStyle name="20% - Accent1 4 5 2 3 2 3 2 2 2" xfId="42989" xr:uid="{00000000-0005-0000-0000-000047A70000}"/>
    <cellStyle name="20% - Accent1 4 5 2 3 2 3 2 3" xfId="42990" xr:uid="{00000000-0005-0000-0000-000048A70000}"/>
    <cellStyle name="20% - Accent1 4 5 2 3 2 3 3" xfId="42991" xr:uid="{00000000-0005-0000-0000-000049A70000}"/>
    <cellStyle name="20% - Accent1 4 5 2 3 2 3 3 2" xfId="42992" xr:uid="{00000000-0005-0000-0000-00004AA70000}"/>
    <cellStyle name="20% - Accent1 4 5 2 3 2 3 4" xfId="42993" xr:uid="{00000000-0005-0000-0000-00004BA70000}"/>
    <cellStyle name="20% - Accent1 4 5 2 3 2 4" xfId="42994" xr:uid="{00000000-0005-0000-0000-00004CA70000}"/>
    <cellStyle name="20% - Accent1 4 5 2 3 2 4 2" xfId="42995" xr:uid="{00000000-0005-0000-0000-00004DA70000}"/>
    <cellStyle name="20% - Accent1 4 5 2 3 2 4 2 2" xfId="42996" xr:uid="{00000000-0005-0000-0000-00004EA70000}"/>
    <cellStyle name="20% - Accent1 4 5 2 3 2 4 2 2 2" xfId="42997" xr:uid="{00000000-0005-0000-0000-00004FA70000}"/>
    <cellStyle name="20% - Accent1 4 5 2 3 2 4 2 3" xfId="42998" xr:uid="{00000000-0005-0000-0000-000050A70000}"/>
    <cellStyle name="20% - Accent1 4 5 2 3 2 4 3" xfId="42999" xr:uid="{00000000-0005-0000-0000-000051A70000}"/>
    <cellStyle name="20% - Accent1 4 5 2 3 2 4 3 2" xfId="43000" xr:uid="{00000000-0005-0000-0000-000052A70000}"/>
    <cellStyle name="20% - Accent1 4 5 2 3 2 4 4" xfId="43001" xr:uid="{00000000-0005-0000-0000-000053A70000}"/>
    <cellStyle name="20% - Accent1 4 5 2 3 2 5" xfId="43002" xr:uid="{00000000-0005-0000-0000-000054A70000}"/>
    <cellStyle name="20% - Accent1 4 5 2 3 2 5 2" xfId="43003" xr:uid="{00000000-0005-0000-0000-000055A70000}"/>
    <cellStyle name="20% - Accent1 4 5 2 3 2 5 2 2" xfId="43004" xr:uid="{00000000-0005-0000-0000-000056A70000}"/>
    <cellStyle name="20% - Accent1 4 5 2 3 2 5 3" xfId="43005" xr:uid="{00000000-0005-0000-0000-000057A70000}"/>
    <cellStyle name="20% - Accent1 4 5 2 3 2 6" xfId="43006" xr:uid="{00000000-0005-0000-0000-000058A70000}"/>
    <cellStyle name="20% - Accent1 4 5 2 3 2 6 2" xfId="43007" xr:uid="{00000000-0005-0000-0000-000059A70000}"/>
    <cellStyle name="20% - Accent1 4 5 2 3 2 6 2 2" xfId="43008" xr:uid="{00000000-0005-0000-0000-00005AA70000}"/>
    <cellStyle name="20% - Accent1 4 5 2 3 2 6 3" xfId="43009" xr:uid="{00000000-0005-0000-0000-00005BA70000}"/>
    <cellStyle name="20% - Accent1 4 5 2 3 2 7" xfId="43010" xr:uid="{00000000-0005-0000-0000-00005CA70000}"/>
    <cellStyle name="20% - Accent1 4 5 2 3 2 7 2" xfId="43011" xr:uid="{00000000-0005-0000-0000-00005DA70000}"/>
    <cellStyle name="20% - Accent1 4 5 2 3 2 8" xfId="43012" xr:uid="{00000000-0005-0000-0000-00005EA70000}"/>
    <cellStyle name="20% - Accent1 4 5 2 3 2 8 2" xfId="43013" xr:uid="{00000000-0005-0000-0000-00005FA70000}"/>
    <cellStyle name="20% - Accent1 4 5 2 3 2 9" xfId="43014" xr:uid="{00000000-0005-0000-0000-000060A70000}"/>
    <cellStyle name="20% - Accent1 4 5 2 3 3" xfId="43015" xr:uid="{00000000-0005-0000-0000-000061A70000}"/>
    <cellStyle name="20% - Accent1 4 5 2 3 3 2" xfId="43016" xr:uid="{00000000-0005-0000-0000-000062A70000}"/>
    <cellStyle name="20% - Accent1 4 5 2 3 3 2 2" xfId="43017" xr:uid="{00000000-0005-0000-0000-000063A70000}"/>
    <cellStyle name="20% - Accent1 4 5 2 3 3 2 2 2" xfId="43018" xr:uid="{00000000-0005-0000-0000-000064A70000}"/>
    <cellStyle name="20% - Accent1 4 5 2 3 3 2 2 2 2" xfId="43019" xr:uid="{00000000-0005-0000-0000-000065A70000}"/>
    <cellStyle name="20% - Accent1 4 5 2 3 3 2 2 3" xfId="43020" xr:uid="{00000000-0005-0000-0000-000066A70000}"/>
    <cellStyle name="20% - Accent1 4 5 2 3 3 2 3" xfId="43021" xr:uid="{00000000-0005-0000-0000-000067A70000}"/>
    <cellStyle name="20% - Accent1 4 5 2 3 3 2 3 2" xfId="43022" xr:uid="{00000000-0005-0000-0000-000068A70000}"/>
    <cellStyle name="20% - Accent1 4 5 2 3 3 2 4" xfId="43023" xr:uid="{00000000-0005-0000-0000-000069A70000}"/>
    <cellStyle name="20% - Accent1 4 5 2 3 3 3" xfId="43024" xr:uid="{00000000-0005-0000-0000-00006AA70000}"/>
    <cellStyle name="20% - Accent1 4 5 2 3 3 3 2" xfId="43025" xr:uid="{00000000-0005-0000-0000-00006BA70000}"/>
    <cellStyle name="20% - Accent1 4 5 2 3 3 3 2 2" xfId="43026" xr:uid="{00000000-0005-0000-0000-00006CA70000}"/>
    <cellStyle name="20% - Accent1 4 5 2 3 3 3 2 2 2" xfId="43027" xr:uid="{00000000-0005-0000-0000-00006DA70000}"/>
    <cellStyle name="20% - Accent1 4 5 2 3 3 3 2 3" xfId="43028" xr:uid="{00000000-0005-0000-0000-00006EA70000}"/>
    <cellStyle name="20% - Accent1 4 5 2 3 3 3 3" xfId="43029" xr:uid="{00000000-0005-0000-0000-00006FA70000}"/>
    <cellStyle name="20% - Accent1 4 5 2 3 3 3 3 2" xfId="43030" xr:uid="{00000000-0005-0000-0000-000070A70000}"/>
    <cellStyle name="20% - Accent1 4 5 2 3 3 3 4" xfId="43031" xr:uid="{00000000-0005-0000-0000-000071A70000}"/>
    <cellStyle name="20% - Accent1 4 5 2 3 3 4" xfId="43032" xr:uid="{00000000-0005-0000-0000-000072A70000}"/>
    <cellStyle name="20% - Accent1 4 5 2 3 3 4 2" xfId="43033" xr:uid="{00000000-0005-0000-0000-000073A70000}"/>
    <cellStyle name="20% - Accent1 4 5 2 3 3 4 2 2" xfId="43034" xr:uid="{00000000-0005-0000-0000-000074A70000}"/>
    <cellStyle name="20% - Accent1 4 5 2 3 3 4 2 2 2" xfId="43035" xr:uid="{00000000-0005-0000-0000-000075A70000}"/>
    <cellStyle name="20% - Accent1 4 5 2 3 3 4 2 3" xfId="43036" xr:uid="{00000000-0005-0000-0000-000076A70000}"/>
    <cellStyle name="20% - Accent1 4 5 2 3 3 4 3" xfId="43037" xr:uid="{00000000-0005-0000-0000-000077A70000}"/>
    <cellStyle name="20% - Accent1 4 5 2 3 3 4 3 2" xfId="43038" xr:uid="{00000000-0005-0000-0000-000078A70000}"/>
    <cellStyle name="20% - Accent1 4 5 2 3 3 4 4" xfId="43039" xr:uid="{00000000-0005-0000-0000-000079A70000}"/>
    <cellStyle name="20% - Accent1 4 5 2 3 3 5" xfId="43040" xr:uid="{00000000-0005-0000-0000-00007AA70000}"/>
    <cellStyle name="20% - Accent1 4 5 2 3 3 5 2" xfId="43041" xr:uid="{00000000-0005-0000-0000-00007BA70000}"/>
    <cellStyle name="20% - Accent1 4 5 2 3 3 5 2 2" xfId="43042" xr:uid="{00000000-0005-0000-0000-00007CA70000}"/>
    <cellStyle name="20% - Accent1 4 5 2 3 3 5 3" xfId="43043" xr:uid="{00000000-0005-0000-0000-00007DA70000}"/>
    <cellStyle name="20% - Accent1 4 5 2 3 3 6" xfId="43044" xr:uid="{00000000-0005-0000-0000-00007EA70000}"/>
    <cellStyle name="20% - Accent1 4 5 2 3 3 6 2" xfId="43045" xr:uid="{00000000-0005-0000-0000-00007FA70000}"/>
    <cellStyle name="20% - Accent1 4 5 2 3 3 6 2 2" xfId="43046" xr:uid="{00000000-0005-0000-0000-000080A70000}"/>
    <cellStyle name="20% - Accent1 4 5 2 3 3 6 3" xfId="43047" xr:uid="{00000000-0005-0000-0000-000081A70000}"/>
    <cellStyle name="20% - Accent1 4 5 2 3 3 7" xfId="43048" xr:uid="{00000000-0005-0000-0000-000082A70000}"/>
    <cellStyle name="20% - Accent1 4 5 2 3 3 7 2" xfId="43049" xr:uid="{00000000-0005-0000-0000-000083A70000}"/>
    <cellStyle name="20% - Accent1 4 5 2 3 3 8" xfId="43050" xr:uid="{00000000-0005-0000-0000-000084A70000}"/>
    <cellStyle name="20% - Accent1 4 5 2 3 3 8 2" xfId="43051" xr:uid="{00000000-0005-0000-0000-000085A70000}"/>
    <cellStyle name="20% - Accent1 4 5 2 3 3 9" xfId="43052" xr:uid="{00000000-0005-0000-0000-000086A70000}"/>
    <cellStyle name="20% - Accent1 4 5 2 3 4" xfId="43053" xr:uid="{00000000-0005-0000-0000-000087A70000}"/>
    <cellStyle name="20% - Accent1 4 5 2 3 4 2" xfId="43054" xr:uid="{00000000-0005-0000-0000-000088A70000}"/>
    <cellStyle name="20% - Accent1 4 5 2 3 4 2 2" xfId="43055" xr:uid="{00000000-0005-0000-0000-000089A70000}"/>
    <cellStyle name="20% - Accent1 4 5 2 3 4 2 2 2" xfId="43056" xr:uid="{00000000-0005-0000-0000-00008AA70000}"/>
    <cellStyle name="20% - Accent1 4 5 2 3 4 2 3" xfId="43057" xr:uid="{00000000-0005-0000-0000-00008BA70000}"/>
    <cellStyle name="20% - Accent1 4 5 2 3 4 3" xfId="43058" xr:uid="{00000000-0005-0000-0000-00008CA70000}"/>
    <cellStyle name="20% - Accent1 4 5 2 3 4 3 2" xfId="43059" xr:uid="{00000000-0005-0000-0000-00008DA70000}"/>
    <cellStyle name="20% - Accent1 4 5 2 3 4 4" xfId="43060" xr:uid="{00000000-0005-0000-0000-00008EA70000}"/>
    <cellStyle name="20% - Accent1 4 5 2 3 5" xfId="43061" xr:uid="{00000000-0005-0000-0000-00008FA70000}"/>
    <cellStyle name="20% - Accent1 4 5 2 3 5 2" xfId="43062" xr:uid="{00000000-0005-0000-0000-000090A70000}"/>
    <cellStyle name="20% - Accent1 4 5 2 3 5 2 2" xfId="43063" xr:uid="{00000000-0005-0000-0000-000091A70000}"/>
    <cellStyle name="20% - Accent1 4 5 2 3 5 2 2 2" xfId="43064" xr:uid="{00000000-0005-0000-0000-000092A70000}"/>
    <cellStyle name="20% - Accent1 4 5 2 3 5 2 3" xfId="43065" xr:uid="{00000000-0005-0000-0000-000093A70000}"/>
    <cellStyle name="20% - Accent1 4 5 2 3 5 3" xfId="43066" xr:uid="{00000000-0005-0000-0000-000094A70000}"/>
    <cellStyle name="20% - Accent1 4 5 2 3 5 3 2" xfId="43067" xr:uid="{00000000-0005-0000-0000-000095A70000}"/>
    <cellStyle name="20% - Accent1 4 5 2 3 5 4" xfId="43068" xr:uid="{00000000-0005-0000-0000-000096A70000}"/>
    <cellStyle name="20% - Accent1 4 5 2 3 6" xfId="43069" xr:uid="{00000000-0005-0000-0000-000097A70000}"/>
    <cellStyle name="20% - Accent1 4 5 2 3 6 2" xfId="43070" xr:uid="{00000000-0005-0000-0000-000098A70000}"/>
    <cellStyle name="20% - Accent1 4 5 2 3 6 2 2" xfId="43071" xr:uid="{00000000-0005-0000-0000-000099A70000}"/>
    <cellStyle name="20% - Accent1 4 5 2 3 6 2 2 2" xfId="43072" xr:uid="{00000000-0005-0000-0000-00009AA70000}"/>
    <cellStyle name="20% - Accent1 4 5 2 3 6 2 3" xfId="43073" xr:uid="{00000000-0005-0000-0000-00009BA70000}"/>
    <cellStyle name="20% - Accent1 4 5 2 3 6 3" xfId="43074" xr:uid="{00000000-0005-0000-0000-00009CA70000}"/>
    <cellStyle name="20% - Accent1 4 5 2 3 6 3 2" xfId="43075" xr:uid="{00000000-0005-0000-0000-00009DA70000}"/>
    <cellStyle name="20% - Accent1 4 5 2 3 6 4" xfId="43076" xr:uid="{00000000-0005-0000-0000-00009EA70000}"/>
    <cellStyle name="20% - Accent1 4 5 2 3 7" xfId="43077" xr:uid="{00000000-0005-0000-0000-00009FA70000}"/>
    <cellStyle name="20% - Accent1 4 5 2 3 7 2" xfId="43078" xr:uid="{00000000-0005-0000-0000-0000A0A70000}"/>
    <cellStyle name="20% - Accent1 4 5 2 3 7 2 2" xfId="43079" xr:uid="{00000000-0005-0000-0000-0000A1A70000}"/>
    <cellStyle name="20% - Accent1 4 5 2 3 7 3" xfId="43080" xr:uid="{00000000-0005-0000-0000-0000A2A70000}"/>
    <cellStyle name="20% - Accent1 4 5 2 3 8" xfId="43081" xr:uid="{00000000-0005-0000-0000-0000A3A70000}"/>
    <cellStyle name="20% - Accent1 4 5 2 3 8 2" xfId="43082" xr:uid="{00000000-0005-0000-0000-0000A4A70000}"/>
    <cellStyle name="20% - Accent1 4 5 2 3 8 2 2" xfId="43083" xr:uid="{00000000-0005-0000-0000-0000A5A70000}"/>
    <cellStyle name="20% - Accent1 4 5 2 3 8 3" xfId="43084" xr:uid="{00000000-0005-0000-0000-0000A6A70000}"/>
    <cellStyle name="20% - Accent1 4 5 2 3 9" xfId="43085" xr:uid="{00000000-0005-0000-0000-0000A7A70000}"/>
    <cellStyle name="20% - Accent1 4 5 2 3 9 2" xfId="43086" xr:uid="{00000000-0005-0000-0000-0000A8A70000}"/>
    <cellStyle name="20% - Accent1 4 5 2 4" xfId="43087" xr:uid="{00000000-0005-0000-0000-0000A9A70000}"/>
    <cellStyle name="20% - Accent1 4 5 2 4 10" xfId="43088" xr:uid="{00000000-0005-0000-0000-0000AAA70000}"/>
    <cellStyle name="20% - Accent1 4 5 2 4 10 2" xfId="43089" xr:uid="{00000000-0005-0000-0000-0000ABA70000}"/>
    <cellStyle name="20% - Accent1 4 5 2 4 11" xfId="43090" xr:uid="{00000000-0005-0000-0000-0000ACA70000}"/>
    <cellStyle name="20% - Accent1 4 5 2 4 2" xfId="43091" xr:uid="{00000000-0005-0000-0000-0000ADA70000}"/>
    <cellStyle name="20% - Accent1 4 5 2 4 2 2" xfId="43092" xr:uid="{00000000-0005-0000-0000-0000AEA70000}"/>
    <cellStyle name="20% - Accent1 4 5 2 4 2 2 2" xfId="43093" xr:uid="{00000000-0005-0000-0000-0000AFA70000}"/>
    <cellStyle name="20% - Accent1 4 5 2 4 2 2 2 2" xfId="43094" xr:uid="{00000000-0005-0000-0000-0000B0A70000}"/>
    <cellStyle name="20% - Accent1 4 5 2 4 2 2 2 2 2" xfId="43095" xr:uid="{00000000-0005-0000-0000-0000B1A70000}"/>
    <cellStyle name="20% - Accent1 4 5 2 4 2 2 2 3" xfId="43096" xr:uid="{00000000-0005-0000-0000-0000B2A70000}"/>
    <cellStyle name="20% - Accent1 4 5 2 4 2 2 3" xfId="43097" xr:uid="{00000000-0005-0000-0000-0000B3A70000}"/>
    <cellStyle name="20% - Accent1 4 5 2 4 2 2 3 2" xfId="43098" xr:uid="{00000000-0005-0000-0000-0000B4A70000}"/>
    <cellStyle name="20% - Accent1 4 5 2 4 2 2 4" xfId="43099" xr:uid="{00000000-0005-0000-0000-0000B5A70000}"/>
    <cellStyle name="20% - Accent1 4 5 2 4 2 3" xfId="43100" xr:uid="{00000000-0005-0000-0000-0000B6A70000}"/>
    <cellStyle name="20% - Accent1 4 5 2 4 2 3 2" xfId="43101" xr:uid="{00000000-0005-0000-0000-0000B7A70000}"/>
    <cellStyle name="20% - Accent1 4 5 2 4 2 3 2 2" xfId="43102" xr:uid="{00000000-0005-0000-0000-0000B8A70000}"/>
    <cellStyle name="20% - Accent1 4 5 2 4 2 3 2 2 2" xfId="43103" xr:uid="{00000000-0005-0000-0000-0000B9A70000}"/>
    <cellStyle name="20% - Accent1 4 5 2 4 2 3 2 3" xfId="43104" xr:uid="{00000000-0005-0000-0000-0000BAA70000}"/>
    <cellStyle name="20% - Accent1 4 5 2 4 2 3 3" xfId="43105" xr:uid="{00000000-0005-0000-0000-0000BBA70000}"/>
    <cellStyle name="20% - Accent1 4 5 2 4 2 3 3 2" xfId="43106" xr:uid="{00000000-0005-0000-0000-0000BCA70000}"/>
    <cellStyle name="20% - Accent1 4 5 2 4 2 3 4" xfId="43107" xr:uid="{00000000-0005-0000-0000-0000BDA70000}"/>
    <cellStyle name="20% - Accent1 4 5 2 4 2 4" xfId="43108" xr:uid="{00000000-0005-0000-0000-0000BEA70000}"/>
    <cellStyle name="20% - Accent1 4 5 2 4 2 4 2" xfId="43109" xr:uid="{00000000-0005-0000-0000-0000BFA70000}"/>
    <cellStyle name="20% - Accent1 4 5 2 4 2 4 2 2" xfId="43110" xr:uid="{00000000-0005-0000-0000-0000C0A70000}"/>
    <cellStyle name="20% - Accent1 4 5 2 4 2 4 2 2 2" xfId="43111" xr:uid="{00000000-0005-0000-0000-0000C1A70000}"/>
    <cellStyle name="20% - Accent1 4 5 2 4 2 4 2 3" xfId="43112" xr:uid="{00000000-0005-0000-0000-0000C2A70000}"/>
    <cellStyle name="20% - Accent1 4 5 2 4 2 4 3" xfId="43113" xr:uid="{00000000-0005-0000-0000-0000C3A70000}"/>
    <cellStyle name="20% - Accent1 4 5 2 4 2 4 3 2" xfId="43114" xr:uid="{00000000-0005-0000-0000-0000C4A70000}"/>
    <cellStyle name="20% - Accent1 4 5 2 4 2 4 4" xfId="43115" xr:uid="{00000000-0005-0000-0000-0000C5A70000}"/>
    <cellStyle name="20% - Accent1 4 5 2 4 2 5" xfId="43116" xr:uid="{00000000-0005-0000-0000-0000C6A70000}"/>
    <cellStyle name="20% - Accent1 4 5 2 4 2 5 2" xfId="43117" xr:uid="{00000000-0005-0000-0000-0000C7A70000}"/>
    <cellStyle name="20% - Accent1 4 5 2 4 2 5 2 2" xfId="43118" xr:uid="{00000000-0005-0000-0000-0000C8A70000}"/>
    <cellStyle name="20% - Accent1 4 5 2 4 2 5 3" xfId="43119" xr:uid="{00000000-0005-0000-0000-0000C9A70000}"/>
    <cellStyle name="20% - Accent1 4 5 2 4 2 6" xfId="43120" xr:uid="{00000000-0005-0000-0000-0000CAA70000}"/>
    <cellStyle name="20% - Accent1 4 5 2 4 2 6 2" xfId="43121" xr:uid="{00000000-0005-0000-0000-0000CBA70000}"/>
    <cellStyle name="20% - Accent1 4 5 2 4 2 6 2 2" xfId="43122" xr:uid="{00000000-0005-0000-0000-0000CCA70000}"/>
    <cellStyle name="20% - Accent1 4 5 2 4 2 6 3" xfId="43123" xr:uid="{00000000-0005-0000-0000-0000CDA70000}"/>
    <cellStyle name="20% - Accent1 4 5 2 4 2 7" xfId="43124" xr:uid="{00000000-0005-0000-0000-0000CEA70000}"/>
    <cellStyle name="20% - Accent1 4 5 2 4 2 7 2" xfId="43125" xr:uid="{00000000-0005-0000-0000-0000CFA70000}"/>
    <cellStyle name="20% - Accent1 4 5 2 4 2 8" xfId="43126" xr:uid="{00000000-0005-0000-0000-0000D0A70000}"/>
    <cellStyle name="20% - Accent1 4 5 2 4 2 8 2" xfId="43127" xr:uid="{00000000-0005-0000-0000-0000D1A70000}"/>
    <cellStyle name="20% - Accent1 4 5 2 4 2 9" xfId="43128" xr:uid="{00000000-0005-0000-0000-0000D2A70000}"/>
    <cellStyle name="20% - Accent1 4 5 2 4 3" xfId="43129" xr:uid="{00000000-0005-0000-0000-0000D3A70000}"/>
    <cellStyle name="20% - Accent1 4 5 2 4 3 2" xfId="43130" xr:uid="{00000000-0005-0000-0000-0000D4A70000}"/>
    <cellStyle name="20% - Accent1 4 5 2 4 3 2 2" xfId="43131" xr:uid="{00000000-0005-0000-0000-0000D5A70000}"/>
    <cellStyle name="20% - Accent1 4 5 2 4 3 2 2 2" xfId="43132" xr:uid="{00000000-0005-0000-0000-0000D6A70000}"/>
    <cellStyle name="20% - Accent1 4 5 2 4 3 2 2 2 2" xfId="43133" xr:uid="{00000000-0005-0000-0000-0000D7A70000}"/>
    <cellStyle name="20% - Accent1 4 5 2 4 3 2 2 3" xfId="43134" xr:uid="{00000000-0005-0000-0000-0000D8A70000}"/>
    <cellStyle name="20% - Accent1 4 5 2 4 3 2 3" xfId="43135" xr:uid="{00000000-0005-0000-0000-0000D9A70000}"/>
    <cellStyle name="20% - Accent1 4 5 2 4 3 2 3 2" xfId="43136" xr:uid="{00000000-0005-0000-0000-0000DAA70000}"/>
    <cellStyle name="20% - Accent1 4 5 2 4 3 2 4" xfId="43137" xr:uid="{00000000-0005-0000-0000-0000DBA70000}"/>
    <cellStyle name="20% - Accent1 4 5 2 4 3 3" xfId="43138" xr:uid="{00000000-0005-0000-0000-0000DCA70000}"/>
    <cellStyle name="20% - Accent1 4 5 2 4 3 3 2" xfId="43139" xr:uid="{00000000-0005-0000-0000-0000DDA70000}"/>
    <cellStyle name="20% - Accent1 4 5 2 4 3 3 2 2" xfId="43140" xr:uid="{00000000-0005-0000-0000-0000DEA70000}"/>
    <cellStyle name="20% - Accent1 4 5 2 4 3 3 2 2 2" xfId="43141" xr:uid="{00000000-0005-0000-0000-0000DFA70000}"/>
    <cellStyle name="20% - Accent1 4 5 2 4 3 3 2 3" xfId="43142" xr:uid="{00000000-0005-0000-0000-0000E0A70000}"/>
    <cellStyle name="20% - Accent1 4 5 2 4 3 3 3" xfId="43143" xr:uid="{00000000-0005-0000-0000-0000E1A70000}"/>
    <cellStyle name="20% - Accent1 4 5 2 4 3 3 3 2" xfId="43144" xr:uid="{00000000-0005-0000-0000-0000E2A70000}"/>
    <cellStyle name="20% - Accent1 4 5 2 4 3 3 4" xfId="43145" xr:uid="{00000000-0005-0000-0000-0000E3A70000}"/>
    <cellStyle name="20% - Accent1 4 5 2 4 3 4" xfId="43146" xr:uid="{00000000-0005-0000-0000-0000E4A70000}"/>
    <cellStyle name="20% - Accent1 4 5 2 4 3 4 2" xfId="43147" xr:uid="{00000000-0005-0000-0000-0000E5A70000}"/>
    <cellStyle name="20% - Accent1 4 5 2 4 3 4 2 2" xfId="43148" xr:uid="{00000000-0005-0000-0000-0000E6A70000}"/>
    <cellStyle name="20% - Accent1 4 5 2 4 3 4 2 2 2" xfId="43149" xr:uid="{00000000-0005-0000-0000-0000E7A70000}"/>
    <cellStyle name="20% - Accent1 4 5 2 4 3 4 2 3" xfId="43150" xr:uid="{00000000-0005-0000-0000-0000E8A70000}"/>
    <cellStyle name="20% - Accent1 4 5 2 4 3 4 3" xfId="43151" xr:uid="{00000000-0005-0000-0000-0000E9A70000}"/>
    <cellStyle name="20% - Accent1 4 5 2 4 3 4 3 2" xfId="43152" xr:uid="{00000000-0005-0000-0000-0000EAA70000}"/>
    <cellStyle name="20% - Accent1 4 5 2 4 3 4 4" xfId="43153" xr:uid="{00000000-0005-0000-0000-0000EBA70000}"/>
    <cellStyle name="20% - Accent1 4 5 2 4 3 5" xfId="43154" xr:uid="{00000000-0005-0000-0000-0000ECA70000}"/>
    <cellStyle name="20% - Accent1 4 5 2 4 3 5 2" xfId="43155" xr:uid="{00000000-0005-0000-0000-0000EDA70000}"/>
    <cellStyle name="20% - Accent1 4 5 2 4 3 5 2 2" xfId="43156" xr:uid="{00000000-0005-0000-0000-0000EEA70000}"/>
    <cellStyle name="20% - Accent1 4 5 2 4 3 5 3" xfId="43157" xr:uid="{00000000-0005-0000-0000-0000EFA70000}"/>
    <cellStyle name="20% - Accent1 4 5 2 4 3 6" xfId="43158" xr:uid="{00000000-0005-0000-0000-0000F0A70000}"/>
    <cellStyle name="20% - Accent1 4 5 2 4 3 6 2" xfId="43159" xr:uid="{00000000-0005-0000-0000-0000F1A70000}"/>
    <cellStyle name="20% - Accent1 4 5 2 4 3 6 2 2" xfId="43160" xr:uid="{00000000-0005-0000-0000-0000F2A70000}"/>
    <cellStyle name="20% - Accent1 4 5 2 4 3 6 3" xfId="43161" xr:uid="{00000000-0005-0000-0000-0000F3A70000}"/>
    <cellStyle name="20% - Accent1 4 5 2 4 3 7" xfId="43162" xr:uid="{00000000-0005-0000-0000-0000F4A70000}"/>
    <cellStyle name="20% - Accent1 4 5 2 4 3 7 2" xfId="43163" xr:uid="{00000000-0005-0000-0000-0000F5A70000}"/>
    <cellStyle name="20% - Accent1 4 5 2 4 3 8" xfId="43164" xr:uid="{00000000-0005-0000-0000-0000F6A70000}"/>
    <cellStyle name="20% - Accent1 4 5 2 4 3 8 2" xfId="43165" xr:uid="{00000000-0005-0000-0000-0000F7A70000}"/>
    <cellStyle name="20% - Accent1 4 5 2 4 3 9" xfId="43166" xr:uid="{00000000-0005-0000-0000-0000F8A70000}"/>
    <cellStyle name="20% - Accent1 4 5 2 4 4" xfId="43167" xr:uid="{00000000-0005-0000-0000-0000F9A70000}"/>
    <cellStyle name="20% - Accent1 4 5 2 4 4 2" xfId="43168" xr:uid="{00000000-0005-0000-0000-0000FAA70000}"/>
    <cellStyle name="20% - Accent1 4 5 2 4 4 2 2" xfId="43169" xr:uid="{00000000-0005-0000-0000-0000FBA70000}"/>
    <cellStyle name="20% - Accent1 4 5 2 4 4 2 2 2" xfId="43170" xr:uid="{00000000-0005-0000-0000-0000FCA70000}"/>
    <cellStyle name="20% - Accent1 4 5 2 4 4 2 3" xfId="43171" xr:uid="{00000000-0005-0000-0000-0000FDA70000}"/>
    <cellStyle name="20% - Accent1 4 5 2 4 4 3" xfId="43172" xr:uid="{00000000-0005-0000-0000-0000FEA70000}"/>
    <cellStyle name="20% - Accent1 4 5 2 4 4 3 2" xfId="43173" xr:uid="{00000000-0005-0000-0000-0000FFA70000}"/>
    <cellStyle name="20% - Accent1 4 5 2 4 4 4" xfId="43174" xr:uid="{00000000-0005-0000-0000-000000A80000}"/>
    <cellStyle name="20% - Accent1 4 5 2 4 5" xfId="43175" xr:uid="{00000000-0005-0000-0000-000001A80000}"/>
    <cellStyle name="20% - Accent1 4 5 2 4 5 2" xfId="43176" xr:uid="{00000000-0005-0000-0000-000002A80000}"/>
    <cellStyle name="20% - Accent1 4 5 2 4 5 2 2" xfId="43177" xr:uid="{00000000-0005-0000-0000-000003A80000}"/>
    <cellStyle name="20% - Accent1 4 5 2 4 5 2 2 2" xfId="43178" xr:uid="{00000000-0005-0000-0000-000004A80000}"/>
    <cellStyle name="20% - Accent1 4 5 2 4 5 2 3" xfId="43179" xr:uid="{00000000-0005-0000-0000-000005A80000}"/>
    <cellStyle name="20% - Accent1 4 5 2 4 5 3" xfId="43180" xr:uid="{00000000-0005-0000-0000-000006A80000}"/>
    <cellStyle name="20% - Accent1 4 5 2 4 5 3 2" xfId="43181" xr:uid="{00000000-0005-0000-0000-000007A80000}"/>
    <cellStyle name="20% - Accent1 4 5 2 4 5 4" xfId="43182" xr:uid="{00000000-0005-0000-0000-000008A80000}"/>
    <cellStyle name="20% - Accent1 4 5 2 4 6" xfId="43183" xr:uid="{00000000-0005-0000-0000-000009A80000}"/>
    <cellStyle name="20% - Accent1 4 5 2 4 6 2" xfId="43184" xr:uid="{00000000-0005-0000-0000-00000AA80000}"/>
    <cellStyle name="20% - Accent1 4 5 2 4 6 2 2" xfId="43185" xr:uid="{00000000-0005-0000-0000-00000BA80000}"/>
    <cellStyle name="20% - Accent1 4 5 2 4 6 2 2 2" xfId="43186" xr:uid="{00000000-0005-0000-0000-00000CA80000}"/>
    <cellStyle name="20% - Accent1 4 5 2 4 6 2 3" xfId="43187" xr:uid="{00000000-0005-0000-0000-00000DA80000}"/>
    <cellStyle name="20% - Accent1 4 5 2 4 6 3" xfId="43188" xr:uid="{00000000-0005-0000-0000-00000EA80000}"/>
    <cellStyle name="20% - Accent1 4 5 2 4 6 3 2" xfId="43189" xr:uid="{00000000-0005-0000-0000-00000FA80000}"/>
    <cellStyle name="20% - Accent1 4 5 2 4 6 4" xfId="43190" xr:uid="{00000000-0005-0000-0000-000010A80000}"/>
    <cellStyle name="20% - Accent1 4 5 2 4 7" xfId="43191" xr:uid="{00000000-0005-0000-0000-000011A80000}"/>
    <cellStyle name="20% - Accent1 4 5 2 4 7 2" xfId="43192" xr:uid="{00000000-0005-0000-0000-000012A80000}"/>
    <cellStyle name="20% - Accent1 4 5 2 4 7 2 2" xfId="43193" xr:uid="{00000000-0005-0000-0000-000013A80000}"/>
    <cellStyle name="20% - Accent1 4 5 2 4 7 3" xfId="43194" xr:uid="{00000000-0005-0000-0000-000014A80000}"/>
    <cellStyle name="20% - Accent1 4 5 2 4 8" xfId="43195" xr:uid="{00000000-0005-0000-0000-000015A80000}"/>
    <cellStyle name="20% - Accent1 4 5 2 4 8 2" xfId="43196" xr:uid="{00000000-0005-0000-0000-000016A80000}"/>
    <cellStyle name="20% - Accent1 4 5 2 4 8 2 2" xfId="43197" xr:uid="{00000000-0005-0000-0000-000017A80000}"/>
    <cellStyle name="20% - Accent1 4 5 2 4 8 3" xfId="43198" xr:uid="{00000000-0005-0000-0000-000018A80000}"/>
    <cellStyle name="20% - Accent1 4 5 2 4 9" xfId="43199" xr:uid="{00000000-0005-0000-0000-000019A80000}"/>
    <cellStyle name="20% - Accent1 4 5 2 4 9 2" xfId="43200" xr:uid="{00000000-0005-0000-0000-00001AA80000}"/>
    <cellStyle name="20% - Accent1 4 5 2 5" xfId="43201" xr:uid="{00000000-0005-0000-0000-00001BA80000}"/>
    <cellStyle name="20% - Accent1 4 5 2 5 10" xfId="43202" xr:uid="{00000000-0005-0000-0000-00001CA80000}"/>
    <cellStyle name="20% - Accent1 4 5 2 5 10 2" xfId="43203" xr:uid="{00000000-0005-0000-0000-00001DA80000}"/>
    <cellStyle name="20% - Accent1 4 5 2 5 11" xfId="43204" xr:uid="{00000000-0005-0000-0000-00001EA80000}"/>
    <cellStyle name="20% - Accent1 4 5 2 5 2" xfId="43205" xr:uid="{00000000-0005-0000-0000-00001FA80000}"/>
    <cellStyle name="20% - Accent1 4 5 2 5 2 2" xfId="43206" xr:uid="{00000000-0005-0000-0000-000020A80000}"/>
    <cellStyle name="20% - Accent1 4 5 2 5 2 2 2" xfId="43207" xr:uid="{00000000-0005-0000-0000-000021A80000}"/>
    <cellStyle name="20% - Accent1 4 5 2 5 2 2 2 2" xfId="43208" xr:uid="{00000000-0005-0000-0000-000022A80000}"/>
    <cellStyle name="20% - Accent1 4 5 2 5 2 2 2 2 2" xfId="43209" xr:uid="{00000000-0005-0000-0000-000023A80000}"/>
    <cellStyle name="20% - Accent1 4 5 2 5 2 2 2 3" xfId="43210" xr:uid="{00000000-0005-0000-0000-000024A80000}"/>
    <cellStyle name="20% - Accent1 4 5 2 5 2 2 3" xfId="43211" xr:uid="{00000000-0005-0000-0000-000025A80000}"/>
    <cellStyle name="20% - Accent1 4 5 2 5 2 2 3 2" xfId="43212" xr:uid="{00000000-0005-0000-0000-000026A80000}"/>
    <cellStyle name="20% - Accent1 4 5 2 5 2 2 4" xfId="43213" xr:uid="{00000000-0005-0000-0000-000027A80000}"/>
    <cellStyle name="20% - Accent1 4 5 2 5 2 3" xfId="43214" xr:uid="{00000000-0005-0000-0000-000028A80000}"/>
    <cellStyle name="20% - Accent1 4 5 2 5 2 3 2" xfId="43215" xr:uid="{00000000-0005-0000-0000-000029A80000}"/>
    <cellStyle name="20% - Accent1 4 5 2 5 2 3 2 2" xfId="43216" xr:uid="{00000000-0005-0000-0000-00002AA80000}"/>
    <cellStyle name="20% - Accent1 4 5 2 5 2 3 2 2 2" xfId="43217" xr:uid="{00000000-0005-0000-0000-00002BA80000}"/>
    <cellStyle name="20% - Accent1 4 5 2 5 2 3 2 3" xfId="43218" xr:uid="{00000000-0005-0000-0000-00002CA80000}"/>
    <cellStyle name="20% - Accent1 4 5 2 5 2 3 3" xfId="43219" xr:uid="{00000000-0005-0000-0000-00002DA80000}"/>
    <cellStyle name="20% - Accent1 4 5 2 5 2 3 3 2" xfId="43220" xr:uid="{00000000-0005-0000-0000-00002EA80000}"/>
    <cellStyle name="20% - Accent1 4 5 2 5 2 3 4" xfId="43221" xr:uid="{00000000-0005-0000-0000-00002FA80000}"/>
    <cellStyle name="20% - Accent1 4 5 2 5 2 4" xfId="43222" xr:uid="{00000000-0005-0000-0000-000030A80000}"/>
    <cellStyle name="20% - Accent1 4 5 2 5 2 4 2" xfId="43223" xr:uid="{00000000-0005-0000-0000-000031A80000}"/>
    <cellStyle name="20% - Accent1 4 5 2 5 2 4 2 2" xfId="43224" xr:uid="{00000000-0005-0000-0000-000032A80000}"/>
    <cellStyle name="20% - Accent1 4 5 2 5 2 4 2 2 2" xfId="43225" xr:uid="{00000000-0005-0000-0000-000033A80000}"/>
    <cellStyle name="20% - Accent1 4 5 2 5 2 4 2 3" xfId="43226" xr:uid="{00000000-0005-0000-0000-000034A80000}"/>
    <cellStyle name="20% - Accent1 4 5 2 5 2 4 3" xfId="43227" xr:uid="{00000000-0005-0000-0000-000035A80000}"/>
    <cellStyle name="20% - Accent1 4 5 2 5 2 4 3 2" xfId="43228" xr:uid="{00000000-0005-0000-0000-000036A80000}"/>
    <cellStyle name="20% - Accent1 4 5 2 5 2 4 4" xfId="43229" xr:uid="{00000000-0005-0000-0000-000037A80000}"/>
    <cellStyle name="20% - Accent1 4 5 2 5 2 5" xfId="43230" xr:uid="{00000000-0005-0000-0000-000038A80000}"/>
    <cellStyle name="20% - Accent1 4 5 2 5 2 5 2" xfId="43231" xr:uid="{00000000-0005-0000-0000-000039A80000}"/>
    <cellStyle name="20% - Accent1 4 5 2 5 2 5 2 2" xfId="43232" xr:uid="{00000000-0005-0000-0000-00003AA80000}"/>
    <cellStyle name="20% - Accent1 4 5 2 5 2 5 3" xfId="43233" xr:uid="{00000000-0005-0000-0000-00003BA80000}"/>
    <cellStyle name="20% - Accent1 4 5 2 5 2 6" xfId="43234" xr:uid="{00000000-0005-0000-0000-00003CA80000}"/>
    <cellStyle name="20% - Accent1 4 5 2 5 2 6 2" xfId="43235" xr:uid="{00000000-0005-0000-0000-00003DA80000}"/>
    <cellStyle name="20% - Accent1 4 5 2 5 2 6 2 2" xfId="43236" xr:uid="{00000000-0005-0000-0000-00003EA80000}"/>
    <cellStyle name="20% - Accent1 4 5 2 5 2 6 3" xfId="43237" xr:uid="{00000000-0005-0000-0000-00003FA80000}"/>
    <cellStyle name="20% - Accent1 4 5 2 5 2 7" xfId="43238" xr:uid="{00000000-0005-0000-0000-000040A80000}"/>
    <cellStyle name="20% - Accent1 4 5 2 5 2 7 2" xfId="43239" xr:uid="{00000000-0005-0000-0000-000041A80000}"/>
    <cellStyle name="20% - Accent1 4 5 2 5 2 8" xfId="43240" xr:uid="{00000000-0005-0000-0000-000042A80000}"/>
    <cellStyle name="20% - Accent1 4 5 2 5 2 8 2" xfId="43241" xr:uid="{00000000-0005-0000-0000-000043A80000}"/>
    <cellStyle name="20% - Accent1 4 5 2 5 2 9" xfId="43242" xr:uid="{00000000-0005-0000-0000-000044A80000}"/>
    <cellStyle name="20% - Accent1 4 5 2 5 3" xfId="43243" xr:uid="{00000000-0005-0000-0000-000045A80000}"/>
    <cellStyle name="20% - Accent1 4 5 2 5 3 2" xfId="43244" xr:uid="{00000000-0005-0000-0000-000046A80000}"/>
    <cellStyle name="20% - Accent1 4 5 2 5 3 2 2" xfId="43245" xr:uid="{00000000-0005-0000-0000-000047A80000}"/>
    <cellStyle name="20% - Accent1 4 5 2 5 3 2 2 2" xfId="43246" xr:uid="{00000000-0005-0000-0000-000048A80000}"/>
    <cellStyle name="20% - Accent1 4 5 2 5 3 2 2 2 2" xfId="43247" xr:uid="{00000000-0005-0000-0000-000049A80000}"/>
    <cellStyle name="20% - Accent1 4 5 2 5 3 2 2 3" xfId="43248" xr:uid="{00000000-0005-0000-0000-00004AA80000}"/>
    <cellStyle name="20% - Accent1 4 5 2 5 3 2 3" xfId="43249" xr:uid="{00000000-0005-0000-0000-00004BA80000}"/>
    <cellStyle name="20% - Accent1 4 5 2 5 3 2 3 2" xfId="43250" xr:uid="{00000000-0005-0000-0000-00004CA80000}"/>
    <cellStyle name="20% - Accent1 4 5 2 5 3 2 4" xfId="43251" xr:uid="{00000000-0005-0000-0000-00004DA80000}"/>
    <cellStyle name="20% - Accent1 4 5 2 5 3 3" xfId="43252" xr:uid="{00000000-0005-0000-0000-00004EA80000}"/>
    <cellStyle name="20% - Accent1 4 5 2 5 3 3 2" xfId="43253" xr:uid="{00000000-0005-0000-0000-00004FA80000}"/>
    <cellStyle name="20% - Accent1 4 5 2 5 3 3 2 2" xfId="43254" xr:uid="{00000000-0005-0000-0000-000050A80000}"/>
    <cellStyle name="20% - Accent1 4 5 2 5 3 3 2 2 2" xfId="43255" xr:uid="{00000000-0005-0000-0000-000051A80000}"/>
    <cellStyle name="20% - Accent1 4 5 2 5 3 3 2 3" xfId="43256" xr:uid="{00000000-0005-0000-0000-000052A80000}"/>
    <cellStyle name="20% - Accent1 4 5 2 5 3 3 3" xfId="43257" xr:uid="{00000000-0005-0000-0000-000053A80000}"/>
    <cellStyle name="20% - Accent1 4 5 2 5 3 3 3 2" xfId="43258" xr:uid="{00000000-0005-0000-0000-000054A80000}"/>
    <cellStyle name="20% - Accent1 4 5 2 5 3 3 4" xfId="43259" xr:uid="{00000000-0005-0000-0000-000055A80000}"/>
    <cellStyle name="20% - Accent1 4 5 2 5 3 4" xfId="43260" xr:uid="{00000000-0005-0000-0000-000056A80000}"/>
    <cellStyle name="20% - Accent1 4 5 2 5 3 4 2" xfId="43261" xr:uid="{00000000-0005-0000-0000-000057A80000}"/>
    <cellStyle name="20% - Accent1 4 5 2 5 3 4 2 2" xfId="43262" xr:uid="{00000000-0005-0000-0000-000058A80000}"/>
    <cellStyle name="20% - Accent1 4 5 2 5 3 4 2 2 2" xfId="43263" xr:uid="{00000000-0005-0000-0000-000059A80000}"/>
    <cellStyle name="20% - Accent1 4 5 2 5 3 4 2 3" xfId="43264" xr:uid="{00000000-0005-0000-0000-00005AA80000}"/>
    <cellStyle name="20% - Accent1 4 5 2 5 3 4 3" xfId="43265" xr:uid="{00000000-0005-0000-0000-00005BA80000}"/>
    <cellStyle name="20% - Accent1 4 5 2 5 3 4 3 2" xfId="43266" xr:uid="{00000000-0005-0000-0000-00005CA80000}"/>
    <cellStyle name="20% - Accent1 4 5 2 5 3 4 4" xfId="43267" xr:uid="{00000000-0005-0000-0000-00005DA80000}"/>
    <cellStyle name="20% - Accent1 4 5 2 5 3 5" xfId="43268" xr:uid="{00000000-0005-0000-0000-00005EA80000}"/>
    <cellStyle name="20% - Accent1 4 5 2 5 3 5 2" xfId="43269" xr:uid="{00000000-0005-0000-0000-00005FA80000}"/>
    <cellStyle name="20% - Accent1 4 5 2 5 3 5 2 2" xfId="43270" xr:uid="{00000000-0005-0000-0000-000060A80000}"/>
    <cellStyle name="20% - Accent1 4 5 2 5 3 5 3" xfId="43271" xr:uid="{00000000-0005-0000-0000-000061A80000}"/>
    <cellStyle name="20% - Accent1 4 5 2 5 3 6" xfId="43272" xr:uid="{00000000-0005-0000-0000-000062A80000}"/>
    <cellStyle name="20% - Accent1 4 5 2 5 3 6 2" xfId="43273" xr:uid="{00000000-0005-0000-0000-000063A80000}"/>
    <cellStyle name="20% - Accent1 4 5 2 5 3 6 2 2" xfId="43274" xr:uid="{00000000-0005-0000-0000-000064A80000}"/>
    <cellStyle name="20% - Accent1 4 5 2 5 3 6 3" xfId="43275" xr:uid="{00000000-0005-0000-0000-000065A80000}"/>
    <cellStyle name="20% - Accent1 4 5 2 5 3 7" xfId="43276" xr:uid="{00000000-0005-0000-0000-000066A80000}"/>
    <cellStyle name="20% - Accent1 4 5 2 5 3 7 2" xfId="43277" xr:uid="{00000000-0005-0000-0000-000067A80000}"/>
    <cellStyle name="20% - Accent1 4 5 2 5 3 8" xfId="43278" xr:uid="{00000000-0005-0000-0000-000068A80000}"/>
    <cellStyle name="20% - Accent1 4 5 2 5 3 8 2" xfId="43279" xr:uid="{00000000-0005-0000-0000-000069A80000}"/>
    <cellStyle name="20% - Accent1 4 5 2 5 3 9" xfId="43280" xr:uid="{00000000-0005-0000-0000-00006AA80000}"/>
    <cellStyle name="20% - Accent1 4 5 2 5 4" xfId="43281" xr:uid="{00000000-0005-0000-0000-00006BA80000}"/>
    <cellStyle name="20% - Accent1 4 5 2 5 4 2" xfId="43282" xr:uid="{00000000-0005-0000-0000-00006CA80000}"/>
    <cellStyle name="20% - Accent1 4 5 2 5 4 2 2" xfId="43283" xr:uid="{00000000-0005-0000-0000-00006DA80000}"/>
    <cellStyle name="20% - Accent1 4 5 2 5 4 2 2 2" xfId="43284" xr:uid="{00000000-0005-0000-0000-00006EA80000}"/>
    <cellStyle name="20% - Accent1 4 5 2 5 4 2 3" xfId="43285" xr:uid="{00000000-0005-0000-0000-00006FA80000}"/>
    <cellStyle name="20% - Accent1 4 5 2 5 4 3" xfId="43286" xr:uid="{00000000-0005-0000-0000-000070A80000}"/>
    <cellStyle name="20% - Accent1 4 5 2 5 4 3 2" xfId="43287" xr:uid="{00000000-0005-0000-0000-000071A80000}"/>
    <cellStyle name="20% - Accent1 4 5 2 5 4 4" xfId="43288" xr:uid="{00000000-0005-0000-0000-000072A80000}"/>
    <cellStyle name="20% - Accent1 4 5 2 5 5" xfId="43289" xr:uid="{00000000-0005-0000-0000-000073A80000}"/>
    <cellStyle name="20% - Accent1 4 5 2 5 5 2" xfId="43290" xr:uid="{00000000-0005-0000-0000-000074A80000}"/>
    <cellStyle name="20% - Accent1 4 5 2 5 5 2 2" xfId="43291" xr:uid="{00000000-0005-0000-0000-000075A80000}"/>
    <cellStyle name="20% - Accent1 4 5 2 5 5 2 2 2" xfId="43292" xr:uid="{00000000-0005-0000-0000-000076A80000}"/>
    <cellStyle name="20% - Accent1 4 5 2 5 5 2 3" xfId="43293" xr:uid="{00000000-0005-0000-0000-000077A80000}"/>
    <cellStyle name="20% - Accent1 4 5 2 5 5 3" xfId="43294" xr:uid="{00000000-0005-0000-0000-000078A80000}"/>
    <cellStyle name="20% - Accent1 4 5 2 5 5 3 2" xfId="43295" xr:uid="{00000000-0005-0000-0000-000079A80000}"/>
    <cellStyle name="20% - Accent1 4 5 2 5 5 4" xfId="43296" xr:uid="{00000000-0005-0000-0000-00007AA80000}"/>
    <cellStyle name="20% - Accent1 4 5 2 5 6" xfId="43297" xr:uid="{00000000-0005-0000-0000-00007BA80000}"/>
    <cellStyle name="20% - Accent1 4 5 2 5 6 2" xfId="43298" xr:uid="{00000000-0005-0000-0000-00007CA80000}"/>
    <cellStyle name="20% - Accent1 4 5 2 5 6 2 2" xfId="43299" xr:uid="{00000000-0005-0000-0000-00007DA80000}"/>
    <cellStyle name="20% - Accent1 4 5 2 5 6 2 2 2" xfId="43300" xr:uid="{00000000-0005-0000-0000-00007EA80000}"/>
    <cellStyle name="20% - Accent1 4 5 2 5 6 2 3" xfId="43301" xr:uid="{00000000-0005-0000-0000-00007FA80000}"/>
    <cellStyle name="20% - Accent1 4 5 2 5 6 3" xfId="43302" xr:uid="{00000000-0005-0000-0000-000080A80000}"/>
    <cellStyle name="20% - Accent1 4 5 2 5 6 3 2" xfId="43303" xr:uid="{00000000-0005-0000-0000-000081A80000}"/>
    <cellStyle name="20% - Accent1 4 5 2 5 6 4" xfId="43304" xr:uid="{00000000-0005-0000-0000-000082A80000}"/>
    <cellStyle name="20% - Accent1 4 5 2 5 7" xfId="43305" xr:uid="{00000000-0005-0000-0000-000083A80000}"/>
    <cellStyle name="20% - Accent1 4 5 2 5 7 2" xfId="43306" xr:uid="{00000000-0005-0000-0000-000084A80000}"/>
    <cellStyle name="20% - Accent1 4 5 2 5 7 2 2" xfId="43307" xr:uid="{00000000-0005-0000-0000-000085A80000}"/>
    <cellStyle name="20% - Accent1 4 5 2 5 7 3" xfId="43308" xr:uid="{00000000-0005-0000-0000-000086A80000}"/>
    <cellStyle name="20% - Accent1 4 5 2 5 8" xfId="43309" xr:uid="{00000000-0005-0000-0000-000087A80000}"/>
    <cellStyle name="20% - Accent1 4 5 2 5 8 2" xfId="43310" xr:uid="{00000000-0005-0000-0000-000088A80000}"/>
    <cellStyle name="20% - Accent1 4 5 2 5 8 2 2" xfId="43311" xr:uid="{00000000-0005-0000-0000-000089A80000}"/>
    <cellStyle name="20% - Accent1 4 5 2 5 8 3" xfId="43312" xr:uid="{00000000-0005-0000-0000-00008AA80000}"/>
    <cellStyle name="20% - Accent1 4 5 2 5 9" xfId="43313" xr:uid="{00000000-0005-0000-0000-00008BA80000}"/>
    <cellStyle name="20% - Accent1 4 5 2 5 9 2" xfId="43314" xr:uid="{00000000-0005-0000-0000-00008CA80000}"/>
    <cellStyle name="20% - Accent1 4 5 2 6" xfId="43315" xr:uid="{00000000-0005-0000-0000-00008DA80000}"/>
    <cellStyle name="20% - Accent1 4 5 2 6 2" xfId="43316" xr:uid="{00000000-0005-0000-0000-00008EA80000}"/>
    <cellStyle name="20% - Accent1 4 5 2 6 2 2" xfId="43317" xr:uid="{00000000-0005-0000-0000-00008FA80000}"/>
    <cellStyle name="20% - Accent1 4 5 2 6 2 2 2" xfId="43318" xr:uid="{00000000-0005-0000-0000-000090A80000}"/>
    <cellStyle name="20% - Accent1 4 5 2 6 2 2 2 2" xfId="43319" xr:uid="{00000000-0005-0000-0000-000091A80000}"/>
    <cellStyle name="20% - Accent1 4 5 2 6 2 2 3" xfId="43320" xr:uid="{00000000-0005-0000-0000-000092A80000}"/>
    <cellStyle name="20% - Accent1 4 5 2 6 2 3" xfId="43321" xr:uid="{00000000-0005-0000-0000-000093A80000}"/>
    <cellStyle name="20% - Accent1 4 5 2 6 2 3 2" xfId="43322" xr:uid="{00000000-0005-0000-0000-000094A80000}"/>
    <cellStyle name="20% - Accent1 4 5 2 6 2 4" xfId="43323" xr:uid="{00000000-0005-0000-0000-000095A80000}"/>
    <cellStyle name="20% - Accent1 4 5 2 6 3" xfId="43324" xr:uid="{00000000-0005-0000-0000-000096A80000}"/>
    <cellStyle name="20% - Accent1 4 5 2 6 3 2" xfId="43325" xr:uid="{00000000-0005-0000-0000-000097A80000}"/>
    <cellStyle name="20% - Accent1 4 5 2 6 3 2 2" xfId="43326" xr:uid="{00000000-0005-0000-0000-000098A80000}"/>
    <cellStyle name="20% - Accent1 4 5 2 6 3 2 2 2" xfId="43327" xr:uid="{00000000-0005-0000-0000-000099A80000}"/>
    <cellStyle name="20% - Accent1 4 5 2 6 3 2 3" xfId="43328" xr:uid="{00000000-0005-0000-0000-00009AA80000}"/>
    <cellStyle name="20% - Accent1 4 5 2 6 3 3" xfId="43329" xr:uid="{00000000-0005-0000-0000-00009BA80000}"/>
    <cellStyle name="20% - Accent1 4 5 2 6 3 3 2" xfId="43330" xr:uid="{00000000-0005-0000-0000-00009CA80000}"/>
    <cellStyle name="20% - Accent1 4 5 2 6 3 4" xfId="43331" xr:uid="{00000000-0005-0000-0000-00009DA80000}"/>
    <cellStyle name="20% - Accent1 4 5 2 6 4" xfId="43332" xr:uid="{00000000-0005-0000-0000-00009EA80000}"/>
    <cellStyle name="20% - Accent1 4 5 2 6 4 2" xfId="43333" xr:uid="{00000000-0005-0000-0000-00009FA80000}"/>
    <cellStyle name="20% - Accent1 4 5 2 6 4 2 2" xfId="43334" xr:uid="{00000000-0005-0000-0000-0000A0A80000}"/>
    <cellStyle name="20% - Accent1 4 5 2 6 4 2 2 2" xfId="43335" xr:uid="{00000000-0005-0000-0000-0000A1A80000}"/>
    <cellStyle name="20% - Accent1 4 5 2 6 4 2 3" xfId="43336" xr:uid="{00000000-0005-0000-0000-0000A2A80000}"/>
    <cellStyle name="20% - Accent1 4 5 2 6 4 3" xfId="43337" xr:uid="{00000000-0005-0000-0000-0000A3A80000}"/>
    <cellStyle name="20% - Accent1 4 5 2 6 4 3 2" xfId="43338" xr:uid="{00000000-0005-0000-0000-0000A4A80000}"/>
    <cellStyle name="20% - Accent1 4 5 2 6 4 4" xfId="43339" xr:uid="{00000000-0005-0000-0000-0000A5A80000}"/>
    <cellStyle name="20% - Accent1 4 5 2 6 5" xfId="43340" xr:uid="{00000000-0005-0000-0000-0000A6A80000}"/>
    <cellStyle name="20% - Accent1 4 5 2 6 5 2" xfId="43341" xr:uid="{00000000-0005-0000-0000-0000A7A80000}"/>
    <cellStyle name="20% - Accent1 4 5 2 6 5 2 2" xfId="43342" xr:uid="{00000000-0005-0000-0000-0000A8A80000}"/>
    <cellStyle name="20% - Accent1 4 5 2 6 5 3" xfId="43343" xr:uid="{00000000-0005-0000-0000-0000A9A80000}"/>
    <cellStyle name="20% - Accent1 4 5 2 6 6" xfId="43344" xr:uid="{00000000-0005-0000-0000-0000AAA80000}"/>
    <cellStyle name="20% - Accent1 4 5 2 6 6 2" xfId="43345" xr:uid="{00000000-0005-0000-0000-0000ABA80000}"/>
    <cellStyle name="20% - Accent1 4 5 2 6 6 2 2" xfId="43346" xr:uid="{00000000-0005-0000-0000-0000ACA80000}"/>
    <cellStyle name="20% - Accent1 4 5 2 6 6 3" xfId="43347" xr:uid="{00000000-0005-0000-0000-0000ADA80000}"/>
    <cellStyle name="20% - Accent1 4 5 2 6 7" xfId="43348" xr:uid="{00000000-0005-0000-0000-0000AEA80000}"/>
    <cellStyle name="20% - Accent1 4 5 2 6 7 2" xfId="43349" xr:uid="{00000000-0005-0000-0000-0000AFA80000}"/>
    <cellStyle name="20% - Accent1 4 5 2 6 8" xfId="43350" xr:uid="{00000000-0005-0000-0000-0000B0A80000}"/>
    <cellStyle name="20% - Accent1 4 5 2 6 8 2" xfId="43351" xr:uid="{00000000-0005-0000-0000-0000B1A80000}"/>
    <cellStyle name="20% - Accent1 4 5 2 6 9" xfId="43352" xr:uid="{00000000-0005-0000-0000-0000B2A80000}"/>
    <cellStyle name="20% - Accent1 4 5 2 7" xfId="43353" xr:uid="{00000000-0005-0000-0000-0000B3A80000}"/>
    <cellStyle name="20% - Accent1 4 5 2 7 2" xfId="43354" xr:uid="{00000000-0005-0000-0000-0000B4A80000}"/>
    <cellStyle name="20% - Accent1 4 5 2 7 2 2" xfId="43355" xr:uid="{00000000-0005-0000-0000-0000B5A80000}"/>
    <cellStyle name="20% - Accent1 4 5 2 7 2 2 2" xfId="43356" xr:uid="{00000000-0005-0000-0000-0000B6A80000}"/>
    <cellStyle name="20% - Accent1 4 5 2 7 2 2 2 2" xfId="43357" xr:uid="{00000000-0005-0000-0000-0000B7A80000}"/>
    <cellStyle name="20% - Accent1 4 5 2 7 2 2 3" xfId="43358" xr:uid="{00000000-0005-0000-0000-0000B8A80000}"/>
    <cellStyle name="20% - Accent1 4 5 2 7 2 3" xfId="43359" xr:uid="{00000000-0005-0000-0000-0000B9A80000}"/>
    <cellStyle name="20% - Accent1 4 5 2 7 2 3 2" xfId="43360" xr:uid="{00000000-0005-0000-0000-0000BAA80000}"/>
    <cellStyle name="20% - Accent1 4 5 2 7 2 4" xfId="43361" xr:uid="{00000000-0005-0000-0000-0000BBA80000}"/>
    <cellStyle name="20% - Accent1 4 5 2 7 3" xfId="43362" xr:uid="{00000000-0005-0000-0000-0000BCA80000}"/>
    <cellStyle name="20% - Accent1 4 5 2 7 3 2" xfId="43363" xr:uid="{00000000-0005-0000-0000-0000BDA80000}"/>
    <cellStyle name="20% - Accent1 4 5 2 7 3 2 2" xfId="43364" xr:uid="{00000000-0005-0000-0000-0000BEA80000}"/>
    <cellStyle name="20% - Accent1 4 5 2 7 3 2 2 2" xfId="43365" xr:uid="{00000000-0005-0000-0000-0000BFA80000}"/>
    <cellStyle name="20% - Accent1 4 5 2 7 3 2 3" xfId="43366" xr:uid="{00000000-0005-0000-0000-0000C0A80000}"/>
    <cellStyle name="20% - Accent1 4 5 2 7 3 3" xfId="43367" xr:uid="{00000000-0005-0000-0000-0000C1A80000}"/>
    <cellStyle name="20% - Accent1 4 5 2 7 3 3 2" xfId="43368" xr:uid="{00000000-0005-0000-0000-0000C2A80000}"/>
    <cellStyle name="20% - Accent1 4 5 2 7 3 4" xfId="43369" xr:uid="{00000000-0005-0000-0000-0000C3A80000}"/>
    <cellStyle name="20% - Accent1 4 5 2 7 4" xfId="43370" xr:uid="{00000000-0005-0000-0000-0000C4A80000}"/>
    <cellStyle name="20% - Accent1 4 5 2 7 4 2" xfId="43371" xr:uid="{00000000-0005-0000-0000-0000C5A80000}"/>
    <cellStyle name="20% - Accent1 4 5 2 7 4 2 2" xfId="43372" xr:uid="{00000000-0005-0000-0000-0000C6A80000}"/>
    <cellStyle name="20% - Accent1 4 5 2 7 4 2 2 2" xfId="43373" xr:uid="{00000000-0005-0000-0000-0000C7A80000}"/>
    <cellStyle name="20% - Accent1 4 5 2 7 4 2 3" xfId="43374" xr:uid="{00000000-0005-0000-0000-0000C8A80000}"/>
    <cellStyle name="20% - Accent1 4 5 2 7 4 3" xfId="43375" xr:uid="{00000000-0005-0000-0000-0000C9A80000}"/>
    <cellStyle name="20% - Accent1 4 5 2 7 4 3 2" xfId="43376" xr:uid="{00000000-0005-0000-0000-0000CAA80000}"/>
    <cellStyle name="20% - Accent1 4 5 2 7 4 4" xfId="43377" xr:uid="{00000000-0005-0000-0000-0000CBA80000}"/>
    <cellStyle name="20% - Accent1 4 5 2 7 5" xfId="43378" xr:uid="{00000000-0005-0000-0000-0000CCA80000}"/>
    <cellStyle name="20% - Accent1 4 5 2 7 5 2" xfId="43379" xr:uid="{00000000-0005-0000-0000-0000CDA80000}"/>
    <cellStyle name="20% - Accent1 4 5 2 7 5 2 2" xfId="43380" xr:uid="{00000000-0005-0000-0000-0000CEA80000}"/>
    <cellStyle name="20% - Accent1 4 5 2 7 5 3" xfId="43381" xr:uid="{00000000-0005-0000-0000-0000CFA80000}"/>
    <cellStyle name="20% - Accent1 4 5 2 7 6" xfId="43382" xr:uid="{00000000-0005-0000-0000-0000D0A80000}"/>
    <cellStyle name="20% - Accent1 4 5 2 7 6 2" xfId="43383" xr:uid="{00000000-0005-0000-0000-0000D1A80000}"/>
    <cellStyle name="20% - Accent1 4 5 2 7 6 2 2" xfId="43384" xr:uid="{00000000-0005-0000-0000-0000D2A80000}"/>
    <cellStyle name="20% - Accent1 4 5 2 7 6 3" xfId="43385" xr:uid="{00000000-0005-0000-0000-0000D3A80000}"/>
    <cellStyle name="20% - Accent1 4 5 2 7 7" xfId="43386" xr:uid="{00000000-0005-0000-0000-0000D4A80000}"/>
    <cellStyle name="20% - Accent1 4 5 2 7 7 2" xfId="43387" xr:uid="{00000000-0005-0000-0000-0000D5A80000}"/>
    <cellStyle name="20% - Accent1 4 5 2 7 8" xfId="43388" xr:uid="{00000000-0005-0000-0000-0000D6A80000}"/>
    <cellStyle name="20% - Accent1 4 5 2 7 8 2" xfId="43389" xr:uid="{00000000-0005-0000-0000-0000D7A80000}"/>
    <cellStyle name="20% - Accent1 4 5 2 7 9" xfId="43390" xr:uid="{00000000-0005-0000-0000-0000D8A80000}"/>
    <cellStyle name="20% - Accent1 4 5 2 8" xfId="43391" xr:uid="{00000000-0005-0000-0000-0000D9A80000}"/>
    <cellStyle name="20% - Accent1 4 5 2 8 2" xfId="43392" xr:uid="{00000000-0005-0000-0000-0000DAA80000}"/>
    <cellStyle name="20% - Accent1 4 5 2 8 2 2" xfId="43393" xr:uid="{00000000-0005-0000-0000-0000DBA80000}"/>
    <cellStyle name="20% - Accent1 4 5 2 8 2 2 2" xfId="43394" xr:uid="{00000000-0005-0000-0000-0000DCA80000}"/>
    <cellStyle name="20% - Accent1 4 5 2 8 2 3" xfId="43395" xr:uid="{00000000-0005-0000-0000-0000DDA80000}"/>
    <cellStyle name="20% - Accent1 4 5 2 8 3" xfId="43396" xr:uid="{00000000-0005-0000-0000-0000DEA80000}"/>
    <cellStyle name="20% - Accent1 4 5 2 8 3 2" xfId="43397" xr:uid="{00000000-0005-0000-0000-0000DFA80000}"/>
    <cellStyle name="20% - Accent1 4 5 2 8 4" xfId="43398" xr:uid="{00000000-0005-0000-0000-0000E0A80000}"/>
    <cellStyle name="20% - Accent1 4 5 2 9" xfId="43399" xr:uid="{00000000-0005-0000-0000-0000E1A80000}"/>
    <cellStyle name="20% - Accent1 4 5 2 9 2" xfId="43400" xr:uid="{00000000-0005-0000-0000-0000E2A80000}"/>
    <cellStyle name="20% - Accent1 4 5 2 9 2 2" xfId="43401" xr:uid="{00000000-0005-0000-0000-0000E3A80000}"/>
    <cellStyle name="20% - Accent1 4 5 2 9 2 2 2" xfId="43402" xr:uid="{00000000-0005-0000-0000-0000E4A80000}"/>
    <cellStyle name="20% - Accent1 4 5 2 9 2 3" xfId="43403" xr:uid="{00000000-0005-0000-0000-0000E5A80000}"/>
    <cellStyle name="20% - Accent1 4 5 2 9 3" xfId="43404" xr:uid="{00000000-0005-0000-0000-0000E6A80000}"/>
    <cellStyle name="20% - Accent1 4 5 2 9 3 2" xfId="43405" xr:uid="{00000000-0005-0000-0000-0000E7A80000}"/>
    <cellStyle name="20% - Accent1 4 5 2 9 4" xfId="43406" xr:uid="{00000000-0005-0000-0000-0000E8A80000}"/>
    <cellStyle name="20% - Accent1 4 5 3" xfId="43407" xr:uid="{00000000-0005-0000-0000-0000E9A80000}"/>
    <cellStyle name="20% - Accent1 4 5 3 10" xfId="43408" xr:uid="{00000000-0005-0000-0000-0000EAA80000}"/>
    <cellStyle name="20% - Accent1 4 5 3 10 2" xfId="43409" xr:uid="{00000000-0005-0000-0000-0000EBA80000}"/>
    <cellStyle name="20% - Accent1 4 5 3 10 2 2" xfId="43410" xr:uid="{00000000-0005-0000-0000-0000ECA80000}"/>
    <cellStyle name="20% - Accent1 4 5 3 10 3" xfId="43411" xr:uid="{00000000-0005-0000-0000-0000EDA80000}"/>
    <cellStyle name="20% - Accent1 4 5 3 11" xfId="43412" xr:uid="{00000000-0005-0000-0000-0000EEA80000}"/>
    <cellStyle name="20% - Accent1 4 5 3 11 2" xfId="43413" xr:uid="{00000000-0005-0000-0000-0000EFA80000}"/>
    <cellStyle name="20% - Accent1 4 5 3 11 2 2" xfId="43414" xr:uid="{00000000-0005-0000-0000-0000F0A80000}"/>
    <cellStyle name="20% - Accent1 4 5 3 11 3" xfId="43415" xr:uid="{00000000-0005-0000-0000-0000F1A80000}"/>
    <cellStyle name="20% - Accent1 4 5 3 12" xfId="43416" xr:uid="{00000000-0005-0000-0000-0000F2A80000}"/>
    <cellStyle name="20% - Accent1 4 5 3 12 2" xfId="43417" xr:uid="{00000000-0005-0000-0000-0000F3A80000}"/>
    <cellStyle name="20% - Accent1 4 5 3 13" xfId="43418" xr:uid="{00000000-0005-0000-0000-0000F4A80000}"/>
    <cellStyle name="20% - Accent1 4 5 3 13 2" xfId="43419" xr:uid="{00000000-0005-0000-0000-0000F5A80000}"/>
    <cellStyle name="20% - Accent1 4 5 3 14" xfId="43420" xr:uid="{00000000-0005-0000-0000-0000F6A80000}"/>
    <cellStyle name="20% - Accent1 4 5 3 2" xfId="43421" xr:uid="{00000000-0005-0000-0000-0000F7A80000}"/>
    <cellStyle name="20% - Accent1 4 5 3 2 10" xfId="43422" xr:uid="{00000000-0005-0000-0000-0000F8A80000}"/>
    <cellStyle name="20% - Accent1 4 5 3 2 10 2" xfId="43423" xr:uid="{00000000-0005-0000-0000-0000F9A80000}"/>
    <cellStyle name="20% - Accent1 4 5 3 2 11" xfId="43424" xr:uid="{00000000-0005-0000-0000-0000FAA80000}"/>
    <cellStyle name="20% - Accent1 4 5 3 2 2" xfId="43425" xr:uid="{00000000-0005-0000-0000-0000FBA80000}"/>
    <cellStyle name="20% - Accent1 4 5 3 2 2 2" xfId="43426" xr:uid="{00000000-0005-0000-0000-0000FCA80000}"/>
    <cellStyle name="20% - Accent1 4 5 3 2 2 2 2" xfId="43427" xr:uid="{00000000-0005-0000-0000-0000FDA80000}"/>
    <cellStyle name="20% - Accent1 4 5 3 2 2 2 2 2" xfId="43428" xr:uid="{00000000-0005-0000-0000-0000FEA80000}"/>
    <cellStyle name="20% - Accent1 4 5 3 2 2 2 2 2 2" xfId="43429" xr:uid="{00000000-0005-0000-0000-0000FFA80000}"/>
    <cellStyle name="20% - Accent1 4 5 3 2 2 2 2 3" xfId="43430" xr:uid="{00000000-0005-0000-0000-000000A90000}"/>
    <cellStyle name="20% - Accent1 4 5 3 2 2 2 3" xfId="43431" xr:uid="{00000000-0005-0000-0000-000001A90000}"/>
    <cellStyle name="20% - Accent1 4 5 3 2 2 2 3 2" xfId="43432" xr:uid="{00000000-0005-0000-0000-000002A90000}"/>
    <cellStyle name="20% - Accent1 4 5 3 2 2 2 4" xfId="43433" xr:uid="{00000000-0005-0000-0000-000003A90000}"/>
    <cellStyle name="20% - Accent1 4 5 3 2 2 3" xfId="43434" xr:uid="{00000000-0005-0000-0000-000004A90000}"/>
    <cellStyle name="20% - Accent1 4 5 3 2 2 3 2" xfId="43435" xr:uid="{00000000-0005-0000-0000-000005A90000}"/>
    <cellStyle name="20% - Accent1 4 5 3 2 2 3 2 2" xfId="43436" xr:uid="{00000000-0005-0000-0000-000006A90000}"/>
    <cellStyle name="20% - Accent1 4 5 3 2 2 3 2 2 2" xfId="43437" xr:uid="{00000000-0005-0000-0000-000007A90000}"/>
    <cellStyle name="20% - Accent1 4 5 3 2 2 3 2 3" xfId="43438" xr:uid="{00000000-0005-0000-0000-000008A90000}"/>
    <cellStyle name="20% - Accent1 4 5 3 2 2 3 3" xfId="43439" xr:uid="{00000000-0005-0000-0000-000009A90000}"/>
    <cellStyle name="20% - Accent1 4 5 3 2 2 3 3 2" xfId="43440" xr:uid="{00000000-0005-0000-0000-00000AA90000}"/>
    <cellStyle name="20% - Accent1 4 5 3 2 2 3 4" xfId="43441" xr:uid="{00000000-0005-0000-0000-00000BA90000}"/>
    <cellStyle name="20% - Accent1 4 5 3 2 2 4" xfId="43442" xr:uid="{00000000-0005-0000-0000-00000CA90000}"/>
    <cellStyle name="20% - Accent1 4 5 3 2 2 4 2" xfId="43443" xr:uid="{00000000-0005-0000-0000-00000DA90000}"/>
    <cellStyle name="20% - Accent1 4 5 3 2 2 4 2 2" xfId="43444" xr:uid="{00000000-0005-0000-0000-00000EA90000}"/>
    <cellStyle name="20% - Accent1 4 5 3 2 2 4 2 2 2" xfId="43445" xr:uid="{00000000-0005-0000-0000-00000FA90000}"/>
    <cellStyle name="20% - Accent1 4 5 3 2 2 4 2 3" xfId="43446" xr:uid="{00000000-0005-0000-0000-000010A90000}"/>
    <cellStyle name="20% - Accent1 4 5 3 2 2 4 3" xfId="43447" xr:uid="{00000000-0005-0000-0000-000011A90000}"/>
    <cellStyle name="20% - Accent1 4 5 3 2 2 4 3 2" xfId="43448" xr:uid="{00000000-0005-0000-0000-000012A90000}"/>
    <cellStyle name="20% - Accent1 4 5 3 2 2 4 4" xfId="43449" xr:uid="{00000000-0005-0000-0000-000013A90000}"/>
    <cellStyle name="20% - Accent1 4 5 3 2 2 5" xfId="43450" xr:uid="{00000000-0005-0000-0000-000014A90000}"/>
    <cellStyle name="20% - Accent1 4 5 3 2 2 5 2" xfId="43451" xr:uid="{00000000-0005-0000-0000-000015A90000}"/>
    <cellStyle name="20% - Accent1 4 5 3 2 2 5 2 2" xfId="43452" xr:uid="{00000000-0005-0000-0000-000016A90000}"/>
    <cellStyle name="20% - Accent1 4 5 3 2 2 5 3" xfId="43453" xr:uid="{00000000-0005-0000-0000-000017A90000}"/>
    <cellStyle name="20% - Accent1 4 5 3 2 2 6" xfId="43454" xr:uid="{00000000-0005-0000-0000-000018A90000}"/>
    <cellStyle name="20% - Accent1 4 5 3 2 2 6 2" xfId="43455" xr:uid="{00000000-0005-0000-0000-000019A90000}"/>
    <cellStyle name="20% - Accent1 4 5 3 2 2 6 2 2" xfId="43456" xr:uid="{00000000-0005-0000-0000-00001AA90000}"/>
    <cellStyle name="20% - Accent1 4 5 3 2 2 6 3" xfId="43457" xr:uid="{00000000-0005-0000-0000-00001BA90000}"/>
    <cellStyle name="20% - Accent1 4 5 3 2 2 7" xfId="43458" xr:uid="{00000000-0005-0000-0000-00001CA90000}"/>
    <cellStyle name="20% - Accent1 4 5 3 2 2 7 2" xfId="43459" xr:uid="{00000000-0005-0000-0000-00001DA90000}"/>
    <cellStyle name="20% - Accent1 4 5 3 2 2 8" xfId="43460" xr:uid="{00000000-0005-0000-0000-00001EA90000}"/>
    <cellStyle name="20% - Accent1 4 5 3 2 2 8 2" xfId="43461" xr:uid="{00000000-0005-0000-0000-00001FA90000}"/>
    <cellStyle name="20% - Accent1 4 5 3 2 2 9" xfId="43462" xr:uid="{00000000-0005-0000-0000-000020A90000}"/>
    <cellStyle name="20% - Accent1 4 5 3 2 3" xfId="43463" xr:uid="{00000000-0005-0000-0000-000021A90000}"/>
    <cellStyle name="20% - Accent1 4 5 3 2 3 2" xfId="43464" xr:uid="{00000000-0005-0000-0000-000022A90000}"/>
    <cellStyle name="20% - Accent1 4 5 3 2 3 2 2" xfId="43465" xr:uid="{00000000-0005-0000-0000-000023A90000}"/>
    <cellStyle name="20% - Accent1 4 5 3 2 3 2 2 2" xfId="43466" xr:uid="{00000000-0005-0000-0000-000024A90000}"/>
    <cellStyle name="20% - Accent1 4 5 3 2 3 2 2 2 2" xfId="43467" xr:uid="{00000000-0005-0000-0000-000025A90000}"/>
    <cellStyle name="20% - Accent1 4 5 3 2 3 2 2 3" xfId="43468" xr:uid="{00000000-0005-0000-0000-000026A90000}"/>
    <cellStyle name="20% - Accent1 4 5 3 2 3 2 3" xfId="43469" xr:uid="{00000000-0005-0000-0000-000027A90000}"/>
    <cellStyle name="20% - Accent1 4 5 3 2 3 2 3 2" xfId="43470" xr:uid="{00000000-0005-0000-0000-000028A90000}"/>
    <cellStyle name="20% - Accent1 4 5 3 2 3 2 4" xfId="43471" xr:uid="{00000000-0005-0000-0000-000029A90000}"/>
    <cellStyle name="20% - Accent1 4 5 3 2 3 3" xfId="43472" xr:uid="{00000000-0005-0000-0000-00002AA90000}"/>
    <cellStyle name="20% - Accent1 4 5 3 2 3 3 2" xfId="43473" xr:uid="{00000000-0005-0000-0000-00002BA90000}"/>
    <cellStyle name="20% - Accent1 4 5 3 2 3 3 2 2" xfId="43474" xr:uid="{00000000-0005-0000-0000-00002CA90000}"/>
    <cellStyle name="20% - Accent1 4 5 3 2 3 3 2 2 2" xfId="43475" xr:uid="{00000000-0005-0000-0000-00002DA90000}"/>
    <cellStyle name="20% - Accent1 4 5 3 2 3 3 2 3" xfId="43476" xr:uid="{00000000-0005-0000-0000-00002EA90000}"/>
    <cellStyle name="20% - Accent1 4 5 3 2 3 3 3" xfId="43477" xr:uid="{00000000-0005-0000-0000-00002FA90000}"/>
    <cellStyle name="20% - Accent1 4 5 3 2 3 3 3 2" xfId="43478" xr:uid="{00000000-0005-0000-0000-000030A90000}"/>
    <cellStyle name="20% - Accent1 4 5 3 2 3 3 4" xfId="43479" xr:uid="{00000000-0005-0000-0000-000031A90000}"/>
    <cellStyle name="20% - Accent1 4 5 3 2 3 4" xfId="43480" xr:uid="{00000000-0005-0000-0000-000032A90000}"/>
    <cellStyle name="20% - Accent1 4 5 3 2 3 4 2" xfId="43481" xr:uid="{00000000-0005-0000-0000-000033A90000}"/>
    <cellStyle name="20% - Accent1 4 5 3 2 3 4 2 2" xfId="43482" xr:uid="{00000000-0005-0000-0000-000034A90000}"/>
    <cellStyle name="20% - Accent1 4 5 3 2 3 4 2 2 2" xfId="43483" xr:uid="{00000000-0005-0000-0000-000035A90000}"/>
    <cellStyle name="20% - Accent1 4 5 3 2 3 4 2 3" xfId="43484" xr:uid="{00000000-0005-0000-0000-000036A90000}"/>
    <cellStyle name="20% - Accent1 4 5 3 2 3 4 3" xfId="43485" xr:uid="{00000000-0005-0000-0000-000037A90000}"/>
    <cellStyle name="20% - Accent1 4 5 3 2 3 4 3 2" xfId="43486" xr:uid="{00000000-0005-0000-0000-000038A90000}"/>
    <cellStyle name="20% - Accent1 4 5 3 2 3 4 4" xfId="43487" xr:uid="{00000000-0005-0000-0000-000039A90000}"/>
    <cellStyle name="20% - Accent1 4 5 3 2 3 5" xfId="43488" xr:uid="{00000000-0005-0000-0000-00003AA90000}"/>
    <cellStyle name="20% - Accent1 4 5 3 2 3 5 2" xfId="43489" xr:uid="{00000000-0005-0000-0000-00003BA90000}"/>
    <cellStyle name="20% - Accent1 4 5 3 2 3 5 2 2" xfId="43490" xr:uid="{00000000-0005-0000-0000-00003CA90000}"/>
    <cellStyle name="20% - Accent1 4 5 3 2 3 5 3" xfId="43491" xr:uid="{00000000-0005-0000-0000-00003DA90000}"/>
    <cellStyle name="20% - Accent1 4 5 3 2 3 6" xfId="43492" xr:uid="{00000000-0005-0000-0000-00003EA90000}"/>
    <cellStyle name="20% - Accent1 4 5 3 2 3 6 2" xfId="43493" xr:uid="{00000000-0005-0000-0000-00003FA90000}"/>
    <cellStyle name="20% - Accent1 4 5 3 2 3 6 2 2" xfId="43494" xr:uid="{00000000-0005-0000-0000-000040A90000}"/>
    <cellStyle name="20% - Accent1 4 5 3 2 3 6 3" xfId="43495" xr:uid="{00000000-0005-0000-0000-000041A90000}"/>
    <cellStyle name="20% - Accent1 4 5 3 2 3 7" xfId="43496" xr:uid="{00000000-0005-0000-0000-000042A90000}"/>
    <cellStyle name="20% - Accent1 4 5 3 2 3 7 2" xfId="43497" xr:uid="{00000000-0005-0000-0000-000043A90000}"/>
    <cellStyle name="20% - Accent1 4 5 3 2 3 8" xfId="43498" xr:uid="{00000000-0005-0000-0000-000044A90000}"/>
    <cellStyle name="20% - Accent1 4 5 3 2 3 8 2" xfId="43499" xr:uid="{00000000-0005-0000-0000-000045A90000}"/>
    <cellStyle name="20% - Accent1 4 5 3 2 3 9" xfId="43500" xr:uid="{00000000-0005-0000-0000-000046A90000}"/>
    <cellStyle name="20% - Accent1 4 5 3 2 4" xfId="43501" xr:uid="{00000000-0005-0000-0000-000047A90000}"/>
    <cellStyle name="20% - Accent1 4 5 3 2 4 2" xfId="43502" xr:uid="{00000000-0005-0000-0000-000048A90000}"/>
    <cellStyle name="20% - Accent1 4 5 3 2 4 2 2" xfId="43503" xr:uid="{00000000-0005-0000-0000-000049A90000}"/>
    <cellStyle name="20% - Accent1 4 5 3 2 4 2 2 2" xfId="43504" xr:uid="{00000000-0005-0000-0000-00004AA90000}"/>
    <cellStyle name="20% - Accent1 4 5 3 2 4 2 3" xfId="43505" xr:uid="{00000000-0005-0000-0000-00004BA90000}"/>
    <cellStyle name="20% - Accent1 4 5 3 2 4 3" xfId="43506" xr:uid="{00000000-0005-0000-0000-00004CA90000}"/>
    <cellStyle name="20% - Accent1 4 5 3 2 4 3 2" xfId="43507" xr:uid="{00000000-0005-0000-0000-00004DA90000}"/>
    <cellStyle name="20% - Accent1 4 5 3 2 4 4" xfId="43508" xr:uid="{00000000-0005-0000-0000-00004EA90000}"/>
    <cellStyle name="20% - Accent1 4 5 3 2 5" xfId="43509" xr:uid="{00000000-0005-0000-0000-00004FA90000}"/>
    <cellStyle name="20% - Accent1 4 5 3 2 5 2" xfId="43510" xr:uid="{00000000-0005-0000-0000-000050A90000}"/>
    <cellStyle name="20% - Accent1 4 5 3 2 5 2 2" xfId="43511" xr:uid="{00000000-0005-0000-0000-000051A90000}"/>
    <cellStyle name="20% - Accent1 4 5 3 2 5 2 2 2" xfId="43512" xr:uid="{00000000-0005-0000-0000-000052A90000}"/>
    <cellStyle name="20% - Accent1 4 5 3 2 5 2 3" xfId="43513" xr:uid="{00000000-0005-0000-0000-000053A90000}"/>
    <cellStyle name="20% - Accent1 4 5 3 2 5 3" xfId="43514" xr:uid="{00000000-0005-0000-0000-000054A90000}"/>
    <cellStyle name="20% - Accent1 4 5 3 2 5 3 2" xfId="43515" xr:uid="{00000000-0005-0000-0000-000055A90000}"/>
    <cellStyle name="20% - Accent1 4 5 3 2 5 4" xfId="43516" xr:uid="{00000000-0005-0000-0000-000056A90000}"/>
    <cellStyle name="20% - Accent1 4 5 3 2 6" xfId="43517" xr:uid="{00000000-0005-0000-0000-000057A90000}"/>
    <cellStyle name="20% - Accent1 4 5 3 2 6 2" xfId="43518" xr:uid="{00000000-0005-0000-0000-000058A90000}"/>
    <cellStyle name="20% - Accent1 4 5 3 2 6 2 2" xfId="43519" xr:uid="{00000000-0005-0000-0000-000059A90000}"/>
    <cellStyle name="20% - Accent1 4 5 3 2 6 2 2 2" xfId="43520" xr:uid="{00000000-0005-0000-0000-00005AA90000}"/>
    <cellStyle name="20% - Accent1 4 5 3 2 6 2 3" xfId="43521" xr:uid="{00000000-0005-0000-0000-00005BA90000}"/>
    <cellStyle name="20% - Accent1 4 5 3 2 6 3" xfId="43522" xr:uid="{00000000-0005-0000-0000-00005CA90000}"/>
    <cellStyle name="20% - Accent1 4 5 3 2 6 3 2" xfId="43523" xr:uid="{00000000-0005-0000-0000-00005DA90000}"/>
    <cellStyle name="20% - Accent1 4 5 3 2 6 4" xfId="43524" xr:uid="{00000000-0005-0000-0000-00005EA90000}"/>
    <cellStyle name="20% - Accent1 4 5 3 2 7" xfId="43525" xr:uid="{00000000-0005-0000-0000-00005FA90000}"/>
    <cellStyle name="20% - Accent1 4 5 3 2 7 2" xfId="43526" xr:uid="{00000000-0005-0000-0000-000060A90000}"/>
    <cellStyle name="20% - Accent1 4 5 3 2 7 2 2" xfId="43527" xr:uid="{00000000-0005-0000-0000-000061A90000}"/>
    <cellStyle name="20% - Accent1 4 5 3 2 7 3" xfId="43528" xr:uid="{00000000-0005-0000-0000-000062A90000}"/>
    <cellStyle name="20% - Accent1 4 5 3 2 8" xfId="43529" xr:uid="{00000000-0005-0000-0000-000063A90000}"/>
    <cellStyle name="20% - Accent1 4 5 3 2 8 2" xfId="43530" xr:uid="{00000000-0005-0000-0000-000064A90000}"/>
    <cellStyle name="20% - Accent1 4 5 3 2 8 2 2" xfId="43531" xr:uid="{00000000-0005-0000-0000-000065A90000}"/>
    <cellStyle name="20% - Accent1 4 5 3 2 8 3" xfId="43532" xr:uid="{00000000-0005-0000-0000-000066A90000}"/>
    <cellStyle name="20% - Accent1 4 5 3 2 9" xfId="43533" xr:uid="{00000000-0005-0000-0000-000067A90000}"/>
    <cellStyle name="20% - Accent1 4 5 3 2 9 2" xfId="43534" xr:uid="{00000000-0005-0000-0000-000068A90000}"/>
    <cellStyle name="20% - Accent1 4 5 3 3" xfId="43535" xr:uid="{00000000-0005-0000-0000-000069A90000}"/>
    <cellStyle name="20% - Accent1 4 5 3 3 10" xfId="43536" xr:uid="{00000000-0005-0000-0000-00006AA90000}"/>
    <cellStyle name="20% - Accent1 4 5 3 3 10 2" xfId="43537" xr:uid="{00000000-0005-0000-0000-00006BA90000}"/>
    <cellStyle name="20% - Accent1 4 5 3 3 11" xfId="43538" xr:uid="{00000000-0005-0000-0000-00006CA90000}"/>
    <cellStyle name="20% - Accent1 4 5 3 3 2" xfId="43539" xr:uid="{00000000-0005-0000-0000-00006DA90000}"/>
    <cellStyle name="20% - Accent1 4 5 3 3 2 2" xfId="43540" xr:uid="{00000000-0005-0000-0000-00006EA90000}"/>
    <cellStyle name="20% - Accent1 4 5 3 3 2 2 2" xfId="43541" xr:uid="{00000000-0005-0000-0000-00006FA90000}"/>
    <cellStyle name="20% - Accent1 4 5 3 3 2 2 2 2" xfId="43542" xr:uid="{00000000-0005-0000-0000-000070A90000}"/>
    <cellStyle name="20% - Accent1 4 5 3 3 2 2 2 2 2" xfId="43543" xr:uid="{00000000-0005-0000-0000-000071A90000}"/>
    <cellStyle name="20% - Accent1 4 5 3 3 2 2 2 3" xfId="43544" xr:uid="{00000000-0005-0000-0000-000072A90000}"/>
    <cellStyle name="20% - Accent1 4 5 3 3 2 2 3" xfId="43545" xr:uid="{00000000-0005-0000-0000-000073A90000}"/>
    <cellStyle name="20% - Accent1 4 5 3 3 2 2 3 2" xfId="43546" xr:uid="{00000000-0005-0000-0000-000074A90000}"/>
    <cellStyle name="20% - Accent1 4 5 3 3 2 2 4" xfId="43547" xr:uid="{00000000-0005-0000-0000-000075A90000}"/>
    <cellStyle name="20% - Accent1 4 5 3 3 2 3" xfId="43548" xr:uid="{00000000-0005-0000-0000-000076A90000}"/>
    <cellStyle name="20% - Accent1 4 5 3 3 2 3 2" xfId="43549" xr:uid="{00000000-0005-0000-0000-000077A90000}"/>
    <cellStyle name="20% - Accent1 4 5 3 3 2 3 2 2" xfId="43550" xr:uid="{00000000-0005-0000-0000-000078A90000}"/>
    <cellStyle name="20% - Accent1 4 5 3 3 2 3 2 2 2" xfId="43551" xr:uid="{00000000-0005-0000-0000-000079A90000}"/>
    <cellStyle name="20% - Accent1 4 5 3 3 2 3 2 3" xfId="43552" xr:uid="{00000000-0005-0000-0000-00007AA90000}"/>
    <cellStyle name="20% - Accent1 4 5 3 3 2 3 3" xfId="43553" xr:uid="{00000000-0005-0000-0000-00007BA90000}"/>
    <cellStyle name="20% - Accent1 4 5 3 3 2 3 3 2" xfId="43554" xr:uid="{00000000-0005-0000-0000-00007CA90000}"/>
    <cellStyle name="20% - Accent1 4 5 3 3 2 3 4" xfId="43555" xr:uid="{00000000-0005-0000-0000-00007DA90000}"/>
    <cellStyle name="20% - Accent1 4 5 3 3 2 4" xfId="43556" xr:uid="{00000000-0005-0000-0000-00007EA90000}"/>
    <cellStyle name="20% - Accent1 4 5 3 3 2 4 2" xfId="43557" xr:uid="{00000000-0005-0000-0000-00007FA90000}"/>
    <cellStyle name="20% - Accent1 4 5 3 3 2 4 2 2" xfId="43558" xr:uid="{00000000-0005-0000-0000-000080A90000}"/>
    <cellStyle name="20% - Accent1 4 5 3 3 2 4 2 2 2" xfId="43559" xr:uid="{00000000-0005-0000-0000-000081A90000}"/>
    <cellStyle name="20% - Accent1 4 5 3 3 2 4 2 3" xfId="43560" xr:uid="{00000000-0005-0000-0000-000082A90000}"/>
    <cellStyle name="20% - Accent1 4 5 3 3 2 4 3" xfId="43561" xr:uid="{00000000-0005-0000-0000-000083A90000}"/>
    <cellStyle name="20% - Accent1 4 5 3 3 2 4 3 2" xfId="43562" xr:uid="{00000000-0005-0000-0000-000084A90000}"/>
    <cellStyle name="20% - Accent1 4 5 3 3 2 4 4" xfId="43563" xr:uid="{00000000-0005-0000-0000-000085A90000}"/>
    <cellStyle name="20% - Accent1 4 5 3 3 2 5" xfId="43564" xr:uid="{00000000-0005-0000-0000-000086A90000}"/>
    <cellStyle name="20% - Accent1 4 5 3 3 2 5 2" xfId="43565" xr:uid="{00000000-0005-0000-0000-000087A90000}"/>
    <cellStyle name="20% - Accent1 4 5 3 3 2 5 2 2" xfId="43566" xr:uid="{00000000-0005-0000-0000-000088A90000}"/>
    <cellStyle name="20% - Accent1 4 5 3 3 2 5 3" xfId="43567" xr:uid="{00000000-0005-0000-0000-000089A90000}"/>
    <cellStyle name="20% - Accent1 4 5 3 3 2 6" xfId="43568" xr:uid="{00000000-0005-0000-0000-00008AA90000}"/>
    <cellStyle name="20% - Accent1 4 5 3 3 2 6 2" xfId="43569" xr:uid="{00000000-0005-0000-0000-00008BA90000}"/>
    <cellStyle name="20% - Accent1 4 5 3 3 2 6 2 2" xfId="43570" xr:uid="{00000000-0005-0000-0000-00008CA90000}"/>
    <cellStyle name="20% - Accent1 4 5 3 3 2 6 3" xfId="43571" xr:uid="{00000000-0005-0000-0000-00008DA90000}"/>
    <cellStyle name="20% - Accent1 4 5 3 3 2 7" xfId="43572" xr:uid="{00000000-0005-0000-0000-00008EA90000}"/>
    <cellStyle name="20% - Accent1 4 5 3 3 2 7 2" xfId="43573" xr:uid="{00000000-0005-0000-0000-00008FA90000}"/>
    <cellStyle name="20% - Accent1 4 5 3 3 2 8" xfId="43574" xr:uid="{00000000-0005-0000-0000-000090A90000}"/>
    <cellStyle name="20% - Accent1 4 5 3 3 2 8 2" xfId="43575" xr:uid="{00000000-0005-0000-0000-000091A90000}"/>
    <cellStyle name="20% - Accent1 4 5 3 3 2 9" xfId="43576" xr:uid="{00000000-0005-0000-0000-000092A90000}"/>
    <cellStyle name="20% - Accent1 4 5 3 3 3" xfId="43577" xr:uid="{00000000-0005-0000-0000-000093A90000}"/>
    <cellStyle name="20% - Accent1 4 5 3 3 3 2" xfId="43578" xr:uid="{00000000-0005-0000-0000-000094A90000}"/>
    <cellStyle name="20% - Accent1 4 5 3 3 3 2 2" xfId="43579" xr:uid="{00000000-0005-0000-0000-000095A90000}"/>
    <cellStyle name="20% - Accent1 4 5 3 3 3 2 2 2" xfId="43580" xr:uid="{00000000-0005-0000-0000-000096A90000}"/>
    <cellStyle name="20% - Accent1 4 5 3 3 3 2 2 2 2" xfId="43581" xr:uid="{00000000-0005-0000-0000-000097A90000}"/>
    <cellStyle name="20% - Accent1 4 5 3 3 3 2 2 3" xfId="43582" xr:uid="{00000000-0005-0000-0000-000098A90000}"/>
    <cellStyle name="20% - Accent1 4 5 3 3 3 2 3" xfId="43583" xr:uid="{00000000-0005-0000-0000-000099A90000}"/>
    <cellStyle name="20% - Accent1 4 5 3 3 3 2 3 2" xfId="43584" xr:uid="{00000000-0005-0000-0000-00009AA90000}"/>
    <cellStyle name="20% - Accent1 4 5 3 3 3 2 4" xfId="43585" xr:uid="{00000000-0005-0000-0000-00009BA90000}"/>
    <cellStyle name="20% - Accent1 4 5 3 3 3 3" xfId="43586" xr:uid="{00000000-0005-0000-0000-00009CA90000}"/>
    <cellStyle name="20% - Accent1 4 5 3 3 3 3 2" xfId="43587" xr:uid="{00000000-0005-0000-0000-00009DA90000}"/>
    <cellStyle name="20% - Accent1 4 5 3 3 3 3 2 2" xfId="43588" xr:uid="{00000000-0005-0000-0000-00009EA90000}"/>
    <cellStyle name="20% - Accent1 4 5 3 3 3 3 2 2 2" xfId="43589" xr:uid="{00000000-0005-0000-0000-00009FA90000}"/>
    <cellStyle name="20% - Accent1 4 5 3 3 3 3 2 3" xfId="43590" xr:uid="{00000000-0005-0000-0000-0000A0A90000}"/>
    <cellStyle name="20% - Accent1 4 5 3 3 3 3 3" xfId="43591" xr:uid="{00000000-0005-0000-0000-0000A1A90000}"/>
    <cellStyle name="20% - Accent1 4 5 3 3 3 3 3 2" xfId="43592" xr:uid="{00000000-0005-0000-0000-0000A2A90000}"/>
    <cellStyle name="20% - Accent1 4 5 3 3 3 3 4" xfId="43593" xr:uid="{00000000-0005-0000-0000-0000A3A90000}"/>
    <cellStyle name="20% - Accent1 4 5 3 3 3 4" xfId="43594" xr:uid="{00000000-0005-0000-0000-0000A4A90000}"/>
    <cellStyle name="20% - Accent1 4 5 3 3 3 4 2" xfId="43595" xr:uid="{00000000-0005-0000-0000-0000A5A90000}"/>
    <cellStyle name="20% - Accent1 4 5 3 3 3 4 2 2" xfId="43596" xr:uid="{00000000-0005-0000-0000-0000A6A90000}"/>
    <cellStyle name="20% - Accent1 4 5 3 3 3 4 2 2 2" xfId="43597" xr:uid="{00000000-0005-0000-0000-0000A7A90000}"/>
    <cellStyle name="20% - Accent1 4 5 3 3 3 4 2 3" xfId="43598" xr:uid="{00000000-0005-0000-0000-0000A8A90000}"/>
    <cellStyle name="20% - Accent1 4 5 3 3 3 4 3" xfId="43599" xr:uid="{00000000-0005-0000-0000-0000A9A90000}"/>
    <cellStyle name="20% - Accent1 4 5 3 3 3 4 3 2" xfId="43600" xr:uid="{00000000-0005-0000-0000-0000AAA90000}"/>
    <cellStyle name="20% - Accent1 4 5 3 3 3 4 4" xfId="43601" xr:uid="{00000000-0005-0000-0000-0000ABA90000}"/>
    <cellStyle name="20% - Accent1 4 5 3 3 3 5" xfId="43602" xr:uid="{00000000-0005-0000-0000-0000ACA90000}"/>
    <cellStyle name="20% - Accent1 4 5 3 3 3 5 2" xfId="43603" xr:uid="{00000000-0005-0000-0000-0000ADA90000}"/>
    <cellStyle name="20% - Accent1 4 5 3 3 3 5 2 2" xfId="43604" xr:uid="{00000000-0005-0000-0000-0000AEA90000}"/>
    <cellStyle name="20% - Accent1 4 5 3 3 3 5 3" xfId="43605" xr:uid="{00000000-0005-0000-0000-0000AFA90000}"/>
    <cellStyle name="20% - Accent1 4 5 3 3 3 6" xfId="43606" xr:uid="{00000000-0005-0000-0000-0000B0A90000}"/>
    <cellStyle name="20% - Accent1 4 5 3 3 3 6 2" xfId="43607" xr:uid="{00000000-0005-0000-0000-0000B1A90000}"/>
    <cellStyle name="20% - Accent1 4 5 3 3 3 6 2 2" xfId="43608" xr:uid="{00000000-0005-0000-0000-0000B2A90000}"/>
    <cellStyle name="20% - Accent1 4 5 3 3 3 6 3" xfId="43609" xr:uid="{00000000-0005-0000-0000-0000B3A90000}"/>
    <cellStyle name="20% - Accent1 4 5 3 3 3 7" xfId="43610" xr:uid="{00000000-0005-0000-0000-0000B4A90000}"/>
    <cellStyle name="20% - Accent1 4 5 3 3 3 7 2" xfId="43611" xr:uid="{00000000-0005-0000-0000-0000B5A90000}"/>
    <cellStyle name="20% - Accent1 4 5 3 3 3 8" xfId="43612" xr:uid="{00000000-0005-0000-0000-0000B6A90000}"/>
    <cellStyle name="20% - Accent1 4 5 3 3 3 8 2" xfId="43613" xr:uid="{00000000-0005-0000-0000-0000B7A90000}"/>
    <cellStyle name="20% - Accent1 4 5 3 3 3 9" xfId="43614" xr:uid="{00000000-0005-0000-0000-0000B8A90000}"/>
    <cellStyle name="20% - Accent1 4 5 3 3 4" xfId="43615" xr:uid="{00000000-0005-0000-0000-0000B9A90000}"/>
    <cellStyle name="20% - Accent1 4 5 3 3 4 2" xfId="43616" xr:uid="{00000000-0005-0000-0000-0000BAA90000}"/>
    <cellStyle name="20% - Accent1 4 5 3 3 4 2 2" xfId="43617" xr:uid="{00000000-0005-0000-0000-0000BBA90000}"/>
    <cellStyle name="20% - Accent1 4 5 3 3 4 2 2 2" xfId="43618" xr:uid="{00000000-0005-0000-0000-0000BCA90000}"/>
    <cellStyle name="20% - Accent1 4 5 3 3 4 2 3" xfId="43619" xr:uid="{00000000-0005-0000-0000-0000BDA90000}"/>
    <cellStyle name="20% - Accent1 4 5 3 3 4 3" xfId="43620" xr:uid="{00000000-0005-0000-0000-0000BEA90000}"/>
    <cellStyle name="20% - Accent1 4 5 3 3 4 3 2" xfId="43621" xr:uid="{00000000-0005-0000-0000-0000BFA90000}"/>
    <cellStyle name="20% - Accent1 4 5 3 3 4 4" xfId="43622" xr:uid="{00000000-0005-0000-0000-0000C0A90000}"/>
    <cellStyle name="20% - Accent1 4 5 3 3 5" xfId="43623" xr:uid="{00000000-0005-0000-0000-0000C1A90000}"/>
    <cellStyle name="20% - Accent1 4 5 3 3 5 2" xfId="43624" xr:uid="{00000000-0005-0000-0000-0000C2A90000}"/>
    <cellStyle name="20% - Accent1 4 5 3 3 5 2 2" xfId="43625" xr:uid="{00000000-0005-0000-0000-0000C3A90000}"/>
    <cellStyle name="20% - Accent1 4 5 3 3 5 2 2 2" xfId="43626" xr:uid="{00000000-0005-0000-0000-0000C4A90000}"/>
    <cellStyle name="20% - Accent1 4 5 3 3 5 2 3" xfId="43627" xr:uid="{00000000-0005-0000-0000-0000C5A90000}"/>
    <cellStyle name="20% - Accent1 4 5 3 3 5 3" xfId="43628" xr:uid="{00000000-0005-0000-0000-0000C6A90000}"/>
    <cellStyle name="20% - Accent1 4 5 3 3 5 3 2" xfId="43629" xr:uid="{00000000-0005-0000-0000-0000C7A90000}"/>
    <cellStyle name="20% - Accent1 4 5 3 3 5 4" xfId="43630" xr:uid="{00000000-0005-0000-0000-0000C8A90000}"/>
    <cellStyle name="20% - Accent1 4 5 3 3 6" xfId="43631" xr:uid="{00000000-0005-0000-0000-0000C9A90000}"/>
    <cellStyle name="20% - Accent1 4 5 3 3 6 2" xfId="43632" xr:uid="{00000000-0005-0000-0000-0000CAA90000}"/>
    <cellStyle name="20% - Accent1 4 5 3 3 6 2 2" xfId="43633" xr:uid="{00000000-0005-0000-0000-0000CBA90000}"/>
    <cellStyle name="20% - Accent1 4 5 3 3 6 2 2 2" xfId="43634" xr:uid="{00000000-0005-0000-0000-0000CCA90000}"/>
    <cellStyle name="20% - Accent1 4 5 3 3 6 2 3" xfId="43635" xr:uid="{00000000-0005-0000-0000-0000CDA90000}"/>
    <cellStyle name="20% - Accent1 4 5 3 3 6 3" xfId="43636" xr:uid="{00000000-0005-0000-0000-0000CEA90000}"/>
    <cellStyle name="20% - Accent1 4 5 3 3 6 3 2" xfId="43637" xr:uid="{00000000-0005-0000-0000-0000CFA90000}"/>
    <cellStyle name="20% - Accent1 4 5 3 3 6 4" xfId="43638" xr:uid="{00000000-0005-0000-0000-0000D0A90000}"/>
    <cellStyle name="20% - Accent1 4 5 3 3 7" xfId="43639" xr:uid="{00000000-0005-0000-0000-0000D1A90000}"/>
    <cellStyle name="20% - Accent1 4 5 3 3 7 2" xfId="43640" xr:uid="{00000000-0005-0000-0000-0000D2A90000}"/>
    <cellStyle name="20% - Accent1 4 5 3 3 7 2 2" xfId="43641" xr:uid="{00000000-0005-0000-0000-0000D3A90000}"/>
    <cellStyle name="20% - Accent1 4 5 3 3 7 3" xfId="43642" xr:uid="{00000000-0005-0000-0000-0000D4A90000}"/>
    <cellStyle name="20% - Accent1 4 5 3 3 8" xfId="43643" xr:uid="{00000000-0005-0000-0000-0000D5A90000}"/>
    <cellStyle name="20% - Accent1 4 5 3 3 8 2" xfId="43644" xr:uid="{00000000-0005-0000-0000-0000D6A90000}"/>
    <cellStyle name="20% - Accent1 4 5 3 3 8 2 2" xfId="43645" xr:uid="{00000000-0005-0000-0000-0000D7A90000}"/>
    <cellStyle name="20% - Accent1 4 5 3 3 8 3" xfId="43646" xr:uid="{00000000-0005-0000-0000-0000D8A90000}"/>
    <cellStyle name="20% - Accent1 4 5 3 3 9" xfId="43647" xr:uid="{00000000-0005-0000-0000-0000D9A90000}"/>
    <cellStyle name="20% - Accent1 4 5 3 3 9 2" xfId="43648" xr:uid="{00000000-0005-0000-0000-0000DAA90000}"/>
    <cellStyle name="20% - Accent1 4 5 3 4" xfId="43649" xr:uid="{00000000-0005-0000-0000-0000DBA90000}"/>
    <cellStyle name="20% - Accent1 4 5 3 4 10" xfId="43650" xr:uid="{00000000-0005-0000-0000-0000DCA90000}"/>
    <cellStyle name="20% - Accent1 4 5 3 4 10 2" xfId="43651" xr:uid="{00000000-0005-0000-0000-0000DDA90000}"/>
    <cellStyle name="20% - Accent1 4 5 3 4 11" xfId="43652" xr:uid="{00000000-0005-0000-0000-0000DEA90000}"/>
    <cellStyle name="20% - Accent1 4 5 3 4 2" xfId="43653" xr:uid="{00000000-0005-0000-0000-0000DFA90000}"/>
    <cellStyle name="20% - Accent1 4 5 3 4 2 2" xfId="43654" xr:uid="{00000000-0005-0000-0000-0000E0A90000}"/>
    <cellStyle name="20% - Accent1 4 5 3 4 2 2 2" xfId="43655" xr:uid="{00000000-0005-0000-0000-0000E1A90000}"/>
    <cellStyle name="20% - Accent1 4 5 3 4 2 2 2 2" xfId="43656" xr:uid="{00000000-0005-0000-0000-0000E2A90000}"/>
    <cellStyle name="20% - Accent1 4 5 3 4 2 2 2 2 2" xfId="43657" xr:uid="{00000000-0005-0000-0000-0000E3A90000}"/>
    <cellStyle name="20% - Accent1 4 5 3 4 2 2 2 3" xfId="43658" xr:uid="{00000000-0005-0000-0000-0000E4A90000}"/>
    <cellStyle name="20% - Accent1 4 5 3 4 2 2 3" xfId="43659" xr:uid="{00000000-0005-0000-0000-0000E5A90000}"/>
    <cellStyle name="20% - Accent1 4 5 3 4 2 2 3 2" xfId="43660" xr:uid="{00000000-0005-0000-0000-0000E6A90000}"/>
    <cellStyle name="20% - Accent1 4 5 3 4 2 2 4" xfId="43661" xr:uid="{00000000-0005-0000-0000-0000E7A90000}"/>
    <cellStyle name="20% - Accent1 4 5 3 4 2 3" xfId="43662" xr:uid="{00000000-0005-0000-0000-0000E8A90000}"/>
    <cellStyle name="20% - Accent1 4 5 3 4 2 3 2" xfId="43663" xr:uid="{00000000-0005-0000-0000-0000E9A90000}"/>
    <cellStyle name="20% - Accent1 4 5 3 4 2 3 2 2" xfId="43664" xr:uid="{00000000-0005-0000-0000-0000EAA90000}"/>
    <cellStyle name="20% - Accent1 4 5 3 4 2 3 2 2 2" xfId="43665" xr:uid="{00000000-0005-0000-0000-0000EBA90000}"/>
    <cellStyle name="20% - Accent1 4 5 3 4 2 3 2 3" xfId="43666" xr:uid="{00000000-0005-0000-0000-0000ECA90000}"/>
    <cellStyle name="20% - Accent1 4 5 3 4 2 3 3" xfId="43667" xr:uid="{00000000-0005-0000-0000-0000EDA90000}"/>
    <cellStyle name="20% - Accent1 4 5 3 4 2 3 3 2" xfId="43668" xr:uid="{00000000-0005-0000-0000-0000EEA90000}"/>
    <cellStyle name="20% - Accent1 4 5 3 4 2 3 4" xfId="43669" xr:uid="{00000000-0005-0000-0000-0000EFA90000}"/>
    <cellStyle name="20% - Accent1 4 5 3 4 2 4" xfId="43670" xr:uid="{00000000-0005-0000-0000-0000F0A90000}"/>
    <cellStyle name="20% - Accent1 4 5 3 4 2 4 2" xfId="43671" xr:uid="{00000000-0005-0000-0000-0000F1A90000}"/>
    <cellStyle name="20% - Accent1 4 5 3 4 2 4 2 2" xfId="43672" xr:uid="{00000000-0005-0000-0000-0000F2A90000}"/>
    <cellStyle name="20% - Accent1 4 5 3 4 2 4 2 2 2" xfId="43673" xr:uid="{00000000-0005-0000-0000-0000F3A90000}"/>
    <cellStyle name="20% - Accent1 4 5 3 4 2 4 2 3" xfId="43674" xr:uid="{00000000-0005-0000-0000-0000F4A90000}"/>
    <cellStyle name="20% - Accent1 4 5 3 4 2 4 3" xfId="43675" xr:uid="{00000000-0005-0000-0000-0000F5A90000}"/>
    <cellStyle name="20% - Accent1 4 5 3 4 2 4 3 2" xfId="43676" xr:uid="{00000000-0005-0000-0000-0000F6A90000}"/>
    <cellStyle name="20% - Accent1 4 5 3 4 2 4 4" xfId="43677" xr:uid="{00000000-0005-0000-0000-0000F7A90000}"/>
    <cellStyle name="20% - Accent1 4 5 3 4 2 5" xfId="43678" xr:uid="{00000000-0005-0000-0000-0000F8A90000}"/>
    <cellStyle name="20% - Accent1 4 5 3 4 2 5 2" xfId="43679" xr:uid="{00000000-0005-0000-0000-0000F9A90000}"/>
    <cellStyle name="20% - Accent1 4 5 3 4 2 5 2 2" xfId="43680" xr:uid="{00000000-0005-0000-0000-0000FAA90000}"/>
    <cellStyle name="20% - Accent1 4 5 3 4 2 5 3" xfId="43681" xr:uid="{00000000-0005-0000-0000-0000FBA90000}"/>
    <cellStyle name="20% - Accent1 4 5 3 4 2 6" xfId="43682" xr:uid="{00000000-0005-0000-0000-0000FCA90000}"/>
    <cellStyle name="20% - Accent1 4 5 3 4 2 6 2" xfId="43683" xr:uid="{00000000-0005-0000-0000-0000FDA90000}"/>
    <cellStyle name="20% - Accent1 4 5 3 4 2 6 2 2" xfId="43684" xr:uid="{00000000-0005-0000-0000-0000FEA90000}"/>
    <cellStyle name="20% - Accent1 4 5 3 4 2 6 3" xfId="43685" xr:uid="{00000000-0005-0000-0000-0000FFA90000}"/>
    <cellStyle name="20% - Accent1 4 5 3 4 2 7" xfId="43686" xr:uid="{00000000-0005-0000-0000-000000AA0000}"/>
    <cellStyle name="20% - Accent1 4 5 3 4 2 7 2" xfId="43687" xr:uid="{00000000-0005-0000-0000-000001AA0000}"/>
    <cellStyle name="20% - Accent1 4 5 3 4 2 8" xfId="43688" xr:uid="{00000000-0005-0000-0000-000002AA0000}"/>
    <cellStyle name="20% - Accent1 4 5 3 4 2 8 2" xfId="43689" xr:uid="{00000000-0005-0000-0000-000003AA0000}"/>
    <cellStyle name="20% - Accent1 4 5 3 4 2 9" xfId="43690" xr:uid="{00000000-0005-0000-0000-000004AA0000}"/>
    <cellStyle name="20% - Accent1 4 5 3 4 3" xfId="43691" xr:uid="{00000000-0005-0000-0000-000005AA0000}"/>
    <cellStyle name="20% - Accent1 4 5 3 4 3 2" xfId="43692" xr:uid="{00000000-0005-0000-0000-000006AA0000}"/>
    <cellStyle name="20% - Accent1 4 5 3 4 3 2 2" xfId="43693" xr:uid="{00000000-0005-0000-0000-000007AA0000}"/>
    <cellStyle name="20% - Accent1 4 5 3 4 3 2 2 2" xfId="43694" xr:uid="{00000000-0005-0000-0000-000008AA0000}"/>
    <cellStyle name="20% - Accent1 4 5 3 4 3 2 2 2 2" xfId="43695" xr:uid="{00000000-0005-0000-0000-000009AA0000}"/>
    <cellStyle name="20% - Accent1 4 5 3 4 3 2 2 3" xfId="43696" xr:uid="{00000000-0005-0000-0000-00000AAA0000}"/>
    <cellStyle name="20% - Accent1 4 5 3 4 3 2 3" xfId="43697" xr:uid="{00000000-0005-0000-0000-00000BAA0000}"/>
    <cellStyle name="20% - Accent1 4 5 3 4 3 2 3 2" xfId="43698" xr:uid="{00000000-0005-0000-0000-00000CAA0000}"/>
    <cellStyle name="20% - Accent1 4 5 3 4 3 2 4" xfId="43699" xr:uid="{00000000-0005-0000-0000-00000DAA0000}"/>
    <cellStyle name="20% - Accent1 4 5 3 4 3 3" xfId="43700" xr:uid="{00000000-0005-0000-0000-00000EAA0000}"/>
    <cellStyle name="20% - Accent1 4 5 3 4 3 3 2" xfId="43701" xr:uid="{00000000-0005-0000-0000-00000FAA0000}"/>
    <cellStyle name="20% - Accent1 4 5 3 4 3 3 2 2" xfId="43702" xr:uid="{00000000-0005-0000-0000-000010AA0000}"/>
    <cellStyle name="20% - Accent1 4 5 3 4 3 3 2 2 2" xfId="43703" xr:uid="{00000000-0005-0000-0000-000011AA0000}"/>
    <cellStyle name="20% - Accent1 4 5 3 4 3 3 2 3" xfId="43704" xr:uid="{00000000-0005-0000-0000-000012AA0000}"/>
    <cellStyle name="20% - Accent1 4 5 3 4 3 3 3" xfId="43705" xr:uid="{00000000-0005-0000-0000-000013AA0000}"/>
    <cellStyle name="20% - Accent1 4 5 3 4 3 3 3 2" xfId="43706" xr:uid="{00000000-0005-0000-0000-000014AA0000}"/>
    <cellStyle name="20% - Accent1 4 5 3 4 3 3 4" xfId="43707" xr:uid="{00000000-0005-0000-0000-000015AA0000}"/>
    <cellStyle name="20% - Accent1 4 5 3 4 3 4" xfId="43708" xr:uid="{00000000-0005-0000-0000-000016AA0000}"/>
    <cellStyle name="20% - Accent1 4 5 3 4 3 4 2" xfId="43709" xr:uid="{00000000-0005-0000-0000-000017AA0000}"/>
    <cellStyle name="20% - Accent1 4 5 3 4 3 4 2 2" xfId="43710" xr:uid="{00000000-0005-0000-0000-000018AA0000}"/>
    <cellStyle name="20% - Accent1 4 5 3 4 3 4 2 2 2" xfId="43711" xr:uid="{00000000-0005-0000-0000-000019AA0000}"/>
    <cellStyle name="20% - Accent1 4 5 3 4 3 4 2 3" xfId="43712" xr:uid="{00000000-0005-0000-0000-00001AAA0000}"/>
    <cellStyle name="20% - Accent1 4 5 3 4 3 4 3" xfId="43713" xr:uid="{00000000-0005-0000-0000-00001BAA0000}"/>
    <cellStyle name="20% - Accent1 4 5 3 4 3 4 3 2" xfId="43714" xr:uid="{00000000-0005-0000-0000-00001CAA0000}"/>
    <cellStyle name="20% - Accent1 4 5 3 4 3 4 4" xfId="43715" xr:uid="{00000000-0005-0000-0000-00001DAA0000}"/>
    <cellStyle name="20% - Accent1 4 5 3 4 3 5" xfId="43716" xr:uid="{00000000-0005-0000-0000-00001EAA0000}"/>
    <cellStyle name="20% - Accent1 4 5 3 4 3 5 2" xfId="43717" xr:uid="{00000000-0005-0000-0000-00001FAA0000}"/>
    <cellStyle name="20% - Accent1 4 5 3 4 3 5 2 2" xfId="43718" xr:uid="{00000000-0005-0000-0000-000020AA0000}"/>
    <cellStyle name="20% - Accent1 4 5 3 4 3 5 3" xfId="43719" xr:uid="{00000000-0005-0000-0000-000021AA0000}"/>
    <cellStyle name="20% - Accent1 4 5 3 4 3 6" xfId="43720" xr:uid="{00000000-0005-0000-0000-000022AA0000}"/>
    <cellStyle name="20% - Accent1 4 5 3 4 3 6 2" xfId="43721" xr:uid="{00000000-0005-0000-0000-000023AA0000}"/>
    <cellStyle name="20% - Accent1 4 5 3 4 3 6 2 2" xfId="43722" xr:uid="{00000000-0005-0000-0000-000024AA0000}"/>
    <cellStyle name="20% - Accent1 4 5 3 4 3 6 3" xfId="43723" xr:uid="{00000000-0005-0000-0000-000025AA0000}"/>
    <cellStyle name="20% - Accent1 4 5 3 4 3 7" xfId="43724" xr:uid="{00000000-0005-0000-0000-000026AA0000}"/>
    <cellStyle name="20% - Accent1 4 5 3 4 3 7 2" xfId="43725" xr:uid="{00000000-0005-0000-0000-000027AA0000}"/>
    <cellStyle name="20% - Accent1 4 5 3 4 3 8" xfId="43726" xr:uid="{00000000-0005-0000-0000-000028AA0000}"/>
    <cellStyle name="20% - Accent1 4 5 3 4 3 8 2" xfId="43727" xr:uid="{00000000-0005-0000-0000-000029AA0000}"/>
    <cellStyle name="20% - Accent1 4 5 3 4 3 9" xfId="43728" xr:uid="{00000000-0005-0000-0000-00002AAA0000}"/>
    <cellStyle name="20% - Accent1 4 5 3 4 4" xfId="43729" xr:uid="{00000000-0005-0000-0000-00002BAA0000}"/>
    <cellStyle name="20% - Accent1 4 5 3 4 4 2" xfId="43730" xr:uid="{00000000-0005-0000-0000-00002CAA0000}"/>
    <cellStyle name="20% - Accent1 4 5 3 4 4 2 2" xfId="43731" xr:uid="{00000000-0005-0000-0000-00002DAA0000}"/>
    <cellStyle name="20% - Accent1 4 5 3 4 4 2 2 2" xfId="43732" xr:uid="{00000000-0005-0000-0000-00002EAA0000}"/>
    <cellStyle name="20% - Accent1 4 5 3 4 4 2 3" xfId="43733" xr:uid="{00000000-0005-0000-0000-00002FAA0000}"/>
    <cellStyle name="20% - Accent1 4 5 3 4 4 3" xfId="43734" xr:uid="{00000000-0005-0000-0000-000030AA0000}"/>
    <cellStyle name="20% - Accent1 4 5 3 4 4 3 2" xfId="43735" xr:uid="{00000000-0005-0000-0000-000031AA0000}"/>
    <cellStyle name="20% - Accent1 4 5 3 4 4 4" xfId="43736" xr:uid="{00000000-0005-0000-0000-000032AA0000}"/>
    <cellStyle name="20% - Accent1 4 5 3 4 5" xfId="43737" xr:uid="{00000000-0005-0000-0000-000033AA0000}"/>
    <cellStyle name="20% - Accent1 4 5 3 4 5 2" xfId="43738" xr:uid="{00000000-0005-0000-0000-000034AA0000}"/>
    <cellStyle name="20% - Accent1 4 5 3 4 5 2 2" xfId="43739" xr:uid="{00000000-0005-0000-0000-000035AA0000}"/>
    <cellStyle name="20% - Accent1 4 5 3 4 5 2 2 2" xfId="43740" xr:uid="{00000000-0005-0000-0000-000036AA0000}"/>
    <cellStyle name="20% - Accent1 4 5 3 4 5 2 3" xfId="43741" xr:uid="{00000000-0005-0000-0000-000037AA0000}"/>
    <cellStyle name="20% - Accent1 4 5 3 4 5 3" xfId="43742" xr:uid="{00000000-0005-0000-0000-000038AA0000}"/>
    <cellStyle name="20% - Accent1 4 5 3 4 5 3 2" xfId="43743" xr:uid="{00000000-0005-0000-0000-000039AA0000}"/>
    <cellStyle name="20% - Accent1 4 5 3 4 5 4" xfId="43744" xr:uid="{00000000-0005-0000-0000-00003AAA0000}"/>
    <cellStyle name="20% - Accent1 4 5 3 4 6" xfId="43745" xr:uid="{00000000-0005-0000-0000-00003BAA0000}"/>
    <cellStyle name="20% - Accent1 4 5 3 4 6 2" xfId="43746" xr:uid="{00000000-0005-0000-0000-00003CAA0000}"/>
    <cellStyle name="20% - Accent1 4 5 3 4 6 2 2" xfId="43747" xr:uid="{00000000-0005-0000-0000-00003DAA0000}"/>
    <cellStyle name="20% - Accent1 4 5 3 4 6 2 2 2" xfId="43748" xr:uid="{00000000-0005-0000-0000-00003EAA0000}"/>
    <cellStyle name="20% - Accent1 4 5 3 4 6 2 3" xfId="43749" xr:uid="{00000000-0005-0000-0000-00003FAA0000}"/>
    <cellStyle name="20% - Accent1 4 5 3 4 6 3" xfId="43750" xr:uid="{00000000-0005-0000-0000-000040AA0000}"/>
    <cellStyle name="20% - Accent1 4 5 3 4 6 3 2" xfId="43751" xr:uid="{00000000-0005-0000-0000-000041AA0000}"/>
    <cellStyle name="20% - Accent1 4 5 3 4 6 4" xfId="43752" xr:uid="{00000000-0005-0000-0000-000042AA0000}"/>
    <cellStyle name="20% - Accent1 4 5 3 4 7" xfId="43753" xr:uid="{00000000-0005-0000-0000-000043AA0000}"/>
    <cellStyle name="20% - Accent1 4 5 3 4 7 2" xfId="43754" xr:uid="{00000000-0005-0000-0000-000044AA0000}"/>
    <cellStyle name="20% - Accent1 4 5 3 4 7 2 2" xfId="43755" xr:uid="{00000000-0005-0000-0000-000045AA0000}"/>
    <cellStyle name="20% - Accent1 4 5 3 4 7 3" xfId="43756" xr:uid="{00000000-0005-0000-0000-000046AA0000}"/>
    <cellStyle name="20% - Accent1 4 5 3 4 8" xfId="43757" xr:uid="{00000000-0005-0000-0000-000047AA0000}"/>
    <cellStyle name="20% - Accent1 4 5 3 4 8 2" xfId="43758" xr:uid="{00000000-0005-0000-0000-000048AA0000}"/>
    <cellStyle name="20% - Accent1 4 5 3 4 8 2 2" xfId="43759" xr:uid="{00000000-0005-0000-0000-000049AA0000}"/>
    <cellStyle name="20% - Accent1 4 5 3 4 8 3" xfId="43760" xr:uid="{00000000-0005-0000-0000-00004AAA0000}"/>
    <cellStyle name="20% - Accent1 4 5 3 4 9" xfId="43761" xr:uid="{00000000-0005-0000-0000-00004BAA0000}"/>
    <cellStyle name="20% - Accent1 4 5 3 4 9 2" xfId="43762" xr:uid="{00000000-0005-0000-0000-00004CAA0000}"/>
    <cellStyle name="20% - Accent1 4 5 3 5" xfId="43763" xr:uid="{00000000-0005-0000-0000-00004DAA0000}"/>
    <cellStyle name="20% - Accent1 4 5 3 5 2" xfId="43764" xr:uid="{00000000-0005-0000-0000-00004EAA0000}"/>
    <cellStyle name="20% - Accent1 4 5 3 5 2 2" xfId="43765" xr:uid="{00000000-0005-0000-0000-00004FAA0000}"/>
    <cellStyle name="20% - Accent1 4 5 3 5 2 2 2" xfId="43766" xr:uid="{00000000-0005-0000-0000-000050AA0000}"/>
    <cellStyle name="20% - Accent1 4 5 3 5 2 2 2 2" xfId="43767" xr:uid="{00000000-0005-0000-0000-000051AA0000}"/>
    <cellStyle name="20% - Accent1 4 5 3 5 2 2 3" xfId="43768" xr:uid="{00000000-0005-0000-0000-000052AA0000}"/>
    <cellStyle name="20% - Accent1 4 5 3 5 2 3" xfId="43769" xr:uid="{00000000-0005-0000-0000-000053AA0000}"/>
    <cellStyle name="20% - Accent1 4 5 3 5 2 3 2" xfId="43770" xr:uid="{00000000-0005-0000-0000-000054AA0000}"/>
    <cellStyle name="20% - Accent1 4 5 3 5 2 4" xfId="43771" xr:uid="{00000000-0005-0000-0000-000055AA0000}"/>
    <cellStyle name="20% - Accent1 4 5 3 5 3" xfId="43772" xr:uid="{00000000-0005-0000-0000-000056AA0000}"/>
    <cellStyle name="20% - Accent1 4 5 3 5 3 2" xfId="43773" xr:uid="{00000000-0005-0000-0000-000057AA0000}"/>
    <cellStyle name="20% - Accent1 4 5 3 5 3 2 2" xfId="43774" xr:uid="{00000000-0005-0000-0000-000058AA0000}"/>
    <cellStyle name="20% - Accent1 4 5 3 5 3 2 2 2" xfId="43775" xr:uid="{00000000-0005-0000-0000-000059AA0000}"/>
    <cellStyle name="20% - Accent1 4 5 3 5 3 2 3" xfId="43776" xr:uid="{00000000-0005-0000-0000-00005AAA0000}"/>
    <cellStyle name="20% - Accent1 4 5 3 5 3 3" xfId="43777" xr:uid="{00000000-0005-0000-0000-00005BAA0000}"/>
    <cellStyle name="20% - Accent1 4 5 3 5 3 3 2" xfId="43778" xr:uid="{00000000-0005-0000-0000-00005CAA0000}"/>
    <cellStyle name="20% - Accent1 4 5 3 5 3 4" xfId="43779" xr:uid="{00000000-0005-0000-0000-00005DAA0000}"/>
    <cellStyle name="20% - Accent1 4 5 3 5 4" xfId="43780" xr:uid="{00000000-0005-0000-0000-00005EAA0000}"/>
    <cellStyle name="20% - Accent1 4 5 3 5 4 2" xfId="43781" xr:uid="{00000000-0005-0000-0000-00005FAA0000}"/>
    <cellStyle name="20% - Accent1 4 5 3 5 4 2 2" xfId="43782" xr:uid="{00000000-0005-0000-0000-000060AA0000}"/>
    <cellStyle name="20% - Accent1 4 5 3 5 4 2 2 2" xfId="43783" xr:uid="{00000000-0005-0000-0000-000061AA0000}"/>
    <cellStyle name="20% - Accent1 4 5 3 5 4 2 3" xfId="43784" xr:uid="{00000000-0005-0000-0000-000062AA0000}"/>
    <cellStyle name="20% - Accent1 4 5 3 5 4 3" xfId="43785" xr:uid="{00000000-0005-0000-0000-000063AA0000}"/>
    <cellStyle name="20% - Accent1 4 5 3 5 4 3 2" xfId="43786" xr:uid="{00000000-0005-0000-0000-000064AA0000}"/>
    <cellStyle name="20% - Accent1 4 5 3 5 4 4" xfId="43787" xr:uid="{00000000-0005-0000-0000-000065AA0000}"/>
    <cellStyle name="20% - Accent1 4 5 3 5 5" xfId="43788" xr:uid="{00000000-0005-0000-0000-000066AA0000}"/>
    <cellStyle name="20% - Accent1 4 5 3 5 5 2" xfId="43789" xr:uid="{00000000-0005-0000-0000-000067AA0000}"/>
    <cellStyle name="20% - Accent1 4 5 3 5 5 2 2" xfId="43790" xr:uid="{00000000-0005-0000-0000-000068AA0000}"/>
    <cellStyle name="20% - Accent1 4 5 3 5 5 3" xfId="43791" xr:uid="{00000000-0005-0000-0000-000069AA0000}"/>
    <cellStyle name="20% - Accent1 4 5 3 5 6" xfId="43792" xr:uid="{00000000-0005-0000-0000-00006AAA0000}"/>
    <cellStyle name="20% - Accent1 4 5 3 5 6 2" xfId="43793" xr:uid="{00000000-0005-0000-0000-00006BAA0000}"/>
    <cellStyle name="20% - Accent1 4 5 3 5 6 2 2" xfId="43794" xr:uid="{00000000-0005-0000-0000-00006CAA0000}"/>
    <cellStyle name="20% - Accent1 4 5 3 5 6 3" xfId="43795" xr:uid="{00000000-0005-0000-0000-00006DAA0000}"/>
    <cellStyle name="20% - Accent1 4 5 3 5 7" xfId="43796" xr:uid="{00000000-0005-0000-0000-00006EAA0000}"/>
    <cellStyle name="20% - Accent1 4 5 3 5 7 2" xfId="43797" xr:uid="{00000000-0005-0000-0000-00006FAA0000}"/>
    <cellStyle name="20% - Accent1 4 5 3 5 8" xfId="43798" xr:uid="{00000000-0005-0000-0000-000070AA0000}"/>
    <cellStyle name="20% - Accent1 4 5 3 5 8 2" xfId="43799" xr:uid="{00000000-0005-0000-0000-000071AA0000}"/>
    <cellStyle name="20% - Accent1 4 5 3 5 9" xfId="43800" xr:uid="{00000000-0005-0000-0000-000072AA0000}"/>
    <cellStyle name="20% - Accent1 4 5 3 6" xfId="43801" xr:uid="{00000000-0005-0000-0000-000073AA0000}"/>
    <cellStyle name="20% - Accent1 4 5 3 6 2" xfId="43802" xr:uid="{00000000-0005-0000-0000-000074AA0000}"/>
    <cellStyle name="20% - Accent1 4 5 3 6 2 2" xfId="43803" xr:uid="{00000000-0005-0000-0000-000075AA0000}"/>
    <cellStyle name="20% - Accent1 4 5 3 6 2 2 2" xfId="43804" xr:uid="{00000000-0005-0000-0000-000076AA0000}"/>
    <cellStyle name="20% - Accent1 4 5 3 6 2 2 2 2" xfId="43805" xr:uid="{00000000-0005-0000-0000-000077AA0000}"/>
    <cellStyle name="20% - Accent1 4 5 3 6 2 2 3" xfId="43806" xr:uid="{00000000-0005-0000-0000-000078AA0000}"/>
    <cellStyle name="20% - Accent1 4 5 3 6 2 3" xfId="43807" xr:uid="{00000000-0005-0000-0000-000079AA0000}"/>
    <cellStyle name="20% - Accent1 4 5 3 6 2 3 2" xfId="43808" xr:uid="{00000000-0005-0000-0000-00007AAA0000}"/>
    <cellStyle name="20% - Accent1 4 5 3 6 2 4" xfId="43809" xr:uid="{00000000-0005-0000-0000-00007BAA0000}"/>
    <cellStyle name="20% - Accent1 4 5 3 6 3" xfId="43810" xr:uid="{00000000-0005-0000-0000-00007CAA0000}"/>
    <cellStyle name="20% - Accent1 4 5 3 6 3 2" xfId="43811" xr:uid="{00000000-0005-0000-0000-00007DAA0000}"/>
    <cellStyle name="20% - Accent1 4 5 3 6 3 2 2" xfId="43812" xr:uid="{00000000-0005-0000-0000-00007EAA0000}"/>
    <cellStyle name="20% - Accent1 4 5 3 6 3 2 2 2" xfId="43813" xr:uid="{00000000-0005-0000-0000-00007FAA0000}"/>
    <cellStyle name="20% - Accent1 4 5 3 6 3 2 3" xfId="43814" xr:uid="{00000000-0005-0000-0000-000080AA0000}"/>
    <cellStyle name="20% - Accent1 4 5 3 6 3 3" xfId="43815" xr:uid="{00000000-0005-0000-0000-000081AA0000}"/>
    <cellStyle name="20% - Accent1 4 5 3 6 3 3 2" xfId="43816" xr:uid="{00000000-0005-0000-0000-000082AA0000}"/>
    <cellStyle name="20% - Accent1 4 5 3 6 3 4" xfId="43817" xr:uid="{00000000-0005-0000-0000-000083AA0000}"/>
    <cellStyle name="20% - Accent1 4 5 3 6 4" xfId="43818" xr:uid="{00000000-0005-0000-0000-000084AA0000}"/>
    <cellStyle name="20% - Accent1 4 5 3 6 4 2" xfId="43819" xr:uid="{00000000-0005-0000-0000-000085AA0000}"/>
    <cellStyle name="20% - Accent1 4 5 3 6 4 2 2" xfId="43820" xr:uid="{00000000-0005-0000-0000-000086AA0000}"/>
    <cellStyle name="20% - Accent1 4 5 3 6 4 2 2 2" xfId="43821" xr:uid="{00000000-0005-0000-0000-000087AA0000}"/>
    <cellStyle name="20% - Accent1 4 5 3 6 4 2 3" xfId="43822" xr:uid="{00000000-0005-0000-0000-000088AA0000}"/>
    <cellStyle name="20% - Accent1 4 5 3 6 4 3" xfId="43823" xr:uid="{00000000-0005-0000-0000-000089AA0000}"/>
    <cellStyle name="20% - Accent1 4 5 3 6 4 3 2" xfId="43824" xr:uid="{00000000-0005-0000-0000-00008AAA0000}"/>
    <cellStyle name="20% - Accent1 4 5 3 6 4 4" xfId="43825" xr:uid="{00000000-0005-0000-0000-00008BAA0000}"/>
    <cellStyle name="20% - Accent1 4 5 3 6 5" xfId="43826" xr:uid="{00000000-0005-0000-0000-00008CAA0000}"/>
    <cellStyle name="20% - Accent1 4 5 3 6 5 2" xfId="43827" xr:uid="{00000000-0005-0000-0000-00008DAA0000}"/>
    <cellStyle name="20% - Accent1 4 5 3 6 5 2 2" xfId="43828" xr:uid="{00000000-0005-0000-0000-00008EAA0000}"/>
    <cellStyle name="20% - Accent1 4 5 3 6 5 3" xfId="43829" xr:uid="{00000000-0005-0000-0000-00008FAA0000}"/>
    <cellStyle name="20% - Accent1 4 5 3 6 6" xfId="43830" xr:uid="{00000000-0005-0000-0000-000090AA0000}"/>
    <cellStyle name="20% - Accent1 4 5 3 6 6 2" xfId="43831" xr:uid="{00000000-0005-0000-0000-000091AA0000}"/>
    <cellStyle name="20% - Accent1 4 5 3 6 6 2 2" xfId="43832" xr:uid="{00000000-0005-0000-0000-000092AA0000}"/>
    <cellStyle name="20% - Accent1 4 5 3 6 6 3" xfId="43833" xr:uid="{00000000-0005-0000-0000-000093AA0000}"/>
    <cellStyle name="20% - Accent1 4 5 3 6 7" xfId="43834" xr:uid="{00000000-0005-0000-0000-000094AA0000}"/>
    <cellStyle name="20% - Accent1 4 5 3 6 7 2" xfId="43835" xr:uid="{00000000-0005-0000-0000-000095AA0000}"/>
    <cellStyle name="20% - Accent1 4 5 3 6 8" xfId="43836" xr:uid="{00000000-0005-0000-0000-000096AA0000}"/>
    <cellStyle name="20% - Accent1 4 5 3 6 8 2" xfId="43837" xr:uid="{00000000-0005-0000-0000-000097AA0000}"/>
    <cellStyle name="20% - Accent1 4 5 3 6 9" xfId="43838" xr:uid="{00000000-0005-0000-0000-000098AA0000}"/>
    <cellStyle name="20% - Accent1 4 5 3 7" xfId="43839" xr:uid="{00000000-0005-0000-0000-000099AA0000}"/>
    <cellStyle name="20% - Accent1 4 5 3 7 2" xfId="43840" xr:uid="{00000000-0005-0000-0000-00009AAA0000}"/>
    <cellStyle name="20% - Accent1 4 5 3 7 2 2" xfId="43841" xr:uid="{00000000-0005-0000-0000-00009BAA0000}"/>
    <cellStyle name="20% - Accent1 4 5 3 7 2 2 2" xfId="43842" xr:uid="{00000000-0005-0000-0000-00009CAA0000}"/>
    <cellStyle name="20% - Accent1 4 5 3 7 2 3" xfId="43843" xr:uid="{00000000-0005-0000-0000-00009DAA0000}"/>
    <cellStyle name="20% - Accent1 4 5 3 7 3" xfId="43844" xr:uid="{00000000-0005-0000-0000-00009EAA0000}"/>
    <cellStyle name="20% - Accent1 4 5 3 7 3 2" xfId="43845" xr:uid="{00000000-0005-0000-0000-00009FAA0000}"/>
    <cellStyle name="20% - Accent1 4 5 3 7 4" xfId="43846" xr:uid="{00000000-0005-0000-0000-0000A0AA0000}"/>
    <cellStyle name="20% - Accent1 4 5 3 8" xfId="43847" xr:uid="{00000000-0005-0000-0000-0000A1AA0000}"/>
    <cellStyle name="20% - Accent1 4 5 3 8 2" xfId="43848" xr:uid="{00000000-0005-0000-0000-0000A2AA0000}"/>
    <cellStyle name="20% - Accent1 4 5 3 8 2 2" xfId="43849" xr:uid="{00000000-0005-0000-0000-0000A3AA0000}"/>
    <cellStyle name="20% - Accent1 4 5 3 8 2 2 2" xfId="43850" xr:uid="{00000000-0005-0000-0000-0000A4AA0000}"/>
    <cellStyle name="20% - Accent1 4 5 3 8 2 3" xfId="43851" xr:uid="{00000000-0005-0000-0000-0000A5AA0000}"/>
    <cellStyle name="20% - Accent1 4 5 3 8 3" xfId="43852" xr:uid="{00000000-0005-0000-0000-0000A6AA0000}"/>
    <cellStyle name="20% - Accent1 4 5 3 8 3 2" xfId="43853" xr:uid="{00000000-0005-0000-0000-0000A7AA0000}"/>
    <cellStyle name="20% - Accent1 4 5 3 8 4" xfId="43854" xr:uid="{00000000-0005-0000-0000-0000A8AA0000}"/>
    <cellStyle name="20% - Accent1 4 5 3 9" xfId="43855" xr:uid="{00000000-0005-0000-0000-0000A9AA0000}"/>
    <cellStyle name="20% - Accent1 4 5 3 9 2" xfId="43856" xr:uid="{00000000-0005-0000-0000-0000AAAA0000}"/>
    <cellStyle name="20% - Accent1 4 5 3 9 2 2" xfId="43857" xr:uid="{00000000-0005-0000-0000-0000ABAA0000}"/>
    <cellStyle name="20% - Accent1 4 5 3 9 2 2 2" xfId="43858" xr:uid="{00000000-0005-0000-0000-0000ACAA0000}"/>
    <cellStyle name="20% - Accent1 4 5 3 9 2 3" xfId="43859" xr:uid="{00000000-0005-0000-0000-0000ADAA0000}"/>
    <cellStyle name="20% - Accent1 4 5 3 9 3" xfId="43860" xr:uid="{00000000-0005-0000-0000-0000AEAA0000}"/>
    <cellStyle name="20% - Accent1 4 5 3 9 3 2" xfId="43861" xr:uid="{00000000-0005-0000-0000-0000AFAA0000}"/>
    <cellStyle name="20% - Accent1 4 5 3 9 4" xfId="43862" xr:uid="{00000000-0005-0000-0000-0000B0AA0000}"/>
    <cellStyle name="20% - Accent1 4 5 4" xfId="43863" xr:uid="{00000000-0005-0000-0000-0000B1AA0000}"/>
    <cellStyle name="20% - Accent1 4 5 4 10" xfId="43864" xr:uid="{00000000-0005-0000-0000-0000B2AA0000}"/>
    <cellStyle name="20% - Accent1 4 5 4 10 2" xfId="43865" xr:uid="{00000000-0005-0000-0000-0000B3AA0000}"/>
    <cellStyle name="20% - Accent1 4 5 4 11" xfId="43866" xr:uid="{00000000-0005-0000-0000-0000B4AA0000}"/>
    <cellStyle name="20% - Accent1 4 5 4 2" xfId="43867" xr:uid="{00000000-0005-0000-0000-0000B5AA0000}"/>
    <cellStyle name="20% - Accent1 4 5 4 2 2" xfId="43868" xr:uid="{00000000-0005-0000-0000-0000B6AA0000}"/>
    <cellStyle name="20% - Accent1 4 5 4 2 2 2" xfId="43869" xr:uid="{00000000-0005-0000-0000-0000B7AA0000}"/>
    <cellStyle name="20% - Accent1 4 5 4 2 2 2 2" xfId="43870" xr:uid="{00000000-0005-0000-0000-0000B8AA0000}"/>
    <cellStyle name="20% - Accent1 4 5 4 2 2 2 2 2" xfId="43871" xr:uid="{00000000-0005-0000-0000-0000B9AA0000}"/>
    <cellStyle name="20% - Accent1 4 5 4 2 2 2 3" xfId="43872" xr:uid="{00000000-0005-0000-0000-0000BAAA0000}"/>
    <cellStyle name="20% - Accent1 4 5 4 2 2 3" xfId="43873" xr:uid="{00000000-0005-0000-0000-0000BBAA0000}"/>
    <cellStyle name="20% - Accent1 4 5 4 2 2 3 2" xfId="43874" xr:uid="{00000000-0005-0000-0000-0000BCAA0000}"/>
    <cellStyle name="20% - Accent1 4 5 4 2 2 4" xfId="43875" xr:uid="{00000000-0005-0000-0000-0000BDAA0000}"/>
    <cellStyle name="20% - Accent1 4 5 4 2 3" xfId="43876" xr:uid="{00000000-0005-0000-0000-0000BEAA0000}"/>
    <cellStyle name="20% - Accent1 4 5 4 2 3 2" xfId="43877" xr:uid="{00000000-0005-0000-0000-0000BFAA0000}"/>
    <cellStyle name="20% - Accent1 4 5 4 2 3 2 2" xfId="43878" xr:uid="{00000000-0005-0000-0000-0000C0AA0000}"/>
    <cellStyle name="20% - Accent1 4 5 4 2 3 2 2 2" xfId="43879" xr:uid="{00000000-0005-0000-0000-0000C1AA0000}"/>
    <cellStyle name="20% - Accent1 4 5 4 2 3 2 3" xfId="43880" xr:uid="{00000000-0005-0000-0000-0000C2AA0000}"/>
    <cellStyle name="20% - Accent1 4 5 4 2 3 3" xfId="43881" xr:uid="{00000000-0005-0000-0000-0000C3AA0000}"/>
    <cellStyle name="20% - Accent1 4 5 4 2 3 3 2" xfId="43882" xr:uid="{00000000-0005-0000-0000-0000C4AA0000}"/>
    <cellStyle name="20% - Accent1 4 5 4 2 3 4" xfId="43883" xr:uid="{00000000-0005-0000-0000-0000C5AA0000}"/>
    <cellStyle name="20% - Accent1 4 5 4 2 4" xfId="43884" xr:uid="{00000000-0005-0000-0000-0000C6AA0000}"/>
    <cellStyle name="20% - Accent1 4 5 4 2 4 2" xfId="43885" xr:uid="{00000000-0005-0000-0000-0000C7AA0000}"/>
    <cellStyle name="20% - Accent1 4 5 4 2 4 2 2" xfId="43886" xr:uid="{00000000-0005-0000-0000-0000C8AA0000}"/>
    <cellStyle name="20% - Accent1 4 5 4 2 4 2 2 2" xfId="43887" xr:uid="{00000000-0005-0000-0000-0000C9AA0000}"/>
    <cellStyle name="20% - Accent1 4 5 4 2 4 2 3" xfId="43888" xr:uid="{00000000-0005-0000-0000-0000CAAA0000}"/>
    <cellStyle name="20% - Accent1 4 5 4 2 4 3" xfId="43889" xr:uid="{00000000-0005-0000-0000-0000CBAA0000}"/>
    <cellStyle name="20% - Accent1 4 5 4 2 4 3 2" xfId="43890" xr:uid="{00000000-0005-0000-0000-0000CCAA0000}"/>
    <cellStyle name="20% - Accent1 4 5 4 2 4 4" xfId="43891" xr:uid="{00000000-0005-0000-0000-0000CDAA0000}"/>
    <cellStyle name="20% - Accent1 4 5 4 2 5" xfId="43892" xr:uid="{00000000-0005-0000-0000-0000CEAA0000}"/>
    <cellStyle name="20% - Accent1 4 5 4 2 5 2" xfId="43893" xr:uid="{00000000-0005-0000-0000-0000CFAA0000}"/>
    <cellStyle name="20% - Accent1 4 5 4 2 5 2 2" xfId="43894" xr:uid="{00000000-0005-0000-0000-0000D0AA0000}"/>
    <cellStyle name="20% - Accent1 4 5 4 2 5 3" xfId="43895" xr:uid="{00000000-0005-0000-0000-0000D1AA0000}"/>
    <cellStyle name="20% - Accent1 4 5 4 2 6" xfId="43896" xr:uid="{00000000-0005-0000-0000-0000D2AA0000}"/>
    <cellStyle name="20% - Accent1 4 5 4 2 6 2" xfId="43897" xr:uid="{00000000-0005-0000-0000-0000D3AA0000}"/>
    <cellStyle name="20% - Accent1 4 5 4 2 6 2 2" xfId="43898" xr:uid="{00000000-0005-0000-0000-0000D4AA0000}"/>
    <cellStyle name="20% - Accent1 4 5 4 2 6 3" xfId="43899" xr:uid="{00000000-0005-0000-0000-0000D5AA0000}"/>
    <cellStyle name="20% - Accent1 4 5 4 2 7" xfId="43900" xr:uid="{00000000-0005-0000-0000-0000D6AA0000}"/>
    <cellStyle name="20% - Accent1 4 5 4 2 7 2" xfId="43901" xr:uid="{00000000-0005-0000-0000-0000D7AA0000}"/>
    <cellStyle name="20% - Accent1 4 5 4 2 8" xfId="43902" xr:uid="{00000000-0005-0000-0000-0000D8AA0000}"/>
    <cellStyle name="20% - Accent1 4 5 4 2 8 2" xfId="43903" xr:uid="{00000000-0005-0000-0000-0000D9AA0000}"/>
    <cellStyle name="20% - Accent1 4 5 4 2 9" xfId="43904" xr:uid="{00000000-0005-0000-0000-0000DAAA0000}"/>
    <cellStyle name="20% - Accent1 4 5 4 3" xfId="43905" xr:uid="{00000000-0005-0000-0000-0000DBAA0000}"/>
    <cellStyle name="20% - Accent1 4 5 4 3 2" xfId="43906" xr:uid="{00000000-0005-0000-0000-0000DCAA0000}"/>
    <cellStyle name="20% - Accent1 4 5 4 3 2 2" xfId="43907" xr:uid="{00000000-0005-0000-0000-0000DDAA0000}"/>
    <cellStyle name="20% - Accent1 4 5 4 3 2 2 2" xfId="43908" xr:uid="{00000000-0005-0000-0000-0000DEAA0000}"/>
    <cellStyle name="20% - Accent1 4 5 4 3 2 2 2 2" xfId="43909" xr:uid="{00000000-0005-0000-0000-0000DFAA0000}"/>
    <cellStyle name="20% - Accent1 4 5 4 3 2 2 3" xfId="43910" xr:uid="{00000000-0005-0000-0000-0000E0AA0000}"/>
    <cellStyle name="20% - Accent1 4 5 4 3 2 3" xfId="43911" xr:uid="{00000000-0005-0000-0000-0000E1AA0000}"/>
    <cellStyle name="20% - Accent1 4 5 4 3 2 3 2" xfId="43912" xr:uid="{00000000-0005-0000-0000-0000E2AA0000}"/>
    <cellStyle name="20% - Accent1 4 5 4 3 2 4" xfId="43913" xr:uid="{00000000-0005-0000-0000-0000E3AA0000}"/>
    <cellStyle name="20% - Accent1 4 5 4 3 3" xfId="43914" xr:uid="{00000000-0005-0000-0000-0000E4AA0000}"/>
    <cellStyle name="20% - Accent1 4 5 4 3 3 2" xfId="43915" xr:uid="{00000000-0005-0000-0000-0000E5AA0000}"/>
    <cellStyle name="20% - Accent1 4 5 4 3 3 2 2" xfId="43916" xr:uid="{00000000-0005-0000-0000-0000E6AA0000}"/>
    <cellStyle name="20% - Accent1 4 5 4 3 3 2 2 2" xfId="43917" xr:uid="{00000000-0005-0000-0000-0000E7AA0000}"/>
    <cellStyle name="20% - Accent1 4 5 4 3 3 2 3" xfId="43918" xr:uid="{00000000-0005-0000-0000-0000E8AA0000}"/>
    <cellStyle name="20% - Accent1 4 5 4 3 3 3" xfId="43919" xr:uid="{00000000-0005-0000-0000-0000E9AA0000}"/>
    <cellStyle name="20% - Accent1 4 5 4 3 3 3 2" xfId="43920" xr:uid="{00000000-0005-0000-0000-0000EAAA0000}"/>
    <cellStyle name="20% - Accent1 4 5 4 3 3 4" xfId="43921" xr:uid="{00000000-0005-0000-0000-0000EBAA0000}"/>
    <cellStyle name="20% - Accent1 4 5 4 3 4" xfId="43922" xr:uid="{00000000-0005-0000-0000-0000ECAA0000}"/>
    <cellStyle name="20% - Accent1 4 5 4 3 4 2" xfId="43923" xr:uid="{00000000-0005-0000-0000-0000EDAA0000}"/>
    <cellStyle name="20% - Accent1 4 5 4 3 4 2 2" xfId="43924" xr:uid="{00000000-0005-0000-0000-0000EEAA0000}"/>
    <cellStyle name="20% - Accent1 4 5 4 3 4 2 2 2" xfId="43925" xr:uid="{00000000-0005-0000-0000-0000EFAA0000}"/>
    <cellStyle name="20% - Accent1 4 5 4 3 4 2 3" xfId="43926" xr:uid="{00000000-0005-0000-0000-0000F0AA0000}"/>
    <cellStyle name="20% - Accent1 4 5 4 3 4 3" xfId="43927" xr:uid="{00000000-0005-0000-0000-0000F1AA0000}"/>
    <cellStyle name="20% - Accent1 4 5 4 3 4 3 2" xfId="43928" xr:uid="{00000000-0005-0000-0000-0000F2AA0000}"/>
    <cellStyle name="20% - Accent1 4 5 4 3 4 4" xfId="43929" xr:uid="{00000000-0005-0000-0000-0000F3AA0000}"/>
    <cellStyle name="20% - Accent1 4 5 4 3 5" xfId="43930" xr:uid="{00000000-0005-0000-0000-0000F4AA0000}"/>
    <cellStyle name="20% - Accent1 4 5 4 3 5 2" xfId="43931" xr:uid="{00000000-0005-0000-0000-0000F5AA0000}"/>
    <cellStyle name="20% - Accent1 4 5 4 3 5 2 2" xfId="43932" xr:uid="{00000000-0005-0000-0000-0000F6AA0000}"/>
    <cellStyle name="20% - Accent1 4 5 4 3 5 3" xfId="43933" xr:uid="{00000000-0005-0000-0000-0000F7AA0000}"/>
    <cellStyle name="20% - Accent1 4 5 4 3 6" xfId="43934" xr:uid="{00000000-0005-0000-0000-0000F8AA0000}"/>
    <cellStyle name="20% - Accent1 4 5 4 3 6 2" xfId="43935" xr:uid="{00000000-0005-0000-0000-0000F9AA0000}"/>
    <cellStyle name="20% - Accent1 4 5 4 3 6 2 2" xfId="43936" xr:uid="{00000000-0005-0000-0000-0000FAAA0000}"/>
    <cellStyle name="20% - Accent1 4 5 4 3 6 3" xfId="43937" xr:uid="{00000000-0005-0000-0000-0000FBAA0000}"/>
    <cellStyle name="20% - Accent1 4 5 4 3 7" xfId="43938" xr:uid="{00000000-0005-0000-0000-0000FCAA0000}"/>
    <cellStyle name="20% - Accent1 4 5 4 3 7 2" xfId="43939" xr:uid="{00000000-0005-0000-0000-0000FDAA0000}"/>
    <cellStyle name="20% - Accent1 4 5 4 3 8" xfId="43940" xr:uid="{00000000-0005-0000-0000-0000FEAA0000}"/>
    <cellStyle name="20% - Accent1 4 5 4 3 8 2" xfId="43941" xr:uid="{00000000-0005-0000-0000-0000FFAA0000}"/>
    <cellStyle name="20% - Accent1 4 5 4 3 9" xfId="43942" xr:uid="{00000000-0005-0000-0000-000000AB0000}"/>
    <cellStyle name="20% - Accent1 4 5 4 4" xfId="43943" xr:uid="{00000000-0005-0000-0000-000001AB0000}"/>
    <cellStyle name="20% - Accent1 4 5 4 4 2" xfId="43944" xr:uid="{00000000-0005-0000-0000-000002AB0000}"/>
    <cellStyle name="20% - Accent1 4 5 4 4 2 2" xfId="43945" xr:uid="{00000000-0005-0000-0000-000003AB0000}"/>
    <cellStyle name="20% - Accent1 4 5 4 4 2 2 2" xfId="43946" xr:uid="{00000000-0005-0000-0000-000004AB0000}"/>
    <cellStyle name="20% - Accent1 4 5 4 4 2 3" xfId="43947" xr:uid="{00000000-0005-0000-0000-000005AB0000}"/>
    <cellStyle name="20% - Accent1 4 5 4 4 3" xfId="43948" xr:uid="{00000000-0005-0000-0000-000006AB0000}"/>
    <cellStyle name="20% - Accent1 4 5 4 4 3 2" xfId="43949" xr:uid="{00000000-0005-0000-0000-000007AB0000}"/>
    <cellStyle name="20% - Accent1 4 5 4 4 4" xfId="43950" xr:uid="{00000000-0005-0000-0000-000008AB0000}"/>
    <cellStyle name="20% - Accent1 4 5 4 5" xfId="43951" xr:uid="{00000000-0005-0000-0000-000009AB0000}"/>
    <cellStyle name="20% - Accent1 4 5 4 5 2" xfId="43952" xr:uid="{00000000-0005-0000-0000-00000AAB0000}"/>
    <cellStyle name="20% - Accent1 4 5 4 5 2 2" xfId="43953" xr:uid="{00000000-0005-0000-0000-00000BAB0000}"/>
    <cellStyle name="20% - Accent1 4 5 4 5 2 2 2" xfId="43954" xr:uid="{00000000-0005-0000-0000-00000CAB0000}"/>
    <cellStyle name="20% - Accent1 4 5 4 5 2 3" xfId="43955" xr:uid="{00000000-0005-0000-0000-00000DAB0000}"/>
    <cellStyle name="20% - Accent1 4 5 4 5 3" xfId="43956" xr:uid="{00000000-0005-0000-0000-00000EAB0000}"/>
    <cellStyle name="20% - Accent1 4 5 4 5 3 2" xfId="43957" xr:uid="{00000000-0005-0000-0000-00000FAB0000}"/>
    <cellStyle name="20% - Accent1 4 5 4 5 4" xfId="43958" xr:uid="{00000000-0005-0000-0000-000010AB0000}"/>
    <cellStyle name="20% - Accent1 4 5 4 6" xfId="43959" xr:uid="{00000000-0005-0000-0000-000011AB0000}"/>
    <cellStyle name="20% - Accent1 4 5 4 6 2" xfId="43960" xr:uid="{00000000-0005-0000-0000-000012AB0000}"/>
    <cellStyle name="20% - Accent1 4 5 4 6 2 2" xfId="43961" xr:uid="{00000000-0005-0000-0000-000013AB0000}"/>
    <cellStyle name="20% - Accent1 4 5 4 6 2 2 2" xfId="43962" xr:uid="{00000000-0005-0000-0000-000014AB0000}"/>
    <cellStyle name="20% - Accent1 4 5 4 6 2 3" xfId="43963" xr:uid="{00000000-0005-0000-0000-000015AB0000}"/>
    <cellStyle name="20% - Accent1 4 5 4 6 3" xfId="43964" xr:uid="{00000000-0005-0000-0000-000016AB0000}"/>
    <cellStyle name="20% - Accent1 4 5 4 6 3 2" xfId="43965" xr:uid="{00000000-0005-0000-0000-000017AB0000}"/>
    <cellStyle name="20% - Accent1 4 5 4 6 4" xfId="43966" xr:uid="{00000000-0005-0000-0000-000018AB0000}"/>
    <cellStyle name="20% - Accent1 4 5 4 7" xfId="43967" xr:uid="{00000000-0005-0000-0000-000019AB0000}"/>
    <cellStyle name="20% - Accent1 4 5 4 7 2" xfId="43968" xr:uid="{00000000-0005-0000-0000-00001AAB0000}"/>
    <cellStyle name="20% - Accent1 4 5 4 7 2 2" xfId="43969" xr:uid="{00000000-0005-0000-0000-00001BAB0000}"/>
    <cellStyle name="20% - Accent1 4 5 4 7 3" xfId="43970" xr:uid="{00000000-0005-0000-0000-00001CAB0000}"/>
    <cellStyle name="20% - Accent1 4 5 4 8" xfId="43971" xr:uid="{00000000-0005-0000-0000-00001DAB0000}"/>
    <cellStyle name="20% - Accent1 4 5 4 8 2" xfId="43972" xr:uid="{00000000-0005-0000-0000-00001EAB0000}"/>
    <cellStyle name="20% - Accent1 4 5 4 8 2 2" xfId="43973" xr:uid="{00000000-0005-0000-0000-00001FAB0000}"/>
    <cellStyle name="20% - Accent1 4 5 4 8 3" xfId="43974" xr:uid="{00000000-0005-0000-0000-000020AB0000}"/>
    <cellStyle name="20% - Accent1 4 5 4 9" xfId="43975" xr:uid="{00000000-0005-0000-0000-000021AB0000}"/>
    <cellStyle name="20% - Accent1 4 5 4 9 2" xfId="43976" xr:uid="{00000000-0005-0000-0000-000022AB0000}"/>
    <cellStyle name="20% - Accent1 4 5 5" xfId="43977" xr:uid="{00000000-0005-0000-0000-000023AB0000}"/>
    <cellStyle name="20% - Accent1 4 5 5 10" xfId="43978" xr:uid="{00000000-0005-0000-0000-000024AB0000}"/>
    <cellStyle name="20% - Accent1 4 5 5 10 2" xfId="43979" xr:uid="{00000000-0005-0000-0000-000025AB0000}"/>
    <cellStyle name="20% - Accent1 4 5 5 11" xfId="43980" xr:uid="{00000000-0005-0000-0000-000026AB0000}"/>
    <cellStyle name="20% - Accent1 4 5 5 2" xfId="43981" xr:uid="{00000000-0005-0000-0000-000027AB0000}"/>
    <cellStyle name="20% - Accent1 4 5 5 2 2" xfId="43982" xr:uid="{00000000-0005-0000-0000-000028AB0000}"/>
    <cellStyle name="20% - Accent1 4 5 5 2 2 2" xfId="43983" xr:uid="{00000000-0005-0000-0000-000029AB0000}"/>
    <cellStyle name="20% - Accent1 4 5 5 2 2 2 2" xfId="43984" xr:uid="{00000000-0005-0000-0000-00002AAB0000}"/>
    <cellStyle name="20% - Accent1 4 5 5 2 2 2 2 2" xfId="43985" xr:uid="{00000000-0005-0000-0000-00002BAB0000}"/>
    <cellStyle name="20% - Accent1 4 5 5 2 2 2 3" xfId="43986" xr:uid="{00000000-0005-0000-0000-00002CAB0000}"/>
    <cellStyle name="20% - Accent1 4 5 5 2 2 3" xfId="43987" xr:uid="{00000000-0005-0000-0000-00002DAB0000}"/>
    <cellStyle name="20% - Accent1 4 5 5 2 2 3 2" xfId="43988" xr:uid="{00000000-0005-0000-0000-00002EAB0000}"/>
    <cellStyle name="20% - Accent1 4 5 5 2 2 4" xfId="43989" xr:uid="{00000000-0005-0000-0000-00002FAB0000}"/>
    <cellStyle name="20% - Accent1 4 5 5 2 3" xfId="43990" xr:uid="{00000000-0005-0000-0000-000030AB0000}"/>
    <cellStyle name="20% - Accent1 4 5 5 2 3 2" xfId="43991" xr:uid="{00000000-0005-0000-0000-000031AB0000}"/>
    <cellStyle name="20% - Accent1 4 5 5 2 3 2 2" xfId="43992" xr:uid="{00000000-0005-0000-0000-000032AB0000}"/>
    <cellStyle name="20% - Accent1 4 5 5 2 3 2 2 2" xfId="43993" xr:uid="{00000000-0005-0000-0000-000033AB0000}"/>
    <cellStyle name="20% - Accent1 4 5 5 2 3 2 3" xfId="43994" xr:uid="{00000000-0005-0000-0000-000034AB0000}"/>
    <cellStyle name="20% - Accent1 4 5 5 2 3 3" xfId="43995" xr:uid="{00000000-0005-0000-0000-000035AB0000}"/>
    <cellStyle name="20% - Accent1 4 5 5 2 3 3 2" xfId="43996" xr:uid="{00000000-0005-0000-0000-000036AB0000}"/>
    <cellStyle name="20% - Accent1 4 5 5 2 3 4" xfId="43997" xr:uid="{00000000-0005-0000-0000-000037AB0000}"/>
    <cellStyle name="20% - Accent1 4 5 5 2 4" xfId="43998" xr:uid="{00000000-0005-0000-0000-000038AB0000}"/>
    <cellStyle name="20% - Accent1 4 5 5 2 4 2" xfId="43999" xr:uid="{00000000-0005-0000-0000-000039AB0000}"/>
    <cellStyle name="20% - Accent1 4 5 5 2 4 2 2" xfId="44000" xr:uid="{00000000-0005-0000-0000-00003AAB0000}"/>
    <cellStyle name="20% - Accent1 4 5 5 2 4 2 2 2" xfId="44001" xr:uid="{00000000-0005-0000-0000-00003BAB0000}"/>
    <cellStyle name="20% - Accent1 4 5 5 2 4 2 3" xfId="44002" xr:uid="{00000000-0005-0000-0000-00003CAB0000}"/>
    <cellStyle name="20% - Accent1 4 5 5 2 4 3" xfId="44003" xr:uid="{00000000-0005-0000-0000-00003DAB0000}"/>
    <cellStyle name="20% - Accent1 4 5 5 2 4 3 2" xfId="44004" xr:uid="{00000000-0005-0000-0000-00003EAB0000}"/>
    <cellStyle name="20% - Accent1 4 5 5 2 4 4" xfId="44005" xr:uid="{00000000-0005-0000-0000-00003FAB0000}"/>
    <cellStyle name="20% - Accent1 4 5 5 2 5" xfId="44006" xr:uid="{00000000-0005-0000-0000-000040AB0000}"/>
    <cellStyle name="20% - Accent1 4 5 5 2 5 2" xfId="44007" xr:uid="{00000000-0005-0000-0000-000041AB0000}"/>
    <cellStyle name="20% - Accent1 4 5 5 2 5 2 2" xfId="44008" xr:uid="{00000000-0005-0000-0000-000042AB0000}"/>
    <cellStyle name="20% - Accent1 4 5 5 2 5 3" xfId="44009" xr:uid="{00000000-0005-0000-0000-000043AB0000}"/>
    <cellStyle name="20% - Accent1 4 5 5 2 6" xfId="44010" xr:uid="{00000000-0005-0000-0000-000044AB0000}"/>
    <cellStyle name="20% - Accent1 4 5 5 2 6 2" xfId="44011" xr:uid="{00000000-0005-0000-0000-000045AB0000}"/>
    <cellStyle name="20% - Accent1 4 5 5 2 6 2 2" xfId="44012" xr:uid="{00000000-0005-0000-0000-000046AB0000}"/>
    <cellStyle name="20% - Accent1 4 5 5 2 6 3" xfId="44013" xr:uid="{00000000-0005-0000-0000-000047AB0000}"/>
    <cellStyle name="20% - Accent1 4 5 5 2 7" xfId="44014" xr:uid="{00000000-0005-0000-0000-000048AB0000}"/>
    <cellStyle name="20% - Accent1 4 5 5 2 7 2" xfId="44015" xr:uid="{00000000-0005-0000-0000-000049AB0000}"/>
    <cellStyle name="20% - Accent1 4 5 5 2 8" xfId="44016" xr:uid="{00000000-0005-0000-0000-00004AAB0000}"/>
    <cellStyle name="20% - Accent1 4 5 5 2 8 2" xfId="44017" xr:uid="{00000000-0005-0000-0000-00004BAB0000}"/>
    <cellStyle name="20% - Accent1 4 5 5 2 9" xfId="44018" xr:uid="{00000000-0005-0000-0000-00004CAB0000}"/>
    <cellStyle name="20% - Accent1 4 5 5 3" xfId="44019" xr:uid="{00000000-0005-0000-0000-00004DAB0000}"/>
    <cellStyle name="20% - Accent1 4 5 5 3 2" xfId="44020" xr:uid="{00000000-0005-0000-0000-00004EAB0000}"/>
    <cellStyle name="20% - Accent1 4 5 5 3 2 2" xfId="44021" xr:uid="{00000000-0005-0000-0000-00004FAB0000}"/>
    <cellStyle name="20% - Accent1 4 5 5 3 2 2 2" xfId="44022" xr:uid="{00000000-0005-0000-0000-000050AB0000}"/>
    <cellStyle name="20% - Accent1 4 5 5 3 2 2 2 2" xfId="44023" xr:uid="{00000000-0005-0000-0000-000051AB0000}"/>
    <cellStyle name="20% - Accent1 4 5 5 3 2 2 3" xfId="44024" xr:uid="{00000000-0005-0000-0000-000052AB0000}"/>
    <cellStyle name="20% - Accent1 4 5 5 3 2 3" xfId="44025" xr:uid="{00000000-0005-0000-0000-000053AB0000}"/>
    <cellStyle name="20% - Accent1 4 5 5 3 2 3 2" xfId="44026" xr:uid="{00000000-0005-0000-0000-000054AB0000}"/>
    <cellStyle name="20% - Accent1 4 5 5 3 2 4" xfId="44027" xr:uid="{00000000-0005-0000-0000-000055AB0000}"/>
    <cellStyle name="20% - Accent1 4 5 5 3 3" xfId="44028" xr:uid="{00000000-0005-0000-0000-000056AB0000}"/>
    <cellStyle name="20% - Accent1 4 5 5 3 3 2" xfId="44029" xr:uid="{00000000-0005-0000-0000-000057AB0000}"/>
    <cellStyle name="20% - Accent1 4 5 5 3 3 2 2" xfId="44030" xr:uid="{00000000-0005-0000-0000-000058AB0000}"/>
    <cellStyle name="20% - Accent1 4 5 5 3 3 2 2 2" xfId="44031" xr:uid="{00000000-0005-0000-0000-000059AB0000}"/>
    <cellStyle name="20% - Accent1 4 5 5 3 3 2 3" xfId="44032" xr:uid="{00000000-0005-0000-0000-00005AAB0000}"/>
    <cellStyle name="20% - Accent1 4 5 5 3 3 3" xfId="44033" xr:uid="{00000000-0005-0000-0000-00005BAB0000}"/>
    <cellStyle name="20% - Accent1 4 5 5 3 3 3 2" xfId="44034" xr:uid="{00000000-0005-0000-0000-00005CAB0000}"/>
    <cellStyle name="20% - Accent1 4 5 5 3 3 4" xfId="44035" xr:uid="{00000000-0005-0000-0000-00005DAB0000}"/>
    <cellStyle name="20% - Accent1 4 5 5 3 4" xfId="44036" xr:uid="{00000000-0005-0000-0000-00005EAB0000}"/>
    <cellStyle name="20% - Accent1 4 5 5 3 4 2" xfId="44037" xr:uid="{00000000-0005-0000-0000-00005FAB0000}"/>
    <cellStyle name="20% - Accent1 4 5 5 3 4 2 2" xfId="44038" xr:uid="{00000000-0005-0000-0000-000060AB0000}"/>
    <cellStyle name="20% - Accent1 4 5 5 3 4 2 2 2" xfId="44039" xr:uid="{00000000-0005-0000-0000-000061AB0000}"/>
    <cellStyle name="20% - Accent1 4 5 5 3 4 2 3" xfId="44040" xr:uid="{00000000-0005-0000-0000-000062AB0000}"/>
    <cellStyle name="20% - Accent1 4 5 5 3 4 3" xfId="44041" xr:uid="{00000000-0005-0000-0000-000063AB0000}"/>
    <cellStyle name="20% - Accent1 4 5 5 3 4 3 2" xfId="44042" xr:uid="{00000000-0005-0000-0000-000064AB0000}"/>
    <cellStyle name="20% - Accent1 4 5 5 3 4 4" xfId="44043" xr:uid="{00000000-0005-0000-0000-000065AB0000}"/>
    <cellStyle name="20% - Accent1 4 5 5 3 5" xfId="44044" xr:uid="{00000000-0005-0000-0000-000066AB0000}"/>
    <cellStyle name="20% - Accent1 4 5 5 3 5 2" xfId="44045" xr:uid="{00000000-0005-0000-0000-000067AB0000}"/>
    <cellStyle name="20% - Accent1 4 5 5 3 5 2 2" xfId="44046" xr:uid="{00000000-0005-0000-0000-000068AB0000}"/>
    <cellStyle name="20% - Accent1 4 5 5 3 5 3" xfId="44047" xr:uid="{00000000-0005-0000-0000-000069AB0000}"/>
    <cellStyle name="20% - Accent1 4 5 5 3 6" xfId="44048" xr:uid="{00000000-0005-0000-0000-00006AAB0000}"/>
    <cellStyle name="20% - Accent1 4 5 5 3 6 2" xfId="44049" xr:uid="{00000000-0005-0000-0000-00006BAB0000}"/>
    <cellStyle name="20% - Accent1 4 5 5 3 6 2 2" xfId="44050" xr:uid="{00000000-0005-0000-0000-00006CAB0000}"/>
    <cellStyle name="20% - Accent1 4 5 5 3 6 3" xfId="44051" xr:uid="{00000000-0005-0000-0000-00006DAB0000}"/>
    <cellStyle name="20% - Accent1 4 5 5 3 7" xfId="44052" xr:uid="{00000000-0005-0000-0000-00006EAB0000}"/>
    <cellStyle name="20% - Accent1 4 5 5 3 7 2" xfId="44053" xr:uid="{00000000-0005-0000-0000-00006FAB0000}"/>
    <cellStyle name="20% - Accent1 4 5 5 3 8" xfId="44054" xr:uid="{00000000-0005-0000-0000-000070AB0000}"/>
    <cellStyle name="20% - Accent1 4 5 5 3 8 2" xfId="44055" xr:uid="{00000000-0005-0000-0000-000071AB0000}"/>
    <cellStyle name="20% - Accent1 4 5 5 3 9" xfId="44056" xr:uid="{00000000-0005-0000-0000-000072AB0000}"/>
    <cellStyle name="20% - Accent1 4 5 5 4" xfId="44057" xr:uid="{00000000-0005-0000-0000-000073AB0000}"/>
    <cellStyle name="20% - Accent1 4 5 5 4 2" xfId="44058" xr:uid="{00000000-0005-0000-0000-000074AB0000}"/>
    <cellStyle name="20% - Accent1 4 5 5 4 2 2" xfId="44059" xr:uid="{00000000-0005-0000-0000-000075AB0000}"/>
    <cellStyle name="20% - Accent1 4 5 5 4 2 2 2" xfId="44060" xr:uid="{00000000-0005-0000-0000-000076AB0000}"/>
    <cellStyle name="20% - Accent1 4 5 5 4 2 3" xfId="44061" xr:uid="{00000000-0005-0000-0000-000077AB0000}"/>
    <cellStyle name="20% - Accent1 4 5 5 4 3" xfId="44062" xr:uid="{00000000-0005-0000-0000-000078AB0000}"/>
    <cellStyle name="20% - Accent1 4 5 5 4 3 2" xfId="44063" xr:uid="{00000000-0005-0000-0000-000079AB0000}"/>
    <cellStyle name="20% - Accent1 4 5 5 4 4" xfId="44064" xr:uid="{00000000-0005-0000-0000-00007AAB0000}"/>
    <cellStyle name="20% - Accent1 4 5 5 5" xfId="44065" xr:uid="{00000000-0005-0000-0000-00007BAB0000}"/>
    <cellStyle name="20% - Accent1 4 5 5 5 2" xfId="44066" xr:uid="{00000000-0005-0000-0000-00007CAB0000}"/>
    <cellStyle name="20% - Accent1 4 5 5 5 2 2" xfId="44067" xr:uid="{00000000-0005-0000-0000-00007DAB0000}"/>
    <cellStyle name="20% - Accent1 4 5 5 5 2 2 2" xfId="44068" xr:uid="{00000000-0005-0000-0000-00007EAB0000}"/>
    <cellStyle name="20% - Accent1 4 5 5 5 2 3" xfId="44069" xr:uid="{00000000-0005-0000-0000-00007FAB0000}"/>
    <cellStyle name="20% - Accent1 4 5 5 5 3" xfId="44070" xr:uid="{00000000-0005-0000-0000-000080AB0000}"/>
    <cellStyle name="20% - Accent1 4 5 5 5 3 2" xfId="44071" xr:uid="{00000000-0005-0000-0000-000081AB0000}"/>
    <cellStyle name="20% - Accent1 4 5 5 5 4" xfId="44072" xr:uid="{00000000-0005-0000-0000-000082AB0000}"/>
    <cellStyle name="20% - Accent1 4 5 5 6" xfId="44073" xr:uid="{00000000-0005-0000-0000-000083AB0000}"/>
    <cellStyle name="20% - Accent1 4 5 5 6 2" xfId="44074" xr:uid="{00000000-0005-0000-0000-000084AB0000}"/>
    <cellStyle name="20% - Accent1 4 5 5 6 2 2" xfId="44075" xr:uid="{00000000-0005-0000-0000-000085AB0000}"/>
    <cellStyle name="20% - Accent1 4 5 5 6 2 2 2" xfId="44076" xr:uid="{00000000-0005-0000-0000-000086AB0000}"/>
    <cellStyle name="20% - Accent1 4 5 5 6 2 3" xfId="44077" xr:uid="{00000000-0005-0000-0000-000087AB0000}"/>
    <cellStyle name="20% - Accent1 4 5 5 6 3" xfId="44078" xr:uid="{00000000-0005-0000-0000-000088AB0000}"/>
    <cellStyle name="20% - Accent1 4 5 5 6 3 2" xfId="44079" xr:uid="{00000000-0005-0000-0000-000089AB0000}"/>
    <cellStyle name="20% - Accent1 4 5 5 6 4" xfId="44080" xr:uid="{00000000-0005-0000-0000-00008AAB0000}"/>
    <cellStyle name="20% - Accent1 4 5 5 7" xfId="44081" xr:uid="{00000000-0005-0000-0000-00008BAB0000}"/>
    <cellStyle name="20% - Accent1 4 5 5 7 2" xfId="44082" xr:uid="{00000000-0005-0000-0000-00008CAB0000}"/>
    <cellStyle name="20% - Accent1 4 5 5 7 2 2" xfId="44083" xr:uid="{00000000-0005-0000-0000-00008DAB0000}"/>
    <cellStyle name="20% - Accent1 4 5 5 7 3" xfId="44084" xr:uid="{00000000-0005-0000-0000-00008EAB0000}"/>
    <cellStyle name="20% - Accent1 4 5 5 8" xfId="44085" xr:uid="{00000000-0005-0000-0000-00008FAB0000}"/>
    <cellStyle name="20% - Accent1 4 5 5 8 2" xfId="44086" xr:uid="{00000000-0005-0000-0000-000090AB0000}"/>
    <cellStyle name="20% - Accent1 4 5 5 8 2 2" xfId="44087" xr:uid="{00000000-0005-0000-0000-000091AB0000}"/>
    <cellStyle name="20% - Accent1 4 5 5 8 3" xfId="44088" xr:uid="{00000000-0005-0000-0000-000092AB0000}"/>
    <cellStyle name="20% - Accent1 4 5 5 9" xfId="44089" xr:uid="{00000000-0005-0000-0000-000093AB0000}"/>
    <cellStyle name="20% - Accent1 4 5 5 9 2" xfId="44090" xr:uid="{00000000-0005-0000-0000-000094AB0000}"/>
    <cellStyle name="20% - Accent1 4 5 6" xfId="44091" xr:uid="{00000000-0005-0000-0000-000095AB0000}"/>
    <cellStyle name="20% - Accent1 4 5 6 10" xfId="44092" xr:uid="{00000000-0005-0000-0000-000096AB0000}"/>
    <cellStyle name="20% - Accent1 4 5 6 10 2" xfId="44093" xr:uid="{00000000-0005-0000-0000-000097AB0000}"/>
    <cellStyle name="20% - Accent1 4 5 6 11" xfId="44094" xr:uid="{00000000-0005-0000-0000-000098AB0000}"/>
    <cellStyle name="20% - Accent1 4 5 6 2" xfId="44095" xr:uid="{00000000-0005-0000-0000-000099AB0000}"/>
    <cellStyle name="20% - Accent1 4 5 6 2 2" xfId="44096" xr:uid="{00000000-0005-0000-0000-00009AAB0000}"/>
    <cellStyle name="20% - Accent1 4 5 6 2 2 2" xfId="44097" xr:uid="{00000000-0005-0000-0000-00009BAB0000}"/>
    <cellStyle name="20% - Accent1 4 5 6 2 2 2 2" xfId="44098" xr:uid="{00000000-0005-0000-0000-00009CAB0000}"/>
    <cellStyle name="20% - Accent1 4 5 6 2 2 2 2 2" xfId="44099" xr:uid="{00000000-0005-0000-0000-00009DAB0000}"/>
    <cellStyle name="20% - Accent1 4 5 6 2 2 2 3" xfId="44100" xr:uid="{00000000-0005-0000-0000-00009EAB0000}"/>
    <cellStyle name="20% - Accent1 4 5 6 2 2 3" xfId="44101" xr:uid="{00000000-0005-0000-0000-00009FAB0000}"/>
    <cellStyle name="20% - Accent1 4 5 6 2 2 3 2" xfId="44102" xr:uid="{00000000-0005-0000-0000-0000A0AB0000}"/>
    <cellStyle name="20% - Accent1 4 5 6 2 2 4" xfId="44103" xr:uid="{00000000-0005-0000-0000-0000A1AB0000}"/>
    <cellStyle name="20% - Accent1 4 5 6 2 3" xfId="44104" xr:uid="{00000000-0005-0000-0000-0000A2AB0000}"/>
    <cellStyle name="20% - Accent1 4 5 6 2 3 2" xfId="44105" xr:uid="{00000000-0005-0000-0000-0000A3AB0000}"/>
    <cellStyle name="20% - Accent1 4 5 6 2 3 2 2" xfId="44106" xr:uid="{00000000-0005-0000-0000-0000A4AB0000}"/>
    <cellStyle name="20% - Accent1 4 5 6 2 3 2 2 2" xfId="44107" xr:uid="{00000000-0005-0000-0000-0000A5AB0000}"/>
    <cellStyle name="20% - Accent1 4 5 6 2 3 2 3" xfId="44108" xr:uid="{00000000-0005-0000-0000-0000A6AB0000}"/>
    <cellStyle name="20% - Accent1 4 5 6 2 3 3" xfId="44109" xr:uid="{00000000-0005-0000-0000-0000A7AB0000}"/>
    <cellStyle name="20% - Accent1 4 5 6 2 3 3 2" xfId="44110" xr:uid="{00000000-0005-0000-0000-0000A8AB0000}"/>
    <cellStyle name="20% - Accent1 4 5 6 2 3 4" xfId="44111" xr:uid="{00000000-0005-0000-0000-0000A9AB0000}"/>
    <cellStyle name="20% - Accent1 4 5 6 2 4" xfId="44112" xr:uid="{00000000-0005-0000-0000-0000AAAB0000}"/>
    <cellStyle name="20% - Accent1 4 5 6 2 4 2" xfId="44113" xr:uid="{00000000-0005-0000-0000-0000ABAB0000}"/>
    <cellStyle name="20% - Accent1 4 5 6 2 4 2 2" xfId="44114" xr:uid="{00000000-0005-0000-0000-0000ACAB0000}"/>
    <cellStyle name="20% - Accent1 4 5 6 2 4 2 2 2" xfId="44115" xr:uid="{00000000-0005-0000-0000-0000ADAB0000}"/>
    <cellStyle name="20% - Accent1 4 5 6 2 4 2 3" xfId="44116" xr:uid="{00000000-0005-0000-0000-0000AEAB0000}"/>
    <cellStyle name="20% - Accent1 4 5 6 2 4 3" xfId="44117" xr:uid="{00000000-0005-0000-0000-0000AFAB0000}"/>
    <cellStyle name="20% - Accent1 4 5 6 2 4 3 2" xfId="44118" xr:uid="{00000000-0005-0000-0000-0000B0AB0000}"/>
    <cellStyle name="20% - Accent1 4 5 6 2 4 4" xfId="44119" xr:uid="{00000000-0005-0000-0000-0000B1AB0000}"/>
    <cellStyle name="20% - Accent1 4 5 6 2 5" xfId="44120" xr:uid="{00000000-0005-0000-0000-0000B2AB0000}"/>
    <cellStyle name="20% - Accent1 4 5 6 2 5 2" xfId="44121" xr:uid="{00000000-0005-0000-0000-0000B3AB0000}"/>
    <cellStyle name="20% - Accent1 4 5 6 2 5 2 2" xfId="44122" xr:uid="{00000000-0005-0000-0000-0000B4AB0000}"/>
    <cellStyle name="20% - Accent1 4 5 6 2 5 3" xfId="44123" xr:uid="{00000000-0005-0000-0000-0000B5AB0000}"/>
    <cellStyle name="20% - Accent1 4 5 6 2 6" xfId="44124" xr:uid="{00000000-0005-0000-0000-0000B6AB0000}"/>
    <cellStyle name="20% - Accent1 4 5 6 2 6 2" xfId="44125" xr:uid="{00000000-0005-0000-0000-0000B7AB0000}"/>
    <cellStyle name="20% - Accent1 4 5 6 2 6 2 2" xfId="44126" xr:uid="{00000000-0005-0000-0000-0000B8AB0000}"/>
    <cellStyle name="20% - Accent1 4 5 6 2 6 3" xfId="44127" xr:uid="{00000000-0005-0000-0000-0000B9AB0000}"/>
    <cellStyle name="20% - Accent1 4 5 6 2 7" xfId="44128" xr:uid="{00000000-0005-0000-0000-0000BAAB0000}"/>
    <cellStyle name="20% - Accent1 4 5 6 2 7 2" xfId="44129" xr:uid="{00000000-0005-0000-0000-0000BBAB0000}"/>
    <cellStyle name="20% - Accent1 4 5 6 2 8" xfId="44130" xr:uid="{00000000-0005-0000-0000-0000BCAB0000}"/>
    <cellStyle name="20% - Accent1 4 5 6 2 8 2" xfId="44131" xr:uid="{00000000-0005-0000-0000-0000BDAB0000}"/>
    <cellStyle name="20% - Accent1 4 5 6 2 9" xfId="44132" xr:uid="{00000000-0005-0000-0000-0000BEAB0000}"/>
    <cellStyle name="20% - Accent1 4 5 6 3" xfId="44133" xr:uid="{00000000-0005-0000-0000-0000BFAB0000}"/>
    <cellStyle name="20% - Accent1 4 5 6 3 2" xfId="44134" xr:uid="{00000000-0005-0000-0000-0000C0AB0000}"/>
    <cellStyle name="20% - Accent1 4 5 6 3 2 2" xfId="44135" xr:uid="{00000000-0005-0000-0000-0000C1AB0000}"/>
    <cellStyle name="20% - Accent1 4 5 6 3 2 2 2" xfId="44136" xr:uid="{00000000-0005-0000-0000-0000C2AB0000}"/>
    <cellStyle name="20% - Accent1 4 5 6 3 2 2 2 2" xfId="44137" xr:uid="{00000000-0005-0000-0000-0000C3AB0000}"/>
    <cellStyle name="20% - Accent1 4 5 6 3 2 2 3" xfId="44138" xr:uid="{00000000-0005-0000-0000-0000C4AB0000}"/>
    <cellStyle name="20% - Accent1 4 5 6 3 2 3" xfId="44139" xr:uid="{00000000-0005-0000-0000-0000C5AB0000}"/>
    <cellStyle name="20% - Accent1 4 5 6 3 2 3 2" xfId="44140" xr:uid="{00000000-0005-0000-0000-0000C6AB0000}"/>
    <cellStyle name="20% - Accent1 4 5 6 3 2 4" xfId="44141" xr:uid="{00000000-0005-0000-0000-0000C7AB0000}"/>
    <cellStyle name="20% - Accent1 4 5 6 3 3" xfId="44142" xr:uid="{00000000-0005-0000-0000-0000C8AB0000}"/>
    <cellStyle name="20% - Accent1 4 5 6 3 3 2" xfId="44143" xr:uid="{00000000-0005-0000-0000-0000C9AB0000}"/>
    <cellStyle name="20% - Accent1 4 5 6 3 3 2 2" xfId="44144" xr:uid="{00000000-0005-0000-0000-0000CAAB0000}"/>
    <cellStyle name="20% - Accent1 4 5 6 3 3 2 2 2" xfId="44145" xr:uid="{00000000-0005-0000-0000-0000CBAB0000}"/>
    <cellStyle name="20% - Accent1 4 5 6 3 3 2 3" xfId="44146" xr:uid="{00000000-0005-0000-0000-0000CCAB0000}"/>
    <cellStyle name="20% - Accent1 4 5 6 3 3 3" xfId="44147" xr:uid="{00000000-0005-0000-0000-0000CDAB0000}"/>
    <cellStyle name="20% - Accent1 4 5 6 3 3 3 2" xfId="44148" xr:uid="{00000000-0005-0000-0000-0000CEAB0000}"/>
    <cellStyle name="20% - Accent1 4 5 6 3 3 4" xfId="44149" xr:uid="{00000000-0005-0000-0000-0000CFAB0000}"/>
    <cellStyle name="20% - Accent1 4 5 6 3 4" xfId="44150" xr:uid="{00000000-0005-0000-0000-0000D0AB0000}"/>
    <cellStyle name="20% - Accent1 4 5 6 3 4 2" xfId="44151" xr:uid="{00000000-0005-0000-0000-0000D1AB0000}"/>
    <cellStyle name="20% - Accent1 4 5 6 3 4 2 2" xfId="44152" xr:uid="{00000000-0005-0000-0000-0000D2AB0000}"/>
    <cellStyle name="20% - Accent1 4 5 6 3 4 2 2 2" xfId="44153" xr:uid="{00000000-0005-0000-0000-0000D3AB0000}"/>
    <cellStyle name="20% - Accent1 4 5 6 3 4 2 3" xfId="44154" xr:uid="{00000000-0005-0000-0000-0000D4AB0000}"/>
    <cellStyle name="20% - Accent1 4 5 6 3 4 3" xfId="44155" xr:uid="{00000000-0005-0000-0000-0000D5AB0000}"/>
    <cellStyle name="20% - Accent1 4 5 6 3 4 3 2" xfId="44156" xr:uid="{00000000-0005-0000-0000-0000D6AB0000}"/>
    <cellStyle name="20% - Accent1 4 5 6 3 4 4" xfId="44157" xr:uid="{00000000-0005-0000-0000-0000D7AB0000}"/>
    <cellStyle name="20% - Accent1 4 5 6 3 5" xfId="44158" xr:uid="{00000000-0005-0000-0000-0000D8AB0000}"/>
    <cellStyle name="20% - Accent1 4 5 6 3 5 2" xfId="44159" xr:uid="{00000000-0005-0000-0000-0000D9AB0000}"/>
    <cellStyle name="20% - Accent1 4 5 6 3 5 2 2" xfId="44160" xr:uid="{00000000-0005-0000-0000-0000DAAB0000}"/>
    <cellStyle name="20% - Accent1 4 5 6 3 5 3" xfId="44161" xr:uid="{00000000-0005-0000-0000-0000DBAB0000}"/>
    <cellStyle name="20% - Accent1 4 5 6 3 6" xfId="44162" xr:uid="{00000000-0005-0000-0000-0000DCAB0000}"/>
    <cellStyle name="20% - Accent1 4 5 6 3 6 2" xfId="44163" xr:uid="{00000000-0005-0000-0000-0000DDAB0000}"/>
    <cellStyle name="20% - Accent1 4 5 6 3 6 2 2" xfId="44164" xr:uid="{00000000-0005-0000-0000-0000DEAB0000}"/>
    <cellStyle name="20% - Accent1 4 5 6 3 6 3" xfId="44165" xr:uid="{00000000-0005-0000-0000-0000DFAB0000}"/>
    <cellStyle name="20% - Accent1 4 5 6 3 7" xfId="44166" xr:uid="{00000000-0005-0000-0000-0000E0AB0000}"/>
    <cellStyle name="20% - Accent1 4 5 6 3 7 2" xfId="44167" xr:uid="{00000000-0005-0000-0000-0000E1AB0000}"/>
    <cellStyle name="20% - Accent1 4 5 6 3 8" xfId="44168" xr:uid="{00000000-0005-0000-0000-0000E2AB0000}"/>
    <cellStyle name="20% - Accent1 4 5 6 3 8 2" xfId="44169" xr:uid="{00000000-0005-0000-0000-0000E3AB0000}"/>
    <cellStyle name="20% - Accent1 4 5 6 3 9" xfId="44170" xr:uid="{00000000-0005-0000-0000-0000E4AB0000}"/>
    <cellStyle name="20% - Accent1 4 5 6 4" xfId="44171" xr:uid="{00000000-0005-0000-0000-0000E5AB0000}"/>
    <cellStyle name="20% - Accent1 4 5 6 4 2" xfId="44172" xr:uid="{00000000-0005-0000-0000-0000E6AB0000}"/>
    <cellStyle name="20% - Accent1 4 5 6 4 2 2" xfId="44173" xr:uid="{00000000-0005-0000-0000-0000E7AB0000}"/>
    <cellStyle name="20% - Accent1 4 5 6 4 2 2 2" xfId="44174" xr:uid="{00000000-0005-0000-0000-0000E8AB0000}"/>
    <cellStyle name="20% - Accent1 4 5 6 4 2 3" xfId="44175" xr:uid="{00000000-0005-0000-0000-0000E9AB0000}"/>
    <cellStyle name="20% - Accent1 4 5 6 4 3" xfId="44176" xr:uid="{00000000-0005-0000-0000-0000EAAB0000}"/>
    <cellStyle name="20% - Accent1 4 5 6 4 3 2" xfId="44177" xr:uid="{00000000-0005-0000-0000-0000EBAB0000}"/>
    <cellStyle name="20% - Accent1 4 5 6 4 4" xfId="44178" xr:uid="{00000000-0005-0000-0000-0000ECAB0000}"/>
    <cellStyle name="20% - Accent1 4 5 6 5" xfId="44179" xr:uid="{00000000-0005-0000-0000-0000EDAB0000}"/>
    <cellStyle name="20% - Accent1 4 5 6 5 2" xfId="44180" xr:uid="{00000000-0005-0000-0000-0000EEAB0000}"/>
    <cellStyle name="20% - Accent1 4 5 6 5 2 2" xfId="44181" xr:uid="{00000000-0005-0000-0000-0000EFAB0000}"/>
    <cellStyle name="20% - Accent1 4 5 6 5 2 2 2" xfId="44182" xr:uid="{00000000-0005-0000-0000-0000F0AB0000}"/>
    <cellStyle name="20% - Accent1 4 5 6 5 2 3" xfId="44183" xr:uid="{00000000-0005-0000-0000-0000F1AB0000}"/>
    <cellStyle name="20% - Accent1 4 5 6 5 3" xfId="44184" xr:uid="{00000000-0005-0000-0000-0000F2AB0000}"/>
    <cellStyle name="20% - Accent1 4 5 6 5 3 2" xfId="44185" xr:uid="{00000000-0005-0000-0000-0000F3AB0000}"/>
    <cellStyle name="20% - Accent1 4 5 6 5 4" xfId="44186" xr:uid="{00000000-0005-0000-0000-0000F4AB0000}"/>
    <cellStyle name="20% - Accent1 4 5 6 6" xfId="44187" xr:uid="{00000000-0005-0000-0000-0000F5AB0000}"/>
    <cellStyle name="20% - Accent1 4 5 6 6 2" xfId="44188" xr:uid="{00000000-0005-0000-0000-0000F6AB0000}"/>
    <cellStyle name="20% - Accent1 4 5 6 6 2 2" xfId="44189" xr:uid="{00000000-0005-0000-0000-0000F7AB0000}"/>
    <cellStyle name="20% - Accent1 4 5 6 6 2 2 2" xfId="44190" xr:uid="{00000000-0005-0000-0000-0000F8AB0000}"/>
    <cellStyle name="20% - Accent1 4 5 6 6 2 3" xfId="44191" xr:uid="{00000000-0005-0000-0000-0000F9AB0000}"/>
    <cellStyle name="20% - Accent1 4 5 6 6 3" xfId="44192" xr:uid="{00000000-0005-0000-0000-0000FAAB0000}"/>
    <cellStyle name="20% - Accent1 4 5 6 6 3 2" xfId="44193" xr:uid="{00000000-0005-0000-0000-0000FBAB0000}"/>
    <cellStyle name="20% - Accent1 4 5 6 6 4" xfId="44194" xr:uid="{00000000-0005-0000-0000-0000FCAB0000}"/>
    <cellStyle name="20% - Accent1 4 5 6 7" xfId="44195" xr:uid="{00000000-0005-0000-0000-0000FDAB0000}"/>
    <cellStyle name="20% - Accent1 4 5 6 7 2" xfId="44196" xr:uid="{00000000-0005-0000-0000-0000FEAB0000}"/>
    <cellStyle name="20% - Accent1 4 5 6 7 2 2" xfId="44197" xr:uid="{00000000-0005-0000-0000-0000FFAB0000}"/>
    <cellStyle name="20% - Accent1 4 5 6 7 3" xfId="44198" xr:uid="{00000000-0005-0000-0000-000000AC0000}"/>
    <cellStyle name="20% - Accent1 4 5 6 8" xfId="44199" xr:uid="{00000000-0005-0000-0000-000001AC0000}"/>
    <cellStyle name="20% - Accent1 4 5 6 8 2" xfId="44200" xr:uid="{00000000-0005-0000-0000-000002AC0000}"/>
    <cellStyle name="20% - Accent1 4 5 6 8 2 2" xfId="44201" xr:uid="{00000000-0005-0000-0000-000003AC0000}"/>
    <cellStyle name="20% - Accent1 4 5 6 8 3" xfId="44202" xr:uid="{00000000-0005-0000-0000-000004AC0000}"/>
    <cellStyle name="20% - Accent1 4 5 6 9" xfId="44203" xr:uid="{00000000-0005-0000-0000-000005AC0000}"/>
    <cellStyle name="20% - Accent1 4 5 6 9 2" xfId="44204" xr:uid="{00000000-0005-0000-0000-000006AC0000}"/>
    <cellStyle name="20% - Accent1 4 5 7" xfId="44205" xr:uid="{00000000-0005-0000-0000-000007AC0000}"/>
    <cellStyle name="20% - Accent1 4 5 7 2" xfId="44206" xr:uid="{00000000-0005-0000-0000-000008AC0000}"/>
    <cellStyle name="20% - Accent1 4 5 7 2 2" xfId="44207" xr:uid="{00000000-0005-0000-0000-000009AC0000}"/>
    <cellStyle name="20% - Accent1 4 5 7 2 2 2" xfId="44208" xr:uid="{00000000-0005-0000-0000-00000AAC0000}"/>
    <cellStyle name="20% - Accent1 4 5 7 2 2 2 2" xfId="44209" xr:uid="{00000000-0005-0000-0000-00000BAC0000}"/>
    <cellStyle name="20% - Accent1 4 5 7 2 2 3" xfId="44210" xr:uid="{00000000-0005-0000-0000-00000CAC0000}"/>
    <cellStyle name="20% - Accent1 4 5 7 2 3" xfId="44211" xr:uid="{00000000-0005-0000-0000-00000DAC0000}"/>
    <cellStyle name="20% - Accent1 4 5 7 2 3 2" xfId="44212" xr:uid="{00000000-0005-0000-0000-00000EAC0000}"/>
    <cellStyle name="20% - Accent1 4 5 7 2 4" xfId="44213" xr:uid="{00000000-0005-0000-0000-00000FAC0000}"/>
    <cellStyle name="20% - Accent1 4 5 7 3" xfId="44214" xr:uid="{00000000-0005-0000-0000-000010AC0000}"/>
    <cellStyle name="20% - Accent1 4 5 7 3 2" xfId="44215" xr:uid="{00000000-0005-0000-0000-000011AC0000}"/>
    <cellStyle name="20% - Accent1 4 5 7 3 2 2" xfId="44216" xr:uid="{00000000-0005-0000-0000-000012AC0000}"/>
    <cellStyle name="20% - Accent1 4 5 7 3 2 2 2" xfId="44217" xr:uid="{00000000-0005-0000-0000-000013AC0000}"/>
    <cellStyle name="20% - Accent1 4 5 7 3 2 3" xfId="44218" xr:uid="{00000000-0005-0000-0000-000014AC0000}"/>
    <cellStyle name="20% - Accent1 4 5 7 3 3" xfId="44219" xr:uid="{00000000-0005-0000-0000-000015AC0000}"/>
    <cellStyle name="20% - Accent1 4 5 7 3 3 2" xfId="44220" xr:uid="{00000000-0005-0000-0000-000016AC0000}"/>
    <cellStyle name="20% - Accent1 4 5 7 3 4" xfId="44221" xr:uid="{00000000-0005-0000-0000-000017AC0000}"/>
    <cellStyle name="20% - Accent1 4 5 7 4" xfId="44222" xr:uid="{00000000-0005-0000-0000-000018AC0000}"/>
    <cellStyle name="20% - Accent1 4 5 7 4 2" xfId="44223" xr:uid="{00000000-0005-0000-0000-000019AC0000}"/>
    <cellStyle name="20% - Accent1 4 5 7 4 2 2" xfId="44224" xr:uid="{00000000-0005-0000-0000-00001AAC0000}"/>
    <cellStyle name="20% - Accent1 4 5 7 4 2 2 2" xfId="44225" xr:uid="{00000000-0005-0000-0000-00001BAC0000}"/>
    <cellStyle name="20% - Accent1 4 5 7 4 2 3" xfId="44226" xr:uid="{00000000-0005-0000-0000-00001CAC0000}"/>
    <cellStyle name="20% - Accent1 4 5 7 4 3" xfId="44227" xr:uid="{00000000-0005-0000-0000-00001DAC0000}"/>
    <cellStyle name="20% - Accent1 4 5 7 4 3 2" xfId="44228" xr:uid="{00000000-0005-0000-0000-00001EAC0000}"/>
    <cellStyle name="20% - Accent1 4 5 7 4 4" xfId="44229" xr:uid="{00000000-0005-0000-0000-00001FAC0000}"/>
    <cellStyle name="20% - Accent1 4 5 7 5" xfId="44230" xr:uid="{00000000-0005-0000-0000-000020AC0000}"/>
    <cellStyle name="20% - Accent1 4 5 7 5 2" xfId="44231" xr:uid="{00000000-0005-0000-0000-000021AC0000}"/>
    <cellStyle name="20% - Accent1 4 5 7 5 2 2" xfId="44232" xr:uid="{00000000-0005-0000-0000-000022AC0000}"/>
    <cellStyle name="20% - Accent1 4 5 7 5 3" xfId="44233" xr:uid="{00000000-0005-0000-0000-000023AC0000}"/>
    <cellStyle name="20% - Accent1 4 5 7 6" xfId="44234" xr:uid="{00000000-0005-0000-0000-000024AC0000}"/>
    <cellStyle name="20% - Accent1 4 5 7 6 2" xfId="44235" xr:uid="{00000000-0005-0000-0000-000025AC0000}"/>
    <cellStyle name="20% - Accent1 4 5 7 6 2 2" xfId="44236" xr:uid="{00000000-0005-0000-0000-000026AC0000}"/>
    <cellStyle name="20% - Accent1 4 5 7 6 3" xfId="44237" xr:uid="{00000000-0005-0000-0000-000027AC0000}"/>
    <cellStyle name="20% - Accent1 4 5 7 7" xfId="44238" xr:uid="{00000000-0005-0000-0000-000028AC0000}"/>
    <cellStyle name="20% - Accent1 4 5 7 7 2" xfId="44239" xr:uid="{00000000-0005-0000-0000-000029AC0000}"/>
    <cellStyle name="20% - Accent1 4 5 7 8" xfId="44240" xr:uid="{00000000-0005-0000-0000-00002AAC0000}"/>
    <cellStyle name="20% - Accent1 4 5 7 8 2" xfId="44241" xr:uid="{00000000-0005-0000-0000-00002BAC0000}"/>
    <cellStyle name="20% - Accent1 4 5 7 9" xfId="44242" xr:uid="{00000000-0005-0000-0000-00002CAC0000}"/>
    <cellStyle name="20% - Accent1 4 5 8" xfId="44243" xr:uid="{00000000-0005-0000-0000-00002DAC0000}"/>
    <cellStyle name="20% - Accent1 4 5 8 2" xfId="44244" xr:uid="{00000000-0005-0000-0000-00002EAC0000}"/>
    <cellStyle name="20% - Accent1 4 5 8 2 2" xfId="44245" xr:uid="{00000000-0005-0000-0000-00002FAC0000}"/>
    <cellStyle name="20% - Accent1 4 5 8 2 2 2" xfId="44246" xr:uid="{00000000-0005-0000-0000-000030AC0000}"/>
    <cellStyle name="20% - Accent1 4 5 8 2 2 2 2" xfId="44247" xr:uid="{00000000-0005-0000-0000-000031AC0000}"/>
    <cellStyle name="20% - Accent1 4 5 8 2 2 3" xfId="44248" xr:uid="{00000000-0005-0000-0000-000032AC0000}"/>
    <cellStyle name="20% - Accent1 4 5 8 2 3" xfId="44249" xr:uid="{00000000-0005-0000-0000-000033AC0000}"/>
    <cellStyle name="20% - Accent1 4 5 8 2 3 2" xfId="44250" xr:uid="{00000000-0005-0000-0000-000034AC0000}"/>
    <cellStyle name="20% - Accent1 4 5 8 2 4" xfId="44251" xr:uid="{00000000-0005-0000-0000-000035AC0000}"/>
    <cellStyle name="20% - Accent1 4 5 8 3" xfId="44252" xr:uid="{00000000-0005-0000-0000-000036AC0000}"/>
    <cellStyle name="20% - Accent1 4 5 8 3 2" xfId="44253" xr:uid="{00000000-0005-0000-0000-000037AC0000}"/>
    <cellStyle name="20% - Accent1 4 5 8 3 2 2" xfId="44254" xr:uid="{00000000-0005-0000-0000-000038AC0000}"/>
    <cellStyle name="20% - Accent1 4 5 8 3 2 2 2" xfId="44255" xr:uid="{00000000-0005-0000-0000-000039AC0000}"/>
    <cellStyle name="20% - Accent1 4 5 8 3 2 3" xfId="44256" xr:uid="{00000000-0005-0000-0000-00003AAC0000}"/>
    <cellStyle name="20% - Accent1 4 5 8 3 3" xfId="44257" xr:uid="{00000000-0005-0000-0000-00003BAC0000}"/>
    <cellStyle name="20% - Accent1 4 5 8 3 3 2" xfId="44258" xr:uid="{00000000-0005-0000-0000-00003CAC0000}"/>
    <cellStyle name="20% - Accent1 4 5 8 3 4" xfId="44259" xr:uid="{00000000-0005-0000-0000-00003DAC0000}"/>
    <cellStyle name="20% - Accent1 4 5 8 4" xfId="44260" xr:uid="{00000000-0005-0000-0000-00003EAC0000}"/>
    <cellStyle name="20% - Accent1 4 5 8 4 2" xfId="44261" xr:uid="{00000000-0005-0000-0000-00003FAC0000}"/>
    <cellStyle name="20% - Accent1 4 5 8 4 2 2" xfId="44262" xr:uid="{00000000-0005-0000-0000-000040AC0000}"/>
    <cellStyle name="20% - Accent1 4 5 8 4 2 2 2" xfId="44263" xr:uid="{00000000-0005-0000-0000-000041AC0000}"/>
    <cellStyle name="20% - Accent1 4 5 8 4 2 3" xfId="44264" xr:uid="{00000000-0005-0000-0000-000042AC0000}"/>
    <cellStyle name="20% - Accent1 4 5 8 4 3" xfId="44265" xr:uid="{00000000-0005-0000-0000-000043AC0000}"/>
    <cellStyle name="20% - Accent1 4 5 8 4 3 2" xfId="44266" xr:uid="{00000000-0005-0000-0000-000044AC0000}"/>
    <cellStyle name="20% - Accent1 4 5 8 4 4" xfId="44267" xr:uid="{00000000-0005-0000-0000-000045AC0000}"/>
    <cellStyle name="20% - Accent1 4 5 8 5" xfId="44268" xr:uid="{00000000-0005-0000-0000-000046AC0000}"/>
    <cellStyle name="20% - Accent1 4 5 8 5 2" xfId="44269" xr:uid="{00000000-0005-0000-0000-000047AC0000}"/>
    <cellStyle name="20% - Accent1 4 5 8 5 2 2" xfId="44270" xr:uid="{00000000-0005-0000-0000-000048AC0000}"/>
    <cellStyle name="20% - Accent1 4 5 8 5 3" xfId="44271" xr:uid="{00000000-0005-0000-0000-000049AC0000}"/>
    <cellStyle name="20% - Accent1 4 5 8 6" xfId="44272" xr:uid="{00000000-0005-0000-0000-00004AAC0000}"/>
    <cellStyle name="20% - Accent1 4 5 8 6 2" xfId="44273" xr:uid="{00000000-0005-0000-0000-00004BAC0000}"/>
    <cellStyle name="20% - Accent1 4 5 8 6 2 2" xfId="44274" xr:uid="{00000000-0005-0000-0000-00004CAC0000}"/>
    <cellStyle name="20% - Accent1 4 5 8 6 3" xfId="44275" xr:uid="{00000000-0005-0000-0000-00004DAC0000}"/>
    <cellStyle name="20% - Accent1 4 5 8 7" xfId="44276" xr:uid="{00000000-0005-0000-0000-00004EAC0000}"/>
    <cellStyle name="20% - Accent1 4 5 8 7 2" xfId="44277" xr:uid="{00000000-0005-0000-0000-00004FAC0000}"/>
    <cellStyle name="20% - Accent1 4 5 8 8" xfId="44278" xr:uid="{00000000-0005-0000-0000-000050AC0000}"/>
    <cellStyle name="20% - Accent1 4 5 8 8 2" xfId="44279" xr:uid="{00000000-0005-0000-0000-000051AC0000}"/>
    <cellStyle name="20% - Accent1 4 5 8 9" xfId="44280" xr:uid="{00000000-0005-0000-0000-000052AC0000}"/>
    <cellStyle name="20% - Accent1 4 5 9" xfId="44281" xr:uid="{00000000-0005-0000-0000-000053AC0000}"/>
    <cellStyle name="20% - Accent1 4 5 9 2" xfId="44282" xr:uid="{00000000-0005-0000-0000-000054AC0000}"/>
    <cellStyle name="20% - Accent1 4 5 9 2 2" xfId="44283" xr:uid="{00000000-0005-0000-0000-000055AC0000}"/>
    <cellStyle name="20% - Accent1 4 5 9 2 2 2" xfId="44284" xr:uid="{00000000-0005-0000-0000-000056AC0000}"/>
    <cellStyle name="20% - Accent1 4 5 9 2 3" xfId="44285" xr:uid="{00000000-0005-0000-0000-000057AC0000}"/>
    <cellStyle name="20% - Accent1 4 5 9 3" xfId="44286" xr:uid="{00000000-0005-0000-0000-000058AC0000}"/>
    <cellStyle name="20% - Accent1 4 5 9 3 2" xfId="44287" xr:uid="{00000000-0005-0000-0000-000059AC0000}"/>
    <cellStyle name="20% - Accent1 4 5 9 4" xfId="44288" xr:uid="{00000000-0005-0000-0000-00005AAC0000}"/>
    <cellStyle name="20% - Accent1 4 6" xfId="44289" xr:uid="{00000000-0005-0000-0000-00005BAC0000}"/>
    <cellStyle name="20% - Accent1 4 6 10" xfId="44290" xr:uid="{00000000-0005-0000-0000-00005CAC0000}"/>
    <cellStyle name="20% - Accent1 4 6 10 2" xfId="44291" xr:uid="{00000000-0005-0000-0000-00005DAC0000}"/>
    <cellStyle name="20% - Accent1 4 6 10 2 2" xfId="44292" xr:uid="{00000000-0005-0000-0000-00005EAC0000}"/>
    <cellStyle name="20% - Accent1 4 6 10 2 2 2" xfId="44293" xr:uid="{00000000-0005-0000-0000-00005FAC0000}"/>
    <cellStyle name="20% - Accent1 4 6 10 2 3" xfId="44294" xr:uid="{00000000-0005-0000-0000-000060AC0000}"/>
    <cellStyle name="20% - Accent1 4 6 10 3" xfId="44295" xr:uid="{00000000-0005-0000-0000-000061AC0000}"/>
    <cellStyle name="20% - Accent1 4 6 10 3 2" xfId="44296" xr:uid="{00000000-0005-0000-0000-000062AC0000}"/>
    <cellStyle name="20% - Accent1 4 6 10 4" xfId="44297" xr:uid="{00000000-0005-0000-0000-000063AC0000}"/>
    <cellStyle name="20% - Accent1 4 6 11" xfId="44298" xr:uid="{00000000-0005-0000-0000-000064AC0000}"/>
    <cellStyle name="20% - Accent1 4 6 11 2" xfId="44299" xr:uid="{00000000-0005-0000-0000-000065AC0000}"/>
    <cellStyle name="20% - Accent1 4 6 11 2 2" xfId="44300" xr:uid="{00000000-0005-0000-0000-000066AC0000}"/>
    <cellStyle name="20% - Accent1 4 6 11 3" xfId="44301" xr:uid="{00000000-0005-0000-0000-000067AC0000}"/>
    <cellStyle name="20% - Accent1 4 6 12" xfId="44302" xr:uid="{00000000-0005-0000-0000-000068AC0000}"/>
    <cellStyle name="20% - Accent1 4 6 12 2" xfId="44303" xr:uid="{00000000-0005-0000-0000-000069AC0000}"/>
    <cellStyle name="20% - Accent1 4 6 12 2 2" xfId="44304" xr:uid="{00000000-0005-0000-0000-00006AAC0000}"/>
    <cellStyle name="20% - Accent1 4 6 12 3" xfId="44305" xr:uid="{00000000-0005-0000-0000-00006BAC0000}"/>
    <cellStyle name="20% - Accent1 4 6 13" xfId="44306" xr:uid="{00000000-0005-0000-0000-00006CAC0000}"/>
    <cellStyle name="20% - Accent1 4 6 13 2" xfId="44307" xr:uid="{00000000-0005-0000-0000-00006DAC0000}"/>
    <cellStyle name="20% - Accent1 4 6 14" xfId="44308" xr:uid="{00000000-0005-0000-0000-00006EAC0000}"/>
    <cellStyle name="20% - Accent1 4 6 14 2" xfId="44309" xr:uid="{00000000-0005-0000-0000-00006FAC0000}"/>
    <cellStyle name="20% - Accent1 4 6 15" xfId="44310" xr:uid="{00000000-0005-0000-0000-000070AC0000}"/>
    <cellStyle name="20% - Accent1 4 6 2" xfId="44311" xr:uid="{00000000-0005-0000-0000-000071AC0000}"/>
    <cellStyle name="20% - Accent1 4 6 2 10" xfId="44312" xr:uid="{00000000-0005-0000-0000-000072AC0000}"/>
    <cellStyle name="20% - Accent1 4 6 2 10 2" xfId="44313" xr:uid="{00000000-0005-0000-0000-000073AC0000}"/>
    <cellStyle name="20% - Accent1 4 6 2 10 2 2" xfId="44314" xr:uid="{00000000-0005-0000-0000-000074AC0000}"/>
    <cellStyle name="20% - Accent1 4 6 2 10 3" xfId="44315" xr:uid="{00000000-0005-0000-0000-000075AC0000}"/>
    <cellStyle name="20% - Accent1 4 6 2 11" xfId="44316" xr:uid="{00000000-0005-0000-0000-000076AC0000}"/>
    <cellStyle name="20% - Accent1 4 6 2 11 2" xfId="44317" xr:uid="{00000000-0005-0000-0000-000077AC0000}"/>
    <cellStyle name="20% - Accent1 4 6 2 11 2 2" xfId="44318" xr:uid="{00000000-0005-0000-0000-000078AC0000}"/>
    <cellStyle name="20% - Accent1 4 6 2 11 3" xfId="44319" xr:uid="{00000000-0005-0000-0000-000079AC0000}"/>
    <cellStyle name="20% - Accent1 4 6 2 12" xfId="44320" xr:uid="{00000000-0005-0000-0000-00007AAC0000}"/>
    <cellStyle name="20% - Accent1 4 6 2 12 2" xfId="44321" xr:uid="{00000000-0005-0000-0000-00007BAC0000}"/>
    <cellStyle name="20% - Accent1 4 6 2 13" xfId="44322" xr:uid="{00000000-0005-0000-0000-00007CAC0000}"/>
    <cellStyle name="20% - Accent1 4 6 2 13 2" xfId="44323" xr:uid="{00000000-0005-0000-0000-00007DAC0000}"/>
    <cellStyle name="20% - Accent1 4 6 2 14" xfId="44324" xr:uid="{00000000-0005-0000-0000-00007EAC0000}"/>
    <cellStyle name="20% - Accent1 4 6 2 2" xfId="44325" xr:uid="{00000000-0005-0000-0000-00007FAC0000}"/>
    <cellStyle name="20% - Accent1 4 6 2 2 10" xfId="44326" xr:uid="{00000000-0005-0000-0000-000080AC0000}"/>
    <cellStyle name="20% - Accent1 4 6 2 2 10 2" xfId="44327" xr:uid="{00000000-0005-0000-0000-000081AC0000}"/>
    <cellStyle name="20% - Accent1 4 6 2 2 11" xfId="44328" xr:uid="{00000000-0005-0000-0000-000082AC0000}"/>
    <cellStyle name="20% - Accent1 4 6 2 2 2" xfId="44329" xr:uid="{00000000-0005-0000-0000-000083AC0000}"/>
    <cellStyle name="20% - Accent1 4 6 2 2 2 2" xfId="44330" xr:uid="{00000000-0005-0000-0000-000084AC0000}"/>
    <cellStyle name="20% - Accent1 4 6 2 2 2 2 2" xfId="44331" xr:uid="{00000000-0005-0000-0000-000085AC0000}"/>
    <cellStyle name="20% - Accent1 4 6 2 2 2 2 2 2" xfId="44332" xr:uid="{00000000-0005-0000-0000-000086AC0000}"/>
    <cellStyle name="20% - Accent1 4 6 2 2 2 2 2 2 2" xfId="44333" xr:uid="{00000000-0005-0000-0000-000087AC0000}"/>
    <cellStyle name="20% - Accent1 4 6 2 2 2 2 2 3" xfId="44334" xr:uid="{00000000-0005-0000-0000-000088AC0000}"/>
    <cellStyle name="20% - Accent1 4 6 2 2 2 2 3" xfId="44335" xr:uid="{00000000-0005-0000-0000-000089AC0000}"/>
    <cellStyle name="20% - Accent1 4 6 2 2 2 2 3 2" xfId="44336" xr:uid="{00000000-0005-0000-0000-00008AAC0000}"/>
    <cellStyle name="20% - Accent1 4 6 2 2 2 2 4" xfId="44337" xr:uid="{00000000-0005-0000-0000-00008BAC0000}"/>
    <cellStyle name="20% - Accent1 4 6 2 2 2 3" xfId="44338" xr:uid="{00000000-0005-0000-0000-00008CAC0000}"/>
    <cellStyle name="20% - Accent1 4 6 2 2 2 3 2" xfId="44339" xr:uid="{00000000-0005-0000-0000-00008DAC0000}"/>
    <cellStyle name="20% - Accent1 4 6 2 2 2 3 2 2" xfId="44340" xr:uid="{00000000-0005-0000-0000-00008EAC0000}"/>
    <cellStyle name="20% - Accent1 4 6 2 2 2 3 2 2 2" xfId="44341" xr:uid="{00000000-0005-0000-0000-00008FAC0000}"/>
    <cellStyle name="20% - Accent1 4 6 2 2 2 3 2 3" xfId="44342" xr:uid="{00000000-0005-0000-0000-000090AC0000}"/>
    <cellStyle name="20% - Accent1 4 6 2 2 2 3 3" xfId="44343" xr:uid="{00000000-0005-0000-0000-000091AC0000}"/>
    <cellStyle name="20% - Accent1 4 6 2 2 2 3 3 2" xfId="44344" xr:uid="{00000000-0005-0000-0000-000092AC0000}"/>
    <cellStyle name="20% - Accent1 4 6 2 2 2 3 4" xfId="44345" xr:uid="{00000000-0005-0000-0000-000093AC0000}"/>
    <cellStyle name="20% - Accent1 4 6 2 2 2 4" xfId="44346" xr:uid="{00000000-0005-0000-0000-000094AC0000}"/>
    <cellStyle name="20% - Accent1 4 6 2 2 2 4 2" xfId="44347" xr:uid="{00000000-0005-0000-0000-000095AC0000}"/>
    <cellStyle name="20% - Accent1 4 6 2 2 2 4 2 2" xfId="44348" xr:uid="{00000000-0005-0000-0000-000096AC0000}"/>
    <cellStyle name="20% - Accent1 4 6 2 2 2 4 2 2 2" xfId="44349" xr:uid="{00000000-0005-0000-0000-000097AC0000}"/>
    <cellStyle name="20% - Accent1 4 6 2 2 2 4 2 3" xfId="44350" xr:uid="{00000000-0005-0000-0000-000098AC0000}"/>
    <cellStyle name="20% - Accent1 4 6 2 2 2 4 3" xfId="44351" xr:uid="{00000000-0005-0000-0000-000099AC0000}"/>
    <cellStyle name="20% - Accent1 4 6 2 2 2 4 3 2" xfId="44352" xr:uid="{00000000-0005-0000-0000-00009AAC0000}"/>
    <cellStyle name="20% - Accent1 4 6 2 2 2 4 4" xfId="44353" xr:uid="{00000000-0005-0000-0000-00009BAC0000}"/>
    <cellStyle name="20% - Accent1 4 6 2 2 2 5" xfId="44354" xr:uid="{00000000-0005-0000-0000-00009CAC0000}"/>
    <cellStyle name="20% - Accent1 4 6 2 2 2 5 2" xfId="44355" xr:uid="{00000000-0005-0000-0000-00009DAC0000}"/>
    <cellStyle name="20% - Accent1 4 6 2 2 2 5 2 2" xfId="44356" xr:uid="{00000000-0005-0000-0000-00009EAC0000}"/>
    <cellStyle name="20% - Accent1 4 6 2 2 2 5 3" xfId="44357" xr:uid="{00000000-0005-0000-0000-00009FAC0000}"/>
    <cellStyle name="20% - Accent1 4 6 2 2 2 6" xfId="44358" xr:uid="{00000000-0005-0000-0000-0000A0AC0000}"/>
    <cellStyle name="20% - Accent1 4 6 2 2 2 6 2" xfId="44359" xr:uid="{00000000-0005-0000-0000-0000A1AC0000}"/>
    <cellStyle name="20% - Accent1 4 6 2 2 2 6 2 2" xfId="44360" xr:uid="{00000000-0005-0000-0000-0000A2AC0000}"/>
    <cellStyle name="20% - Accent1 4 6 2 2 2 6 3" xfId="44361" xr:uid="{00000000-0005-0000-0000-0000A3AC0000}"/>
    <cellStyle name="20% - Accent1 4 6 2 2 2 7" xfId="44362" xr:uid="{00000000-0005-0000-0000-0000A4AC0000}"/>
    <cellStyle name="20% - Accent1 4 6 2 2 2 7 2" xfId="44363" xr:uid="{00000000-0005-0000-0000-0000A5AC0000}"/>
    <cellStyle name="20% - Accent1 4 6 2 2 2 8" xfId="44364" xr:uid="{00000000-0005-0000-0000-0000A6AC0000}"/>
    <cellStyle name="20% - Accent1 4 6 2 2 2 8 2" xfId="44365" xr:uid="{00000000-0005-0000-0000-0000A7AC0000}"/>
    <cellStyle name="20% - Accent1 4 6 2 2 2 9" xfId="44366" xr:uid="{00000000-0005-0000-0000-0000A8AC0000}"/>
    <cellStyle name="20% - Accent1 4 6 2 2 3" xfId="44367" xr:uid="{00000000-0005-0000-0000-0000A9AC0000}"/>
    <cellStyle name="20% - Accent1 4 6 2 2 3 2" xfId="44368" xr:uid="{00000000-0005-0000-0000-0000AAAC0000}"/>
    <cellStyle name="20% - Accent1 4 6 2 2 3 2 2" xfId="44369" xr:uid="{00000000-0005-0000-0000-0000ABAC0000}"/>
    <cellStyle name="20% - Accent1 4 6 2 2 3 2 2 2" xfId="44370" xr:uid="{00000000-0005-0000-0000-0000ACAC0000}"/>
    <cellStyle name="20% - Accent1 4 6 2 2 3 2 2 2 2" xfId="44371" xr:uid="{00000000-0005-0000-0000-0000ADAC0000}"/>
    <cellStyle name="20% - Accent1 4 6 2 2 3 2 2 3" xfId="44372" xr:uid="{00000000-0005-0000-0000-0000AEAC0000}"/>
    <cellStyle name="20% - Accent1 4 6 2 2 3 2 3" xfId="44373" xr:uid="{00000000-0005-0000-0000-0000AFAC0000}"/>
    <cellStyle name="20% - Accent1 4 6 2 2 3 2 3 2" xfId="44374" xr:uid="{00000000-0005-0000-0000-0000B0AC0000}"/>
    <cellStyle name="20% - Accent1 4 6 2 2 3 2 4" xfId="44375" xr:uid="{00000000-0005-0000-0000-0000B1AC0000}"/>
    <cellStyle name="20% - Accent1 4 6 2 2 3 3" xfId="44376" xr:uid="{00000000-0005-0000-0000-0000B2AC0000}"/>
    <cellStyle name="20% - Accent1 4 6 2 2 3 3 2" xfId="44377" xr:uid="{00000000-0005-0000-0000-0000B3AC0000}"/>
    <cellStyle name="20% - Accent1 4 6 2 2 3 3 2 2" xfId="44378" xr:uid="{00000000-0005-0000-0000-0000B4AC0000}"/>
    <cellStyle name="20% - Accent1 4 6 2 2 3 3 2 2 2" xfId="44379" xr:uid="{00000000-0005-0000-0000-0000B5AC0000}"/>
    <cellStyle name="20% - Accent1 4 6 2 2 3 3 2 3" xfId="44380" xr:uid="{00000000-0005-0000-0000-0000B6AC0000}"/>
    <cellStyle name="20% - Accent1 4 6 2 2 3 3 3" xfId="44381" xr:uid="{00000000-0005-0000-0000-0000B7AC0000}"/>
    <cellStyle name="20% - Accent1 4 6 2 2 3 3 3 2" xfId="44382" xr:uid="{00000000-0005-0000-0000-0000B8AC0000}"/>
    <cellStyle name="20% - Accent1 4 6 2 2 3 3 4" xfId="44383" xr:uid="{00000000-0005-0000-0000-0000B9AC0000}"/>
    <cellStyle name="20% - Accent1 4 6 2 2 3 4" xfId="44384" xr:uid="{00000000-0005-0000-0000-0000BAAC0000}"/>
    <cellStyle name="20% - Accent1 4 6 2 2 3 4 2" xfId="44385" xr:uid="{00000000-0005-0000-0000-0000BBAC0000}"/>
    <cellStyle name="20% - Accent1 4 6 2 2 3 4 2 2" xfId="44386" xr:uid="{00000000-0005-0000-0000-0000BCAC0000}"/>
    <cellStyle name="20% - Accent1 4 6 2 2 3 4 2 2 2" xfId="44387" xr:uid="{00000000-0005-0000-0000-0000BDAC0000}"/>
    <cellStyle name="20% - Accent1 4 6 2 2 3 4 2 3" xfId="44388" xr:uid="{00000000-0005-0000-0000-0000BEAC0000}"/>
    <cellStyle name="20% - Accent1 4 6 2 2 3 4 3" xfId="44389" xr:uid="{00000000-0005-0000-0000-0000BFAC0000}"/>
    <cellStyle name="20% - Accent1 4 6 2 2 3 4 3 2" xfId="44390" xr:uid="{00000000-0005-0000-0000-0000C0AC0000}"/>
    <cellStyle name="20% - Accent1 4 6 2 2 3 4 4" xfId="44391" xr:uid="{00000000-0005-0000-0000-0000C1AC0000}"/>
    <cellStyle name="20% - Accent1 4 6 2 2 3 5" xfId="44392" xr:uid="{00000000-0005-0000-0000-0000C2AC0000}"/>
    <cellStyle name="20% - Accent1 4 6 2 2 3 5 2" xfId="44393" xr:uid="{00000000-0005-0000-0000-0000C3AC0000}"/>
    <cellStyle name="20% - Accent1 4 6 2 2 3 5 2 2" xfId="44394" xr:uid="{00000000-0005-0000-0000-0000C4AC0000}"/>
    <cellStyle name="20% - Accent1 4 6 2 2 3 5 3" xfId="44395" xr:uid="{00000000-0005-0000-0000-0000C5AC0000}"/>
    <cellStyle name="20% - Accent1 4 6 2 2 3 6" xfId="44396" xr:uid="{00000000-0005-0000-0000-0000C6AC0000}"/>
    <cellStyle name="20% - Accent1 4 6 2 2 3 6 2" xfId="44397" xr:uid="{00000000-0005-0000-0000-0000C7AC0000}"/>
    <cellStyle name="20% - Accent1 4 6 2 2 3 6 2 2" xfId="44398" xr:uid="{00000000-0005-0000-0000-0000C8AC0000}"/>
    <cellStyle name="20% - Accent1 4 6 2 2 3 6 3" xfId="44399" xr:uid="{00000000-0005-0000-0000-0000C9AC0000}"/>
    <cellStyle name="20% - Accent1 4 6 2 2 3 7" xfId="44400" xr:uid="{00000000-0005-0000-0000-0000CAAC0000}"/>
    <cellStyle name="20% - Accent1 4 6 2 2 3 7 2" xfId="44401" xr:uid="{00000000-0005-0000-0000-0000CBAC0000}"/>
    <cellStyle name="20% - Accent1 4 6 2 2 3 8" xfId="44402" xr:uid="{00000000-0005-0000-0000-0000CCAC0000}"/>
    <cellStyle name="20% - Accent1 4 6 2 2 3 8 2" xfId="44403" xr:uid="{00000000-0005-0000-0000-0000CDAC0000}"/>
    <cellStyle name="20% - Accent1 4 6 2 2 3 9" xfId="44404" xr:uid="{00000000-0005-0000-0000-0000CEAC0000}"/>
    <cellStyle name="20% - Accent1 4 6 2 2 4" xfId="44405" xr:uid="{00000000-0005-0000-0000-0000CFAC0000}"/>
    <cellStyle name="20% - Accent1 4 6 2 2 4 2" xfId="44406" xr:uid="{00000000-0005-0000-0000-0000D0AC0000}"/>
    <cellStyle name="20% - Accent1 4 6 2 2 4 2 2" xfId="44407" xr:uid="{00000000-0005-0000-0000-0000D1AC0000}"/>
    <cellStyle name="20% - Accent1 4 6 2 2 4 2 2 2" xfId="44408" xr:uid="{00000000-0005-0000-0000-0000D2AC0000}"/>
    <cellStyle name="20% - Accent1 4 6 2 2 4 2 3" xfId="44409" xr:uid="{00000000-0005-0000-0000-0000D3AC0000}"/>
    <cellStyle name="20% - Accent1 4 6 2 2 4 3" xfId="44410" xr:uid="{00000000-0005-0000-0000-0000D4AC0000}"/>
    <cellStyle name="20% - Accent1 4 6 2 2 4 3 2" xfId="44411" xr:uid="{00000000-0005-0000-0000-0000D5AC0000}"/>
    <cellStyle name="20% - Accent1 4 6 2 2 4 4" xfId="44412" xr:uid="{00000000-0005-0000-0000-0000D6AC0000}"/>
    <cellStyle name="20% - Accent1 4 6 2 2 5" xfId="44413" xr:uid="{00000000-0005-0000-0000-0000D7AC0000}"/>
    <cellStyle name="20% - Accent1 4 6 2 2 5 2" xfId="44414" xr:uid="{00000000-0005-0000-0000-0000D8AC0000}"/>
    <cellStyle name="20% - Accent1 4 6 2 2 5 2 2" xfId="44415" xr:uid="{00000000-0005-0000-0000-0000D9AC0000}"/>
    <cellStyle name="20% - Accent1 4 6 2 2 5 2 2 2" xfId="44416" xr:uid="{00000000-0005-0000-0000-0000DAAC0000}"/>
    <cellStyle name="20% - Accent1 4 6 2 2 5 2 3" xfId="44417" xr:uid="{00000000-0005-0000-0000-0000DBAC0000}"/>
    <cellStyle name="20% - Accent1 4 6 2 2 5 3" xfId="44418" xr:uid="{00000000-0005-0000-0000-0000DCAC0000}"/>
    <cellStyle name="20% - Accent1 4 6 2 2 5 3 2" xfId="44419" xr:uid="{00000000-0005-0000-0000-0000DDAC0000}"/>
    <cellStyle name="20% - Accent1 4 6 2 2 5 4" xfId="44420" xr:uid="{00000000-0005-0000-0000-0000DEAC0000}"/>
    <cellStyle name="20% - Accent1 4 6 2 2 6" xfId="44421" xr:uid="{00000000-0005-0000-0000-0000DFAC0000}"/>
    <cellStyle name="20% - Accent1 4 6 2 2 6 2" xfId="44422" xr:uid="{00000000-0005-0000-0000-0000E0AC0000}"/>
    <cellStyle name="20% - Accent1 4 6 2 2 6 2 2" xfId="44423" xr:uid="{00000000-0005-0000-0000-0000E1AC0000}"/>
    <cellStyle name="20% - Accent1 4 6 2 2 6 2 2 2" xfId="44424" xr:uid="{00000000-0005-0000-0000-0000E2AC0000}"/>
    <cellStyle name="20% - Accent1 4 6 2 2 6 2 3" xfId="44425" xr:uid="{00000000-0005-0000-0000-0000E3AC0000}"/>
    <cellStyle name="20% - Accent1 4 6 2 2 6 3" xfId="44426" xr:uid="{00000000-0005-0000-0000-0000E4AC0000}"/>
    <cellStyle name="20% - Accent1 4 6 2 2 6 3 2" xfId="44427" xr:uid="{00000000-0005-0000-0000-0000E5AC0000}"/>
    <cellStyle name="20% - Accent1 4 6 2 2 6 4" xfId="44428" xr:uid="{00000000-0005-0000-0000-0000E6AC0000}"/>
    <cellStyle name="20% - Accent1 4 6 2 2 7" xfId="44429" xr:uid="{00000000-0005-0000-0000-0000E7AC0000}"/>
    <cellStyle name="20% - Accent1 4 6 2 2 7 2" xfId="44430" xr:uid="{00000000-0005-0000-0000-0000E8AC0000}"/>
    <cellStyle name="20% - Accent1 4 6 2 2 7 2 2" xfId="44431" xr:uid="{00000000-0005-0000-0000-0000E9AC0000}"/>
    <cellStyle name="20% - Accent1 4 6 2 2 7 3" xfId="44432" xr:uid="{00000000-0005-0000-0000-0000EAAC0000}"/>
    <cellStyle name="20% - Accent1 4 6 2 2 8" xfId="44433" xr:uid="{00000000-0005-0000-0000-0000EBAC0000}"/>
    <cellStyle name="20% - Accent1 4 6 2 2 8 2" xfId="44434" xr:uid="{00000000-0005-0000-0000-0000ECAC0000}"/>
    <cellStyle name="20% - Accent1 4 6 2 2 8 2 2" xfId="44435" xr:uid="{00000000-0005-0000-0000-0000EDAC0000}"/>
    <cellStyle name="20% - Accent1 4 6 2 2 8 3" xfId="44436" xr:uid="{00000000-0005-0000-0000-0000EEAC0000}"/>
    <cellStyle name="20% - Accent1 4 6 2 2 9" xfId="44437" xr:uid="{00000000-0005-0000-0000-0000EFAC0000}"/>
    <cellStyle name="20% - Accent1 4 6 2 2 9 2" xfId="44438" xr:uid="{00000000-0005-0000-0000-0000F0AC0000}"/>
    <cellStyle name="20% - Accent1 4 6 2 3" xfId="44439" xr:uid="{00000000-0005-0000-0000-0000F1AC0000}"/>
    <cellStyle name="20% - Accent1 4 6 2 3 10" xfId="44440" xr:uid="{00000000-0005-0000-0000-0000F2AC0000}"/>
    <cellStyle name="20% - Accent1 4 6 2 3 10 2" xfId="44441" xr:uid="{00000000-0005-0000-0000-0000F3AC0000}"/>
    <cellStyle name="20% - Accent1 4 6 2 3 11" xfId="44442" xr:uid="{00000000-0005-0000-0000-0000F4AC0000}"/>
    <cellStyle name="20% - Accent1 4 6 2 3 2" xfId="44443" xr:uid="{00000000-0005-0000-0000-0000F5AC0000}"/>
    <cellStyle name="20% - Accent1 4 6 2 3 2 2" xfId="44444" xr:uid="{00000000-0005-0000-0000-0000F6AC0000}"/>
    <cellStyle name="20% - Accent1 4 6 2 3 2 2 2" xfId="44445" xr:uid="{00000000-0005-0000-0000-0000F7AC0000}"/>
    <cellStyle name="20% - Accent1 4 6 2 3 2 2 2 2" xfId="44446" xr:uid="{00000000-0005-0000-0000-0000F8AC0000}"/>
    <cellStyle name="20% - Accent1 4 6 2 3 2 2 2 2 2" xfId="44447" xr:uid="{00000000-0005-0000-0000-0000F9AC0000}"/>
    <cellStyle name="20% - Accent1 4 6 2 3 2 2 2 3" xfId="44448" xr:uid="{00000000-0005-0000-0000-0000FAAC0000}"/>
    <cellStyle name="20% - Accent1 4 6 2 3 2 2 3" xfId="44449" xr:uid="{00000000-0005-0000-0000-0000FBAC0000}"/>
    <cellStyle name="20% - Accent1 4 6 2 3 2 2 3 2" xfId="44450" xr:uid="{00000000-0005-0000-0000-0000FCAC0000}"/>
    <cellStyle name="20% - Accent1 4 6 2 3 2 2 4" xfId="44451" xr:uid="{00000000-0005-0000-0000-0000FDAC0000}"/>
    <cellStyle name="20% - Accent1 4 6 2 3 2 3" xfId="44452" xr:uid="{00000000-0005-0000-0000-0000FEAC0000}"/>
    <cellStyle name="20% - Accent1 4 6 2 3 2 3 2" xfId="44453" xr:uid="{00000000-0005-0000-0000-0000FFAC0000}"/>
    <cellStyle name="20% - Accent1 4 6 2 3 2 3 2 2" xfId="44454" xr:uid="{00000000-0005-0000-0000-000000AD0000}"/>
    <cellStyle name="20% - Accent1 4 6 2 3 2 3 2 2 2" xfId="44455" xr:uid="{00000000-0005-0000-0000-000001AD0000}"/>
    <cellStyle name="20% - Accent1 4 6 2 3 2 3 2 3" xfId="44456" xr:uid="{00000000-0005-0000-0000-000002AD0000}"/>
    <cellStyle name="20% - Accent1 4 6 2 3 2 3 3" xfId="44457" xr:uid="{00000000-0005-0000-0000-000003AD0000}"/>
    <cellStyle name="20% - Accent1 4 6 2 3 2 3 3 2" xfId="44458" xr:uid="{00000000-0005-0000-0000-000004AD0000}"/>
    <cellStyle name="20% - Accent1 4 6 2 3 2 3 4" xfId="44459" xr:uid="{00000000-0005-0000-0000-000005AD0000}"/>
    <cellStyle name="20% - Accent1 4 6 2 3 2 4" xfId="44460" xr:uid="{00000000-0005-0000-0000-000006AD0000}"/>
    <cellStyle name="20% - Accent1 4 6 2 3 2 4 2" xfId="44461" xr:uid="{00000000-0005-0000-0000-000007AD0000}"/>
    <cellStyle name="20% - Accent1 4 6 2 3 2 4 2 2" xfId="44462" xr:uid="{00000000-0005-0000-0000-000008AD0000}"/>
    <cellStyle name="20% - Accent1 4 6 2 3 2 4 2 2 2" xfId="44463" xr:uid="{00000000-0005-0000-0000-000009AD0000}"/>
    <cellStyle name="20% - Accent1 4 6 2 3 2 4 2 3" xfId="44464" xr:uid="{00000000-0005-0000-0000-00000AAD0000}"/>
    <cellStyle name="20% - Accent1 4 6 2 3 2 4 3" xfId="44465" xr:uid="{00000000-0005-0000-0000-00000BAD0000}"/>
    <cellStyle name="20% - Accent1 4 6 2 3 2 4 3 2" xfId="44466" xr:uid="{00000000-0005-0000-0000-00000CAD0000}"/>
    <cellStyle name="20% - Accent1 4 6 2 3 2 4 4" xfId="44467" xr:uid="{00000000-0005-0000-0000-00000DAD0000}"/>
    <cellStyle name="20% - Accent1 4 6 2 3 2 5" xfId="44468" xr:uid="{00000000-0005-0000-0000-00000EAD0000}"/>
    <cellStyle name="20% - Accent1 4 6 2 3 2 5 2" xfId="44469" xr:uid="{00000000-0005-0000-0000-00000FAD0000}"/>
    <cellStyle name="20% - Accent1 4 6 2 3 2 5 2 2" xfId="44470" xr:uid="{00000000-0005-0000-0000-000010AD0000}"/>
    <cellStyle name="20% - Accent1 4 6 2 3 2 5 3" xfId="44471" xr:uid="{00000000-0005-0000-0000-000011AD0000}"/>
    <cellStyle name="20% - Accent1 4 6 2 3 2 6" xfId="44472" xr:uid="{00000000-0005-0000-0000-000012AD0000}"/>
    <cellStyle name="20% - Accent1 4 6 2 3 2 6 2" xfId="44473" xr:uid="{00000000-0005-0000-0000-000013AD0000}"/>
    <cellStyle name="20% - Accent1 4 6 2 3 2 6 2 2" xfId="44474" xr:uid="{00000000-0005-0000-0000-000014AD0000}"/>
    <cellStyle name="20% - Accent1 4 6 2 3 2 6 3" xfId="44475" xr:uid="{00000000-0005-0000-0000-000015AD0000}"/>
    <cellStyle name="20% - Accent1 4 6 2 3 2 7" xfId="44476" xr:uid="{00000000-0005-0000-0000-000016AD0000}"/>
    <cellStyle name="20% - Accent1 4 6 2 3 2 7 2" xfId="44477" xr:uid="{00000000-0005-0000-0000-000017AD0000}"/>
    <cellStyle name="20% - Accent1 4 6 2 3 2 8" xfId="44478" xr:uid="{00000000-0005-0000-0000-000018AD0000}"/>
    <cellStyle name="20% - Accent1 4 6 2 3 2 8 2" xfId="44479" xr:uid="{00000000-0005-0000-0000-000019AD0000}"/>
    <cellStyle name="20% - Accent1 4 6 2 3 2 9" xfId="44480" xr:uid="{00000000-0005-0000-0000-00001AAD0000}"/>
    <cellStyle name="20% - Accent1 4 6 2 3 3" xfId="44481" xr:uid="{00000000-0005-0000-0000-00001BAD0000}"/>
    <cellStyle name="20% - Accent1 4 6 2 3 3 2" xfId="44482" xr:uid="{00000000-0005-0000-0000-00001CAD0000}"/>
    <cellStyle name="20% - Accent1 4 6 2 3 3 2 2" xfId="44483" xr:uid="{00000000-0005-0000-0000-00001DAD0000}"/>
    <cellStyle name="20% - Accent1 4 6 2 3 3 2 2 2" xfId="44484" xr:uid="{00000000-0005-0000-0000-00001EAD0000}"/>
    <cellStyle name="20% - Accent1 4 6 2 3 3 2 2 2 2" xfId="44485" xr:uid="{00000000-0005-0000-0000-00001FAD0000}"/>
    <cellStyle name="20% - Accent1 4 6 2 3 3 2 2 3" xfId="44486" xr:uid="{00000000-0005-0000-0000-000020AD0000}"/>
    <cellStyle name="20% - Accent1 4 6 2 3 3 2 3" xfId="44487" xr:uid="{00000000-0005-0000-0000-000021AD0000}"/>
    <cellStyle name="20% - Accent1 4 6 2 3 3 2 3 2" xfId="44488" xr:uid="{00000000-0005-0000-0000-000022AD0000}"/>
    <cellStyle name="20% - Accent1 4 6 2 3 3 2 4" xfId="44489" xr:uid="{00000000-0005-0000-0000-000023AD0000}"/>
    <cellStyle name="20% - Accent1 4 6 2 3 3 3" xfId="44490" xr:uid="{00000000-0005-0000-0000-000024AD0000}"/>
    <cellStyle name="20% - Accent1 4 6 2 3 3 3 2" xfId="44491" xr:uid="{00000000-0005-0000-0000-000025AD0000}"/>
    <cellStyle name="20% - Accent1 4 6 2 3 3 3 2 2" xfId="44492" xr:uid="{00000000-0005-0000-0000-000026AD0000}"/>
    <cellStyle name="20% - Accent1 4 6 2 3 3 3 2 2 2" xfId="44493" xr:uid="{00000000-0005-0000-0000-000027AD0000}"/>
    <cellStyle name="20% - Accent1 4 6 2 3 3 3 2 3" xfId="44494" xr:uid="{00000000-0005-0000-0000-000028AD0000}"/>
    <cellStyle name="20% - Accent1 4 6 2 3 3 3 3" xfId="44495" xr:uid="{00000000-0005-0000-0000-000029AD0000}"/>
    <cellStyle name="20% - Accent1 4 6 2 3 3 3 3 2" xfId="44496" xr:uid="{00000000-0005-0000-0000-00002AAD0000}"/>
    <cellStyle name="20% - Accent1 4 6 2 3 3 3 4" xfId="44497" xr:uid="{00000000-0005-0000-0000-00002BAD0000}"/>
    <cellStyle name="20% - Accent1 4 6 2 3 3 4" xfId="44498" xr:uid="{00000000-0005-0000-0000-00002CAD0000}"/>
    <cellStyle name="20% - Accent1 4 6 2 3 3 4 2" xfId="44499" xr:uid="{00000000-0005-0000-0000-00002DAD0000}"/>
    <cellStyle name="20% - Accent1 4 6 2 3 3 4 2 2" xfId="44500" xr:uid="{00000000-0005-0000-0000-00002EAD0000}"/>
    <cellStyle name="20% - Accent1 4 6 2 3 3 4 2 2 2" xfId="44501" xr:uid="{00000000-0005-0000-0000-00002FAD0000}"/>
    <cellStyle name="20% - Accent1 4 6 2 3 3 4 2 3" xfId="44502" xr:uid="{00000000-0005-0000-0000-000030AD0000}"/>
    <cellStyle name="20% - Accent1 4 6 2 3 3 4 3" xfId="44503" xr:uid="{00000000-0005-0000-0000-000031AD0000}"/>
    <cellStyle name="20% - Accent1 4 6 2 3 3 4 3 2" xfId="44504" xr:uid="{00000000-0005-0000-0000-000032AD0000}"/>
    <cellStyle name="20% - Accent1 4 6 2 3 3 4 4" xfId="44505" xr:uid="{00000000-0005-0000-0000-000033AD0000}"/>
    <cellStyle name="20% - Accent1 4 6 2 3 3 5" xfId="44506" xr:uid="{00000000-0005-0000-0000-000034AD0000}"/>
    <cellStyle name="20% - Accent1 4 6 2 3 3 5 2" xfId="44507" xr:uid="{00000000-0005-0000-0000-000035AD0000}"/>
    <cellStyle name="20% - Accent1 4 6 2 3 3 5 2 2" xfId="44508" xr:uid="{00000000-0005-0000-0000-000036AD0000}"/>
    <cellStyle name="20% - Accent1 4 6 2 3 3 5 3" xfId="44509" xr:uid="{00000000-0005-0000-0000-000037AD0000}"/>
    <cellStyle name="20% - Accent1 4 6 2 3 3 6" xfId="44510" xr:uid="{00000000-0005-0000-0000-000038AD0000}"/>
    <cellStyle name="20% - Accent1 4 6 2 3 3 6 2" xfId="44511" xr:uid="{00000000-0005-0000-0000-000039AD0000}"/>
    <cellStyle name="20% - Accent1 4 6 2 3 3 6 2 2" xfId="44512" xr:uid="{00000000-0005-0000-0000-00003AAD0000}"/>
    <cellStyle name="20% - Accent1 4 6 2 3 3 6 3" xfId="44513" xr:uid="{00000000-0005-0000-0000-00003BAD0000}"/>
    <cellStyle name="20% - Accent1 4 6 2 3 3 7" xfId="44514" xr:uid="{00000000-0005-0000-0000-00003CAD0000}"/>
    <cellStyle name="20% - Accent1 4 6 2 3 3 7 2" xfId="44515" xr:uid="{00000000-0005-0000-0000-00003DAD0000}"/>
    <cellStyle name="20% - Accent1 4 6 2 3 3 8" xfId="44516" xr:uid="{00000000-0005-0000-0000-00003EAD0000}"/>
    <cellStyle name="20% - Accent1 4 6 2 3 3 8 2" xfId="44517" xr:uid="{00000000-0005-0000-0000-00003FAD0000}"/>
    <cellStyle name="20% - Accent1 4 6 2 3 3 9" xfId="44518" xr:uid="{00000000-0005-0000-0000-000040AD0000}"/>
    <cellStyle name="20% - Accent1 4 6 2 3 4" xfId="44519" xr:uid="{00000000-0005-0000-0000-000041AD0000}"/>
    <cellStyle name="20% - Accent1 4 6 2 3 4 2" xfId="44520" xr:uid="{00000000-0005-0000-0000-000042AD0000}"/>
    <cellStyle name="20% - Accent1 4 6 2 3 4 2 2" xfId="44521" xr:uid="{00000000-0005-0000-0000-000043AD0000}"/>
    <cellStyle name="20% - Accent1 4 6 2 3 4 2 2 2" xfId="44522" xr:uid="{00000000-0005-0000-0000-000044AD0000}"/>
    <cellStyle name="20% - Accent1 4 6 2 3 4 2 3" xfId="44523" xr:uid="{00000000-0005-0000-0000-000045AD0000}"/>
    <cellStyle name="20% - Accent1 4 6 2 3 4 3" xfId="44524" xr:uid="{00000000-0005-0000-0000-000046AD0000}"/>
    <cellStyle name="20% - Accent1 4 6 2 3 4 3 2" xfId="44525" xr:uid="{00000000-0005-0000-0000-000047AD0000}"/>
    <cellStyle name="20% - Accent1 4 6 2 3 4 4" xfId="44526" xr:uid="{00000000-0005-0000-0000-000048AD0000}"/>
    <cellStyle name="20% - Accent1 4 6 2 3 5" xfId="44527" xr:uid="{00000000-0005-0000-0000-000049AD0000}"/>
    <cellStyle name="20% - Accent1 4 6 2 3 5 2" xfId="44528" xr:uid="{00000000-0005-0000-0000-00004AAD0000}"/>
    <cellStyle name="20% - Accent1 4 6 2 3 5 2 2" xfId="44529" xr:uid="{00000000-0005-0000-0000-00004BAD0000}"/>
    <cellStyle name="20% - Accent1 4 6 2 3 5 2 2 2" xfId="44530" xr:uid="{00000000-0005-0000-0000-00004CAD0000}"/>
    <cellStyle name="20% - Accent1 4 6 2 3 5 2 3" xfId="44531" xr:uid="{00000000-0005-0000-0000-00004DAD0000}"/>
    <cellStyle name="20% - Accent1 4 6 2 3 5 3" xfId="44532" xr:uid="{00000000-0005-0000-0000-00004EAD0000}"/>
    <cellStyle name="20% - Accent1 4 6 2 3 5 3 2" xfId="44533" xr:uid="{00000000-0005-0000-0000-00004FAD0000}"/>
    <cellStyle name="20% - Accent1 4 6 2 3 5 4" xfId="44534" xr:uid="{00000000-0005-0000-0000-000050AD0000}"/>
    <cellStyle name="20% - Accent1 4 6 2 3 6" xfId="44535" xr:uid="{00000000-0005-0000-0000-000051AD0000}"/>
    <cellStyle name="20% - Accent1 4 6 2 3 6 2" xfId="44536" xr:uid="{00000000-0005-0000-0000-000052AD0000}"/>
    <cellStyle name="20% - Accent1 4 6 2 3 6 2 2" xfId="44537" xr:uid="{00000000-0005-0000-0000-000053AD0000}"/>
    <cellStyle name="20% - Accent1 4 6 2 3 6 2 2 2" xfId="44538" xr:uid="{00000000-0005-0000-0000-000054AD0000}"/>
    <cellStyle name="20% - Accent1 4 6 2 3 6 2 3" xfId="44539" xr:uid="{00000000-0005-0000-0000-000055AD0000}"/>
    <cellStyle name="20% - Accent1 4 6 2 3 6 3" xfId="44540" xr:uid="{00000000-0005-0000-0000-000056AD0000}"/>
    <cellStyle name="20% - Accent1 4 6 2 3 6 3 2" xfId="44541" xr:uid="{00000000-0005-0000-0000-000057AD0000}"/>
    <cellStyle name="20% - Accent1 4 6 2 3 6 4" xfId="44542" xr:uid="{00000000-0005-0000-0000-000058AD0000}"/>
    <cellStyle name="20% - Accent1 4 6 2 3 7" xfId="44543" xr:uid="{00000000-0005-0000-0000-000059AD0000}"/>
    <cellStyle name="20% - Accent1 4 6 2 3 7 2" xfId="44544" xr:uid="{00000000-0005-0000-0000-00005AAD0000}"/>
    <cellStyle name="20% - Accent1 4 6 2 3 7 2 2" xfId="44545" xr:uid="{00000000-0005-0000-0000-00005BAD0000}"/>
    <cellStyle name="20% - Accent1 4 6 2 3 7 3" xfId="44546" xr:uid="{00000000-0005-0000-0000-00005CAD0000}"/>
    <cellStyle name="20% - Accent1 4 6 2 3 8" xfId="44547" xr:uid="{00000000-0005-0000-0000-00005DAD0000}"/>
    <cellStyle name="20% - Accent1 4 6 2 3 8 2" xfId="44548" xr:uid="{00000000-0005-0000-0000-00005EAD0000}"/>
    <cellStyle name="20% - Accent1 4 6 2 3 8 2 2" xfId="44549" xr:uid="{00000000-0005-0000-0000-00005FAD0000}"/>
    <cellStyle name="20% - Accent1 4 6 2 3 8 3" xfId="44550" xr:uid="{00000000-0005-0000-0000-000060AD0000}"/>
    <cellStyle name="20% - Accent1 4 6 2 3 9" xfId="44551" xr:uid="{00000000-0005-0000-0000-000061AD0000}"/>
    <cellStyle name="20% - Accent1 4 6 2 3 9 2" xfId="44552" xr:uid="{00000000-0005-0000-0000-000062AD0000}"/>
    <cellStyle name="20% - Accent1 4 6 2 4" xfId="44553" xr:uid="{00000000-0005-0000-0000-000063AD0000}"/>
    <cellStyle name="20% - Accent1 4 6 2 4 10" xfId="44554" xr:uid="{00000000-0005-0000-0000-000064AD0000}"/>
    <cellStyle name="20% - Accent1 4 6 2 4 10 2" xfId="44555" xr:uid="{00000000-0005-0000-0000-000065AD0000}"/>
    <cellStyle name="20% - Accent1 4 6 2 4 11" xfId="44556" xr:uid="{00000000-0005-0000-0000-000066AD0000}"/>
    <cellStyle name="20% - Accent1 4 6 2 4 2" xfId="44557" xr:uid="{00000000-0005-0000-0000-000067AD0000}"/>
    <cellStyle name="20% - Accent1 4 6 2 4 2 2" xfId="44558" xr:uid="{00000000-0005-0000-0000-000068AD0000}"/>
    <cellStyle name="20% - Accent1 4 6 2 4 2 2 2" xfId="44559" xr:uid="{00000000-0005-0000-0000-000069AD0000}"/>
    <cellStyle name="20% - Accent1 4 6 2 4 2 2 2 2" xfId="44560" xr:uid="{00000000-0005-0000-0000-00006AAD0000}"/>
    <cellStyle name="20% - Accent1 4 6 2 4 2 2 2 2 2" xfId="44561" xr:uid="{00000000-0005-0000-0000-00006BAD0000}"/>
    <cellStyle name="20% - Accent1 4 6 2 4 2 2 2 3" xfId="44562" xr:uid="{00000000-0005-0000-0000-00006CAD0000}"/>
    <cellStyle name="20% - Accent1 4 6 2 4 2 2 3" xfId="44563" xr:uid="{00000000-0005-0000-0000-00006DAD0000}"/>
    <cellStyle name="20% - Accent1 4 6 2 4 2 2 3 2" xfId="44564" xr:uid="{00000000-0005-0000-0000-00006EAD0000}"/>
    <cellStyle name="20% - Accent1 4 6 2 4 2 2 4" xfId="44565" xr:uid="{00000000-0005-0000-0000-00006FAD0000}"/>
    <cellStyle name="20% - Accent1 4 6 2 4 2 3" xfId="44566" xr:uid="{00000000-0005-0000-0000-000070AD0000}"/>
    <cellStyle name="20% - Accent1 4 6 2 4 2 3 2" xfId="44567" xr:uid="{00000000-0005-0000-0000-000071AD0000}"/>
    <cellStyle name="20% - Accent1 4 6 2 4 2 3 2 2" xfId="44568" xr:uid="{00000000-0005-0000-0000-000072AD0000}"/>
    <cellStyle name="20% - Accent1 4 6 2 4 2 3 2 2 2" xfId="44569" xr:uid="{00000000-0005-0000-0000-000073AD0000}"/>
    <cellStyle name="20% - Accent1 4 6 2 4 2 3 2 3" xfId="44570" xr:uid="{00000000-0005-0000-0000-000074AD0000}"/>
    <cellStyle name="20% - Accent1 4 6 2 4 2 3 3" xfId="44571" xr:uid="{00000000-0005-0000-0000-000075AD0000}"/>
    <cellStyle name="20% - Accent1 4 6 2 4 2 3 3 2" xfId="44572" xr:uid="{00000000-0005-0000-0000-000076AD0000}"/>
    <cellStyle name="20% - Accent1 4 6 2 4 2 3 4" xfId="44573" xr:uid="{00000000-0005-0000-0000-000077AD0000}"/>
    <cellStyle name="20% - Accent1 4 6 2 4 2 4" xfId="44574" xr:uid="{00000000-0005-0000-0000-000078AD0000}"/>
    <cellStyle name="20% - Accent1 4 6 2 4 2 4 2" xfId="44575" xr:uid="{00000000-0005-0000-0000-000079AD0000}"/>
    <cellStyle name="20% - Accent1 4 6 2 4 2 4 2 2" xfId="44576" xr:uid="{00000000-0005-0000-0000-00007AAD0000}"/>
    <cellStyle name="20% - Accent1 4 6 2 4 2 4 2 2 2" xfId="44577" xr:uid="{00000000-0005-0000-0000-00007BAD0000}"/>
    <cellStyle name="20% - Accent1 4 6 2 4 2 4 2 3" xfId="44578" xr:uid="{00000000-0005-0000-0000-00007CAD0000}"/>
    <cellStyle name="20% - Accent1 4 6 2 4 2 4 3" xfId="44579" xr:uid="{00000000-0005-0000-0000-00007DAD0000}"/>
    <cellStyle name="20% - Accent1 4 6 2 4 2 4 3 2" xfId="44580" xr:uid="{00000000-0005-0000-0000-00007EAD0000}"/>
    <cellStyle name="20% - Accent1 4 6 2 4 2 4 4" xfId="44581" xr:uid="{00000000-0005-0000-0000-00007FAD0000}"/>
    <cellStyle name="20% - Accent1 4 6 2 4 2 5" xfId="44582" xr:uid="{00000000-0005-0000-0000-000080AD0000}"/>
    <cellStyle name="20% - Accent1 4 6 2 4 2 5 2" xfId="44583" xr:uid="{00000000-0005-0000-0000-000081AD0000}"/>
    <cellStyle name="20% - Accent1 4 6 2 4 2 5 2 2" xfId="44584" xr:uid="{00000000-0005-0000-0000-000082AD0000}"/>
    <cellStyle name="20% - Accent1 4 6 2 4 2 5 3" xfId="44585" xr:uid="{00000000-0005-0000-0000-000083AD0000}"/>
    <cellStyle name="20% - Accent1 4 6 2 4 2 6" xfId="44586" xr:uid="{00000000-0005-0000-0000-000084AD0000}"/>
    <cellStyle name="20% - Accent1 4 6 2 4 2 6 2" xfId="44587" xr:uid="{00000000-0005-0000-0000-000085AD0000}"/>
    <cellStyle name="20% - Accent1 4 6 2 4 2 6 2 2" xfId="44588" xr:uid="{00000000-0005-0000-0000-000086AD0000}"/>
    <cellStyle name="20% - Accent1 4 6 2 4 2 6 3" xfId="44589" xr:uid="{00000000-0005-0000-0000-000087AD0000}"/>
    <cellStyle name="20% - Accent1 4 6 2 4 2 7" xfId="44590" xr:uid="{00000000-0005-0000-0000-000088AD0000}"/>
    <cellStyle name="20% - Accent1 4 6 2 4 2 7 2" xfId="44591" xr:uid="{00000000-0005-0000-0000-000089AD0000}"/>
    <cellStyle name="20% - Accent1 4 6 2 4 2 8" xfId="44592" xr:uid="{00000000-0005-0000-0000-00008AAD0000}"/>
    <cellStyle name="20% - Accent1 4 6 2 4 2 8 2" xfId="44593" xr:uid="{00000000-0005-0000-0000-00008BAD0000}"/>
    <cellStyle name="20% - Accent1 4 6 2 4 2 9" xfId="44594" xr:uid="{00000000-0005-0000-0000-00008CAD0000}"/>
    <cellStyle name="20% - Accent1 4 6 2 4 3" xfId="44595" xr:uid="{00000000-0005-0000-0000-00008DAD0000}"/>
    <cellStyle name="20% - Accent1 4 6 2 4 3 2" xfId="44596" xr:uid="{00000000-0005-0000-0000-00008EAD0000}"/>
    <cellStyle name="20% - Accent1 4 6 2 4 3 2 2" xfId="44597" xr:uid="{00000000-0005-0000-0000-00008FAD0000}"/>
    <cellStyle name="20% - Accent1 4 6 2 4 3 2 2 2" xfId="44598" xr:uid="{00000000-0005-0000-0000-000090AD0000}"/>
    <cellStyle name="20% - Accent1 4 6 2 4 3 2 2 2 2" xfId="44599" xr:uid="{00000000-0005-0000-0000-000091AD0000}"/>
    <cellStyle name="20% - Accent1 4 6 2 4 3 2 2 3" xfId="44600" xr:uid="{00000000-0005-0000-0000-000092AD0000}"/>
    <cellStyle name="20% - Accent1 4 6 2 4 3 2 3" xfId="44601" xr:uid="{00000000-0005-0000-0000-000093AD0000}"/>
    <cellStyle name="20% - Accent1 4 6 2 4 3 2 3 2" xfId="44602" xr:uid="{00000000-0005-0000-0000-000094AD0000}"/>
    <cellStyle name="20% - Accent1 4 6 2 4 3 2 4" xfId="44603" xr:uid="{00000000-0005-0000-0000-000095AD0000}"/>
    <cellStyle name="20% - Accent1 4 6 2 4 3 3" xfId="44604" xr:uid="{00000000-0005-0000-0000-000096AD0000}"/>
    <cellStyle name="20% - Accent1 4 6 2 4 3 3 2" xfId="44605" xr:uid="{00000000-0005-0000-0000-000097AD0000}"/>
    <cellStyle name="20% - Accent1 4 6 2 4 3 3 2 2" xfId="44606" xr:uid="{00000000-0005-0000-0000-000098AD0000}"/>
    <cellStyle name="20% - Accent1 4 6 2 4 3 3 2 2 2" xfId="44607" xr:uid="{00000000-0005-0000-0000-000099AD0000}"/>
    <cellStyle name="20% - Accent1 4 6 2 4 3 3 2 3" xfId="44608" xr:uid="{00000000-0005-0000-0000-00009AAD0000}"/>
    <cellStyle name="20% - Accent1 4 6 2 4 3 3 3" xfId="44609" xr:uid="{00000000-0005-0000-0000-00009BAD0000}"/>
    <cellStyle name="20% - Accent1 4 6 2 4 3 3 3 2" xfId="44610" xr:uid="{00000000-0005-0000-0000-00009CAD0000}"/>
    <cellStyle name="20% - Accent1 4 6 2 4 3 3 4" xfId="44611" xr:uid="{00000000-0005-0000-0000-00009DAD0000}"/>
    <cellStyle name="20% - Accent1 4 6 2 4 3 4" xfId="44612" xr:uid="{00000000-0005-0000-0000-00009EAD0000}"/>
    <cellStyle name="20% - Accent1 4 6 2 4 3 4 2" xfId="44613" xr:uid="{00000000-0005-0000-0000-00009FAD0000}"/>
    <cellStyle name="20% - Accent1 4 6 2 4 3 4 2 2" xfId="44614" xr:uid="{00000000-0005-0000-0000-0000A0AD0000}"/>
    <cellStyle name="20% - Accent1 4 6 2 4 3 4 2 2 2" xfId="44615" xr:uid="{00000000-0005-0000-0000-0000A1AD0000}"/>
    <cellStyle name="20% - Accent1 4 6 2 4 3 4 2 3" xfId="44616" xr:uid="{00000000-0005-0000-0000-0000A2AD0000}"/>
    <cellStyle name="20% - Accent1 4 6 2 4 3 4 3" xfId="44617" xr:uid="{00000000-0005-0000-0000-0000A3AD0000}"/>
    <cellStyle name="20% - Accent1 4 6 2 4 3 4 3 2" xfId="44618" xr:uid="{00000000-0005-0000-0000-0000A4AD0000}"/>
    <cellStyle name="20% - Accent1 4 6 2 4 3 4 4" xfId="44619" xr:uid="{00000000-0005-0000-0000-0000A5AD0000}"/>
    <cellStyle name="20% - Accent1 4 6 2 4 3 5" xfId="44620" xr:uid="{00000000-0005-0000-0000-0000A6AD0000}"/>
    <cellStyle name="20% - Accent1 4 6 2 4 3 5 2" xfId="44621" xr:uid="{00000000-0005-0000-0000-0000A7AD0000}"/>
    <cellStyle name="20% - Accent1 4 6 2 4 3 5 2 2" xfId="44622" xr:uid="{00000000-0005-0000-0000-0000A8AD0000}"/>
    <cellStyle name="20% - Accent1 4 6 2 4 3 5 3" xfId="44623" xr:uid="{00000000-0005-0000-0000-0000A9AD0000}"/>
    <cellStyle name="20% - Accent1 4 6 2 4 3 6" xfId="44624" xr:uid="{00000000-0005-0000-0000-0000AAAD0000}"/>
    <cellStyle name="20% - Accent1 4 6 2 4 3 6 2" xfId="44625" xr:uid="{00000000-0005-0000-0000-0000ABAD0000}"/>
    <cellStyle name="20% - Accent1 4 6 2 4 3 6 2 2" xfId="44626" xr:uid="{00000000-0005-0000-0000-0000ACAD0000}"/>
    <cellStyle name="20% - Accent1 4 6 2 4 3 6 3" xfId="44627" xr:uid="{00000000-0005-0000-0000-0000ADAD0000}"/>
    <cellStyle name="20% - Accent1 4 6 2 4 3 7" xfId="44628" xr:uid="{00000000-0005-0000-0000-0000AEAD0000}"/>
    <cellStyle name="20% - Accent1 4 6 2 4 3 7 2" xfId="44629" xr:uid="{00000000-0005-0000-0000-0000AFAD0000}"/>
    <cellStyle name="20% - Accent1 4 6 2 4 3 8" xfId="44630" xr:uid="{00000000-0005-0000-0000-0000B0AD0000}"/>
    <cellStyle name="20% - Accent1 4 6 2 4 3 8 2" xfId="44631" xr:uid="{00000000-0005-0000-0000-0000B1AD0000}"/>
    <cellStyle name="20% - Accent1 4 6 2 4 3 9" xfId="44632" xr:uid="{00000000-0005-0000-0000-0000B2AD0000}"/>
    <cellStyle name="20% - Accent1 4 6 2 4 4" xfId="44633" xr:uid="{00000000-0005-0000-0000-0000B3AD0000}"/>
    <cellStyle name="20% - Accent1 4 6 2 4 4 2" xfId="44634" xr:uid="{00000000-0005-0000-0000-0000B4AD0000}"/>
    <cellStyle name="20% - Accent1 4 6 2 4 4 2 2" xfId="44635" xr:uid="{00000000-0005-0000-0000-0000B5AD0000}"/>
    <cellStyle name="20% - Accent1 4 6 2 4 4 2 2 2" xfId="44636" xr:uid="{00000000-0005-0000-0000-0000B6AD0000}"/>
    <cellStyle name="20% - Accent1 4 6 2 4 4 2 3" xfId="44637" xr:uid="{00000000-0005-0000-0000-0000B7AD0000}"/>
    <cellStyle name="20% - Accent1 4 6 2 4 4 3" xfId="44638" xr:uid="{00000000-0005-0000-0000-0000B8AD0000}"/>
    <cellStyle name="20% - Accent1 4 6 2 4 4 3 2" xfId="44639" xr:uid="{00000000-0005-0000-0000-0000B9AD0000}"/>
    <cellStyle name="20% - Accent1 4 6 2 4 4 4" xfId="44640" xr:uid="{00000000-0005-0000-0000-0000BAAD0000}"/>
    <cellStyle name="20% - Accent1 4 6 2 4 5" xfId="44641" xr:uid="{00000000-0005-0000-0000-0000BBAD0000}"/>
    <cellStyle name="20% - Accent1 4 6 2 4 5 2" xfId="44642" xr:uid="{00000000-0005-0000-0000-0000BCAD0000}"/>
    <cellStyle name="20% - Accent1 4 6 2 4 5 2 2" xfId="44643" xr:uid="{00000000-0005-0000-0000-0000BDAD0000}"/>
    <cellStyle name="20% - Accent1 4 6 2 4 5 2 2 2" xfId="44644" xr:uid="{00000000-0005-0000-0000-0000BEAD0000}"/>
    <cellStyle name="20% - Accent1 4 6 2 4 5 2 3" xfId="44645" xr:uid="{00000000-0005-0000-0000-0000BFAD0000}"/>
    <cellStyle name="20% - Accent1 4 6 2 4 5 3" xfId="44646" xr:uid="{00000000-0005-0000-0000-0000C0AD0000}"/>
    <cellStyle name="20% - Accent1 4 6 2 4 5 3 2" xfId="44647" xr:uid="{00000000-0005-0000-0000-0000C1AD0000}"/>
    <cellStyle name="20% - Accent1 4 6 2 4 5 4" xfId="44648" xr:uid="{00000000-0005-0000-0000-0000C2AD0000}"/>
    <cellStyle name="20% - Accent1 4 6 2 4 6" xfId="44649" xr:uid="{00000000-0005-0000-0000-0000C3AD0000}"/>
    <cellStyle name="20% - Accent1 4 6 2 4 6 2" xfId="44650" xr:uid="{00000000-0005-0000-0000-0000C4AD0000}"/>
    <cellStyle name="20% - Accent1 4 6 2 4 6 2 2" xfId="44651" xr:uid="{00000000-0005-0000-0000-0000C5AD0000}"/>
    <cellStyle name="20% - Accent1 4 6 2 4 6 2 2 2" xfId="44652" xr:uid="{00000000-0005-0000-0000-0000C6AD0000}"/>
    <cellStyle name="20% - Accent1 4 6 2 4 6 2 3" xfId="44653" xr:uid="{00000000-0005-0000-0000-0000C7AD0000}"/>
    <cellStyle name="20% - Accent1 4 6 2 4 6 3" xfId="44654" xr:uid="{00000000-0005-0000-0000-0000C8AD0000}"/>
    <cellStyle name="20% - Accent1 4 6 2 4 6 3 2" xfId="44655" xr:uid="{00000000-0005-0000-0000-0000C9AD0000}"/>
    <cellStyle name="20% - Accent1 4 6 2 4 6 4" xfId="44656" xr:uid="{00000000-0005-0000-0000-0000CAAD0000}"/>
    <cellStyle name="20% - Accent1 4 6 2 4 7" xfId="44657" xr:uid="{00000000-0005-0000-0000-0000CBAD0000}"/>
    <cellStyle name="20% - Accent1 4 6 2 4 7 2" xfId="44658" xr:uid="{00000000-0005-0000-0000-0000CCAD0000}"/>
    <cellStyle name="20% - Accent1 4 6 2 4 7 2 2" xfId="44659" xr:uid="{00000000-0005-0000-0000-0000CDAD0000}"/>
    <cellStyle name="20% - Accent1 4 6 2 4 7 3" xfId="44660" xr:uid="{00000000-0005-0000-0000-0000CEAD0000}"/>
    <cellStyle name="20% - Accent1 4 6 2 4 8" xfId="44661" xr:uid="{00000000-0005-0000-0000-0000CFAD0000}"/>
    <cellStyle name="20% - Accent1 4 6 2 4 8 2" xfId="44662" xr:uid="{00000000-0005-0000-0000-0000D0AD0000}"/>
    <cellStyle name="20% - Accent1 4 6 2 4 8 2 2" xfId="44663" xr:uid="{00000000-0005-0000-0000-0000D1AD0000}"/>
    <cellStyle name="20% - Accent1 4 6 2 4 8 3" xfId="44664" xr:uid="{00000000-0005-0000-0000-0000D2AD0000}"/>
    <cellStyle name="20% - Accent1 4 6 2 4 9" xfId="44665" xr:uid="{00000000-0005-0000-0000-0000D3AD0000}"/>
    <cellStyle name="20% - Accent1 4 6 2 4 9 2" xfId="44666" xr:uid="{00000000-0005-0000-0000-0000D4AD0000}"/>
    <cellStyle name="20% - Accent1 4 6 2 5" xfId="44667" xr:uid="{00000000-0005-0000-0000-0000D5AD0000}"/>
    <cellStyle name="20% - Accent1 4 6 2 5 2" xfId="44668" xr:uid="{00000000-0005-0000-0000-0000D6AD0000}"/>
    <cellStyle name="20% - Accent1 4 6 2 5 2 2" xfId="44669" xr:uid="{00000000-0005-0000-0000-0000D7AD0000}"/>
    <cellStyle name="20% - Accent1 4 6 2 5 2 2 2" xfId="44670" xr:uid="{00000000-0005-0000-0000-0000D8AD0000}"/>
    <cellStyle name="20% - Accent1 4 6 2 5 2 2 2 2" xfId="44671" xr:uid="{00000000-0005-0000-0000-0000D9AD0000}"/>
    <cellStyle name="20% - Accent1 4 6 2 5 2 2 3" xfId="44672" xr:uid="{00000000-0005-0000-0000-0000DAAD0000}"/>
    <cellStyle name="20% - Accent1 4 6 2 5 2 3" xfId="44673" xr:uid="{00000000-0005-0000-0000-0000DBAD0000}"/>
    <cellStyle name="20% - Accent1 4 6 2 5 2 3 2" xfId="44674" xr:uid="{00000000-0005-0000-0000-0000DCAD0000}"/>
    <cellStyle name="20% - Accent1 4 6 2 5 2 4" xfId="44675" xr:uid="{00000000-0005-0000-0000-0000DDAD0000}"/>
    <cellStyle name="20% - Accent1 4 6 2 5 3" xfId="44676" xr:uid="{00000000-0005-0000-0000-0000DEAD0000}"/>
    <cellStyle name="20% - Accent1 4 6 2 5 3 2" xfId="44677" xr:uid="{00000000-0005-0000-0000-0000DFAD0000}"/>
    <cellStyle name="20% - Accent1 4 6 2 5 3 2 2" xfId="44678" xr:uid="{00000000-0005-0000-0000-0000E0AD0000}"/>
    <cellStyle name="20% - Accent1 4 6 2 5 3 2 2 2" xfId="44679" xr:uid="{00000000-0005-0000-0000-0000E1AD0000}"/>
    <cellStyle name="20% - Accent1 4 6 2 5 3 2 3" xfId="44680" xr:uid="{00000000-0005-0000-0000-0000E2AD0000}"/>
    <cellStyle name="20% - Accent1 4 6 2 5 3 3" xfId="44681" xr:uid="{00000000-0005-0000-0000-0000E3AD0000}"/>
    <cellStyle name="20% - Accent1 4 6 2 5 3 3 2" xfId="44682" xr:uid="{00000000-0005-0000-0000-0000E4AD0000}"/>
    <cellStyle name="20% - Accent1 4 6 2 5 3 4" xfId="44683" xr:uid="{00000000-0005-0000-0000-0000E5AD0000}"/>
    <cellStyle name="20% - Accent1 4 6 2 5 4" xfId="44684" xr:uid="{00000000-0005-0000-0000-0000E6AD0000}"/>
    <cellStyle name="20% - Accent1 4 6 2 5 4 2" xfId="44685" xr:uid="{00000000-0005-0000-0000-0000E7AD0000}"/>
    <cellStyle name="20% - Accent1 4 6 2 5 4 2 2" xfId="44686" xr:uid="{00000000-0005-0000-0000-0000E8AD0000}"/>
    <cellStyle name="20% - Accent1 4 6 2 5 4 2 2 2" xfId="44687" xr:uid="{00000000-0005-0000-0000-0000E9AD0000}"/>
    <cellStyle name="20% - Accent1 4 6 2 5 4 2 3" xfId="44688" xr:uid="{00000000-0005-0000-0000-0000EAAD0000}"/>
    <cellStyle name="20% - Accent1 4 6 2 5 4 3" xfId="44689" xr:uid="{00000000-0005-0000-0000-0000EBAD0000}"/>
    <cellStyle name="20% - Accent1 4 6 2 5 4 3 2" xfId="44690" xr:uid="{00000000-0005-0000-0000-0000ECAD0000}"/>
    <cellStyle name="20% - Accent1 4 6 2 5 4 4" xfId="44691" xr:uid="{00000000-0005-0000-0000-0000EDAD0000}"/>
    <cellStyle name="20% - Accent1 4 6 2 5 5" xfId="44692" xr:uid="{00000000-0005-0000-0000-0000EEAD0000}"/>
    <cellStyle name="20% - Accent1 4 6 2 5 5 2" xfId="44693" xr:uid="{00000000-0005-0000-0000-0000EFAD0000}"/>
    <cellStyle name="20% - Accent1 4 6 2 5 5 2 2" xfId="44694" xr:uid="{00000000-0005-0000-0000-0000F0AD0000}"/>
    <cellStyle name="20% - Accent1 4 6 2 5 5 3" xfId="44695" xr:uid="{00000000-0005-0000-0000-0000F1AD0000}"/>
    <cellStyle name="20% - Accent1 4 6 2 5 6" xfId="44696" xr:uid="{00000000-0005-0000-0000-0000F2AD0000}"/>
    <cellStyle name="20% - Accent1 4 6 2 5 6 2" xfId="44697" xr:uid="{00000000-0005-0000-0000-0000F3AD0000}"/>
    <cellStyle name="20% - Accent1 4 6 2 5 6 2 2" xfId="44698" xr:uid="{00000000-0005-0000-0000-0000F4AD0000}"/>
    <cellStyle name="20% - Accent1 4 6 2 5 6 3" xfId="44699" xr:uid="{00000000-0005-0000-0000-0000F5AD0000}"/>
    <cellStyle name="20% - Accent1 4 6 2 5 7" xfId="44700" xr:uid="{00000000-0005-0000-0000-0000F6AD0000}"/>
    <cellStyle name="20% - Accent1 4 6 2 5 7 2" xfId="44701" xr:uid="{00000000-0005-0000-0000-0000F7AD0000}"/>
    <cellStyle name="20% - Accent1 4 6 2 5 8" xfId="44702" xr:uid="{00000000-0005-0000-0000-0000F8AD0000}"/>
    <cellStyle name="20% - Accent1 4 6 2 5 8 2" xfId="44703" xr:uid="{00000000-0005-0000-0000-0000F9AD0000}"/>
    <cellStyle name="20% - Accent1 4 6 2 5 9" xfId="44704" xr:uid="{00000000-0005-0000-0000-0000FAAD0000}"/>
    <cellStyle name="20% - Accent1 4 6 2 6" xfId="44705" xr:uid="{00000000-0005-0000-0000-0000FBAD0000}"/>
    <cellStyle name="20% - Accent1 4 6 2 6 2" xfId="44706" xr:uid="{00000000-0005-0000-0000-0000FCAD0000}"/>
    <cellStyle name="20% - Accent1 4 6 2 6 2 2" xfId="44707" xr:uid="{00000000-0005-0000-0000-0000FDAD0000}"/>
    <cellStyle name="20% - Accent1 4 6 2 6 2 2 2" xfId="44708" xr:uid="{00000000-0005-0000-0000-0000FEAD0000}"/>
    <cellStyle name="20% - Accent1 4 6 2 6 2 2 2 2" xfId="44709" xr:uid="{00000000-0005-0000-0000-0000FFAD0000}"/>
    <cellStyle name="20% - Accent1 4 6 2 6 2 2 3" xfId="44710" xr:uid="{00000000-0005-0000-0000-000000AE0000}"/>
    <cellStyle name="20% - Accent1 4 6 2 6 2 3" xfId="44711" xr:uid="{00000000-0005-0000-0000-000001AE0000}"/>
    <cellStyle name="20% - Accent1 4 6 2 6 2 3 2" xfId="44712" xr:uid="{00000000-0005-0000-0000-000002AE0000}"/>
    <cellStyle name="20% - Accent1 4 6 2 6 2 4" xfId="44713" xr:uid="{00000000-0005-0000-0000-000003AE0000}"/>
    <cellStyle name="20% - Accent1 4 6 2 6 3" xfId="44714" xr:uid="{00000000-0005-0000-0000-000004AE0000}"/>
    <cellStyle name="20% - Accent1 4 6 2 6 3 2" xfId="44715" xr:uid="{00000000-0005-0000-0000-000005AE0000}"/>
    <cellStyle name="20% - Accent1 4 6 2 6 3 2 2" xfId="44716" xr:uid="{00000000-0005-0000-0000-000006AE0000}"/>
    <cellStyle name="20% - Accent1 4 6 2 6 3 2 2 2" xfId="44717" xr:uid="{00000000-0005-0000-0000-000007AE0000}"/>
    <cellStyle name="20% - Accent1 4 6 2 6 3 2 3" xfId="44718" xr:uid="{00000000-0005-0000-0000-000008AE0000}"/>
    <cellStyle name="20% - Accent1 4 6 2 6 3 3" xfId="44719" xr:uid="{00000000-0005-0000-0000-000009AE0000}"/>
    <cellStyle name="20% - Accent1 4 6 2 6 3 3 2" xfId="44720" xr:uid="{00000000-0005-0000-0000-00000AAE0000}"/>
    <cellStyle name="20% - Accent1 4 6 2 6 3 4" xfId="44721" xr:uid="{00000000-0005-0000-0000-00000BAE0000}"/>
    <cellStyle name="20% - Accent1 4 6 2 6 4" xfId="44722" xr:uid="{00000000-0005-0000-0000-00000CAE0000}"/>
    <cellStyle name="20% - Accent1 4 6 2 6 4 2" xfId="44723" xr:uid="{00000000-0005-0000-0000-00000DAE0000}"/>
    <cellStyle name="20% - Accent1 4 6 2 6 4 2 2" xfId="44724" xr:uid="{00000000-0005-0000-0000-00000EAE0000}"/>
    <cellStyle name="20% - Accent1 4 6 2 6 4 2 2 2" xfId="44725" xr:uid="{00000000-0005-0000-0000-00000FAE0000}"/>
    <cellStyle name="20% - Accent1 4 6 2 6 4 2 3" xfId="44726" xr:uid="{00000000-0005-0000-0000-000010AE0000}"/>
    <cellStyle name="20% - Accent1 4 6 2 6 4 3" xfId="44727" xr:uid="{00000000-0005-0000-0000-000011AE0000}"/>
    <cellStyle name="20% - Accent1 4 6 2 6 4 3 2" xfId="44728" xr:uid="{00000000-0005-0000-0000-000012AE0000}"/>
    <cellStyle name="20% - Accent1 4 6 2 6 4 4" xfId="44729" xr:uid="{00000000-0005-0000-0000-000013AE0000}"/>
    <cellStyle name="20% - Accent1 4 6 2 6 5" xfId="44730" xr:uid="{00000000-0005-0000-0000-000014AE0000}"/>
    <cellStyle name="20% - Accent1 4 6 2 6 5 2" xfId="44731" xr:uid="{00000000-0005-0000-0000-000015AE0000}"/>
    <cellStyle name="20% - Accent1 4 6 2 6 5 2 2" xfId="44732" xr:uid="{00000000-0005-0000-0000-000016AE0000}"/>
    <cellStyle name="20% - Accent1 4 6 2 6 5 3" xfId="44733" xr:uid="{00000000-0005-0000-0000-000017AE0000}"/>
    <cellStyle name="20% - Accent1 4 6 2 6 6" xfId="44734" xr:uid="{00000000-0005-0000-0000-000018AE0000}"/>
    <cellStyle name="20% - Accent1 4 6 2 6 6 2" xfId="44735" xr:uid="{00000000-0005-0000-0000-000019AE0000}"/>
    <cellStyle name="20% - Accent1 4 6 2 6 6 2 2" xfId="44736" xr:uid="{00000000-0005-0000-0000-00001AAE0000}"/>
    <cellStyle name="20% - Accent1 4 6 2 6 6 3" xfId="44737" xr:uid="{00000000-0005-0000-0000-00001BAE0000}"/>
    <cellStyle name="20% - Accent1 4 6 2 6 7" xfId="44738" xr:uid="{00000000-0005-0000-0000-00001CAE0000}"/>
    <cellStyle name="20% - Accent1 4 6 2 6 7 2" xfId="44739" xr:uid="{00000000-0005-0000-0000-00001DAE0000}"/>
    <cellStyle name="20% - Accent1 4 6 2 6 8" xfId="44740" xr:uid="{00000000-0005-0000-0000-00001EAE0000}"/>
    <cellStyle name="20% - Accent1 4 6 2 6 8 2" xfId="44741" xr:uid="{00000000-0005-0000-0000-00001FAE0000}"/>
    <cellStyle name="20% - Accent1 4 6 2 6 9" xfId="44742" xr:uid="{00000000-0005-0000-0000-000020AE0000}"/>
    <cellStyle name="20% - Accent1 4 6 2 7" xfId="44743" xr:uid="{00000000-0005-0000-0000-000021AE0000}"/>
    <cellStyle name="20% - Accent1 4 6 2 7 2" xfId="44744" xr:uid="{00000000-0005-0000-0000-000022AE0000}"/>
    <cellStyle name="20% - Accent1 4 6 2 7 2 2" xfId="44745" xr:uid="{00000000-0005-0000-0000-000023AE0000}"/>
    <cellStyle name="20% - Accent1 4 6 2 7 2 2 2" xfId="44746" xr:uid="{00000000-0005-0000-0000-000024AE0000}"/>
    <cellStyle name="20% - Accent1 4 6 2 7 2 3" xfId="44747" xr:uid="{00000000-0005-0000-0000-000025AE0000}"/>
    <cellStyle name="20% - Accent1 4 6 2 7 3" xfId="44748" xr:uid="{00000000-0005-0000-0000-000026AE0000}"/>
    <cellStyle name="20% - Accent1 4 6 2 7 3 2" xfId="44749" xr:uid="{00000000-0005-0000-0000-000027AE0000}"/>
    <cellStyle name="20% - Accent1 4 6 2 7 4" xfId="44750" xr:uid="{00000000-0005-0000-0000-000028AE0000}"/>
    <cellStyle name="20% - Accent1 4 6 2 8" xfId="44751" xr:uid="{00000000-0005-0000-0000-000029AE0000}"/>
    <cellStyle name="20% - Accent1 4 6 2 8 2" xfId="44752" xr:uid="{00000000-0005-0000-0000-00002AAE0000}"/>
    <cellStyle name="20% - Accent1 4 6 2 8 2 2" xfId="44753" xr:uid="{00000000-0005-0000-0000-00002BAE0000}"/>
    <cellStyle name="20% - Accent1 4 6 2 8 2 2 2" xfId="44754" xr:uid="{00000000-0005-0000-0000-00002CAE0000}"/>
    <cellStyle name="20% - Accent1 4 6 2 8 2 3" xfId="44755" xr:uid="{00000000-0005-0000-0000-00002DAE0000}"/>
    <cellStyle name="20% - Accent1 4 6 2 8 3" xfId="44756" xr:uid="{00000000-0005-0000-0000-00002EAE0000}"/>
    <cellStyle name="20% - Accent1 4 6 2 8 3 2" xfId="44757" xr:uid="{00000000-0005-0000-0000-00002FAE0000}"/>
    <cellStyle name="20% - Accent1 4 6 2 8 4" xfId="44758" xr:uid="{00000000-0005-0000-0000-000030AE0000}"/>
    <cellStyle name="20% - Accent1 4 6 2 9" xfId="44759" xr:uid="{00000000-0005-0000-0000-000031AE0000}"/>
    <cellStyle name="20% - Accent1 4 6 2 9 2" xfId="44760" xr:uid="{00000000-0005-0000-0000-000032AE0000}"/>
    <cellStyle name="20% - Accent1 4 6 2 9 2 2" xfId="44761" xr:uid="{00000000-0005-0000-0000-000033AE0000}"/>
    <cellStyle name="20% - Accent1 4 6 2 9 2 2 2" xfId="44762" xr:uid="{00000000-0005-0000-0000-000034AE0000}"/>
    <cellStyle name="20% - Accent1 4 6 2 9 2 3" xfId="44763" xr:uid="{00000000-0005-0000-0000-000035AE0000}"/>
    <cellStyle name="20% - Accent1 4 6 2 9 3" xfId="44764" xr:uid="{00000000-0005-0000-0000-000036AE0000}"/>
    <cellStyle name="20% - Accent1 4 6 2 9 3 2" xfId="44765" xr:uid="{00000000-0005-0000-0000-000037AE0000}"/>
    <cellStyle name="20% - Accent1 4 6 2 9 4" xfId="44766" xr:uid="{00000000-0005-0000-0000-000038AE0000}"/>
    <cellStyle name="20% - Accent1 4 6 3" xfId="44767" xr:uid="{00000000-0005-0000-0000-000039AE0000}"/>
    <cellStyle name="20% - Accent1 4 6 3 10" xfId="44768" xr:uid="{00000000-0005-0000-0000-00003AAE0000}"/>
    <cellStyle name="20% - Accent1 4 6 3 10 2" xfId="44769" xr:uid="{00000000-0005-0000-0000-00003BAE0000}"/>
    <cellStyle name="20% - Accent1 4 6 3 11" xfId="44770" xr:uid="{00000000-0005-0000-0000-00003CAE0000}"/>
    <cellStyle name="20% - Accent1 4 6 3 2" xfId="44771" xr:uid="{00000000-0005-0000-0000-00003DAE0000}"/>
    <cellStyle name="20% - Accent1 4 6 3 2 2" xfId="44772" xr:uid="{00000000-0005-0000-0000-00003EAE0000}"/>
    <cellStyle name="20% - Accent1 4 6 3 2 2 2" xfId="44773" xr:uid="{00000000-0005-0000-0000-00003FAE0000}"/>
    <cellStyle name="20% - Accent1 4 6 3 2 2 2 2" xfId="44774" xr:uid="{00000000-0005-0000-0000-000040AE0000}"/>
    <cellStyle name="20% - Accent1 4 6 3 2 2 2 2 2" xfId="44775" xr:uid="{00000000-0005-0000-0000-000041AE0000}"/>
    <cellStyle name="20% - Accent1 4 6 3 2 2 2 3" xfId="44776" xr:uid="{00000000-0005-0000-0000-000042AE0000}"/>
    <cellStyle name="20% - Accent1 4 6 3 2 2 3" xfId="44777" xr:uid="{00000000-0005-0000-0000-000043AE0000}"/>
    <cellStyle name="20% - Accent1 4 6 3 2 2 3 2" xfId="44778" xr:uid="{00000000-0005-0000-0000-000044AE0000}"/>
    <cellStyle name="20% - Accent1 4 6 3 2 2 4" xfId="44779" xr:uid="{00000000-0005-0000-0000-000045AE0000}"/>
    <cellStyle name="20% - Accent1 4 6 3 2 3" xfId="44780" xr:uid="{00000000-0005-0000-0000-000046AE0000}"/>
    <cellStyle name="20% - Accent1 4 6 3 2 3 2" xfId="44781" xr:uid="{00000000-0005-0000-0000-000047AE0000}"/>
    <cellStyle name="20% - Accent1 4 6 3 2 3 2 2" xfId="44782" xr:uid="{00000000-0005-0000-0000-000048AE0000}"/>
    <cellStyle name="20% - Accent1 4 6 3 2 3 2 2 2" xfId="44783" xr:uid="{00000000-0005-0000-0000-000049AE0000}"/>
    <cellStyle name="20% - Accent1 4 6 3 2 3 2 3" xfId="44784" xr:uid="{00000000-0005-0000-0000-00004AAE0000}"/>
    <cellStyle name="20% - Accent1 4 6 3 2 3 3" xfId="44785" xr:uid="{00000000-0005-0000-0000-00004BAE0000}"/>
    <cellStyle name="20% - Accent1 4 6 3 2 3 3 2" xfId="44786" xr:uid="{00000000-0005-0000-0000-00004CAE0000}"/>
    <cellStyle name="20% - Accent1 4 6 3 2 3 4" xfId="44787" xr:uid="{00000000-0005-0000-0000-00004DAE0000}"/>
    <cellStyle name="20% - Accent1 4 6 3 2 4" xfId="44788" xr:uid="{00000000-0005-0000-0000-00004EAE0000}"/>
    <cellStyle name="20% - Accent1 4 6 3 2 4 2" xfId="44789" xr:uid="{00000000-0005-0000-0000-00004FAE0000}"/>
    <cellStyle name="20% - Accent1 4 6 3 2 4 2 2" xfId="44790" xr:uid="{00000000-0005-0000-0000-000050AE0000}"/>
    <cellStyle name="20% - Accent1 4 6 3 2 4 2 2 2" xfId="44791" xr:uid="{00000000-0005-0000-0000-000051AE0000}"/>
    <cellStyle name="20% - Accent1 4 6 3 2 4 2 3" xfId="44792" xr:uid="{00000000-0005-0000-0000-000052AE0000}"/>
    <cellStyle name="20% - Accent1 4 6 3 2 4 3" xfId="44793" xr:uid="{00000000-0005-0000-0000-000053AE0000}"/>
    <cellStyle name="20% - Accent1 4 6 3 2 4 3 2" xfId="44794" xr:uid="{00000000-0005-0000-0000-000054AE0000}"/>
    <cellStyle name="20% - Accent1 4 6 3 2 4 4" xfId="44795" xr:uid="{00000000-0005-0000-0000-000055AE0000}"/>
    <cellStyle name="20% - Accent1 4 6 3 2 5" xfId="44796" xr:uid="{00000000-0005-0000-0000-000056AE0000}"/>
    <cellStyle name="20% - Accent1 4 6 3 2 5 2" xfId="44797" xr:uid="{00000000-0005-0000-0000-000057AE0000}"/>
    <cellStyle name="20% - Accent1 4 6 3 2 5 2 2" xfId="44798" xr:uid="{00000000-0005-0000-0000-000058AE0000}"/>
    <cellStyle name="20% - Accent1 4 6 3 2 5 3" xfId="44799" xr:uid="{00000000-0005-0000-0000-000059AE0000}"/>
    <cellStyle name="20% - Accent1 4 6 3 2 6" xfId="44800" xr:uid="{00000000-0005-0000-0000-00005AAE0000}"/>
    <cellStyle name="20% - Accent1 4 6 3 2 6 2" xfId="44801" xr:uid="{00000000-0005-0000-0000-00005BAE0000}"/>
    <cellStyle name="20% - Accent1 4 6 3 2 6 2 2" xfId="44802" xr:uid="{00000000-0005-0000-0000-00005CAE0000}"/>
    <cellStyle name="20% - Accent1 4 6 3 2 6 3" xfId="44803" xr:uid="{00000000-0005-0000-0000-00005DAE0000}"/>
    <cellStyle name="20% - Accent1 4 6 3 2 7" xfId="44804" xr:uid="{00000000-0005-0000-0000-00005EAE0000}"/>
    <cellStyle name="20% - Accent1 4 6 3 2 7 2" xfId="44805" xr:uid="{00000000-0005-0000-0000-00005FAE0000}"/>
    <cellStyle name="20% - Accent1 4 6 3 2 8" xfId="44806" xr:uid="{00000000-0005-0000-0000-000060AE0000}"/>
    <cellStyle name="20% - Accent1 4 6 3 2 8 2" xfId="44807" xr:uid="{00000000-0005-0000-0000-000061AE0000}"/>
    <cellStyle name="20% - Accent1 4 6 3 2 9" xfId="44808" xr:uid="{00000000-0005-0000-0000-000062AE0000}"/>
    <cellStyle name="20% - Accent1 4 6 3 3" xfId="44809" xr:uid="{00000000-0005-0000-0000-000063AE0000}"/>
    <cellStyle name="20% - Accent1 4 6 3 3 2" xfId="44810" xr:uid="{00000000-0005-0000-0000-000064AE0000}"/>
    <cellStyle name="20% - Accent1 4 6 3 3 2 2" xfId="44811" xr:uid="{00000000-0005-0000-0000-000065AE0000}"/>
    <cellStyle name="20% - Accent1 4 6 3 3 2 2 2" xfId="44812" xr:uid="{00000000-0005-0000-0000-000066AE0000}"/>
    <cellStyle name="20% - Accent1 4 6 3 3 2 2 2 2" xfId="44813" xr:uid="{00000000-0005-0000-0000-000067AE0000}"/>
    <cellStyle name="20% - Accent1 4 6 3 3 2 2 3" xfId="44814" xr:uid="{00000000-0005-0000-0000-000068AE0000}"/>
    <cellStyle name="20% - Accent1 4 6 3 3 2 3" xfId="44815" xr:uid="{00000000-0005-0000-0000-000069AE0000}"/>
    <cellStyle name="20% - Accent1 4 6 3 3 2 3 2" xfId="44816" xr:uid="{00000000-0005-0000-0000-00006AAE0000}"/>
    <cellStyle name="20% - Accent1 4 6 3 3 2 4" xfId="44817" xr:uid="{00000000-0005-0000-0000-00006BAE0000}"/>
    <cellStyle name="20% - Accent1 4 6 3 3 3" xfId="44818" xr:uid="{00000000-0005-0000-0000-00006CAE0000}"/>
    <cellStyle name="20% - Accent1 4 6 3 3 3 2" xfId="44819" xr:uid="{00000000-0005-0000-0000-00006DAE0000}"/>
    <cellStyle name="20% - Accent1 4 6 3 3 3 2 2" xfId="44820" xr:uid="{00000000-0005-0000-0000-00006EAE0000}"/>
    <cellStyle name="20% - Accent1 4 6 3 3 3 2 2 2" xfId="44821" xr:uid="{00000000-0005-0000-0000-00006FAE0000}"/>
    <cellStyle name="20% - Accent1 4 6 3 3 3 2 3" xfId="44822" xr:uid="{00000000-0005-0000-0000-000070AE0000}"/>
    <cellStyle name="20% - Accent1 4 6 3 3 3 3" xfId="44823" xr:uid="{00000000-0005-0000-0000-000071AE0000}"/>
    <cellStyle name="20% - Accent1 4 6 3 3 3 3 2" xfId="44824" xr:uid="{00000000-0005-0000-0000-000072AE0000}"/>
    <cellStyle name="20% - Accent1 4 6 3 3 3 4" xfId="44825" xr:uid="{00000000-0005-0000-0000-000073AE0000}"/>
    <cellStyle name="20% - Accent1 4 6 3 3 4" xfId="44826" xr:uid="{00000000-0005-0000-0000-000074AE0000}"/>
    <cellStyle name="20% - Accent1 4 6 3 3 4 2" xfId="44827" xr:uid="{00000000-0005-0000-0000-000075AE0000}"/>
    <cellStyle name="20% - Accent1 4 6 3 3 4 2 2" xfId="44828" xr:uid="{00000000-0005-0000-0000-000076AE0000}"/>
    <cellStyle name="20% - Accent1 4 6 3 3 4 2 2 2" xfId="44829" xr:uid="{00000000-0005-0000-0000-000077AE0000}"/>
    <cellStyle name="20% - Accent1 4 6 3 3 4 2 3" xfId="44830" xr:uid="{00000000-0005-0000-0000-000078AE0000}"/>
    <cellStyle name="20% - Accent1 4 6 3 3 4 3" xfId="44831" xr:uid="{00000000-0005-0000-0000-000079AE0000}"/>
    <cellStyle name="20% - Accent1 4 6 3 3 4 3 2" xfId="44832" xr:uid="{00000000-0005-0000-0000-00007AAE0000}"/>
    <cellStyle name="20% - Accent1 4 6 3 3 4 4" xfId="44833" xr:uid="{00000000-0005-0000-0000-00007BAE0000}"/>
    <cellStyle name="20% - Accent1 4 6 3 3 5" xfId="44834" xr:uid="{00000000-0005-0000-0000-00007CAE0000}"/>
    <cellStyle name="20% - Accent1 4 6 3 3 5 2" xfId="44835" xr:uid="{00000000-0005-0000-0000-00007DAE0000}"/>
    <cellStyle name="20% - Accent1 4 6 3 3 5 2 2" xfId="44836" xr:uid="{00000000-0005-0000-0000-00007EAE0000}"/>
    <cellStyle name="20% - Accent1 4 6 3 3 5 3" xfId="44837" xr:uid="{00000000-0005-0000-0000-00007FAE0000}"/>
    <cellStyle name="20% - Accent1 4 6 3 3 6" xfId="44838" xr:uid="{00000000-0005-0000-0000-000080AE0000}"/>
    <cellStyle name="20% - Accent1 4 6 3 3 6 2" xfId="44839" xr:uid="{00000000-0005-0000-0000-000081AE0000}"/>
    <cellStyle name="20% - Accent1 4 6 3 3 6 2 2" xfId="44840" xr:uid="{00000000-0005-0000-0000-000082AE0000}"/>
    <cellStyle name="20% - Accent1 4 6 3 3 6 3" xfId="44841" xr:uid="{00000000-0005-0000-0000-000083AE0000}"/>
    <cellStyle name="20% - Accent1 4 6 3 3 7" xfId="44842" xr:uid="{00000000-0005-0000-0000-000084AE0000}"/>
    <cellStyle name="20% - Accent1 4 6 3 3 7 2" xfId="44843" xr:uid="{00000000-0005-0000-0000-000085AE0000}"/>
    <cellStyle name="20% - Accent1 4 6 3 3 8" xfId="44844" xr:uid="{00000000-0005-0000-0000-000086AE0000}"/>
    <cellStyle name="20% - Accent1 4 6 3 3 8 2" xfId="44845" xr:uid="{00000000-0005-0000-0000-000087AE0000}"/>
    <cellStyle name="20% - Accent1 4 6 3 3 9" xfId="44846" xr:uid="{00000000-0005-0000-0000-000088AE0000}"/>
    <cellStyle name="20% - Accent1 4 6 3 4" xfId="44847" xr:uid="{00000000-0005-0000-0000-000089AE0000}"/>
    <cellStyle name="20% - Accent1 4 6 3 4 2" xfId="44848" xr:uid="{00000000-0005-0000-0000-00008AAE0000}"/>
    <cellStyle name="20% - Accent1 4 6 3 4 2 2" xfId="44849" xr:uid="{00000000-0005-0000-0000-00008BAE0000}"/>
    <cellStyle name="20% - Accent1 4 6 3 4 2 2 2" xfId="44850" xr:uid="{00000000-0005-0000-0000-00008CAE0000}"/>
    <cellStyle name="20% - Accent1 4 6 3 4 2 3" xfId="44851" xr:uid="{00000000-0005-0000-0000-00008DAE0000}"/>
    <cellStyle name="20% - Accent1 4 6 3 4 3" xfId="44852" xr:uid="{00000000-0005-0000-0000-00008EAE0000}"/>
    <cellStyle name="20% - Accent1 4 6 3 4 3 2" xfId="44853" xr:uid="{00000000-0005-0000-0000-00008FAE0000}"/>
    <cellStyle name="20% - Accent1 4 6 3 4 4" xfId="44854" xr:uid="{00000000-0005-0000-0000-000090AE0000}"/>
    <cellStyle name="20% - Accent1 4 6 3 5" xfId="44855" xr:uid="{00000000-0005-0000-0000-000091AE0000}"/>
    <cellStyle name="20% - Accent1 4 6 3 5 2" xfId="44856" xr:uid="{00000000-0005-0000-0000-000092AE0000}"/>
    <cellStyle name="20% - Accent1 4 6 3 5 2 2" xfId="44857" xr:uid="{00000000-0005-0000-0000-000093AE0000}"/>
    <cellStyle name="20% - Accent1 4 6 3 5 2 2 2" xfId="44858" xr:uid="{00000000-0005-0000-0000-000094AE0000}"/>
    <cellStyle name="20% - Accent1 4 6 3 5 2 3" xfId="44859" xr:uid="{00000000-0005-0000-0000-000095AE0000}"/>
    <cellStyle name="20% - Accent1 4 6 3 5 3" xfId="44860" xr:uid="{00000000-0005-0000-0000-000096AE0000}"/>
    <cellStyle name="20% - Accent1 4 6 3 5 3 2" xfId="44861" xr:uid="{00000000-0005-0000-0000-000097AE0000}"/>
    <cellStyle name="20% - Accent1 4 6 3 5 4" xfId="44862" xr:uid="{00000000-0005-0000-0000-000098AE0000}"/>
    <cellStyle name="20% - Accent1 4 6 3 6" xfId="44863" xr:uid="{00000000-0005-0000-0000-000099AE0000}"/>
    <cellStyle name="20% - Accent1 4 6 3 6 2" xfId="44864" xr:uid="{00000000-0005-0000-0000-00009AAE0000}"/>
    <cellStyle name="20% - Accent1 4 6 3 6 2 2" xfId="44865" xr:uid="{00000000-0005-0000-0000-00009BAE0000}"/>
    <cellStyle name="20% - Accent1 4 6 3 6 2 2 2" xfId="44866" xr:uid="{00000000-0005-0000-0000-00009CAE0000}"/>
    <cellStyle name="20% - Accent1 4 6 3 6 2 3" xfId="44867" xr:uid="{00000000-0005-0000-0000-00009DAE0000}"/>
    <cellStyle name="20% - Accent1 4 6 3 6 3" xfId="44868" xr:uid="{00000000-0005-0000-0000-00009EAE0000}"/>
    <cellStyle name="20% - Accent1 4 6 3 6 3 2" xfId="44869" xr:uid="{00000000-0005-0000-0000-00009FAE0000}"/>
    <cellStyle name="20% - Accent1 4 6 3 6 4" xfId="44870" xr:uid="{00000000-0005-0000-0000-0000A0AE0000}"/>
    <cellStyle name="20% - Accent1 4 6 3 7" xfId="44871" xr:uid="{00000000-0005-0000-0000-0000A1AE0000}"/>
    <cellStyle name="20% - Accent1 4 6 3 7 2" xfId="44872" xr:uid="{00000000-0005-0000-0000-0000A2AE0000}"/>
    <cellStyle name="20% - Accent1 4 6 3 7 2 2" xfId="44873" xr:uid="{00000000-0005-0000-0000-0000A3AE0000}"/>
    <cellStyle name="20% - Accent1 4 6 3 7 3" xfId="44874" xr:uid="{00000000-0005-0000-0000-0000A4AE0000}"/>
    <cellStyle name="20% - Accent1 4 6 3 8" xfId="44875" xr:uid="{00000000-0005-0000-0000-0000A5AE0000}"/>
    <cellStyle name="20% - Accent1 4 6 3 8 2" xfId="44876" xr:uid="{00000000-0005-0000-0000-0000A6AE0000}"/>
    <cellStyle name="20% - Accent1 4 6 3 8 2 2" xfId="44877" xr:uid="{00000000-0005-0000-0000-0000A7AE0000}"/>
    <cellStyle name="20% - Accent1 4 6 3 8 3" xfId="44878" xr:uid="{00000000-0005-0000-0000-0000A8AE0000}"/>
    <cellStyle name="20% - Accent1 4 6 3 9" xfId="44879" xr:uid="{00000000-0005-0000-0000-0000A9AE0000}"/>
    <cellStyle name="20% - Accent1 4 6 3 9 2" xfId="44880" xr:uid="{00000000-0005-0000-0000-0000AAAE0000}"/>
    <cellStyle name="20% - Accent1 4 6 4" xfId="44881" xr:uid="{00000000-0005-0000-0000-0000ABAE0000}"/>
    <cellStyle name="20% - Accent1 4 6 4 10" xfId="44882" xr:uid="{00000000-0005-0000-0000-0000ACAE0000}"/>
    <cellStyle name="20% - Accent1 4 6 4 10 2" xfId="44883" xr:uid="{00000000-0005-0000-0000-0000ADAE0000}"/>
    <cellStyle name="20% - Accent1 4 6 4 11" xfId="44884" xr:uid="{00000000-0005-0000-0000-0000AEAE0000}"/>
    <cellStyle name="20% - Accent1 4 6 4 2" xfId="44885" xr:uid="{00000000-0005-0000-0000-0000AFAE0000}"/>
    <cellStyle name="20% - Accent1 4 6 4 2 2" xfId="44886" xr:uid="{00000000-0005-0000-0000-0000B0AE0000}"/>
    <cellStyle name="20% - Accent1 4 6 4 2 2 2" xfId="44887" xr:uid="{00000000-0005-0000-0000-0000B1AE0000}"/>
    <cellStyle name="20% - Accent1 4 6 4 2 2 2 2" xfId="44888" xr:uid="{00000000-0005-0000-0000-0000B2AE0000}"/>
    <cellStyle name="20% - Accent1 4 6 4 2 2 2 2 2" xfId="44889" xr:uid="{00000000-0005-0000-0000-0000B3AE0000}"/>
    <cellStyle name="20% - Accent1 4 6 4 2 2 2 3" xfId="44890" xr:uid="{00000000-0005-0000-0000-0000B4AE0000}"/>
    <cellStyle name="20% - Accent1 4 6 4 2 2 3" xfId="44891" xr:uid="{00000000-0005-0000-0000-0000B5AE0000}"/>
    <cellStyle name="20% - Accent1 4 6 4 2 2 3 2" xfId="44892" xr:uid="{00000000-0005-0000-0000-0000B6AE0000}"/>
    <cellStyle name="20% - Accent1 4 6 4 2 2 4" xfId="44893" xr:uid="{00000000-0005-0000-0000-0000B7AE0000}"/>
    <cellStyle name="20% - Accent1 4 6 4 2 3" xfId="44894" xr:uid="{00000000-0005-0000-0000-0000B8AE0000}"/>
    <cellStyle name="20% - Accent1 4 6 4 2 3 2" xfId="44895" xr:uid="{00000000-0005-0000-0000-0000B9AE0000}"/>
    <cellStyle name="20% - Accent1 4 6 4 2 3 2 2" xfId="44896" xr:uid="{00000000-0005-0000-0000-0000BAAE0000}"/>
    <cellStyle name="20% - Accent1 4 6 4 2 3 2 2 2" xfId="44897" xr:uid="{00000000-0005-0000-0000-0000BBAE0000}"/>
    <cellStyle name="20% - Accent1 4 6 4 2 3 2 3" xfId="44898" xr:uid="{00000000-0005-0000-0000-0000BCAE0000}"/>
    <cellStyle name="20% - Accent1 4 6 4 2 3 3" xfId="44899" xr:uid="{00000000-0005-0000-0000-0000BDAE0000}"/>
    <cellStyle name="20% - Accent1 4 6 4 2 3 3 2" xfId="44900" xr:uid="{00000000-0005-0000-0000-0000BEAE0000}"/>
    <cellStyle name="20% - Accent1 4 6 4 2 3 4" xfId="44901" xr:uid="{00000000-0005-0000-0000-0000BFAE0000}"/>
    <cellStyle name="20% - Accent1 4 6 4 2 4" xfId="44902" xr:uid="{00000000-0005-0000-0000-0000C0AE0000}"/>
    <cellStyle name="20% - Accent1 4 6 4 2 4 2" xfId="44903" xr:uid="{00000000-0005-0000-0000-0000C1AE0000}"/>
    <cellStyle name="20% - Accent1 4 6 4 2 4 2 2" xfId="44904" xr:uid="{00000000-0005-0000-0000-0000C2AE0000}"/>
    <cellStyle name="20% - Accent1 4 6 4 2 4 2 2 2" xfId="44905" xr:uid="{00000000-0005-0000-0000-0000C3AE0000}"/>
    <cellStyle name="20% - Accent1 4 6 4 2 4 2 3" xfId="44906" xr:uid="{00000000-0005-0000-0000-0000C4AE0000}"/>
    <cellStyle name="20% - Accent1 4 6 4 2 4 3" xfId="44907" xr:uid="{00000000-0005-0000-0000-0000C5AE0000}"/>
    <cellStyle name="20% - Accent1 4 6 4 2 4 3 2" xfId="44908" xr:uid="{00000000-0005-0000-0000-0000C6AE0000}"/>
    <cellStyle name="20% - Accent1 4 6 4 2 4 4" xfId="44909" xr:uid="{00000000-0005-0000-0000-0000C7AE0000}"/>
    <cellStyle name="20% - Accent1 4 6 4 2 5" xfId="44910" xr:uid="{00000000-0005-0000-0000-0000C8AE0000}"/>
    <cellStyle name="20% - Accent1 4 6 4 2 5 2" xfId="44911" xr:uid="{00000000-0005-0000-0000-0000C9AE0000}"/>
    <cellStyle name="20% - Accent1 4 6 4 2 5 2 2" xfId="44912" xr:uid="{00000000-0005-0000-0000-0000CAAE0000}"/>
    <cellStyle name="20% - Accent1 4 6 4 2 5 3" xfId="44913" xr:uid="{00000000-0005-0000-0000-0000CBAE0000}"/>
    <cellStyle name="20% - Accent1 4 6 4 2 6" xfId="44914" xr:uid="{00000000-0005-0000-0000-0000CCAE0000}"/>
    <cellStyle name="20% - Accent1 4 6 4 2 6 2" xfId="44915" xr:uid="{00000000-0005-0000-0000-0000CDAE0000}"/>
    <cellStyle name="20% - Accent1 4 6 4 2 6 2 2" xfId="44916" xr:uid="{00000000-0005-0000-0000-0000CEAE0000}"/>
    <cellStyle name="20% - Accent1 4 6 4 2 6 3" xfId="44917" xr:uid="{00000000-0005-0000-0000-0000CFAE0000}"/>
    <cellStyle name="20% - Accent1 4 6 4 2 7" xfId="44918" xr:uid="{00000000-0005-0000-0000-0000D0AE0000}"/>
    <cellStyle name="20% - Accent1 4 6 4 2 7 2" xfId="44919" xr:uid="{00000000-0005-0000-0000-0000D1AE0000}"/>
    <cellStyle name="20% - Accent1 4 6 4 2 8" xfId="44920" xr:uid="{00000000-0005-0000-0000-0000D2AE0000}"/>
    <cellStyle name="20% - Accent1 4 6 4 2 8 2" xfId="44921" xr:uid="{00000000-0005-0000-0000-0000D3AE0000}"/>
    <cellStyle name="20% - Accent1 4 6 4 2 9" xfId="44922" xr:uid="{00000000-0005-0000-0000-0000D4AE0000}"/>
    <cellStyle name="20% - Accent1 4 6 4 3" xfId="44923" xr:uid="{00000000-0005-0000-0000-0000D5AE0000}"/>
    <cellStyle name="20% - Accent1 4 6 4 3 2" xfId="44924" xr:uid="{00000000-0005-0000-0000-0000D6AE0000}"/>
    <cellStyle name="20% - Accent1 4 6 4 3 2 2" xfId="44925" xr:uid="{00000000-0005-0000-0000-0000D7AE0000}"/>
    <cellStyle name="20% - Accent1 4 6 4 3 2 2 2" xfId="44926" xr:uid="{00000000-0005-0000-0000-0000D8AE0000}"/>
    <cellStyle name="20% - Accent1 4 6 4 3 2 2 2 2" xfId="44927" xr:uid="{00000000-0005-0000-0000-0000D9AE0000}"/>
    <cellStyle name="20% - Accent1 4 6 4 3 2 2 3" xfId="44928" xr:uid="{00000000-0005-0000-0000-0000DAAE0000}"/>
    <cellStyle name="20% - Accent1 4 6 4 3 2 3" xfId="44929" xr:uid="{00000000-0005-0000-0000-0000DBAE0000}"/>
    <cellStyle name="20% - Accent1 4 6 4 3 2 3 2" xfId="44930" xr:uid="{00000000-0005-0000-0000-0000DCAE0000}"/>
    <cellStyle name="20% - Accent1 4 6 4 3 2 4" xfId="44931" xr:uid="{00000000-0005-0000-0000-0000DDAE0000}"/>
    <cellStyle name="20% - Accent1 4 6 4 3 3" xfId="44932" xr:uid="{00000000-0005-0000-0000-0000DEAE0000}"/>
    <cellStyle name="20% - Accent1 4 6 4 3 3 2" xfId="44933" xr:uid="{00000000-0005-0000-0000-0000DFAE0000}"/>
    <cellStyle name="20% - Accent1 4 6 4 3 3 2 2" xfId="44934" xr:uid="{00000000-0005-0000-0000-0000E0AE0000}"/>
    <cellStyle name="20% - Accent1 4 6 4 3 3 2 2 2" xfId="44935" xr:uid="{00000000-0005-0000-0000-0000E1AE0000}"/>
    <cellStyle name="20% - Accent1 4 6 4 3 3 2 3" xfId="44936" xr:uid="{00000000-0005-0000-0000-0000E2AE0000}"/>
    <cellStyle name="20% - Accent1 4 6 4 3 3 3" xfId="44937" xr:uid="{00000000-0005-0000-0000-0000E3AE0000}"/>
    <cellStyle name="20% - Accent1 4 6 4 3 3 3 2" xfId="44938" xr:uid="{00000000-0005-0000-0000-0000E4AE0000}"/>
    <cellStyle name="20% - Accent1 4 6 4 3 3 4" xfId="44939" xr:uid="{00000000-0005-0000-0000-0000E5AE0000}"/>
    <cellStyle name="20% - Accent1 4 6 4 3 4" xfId="44940" xr:uid="{00000000-0005-0000-0000-0000E6AE0000}"/>
    <cellStyle name="20% - Accent1 4 6 4 3 4 2" xfId="44941" xr:uid="{00000000-0005-0000-0000-0000E7AE0000}"/>
    <cellStyle name="20% - Accent1 4 6 4 3 4 2 2" xfId="44942" xr:uid="{00000000-0005-0000-0000-0000E8AE0000}"/>
    <cellStyle name="20% - Accent1 4 6 4 3 4 2 2 2" xfId="44943" xr:uid="{00000000-0005-0000-0000-0000E9AE0000}"/>
    <cellStyle name="20% - Accent1 4 6 4 3 4 2 3" xfId="44944" xr:uid="{00000000-0005-0000-0000-0000EAAE0000}"/>
    <cellStyle name="20% - Accent1 4 6 4 3 4 3" xfId="44945" xr:uid="{00000000-0005-0000-0000-0000EBAE0000}"/>
    <cellStyle name="20% - Accent1 4 6 4 3 4 3 2" xfId="44946" xr:uid="{00000000-0005-0000-0000-0000ECAE0000}"/>
    <cellStyle name="20% - Accent1 4 6 4 3 4 4" xfId="44947" xr:uid="{00000000-0005-0000-0000-0000EDAE0000}"/>
    <cellStyle name="20% - Accent1 4 6 4 3 5" xfId="44948" xr:uid="{00000000-0005-0000-0000-0000EEAE0000}"/>
    <cellStyle name="20% - Accent1 4 6 4 3 5 2" xfId="44949" xr:uid="{00000000-0005-0000-0000-0000EFAE0000}"/>
    <cellStyle name="20% - Accent1 4 6 4 3 5 2 2" xfId="44950" xr:uid="{00000000-0005-0000-0000-0000F0AE0000}"/>
    <cellStyle name="20% - Accent1 4 6 4 3 5 3" xfId="44951" xr:uid="{00000000-0005-0000-0000-0000F1AE0000}"/>
    <cellStyle name="20% - Accent1 4 6 4 3 6" xfId="44952" xr:uid="{00000000-0005-0000-0000-0000F2AE0000}"/>
    <cellStyle name="20% - Accent1 4 6 4 3 6 2" xfId="44953" xr:uid="{00000000-0005-0000-0000-0000F3AE0000}"/>
    <cellStyle name="20% - Accent1 4 6 4 3 6 2 2" xfId="44954" xr:uid="{00000000-0005-0000-0000-0000F4AE0000}"/>
    <cellStyle name="20% - Accent1 4 6 4 3 6 3" xfId="44955" xr:uid="{00000000-0005-0000-0000-0000F5AE0000}"/>
    <cellStyle name="20% - Accent1 4 6 4 3 7" xfId="44956" xr:uid="{00000000-0005-0000-0000-0000F6AE0000}"/>
    <cellStyle name="20% - Accent1 4 6 4 3 7 2" xfId="44957" xr:uid="{00000000-0005-0000-0000-0000F7AE0000}"/>
    <cellStyle name="20% - Accent1 4 6 4 3 8" xfId="44958" xr:uid="{00000000-0005-0000-0000-0000F8AE0000}"/>
    <cellStyle name="20% - Accent1 4 6 4 3 8 2" xfId="44959" xr:uid="{00000000-0005-0000-0000-0000F9AE0000}"/>
    <cellStyle name="20% - Accent1 4 6 4 3 9" xfId="44960" xr:uid="{00000000-0005-0000-0000-0000FAAE0000}"/>
    <cellStyle name="20% - Accent1 4 6 4 4" xfId="44961" xr:uid="{00000000-0005-0000-0000-0000FBAE0000}"/>
    <cellStyle name="20% - Accent1 4 6 4 4 2" xfId="44962" xr:uid="{00000000-0005-0000-0000-0000FCAE0000}"/>
    <cellStyle name="20% - Accent1 4 6 4 4 2 2" xfId="44963" xr:uid="{00000000-0005-0000-0000-0000FDAE0000}"/>
    <cellStyle name="20% - Accent1 4 6 4 4 2 2 2" xfId="44964" xr:uid="{00000000-0005-0000-0000-0000FEAE0000}"/>
    <cellStyle name="20% - Accent1 4 6 4 4 2 3" xfId="44965" xr:uid="{00000000-0005-0000-0000-0000FFAE0000}"/>
    <cellStyle name="20% - Accent1 4 6 4 4 3" xfId="44966" xr:uid="{00000000-0005-0000-0000-000000AF0000}"/>
    <cellStyle name="20% - Accent1 4 6 4 4 3 2" xfId="44967" xr:uid="{00000000-0005-0000-0000-000001AF0000}"/>
    <cellStyle name="20% - Accent1 4 6 4 4 4" xfId="44968" xr:uid="{00000000-0005-0000-0000-000002AF0000}"/>
    <cellStyle name="20% - Accent1 4 6 4 5" xfId="44969" xr:uid="{00000000-0005-0000-0000-000003AF0000}"/>
    <cellStyle name="20% - Accent1 4 6 4 5 2" xfId="44970" xr:uid="{00000000-0005-0000-0000-000004AF0000}"/>
    <cellStyle name="20% - Accent1 4 6 4 5 2 2" xfId="44971" xr:uid="{00000000-0005-0000-0000-000005AF0000}"/>
    <cellStyle name="20% - Accent1 4 6 4 5 2 2 2" xfId="44972" xr:uid="{00000000-0005-0000-0000-000006AF0000}"/>
    <cellStyle name="20% - Accent1 4 6 4 5 2 3" xfId="44973" xr:uid="{00000000-0005-0000-0000-000007AF0000}"/>
    <cellStyle name="20% - Accent1 4 6 4 5 3" xfId="44974" xr:uid="{00000000-0005-0000-0000-000008AF0000}"/>
    <cellStyle name="20% - Accent1 4 6 4 5 3 2" xfId="44975" xr:uid="{00000000-0005-0000-0000-000009AF0000}"/>
    <cellStyle name="20% - Accent1 4 6 4 5 4" xfId="44976" xr:uid="{00000000-0005-0000-0000-00000AAF0000}"/>
    <cellStyle name="20% - Accent1 4 6 4 6" xfId="44977" xr:uid="{00000000-0005-0000-0000-00000BAF0000}"/>
    <cellStyle name="20% - Accent1 4 6 4 6 2" xfId="44978" xr:uid="{00000000-0005-0000-0000-00000CAF0000}"/>
    <cellStyle name="20% - Accent1 4 6 4 6 2 2" xfId="44979" xr:uid="{00000000-0005-0000-0000-00000DAF0000}"/>
    <cellStyle name="20% - Accent1 4 6 4 6 2 2 2" xfId="44980" xr:uid="{00000000-0005-0000-0000-00000EAF0000}"/>
    <cellStyle name="20% - Accent1 4 6 4 6 2 3" xfId="44981" xr:uid="{00000000-0005-0000-0000-00000FAF0000}"/>
    <cellStyle name="20% - Accent1 4 6 4 6 3" xfId="44982" xr:uid="{00000000-0005-0000-0000-000010AF0000}"/>
    <cellStyle name="20% - Accent1 4 6 4 6 3 2" xfId="44983" xr:uid="{00000000-0005-0000-0000-000011AF0000}"/>
    <cellStyle name="20% - Accent1 4 6 4 6 4" xfId="44984" xr:uid="{00000000-0005-0000-0000-000012AF0000}"/>
    <cellStyle name="20% - Accent1 4 6 4 7" xfId="44985" xr:uid="{00000000-0005-0000-0000-000013AF0000}"/>
    <cellStyle name="20% - Accent1 4 6 4 7 2" xfId="44986" xr:uid="{00000000-0005-0000-0000-000014AF0000}"/>
    <cellStyle name="20% - Accent1 4 6 4 7 2 2" xfId="44987" xr:uid="{00000000-0005-0000-0000-000015AF0000}"/>
    <cellStyle name="20% - Accent1 4 6 4 7 3" xfId="44988" xr:uid="{00000000-0005-0000-0000-000016AF0000}"/>
    <cellStyle name="20% - Accent1 4 6 4 8" xfId="44989" xr:uid="{00000000-0005-0000-0000-000017AF0000}"/>
    <cellStyle name="20% - Accent1 4 6 4 8 2" xfId="44990" xr:uid="{00000000-0005-0000-0000-000018AF0000}"/>
    <cellStyle name="20% - Accent1 4 6 4 8 2 2" xfId="44991" xr:uid="{00000000-0005-0000-0000-000019AF0000}"/>
    <cellStyle name="20% - Accent1 4 6 4 8 3" xfId="44992" xr:uid="{00000000-0005-0000-0000-00001AAF0000}"/>
    <cellStyle name="20% - Accent1 4 6 4 9" xfId="44993" xr:uid="{00000000-0005-0000-0000-00001BAF0000}"/>
    <cellStyle name="20% - Accent1 4 6 4 9 2" xfId="44994" xr:uid="{00000000-0005-0000-0000-00001CAF0000}"/>
    <cellStyle name="20% - Accent1 4 6 5" xfId="44995" xr:uid="{00000000-0005-0000-0000-00001DAF0000}"/>
    <cellStyle name="20% - Accent1 4 6 5 10" xfId="44996" xr:uid="{00000000-0005-0000-0000-00001EAF0000}"/>
    <cellStyle name="20% - Accent1 4 6 5 10 2" xfId="44997" xr:uid="{00000000-0005-0000-0000-00001FAF0000}"/>
    <cellStyle name="20% - Accent1 4 6 5 11" xfId="44998" xr:uid="{00000000-0005-0000-0000-000020AF0000}"/>
    <cellStyle name="20% - Accent1 4 6 5 2" xfId="44999" xr:uid="{00000000-0005-0000-0000-000021AF0000}"/>
    <cellStyle name="20% - Accent1 4 6 5 2 2" xfId="45000" xr:uid="{00000000-0005-0000-0000-000022AF0000}"/>
    <cellStyle name="20% - Accent1 4 6 5 2 2 2" xfId="45001" xr:uid="{00000000-0005-0000-0000-000023AF0000}"/>
    <cellStyle name="20% - Accent1 4 6 5 2 2 2 2" xfId="45002" xr:uid="{00000000-0005-0000-0000-000024AF0000}"/>
    <cellStyle name="20% - Accent1 4 6 5 2 2 2 2 2" xfId="45003" xr:uid="{00000000-0005-0000-0000-000025AF0000}"/>
    <cellStyle name="20% - Accent1 4 6 5 2 2 2 3" xfId="45004" xr:uid="{00000000-0005-0000-0000-000026AF0000}"/>
    <cellStyle name="20% - Accent1 4 6 5 2 2 3" xfId="45005" xr:uid="{00000000-0005-0000-0000-000027AF0000}"/>
    <cellStyle name="20% - Accent1 4 6 5 2 2 3 2" xfId="45006" xr:uid="{00000000-0005-0000-0000-000028AF0000}"/>
    <cellStyle name="20% - Accent1 4 6 5 2 2 4" xfId="45007" xr:uid="{00000000-0005-0000-0000-000029AF0000}"/>
    <cellStyle name="20% - Accent1 4 6 5 2 3" xfId="45008" xr:uid="{00000000-0005-0000-0000-00002AAF0000}"/>
    <cellStyle name="20% - Accent1 4 6 5 2 3 2" xfId="45009" xr:uid="{00000000-0005-0000-0000-00002BAF0000}"/>
    <cellStyle name="20% - Accent1 4 6 5 2 3 2 2" xfId="45010" xr:uid="{00000000-0005-0000-0000-00002CAF0000}"/>
    <cellStyle name="20% - Accent1 4 6 5 2 3 2 2 2" xfId="45011" xr:uid="{00000000-0005-0000-0000-00002DAF0000}"/>
    <cellStyle name="20% - Accent1 4 6 5 2 3 2 3" xfId="45012" xr:uid="{00000000-0005-0000-0000-00002EAF0000}"/>
    <cellStyle name="20% - Accent1 4 6 5 2 3 3" xfId="45013" xr:uid="{00000000-0005-0000-0000-00002FAF0000}"/>
    <cellStyle name="20% - Accent1 4 6 5 2 3 3 2" xfId="45014" xr:uid="{00000000-0005-0000-0000-000030AF0000}"/>
    <cellStyle name="20% - Accent1 4 6 5 2 3 4" xfId="45015" xr:uid="{00000000-0005-0000-0000-000031AF0000}"/>
    <cellStyle name="20% - Accent1 4 6 5 2 4" xfId="45016" xr:uid="{00000000-0005-0000-0000-000032AF0000}"/>
    <cellStyle name="20% - Accent1 4 6 5 2 4 2" xfId="45017" xr:uid="{00000000-0005-0000-0000-000033AF0000}"/>
    <cellStyle name="20% - Accent1 4 6 5 2 4 2 2" xfId="45018" xr:uid="{00000000-0005-0000-0000-000034AF0000}"/>
    <cellStyle name="20% - Accent1 4 6 5 2 4 2 2 2" xfId="45019" xr:uid="{00000000-0005-0000-0000-000035AF0000}"/>
    <cellStyle name="20% - Accent1 4 6 5 2 4 2 3" xfId="45020" xr:uid="{00000000-0005-0000-0000-000036AF0000}"/>
    <cellStyle name="20% - Accent1 4 6 5 2 4 3" xfId="45021" xr:uid="{00000000-0005-0000-0000-000037AF0000}"/>
    <cellStyle name="20% - Accent1 4 6 5 2 4 3 2" xfId="45022" xr:uid="{00000000-0005-0000-0000-000038AF0000}"/>
    <cellStyle name="20% - Accent1 4 6 5 2 4 4" xfId="45023" xr:uid="{00000000-0005-0000-0000-000039AF0000}"/>
    <cellStyle name="20% - Accent1 4 6 5 2 5" xfId="45024" xr:uid="{00000000-0005-0000-0000-00003AAF0000}"/>
    <cellStyle name="20% - Accent1 4 6 5 2 5 2" xfId="45025" xr:uid="{00000000-0005-0000-0000-00003BAF0000}"/>
    <cellStyle name="20% - Accent1 4 6 5 2 5 2 2" xfId="45026" xr:uid="{00000000-0005-0000-0000-00003CAF0000}"/>
    <cellStyle name="20% - Accent1 4 6 5 2 5 3" xfId="45027" xr:uid="{00000000-0005-0000-0000-00003DAF0000}"/>
    <cellStyle name="20% - Accent1 4 6 5 2 6" xfId="45028" xr:uid="{00000000-0005-0000-0000-00003EAF0000}"/>
    <cellStyle name="20% - Accent1 4 6 5 2 6 2" xfId="45029" xr:uid="{00000000-0005-0000-0000-00003FAF0000}"/>
    <cellStyle name="20% - Accent1 4 6 5 2 6 2 2" xfId="45030" xr:uid="{00000000-0005-0000-0000-000040AF0000}"/>
    <cellStyle name="20% - Accent1 4 6 5 2 6 3" xfId="45031" xr:uid="{00000000-0005-0000-0000-000041AF0000}"/>
    <cellStyle name="20% - Accent1 4 6 5 2 7" xfId="45032" xr:uid="{00000000-0005-0000-0000-000042AF0000}"/>
    <cellStyle name="20% - Accent1 4 6 5 2 7 2" xfId="45033" xr:uid="{00000000-0005-0000-0000-000043AF0000}"/>
    <cellStyle name="20% - Accent1 4 6 5 2 8" xfId="45034" xr:uid="{00000000-0005-0000-0000-000044AF0000}"/>
    <cellStyle name="20% - Accent1 4 6 5 2 8 2" xfId="45035" xr:uid="{00000000-0005-0000-0000-000045AF0000}"/>
    <cellStyle name="20% - Accent1 4 6 5 2 9" xfId="45036" xr:uid="{00000000-0005-0000-0000-000046AF0000}"/>
    <cellStyle name="20% - Accent1 4 6 5 3" xfId="45037" xr:uid="{00000000-0005-0000-0000-000047AF0000}"/>
    <cellStyle name="20% - Accent1 4 6 5 3 2" xfId="45038" xr:uid="{00000000-0005-0000-0000-000048AF0000}"/>
    <cellStyle name="20% - Accent1 4 6 5 3 2 2" xfId="45039" xr:uid="{00000000-0005-0000-0000-000049AF0000}"/>
    <cellStyle name="20% - Accent1 4 6 5 3 2 2 2" xfId="45040" xr:uid="{00000000-0005-0000-0000-00004AAF0000}"/>
    <cellStyle name="20% - Accent1 4 6 5 3 2 2 2 2" xfId="45041" xr:uid="{00000000-0005-0000-0000-00004BAF0000}"/>
    <cellStyle name="20% - Accent1 4 6 5 3 2 2 3" xfId="45042" xr:uid="{00000000-0005-0000-0000-00004CAF0000}"/>
    <cellStyle name="20% - Accent1 4 6 5 3 2 3" xfId="45043" xr:uid="{00000000-0005-0000-0000-00004DAF0000}"/>
    <cellStyle name="20% - Accent1 4 6 5 3 2 3 2" xfId="45044" xr:uid="{00000000-0005-0000-0000-00004EAF0000}"/>
    <cellStyle name="20% - Accent1 4 6 5 3 2 4" xfId="45045" xr:uid="{00000000-0005-0000-0000-00004FAF0000}"/>
    <cellStyle name="20% - Accent1 4 6 5 3 3" xfId="45046" xr:uid="{00000000-0005-0000-0000-000050AF0000}"/>
    <cellStyle name="20% - Accent1 4 6 5 3 3 2" xfId="45047" xr:uid="{00000000-0005-0000-0000-000051AF0000}"/>
    <cellStyle name="20% - Accent1 4 6 5 3 3 2 2" xfId="45048" xr:uid="{00000000-0005-0000-0000-000052AF0000}"/>
    <cellStyle name="20% - Accent1 4 6 5 3 3 2 2 2" xfId="45049" xr:uid="{00000000-0005-0000-0000-000053AF0000}"/>
    <cellStyle name="20% - Accent1 4 6 5 3 3 2 3" xfId="45050" xr:uid="{00000000-0005-0000-0000-000054AF0000}"/>
    <cellStyle name="20% - Accent1 4 6 5 3 3 3" xfId="45051" xr:uid="{00000000-0005-0000-0000-000055AF0000}"/>
    <cellStyle name="20% - Accent1 4 6 5 3 3 3 2" xfId="45052" xr:uid="{00000000-0005-0000-0000-000056AF0000}"/>
    <cellStyle name="20% - Accent1 4 6 5 3 3 4" xfId="45053" xr:uid="{00000000-0005-0000-0000-000057AF0000}"/>
    <cellStyle name="20% - Accent1 4 6 5 3 4" xfId="45054" xr:uid="{00000000-0005-0000-0000-000058AF0000}"/>
    <cellStyle name="20% - Accent1 4 6 5 3 4 2" xfId="45055" xr:uid="{00000000-0005-0000-0000-000059AF0000}"/>
    <cellStyle name="20% - Accent1 4 6 5 3 4 2 2" xfId="45056" xr:uid="{00000000-0005-0000-0000-00005AAF0000}"/>
    <cellStyle name="20% - Accent1 4 6 5 3 4 2 2 2" xfId="45057" xr:uid="{00000000-0005-0000-0000-00005BAF0000}"/>
    <cellStyle name="20% - Accent1 4 6 5 3 4 2 3" xfId="45058" xr:uid="{00000000-0005-0000-0000-00005CAF0000}"/>
    <cellStyle name="20% - Accent1 4 6 5 3 4 3" xfId="45059" xr:uid="{00000000-0005-0000-0000-00005DAF0000}"/>
    <cellStyle name="20% - Accent1 4 6 5 3 4 3 2" xfId="45060" xr:uid="{00000000-0005-0000-0000-00005EAF0000}"/>
    <cellStyle name="20% - Accent1 4 6 5 3 4 4" xfId="45061" xr:uid="{00000000-0005-0000-0000-00005FAF0000}"/>
    <cellStyle name="20% - Accent1 4 6 5 3 5" xfId="45062" xr:uid="{00000000-0005-0000-0000-000060AF0000}"/>
    <cellStyle name="20% - Accent1 4 6 5 3 5 2" xfId="45063" xr:uid="{00000000-0005-0000-0000-000061AF0000}"/>
    <cellStyle name="20% - Accent1 4 6 5 3 5 2 2" xfId="45064" xr:uid="{00000000-0005-0000-0000-000062AF0000}"/>
    <cellStyle name="20% - Accent1 4 6 5 3 5 3" xfId="45065" xr:uid="{00000000-0005-0000-0000-000063AF0000}"/>
    <cellStyle name="20% - Accent1 4 6 5 3 6" xfId="45066" xr:uid="{00000000-0005-0000-0000-000064AF0000}"/>
    <cellStyle name="20% - Accent1 4 6 5 3 6 2" xfId="45067" xr:uid="{00000000-0005-0000-0000-000065AF0000}"/>
    <cellStyle name="20% - Accent1 4 6 5 3 6 2 2" xfId="45068" xr:uid="{00000000-0005-0000-0000-000066AF0000}"/>
    <cellStyle name="20% - Accent1 4 6 5 3 6 3" xfId="45069" xr:uid="{00000000-0005-0000-0000-000067AF0000}"/>
    <cellStyle name="20% - Accent1 4 6 5 3 7" xfId="45070" xr:uid="{00000000-0005-0000-0000-000068AF0000}"/>
    <cellStyle name="20% - Accent1 4 6 5 3 7 2" xfId="45071" xr:uid="{00000000-0005-0000-0000-000069AF0000}"/>
    <cellStyle name="20% - Accent1 4 6 5 3 8" xfId="45072" xr:uid="{00000000-0005-0000-0000-00006AAF0000}"/>
    <cellStyle name="20% - Accent1 4 6 5 3 8 2" xfId="45073" xr:uid="{00000000-0005-0000-0000-00006BAF0000}"/>
    <cellStyle name="20% - Accent1 4 6 5 3 9" xfId="45074" xr:uid="{00000000-0005-0000-0000-00006CAF0000}"/>
    <cellStyle name="20% - Accent1 4 6 5 4" xfId="45075" xr:uid="{00000000-0005-0000-0000-00006DAF0000}"/>
    <cellStyle name="20% - Accent1 4 6 5 4 2" xfId="45076" xr:uid="{00000000-0005-0000-0000-00006EAF0000}"/>
    <cellStyle name="20% - Accent1 4 6 5 4 2 2" xfId="45077" xr:uid="{00000000-0005-0000-0000-00006FAF0000}"/>
    <cellStyle name="20% - Accent1 4 6 5 4 2 2 2" xfId="45078" xr:uid="{00000000-0005-0000-0000-000070AF0000}"/>
    <cellStyle name="20% - Accent1 4 6 5 4 2 3" xfId="45079" xr:uid="{00000000-0005-0000-0000-000071AF0000}"/>
    <cellStyle name="20% - Accent1 4 6 5 4 3" xfId="45080" xr:uid="{00000000-0005-0000-0000-000072AF0000}"/>
    <cellStyle name="20% - Accent1 4 6 5 4 3 2" xfId="45081" xr:uid="{00000000-0005-0000-0000-000073AF0000}"/>
    <cellStyle name="20% - Accent1 4 6 5 4 4" xfId="45082" xr:uid="{00000000-0005-0000-0000-000074AF0000}"/>
    <cellStyle name="20% - Accent1 4 6 5 5" xfId="45083" xr:uid="{00000000-0005-0000-0000-000075AF0000}"/>
    <cellStyle name="20% - Accent1 4 6 5 5 2" xfId="45084" xr:uid="{00000000-0005-0000-0000-000076AF0000}"/>
    <cellStyle name="20% - Accent1 4 6 5 5 2 2" xfId="45085" xr:uid="{00000000-0005-0000-0000-000077AF0000}"/>
    <cellStyle name="20% - Accent1 4 6 5 5 2 2 2" xfId="45086" xr:uid="{00000000-0005-0000-0000-000078AF0000}"/>
    <cellStyle name="20% - Accent1 4 6 5 5 2 3" xfId="45087" xr:uid="{00000000-0005-0000-0000-000079AF0000}"/>
    <cellStyle name="20% - Accent1 4 6 5 5 3" xfId="45088" xr:uid="{00000000-0005-0000-0000-00007AAF0000}"/>
    <cellStyle name="20% - Accent1 4 6 5 5 3 2" xfId="45089" xr:uid="{00000000-0005-0000-0000-00007BAF0000}"/>
    <cellStyle name="20% - Accent1 4 6 5 5 4" xfId="45090" xr:uid="{00000000-0005-0000-0000-00007CAF0000}"/>
    <cellStyle name="20% - Accent1 4 6 5 6" xfId="45091" xr:uid="{00000000-0005-0000-0000-00007DAF0000}"/>
    <cellStyle name="20% - Accent1 4 6 5 6 2" xfId="45092" xr:uid="{00000000-0005-0000-0000-00007EAF0000}"/>
    <cellStyle name="20% - Accent1 4 6 5 6 2 2" xfId="45093" xr:uid="{00000000-0005-0000-0000-00007FAF0000}"/>
    <cellStyle name="20% - Accent1 4 6 5 6 2 2 2" xfId="45094" xr:uid="{00000000-0005-0000-0000-000080AF0000}"/>
    <cellStyle name="20% - Accent1 4 6 5 6 2 3" xfId="45095" xr:uid="{00000000-0005-0000-0000-000081AF0000}"/>
    <cellStyle name="20% - Accent1 4 6 5 6 3" xfId="45096" xr:uid="{00000000-0005-0000-0000-000082AF0000}"/>
    <cellStyle name="20% - Accent1 4 6 5 6 3 2" xfId="45097" xr:uid="{00000000-0005-0000-0000-000083AF0000}"/>
    <cellStyle name="20% - Accent1 4 6 5 6 4" xfId="45098" xr:uid="{00000000-0005-0000-0000-000084AF0000}"/>
    <cellStyle name="20% - Accent1 4 6 5 7" xfId="45099" xr:uid="{00000000-0005-0000-0000-000085AF0000}"/>
    <cellStyle name="20% - Accent1 4 6 5 7 2" xfId="45100" xr:uid="{00000000-0005-0000-0000-000086AF0000}"/>
    <cellStyle name="20% - Accent1 4 6 5 7 2 2" xfId="45101" xr:uid="{00000000-0005-0000-0000-000087AF0000}"/>
    <cellStyle name="20% - Accent1 4 6 5 7 3" xfId="45102" xr:uid="{00000000-0005-0000-0000-000088AF0000}"/>
    <cellStyle name="20% - Accent1 4 6 5 8" xfId="45103" xr:uid="{00000000-0005-0000-0000-000089AF0000}"/>
    <cellStyle name="20% - Accent1 4 6 5 8 2" xfId="45104" xr:uid="{00000000-0005-0000-0000-00008AAF0000}"/>
    <cellStyle name="20% - Accent1 4 6 5 8 2 2" xfId="45105" xr:uid="{00000000-0005-0000-0000-00008BAF0000}"/>
    <cellStyle name="20% - Accent1 4 6 5 8 3" xfId="45106" xr:uid="{00000000-0005-0000-0000-00008CAF0000}"/>
    <cellStyle name="20% - Accent1 4 6 5 9" xfId="45107" xr:uid="{00000000-0005-0000-0000-00008DAF0000}"/>
    <cellStyle name="20% - Accent1 4 6 5 9 2" xfId="45108" xr:uid="{00000000-0005-0000-0000-00008EAF0000}"/>
    <cellStyle name="20% - Accent1 4 6 6" xfId="45109" xr:uid="{00000000-0005-0000-0000-00008FAF0000}"/>
    <cellStyle name="20% - Accent1 4 6 6 2" xfId="45110" xr:uid="{00000000-0005-0000-0000-000090AF0000}"/>
    <cellStyle name="20% - Accent1 4 6 6 2 2" xfId="45111" xr:uid="{00000000-0005-0000-0000-000091AF0000}"/>
    <cellStyle name="20% - Accent1 4 6 6 2 2 2" xfId="45112" xr:uid="{00000000-0005-0000-0000-000092AF0000}"/>
    <cellStyle name="20% - Accent1 4 6 6 2 2 2 2" xfId="45113" xr:uid="{00000000-0005-0000-0000-000093AF0000}"/>
    <cellStyle name="20% - Accent1 4 6 6 2 2 3" xfId="45114" xr:uid="{00000000-0005-0000-0000-000094AF0000}"/>
    <cellStyle name="20% - Accent1 4 6 6 2 3" xfId="45115" xr:uid="{00000000-0005-0000-0000-000095AF0000}"/>
    <cellStyle name="20% - Accent1 4 6 6 2 3 2" xfId="45116" xr:uid="{00000000-0005-0000-0000-000096AF0000}"/>
    <cellStyle name="20% - Accent1 4 6 6 2 4" xfId="45117" xr:uid="{00000000-0005-0000-0000-000097AF0000}"/>
    <cellStyle name="20% - Accent1 4 6 6 3" xfId="45118" xr:uid="{00000000-0005-0000-0000-000098AF0000}"/>
    <cellStyle name="20% - Accent1 4 6 6 3 2" xfId="45119" xr:uid="{00000000-0005-0000-0000-000099AF0000}"/>
    <cellStyle name="20% - Accent1 4 6 6 3 2 2" xfId="45120" xr:uid="{00000000-0005-0000-0000-00009AAF0000}"/>
    <cellStyle name="20% - Accent1 4 6 6 3 2 2 2" xfId="45121" xr:uid="{00000000-0005-0000-0000-00009BAF0000}"/>
    <cellStyle name="20% - Accent1 4 6 6 3 2 3" xfId="45122" xr:uid="{00000000-0005-0000-0000-00009CAF0000}"/>
    <cellStyle name="20% - Accent1 4 6 6 3 3" xfId="45123" xr:uid="{00000000-0005-0000-0000-00009DAF0000}"/>
    <cellStyle name="20% - Accent1 4 6 6 3 3 2" xfId="45124" xr:uid="{00000000-0005-0000-0000-00009EAF0000}"/>
    <cellStyle name="20% - Accent1 4 6 6 3 4" xfId="45125" xr:uid="{00000000-0005-0000-0000-00009FAF0000}"/>
    <cellStyle name="20% - Accent1 4 6 6 4" xfId="45126" xr:uid="{00000000-0005-0000-0000-0000A0AF0000}"/>
    <cellStyle name="20% - Accent1 4 6 6 4 2" xfId="45127" xr:uid="{00000000-0005-0000-0000-0000A1AF0000}"/>
    <cellStyle name="20% - Accent1 4 6 6 4 2 2" xfId="45128" xr:uid="{00000000-0005-0000-0000-0000A2AF0000}"/>
    <cellStyle name="20% - Accent1 4 6 6 4 2 2 2" xfId="45129" xr:uid="{00000000-0005-0000-0000-0000A3AF0000}"/>
    <cellStyle name="20% - Accent1 4 6 6 4 2 3" xfId="45130" xr:uid="{00000000-0005-0000-0000-0000A4AF0000}"/>
    <cellStyle name="20% - Accent1 4 6 6 4 3" xfId="45131" xr:uid="{00000000-0005-0000-0000-0000A5AF0000}"/>
    <cellStyle name="20% - Accent1 4 6 6 4 3 2" xfId="45132" xr:uid="{00000000-0005-0000-0000-0000A6AF0000}"/>
    <cellStyle name="20% - Accent1 4 6 6 4 4" xfId="45133" xr:uid="{00000000-0005-0000-0000-0000A7AF0000}"/>
    <cellStyle name="20% - Accent1 4 6 6 5" xfId="45134" xr:uid="{00000000-0005-0000-0000-0000A8AF0000}"/>
    <cellStyle name="20% - Accent1 4 6 6 5 2" xfId="45135" xr:uid="{00000000-0005-0000-0000-0000A9AF0000}"/>
    <cellStyle name="20% - Accent1 4 6 6 5 2 2" xfId="45136" xr:uid="{00000000-0005-0000-0000-0000AAAF0000}"/>
    <cellStyle name="20% - Accent1 4 6 6 5 3" xfId="45137" xr:uid="{00000000-0005-0000-0000-0000ABAF0000}"/>
    <cellStyle name="20% - Accent1 4 6 6 6" xfId="45138" xr:uid="{00000000-0005-0000-0000-0000ACAF0000}"/>
    <cellStyle name="20% - Accent1 4 6 6 6 2" xfId="45139" xr:uid="{00000000-0005-0000-0000-0000ADAF0000}"/>
    <cellStyle name="20% - Accent1 4 6 6 6 2 2" xfId="45140" xr:uid="{00000000-0005-0000-0000-0000AEAF0000}"/>
    <cellStyle name="20% - Accent1 4 6 6 6 3" xfId="45141" xr:uid="{00000000-0005-0000-0000-0000AFAF0000}"/>
    <cellStyle name="20% - Accent1 4 6 6 7" xfId="45142" xr:uid="{00000000-0005-0000-0000-0000B0AF0000}"/>
    <cellStyle name="20% - Accent1 4 6 6 7 2" xfId="45143" xr:uid="{00000000-0005-0000-0000-0000B1AF0000}"/>
    <cellStyle name="20% - Accent1 4 6 6 8" xfId="45144" xr:uid="{00000000-0005-0000-0000-0000B2AF0000}"/>
    <cellStyle name="20% - Accent1 4 6 6 8 2" xfId="45145" xr:uid="{00000000-0005-0000-0000-0000B3AF0000}"/>
    <cellStyle name="20% - Accent1 4 6 6 9" xfId="45146" xr:uid="{00000000-0005-0000-0000-0000B4AF0000}"/>
    <cellStyle name="20% - Accent1 4 6 7" xfId="45147" xr:uid="{00000000-0005-0000-0000-0000B5AF0000}"/>
    <cellStyle name="20% - Accent1 4 6 7 2" xfId="45148" xr:uid="{00000000-0005-0000-0000-0000B6AF0000}"/>
    <cellStyle name="20% - Accent1 4 6 7 2 2" xfId="45149" xr:uid="{00000000-0005-0000-0000-0000B7AF0000}"/>
    <cellStyle name="20% - Accent1 4 6 7 2 2 2" xfId="45150" xr:uid="{00000000-0005-0000-0000-0000B8AF0000}"/>
    <cellStyle name="20% - Accent1 4 6 7 2 2 2 2" xfId="45151" xr:uid="{00000000-0005-0000-0000-0000B9AF0000}"/>
    <cellStyle name="20% - Accent1 4 6 7 2 2 3" xfId="45152" xr:uid="{00000000-0005-0000-0000-0000BAAF0000}"/>
    <cellStyle name="20% - Accent1 4 6 7 2 3" xfId="45153" xr:uid="{00000000-0005-0000-0000-0000BBAF0000}"/>
    <cellStyle name="20% - Accent1 4 6 7 2 3 2" xfId="45154" xr:uid="{00000000-0005-0000-0000-0000BCAF0000}"/>
    <cellStyle name="20% - Accent1 4 6 7 2 4" xfId="45155" xr:uid="{00000000-0005-0000-0000-0000BDAF0000}"/>
    <cellStyle name="20% - Accent1 4 6 7 3" xfId="45156" xr:uid="{00000000-0005-0000-0000-0000BEAF0000}"/>
    <cellStyle name="20% - Accent1 4 6 7 3 2" xfId="45157" xr:uid="{00000000-0005-0000-0000-0000BFAF0000}"/>
    <cellStyle name="20% - Accent1 4 6 7 3 2 2" xfId="45158" xr:uid="{00000000-0005-0000-0000-0000C0AF0000}"/>
    <cellStyle name="20% - Accent1 4 6 7 3 2 2 2" xfId="45159" xr:uid="{00000000-0005-0000-0000-0000C1AF0000}"/>
    <cellStyle name="20% - Accent1 4 6 7 3 2 3" xfId="45160" xr:uid="{00000000-0005-0000-0000-0000C2AF0000}"/>
    <cellStyle name="20% - Accent1 4 6 7 3 3" xfId="45161" xr:uid="{00000000-0005-0000-0000-0000C3AF0000}"/>
    <cellStyle name="20% - Accent1 4 6 7 3 3 2" xfId="45162" xr:uid="{00000000-0005-0000-0000-0000C4AF0000}"/>
    <cellStyle name="20% - Accent1 4 6 7 3 4" xfId="45163" xr:uid="{00000000-0005-0000-0000-0000C5AF0000}"/>
    <cellStyle name="20% - Accent1 4 6 7 4" xfId="45164" xr:uid="{00000000-0005-0000-0000-0000C6AF0000}"/>
    <cellStyle name="20% - Accent1 4 6 7 4 2" xfId="45165" xr:uid="{00000000-0005-0000-0000-0000C7AF0000}"/>
    <cellStyle name="20% - Accent1 4 6 7 4 2 2" xfId="45166" xr:uid="{00000000-0005-0000-0000-0000C8AF0000}"/>
    <cellStyle name="20% - Accent1 4 6 7 4 2 2 2" xfId="45167" xr:uid="{00000000-0005-0000-0000-0000C9AF0000}"/>
    <cellStyle name="20% - Accent1 4 6 7 4 2 3" xfId="45168" xr:uid="{00000000-0005-0000-0000-0000CAAF0000}"/>
    <cellStyle name="20% - Accent1 4 6 7 4 3" xfId="45169" xr:uid="{00000000-0005-0000-0000-0000CBAF0000}"/>
    <cellStyle name="20% - Accent1 4 6 7 4 3 2" xfId="45170" xr:uid="{00000000-0005-0000-0000-0000CCAF0000}"/>
    <cellStyle name="20% - Accent1 4 6 7 4 4" xfId="45171" xr:uid="{00000000-0005-0000-0000-0000CDAF0000}"/>
    <cellStyle name="20% - Accent1 4 6 7 5" xfId="45172" xr:uid="{00000000-0005-0000-0000-0000CEAF0000}"/>
    <cellStyle name="20% - Accent1 4 6 7 5 2" xfId="45173" xr:uid="{00000000-0005-0000-0000-0000CFAF0000}"/>
    <cellStyle name="20% - Accent1 4 6 7 5 2 2" xfId="45174" xr:uid="{00000000-0005-0000-0000-0000D0AF0000}"/>
    <cellStyle name="20% - Accent1 4 6 7 5 3" xfId="45175" xr:uid="{00000000-0005-0000-0000-0000D1AF0000}"/>
    <cellStyle name="20% - Accent1 4 6 7 6" xfId="45176" xr:uid="{00000000-0005-0000-0000-0000D2AF0000}"/>
    <cellStyle name="20% - Accent1 4 6 7 6 2" xfId="45177" xr:uid="{00000000-0005-0000-0000-0000D3AF0000}"/>
    <cellStyle name="20% - Accent1 4 6 7 6 2 2" xfId="45178" xr:uid="{00000000-0005-0000-0000-0000D4AF0000}"/>
    <cellStyle name="20% - Accent1 4 6 7 6 3" xfId="45179" xr:uid="{00000000-0005-0000-0000-0000D5AF0000}"/>
    <cellStyle name="20% - Accent1 4 6 7 7" xfId="45180" xr:uid="{00000000-0005-0000-0000-0000D6AF0000}"/>
    <cellStyle name="20% - Accent1 4 6 7 7 2" xfId="45181" xr:uid="{00000000-0005-0000-0000-0000D7AF0000}"/>
    <cellStyle name="20% - Accent1 4 6 7 8" xfId="45182" xr:uid="{00000000-0005-0000-0000-0000D8AF0000}"/>
    <cellStyle name="20% - Accent1 4 6 7 8 2" xfId="45183" xr:uid="{00000000-0005-0000-0000-0000D9AF0000}"/>
    <cellStyle name="20% - Accent1 4 6 7 9" xfId="45184" xr:uid="{00000000-0005-0000-0000-0000DAAF0000}"/>
    <cellStyle name="20% - Accent1 4 6 8" xfId="45185" xr:uid="{00000000-0005-0000-0000-0000DBAF0000}"/>
    <cellStyle name="20% - Accent1 4 6 8 2" xfId="45186" xr:uid="{00000000-0005-0000-0000-0000DCAF0000}"/>
    <cellStyle name="20% - Accent1 4 6 8 2 2" xfId="45187" xr:uid="{00000000-0005-0000-0000-0000DDAF0000}"/>
    <cellStyle name="20% - Accent1 4 6 8 2 2 2" xfId="45188" xr:uid="{00000000-0005-0000-0000-0000DEAF0000}"/>
    <cellStyle name="20% - Accent1 4 6 8 2 3" xfId="45189" xr:uid="{00000000-0005-0000-0000-0000DFAF0000}"/>
    <cellStyle name="20% - Accent1 4 6 8 3" xfId="45190" xr:uid="{00000000-0005-0000-0000-0000E0AF0000}"/>
    <cellStyle name="20% - Accent1 4 6 8 3 2" xfId="45191" xr:uid="{00000000-0005-0000-0000-0000E1AF0000}"/>
    <cellStyle name="20% - Accent1 4 6 8 4" xfId="45192" xr:uid="{00000000-0005-0000-0000-0000E2AF0000}"/>
    <cellStyle name="20% - Accent1 4 6 9" xfId="45193" xr:uid="{00000000-0005-0000-0000-0000E3AF0000}"/>
    <cellStyle name="20% - Accent1 4 6 9 2" xfId="45194" xr:uid="{00000000-0005-0000-0000-0000E4AF0000}"/>
    <cellStyle name="20% - Accent1 4 6 9 2 2" xfId="45195" xr:uid="{00000000-0005-0000-0000-0000E5AF0000}"/>
    <cellStyle name="20% - Accent1 4 6 9 2 2 2" xfId="45196" xr:uid="{00000000-0005-0000-0000-0000E6AF0000}"/>
    <cellStyle name="20% - Accent1 4 6 9 2 3" xfId="45197" xr:uid="{00000000-0005-0000-0000-0000E7AF0000}"/>
    <cellStyle name="20% - Accent1 4 6 9 3" xfId="45198" xr:uid="{00000000-0005-0000-0000-0000E8AF0000}"/>
    <cellStyle name="20% - Accent1 4 6 9 3 2" xfId="45199" xr:uid="{00000000-0005-0000-0000-0000E9AF0000}"/>
    <cellStyle name="20% - Accent1 4 6 9 4" xfId="45200" xr:uid="{00000000-0005-0000-0000-0000EAAF0000}"/>
    <cellStyle name="20% - Accent1 4 7" xfId="45201" xr:uid="{00000000-0005-0000-0000-0000EBAF0000}"/>
    <cellStyle name="20% - Accent1 4 7 10" xfId="45202" xr:uid="{00000000-0005-0000-0000-0000ECAF0000}"/>
    <cellStyle name="20% - Accent1 4 7 10 2" xfId="45203" xr:uid="{00000000-0005-0000-0000-0000EDAF0000}"/>
    <cellStyle name="20% - Accent1 4 7 10 2 2" xfId="45204" xr:uid="{00000000-0005-0000-0000-0000EEAF0000}"/>
    <cellStyle name="20% - Accent1 4 7 10 3" xfId="45205" xr:uid="{00000000-0005-0000-0000-0000EFAF0000}"/>
    <cellStyle name="20% - Accent1 4 7 11" xfId="45206" xr:uid="{00000000-0005-0000-0000-0000F0AF0000}"/>
    <cellStyle name="20% - Accent1 4 7 11 2" xfId="45207" xr:uid="{00000000-0005-0000-0000-0000F1AF0000}"/>
    <cellStyle name="20% - Accent1 4 7 11 2 2" xfId="45208" xr:uid="{00000000-0005-0000-0000-0000F2AF0000}"/>
    <cellStyle name="20% - Accent1 4 7 11 3" xfId="45209" xr:uid="{00000000-0005-0000-0000-0000F3AF0000}"/>
    <cellStyle name="20% - Accent1 4 7 12" xfId="45210" xr:uid="{00000000-0005-0000-0000-0000F4AF0000}"/>
    <cellStyle name="20% - Accent1 4 7 12 2" xfId="45211" xr:uid="{00000000-0005-0000-0000-0000F5AF0000}"/>
    <cellStyle name="20% - Accent1 4 7 13" xfId="45212" xr:uid="{00000000-0005-0000-0000-0000F6AF0000}"/>
    <cellStyle name="20% - Accent1 4 7 13 2" xfId="45213" xr:uid="{00000000-0005-0000-0000-0000F7AF0000}"/>
    <cellStyle name="20% - Accent1 4 7 14" xfId="45214" xr:uid="{00000000-0005-0000-0000-0000F8AF0000}"/>
    <cellStyle name="20% - Accent1 4 7 2" xfId="45215" xr:uid="{00000000-0005-0000-0000-0000F9AF0000}"/>
    <cellStyle name="20% - Accent1 4 7 2 10" xfId="45216" xr:uid="{00000000-0005-0000-0000-0000FAAF0000}"/>
    <cellStyle name="20% - Accent1 4 7 2 10 2" xfId="45217" xr:uid="{00000000-0005-0000-0000-0000FBAF0000}"/>
    <cellStyle name="20% - Accent1 4 7 2 11" xfId="45218" xr:uid="{00000000-0005-0000-0000-0000FCAF0000}"/>
    <cellStyle name="20% - Accent1 4 7 2 2" xfId="45219" xr:uid="{00000000-0005-0000-0000-0000FDAF0000}"/>
    <cellStyle name="20% - Accent1 4 7 2 2 2" xfId="45220" xr:uid="{00000000-0005-0000-0000-0000FEAF0000}"/>
    <cellStyle name="20% - Accent1 4 7 2 2 2 2" xfId="45221" xr:uid="{00000000-0005-0000-0000-0000FFAF0000}"/>
    <cellStyle name="20% - Accent1 4 7 2 2 2 2 2" xfId="45222" xr:uid="{00000000-0005-0000-0000-000000B00000}"/>
    <cellStyle name="20% - Accent1 4 7 2 2 2 2 2 2" xfId="45223" xr:uid="{00000000-0005-0000-0000-000001B00000}"/>
    <cellStyle name="20% - Accent1 4 7 2 2 2 2 3" xfId="45224" xr:uid="{00000000-0005-0000-0000-000002B00000}"/>
    <cellStyle name="20% - Accent1 4 7 2 2 2 3" xfId="45225" xr:uid="{00000000-0005-0000-0000-000003B00000}"/>
    <cellStyle name="20% - Accent1 4 7 2 2 2 3 2" xfId="45226" xr:uid="{00000000-0005-0000-0000-000004B00000}"/>
    <cellStyle name="20% - Accent1 4 7 2 2 2 4" xfId="45227" xr:uid="{00000000-0005-0000-0000-000005B00000}"/>
    <cellStyle name="20% - Accent1 4 7 2 2 3" xfId="45228" xr:uid="{00000000-0005-0000-0000-000006B00000}"/>
    <cellStyle name="20% - Accent1 4 7 2 2 3 2" xfId="45229" xr:uid="{00000000-0005-0000-0000-000007B00000}"/>
    <cellStyle name="20% - Accent1 4 7 2 2 3 2 2" xfId="45230" xr:uid="{00000000-0005-0000-0000-000008B00000}"/>
    <cellStyle name="20% - Accent1 4 7 2 2 3 2 2 2" xfId="45231" xr:uid="{00000000-0005-0000-0000-000009B00000}"/>
    <cellStyle name="20% - Accent1 4 7 2 2 3 2 3" xfId="45232" xr:uid="{00000000-0005-0000-0000-00000AB00000}"/>
    <cellStyle name="20% - Accent1 4 7 2 2 3 3" xfId="45233" xr:uid="{00000000-0005-0000-0000-00000BB00000}"/>
    <cellStyle name="20% - Accent1 4 7 2 2 3 3 2" xfId="45234" xr:uid="{00000000-0005-0000-0000-00000CB00000}"/>
    <cellStyle name="20% - Accent1 4 7 2 2 3 4" xfId="45235" xr:uid="{00000000-0005-0000-0000-00000DB00000}"/>
    <cellStyle name="20% - Accent1 4 7 2 2 4" xfId="45236" xr:uid="{00000000-0005-0000-0000-00000EB00000}"/>
    <cellStyle name="20% - Accent1 4 7 2 2 4 2" xfId="45237" xr:uid="{00000000-0005-0000-0000-00000FB00000}"/>
    <cellStyle name="20% - Accent1 4 7 2 2 4 2 2" xfId="45238" xr:uid="{00000000-0005-0000-0000-000010B00000}"/>
    <cellStyle name="20% - Accent1 4 7 2 2 4 2 2 2" xfId="45239" xr:uid="{00000000-0005-0000-0000-000011B00000}"/>
    <cellStyle name="20% - Accent1 4 7 2 2 4 2 3" xfId="45240" xr:uid="{00000000-0005-0000-0000-000012B00000}"/>
    <cellStyle name="20% - Accent1 4 7 2 2 4 3" xfId="45241" xr:uid="{00000000-0005-0000-0000-000013B00000}"/>
    <cellStyle name="20% - Accent1 4 7 2 2 4 3 2" xfId="45242" xr:uid="{00000000-0005-0000-0000-000014B00000}"/>
    <cellStyle name="20% - Accent1 4 7 2 2 4 4" xfId="45243" xr:uid="{00000000-0005-0000-0000-000015B00000}"/>
    <cellStyle name="20% - Accent1 4 7 2 2 5" xfId="45244" xr:uid="{00000000-0005-0000-0000-000016B00000}"/>
    <cellStyle name="20% - Accent1 4 7 2 2 5 2" xfId="45245" xr:uid="{00000000-0005-0000-0000-000017B00000}"/>
    <cellStyle name="20% - Accent1 4 7 2 2 5 2 2" xfId="45246" xr:uid="{00000000-0005-0000-0000-000018B00000}"/>
    <cellStyle name="20% - Accent1 4 7 2 2 5 3" xfId="45247" xr:uid="{00000000-0005-0000-0000-000019B00000}"/>
    <cellStyle name="20% - Accent1 4 7 2 2 6" xfId="45248" xr:uid="{00000000-0005-0000-0000-00001AB00000}"/>
    <cellStyle name="20% - Accent1 4 7 2 2 6 2" xfId="45249" xr:uid="{00000000-0005-0000-0000-00001BB00000}"/>
    <cellStyle name="20% - Accent1 4 7 2 2 6 2 2" xfId="45250" xr:uid="{00000000-0005-0000-0000-00001CB00000}"/>
    <cellStyle name="20% - Accent1 4 7 2 2 6 3" xfId="45251" xr:uid="{00000000-0005-0000-0000-00001DB00000}"/>
    <cellStyle name="20% - Accent1 4 7 2 2 7" xfId="45252" xr:uid="{00000000-0005-0000-0000-00001EB00000}"/>
    <cellStyle name="20% - Accent1 4 7 2 2 7 2" xfId="45253" xr:uid="{00000000-0005-0000-0000-00001FB00000}"/>
    <cellStyle name="20% - Accent1 4 7 2 2 8" xfId="45254" xr:uid="{00000000-0005-0000-0000-000020B00000}"/>
    <cellStyle name="20% - Accent1 4 7 2 2 8 2" xfId="45255" xr:uid="{00000000-0005-0000-0000-000021B00000}"/>
    <cellStyle name="20% - Accent1 4 7 2 2 9" xfId="45256" xr:uid="{00000000-0005-0000-0000-000022B00000}"/>
    <cellStyle name="20% - Accent1 4 7 2 3" xfId="45257" xr:uid="{00000000-0005-0000-0000-000023B00000}"/>
    <cellStyle name="20% - Accent1 4 7 2 3 2" xfId="45258" xr:uid="{00000000-0005-0000-0000-000024B00000}"/>
    <cellStyle name="20% - Accent1 4 7 2 3 2 2" xfId="45259" xr:uid="{00000000-0005-0000-0000-000025B00000}"/>
    <cellStyle name="20% - Accent1 4 7 2 3 2 2 2" xfId="45260" xr:uid="{00000000-0005-0000-0000-000026B00000}"/>
    <cellStyle name="20% - Accent1 4 7 2 3 2 2 2 2" xfId="45261" xr:uid="{00000000-0005-0000-0000-000027B00000}"/>
    <cellStyle name="20% - Accent1 4 7 2 3 2 2 3" xfId="45262" xr:uid="{00000000-0005-0000-0000-000028B00000}"/>
    <cellStyle name="20% - Accent1 4 7 2 3 2 3" xfId="45263" xr:uid="{00000000-0005-0000-0000-000029B00000}"/>
    <cellStyle name="20% - Accent1 4 7 2 3 2 3 2" xfId="45264" xr:uid="{00000000-0005-0000-0000-00002AB00000}"/>
    <cellStyle name="20% - Accent1 4 7 2 3 2 4" xfId="45265" xr:uid="{00000000-0005-0000-0000-00002BB00000}"/>
    <cellStyle name="20% - Accent1 4 7 2 3 3" xfId="45266" xr:uid="{00000000-0005-0000-0000-00002CB00000}"/>
    <cellStyle name="20% - Accent1 4 7 2 3 3 2" xfId="45267" xr:uid="{00000000-0005-0000-0000-00002DB00000}"/>
    <cellStyle name="20% - Accent1 4 7 2 3 3 2 2" xfId="45268" xr:uid="{00000000-0005-0000-0000-00002EB00000}"/>
    <cellStyle name="20% - Accent1 4 7 2 3 3 2 2 2" xfId="45269" xr:uid="{00000000-0005-0000-0000-00002FB00000}"/>
    <cellStyle name="20% - Accent1 4 7 2 3 3 2 3" xfId="45270" xr:uid="{00000000-0005-0000-0000-000030B00000}"/>
    <cellStyle name="20% - Accent1 4 7 2 3 3 3" xfId="45271" xr:uid="{00000000-0005-0000-0000-000031B00000}"/>
    <cellStyle name="20% - Accent1 4 7 2 3 3 3 2" xfId="45272" xr:uid="{00000000-0005-0000-0000-000032B00000}"/>
    <cellStyle name="20% - Accent1 4 7 2 3 3 4" xfId="45273" xr:uid="{00000000-0005-0000-0000-000033B00000}"/>
    <cellStyle name="20% - Accent1 4 7 2 3 4" xfId="45274" xr:uid="{00000000-0005-0000-0000-000034B00000}"/>
    <cellStyle name="20% - Accent1 4 7 2 3 4 2" xfId="45275" xr:uid="{00000000-0005-0000-0000-000035B00000}"/>
    <cellStyle name="20% - Accent1 4 7 2 3 4 2 2" xfId="45276" xr:uid="{00000000-0005-0000-0000-000036B00000}"/>
    <cellStyle name="20% - Accent1 4 7 2 3 4 2 2 2" xfId="45277" xr:uid="{00000000-0005-0000-0000-000037B00000}"/>
    <cellStyle name="20% - Accent1 4 7 2 3 4 2 3" xfId="45278" xr:uid="{00000000-0005-0000-0000-000038B00000}"/>
    <cellStyle name="20% - Accent1 4 7 2 3 4 3" xfId="45279" xr:uid="{00000000-0005-0000-0000-000039B00000}"/>
    <cellStyle name="20% - Accent1 4 7 2 3 4 3 2" xfId="45280" xr:uid="{00000000-0005-0000-0000-00003AB00000}"/>
    <cellStyle name="20% - Accent1 4 7 2 3 4 4" xfId="45281" xr:uid="{00000000-0005-0000-0000-00003BB00000}"/>
    <cellStyle name="20% - Accent1 4 7 2 3 5" xfId="45282" xr:uid="{00000000-0005-0000-0000-00003CB00000}"/>
    <cellStyle name="20% - Accent1 4 7 2 3 5 2" xfId="45283" xr:uid="{00000000-0005-0000-0000-00003DB00000}"/>
    <cellStyle name="20% - Accent1 4 7 2 3 5 2 2" xfId="45284" xr:uid="{00000000-0005-0000-0000-00003EB00000}"/>
    <cellStyle name="20% - Accent1 4 7 2 3 5 3" xfId="45285" xr:uid="{00000000-0005-0000-0000-00003FB00000}"/>
    <cellStyle name="20% - Accent1 4 7 2 3 6" xfId="45286" xr:uid="{00000000-0005-0000-0000-000040B00000}"/>
    <cellStyle name="20% - Accent1 4 7 2 3 6 2" xfId="45287" xr:uid="{00000000-0005-0000-0000-000041B00000}"/>
    <cellStyle name="20% - Accent1 4 7 2 3 6 2 2" xfId="45288" xr:uid="{00000000-0005-0000-0000-000042B00000}"/>
    <cellStyle name="20% - Accent1 4 7 2 3 6 3" xfId="45289" xr:uid="{00000000-0005-0000-0000-000043B00000}"/>
    <cellStyle name="20% - Accent1 4 7 2 3 7" xfId="45290" xr:uid="{00000000-0005-0000-0000-000044B00000}"/>
    <cellStyle name="20% - Accent1 4 7 2 3 7 2" xfId="45291" xr:uid="{00000000-0005-0000-0000-000045B00000}"/>
    <cellStyle name="20% - Accent1 4 7 2 3 8" xfId="45292" xr:uid="{00000000-0005-0000-0000-000046B00000}"/>
    <cellStyle name="20% - Accent1 4 7 2 3 8 2" xfId="45293" xr:uid="{00000000-0005-0000-0000-000047B00000}"/>
    <cellStyle name="20% - Accent1 4 7 2 3 9" xfId="45294" xr:uid="{00000000-0005-0000-0000-000048B00000}"/>
    <cellStyle name="20% - Accent1 4 7 2 4" xfId="45295" xr:uid="{00000000-0005-0000-0000-000049B00000}"/>
    <cellStyle name="20% - Accent1 4 7 2 4 2" xfId="45296" xr:uid="{00000000-0005-0000-0000-00004AB00000}"/>
    <cellStyle name="20% - Accent1 4 7 2 4 2 2" xfId="45297" xr:uid="{00000000-0005-0000-0000-00004BB00000}"/>
    <cellStyle name="20% - Accent1 4 7 2 4 2 2 2" xfId="45298" xr:uid="{00000000-0005-0000-0000-00004CB00000}"/>
    <cellStyle name="20% - Accent1 4 7 2 4 2 3" xfId="45299" xr:uid="{00000000-0005-0000-0000-00004DB00000}"/>
    <cellStyle name="20% - Accent1 4 7 2 4 3" xfId="45300" xr:uid="{00000000-0005-0000-0000-00004EB00000}"/>
    <cellStyle name="20% - Accent1 4 7 2 4 3 2" xfId="45301" xr:uid="{00000000-0005-0000-0000-00004FB00000}"/>
    <cellStyle name="20% - Accent1 4 7 2 4 4" xfId="45302" xr:uid="{00000000-0005-0000-0000-000050B00000}"/>
    <cellStyle name="20% - Accent1 4 7 2 5" xfId="45303" xr:uid="{00000000-0005-0000-0000-000051B00000}"/>
    <cellStyle name="20% - Accent1 4 7 2 5 2" xfId="45304" xr:uid="{00000000-0005-0000-0000-000052B00000}"/>
    <cellStyle name="20% - Accent1 4 7 2 5 2 2" xfId="45305" xr:uid="{00000000-0005-0000-0000-000053B00000}"/>
    <cellStyle name="20% - Accent1 4 7 2 5 2 2 2" xfId="45306" xr:uid="{00000000-0005-0000-0000-000054B00000}"/>
    <cellStyle name="20% - Accent1 4 7 2 5 2 3" xfId="45307" xr:uid="{00000000-0005-0000-0000-000055B00000}"/>
    <cellStyle name="20% - Accent1 4 7 2 5 3" xfId="45308" xr:uid="{00000000-0005-0000-0000-000056B00000}"/>
    <cellStyle name="20% - Accent1 4 7 2 5 3 2" xfId="45309" xr:uid="{00000000-0005-0000-0000-000057B00000}"/>
    <cellStyle name="20% - Accent1 4 7 2 5 4" xfId="45310" xr:uid="{00000000-0005-0000-0000-000058B00000}"/>
    <cellStyle name="20% - Accent1 4 7 2 6" xfId="45311" xr:uid="{00000000-0005-0000-0000-000059B00000}"/>
    <cellStyle name="20% - Accent1 4 7 2 6 2" xfId="45312" xr:uid="{00000000-0005-0000-0000-00005AB00000}"/>
    <cellStyle name="20% - Accent1 4 7 2 6 2 2" xfId="45313" xr:uid="{00000000-0005-0000-0000-00005BB00000}"/>
    <cellStyle name="20% - Accent1 4 7 2 6 2 2 2" xfId="45314" xr:uid="{00000000-0005-0000-0000-00005CB00000}"/>
    <cellStyle name="20% - Accent1 4 7 2 6 2 3" xfId="45315" xr:uid="{00000000-0005-0000-0000-00005DB00000}"/>
    <cellStyle name="20% - Accent1 4 7 2 6 3" xfId="45316" xr:uid="{00000000-0005-0000-0000-00005EB00000}"/>
    <cellStyle name="20% - Accent1 4 7 2 6 3 2" xfId="45317" xr:uid="{00000000-0005-0000-0000-00005FB00000}"/>
    <cellStyle name="20% - Accent1 4 7 2 6 4" xfId="45318" xr:uid="{00000000-0005-0000-0000-000060B00000}"/>
    <cellStyle name="20% - Accent1 4 7 2 7" xfId="45319" xr:uid="{00000000-0005-0000-0000-000061B00000}"/>
    <cellStyle name="20% - Accent1 4 7 2 7 2" xfId="45320" xr:uid="{00000000-0005-0000-0000-000062B00000}"/>
    <cellStyle name="20% - Accent1 4 7 2 7 2 2" xfId="45321" xr:uid="{00000000-0005-0000-0000-000063B00000}"/>
    <cellStyle name="20% - Accent1 4 7 2 7 3" xfId="45322" xr:uid="{00000000-0005-0000-0000-000064B00000}"/>
    <cellStyle name="20% - Accent1 4 7 2 8" xfId="45323" xr:uid="{00000000-0005-0000-0000-000065B00000}"/>
    <cellStyle name="20% - Accent1 4 7 2 8 2" xfId="45324" xr:uid="{00000000-0005-0000-0000-000066B00000}"/>
    <cellStyle name="20% - Accent1 4 7 2 8 2 2" xfId="45325" xr:uid="{00000000-0005-0000-0000-000067B00000}"/>
    <cellStyle name="20% - Accent1 4 7 2 8 3" xfId="45326" xr:uid="{00000000-0005-0000-0000-000068B00000}"/>
    <cellStyle name="20% - Accent1 4 7 2 9" xfId="45327" xr:uid="{00000000-0005-0000-0000-000069B00000}"/>
    <cellStyle name="20% - Accent1 4 7 2 9 2" xfId="45328" xr:uid="{00000000-0005-0000-0000-00006AB00000}"/>
    <cellStyle name="20% - Accent1 4 7 3" xfId="45329" xr:uid="{00000000-0005-0000-0000-00006BB00000}"/>
    <cellStyle name="20% - Accent1 4 7 3 10" xfId="45330" xr:uid="{00000000-0005-0000-0000-00006CB00000}"/>
    <cellStyle name="20% - Accent1 4 7 3 10 2" xfId="45331" xr:uid="{00000000-0005-0000-0000-00006DB00000}"/>
    <cellStyle name="20% - Accent1 4 7 3 11" xfId="45332" xr:uid="{00000000-0005-0000-0000-00006EB00000}"/>
    <cellStyle name="20% - Accent1 4 7 3 2" xfId="45333" xr:uid="{00000000-0005-0000-0000-00006FB00000}"/>
    <cellStyle name="20% - Accent1 4 7 3 2 2" xfId="45334" xr:uid="{00000000-0005-0000-0000-000070B00000}"/>
    <cellStyle name="20% - Accent1 4 7 3 2 2 2" xfId="45335" xr:uid="{00000000-0005-0000-0000-000071B00000}"/>
    <cellStyle name="20% - Accent1 4 7 3 2 2 2 2" xfId="45336" xr:uid="{00000000-0005-0000-0000-000072B00000}"/>
    <cellStyle name="20% - Accent1 4 7 3 2 2 2 2 2" xfId="45337" xr:uid="{00000000-0005-0000-0000-000073B00000}"/>
    <cellStyle name="20% - Accent1 4 7 3 2 2 2 3" xfId="45338" xr:uid="{00000000-0005-0000-0000-000074B00000}"/>
    <cellStyle name="20% - Accent1 4 7 3 2 2 3" xfId="45339" xr:uid="{00000000-0005-0000-0000-000075B00000}"/>
    <cellStyle name="20% - Accent1 4 7 3 2 2 3 2" xfId="45340" xr:uid="{00000000-0005-0000-0000-000076B00000}"/>
    <cellStyle name="20% - Accent1 4 7 3 2 2 4" xfId="45341" xr:uid="{00000000-0005-0000-0000-000077B00000}"/>
    <cellStyle name="20% - Accent1 4 7 3 2 3" xfId="45342" xr:uid="{00000000-0005-0000-0000-000078B00000}"/>
    <cellStyle name="20% - Accent1 4 7 3 2 3 2" xfId="45343" xr:uid="{00000000-0005-0000-0000-000079B00000}"/>
    <cellStyle name="20% - Accent1 4 7 3 2 3 2 2" xfId="45344" xr:uid="{00000000-0005-0000-0000-00007AB00000}"/>
    <cellStyle name="20% - Accent1 4 7 3 2 3 2 2 2" xfId="45345" xr:uid="{00000000-0005-0000-0000-00007BB00000}"/>
    <cellStyle name="20% - Accent1 4 7 3 2 3 2 3" xfId="45346" xr:uid="{00000000-0005-0000-0000-00007CB00000}"/>
    <cellStyle name="20% - Accent1 4 7 3 2 3 3" xfId="45347" xr:uid="{00000000-0005-0000-0000-00007DB00000}"/>
    <cellStyle name="20% - Accent1 4 7 3 2 3 3 2" xfId="45348" xr:uid="{00000000-0005-0000-0000-00007EB00000}"/>
    <cellStyle name="20% - Accent1 4 7 3 2 3 4" xfId="45349" xr:uid="{00000000-0005-0000-0000-00007FB00000}"/>
    <cellStyle name="20% - Accent1 4 7 3 2 4" xfId="45350" xr:uid="{00000000-0005-0000-0000-000080B00000}"/>
    <cellStyle name="20% - Accent1 4 7 3 2 4 2" xfId="45351" xr:uid="{00000000-0005-0000-0000-000081B00000}"/>
    <cellStyle name="20% - Accent1 4 7 3 2 4 2 2" xfId="45352" xr:uid="{00000000-0005-0000-0000-000082B00000}"/>
    <cellStyle name="20% - Accent1 4 7 3 2 4 2 2 2" xfId="45353" xr:uid="{00000000-0005-0000-0000-000083B00000}"/>
    <cellStyle name="20% - Accent1 4 7 3 2 4 2 3" xfId="45354" xr:uid="{00000000-0005-0000-0000-000084B00000}"/>
    <cellStyle name="20% - Accent1 4 7 3 2 4 3" xfId="45355" xr:uid="{00000000-0005-0000-0000-000085B00000}"/>
    <cellStyle name="20% - Accent1 4 7 3 2 4 3 2" xfId="45356" xr:uid="{00000000-0005-0000-0000-000086B00000}"/>
    <cellStyle name="20% - Accent1 4 7 3 2 4 4" xfId="45357" xr:uid="{00000000-0005-0000-0000-000087B00000}"/>
    <cellStyle name="20% - Accent1 4 7 3 2 5" xfId="45358" xr:uid="{00000000-0005-0000-0000-000088B00000}"/>
    <cellStyle name="20% - Accent1 4 7 3 2 5 2" xfId="45359" xr:uid="{00000000-0005-0000-0000-000089B00000}"/>
    <cellStyle name="20% - Accent1 4 7 3 2 5 2 2" xfId="45360" xr:uid="{00000000-0005-0000-0000-00008AB00000}"/>
    <cellStyle name="20% - Accent1 4 7 3 2 5 3" xfId="45361" xr:uid="{00000000-0005-0000-0000-00008BB00000}"/>
    <cellStyle name="20% - Accent1 4 7 3 2 6" xfId="45362" xr:uid="{00000000-0005-0000-0000-00008CB00000}"/>
    <cellStyle name="20% - Accent1 4 7 3 2 6 2" xfId="45363" xr:uid="{00000000-0005-0000-0000-00008DB00000}"/>
    <cellStyle name="20% - Accent1 4 7 3 2 6 2 2" xfId="45364" xr:uid="{00000000-0005-0000-0000-00008EB00000}"/>
    <cellStyle name="20% - Accent1 4 7 3 2 6 3" xfId="45365" xr:uid="{00000000-0005-0000-0000-00008FB00000}"/>
    <cellStyle name="20% - Accent1 4 7 3 2 7" xfId="45366" xr:uid="{00000000-0005-0000-0000-000090B00000}"/>
    <cellStyle name="20% - Accent1 4 7 3 2 7 2" xfId="45367" xr:uid="{00000000-0005-0000-0000-000091B00000}"/>
    <cellStyle name="20% - Accent1 4 7 3 2 8" xfId="45368" xr:uid="{00000000-0005-0000-0000-000092B00000}"/>
    <cellStyle name="20% - Accent1 4 7 3 2 8 2" xfId="45369" xr:uid="{00000000-0005-0000-0000-000093B00000}"/>
    <cellStyle name="20% - Accent1 4 7 3 2 9" xfId="45370" xr:uid="{00000000-0005-0000-0000-000094B00000}"/>
    <cellStyle name="20% - Accent1 4 7 3 3" xfId="45371" xr:uid="{00000000-0005-0000-0000-000095B00000}"/>
    <cellStyle name="20% - Accent1 4 7 3 3 2" xfId="45372" xr:uid="{00000000-0005-0000-0000-000096B00000}"/>
    <cellStyle name="20% - Accent1 4 7 3 3 2 2" xfId="45373" xr:uid="{00000000-0005-0000-0000-000097B00000}"/>
    <cellStyle name="20% - Accent1 4 7 3 3 2 2 2" xfId="45374" xr:uid="{00000000-0005-0000-0000-000098B00000}"/>
    <cellStyle name="20% - Accent1 4 7 3 3 2 2 2 2" xfId="45375" xr:uid="{00000000-0005-0000-0000-000099B00000}"/>
    <cellStyle name="20% - Accent1 4 7 3 3 2 2 3" xfId="45376" xr:uid="{00000000-0005-0000-0000-00009AB00000}"/>
    <cellStyle name="20% - Accent1 4 7 3 3 2 3" xfId="45377" xr:uid="{00000000-0005-0000-0000-00009BB00000}"/>
    <cellStyle name="20% - Accent1 4 7 3 3 2 3 2" xfId="45378" xr:uid="{00000000-0005-0000-0000-00009CB00000}"/>
    <cellStyle name="20% - Accent1 4 7 3 3 2 4" xfId="45379" xr:uid="{00000000-0005-0000-0000-00009DB00000}"/>
    <cellStyle name="20% - Accent1 4 7 3 3 3" xfId="45380" xr:uid="{00000000-0005-0000-0000-00009EB00000}"/>
    <cellStyle name="20% - Accent1 4 7 3 3 3 2" xfId="45381" xr:uid="{00000000-0005-0000-0000-00009FB00000}"/>
    <cellStyle name="20% - Accent1 4 7 3 3 3 2 2" xfId="45382" xr:uid="{00000000-0005-0000-0000-0000A0B00000}"/>
    <cellStyle name="20% - Accent1 4 7 3 3 3 2 2 2" xfId="45383" xr:uid="{00000000-0005-0000-0000-0000A1B00000}"/>
    <cellStyle name="20% - Accent1 4 7 3 3 3 2 3" xfId="45384" xr:uid="{00000000-0005-0000-0000-0000A2B00000}"/>
    <cellStyle name="20% - Accent1 4 7 3 3 3 3" xfId="45385" xr:uid="{00000000-0005-0000-0000-0000A3B00000}"/>
    <cellStyle name="20% - Accent1 4 7 3 3 3 3 2" xfId="45386" xr:uid="{00000000-0005-0000-0000-0000A4B00000}"/>
    <cellStyle name="20% - Accent1 4 7 3 3 3 4" xfId="45387" xr:uid="{00000000-0005-0000-0000-0000A5B00000}"/>
    <cellStyle name="20% - Accent1 4 7 3 3 4" xfId="45388" xr:uid="{00000000-0005-0000-0000-0000A6B00000}"/>
    <cellStyle name="20% - Accent1 4 7 3 3 4 2" xfId="45389" xr:uid="{00000000-0005-0000-0000-0000A7B00000}"/>
    <cellStyle name="20% - Accent1 4 7 3 3 4 2 2" xfId="45390" xr:uid="{00000000-0005-0000-0000-0000A8B00000}"/>
    <cellStyle name="20% - Accent1 4 7 3 3 4 2 2 2" xfId="45391" xr:uid="{00000000-0005-0000-0000-0000A9B00000}"/>
    <cellStyle name="20% - Accent1 4 7 3 3 4 2 3" xfId="45392" xr:uid="{00000000-0005-0000-0000-0000AAB00000}"/>
    <cellStyle name="20% - Accent1 4 7 3 3 4 3" xfId="45393" xr:uid="{00000000-0005-0000-0000-0000ABB00000}"/>
    <cellStyle name="20% - Accent1 4 7 3 3 4 3 2" xfId="45394" xr:uid="{00000000-0005-0000-0000-0000ACB00000}"/>
    <cellStyle name="20% - Accent1 4 7 3 3 4 4" xfId="45395" xr:uid="{00000000-0005-0000-0000-0000ADB00000}"/>
    <cellStyle name="20% - Accent1 4 7 3 3 5" xfId="45396" xr:uid="{00000000-0005-0000-0000-0000AEB00000}"/>
    <cellStyle name="20% - Accent1 4 7 3 3 5 2" xfId="45397" xr:uid="{00000000-0005-0000-0000-0000AFB00000}"/>
    <cellStyle name="20% - Accent1 4 7 3 3 5 2 2" xfId="45398" xr:uid="{00000000-0005-0000-0000-0000B0B00000}"/>
    <cellStyle name="20% - Accent1 4 7 3 3 5 3" xfId="45399" xr:uid="{00000000-0005-0000-0000-0000B1B00000}"/>
    <cellStyle name="20% - Accent1 4 7 3 3 6" xfId="45400" xr:uid="{00000000-0005-0000-0000-0000B2B00000}"/>
    <cellStyle name="20% - Accent1 4 7 3 3 6 2" xfId="45401" xr:uid="{00000000-0005-0000-0000-0000B3B00000}"/>
    <cellStyle name="20% - Accent1 4 7 3 3 6 2 2" xfId="45402" xr:uid="{00000000-0005-0000-0000-0000B4B00000}"/>
    <cellStyle name="20% - Accent1 4 7 3 3 6 3" xfId="45403" xr:uid="{00000000-0005-0000-0000-0000B5B00000}"/>
    <cellStyle name="20% - Accent1 4 7 3 3 7" xfId="45404" xr:uid="{00000000-0005-0000-0000-0000B6B00000}"/>
    <cellStyle name="20% - Accent1 4 7 3 3 7 2" xfId="45405" xr:uid="{00000000-0005-0000-0000-0000B7B00000}"/>
    <cellStyle name="20% - Accent1 4 7 3 3 8" xfId="45406" xr:uid="{00000000-0005-0000-0000-0000B8B00000}"/>
    <cellStyle name="20% - Accent1 4 7 3 3 8 2" xfId="45407" xr:uid="{00000000-0005-0000-0000-0000B9B00000}"/>
    <cellStyle name="20% - Accent1 4 7 3 3 9" xfId="45408" xr:uid="{00000000-0005-0000-0000-0000BAB00000}"/>
    <cellStyle name="20% - Accent1 4 7 3 4" xfId="45409" xr:uid="{00000000-0005-0000-0000-0000BBB00000}"/>
    <cellStyle name="20% - Accent1 4 7 3 4 2" xfId="45410" xr:uid="{00000000-0005-0000-0000-0000BCB00000}"/>
    <cellStyle name="20% - Accent1 4 7 3 4 2 2" xfId="45411" xr:uid="{00000000-0005-0000-0000-0000BDB00000}"/>
    <cellStyle name="20% - Accent1 4 7 3 4 2 2 2" xfId="45412" xr:uid="{00000000-0005-0000-0000-0000BEB00000}"/>
    <cellStyle name="20% - Accent1 4 7 3 4 2 3" xfId="45413" xr:uid="{00000000-0005-0000-0000-0000BFB00000}"/>
    <cellStyle name="20% - Accent1 4 7 3 4 3" xfId="45414" xr:uid="{00000000-0005-0000-0000-0000C0B00000}"/>
    <cellStyle name="20% - Accent1 4 7 3 4 3 2" xfId="45415" xr:uid="{00000000-0005-0000-0000-0000C1B00000}"/>
    <cellStyle name="20% - Accent1 4 7 3 4 4" xfId="45416" xr:uid="{00000000-0005-0000-0000-0000C2B00000}"/>
    <cellStyle name="20% - Accent1 4 7 3 5" xfId="45417" xr:uid="{00000000-0005-0000-0000-0000C3B00000}"/>
    <cellStyle name="20% - Accent1 4 7 3 5 2" xfId="45418" xr:uid="{00000000-0005-0000-0000-0000C4B00000}"/>
    <cellStyle name="20% - Accent1 4 7 3 5 2 2" xfId="45419" xr:uid="{00000000-0005-0000-0000-0000C5B00000}"/>
    <cellStyle name="20% - Accent1 4 7 3 5 2 2 2" xfId="45420" xr:uid="{00000000-0005-0000-0000-0000C6B00000}"/>
    <cellStyle name="20% - Accent1 4 7 3 5 2 3" xfId="45421" xr:uid="{00000000-0005-0000-0000-0000C7B00000}"/>
    <cellStyle name="20% - Accent1 4 7 3 5 3" xfId="45422" xr:uid="{00000000-0005-0000-0000-0000C8B00000}"/>
    <cellStyle name="20% - Accent1 4 7 3 5 3 2" xfId="45423" xr:uid="{00000000-0005-0000-0000-0000C9B00000}"/>
    <cellStyle name="20% - Accent1 4 7 3 5 4" xfId="45424" xr:uid="{00000000-0005-0000-0000-0000CAB00000}"/>
    <cellStyle name="20% - Accent1 4 7 3 6" xfId="45425" xr:uid="{00000000-0005-0000-0000-0000CBB00000}"/>
    <cellStyle name="20% - Accent1 4 7 3 6 2" xfId="45426" xr:uid="{00000000-0005-0000-0000-0000CCB00000}"/>
    <cellStyle name="20% - Accent1 4 7 3 6 2 2" xfId="45427" xr:uid="{00000000-0005-0000-0000-0000CDB00000}"/>
    <cellStyle name="20% - Accent1 4 7 3 6 2 2 2" xfId="45428" xr:uid="{00000000-0005-0000-0000-0000CEB00000}"/>
    <cellStyle name="20% - Accent1 4 7 3 6 2 3" xfId="45429" xr:uid="{00000000-0005-0000-0000-0000CFB00000}"/>
    <cellStyle name="20% - Accent1 4 7 3 6 3" xfId="45430" xr:uid="{00000000-0005-0000-0000-0000D0B00000}"/>
    <cellStyle name="20% - Accent1 4 7 3 6 3 2" xfId="45431" xr:uid="{00000000-0005-0000-0000-0000D1B00000}"/>
    <cellStyle name="20% - Accent1 4 7 3 6 4" xfId="45432" xr:uid="{00000000-0005-0000-0000-0000D2B00000}"/>
    <cellStyle name="20% - Accent1 4 7 3 7" xfId="45433" xr:uid="{00000000-0005-0000-0000-0000D3B00000}"/>
    <cellStyle name="20% - Accent1 4 7 3 7 2" xfId="45434" xr:uid="{00000000-0005-0000-0000-0000D4B00000}"/>
    <cellStyle name="20% - Accent1 4 7 3 7 2 2" xfId="45435" xr:uid="{00000000-0005-0000-0000-0000D5B00000}"/>
    <cellStyle name="20% - Accent1 4 7 3 7 3" xfId="45436" xr:uid="{00000000-0005-0000-0000-0000D6B00000}"/>
    <cellStyle name="20% - Accent1 4 7 3 8" xfId="45437" xr:uid="{00000000-0005-0000-0000-0000D7B00000}"/>
    <cellStyle name="20% - Accent1 4 7 3 8 2" xfId="45438" xr:uid="{00000000-0005-0000-0000-0000D8B00000}"/>
    <cellStyle name="20% - Accent1 4 7 3 8 2 2" xfId="45439" xr:uid="{00000000-0005-0000-0000-0000D9B00000}"/>
    <cellStyle name="20% - Accent1 4 7 3 8 3" xfId="45440" xr:uid="{00000000-0005-0000-0000-0000DAB00000}"/>
    <cellStyle name="20% - Accent1 4 7 3 9" xfId="45441" xr:uid="{00000000-0005-0000-0000-0000DBB00000}"/>
    <cellStyle name="20% - Accent1 4 7 3 9 2" xfId="45442" xr:uid="{00000000-0005-0000-0000-0000DCB00000}"/>
    <cellStyle name="20% - Accent1 4 7 4" xfId="45443" xr:uid="{00000000-0005-0000-0000-0000DDB00000}"/>
    <cellStyle name="20% - Accent1 4 7 4 10" xfId="45444" xr:uid="{00000000-0005-0000-0000-0000DEB00000}"/>
    <cellStyle name="20% - Accent1 4 7 4 10 2" xfId="45445" xr:uid="{00000000-0005-0000-0000-0000DFB00000}"/>
    <cellStyle name="20% - Accent1 4 7 4 11" xfId="45446" xr:uid="{00000000-0005-0000-0000-0000E0B00000}"/>
    <cellStyle name="20% - Accent1 4 7 4 2" xfId="45447" xr:uid="{00000000-0005-0000-0000-0000E1B00000}"/>
    <cellStyle name="20% - Accent1 4 7 4 2 2" xfId="45448" xr:uid="{00000000-0005-0000-0000-0000E2B00000}"/>
    <cellStyle name="20% - Accent1 4 7 4 2 2 2" xfId="45449" xr:uid="{00000000-0005-0000-0000-0000E3B00000}"/>
    <cellStyle name="20% - Accent1 4 7 4 2 2 2 2" xfId="45450" xr:uid="{00000000-0005-0000-0000-0000E4B00000}"/>
    <cellStyle name="20% - Accent1 4 7 4 2 2 2 2 2" xfId="45451" xr:uid="{00000000-0005-0000-0000-0000E5B00000}"/>
    <cellStyle name="20% - Accent1 4 7 4 2 2 2 3" xfId="45452" xr:uid="{00000000-0005-0000-0000-0000E6B00000}"/>
    <cellStyle name="20% - Accent1 4 7 4 2 2 3" xfId="45453" xr:uid="{00000000-0005-0000-0000-0000E7B00000}"/>
    <cellStyle name="20% - Accent1 4 7 4 2 2 3 2" xfId="45454" xr:uid="{00000000-0005-0000-0000-0000E8B00000}"/>
    <cellStyle name="20% - Accent1 4 7 4 2 2 4" xfId="45455" xr:uid="{00000000-0005-0000-0000-0000E9B00000}"/>
    <cellStyle name="20% - Accent1 4 7 4 2 3" xfId="45456" xr:uid="{00000000-0005-0000-0000-0000EAB00000}"/>
    <cellStyle name="20% - Accent1 4 7 4 2 3 2" xfId="45457" xr:uid="{00000000-0005-0000-0000-0000EBB00000}"/>
    <cellStyle name="20% - Accent1 4 7 4 2 3 2 2" xfId="45458" xr:uid="{00000000-0005-0000-0000-0000ECB00000}"/>
    <cellStyle name="20% - Accent1 4 7 4 2 3 2 2 2" xfId="45459" xr:uid="{00000000-0005-0000-0000-0000EDB00000}"/>
    <cellStyle name="20% - Accent1 4 7 4 2 3 2 3" xfId="45460" xr:uid="{00000000-0005-0000-0000-0000EEB00000}"/>
    <cellStyle name="20% - Accent1 4 7 4 2 3 3" xfId="45461" xr:uid="{00000000-0005-0000-0000-0000EFB00000}"/>
    <cellStyle name="20% - Accent1 4 7 4 2 3 3 2" xfId="45462" xr:uid="{00000000-0005-0000-0000-0000F0B00000}"/>
    <cellStyle name="20% - Accent1 4 7 4 2 3 4" xfId="45463" xr:uid="{00000000-0005-0000-0000-0000F1B00000}"/>
    <cellStyle name="20% - Accent1 4 7 4 2 4" xfId="45464" xr:uid="{00000000-0005-0000-0000-0000F2B00000}"/>
    <cellStyle name="20% - Accent1 4 7 4 2 4 2" xfId="45465" xr:uid="{00000000-0005-0000-0000-0000F3B00000}"/>
    <cellStyle name="20% - Accent1 4 7 4 2 4 2 2" xfId="45466" xr:uid="{00000000-0005-0000-0000-0000F4B00000}"/>
    <cellStyle name="20% - Accent1 4 7 4 2 4 2 2 2" xfId="45467" xr:uid="{00000000-0005-0000-0000-0000F5B00000}"/>
    <cellStyle name="20% - Accent1 4 7 4 2 4 2 3" xfId="45468" xr:uid="{00000000-0005-0000-0000-0000F6B00000}"/>
    <cellStyle name="20% - Accent1 4 7 4 2 4 3" xfId="45469" xr:uid="{00000000-0005-0000-0000-0000F7B00000}"/>
    <cellStyle name="20% - Accent1 4 7 4 2 4 3 2" xfId="45470" xr:uid="{00000000-0005-0000-0000-0000F8B00000}"/>
    <cellStyle name="20% - Accent1 4 7 4 2 4 4" xfId="45471" xr:uid="{00000000-0005-0000-0000-0000F9B00000}"/>
    <cellStyle name="20% - Accent1 4 7 4 2 5" xfId="45472" xr:uid="{00000000-0005-0000-0000-0000FAB00000}"/>
    <cellStyle name="20% - Accent1 4 7 4 2 5 2" xfId="45473" xr:uid="{00000000-0005-0000-0000-0000FBB00000}"/>
    <cellStyle name="20% - Accent1 4 7 4 2 5 2 2" xfId="45474" xr:uid="{00000000-0005-0000-0000-0000FCB00000}"/>
    <cellStyle name="20% - Accent1 4 7 4 2 5 3" xfId="45475" xr:uid="{00000000-0005-0000-0000-0000FDB00000}"/>
    <cellStyle name="20% - Accent1 4 7 4 2 6" xfId="45476" xr:uid="{00000000-0005-0000-0000-0000FEB00000}"/>
    <cellStyle name="20% - Accent1 4 7 4 2 6 2" xfId="45477" xr:uid="{00000000-0005-0000-0000-0000FFB00000}"/>
    <cellStyle name="20% - Accent1 4 7 4 2 6 2 2" xfId="45478" xr:uid="{00000000-0005-0000-0000-000000B10000}"/>
    <cellStyle name="20% - Accent1 4 7 4 2 6 3" xfId="45479" xr:uid="{00000000-0005-0000-0000-000001B10000}"/>
    <cellStyle name="20% - Accent1 4 7 4 2 7" xfId="45480" xr:uid="{00000000-0005-0000-0000-000002B10000}"/>
    <cellStyle name="20% - Accent1 4 7 4 2 7 2" xfId="45481" xr:uid="{00000000-0005-0000-0000-000003B10000}"/>
    <cellStyle name="20% - Accent1 4 7 4 2 8" xfId="45482" xr:uid="{00000000-0005-0000-0000-000004B10000}"/>
    <cellStyle name="20% - Accent1 4 7 4 2 8 2" xfId="45483" xr:uid="{00000000-0005-0000-0000-000005B10000}"/>
    <cellStyle name="20% - Accent1 4 7 4 2 9" xfId="45484" xr:uid="{00000000-0005-0000-0000-000006B10000}"/>
    <cellStyle name="20% - Accent1 4 7 4 3" xfId="45485" xr:uid="{00000000-0005-0000-0000-000007B10000}"/>
    <cellStyle name="20% - Accent1 4 7 4 3 2" xfId="45486" xr:uid="{00000000-0005-0000-0000-000008B10000}"/>
    <cellStyle name="20% - Accent1 4 7 4 3 2 2" xfId="45487" xr:uid="{00000000-0005-0000-0000-000009B10000}"/>
    <cellStyle name="20% - Accent1 4 7 4 3 2 2 2" xfId="45488" xr:uid="{00000000-0005-0000-0000-00000AB10000}"/>
    <cellStyle name="20% - Accent1 4 7 4 3 2 2 2 2" xfId="45489" xr:uid="{00000000-0005-0000-0000-00000BB10000}"/>
    <cellStyle name="20% - Accent1 4 7 4 3 2 2 3" xfId="45490" xr:uid="{00000000-0005-0000-0000-00000CB10000}"/>
    <cellStyle name="20% - Accent1 4 7 4 3 2 3" xfId="45491" xr:uid="{00000000-0005-0000-0000-00000DB10000}"/>
    <cellStyle name="20% - Accent1 4 7 4 3 2 3 2" xfId="45492" xr:uid="{00000000-0005-0000-0000-00000EB10000}"/>
    <cellStyle name="20% - Accent1 4 7 4 3 2 4" xfId="45493" xr:uid="{00000000-0005-0000-0000-00000FB10000}"/>
    <cellStyle name="20% - Accent1 4 7 4 3 3" xfId="45494" xr:uid="{00000000-0005-0000-0000-000010B10000}"/>
    <cellStyle name="20% - Accent1 4 7 4 3 3 2" xfId="45495" xr:uid="{00000000-0005-0000-0000-000011B10000}"/>
    <cellStyle name="20% - Accent1 4 7 4 3 3 2 2" xfId="45496" xr:uid="{00000000-0005-0000-0000-000012B10000}"/>
    <cellStyle name="20% - Accent1 4 7 4 3 3 2 2 2" xfId="45497" xr:uid="{00000000-0005-0000-0000-000013B10000}"/>
    <cellStyle name="20% - Accent1 4 7 4 3 3 2 3" xfId="45498" xr:uid="{00000000-0005-0000-0000-000014B10000}"/>
    <cellStyle name="20% - Accent1 4 7 4 3 3 3" xfId="45499" xr:uid="{00000000-0005-0000-0000-000015B10000}"/>
    <cellStyle name="20% - Accent1 4 7 4 3 3 3 2" xfId="45500" xr:uid="{00000000-0005-0000-0000-000016B10000}"/>
    <cellStyle name="20% - Accent1 4 7 4 3 3 4" xfId="45501" xr:uid="{00000000-0005-0000-0000-000017B10000}"/>
    <cellStyle name="20% - Accent1 4 7 4 3 4" xfId="45502" xr:uid="{00000000-0005-0000-0000-000018B10000}"/>
    <cellStyle name="20% - Accent1 4 7 4 3 4 2" xfId="45503" xr:uid="{00000000-0005-0000-0000-000019B10000}"/>
    <cellStyle name="20% - Accent1 4 7 4 3 4 2 2" xfId="45504" xr:uid="{00000000-0005-0000-0000-00001AB10000}"/>
    <cellStyle name="20% - Accent1 4 7 4 3 4 2 2 2" xfId="45505" xr:uid="{00000000-0005-0000-0000-00001BB10000}"/>
    <cellStyle name="20% - Accent1 4 7 4 3 4 2 3" xfId="45506" xr:uid="{00000000-0005-0000-0000-00001CB10000}"/>
    <cellStyle name="20% - Accent1 4 7 4 3 4 3" xfId="45507" xr:uid="{00000000-0005-0000-0000-00001DB10000}"/>
    <cellStyle name="20% - Accent1 4 7 4 3 4 3 2" xfId="45508" xr:uid="{00000000-0005-0000-0000-00001EB10000}"/>
    <cellStyle name="20% - Accent1 4 7 4 3 4 4" xfId="45509" xr:uid="{00000000-0005-0000-0000-00001FB10000}"/>
    <cellStyle name="20% - Accent1 4 7 4 3 5" xfId="45510" xr:uid="{00000000-0005-0000-0000-000020B10000}"/>
    <cellStyle name="20% - Accent1 4 7 4 3 5 2" xfId="45511" xr:uid="{00000000-0005-0000-0000-000021B10000}"/>
    <cellStyle name="20% - Accent1 4 7 4 3 5 2 2" xfId="45512" xr:uid="{00000000-0005-0000-0000-000022B10000}"/>
    <cellStyle name="20% - Accent1 4 7 4 3 5 3" xfId="45513" xr:uid="{00000000-0005-0000-0000-000023B10000}"/>
    <cellStyle name="20% - Accent1 4 7 4 3 6" xfId="45514" xr:uid="{00000000-0005-0000-0000-000024B10000}"/>
    <cellStyle name="20% - Accent1 4 7 4 3 6 2" xfId="45515" xr:uid="{00000000-0005-0000-0000-000025B10000}"/>
    <cellStyle name="20% - Accent1 4 7 4 3 6 2 2" xfId="45516" xr:uid="{00000000-0005-0000-0000-000026B10000}"/>
    <cellStyle name="20% - Accent1 4 7 4 3 6 3" xfId="45517" xr:uid="{00000000-0005-0000-0000-000027B10000}"/>
    <cellStyle name="20% - Accent1 4 7 4 3 7" xfId="45518" xr:uid="{00000000-0005-0000-0000-000028B10000}"/>
    <cellStyle name="20% - Accent1 4 7 4 3 7 2" xfId="45519" xr:uid="{00000000-0005-0000-0000-000029B10000}"/>
    <cellStyle name="20% - Accent1 4 7 4 3 8" xfId="45520" xr:uid="{00000000-0005-0000-0000-00002AB10000}"/>
    <cellStyle name="20% - Accent1 4 7 4 3 8 2" xfId="45521" xr:uid="{00000000-0005-0000-0000-00002BB10000}"/>
    <cellStyle name="20% - Accent1 4 7 4 3 9" xfId="45522" xr:uid="{00000000-0005-0000-0000-00002CB10000}"/>
    <cellStyle name="20% - Accent1 4 7 4 4" xfId="45523" xr:uid="{00000000-0005-0000-0000-00002DB10000}"/>
    <cellStyle name="20% - Accent1 4 7 4 4 2" xfId="45524" xr:uid="{00000000-0005-0000-0000-00002EB10000}"/>
    <cellStyle name="20% - Accent1 4 7 4 4 2 2" xfId="45525" xr:uid="{00000000-0005-0000-0000-00002FB10000}"/>
    <cellStyle name="20% - Accent1 4 7 4 4 2 2 2" xfId="45526" xr:uid="{00000000-0005-0000-0000-000030B10000}"/>
    <cellStyle name="20% - Accent1 4 7 4 4 2 3" xfId="45527" xr:uid="{00000000-0005-0000-0000-000031B10000}"/>
    <cellStyle name="20% - Accent1 4 7 4 4 3" xfId="45528" xr:uid="{00000000-0005-0000-0000-000032B10000}"/>
    <cellStyle name="20% - Accent1 4 7 4 4 3 2" xfId="45529" xr:uid="{00000000-0005-0000-0000-000033B10000}"/>
    <cellStyle name="20% - Accent1 4 7 4 4 4" xfId="45530" xr:uid="{00000000-0005-0000-0000-000034B10000}"/>
    <cellStyle name="20% - Accent1 4 7 4 5" xfId="45531" xr:uid="{00000000-0005-0000-0000-000035B10000}"/>
    <cellStyle name="20% - Accent1 4 7 4 5 2" xfId="45532" xr:uid="{00000000-0005-0000-0000-000036B10000}"/>
    <cellStyle name="20% - Accent1 4 7 4 5 2 2" xfId="45533" xr:uid="{00000000-0005-0000-0000-000037B10000}"/>
    <cellStyle name="20% - Accent1 4 7 4 5 2 2 2" xfId="45534" xr:uid="{00000000-0005-0000-0000-000038B10000}"/>
    <cellStyle name="20% - Accent1 4 7 4 5 2 3" xfId="45535" xr:uid="{00000000-0005-0000-0000-000039B10000}"/>
    <cellStyle name="20% - Accent1 4 7 4 5 3" xfId="45536" xr:uid="{00000000-0005-0000-0000-00003AB10000}"/>
    <cellStyle name="20% - Accent1 4 7 4 5 3 2" xfId="45537" xr:uid="{00000000-0005-0000-0000-00003BB10000}"/>
    <cellStyle name="20% - Accent1 4 7 4 5 4" xfId="45538" xr:uid="{00000000-0005-0000-0000-00003CB10000}"/>
    <cellStyle name="20% - Accent1 4 7 4 6" xfId="45539" xr:uid="{00000000-0005-0000-0000-00003DB10000}"/>
    <cellStyle name="20% - Accent1 4 7 4 6 2" xfId="45540" xr:uid="{00000000-0005-0000-0000-00003EB10000}"/>
    <cellStyle name="20% - Accent1 4 7 4 6 2 2" xfId="45541" xr:uid="{00000000-0005-0000-0000-00003FB10000}"/>
    <cellStyle name="20% - Accent1 4 7 4 6 2 2 2" xfId="45542" xr:uid="{00000000-0005-0000-0000-000040B10000}"/>
    <cellStyle name="20% - Accent1 4 7 4 6 2 3" xfId="45543" xr:uid="{00000000-0005-0000-0000-000041B10000}"/>
    <cellStyle name="20% - Accent1 4 7 4 6 3" xfId="45544" xr:uid="{00000000-0005-0000-0000-000042B10000}"/>
    <cellStyle name="20% - Accent1 4 7 4 6 3 2" xfId="45545" xr:uid="{00000000-0005-0000-0000-000043B10000}"/>
    <cellStyle name="20% - Accent1 4 7 4 6 4" xfId="45546" xr:uid="{00000000-0005-0000-0000-000044B10000}"/>
    <cellStyle name="20% - Accent1 4 7 4 7" xfId="45547" xr:uid="{00000000-0005-0000-0000-000045B10000}"/>
    <cellStyle name="20% - Accent1 4 7 4 7 2" xfId="45548" xr:uid="{00000000-0005-0000-0000-000046B10000}"/>
    <cellStyle name="20% - Accent1 4 7 4 7 2 2" xfId="45549" xr:uid="{00000000-0005-0000-0000-000047B10000}"/>
    <cellStyle name="20% - Accent1 4 7 4 7 3" xfId="45550" xr:uid="{00000000-0005-0000-0000-000048B10000}"/>
    <cellStyle name="20% - Accent1 4 7 4 8" xfId="45551" xr:uid="{00000000-0005-0000-0000-000049B10000}"/>
    <cellStyle name="20% - Accent1 4 7 4 8 2" xfId="45552" xr:uid="{00000000-0005-0000-0000-00004AB10000}"/>
    <cellStyle name="20% - Accent1 4 7 4 8 2 2" xfId="45553" xr:uid="{00000000-0005-0000-0000-00004BB10000}"/>
    <cellStyle name="20% - Accent1 4 7 4 8 3" xfId="45554" xr:uid="{00000000-0005-0000-0000-00004CB10000}"/>
    <cellStyle name="20% - Accent1 4 7 4 9" xfId="45555" xr:uid="{00000000-0005-0000-0000-00004DB10000}"/>
    <cellStyle name="20% - Accent1 4 7 4 9 2" xfId="45556" xr:uid="{00000000-0005-0000-0000-00004EB10000}"/>
    <cellStyle name="20% - Accent1 4 7 5" xfId="45557" xr:uid="{00000000-0005-0000-0000-00004FB10000}"/>
    <cellStyle name="20% - Accent1 4 7 5 2" xfId="45558" xr:uid="{00000000-0005-0000-0000-000050B10000}"/>
    <cellStyle name="20% - Accent1 4 7 5 2 2" xfId="45559" xr:uid="{00000000-0005-0000-0000-000051B10000}"/>
    <cellStyle name="20% - Accent1 4 7 5 2 2 2" xfId="45560" xr:uid="{00000000-0005-0000-0000-000052B10000}"/>
    <cellStyle name="20% - Accent1 4 7 5 2 2 2 2" xfId="45561" xr:uid="{00000000-0005-0000-0000-000053B10000}"/>
    <cellStyle name="20% - Accent1 4 7 5 2 2 3" xfId="45562" xr:uid="{00000000-0005-0000-0000-000054B10000}"/>
    <cellStyle name="20% - Accent1 4 7 5 2 3" xfId="45563" xr:uid="{00000000-0005-0000-0000-000055B10000}"/>
    <cellStyle name="20% - Accent1 4 7 5 2 3 2" xfId="45564" xr:uid="{00000000-0005-0000-0000-000056B10000}"/>
    <cellStyle name="20% - Accent1 4 7 5 2 4" xfId="45565" xr:uid="{00000000-0005-0000-0000-000057B10000}"/>
    <cellStyle name="20% - Accent1 4 7 5 3" xfId="45566" xr:uid="{00000000-0005-0000-0000-000058B10000}"/>
    <cellStyle name="20% - Accent1 4 7 5 3 2" xfId="45567" xr:uid="{00000000-0005-0000-0000-000059B10000}"/>
    <cellStyle name="20% - Accent1 4 7 5 3 2 2" xfId="45568" xr:uid="{00000000-0005-0000-0000-00005AB10000}"/>
    <cellStyle name="20% - Accent1 4 7 5 3 2 2 2" xfId="45569" xr:uid="{00000000-0005-0000-0000-00005BB10000}"/>
    <cellStyle name="20% - Accent1 4 7 5 3 2 3" xfId="45570" xr:uid="{00000000-0005-0000-0000-00005CB10000}"/>
    <cellStyle name="20% - Accent1 4 7 5 3 3" xfId="45571" xr:uid="{00000000-0005-0000-0000-00005DB10000}"/>
    <cellStyle name="20% - Accent1 4 7 5 3 3 2" xfId="45572" xr:uid="{00000000-0005-0000-0000-00005EB10000}"/>
    <cellStyle name="20% - Accent1 4 7 5 3 4" xfId="45573" xr:uid="{00000000-0005-0000-0000-00005FB10000}"/>
    <cellStyle name="20% - Accent1 4 7 5 4" xfId="45574" xr:uid="{00000000-0005-0000-0000-000060B10000}"/>
    <cellStyle name="20% - Accent1 4 7 5 4 2" xfId="45575" xr:uid="{00000000-0005-0000-0000-000061B10000}"/>
    <cellStyle name="20% - Accent1 4 7 5 4 2 2" xfId="45576" xr:uid="{00000000-0005-0000-0000-000062B10000}"/>
    <cellStyle name="20% - Accent1 4 7 5 4 2 2 2" xfId="45577" xr:uid="{00000000-0005-0000-0000-000063B10000}"/>
    <cellStyle name="20% - Accent1 4 7 5 4 2 3" xfId="45578" xr:uid="{00000000-0005-0000-0000-000064B10000}"/>
    <cellStyle name="20% - Accent1 4 7 5 4 3" xfId="45579" xr:uid="{00000000-0005-0000-0000-000065B10000}"/>
    <cellStyle name="20% - Accent1 4 7 5 4 3 2" xfId="45580" xr:uid="{00000000-0005-0000-0000-000066B10000}"/>
    <cellStyle name="20% - Accent1 4 7 5 4 4" xfId="45581" xr:uid="{00000000-0005-0000-0000-000067B10000}"/>
    <cellStyle name="20% - Accent1 4 7 5 5" xfId="45582" xr:uid="{00000000-0005-0000-0000-000068B10000}"/>
    <cellStyle name="20% - Accent1 4 7 5 5 2" xfId="45583" xr:uid="{00000000-0005-0000-0000-000069B10000}"/>
    <cellStyle name="20% - Accent1 4 7 5 5 2 2" xfId="45584" xr:uid="{00000000-0005-0000-0000-00006AB10000}"/>
    <cellStyle name="20% - Accent1 4 7 5 5 3" xfId="45585" xr:uid="{00000000-0005-0000-0000-00006BB10000}"/>
    <cellStyle name="20% - Accent1 4 7 5 6" xfId="45586" xr:uid="{00000000-0005-0000-0000-00006CB10000}"/>
    <cellStyle name="20% - Accent1 4 7 5 6 2" xfId="45587" xr:uid="{00000000-0005-0000-0000-00006DB10000}"/>
    <cellStyle name="20% - Accent1 4 7 5 6 2 2" xfId="45588" xr:uid="{00000000-0005-0000-0000-00006EB10000}"/>
    <cellStyle name="20% - Accent1 4 7 5 6 3" xfId="45589" xr:uid="{00000000-0005-0000-0000-00006FB10000}"/>
    <cellStyle name="20% - Accent1 4 7 5 7" xfId="45590" xr:uid="{00000000-0005-0000-0000-000070B10000}"/>
    <cellStyle name="20% - Accent1 4 7 5 7 2" xfId="45591" xr:uid="{00000000-0005-0000-0000-000071B10000}"/>
    <cellStyle name="20% - Accent1 4 7 5 8" xfId="45592" xr:uid="{00000000-0005-0000-0000-000072B10000}"/>
    <cellStyle name="20% - Accent1 4 7 5 8 2" xfId="45593" xr:uid="{00000000-0005-0000-0000-000073B10000}"/>
    <cellStyle name="20% - Accent1 4 7 5 9" xfId="45594" xr:uid="{00000000-0005-0000-0000-000074B10000}"/>
    <cellStyle name="20% - Accent1 4 7 6" xfId="45595" xr:uid="{00000000-0005-0000-0000-000075B10000}"/>
    <cellStyle name="20% - Accent1 4 7 6 2" xfId="45596" xr:uid="{00000000-0005-0000-0000-000076B10000}"/>
    <cellStyle name="20% - Accent1 4 7 6 2 2" xfId="45597" xr:uid="{00000000-0005-0000-0000-000077B10000}"/>
    <cellStyle name="20% - Accent1 4 7 6 2 2 2" xfId="45598" xr:uid="{00000000-0005-0000-0000-000078B10000}"/>
    <cellStyle name="20% - Accent1 4 7 6 2 2 2 2" xfId="45599" xr:uid="{00000000-0005-0000-0000-000079B10000}"/>
    <cellStyle name="20% - Accent1 4 7 6 2 2 3" xfId="45600" xr:uid="{00000000-0005-0000-0000-00007AB10000}"/>
    <cellStyle name="20% - Accent1 4 7 6 2 3" xfId="45601" xr:uid="{00000000-0005-0000-0000-00007BB10000}"/>
    <cellStyle name="20% - Accent1 4 7 6 2 3 2" xfId="45602" xr:uid="{00000000-0005-0000-0000-00007CB10000}"/>
    <cellStyle name="20% - Accent1 4 7 6 2 4" xfId="45603" xr:uid="{00000000-0005-0000-0000-00007DB10000}"/>
    <cellStyle name="20% - Accent1 4 7 6 3" xfId="45604" xr:uid="{00000000-0005-0000-0000-00007EB10000}"/>
    <cellStyle name="20% - Accent1 4 7 6 3 2" xfId="45605" xr:uid="{00000000-0005-0000-0000-00007FB10000}"/>
    <cellStyle name="20% - Accent1 4 7 6 3 2 2" xfId="45606" xr:uid="{00000000-0005-0000-0000-000080B10000}"/>
    <cellStyle name="20% - Accent1 4 7 6 3 2 2 2" xfId="45607" xr:uid="{00000000-0005-0000-0000-000081B10000}"/>
    <cellStyle name="20% - Accent1 4 7 6 3 2 3" xfId="45608" xr:uid="{00000000-0005-0000-0000-000082B10000}"/>
    <cellStyle name="20% - Accent1 4 7 6 3 3" xfId="45609" xr:uid="{00000000-0005-0000-0000-000083B10000}"/>
    <cellStyle name="20% - Accent1 4 7 6 3 3 2" xfId="45610" xr:uid="{00000000-0005-0000-0000-000084B10000}"/>
    <cellStyle name="20% - Accent1 4 7 6 3 4" xfId="45611" xr:uid="{00000000-0005-0000-0000-000085B10000}"/>
    <cellStyle name="20% - Accent1 4 7 6 4" xfId="45612" xr:uid="{00000000-0005-0000-0000-000086B10000}"/>
    <cellStyle name="20% - Accent1 4 7 6 4 2" xfId="45613" xr:uid="{00000000-0005-0000-0000-000087B10000}"/>
    <cellStyle name="20% - Accent1 4 7 6 4 2 2" xfId="45614" xr:uid="{00000000-0005-0000-0000-000088B10000}"/>
    <cellStyle name="20% - Accent1 4 7 6 4 2 2 2" xfId="45615" xr:uid="{00000000-0005-0000-0000-000089B10000}"/>
    <cellStyle name="20% - Accent1 4 7 6 4 2 3" xfId="45616" xr:uid="{00000000-0005-0000-0000-00008AB10000}"/>
    <cellStyle name="20% - Accent1 4 7 6 4 3" xfId="45617" xr:uid="{00000000-0005-0000-0000-00008BB10000}"/>
    <cellStyle name="20% - Accent1 4 7 6 4 3 2" xfId="45618" xr:uid="{00000000-0005-0000-0000-00008CB10000}"/>
    <cellStyle name="20% - Accent1 4 7 6 4 4" xfId="45619" xr:uid="{00000000-0005-0000-0000-00008DB10000}"/>
    <cellStyle name="20% - Accent1 4 7 6 5" xfId="45620" xr:uid="{00000000-0005-0000-0000-00008EB10000}"/>
    <cellStyle name="20% - Accent1 4 7 6 5 2" xfId="45621" xr:uid="{00000000-0005-0000-0000-00008FB10000}"/>
    <cellStyle name="20% - Accent1 4 7 6 5 2 2" xfId="45622" xr:uid="{00000000-0005-0000-0000-000090B10000}"/>
    <cellStyle name="20% - Accent1 4 7 6 5 3" xfId="45623" xr:uid="{00000000-0005-0000-0000-000091B10000}"/>
    <cellStyle name="20% - Accent1 4 7 6 6" xfId="45624" xr:uid="{00000000-0005-0000-0000-000092B10000}"/>
    <cellStyle name="20% - Accent1 4 7 6 6 2" xfId="45625" xr:uid="{00000000-0005-0000-0000-000093B10000}"/>
    <cellStyle name="20% - Accent1 4 7 6 6 2 2" xfId="45626" xr:uid="{00000000-0005-0000-0000-000094B10000}"/>
    <cellStyle name="20% - Accent1 4 7 6 6 3" xfId="45627" xr:uid="{00000000-0005-0000-0000-000095B10000}"/>
    <cellStyle name="20% - Accent1 4 7 6 7" xfId="45628" xr:uid="{00000000-0005-0000-0000-000096B10000}"/>
    <cellStyle name="20% - Accent1 4 7 6 7 2" xfId="45629" xr:uid="{00000000-0005-0000-0000-000097B10000}"/>
    <cellStyle name="20% - Accent1 4 7 6 8" xfId="45630" xr:uid="{00000000-0005-0000-0000-000098B10000}"/>
    <cellStyle name="20% - Accent1 4 7 6 8 2" xfId="45631" xr:uid="{00000000-0005-0000-0000-000099B10000}"/>
    <cellStyle name="20% - Accent1 4 7 6 9" xfId="45632" xr:uid="{00000000-0005-0000-0000-00009AB10000}"/>
    <cellStyle name="20% - Accent1 4 7 7" xfId="45633" xr:uid="{00000000-0005-0000-0000-00009BB10000}"/>
    <cellStyle name="20% - Accent1 4 7 7 2" xfId="45634" xr:uid="{00000000-0005-0000-0000-00009CB10000}"/>
    <cellStyle name="20% - Accent1 4 7 7 2 2" xfId="45635" xr:uid="{00000000-0005-0000-0000-00009DB10000}"/>
    <cellStyle name="20% - Accent1 4 7 7 2 2 2" xfId="45636" xr:uid="{00000000-0005-0000-0000-00009EB10000}"/>
    <cellStyle name="20% - Accent1 4 7 7 2 3" xfId="45637" xr:uid="{00000000-0005-0000-0000-00009FB10000}"/>
    <cellStyle name="20% - Accent1 4 7 7 3" xfId="45638" xr:uid="{00000000-0005-0000-0000-0000A0B10000}"/>
    <cellStyle name="20% - Accent1 4 7 7 3 2" xfId="45639" xr:uid="{00000000-0005-0000-0000-0000A1B10000}"/>
    <cellStyle name="20% - Accent1 4 7 7 4" xfId="45640" xr:uid="{00000000-0005-0000-0000-0000A2B10000}"/>
    <cellStyle name="20% - Accent1 4 7 8" xfId="45641" xr:uid="{00000000-0005-0000-0000-0000A3B10000}"/>
    <cellStyle name="20% - Accent1 4 7 8 2" xfId="45642" xr:uid="{00000000-0005-0000-0000-0000A4B10000}"/>
    <cellStyle name="20% - Accent1 4 7 8 2 2" xfId="45643" xr:uid="{00000000-0005-0000-0000-0000A5B10000}"/>
    <cellStyle name="20% - Accent1 4 7 8 2 2 2" xfId="45644" xr:uid="{00000000-0005-0000-0000-0000A6B10000}"/>
    <cellStyle name="20% - Accent1 4 7 8 2 3" xfId="45645" xr:uid="{00000000-0005-0000-0000-0000A7B10000}"/>
    <cellStyle name="20% - Accent1 4 7 8 3" xfId="45646" xr:uid="{00000000-0005-0000-0000-0000A8B10000}"/>
    <cellStyle name="20% - Accent1 4 7 8 3 2" xfId="45647" xr:uid="{00000000-0005-0000-0000-0000A9B10000}"/>
    <cellStyle name="20% - Accent1 4 7 8 4" xfId="45648" xr:uid="{00000000-0005-0000-0000-0000AAB10000}"/>
    <cellStyle name="20% - Accent1 4 7 9" xfId="45649" xr:uid="{00000000-0005-0000-0000-0000ABB10000}"/>
    <cellStyle name="20% - Accent1 4 7 9 2" xfId="45650" xr:uid="{00000000-0005-0000-0000-0000ACB10000}"/>
    <cellStyle name="20% - Accent1 4 7 9 2 2" xfId="45651" xr:uid="{00000000-0005-0000-0000-0000ADB10000}"/>
    <cellStyle name="20% - Accent1 4 7 9 2 2 2" xfId="45652" xr:uid="{00000000-0005-0000-0000-0000AEB10000}"/>
    <cellStyle name="20% - Accent1 4 7 9 2 3" xfId="45653" xr:uid="{00000000-0005-0000-0000-0000AFB10000}"/>
    <cellStyle name="20% - Accent1 4 7 9 3" xfId="45654" xr:uid="{00000000-0005-0000-0000-0000B0B10000}"/>
    <cellStyle name="20% - Accent1 4 7 9 3 2" xfId="45655" xr:uid="{00000000-0005-0000-0000-0000B1B10000}"/>
    <cellStyle name="20% - Accent1 4 7 9 4" xfId="45656" xr:uid="{00000000-0005-0000-0000-0000B2B10000}"/>
    <cellStyle name="20% - Accent1 4 8" xfId="45657" xr:uid="{00000000-0005-0000-0000-0000B3B10000}"/>
    <cellStyle name="20% - Accent1 4 8 10" xfId="45658" xr:uid="{00000000-0005-0000-0000-0000B4B10000}"/>
    <cellStyle name="20% - Accent1 4 8 10 2" xfId="45659" xr:uid="{00000000-0005-0000-0000-0000B5B10000}"/>
    <cellStyle name="20% - Accent1 4 8 11" xfId="45660" xr:uid="{00000000-0005-0000-0000-0000B6B10000}"/>
    <cellStyle name="20% - Accent1 4 8 11 2" xfId="45661" xr:uid="{00000000-0005-0000-0000-0000B7B10000}"/>
    <cellStyle name="20% - Accent1 4 8 12" xfId="45662" xr:uid="{00000000-0005-0000-0000-0000B8B10000}"/>
    <cellStyle name="20% - Accent1 4 8 2" xfId="45663" xr:uid="{00000000-0005-0000-0000-0000B9B10000}"/>
    <cellStyle name="20% - Accent1 4 8 2 10" xfId="45664" xr:uid="{00000000-0005-0000-0000-0000BAB10000}"/>
    <cellStyle name="20% - Accent1 4 8 2 10 2" xfId="45665" xr:uid="{00000000-0005-0000-0000-0000BBB10000}"/>
    <cellStyle name="20% - Accent1 4 8 2 11" xfId="45666" xr:uid="{00000000-0005-0000-0000-0000BCB10000}"/>
    <cellStyle name="20% - Accent1 4 8 2 2" xfId="45667" xr:uid="{00000000-0005-0000-0000-0000BDB10000}"/>
    <cellStyle name="20% - Accent1 4 8 2 2 2" xfId="45668" xr:uid="{00000000-0005-0000-0000-0000BEB10000}"/>
    <cellStyle name="20% - Accent1 4 8 2 2 2 2" xfId="45669" xr:uid="{00000000-0005-0000-0000-0000BFB10000}"/>
    <cellStyle name="20% - Accent1 4 8 2 2 2 2 2" xfId="45670" xr:uid="{00000000-0005-0000-0000-0000C0B10000}"/>
    <cellStyle name="20% - Accent1 4 8 2 2 2 2 2 2" xfId="45671" xr:uid="{00000000-0005-0000-0000-0000C1B10000}"/>
    <cellStyle name="20% - Accent1 4 8 2 2 2 2 3" xfId="45672" xr:uid="{00000000-0005-0000-0000-0000C2B10000}"/>
    <cellStyle name="20% - Accent1 4 8 2 2 2 3" xfId="45673" xr:uid="{00000000-0005-0000-0000-0000C3B10000}"/>
    <cellStyle name="20% - Accent1 4 8 2 2 2 3 2" xfId="45674" xr:uid="{00000000-0005-0000-0000-0000C4B10000}"/>
    <cellStyle name="20% - Accent1 4 8 2 2 2 4" xfId="45675" xr:uid="{00000000-0005-0000-0000-0000C5B10000}"/>
    <cellStyle name="20% - Accent1 4 8 2 2 3" xfId="45676" xr:uid="{00000000-0005-0000-0000-0000C6B10000}"/>
    <cellStyle name="20% - Accent1 4 8 2 2 3 2" xfId="45677" xr:uid="{00000000-0005-0000-0000-0000C7B10000}"/>
    <cellStyle name="20% - Accent1 4 8 2 2 3 2 2" xfId="45678" xr:uid="{00000000-0005-0000-0000-0000C8B10000}"/>
    <cellStyle name="20% - Accent1 4 8 2 2 3 2 2 2" xfId="45679" xr:uid="{00000000-0005-0000-0000-0000C9B10000}"/>
    <cellStyle name="20% - Accent1 4 8 2 2 3 2 3" xfId="45680" xr:uid="{00000000-0005-0000-0000-0000CAB10000}"/>
    <cellStyle name="20% - Accent1 4 8 2 2 3 3" xfId="45681" xr:uid="{00000000-0005-0000-0000-0000CBB10000}"/>
    <cellStyle name="20% - Accent1 4 8 2 2 3 3 2" xfId="45682" xr:uid="{00000000-0005-0000-0000-0000CCB10000}"/>
    <cellStyle name="20% - Accent1 4 8 2 2 3 4" xfId="45683" xr:uid="{00000000-0005-0000-0000-0000CDB10000}"/>
    <cellStyle name="20% - Accent1 4 8 2 2 4" xfId="45684" xr:uid="{00000000-0005-0000-0000-0000CEB10000}"/>
    <cellStyle name="20% - Accent1 4 8 2 2 4 2" xfId="45685" xr:uid="{00000000-0005-0000-0000-0000CFB10000}"/>
    <cellStyle name="20% - Accent1 4 8 2 2 4 2 2" xfId="45686" xr:uid="{00000000-0005-0000-0000-0000D0B10000}"/>
    <cellStyle name="20% - Accent1 4 8 2 2 4 2 2 2" xfId="45687" xr:uid="{00000000-0005-0000-0000-0000D1B10000}"/>
    <cellStyle name="20% - Accent1 4 8 2 2 4 2 3" xfId="45688" xr:uid="{00000000-0005-0000-0000-0000D2B10000}"/>
    <cellStyle name="20% - Accent1 4 8 2 2 4 3" xfId="45689" xr:uid="{00000000-0005-0000-0000-0000D3B10000}"/>
    <cellStyle name="20% - Accent1 4 8 2 2 4 3 2" xfId="45690" xr:uid="{00000000-0005-0000-0000-0000D4B10000}"/>
    <cellStyle name="20% - Accent1 4 8 2 2 4 4" xfId="45691" xr:uid="{00000000-0005-0000-0000-0000D5B10000}"/>
    <cellStyle name="20% - Accent1 4 8 2 2 5" xfId="45692" xr:uid="{00000000-0005-0000-0000-0000D6B10000}"/>
    <cellStyle name="20% - Accent1 4 8 2 2 5 2" xfId="45693" xr:uid="{00000000-0005-0000-0000-0000D7B10000}"/>
    <cellStyle name="20% - Accent1 4 8 2 2 5 2 2" xfId="45694" xr:uid="{00000000-0005-0000-0000-0000D8B10000}"/>
    <cellStyle name="20% - Accent1 4 8 2 2 5 3" xfId="45695" xr:uid="{00000000-0005-0000-0000-0000D9B10000}"/>
    <cellStyle name="20% - Accent1 4 8 2 2 6" xfId="45696" xr:uid="{00000000-0005-0000-0000-0000DAB10000}"/>
    <cellStyle name="20% - Accent1 4 8 2 2 6 2" xfId="45697" xr:uid="{00000000-0005-0000-0000-0000DBB10000}"/>
    <cellStyle name="20% - Accent1 4 8 2 2 6 2 2" xfId="45698" xr:uid="{00000000-0005-0000-0000-0000DCB10000}"/>
    <cellStyle name="20% - Accent1 4 8 2 2 6 3" xfId="45699" xr:uid="{00000000-0005-0000-0000-0000DDB10000}"/>
    <cellStyle name="20% - Accent1 4 8 2 2 7" xfId="45700" xr:uid="{00000000-0005-0000-0000-0000DEB10000}"/>
    <cellStyle name="20% - Accent1 4 8 2 2 7 2" xfId="45701" xr:uid="{00000000-0005-0000-0000-0000DFB10000}"/>
    <cellStyle name="20% - Accent1 4 8 2 2 8" xfId="45702" xr:uid="{00000000-0005-0000-0000-0000E0B10000}"/>
    <cellStyle name="20% - Accent1 4 8 2 2 8 2" xfId="45703" xr:uid="{00000000-0005-0000-0000-0000E1B10000}"/>
    <cellStyle name="20% - Accent1 4 8 2 2 9" xfId="45704" xr:uid="{00000000-0005-0000-0000-0000E2B10000}"/>
    <cellStyle name="20% - Accent1 4 8 2 3" xfId="45705" xr:uid="{00000000-0005-0000-0000-0000E3B10000}"/>
    <cellStyle name="20% - Accent1 4 8 2 3 2" xfId="45706" xr:uid="{00000000-0005-0000-0000-0000E4B10000}"/>
    <cellStyle name="20% - Accent1 4 8 2 3 2 2" xfId="45707" xr:uid="{00000000-0005-0000-0000-0000E5B10000}"/>
    <cellStyle name="20% - Accent1 4 8 2 3 2 2 2" xfId="45708" xr:uid="{00000000-0005-0000-0000-0000E6B10000}"/>
    <cellStyle name="20% - Accent1 4 8 2 3 2 2 2 2" xfId="45709" xr:uid="{00000000-0005-0000-0000-0000E7B10000}"/>
    <cellStyle name="20% - Accent1 4 8 2 3 2 2 3" xfId="45710" xr:uid="{00000000-0005-0000-0000-0000E8B10000}"/>
    <cellStyle name="20% - Accent1 4 8 2 3 2 3" xfId="45711" xr:uid="{00000000-0005-0000-0000-0000E9B10000}"/>
    <cellStyle name="20% - Accent1 4 8 2 3 2 3 2" xfId="45712" xr:uid="{00000000-0005-0000-0000-0000EAB10000}"/>
    <cellStyle name="20% - Accent1 4 8 2 3 2 4" xfId="45713" xr:uid="{00000000-0005-0000-0000-0000EBB10000}"/>
    <cellStyle name="20% - Accent1 4 8 2 3 3" xfId="45714" xr:uid="{00000000-0005-0000-0000-0000ECB10000}"/>
    <cellStyle name="20% - Accent1 4 8 2 3 3 2" xfId="45715" xr:uid="{00000000-0005-0000-0000-0000EDB10000}"/>
    <cellStyle name="20% - Accent1 4 8 2 3 3 2 2" xfId="45716" xr:uid="{00000000-0005-0000-0000-0000EEB10000}"/>
    <cellStyle name="20% - Accent1 4 8 2 3 3 2 2 2" xfId="45717" xr:uid="{00000000-0005-0000-0000-0000EFB10000}"/>
    <cellStyle name="20% - Accent1 4 8 2 3 3 2 3" xfId="45718" xr:uid="{00000000-0005-0000-0000-0000F0B10000}"/>
    <cellStyle name="20% - Accent1 4 8 2 3 3 3" xfId="45719" xr:uid="{00000000-0005-0000-0000-0000F1B10000}"/>
    <cellStyle name="20% - Accent1 4 8 2 3 3 3 2" xfId="45720" xr:uid="{00000000-0005-0000-0000-0000F2B10000}"/>
    <cellStyle name="20% - Accent1 4 8 2 3 3 4" xfId="45721" xr:uid="{00000000-0005-0000-0000-0000F3B10000}"/>
    <cellStyle name="20% - Accent1 4 8 2 3 4" xfId="45722" xr:uid="{00000000-0005-0000-0000-0000F4B10000}"/>
    <cellStyle name="20% - Accent1 4 8 2 3 4 2" xfId="45723" xr:uid="{00000000-0005-0000-0000-0000F5B10000}"/>
    <cellStyle name="20% - Accent1 4 8 2 3 4 2 2" xfId="45724" xr:uid="{00000000-0005-0000-0000-0000F6B10000}"/>
    <cellStyle name="20% - Accent1 4 8 2 3 4 2 2 2" xfId="45725" xr:uid="{00000000-0005-0000-0000-0000F7B10000}"/>
    <cellStyle name="20% - Accent1 4 8 2 3 4 2 3" xfId="45726" xr:uid="{00000000-0005-0000-0000-0000F8B10000}"/>
    <cellStyle name="20% - Accent1 4 8 2 3 4 3" xfId="45727" xr:uid="{00000000-0005-0000-0000-0000F9B10000}"/>
    <cellStyle name="20% - Accent1 4 8 2 3 4 3 2" xfId="45728" xr:uid="{00000000-0005-0000-0000-0000FAB10000}"/>
    <cellStyle name="20% - Accent1 4 8 2 3 4 4" xfId="45729" xr:uid="{00000000-0005-0000-0000-0000FBB10000}"/>
    <cellStyle name="20% - Accent1 4 8 2 3 5" xfId="45730" xr:uid="{00000000-0005-0000-0000-0000FCB10000}"/>
    <cellStyle name="20% - Accent1 4 8 2 3 5 2" xfId="45731" xr:uid="{00000000-0005-0000-0000-0000FDB10000}"/>
    <cellStyle name="20% - Accent1 4 8 2 3 5 2 2" xfId="45732" xr:uid="{00000000-0005-0000-0000-0000FEB10000}"/>
    <cellStyle name="20% - Accent1 4 8 2 3 5 3" xfId="45733" xr:uid="{00000000-0005-0000-0000-0000FFB10000}"/>
    <cellStyle name="20% - Accent1 4 8 2 3 6" xfId="45734" xr:uid="{00000000-0005-0000-0000-000000B20000}"/>
    <cellStyle name="20% - Accent1 4 8 2 3 6 2" xfId="45735" xr:uid="{00000000-0005-0000-0000-000001B20000}"/>
    <cellStyle name="20% - Accent1 4 8 2 3 6 2 2" xfId="45736" xr:uid="{00000000-0005-0000-0000-000002B20000}"/>
    <cellStyle name="20% - Accent1 4 8 2 3 6 3" xfId="45737" xr:uid="{00000000-0005-0000-0000-000003B20000}"/>
    <cellStyle name="20% - Accent1 4 8 2 3 7" xfId="45738" xr:uid="{00000000-0005-0000-0000-000004B20000}"/>
    <cellStyle name="20% - Accent1 4 8 2 3 7 2" xfId="45739" xr:uid="{00000000-0005-0000-0000-000005B20000}"/>
    <cellStyle name="20% - Accent1 4 8 2 3 8" xfId="45740" xr:uid="{00000000-0005-0000-0000-000006B20000}"/>
    <cellStyle name="20% - Accent1 4 8 2 3 8 2" xfId="45741" xr:uid="{00000000-0005-0000-0000-000007B20000}"/>
    <cellStyle name="20% - Accent1 4 8 2 3 9" xfId="45742" xr:uid="{00000000-0005-0000-0000-000008B20000}"/>
    <cellStyle name="20% - Accent1 4 8 2 4" xfId="45743" xr:uid="{00000000-0005-0000-0000-000009B20000}"/>
    <cellStyle name="20% - Accent1 4 8 2 4 2" xfId="45744" xr:uid="{00000000-0005-0000-0000-00000AB20000}"/>
    <cellStyle name="20% - Accent1 4 8 2 4 2 2" xfId="45745" xr:uid="{00000000-0005-0000-0000-00000BB20000}"/>
    <cellStyle name="20% - Accent1 4 8 2 4 2 2 2" xfId="45746" xr:uid="{00000000-0005-0000-0000-00000CB20000}"/>
    <cellStyle name="20% - Accent1 4 8 2 4 2 3" xfId="45747" xr:uid="{00000000-0005-0000-0000-00000DB20000}"/>
    <cellStyle name="20% - Accent1 4 8 2 4 3" xfId="45748" xr:uid="{00000000-0005-0000-0000-00000EB20000}"/>
    <cellStyle name="20% - Accent1 4 8 2 4 3 2" xfId="45749" xr:uid="{00000000-0005-0000-0000-00000FB20000}"/>
    <cellStyle name="20% - Accent1 4 8 2 4 4" xfId="45750" xr:uid="{00000000-0005-0000-0000-000010B20000}"/>
    <cellStyle name="20% - Accent1 4 8 2 5" xfId="45751" xr:uid="{00000000-0005-0000-0000-000011B20000}"/>
    <cellStyle name="20% - Accent1 4 8 2 5 2" xfId="45752" xr:uid="{00000000-0005-0000-0000-000012B20000}"/>
    <cellStyle name="20% - Accent1 4 8 2 5 2 2" xfId="45753" xr:uid="{00000000-0005-0000-0000-000013B20000}"/>
    <cellStyle name="20% - Accent1 4 8 2 5 2 2 2" xfId="45754" xr:uid="{00000000-0005-0000-0000-000014B20000}"/>
    <cellStyle name="20% - Accent1 4 8 2 5 2 3" xfId="45755" xr:uid="{00000000-0005-0000-0000-000015B20000}"/>
    <cellStyle name="20% - Accent1 4 8 2 5 3" xfId="45756" xr:uid="{00000000-0005-0000-0000-000016B20000}"/>
    <cellStyle name="20% - Accent1 4 8 2 5 3 2" xfId="45757" xr:uid="{00000000-0005-0000-0000-000017B20000}"/>
    <cellStyle name="20% - Accent1 4 8 2 5 4" xfId="45758" xr:uid="{00000000-0005-0000-0000-000018B20000}"/>
    <cellStyle name="20% - Accent1 4 8 2 6" xfId="45759" xr:uid="{00000000-0005-0000-0000-000019B20000}"/>
    <cellStyle name="20% - Accent1 4 8 2 6 2" xfId="45760" xr:uid="{00000000-0005-0000-0000-00001AB20000}"/>
    <cellStyle name="20% - Accent1 4 8 2 6 2 2" xfId="45761" xr:uid="{00000000-0005-0000-0000-00001BB20000}"/>
    <cellStyle name="20% - Accent1 4 8 2 6 2 2 2" xfId="45762" xr:uid="{00000000-0005-0000-0000-00001CB20000}"/>
    <cellStyle name="20% - Accent1 4 8 2 6 2 3" xfId="45763" xr:uid="{00000000-0005-0000-0000-00001DB20000}"/>
    <cellStyle name="20% - Accent1 4 8 2 6 3" xfId="45764" xr:uid="{00000000-0005-0000-0000-00001EB20000}"/>
    <cellStyle name="20% - Accent1 4 8 2 6 3 2" xfId="45765" xr:uid="{00000000-0005-0000-0000-00001FB20000}"/>
    <cellStyle name="20% - Accent1 4 8 2 6 4" xfId="45766" xr:uid="{00000000-0005-0000-0000-000020B20000}"/>
    <cellStyle name="20% - Accent1 4 8 2 7" xfId="45767" xr:uid="{00000000-0005-0000-0000-000021B20000}"/>
    <cellStyle name="20% - Accent1 4 8 2 7 2" xfId="45768" xr:uid="{00000000-0005-0000-0000-000022B20000}"/>
    <cellStyle name="20% - Accent1 4 8 2 7 2 2" xfId="45769" xr:uid="{00000000-0005-0000-0000-000023B20000}"/>
    <cellStyle name="20% - Accent1 4 8 2 7 3" xfId="45770" xr:uid="{00000000-0005-0000-0000-000024B20000}"/>
    <cellStyle name="20% - Accent1 4 8 2 8" xfId="45771" xr:uid="{00000000-0005-0000-0000-000025B20000}"/>
    <cellStyle name="20% - Accent1 4 8 2 8 2" xfId="45772" xr:uid="{00000000-0005-0000-0000-000026B20000}"/>
    <cellStyle name="20% - Accent1 4 8 2 8 2 2" xfId="45773" xr:uid="{00000000-0005-0000-0000-000027B20000}"/>
    <cellStyle name="20% - Accent1 4 8 2 8 3" xfId="45774" xr:uid="{00000000-0005-0000-0000-000028B20000}"/>
    <cellStyle name="20% - Accent1 4 8 2 9" xfId="45775" xr:uid="{00000000-0005-0000-0000-000029B20000}"/>
    <cellStyle name="20% - Accent1 4 8 2 9 2" xfId="45776" xr:uid="{00000000-0005-0000-0000-00002AB20000}"/>
    <cellStyle name="20% - Accent1 4 8 3" xfId="45777" xr:uid="{00000000-0005-0000-0000-00002BB20000}"/>
    <cellStyle name="20% - Accent1 4 8 3 2" xfId="45778" xr:uid="{00000000-0005-0000-0000-00002CB20000}"/>
    <cellStyle name="20% - Accent1 4 8 3 2 2" xfId="45779" xr:uid="{00000000-0005-0000-0000-00002DB20000}"/>
    <cellStyle name="20% - Accent1 4 8 3 2 2 2" xfId="45780" xr:uid="{00000000-0005-0000-0000-00002EB20000}"/>
    <cellStyle name="20% - Accent1 4 8 3 2 2 2 2" xfId="45781" xr:uid="{00000000-0005-0000-0000-00002FB20000}"/>
    <cellStyle name="20% - Accent1 4 8 3 2 2 3" xfId="45782" xr:uid="{00000000-0005-0000-0000-000030B20000}"/>
    <cellStyle name="20% - Accent1 4 8 3 2 3" xfId="45783" xr:uid="{00000000-0005-0000-0000-000031B20000}"/>
    <cellStyle name="20% - Accent1 4 8 3 2 3 2" xfId="45784" xr:uid="{00000000-0005-0000-0000-000032B20000}"/>
    <cellStyle name="20% - Accent1 4 8 3 2 4" xfId="45785" xr:uid="{00000000-0005-0000-0000-000033B20000}"/>
    <cellStyle name="20% - Accent1 4 8 3 3" xfId="45786" xr:uid="{00000000-0005-0000-0000-000034B20000}"/>
    <cellStyle name="20% - Accent1 4 8 3 3 2" xfId="45787" xr:uid="{00000000-0005-0000-0000-000035B20000}"/>
    <cellStyle name="20% - Accent1 4 8 3 3 2 2" xfId="45788" xr:uid="{00000000-0005-0000-0000-000036B20000}"/>
    <cellStyle name="20% - Accent1 4 8 3 3 2 2 2" xfId="45789" xr:uid="{00000000-0005-0000-0000-000037B20000}"/>
    <cellStyle name="20% - Accent1 4 8 3 3 2 3" xfId="45790" xr:uid="{00000000-0005-0000-0000-000038B20000}"/>
    <cellStyle name="20% - Accent1 4 8 3 3 3" xfId="45791" xr:uid="{00000000-0005-0000-0000-000039B20000}"/>
    <cellStyle name="20% - Accent1 4 8 3 3 3 2" xfId="45792" xr:uid="{00000000-0005-0000-0000-00003AB20000}"/>
    <cellStyle name="20% - Accent1 4 8 3 3 4" xfId="45793" xr:uid="{00000000-0005-0000-0000-00003BB20000}"/>
    <cellStyle name="20% - Accent1 4 8 3 4" xfId="45794" xr:uid="{00000000-0005-0000-0000-00003CB20000}"/>
    <cellStyle name="20% - Accent1 4 8 3 4 2" xfId="45795" xr:uid="{00000000-0005-0000-0000-00003DB20000}"/>
    <cellStyle name="20% - Accent1 4 8 3 4 2 2" xfId="45796" xr:uid="{00000000-0005-0000-0000-00003EB20000}"/>
    <cellStyle name="20% - Accent1 4 8 3 4 2 2 2" xfId="45797" xr:uid="{00000000-0005-0000-0000-00003FB20000}"/>
    <cellStyle name="20% - Accent1 4 8 3 4 2 3" xfId="45798" xr:uid="{00000000-0005-0000-0000-000040B20000}"/>
    <cellStyle name="20% - Accent1 4 8 3 4 3" xfId="45799" xr:uid="{00000000-0005-0000-0000-000041B20000}"/>
    <cellStyle name="20% - Accent1 4 8 3 4 3 2" xfId="45800" xr:uid="{00000000-0005-0000-0000-000042B20000}"/>
    <cellStyle name="20% - Accent1 4 8 3 4 4" xfId="45801" xr:uid="{00000000-0005-0000-0000-000043B20000}"/>
    <cellStyle name="20% - Accent1 4 8 3 5" xfId="45802" xr:uid="{00000000-0005-0000-0000-000044B20000}"/>
    <cellStyle name="20% - Accent1 4 8 3 5 2" xfId="45803" xr:uid="{00000000-0005-0000-0000-000045B20000}"/>
    <cellStyle name="20% - Accent1 4 8 3 5 2 2" xfId="45804" xr:uid="{00000000-0005-0000-0000-000046B20000}"/>
    <cellStyle name="20% - Accent1 4 8 3 5 3" xfId="45805" xr:uid="{00000000-0005-0000-0000-000047B20000}"/>
    <cellStyle name="20% - Accent1 4 8 3 6" xfId="45806" xr:uid="{00000000-0005-0000-0000-000048B20000}"/>
    <cellStyle name="20% - Accent1 4 8 3 6 2" xfId="45807" xr:uid="{00000000-0005-0000-0000-000049B20000}"/>
    <cellStyle name="20% - Accent1 4 8 3 6 2 2" xfId="45808" xr:uid="{00000000-0005-0000-0000-00004AB20000}"/>
    <cellStyle name="20% - Accent1 4 8 3 6 3" xfId="45809" xr:uid="{00000000-0005-0000-0000-00004BB20000}"/>
    <cellStyle name="20% - Accent1 4 8 3 7" xfId="45810" xr:uid="{00000000-0005-0000-0000-00004CB20000}"/>
    <cellStyle name="20% - Accent1 4 8 3 7 2" xfId="45811" xr:uid="{00000000-0005-0000-0000-00004DB20000}"/>
    <cellStyle name="20% - Accent1 4 8 3 8" xfId="45812" xr:uid="{00000000-0005-0000-0000-00004EB20000}"/>
    <cellStyle name="20% - Accent1 4 8 3 8 2" xfId="45813" xr:uid="{00000000-0005-0000-0000-00004FB20000}"/>
    <cellStyle name="20% - Accent1 4 8 3 9" xfId="45814" xr:uid="{00000000-0005-0000-0000-000050B20000}"/>
    <cellStyle name="20% - Accent1 4 8 4" xfId="45815" xr:uid="{00000000-0005-0000-0000-000051B20000}"/>
    <cellStyle name="20% - Accent1 4 8 4 2" xfId="45816" xr:uid="{00000000-0005-0000-0000-000052B20000}"/>
    <cellStyle name="20% - Accent1 4 8 4 2 2" xfId="45817" xr:uid="{00000000-0005-0000-0000-000053B20000}"/>
    <cellStyle name="20% - Accent1 4 8 4 2 2 2" xfId="45818" xr:uid="{00000000-0005-0000-0000-000054B20000}"/>
    <cellStyle name="20% - Accent1 4 8 4 2 2 2 2" xfId="45819" xr:uid="{00000000-0005-0000-0000-000055B20000}"/>
    <cellStyle name="20% - Accent1 4 8 4 2 2 3" xfId="45820" xr:uid="{00000000-0005-0000-0000-000056B20000}"/>
    <cellStyle name="20% - Accent1 4 8 4 2 3" xfId="45821" xr:uid="{00000000-0005-0000-0000-000057B20000}"/>
    <cellStyle name="20% - Accent1 4 8 4 2 3 2" xfId="45822" xr:uid="{00000000-0005-0000-0000-000058B20000}"/>
    <cellStyle name="20% - Accent1 4 8 4 2 4" xfId="45823" xr:uid="{00000000-0005-0000-0000-000059B20000}"/>
    <cellStyle name="20% - Accent1 4 8 4 3" xfId="45824" xr:uid="{00000000-0005-0000-0000-00005AB20000}"/>
    <cellStyle name="20% - Accent1 4 8 4 3 2" xfId="45825" xr:uid="{00000000-0005-0000-0000-00005BB20000}"/>
    <cellStyle name="20% - Accent1 4 8 4 3 2 2" xfId="45826" xr:uid="{00000000-0005-0000-0000-00005CB20000}"/>
    <cellStyle name="20% - Accent1 4 8 4 3 2 2 2" xfId="45827" xr:uid="{00000000-0005-0000-0000-00005DB20000}"/>
    <cellStyle name="20% - Accent1 4 8 4 3 2 3" xfId="45828" xr:uid="{00000000-0005-0000-0000-00005EB20000}"/>
    <cellStyle name="20% - Accent1 4 8 4 3 3" xfId="45829" xr:uid="{00000000-0005-0000-0000-00005FB20000}"/>
    <cellStyle name="20% - Accent1 4 8 4 3 3 2" xfId="45830" xr:uid="{00000000-0005-0000-0000-000060B20000}"/>
    <cellStyle name="20% - Accent1 4 8 4 3 4" xfId="45831" xr:uid="{00000000-0005-0000-0000-000061B20000}"/>
    <cellStyle name="20% - Accent1 4 8 4 4" xfId="45832" xr:uid="{00000000-0005-0000-0000-000062B20000}"/>
    <cellStyle name="20% - Accent1 4 8 4 4 2" xfId="45833" xr:uid="{00000000-0005-0000-0000-000063B20000}"/>
    <cellStyle name="20% - Accent1 4 8 4 4 2 2" xfId="45834" xr:uid="{00000000-0005-0000-0000-000064B20000}"/>
    <cellStyle name="20% - Accent1 4 8 4 4 2 2 2" xfId="45835" xr:uid="{00000000-0005-0000-0000-000065B20000}"/>
    <cellStyle name="20% - Accent1 4 8 4 4 2 3" xfId="45836" xr:uid="{00000000-0005-0000-0000-000066B20000}"/>
    <cellStyle name="20% - Accent1 4 8 4 4 3" xfId="45837" xr:uid="{00000000-0005-0000-0000-000067B20000}"/>
    <cellStyle name="20% - Accent1 4 8 4 4 3 2" xfId="45838" xr:uid="{00000000-0005-0000-0000-000068B20000}"/>
    <cellStyle name="20% - Accent1 4 8 4 4 4" xfId="45839" xr:uid="{00000000-0005-0000-0000-000069B20000}"/>
    <cellStyle name="20% - Accent1 4 8 4 5" xfId="45840" xr:uid="{00000000-0005-0000-0000-00006AB20000}"/>
    <cellStyle name="20% - Accent1 4 8 4 5 2" xfId="45841" xr:uid="{00000000-0005-0000-0000-00006BB20000}"/>
    <cellStyle name="20% - Accent1 4 8 4 5 2 2" xfId="45842" xr:uid="{00000000-0005-0000-0000-00006CB20000}"/>
    <cellStyle name="20% - Accent1 4 8 4 5 3" xfId="45843" xr:uid="{00000000-0005-0000-0000-00006DB20000}"/>
    <cellStyle name="20% - Accent1 4 8 4 6" xfId="45844" xr:uid="{00000000-0005-0000-0000-00006EB20000}"/>
    <cellStyle name="20% - Accent1 4 8 4 6 2" xfId="45845" xr:uid="{00000000-0005-0000-0000-00006FB20000}"/>
    <cellStyle name="20% - Accent1 4 8 4 6 2 2" xfId="45846" xr:uid="{00000000-0005-0000-0000-000070B20000}"/>
    <cellStyle name="20% - Accent1 4 8 4 6 3" xfId="45847" xr:uid="{00000000-0005-0000-0000-000071B20000}"/>
    <cellStyle name="20% - Accent1 4 8 4 7" xfId="45848" xr:uid="{00000000-0005-0000-0000-000072B20000}"/>
    <cellStyle name="20% - Accent1 4 8 4 7 2" xfId="45849" xr:uid="{00000000-0005-0000-0000-000073B20000}"/>
    <cellStyle name="20% - Accent1 4 8 4 8" xfId="45850" xr:uid="{00000000-0005-0000-0000-000074B20000}"/>
    <cellStyle name="20% - Accent1 4 8 4 8 2" xfId="45851" xr:uid="{00000000-0005-0000-0000-000075B20000}"/>
    <cellStyle name="20% - Accent1 4 8 4 9" xfId="45852" xr:uid="{00000000-0005-0000-0000-000076B20000}"/>
    <cellStyle name="20% - Accent1 4 8 5" xfId="45853" xr:uid="{00000000-0005-0000-0000-000077B20000}"/>
    <cellStyle name="20% - Accent1 4 8 5 2" xfId="45854" xr:uid="{00000000-0005-0000-0000-000078B20000}"/>
    <cellStyle name="20% - Accent1 4 8 5 2 2" xfId="45855" xr:uid="{00000000-0005-0000-0000-000079B20000}"/>
    <cellStyle name="20% - Accent1 4 8 5 2 2 2" xfId="45856" xr:uid="{00000000-0005-0000-0000-00007AB20000}"/>
    <cellStyle name="20% - Accent1 4 8 5 2 3" xfId="45857" xr:uid="{00000000-0005-0000-0000-00007BB20000}"/>
    <cellStyle name="20% - Accent1 4 8 5 3" xfId="45858" xr:uid="{00000000-0005-0000-0000-00007CB20000}"/>
    <cellStyle name="20% - Accent1 4 8 5 3 2" xfId="45859" xr:uid="{00000000-0005-0000-0000-00007DB20000}"/>
    <cellStyle name="20% - Accent1 4 8 5 4" xfId="45860" xr:uid="{00000000-0005-0000-0000-00007EB20000}"/>
    <cellStyle name="20% - Accent1 4 8 6" xfId="45861" xr:uid="{00000000-0005-0000-0000-00007FB20000}"/>
    <cellStyle name="20% - Accent1 4 8 6 2" xfId="45862" xr:uid="{00000000-0005-0000-0000-000080B20000}"/>
    <cellStyle name="20% - Accent1 4 8 6 2 2" xfId="45863" xr:uid="{00000000-0005-0000-0000-000081B20000}"/>
    <cellStyle name="20% - Accent1 4 8 6 2 2 2" xfId="45864" xr:uid="{00000000-0005-0000-0000-000082B20000}"/>
    <cellStyle name="20% - Accent1 4 8 6 2 3" xfId="45865" xr:uid="{00000000-0005-0000-0000-000083B20000}"/>
    <cellStyle name="20% - Accent1 4 8 6 3" xfId="45866" xr:uid="{00000000-0005-0000-0000-000084B20000}"/>
    <cellStyle name="20% - Accent1 4 8 6 3 2" xfId="45867" xr:uid="{00000000-0005-0000-0000-000085B20000}"/>
    <cellStyle name="20% - Accent1 4 8 6 4" xfId="45868" xr:uid="{00000000-0005-0000-0000-000086B20000}"/>
    <cellStyle name="20% - Accent1 4 8 7" xfId="45869" xr:uid="{00000000-0005-0000-0000-000087B20000}"/>
    <cellStyle name="20% - Accent1 4 8 7 2" xfId="45870" xr:uid="{00000000-0005-0000-0000-000088B20000}"/>
    <cellStyle name="20% - Accent1 4 8 7 2 2" xfId="45871" xr:uid="{00000000-0005-0000-0000-000089B20000}"/>
    <cellStyle name="20% - Accent1 4 8 7 2 2 2" xfId="45872" xr:uid="{00000000-0005-0000-0000-00008AB20000}"/>
    <cellStyle name="20% - Accent1 4 8 7 2 3" xfId="45873" xr:uid="{00000000-0005-0000-0000-00008BB20000}"/>
    <cellStyle name="20% - Accent1 4 8 7 3" xfId="45874" xr:uid="{00000000-0005-0000-0000-00008CB20000}"/>
    <cellStyle name="20% - Accent1 4 8 7 3 2" xfId="45875" xr:uid="{00000000-0005-0000-0000-00008DB20000}"/>
    <cellStyle name="20% - Accent1 4 8 7 4" xfId="45876" xr:uid="{00000000-0005-0000-0000-00008EB20000}"/>
    <cellStyle name="20% - Accent1 4 8 8" xfId="45877" xr:uid="{00000000-0005-0000-0000-00008FB20000}"/>
    <cellStyle name="20% - Accent1 4 8 8 2" xfId="45878" xr:uid="{00000000-0005-0000-0000-000090B20000}"/>
    <cellStyle name="20% - Accent1 4 8 8 2 2" xfId="45879" xr:uid="{00000000-0005-0000-0000-000091B20000}"/>
    <cellStyle name="20% - Accent1 4 8 8 3" xfId="45880" xr:uid="{00000000-0005-0000-0000-000092B20000}"/>
    <cellStyle name="20% - Accent1 4 8 9" xfId="45881" xr:uid="{00000000-0005-0000-0000-000093B20000}"/>
    <cellStyle name="20% - Accent1 4 8 9 2" xfId="45882" xr:uid="{00000000-0005-0000-0000-000094B20000}"/>
    <cellStyle name="20% - Accent1 4 8 9 2 2" xfId="45883" xr:uid="{00000000-0005-0000-0000-000095B20000}"/>
    <cellStyle name="20% - Accent1 4 8 9 3" xfId="45884" xr:uid="{00000000-0005-0000-0000-000096B20000}"/>
    <cellStyle name="20% - Accent1 4 9" xfId="45885" xr:uid="{00000000-0005-0000-0000-000097B20000}"/>
    <cellStyle name="20% - Accent1 4 9 10" xfId="45886" xr:uid="{00000000-0005-0000-0000-000098B20000}"/>
    <cellStyle name="20% - Accent1 4 9 10 2" xfId="45887" xr:uid="{00000000-0005-0000-0000-000099B20000}"/>
    <cellStyle name="20% - Accent1 4 9 11" xfId="45888" xr:uid="{00000000-0005-0000-0000-00009AB20000}"/>
    <cellStyle name="20% - Accent1 4 9 2" xfId="45889" xr:uid="{00000000-0005-0000-0000-00009BB20000}"/>
    <cellStyle name="20% - Accent1 4 9 2 2" xfId="45890" xr:uid="{00000000-0005-0000-0000-00009CB20000}"/>
    <cellStyle name="20% - Accent1 4 9 2 2 2" xfId="45891" xr:uid="{00000000-0005-0000-0000-00009DB20000}"/>
    <cellStyle name="20% - Accent1 4 9 2 2 2 2" xfId="45892" xr:uid="{00000000-0005-0000-0000-00009EB20000}"/>
    <cellStyle name="20% - Accent1 4 9 2 2 2 2 2" xfId="45893" xr:uid="{00000000-0005-0000-0000-00009FB20000}"/>
    <cellStyle name="20% - Accent1 4 9 2 2 2 3" xfId="45894" xr:uid="{00000000-0005-0000-0000-0000A0B20000}"/>
    <cellStyle name="20% - Accent1 4 9 2 2 3" xfId="45895" xr:uid="{00000000-0005-0000-0000-0000A1B20000}"/>
    <cellStyle name="20% - Accent1 4 9 2 2 3 2" xfId="45896" xr:uid="{00000000-0005-0000-0000-0000A2B20000}"/>
    <cellStyle name="20% - Accent1 4 9 2 2 4" xfId="45897" xr:uid="{00000000-0005-0000-0000-0000A3B20000}"/>
    <cellStyle name="20% - Accent1 4 9 2 3" xfId="45898" xr:uid="{00000000-0005-0000-0000-0000A4B20000}"/>
    <cellStyle name="20% - Accent1 4 9 2 3 2" xfId="45899" xr:uid="{00000000-0005-0000-0000-0000A5B20000}"/>
    <cellStyle name="20% - Accent1 4 9 2 3 2 2" xfId="45900" xr:uid="{00000000-0005-0000-0000-0000A6B20000}"/>
    <cellStyle name="20% - Accent1 4 9 2 3 2 2 2" xfId="45901" xr:uid="{00000000-0005-0000-0000-0000A7B20000}"/>
    <cellStyle name="20% - Accent1 4 9 2 3 2 3" xfId="45902" xr:uid="{00000000-0005-0000-0000-0000A8B20000}"/>
    <cellStyle name="20% - Accent1 4 9 2 3 3" xfId="45903" xr:uid="{00000000-0005-0000-0000-0000A9B20000}"/>
    <cellStyle name="20% - Accent1 4 9 2 3 3 2" xfId="45904" xr:uid="{00000000-0005-0000-0000-0000AAB20000}"/>
    <cellStyle name="20% - Accent1 4 9 2 3 4" xfId="45905" xr:uid="{00000000-0005-0000-0000-0000ABB20000}"/>
    <cellStyle name="20% - Accent1 4 9 2 4" xfId="45906" xr:uid="{00000000-0005-0000-0000-0000ACB20000}"/>
    <cellStyle name="20% - Accent1 4 9 2 4 2" xfId="45907" xr:uid="{00000000-0005-0000-0000-0000ADB20000}"/>
    <cellStyle name="20% - Accent1 4 9 2 4 2 2" xfId="45908" xr:uid="{00000000-0005-0000-0000-0000AEB20000}"/>
    <cellStyle name="20% - Accent1 4 9 2 4 2 2 2" xfId="45909" xr:uid="{00000000-0005-0000-0000-0000AFB20000}"/>
    <cellStyle name="20% - Accent1 4 9 2 4 2 3" xfId="45910" xr:uid="{00000000-0005-0000-0000-0000B0B20000}"/>
    <cellStyle name="20% - Accent1 4 9 2 4 3" xfId="45911" xr:uid="{00000000-0005-0000-0000-0000B1B20000}"/>
    <cellStyle name="20% - Accent1 4 9 2 4 3 2" xfId="45912" xr:uid="{00000000-0005-0000-0000-0000B2B20000}"/>
    <cellStyle name="20% - Accent1 4 9 2 4 4" xfId="45913" xr:uid="{00000000-0005-0000-0000-0000B3B20000}"/>
    <cellStyle name="20% - Accent1 4 9 2 5" xfId="45914" xr:uid="{00000000-0005-0000-0000-0000B4B20000}"/>
    <cellStyle name="20% - Accent1 4 9 2 5 2" xfId="45915" xr:uid="{00000000-0005-0000-0000-0000B5B20000}"/>
    <cellStyle name="20% - Accent1 4 9 2 5 2 2" xfId="45916" xr:uid="{00000000-0005-0000-0000-0000B6B20000}"/>
    <cellStyle name="20% - Accent1 4 9 2 5 3" xfId="45917" xr:uid="{00000000-0005-0000-0000-0000B7B20000}"/>
    <cellStyle name="20% - Accent1 4 9 2 6" xfId="45918" xr:uid="{00000000-0005-0000-0000-0000B8B20000}"/>
    <cellStyle name="20% - Accent1 4 9 2 6 2" xfId="45919" xr:uid="{00000000-0005-0000-0000-0000B9B20000}"/>
    <cellStyle name="20% - Accent1 4 9 2 6 2 2" xfId="45920" xr:uid="{00000000-0005-0000-0000-0000BAB20000}"/>
    <cellStyle name="20% - Accent1 4 9 2 6 3" xfId="45921" xr:uid="{00000000-0005-0000-0000-0000BBB20000}"/>
    <cellStyle name="20% - Accent1 4 9 2 7" xfId="45922" xr:uid="{00000000-0005-0000-0000-0000BCB20000}"/>
    <cellStyle name="20% - Accent1 4 9 2 7 2" xfId="45923" xr:uid="{00000000-0005-0000-0000-0000BDB20000}"/>
    <cellStyle name="20% - Accent1 4 9 2 8" xfId="45924" xr:uid="{00000000-0005-0000-0000-0000BEB20000}"/>
    <cellStyle name="20% - Accent1 4 9 2 8 2" xfId="45925" xr:uid="{00000000-0005-0000-0000-0000BFB20000}"/>
    <cellStyle name="20% - Accent1 4 9 2 9" xfId="45926" xr:uid="{00000000-0005-0000-0000-0000C0B20000}"/>
    <cellStyle name="20% - Accent1 4 9 3" xfId="45927" xr:uid="{00000000-0005-0000-0000-0000C1B20000}"/>
    <cellStyle name="20% - Accent1 4 9 3 2" xfId="45928" xr:uid="{00000000-0005-0000-0000-0000C2B20000}"/>
    <cellStyle name="20% - Accent1 4 9 3 2 2" xfId="45929" xr:uid="{00000000-0005-0000-0000-0000C3B20000}"/>
    <cellStyle name="20% - Accent1 4 9 3 2 2 2" xfId="45930" xr:uid="{00000000-0005-0000-0000-0000C4B20000}"/>
    <cellStyle name="20% - Accent1 4 9 3 2 2 2 2" xfId="45931" xr:uid="{00000000-0005-0000-0000-0000C5B20000}"/>
    <cellStyle name="20% - Accent1 4 9 3 2 2 3" xfId="45932" xr:uid="{00000000-0005-0000-0000-0000C6B20000}"/>
    <cellStyle name="20% - Accent1 4 9 3 2 3" xfId="45933" xr:uid="{00000000-0005-0000-0000-0000C7B20000}"/>
    <cellStyle name="20% - Accent1 4 9 3 2 3 2" xfId="45934" xr:uid="{00000000-0005-0000-0000-0000C8B20000}"/>
    <cellStyle name="20% - Accent1 4 9 3 2 4" xfId="45935" xr:uid="{00000000-0005-0000-0000-0000C9B20000}"/>
    <cellStyle name="20% - Accent1 4 9 3 3" xfId="45936" xr:uid="{00000000-0005-0000-0000-0000CAB20000}"/>
    <cellStyle name="20% - Accent1 4 9 3 3 2" xfId="45937" xr:uid="{00000000-0005-0000-0000-0000CBB20000}"/>
    <cellStyle name="20% - Accent1 4 9 3 3 2 2" xfId="45938" xr:uid="{00000000-0005-0000-0000-0000CCB20000}"/>
    <cellStyle name="20% - Accent1 4 9 3 3 2 2 2" xfId="45939" xr:uid="{00000000-0005-0000-0000-0000CDB20000}"/>
    <cellStyle name="20% - Accent1 4 9 3 3 2 3" xfId="45940" xr:uid="{00000000-0005-0000-0000-0000CEB20000}"/>
    <cellStyle name="20% - Accent1 4 9 3 3 3" xfId="45941" xr:uid="{00000000-0005-0000-0000-0000CFB20000}"/>
    <cellStyle name="20% - Accent1 4 9 3 3 3 2" xfId="45942" xr:uid="{00000000-0005-0000-0000-0000D0B20000}"/>
    <cellStyle name="20% - Accent1 4 9 3 3 4" xfId="45943" xr:uid="{00000000-0005-0000-0000-0000D1B20000}"/>
    <cellStyle name="20% - Accent1 4 9 3 4" xfId="45944" xr:uid="{00000000-0005-0000-0000-0000D2B20000}"/>
    <cellStyle name="20% - Accent1 4 9 3 4 2" xfId="45945" xr:uid="{00000000-0005-0000-0000-0000D3B20000}"/>
    <cellStyle name="20% - Accent1 4 9 3 4 2 2" xfId="45946" xr:uid="{00000000-0005-0000-0000-0000D4B20000}"/>
    <cellStyle name="20% - Accent1 4 9 3 4 2 2 2" xfId="45947" xr:uid="{00000000-0005-0000-0000-0000D5B20000}"/>
    <cellStyle name="20% - Accent1 4 9 3 4 2 3" xfId="45948" xr:uid="{00000000-0005-0000-0000-0000D6B20000}"/>
    <cellStyle name="20% - Accent1 4 9 3 4 3" xfId="45949" xr:uid="{00000000-0005-0000-0000-0000D7B20000}"/>
    <cellStyle name="20% - Accent1 4 9 3 4 3 2" xfId="45950" xr:uid="{00000000-0005-0000-0000-0000D8B20000}"/>
    <cellStyle name="20% - Accent1 4 9 3 4 4" xfId="45951" xr:uid="{00000000-0005-0000-0000-0000D9B20000}"/>
    <cellStyle name="20% - Accent1 4 9 3 5" xfId="45952" xr:uid="{00000000-0005-0000-0000-0000DAB20000}"/>
    <cellStyle name="20% - Accent1 4 9 3 5 2" xfId="45953" xr:uid="{00000000-0005-0000-0000-0000DBB20000}"/>
    <cellStyle name="20% - Accent1 4 9 3 5 2 2" xfId="45954" xr:uid="{00000000-0005-0000-0000-0000DCB20000}"/>
    <cellStyle name="20% - Accent1 4 9 3 5 3" xfId="45955" xr:uid="{00000000-0005-0000-0000-0000DDB20000}"/>
    <cellStyle name="20% - Accent1 4 9 3 6" xfId="45956" xr:uid="{00000000-0005-0000-0000-0000DEB20000}"/>
    <cellStyle name="20% - Accent1 4 9 3 6 2" xfId="45957" xr:uid="{00000000-0005-0000-0000-0000DFB20000}"/>
    <cellStyle name="20% - Accent1 4 9 3 6 2 2" xfId="45958" xr:uid="{00000000-0005-0000-0000-0000E0B20000}"/>
    <cellStyle name="20% - Accent1 4 9 3 6 3" xfId="45959" xr:uid="{00000000-0005-0000-0000-0000E1B20000}"/>
    <cellStyle name="20% - Accent1 4 9 3 7" xfId="45960" xr:uid="{00000000-0005-0000-0000-0000E2B20000}"/>
    <cellStyle name="20% - Accent1 4 9 3 7 2" xfId="45961" xr:uid="{00000000-0005-0000-0000-0000E3B20000}"/>
    <cellStyle name="20% - Accent1 4 9 3 8" xfId="45962" xr:uid="{00000000-0005-0000-0000-0000E4B20000}"/>
    <cellStyle name="20% - Accent1 4 9 3 8 2" xfId="45963" xr:uid="{00000000-0005-0000-0000-0000E5B20000}"/>
    <cellStyle name="20% - Accent1 4 9 3 9" xfId="45964" xr:uid="{00000000-0005-0000-0000-0000E6B20000}"/>
    <cellStyle name="20% - Accent1 4 9 4" xfId="45965" xr:uid="{00000000-0005-0000-0000-0000E7B20000}"/>
    <cellStyle name="20% - Accent1 4 9 4 2" xfId="45966" xr:uid="{00000000-0005-0000-0000-0000E8B20000}"/>
    <cellStyle name="20% - Accent1 4 9 4 2 2" xfId="45967" xr:uid="{00000000-0005-0000-0000-0000E9B20000}"/>
    <cellStyle name="20% - Accent1 4 9 4 2 2 2" xfId="45968" xr:uid="{00000000-0005-0000-0000-0000EAB20000}"/>
    <cellStyle name="20% - Accent1 4 9 4 2 3" xfId="45969" xr:uid="{00000000-0005-0000-0000-0000EBB20000}"/>
    <cellStyle name="20% - Accent1 4 9 4 3" xfId="45970" xr:uid="{00000000-0005-0000-0000-0000ECB20000}"/>
    <cellStyle name="20% - Accent1 4 9 4 3 2" xfId="45971" xr:uid="{00000000-0005-0000-0000-0000EDB20000}"/>
    <cellStyle name="20% - Accent1 4 9 4 4" xfId="45972" xr:uid="{00000000-0005-0000-0000-0000EEB20000}"/>
    <cellStyle name="20% - Accent1 4 9 5" xfId="45973" xr:uid="{00000000-0005-0000-0000-0000EFB20000}"/>
    <cellStyle name="20% - Accent1 4 9 5 2" xfId="45974" xr:uid="{00000000-0005-0000-0000-0000F0B20000}"/>
    <cellStyle name="20% - Accent1 4 9 5 2 2" xfId="45975" xr:uid="{00000000-0005-0000-0000-0000F1B20000}"/>
    <cellStyle name="20% - Accent1 4 9 5 2 2 2" xfId="45976" xr:uid="{00000000-0005-0000-0000-0000F2B20000}"/>
    <cellStyle name="20% - Accent1 4 9 5 2 3" xfId="45977" xr:uid="{00000000-0005-0000-0000-0000F3B20000}"/>
    <cellStyle name="20% - Accent1 4 9 5 3" xfId="45978" xr:uid="{00000000-0005-0000-0000-0000F4B20000}"/>
    <cellStyle name="20% - Accent1 4 9 5 3 2" xfId="45979" xr:uid="{00000000-0005-0000-0000-0000F5B20000}"/>
    <cellStyle name="20% - Accent1 4 9 5 4" xfId="45980" xr:uid="{00000000-0005-0000-0000-0000F6B20000}"/>
    <cellStyle name="20% - Accent1 4 9 6" xfId="45981" xr:uid="{00000000-0005-0000-0000-0000F7B20000}"/>
    <cellStyle name="20% - Accent1 4 9 6 2" xfId="45982" xr:uid="{00000000-0005-0000-0000-0000F8B20000}"/>
    <cellStyle name="20% - Accent1 4 9 6 2 2" xfId="45983" xr:uid="{00000000-0005-0000-0000-0000F9B20000}"/>
    <cellStyle name="20% - Accent1 4 9 6 2 2 2" xfId="45984" xr:uid="{00000000-0005-0000-0000-0000FAB20000}"/>
    <cellStyle name="20% - Accent1 4 9 6 2 3" xfId="45985" xr:uid="{00000000-0005-0000-0000-0000FBB20000}"/>
    <cellStyle name="20% - Accent1 4 9 6 3" xfId="45986" xr:uid="{00000000-0005-0000-0000-0000FCB20000}"/>
    <cellStyle name="20% - Accent1 4 9 6 3 2" xfId="45987" xr:uid="{00000000-0005-0000-0000-0000FDB20000}"/>
    <cellStyle name="20% - Accent1 4 9 6 4" xfId="45988" xr:uid="{00000000-0005-0000-0000-0000FEB20000}"/>
    <cellStyle name="20% - Accent1 4 9 7" xfId="45989" xr:uid="{00000000-0005-0000-0000-0000FFB20000}"/>
    <cellStyle name="20% - Accent1 4 9 7 2" xfId="45990" xr:uid="{00000000-0005-0000-0000-000000B30000}"/>
    <cellStyle name="20% - Accent1 4 9 7 2 2" xfId="45991" xr:uid="{00000000-0005-0000-0000-000001B30000}"/>
    <cellStyle name="20% - Accent1 4 9 7 3" xfId="45992" xr:uid="{00000000-0005-0000-0000-000002B30000}"/>
    <cellStyle name="20% - Accent1 4 9 8" xfId="45993" xr:uid="{00000000-0005-0000-0000-000003B30000}"/>
    <cellStyle name="20% - Accent1 4 9 8 2" xfId="45994" xr:uid="{00000000-0005-0000-0000-000004B30000}"/>
    <cellStyle name="20% - Accent1 4 9 8 2 2" xfId="45995" xr:uid="{00000000-0005-0000-0000-000005B30000}"/>
    <cellStyle name="20% - Accent1 4 9 8 3" xfId="45996" xr:uid="{00000000-0005-0000-0000-000006B30000}"/>
    <cellStyle name="20% - Accent1 4 9 9" xfId="45997" xr:uid="{00000000-0005-0000-0000-000007B30000}"/>
    <cellStyle name="20% - Accent1 4 9 9 2" xfId="45998" xr:uid="{00000000-0005-0000-0000-000008B30000}"/>
    <cellStyle name="20% - Accent1 5" xfId="45999" xr:uid="{00000000-0005-0000-0000-000009B30000}"/>
    <cellStyle name="20% - Accent1 5 10" xfId="46000" xr:uid="{00000000-0005-0000-0000-00000AB30000}"/>
    <cellStyle name="20% - Accent1 5 10 2" xfId="46001" xr:uid="{00000000-0005-0000-0000-00000BB30000}"/>
    <cellStyle name="20% - Accent1 5 10 2 2" xfId="46002" xr:uid="{00000000-0005-0000-0000-00000CB30000}"/>
    <cellStyle name="20% - Accent1 5 10 2 2 2" xfId="46003" xr:uid="{00000000-0005-0000-0000-00000DB30000}"/>
    <cellStyle name="20% - Accent1 5 10 2 3" xfId="46004" xr:uid="{00000000-0005-0000-0000-00000EB30000}"/>
    <cellStyle name="20% - Accent1 5 10 3" xfId="46005" xr:uid="{00000000-0005-0000-0000-00000FB30000}"/>
    <cellStyle name="20% - Accent1 5 10 3 2" xfId="46006" xr:uid="{00000000-0005-0000-0000-000010B30000}"/>
    <cellStyle name="20% - Accent1 5 10 4" xfId="46007" xr:uid="{00000000-0005-0000-0000-000011B30000}"/>
    <cellStyle name="20% - Accent1 5 11" xfId="46008" xr:uid="{00000000-0005-0000-0000-000012B30000}"/>
    <cellStyle name="20% - Accent1 5 11 2" xfId="46009" xr:uid="{00000000-0005-0000-0000-000013B30000}"/>
    <cellStyle name="20% - Accent1 5 11 2 2" xfId="46010" xr:uid="{00000000-0005-0000-0000-000014B30000}"/>
    <cellStyle name="20% - Accent1 5 11 2 2 2" xfId="46011" xr:uid="{00000000-0005-0000-0000-000015B30000}"/>
    <cellStyle name="20% - Accent1 5 11 2 3" xfId="46012" xr:uid="{00000000-0005-0000-0000-000016B30000}"/>
    <cellStyle name="20% - Accent1 5 11 3" xfId="46013" xr:uid="{00000000-0005-0000-0000-000017B30000}"/>
    <cellStyle name="20% - Accent1 5 11 3 2" xfId="46014" xr:uid="{00000000-0005-0000-0000-000018B30000}"/>
    <cellStyle name="20% - Accent1 5 11 4" xfId="46015" xr:uid="{00000000-0005-0000-0000-000019B30000}"/>
    <cellStyle name="20% - Accent1 5 12" xfId="46016" xr:uid="{00000000-0005-0000-0000-00001AB30000}"/>
    <cellStyle name="20% - Accent1 5 12 2" xfId="46017" xr:uid="{00000000-0005-0000-0000-00001BB30000}"/>
    <cellStyle name="20% - Accent1 5 12 2 2" xfId="46018" xr:uid="{00000000-0005-0000-0000-00001CB30000}"/>
    <cellStyle name="20% - Accent1 5 12 3" xfId="46019" xr:uid="{00000000-0005-0000-0000-00001DB30000}"/>
    <cellStyle name="20% - Accent1 5 13" xfId="46020" xr:uid="{00000000-0005-0000-0000-00001EB30000}"/>
    <cellStyle name="20% - Accent1 5 13 2" xfId="46021" xr:uid="{00000000-0005-0000-0000-00001FB30000}"/>
    <cellStyle name="20% - Accent1 5 13 2 2" xfId="46022" xr:uid="{00000000-0005-0000-0000-000020B30000}"/>
    <cellStyle name="20% - Accent1 5 13 3" xfId="46023" xr:uid="{00000000-0005-0000-0000-000021B30000}"/>
    <cellStyle name="20% - Accent1 5 14" xfId="46024" xr:uid="{00000000-0005-0000-0000-000022B30000}"/>
    <cellStyle name="20% - Accent1 5 14 2" xfId="46025" xr:uid="{00000000-0005-0000-0000-000023B30000}"/>
    <cellStyle name="20% - Accent1 5 15" xfId="46026" xr:uid="{00000000-0005-0000-0000-000024B30000}"/>
    <cellStyle name="20% - Accent1 5 15 2" xfId="46027" xr:uid="{00000000-0005-0000-0000-000025B30000}"/>
    <cellStyle name="20% - Accent1 5 16" xfId="46028" xr:uid="{00000000-0005-0000-0000-000026B30000}"/>
    <cellStyle name="20% - Accent1 5 2" xfId="46029" xr:uid="{00000000-0005-0000-0000-000027B30000}"/>
    <cellStyle name="20% - Accent1 5 2 10" xfId="46030" xr:uid="{00000000-0005-0000-0000-000028B30000}"/>
    <cellStyle name="20% - Accent1 5 2 10 2" xfId="46031" xr:uid="{00000000-0005-0000-0000-000029B30000}"/>
    <cellStyle name="20% - Accent1 5 2 10 2 2" xfId="46032" xr:uid="{00000000-0005-0000-0000-00002AB30000}"/>
    <cellStyle name="20% - Accent1 5 2 10 2 2 2" xfId="46033" xr:uid="{00000000-0005-0000-0000-00002BB30000}"/>
    <cellStyle name="20% - Accent1 5 2 10 2 3" xfId="46034" xr:uid="{00000000-0005-0000-0000-00002CB30000}"/>
    <cellStyle name="20% - Accent1 5 2 10 3" xfId="46035" xr:uid="{00000000-0005-0000-0000-00002DB30000}"/>
    <cellStyle name="20% - Accent1 5 2 10 3 2" xfId="46036" xr:uid="{00000000-0005-0000-0000-00002EB30000}"/>
    <cellStyle name="20% - Accent1 5 2 10 4" xfId="46037" xr:uid="{00000000-0005-0000-0000-00002FB30000}"/>
    <cellStyle name="20% - Accent1 5 2 11" xfId="46038" xr:uid="{00000000-0005-0000-0000-000030B30000}"/>
    <cellStyle name="20% - Accent1 5 2 11 2" xfId="46039" xr:uid="{00000000-0005-0000-0000-000031B30000}"/>
    <cellStyle name="20% - Accent1 5 2 11 2 2" xfId="46040" xr:uid="{00000000-0005-0000-0000-000032B30000}"/>
    <cellStyle name="20% - Accent1 5 2 11 3" xfId="46041" xr:uid="{00000000-0005-0000-0000-000033B30000}"/>
    <cellStyle name="20% - Accent1 5 2 12" xfId="46042" xr:uid="{00000000-0005-0000-0000-000034B30000}"/>
    <cellStyle name="20% - Accent1 5 2 12 2" xfId="46043" xr:uid="{00000000-0005-0000-0000-000035B30000}"/>
    <cellStyle name="20% - Accent1 5 2 12 2 2" xfId="46044" xr:uid="{00000000-0005-0000-0000-000036B30000}"/>
    <cellStyle name="20% - Accent1 5 2 12 3" xfId="46045" xr:uid="{00000000-0005-0000-0000-000037B30000}"/>
    <cellStyle name="20% - Accent1 5 2 13" xfId="46046" xr:uid="{00000000-0005-0000-0000-000038B30000}"/>
    <cellStyle name="20% - Accent1 5 2 13 2" xfId="46047" xr:uid="{00000000-0005-0000-0000-000039B30000}"/>
    <cellStyle name="20% - Accent1 5 2 14" xfId="46048" xr:uid="{00000000-0005-0000-0000-00003AB30000}"/>
    <cellStyle name="20% - Accent1 5 2 14 2" xfId="46049" xr:uid="{00000000-0005-0000-0000-00003BB30000}"/>
    <cellStyle name="20% - Accent1 5 2 15" xfId="46050" xr:uid="{00000000-0005-0000-0000-00003CB30000}"/>
    <cellStyle name="20% - Accent1 5 2 2" xfId="46051" xr:uid="{00000000-0005-0000-0000-00003DB30000}"/>
    <cellStyle name="20% - Accent1 5 2 2 10" xfId="46052" xr:uid="{00000000-0005-0000-0000-00003EB30000}"/>
    <cellStyle name="20% - Accent1 5 2 2 10 2" xfId="46053" xr:uid="{00000000-0005-0000-0000-00003FB30000}"/>
    <cellStyle name="20% - Accent1 5 2 2 10 2 2" xfId="46054" xr:uid="{00000000-0005-0000-0000-000040B30000}"/>
    <cellStyle name="20% - Accent1 5 2 2 10 3" xfId="46055" xr:uid="{00000000-0005-0000-0000-000041B30000}"/>
    <cellStyle name="20% - Accent1 5 2 2 11" xfId="46056" xr:uid="{00000000-0005-0000-0000-000042B30000}"/>
    <cellStyle name="20% - Accent1 5 2 2 11 2" xfId="46057" xr:uid="{00000000-0005-0000-0000-000043B30000}"/>
    <cellStyle name="20% - Accent1 5 2 2 11 2 2" xfId="46058" xr:uid="{00000000-0005-0000-0000-000044B30000}"/>
    <cellStyle name="20% - Accent1 5 2 2 11 3" xfId="46059" xr:uid="{00000000-0005-0000-0000-000045B30000}"/>
    <cellStyle name="20% - Accent1 5 2 2 12" xfId="46060" xr:uid="{00000000-0005-0000-0000-000046B30000}"/>
    <cellStyle name="20% - Accent1 5 2 2 12 2" xfId="46061" xr:uid="{00000000-0005-0000-0000-000047B30000}"/>
    <cellStyle name="20% - Accent1 5 2 2 13" xfId="46062" xr:uid="{00000000-0005-0000-0000-000048B30000}"/>
    <cellStyle name="20% - Accent1 5 2 2 13 2" xfId="46063" xr:uid="{00000000-0005-0000-0000-000049B30000}"/>
    <cellStyle name="20% - Accent1 5 2 2 14" xfId="46064" xr:uid="{00000000-0005-0000-0000-00004AB30000}"/>
    <cellStyle name="20% - Accent1 5 2 2 2" xfId="46065" xr:uid="{00000000-0005-0000-0000-00004BB30000}"/>
    <cellStyle name="20% - Accent1 5 2 2 2 10" xfId="46066" xr:uid="{00000000-0005-0000-0000-00004CB30000}"/>
    <cellStyle name="20% - Accent1 5 2 2 2 10 2" xfId="46067" xr:uid="{00000000-0005-0000-0000-00004DB30000}"/>
    <cellStyle name="20% - Accent1 5 2 2 2 11" xfId="46068" xr:uid="{00000000-0005-0000-0000-00004EB30000}"/>
    <cellStyle name="20% - Accent1 5 2 2 2 2" xfId="46069" xr:uid="{00000000-0005-0000-0000-00004FB30000}"/>
    <cellStyle name="20% - Accent1 5 2 2 2 2 2" xfId="46070" xr:uid="{00000000-0005-0000-0000-000050B30000}"/>
    <cellStyle name="20% - Accent1 5 2 2 2 2 2 2" xfId="46071" xr:uid="{00000000-0005-0000-0000-000051B30000}"/>
    <cellStyle name="20% - Accent1 5 2 2 2 2 2 2 2" xfId="46072" xr:uid="{00000000-0005-0000-0000-000052B30000}"/>
    <cellStyle name="20% - Accent1 5 2 2 2 2 2 2 2 2" xfId="46073" xr:uid="{00000000-0005-0000-0000-000053B30000}"/>
    <cellStyle name="20% - Accent1 5 2 2 2 2 2 2 3" xfId="46074" xr:uid="{00000000-0005-0000-0000-000054B30000}"/>
    <cellStyle name="20% - Accent1 5 2 2 2 2 2 3" xfId="46075" xr:uid="{00000000-0005-0000-0000-000055B30000}"/>
    <cellStyle name="20% - Accent1 5 2 2 2 2 2 3 2" xfId="46076" xr:uid="{00000000-0005-0000-0000-000056B30000}"/>
    <cellStyle name="20% - Accent1 5 2 2 2 2 2 4" xfId="46077" xr:uid="{00000000-0005-0000-0000-000057B30000}"/>
    <cellStyle name="20% - Accent1 5 2 2 2 2 3" xfId="46078" xr:uid="{00000000-0005-0000-0000-000058B30000}"/>
    <cellStyle name="20% - Accent1 5 2 2 2 2 3 2" xfId="46079" xr:uid="{00000000-0005-0000-0000-000059B30000}"/>
    <cellStyle name="20% - Accent1 5 2 2 2 2 3 2 2" xfId="46080" xr:uid="{00000000-0005-0000-0000-00005AB30000}"/>
    <cellStyle name="20% - Accent1 5 2 2 2 2 3 2 2 2" xfId="46081" xr:uid="{00000000-0005-0000-0000-00005BB30000}"/>
    <cellStyle name="20% - Accent1 5 2 2 2 2 3 2 3" xfId="46082" xr:uid="{00000000-0005-0000-0000-00005CB30000}"/>
    <cellStyle name="20% - Accent1 5 2 2 2 2 3 3" xfId="46083" xr:uid="{00000000-0005-0000-0000-00005DB30000}"/>
    <cellStyle name="20% - Accent1 5 2 2 2 2 3 3 2" xfId="46084" xr:uid="{00000000-0005-0000-0000-00005EB30000}"/>
    <cellStyle name="20% - Accent1 5 2 2 2 2 3 4" xfId="46085" xr:uid="{00000000-0005-0000-0000-00005FB30000}"/>
    <cellStyle name="20% - Accent1 5 2 2 2 2 4" xfId="46086" xr:uid="{00000000-0005-0000-0000-000060B30000}"/>
    <cellStyle name="20% - Accent1 5 2 2 2 2 4 2" xfId="46087" xr:uid="{00000000-0005-0000-0000-000061B30000}"/>
    <cellStyle name="20% - Accent1 5 2 2 2 2 4 2 2" xfId="46088" xr:uid="{00000000-0005-0000-0000-000062B30000}"/>
    <cellStyle name="20% - Accent1 5 2 2 2 2 4 2 2 2" xfId="46089" xr:uid="{00000000-0005-0000-0000-000063B30000}"/>
    <cellStyle name="20% - Accent1 5 2 2 2 2 4 2 3" xfId="46090" xr:uid="{00000000-0005-0000-0000-000064B30000}"/>
    <cellStyle name="20% - Accent1 5 2 2 2 2 4 3" xfId="46091" xr:uid="{00000000-0005-0000-0000-000065B30000}"/>
    <cellStyle name="20% - Accent1 5 2 2 2 2 4 3 2" xfId="46092" xr:uid="{00000000-0005-0000-0000-000066B30000}"/>
    <cellStyle name="20% - Accent1 5 2 2 2 2 4 4" xfId="46093" xr:uid="{00000000-0005-0000-0000-000067B30000}"/>
    <cellStyle name="20% - Accent1 5 2 2 2 2 5" xfId="46094" xr:uid="{00000000-0005-0000-0000-000068B30000}"/>
    <cellStyle name="20% - Accent1 5 2 2 2 2 5 2" xfId="46095" xr:uid="{00000000-0005-0000-0000-000069B30000}"/>
    <cellStyle name="20% - Accent1 5 2 2 2 2 5 2 2" xfId="46096" xr:uid="{00000000-0005-0000-0000-00006AB30000}"/>
    <cellStyle name="20% - Accent1 5 2 2 2 2 5 3" xfId="46097" xr:uid="{00000000-0005-0000-0000-00006BB30000}"/>
    <cellStyle name="20% - Accent1 5 2 2 2 2 6" xfId="46098" xr:uid="{00000000-0005-0000-0000-00006CB30000}"/>
    <cellStyle name="20% - Accent1 5 2 2 2 2 6 2" xfId="46099" xr:uid="{00000000-0005-0000-0000-00006DB30000}"/>
    <cellStyle name="20% - Accent1 5 2 2 2 2 6 2 2" xfId="46100" xr:uid="{00000000-0005-0000-0000-00006EB30000}"/>
    <cellStyle name="20% - Accent1 5 2 2 2 2 6 3" xfId="46101" xr:uid="{00000000-0005-0000-0000-00006FB30000}"/>
    <cellStyle name="20% - Accent1 5 2 2 2 2 7" xfId="46102" xr:uid="{00000000-0005-0000-0000-000070B30000}"/>
    <cellStyle name="20% - Accent1 5 2 2 2 2 7 2" xfId="46103" xr:uid="{00000000-0005-0000-0000-000071B30000}"/>
    <cellStyle name="20% - Accent1 5 2 2 2 2 8" xfId="46104" xr:uid="{00000000-0005-0000-0000-000072B30000}"/>
    <cellStyle name="20% - Accent1 5 2 2 2 2 8 2" xfId="46105" xr:uid="{00000000-0005-0000-0000-000073B30000}"/>
    <cellStyle name="20% - Accent1 5 2 2 2 2 9" xfId="46106" xr:uid="{00000000-0005-0000-0000-000074B30000}"/>
    <cellStyle name="20% - Accent1 5 2 2 2 3" xfId="46107" xr:uid="{00000000-0005-0000-0000-000075B30000}"/>
    <cellStyle name="20% - Accent1 5 2 2 2 3 2" xfId="46108" xr:uid="{00000000-0005-0000-0000-000076B30000}"/>
    <cellStyle name="20% - Accent1 5 2 2 2 3 2 2" xfId="46109" xr:uid="{00000000-0005-0000-0000-000077B30000}"/>
    <cellStyle name="20% - Accent1 5 2 2 2 3 2 2 2" xfId="46110" xr:uid="{00000000-0005-0000-0000-000078B30000}"/>
    <cellStyle name="20% - Accent1 5 2 2 2 3 2 2 2 2" xfId="46111" xr:uid="{00000000-0005-0000-0000-000079B30000}"/>
    <cellStyle name="20% - Accent1 5 2 2 2 3 2 2 3" xfId="46112" xr:uid="{00000000-0005-0000-0000-00007AB30000}"/>
    <cellStyle name="20% - Accent1 5 2 2 2 3 2 3" xfId="46113" xr:uid="{00000000-0005-0000-0000-00007BB30000}"/>
    <cellStyle name="20% - Accent1 5 2 2 2 3 2 3 2" xfId="46114" xr:uid="{00000000-0005-0000-0000-00007CB30000}"/>
    <cellStyle name="20% - Accent1 5 2 2 2 3 2 4" xfId="46115" xr:uid="{00000000-0005-0000-0000-00007DB30000}"/>
    <cellStyle name="20% - Accent1 5 2 2 2 3 3" xfId="46116" xr:uid="{00000000-0005-0000-0000-00007EB30000}"/>
    <cellStyle name="20% - Accent1 5 2 2 2 3 3 2" xfId="46117" xr:uid="{00000000-0005-0000-0000-00007FB30000}"/>
    <cellStyle name="20% - Accent1 5 2 2 2 3 3 2 2" xfId="46118" xr:uid="{00000000-0005-0000-0000-000080B30000}"/>
    <cellStyle name="20% - Accent1 5 2 2 2 3 3 2 2 2" xfId="46119" xr:uid="{00000000-0005-0000-0000-000081B30000}"/>
    <cellStyle name="20% - Accent1 5 2 2 2 3 3 2 3" xfId="46120" xr:uid="{00000000-0005-0000-0000-000082B30000}"/>
    <cellStyle name="20% - Accent1 5 2 2 2 3 3 3" xfId="46121" xr:uid="{00000000-0005-0000-0000-000083B30000}"/>
    <cellStyle name="20% - Accent1 5 2 2 2 3 3 3 2" xfId="46122" xr:uid="{00000000-0005-0000-0000-000084B30000}"/>
    <cellStyle name="20% - Accent1 5 2 2 2 3 3 4" xfId="46123" xr:uid="{00000000-0005-0000-0000-000085B30000}"/>
    <cellStyle name="20% - Accent1 5 2 2 2 3 4" xfId="46124" xr:uid="{00000000-0005-0000-0000-000086B30000}"/>
    <cellStyle name="20% - Accent1 5 2 2 2 3 4 2" xfId="46125" xr:uid="{00000000-0005-0000-0000-000087B30000}"/>
    <cellStyle name="20% - Accent1 5 2 2 2 3 4 2 2" xfId="46126" xr:uid="{00000000-0005-0000-0000-000088B30000}"/>
    <cellStyle name="20% - Accent1 5 2 2 2 3 4 2 2 2" xfId="46127" xr:uid="{00000000-0005-0000-0000-000089B30000}"/>
    <cellStyle name="20% - Accent1 5 2 2 2 3 4 2 3" xfId="46128" xr:uid="{00000000-0005-0000-0000-00008AB30000}"/>
    <cellStyle name="20% - Accent1 5 2 2 2 3 4 3" xfId="46129" xr:uid="{00000000-0005-0000-0000-00008BB30000}"/>
    <cellStyle name="20% - Accent1 5 2 2 2 3 4 3 2" xfId="46130" xr:uid="{00000000-0005-0000-0000-00008CB30000}"/>
    <cellStyle name="20% - Accent1 5 2 2 2 3 4 4" xfId="46131" xr:uid="{00000000-0005-0000-0000-00008DB30000}"/>
    <cellStyle name="20% - Accent1 5 2 2 2 3 5" xfId="46132" xr:uid="{00000000-0005-0000-0000-00008EB30000}"/>
    <cellStyle name="20% - Accent1 5 2 2 2 3 5 2" xfId="46133" xr:uid="{00000000-0005-0000-0000-00008FB30000}"/>
    <cellStyle name="20% - Accent1 5 2 2 2 3 5 2 2" xfId="46134" xr:uid="{00000000-0005-0000-0000-000090B30000}"/>
    <cellStyle name="20% - Accent1 5 2 2 2 3 5 3" xfId="46135" xr:uid="{00000000-0005-0000-0000-000091B30000}"/>
    <cellStyle name="20% - Accent1 5 2 2 2 3 6" xfId="46136" xr:uid="{00000000-0005-0000-0000-000092B30000}"/>
    <cellStyle name="20% - Accent1 5 2 2 2 3 6 2" xfId="46137" xr:uid="{00000000-0005-0000-0000-000093B30000}"/>
    <cellStyle name="20% - Accent1 5 2 2 2 3 6 2 2" xfId="46138" xr:uid="{00000000-0005-0000-0000-000094B30000}"/>
    <cellStyle name="20% - Accent1 5 2 2 2 3 6 3" xfId="46139" xr:uid="{00000000-0005-0000-0000-000095B30000}"/>
    <cellStyle name="20% - Accent1 5 2 2 2 3 7" xfId="46140" xr:uid="{00000000-0005-0000-0000-000096B30000}"/>
    <cellStyle name="20% - Accent1 5 2 2 2 3 7 2" xfId="46141" xr:uid="{00000000-0005-0000-0000-000097B30000}"/>
    <cellStyle name="20% - Accent1 5 2 2 2 3 8" xfId="46142" xr:uid="{00000000-0005-0000-0000-000098B30000}"/>
    <cellStyle name="20% - Accent1 5 2 2 2 3 8 2" xfId="46143" xr:uid="{00000000-0005-0000-0000-000099B30000}"/>
    <cellStyle name="20% - Accent1 5 2 2 2 3 9" xfId="46144" xr:uid="{00000000-0005-0000-0000-00009AB30000}"/>
    <cellStyle name="20% - Accent1 5 2 2 2 4" xfId="46145" xr:uid="{00000000-0005-0000-0000-00009BB30000}"/>
    <cellStyle name="20% - Accent1 5 2 2 2 4 2" xfId="46146" xr:uid="{00000000-0005-0000-0000-00009CB30000}"/>
    <cellStyle name="20% - Accent1 5 2 2 2 4 2 2" xfId="46147" xr:uid="{00000000-0005-0000-0000-00009DB30000}"/>
    <cellStyle name="20% - Accent1 5 2 2 2 4 2 2 2" xfId="46148" xr:uid="{00000000-0005-0000-0000-00009EB30000}"/>
    <cellStyle name="20% - Accent1 5 2 2 2 4 2 3" xfId="46149" xr:uid="{00000000-0005-0000-0000-00009FB30000}"/>
    <cellStyle name="20% - Accent1 5 2 2 2 4 3" xfId="46150" xr:uid="{00000000-0005-0000-0000-0000A0B30000}"/>
    <cellStyle name="20% - Accent1 5 2 2 2 4 3 2" xfId="46151" xr:uid="{00000000-0005-0000-0000-0000A1B30000}"/>
    <cellStyle name="20% - Accent1 5 2 2 2 4 4" xfId="46152" xr:uid="{00000000-0005-0000-0000-0000A2B30000}"/>
    <cellStyle name="20% - Accent1 5 2 2 2 5" xfId="46153" xr:uid="{00000000-0005-0000-0000-0000A3B30000}"/>
    <cellStyle name="20% - Accent1 5 2 2 2 5 2" xfId="46154" xr:uid="{00000000-0005-0000-0000-0000A4B30000}"/>
    <cellStyle name="20% - Accent1 5 2 2 2 5 2 2" xfId="46155" xr:uid="{00000000-0005-0000-0000-0000A5B30000}"/>
    <cellStyle name="20% - Accent1 5 2 2 2 5 2 2 2" xfId="46156" xr:uid="{00000000-0005-0000-0000-0000A6B30000}"/>
    <cellStyle name="20% - Accent1 5 2 2 2 5 2 3" xfId="46157" xr:uid="{00000000-0005-0000-0000-0000A7B30000}"/>
    <cellStyle name="20% - Accent1 5 2 2 2 5 3" xfId="46158" xr:uid="{00000000-0005-0000-0000-0000A8B30000}"/>
    <cellStyle name="20% - Accent1 5 2 2 2 5 3 2" xfId="46159" xr:uid="{00000000-0005-0000-0000-0000A9B30000}"/>
    <cellStyle name="20% - Accent1 5 2 2 2 5 4" xfId="46160" xr:uid="{00000000-0005-0000-0000-0000AAB30000}"/>
    <cellStyle name="20% - Accent1 5 2 2 2 6" xfId="46161" xr:uid="{00000000-0005-0000-0000-0000ABB30000}"/>
    <cellStyle name="20% - Accent1 5 2 2 2 6 2" xfId="46162" xr:uid="{00000000-0005-0000-0000-0000ACB30000}"/>
    <cellStyle name="20% - Accent1 5 2 2 2 6 2 2" xfId="46163" xr:uid="{00000000-0005-0000-0000-0000ADB30000}"/>
    <cellStyle name="20% - Accent1 5 2 2 2 6 2 2 2" xfId="46164" xr:uid="{00000000-0005-0000-0000-0000AEB30000}"/>
    <cellStyle name="20% - Accent1 5 2 2 2 6 2 3" xfId="46165" xr:uid="{00000000-0005-0000-0000-0000AFB30000}"/>
    <cellStyle name="20% - Accent1 5 2 2 2 6 3" xfId="46166" xr:uid="{00000000-0005-0000-0000-0000B0B30000}"/>
    <cellStyle name="20% - Accent1 5 2 2 2 6 3 2" xfId="46167" xr:uid="{00000000-0005-0000-0000-0000B1B30000}"/>
    <cellStyle name="20% - Accent1 5 2 2 2 6 4" xfId="46168" xr:uid="{00000000-0005-0000-0000-0000B2B30000}"/>
    <cellStyle name="20% - Accent1 5 2 2 2 7" xfId="46169" xr:uid="{00000000-0005-0000-0000-0000B3B30000}"/>
    <cellStyle name="20% - Accent1 5 2 2 2 7 2" xfId="46170" xr:uid="{00000000-0005-0000-0000-0000B4B30000}"/>
    <cellStyle name="20% - Accent1 5 2 2 2 7 2 2" xfId="46171" xr:uid="{00000000-0005-0000-0000-0000B5B30000}"/>
    <cellStyle name="20% - Accent1 5 2 2 2 7 3" xfId="46172" xr:uid="{00000000-0005-0000-0000-0000B6B30000}"/>
    <cellStyle name="20% - Accent1 5 2 2 2 8" xfId="46173" xr:uid="{00000000-0005-0000-0000-0000B7B30000}"/>
    <cellStyle name="20% - Accent1 5 2 2 2 8 2" xfId="46174" xr:uid="{00000000-0005-0000-0000-0000B8B30000}"/>
    <cellStyle name="20% - Accent1 5 2 2 2 8 2 2" xfId="46175" xr:uid="{00000000-0005-0000-0000-0000B9B30000}"/>
    <cellStyle name="20% - Accent1 5 2 2 2 8 3" xfId="46176" xr:uid="{00000000-0005-0000-0000-0000BAB30000}"/>
    <cellStyle name="20% - Accent1 5 2 2 2 9" xfId="46177" xr:uid="{00000000-0005-0000-0000-0000BBB30000}"/>
    <cellStyle name="20% - Accent1 5 2 2 2 9 2" xfId="46178" xr:uid="{00000000-0005-0000-0000-0000BCB30000}"/>
    <cellStyle name="20% - Accent1 5 2 2 3" xfId="46179" xr:uid="{00000000-0005-0000-0000-0000BDB30000}"/>
    <cellStyle name="20% - Accent1 5 2 2 3 10" xfId="46180" xr:uid="{00000000-0005-0000-0000-0000BEB30000}"/>
    <cellStyle name="20% - Accent1 5 2 2 3 10 2" xfId="46181" xr:uid="{00000000-0005-0000-0000-0000BFB30000}"/>
    <cellStyle name="20% - Accent1 5 2 2 3 11" xfId="46182" xr:uid="{00000000-0005-0000-0000-0000C0B30000}"/>
    <cellStyle name="20% - Accent1 5 2 2 3 2" xfId="46183" xr:uid="{00000000-0005-0000-0000-0000C1B30000}"/>
    <cellStyle name="20% - Accent1 5 2 2 3 2 2" xfId="46184" xr:uid="{00000000-0005-0000-0000-0000C2B30000}"/>
    <cellStyle name="20% - Accent1 5 2 2 3 2 2 2" xfId="46185" xr:uid="{00000000-0005-0000-0000-0000C3B30000}"/>
    <cellStyle name="20% - Accent1 5 2 2 3 2 2 2 2" xfId="46186" xr:uid="{00000000-0005-0000-0000-0000C4B30000}"/>
    <cellStyle name="20% - Accent1 5 2 2 3 2 2 2 2 2" xfId="46187" xr:uid="{00000000-0005-0000-0000-0000C5B30000}"/>
    <cellStyle name="20% - Accent1 5 2 2 3 2 2 2 3" xfId="46188" xr:uid="{00000000-0005-0000-0000-0000C6B30000}"/>
    <cellStyle name="20% - Accent1 5 2 2 3 2 2 3" xfId="46189" xr:uid="{00000000-0005-0000-0000-0000C7B30000}"/>
    <cellStyle name="20% - Accent1 5 2 2 3 2 2 3 2" xfId="46190" xr:uid="{00000000-0005-0000-0000-0000C8B30000}"/>
    <cellStyle name="20% - Accent1 5 2 2 3 2 2 4" xfId="46191" xr:uid="{00000000-0005-0000-0000-0000C9B30000}"/>
    <cellStyle name="20% - Accent1 5 2 2 3 2 3" xfId="46192" xr:uid="{00000000-0005-0000-0000-0000CAB30000}"/>
    <cellStyle name="20% - Accent1 5 2 2 3 2 3 2" xfId="46193" xr:uid="{00000000-0005-0000-0000-0000CBB30000}"/>
    <cellStyle name="20% - Accent1 5 2 2 3 2 3 2 2" xfId="46194" xr:uid="{00000000-0005-0000-0000-0000CCB30000}"/>
    <cellStyle name="20% - Accent1 5 2 2 3 2 3 2 2 2" xfId="46195" xr:uid="{00000000-0005-0000-0000-0000CDB30000}"/>
    <cellStyle name="20% - Accent1 5 2 2 3 2 3 2 3" xfId="46196" xr:uid="{00000000-0005-0000-0000-0000CEB30000}"/>
    <cellStyle name="20% - Accent1 5 2 2 3 2 3 3" xfId="46197" xr:uid="{00000000-0005-0000-0000-0000CFB30000}"/>
    <cellStyle name="20% - Accent1 5 2 2 3 2 3 3 2" xfId="46198" xr:uid="{00000000-0005-0000-0000-0000D0B30000}"/>
    <cellStyle name="20% - Accent1 5 2 2 3 2 3 4" xfId="46199" xr:uid="{00000000-0005-0000-0000-0000D1B30000}"/>
    <cellStyle name="20% - Accent1 5 2 2 3 2 4" xfId="46200" xr:uid="{00000000-0005-0000-0000-0000D2B30000}"/>
    <cellStyle name="20% - Accent1 5 2 2 3 2 4 2" xfId="46201" xr:uid="{00000000-0005-0000-0000-0000D3B30000}"/>
    <cellStyle name="20% - Accent1 5 2 2 3 2 4 2 2" xfId="46202" xr:uid="{00000000-0005-0000-0000-0000D4B30000}"/>
    <cellStyle name="20% - Accent1 5 2 2 3 2 4 2 2 2" xfId="46203" xr:uid="{00000000-0005-0000-0000-0000D5B30000}"/>
    <cellStyle name="20% - Accent1 5 2 2 3 2 4 2 3" xfId="46204" xr:uid="{00000000-0005-0000-0000-0000D6B30000}"/>
    <cellStyle name="20% - Accent1 5 2 2 3 2 4 3" xfId="46205" xr:uid="{00000000-0005-0000-0000-0000D7B30000}"/>
    <cellStyle name="20% - Accent1 5 2 2 3 2 4 3 2" xfId="46206" xr:uid="{00000000-0005-0000-0000-0000D8B30000}"/>
    <cellStyle name="20% - Accent1 5 2 2 3 2 4 4" xfId="46207" xr:uid="{00000000-0005-0000-0000-0000D9B30000}"/>
    <cellStyle name="20% - Accent1 5 2 2 3 2 5" xfId="46208" xr:uid="{00000000-0005-0000-0000-0000DAB30000}"/>
    <cellStyle name="20% - Accent1 5 2 2 3 2 5 2" xfId="46209" xr:uid="{00000000-0005-0000-0000-0000DBB30000}"/>
    <cellStyle name="20% - Accent1 5 2 2 3 2 5 2 2" xfId="46210" xr:uid="{00000000-0005-0000-0000-0000DCB30000}"/>
    <cellStyle name="20% - Accent1 5 2 2 3 2 5 3" xfId="46211" xr:uid="{00000000-0005-0000-0000-0000DDB30000}"/>
    <cellStyle name="20% - Accent1 5 2 2 3 2 6" xfId="46212" xr:uid="{00000000-0005-0000-0000-0000DEB30000}"/>
    <cellStyle name="20% - Accent1 5 2 2 3 2 6 2" xfId="46213" xr:uid="{00000000-0005-0000-0000-0000DFB30000}"/>
    <cellStyle name="20% - Accent1 5 2 2 3 2 6 2 2" xfId="46214" xr:uid="{00000000-0005-0000-0000-0000E0B30000}"/>
    <cellStyle name="20% - Accent1 5 2 2 3 2 6 3" xfId="46215" xr:uid="{00000000-0005-0000-0000-0000E1B30000}"/>
    <cellStyle name="20% - Accent1 5 2 2 3 2 7" xfId="46216" xr:uid="{00000000-0005-0000-0000-0000E2B30000}"/>
    <cellStyle name="20% - Accent1 5 2 2 3 2 7 2" xfId="46217" xr:uid="{00000000-0005-0000-0000-0000E3B30000}"/>
    <cellStyle name="20% - Accent1 5 2 2 3 2 8" xfId="46218" xr:uid="{00000000-0005-0000-0000-0000E4B30000}"/>
    <cellStyle name="20% - Accent1 5 2 2 3 2 8 2" xfId="46219" xr:uid="{00000000-0005-0000-0000-0000E5B30000}"/>
    <cellStyle name="20% - Accent1 5 2 2 3 2 9" xfId="46220" xr:uid="{00000000-0005-0000-0000-0000E6B30000}"/>
    <cellStyle name="20% - Accent1 5 2 2 3 3" xfId="46221" xr:uid="{00000000-0005-0000-0000-0000E7B30000}"/>
    <cellStyle name="20% - Accent1 5 2 2 3 3 2" xfId="46222" xr:uid="{00000000-0005-0000-0000-0000E8B30000}"/>
    <cellStyle name="20% - Accent1 5 2 2 3 3 2 2" xfId="46223" xr:uid="{00000000-0005-0000-0000-0000E9B30000}"/>
    <cellStyle name="20% - Accent1 5 2 2 3 3 2 2 2" xfId="46224" xr:uid="{00000000-0005-0000-0000-0000EAB30000}"/>
    <cellStyle name="20% - Accent1 5 2 2 3 3 2 2 2 2" xfId="46225" xr:uid="{00000000-0005-0000-0000-0000EBB30000}"/>
    <cellStyle name="20% - Accent1 5 2 2 3 3 2 2 3" xfId="46226" xr:uid="{00000000-0005-0000-0000-0000ECB30000}"/>
    <cellStyle name="20% - Accent1 5 2 2 3 3 2 3" xfId="46227" xr:uid="{00000000-0005-0000-0000-0000EDB30000}"/>
    <cellStyle name="20% - Accent1 5 2 2 3 3 2 3 2" xfId="46228" xr:uid="{00000000-0005-0000-0000-0000EEB30000}"/>
    <cellStyle name="20% - Accent1 5 2 2 3 3 2 4" xfId="46229" xr:uid="{00000000-0005-0000-0000-0000EFB30000}"/>
    <cellStyle name="20% - Accent1 5 2 2 3 3 3" xfId="46230" xr:uid="{00000000-0005-0000-0000-0000F0B30000}"/>
    <cellStyle name="20% - Accent1 5 2 2 3 3 3 2" xfId="46231" xr:uid="{00000000-0005-0000-0000-0000F1B30000}"/>
    <cellStyle name="20% - Accent1 5 2 2 3 3 3 2 2" xfId="46232" xr:uid="{00000000-0005-0000-0000-0000F2B30000}"/>
    <cellStyle name="20% - Accent1 5 2 2 3 3 3 2 2 2" xfId="46233" xr:uid="{00000000-0005-0000-0000-0000F3B30000}"/>
    <cellStyle name="20% - Accent1 5 2 2 3 3 3 2 3" xfId="46234" xr:uid="{00000000-0005-0000-0000-0000F4B30000}"/>
    <cellStyle name="20% - Accent1 5 2 2 3 3 3 3" xfId="46235" xr:uid="{00000000-0005-0000-0000-0000F5B30000}"/>
    <cellStyle name="20% - Accent1 5 2 2 3 3 3 3 2" xfId="46236" xr:uid="{00000000-0005-0000-0000-0000F6B30000}"/>
    <cellStyle name="20% - Accent1 5 2 2 3 3 3 4" xfId="46237" xr:uid="{00000000-0005-0000-0000-0000F7B30000}"/>
    <cellStyle name="20% - Accent1 5 2 2 3 3 4" xfId="46238" xr:uid="{00000000-0005-0000-0000-0000F8B30000}"/>
    <cellStyle name="20% - Accent1 5 2 2 3 3 4 2" xfId="46239" xr:uid="{00000000-0005-0000-0000-0000F9B30000}"/>
    <cellStyle name="20% - Accent1 5 2 2 3 3 4 2 2" xfId="46240" xr:uid="{00000000-0005-0000-0000-0000FAB30000}"/>
    <cellStyle name="20% - Accent1 5 2 2 3 3 4 2 2 2" xfId="46241" xr:uid="{00000000-0005-0000-0000-0000FBB30000}"/>
    <cellStyle name="20% - Accent1 5 2 2 3 3 4 2 3" xfId="46242" xr:uid="{00000000-0005-0000-0000-0000FCB30000}"/>
    <cellStyle name="20% - Accent1 5 2 2 3 3 4 3" xfId="46243" xr:uid="{00000000-0005-0000-0000-0000FDB30000}"/>
    <cellStyle name="20% - Accent1 5 2 2 3 3 4 3 2" xfId="46244" xr:uid="{00000000-0005-0000-0000-0000FEB30000}"/>
    <cellStyle name="20% - Accent1 5 2 2 3 3 4 4" xfId="46245" xr:uid="{00000000-0005-0000-0000-0000FFB30000}"/>
    <cellStyle name="20% - Accent1 5 2 2 3 3 5" xfId="46246" xr:uid="{00000000-0005-0000-0000-000000B40000}"/>
    <cellStyle name="20% - Accent1 5 2 2 3 3 5 2" xfId="46247" xr:uid="{00000000-0005-0000-0000-000001B40000}"/>
    <cellStyle name="20% - Accent1 5 2 2 3 3 5 2 2" xfId="46248" xr:uid="{00000000-0005-0000-0000-000002B40000}"/>
    <cellStyle name="20% - Accent1 5 2 2 3 3 5 3" xfId="46249" xr:uid="{00000000-0005-0000-0000-000003B40000}"/>
    <cellStyle name="20% - Accent1 5 2 2 3 3 6" xfId="46250" xr:uid="{00000000-0005-0000-0000-000004B40000}"/>
    <cellStyle name="20% - Accent1 5 2 2 3 3 6 2" xfId="46251" xr:uid="{00000000-0005-0000-0000-000005B40000}"/>
    <cellStyle name="20% - Accent1 5 2 2 3 3 6 2 2" xfId="46252" xr:uid="{00000000-0005-0000-0000-000006B40000}"/>
    <cellStyle name="20% - Accent1 5 2 2 3 3 6 3" xfId="46253" xr:uid="{00000000-0005-0000-0000-000007B40000}"/>
    <cellStyle name="20% - Accent1 5 2 2 3 3 7" xfId="46254" xr:uid="{00000000-0005-0000-0000-000008B40000}"/>
    <cellStyle name="20% - Accent1 5 2 2 3 3 7 2" xfId="46255" xr:uid="{00000000-0005-0000-0000-000009B40000}"/>
    <cellStyle name="20% - Accent1 5 2 2 3 3 8" xfId="46256" xr:uid="{00000000-0005-0000-0000-00000AB40000}"/>
    <cellStyle name="20% - Accent1 5 2 2 3 3 8 2" xfId="46257" xr:uid="{00000000-0005-0000-0000-00000BB40000}"/>
    <cellStyle name="20% - Accent1 5 2 2 3 3 9" xfId="46258" xr:uid="{00000000-0005-0000-0000-00000CB40000}"/>
    <cellStyle name="20% - Accent1 5 2 2 3 4" xfId="46259" xr:uid="{00000000-0005-0000-0000-00000DB40000}"/>
    <cellStyle name="20% - Accent1 5 2 2 3 4 2" xfId="46260" xr:uid="{00000000-0005-0000-0000-00000EB40000}"/>
    <cellStyle name="20% - Accent1 5 2 2 3 4 2 2" xfId="46261" xr:uid="{00000000-0005-0000-0000-00000FB40000}"/>
    <cellStyle name="20% - Accent1 5 2 2 3 4 2 2 2" xfId="46262" xr:uid="{00000000-0005-0000-0000-000010B40000}"/>
    <cellStyle name="20% - Accent1 5 2 2 3 4 2 3" xfId="46263" xr:uid="{00000000-0005-0000-0000-000011B40000}"/>
    <cellStyle name="20% - Accent1 5 2 2 3 4 3" xfId="46264" xr:uid="{00000000-0005-0000-0000-000012B40000}"/>
    <cellStyle name="20% - Accent1 5 2 2 3 4 3 2" xfId="46265" xr:uid="{00000000-0005-0000-0000-000013B40000}"/>
    <cellStyle name="20% - Accent1 5 2 2 3 4 4" xfId="46266" xr:uid="{00000000-0005-0000-0000-000014B40000}"/>
    <cellStyle name="20% - Accent1 5 2 2 3 5" xfId="46267" xr:uid="{00000000-0005-0000-0000-000015B40000}"/>
    <cellStyle name="20% - Accent1 5 2 2 3 5 2" xfId="46268" xr:uid="{00000000-0005-0000-0000-000016B40000}"/>
    <cellStyle name="20% - Accent1 5 2 2 3 5 2 2" xfId="46269" xr:uid="{00000000-0005-0000-0000-000017B40000}"/>
    <cellStyle name="20% - Accent1 5 2 2 3 5 2 2 2" xfId="46270" xr:uid="{00000000-0005-0000-0000-000018B40000}"/>
    <cellStyle name="20% - Accent1 5 2 2 3 5 2 3" xfId="46271" xr:uid="{00000000-0005-0000-0000-000019B40000}"/>
    <cellStyle name="20% - Accent1 5 2 2 3 5 3" xfId="46272" xr:uid="{00000000-0005-0000-0000-00001AB40000}"/>
    <cellStyle name="20% - Accent1 5 2 2 3 5 3 2" xfId="46273" xr:uid="{00000000-0005-0000-0000-00001BB40000}"/>
    <cellStyle name="20% - Accent1 5 2 2 3 5 4" xfId="46274" xr:uid="{00000000-0005-0000-0000-00001CB40000}"/>
    <cellStyle name="20% - Accent1 5 2 2 3 6" xfId="46275" xr:uid="{00000000-0005-0000-0000-00001DB40000}"/>
    <cellStyle name="20% - Accent1 5 2 2 3 6 2" xfId="46276" xr:uid="{00000000-0005-0000-0000-00001EB40000}"/>
    <cellStyle name="20% - Accent1 5 2 2 3 6 2 2" xfId="46277" xr:uid="{00000000-0005-0000-0000-00001FB40000}"/>
    <cellStyle name="20% - Accent1 5 2 2 3 6 2 2 2" xfId="46278" xr:uid="{00000000-0005-0000-0000-000020B40000}"/>
    <cellStyle name="20% - Accent1 5 2 2 3 6 2 3" xfId="46279" xr:uid="{00000000-0005-0000-0000-000021B40000}"/>
    <cellStyle name="20% - Accent1 5 2 2 3 6 3" xfId="46280" xr:uid="{00000000-0005-0000-0000-000022B40000}"/>
    <cellStyle name="20% - Accent1 5 2 2 3 6 3 2" xfId="46281" xr:uid="{00000000-0005-0000-0000-000023B40000}"/>
    <cellStyle name="20% - Accent1 5 2 2 3 6 4" xfId="46282" xr:uid="{00000000-0005-0000-0000-000024B40000}"/>
    <cellStyle name="20% - Accent1 5 2 2 3 7" xfId="46283" xr:uid="{00000000-0005-0000-0000-000025B40000}"/>
    <cellStyle name="20% - Accent1 5 2 2 3 7 2" xfId="46284" xr:uid="{00000000-0005-0000-0000-000026B40000}"/>
    <cellStyle name="20% - Accent1 5 2 2 3 7 2 2" xfId="46285" xr:uid="{00000000-0005-0000-0000-000027B40000}"/>
    <cellStyle name="20% - Accent1 5 2 2 3 7 3" xfId="46286" xr:uid="{00000000-0005-0000-0000-000028B40000}"/>
    <cellStyle name="20% - Accent1 5 2 2 3 8" xfId="46287" xr:uid="{00000000-0005-0000-0000-000029B40000}"/>
    <cellStyle name="20% - Accent1 5 2 2 3 8 2" xfId="46288" xr:uid="{00000000-0005-0000-0000-00002AB40000}"/>
    <cellStyle name="20% - Accent1 5 2 2 3 8 2 2" xfId="46289" xr:uid="{00000000-0005-0000-0000-00002BB40000}"/>
    <cellStyle name="20% - Accent1 5 2 2 3 8 3" xfId="46290" xr:uid="{00000000-0005-0000-0000-00002CB40000}"/>
    <cellStyle name="20% - Accent1 5 2 2 3 9" xfId="46291" xr:uid="{00000000-0005-0000-0000-00002DB40000}"/>
    <cellStyle name="20% - Accent1 5 2 2 3 9 2" xfId="46292" xr:uid="{00000000-0005-0000-0000-00002EB40000}"/>
    <cellStyle name="20% - Accent1 5 2 2 4" xfId="46293" xr:uid="{00000000-0005-0000-0000-00002FB40000}"/>
    <cellStyle name="20% - Accent1 5 2 2 4 10" xfId="46294" xr:uid="{00000000-0005-0000-0000-000030B40000}"/>
    <cellStyle name="20% - Accent1 5 2 2 4 10 2" xfId="46295" xr:uid="{00000000-0005-0000-0000-000031B40000}"/>
    <cellStyle name="20% - Accent1 5 2 2 4 11" xfId="46296" xr:uid="{00000000-0005-0000-0000-000032B40000}"/>
    <cellStyle name="20% - Accent1 5 2 2 4 2" xfId="46297" xr:uid="{00000000-0005-0000-0000-000033B40000}"/>
    <cellStyle name="20% - Accent1 5 2 2 4 2 2" xfId="46298" xr:uid="{00000000-0005-0000-0000-000034B40000}"/>
    <cellStyle name="20% - Accent1 5 2 2 4 2 2 2" xfId="46299" xr:uid="{00000000-0005-0000-0000-000035B40000}"/>
    <cellStyle name="20% - Accent1 5 2 2 4 2 2 2 2" xfId="46300" xr:uid="{00000000-0005-0000-0000-000036B40000}"/>
    <cellStyle name="20% - Accent1 5 2 2 4 2 2 2 2 2" xfId="46301" xr:uid="{00000000-0005-0000-0000-000037B40000}"/>
    <cellStyle name="20% - Accent1 5 2 2 4 2 2 2 3" xfId="46302" xr:uid="{00000000-0005-0000-0000-000038B40000}"/>
    <cellStyle name="20% - Accent1 5 2 2 4 2 2 3" xfId="46303" xr:uid="{00000000-0005-0000-0000-000039B40000}"/>
    <cellStyle name="20% - Accent1 5 2 2 4 2 2 3 2" xfId="46304" xr:uid="{00000000-0005-0000-0000-00003AB40000}"/>
    <cellStyle name="20% - Accent1 5 2 2 4 2 2 4" xfId="46305" xr:uid="{00000000-0005-0000-0000-00003BB40000}"/>
    <cellStyle name="20% - Accent1 5 2 2 4 2 3" xfId="46306" xr:uid="{00000000-0005-0000-0000-00003CB40000}"/>
    <cellStyle name="20% - Accent1 5 2 2 4 2 3 2" xfId="46307" xr:uid="{00000000-0005-0000-0000-00003DB40000}"/>
    <cellStyle name="20% - Accent1 5 2 2 4 2 3 2 2" xfId="46308" xr:uid="{00000000-0005-0000-0000-00003EB40000}"/>
    <cellStyle name="20% - Accent1 5 2 2 4 2 3 2 2 2" xfId="46309" xr:uid="{00000000-0005-0000-0000-00003FB40000}"/>
    <cellStyle name="20% - Accent1 5 2 2 4 2 3 2 3" xfId="46310" xr:uid="{00000000-0005-0000-0000-000040B40000}"/>
    <cellStyle name="20% - Accent1 5 2 2 4 2 3 3" xfId="46311" xr:uid="{00000000-0005-0000-0000-000041B40000}"/>
    <cellStyle name="20% - Accent1 5 2 2 4 2 3 3 2" xfId="46312" xr:uid="{00000000-0005-0000-0000-000042B40000}"/>
    <cellStyle name="20% - Accent1 5 2 2 4 2 3 4" xfId="46313" xr:uid="{00000000-0005-0000-0000-000043B40000}"/>
    <cellStyle name="20% - Accent1 5 2 2 4 2 4" xfId="46314" xr:uid="{00000000-0005-0000-0000-000044B40000}"/>
    <cellStyle name="20% - Accent1 5 2 2 4 2 4 2" xfId="46315" xr:uid="{00000000-0005-0000-0000-000045B40000}"/>
    <cellStyle name="20% - Accent1 5 2 2 4 2 4 2 2" xfId="46316" xr:uid="{00000000-0005-0000-0000-000046B40000}"/>
    <cellStyle name="20% - Accent1 5 2 2 4 2 4 2 2 2" xfId="46317" xr:uid="{00000000-0005-0000-0000-000047B40000}"/>
    <cellStyle name="20% - Accent1 5 2 2 4 2 4 2 3" xfId="46318" xr:uid="{00000000-0005-0000-0000-000048B40000}"/>
    <cellStyle name="20% - Accent1 5 2 2 4 2 4 3" xfId="46319" xr:uid="{00000000-0005-0000-0000-000049B40000}"/>
    <cellStyle name="20% - Accent1 5 2 2 4 2 4 3 2" xfId="46320" xr:uid="{00000000-0005-0000-0000-00004AB40000}"/>
    <cellStyle name="20% - Accent1 5 2 2 4 2 4 4" xfId="46321" xr:uid="{00000000-0005-0000-0000-00004BB40000}"/>
    <cellStyle name="20% - Accent1 5 2 2 4 2 5" xfId="46322" xr:uid="{00000000-0005-0000-0000-00004CB40000}"/>
    <cellStyle name="20% - Accent1 5 2 2 4 2 5 2" xfId="46323" xr:uid="{00000000-0005-0000-0000-00004DB40000}"/>
    <cellStyle name="20% - Accent1 5 2 2 4 2 5 2 2" xfId="46324" xr:uid="{00000000-0005-0000-0000-00004EB40000}"/>
    <cellStyle name="20% - Accent1 5 2 2 4 2 5 3" xfId="46325" xr:uid="{00000000-0005-0000-0000-00004FB40000}"/>
    <cellStyle name="20% - Accent1 5 2 2 4 2 6" xfId="46326" xr:uid="{00000000-0005-0000-0000-000050B40000}"/>
    <cellStyle name="20% - Accent1 5 2 2 4 2 6 2" xfId="46327" xr:uid="{00000000-0005-0000-0000-000051B40000}"/>
    <cellStyle name="20% - Accent1 5 2 2 4 2 6 2 2" xfId="46328" xr:uid="{00000000-0005-0000-0000-000052B40000}"/>
    <cellStyle name="20% - Accent1 5 2 2 4 2 6 3" xfId="46329" xr:uid="{00000000-0005-0000-0000-000053B40000}"/>
    <cellStyle name="20% - Accent1 5 2 2 4 2 7" xfId="46330" xr:uid="{00000000-0005-0000-0000-000054B40000}"/>
    <cellStyle name="20% - Accent1 5 2 2 4 2 7 2" xfId="46331" xr:uid="{00000000-0005-0000-0000-000055B40000}"/>
    <cellStyle name="20% - Accent1 5 2 2 4 2 8" xfId="46332" xr:uid="{00000000-0005-0000-0000-000056B40000}"/>
    <cellStyle name="20% - Accent1 5 2 2 4 2 8 2" xfId="46333" xr:uid="{00000000-0005-0000-0000-000057B40000}"/>
    <cellStyle name="20% - Accent1 5 2 2 4 2 9" xfId="46334" xr:uid="{00000000-0005-0000-0000-000058B40000}"/>
    <cellStyle name="20% - Accent1 5 2 2 4 3" xfId="46335" xr:uid="{00000000-0005-0000-0000-000059B40000}"/>
    <cellStyle name="20% - Accent1 5 2 2 4 3 2" xfId="46336" xr:uid="{00000000-0005-0000-0000-00005AB40000}"/>
    <cellStyle name="20% - Accent1 5 2 2 4 3 2 2" xfId="46337" xr:uid="{00000000-0005-0000-0000-00005BB40000}"/>
    <cellStyle name="20% - Accent1 5 2 2 4 3 2 2 2" xfId="46338" xr:uid="{00000000-0005-0000-0000-00005CB40000}"/>
    <cellStyle name="20% - Accent1 5 2 2 4 3 2 2 2 2" xfId="46339" xr:uid="{00000000-0005-0000-0000-00005DB40000}"/>
    <cellStyle name="20% - Accent1 5 2 2 4 3 2 2 3" xfId="46340" xr:uid="{00000000-0005-0000-0000-00005EB40000}"/>
    <cellStyle name="20% - Accent1 5 2 2 4 3 2 3" xfId="46341" xr:uid="{00000000-0005-0000-0000-00005FB40000}"/>
    <cellStyle name="20% - Accent1 5 2 2 4 3 2 3 2" xfId="46342" xr:uid="{00000000-0005-0000-0000-000060B40000}"/>
    <cellStyle name="20% - Accent1 5 2 2 4 3 2 4" xfId="46343" xr:uid="{00000000-0005-0000-0000-000061B40000}"/>
    <cellStyle name="20% - Accent1 5 2 2 4 3 3" xfId="46344" xr:uid="{00000000-0005-0000-0000-000062B40000}"/>
    <cellStyle name="20% - Accent1 5 2 2 4 3 3 2" xfId="46345" xr:uid="{00000000-0005-0000-0000-000063B40000}"/>
    <cellStyle name="20% - Accent1 5 2 2 4 3 3 2 2" xfId="46346" xr:uid="{00000000-0005-0000-0000-000064B40000}"/>
    <cellStyle name="20% - Accent1 5 2 2 4 3 3 2 2 2" xfId="46347" xr:uid="{00000000-0005-0000-0000-000065B40000}"/>
    <cellStyle name="20% - Accent1 5 2 2 4 3 3 2 3" xfId="46348" xr:uid="{00000000-0005-0000-0000-000066B40000}"/>
    <cellStyle name="20% - Accent1 5 2 2 4 3 3 3" xfId="46349" xr:uid="{00000000-0005-0000-0000-000067B40000}"/>
    <cellStyle name="20% - Accent1 5 2 2 4 3 3 3 2" xfId="46350" xr:uid="{00000000-0005-0000-0000-000068B40000}"/>
    <cellStyle name="20% - Accent1 5 2 2 4 3 3 4" xfId="46351" xr:uid="{00000000-0005-0000-0000-000069B40000}"/>
    <cellStyle name="20% - Accent1 5 2 2 4 3 4" xfId="46352" xr:uid="{00000000-0005-0000-0000-00006AB40000}"/>
    <cellStyle name="20% - Accent1 5 2 2 4 3 4 2" xfId="46353" xr:uid="{00000000-0005-0000-0000-00006BB40000}"/>
    <cellStyle name="20% - Accent1 5 2 2 4 3 4 2 2" xfId="46354" xr:uid="{00000000-0005-0000-0000-00006CB40000}"/>
    <cellStyle name="20% - Accent1 5 2 2 4 3 4 2 2 2" xfId="46355" xr:uid="{00000000-0005-0000-0000-00006DB40000}"/>
    <cellStyle name="20% - Accent1 5 2 2 4 3 4 2 3" xfId="46356" xr:uid="{00000000-0005-0000-0000-00006EB40000}"/>
    <cellStyle name="20% - Accent1 5 2 2 4 3 4 3" xfId="46357" xr:uid="{00000000-0005-0000-0000-00006FB40000}"/>
    <cellStyle name="20% - Accent1 5 2 2 4 3 4 3 2" xfId="46358" xr:uid="{00000000-0005-0000-0000-000070B40000}"/>
    <cellStyle name="20% - Accent1 5 2 2 4 3 4 4" xfId="46359" xr:uid="{00000000-0005-0000-0000-000071B40000}"/>
    <cellStyle name="20% - Accent1 5 2 2 4 3 5" xfId="46360" xr:uid="{00000000-0005-0000-0000-000072B40000}"/>
    <cellStyle name="20% - Accent1 5 2 2 4 3 5 2" xfId="46361" xr:uid="{00000000-0005-0000-0000-000073B40000}"/>
    <cellStyle name="20% - Accent1 5 2 2 4 3 5 2 2" xfId="46362" xr:uid="{00000000-0005-0000-0000-000074B40000}"/>
    <cellStyle name="20% - Accent1 5 2 2 4 3 5 3" xfId="46363" xr:uid="{00000000-0005-0000-0000-000075B40000}"/>
    <cellStyle name="20% - Accent1 5 2 2 4 3 6" xfId="46364" xr:uid="{00000000-0005-0000-0000-000076B40000}"/>
    <cellStyle name="20% - Accent1 5 2 2 4 3 6 2" xfId="46365" xr:uid="{00000000-0005-0000-0000-000077B40000}"/>
    <cellStyle name="20% - Accent1 5 2 2 4 3 6 2 2" xfId="46366" xr:uid="{00000000-0005-0000-0000-000078B40000}"/>
    <cellStyle name="20% - Accent1 5 2 2 4 3 6 3" xfId="46367" xr:uid="{00000000-0005-0000-0000-000079B40000}"/>
    <cellStyle name="20% - Accent1 5 2 2 4 3 7" xfId="46368" xr:uid="{00000000-0005-0000-0000-00007AB40000}"/>
    <cellStyle name="20% - Accent1 5 2 2 4 3 7 2" xfId="46369" xr:uid="{00000000-0005-0000-0000-00007BB40000}"/>
    <cellStyle name="20% - Accent1 5 2 2 4 3 8" xfId="46370" xr:uid="{00000000-0005-0000-0000-00007CB40000}"/>
    <cellStyle name="20% - Accent1 5 2 2 4 3 8 2" xfId="46371" xr:uid="{00000000-0005-0000-0000-00007DB40000}"/>
    <cellStyle name="20% - Accent1 5 2 2 4 3 9" xfId="46372" xr:uid="{00000000-0005-0000-0000-00007EB40000}"/>
    <cellStyle name="20% - Accent1 5 2 2 4 4" xfId="46373" xr:uid="{00000000-0005-0000-0000-00007FB40000}"/>
    <cellStyle name="20% - Accent1 5 2 2 4 4 2" xfId="46374" xr:uid="{00000000-0005-0000-0000-000080B40000}"/>
    <cellStyle name="20% - Accent1 5 2 2 4 4 2 2" xfId="46375" xr:uid="{00000000-0005-0000-0000-000081B40000}"/>
    <cellStyle name="20% - Accent1 5 2 2 4 4 2 2 2" xfId="46376" xr:uid="{00000000-0005-0000-0000-000082B40000}"/>
    <cellStyle name="20% - Accent1 5 2 2 4 4 2 3" xfId="46377" xr:uid="{00000000-0005-0000-0000-000083B40000}"/>
    <cellStyle name="20% - Accent1 5 2 2 4 4 3" xfId="46378" xr:uid="{00000000-0005-0000-0000-000084B40000}"/>
    <cellStyle name="20% - Accent1 5 2 2 4 4 3 2" xfId="46379" xr:uid="{00000000-0005-0000-0000-000085B40000}"/>
    <cellStyle name="20% - Accent1 5 2 2 4 4 4" xfId="46380" xr:uid="{00000000-0005-0000-0000-000086B40000}"/>
    <cellStyle name="20% - Accent1 5 2 2 4 5" xfId="46381" xr:uid="{00000000-0005-0000-0000-000087B40000}"/>
    <cellStyle name="20% - Accent1 5 2 2 4 5 2" xfId="46382" xr:uid="{00000000-0005-0000-0000-000088B40000}"/>
    <cellStyle name="20% - Accent1 5 2 2 4 5 2 2" xfId="46383" xr:uid="{00000000-0005-0000-0000-000089B40000}"/>
    <cellStyle name="20% - Accent1 5 2 2 4 5 2 2 2" xfId="46384" xr:uid="{00000000-0005-0000-0000-00008AB40000}"/>
    <cellStyle name="20% - Accent1 5 2 2 4 5 2 3" xfId="46385" xr:uid="{00000000-0005-0000-0000-00008BB40000}"/>
    <cellStyle name="20% - Accent1 5 2 2 4 5 3" xfId="46386" xr:uid="{00000000-0005-0000-0000-00008CB40000}"/>
    <cellStyle name="20% - Accent1 5 2 2 4 5 3 2" xfId="46387" xr:uid="{00000000-0005-0000-0000-00008DB40000}"/>
    <cellStyle name="20% - Accent1 5 2 2 4 5 4" xfId="46388" xr:uid="{00000000-0005-0000-0000-00008EB40000}"/>
    <cellStyle name="20% - Accent1 5 2 2 4 6" xfId="46389" xr:uid="{00000000-0005-0000-0000-00008FB40000}"/>
    <cellStyle name="20% - Accent1 5 2 2 4 6 2" xfId="46390" xr:uid="{00000000-0005-0000-0000-000090B40000}"/>
    <cellStyle name="20% - Accent1 5 2 2 4 6 2 2" xfId="46391" xr:uid="{00000000-0005-0000-0000-000091B40000}"/>
    <cellStyle name="20% - Accent1 5 2 2 4 6 2 2 2" xfId="46392" xr:uid="{00000000-0005-0000-0000-000092B40000}"/>
    <cellStyle name="20% - Accent1 5 2 2 4 6 2 3" xfId="46393" xr:uid="{00000000-0005-0000-0000-000093B40000}"/>
    <cellStyle name="20% - Accent1 5 2 2 4 6 3" xfId="46394" xr:uid="{00000000-0005-0000-0000-000094B40000}"/>
    <cellStyle name="20% - Accent1 5 2 2 4 6 3 2" xfId="46395" xr:uid="{00000000-0005-0000-0000-000095B40000}"/>
    <cellStyle name="20% - Accent1 5 2 2 4 6 4" xfId="46396" xr:uid="{00000000-0005-0000-0000-000096B40000}"/>
    <cellStyle name="20% - Accent1 5 2 2 4 7" xfId="46397" xr:uid="{00000000-0005-0000-0000-000097B40000}"/>
    <cellStyle name="20% - Accent1 5 2 2 4 7 2" xfId="46398" xr:uid="{00000000-0005-0000-0000-000098B40000}"/>
    <cellStyle name="20% - Accent1 5 2 2 4 7 2 2" xfId="46399" xr:uid="{00000000-0005-0000-0000-000099B40000}"/>
    <cellStyle name="20% - Accent1 5 2 2 4 7 3" xfId="46400" xr:uid="{00000000-0005-0000-0000-00009AB40000}"/>
    <cellStyle name="20% - Accent1 5 2 2 4 8" xfId="46401" xr:uid="{00000000-0005-0000-0000-00009BB40000}"/>
    <cellStyle name="20% - Accent1 5 2 2 4 8 2" xfId="46402" xr:uid="{00000000-0005-0000-0000-00009CB40000}"/>
    <cellStyle name="20% - Accent1 5 2 2 4 8 2 2" xfId="46403" xr:uid="{00000000-0005-0000-0000-00009DB40000}"/>
    <cellStyle name="20% - Accent1 5 2 2 4 8 3" xfId="46404" xr:uid="{00000000-0005-0000-0000-00009EB40000}"/>
    <cellStyle name="20% - Accent1 5 2 2 4 9" xfId="46405" xr:uid="{00000000-0005-0000-0000-00009FB40000}"/>
    <cellStyle name="20% - Accent1 5 2 2 4 9 2" xfId="46406" xr:uid="{00000000-0005-0000-0000-0000A0B40000}"/>
    <cellStyle name="20% - Accent1 5 2 2 5" xfId="46407" xr:uid="{00000000-0005-0000-0000-0000A1B40000}"/>
    <cellStyle name="20% - Accent1 5 2 2 5 2" xfId="46408" xr:uid="{00000000-0005-0000-0000-0000A2B40000}"/>
    <cellStyle name="20% - Accent1 5 2 2 5 2 2" xfId="46409" xr:uid="{00000000-0005-0000-0000-0000A3B40000}"/>
    <cellStyle name="20% - Accent1 5 2 2 5 2 2 2" xfId="46410" xr:uid="{00000000-0005-0000-0000-0000A4B40000}"/>
    <cellStyle name="20% - Accent1 5 2 2 5 2 2 2 2" xfId="46411" xr:uid="{00000000-0005-0000-0000-0000A5B40000}"/>
    <cellStyle name="20% - Accent1 5 2 2 5 2 2 3" xfId="46412" xr:uid="{00000000-0005-0000-0000-0000A6B40000}"/>
    <cellStyle name="20% - Accent1 5 2 2 5 2 3" xfId="46413" xr:uid="{00000000-0005-0000-0000-0000A7B40000}"/>
    <cellStyle name="20% - Accent1 5 2 2 5 2 3 2" xfId="46414" xr:uid="{00000000-0005-0000-0000-0000A8B40000}"/>
    <cellStyle name="20% - Accent1 5 2 2 5 2 4" xfId="46415" xr:uid="{00000000-0005-0000-0000-0000A9B40000}"/>
    <cellStyle name="20% - Accent1 5 2 2 5 3" xfId="46416" xr:uid="{00000000-0005-0000-0000-0000AAB40000}"/>
    <cellStyle name="20% - Accent1 5 2 2 5 3 2" xfId="46417" xr:uid="{00000000-0005-0000-0000-0000ABB40000}"/>
    <cellStyle name="20% - Accent1 5 2 2 5 3 2 2" xfId="46418" xr:uid="{00000000-0005-0000-0000-0000ACB40000}"/>
    <cellStyle name="20% - Accent1 5 2 2 5 3 2 2 2" xfId="46419" xr:uid="{00000000-0005-0000-0000-0000ADB40000}"/>
    <cellStyle name="20% - Accent1 5 2 2 5 3 2 3" xfId="46420" xr:uid="{00000000-0005-0000-0000-0000AEB40000}"/>
    <cellStyle name="20% - Accent1 5 2 2 5 3 3" xfId="46421" xr:uid="{00000000-0005-0000-0000-0000AFB40000}"/>
    <cellStyle name="20% - Accent1 5 2 2 5 3 3 2" xfId="46422" xr:uid="{00000000-0005-0000-0000-0000B0B40000}"/>
    <cellStyle name="20% - Accent1 5 2 2 5 3 4" xfId="46423" xr:uid="{00000000-0005-0000-0000-0000B1B40000}"/>
    <cellStyle name="20% - Accent1 5 2 2 5 4" xfId="46424" xr:uid="{00000000-0005-0000-0000-0000B2B40000}"/>
    <cellStyle name="20% - Accent1 5 2 2 5 4 2" xfId="46425" xr:uid="{00000000-0005-0000-0000-0000B3B40000}"/>
    <cellStyle name="20% - Accent1 5 2 2 5 4 2 2" xfId="46426" xr:uid="{00000000-0005-0000-0000-0000B4B40000}"/>
    <cellStyle name="20% - Accent1 5 2 2 5 4 2 2 2" xfId="46427" xr:uid="{00000000-0005-0000-0000-0000B5B40000}"/>
    <cellStyle name="20% - Accent1 5 2 2 5 4 2 3" xfId="46428" xr:uid="{00000000-0005-0000-0000-0000B6B40000}"/>
    <cellStyle name="20% - Accent1 5 2 2 5 4 3" xfId="46429" xr:uid="{00000000-0005-0000-0000-0000B7B40000}"/>
    <cellStyle name="20% - Accent1 5 2 2 5 4 3 2" xfId="46430" xr:uid="{00000000-0005-0000-0000-0000B8B40000}"/>
    <cellStyle name="20% - Accent1 5 2 2 5 4 4" xfId="46431" xr:uid="{00000000-0005-0000-0000-0000B9B40000}"/>
    <cellStyle name="20% - Accent1 5 2 2 5 5" xfId="46432" xr:uid="{00000000-0005-0000-0000-0000BAB40000}"/>
    <cellStyle name="20% - Accent1 5 2 2 5 5 2" xfId="46433" xr:uid="{00000000-0005-0000-0000-0000BBB40000}"/>
    <cellStyle name="20% - Accent1 5 2 2 5 5 2 2" xfId="46434" xr:uid="{00000000-0005-0000-0000-0000BCB40000}"/>
    <cellStyle name="20% - Accent1 5 2 2 5 5 3" xfId="46435" xr:uid="{00000000-0005-0000-0000-0000BDB40000}"/>
    <cellStyle name="20% - Accent1 5 2 2 5 6" xfId="46436" xr:uid="{00000000-0005-0000-0000-0000BEB40000}"/>
    <cellStyle name="20% - Accent1 5 2 2 5 6 2" xfId="46437" xr:uid="{00000000-0005-0000-0000-0000BFB40000}"/>
    <cellStyle name="20% - Accent1 5 2 2 5 6 2 2" xfId="46438" xr:uid="{00000000-0005-0000-0000-0000C0B40000}"/>
    <cellStyle name="20% - Accent1 5 2 2 5 6 3" xfId="46439" xr:uid="{00000000-0005-0000-0000-0000C1B40000}"/>
    <cellStyle name="20% - Accent1 5 2 2 5 7" xfId="46440" xr:uid="{00000000-0005-0000-0000-0000C2B40000}"/>
    <cellStyle name="20% - Accent1 5 2 2 5 7 2" xfId="46441" xr:uid="{00000000-0005-0000-0000-0000C3B40000}"/>
    <cellStyle name="20% - Accent1 5 2 2 5 8" xfId="46442" xr:uid="{00000000-0005-0000-0000-0000C4B40000}"/>
    <cellStyle name="20% - Accent1 5 2 2 5 8 2" xfId="46443" xr:uid="{00000000-0005-0000-0000-0000C5B40000}"/>
    <cellStyle name="20% - Accent1 5 2 2 5 9" xfId="46444" xr:uid="{00000000-0005-0000-0000-0000C6B40000}"/>
    <cellStyle name="20% - Accent1 5 2 2 6" xfId="46445" xr:uid="{00000000-0005-0000-0000-0000C7B40000}"/>
    <cellStyle name="20% - Accent1 5 2 2 6 2" xfId="46446" xr:uid="{00000000-0005-0000-0000-0000C8B40000}"/>
    <cellStyle name="20% - Accent1 5 2 2 6 2 2" xfId="46447" xr:uid="{00000000-0005-0000-0000-0000C9B40000}"/>
    <cellStyle name="20% - Accent1 5 2 2 6 2 2 2" xfId="46448" xr:uid="{00000000-0005-0000-0000-0000CAB40000}"/>
    <cellStyle name="20% - Accent1 5 2 2 6 2 2 2 2" xfId="46449" xr:uid="{00000000-0005-0000-0000-0000CBB40000}"/>
    <cellStyle name="20% - Accent1 5 2 2 6 2 2 3" xfId="46450" xr:uid="{00000000-0005-0000-0000-0000CCB40000}"/>
    <cellStyle name="20% - Accent1 5 2 2 6 2 3" xfId="46451" xr:uid="{00000000-0005-0000-0000-0000CDB40000}"/>
    <cellStyle name="20% - Accent1 5 2 2 6 2 3 2" xfId="46452" xr:uid="{00000000-0005-0000-0000-0000CEB40000}"/>
    <cellStyle name="20% - Accent1 5 2 2 6 2 4" xfId="46453" xr:uid="{00000000-0005-0000-0000-0000CFB40000}"/>
    <cellStyle name="20% - Accent1 5 2 2 6 3" xfId="46454" xr:uid="{00000000-0005-0000-0000-0000D0B40000}"/>
    <cellStyle name="20% - Accent1 5 2 2 6 3 2" xfId="46455" xr:uid="{00000000-0005-0000-0000-0000D1B40000}"/>
    <cellStyle name="20% - Accent1 5 2 2 6 3 2 2" xfId="46456" xr:uid="{00000000-0005-0000-0000-0000D2B40000}"/>
    <cellStyle name="20% - Accent1 5 2 2 6 3 2 2 2" xfId="46457" xr:uid="{00000000-0005-0000-0000-0000D3B40000}"/>
    <cellStyle name="20% - Accent1 5 2 2 6 3 2 3" xfId="46458" xr:uid="{00000000-0005-0000-0000-0000D4B40000}"/>
    <cellStyle name="20% - Accent1 5 2 2 6 3 3" xfId="46459" xr:uid="{00000000-0005-0000-0000-0000D5B40000}"/>
    <cellStyle name="20% - Accent1 5 2 2 6 3 3 2" xfId="46460" xr:uid="{00000000-0005-0000-0000-0000D6B40000}"/>
    <cellStyle name="20% - Accent1 5 2 2 6 3 4" xfId="46461" xr:uid="{00000000-0005-0000-0000-0000D7B40000}"/>
    <cellStyle name="20% - Accent1 5 2 2 6 4" xfId="46462" xr:uid="{00000000-0005-0000-0000-0000D8B40000}"/>
    <cellStyle name="20% - Accent1 5 2 2 6 4 2" xfId="46463" xr:uid="{00000000-0005-0000-0000-0000D9B40000}"/>
    <cellStyle name="20% - Accent1 5 2 2 6 4 2 2" xfId="46464" xr:uid="{00000000-0005-0000-0000-0000DAB40000}"/>
    <cellStyle name="20% - Accent1 5 2 2 6 4 2 2 2" xfId="46465" xr:uid="{00000000-0005-0000-0000-0000DBB40000}"/>
    <cellStyle name="20% - Accent1 5 2 2 6 4 2 3" xfId="46466" xr:uid="{00000000-0005-0000-0000-0000DCB40000}"/>
    <cellStyle name="20% - Accent1 5 2 2 6 4 3" xfId="46467" xr:uid="{00000000-0005-0000-0000-0000DDB40000}"/>
    <cellStyle name="20% - Accent1 5 2 2 6 4 3 2" xfId="46468" xr:uid="{00000000-0005-0000-0000-0000DEB40000}"/>
    <cellStyle name="20% - Accent1 5 2 2 6 4 4" xfId="46469" xr:uid="{00000000-0005-0000-0000-0000DFB40000}"/>
    <cellStyle name="20% - Accent1 5 2 2 6 5" xfId="46470" xr:uid="{00000000-0005-0000-0000-0000E0B40000}"/>
    <cellStyle name="20% - Accent1 5 2 2 6 5 2" xfId="46471" xr:uid="{00000000-0005-0000-0000-0000E1B40000}"/>
    <cellStyle name="20% - Accent1 5 2 2 6 5 2 2" xfId="46472" xr:uid="{00000000-0005-0000-0000-0000E2B40000}"/>
    <cellStyle name="20% - Accent1 5 2 2 6 5 3" xfId="46473" xr:uid="{00000000-0005-0000-0000-0000E3B40000}"/>
    <cellStyle name="20% - Accent1 5 2 2 6 6" xfId="46474" xr:uid="{00000000-0005-0000-0000-0000E4B40000}"/>
    <cellStyle name="20% - Accent1 5 2 2 6 6 2" xfId="46475" xr:uid="{00000000-0005-0000-0000-0000E5B40000}"/>
    <cellStyle name="20% - Accent1 5 2 2 6 6 2 2" xfId="46476" xr:uid="{00000000-0005-0000-0000-0000E6B40000}"/>
    <cellStyle name="20% - Accent1 5 2 2 6 6 3" xfId="46477" xr:uid="{00000000-0005-0000-0000-0000E7B40000}"/>
    <cellStyle name="20% - Accent1 5 2 2 6 7" xfId="46478" xr:uid="{00000000-0005-0000-0000-0000E8B40000}"/>
    <cellStyle name="20% - Accent1 5 2 2 6 7 2" xfId="46479" xr:uid="{00000000-0005-0000-0000-0000E9B40000}"/>
    <cellStyle name="20% - Accent1 5 2 2 6 8" xfId="46480" xr:uid="{00000000-0005-0000-0000-0000EAB40000}"/>
    <cellStyle name="20% - Accent1 5 2 2 6 8 2" xfId="46481" xr:uid="{00000000-0005-0000-0000-0000EBB40000}"/>
    <cellStyle name="20% - Accent1 5 2 2 6 9" xfId="46482" xr:uid="{00000000-0005-0000-0000-0000ECB40000}"/>
    <cellStyle name="20% - Accent1 5 2 2 7" xfId="46483" xr:uid="{00000000-0005-0000-0000-0000EDB40000}"/>
    <cellStyle name="20% - Accent1 5 2 2 7 2" xfId="46484" xr:uid="{00000000-0005-0000-0000-0000EEB40000}"/>
    <cellStyle name="20% - Accent1 5 2 2 7 2 2" xfId="46485" xr:uid="{00000000-0005-0000-0000-0000EFB40000}"/>
    <cellStyle name="20% - Accent1 5 2 2 7 2 2 2" xfId="46486" xr:uid="{00000000-0005-0000-0000-0000F0B40000}"/>
    <cellStyle name="20% - Accent1 5 2 2 7 2 3" xfId="46487" xr:uid="{00000000-0005-0000-0000-0000F1B40000}"/>
    <cellStyle name="20% - Accent1 5 2 2 7 3" xfId="46488" xr:uid="{00000000-0005-0000-0000-0000F2B40000}"/>
    <cellStyle name="20% - Accent1 5 2 2 7 3 2" xfId="46489" xr:uid="{00000000-0005-0000-0000-0000F3B40000}"/>
    <cellStyle name="20% - Accent1 5 2 2 7 4" xfId="46490" xr:uid="{00000000-0005-0000-0000-0000F4B40000}"/>
    <cellStyle name="20% - Accent1 5 2 2 8" xfId="46491" xr:uid="{00000000-0005-0000-0000-0000F5B40000}"/>
    <cellStyle name="20% - Accent1 5 2 2 8 2" xfId="46492" xr:uid="{00000000-0005-0000-0000-0000F6B40000}"/>
    <cellStyle name="20% - Accent1 5 2 2 8 2 2" xfId="46493" xr:uid="{00000000-0005-0000-0000-0000F7B40000}"/>
    <cellStyle name="20% - Accent1 5 2 2 8 2 2 2" xfId="46494" xr:uid="{00000000-0005-0000-0000-0000F8B40000}"/>
    <cellStyle name="20% - Accent1 5 2 2 8 2 3" xfId="46495" xr:uid="{00000000-0005-0000-0000-0000F9B40000}"/>
    <cellStyle name="20% - Accent1 5 2 2 8 3" xfId="46496" xr:uid="{00000000-0005-0000-0000-0000FAB40000}"/>
    <cellStyle name="20% - Accent1 5 2 2 8 3 2" xfId="46497" xr:uid="{00000000-0005-0000-0000-0000FBB40000}"/>
    <cellStyle name="20% - Accent1 5 2 2 8 4" xfId="46498" xr:uid="{00000000-0005-0000-0000-0000FCB40000}"/>
    <cellStyle name="20% - Accent1 5 2 2 9" xfId="46499" xr:uid="{00000000-0005-0000-0000-0000FDB40000}"/>
    <cellStyle name="20% - Accent1 5 2 2 9 2" xfId="46500" xr:uid="{00000000-0005-0000-0000-0000FEB40000}"/>
    <cellStyle name="20% - Accent1 5 2 2 9 2 2" xfId="46501" xr:uid="{00000000-0005-0000-0000-0000FFB40000}"/>
    <cellStyle name="20% - Accent1 5 2 2 9 2 2 2" xfId="46502" xr:uid="{00000000-0005-0000-0000-000000B50000}"/>
    <cellStyle name="20% - Accent1 5 2 2 9 2 3" xfId="46503" xr:uid="{00000000-0005-0000-0000-000001B50000}"/>
    <cellStyle name="20% - Accent1 5 2 2 9 3" xfId="46504" xr:uid="{00000000-0005-0000-0000-000002B50000}"/>
    <cellStyle name="20% - Accent1 5 2 2 9 3 2" xfId="46505" xr:uid="{00000000-0005-0000-0000-000003B50000}"/>
    <cellStyle name="20% - Accent1 5 2 2 9 4" xfId="46506" xr:uid="{00000000-0005-0000-0000-000004B50000}"/>
    <cellStyle name="20% - Accent1 5 2 3" xfId="46507" xr:uid="{00000000-0005-0000-0000-000005B50000}"/>
    <cellStyle name="20% - Accent1 5 2 3 10" xfId="46508" xr:uid="{00000000-0005-0000-0000-000006B50000}"/>
    <cellStyle name="20% - Accent1 5 2 3 10 2" xfId="46509" xr:uid="{00000000-0005-0000-0000-000007B50000}"/>
    <cellStyle name="20% - Accent1 5 2 3 11" xfId="46510" xr:uid="{00000000-0005-0000-0000-000008B50000}"/>
    <cellStyle name="20% - Accent1 5 2 3 2" xfId="46511" xr:uid="{00000000-0005-0000-0000-000009B50000}"/>
    <cellStyle name="20% - Accent1 5 2 3 2 2" xfId="46512" xr:uid="{00000000-0005-0000-0000-00000AB50000}"/>
    <cellStyle name="20% - Accent1 5 2 3 2 2 2" xfId="46513" xr:uid="{00000000-0005-0000-0000-00000BB50000}"/>
    <cellStyle name="20% - Accent1 5 2 3 2 2 2 2" xfId="46514" xr:uid="{00000000-0005-0000-0000-00000CB50000}"/>
    <cellStyle name="20% - Accent1 5 2 3 2 2 2 2 2" xfId="46515" xr:uid="{00000000-0005-0000-0000-00000DB50000}"/>
    <cellStyle name="20% - Accent1 5 2 3 2 2 2 3" xfId="46516" xr:uid="{00000000-0005-0000-0000-00000EB50000}"/>
    <cellStyle name="20% - Accent1 5 2 3 2 2 3" xfId="46517" xr:uid="{00000000-0005-0000-0000-00000FB50000}"/>
    <cellStyle name="20% - Accent1 5 2 3 2 2 3 2" xfId="46518" xr:uid="{00000000-0005-0000-0000-000010B50000}"/>
    <cellStyle name="20% - Accent1 5 2 3 2 2 4" xfId="46519" xr:uid="{00000000-0005-0000-0000-000011B50000}"/>
    <cellStyle name="20% - Accent1 5 2 3 2 3" xfId="46520" xr:uid="{00000000-0005-0000-0000-000012B50000}"/>
    <cellStyle name="20% - Accent1 5 2 3 2 3 2" xfId="46521" xr:uid="{00000000-0005-0000-0000-000013B50000}"/>
    <cellStyle name="20% - Accent1 5 2 3 2 3 2 2" xfId="46522" xr:uid="{00000000-0005-0000-0000-000014B50000}"/>
    <cellStyle name="20% - Accent1 5 2 3 2 3 2 2 2" xfId="46523" xr:uid="{00000000-0005-0000-0000-000015B50000}"/>
    <cellStyle name="20% - Accent1 5 2 3 2 3 2 3" xfId="46524" xr:uid="{00000000-0005-0000-0000-000016B50000}"/>
    <cellStyle name="20% - Accent1 5 2 3 2 3 3" xfId="46525" xr:uid="{00000000-0005-0000-0000-000017B50000}"/>
    <cellStyle name="20% - Accent1 5 2 3 2 3 3 2" xfId="46526" xr:uid="{00000000-0005-0000-0000-000018B50000}"/>
    <cellStyle name="20% - Accent1 5 2 3 2 3 4" xfId="46527" xr:uid="{00000000-0005-0000-0000-000019B50000}"/>
    <cellStyle name="20% - Accent1 5 2 3 2 4" xfId="46528" xr:uid="{00000000-0005-0000-0000-00001AB50000}"/>
    <cellStyle name="20% - Accent1 5 2 3 2 4 2" xfId="46529" xr:uid="{00000000-0005-0000-0000-00001BB50000}"/>
    <cellStyle name="20% - Accent1 5 2 3 2 4 2 2" xfId="46530" xr:uid="{00000000-0005-0000-0000-00001CB50000}"/>
    <cellStyle name="20% - Accent1 5 2 3 2 4 2 2 2" xfId="46531" xr:uid="{00000000-0005-0000-0000-00001DB50000}"/>
    <cellStyle name="20% - Accent1 5 2 3 2 4 2 3" xfId="46532" xr:uid="{00000000-0005-0000-0000-00001EB50000}"/>
    <cellStyle name="20% - Accent1 5 2 3 2 4 3" xfId="46533" xr:uid="{00000000-0005-0000-0000-00001FB50000}"/>
    <cellStyle name="20% - Accent1 5 2 3 2 4 3 2" xfId="46534" xr:uid="{00000000-0005-0000-0000-000020B50000}"/>
    <cellStyle name="20% - Accent1 5 2 3 2 4 4" xfId="46535" xr:uid="{00000000-0005-0000-0000-000021B50000}"/>
    <cellStyle name="20% - Accent1 5 2 3 2 5" xfId="46536" xr:uid="{00000000-0005-0000-0000-000022B50000}"/>
    <cellStyle name="20% - Accent1 5 2 3 2 5 2" xfId="46537" xr:uid="{00000000-0005-0000-0000-000023B50000}"/>
    <cellStyle name="20% - Accent1 5 2 3 2 5 2 2" xfId="46538" xr:uid="{00000000-0005-0000-0000-000024B50000}"/>
    <cellStyle name="20% - Accent1 5 2 3 2 5 3" xfId="46539" xr:uid="{00000000-0005-0000-0000-000025B50000}"/>
    <cellStyle name="20% - Accent1 5 2 3 2 6" xfId="46540" xr:uid="{00000000-0005-0000-0000-000026B50000}"/>
    <cellStyle name="20% - Accent1 5 2 3 2 6 2" xfId="46541" xr:uid="{00000000-0005-0000-0000-000027B50000}"/>
    <cellStyle name="20% - Accent1 5 2 3 2 6 2 2" xfId="46542" xr:uid="{00000000-0005-0000-0000-000028B50000}"/>
    <cellStyle name="20% - Accent1 5 2 3 2 6 3" xfId="46543" xr:uid="{00000000-0005-0000-0000-000029B50000}"/>
    <cellStyle name="20% - Accent1 5 2 3 2 7" xfId="46544" xr:uid="{00000000-0005-0000-0000-00002AB50000}"/>
    <cellStyle name="20% - Accent1 5 2 3 2 7 2" xfId="46545" xr:uid="{00000000-0005-0000-0000-00002BB50000}"/>
    <cellStyle name="20% - Accent1 5 2 3 2 8" xfId="46546" xr:uid="{00000000-0005-0000-0000-00002CB50000}"/>
    <cellStyle name="20% - Accent1 5 2 3 2 8 2" xfId="46547" xr:uid="{00000000-0005-0000-0000-00002DB50000}"/>
    <cellStyle name="20% - Accent1 5 2 3 2 9" xfId="46548" xr:uid="{00000000-0005-0000-0000-00002EB50000}"/>
    <cellStyle name="20% - Accent1 5 2 3 3" xfId="46549" xr:uid="{00000000-0005-0000-0000-00002FB50000}"/>
    <cellStyle name="20% - Accent1 5 2 3 3 2" xfId="46550" xr:uid="{00000000-0005-0000-0000-000030B50000}"/>
    <cellStyle name="20% - Accent1 5 2 3 3 2 2" xfId="46551" xr:uid="{00000000-0005-0000-0000-000031B50000}"/>
    <cellStyle name="20% - Accent1 5 2 3 3 2 2 2" xfId="46552" xr:uid="{00000000-0005-0000-0000-000032B50000}"/>
    <cellStyle name="20% - Accent1 5 2 3 3 2 2 2 2" xfId="46553" xr:uid="{00000000-0005-0000-0000-000033B50000}"/>
    <cellStyle name="20% - Accent1 5 2 3 3 2 2 3" xfId="46554" xr:uid="{00000000-0005-0000-0000-000034B50000}"/>
    <cellStyle name="20% - Accent1 5 2 3 3 2 3" xfId="46555" xr:uid="{00000000-0005-0000-0000-000035B50000}"/>
    <cellStyle name="20% - Accent1 5 2 3 3 2 3 2" xfId="46556" xr:uid="{00000000-0005-0000-0000-000036B50000}"/>
    <cellStyle name="20% - Accent1 5 2 3 3 2 4" xfId="46557" xr:uid="{00000000-0005-0000-0000-000037B50000}"/>
    <cellStyle name="20% - Accent1 5 2 3 3 3" xfId="46558" xr:uid="{00000000-0005-0000-0000-000038B50000}"/>
    <cellStyle name="20% - Accent1 5 2 3 3 3 2" xfId="46559" xr:uid="{00000000-0005-0000-0000-000039B50000}"/>
    <cellStyle name="20% - Accent1 5 2 3 3 3 2 2" xfId="46560" xr:uid="{00000000-0005-0000-0000-00003AB50000}"/>
    <cellStyle name="20% - Accent1 5 2 3 3 3 2 2 2" xfId="46561" xr:uid="{00000000-0005-0000-0000-00003BB50000}"/>
    <cellStyle name="20% - Accent1 5 2 3 3 3 2 3" xfId="46562" xr:uid="{00000000-0005-0000-0000-00003CB50000}"/>
    <cellStyle name="20% - Accent1 5 2 3 3 3 3" xfId="46563" xr:uid="{00000000-0005-0000-0000-00003DB50000}"/>
    <cellStyle name="20% - Accent1 5 2 3 3 3 3 2" xfId="46564" xr:uid="{00000000-0005-0000-0000-00003EB50000}"/>
    <cellStyle name="20% - Accent1 5 2 3 3 3 4" xfId="46565" xr:uid="{00000000-0005-0000-0000-00003FB50000}"/>
    <cellStyle name="20% - Accent1 5 2 3 3 4" xfId="46566" xr:uid="{00000000-0005-0000-0000-000040B50000}"/>
    <cellStyle name="20% - Accent1 5 2 3 3 4 2" xfId="46567" xr:uid="{00000000-0005-0000-0000-000041B50000}"/>
    <cellStyle name="20% - Accent1 5 2 3 3 4 2 2" xfId="46568" xr:uid="{00000000-0005-0000-0000-000042B50000}"/>
    <cellStyle name="20% - Accent1 5 2 3 3 4 2 2 2" xfId="46569" xr:uid="{00000000-0005-0000-0000-000043B50000}"/>
    <cellStyle name="20% - Accent1 5 2 3 3 4 2 3" xfId="46570" xr:uid="{00000000-0005-0000-0000-000044B50000}"/>
    <cellStyle name="20% - Accent1 5 2 3 3 4 3" xfId="46571" xr:uid="{00000000-0005-0000-0000-000045B50000}"/>
    <cellStyle name="20% - Accent1 5 2 3 3 4 3 2" xfId="46572" xr:uid="{00000000-0005-0000-0000-000046B50000}"/>
    <cellStyle name="20% - Accent1 5 2 3 3 4 4" xfId="46573" xr:uid="{00000000-0005-0000-0000-000047B50000}"/>
    <cellStyle name="20% - Accent1 5 2 3 3 5" xfId="46574" xr:uid="{00000000-0005-0000-0000-000048B50000}"/>
    <cellStyle name="20% - Accent1 5 2 3 3 5 2" xfId="46575" xr:uid="{00000000-0005-0000-0000-000049B50000}"/>
    <cellStyle name="20% - Accent1 5 2 3 3 5 2 2" xfId="46576" xr:uid="{00000000-0005-0000-0000-00004AB50000}"/>
    <cellStyle name="20% - Accent1 5 2 3 3 5 3" xfId="46577" xr:uid="{00000000-0005-0000-0000-00004BB50000}"/>
    <cellStyle name="20% - Accent1 5 2 3 3 6" xfId="46578" xr:uid="{00000000-0005-0000-0000-00004CB50000}"/>
    <cellStyle name="20% - Accent1 5 2 3 3 6 2" xfId="46579" xr:uid="{00000000-0005-0000-0000-00004DB50000}"/>
    <cellStyle name="20% - Accent1 5 2 3 3 6 2 2" xfId="46580" xr:uid="{00000000-0005-0000-0000-00004EB50000}"/>
    <cellStyle name="20% - Accent1 5 2 3 3 6 3" xfId="46581" xr:uid="{00000000-0005-0000-0000-00004FB50000}"/>
    <cellStyle name="20% - Accent1 5 2 3 3 7" xfId="46582" xr:uid="{00000000-0005-0000-0000-000050B50000}"/>
    <cellStyle name="20% - Accent1 5 2 3 3 7 2" xfId="46583" xr:uid="{00000000-0005-0000-0000-000051B50000}"/>
    <cellStyle name="20% - Accent1 5 2 3 3 8" xfId="46584" xr:uid="{00000000-0005-0000-0000-000052B50000}"/>
    <cellStyle name="20% - Accent1 5 2 3 3 8 2" xfId="46585" xr:uid="{00000000-0005-0000-0000-000053B50000}"/>
    <cellStyle name="20% - Accent1 5 2 3 3 9" xfId="46586" xr:uid="{00000000-0005-0000-0000-000054B50000}"/>
    <cellStyle name="20% - Accent1 5 2 3 4" xfId="46587" xr:uid="{00000000-0005-0000-0000-000055B50000}"/>
    <cellStyle name="20% - Accent1 5 2 3 4 2" xfId="46588" xr:uid="{00000000-0005-0000-0000-000056B50000}"/>
    <cellStyle name="20% - Accent1 5 2 3 4 2 2" xfId="46589" xr:uid="{00000000-0005-0000-0000-000057B50000}"/>
    <cellStyle name="20% - Accent1 5 2 3 4 2 2 2" xfId="46590" xr:uid="{00000000-0005-0000-0000-000058B50000}"/>
    <cellStyle name="20% - Accent1 5 2 3 4 2 3" xfId="46591" xr:uid="{00000000-0005-0000-0000-000059B50000}"/>
    <cellStyle name="20% - Accent1 5 2 3 4 3" xfId="46592" xr:uid="{00000000-0005-0000-0000-00005AB50000}"/>
    <cellStyle name="20% - Accent1 5 2 3 4 3 2" xfId="46593" xr:uid="{00000000-0005-0000-0000-00005BB50000}"/>
    <cellStyle name="20% - Accent1 5 2 3 4 4" xfId="46594" xr:uid="{00000000-0005-0000-0000-00005CB50000}"/>
    <cellStyle name="20% - Accent1 5 2 3 5" xfId="46595" xr:uid="{00000000-0005-0000-0000-00005DB50000}"/>
    <cellStyle name="20% - Accent1 5 2 3 5 2" xfId="46596" xr:uid="{00000000-0005-0000-0000-00005EB50000}"/>
    <cellStyle name="20% - Accent1 5 2 3 5 2 2" xfId="46597" xr:uid="{00000000-0005-0000-0000-00005FB50000}"/>
    <cellStyle name="20% - Accent1 5 2 3 5 2 2 2" xfId="46598" xr:uid="{00000000-0005-0000-0000-000060B50000}"/>
    <cellStyle name="20% - Accent1 5 2 3 5 2 3" xfId="46599" xr:uid="{00000000-0005-0000-0000-000061B50000}"/>
    <cellStyle name="20% - Accent1 5 2 3 5 3" xfId="46600" xr:uid="{00000000-0005-0000-0000-000062B50000}"/>
    <cellStyle name="20% - Accent1 5 2 3 5 3 2" xfId="46601" xr:uid="{00000000-0005-0000-0000-000063B50000}"/>
    <cellStyle name="20% - Accent1 5 2 3 5 4" xfId="46602" xr:uid="{00000000-0005-0000-0000-000064B50000}"/>
    <cellStyle name="20% - Accent1 5 2 3 6" xfId="46603" xr:uid="{00000000-0005-0000-0000-000065B50000}"/>
    <cellStyle name="20% - Accent1 5 2 3 6 2" xfId="46604" xr:uid="{00000000-0005-0000-0000-000066B50000}"/>
    <cellStyle name="20% - Accent1 5 2 3 6 2 2" xfId="46605" xr:uid="{00000000-0005-0000-0000-000067B50000}"/>
    <cellStyle name="20% - Accent1 5 2 3 6 2 2 2" xfId="46606" xr:uid="{00000000-0005-0000-0000-000068B50000}"/>
    <cellStyle name="20% - Accent1 5 2 3 6 2 3" xfId="46607" xr:uid="{00000000-0005-0000-0000-000069B50000}"/>
    <cellStyle name="20% - Accent1 5 2 3 6 3" xfId="46608" xr:uid="{00000000-0005-0000-0000-00006AB50000}"/>
    <cellStyle name="20% - Accent1 5 2 3 6 3 2" xfId="46609" xr:uid="{00000000-0005-0000-0000-00006BB50000}"/>
    <cellStyle name="20% - Accent1 5 2 3 6 4" xfId="46610" xr:uid="{00000000-0005-0000-0000-00006CB50000}"/>
    <cellStyle name="20% - Accent1 5 2 3 7" xfId="46611" xr:uid="{00000000-0005-0000-0000-00006DB50000}"/>
    <cellStyle name="20% - Accent1 5 2 3 7 2" xfId="46612" xr:uid="{00000000-0005-0000-0000-00006EB50000}"/>
    <cellStyle name="20% - Accent1 5 2 3 7 2 2" xfId="46613" xr:uid="{00000000-0005-0000-0000-00006FB50000}"/>
    <cellStyle name="20% - Accent1 5 2 3 7 3" xfId="46614" xr:uid="{00000000-0005-0000-0000-000070B50000}"/>
    <cellStyle name="20% - Accent1 5 2 3 8" xfId="46615" xr:uid="{00000000-0005-0000-0000-000071B50000}"/>
    <cellStyle name="20% - Accent1 5 2 3 8 2" xfId="46616" xr:uid="{00000000-0005-0000-0000-000072B50000}"/>
    <cellStyle name="20% - Accent1 5 2 3 8 2 2" xfId="46617" xr:uid="{00000000-0005-0000-0000-000073B50000}"/>
    <cellStyle name="20% - Accent1 5 2 3 8 3" xfId="46618" xr:uid="{00000000-0005-0000-0000-000074B50000}"/>
    <cellStyle name="20% - Accent1 5 2 3 9" xfId="46619" xr:uid="{00000000-0005-0000-0000-000075B50000}"/>
    <cellStyle name="20% - Accent1 5 2 3 9 2" xfId="46620" xr:uid="{00000000-0005-0000-0000-000076B50000}"/>
    <cellStyle name="20% - Accent1 5 2 4" xfId="46621" xr:uid="{00000000-0005-0000-0000-000077B50000}"/>
    <cellStyle name="20% - Accent1 5 2 4 10" xfId="46622" xr:uid="{00000000-0005-0000-0000-000078B50000}"/>
    <cellStyle name="20% - Accent1 5 2 4 10 2" xfId="46623" xr:uid="{00000000-0005-0000-0000-000079B50000}"/>
    <cellStyle name="20% - Accent1 5 2 4 11" xfId="46624" xr:uid="{00000000-0005-0000-0000-00007AB50000}"/>
    <cellStyle name="20% - Accent1 5 2 4 2" xfId="46625" xr:uid="{00000000-0005-0000-0000-00007BB50000}"/>
    <cellStyle name="20% - Accent1 5 2 4 2 2" xfId="46626" xr:uid="{00000000-0005-0000-0000-00007CB50000}"/>
    <cellStyle name="20% - Accent1 5 2 4 2 2 2" xfId="46627" xr:uid="{00000000-0005-0000-0000-00007DB50000}"/>
    <cellStyle name="20% - Accent1 5 2 4 2 2 2 2" xfId="46628" xr:uid="{00000000-0005-0000-0000-00007EB50000}"/>
    <cellStyle name="20% - Accent1 5 2 4 2 2 2 2 2" xfId="46629" xr:uid="{00000000-0005-0000-0000-00007FB50000}"/>
    <cellStyle name="20% - Accent1 5 2 4 2 2 2 3" xfId="46630" xr:uid="{00000000-0005-0000-0000-000080B50000}"/>
    <cellStyle name="20% - Accent1 5 2 4 2 2 3" xfId="46631" xr:uid="{00000000-0005-0000-0000-000081B50000}"/>
    <cellStyle name="20% - Accent1 5 2 4 2 2 3 2" xfId="46632" xr:uid="{00000000-0005-0000-0000-000082B50000}"/>
    <cellStyle name="20% - Accent1 5 2 4 2 2 4" xfId="46633" xr:uid="{00000000-0005-0000-0000-000083B50000}"/>
    <cellStyle name="20% - Accent1 5 2 4 2 3" xfId="46634" xr:uid="{00000000-0005-0000-0000-000084B50000}"/>
    <cellStyle name="20% - Accent1 5 2 4 2 3 2" xfId="46635" xr:uid="{00000000-0005-0000-0000-000085B50000}"/>
    <cellStyle name="20% - Accent1 5 2 4 2 3 2 2" xfId="46636" xr:uid="{00000000-0005-0000-0000-000086B50000}"/>
    <cellStyle name="20% - Accent1 5 2 4 2 3 2 2 2" xfId="46637" xr:uid="{00000000-0005-0000-0000-000087B50000}"/>
    <cellStyle name="20% - Accent1 5 2 4 2 3 2 3" xfId="46638" xr:uid="{00000000-0005-0000-0000-000088B50000}"/>
    <cellStyle name="20% - Accent1 5 2 4 2 3 3" xfId="46639" xr:uid="{00000000-0005-0000-0000-000089B50000}"/>
    <cellStyle name="20% - Accent1 5 2 4 2 3 3 2" xfId="46640" xr:uid="{00000000-0005-0000-0000-00008AB50000}"/>
    <cellStyle name="20% - Accent1 5 2 4 2 3 4" xfId="46641" xr:uid="{00000000-0005-0000-0000-00008BB50000}"/>
    <cellStyle name="20% - Accent1 5 2 4 2 4" xfId="46642" xr:uid="{00000000-0005-0000-0000-00008CB50000}"/>
    <cellStyle name="20% - Accent1 5 2 4 2 4 2" xfId="46643" xr:uid="{00000000-0005-0000-0000-00008DB50000}"/>
    <cellStyle name="20% - Accent1 5 2 4 2 4 2 2" xfId="46644" xr:uid="{00000000-0005-0000-0000-00008EB50000}"/>
    <cellStyle name="20% - Accent1 5 2 4 2 4 2 2 2" xfId="46645" xr:uid="{00000000-0005-0000-0000-00008FB50000}"/>
    <cellStyle name="20% - Accent1 5 2 4 2 4 2 3" xfId="46646" xr:uid="{00000000-0005-0000-0000-000090B50000}"/>
    <cellStyle name="20% - Accent1 5 2 4 2 4 3" xfId="46647" xr:uid="{00000000-0005-0000-0000-000091B50000}"/>
    <cellStyle name="20% - Accent1 5 2 4 2 4 3 2" xfId="46648" xr:uid="{00000000-0005-0000-0000-000092B50000}"/>
    <cellStyle name="20% - Accent1 5 2 4 2 4 4" xfId="46649" xr:uid="{00000000-0005-0000-0000-000093B50000}"/>
    <cellStyle name="20% - Accent1 5 2 4 2 5" xfId="46650" xr:uid="{00000000-0005-0000-0000-000094B50000}"/>
    <cellStyle name="20% - Accent1 5 2 4 2 5 2" xfId="46651" xr:uid="{00000000-0005-0000-0000-000095B50000}"/>
    <cellStyle name="20% - Accent1 5 2 4 2 5 2 2" xfId="46652" xr:uid="{00000000-0005-0000-0000-000096B50000}"/>
    <cellStyle name="20% - Accent1 5 2 4 2 5 3" xfId="46653" xr:uid="{00000000-0005-0000-0000-000097B50000}"/>
    <cellStyle name="20% - Accent1 5 2 4 2 6" xfId="46654" xr:uid="{00000000-0005-0000-0000-000098B50000}"/>
    <cellStyle name="20% - Accent1 5 2 4 2 6 2" xfId="46655" xr:uid="{00000000-0005-0000-0000-000099B50000}"/>
    <cellStyle name="20% - Accent1 5 2 4 2 6 2 2" xfId="46656" xr:uid="{00000000-0005-0000-0000-00009AB50000}"/>
    <cellStyle name="20% - Accent1 5 2 4 2 6 3" xfId="46657" xr:uid="{00000000-0005-0000-0000-00009BB50000}"/>
    <cellStyle name="20% - Accent1 5 2 4 2 7" xfId="46658" xr:uid="{00000000-0005-0000-0000-00009CB50000}"/>
    <cellStyle name="20% - Accent1 5 2 4 2 7 2" xfId="46659" xr:uid="{00000000-0005-0000-0000-00009DB50000}"/>
    <cellStyle name="20% - Accent1 5 2 4 2 8" xfId="46660" xr:uid="{00000000-0005-0000-0000-00009EB50000}"/>
    <cellStyle name="20% - Accent1 5 2 4 2 8 2" xfId="46661" xr:uid="{00000000-0005-0000-0000-00009FB50000}"/>
    <cellStyle name="20% - Accent1 5 2 4 2 9" xfId="46662" xr:uid="{00000000-0005-0000-0000-0000A0B50000}"/>
    <cellStyle name="20% - Accent1 5 2 4 3" xfId="46663" xr:uid="{00000000-0005-0000-0000-0000A1B50000}"/>
    <cellStyle name="20% - Accent1 5 2 4 3 2" xfId="46664" xr:uid="{00000000-0005-0000-0000-0000A2B50000}"/>
    <cellStyle name="20% - Accent1 5 2 4 3 2 2" xfId="46665" xr:uid="{00000000-0005-0000-0000-0000A3B50000}"/>
    <cellStyle name="20% - Accent1 5 2 4 3 2 2 2" xfId="46666" xr:uid="{00000000-0005-0000-0000-0000A4B50000}"/>
    <cellStyle name="20% - Accent1 5 2 4 3 2 2 2 2" xfId="46667" xr:uid="{00000000-0005-0000-0000-0000A5B50000}"/>
    <cellStyle name="20% - Accent1 5 2 4 3 2 2 3" xfId="46668" xr:uid="{00000000-0005-0000-0000-0000A6B50000}"/>
    <cellStyle name="20% - Accent1 5 2 4 3 2 3" xfId="46669" xr:uid="{00000000-0005-0000-0000-0000A7B50000}"/>
    <cellStyle name="20% - Accent1 5 2 4 3 2 3 2" xfId="46670" xr:uid="{00000000-0005-0000-0000-0000A8B50000}"/>
    <cellStyle name="20% - Accent1 5 2 4 3 2 4" xfId="46671" xr:uid="{00000000-0005-0000-0000-0000A9B50000}"/>
    <cellStyle name="20% - Accent1 5 2 4 3 3" xfId="46672" xr:uid="{00000000-0005-0000-0000-0000AAB50000}"/>
    <cellStyle name="20% - Accent1 5 2 4 3 3 2" xfId="46673" xr:uid="{00000000-0005-0000-0000-0000ABB50000}"/>
    <cellStyle name="20% - Accent1 5 2 4 3 3 2 2" xfId="46674" xr:uid="{00000000-0005-0000-0000-0000ACB50000}"/>
    <cellStyle name="20% - Accent1 5 2 4 3 3 2 2 2" xfId="46675" xr:uid="{00000000-0005-0000-0000-0000ADB50000}"/>
    <cellStyle name="20% - Accent1 5 2 4 3 3 2 3" xfId="46676" xr:uid="{00000000-0005-0000-0000-0000AEB50000}"/>
    <cellStyle name="20% - Accent1 5 2 4 3 3 3" xfId="46677" xr:uid="{00000000-0005-0000-0000-0000AFB50000}"/>
    <cellStyle name="20% - Accent1 5 2 4 3 3 3 2" xfId="46678" xr:uid="{00000000-0005-0000-0000-0000B0B50000}"/>
    <cellStyle name="20% - Accent1 5 2 4 3 3 4" xfId="46679" xr:uid="{00000000-0005-0000-0000-0000B1B50000}"/>
    <cellStyle name="20% - Accent1 5 2 4 3 4" xfId="46680" xr:uid="{00000000-0005-0000-0000-0000B2B50000}"/>
    <cellStyle name="20% - Accent1 5 2 4 3 4 2" xfId="46681" xr:uid="{00000000-0005-0000-0000-0000B3B50000}"/>
    <cellStyle name="20% - Accent1 5 2 4 3 4 2 2" xfId="46682" xr:uid="{00000000-0005-0000-0000-0000B4B50000}"/>
    <cellStyle name="20% - Accent1 5 2 4 3 4 2 2 2" xfId="46683" xr:uid="{00000000-0005-0000-0000-0000B5B50000}"/>
    <cellStyle name="20% - Accent1 5 2 4 3 4 2 3" xfId="46684" xr:uid="{00000000-0005-0000-0000-0000B6B50000}"/>
    <cellStyle name="20% - Accent1 5 2 4 3 4 3" xfId="46685" xr:uid="{00000000-0005-0000-0000-0000B7B50000}"/>
    <cellStyle name="20% - Accent1 5 2 4 3 4 3 2" xfId="46686" xr:uid="{00000000-0005-0000-0000-0000B8B50000}"/>
    <cellStyle name="20% - Accent1 5 2 4 3 4 4" xfId="46687" xr:uid="{00000000-0005-0000-0000-0000B9B50000}"/>
    <cellStyle name="20% - Accent1 5 2 4 3 5" xfId="46688" xr:uid="{00000000-0005-0000-0000-0000BAB50000}"/>
    <cellStyle name="20% - Accent1 5 2 4 3 5 2" xfId="46689" xr:uid="{00000000-0005-0000-0000-0000BBB50000}"/>
    <cellStyle name="20% - Accent1 5 2 4 3 5 2 2" xfId="46690" xr:uid="{00000000-0005-0000-0000-0000BCB50000}"/>
    <cellStyle name="20% - Accent1 5 2 4 3 5 3" xfId="46691" xr:uid="{00000000-0005-0000-0000-0000BDB50000}"/>
    <cellStyle name="20% - Accent1 5 2 4 3 6" xfId="46692" xr:uid="{00000000-0005-0000-0000-0000BEB50000}"/>
    <cellStyle name="20% - Accent1 5 2 4 3 6 2" xfId="46693" xr:uid="{00000000-0005-0000-0000-0000BFB50000}"/>
    <cellStyle name="20% - Accent1 5 2 4 3 6 2 2" xfId="46694" xr:uid="{00000000-0005-0000-0000-0000C0B50000}"/>
    <cellStyle name="20% - Accent1 5 2 4 3 6 3" xfId="46695" xr:uid="{00000000-0005-0000-0000-0000C1B50000}"/>
    <cellStyle name="20% - Accent1 5 2 4 3 7" xfId="46696" xr:uid="{00000000-0005-0000-0000-0000C2B50000}"/>
    <cellStyle name="20% - Accent1 5 2 4 3 7 2" xfId="46697" xr:uid="{00000000-0005-0000-0000-0000C3B50000}"/>
    <cellStyle name="20% - Accent1 5 2 4 3 8" xfId="46698" xr:uid="{00000000-0005-0000-0000-0000C4B50000}"/>
    <cellStyle name="20% - Accent1 5 2 4 3 8 2" xfId="46699" xr:uid="{00000000-0005-0000-0000-0000C5B50000}"/>
    <cellStyle name="20% - Accent1 5 2 4 3 9" xfId="46700" xr:uid="{00000000-0005-0000-0000-0000C6B50000}"/>
    <cellStyle name="20% - Accent1 5 2 4 4" xfId="46701" xr:uid="{00000000-0005-0000-0000-0000C7B50000}"/>
    <cellStyle name="20% - Accent1 5 2 4 4 2" xfId="46702" xr:uid="{00000000-0005-0000-0000-0000C8B50000}"/>
    <cellStyle name="20% - Accent1 5 2 4 4 2 2" xfId="46703" xr:uid="{00000000-0005-0000-0000-0000C9B50000}"/>
    <cellStyle name="20% - Accent1 5 2 4 4 2 2 2" xfId="46704" xr:uid="{00000000-0005-0000-0000-0000CAB50000}"/>
    <cellStyle name="20% - Accent1 5 2 4 4 2 3" xfId="46705" xr:uid="{00000000-0005-0000-0000-0000CBB50000}"/>
    <cellStyle name="20% - Accent1 5 2 4 4 3" xfId="46706" xr:uid="{00000000-0005-0000-0000-0000CCB50000}"/>
    <cellStyle name="20% - Accent1 5 2 4 4 3 2" xfId="46707" xr:uid="{00000000-0005-0000-0000-0000CDB50000}"/>
    <cellStyle name="20% - Accent1 5 2 4 4 4" xfId="46708" xr:uid="{00000000-0005-0000-0000-0000CEB50000}"/>
    <cellStyle name="20% - Accent1 5 2 4 5" xfId="46709" xr:uid="{00000000-0005-0000-0000-0000CFB50000}"/>
    <cellStyle name="20% - Accent1 5 2 4 5 2" xfId="46710" xr:uid="{00000000-0005-0000-0000-0000D0B50000}"/>
    <cellStyle name="20% - Accent1 5 2 4 5 2 2" xfId="46711" xr:uid="{00000000-0005-0000-0000-0000D1B50000}"/>
    <cellStyle name="20% - Accent1 5 2 4 5 2 2 2" xfId="46712" xr:uid="{00000000-0005-0000-0000-0000D2B50000}"/>
    <cellStyle name="20% - Accent1 5 2 4 5 2 3" xfId="46713" xr:uid="{00000000-0005-0000-0000-0000D3B50000}"/>
    <cellStyle name="20% - Accent1 5 2 4 5 3" xfId="46714" xr:uid="{00000000-0005-0000-0000-0000D4B50000}"/>
    <cellStyle name="20% - Accent1 5 2 4 5 3 2" xfId="46715" xr:uid="{00000000-0005-0000-0000-0000D5B50000}"/>
    <cellStyle name="20% - Accent1 5 2 4 5 4" xfId="46716" xr:uid="{00000000-0005-0000-0000-0000D6B50000}"/>
    <cellStyle name="20% - Accent1 5 2 4 6" xfId="46717" xr:uid="{00000000-0005-0000-0000-0000D7B50000}"/>
    <cellStyle name="20% - Accent1 5 2 4 6 2" xfId="46718" xr:uid="{00000000-0005-0000-0000-0000D8B50000}"/>
    <cellStyle name="20% - Accent1 5 2 4 6 2 2" xfId="46719" xr:uid="{00000000-0005-0000-0000-0000D9B50000}"/>
    <cellStyle name="20% - Accent1 5 2 4 6 2 2 2" xfId="46720" xr:uid="{00000000-0005-0000-0000-0000DAB50000}"/>
    <cellStyle name="20% - Accent1 5 2 4 6 2 3" xfId="46721" xr:uid="{00000000-0005-0000-0000-0000DBB50000}"/>
    <cellStyle name="20% - Accent1 5 2 4 6 3" xfId="46722" xr:uid="{00000000-0005-0000-0000-0000DCB50000}"/>
    <cellStyle name="20% - Accent1 5 2 4 6 3 2" xfId="46723" xr:uid="{00000000-0005-0000-0000-0000DDB50000}"/>
    <cellStyle name="20% - Accent1 5 2 4 6 4" xfId="46724" xr:uid="{00000000-0005-0000-0000-0000DEB50000}"/>
    <cellStyle name="20% - Accent1 5 2 4 7" xfId="46725" xr:uid="{00000000-0005-0000-0000-0000DFB50000}"/>
    <cellStyle name="20% - Accent1 5 2 4 7 2" xfId="46726" xr:uid="{00000000-0005-0000-0000-0000E0B50000}"/>
    <cellStyle name="20% - Accent1 5 2 4 7 2 2" xfId="46727" xr:uid="{00000000-0005-0000-0000-0000E1B50000}"/>
    <cellStyle name="20% - Accent1 5 2 4 7 3" xfId="46728" xr:uid="{00000000-0005-0000-0000-0000E2B50000}"/>
    <cellStyle name="20% - Accent1 5 2 4 8" xfId="46729" xr:uid="{00000000-0005-0000-0000-0000E3B50000}"/>
    <cellStyle name="20% - Accent1 5 2 4 8 2" xfId="46730" xr:uid="{00000000-0005-0000-0000-0000E4B50000}"/>
    <cellStyle name="20% - Accent1 5 2 4 8 2 2" xfId="46731" xr:uid="{00000000-0005-0000-0000-0000E5B50000}"/>
    <cellStyle name="20% - Accent1 5 2 4 8 3" xfId="46732" xr:uid="{00000000-0005-0000-0000-0000E6B50000}"/>
    <cellStyle name="20% - Accent1 5 2 4 9" xfId="46733" xr:uid="{00000000-0005-0000-0000-0000E7B50000}"/>
    <cellStyle name="20% - Accent1 5 2 4 9 2" xfId="46734" xr:uid="{00000000-0005-0000-0000-0000E8B50000}"/>
    <cellStyle name="20% - Accent1 5 2 5" xfId="46735" xr:uid="{00000000-0005-0000-0000-0000E9B50000}"/>
    <cellStyle name="20% - Accent1 5 2 5 10" xfId="46736" xr:uid="{00000000-0005-0000-0000-0000EAB50000}"/>
    <cellStyle name="20% - Accent1 5 2 5 10 2" xfId="46737" xr:uid="{00000000-0005-0000-0000-0000EBB50000}"/>
    <cellStyle name="20% - Accent1 5 2 5 11" xfId="46738" xr:uid="{00000000-0005-0000-0000-0000ECB50000}"/>
    <cellStyle name="20% - Accent1 5 2 5 2" xfId="46739" xr:uid="{00000000-0005-0000-0000-0000EDB50000}"/>
    <cellStyle name="20% - Accent1 5 2 5 2 2" xfId="46740" xr:uid="{00000000-0005-0000-0000-0000EEB50000}"/>
    <cellStyle name="20% - Accent1 5 2 5 2 2 2" xfId="46741" xr:uid="{00000000-0005-0000-0000-0000EFB50000}"/>
    <cellStyle name="20% - Accent1 5 2 5 2 2 2 2" xfId="46742" xr:uid="{00000000-0005-0000-0000-0000F0B50000}"/>
    <cellStyle name="20% - Accent1 5 2 5 2 2 2 2 2" xfId="46743" xr:uid="{00000000-0005-0000-0000-0000F1B50000}"/>
    <cellStyle name="20% - Accent1 5 2 5 2 2 2 3" xfId="46744" xr:uid="{00000000-0005-0000-0000-0000F2B50000}"/>
    <cellStyle name="20% - Accent1 5 2 5 2 2 3" xfId="46745" xr:uid="{00000000-0005-0000-0000-0000F3B50000}"/>
    <cellStyle name="20% - Accent1 5 2 5 2 2 3 2" xfId="46746" xr:uid="{00000000-0005-0000-0000-0000F4B50000}"/>
    <cellStyle name="20% - Accent1 5 2 5 2 2 4" xfId="46747" xr:uid="{00000000-0005-0000-0000-0000F5B50000}"/>
    <cellStyle name="20% - Accent1 5 2 5 2 3" xfId="46748" xr:uid="{00000000-0005-0000-0000-0000F6B50000}"/>
    <cellStyle name="20% - Accent1 5 2 5 2 3 2" xfId="46749" xr:uid="{00000000-0005-0000-0000-0000F7B50000}"/>
    <cellStyle name="20% - Accent1 5 2 5 2 3 2 2" xfId="46750" xr:uid="{00000000-0005-0000-0000-0000F8B50000}"/>
    <cellStyle name="20% - Accent1 5 2 5 2 3 2 2 2" xfId="46751" xr:uid="{00000000-0005-0000-0000-0000F9B50000}"/>
    <cellStyle name="20% - Accent1 5 2 5 2 3 2 3" xfId="46752" xr:uid="{00000000-0005-0000-0000-0000FAB50000}"/>
    <cellStyle name="20% - Accent1 5 2 5 2 3 3" xfId="46753" xr:uid="{00000000-0005-0000-0000-0000FBB50000}"/>
    <cellStyle name="20% - Accent1 5 2 5 2 3 3 2" xfId="46754" xr:uid="{00000000-0005-0000-0000-0000FCB50000}"/>
    <cellStyle name="20% - Accent1 5 2 5 2 3 4" xfId="46755" xr:uid="{00000000-0005-0000-0000-0000FDB50000}"/>
    <cellStyle name="20% - Accent1 5 2 5 2 4" xfId="46756" xr:uid="{00000000-0005-0000-0000-0000FEB50000}"/>
    <cellStyle name="20% - Accent1 5 2 5 2 4 2" xfId="46757" xr:uid="{00000000-0005-0000-0000-0000FFB50000}"/>
    <cellStyle name="20% - Accent1 5 2 5 2 4 2 2" xfId="46758" xr:uid="{00000000-0005-0000-0000-000000B60000}"/>
    <cellStyle name="20% - Accent1 5 2 5 2 4 2 2 2" xfId="46759" xr:uid="{00000000-0005-0000-0000-000001B60000}"/>
    <cellStyle name="20% - Accent1 5 2 5 2 4 2 3" xfId="46760" xr:uid="{00000000-0005-0000-0000-000002B60000}"/>
    <cellStyle name="20% - Accent1 5 2 5 2 4 3" xfId="46761" xr:uid="{00000000-0005-0000-0000-000003B60000}"/>
    <cellStyle name="20% - Accent1 5 2 5 2 4 3 2" xfId="46762" xr:uid="{00000000-0005-0000-0000-000004B60000}"/>
    <cellStyle name="20% - Accent1 5 2 5 2 4 4" xfId="46763" xr:uid="{00000000-0005-0000-0000-000005B60000}"/>
    <cellStyle name="20% - Accent1 5 2 5 2 5" xfId="46764" xr:uid="{00000000-0005-0000-0000-000006B60000}"/>
    <cellStyle name="20% - Accent1 5 2 5 2 5 2" xfId="46765" xr:uid="{00000000-0005-0000-0000-000007B60000}"/>
    <cellStyle name="20% - Accent1 5 2 5 2 5 2 2" xfId="46766" xr:uid="{00000000-0005-0000-0000-000008B60000}"/>
    <cellStyle name="20% - Accent1 5 2 5 2 5 3" xfId="46767" xr:uid="{00000000-0005-0000-0000-000009B60000}"/>
    <cellStyle name="20% - Accent1 5 2 5 2 6" xfId="46768" xr:uid="{00000000-0005-0000-0000-00000AB60000}"/>
    <cellStyle name="20% - Accent1 5 2 5 2 6 2" xfId="46769" xr:uid="{00000000-0005-0000-0000-00000BB60000}"/>
    <cellStyle name="20% - Accent1 5 2 5 2 6 2 2" xfId="46770" xr:uid="{00000000-0005-0000-0000-00000CB60000}"/>
    <cellStyle name="20% - Accent1 5 2 5 2 6 3" xfId="46771" xr:uid="{00000000-0005-0000-0000-00000DB60000}"/>
    <cellStyle name="20% - Accent1 5 2 5 2 7" xfId="46772" xr:uid="{00000000-0005-0000-0000-00000EB60000}"/>
    <cellStyle name="20% - Accent1 5 2 5 2 7 2" xfId="46773" xr:uid="{00000000-0005-0000-0000-00000FB60000}"/>
    <cellStyle name="20% - Accent1 5 2 5 2 8" xfId="46774" xr:uid="{00000000-0005-0000-0000-000010B60000}"/>
    <cellStyle name="20% - Accent1 5 2 5 2 8 2" xfId="46775" xr:uid="{00000000-0005-0000-0000-000011B60000}"/>
    <cellStyle name="20% - Accent1 5 2 5 2 9" xfId="46776" xr:uid="{00000000-0005-0000-0000-000012B60000}"/>
    <cellStyle name="20% - Accent1 5 2 5 3" xfId="46777" xr:uid="{00000000-0005-0000-0000-000013B60000}"/>
    <cellStyle name="20% - Accent1 5 2 5 3 2" xfId="46778" xr:uid="{00000000-0005-0000-0000-000014B60000}"/>
    <cellStyle name="20% - Accent1 5 2 5 3 2 2" xfId="46779" xr:uid="{00000000-0005-0000-0000-000015B60000}"/>
    <cellStyle name="20% - Accent1 5 2 5 3 2 2 2" xfId="46780" xr:uid="{00000000-0005-0000-0000-000016B60000}"/>
    <cellStyle name="20% - Accent1 5 2 5 3 2 2 2 2" xfId="46781" xr:uid="{00000000-0005-0000-0000-000017B60000}"/>
    <cellStyle name="20% - Accent1 5 2 5 3 2 2 3" xfId="46782" xr:uid="{00000000-0005-0000-0000-000018B60000}"/>
    <cellStyle name="20% - Accent1 5 2 5 3 2 3" xfId="46783" xr:uid="{00000000-0005-0000-0000-000019B60000}"/>
    <cellStyle name="20% - Accent1 5 2 5 3 2 3 2" xfId="46784" xr:uid="{00000000-0005-0000-0000-00001AB60000}"/>
    <cellStyle name="20% - Accent1 5 2 5 3 2 4" xfId="46785" xr:uid="{00000000-0005-0000-0000-00001BB60000}"/>
    <cellStyle name="20% - Accent1 5 2 5 3 3" xfId="46786" xr:uid="{00000000-0005-0000-0000-00001CB60000}"/>
    <cellStyle name="20% - Accent1 5 2 5 3 3 2" xfId="46787" xr:uid="{00000000-0005-0000-0000-00001DB60000}"/>
    <cellStyle name="20% - Accent1 5 2 5 3 3 2 2" xfId="46788" xr:uid="{00000000-0005-0000-0000-00001EB60000}"/>
    <cellStyle name="20% - Accent1 5 2 5 3 3 2 2 2" xfId="46789" xr:uid="{00000000-0005-0000-0000-00001FB60000}"/>
    <cellStyle name="20% - Accent1 5 2 5 3 3 2 3" xfId="46790" xr:uid="{00000000-0005-0000-0000-000020B60000}"/>
    <cellStyle name="20% - Accent1 5 2 5 3 3 3" xfId="46791" xr:uid="{00000000-0005-0000-0000-000021B60000}"/>
    <cellStyle name="20% - Accent1 5 2 5 3 3 3 2" xfId="46792" xr:uid="{00000000-0005-0000-0000-000022B60000}"/>
    <cellStyle name="20% - Accent1 5 2 5 3 3 4" xfId="46793" xr:uid="{00000000-0005-0000-0000-000023B60000}"/>
    <cellStyle name="20% - Accent1 5 2 5 3 4" xfId="46794" xr:uid="{00000000-0005-0000-0000-000024B60000}"/>
    <cellStyle name="20% - Accent1 5 2 5 3 4 2" xfId="46795" xr:uid="{00000000-0005-0000-0000-000025B60000}"/>
    <cellStyle name="20% - Accent1 5 2 5 3 4 2 2" xfId="46796" xr:uid="{00000000-0005-0000-0000-000026B60000}"/>
    <cellStyle name="20% - Accent1 5 2 5 3 4 2 2 2" xfId="46797" xr:uid="{00000000-0005-0000-0000-000027B60000}"/>
    <cellStyle name="20% - Accent1 5 2 5 3 4 2 3" xfId="46798" xr:uid="{00000000-0005-0000-0000-000028B60000}"/>
    <cellStyle name="20% - Accent1 5 2 5 3 4 3" xfId="46799" xr:uid="{00000000-0005-0000-0000-000029B60000}"/>
    <cellStyle name="20% - Accent1 5 2 5 3 4 3 2" xfId="46800" xr:uid="{00000000-0005-0000-0000-00002AB60000}"/>
    <cellStyle name="20% - Accent1 5 2 5 3 4 4" xfId="46801" xr:uid="{00000000-0005-0000-0000-00002BB60000}"/>
    <cellStyle name="20% - Accent1 5 2 5 3 5" xfId="46802" xr:uid="{00000000-0005-0000-0000-00002CB60000}"/>
    <cellStyle name="20% - Accent1 5 2 5 3 5 2" xfId="46803" xr:uid="{00000000-0005-0000-0000-00002DB60000}"/>
    <cellStyle name="20% - Accent1 5 2 5 3 5 2 2" xfId="46804" xr:uid="{00000000-0005-0000-0000-00002EB60000}"/>
    <cellStyle name="20% - Accent1 5 2 5 3 5 3" xfId="46805" xr:uid="{00000000-0005-0000-0000-00002FB60000}"/>
    <cellStyle name="20% - Accent1 5 2 5 3 6" xfId="46806" xr:uid="{00000000-0005-0000-0000-000030B60000}"/>
    <cellStyle name="20% - Accent1 5 2 5 3 6 2" xfId="46807" xr:uid="{00000000-0005-0000-0000-000031B60000}"/>
    <cellStyle name="20% - Accent1 5 2 5 3 6 2 2" xfId="46808" xr:uid="{00000000-0005-0000-0000-000032B60000}"/>
    <cellStyle name="20% - Accent1 5 2 5 3 6 3" xfId="46809" xr:uid="{00000000-0005-0000-0000-000033B60000}"/>
    <cellStyle name="20% - Accent1 5 2 5 3 7" xfId="46810" xr:uid="{00000000-0005-0000-0000-000034B60000}"/>
    <cellStyle name="20% - Accent1 5 2 5 3 7 2" xfId="46811" xr:uid="{00000000-0005-0000-0000-000035B60000}"/>
    <cellStyle name="20% - Accent1 5 2 5 3 8" xfId="46812" xr:uid="{00000000-0005-0000-0000-000036B60000}"/>
    <cellStyle name="20% - Accent1 5 2 5 3 8 2" xfId="46813" xr:uid="{00000000-0005-0000-0000-000037B60000}"/>
    <cellStyle name="20% - Accent1 5 2 5 3 9" xfId="46814" xr:uid="{00000000-0005-0000-0000-000038B60000}"/>
    <cellStyle name="20% - Accent1 5 2 5 4" xfId="46815" xr:uid="{00000000-0005-0000-0000-000039B60000}"/>
    <cellStyle name="20% - Accent1 5 2 5 4 2" xfId="46816" xr:uid="{00000000-0005-0000-0000-00003AB60000}"/>
    <cellStyle name="20% - Accent1 5 2 5 4 2 2" xfId="46817" xr:uid="{00000000-0005-0000-0000-00003BB60000}"/>
    <cellStyle name="20% - Accent1 5 2 5 4 2 2 2" xfId="46818" xr:uid="{00000000-0005-0000-0000-00003CB60000}"/>
    <cellStyle name="20% - Accent1 5 2 5 4 2 3" xfId="46819" xr:uid="{00000000-0005-0000-0000-00003DB60000}"/>
    <cellStyle name="20% - Accent1 5 2 5 4 3" xfId="46820" xr:uid="{00000000-0005-0000-0000-00003EB60000}"/>
    <cellStyle name="20% - Accent1 5 2 5 4 3 2" xfId="46821" xr:uid="{00000000-0005-0000-0000-00003FB60000}"/>
    <cellStyle name="20% - Accent1 5 2 5 4 4" xfId="46822" xr:uid="{00000000-0005-0000-0000-000040B60000}"/>
    <cellStyle name="20% - Accent1 5 2 5 5" xfId="46823" xr:uid="{00000000-0005-0000-0000-000041B60000}"/>
    <cellStyle name="20% - Accent1 5 2 5 5 2" xfId="46824" xr:uid="{00000000-0005-0000-0000-000042B60000}"/>
    <cellStyle name="20% - Accent1 5 2 5 5 2 2" xfId="46825" xr:uid="{00000000-0005-0000-0000-000043B60000}"/>
    <cellStyle name="20% - Accent1 5 2 5 5 2 2 2" xfId="46826" xr:uid="{00000000-0005-0000-0000-000044B60000}"/>
    <cellStyle name="20% - Accent1 5 2 5 5 2 3" xfId="46827" xr:uid="{00000000-0005-0000-0000-000045B60000}"/>
    <cellStyle name="20% - Accent1 5 2 5 5 3" xfId="46828" xr:uid="{00000000-0005-0000-0000-000046B60000}"/>
    <cellStyle name="20% - Accent1 5 2 5 5 3 2" xfId="46829" xr:uid="{00000000-0005-0000-0000-000047B60000}"/>
    <cellStyle name="20% - Accent1 5 2 5 5 4" xfId="46830" xr:uid="{00000000-0005-0000-0000-000048B60000}"/>
    <cellStyle name="20% - Accent1 5 2 5 6" xfId="46831" xr:uid="{00000000-0005-0000-0000-000049B60000}"/>
    <cellStyle name="20% - Accent1 5 2 5 6 2" xfId="46832" xr:uid="{00000000-0005-0000-0000-00004AB60000}"/>
    <cellStyle name="20% - Accent1 5 2 5 6 2 2" xfId="46833" xr:uid="{00000000-0005-0000-0000-00004BB60000}"/>
    <cellStyle name="20% - Accent1 5 2 5 6 2 2 2" xfId="46834" xr:uid="{00000000-0005-0000-0000-00004CB60000}"/>
    <cellStyle name="20% - Accent1 5 2 5 6 2 3" xfId="46835" xr:uid="{00000000-0005-0000-0000-00004DB60000}"/>
    <cellStyle name="20% - Accent1 5 2 5 6 3" xfId="46836" xr:uid="{00000000-0005-0000-0000-00004EB60000}"/>
    <cellStyle name="20% - Accent1 5 2 5 6 3 2" xfId="46837" xr:uid="{00000000-0005-0000-0000-00004FB60000}"/>
    <cellStyle name="20% - Accent1 5 2 5 6 4" xfId="46838" xr:uid="{00000000-0005-0000-0000-000050B60000}"/>
    <cellStyle name="20% - Accent1 5 2 5 7" xfId="46839" xr:uid="{00000000-0005-0000-0000-000051B60000}"/>
    <cellStyle name="20% - Accent1 5 2 5 7 2" xfId="46840" xr:uid="{00000000-0005-0000-0000-000052B60000}"/>
    <cellStyle name="20% - Accent1 5 2 5 7 2 2" xfId="46841" xr:uid="{00000000-0005-0000-0000-000053B60000}"/>
    <cellStyle name="20% - Accent1 5 2 5 7 3" xfId="46842" xr:uid="{00000000-0005-0000-0000-000054B60000}"/>
    <cellStyle name="20% - Accent1 5 2 5 8" xfId="46843" xr:uid="{00000000-0005-0000-0000-000055B60000}"/>
    <cellStyle name="20% - Accent1 5 2 5 8 2" xfId="46844" xr:uid="{00000000-0005-0000-0000-000056B60000}"/>
    <cellStyle name="20% - Accent1 5 2 5 8 2 2" xfId="46845" xr:uid="{00000000-0005-0000-0000-000057B60000}"/>
    <cellStyle name="20% - Accent1 5 2 5 8 3" xfId="46846" xr:uid="{00000000-0005-0000-0000-000058B60000}"/>
    <cellStyle name="20% - Accent1 5 2 5 9" xfId="46847" xr:uid="{00000000-0005-0000-0000-000059B60000}"/>
    <cellStyle name="20% - Accent1 5 2 5 9 2" xfId="46848" xr:uid="{00000000-0005-0000-0000-00005AB60000}"/>
    <cellStyle name="20% - Accent1 5 2 6" xfId="46849" xr:uid="{00000000-0005-0000-0000-00005BB60000}"/>
    <cellStyle name="20% - Accent1 5 2 6 2" xfId="46850" xr:uid="{00000000-0005-0000-0000-00005CB60000}"/>
    <cellStyle name="20% - Accent1 5 2 6 2 2" xfId="46851" xr:uid="{00000000-0005-0000-0000-00005DB60000}"/>
    <cellStyle name="20% - Accent1 5 2 6 2 2 2" xfId="46852" xr:uid="{00000000-0005-0000-0000-00005EB60000}"/>
    <cellStyle name="20% - Accent1 5 2 6 2 2 2 2" xfId="46853" xr:uid="{00000000-0005-0000-0000-00005FB60000}"/>
    <cellStyle name="20% - Accent1 5 2 6 2 2 3" xfId="46854" xr:uid="{00000000-0005-0000-0000-000060B60000}"/>
    <cellStyle name="20% - Accent1 5 2 6 2 3" xfId="46855" xr:uid="{00000000-0005-0000-0000-000061B60000}"/>
    <cellStyle name="20% - Accent1 5 2 6 2 3 2" xfId="46856" xr:uid="{00000000-0005-0000-0000-000062B60000}"/>
    <cellStyle name="20% - Accent1 5 2 6 2 4" xfId="46857" xr:uid="{00000000-0005-0000-0000-000063B60000}"/>
    <cellStyle name="20% - Accent1 5 2 6 3" xfId="46858" xr:uid="{00000000-0005-0000-0000-000064B60000}"/>
    <cellStyle name="20% - Accent1 5 2 6 3 2" xfId="46859" xr:uid="{00000000-0005-0000-0000-000065B60000}"/>
    <cellStyle name="20% - Accent1 5 2 6 3 2 2" xfId="46860" xr:uid="{00000000-0005-0000-0000-000066B60000}"/>
    <cellStyle name="20% - Accent1 5 2 6 3 2 2 2" xfId="46861" xr:uid="{00000000-0005-0000-0000-000067B60000}"/>
    <cellStyle name="20% - Accent1 5 2 6 3 2 3" xfId="46862" xr:uid="{00000000-0005-0000-0000-000068B60000}"/>
    <cellStyle name="20% - Accent1 5 2 6 3 3" xfId="46863" xr:uid="{00000000-0005-0000-0000-000069B60000}"/>
    <cellStyle name="20% - Accent1 5 2 6 3 3 2" xfId="46864" xr:uid="{00000000-0005-0000-0000-00006AB60000}"/>
    <cellStyle name="20% - Accent1 5 2 6 3 4" xfId="46865" xr:uid="{00000000-0005-0000-0000-00006BB60000}"/>
    <cellStyle name="20% - Accent1 5 2 6 4" xfId="46866" xr:uid="{00000000-0005-0000-0000-00006CB60000}"/>
    <cellStyle name="20% - Accent1 5 2 6 4 2" xfId="46867" xr:uid="{00000000-0005-0000-0000-00006DB60000}"/>
    <cellStyle name="20% - Accent1 5 2 6 4 2 2" xfId="46868" xr:uid="{00000000-0005-0000-0000-00006EB60000}"/>
    <cellStyle name="20% - Accent1 5 2 6 4 2 2 2" xfId="46869" xr:uid="{00000000-0005-0000-0000-00006FB60000}"/>
    <cellStyle name="20% - Accent1 5 2 6 4 2 3" xfId="46870" xr:uid="{00000000-0005-0000-0000-000070B60000}"/>
    <cellStyle name="20% - Accent1 5 2 6 4 3" xfId="46871" xr:uid="{00000000-0005-0000-0000-000071B60000}"/>
    <cellStyle name="20% - Accent1 5 2 6 4 3 2" xfId="46872" xr:uid="{00000000-0005-0000-0000-000072B60000}"/>
    <cellStyle name="20% - Accent1 5 2 6 4 4" xfId="46873" xr:uid="{00000000-0005-0000-0000-000073B60000}"/>
    <cellStyle name="20% - Accent1 5 2 6 5" xfId="46874" xr:uid="{00000000-0005-0000-0000-000074B60000}"/>
    <cellStyle name="20% - Accent1 5 2 6 5 2" xfId="46875" xr:uid="{00000000-0005-0000-0000-000075B60000}"/>
    <cellStyle name="20% - Accent1 5 2 6 5 2 2" xfId="46876" xr:uid="{00000000-0005-0000-0000-000076B60000}"/>
    <cellStyle name="20% - Accent1 5 2 6 5 3" xfId="46877" xr:uid="{00000000-0005-0000-0000-000077B60000}"/>
    <cellStyle name="20% - Accent1 5 2 6 6" xfId="46878" xr:uid="{00000000-0005-0000-0000-000078B60000}"/>
    <cellStyle name="20% - Accent1 5 2 6 6 2" xfId="46879" xr:uid="{00000000-0005-0000-0000-000079B60000}"/>
    <cellStyle name="20% - Accent1 5 2 6 6 2 2" xfId="46880" xr:uid="{00000000-0005-0000-0000-00007AB60000}"/>
    <cellStyle name="20% - Accent1 5 2 6 6 3" xfId="46881" xr:uid="{00000000-0005-0000-0000-00007BB60000}"/>
    <cellStyle name="20% - Accent1 5 2 6 7" xfId="46882" xr:uid="{00000000-0005-0000-0000-00007CB60000}"/>
    <cellStyle name="20% - Accent1 5 2 6 7 2" xfId="46883" xr:uid="{00000000-0005-0000-0000-00007DB60000}"/>
    <cellStyle name="20% - Accent1 5 2 6 8" xfId="46884" xr:uid="{00000000-0005-0000-0000-00007EB60000}"/>
    <cellStyle name="20% - Accent1 5 2 6 8 2" xfId="46885" xr:uid="{00000000-0005-0000-0000-00007FB60000}"/>
    <cellStyle name="20% - Accent1 5 2 6 9" xfId="46886" xr:uid="{00000000-0005-0000-0000-000080B60000}"/>
    <cellStyle name="20% - Accent1 5 2 7" xfId="46887" xr:uid="{00000000-0005-0000-0000-000081B60000}"/>
    <cellStyle name="20% - Accent1 5 2 7 2" xfId="46888" xr:uid="{00000000-0005-0000-0000-000082B60000}"/>
    <cellStyle name="20% - Accent1 5 2 7 2 2" xfId="46889" xr:uid="{00000000-0005-0000-0000-000083B60000}"/>
    <cellStyle name="20% - Accent1 5 2 7 2 2 2" xfId="46890" xr:uid="{00000000-0005-0000-0000-000084B60000}"/>
    <cellStyle name="20% - Accent1 5 2 7 2 2 2 2" xfId="46891" xr:uid="{00000000-0005-0000-0000-000085B60000}"/>
    <cellStyle name="20% - Accent1 5 2 7 2 2 3" xfId="46892" xr:uid="{00000000-0005-0000-0000-000086B60000}"/>
    <cellStyle name="20% - Accent1 5 2 7 2 3" xfId="46893" xr:uid="{00000000-0005-0000-0000-000087B60000}"/>
    <cellStyle name="20% - Accent1 5 2 7 2 3 2" xfId="46894" xr:uid="{00000000-0005-0000-0000-000088B60000}"/>
    <cellStyle name="20% - Accent1 5 2 7 2 4" xfId="46895" xr:uid="{00000000-0005-0000-0000-000089B60000}"/>
    <cellStyle name="20% - Accent1 5 2 7 3" xfId="46896" xr:uid="{00000000-0005-0000-0000-00008AB60000}"/>
    <cellStyle name="20% - Accent1 5 2 7 3 2" xfId="46897" xr:uid="{00000000-0005-0000-0000-00008BB60000}"/>
    <cellStyle name="20% - Accent1 5 2 7 3 2 2" xfId="46898" xr:uid="{00000000-0005-0000-0000-00008CB60000}"/>
    <cellStyle name="20% - Accent1 5 2 7 3 2 2 2" xfId="46899" xr:uid="{00000000-0005-0000-0000-00008DB60000}"/>
    <cellStyle name="20% - Accent1 5 2 7 3 2 3" xfId="46900" xr:uid="{00000000-0005-0000-0000-00008EB60000}"/>
    <cellStyle name="20% - Accent1 5 2 7 3 3" xfId="46901" xr:uid="{00000000-0005-0000-0000-00008FB60000}"/>
    <cellStyle name="20% - Accent1 5 2 7 3 3 2" xfId="46902" xr:uid="{00000000-0005-0000-0000-000090B60000}"/>
    <cellStyle name="20% - Accent1 5 2 7 3 4" xfId="46903" xr:uid="{00000000-0005-0000-0000-000091B60000}"/>
    <cellStyle name="20% - Accent1 5 2 7 4" xfId="46904" xr:uid="{00000000-0005-0000-0000-000092B60000}"/>
    <cellStyle name="20% - Accent1 5 2 7 4 2" xfId="46905" xr:uid="{00000000-0005-0000-0000-000093B60000}"/>
    <cellStyle name="20% - Accent1 5 2 7 4 2 2" xfId="46906" xr:uid="{00000000-0005-0000-0000-000094B60000}"/>
    <cellStyle name="20% - Accent1 5 2 7 4 2 2 2" xfId="46907" xr:uid="{00000000-0005-0000-0000-000095B60000}"/>
    <cellStyle name="20% - Accent1 5 2 7 4 2 3" xfId="46908" xr:uid="{00000000-0005-0000-0000-000096B60000}"/>
    <cellStyle name="20% - Accent1 5 2 7 4 3" xfId="46909" xr:uid="{00000000-0005-0000-0000-000097B60000}"/>
    <cellStyle name="20% - Accent1 5 2 7 4 3 2" xfId="46910" xr:uid="{00000000-0005-0000-0000-000098B60000}"/>
    <cellStyle name="20% - Accent1 5 2 7 4 4" xfId="46911" xr:uid="{00000000-0005-0000-0000-000099B60000}"/>
    <cellStyle name="20% - Accent1 5 2 7 5" xfId="46912" xr:uid="{00000000-0005-0000-0000-00009AB60000}"/>
    <cellStyle name="20% - Accent1 5 2 7 5 2" xfId="46913" xr:uid="{00000000-0005-0000-0000-00009BB60000}"/>
    <cellStyle name="20% - Accent1 5 2 7 5 2 2" xfId="46914" xr:uid="{00000000-0005-0000-0000-00009CB60000}"/>
    <cellStyle name="20% - Accent1 5 2 7 5 3" xfId="46915" xr:uid="{00000000-0005-0000-0000-00009DB60000}"/>
    <cellStyle name="20% - Accent1 5 2 7 6" xfId="46916" xr:uid="{00000000-0005-0000-0000-00009EB60000}"/>
    <cellStyle name="20% - Accent1 5 2 7 6 2" xfId="46917" xr:uid="{00000000-0005-0000-0000-00009FB60000}"/>
    <cellStyle name="20% - Accent1 5 2 7 6 2 2" xfId="46918" xr:uid="{00000000-0005-0000-0000-0000A0B60000}"/>
    <cellStyle name="20% - Accent1 5 2 7 6 3" xfId="46919" xr:uid="{00000000-0005-0000-0000-0000A1B60000}"/>
    <cellStyle name="20% - Accent1 5 2 7 7" xfId="46920" xr:uid="{00000000-0005-0000-0000-0000A2B60000}"/>
    <cellStyle name="20% - Accent1 5 2 7 7 2" xfId="46921" xr:uid="{00000000-0005-0000-0000-0000A3B60000}"/>
    <cellStyle name="20% - Accent1 5 2 7 8" xfId="46922" xr:uid="{00000000-0005-0000-0000-0000A4B60000}"/>
    <cellStyle name="20% - Accent1 5 2 7 8 2" xfId="46923" xr:uid="{00000000-0005-0000-0000-0000A5B60000}"/>
    <cellStyle name="20% - Accent1 5 2 7 9" xfId="46924" xr:uid="{00000000-0005-0000-0000-0000A6B60000}"/>
    <cellStyle name="20% - Accent1 5 2 8" xfId="46925" xr:uid="{00000000-0005-0000-0000-0000A7B60000}"/>
    <cellStyle name="20% - Accent1 5 2 8 2" xfId="46926" xr:uid="{00000000-0005-0000-0000-0000A8B60000}"/>
    <cellStyle name="20% - Accent1 5 2 8 2 2" xfId="46927" xr:uid="{00000000-0005-0000-0000-0000A9B60000}"/>
    <cellStyle name="20% - Accent1 5 2 8 2 2 2" xfId="46928" xr:uid="{00000000-0005-0000-0000-0000AAB60000}"/>
    <cellStyle name="20% - Accent1 5 2 8 2 3" xfId="46929" xr:uid="{00000000-0005-0000-0000-0000ABB60000}"/>
    <cellStyle name="20% - Accent1 5 2 8 3" xfId="46930" xr:uid="{00000000-0005-0000-0000-0000ACB60000}"/>
    <cellStyle name="20% - Accent1 5 2 8 3 2" xfId="46931" xr:uid="{00000000-0005-0000-0000-0000ADB60000}"/>
    <cellStyle name="20% - Accent1 5 2 8 4" xfId="46932" xr:uid="{00000000-0005-0000-0000-0000AEB60000}"/>
    <cellStyle name="20% - Accent1 5 2 9" xfId="46933" xr:uid="{00000000-0005-0000-0000-0000AFB60000}"/>
    <cellStyle name="20% - Accent1 5 2 9 2" xfId="46934" xr:uid="{00000000-0005-0000-0000-0000B0B60000}"/>
    <cellStyle name="20% - Accent1 5 2 9 2 2" xfId="46935" xr:uid="{00000000-0005-0000-0000-0000B1B60000}"/>
    <cellStyle name="20% - Accent1 5 2 9 2 2 2" xfId="46936" xr:uid="{00000000-0005-0000-0000-0000B2B60000}"/>
    <cellStyle name="20% - Accent1 5 2 9 2 3" xfId="46937" xr:uid="{00000000-0005-0000-0000-0000B3B60000}"/>
    <cellStyle name="20% - Accent1 5 2 9 3" xfId="46938" xr:uid="{00000000-0005-0000-0000-0000B4B60000}"/>
    <cellStyle name="20% - Accent1 5 2 9 3 2" xfId="46939" xr:uid="{00000000-0005-0000-0000-0000B5B60000}"/>
    <cellStyle name="20% - Accent1 5 2 9 4" xfId="46940" xr:uid="{00000000-0005-0000-0000-0000B6B60000}"/>
    <cellStyle name="20% - Accent1 5 3" xfId="46941" xr:uid="{00000000-0005-0000-0000-0000B7B60000}"/>
    <cellStyle name="20% - Accent1 5 3 10" xfId="46942" xr:uid="{00000000-0005-0000-0000-0000B8B60000}"/>
    <cellStyle name="20% - Accent1 5 3 10 2" xfId="46943" xr:uid="{00000000-0005-0000-0000-0000B9B60000}"/>
    <cellStyle name="20% - Accent1 5 3 10 2 2" xfId="46944" xr:uid="{00000000-0005-0000-0000-0000BAB60000}"/>
    <cellStyle name="20% - Accent1 5 3 10 3" xfId="46945" xr:uid="{00000000-0005-0000-0000-0000BBB60000}"/>
    <cellStyle name="20% - Accent1 5 3 11" xfId="46946" xr:uid="{00000000-0005-0000-0000-0000BCB60000}"/>
    <cellStyle name="20% - Accent1 5 3 11 2" xfId="46947" xr:uid="{00000000-0005-0000-0000-0000BDB60000}"/>
    <cellStyle name="20% - Accent1 5 3 11 2 2" xfId="46948" xr:uid="{00000000-0005-0000-0000-0000BEB60000}"/>
    <cellStyle name="20% - Accent1 5 3 11 3" xfId="46949" xr:uid="{00000000-0005-0000-0000-0000BFB60000}"/>
    <cellStyle name="20% - Accent1 5 3 12" xfId="46950" xr:uid="{00000000-0005-0000-0000-0000C0B60000}"/>
    <cellStyle name="20% - Accent1 5 3 12 2" xfId="46951" xr:uid="{00000000-0005-0000-0000-0000C1B60000}"/>
    <cellStyle name="20% - Accent1 5 3 13" xfId="46952" xr:uid="{00000000-0005-0000-0000-0000C2B60000}"/>
    <cellStyle name="20% - Accent1 5 3 13 2" xfId="46953" xr:uid="{00000000-0005-0000-0000-0000C3B60000}"/>
    <cellStyle name="20% - Accent1 5 3 14" xfId="46954" xr:uid="{00000000-0005-0000-0000-0000C4B60000}"/>
    <cellStyle name="20% - Accent1 5 3 2" xfId="46955" xr:uid="{00000000-0005-0000-0000-0000C5B60000}"/>
    <cellStyle name="20% - Accent1 5 3 2 10" xfId="46956" xr:uid="{00000000-0005-0000-0000-0000C6B60000}"/>
    <cellStyle name="20% - Accent1 5 3 2 10 2" xfId="46957" xr:uid="{00000000-0005-0000-0000-0000C7B60000}"/>
    <cellStyle name="20% - Accent1 5 3 2 11" xfId="46958" xr:uid="{00000000-0005-0000-0000-0000C8B60000}"/>
    <cellStyle name="20% - Accent1 5 3 2 2" xfId="46959" xr:uid="{00000000-0005-0000-0000-0000C9B60000}"/>
    <cellStyle name="20% - Accent1 5 3 2 2 2" xfId="46960" xr:uid="{00000000-0005-0000-0000-0000CAB60000}"/>
    <cellStyle name="20% - Accent1 5 3 2 2 2 2" xfId="46961" xr:uid="{00000000-0005-0000-0000-0000CBB60000}"/>
    <cellStyle name="20% - Accent1 5 3 2 2 2 2 2" xfId="46962" xr:uid="{00000000-0005-0000-0000-0000CCB60000}"/>
    <cellStyle name="20% - Accent1 5 3 2 2 2 2 2 2" xfId="46963" xr:uid="{00000000-0005-0000-0000-0000CDB60000}"/>
    <cellStyle name="20% - Accent1 5 3 2 2 2 2 3" xfId="46964" xr:uid="{00000000-0005-0000-0000-0000CEB60000}"/>
    <cellStyle name="20% - Accent1 5 3 2 2 2 3" xfId="46965" xr:uid="{00000000-0005-0000-0000-0000CFB60000}"/>
    <cellStyle name="20% - Accent1 5 3 2 2 2 3 2" xfId="46966" xr:uid="{00000000-0005-0000-0000-0000D0B60000}"/>
    <cellStyle name="20% - Accent1 5 3 2 2 2 4" xfId="46967" xr:uid="{00000000-0005-0000-0000-0000D1B60000}"/>
    <cellStyle name="20% - Accent1 5 3 2 2 3" xfId="46968" xr:uid="{00000000-0005-0000-0000-0000D2B60000}"/>
    <cellStyle name="20% - Accent1 5 3 2 2 3 2" xfId="46969" xr:uid="{00000000-0005-0000-0000-0000D3B60000}"/>
    <cellStyle name="20% - Accent1 5 3 2 2 3 2 2" xfId="46970" xr:uid="{00000000-0005-0000-0000-0000D4B60000}"/>
    <cellStyle name="20% - Accent1 5 3 2 2 3 2 2 2" xfId="46971" xr:uid="{00000000-0005-0000-0000-0000D5B60000}"/>
    <cellStyle name="20% - Accent1 5 3 2 2 3 2 3" xfId="46972" xr:uid="{00000000-0005-0000-0000-0000D6B60000}"/>
    <cellStyle name="20% - Accent1 5 3 2 2 3 3" xfId="46973" xr:uid="{00000000-0005-0000-0000-0000D7B60000}"/>
    <cellStyle name="20% - Accent1 5 3 2 2 3 3 2" xfId="46974" xr:uid="{00000000-0005-0000-0000-0000D8B60000}"/>
    <cellStyle name="20% - Accent1 5 3 2 2 3 4" xfId="46975" xr:uid="{00000000-0005-0000-0000-0000D9B60000}"/>
    <cellStyle name="20% - Accent1 5 3 2 2 4" xfId="46976" xr:uid="{00000000-0005-0000-0000-0000DAB60000}"/>
    <cellStyle name="20% - Accent1 5 3 2 2 4 2" xfId="46977" xr:uid="{00000000-0005-0000-0000-0000DBB60000}"/>
    <cellStyle name="20% - Accent1 5 3 2 2 4 2 2" xfId="46978" xr:uid="{00000000-0005-0000-0000-0000DCB60000}"/>
    <cellStyle name="20% - Accent1 5 3 2 2 4 2 2 2" xfId="46979" xr:uid="{00000000-0005-0000-0000-0000DDB60000}"/>
    <cellStyle name="20% - Accent1 5 3 2 2 4 2 3" xfId="46980" xr:uid="{00000000-0005-0000-0000-0000DEB60000}"/>
    <cellStyle name="20% - Accent1 5 3 2 2 4 3" xfId="46981" xr:uid="{00000000-0005-0000-0000-0000DFB60000}"/>
    <cellStyle name="20% - Accent1 5 3 2 2 4 3 2" xfId="46982" xr:uid="{00000000-0005-0000-0000-0000E0B60000}"/>
    <cellStyle name="20% - Accent1 5 3 2 2 4 4" xfId="46983" xr:uid="{00000000-0005-0000-0000-0000E1B60000}"/>
    <cellStyle name="20% - Accent1 5 3 2 2 5" xfId="46984" xr:uid="{00000000-0005-0000-0000-0000E2B60000}"/>
    <cellStyle name="20% - Accent1 5 3 2 2 5 2" xfId="46985" xr:uid="{00000000-0005-0000-0000-0000E3B60000}"/>
    <cellStyle name="20% - Accent1 5 3 2 2 5 2 2" xfId="46986" xr:uid="{00000000-0005-0000-0000-0000E4B60000}"/>
    <cellStyle name="20% - Accent1 5 3 2 2 5 3" xfId="46987" xr:uid="{00000000-0005-0000-0000-0000E5B60000}"/>
    <cellStyle name="20% - Accent1 5 3 2 2 6" xfId="46988" xr:uid="{00000000-0005-0000-0000-0000E6B60000}"/>
    <cellStyle name="20% - Accent1 5 3 2 2 6 2" xfId="46989" xr:uid="{00000000-0005-0000-0000-0000E7B60000}"/>
    <cellStyle name="20% - Accent1 5 3 2 2 6 2 2" xfId="46990" xr:uid="{00000000-0005-0000-0000-0000E8B60000}"/>
    <cellStyle name="20% - Accent1 5 3 2 2 6 3" xfId="46991" xr:uid="{00000000-0005-0000-0000-0000E9B60000}"/>
    <cellStyle name="20% - Accent1 5 3 2 2 7" xfId="46992" xr:uid="{00000000-0005-0000-0000-0000EAB60000}"/>
    <cellStyle name="20% - Accent1 5 3 2 2 7 2" xfId="46993" xr:uid="{00000000-0005-0000-0000-0000EBB60000}"/>
    <cellStyle name="20% - Accent1 5 3 2 2 8" xfId="46994" xr:uid="{00000000-0005-0000-0000-0000ECB60000}"/>
    <cellStyle name="20% - Accent1 5 3 2 2 8 2" xfId="46995" xr:uid="{00000000-0005-0000-0000-0000EDB60000}"/>
    <cellStyle name="20% - Accent1 5 3 2 2 9" xfId="46996" xr:uid="{00000000-0005-0000-0000-0000EEB60000}"/>
    <cellStyle name="20% - Accent1 5 3 2 3" xfId="46997" xr:uid="{00000000-0005-0000-0000-0000EFB60000}"/>
    <cellStyle name="20% - Accent1 5 3 2 3 2" xfId="46998" xr:uid="{00000000-0005-0000-0000-0000F0B60000}"/>
    <cellStyle name="20% - Accent1 5 3 2 3 2 2" xfId="46999" xr:uid="{00000000-0005-0000-0000-0000F1B60000}"/>
    <cellStyle name="20% - Accent1 5 3 2 3 2 2 2" xfId="47000" xr:uid="{00000000-0005-0000-0000-0000F2B60000}"/>
    <cellStyle name="20% - Accent1 5 3 2 3 2 2 2 2" xfId="47001" xr:uid="{00000000-0005-0000-0000-0000F3B60000}"/>
    <cellStyle name="20% - Accent1 5 3 2 3 2 2 3" xfId="47002" xr:uid="{00000000-0005-0000-0000-0000F4B60000}"/>
    <cellStyle name="20% - Accent1 5 3 2 3 2 3" xfId="47003" xr:uid="{00000000-0005-0000-0000-0000F5B60000}"/>
    <cellStyle name="20% - Accent1 5 3 2 3 2 3 2" xfId="47004" xr:uid="{00000000-0005-0000-0000-0000F6B60000}"/>
    <cellStyle name="20% - Accent1 5 3 2 3 2 4" xfId="47005" xr:uid="{00000000-0005-0000-0000-0000F7B60000}"/>
    <cellStyle name="20% - Accent1 5 3 2 3 3" xfId="47006" xr:uid="{00000000-0005-0000-0000-0000F8B60000}"/>
    <cellStyle name="20% - Accent1 5 3 2 3 3 2" xfId="47007" xr:uid="{00000000-0005-0000-0000-0000F9B60000}"/>
    <cellStyle name="20% - Accent1 5 3 2 3 3 2 2" xfId="47008" xr:uid="{00000000-0005-0000-0000-0000FAB60000}"/>
    <cellStyle name="20% - Accent1 5 3 2 3 3 2 2 2" xfId="47009" xr:uid="{00000000-0005-0000-0000-0000FBB60000}"/>
    <cellStyle name="20% - Accent1 5 3 2 3 3 2 3" xfId="47010" xr:uid="{00000000-0005-0000-0000-0000FCB60000}"/>
    <cellStyle name="20% - Accent1 5 3 2 3 3 3" xfId="47011" xr:uid="{00000000-0005-0000-0000-0000FDB60000}"/>
    <cellStyle name="20% - Accent1 5 3 2 3 3 3 2" xfId="47012" xr:uid="{00000000-0005-0000-0000-0000FEB60000}"/>
    <cellStyle name="20% - Accent1 5 3 2 3 3 4" xfId="47013" xr:uid="{00000000-0005-0000-0000-0000FFB60000}"/>
    <cellStyle name="20% - Accent1 5 3 2 3 4" xfId="47014" xr:uid="{00000000-0005-0000-0000-000000B70000}"/>
    <cellStyle name="20% - Accent1 5 3 2 3 4 2" xfId="47015" xr:uid="{00000000-0005-0000-0000-000001B70000}"/>
    <cellStyle name="20% - Accent1 5 3 2 3 4 2 2" xfId="47016" xr:uid="{00000000-0005-0000-0000-000002B70000}"/>
    <cellStyle name="20% - Accent1 5 3 2 3 4 2 2 2" xfId="47017" xr:uid="{00000000-0005-0000-0000-000003B70000}"/>
    <cellStyle name="20% - Accent1 5 3 2 3 4 2 3" xfId="47018" xr:uid="{00000000-0005-0000-0000-000004B70000}"/>
    <cellStyle name="20% - Accent1 5 3 2 3 4 3" xfId="47019" xr:uid="{00000000-0005-0000-0000-000005B70000}"/>
    <cellStyle name="20% - Accent1 5 3 2 3 4 3 2" xfId="47020" xr:uid="{00000000-0005-0000-0000-000006B70000}"/>
    <cellStyle name="20% - Accent1 5 3 2 3 4 4" xfId="47021" xr:uid="{00000000-0005-0000-0000-000007B70000}"/>
    <cellStyle name="20% - Accent1 5 3 2 3 5" xfId="47022" xr:uid="{00000000-0005-0000-0000-000008B70000}"/>
    <cellStyle name="20% - Accent1 5 3 2 3 5 2" xfId="47023" xr:uid="{00000000-0005-0000-0000-000009B70000}"/>
    <cellStyle name="20% - Accent1 5 3 2 3 5 2 2" xfId="47024" xr:uid="{00000000-0005-0000-0000-00000AB70000}"/>
    <cellStyle name="20% - Accent1 5 3 2 3 5 3" xfId="47025" xr:uid="{00000000-0005-0000-0000-00000BB70000}"/>
    <cellStyle name="20% - Accent1 5 3 2 3 6" xfId="47026" xr:uid="{00000000-0005-0000-0000-00000CB70000}"/>
    <cellStyle name="20% - Accent1 5 3 2 3 6 2" xfId="47027" xr:uid="{00000000-0005-0000-0000-00000DB70000}"/>
    <cellStyle name="20% - Accent1 5 3 2 3 6 2 2" xfId="47028" xr:uid="{00000000-0005-0000-0000-00000EB70000}"/>
    <cellStyle name="20% - Accent1 5 3 2 3 6 3" xfId="47029" xr:uid="{00000000-0005-0000-0000-00000FB70000}"/>
    <cellStyle name="20% - Accent1 5 3 2 3 7" xfId="47030" xr:uid="{00000000-0005-0000-0000-000010B70000}"/>
    <cellStyle name="20% - Accent1 5 3 2 3 7 2" xfId="47031" xr:uid="{00000000-0005-0000-0000-000011B70000}"/>
    <cellStyle name="20% - Accent1 5 3 2 3 8" xfId="47032" xr:uid="{00000000-0005-0000-0000-000012B70000}"/>
    <cellStyle name="20% - Accent1 5 3 2 3 8 2" xfId="47033" xr:uid="{00000000-0005-0000-0000-000013B70000}"/>
    <cellStyle name="20% - Accent1 5 3 2 3 9" xfId="47034" xr:uid="{00000000-0005-0000-0000-000014B70000}"/>
    <cellStyle name="20% - Accent1 5 3 2 4" xfId="47035" xr:uid="{00000000-0005-0000-0000-000015B70000}"/>
    <cellStyle name="20% - Accent1 5 3 2 4 2" xfId="47036" xr:uid="{00000000-0005-0000-0000-000016B70000}"/>
    <cellStyle name="20% - Accent1 5 3 2 4 2 2" xfId="47037" xr:uid="{00000000-0005-0000-0000-000017B70000}"/>
    <cellStyle name="20% - Accent1 5 3 2 4 2 2 2" xfId="47038" xr:uid="{00000000-0005-0000-0000-000018B70000}"/>
    <cellStyle name="20% - Accent1 5 3 2 4 2 3" xfId="47039" xr:uid="{00000000-0005-0000-0000-000019B70000}"/>
    <cellStyle name="20% - Accent1 5 3 2 4 3" xfId="47040" xr:uid="{00000000-0005-0000-0000-00001AB70000}"/>
    <cellStyle name="20% - Accent1 5 3 2 4 3 2" xfId="47041" xr:uid="{00000000-0005-0000-0000-00001BB70000}"/>
    <cellStyle name="20% - Accent1 5 3 2 4 4" xfId="47042" xr:uid="{00000000-0005-0000-0000-00001CB70000}"/>
    <cellStyle name="20% - Accent1 5 3 2 5" xfId="47043" xr:uid="{00000000-0005-0000-0000-00001DB70000}"/>
    <cellStyle name="20% - Accent1 5 3 2 5 2" xfId="47044" xr:uid="{00000000-0005-0000-0000-00001EB70000}"/>
    <cellStyle name="20% - Accent1 5 3 2 5 2 2" xfId="47045" xr:uid="{00000000-0005-0000-0000-00001FB70000}"/>
    <cellStyle name="20% - Accent1 5 3 2 5 2 2 2" xfId="47046" xr:uid="{00000000-0005-0000-0000-000020B70000}"/>
    <cellStyle name="20% - Accent1 5 3 2 5 2 3" xfId="47047" xr:uid="{00000000-0005-0000-0000-000021B70000}"/>
    <cellStyle name="20% - Accent1 5 3 2 5 3" xfId="47048" xr:uid="{00000000-0005-0000-0000-000022B70000}"/>
    <cellStyle name="20% - Accent1 5 3 2 5 3 2" xfId="47049" xr:uid="{00000000-0005-0000-0000-000023B70000}"/>
    <cellStyle name="20% - Accent1 5 3 2 5 4" xfId="47050" xr:uid="{00000000-0005-0000-0000-000024B70000}"/>
    <cellStyle name="20% - Accent1 5 3 2 6" xfId="47051" xr:uid="{00000000-0005-0000-0000-000025B70000}"/>
    <cellStyle name="20% - Accent1 5 3 2 6 2" xfId="47052" xr:uid="{00000000-0005-0000-0000-000026B70000}"/>
    <cellStyle name="20% - Accent1 5 3 2 6 2 2" xfId="47053" xr:uid="{00000000-0005-0000-0000-000027B70000}"/>
    <cellStyle name="20% - Accent1 5 3 2 6 2 2 2" xfId="47054" xr:uid="{00000000-0005-0000-0000-000028B70000}"/>
    <cellStyle name="20% - Accent1 5 3 2 6 2 3" xfId="47055" xr:uid="{00000000-0005-0000-0000-000029B70000}"/>
    <cellStyle name="20% - Accent1 5 3 2 6 3" xfId="47056" xr:uid="{00000000-0005-0000-0000-00002AB70000}"/>
    <cellStyle name="20% - Accent1 5 3 2 6 3 2" xfId="47057" xr:uid="{00000000-0005-0000-0000-00002BB70000}"/>
    <cellStyle name="20% - Accent1 5 3 2 6 4" xfId="47058" xr:uid="{00000000-0005-0000-0000-00002CB70000}"/>
    <cellStyle name="20% - Accent1 5 3 2 7" xfId="47059" xr:uid="{00000000-0005-0000-0000-00002DB70000}"/>
    <cellStyle name="20% - Accent1 5 3 2 7 2" xfId="47060" xr:uid="{00000000-0005-0000-0000-00002EB70000}"/>
    <cellStyle name="20% - Accent1 5 3 2 7 2 2" xfId="47061" xr:uid="{00000000-0005-0000-0000-00002FB70000}"/>
    <cellStyle name="20% - Accent1 5 3 2 7 3" xfId="47062" xr:uid="{00000000-0005-0000-0000-000030B70000}"/>
    <cellStyle name="20% - Accent1 5 3 2 8" xfId="47063" xr:uid="{00000000-0005-0000-0000-000031B70000}"/>
    <cellStyle name="20% - Accent1 5 3 2 8 2" xfId="47064" xr:uid="{00000000-0005-0000-0000-000032B70000}"/>
    <cellStyle name="20% - Accent1 5 3 2 8 2 2" xfId="47065" xr:uid="{00000000-0005-0000-0000-000033B70000}"/>
    <cellStyle name="20% - Accent1 5 3 2 8 3" xfId="47066" xr:uid="{00000000-0005-0000-0000-000034B70000}"/>
    <cellStyle name="20% - Accent1 5 3 2 9" xfId="47067" xr:uid="{00000000-0005-0000-0000-000035B70000}"/>
    <cellStyle name="20% - Accent1 5 3 2 9 2" xfId="47068" xr:uid="{00000000-0005-0000-0000-000036B70000}"/>
    <cellStyle name="20% - Accent1 5 3 3" xfId="47069" xr:uid="{00000000-0005-0000-0000-000037B70000}"/>
    <cellStyle name="20% - Accent1 5 3 3 10" xfId="47070" xr:uid="{00000000-0005-0000-0000-000038B70000}"/>
    <cellStyle name="20% - Accent1 5 3 3 10 2" xfId="47071" xr:uid="{00000000-0005-0000-0000-000039B70000}"/>
    <cellStyle name="20% - Accent1 5 3 3 11" xfId="47072" xr:uid="{00000000-0005-0000-0000-00003AB70000}"/>
    <cellStyle name="20% - Accent1 5 3 3 2" xfId="47073" xr:uid="{00000000-0005-0000-0000-00003BB70000}"/>
    <cellStyle name="20% - Accent1 5 3 3 2 2" xfId="47074" xr:uid="{00000000-0005-0000-0000-00003CB70000}"/>
    <cellStyle name="20% - Accent1 5 3 3 2 2 2" xfId="47075" xr:uid="{00000000-0005-0000-0000-00003DB70000}"/>
    <cellStyle name="20% - Accent1 5 3 3 2 2 2 2" xfId="47076" xr:uid="{00000000-0005-0000-0000-00003EB70000}"/>
    <cellStyle name="20% - Accent1 5 3 3 2 2 2 2 2" xfId="47077" xr:uid="{00000000-0005-0000-0000-00003FB70000}"/>
    <cellStyle name="20% - Accent1 5 3 3 2 2 2 3" xfId="47078" xr:uid="{00000000-0005-0000-0000-000040B70000}"/>
    <cellStyle name="20% - Accent1 5 3 3 2 2 3" xfId="47079" xr:uid="{00000000-0005-0000-0000-000041B70000}"/>
    <cellStyle name="20% - Accent1 5 3 3 2 2 3 2" xfId="47080" xr:uid="{00000000-0005-0000-0000-000042B70000}"/>
    <cellStyle name="20% - Accent1 5 3 3 2 2 4" xfId="47081" xr:uid="{00000000-0005-0000-0000-000043B70000}"/>
    <cellStyle name="20% - Accent1 5 3 3 2 3" xfId="47082" xr:uid="{00000000-0005-0000-0000-000044B70000}"/>
    <cellStyle name="20% - Accent1 5 3 3 2 3 2" xfId="47083" xr:uid="{00000000-0005-0000-0000-000045B70000}"/>
    <cellStyle name="20% - Accent1 5 3 3 2 3 2 2" xfId="47084" xr:uid="{00000000-0005-0000-0000-000046B70000}"/>
    <cellStyle name="20% - Accent1 5 3 3 2 3 2 2 2" xfId="47085" xr:uid="{00000000-0005-0000-0000-000047B70000}"/>
    <cellStyle name="20% - Accent1 5 3 3 2 3 2 3" xfId="47086" xr:uid="{00000000-0005-0000-0000-000048B70000}"/>
    <cellStyle name="20% - Accent1 5 3 3 2 3 3" xfId="47087" xr:uid="{00000000-0005-0000-0000-000049B70000}"/>
    <cellStyle name="20% - Accent1 5 3 3 2 3 3 2" xfId="47088" xr:uid="{00000000-0005-0000-0000-00004AB70000}"/>
    <cellStyle name="20% - Accent1 5 3 3 2 3 4" xfId="47089" xr:uid="{00000000-0005-0000-0000-00004BB70000}"/>
    <cellStyle name="20% - Accent1 5 3 3 2 4" xfId="47090" xr:uid="{00000000-0005-0000-0000-00004CB70000}"/>
    <cellStyle name="20% - Accent1 5 3 3 2 4 2" xfId="47091" xr:uid="{00000000-0005-0000-0000-00004DB70000}"/>
    <cellStyle name="20% - Accent1 5 3 3 2 4 2 2" xfId="47092" xr:uid="{00000000-0005-0000-0000-00004EB70000}"/>
    <cellStyle name="20% - Accent1 5 3 3 2 4 2 2 2" xfId="47093" xr:uid="{00000000-0005-0000-0000-00004FB70000}"/>
    <cellStyle name="20% - Accent1 5 3 3 2 4 2 3" xfId="47094" xr:uid="{00000000-0005-0000-0000-000050B70000}"/>
    <cellStyle name="20% - Accent1 5 3 3 2 4 3" xfId="47095" xr:uid="{00000000-0005-0000-0000-000051B70000}"/>
    <cellStyle name="20% - Accent1 5 3 3 2 4 3 2" xfId="47096" xr:uid="{00000000-0005-0000-0000-000052B70000}"/>
    <cellStyle name="20% - Accent1 5 3 3 2 4 4" xfId="47097" xr:uid="{00000000-0005-0000-0000-000053B70000}"/>
    <cellStyle name="20% - Accent1 5 3 3 2 5" xfId="47098" xr:uid="{00000000-0005-0000-0000-000054B70000}"/>
    <cellStyle name="20% - Accent1 5 3 3 2 5 2" xfId="47099" xr:uid="{00000000-0005-0000-0000-000055B70000}"/>
    <cellStyle name="20% - Accent1 5 3 3 2 5 2 2" xfId="47100" xr:uid="{00000000-0005-0000-0000-000056B70000}"/>
    <cellStyle name="20% - Accent1 5 3 3 2 5 3" xfId="47101" xr:uid="{00000000-0005-0000-0000-000057B70000}"/>
    <cellStyle name="20% - Accent1 5 3 3 2 6" xfId="47102" xr:uid="{00000000-0005-0000-0000-000058B70000}"/>
    <cellStyle name="20% - Accent1 5 3 3 2 6 2" xfId="47103" xr:uid="{00000000-0005-0000-0000-000059B70000}"/>
    <cellStyle name="20% - Accent1 5 3 3 2 6 2 2" xfId="47104" xr:uid="{00000000-0005-0000-0000-00005AB70000}"/>
    <cellStyle name="20% - Accent1 5 3 3 2 6 3" xfId="47105" xr:uid="{00000000-0005-0000-0000-00005BB70000}"/>
    <cellStyle name="20% - Accent1 5 3 3 2 7" xfId="47106" xr:uid="{00000000-0005-0000-0000-00005CB70000}"/>
    <cellStyle name="20% - Accent1 5 3 3 2 7 2" xfId="47107" xr:uid="{00000000-0005-0000-0000-00005DB70000}"/>
    <cellStyle name="20% - Accent1 5 3 3 2 8" xfId="47108" xr:uid="{00000000-0005-0000-0000-00005EB70000}"/>
    <cellStyle name="20% - Accent1 5 3 3 2 8 2" xfId="47109" xr:uid="{00000000-0005-0000-0000-00005FB70000}"/>
    <cellStyle name="20% - Accent1 5 3 3 2 9" xfId="47110" xr:uid="{00000000-0005-0000-0000-000060B70000}"/>
    <cellStyle name="20% - Accent1 5 3 3 3" xfId="47111" xr:uid="{00000000-0005-0000-0000-000061B70000}"/>
    <cellStyle name="20% - Accent1 5 3 3 3 2" xfId="47112" xr:uid="{00000000-0005-0000-0000-000062B70000}"/>
    <cellStyle name="20% - Accent1 5 3 3 3 2 2" xfId="47113" xr:uid="{00000000-0005-0000-0000-000063B70000}"/>
    <cellStyle name="20% - Accent1 5 3 3 3 2 2 2" xfId="47114" xr:uid="{00000000-0005-0000-0000-000064B70000}"/>
    <cellStyle name="20% - Accent1 5 3 3 3 2 2 2 2" xfId="47115" xr:uid="{00000000-0005-0000-0000-000065B70000}"/>
    <cellStyle name="20% - Accent1 5 3 3 3 2 2 3" xfId="47116" xr:uid="{00000000-0005-0000-0000-000066B70000}"/>
    <cellStyle name="20% - Accent1 5 3 3 3 2 3" xfId="47117" xr:uid="{00000000-0005-0000-0000-000067B70000}"/>
    <cellStyle name="20% - Accent1 5 3 3 3 2 3 2" xfId="47118" xr:uid="{00000000-0005-0000-0000-000068B70000}"/>
    <cellStyle name="20% - Accent1 5 3 3 3 2 4" xfId="47119" xr:uid="{00000000-0005-0000-0000-000069B70000}"/>
    <cellStyle name="20% - Accent1 5 3 3 3 3" xfId="47120" xr:uid="{00000000-0005-0000-0000-00006AB70000}"/>
    <cellStyle name="20% - Accent1 5 3 3 3 3 2" xfId="47121" xr:uid="{00000000-0005-0000-0000-00006BB70000}"/>
    <cellStyle name="20% - Accent1 5 3 3 3 3 2 2" xfId="47122" xr:uid="{00000000-0005-0000-0000-00006CB70000}"/>
    <cellStyle name="20% - Accent1 5 3 3 3 3 2 2 2" xfId="47123" xr:uid="{00000000-0005-0000-0000-00006DB70000}"/>
    <cellStyle name="20% - Accent1 5 3 3 3 3 2 3" xfId="47124" xr:uid="{00000000-0005-0000-0000-00006EB70000}"/>
    <cellStyle name="20% - Accent1 5 3 3 3 3 3" xfId="47125" xr:uid="{00000000-0005-0000-0000-00006FB70000}"/>
    <cellStyle name="20% - Accent1 5 3 3 3 3 3 2" xfId="47126" xr:uid="{00000000-0005-0000-0000-000070B70000}"/>
    <cellStyle name="20% - Accent1 5 3 3 3 3 4" xfId="47127" xr:uid="{00000000-0005-0000-0000-000071B70000}"/>
    <cellStyle name="20% - Accent1 5 3 3 3 4" xfId="47128" xr:uid="{00000000-0005-0000-0000-000072B70000}"/>
    <cellStyle name="20% - Accent1 5 3 3 3 4 2" xfId="47129" xr:uid="{00000000-0005-0000-0000-000073B70000}"/>
    <cellStyle name="20% - Accent1 5 3 3 3 4 2 2" xfId="47130" xr:uid="{00000000-0005-0000-0000-000074B70000}"/>
    <cellStyle name="20% - Accent1 5 3 3 3 4 2 2 2" xfId="47131" xr:uid="{00000000-0005-0000-0000-000075B70000}"/>
    <cellStyle name="20% - Accent1 5 3 3 3 4 2 3" xfId="47132" xr:uid="{00000000-0005-0000-0000-000076B70000}"/>
    <cellStyle name="20% - Accent1 5 3 3 3 4 3" xfId="47133" xr:uid="{00000000-0005-0000-0000-000077B70000}"/>
    <cellStyle name="20% - Accent1 5 3 3 3 4 3 2" xfId="47134" xr:uid="{00000000-0005-0000-0000-000078B70000}"/>
    <cellStyle name="20% - Accent1 5 3 3 3 4 4" xfId="47135" xr:uid="{00000000-0005-0000-0000-000079B70000}"/>
    <cellStyle name="20% - Accent1 5 3 3 3 5" xfId="47136" xr:uid="{00000000-0005-0000-0000-00007AB70000}"/>
    <cellStyle name="20% - Accent1 5 3 3 3 5 2" xfId="47137" xr:uid="{00000000-0005-0000-0000-00007BB70000}"/>
    <cellStyle name="20% - Accent1 5 3 3 3 5 2 2" xfId="47138" xr:uid="{00000000-0005-0000-0000-00007CB70000}"/>
    <cellStyle name="20% - Accent1 5 3 3 3 5 3" xfId="47139" xr:uid="{00000000-0005-0000-0000-00007DB70000}"/>
    <cellStyle name="20% - Accent1 5 3 3 3 6" xfId="47140" xr:uid="{00000000-0005-0000-0000-00007EB70000}"/>
    <cellStyle name="20% - Accent1 5 3 3 3 6 2" xfId="47141" xr:uid="{00000000-0005-0000-0000-00007FB70000}"/>
    <cellStyle name="20% - Accent1 5 3 3 3 6 2 2" xfId="47142" xr:uid="{00000000-0005-0000-0000-000080B70000}"/>
    <cellStyle name="20% - Accent1 5 3 3 3 6 3" xfId="47143" xr:uid="{00000000-0005-0000-0000-000081B70000}"/>
    <cellStyle name="20% - Accent1 5 3 3 3 7" xfId="47144" xr:uid="{00000000-0005-0000-0000-000082B70000}"/>
    <cellStyle name="20% - Accent1 5 3 3 3 7 2" xfId="47145" xr:uid="{00000000-0005-0000-0000-000083B70000}"/>
    <cellStyle name="20% - Accent1 5 3 3 3 8" xfId="47146" xr:uid="{00000000-0005-0000-0000-000084B70000}"/>
    <cellStyle name="20% - Accent1 5 3 3 3 8 2" xfId="47147" xr:uid="{00000000-0005-0000-0000-000085B70000}"/>
    <cellStyle name="20% - Accent1 5 3 3 3 9" xfId="47148" xr:uid="{00000000-0005-0000-0000-000086B70000}"/>
    <cellStyle name="20% - Accent1 5 3 3 4" xfId="47149" xr:uid="{00000000-0005-0000-0000-000087B70000}"/>
    <cellStyle name="20% - Accent1 5 3 3 4 2" xfId="47150" xr:uid="{00000000-0005-0000-0000-000088B70000}"/>
    <cellStyle name="20% - Accent1 5 3 3 4 2 2" xfId="47151" xr:uid="{00000000-0005-0000-0000-000089B70000}"/>
    <cellStyle name="20% - Accent1 5 3 3 4 2 2 2" xfId="47152" xr:uid="{00000000-0005-0000-0000-00008AB70000}"/>
    <cellStyle name="20% - Accent1 5 3 3 4 2 3" xfId="47153" xr:uid="{00000000-0005-0000-0000-00008BB70000}"/>
    <cellStyle name="20% - Accent1 5 3 3 4 3" xfId="47154" xr:uid="{00000000-0005-0000-0000-00008CB70000}"/>
    <cellStyle name="20% - Accent1 5 3 3 4 3 2" xfId="47155" xr:uid="{00000000-0005-0000-0000-00008DB70000}"/>
    <cellStyle name="20% - Accent1 5 3 3 4 4" xfId="47156" xr:uid="{00000000-0005-0000-0000-00008EB70000}"/>
    <cellStyle name="20% - Accent1 5 3 3 5" xfId="47157" xr:uid="{00000000-0005-0000-0000-00008FB70000}"/>
    <cellStyle name="20% - Accent1 5 3 3 5 2" xfId="47158" xr:uid="{00000000-0005-0000-0000-000090B70000}"/>
    <cellStyle name="20% - Accent1 5 3 3 5 2 2" xfId="47159" xr:uid="{00000000-0005-0000-0000-000091B70000}"/>
    <cellStyle name="20% - Accent1 5 3 3 5 2 2 2" xfId="47160" xr:uid="{00000000-0005-0000-0000-000092B70000}"/>
    <cellStyle name="20% - Accent1 5 3 3 5 2 3" xfId="47161" xr:uid="{00000000-0005-0000-0000-000093B70000}"/>
    <cellStyle name="20% - Accent1 5 3 3 5 3" xfId="47162" xr:uid="{00000000-0005-0000-0000-000094B70000}"/>
    <cellStyle name="20% - Accent1 5 3 3 5 3 2" xfId="47163" xr:uid="{00000000-0005-0000-0000-000095B70000}"/>
    <cellStyle name="20% - Accent1 5 3 3 5 4" xfId="47164" xr:uid="{00000000-0005-0000-0000-000096B70000}"/>
    <cellStyle name="20% - Accent1 5 3 3 6" xfId="47165" xr:uid="{00000000-0005-0000-0000-000097B70000}"/>
    <cellStyle name="20% - Accent1 5 3 3 6 2" xfId="47166" xr:uid="{00000000-0005-0000-0000-000098B70000}"/>
    <cellStyle name="20% - Accent1 5 3 3 6 2 2" xfId="47167" xr:uid="{00000000-0005-0000-0000-000099B70000}"/>
    <cellStyle name="20% - Accent1 5 3 3 6 2 2 2" xfId="47168" xr:uid="{00000000-0005-0000-0000-00009AB70000}"/>
    <cellStyle name="20% - Accent1 5 3 3 6 2 3" xfId="47169" xr:uid="{00000000-0005-0000-0000-00009BB70000}"/>
    <cellStyle name="20% - Accent1 5 3 3 6 3" xfId="47170" xr:uid="{00000000-0005-0000-0000-00009CB70000}"/>
    <cellStyle name="20% - Accent1 5 3 3 6 3 2" xfId="47171" xr:uid="{00000000-0005-0000-0000-00009DB70000}"/>
    <cellStyle name="20% - Accent1 5 3 3 6 4" xfId="47172" xr:uid="{00000000-0005-0000-0000-00009EB70000}"/>
    <cellStyle name="20% - Accent1 5 3 3 7" xfId="47173" xr:uid="{00000000-0005-0000-0000-00009FB70000}"/>
    <cellStyle name="20% - Accent1 5 3 3 7 2" xfId="47174" xr:uid="{00000000-0005-0000-0000-0000A0B70000}"/>
    <cellStyle name="20% - Accent1 5 3 3 7 2 2" xfId="47175" xr:uid="{00000000-0005-0000-0000-0000A1B70000}"/>
    <cellStyle name="20% - Accent1 5 3 3 7 3" xfId="47176" xr:uid="{00000000-0005-0000-0000-0000A2B70000}"/>
    <cellStyle name="20% - Accent1 5 3 3 8" xfId="47177" xr:uid="{00000000-0005-0000-0000-0000A3B70000}"/>
    <cellStyle name="20% - Accent1 5 3 3 8 2" xfId="47178" xr:uid="{00000000-0005-0000-0000-0000A4B70000}"/>
    <cellStyle name="20% - Accent1 5 3 3 8 2 2" xfId="47179" xr:uid="{00000000-0005-0000-0000-0000A5B70000}"/>
    <cellStyle name="20% - Accent1 5 3 3 8 3" xfId="47180" xr:uid="{00000000-0005-0000-0000-0000A6B70000}"/>
    <cellStyle name="20% - Accent1 5 3 3 9" xfId="47181" xr:uid="{00000000-0005-0000-0000-0000A7B70000}"/>
    <cellStyle name="20% - Accent1 5 3 3 9 2" xfId="47182" xr:uid="{00000000-0005-0000-0000-0000A8B70000}"/>
    <cellStyle name="20% - Accent1 5 3 4" xfId="47183" xr:uid="{00000000-0005-0000-0000-0000A9B70000}"/>
    <cellStyle name="20% - Accent1 5 3 4 10" xfId="47184" xr:uid="{00000000-0005-0000-0000-0000AAB70000}"/>
    <cellStyle name="20% - Accent1 5 3 4 10 2" xfId="47185" xr:uid="{00000000-0005-0000-0000-0000ABB70000}"/>
    <cellStyle name="20% - Accent1 5 3 4 11" xfId="47186" xr:uid="{00000000-0005-0000-0000-0000ACB70000}"/>
    <cellStyle name="20% - Accent1 5 3 4 2" xfId="47187" xr:uid="{00000000-0005-0000-0000-0000ADB70000}"/>
    <cellStyle name="20% - Accent1 5 3 4 2 2" xfId="47188" xr:uid="{00000000-0005-0000-0000-0000AEB70000}"/>
    <cellStyle name="20% - Accent1 5 3 4 2 2 2" xfId="47189" xr:uid="{00000000-0005-0000-0000-0000AFB70000}"/>
    <cellStyle name="20% - Accent1 5 3 4 2 2 2 2" xfId="47190" xr:uid="{00000000-0005-0000-0000-0000B0B70000}"/>
    <cellStyle name="20% - Accent1 5 3 4 2 2 2 2 2" xfId="47191" xr:uid="{00000000-0005-0000-0000-0000B1B70000}"/>
    <cellStyle name="20% - Accent1 5 3 4 2 2 2 3" xfId="47192" xr:uid="{00000000-0005-0000-0000-0000B2B70000}"/>
    <cellStyle name="20% - Accent1 5 3 4 2 2 3" xfId="47193" xr:uid="{00000000-0005-0000-0000-0000B3B70000}"/>
    <cellStyle name="20% - Accent1 5 3 4 2 2 3 2" xfId="47194" xr:uid="{00000000-0005-0000-0000-0000B4B70000}"/>
    <cellStyle name="20% - Accent1 5 3 4 2 2 4" xfId="47195" xr:uid="{00000000-0005-0000-0000-0000B5B70000}"/>
    <cellStyle name="20% - Accent1 5 3 4 2 3" xfId="47196" xr:uid="{00000000-0005-0000-0000-0000B6B70000}"/>
    <cellStyle name="20% - Accent1 5 3 4 2 3 2" xfId="47197" xr:uid="{00000000-0005-0000-0000-0000B7B70000}"/>
    <cellStyle name="20% - Accent1 5 3 4 2 3 2 2" xfId="47198" xr:uid="{00000000-0005-0000-0000-0000B8B70000}"/>
    <cellStyle name="20% - Accent1 5 3 4 2 3 2 2 2" xfId="47199" xr:uid="{00000000-0005-0000-0000-0000B9B70000}"/>
    <cellStyle name="20% - Accent1 5 3 4 2 3 2 3" xfId="47200" xr:uid="{00000000-0005-0000-0000-0000BAB70000}"/>
    <cellStyle name="20% - Accent1 5 3 4 2 3 3" xfId="47201" xr:uid="{00000000-0005-0000-0000-0000BBB70000}"/>
    <cellStyle name="20% - Accent1 5 3 4 2 3 3 2" xfId="47202" xr:uid="{00000000-0005-0000-0000-0000BCB70000}"/>
    <cellStyle name="20% - Accent1 5 3 4 2 3 4" xfId="47203" xr:uid="{00000000-0005-0000-0000-0000BDB70000}"/>
    <cellStyle name="20% - Accent1 5 3 4 2 4" xfId="47204" xr:uid="{00000000-0005-0000-0000-0000BEB70000}"/>
    <cellStyle name="20% - Accent1 5 3 4 2 4 2" xfId="47205" xr:uid="{00000000-0005-0000-0000-0000BFB70000}"/>
    <cellStyle name="20% - Accent1 5 3 4 2 4 2 2" xfId="47206" xr:uid="{00000000-0005-0000-0000-0000C0B70000}"/>
    <cellStyle name="20% - Accent1 5 3 4 2 4 2 2 2" xfId="47207" xr:uid="{00000000-0005-0000-0000-0000C1B70000}"/>
    <cellStyle name="20% - Accent1 5 3 4 2 4 2 3" xfId="47208" xr:uid="{00000000-0005-0000-0000-0000C2B70000}"/>
    <cellStyle name="20% - Accent1 5 3 4 2 4 3" xfId="47209" xr:uid="{00000000-0005-0000-0000-0000C3B70000}"/>
    <cellStyle name="20% - Accent1 5 3 4 2 4 3 2" xfId="47210" xr:uid="{00000000-0005-0000-0000-0000C4B70000}"/>
    <cellStyle name="20% - Accent1 5 3 4 2 4 4" xfId="47211" xr:uid="{00000000-0005-0000-0000-0000C5B70000}"/>
    <cellStyle name="20% - Accent1 5 3 4 2 5" xfId="47212" xr:uid="{00000000-0005-0000-0000-0000C6B70000}"/>
    <cellStyle name="20% - Accent1 5 3 4 2 5 2" xfId="47213" xr:uid="{00000000-0005-0000-0000-0000C7B70000}"/>
    <cellStyle name="20% - Accent1 5 3 4 2 5 2 2" xfId="47214" xr:uid="{00000000-0005-0000-0000-0000C8B70000}"/>
    <cellStyle name="20% - Accent1 5 3 4 2 5 3" xfId="47215" xr:uid="{00000000-0005-0000-0000-0000C9B70000}"/>
    <cellStyle name="20% - Accent1 5 3 4 2 6" xfId="47216" xr:uid="{00000000-0005-0000-0000-0000CAB70000}"/>
    <cellStyle name="20% - Accent1 5 3 4 2 6 2" xfId="47217" xr:uid="{00000000-0005-0000-0000-0000CBB70000}"/>
    <cellStyle name="20% - Accent1 5 3 4 2 6 2 2" xfId="47218" xr:uid="{00000000-0005-0000-0000-0000CCB70000}"/>
    <cellStyle name="20% - Accent1 5 3 4 2 6 3" xfId="47219" xr:uid="{00000000-0005-0000-0000-0000CDB70000}"/>
    <cellStyle name="20% - Accent1 5 3 4 2 7" xfId="47220" xr:uid="{00000000-0005-0000-0000-0000CEB70000}"/>
    <cellStyle name="20% - Accent1 5 3 4 2 7 2" xfId="47221" xr:uid="{00000000-0005-0000-0000-0000CFB70000}"/>
    <cellStyle name="20% - Accent1 5 3 4 2 8" xfId="47222" xr:uid="{00000000-0005-0000-0000-0000D0B70000}"/>
    <cellStyle name="20% - Accent1 5 3 4 2 8 2" xfId="47223" xr:uid="{00000000-0005-0000-0000-0000D1B70000}"/>
    <cellStyle name="20% - Accent1 5 3 4 2 9" xfId="47224" xr:uid="{00000000-0005-0000-0000-0000D2B70000}"/>
    <cellStyle name="20% - Accent1 5 3 4 3" xfId="47225" xr:uid="{00000000-0005-0000-0000-0000D3B70000}"/>
    <cellStyle name="20% - Accent1 5 3 4 3 2" xfId="47226" xr:uid="{00000000-0005-0000-0000-0000D4B70000}"/>
    <cellStyle name="20% - Accent1 5 3 4 3 2 2" xfId="47227" xr:uid="{00000000-0005-0000-0000-0000D5B70000}"/>
    <cellStyle name="20% - Accent1 5 3 4 3 2 2 2" xfId="47228" xr:uid="{00000000-0005-0000-0000-0000D6B70000}"/>
    <cellStyle name="20% - Accent1 5 3 4 3 2 2 2 2" xfId="47229" xr:uid="{00000000-0005-0000-0000-0000D7B70000}"/>
    <cellStyle name="20% - Accent1 5 3 4 3 2 2 3" xfId="47230" xr:uid="{00000000-0005-0000-0000-0000D8B70000}"/>
    <cellStyle name="20% - Accent1 5 3 4 3 2 3" xfId="47231" xr:uid="{00000000-0005-0000-0000-0000D9B70000}"/>
    <cellStyle name="20% - Accent1 5 3 4 3 2 3 2" xfId="47232" xr:uid="{00000000-0005-0000-0000-0000DAB70000}"/>
    <cellStyle name="20% - Accent1 5 3 4 3 2 4" xfId="47233" xr:uid="{00000000-0005-0000-0000-0000DBB70000}"/>
    <cellStyle name="20% - Accent1 5 3 4 3 3" xfId="47234" xr:uid="{00000000-0005-0000-0000-0000DCB70000}"/>
    <cellStyle name="20% - Accent1 5 3 4 3 3 2" xfId="47235" xr:uid="{00000000-0005-0000-0000-0000DDB70000}"/>
    <cellStyle name="20% - Accent1 5 3 4 3 3 2 2" xfId="47236" xr:uid="{00000000-0005-0000-0000-0000DEB70000}"/>
    <cellStyle name="20% - Accent1 5 3 4 3 3 2 2 2" xfId="47237" xr:uid="{00000000-0005-0000-0000-0000DFB70000}"/>
    <cellStyle name="20% - Accent1 5 3 4 3 3 2 3" xfId="47238" xr:uid="{00000000-0005-0000-0000-0000E0B70000}"/>
    <cellStyle name="20% - Accent1 5 3 4 3 3 3" xfId="47239" xr:uid="{00000000-0005-0000-0000-0000E1B70000}"/>
    <cellStyle name="20% - Accent1 5 3 4 3 3 3 2" xfId="47240" xr:uid="{00000000-0005-0000-0000-0000E2B70000}"/>
    <cellStyle name="20% - Accent1 5 3 4 3 3 4" xfId="47241" xr:uid="{00000000-0005-0000-0000-0000E3B70000}"/>
    <cellStyle name="20% - Accent1 5 3 4 3 4" xfId="47242" xr:uid="{00000000-0005-0000-0000-0000E4B70000}"/>
    <cellStyle name="20% - Accent1 5 3 4 3 4 2" xfId="47243" xr:uid="{00000000-0005-0000-0000-0000E5B70000}"/>
    <cellStyle name="20% - Accent1 5 3 4 3 4 2 2" xfId="47244" xr:uid="{00000000-0005-0000-0000-0000E6B70000}"/>
    <cellStyle name="20% - Accent1 5 3 4 3 4 2 2 2" xfId="47245" xr:uid="{00000000-0005-0000-0000-0000E7B70000}"/>
    <cellStyle name="20% - Accent1 5 3 4 3 4 2 3" xfId="47246" xr:uid="{00000000-0005-0000-0000-0000E8B70000}"/>
    <cellStyle name="20% - Accent1 5 3 4 3 4 3" xfId="47247" xr:uid="{00000000-0005-0000-0000-0000E9B70000}"/>
    <cellStyle name="20% - Accent1 5 3 4 3 4 3 2" xfId="47248" xr:uid="{00000000-0005-0000-0000-0000EAB70000}"/>
    <cellStyle name="20% - Accent1 5 3 4 3 4 4" xfId="47249" xr:uid="{00000000-0005-0000-0000-0000EBB70000}"/>
    <cellStyle name="20% - Accent1 5 3 4 3 5" xfId="47250" xr:uid="{00000000-0005-0000-0000-0000ECB70000}"/>
    <cellStyle name="20% - Accent1 5 3 4 3 5 2" xfId="47251" xr:uid="{00000000-0005-0000-0000-0000EDB70000}"/>
    <cellStyle name="20% - Accent1 5 3 4 3 5 2 2" xfId="47252" xr:uid="{00000000-0005-0000-0000-0000EEB70000}"/>
    <cellStyle name="20% - Accent1 5 3 4 3 5 3" xfId="47253" xr:uid="{00000000-0005-0000-0000-0000EFB70000}"/>
    <cellStyle name="20% - Accent1 5 3 4 3 6" xfId="47254" xr:uid="{00000000-0005-0000-0000-0000F0B70000}"/>
    <cellStyle name="20% - Accent1 5 3 4 3 6 2" xfId="47255" xr:uid="{00000000-0005-0000-0000-0000F1B70000}"/>
    <cellStyle name="20% - Accent1 5 3 4 3 6 2 2" xfId="47256" xr:uid="{00000000-0005-0000-0000-0000F2B70000}"/>
    <cellStyle name="20% - Accent1 5 3 4 3 6 3" xfId="47257" xr:uid="{00000000-0005-0000-0000-0000F3B70000}"/>
    <cellStyle name="20% - Accent1 5 3 4 3 7" xfId="47258" xr:uid="{00000000-0005-0000-0000-0000F4B70000}"/>
    <cellStyle name="20% - Accent1 5 3 4 3 7 2" xfId="47259" xr:uid="{00000000-0005-0000-0000-0000F5B70000}"/>
    <cellStyle name="20% - Accent1 5 3 4 3 8" xfId="47260" xr:uid="{00000000-0005-0000-0000-0000F6B70000}"/>
    <cellStyle name="20% - Accent1 5 3 4 3 8 2" xfId="47261" xr:uid="{00000000-0005-0000-0000-0000F7B70000}"/>
    <cellStyle name="20% - Accent1 5 3 4 3 9" xfId="47262" xr:uid="{00000000-0005-0000-0000-0000F8B70000}"/>
    <cellStyle name="20% - Accent1 5 3 4 4" xfId="47263" xr:uid="{00000000-0005-0000-0000-0000F9B70000}"/>
    <cellStyle name="20% - Accent1 5 3 4 4 2" xfId="47264" xr:uid="{00000000-0005-0000-0000-0000FAB70000}"/>
    <cellStyle name="20% - Accent1 5 3 4 4 2 2" xfId="47265" xr:uid="{00000000-0005-0000-0000-0000FBB70000}"/>
    <cellStyle name="20% - Accent1 5 3 4 4 2 2 2" xfId="47266" xr:uid="{00000000-0005-0000-0000-0000FCB70000}"/>
    <cellStyle name="20% - Accent1 5 3 4 4 2 3" xfId="47267" xr:uid="{00000000-0005-0000-0000-0000FDB70000}"/>
    <cellStyle name="20% - Accent1 5 3 4 4 3" xfId="47268" xr:uid="{00000000-0005-0000-0000-0000FEB70000}"/>
    <cellStyle name="20% - Accent1 5 3 4 4 3 2" xfId="47269" xr:uid="{00000000-0005-0000-0000-0000FFB70000}"/>
    <cellStyle name="20% - Accent1 5 3 4 4 4" xfId="47270" xr:uid="{00000000-0005-0000-0000-000000B80000}"/>
    <cellStyle name="20% - Accent1 5 3 4 5" xfId="47271" xr:uid="{00000000-0005-0000-0000-000001B80000}"/>
    <cellStyle name="20% - Accent1 5 3 4 5 2" xfId="47272" xr:uid="{00000000-0005-0000-0000-000002B80000}"/>
    <cellStyle name="20% - Accent1 5 3 4 5 2 2" xfId="47273" xr:uid="{00000000-0005-0000-0000-000003B80000}"/>
    <cellStyle name="20% - Accent1 5 3 4 5 2 2 2" xfId="47274" xr:uid="{00000000-0005-0000-0000-000004B80000}"/>
    <cellStyle name="20% - Accent1 5 3 4 5 2 3" xfId="47275" xr:uid="{00000000-0005-0000-0000-000005B80000}"/>
    <cellStyle name="20% - Accent1 5 3 4 5 3" xfId="47276" xr:uid="{00000000-0005-0000-0000-000006B80000}"/>
    <cellStyle name="20% - Accent1 5 3 4 5 3 2" xfId="47277" xr:uid="{00000000-0005-0000-0000-000007B80000}"/>
    <cellStyle name="20% - Accent1 5 3 4 5 4" xfId="47278" xr:uid="{00000000-0005-0000-0000-000008B80000}"/>
    <cellStyle name="20% - Accent1 5 3 4 6" xfId="47279" xr:uid="{00000000-0005-0000-0000-000009B80000}"/>
    <cellStyle name="20% - Accent1 5 3 4 6 2" xfId="47280" xr:uid="{00000000-0005-0000-0000-00000AB80000}"/>
    <cellStyle name="20% - Accent1 5 3 4 6 2 2" xfId="47281" xr:uid="{00000000-0005-0000-0000-00000BB80000}"/>
    <cellStyle name="20% - Accent1 5 3 4 6 2 2 2" xfId="47282" xr:uid="{00000000-0005-0000-0000-00000CB80000}"/>
    <cellStyle name="20% - Accent1 5 3 4 6 2 3" xfId="47283" xr:uid="{00000000-0005-0000-0000-00000DB80000}"/>
    <cellStyle name="20% - Accent1 5 3 4 6 3" xfId="47284" xr:uid="{00000000-0005-0000-0000-00000EB80000}"/>
    <cellStyle name="20% - Accent1 5 3 4 6 3 2" xfId="47285" xr:uid="{00000000-0005-0000-0000-00000FB80000}"/>
    <cellStyle name="20% - Accent1 5 3 4 6 4" xfId="47286" xr:uid="{00000000-0005-0000-0000-000010B80000}"/>
    <cellStyle name="20% - Accent1 5 3 4 7" xfId="47287" xr:uid="{00000000-0005-0000-0000-000011B80000}"/>
    <cellStyle name="20% - Accent1 5 3 4 7 2" xfId="47288" xr:uid="{00000000-0005-0000-0000-000012B80000}"/>
    <cellStyle name="20% - Accent1 5 3 4 7 2 2" xfId="47289" xr:uid="{00000000-0005-0000-0000-000013B80000}"/>
    <cellStyle name="20% - Accent1 5 3 4 7 3" xfId="47290" xr:uid="{00000000-0005-0000-0000-000014B80000}"/>
    <cellStyle name="20% - Accent1 5 3 4 8" xfId="47291" xr:uid="{00000000-0005-0000-0000-000015B80000}"/>
    <cellStyle name="20% - Accent1 5 3 4 8 2" xfId="47292" xr:uid="{00000000-0005-0000-0000-000016B80000}"/>
    <cellStyle name="20% - Accent1 5 3 4 8 2 2" xfId="47293" xr:uid="{00000000-0005-0000-0000-000017B80000}"/>
    <cellStyle name="20% - Accent1 5 3 4 8 3" xfId="47294" xr:uid="{00000000-0005-0000-0000-000018B80000}"/>
    <cellStyle name="20% - Accent1 5 3 4 9" xfId="47295" xr:uid="{00000000-0005-0000-0000-000019B80000}"/>
    <cellStyle name="20% - Accent1 5 3 4 9 2" xfId="47296" xr:uid="{00000000-0005-0000-0000-00001AB80000}"/>
    <cellStyle name="20% - Accent1 5 3 5" xfId="47297" xr:uid="{00000000-0005-0000-0000-00001BB80000}"/>
    <cellStyle name="20% - Accent1 5 3 5 2" xfId="47298" xr:uid="{00000000-0005-0000-0000-00001CB80000}"/>
    <cellStyle name="20% - Accent1 5 3 5 2 2" xfId="47299" xr:uid="{00000000-0005-0000-0000-00001DB80000}"/>
    <cellStyle name="20% - Accent1 5 3 5 2 2 2" xfId="47300" xr:uid="{00000000-0005-0000-0000-00001EB80000}"/>
    <cellStyle name="20% - Accent1 5 3 5 2 2 2 2" xfId="47301" xr:uid="{00000000-0005-0000-0000-00001FB80000}"/>
    <cellStyle name="20% - Accent1 5 3 5 2 2 3" xfId="47302" xr:uid="{00000000-0005-0000-0000-000020B80000}"/>
    <cellStyle name="20% - Accent1 5 3 5 2 3" xfId="47303" xr:uid="{00000000-0005-0000-0000-000021B80000}"/>
    <cellStyle name="20% - Accent1 5 3 5 2 3 2" xfId="47304" xr:uid="{00000000-0005-0000-0000-000022B80000}"/>
    <cellStyle name="20% - Accent1 5 3 5 2 4" xfId="47305" xr:uid="{00000000-0005-0000-0000-000023B80000}"/>
    <cellStyle name="20% - Accent1 5 3 5 3" xfId="47306" xr:uid="{00000000-0005-0000-0000-000024B80000}"/>
    <cellStyle name="20% - Accent1 5 3 5 3 2" xfId="47307" xr:uid="{00000000-0005-0000-0000-000025B80000}"/>
    <cellStyle name="20% - Accent1 5 3 5 3 2 2" xfId="47308" xr:uid="{00000000-0005-0000-0000-000026B80000}"/>
    <cellStyle name="20% - Accent1 5 3 5 3 2 2 2" xfId="47309" xr:uid="{00000000-0005-0000-0000-000027B80000}"/>
    <cellStyle name="20% - Accent1 5 3 5 3 2 3" xfId="47310" xr:uid="{00000000-0005-0000-0000-000028B80000}"/>
    <cellStyle name="20% - Accent1 5 3 5 3 3" xfId="47311" xr:uid="{00000000-0005-0000-0000-000029B80000}"/>
    <cellStyle name="20% - Accent1 5 3 5 3 3 2" xfId="47312" xr:uid="{00000000-0005-0000-0000-00002AB80000}"/>
    <cellStyle name="20% - Accent1 5 3 5 3 4" xfId="47313" xr:uid="{00000000-0005-0000-0000-00002BB80000}"/>
    <cellStyle name="20% - Accent1 5 3 5 4" xfId="47314" xr:uid="{00000000-0005-0000-0000-00002CB80000}"/>
    <cellStyle name="20% - Accent1 5 3 5 4 2" xfId="47315" xr:uid="{00000000-0005-0000-0000-00002DB80000}"/>
    <cellStyle name="20% - Accent1 5 3 5 4 2 2" xfId="47316" xr:uid="{00000000-0005-0000-0000-00002EB80000}"/>
    <cellStyle name="20% - Accent1 5 3 5 4 2 2 2" xfId="47317" xr:uid="{00000000-0005-0000-0000-00002FB80000}"/>
    <cellStyle name="20% - Accent1 5 3 5 4 2 3" xfId="47318" xr:uid="{00000000-0005-0000-0000-000030B80000}"/>
    <cellStyle name="20% - Accent1 5 3 5 4 3" xfId="47319" xr:uid="{00000000-0005-0000-0000-000031B80000}"/>
    <cellStyle name="20% - Accent1 5 3 5 4 3 2" xfId="47320" xr:uid="{00000000-0005-0000-0000-000032B80000}"/>
    <cellStyle name="20% - Accent1 5 3 5 4 4" xfId="47321" xr:uid="{00000000-0005-0000-0000-000033B80000}"/>
    <cellStyle name="20% - Accent1 5 3 5 5" xfId="47322" xr:uid="{00000000-0005-0000-0000-000034B80000}"/>
    <cellStyle name="20% - Accent1 5 3 5 5 2" xfId="47323" xr:uid="{00000000-0005-0000-0000-000035B80000}"/>
    <cellStyle name="20% - Accent1 5 3 5 5 2 2" xfId="47324" xr:uid="{00000000-0005-0000-0000-000036B80000}"/>
    <cellStyle name="20% - Accent1 5 3 5 5 3" xfId="47325" xr:uid="{00000000-0005-0000-0000-000037B80000}"/>
    <cellStyle name="20% - Accent1 5 3 5 6" xfId="47326" xr:uid="{00000000-0005-0000-0000-000038B80000}"/>
    <cellStyle name="20% - Accent1 5 3 5 6 2" xfId="47327" xr:uid="{00000000-0005-0000-0000-000039B80000}"/>
    <cellStyle name="20% - Accent1 5 3 5 6 2 2" xfId="47328" xr:uid="{00000000-0005-0000-0000-00003AB80000}"/>
    <cellStyle name="20% - Accent1 5 3 5 6 3" xfId="47329" xr:uid="{00000000-0005-0000-0000-00003BB80000}"/>
    <cellStyle name="20% - Accent1 5 3 5 7" xfId="47330" xr:uid="{00000000-0005-0000-0000-00003CB80000}"/>
    <cellStyle name="20% - Accent1 5 3 5 7 2" xfId="47331" xr:uid="{00000000-0005-0000-0000-00003DB80000}"/>
    <cellStyle name="20% - Accent1 5 3 5 8" xfId="47332" xr:uid="{00000000-0005-0000-0000-00003EB80000}"/>
    <cellStyle name="20% - Accent1 5 3 5 8 2" xfId="47333" xr:uid="{00000000-0005-0000-0000-00003FB80000}"/>
    <cellStyle name="20% - Accent1 5 3 5 9" xfId="47334" xr:uid="{00000000-0005-0000-0000-000040B80000}"/>
    <cellStyle name="20% - Accent1 5 3 6" xfId="47335" xr:uid="{00000000-0005-0000-0000-000041B80000}"/>
    <cellStyle name="20% - Accent1 5 3 6 2" xfId="47336" xr:uid="{00000000-0005-0000-0000-000042B80000}"/>
    <cellStyle name="20% - Accent1 5 3 6 2 2" xfId="47337" xr:uid="{00000000-0005-0000-0000-000043B80000}"/>
    <cellStyle name="20% - Accent1 5 3 6 2 2 2" xfId="47338" xr:uid="{00000000-0005-0000-0000-000044B80000}"/>
    <cellStyle name="20% - Accent1 5 3 6 2 2 2 2" xfId="47339" xr:uid="{00000000-0005-0000-0000-000045B80000}"/>
    <cellStyle name="20% - Accent1 5 3 6 2 2 3" xfId="47340" xr:uid="{00000000-0005-0000-0000-000046B80000}"/>
    <cellStyle name="20% - Accent1 5 3 6 2 3" xfId="47341" xr:uid="{00000000-0005-0000-0000-000047B80000}"/>
    <cellStyle name="20% - Accent1 5 3 6 2 3 2" xfId="47342" xr:uid="{00000000-0005-0000-0000-000048B80000}"/>
    <cellStyle name="20% - Accent1 5 3 6 2 4" xfId="47343" xr:uid="{00000000-0005-0000-0000-000049B80000}"/>
    <cellStyle name="20% - Accent1 5 3 6 3" xfId="47344" xr:uid="{00000000-0005-0000-0000-00004AB80000}"/>
    <cellStyle name="20% - Accent1 5 3 6 3 2" xfId="47345" xr:uid="{00000000-0005-0000-0000-00004BB80000}"/>
    <cellStyle name="20% - Accent1 5 3 6 3 2 2" xfId="47346" xr:uid="{00000000-0005-0000-0000-00004CB80000}"/>
    <cellStyle name="20% - Accent1 5 3 6 3 2 2 2" xfId="47347" xr:uid="{00000000-0005-0000-0000-00004DB80000}"/>
    <cellStyle name="20% - Accent1 5 3 6 3 2 3" xfId="47348" xr:uid="{00000000-0005-0000-0000-00004EB80000}"/>
    <cellStyle name="20% - Accent1 5 3 6 3 3" xfId="47349" xr:uid="{00000000-0005-0000-0000-00004FB80000}"/>
    <cellStyle name="20% - Accent1 5 3 6 3 3 2" xfId="47350" xr:uid="{00000000-0005-0000-0000-000050B80000}"/>
    <cellStyle name="20% - Accent1 5 3 6 3 4" xfId="47351" xr:uid="{00000000-0005-0000-0000-000051B80000}"/>
    <cellStyle name="20% - Accent1 5 3 6 4" xfId="47352" xr:uid="{00000000-0005-0000-0000-000052B80000}"/>
    <cellStyle name="20% - Accent1 5 3 6 4 2" xfId="47353" xr:uid="{00000000-0005-0000-0000-000053B80000}"/>
    <cellStyle name="20% - Accent1 5 3 6 4 2 2" xfId="47354" xr:uid="{00000000-0005-0000-0000-000054B80000}"/>
    <cellStyle name="20% - Accent1 5 3 6 4 2 2 2" xfId="47355" xr:uid="{00000000-0005-0000-0000-000055B80000}"/>
    <cellStyle name="20% - Accent1 5 3 6 4 2 3" xfId="47356" xr:uid="{00000000-0005-0000-0000-000056B80000}"/>
    <cellStyle name="20% - Accent1 5 3 6 4 3" xfId="47357" xr:uid="{00000000-0005-0000-0000-000057B80000}"/>
    <cellStyle name="20% - Accent1 5 3 6 4 3 2" xfId="47358" xr:uid="{00000000-0005-0000-0000-000058B80000}"/>
    <cellStyle name="20% - Accent1 5 3 6 4 4" xfId="47359" xr:uid="{00000000-0005-0000-0000-000059B80000}"/>
    <cellStyle name="20% - Accent1 5 3 6 5" xfId="47360" xr:uid="{00000000-0005-0000-0000-00005AB80000}"/>
    <cellStyle name="20% - Accent1 5 3 6 5 2" xfId="47361" xr:uid="{00000000-0005-0000-0000-00005BB80000}"/>
    <cellStyle name="20% - Accent1 5 3 6 5 2 2" xfId="47362" xr:uid="{00000000-0005-0000-0000-00005CB80000}"/>
    <cellStyle name="20% - Accent1 5 3 6 5 3" xfId="47363" xr:uid="{00000000-0005-0000-0000-00005DB80000}"/>
    <cellStyle name="20% - Accent1 5 3 6 6" xfId="47364" xr:uid="{00000000-0005-0000-0000-00005EB80000}"/>
    <cellStyle name="20% - Accent1 5 3 6 6 2" xfId="47365" xr:uid="{00000000-0005-0000-0000-00005FB80000}"/>
    <cellStyle name="20% - Accent1 5 3 6 6 2 2" xfId="47366" xr:uid="{00000000-0005-0000-0000-000060B80000}"/>
    <cellStyle name="20% - Accent1 5 3 6 6 3" xfId="47367" xr:uid="{00000000-0005-0000-0000-000061B80000}"/>
    <cellStyle name="20% - Accent1 5 3 6 7" xfId="47368" xr:uid="{00000000-0005-0000-0000-000062B80000}"/>
    <cellStyle name="20% - Accent1 5 3 6 7 2" xfId="47369" xr:uid="{00000000-0005-0000-0000-000063B80000}"/>
    <cellStyle name="20% - Accent1 5 3 6 8" xfId="47370" xr:uid="{00000000-0005-0000-0000-000064B80000}"/>
    <cellStyle name="20% - Accent1 5 3 6 8 2" xfId="47371" xr:uid="{00000000-0005-0000-0000-000065B80000}"/>
    <cellStyle name="20% - Accent1 5 3 6 9" xfId="47372" xr:uid="{00000000-0005-0000-0000-000066B80000}"/>
    <cellStyle name="20% - Accent1 5 3 7" xfId="47373" xr:uid="{00000000-0005-0000-0000-000067B80000}"/>
    <cellStyle name="20% - Accent1 5 3 7 2" xfId="47374" xr:uid="{00000000-0005-0000-0000-000068B80000}"/>
    <cellStyle name="20% - Accent1 5 3 7 2 2" xfId="47375" xr:uid="{00000000-0005-0000-0000-000069B80000}"/>
    <cellStyle name="20% - Accent1 5 3 7 2 2 2" xfId="47376" xr:uid="{00000000-0005-0000-0000-00006AB80000}"/>
    <cellStyle name="20% - Accent1 5 3 7 2 3" xfId="47377" xr:uid="{00000000-0005-0000-0000-00006BB80000}"/>
    <cellStyle name="20% - Accent1 5 3 7 3" xfId="47378" xr:uid="{00000000-0005-0000-0000-00006CB80000}"/>
    <cellStyle name="20% - Accent1 5 3 7 3 2" xfId="47379" xr:uid="{00000000-0005-0000-0000-00006DB80000}"/>
    <cellStyle name="20% - Accent1 5 3 7 4" xfId="47380" xr:uid="{00000000-0005-0000-0000-00006EB80000}"/>
    <cellStyle name="20% - Accent1 5 3 8" xfId="47381" xr:uid="{00000000-0005-0000-0000-00006FB80000}"/>
    <cellStyle name="20% - Accent1 5 3 8 2" xfId="47382" xr:uid="{00000000-0005-0000-0000-000070B80000}"/>
    <cellStyle name="20% - Accent1 5 3 8 2 2" xfId="47383" xr:uid="{00000000-0005-0000-0000-000071B80000}"/>
    <cellStyle name="20% - Accent1 5 3 8 2 2 2" xfId="47384" xr:uid="{00000000-0005-0000-0000-000072B80000}"/>
    <cellStyle name="20% - Accent1 5 3 8 2 3" xfId="47385" xr:uid="{00000000-0005-0000-0000-000073B80000}"/>
    <cellStyle name="20% - Accent1 5 3 8 3" xfId="47386" xr:uid="{00000000-0005-0000-0000-000074B80000}"/>
    <cellStyle name="20% - Accent1 5 3 8 3 2" xfId="47387" xr:uid="{00000000-0005-0000-0000-000075B80000}"/>
    <cellStyle name="20% - Accent1 5 3 8 4" xfId="47388" xr:uid="{00000000-0005-0000-0000-000076B80000}"/>
    <cellStyle name="20% - Accent1 5 3 9" xfId="47389" xr:uid="{00000000-0005-0000-0000-000077B80000}"/>
    <cellStyle name="20% - Accent1 5 3 9 2" xfId="47390" xr:uid="{00000000-0005-0000-0000-000078B80000}"/>
    <cellStyle name="20% - Accent1 5 3 9 2 2" xfId="47391" xr:uid="{00000000-0005-0000-0000-000079B80000}"/>
    <cellStyle name="20% - Accent1 5 3 9 2 2 2" xfId="47392" xr:uid="{00000000-0005-0000-0000-00007AB80000}"/>
    <cellStyle name="20% - Accent1 5 3 9 2 3" xfId="47393" xr:uid="{00000000-0005-0000-0000-00007BB80000}"/>
    <cellStyle name="20% - Accent1 5 3 9 3" xfId="47394" xr:uid="{00000000-0005-0000-0000-00007CB80000}"/>
    <cellStyle name="20% - Accent1 5 3 9 3 2" xfId="47395" xr:uid="{00000000-0005-0000-0000-00007DB80000}"/>
    <cellStyle name="20% - Accent1 5 3 9 4" xfId="47396" xr:uid="{00000000-0005-0000-0000-00007EB80000}"/>
    <cellStyle name="20% - Accent1 5 4" xfId="47397" xr:uid="{00000000-0005-0000-0000-00007FB80000}"/>
    <cellStyle name="20% - Accent1 5 4 10" xfId="47398" xr:uid="{00000000-0005-0000-0000-000080B80000}"/>
    <cellStyle name="20% - Accent1 5 4 10 2" xfId="47399" xr:uid="{00000000-0005-0000-0000-000081B80000}"/>
    <cellStyle name="20% - Accent1 5 4 11" xfId="47400" xr:uid="{00000000-0005-0000-0000-000082B80000}"/>
    <cellStyle name="20% - Accent1 5 4 2" xfId="47401" xr:uid="{00000000-0005-0000-0000-000083B80000}"/>
    <cellStyle name="20% - Accent1 5 4 2 2" xfId="47402" xr:uid="{00000000-0005-0000-0000-000084B80000}"/>
    <cellStyle name="20% - Accent1 5 4 2 2 2" xfId="47403" xr:uid="{00000000-0005-0000-0000-000085B80000}"/>
    <cellStyle name="20% - Accent1 5 4 2 2 2 2" xfId="47404" xr:uid="{00000000-0005-0000-0000-000086B80000}"/>
    <cellStyle name="20% - Accent1 5 4 2 2 2 2 2" xfId="47405" xr:uid="{00000000-0005-0000-0000-000087B80000}"/>
    <cellStyle name="20% - Accent1 5 4 2 2 2 3" xfId="47406" xr:uid="{00000000-0005-0000-0000-000088B80000}"/>
    <cellStyle name="20% - Accent1 5 4 2 2 3" xfId="47407" xr:uid="{00000000-0005-0000-0000-000089B80000}"/>
    <cellStyle name="20% - Accent1 5 4 2 2 3 2" xfId="47408" xr:uid="{00000000-0005-0000-0000-00008AB80000}"/>
    <cellStyle name="20% - Accent1 5 4 2 2 4" xfId="47409" xr:uid="{00000000-0005-0000-0000-00008BB80000}"/>
    <cellStyle name="20% - Accent1 5 4 2 3" xfId="47410" xr:uid="{00000000-0005-0000-0000-00008CB80000}"/>
    <cellStyle name="20% - Accent1 5 4 2 3 2" xfId="47411" xr:uid="{00000000-0005-0000-0000-00008DB80000}"/>
    <cellStyle name="20% - Accent1 5 4 2 3 2 2" xfId="47412" xr:uid="{00000000-0005-0000-0000-00008EB80000}"/>
    <cellStyle name="20% - Accent1 5 4 2 3 2 2 2" xfId="47413" xr:uid="{00000000-0005-0000-0000-00008FB80000}"/>
    <cellStyle name="20% - Accent1 5 4 2 3 2 3" xfId="47414" xr:uid="{00000000-0005-0000-0000-000090B80000}"/>
    <cellStyle name="20% - Accent1 5 4 2 3 3" xfId="47415" xr:uid="{00000000-0005-0000-0000-000091B80000}"/>
    <cellStyle name="20% - Accent1 5 4 2 3 3 2" xfId="47416" xr:uid="{00000000-0005-0000-0000-000092B80000}"/>
    <cellStyle name="20% - Accent1 5 4 2 3 4" xfId="47417" xr:uid="{00000000-0005-0000-0000-000093B80000}"/>
    <cellStyle name="20% - Accent1 5 4 2 4" xfId="47418" xr:uid="{00000000-0005-0000-0000-000094B80000}"/>
    <cellStyle name="20% - Accent1 5 4 2 4 2" xfId="47419" xr:uid="{00000000-0005-0000-0000-000095B80000}"/>
    <cellStyle name="20% - Accent1 5 4 2 4 2 2" xfId="47420" xr:uid="{00000000-0005-0000-0000-000096B80000}"/>
    <cellStyle name="20% - Accent1 5 4 2 4 2 2 2" xfId="47421" xr:uid="{00000000-0005-0000-0000-000097B80000}"/>
    <cellStyle name="20% - Accent1 5 4 2 4 2 3" xfId="47422" xr:uid="{00000000-0005-0000-0000-000098B80000}"/>
    <cellStyle name="20% - Accent1 5 4 2 4 3" xfId="47423" xr:uid="{00000000-0005-0000-0000-000099B80000}"/>
    <cellStyle name="20% - Accent1 5 4 2 4 3 2" xfId="47424" xr:uid="{00000000-0005-0000-0000-00009AB80000}"/>
    <cellStyle name="20% - Accent1 5 4 2 4 4" xfId="47425" xr:uid="{00000000-0005-0000-0000-00009BB80000}"/>
    <cellStyle name="20% - Accent1 5 4 2 5" xfId="47426" xr:uid="{00000000-0005-0000-0000-00009CB80000}"/>
    <cellStyle name="20% - Accent1 5 4 2 5 2" xfId="47427" xr:uid="{00000000-0005-0000-0000-00009DB80000}"/>
    <cellStyle name="20% - Accent1 5 4 2 5 2 2" xfId="47428" xr:uid="{00000000-0005-0000-0000-00009EB80000}"/>
    <cellStyle name="20% - Accent1 5 4 2 5 3" xfId="47429" xr:uid="{00000000-0005-0000-0000-00009FB80000}"/>
    <cellStyle name="20% - Accent1 5 4 2 6" xfId="47430" xr:uid="{00000000-0005-0000-0000-0000A0B80000}"/>
    <cellStyle name="20% - Accent1 5 4 2 6 2" xfId="47431" xr:uid="{00000000-0005-0000-0000-0000A1B80000}"/>
    <cellStyle name="20% - Accent1 5 4 2 6 2 2" xfId="47432" xr:uid="{00000000-0005-0000-0000-0000A2B80000}"/>
    <cellStyle name="20% - Accent1 5 4 2 6 3" xfId="47433" xr:uid="{00000000-0005-0000-0000-0000A3B80000}"/>
    <cellStyle name="20% - Accent1 5 4 2 7" xfId="47434" xr:uid="{00000000-0005-0000-0000-0000A4B80000}"/>
    <cellStyle name="20% - Accent1 5 4 2 7 2" xfId="47435" xr:uid="{00000000-0005-0000-0000-0000A5B80000}"/>
    <cellStyle name="20% - Accent1 5 4 2 8" xfId="47436" xr:uid="{00000000-0005-0000-0000-0000A6B80000}"/>
    <cellStyle name="20% - Accent1 5 4 2 8 2" xfId="47437" xr:uid="{00000000-0005-0000-0000-0000A7B80000}"/>
    <cellStyle name="20% - Accent1 5 4 2 9" xfId="47438" xr:uid="{00000000-0005-0000-0000-0000A8B80000}"/>
    <cellStyle name="20% - Accent1 5 4 3" xfId="47439" xr:uid="{00000000-0005-0000-0000-0000A9B80000}"/>
    <cellStyle name="20% - Accent1 5 4 3 2" xfId="47440" xr:uid="{00000000-0005-0000-0000-0000AAB80000}"/>
    <cellStyle name="20% - Accent1 5 4 3 2 2" xfId="47441" xr:uid="{00000000-0005-0000-0000-0000ABB80000}"/>
    <cellStyle name="20% - Accent1 5 4 3 2 2 2" xfId="47442" xr:uid="{00000000-0005-0000-0000-0000ACB80000}"/>
    <cellStyle name="20% - Accent1 5 4 3 2 2 2 2" xfId="47443" xr:uid="{00000000-0005-0000-0000-0000ADB80000}"/>
    <cellStyle name="20% - Accent1 5 4 3 2 2 3" xfId="47444" xr:uid="{00000000-0005-0000-0000-0000AEB80000}"/>
    <cellStyle name="20% - Accent1 5 4 3 2 3" xfId="47445" xr:uid="{00000000-0005-0000-0000-0000AFB80000}"/>
    <cellStyle name="20% - Accent1 5 4 3 2 3 2" xfId="47446" xr:uid="{00000000-0005-0000-0000-0000B0B80000}"/>
    <cellStyle name="20% - Accent1 5 4 3 2 4" xfId="47447" xr:uid="{00000000-0005-0000-0000-0000B1B80000}"/>
    <cellStyle name="20% - Accent1 5 4 3 3" xfId="47448" xr:uid="{00000000-0005-0000-0000-0000B2B80000}"/>
    <cellStyle name="20% - Accent1 5 4 3 3 2" xfId="47449" xr:uid="{00000000-0005-0000-0000-0000B3B80000}"/>
    <cellStyle name="20% - Accent1 5 4 3 3 2 2" xfId="47450" xr:uid="{00000000-0005-0000-0000-0000B4B80000}"/>
    <cellStyle name="20% - Accent1 5 4 3 3 2 2 2" xfId="47451" xr:uid="{00000000-0005-0000-0000-0000B5B80000}"/>
    <cellStyle name="20% - Accent1 5 4 3 3 2 3" xfId="47452" xr:uid="{00000000-0005-0000-0000-0000B6B80000}"/>
    <cellStyle name="20% - Accent1 5 4 3 3 3" xfId="47453" xr:uid="{00000000-0005-0000-0000-0000B7B80000}"/>
    <cellStyle name="20% - Accent1 5 4 3 3 3 2" xfId="47454" xr:uid="{00000000-0005-0000-0000-0000B8B80000}"/>
    <cellStyle name="20% - Accent1 5 4 3 3 4" xfId="47455" xr:uid="{00000000-0005-0000-0000-0000B9B80000}"/>
    <cellStyle name="20% - Accent1 5 4 3 4" xfId="47456" xr:uid="{00000000-0005-0000-0000-0000BAB80000}"/>
    <cellStyle name="20% - Accent1 5 4 3 4 2" xfId="47457" xr:uid="{00000000-0005-0000-0000-0000BBB80000}"/>
    <cellStyle name="20% - Accent1 5 4 3 4 2 2" xfId="47458" xr:uid="{00000000-0005-0000-0000-0000BCB80000}"/>
    <cellStyle name="20% - Accent1 5 4 3 4 2 2 2" xfId="47459" xr:uid="{00000000-0005-0000-0000-0000BDB80000}"/>
    <cellStyle name="20% - Accent1 5 4 3 4 2 3" xfId="47460" xr:uid="{00000000-0005-0000-0000-0000BEB80000}"/>
    <cellStyle name="20% - Accent1 5 4 3 4 3" xfId="47461" xr:uid="{00000000-0005-0000-0000-0000BFB80000}"/>
    <cellStyle name="20% - Accent1 5 4 3 4 3 2" xfId="47462" xr:uid="{00000000-0005-0000-0000-0000C0B80000}"/>
    <cellStyle name="20% - Accent1 5 4 3 4 4" xfId="47463" xr:uid="{00000000-0005-0000-0000-0000C1B80000}"/>
    <cellStyle name="20% - Accent1 5 4 3 5" xfId="47464" xr:uid="{00000000-0005-0000-0000-0000C2B80000}"/>
    <cellStyle name="20% - Accent1 5 4 3 5 2" xfId="47465" xr:uid="{00000000-0005-0000-0000-0000C3B80000}"/>
    <cellStyle name="20% - Accent1 5 4 3 5 2 2" xfId="47466" xr:uid="{00000000-0005-0000-0000-0000C4B80000}"/>
    <cellStyle name="20% - Accent1 5 4 3 5 3" xfId="47467" xr:uid="{00000000-0005-0000-0000-0000C5B80000}"/>
    <cellStyle name="20% - Accent1 5 4 3 6" xfId="47468" xr:uid="{00000000-0005-0000-0000-0000C6B80000}"/>
    <cellStyle name="20% - Accent1 5 4 3 6 2" xfId="47469" xr:uid="{00000000-0005-0000-0000-0000C7B80000}"/>
    <cellStyle name="20% - Accent1 5 4 3 6 2 2" xfId="47470" xr:uid="{00000000-0005-0000-0000-0000C8B80000}"/>
    <cellStyle name="20% - Accent1 5 4 3 6 3" xfId="47471" xr:uid="{00000000-0005-0000-0000-0000C9B80000}"/>
    <cellStyle name="20% - Accent1 5 4 3 7" xfId="47472" xr:uid="{00000000-0005-0000-0000-0000CAB80000}"/>
    <cellStyle name="20% - Accent1 5 4 3 7 2" xfId="47473" xr:uid="{00000000-0005-0000-0000-0000CBB80000}"/>
    <cellStyle name="20% - Accent1 5 4 3 8" xfId="47474" xr:uid="{00000000-0005-0000-0000-0000CCB80000}"/>
    <cellStyle name="20% - Accent1 5 4 3 8 2" xfId="47475" xr:uid="{00000000-0005-0000-0000-0000CDB80000}"/>
    <cellStyle name="20% - Accent1 5 4 3 9" xfId="47476" xr:uid="{00000000-0005-0000-0000-0000CEB80000}"/>
    <cellStyle name="20% - Accent1 5 4 4" xfId="47477" xr:uid="{00000000-0005-0000-0000-0000CFB80000}"/>
    <cellStyle name="20% - Accent1 5 4 4 2" xfId="47478" xr:uid="{00000000-0005-0000-0000-0000D0B80000}"/>
    <cellStyle name="20% - Accent1 5 4 4 2 2" xfId="47479" xr:uid="{00000000-0005-0000-0000-0000D1B80000}"/>
    <cellStyle name="20% - Accent1 5 4 4 2 2 2" xfId="47480" xr:uid="{00000000-0005-0000-0000-0000D2B80000}"/>
    <cellStyle name="20% - Accent1 5 4 4 2 3" xfId="47481" xr:uid="{00000000-0005-0000-0000-0000D3B80000}"/>
    <cellStyle name="20% - Accent1 5 4 4 3" xfId="47482" xr:uid="{00000000-0005-0000-0000-0000D4B80000}"/>
    <cellStyle name="20% - Accent1 5 4 4 3 2" xfId="47483" xr:uid="{00000000-0005-0000-0000-0000D5B80000}"/>
    <cellStyle name="20% - Accent1 5 4 4 4" xfId="47484" xr:uid="{00000000-0005-0000-0000-0000D6B80000}"/>
    <cellStyle name="20% - Accent1 5 4 5" xfId="47485" xr:uid="{00000000-0005-0000-0000-0000D7B80000}"/>
    <cellStyle name="20% - Accent1 5 4 5 2" xfId="47486" xr:uid="{00000000-0005-0000-0000-0000D8B80000}"/>
    <cellStyle name="20% - Accent1 5 4 5 2 2" xfId="47487" xr:uid="{00000000-0005-0000-0000-0000D9B80000}"/>
    <cellStyle name="20% - Accent1 5 4 5 2 2 2" xfId="47488" xr:uid="{00000000-0005-0000-0000-0000DAB80000}"/>
    <cellStyle name="20% - Accent1 5 4 5 2 3" xfId="47489" xr:uid="{00000000-0005-0000-0000-0000DBB80000}"/>
    <cellStyle name="20% - Accent1 5 4 5 3" xfId="47490" xr:uid="{00000000-0005-0000-0000-0000DCB80000}"/>
    <cellStyle name="20% - Accent1 5 4 5 3 2" xfId="47491" xr:uid="{00000000-0005-0000-0000-0000DDB80000}"/>
    <cellStyle name="20% - Accent1 5 4 5 4" xfId="47492" xr:uid="{00000000-0005-0000-0000-0000DEB80000}"/>
    <cellStyle name="20% - Accent1 5 4 6" xfId="47493" xr:uid="{00000000-0005-0000-0000-0000DFB80000}"/>
    <cellStyle name="20% - Accent1 5 4 6 2" xfId="47494" xr:uid="{00000000-0005-0000-0000-0000E0B80000}"/>
    <cellStyle name="20% - Accent1 5 4 6 2 2" xfId="47495" xr:uid="{00000000-0005-0000-0000-0000E1B80000}"/>
    <cellStyle name="20% - Accent1 5 4 6 2 2 2" xfId="47496" xr:uid="{00000000-0005-0000-0000-0000E2B80000}"/>
    <cellStyle name="20% - Accent1 5 4 6 2 3" xfId="47497" xr:uid="{00000000-0005-0000-0000-0000E3B80000}"/>
    <cellStyle name="20% - Accent1 5 4 6 3" xfId="47498" xr:uid="{00000000-0005-0000-0000-0000E4B80000}"/>
    <cellStyle name="20% - Accent1 5 4 6 3 2" xfId="47499" xr:uid="{00000000-0005-0000-0000-0000E5B80000}"/>
    <cellStyle name="20% - Accent1 5 4 6 4" xfId="47500" xr:uid="{00000000-0005-0000-0000-0000E6B80000}"/>
    <cellStyle name="20% - Accent1 5 4 7" xfId="47501" xr:uid="{00000000-0005-0000-0000-0000E7B80000}"/>
    <cellStyle name="20% - Accent1 5 4 7 2" xfId="47502" xr:uid="{00000000-0005-0000-0000-0000E8B80000}"/>
    <cellStyle name="20% - Accent1 5 4 7 2 2" xfId="47503" xr:uid="{00000000-0005-0000-0000-0000E9B80000}"/>
    <cellStyle name="20% - Accent1 5 4 7 3" xfId="47504" xr:uid="{00000000-0005-0000-0000-0000EAB80000}"/>
    <cellStyle name="20% - Accent1 5 4 8" xfId="47505" xr:uid="{00000000-0005-0000-0000-0000EBB80000}"/>
    <cellStyle name="20% - Accent1 5 4 8 2" xfId="47506" xr:uid="{00000000-0005-0000-0000-0000ECB80000}"/>
    <cellStyle name="20% - Accent1 5 4 8 2 2" xfId="47507" xr:uid="{00000000-0005-0000-0000-0000EDB80000}"/>
    <cellStyle name="20% - Accent1 5 4 8 3" xfId="47508" xr:uid="{00000000-0005-0000-0000-0000EEB80000}"/>
    <cellStyle name="20% - Accent1 5 4 9" xfId="47509" xr:uid="{00000000-0005-0000-0000-0000EFB80000}"/>
    <cellStyle name="20% - Accent1 5 4 9 2" xfId="47510" xr:uid="{00000000-0005-0000-0000-0000F0B80000}"/>
    <cellStyle name="20% - Accent1 5 5" xfId="47511" xr:uid="{00000000-0005-0000-0000-0000F1B80000}"/>
    <cellStyle name="20% - Accent1 5 5 10" xfId="47512" xr:uid="{00000000-0005-0000-0000-0000F2B80000}"/>
    <cellStyle name="20% - Accent1 5 5 10 2" xfId="47513" xr:uid="{00000000-0005-0000-0000-0000F3B80000}"/>
    <cellStyle name="20% - Accent1 5 5 11" xfId="47514" xr:uid="{00000000-0005-0000-0000-0000F4B80000}"/>
    <cellStyle name="20% - Accent1 5 5 2" xfId="47515" xr:uid="{00000000-0005-0000-0000-0000F5B80000}"/>
    <cellStyle name="20% - Accent1 5 5 2 2" xfId="47516" xr:uid="{00000000-0005-0000-0000-0000F6B80000}"/>
    <cellStyle name="20% - Accent1 5 5 2 2 2" xfId="47517" xr:uid="{00000000-0005-0000-0000-0000F7B80000}"/>
    <cellStyle name="20% - Accent1 5 5 2 2 2 2" xfId="47518" xr:uid="{00000000-0005-0000-0000-0000F8B80000}"/>
    <cellStyle name="20% - Accent1 5 5 2 2 2 2 2" xfId="47519" xr:uid="{00000000-0005-0000-0000-0000F9B80000}"/>
    <cellStyle name="20% - Accent1 5 5 2 2 2 3" xfId="47520" xr:uid="{00000000-0005-0000-0000-0000FAB80000}"/>
    <cellStyle name="20% - Accent1 5 5 2 2 3" xfId="47521" xr:uid="{00000000-0005-0000-0000-0000FBB80000}"/>
    <cellStyle name="20% - Accent1 5 5 2 2 3 2" xfId="47522" xr:uid="{00000000-0005-0000-0000-0000FCB80000}"/>
    <cellStyle name="20% - Accent1 5 5 2 2 4" xfId="47523" xr:uid="{00000000-0005-0000-0000-0000FDB80000}"/>
    <cellStyle name="20% - Accent1 5 5 2 3" xfId="47524" xr:uid="{00000000-0005-0000-0000-0000FEB80000}"/>
    <cellStyle name="20% - Accent1 5 5 2 3 2" xfId="47525" xr:uid="{00000000-0005-0000-0000-0000FFB80000}"/>
    <cellStyle name="20% - Accent1 5 5 2 3 2 2" xfId="47526" xr:uid="{00000000-0005-0000-0000-000000B90000}"/>
    <cellStyle name="20% - Accent1 5 5 2 3 2 2 2" xfId="47527" xr:uid="{00000000-0005-0000-0000-000001B90000}"/>
    <cellStyle name="20% - Accent1 5 5 2 3 2 3" xfId="47528" xr:uid="{00000000-0005-0000-0000-000002B90000}"/>
    <cellStyle name="20% - Accent1 5 5 2 3 3" xfId="47529" xr:uid="{00000000-0005-0000-0000-000003B90000}"/>
    <cellStyle name="20% - Accent1 5 5 2 3 3 2" xfId="47530" xr:uid="{00000000-0005-0000-0000-000004B90000}"/>
    <cellStyle name="20% - Accent1 5 5 2 3 4" xfId="47531" xr:uid="{00000000-0005-0000-0000-000005B90000}"/>
    <cellStyle name="20% - Accent1 5 5 2 4" xfId="47532" xr:uid="{00000000-0005-0000-0000-000006B90000}"/>
    <cellStyle name="20% - Accent1 5 5 2 4 2" xfId="47533" xr:uid="{00000000-0005-0000-0000-000007B90000}"/>
    <cellStyle name="20% - Accent1 5 5 2 4 2 2" xfId="47534" xr:uid="{00000000-0005-0000-0000-000008B90000}"/>
    <cellStyle name="20% - Accent1 5 5 2 4 2 2 2" xfId="47535" xr:uid="{00000000-0005-0000-0000-000009B90000}"/>
    <cellStyle name="20% - Accent1 5 5 2 4 2 3" xfId="47536" xr:uid="{00000000-0005-0000-0000-00000AB90000}"/>
    <cellStyle name="20% - Accent1 5 5 2 4 3" xfId="47537" xr:uid="{00000000-0005-0000-0000-00000BB90000}"/>
    <cellStyle name="20% - Accent1 5 5 2 4 3 2" xfId="47538" xr:uid="{00000000-0005-0000-0000-00000CB90000}"/>
    <cellStyle name="20% - Accent1 5 5 2 4 4" xfId="47539" xr:uid="{00000000-0005-0000-0000-00000DB90000}"/>
    <cellStyle name="20% - Accent1 5 5 2 5" xfId="47540" xr:uid="{00000000-0005-0000-0000-00000EB90000}"/>
    <cellStyle name="20% - Accent1 5 5 2 5 2" xfId="47541" xr:uid="{00000000-0005-0000-0000-00000FB90000}"/>
    <cellStyle name="20% - Accent1 5 5 2 5 2 2" xfId="47542" xr:uid="{00000000-0005-0000-0000-000010B90000}"/>
    <cellStyle name="20% - Accent1 5 5 2 5 3" xfId="47543" xr:uid="{00000000-0005-0000-0000-000011B90000}"/>
    <cellStyle name="20% - Accent1 5 5 2 6" xfId="47544" xr:uid="{00000000-0005-0000-0000-000012B90000}"/>
    <cellStyle name="20% - Accent1 5 5 2 6 2" xfId="47545" xr:uid="{00000000-0005-0000-0000-000013B90000}"/>
    <cellStyle name="20% - Accent1 5 5 2 6 2 2" xfId="47546" xr:uid="{00000000-0005-0000-0000-000014B90000}"/>
    <cellStyle name="20% - Accent1 5 5 2 6 3" xfId="47547" xr:uid="{00000000-0005-0000-0000-000015B90000}"/>
    <cellStyle name="20% - Accent1 5 5 2 7" xfId="47548" xr:uid="{00000000-0005-0000-0000-000016B90000}"/>
    <cellStyle name="20% - Accent1 5 5 2 7 2" xfId="47549" xr:uid="{00000000-0005-0000-0000-000017B90000}"/>
    <cellStyle name="20% - Accent1 5 5 2 8" xfId="47550" xr:uid="{00000000-0005-0000-0000-000018B90000}"/>
    <cellStyle name="20% - Accent1 5 5 2 8 2" xfId="47551" xr:uid="{00000000-0005-0000-0000-000019B90000}"/>
    <cellStyle name="20% - Accent1 5 5 2 9" xfId="47552" xr:uid="{00000000-0005-0000-0000-00001AB90000}"/>
    <cellStyle name="20% - Accent1 5 5 3" xfId="47553" xr:uid="{00000000-0005-0000-0000-00001BB90000}"/>
    <cellStyle name="20% - Accent1 5 5 3 2" xfId="47554" xr:uid="{00000000-0005-0000-0000-00001CB90000}"/>
    <cellStyle name="20% - Accent1 5 5 3 2 2" xfId="47555" xr:uid="{00000000-0005-0000-0000-00001DB90000}"/>
    <cellStyle name="20% - Accent1 5 5 3 2 2 2" xfId="47556" xr:uid="{00000000-0005-0000-0000-00001EB90000}"/>
    <cellStyle name="20% - Accent1 5 5 3 2 2 2 2" xfId="47557" xr:uid="{00000000-0005-0000-0000-00001FB90000}"/>
    <cellStyle name="20% - Accent1 5 5 3 2 2 3" xfId="47558" xr:uid="{00000000-0005-0000-0000-000020B90000}"/>
    <cellStyle name="20% - Accent1 5 5 3 2 3" xfId="47559" xr:uid="{00000000-0005-0000-0000-000021B90000}"/>
    <cellStyle name="20% - Accent1 5 5 3 2 3 2" xfId="47560" xr:uid="{00000000-0005-0000-0000-000022B90000}"/>
    <cellStyle name="20% - Accent1 5 5 3 2 4" xfId="47561" xr:uid="{00000000-0005-0000-0000-000023B90000}"/>
    <cellStyle name="20% - Accent1 5 5 3 3" xfId="47562" xr:uid="{00000000-0005-0000-0000-000024B90000}"/>
    <cellStyle name="20% - Accent1 5 5 3 3 2" xfId="47563" xr:uid="{00000000-0005-0000-0000-000025B90000}"/>
    <cellStyle name="20% - Accent1 5 5 3 3 2 2" xfId="47564" xr:uid="{00000000-0005-0000-0000-000026B90000}"/>
    <cellStyle name="20% - Accent1 5 5 3 3 2 2 2" xfId="47565" xr:uid="{00000000-0005-0000-0000-000027B90000}"/>
    <cellStyle name="20% - Accent1 5 5 3 3 2 3" xfId="47566" xr:uid="{00000000-0005-0000-0000-000028B90000}"/>
    <cellStyle name="20% - Accent1 5 5 3 3 3" xfId="47567" xr:uid="{00000000-0005-0000-0000-000029B90000}"/>
    <cellStyle name="20% - Accent1 5 5 3 3 3 2" xfId="47568" xr:uid="{00000000-0005-0000-0000-00002AB90000}"/>
    <cellStyle name="20% - Accent1 5 5 3 3 4" xfId="47569" xr:uid="{00000000-0005-0000-0000-00002BB90000}"/>
    <cellStyle name="20% - Accent1 5 5 3 4" xfId="47570" xr:uid="{00000000-0005-0000-0000-00002CB90000}"/>
    <cellStyle name="20% - Accent1 5 5 3 4 2" xfId="47571" xr:uid="{00000000-0005-0000-0000-00002DB90000}"/>
    <cellStyle name="20% - Accent1 5 5 3 4 2 2" xfId="47572" xr:uid="{00000000-0005-0000-0000-00002EB90000}"/>
    <cellStyle name="20% - Accent1 5 5 3 4 2 2 2" xfId="47573" xr:uid="{00000000-0005-0000-0000-00002FB90000}"/>
    <cellStyle name="20% - Accent1 5 5 3 4 2 3" xfId="47574" xr:uid="{00000000-0005-0000-0000-000030B90000}"/>
    <cellStyle name="20% - Accent1 5 5 3 4 3" xfId="47575" xr:uid="{00000000-0005-0000-0000-000031B90000}"/>
    <cellStyle name="20% - Accent1 5 5 3 4 3 2" xfId="47576" xr:uid="{00000000-0005-0000-0000-000032B90000}"/>
    <cellStyle name="20% - Accent1 5 5 3 4 4" xfId="47577" xr:uid="{00000000-0005-0000-0000-000033B90000}"/>
    <cellStyle name="20% - Accent1 5 5 3 5" xfId="47578" xr:uid="{00000000-0005-0000-0000-000034B90000}"/>
    <cellStyle name="20% - Accent1 5 5 3 5 2" xfId="47579" xr:uid="{00000000-0005-0000-0000-000035B90000}"/>
    <cellStyle name="20% - Accent1 5 5 3 5 2 2" xfId="47580" xr:uid="{00000000-0005-0000-0000-000036B90000}"/>
    <cellStyle name="20% - Accent1 5 5 3 5 3" xfId="47581" xr:uid="{00000000-0005-0000-0000-000037B90000}"/>
    <cellStyle name="20% - Accent1 5 5 3 6" xfId="47582" xr:uid="{00000000-0005-0000-0000-000038B90000}"/>
    <cellStyle name="20% - Accent1 5 5 3 6 2" xfId="47583" xr:uid="{00000000-0005-0000-0000-000039B90000}"/>
    <cellStyle name="20% - Accent1 5 5 3 6 2 2" xfId="47584" xr:uid="{00000000-0005-0000-0000-00003AB90000}"/>
    <cellStyle name="20% - Accent1 5 5 3 6 3" xfId="47585" xr:uid="{00000000-0005-0000-0000-00003BB90000}"/>
    <cellStyle name="20% - Accent1 5 5 3 7" xfId="47586" xr:uid="{00000000-0005-0000-0000-00003CB90000}"/>
    <cellStyle name="20% - Accent1 5 5 3 7 2" xfId="47587" xr:uid="{00000000-0005-0000-0000-00003DB90000}"/>
    <cellStyle name="20% - Accent1 5 5 3 8" xfId="47588" xr:uid="{00000000-0005-0000-0000-00003EB90000}"/>
    <cellStyle name="20% - Accent1 5 5 3 8 2" xfId="47589" xr:uid="{00000000-0005-0000-0000-00003FB90000}"/>
    <cellStyle name="20% - Accent1 5 5 3 9" xfId="47590" xr:uid="{00000000-0005-0000-0000-000040B90000}"/>
    <cellStyle name="20% - Accent1 5 5 4" xfId="47591" xr:uid="{00000000-0005-0000-0000-000041B90000}"/>
    <cellStyle name="20% - Accent1 5 5 4 2" xfId="47592" xr:uid="{00000000-0005-0000-0000-000042B90000}"/>
    <cellStyle name="20% - Accent1 5 5 4 2 2" xfId="47593" xr:uid="{00000000-0005-0000-0000-000043B90000}"/>
    <cellStyle name="20% - Accent1 5 5 4 2 2 2" xfId="47594" xr:uid="{00000000-0005-0000-0000-000044B90000}"/>
    <cellStyle name="20% - Accent1 5 5 4 2 3" xfId="47595" xr:uid="{00000000-0005-0000-0000-000045B90000}"/>
    <cellStyle name="20% - Accent1 5 5 4 3" xfId="47596" xr:uid="{00000000-0005-0000-0000-000046B90000}"/>
    <cellStyle name="20% - Accent1 5 5 4 3 2" xfId="47597" xr:uid="{00000000-0005-0000-0000-000047B90000}"/>
    <cellStyle name="20% - Accent1 5 5 4 4" xfId="47598" xr:uid="{00000000-0005-0000-0000-000048B90000}"/>
    <cellStyle name="20% - Accent1 5 5 5" xfId="47599" xr:uid="{00000000-0005-0000-0000-000049B90000}"/>
    <cellStyle name="20% - Accent1 5 5 5 2" xfId="47600" xr:uid="{00000000-0005-0000-0000-00004AB90000}"/>
    <cellStyle name="20% - Accent1 5 5 5 2 2" xfId="47601" xr:uid="{00000000-0005-0000-0000-00004BB90000}"/>
    <cellStyle name="20% - Accent1 5 5 5 2 2 2" xfId="47602" xr:uid="{00000000-0005-0000-0000-00004CB90000}"/>
    <cellStyle name="20% - Accent1 5 5 5 2 3" xfId="47603" xr:uid="{00000000-0005-0000-0000-00004DB90000}"/>
    <cellStyle name="20% - Accent1 5 5 5 3" xfId="47604" xr:uid="{00000000-0005-0000-0000-00004EB90000}"/>
    <cellStyle name="20% - Accent1 5 5 5 3 2" xfId="47605" xr:uid="{00000000-0005-0000-0000-00004FB90000}"/>
    <cellStyle name="20% - Accent1 5 5 5 4" xfId="47606" xr:uid="{00000000-0005-0000-0000-000050B90000}"/>
    <cellStyle name="20% - Accent1 5 5 6" xfId="47607" xr:uid="{00000000-0005-0000-0000-000051B90000}"/>
    <cellStyle name="20% - Accent1 5 5 6 2" xfId="47608" xr:uid="{00000000-0005-0000-0000-000052B90000}"/>
    <cellStyle name="20% - Accent1 5 5 6 2 2" xfId="47609" xr:uid="{00000000-0005-0000-0000-000053B90000}"/>
    <cellStyle name="20% - Accent1 5 5 6 2 2 2" xfId="47610" xr:uid="{00000000-0005-0000-0000-000054B90000}"/>
    <cellStyle name="20% - Accent1 5 5 6 2 3" xfId="47611" xr:uid="{00000000-0005-0000-0000-000055B90000}"/>
    <cellStyle name="20% - Accent1 5 5 6 3" xfId="47612" xr:uid="{00000000-0005-0000-0000-000056B90000}"/>
    <cellStyle name="20% - Accent1 5 5 6 3 2" xfId="47613" xr:uid="{00000000-0005-0000-0000-000057B90000}"/>
    <cellStyle name="20% - Accent1 5 5 6 4" xfId="47614" xr:uid="{00000000-0005-0000-0000-000058B90000}"/>
    <cellStyle name="20% - Accent1 5 5 7" xfId="47615" xr:uid="{00000000-0005-0000-0000-000059B90000}"/>
    <cellStyle name="20% - Accent1 5 5 7 2" xfId="47616" xr:uid="{00000000-0005-0000-0000-00005AB90000}"/>
    <cellStyle name="20% - Accent1 5 5 7 2 2" xfId="47617" xr:uid="{00000000-0005-0000-0000-00005BB90000}"/>
    <cellStyle name="20% - Accent1 5 5 7 3" xfId="47618" xr:uid="{00000000-0005-0000-0000-00005CB90000}"/>
    <cellStyle name="20% - Accent1 5 5 8" xfId="47619" xr:uid="{00000000-0005-0000-0000-00005DB90000}"/>
    <cellStyle name="20% - Accent1 5 5 8 2" xfId="47620" xr:uid="{00000000-0005-0000-0000-00005EB90000}"/>
    <cellStyle name="20% - Accent1 5 5 8 2 2" xfId="47621" xr:uid="{00000000-0005-0000-0000-00005FB90000}"/>
    <cellStyle name="20% - Accent1 5 5 8 3" xfId="47622" xr:uid="{00000000-0005-0000-0000-000060B90000}"/>
    <cellStyle name="20% - Accent1 5 5 9" xfId="47623" xr:uid="{00000000-0005-0000-0000-000061B90000}"/>
    <cellStyle name="20% - Accent1 5 5 9 2" xfId="47624" xr:uid="{00000000-0005-0000-0000-000062B90000}"/>
    <cellStyle name="20% - Accent1 5 6" xfId="47625" xr:uid="{00000000-0005-0000-0000-000063B90000}"/>
    <cellStyle name="20% - Accent1 5 6 10" xfId="47626" xr:uid="{00000000-0005-0000-0000-000064B90000}"/>
    <cellStyle name="20% - Accent1 5 6 10 2" xfId="47627" xr:uid="{00000000-0005-0000-0000-000065B90000}"/>
    <cellStyle name="20% - Accent1 5 6 11" xfId="47628" xr:uid="{00000000-0005-0000-0000-000066B90000}"/>
    <cellStyle name="20% - Accent1 5 6 2" xfId="47629" xr:uid="{00000000-0005-0000-0000-000067B90000}"/>
    <cellStyle name="20% - Accent1 5 6 2 2" xfId="47630" xr:uid="{00000000-0005-0000-0000-000068B90000}"/>
    <cellStyle name="20% - Accent1 5 6 2 2 2" xfId="47631" xr:uid="{00000000-0005-0000-0000-000069B90000}"/>
    <cellStyle name="20% - Accent1 5 6 2 2 2 2" xfId="47632" xr:uid="{00000000-0005-0000-0000-00006AB90000}"/>
    <cellStyle name="20% - Accent1 5 6 2 2 2 2 2" xfId="47633" xr:uid="{00000000-0005-0000-0000-00006BB90000}"/>
    <cellStyle name="20% - Accent1 5 6 2 2 2 3" xfId="47634" xr:uid="{00000000-0005-0000-0000-00006CB90000}"/>
    <cellStyle name="20% - Accent1 5 6 2 2 3" xfId="47635" xr:uid="{00000000-0005-0000-0000-00006DB90000}"/>
    <cellStyle name="20% - Accent1 5 6 2 2 3 2" xfId="47636" xr:uid="{00000000-0005-0000-0000-00006EB90000}"/>
    <cellStyle name="20% - Accent1 5 6 2 2 4" xfId="47637" xr:uid="{00000000-0005-0000-0000-00006FB90000}"/>
    <cellStyle name="20% - Accent1 5 6 2 3" xfId="47638" xr:uid="{00000000-0005-0000-0000-000070B90000}"/>
    <cellStyle name="20% - Accent1 5 6 2 3 2" xfId="47639" xr:uid="{00000000-0005-0000-0000-000071B90000}"/>
    <cellStyle name="20% - Accent1 5 6 2 3 2 2" xfId="47640" xr:uid="{00000000-0005-0000-0000-000072B90000}"/>
    <cellStyle name="20% - Accent1 5 6 2 3 2 2 2" xfId="47641" xr:uid="{00000000-0005-0000-0000-000073B90000}"/>
    <cellStyle name="20% - Accent1 5 6 2 3 2 3" xfId="47642" xr:uid="{00000000-0005-0000-0000-000074B90000}"/>
    <cellStyle name="20% - Accent1 5 6 2 3 3" xfId="47643" xr:uid="{00000000-0005-0000-0000-000075B90000}"/>
    <cellStyle name="20% - Accent1 5 6 2 3 3 2" xfId="47644" xr:uid="{00000000-0005-0000-0000-000076B90000}"/>
    <cellStyle name="20% - Accent1 5 6 2 3 4" xfId="47645" xr:uid="{00000000-0005-0000-0000-000077B90000}"/>
    <cellStyle name="20% - Accent1 5 6 2 4" xfId="47646" xr:uid="{00000000-0005-0000-0000-000078B90000}"/>
    <cellStyle name="20% - Accent1 5 6 2 4 2" xfId="47647" xr:uid="{00000000-0005-0000-0000-000079B90000}"/>
    <cellStyle name="20% - Accent1 5 6 2 4 2 2" xfId="47648" xr:uid="{00000000-0005-0000-0000-00007AB90000}"/>
    <cellStyle name="20% - Accent1 5 6 2 4 2 2 2" xfId="47649" xr:uid="{00000000-0005-0000-0000-00007BB90000}"/>
    <cellStyle name="20% - Accent1 5 6 2 4 2 3" xfId="47650" xr:uid="{00000000-0005-0000-0000-00007CB90000}"/>
    <cellStyle name="20% - Accent1 5 6 2 4 3" xfId="47651" xr:uid="{00000000-0005-0000-0000-00007DB90000}"/>
    <cellStyle name="20% - Accent1 5 6 2 4 3 2" xfId="47652" xr:uid="{00000000-0005-0000-0000-00007EB90000}"/>
    <cellStyle name="20% - Accent1 5 6 2 4 4" xfId="47653" xr:uid="{00000000-0005-0000-0000-00007FB90000}"/>
    <cellStyle name="20% - Accent1 5 6 2 5" xfId="47654" xr:uid="{00000000-0005-0000-0000-000080B90000}"/>
    <cellStyle name="20% - Accent1 5 6 2 5 2" xfId="47655" xr:uid="{00000000-0005-0000-0000-000081B90000}"/>
    <cellStyle name="20% - Accent1 5 6 2 5 2 2" xfId="47656" xr:uid="{00000000-0005-0000-0000-000082B90000}"/>
    <cellStyle name="20% - Accent1 5 6 2 5 3" xfId="47657" xr:uid="{00000000-0005-0000-0000-000083B90000}"/>
    <cellStyle name="20% - Accent1 5 6 2 6" xfId="47658" xr:uid="{00000000-0005-0000-0000-000084B90000}"/>
    <cellStyle name="20% - Accent1 5 6 2 6 2" xfId="47659" xr:uid="{00000000-0005-0000-0000-000085B90000}"/>
    <cellStyle name="20% - Accent1 5 6 2 6 2 2" xfId="47660" xr:uid="{00000000-0005-0000-0000-000086B90000}"/>
    <cellStyle name="20% - Accent1 5 6 2 6 3" xfId="47661" xr:uid="{00000000-0005-0000-0000-000087B90000}"/>
    <cellStyle name="20% - Accent1 5 6 2 7" xfId="47662" xr:uid="{00000000-0005-0000-0000-000088B90000}"/>
    <cellStyle name="20% - Accent1 5 6 2 7 2" xfId="47663" xr:uid="{00000000-0005-0000-0000-000089B90000}"/>
    <cellStyle name="20% - Accent1 5 6 2 8" xfId="47664" xr:uid="{00000000-0005-0000-0000-00008AB90000}"/>
    <cellStyle name="20% - Accent1 5 6 2 8 2" xfId="47665" xr:uid="{00000000-0005-0000-0000-00008BB90000}"/>
    <cellStyle name="20% - Accent1 5 6 2 9" xfId="47666" xr:uid="{00000000-0005-0000-0000-00008CB90000}"/>
    <cellStyle name="20% - Accent1 5 6 3" xfId="47667" xr:uid="{00000000-0005-0000-0000-00008DB90000}"/>
    <cellStyle name="20% - Accent1 5 6 3 2" xfId="47668" xr:uid="{00000000-0005-0000-0000-00008EB90000}"/>
    <cellStyle name="20% - Accent1 5 6 3 2 2" xfId="47669" xr:uid="{00000000-0005-0000-0000-00008FB90000}"/>
    <cellStyle name="20% - Accent1 5 6 3 2 2 2" xfId="47670" xr:uid="{00000000-0005-0000-0000-000090B90000}"/>
    <cellStyle name="20% - Accent1 5 6 3 2 2 2 2" xfId="47671" xr:uid="{00000000-0005-0000-0000-000091B90000}"/>
    <cellStyle name="20% - Accent1 5 6 3 2 2 3" xfId="47672" xr:uid="{00000000-0005-0000-0000-000092B90000}"/>
    <cellStyle name="20% - Accent1 5 6 3 2 3" xfId="47673" xr:uid="{00000000-0005-0000-0000-000093B90000}"/>
    <cellStyle name="20% - Accent1 5 6 3 2 3 2" xfId="47674" xr:uid="{00000000-0005-0000-0000-000094B90000}"/>
    <cellStyle name="20% - Accent1 5 6 3 2 4" xfId="47675" xr:uid="{00000000-0005-0000-0000-000095B90000}"/>
    <cellStyle name="20% - Accent1 5 6 3 3" xfId="47676" xr:uid="{00000000-0005-0000-0000-000096B90000}"/>
    <cellStyle name="20% - Accent1 5 6 3 3 2" xfId="47677" xr:uid="{00000000-0005-0000-0000-000097B90000}"/>
    <cellStyle name="20% - Accent1 5 6 3 3 2 2" xfId="47678" xr:uid="{00000000-0005-0000-0000-000098B90000}"/>
    <cellStyle name="20% - Accent1 5 6 3 3 2 2 2" xfId="47679" xr:uid="{00000000-0005-0000-0000-000099B90000}"/>
    <cellStyle name="20% - Accent1 5 6 3 3 2 3" xfId="47680" xr:uid="{00000000-0005-0000-0000-00009AB90000}"/>
    <cellStyle name="20% - Accent1 5 6 3 3 3" xfId="47681" xr:uid="{00000000-0005-0000-0000-00009BB90000}"/>
    <cellStyle name="20% - Accent1 5 6 3 3 3 2" xfId="47682" xr:uid="{00000000-0005-0000-0000-00009CB90000}"/>
    <cellStyle name="20% - Accent1 5 6 3 3 4" xfId="47683" xr:uid="{00000000-0005-0000-0000-00009DB90000}"/>
    <cellStyle name="20% - Accent1 5 6 3 4" xfId="47684" xr:uid="{00000000-0005-0000-0000-00009EB90000}"/>
    <cellStyle name="20% - Accent1 5 6 3 4 2" xfId="47685" xr:uid="{00000000-0005-0000-0000-00009FB90000}"/>
    <cellStyle name="20% - Accent1 5 6 3 4 2 2" xfId="47686" xr:uid="{00000000-0005-0000-0000-0000A0B90000}"/>
    <cellStyle name="20% - Accent1 5 6 3 4 2 2 2" xfId="47687" xr:uid="{00000000-0005-0000-0000-0000A1B90000}"/>
    <cellStyle name="20% - Accent1 5 6 3 4 2 3" xfId="47688" xr:uid="{00000000-0005-0000-0000-0000A2B90000}"/>
    <cellStyle name="20% - Accent1 5 6 3 4 3" xfId="47689" xr:uid="{00000000-0005-0000-0000-0000A3B90000}"/>
    <cellStyle name="20% - Accent1 5 6 3 4 3 2" xfId="47690" xr:uid="{00000000-0005-0000-0000-0000A4B90000}"/>
    <cellStyle name="20% - Accent1 5 6 3 4 4" xfId="47691" xr:uid="{00000000-0005-0000-0000-0000A5B90000}"/>
    <cellStyle name="20% - Accent1 5 6 3 5" xfId="47692" xr:uid="{00000000-0005-0000-0000-0000A6B90000}"/>
    <cellStyle name="20% - Accent1 5 6 3 5 2" xfId="47693" xr:uid="{00000000-0005-0000-0000-0000A7B90000}"/>
    <cellStyle name="20% - Accent1 5 6 3 5 2 2" xfId="47694" xr:uid="{00000000-0005-0000-0000-0000A8B90000}"/>
    <cellStyle name="20% - Accent1 5 6 3 5 3" xfId="47695" xr:uid="{00000000-0005-0000-0000-0000A9B90000}"/>
    <cellStyle name="20% - Accent1 5 6 3 6" xfId="47696" xr:uid="{00000000-0005-0000-0000-0000AAB90000}"/>
    <cellStyle name="20% - Accent1 5 6 3 6 2" xfId="47697" xr:uid="{00000000-0005-0000-0000-0000ABB90000}"/>
    <cellStyle name="20% - Accent1 5 6 3 6 2 2" xfId="47698" xr:uid="{00000000-0005-0000-0000-0000ACB90000}"/>
    <cellStyle name="20% - Accent1 5 6 3 6 3" xfId="47699" xr:uid="{00000000-0005-0000-0000-0000ADB90000}"/>
    <cellStyle name="20% - Accent1 5 6 3 7" xfId="47700" xr:uid="{00000000-0005-0000-0000-0000AEB90000}"/>
    <cellStyle name="20% - Accent1 5 6 3 7 2" xfId="47701" xr:uid="{00000000-0005-0000-0000-0000AFB90000}"/>
    <cellStyle name="20% - Accent1 5 6 3 8" xfId="47702" xr:uid="{00000000-0005-0000-0000-0000B0B90000}"/>
    <cellStyle name="20% - Accent1 5 6 3 8 2" xfId="47703" xr:uid="{00000000-0005-0000-0000-0000B1B90000}"/>
    <cellStyle name="20% - Accent1 5 6 3 9" xfId="47704" xr:uid="{00000000-0005-0000-0000-0000B2B90000}"/>
    <cellStyle name="20% - Accent1 5 6 4" xfId="47705" xr:uid="{00000000-0005-0000-0000-0000B3B90000}"/>
    <cellStyle name="20% - Accent1 5 6 4 2" xfId="47706" xr:uid="{00000000-0005-0000-0000-0000B4B90000}"/>
    <cellStyle name="20% - Accent1 5 6 4 2 2" xfId="47707" xr:uid="{00000000-0005-0000-0000-0000B5B90000}"/>
    <cellStyle name="20% - Accent1 5 6 4 2 2 2" xfId="47708" xr:uid="{00000000-0005-0000-0000-0000B6B90000}"/>
    <cellStyle name="20% - Accent1 5 6 4 2 3" xfId="47709" xr:uid="{00000000-0005-0000-0000-0000B7B90000}"/>
    <cellStyle name="20% - Accent1 5 6 4 3" xfId="47710" xr:uid="{00000000-0005-0000-0000-0000B8B90000}"/>
    <cellStyle name="20% - Accent1 5 6 4 3 2" xfId="47711" xr:uid="{00000000-0005-0000-0000-0000B9B90000}"/>
    <cellStyle name="20% - Accent1 5 6 4 4" xfId="47712" xr:uid="{00000000-0005-0000-0000-0000BAB90000}"/>
    <cellStyle name="20% - Accent1 5 6 5" xfId="47713" xr:uid="{00000000-0005-0000-0000-0000BBB90000}"/>
    <cellStyle name="20% - Accent1 5 6 5 2" xfId="47714" xr:uid="{00000000-0005-0000-0000-0000BCB90000}"/>
    <cellStyle name="20% - Accent1 5 6 5 2 2" xfId="47715" xr:uid="{00000000-0005-0000-0000-0000BDB90000}"/>
    <cellStyle name="20% - Accent1 5 6 5 2 2 2" xfId="47716" xr:uid="{00000000-0005-0000-0000-0000BEB90000}"/>
    <cellStyle name="20% - Accent1 5 6 5 2 3" xfId="47717" xr:uid="{00000000-0005-0000-0000-0000BFB90000}"/>
    <cellStyle name="20% - Accent1 5 6 5 3" xfId="47718" xr:uid="{00000000-0005-0000-0000-0000C0B90000}"/>
    <cellStyle name="20% - Accent1 5 6 5 3 2" xfId="47719" xr:uid="{00000000-0005-0000-0000-0000C1B90000}"/>
    <cellStyle name="20% - Accent1 5 6 5 4" xfId="47720" xr:uid="{00000000-0005-0000-0000-0000C2B90000}"/>
    <cellStyle name="20% - Accent1 5 6 6" xfId="47721" xr:uid="{00000000-0005-0000-0000-0000C3B90000}"/>
    <cellStyle name="20% - Accent1 5 6 6 2" xfId="47722" xr:uid="{00000000-0005-0000-0000-0000C4B90000}"/>
    <cellStyle name="20% - Accent1 5 6 6 2 2" xfId="47723" xr:uid="{00000000-0005-0000-0000-0000C5B90000}"/>
    <cellStyle name="20% - Accent1 5 6 6 2 2 2" xfId="47724" xr:uid="{00000000-0005-0000-0000-0000C6B90000}"/>
    <cellStyle name="20% - Accent1 5 6 6 2 3" xfId="47725" xr:uid="{00000000-0005-0000-0000-0000C7B90000}"/>
    <cellStyle name="20% - Accent1 5 6 6 3" xfId="47726" xr:uid="{00000000-0005-0000-0000-0000C8B90000}"/>
    <cellStyle name="20% - Accent1 5 6 6 3 2" xfId="47727" xr:uid="{00000000-0005-0000-0000-0000C9B90000}"/>
    <cellStyle name="20% - Accent1 5 6 6 4" xfId="47728" xr:uid="{00000000-0005-0000-0000-0000CAB90000}"/>
    <cellStyle name="20% - Accent1 5 6 7" xfId="47729" xr:uid="{00000000-0005-0000-0000-0000CBB90000}"/>
    <cellStyle name="20% - Accent1 5 6 7 2" xfId="47730" xr:uid="{00000000-0005-0000-0000-0000CCB90000}"/>
    <cellStyle name="20% - Accent1 5 6 7 2 2" xfId="47731" xr:uid="{00000000-0005-0000-0000-0000CDB90000}"/>
    <cellStyle name="20% - Accent1 5 6 7 3" xfId="47732" xr:uid="{00000000-0005-0000-0000-0000CEB90000}"/>
    <cellStyle name="20% - Accent1 5 6 8" xfId="47733" xr:uid="{00000000-0005-0000-0000-0000CFB90000}"/>
    <cellStyle name="20% - Accent1 5 6 8 2" xfId="47734" xr:uid="{00000000-0005-0000-0000-0000D0B90000}"/>
    <cellStyle name="20% - Accent1 5 6 8 2 2" xfId="47735" xr:uid="{00000000-0005-0000-0000-0000D1B90000}"/>
    <cellStyle name="20% - Accent1 5 6 8 3" xfId="47736" xr:uid="{00000000-0005-0000-0000-0000D2B90000}"/>
    <cellStyle name="20% - Accent1 5 6 9" xfId="47737" xr:uid="{00000000-0005-0000-0000-0000D3B90000}"/>
    <cellStyle name="20% - Accent1 5 6 9 2" xfId="47738" xr:uid="{00000000-0005-0000-0000-0000D4B90000}"/>
    <cellStyle name="20% - Accent1 5 7" xfId="47739" xr:uid="{00000000-0005-0000-0000-0000D5B90000}"/>
    <cellStyle name="20% - Accent1 5 7 2" xfId="47740" xr:uid="{00000000-0005-0000-0000-0000D6B90000}"/>
    <cellStyle name="20% - Accent1 5 7 2 2" xfId="47741" xr:uid="{00000000-0005-0000-0000-0000D7B90000}"/>
    <cellStyle name="20% - Accent1 5 7 2 2 2" xfId="47742" xr:uid="{00000000-0005-0000-0000-0000D8B90000}"/>
    <cellStyle name="20% - Accent1 5 7 2 2 2 2" xfId="47743" xr:uid="{00000000-0005-0000-0000-0000D9B90000}"/>
    <cellStyle name="20% - Accent1 5 7 2 2 3" xfId="47744" xr:uid="{00000000-0005-0000-0000-0000DAB90000}"/>
    <cellStyle name="20% - Accent1 5 7 2 3" xfId="47745" xr:uid="{00000000-0005-0000-0000-0000DBB90000}"/>
    <cellStyle name="20% - Accent1 5 7 2 3 2" xfId="47746" xr:uid="{00000000-0005-0000-0000-0000DCB90000}"/>
    <cellStyle name="20% - Accent1 5 7 2 4" xfId="47747" xr:uid="{00000000-0005-0000-0000-0000DDB90000}"/>
    <cellStyle name="20% - Accent1 5 7 3" xfId="47748" xr:uid="{00000000-0005-0000-0000-0000DEB90000}"/>
    <cellStyle name="20% - Accent1 5 7 3 2" xfId="47749" xr:uid="{00000000-0005-0000-0000-0000DFB90000}"/>
    <cellStyle name="20% - Accent1 5 7 3 2 2" xfId="47750" xr:uid="{00000000-0005-0000-0000-0000E0B90000}"/>
    <cellStyle name="20% - Accent1 5 7 3 2 2 2" xfId="47751" xr:uid="{00000000-0005-0000-0000-0000E1B90000}"/>
    <cellStyle name="20% - Accent1 5 7 3 2 3" xfId="47752" xr:uid="{00000000-0005-0000-0000-0000E2B90000}"/>
    <cellStyle name="20% - Accent1 5 7 3 3" xfId="47753" xr:uid="{00000000-0005-0000-0000-0000E3B90000}"/>
    <cellStyle name="20% - Accent1 5 7 3 3 2" xfId="47754" xr:uid="{00000000-0005-0000-0000-0000E4B90000}"/>
    <cellStyle name="20% - Accent1 5 7 3 4" xfId="47755" xr:uid="{00000000-0005-0000-0000-0000E5B90000}"/>
    <cellStyle name="20% - Accent1 5 7 4" xfId="47756" xr:uid="{00000000-0005-0000-0000-0000E6B90000}"/>
    <cellStyle name="20% - Accent1 5 7 4 2" xfId="47757" xr:uid="{00000000-0005-0000-0000-0000E7B90000}"/>
    <cellStyle name="20% - Accent1 5 7 4 2 2" xfId="47758" xr:uid="{00000000-0005-0000-0000-0000E8B90000}"/>
    <cellStyle name="20% - Accent1 5 7 4 2 2 2" xfId="47759" xr:uid="{00000000-0005-0000-0000-0000E9B90000}"/>
    <cellStyle name="20% - Accent1 5 7 4 2 3" xfId="47760" xr:uid="{00000000-0005-0000-0000-0000EAB90000}"/>
    <cellStyle name="20% - Accent1 5 7 4 3" xfId="47761" xr:uid="{00000000-0005-0000-0000-0000EBB90000}"/>
    <cellStyle name="20% - Accent1 5 7 4 3 2" xfId="47762" xr:uid="{00000000-0005-0000-0000-0000ECB90000}"/>
    <cellStyle name="20% - Accent1 5 7 4 4" xfId="47763" xr:uid="{00000000-0005-0000-0000-0000EDB90000}"/>
    <cellStyle name="20% - Accent1 5 7 5" xfId="47764" xr:uid="{00000000-0005-0000-0000-0000EEB90000}"/>
    <cellStyle name="20% - Accent1 5 7 5 2" xfId="47765" xr:uid="{00000000-0005-0000-0000-0000EFB90000}"/>
    <cellStyle name="20% - Accent1 5 7 5 2 2" xfId="47766" xr:uid="{00000000-0005-0000-0000-0000F0B90000}"/>
    <cellStyle name="20% - Accent1 5 7 5 3" xfId="47767" xr:uid="{00000000-0005-0000-0000-0000F1B90000}"/>
    <cellStyle name="20% - Accent1 5 7 6" xfId="47768" xr:uid="{00000000-0005-0000-0000-0000F2B90000}"/>
    <cellStyle name="20% - Accent1 5 7 6 2" xfId="47769" xr:uid="{00000000-0005-0000-0000-0000F3B90000}"/>
    <cellStyle name="20% - Accent1 5 7 6 2 2" xfId="47770" xr:uid="{00000000-0005-0000-0000-0000F4B90000}"/>
    <cellStyle name="20% - Accent1 5 7 6 3" xfId="47771" xr:uid="{00000000-0005-0000-0000-0000F5B90000}"/>
    <cellStyle name="20% - Accent1 5 7 7" xfId="47772" xr:uid="{00000000-0005-0000-0000-0000F6B90000}"/>
    <cellStyle name="20% - Accent1 5 7 7 2" xfId="47773" xr:uid="{00000000-0005-0000-0000-0000F7B90000}"/>
    <cellStyle name="20% - Accent1 5 7 8" xfId="47774" xr:uid="{00000000-0005-0000-0000-0000F8B90000}"/>
    <cellStyle name="20% - Accent1 5 7 8 2" xfId="47775" xr:uid="{00000000-0005-0000-0000-0000F9B90000}"/>
    <cellStyle name="20% - Accent1 5 7 9" xfId="47776" xr:uid="{00000000-0005-0000-0000-0000FAB90000}"/>
    <cellStyle name="20% - Accent1 5 8" xfId="47777" xr:uid="{00000000-0005-0000-0000-0000FBB90000}"/>
    <cellStyle name="20% - Accent1 5 8 2" xfId="47778" xr:uid="{00000000-0005-0000-0000-0000FCB90000}"/>
    <cellStyle name="20% - Accent1 5 8 2 2" xfId="47779" xr:uid="{00000000-0005-0000-0000-0000FDB90000}"/>
    <cellStyle name="20% - Accent1 5 8 2 2 2" xfId="47780" xr:uid="{00000000-0005-0000-0000-0000FEB90000}"/>
    <cellStyle name="20% - Accent1 5 8 2 2 2 2" xfId="47781" xr:uid="{00000000-0005-0000-0000-0000FFB90000}"/>
    <cellStyle name="20% - Accent1 5 8 2 2 3" xfId="47782" xr:uid="{00000000-0005-0000-0000-000000BA0000}"/>
    <cellStyle name="20% - Accent1 5 8 2 3" xfId="47783" xr:uid="{00000000-0005-0000-0000-000001BA0000}"/>
    <cellStyle name="20% - Accent1 5 8 2 3 2" xfId="47784" xr:uid="{00000000-0005-0000-0000-000002BA0000}"/>
    <cellStyle name="20% - Accent1 5 8 2 4" xfId="47785" xr:uid="{00000000-0005-0000-0000-000003BA0000}"/>
    <cellStyle name="20% - Accent1 5 8 3" xfId="47786" xr:uid="{00000000-0005-0000-0000-000004BA0000}"/>
    <cellStyle name="20% - Accent1 5 8 3 2" xfId="47787" xr:uid="{00000000-0005-0000-0000-000005BA0000}"/>
    <cellStyle name="20% - Accent1 5 8 3 2 2" xfId="47788" xr:uid="{00000000-0005-0000-0000-000006BA0000}"/>
    <cellStyle name="20% - Accent1 5 8 3 2 2 2" xfId="47789" xr:uid="{00000000-0005-0000-0000-000007BA0000}"/>
    <cellStyle name="20% - Accent1 5 8 3 2 3" xfId="47790" xr:uid="{00000000-0005-0000-0000-000008BA0000}"/>
    <cellStyle name="20% - Accent1 5 8 3 3" xfId="47791" xr:uid="{00000000-0005-0000-0000-000009BA0000}"/>
    <cellStyle name="20% - Accent1 5 8 3 3 2" xfId="47792" xr:uid="{00000000-0005-0000-0000-00000ABA0000}"/>
    <cellStyle name="20% - Accent1 5 8 3 4" xfId="47793" xr:uid="{00000000-0005-0000-0000-00000BBA0000}"/>
    <cellStyle name="20% - Accent1 5 8 4" xfId="47794" xr:uid="{00000000-0005-0000-0000-00000CBA0000}"/>
    <cellStyle name="20% - Accent1 5 8 4 2" xfId="47795" xr:uid="{00000000-0005-0000-0000-00000DBA0000}"/>
    <cellStyle name="20% - Accent1 5 8 4 2 2" xfId="47796" xr:uid="{00000000-0005-0000-0000-00000EBA0000}"/>
    <cellStyle name="20% - Accent1 5 8 4 2 2 2" xfId="47797" xr:uid="{00000000-0005-0000-0000-00000FBA0000}"/>
    <cellStyle name="20% - Accent1 5 8 4 2 3" xfId="47798" xr:uid="{00000000-0005-0000-0000-000010BA0000}"/>
    <cellStyle name="20% - Accent1 5 8 4 3" xfId="47799" xr:uid="{00000000-0005-0000-0000-000011BA0000}"/>
    <cellStyle name="20% - Accent1 5 8 4 3 2" xfId="47800" xr:uid="{00000000-0005-0000-0000-000012BA0000}"/>
    <cellStyle name="20% - Accent1 5 8 4 4" xfId="47801" xr:uid="{00000000-0005-0000-0000-000013BA0000}"/>
    <cellStyle name="20% - Accent1 5 8 5" xfId="47802" xr:uid="{00000000-0005-0000-0000-000014BA0000}"/>
    <cellStyle name="20% - Accent1 5 8 5 2" xfId="47803" xr:uid="{00000000-0005-0000-0000-000015BA0000}"/>
    <cellStyle name="20% - Accent1 5 8 5 2 2" xfId="47804" xr:uid="{00000000-0005-0000-0000-000016BA0000}"/>
    <cellStyle name="20% - Accent1 5 8 5 3" xfId="47805" xr:uid="{00000000-0005-0000-0000-000017BA0000}"/>
    <cellStyle name="20% - Accent1 5 8 6" xfId="47806" xr:uid="{00000000-0005-0000-0000-000018BA0000}"/>
    <cellStyle name="20% - Accent1 5 8 6 2" xfId="47807" xr:uid="{00000000-0005-0000-0000-000019BA0000}"/>
    <cellStyle name="20% - Accent1 5 8 6 2 2" xfId="47808" xr:uid="{00000000-0005-0000-0000-00001ABA0000}"/>
    <cellStyle name="20% - Accent1 5 8 6 3" xfId="47809" xr:uid="{00000000-0005-0000-0000-00001BBA0000}"/>
    <cellStyle name="20% - Accent1 5 8 7" xfId="47810" xr:uid="{00000000-0005-0000-0000-00001CBA0000}"/>
    <cellStyle name="20% - Accent1 5 8 7 2" xfId="47811" xr:uid="{00000000-0005-0000-0000-00001DBA0000}"/>
    <cellStyle name="20% - Accent1 5 8 8" xfId="47812" xr:uid="{00000000-0005-0000-0000-00001EBA0000}"/>
    <cellStyle name="20% - Accent1 5 8 8 2" xfId="47813" xr:uid="{00000000-0005-0000-0000-00001FBA0000}"/>
    <cellStyle name="20% - Accent1 5 8 9" xfId="47814" xr:uid="{00000000-0005-0000-0000-000020BA0000}"/>
    <cellStyle name="20% - Accent1 5 9" xfId="47815" xr:uid="{00000000-0005-0000-0000-000021BA0000}"/>
    <cellStyle name="20% - Accent1 5 9 2" xfId="47816" xr:uid="{00000000-0005-0000-0000-000022BA0000}"/>
    <cellStyle name="20% - Accent1 5 9 2 2" xfId="47817" xr:uid="{00000000-0005-0000-0000-000023BA0000}"/>
    <cellStyle name="20% - Accent1 5 9 2 2 2" xfId="47818" xr:uid="{00000000-0005-0000-0000-000024BA0000}"/>
    <cellStyle name="20% - Accent1 5 9 2 3" xfId="47819" xr:uid="{00000000-0005-0000-0000-000025BA0000}"/>
    <cellStyle name="20% - Accent1 5 9 3" xfId="47820" xr:uid="{00000000-0005-0000-0000-000026BA0000}"/>
    <cellStyle name="20% - Accent1 5 9 3 2" xfId="47821" xr:uid="{00000000-0005-0000-0000-000027BA0000}"/>
    <cellStyle name="20% - Accent1 5 9 4" xfId="47822" xr:uid="{00000000-0005-0000-0000-000028BA0000}"/>
    <cellStyle name="20% - Accent1 6" xfId="47823" xr:uid="{00000000-0005-0000-0000-000029BA0000}"/>
    <cellStyle name="20% - Accent1 6 10" xfId="47824" xr:uid="{00000000-0005-0000-0000-00002ABA0000}"/>
    <cellStyle name="20% - Accent1 6 10 2" xfId="47825" xr:uid="{00000000-0005-0000-0000-00002BBA0000}"/>
    <cellStyle name="20% - Accent1 6 10 2 2" xfId="47826" xr:uid="{00000000-0005-0000-0000-00002CBA0000}"/>
    <cellStyle name="20% - Accent1 6 10 2 2 2" xfId="47827" xr:uid="{00000000-0005-0000-0000-00002DBA0000}"/>
    <cellStyle name="20% - Accent1 6 10 2 3" xfId="47828" xr:uid="{00000000-0005-0000-0000-00002EBA0000}"/>
    <cellStyle name="20% - Accent1 6 10 3" xfId="47829" xr:uid="{00000000-0005-0000-0000-00002FBA0000}"/>
    <cellStyle name="20% - Accent1 6 10 3 2" xfId="47830" xr:uid="{00000000-0005-0000-0000-000030BA0000}"/>
    <cellStyle name="20% - Accent1 6 10 4" xfId="47831" xr:uid="{00000000-0005-0000-0000-000031BA0000}"/>
    <cellStyle name="20% - Accent1 6 11" xfId="47832" xr:uid="{00000000-0005-0000-0000-000032BA0000}"/>
    <cellStyle name="20% - Accent1 6 11 2" xfId="47833" xr:uid="{00000000-0005-0000-0000-000033BA0000}"/>
    <cellStyle name="20% - Accent1 6 11 2 2" xfId="47834" xr:uid="{00000000-0005-0000-0000-000034BA0000}"/>
    <cellStyle name="20% - Accent1 6 11 2 2 2" xfId="47835" xr:uid="{00000000-0005-0000-0000-000035BA0000}"/>
    <cellStyle name="20% - Accent1 6 11 2 3" xfId="47836" xr:uid="{00000000-0005-0000-0000-000036BA0000}"/>
    <cellStyle name="20% - Accent1 6 11 3" xfId="47837" xr:uid="{00000000-0005-0000-0000-000037BA0000}"/>
    <cellStyle name="20% - Accent1 6 11 3 2" xfId="47838" xr:uid="{00000000-0005-0000-0000-000038BA0000}"/>
    <cellStyle name="20% - Accent1 6 11 4" xfId="47839" xr:uid="{00000000-0005-0000-0000-000039BA0000}"/>
    <cellStyle name="20% - Accent1 6 12" xfId="47840" xr:uid="{00000000-0005-0000-0000-00003ABA0000}"/>
    <cellStyle name="20% - Accent1 6 12 2" xfId="47841" xr:uid="{00000000-0005-0000-0000-00003BBA0000}"/>
    <cellStyle name="20% - Accent1 6 12 2 2" xfId="47842" xr:uid="{00000000-0005-0000-0000-00003CBA0000}"/>
    <cellStyle name="20% - Accent1 6 12 3" xfId="47843" xr:uid="{00000000-0005-0000-0000-00003DBA0000}"/>
    <cellStyle name="20% - Accent1 6 13" xfId="47844" xr:uid="{00000000-0005-0000-0000-00003EBA0000}"/>
    <cellStyle name="20% - Accent1 6 13 2" xfId="47845" xr:uid="{00000000-0005-0000-0000-00003FBA0000}"/>
    <cellStyle name="20% - Accent1 6 13 2 2" xfId="47846" xr:uid="{00000000-0005-0000-0000-000040BA0000}"/>
    <cellStyle name="20% - Accent1 6 13 3" xfId="47847" xr:uid="{00000000-0005-0000-0000-000041BA0000}"/>
    <cellStyle name="20% - Accent1 6 14" xfId="47848" xr:uid="{00000000-0005-0000-0000-000042BA0000}"/>
    <cellStyle name="20% - Accent1 6 14 2" xfId="47849" xr:uid="{00000000-0005-0000-0000-000043BA0000}"/>
    <cellStyle name="20% - Accent1 6 15" xfId="47850" xr:uid="{00000000-0005-0000-0000-000044BA0000}"/>
    <cellStyle name="20% - Accent1 6 15 2" xfId="47851" xr:uid="{00000000-0005-0000-0000-000045BA0000}"/>
    <cellStyle name="20% - Accent1 6 16" xfId="47852" xr:uid="{00000000-0005-0000-0000-000046BA0000}"/>
    <cellStyle name="20% - Accent1 6 2" xfId="47853" xr:uid="{00000000-0005-0000-0000-000047BA0000}"/>
    <cellStyle name="20% - Accent1 6 2 10" xfId="47854" xr:uid="{00000000-0005-0000-0000-000048BA0000}"/>
    <cellStyle name="20% - Accent1 6 2 10 2" xfId="47855" xr:uid="{00000000-0005-0000-0000-000049BA0000}"/>
    <cellStyle name="20% - Accent1 6 2 10 2 2" xfId="47856" xr:uid="{00000000-0005-0000-0000-00004ABA0000}"/>
    <cellStyle name="20% - Accent1 6 2 10 2 2 2" xfId="47857" xr:uid="{00000000-0005-0000-0000-00004BBA0000}"/>
    <cellStyle name="20% - Accent1 6 2 10 2 3" xfId="47858" xr:uid="{00000000-0005-0000-0000-00004CBA0000}"/>
    <cellStyle name="20% - Accent1 6 2 10 3" xfId="47859" xr:uid="{00000000-0005-0000-0000-00004DBA0000}"/>
    <cellStyle name="20% - Accent1 6 2 10 3 2" xfId="47860" xr:uid="{00000000-0005-0000-0000-00004EBA0000}"/>
    <cellStyle name="20% - Accent1 6 2 10 4" xfId="47861" xr:uid="{00000000-0005-0000-0000-00004FBA0000}"/>
    <cellStyle name="20% - Accent1 6 2 11" xfId="47862" xr:uid="{00000000-0005-0000-0000-000050BA0000}"/>
    <cellStyle name="20% - Accent1 6 2 11 2" xfId="47863" xr:uid="{00000000-0005-0000-0000-000051BA0000}"/>
    <cellStyle name="20% - Accent1 6 2 11 2 2" xfId="47864" xr:uid="{00000000-0005-0000-0000-000052BA0000}"/>
    <cellStyle name="20% - Accent1 6 2 11 3" xfId="47865" xr:uid="{00000000-0005-0000-0000-000053BA0000}"/>
    <cellStyle name="20% - Accent1 6 2 12" xfId="47866" xr:uid="{00000000-0005-0000-0000-000054BA0000}"/>
    <cellStyle name="20% - Accent1 6 2 12 2" xfId="47867" xr:uid="{00000000-0005-0000-0000-000055BA0000}"/>
    <cellStyle name="20% - Accent1 6 2 12 2 2" xfId="47868" xr:uid="{00000000-0005-0000-0000-000056BA0000}"/>
    <cellStyle name="20% - Accent1 6 2 12 3" xfId="47869" xr:uid="{00000000-0005-0000-0000-000057BA0000}"/>
    <cellStyle name="20% - Accent1 6 2 13" xfId="47870" xr:uid="{00000000-0005-0000-0000-000058BA0000}"/>
    <cellStyle name="20% - Accent1 6 2 13 2" xfId="47871" xr:uid="{00000000-0005-0000-0000-000059BA0000}"/>
    <cellStyle name="20% - Accent1 6 2 14" xfId="47872" xr:uid="{00000000-0005-0000-0000-00005ABA0000}"/>
    <cellStyle name="20% - Accent1 6 2 14 2" xfId="47873" xr:uid="{00000000-0005-0000-0000-00005BBA0000}"/>
    <cellStyle name="20% - Accent1 6 2 15" xfId="47874" xr:uid="{00000000-0005-0000-0000-00005CBA0000}"/>
    <cellStyle name="20% - Accent1 6 2 2" xfId="47875" xr:uid="{00000000-0005-0000-0000-00005DBA0000}"/>
    <cellStyle name="20% - Accent1 6 2 2 10" xfId="47876" xr:uid="{00000000-0005-0000-0000-00005EBA0000}"/>
    <cellStyle name="20% - Accent1 6 2 2 10 2" xfId="47877" xr:uid="{00000000-0005-0000-0000-00005FBA0000}"/>
    <cellStyle name="20% - Accent1 6 2 2 10 2 2" xfId="47878" xr:uid="{00000000-0005-0000-0000-000060BA0000}"/>
    <cellStyle name="20% - Accent1 6 2 2 10 3" xfId="47879" xr:uid="{00000000-0005-0000-0000-000061BA0000}"/>
    <cellStyle name="20% - Accent1 6 2 2 11" xfId="47880" xr:uid="{00000000-0005-0000-0000-000062BA0000}"/>
    <cellStyle name="20% - Accent1 6 2 2 11 2" xfId="47881" xr:uid="{00000000-0005-0000-0000-000063BA0000}"/>
    <cellStyle name="20% - Accent1 6 2 2 11 2 2" xfId="47882" xr:uid="{00000000-0005-0000-0000-000064BA0000}"/>
    <cellStyle name="20% - Accent1 6 2 2 11 3" xfId="47883" xr:uid="{00000000-0005-0000-0000-000065BA0000}"/>
    <cellStyle name="20% - Accent1 6 2 2 12" xfId="47884" xr:uid="{00000000-0005-0000-0000-000066BA0000}"/>
    <cellStyle name="20% - Accent1 6 2 2 12 2" xfId="47885" xr:uid="{00000000-0005-0000-0000-000067BA0000}"/>
    <cellStyle name="20% - Accent1 6 2 2 13" xfId="47886" xr:uid="{00000000-0005-0000-0000-000068BA0000}"/>
    <cellStyle name="20% - Accent1 6 2 2 13 2" xfId="47887" xr:uid="{00000000-0005-0000-0000-000069BA0000}"/>
    <cellStyle name="20% - Accent1 6 2 2 14" xfId="47888" xr:uid="{00000000-0005-0000-0000-00006ABA0000}"/>
    <cellStyle name="20% - Accent1 6 2 2 2" xfId="47889" xr:uid="{00000000-0005-0000-0000-00006BBA0000}"/>
    <cellStyle name="20% - Accent1 6 2 2 2 10" xfId="47890" xr:uid="{00000000-0005-0000-0000-00006CBA0000}"/>
    <cellStyle name="20% - Accent1 6 2 2 2 10 2" xfId="47891" xr:uid="{00000000-0005-0000-0000-00006DBA0000}"/>
    <cellStyle name="20% - Accent1 6 2 2 2 11" xfId="47892" xr:uid="{00000000-0005-0000-0000-00006EBA0000}"/>
    <cellStyle name="20% - Accent1 6 2 2 2 2" xfId="47893" xr:uid="{00000000-0005-0000-0000-00006FBA0000}"/>
    <cellStyle name="20% - Accent1 6 2 2 2 2 2" xfId="47894" xr:uid="{00000000-0005-0000-0000-000070BA0000}"/>
    <cellStyle name="20% - Accent1 6 2 2 2 2 2 2" xfId="47895" xr:uid="{00000000-0005-0000-0000-000071BA0000}"/>
    <cellStyle name="20% - Accent1 6 2 2 2 2 2 2 2" xfId="47896" xr:uid="{00000000-0005-0000-0000-000072BA0000}"/>
    <cellStyle name="20% - Accent1 6 2 2 2 2 2 2 2 2" xfId="47897" xr:uid="{00000000-0005-0000-0000-000073BA0000}"/>
    <cellStyle name="20% - Accent1 6 2 2 2 2 2 2 3" xfId="47898" xr:uid="{00000000-0005-0000-0000-000074BA0000}"/>
    <cellStyle name="20% - Accent1 6 2 2 2 2 2 3" xfId="47899" xr:uid="{00000000-0005-0000-0000-000075BA0000}"/>
    <cellStyle name="20% - Accent1 6 2 2 2 2 2 3 2" xfId="47900" xr:uid="{00000000-0005-0000-0000-000076BA0000}"/>
    <cellStyle name="20% - Accent1 6 2 2 2 2 2 4" xfId="47901" xr:uid="{00000000-0005-0000-0000-000077BA0000}"/>
    <cellStyle name="20% - Accent1 6 2 2 2 2 3" xfId="47902" xr:uid="{00000000-0005-0000-0000-000078BA0000}"/>
    <cellStyle name="20% - Accent1 6 2 2 2 2 3 2" xfId="47903" xr:uid="{00000000-0005-0000-0000-000079BA0000}"/>
    <cellStyle name="20% - Accent1 6 2 2 2 2 3 2 2" xfId="47904" xr:uid="{00000000-0005-0000-0000-00007ABA0000}"/>
    <cellStyle name="20% - Accent1 6 2 2 2 2 3 2 2 2" xfId="47905" xr:uid="{00000000-0005-0000-0000-00007BBA0000}"/>
    <cellStyle name="20% - Accent1 6 2 2 2 2 3 2 3" xfId="47906" xr:uid="{00000000-0005-0000-0000-00007CBA0000}"/>
    <cellStyle name="20% - Accent1 6 2 2 2 2 3 3" xfId="47907" xr:uid="{00000000-0005-0000-0000-00007DBA0000}"/>
    <cellStyle name="20% - Accent1 6 2 2 2 2 3 3 2" xfId="47908" xr:uid="{00000000-0005-0000-0000-00007EBA0000}"/>
    <cellStyle name="20% - Accent1 6 2 2 2 2 3 4" xfId="47909" xr:uid="{00000000-0005-0000-0000-00007FBA0000}"/>
    <cellStyle name="20% - Accent1 6 2 2 2 2 4" xfId="47910" xr:uid="{00000000-0005-0000-0000-000080BA0000}"/>
    <cellStyle name="20% - Accent1 6 2 2 2 2 4 2" xfId="47911" xr:uid="{00000000-0005-0000-0000-000081BA0000}"/>
    <cellStyle name="20% - Accent1 6 2 2 2 2 4 2 2" xfId="47912" xr:uid="{00000000-0005-0000-0000-000082BA0000}"/>
    <cellStyle name="20% - Accent1 6 2 2 2 2 4 2 2 2" xfId="47913" xr:uid="{00000000-0005-0000-0000-000083BA0000}"/>
    <cellStyle name="20% - Accent1 6 2 2 2 2 4 2 3" xfId="47914" xr:uid="{00000000-0005-0000-0000-000084BA0000}"/>
    <cellStyle name="20% - Accent1 6 2 2 2 2 4 3" xfId="47915" xr:uid="{00000000-0005-0000-0000-000085BA0000}"/>
    <cellStyle name="20% - Accent1 6 2 2 2 2 4 3 2" xfId="47916" xr:uid="{00000000-0005-0000-0000-000086BA0000}"/>
    <cellStyle name="20% - Accent1 6 2 2 2 2 4 4" xfId="47917" xr:uid="{00000000-0005-0000-0000-000087BA0000}"/>
    <cellStyle name="20% - Accent1 6 2 2 2 2 5" xfId="47918" xr:uid="{00000000-0005-0000-0000-000088BA0000}"/>
    <cellStyle name="20% - Accent1 6 2 2 2 2 5 2" xfId="47919" xr:uid="{00000000-0005-0000-0000-000089BA0000}"/>
    <cellStyle name="20% - Accent1 6 2 2 2 2 5 2 2" xfId="47920" xr:uid="{00000000-0005-0000-0000-00008ABA0000}"/>
    <cellStyle name="20% - Accent1 6 2 2 2 2 5 3" xfId="47921" xr:uid="{00000000-0005-0000-0000-00008BBA0000}"/>
    <cellStyle name="20% - Accent1 6 2 2 2 2 6" xfId="47922" xr:uid="{00000000-0005-0000-0000-00008CBA0000}"/>
    <cellStyle name="20% - Accent1 6 2 2 2 2 6 2" xfId="47923" xr:uid="{00000000-0005-0000-0000-00008DBA0000}"/>
    <cellStyle name="20% - Accent1 6 2 2 2 2 6 2 2" xfId="47924" xr:uid="{00000000-0005-0000-0000-00008EBA0000}"/>
    <cellStyle name="20% - Accent1 6 2 2 2 2 6 3" xfId="47925" xr:uid="{00000000-0005-0000-0000-00008FBA0000}"/>
    <cellStyle name="20% - Accent1 6 2 2 2 2 7" xfId="47926" xr:uid="{00000000-0005-0000-0000-000090BA0000}"/>
    <cellStyle name="20% - Accent1 6 2 2 2 2 7 2" xfId="47927" xr:uid="{00000000-0005-0000-0000-000091BA0000}"/>
    <cellStyle name="20% - Accent1 6 2 2 2 2 8" xfId="47928" xr:uid="{00000000-0005-0000-0000-000092BA0000}"/>
    <cellStyle name="20% - Accent1 6 2 2 2 2 8 2" xfId="47929" xr:uid="{00000000-0005-0000-0000-000093BA0000}"/>
    <cellStyle name="20% - Accent1 6 2 2 2 2 9" xfId="47930" xr:uid="{00000000-0005-0000-0000-000094BA0000}"/>
    <cellStyle name="20% - Accent1 6 2 2 2 3" xfId="47931" xr:uid="{00000000-0005-0000-0000-000095BA0000}"/>
    <cellStyle name="20% - Accent1 6 2 2 2 3 2" xfId="47932" xr:uid="{00000000-0005-0000-0000-000096BA0000}"/>
    <cellStyle name="20% - Accent1 6 2 2 2 3 2 2" xfId="47933" xr:uid="{00000000-0005-0000-0000-000097BA0000}"/>
    <cellStyle name="20% - Accent1 6 2 2 2 3 2 2 2" xfId="47934" xr:uid="{00000000-0005-0000-0000-000098BA0000}"/>
    <cellStyle name="20% - Accent1 6 2 2 2 3 2 2 2 2" xfId="47935" xr:uid="{00000000-0005-0000-0000-000099BA0000}"/>
    <cellStyle name="20% - Accent1 6 2 2 2 3 2 2 3" xfId="47936" xr:uid="{00000000-0005-0000-0000-00009ABA0000}"/>
    <cellStyle name="20% - Accent1 6 2 2 2 3 2 3" xfId="47937" xr:uid="{00000000-0005-0000-0000-00009BBA0000}"/>
    <cellStyle name="20% - Accent1 6 2 2 2 3 2 3 2" xfId="47938" xr:uid="{00000000-0005-0000-0000-00009CBA0000}"/>
    <cellStyle name="20% - Accent1 6 2 2 2 3 2 4" xfId="47939" xr:uid="{00000000-0005-0000-0000-00009DBA0000}"/>
    <cellStyle name="20% - Accent1 6 2 2 2 3 3" xfId="47940" xr:uid="{00000000-0005-0000-0000-00009EBA0000}"/>
    <cellStyle name="20% - Accent1 6 2 2 2 3 3 2" xfId="47941" xr:uid="{00000000-0005-0000-0000-00009FBA0000}"/>
    <cellStyle name="20% - Accent1 6 2 2 2 3 3 2 2" xfId="47942" xr:uid="{00000000-0005-0000-0000-0000A0BA0000}"/>
    <cellStyle name="20% - Accent1 6 2 2 2 3 3 2 2 2" xfId="47943" xr:uid="{00000000-0005-0000-0000-0000A1BA0000}"/>
    <cellStyle name="20% - Accent1 6 2 2 2 3 3 2 3" xfId="47944" xr:uid="{00000000-0005-0000-0000-0000A2BA0000}"/>
    <cellStyle name="20% - Accent1 6 2 2 2 3 3 3" xfId="47945" xr:uid="{00000000-0005-0000-0000-0000A3BA0000}"/>
    <cellStyle name="20% - Accent1 6 2 2 2 3 3 3 2" xfId="47946" xr:uid="{00000000-0005-0000-0000-0000A4BA0000}"/>
    <cellStyle name="20% - Accent1 6 2 2 2 3 3 4" xfId="47947" xr:uid="{00000000-0005-0000-0000-0000A5BA0000}"/>
    <cellStyle name="20% - Accent1 6 2 2 2 3 4" xfId="47948" xr:uid="{00000000-0005-0000-0000-0000A6BA0000}"/>
    <cellStyle name="20% - Accent1 6 2 2 2 3 4 2" xfId="47949" xr:uid="{00000000-0005-0000-0000-0000A7BA0000}"/>
    <cellStyle name="20% - Accent1 6 2 2 2 3 4 2 2" xfId="47950" xr:uid="{00000000-0005-0000-0000-0000A8BA0000}"/>
    <cellStyle name="20% - Accent1 6 2 2 2 3 4 2 2 2" xfId="47951" xr:uid="{00000000-0005-0000-0000-0000A9BA0000}"/>
    <cellStyle name="20% - Accent1 6 2 2 2 3 4 2 3" xfId="47952" xr:uid="{00000000-0005-0000-0000-0000AABA0000}"/>
    <cellStyle name="20% - Accent1 6 2 2 2 3 4 3" xfId="47953" xr:uid="{00000000-0005-0000-0000-0000ABBA0000}"/>
    <cellStyle name="20% - Accent1 6 2 2 2 3 4 3 2" xfId="47954" xr:uid="{00000000-0005-0000-0000-0000ACBA0000}"/>
    <cellStyle name="20% - Accent1 6 2 2 2 3 4 4" xfId="47955" xr:uid="{00000000-0005-0000-0000-0000ADBA0000}"/>
    <cellStyle name="20% - Accent1 6 2 2 2 3 5" xfId="47956" xr:uid="{00000000-0005-0000-0000-0000AEBA0000}"/>
    <cellStyle name="20% - Accent1 6 2 2 2 3 5 2" xfId="47957" xr:uid="{00000000-0005-0000-0000-0000AFBA0000}"/>
    <cellStyle name="20% - Accent1 6 2 2 2 3 5 2 2" xfId="47958" xr:uid="{00000000-0005-0000-0000-0000B0BA0000}"/>
    <cellStyle name="20% - Accent1 6 2 2 2 3 5 3" xfId="47959" xr:uid="{00000000-0005-0000-0000-0000B1BA0000}"/>
    <cellStyle name="20% - Accent1 6 2 2 2 3 6" xfId="47960" xr:uid="{00000000-0005-0000-0000-0000B2BA0000}"/>
    <cellStyle name="20% - Accent1 6 2 2 2 3 6 2" xfId="47961" xr:uid="{00000000-0005-0000-0000-0000B3BA0000}"/>
    <cellStyle name="20% - Accent1 6 2 2 2 3 6 2 2" xfId="47962" xr:uid="{00000000-0005-0000-0000-0000B4BA0000}"/>
    <cellStyle name="20% - Accent1 6 2 2 2 3 6 3" xfId="47963" xr:uid="{00000000-0005-0000-0000-0000B5BA0000}"/>
    <cellStyle name="20% - Accent1 6 2 2 2 3 7" xfId="47964" xr:uid="{00000000-0005-0000-0000-0000B6BA0000}"/>
    <cellStyle name="20% - Accent1 6 2 2 2 3 7 2" xfId="47965" xr:uid="{00000000-0005-0000-0000-0000B7BA0000}"/>
    <cellStyle name="20% - Accent1 6 2 2 2 3 8" xfId="47966" xr:uid="{00000000-0005-0000-0000-0000B8BA0000}"/>
    <cellStyle name="20% - Accent1 6 2 2 2 3 8 2" xfId="47967" xr:uid="{00000000-0005-0000-0000-0000B9BA0000}"/>
    <cellStyle name="20% - Accent1 6 2 2 2 3 9" xfId="47968" xr:uid="{00000000-0005-0000-0000-0000BABA0000}"/>
    <cellStyle name="20% - Accent1 6 2 2 2 4" xfId="47969" xr:uid="{00000000-0005-0000-0000-0000BBBA0000}"/>
    <cellStyle name="20% - Accent1 6 2 2 2 4 2" xfId="47970" xr:uid="{00000000-0005-0000-0000-0000BCBA0000}"/>
    <cellStyle name="20% - Accent1 6 2 2 2 4 2 2" xfId="47971" xr:uid="{00000000-0005-0000-0000-0000BDBA0000}"/>
    <cellStyle name="20% - Accent1 6 2 2 2 4 2 2 2" xfId="47972" xr:uid="{00000000-0005-0000-0000-0000BEBA0000}"/>
    <cellStyle name="20% - Accent1 6 2 2 2 4 2 3" xfId="47973" xr:uid="{00000000-0005-0000-0000-0000BFBA0000}"/>
    <cellStyle name="20% - Accent1 6 2 2 2 4 3" xfId="47974" xr:uid="{00000000-0005-0000-0000-0000C0BA0000}"/>
    <cellStyle name="20% - Accent1 6 2 2 2 4 3 2" xfId="47975" xr:uid="{00000000-0005-0000-0000-0000C1BA0000}"/>
    <cellStyle name="20% - Accent1 6 2 2 2 4 4" xfId="47976" xr:uid="{00000000-0005-0000-0000-0000C2BA0000}"/>
    <cellStyle name="20% - Accent1 6 2 2 2 5" xfId="47977" xr:uid="{00000000-0005-0000-0000-0000C3BA0000}"/>
    <cellStyle name="20% - Accent1 6 2 2 2 5 2" xfId="47978" xr:uid="{00000000-0005-0000-0000-0000C4BA0000}"/>
    <cellStyle name="20% - Accent1 6 2 2 2 5 2 2" xfId="47979" xr:uid="{00000000-0005-0000-0000-0000C5BA0000}"/>
    <cellStyle name="20% - Accent1 6 2 2 2 5 2 2 2" xfId="47980" xr:uid="{00000000-0005-0000-0000-0000C6BA0000}"/>
    <cellStyle name="20% - Accent1 6 2 2 2 5 2 3" xfId="47981" xr:uid="{00000000-0005-0000-0000-0000C7BA0000}"/>
    <cellStyle name="20% - Accent1 6 2 2 2 5 3" xfId="47982" xr:uid="{00000000-0005-0000-0000-0000C8BA0000}"/>
    <cellStyle name="20% - Accent1 6 2 2 2 5 3 2" xfId="47983" xr:uid="{00000000-0005-0000-0000-0000C9BA0000}"/>
    <cellStyle name="20% - Accent1 6 2 2 2 5 4" xfId="47984" xr:uid="{00000000-0005-0000-0000-0000CABA0000}"/>
    <cellStyle name="20% - Accent1 6 2 2 2 6" xfId="47985" xr:uid="{00000000-0005-0000-0000-0000CBBA0000}"/>
    <cellStyle name="20% - Accent1 6 2 2 2 6 2" xfId="47986" xr:uid="{00000000-0005-0000-0000-0000CCBA0000}"/>
    <cellStyle name="20% - Accent1 6 2 2 2 6 2 2" xfId="47987" xr:uid="{00000000-0005-0000-0000-0000CDBA0000}"/>
    <cellStyle name="20% - Accent1 6 2 2 2 6 2 2 2" xfId="47988" xr:uid="{00000000-0005-0000-0000-0000CEBA0000}"/>
    <cellStyle name="20% - Accent1 6 2 2 2 6 2 3" xfId="47989" xr:uid="{00000000-0005-0000-0000-0000CFBA0000}"/>
    <cellStyle name="20% - Accent1 6 2 2 2 6 3" xfId="47990" xr:uid="{00000000-0005-0000-0000-0000D0BA0000}"/>
    <cellStyle name="20% - Accent1 6 2 2 2 6 3 2" xfId="47991" xr:uid="{00000000-0005-0000-0000-0000D1BA0000}"/>
    <cellStyle name="20% - Accent1 6 2 2 2 6 4" xfId="47992" xr:uid="{00000000-0005-0000-0000-0000D2BA0000}"/>
    <cellStyle name="20% - Accent1 6 2 2 2 7" xfId="47993" xr:uid="{00000000-0005-0000-0000-0000D3BA0000}"/>
    <cellStyle name="20% - Accent1 6 2 2 2 7 2" xfId="47994" xr:uid="{00000000-0005-0000-0000-0000D4BA0000}"/>
    <cellStyle name="20% - Accent1 6 2 2 2 7 2 2" xfId="47995" xr:uid="{00000000-0005-0000-0000-0000D5BA0000}"/>
    <cellStyle name="20% - Accent1 6 2 2 2 7 3" xfId="47996" xr:uid="{00000000-0005-0000-0000-0000D6BA0000}"/>
    <cellStyle name="20% - Accent1 6 2 2 2 8" xfId="47997" xr:uid="{00000000-0005-0000-0000-0000D7BA0000}"/>
    <cellStyle name="20% - Accent1 6 2 2 2 8 2" xfId="47998" xr:uid="{00000000-0005-0000-0000-0000D8BA0000}"/>
    <cellStyle name="20% - Accent1 6 2 2 2 8 2 2" xfId="47999" xr:uid="{00000000-0005-0000-0000-0000D9BA0000}"/>
    <cellStyle name="20% - Accent1 6 2 2 2 8 3" xfId="48000" xr:uid="{00000000-0005-0000-0000-0000DABA0000}"/>
    <cellStyle name="20% - Accent1 6 2 2 2 9" xfId="48001" xr:uid="{00000000-0005-0000-0000-0000DBBA0000}"/>
    <cellStyle name="20% - Accent1 6 2 2 2 9 2" xfId="48002" xr:uid="{00000000-0005-0000-0000-0000DCBA0000}"/>
    <cellStyle name="20% - Accent1 6 2 2 3" xfId="48003" xr:uid="{00000000-0005-0000-0000-0000DDBA0000}"/>
    <cellStyle name="20% - Accent1 6 2 2 3 10" xfId="48004" xr:uid="{00000000-0005-0000-0000-0000DEBA0000}"/>
    <cellStyle name="20% - Accent1 6 2 2 3 10 2" xfId="48005" xr:uid="{00000000-0005-0000-0000-0000DFBA0000}"/>
    <cellStyle name="20% - Accent1 6 2 2 3 11" xfId="48006" xr:uid="{00000000-0005-0000-0000-0000E0BA0000}"/>
    <cellStyle name="20% - Accent1 6 2 2 3 2" xfId="48007" xr:uid="{00000000-0005-0000-0000-0000E1BA0000}"/>
    <cellStyle name="20% - Accent1 6 2 2 3 2 2" xfId="48008" xr:uid="{00000000-0005-0000-0000-0000E2BA0000}"/>
    <cellStyle name="20% - Accent1 6 2 2 3 2 2 2" xfId="48009" xr:uid="{00000000-0005-0000-0000-0000E3BA0000}"/>
    <cellStyle name="20% - Accent1 6 2 2 3 2 2 2 2" xfId="48010" xr:uid="{00000000-0005-0000-0000-0000E4BA0000}"/>
    <cellStyle name="20% - Accent1 6 2 2 3 2 2 2 2 2" xfId="48011" xr:uid="{00000000-0005-0000-0000-0000E5BA0000}"/>
    <cellStyle name="20% - Accent1 6 2 2 3 2 2 2 3" xfId="48012" xr:uid="{00000000-0005-0000-0000-0000E6BA0000}"/>
    <cellStyle name="20% - Accent1 6 2 2 3 2 2 3" xfId="48013" xr:uid="{00000000-0005-0000-0000-0000E7BA0000}"/>
    <cellStyle name="20% - Accent1 6 2 2 3 2 2 3 2" xfId="48014" xr:uid="{00000000-0005-0000-0000-0000E8BA0000}"/>
    <cellStyle name="20% - Accent1 6 2 2 3 2 2 4" xfId="48015" xr:uid="{00000000-0005-0000-0000-0000E9BA0000}"/>
    <cellStyle name="20% - Accent1 6 2 2 3 2 3" xfId="48016" xr:uid="{00000000-0005-0000-0000-0000EABA0000}"/>
    <cellStyle name="20% - Accent1 6 2 2 3 2 3 2" xfId="48017" xr:uid="{00000000-0005-0000-0000-0000EBBA0000}"/>
    <cellStyle name="20% - Accent1 6 2 2 3 2 3 2 2" xfId="48018" xr:uid="{00000000-0005-0000-0000-0000ECBA0000}"/>
    <cellStyle name="20% - Accent1 6 2 2 3 2 3 2 2 2" xfId="48019" xr:uid="{00000000-0005-0000-0000-0000EDBA0000}"/>
    <cellStyle name="20% - Accent1 6 2 2 3 2 3 2 3" xfId="48020" xr:uid="{00000000-0005-0000-0000-0000EEBA0000}"/>
    <cellStyle name="20% - Accent1 6 2 2 3 2 3 3" xfId="48021" xr:uid="{00000000-0005-0000-0000-0000EFBA0000}"/>
    <cellStyle name="20% - Accent1 6 2 2 3 2 3 3 2" xfId="48022" xr:uid="{00000000-0005-0000-0000-0000F0BA0000}"/>
    <cellStyle name="20% - Accent1 6 2 2 3 2 3 4" xfId="48023" xr:uid="{00000000-0005-0000-0000-0000F1BA0000}"/>
    <cellStyle name="20% - Accent1 6 2 2 3 2 4" xfId="48024" xr:uid="{00000000-0005-0000-0000-0000F2BA0000}"/>
    <cellStyle name="20% - Accent1 6 2 2 3 2 4 2" xfId="48025" xr:uid="{00000000-0005-0000-0000-0000F3BA0000}"/>
    <cellStyle name="20% - Accent1 6 2 2 3 2 4 2 2" xfId="48026" xr:uid="{00000000-0005-0000-0000-0000F4BA0000}"/>
    <cellStyle name="20% - Accent1 6 2 2 3 2 4 2 2 2" xfId="48027" xr:uid="{00000000-0005-0000-0000-0000F5BA0000}"/>
    <cellStyle name="20% - Accent1 6 2 2 3 2 4 2 3" xfId="48028" xr:uid="{00000000-0005-0000-0000-0000F6BA0000}"/>
    <cellStyle name="20% - Accent1 6 2 2 3 2 4 3" xfId="48029" xr:uid="{00000000-0005-0000-0000-0000F7BA0000}"/>
    <cellStyle name="20% - Accent1 6 2 2 3 2 4 3 2" xfId="48030" xr:uid="{00000000-0005-0000-0000-0000F8BA0000}"/>
    <cellStyle name="20% - Accent1 6 2 2 3 2 4 4" xfId="48031" xr:uid="{00000000-0005-0000-0000-0000F9BA0000}"/>
    <cellStyle name="20% - Accent1 6 2 2 3 2 5" xfId="48032" xr:uid="{00000000-0005-0000-0000-0000FABA0000}"/>
    <cellStyle name="20% - Accent1 6 2 2 3 2 5 2" xfId="48033" xr:uid="{00000000-0005-0000-0000-0000FBBA0000}"/>
    <cellStyle name="20% - Accent1 6 2 2 3 2 5 2 2" xfId="48034" xr:uid="{00000000-0005-0000-0000-0000FCBA0000}"/>
    <cellStyle name="20% - Accent1 6 2 2 3 2 5 3" xfId="48035" xr:uid="{00000000-0005-0000-0000-0000FDBA0000}"/>
    <cellStyle name="20% - Accent1 6 2 2 3 2 6" xfId="48036" xr:uid="{00000000-0005-0000-0000-0000FEBA0000}"/>
    <cellStyle name="20% - Accent1 6 2 2 3 2 6 2" xfId="48037" xr:uid="{00000000-0005-0000-0000-0000FFBA0000}"/>
    <cellStyle name="20% - Accent1 6 2 2 3 2 6 2 2" xfId="48038" xr:uid="{00000000-0005-0000-0000-000000BB0000}"/>
    <cellStyle name="20% - Accent1 6 2 2 3 2 6 3" xfId="48039" xr:uid="{00000000-0005-0000-0000-000001BB0000}"/>
    <cellStyle name="20% - Accent1 6 2 2 3 2 7" xfId="48040" xr:uid="{00000000-0005-0000-0000-000002BB0000}"/>
    <cellStyle name="20% - Accent1 6 2 2 3 2 7 2" xfId="48041" xr:uid="{00000000-0005-0000-0000-000003BB0000}"/>
    <cellStyle name="20% - Accent1 6 2 2 3 2 8" xfId="48042" xr:uid="{00000000-0005-0000-0000-000004BB0000}"/>
    <cellStyle name="20% - Accent1 6 2 2 3 2 8 2" xfId="48043" xr:uid="{00000000-0005-0000-0000-000005BB0000}"/>
    <cellStyle name="20% - Accent1 6 2 2 3 2 9" xfId="48044" xr:uid="{00000000-0005-0000-0000-000006BB0000}"/>
    <cellStyle name="20% - Accent1 6 2 2 3 3" xfId="48045" xr:uid="{00000000-0005-0000-0000-000007BB0000}"/>
    <cellStyle name="20% - Accent1 6 2 2 3 3 2" xfId="48046" xr:uid="{00000000-0005-0000-0000-000008BB0000}"/>
    <cellStyle name="20% - Accent1 6 2 2 3 3 2 2" xfId="48047" xr:uid="{00000000-0005-0000-0000-000009BB0000}"/>
    <cellStyle name="20% - Accent1 6 2 2 3 3 2 2 2" xfId="48048" xr:uid="{00000000-0005-0000-0000-00000ABB0000}"/>
    <cellStyle name="20% - Accent1 6 2 2 3 3 2 2 2 2" xfId="48049" xr:uid="{00000000-0005-0000-0000-00000BBB0000}"/>
    <cellStyle name="20% - Accent1 6 2 2 3 3 2 2 3" xfId="48050" xr:uid="{00000000-0005-0000-0000-00000CBB0000}"/>
    <cellStyle name="20% - Accent1 6 2 2 3 3 2 3" xfId="48051" xr:uid="{00000000-0005-0000-0000-00000DBB0000}"/>
    <cellStyle name="20% - Accent1 6 2 2 3 3 2 3 2" xfId="48052" xr:uid="{00000000-0005-0000-0000-00000EBB0000}"/>
    <cellStyle name="20% - Accent1 6 2 2 3 3 2 4" xfId="48053" xr:uid="{00000000-0005-0000-0000-00000FBB0000}"/>
    <cellStyle name="20% - Accent1 6 2 2 3 3 3" xfId="48054" xr:uid="{00000000-0005-0000-0000-000010BB0000}"/>
    <cellStyle name="20% - Accent1 6 2 2 3 3 3 2" xfId="48055" xr:uid="{00000000-0005-0000-0000-000011BB0000}"/>
    <cellStyle name="20% - Accent1 6 2 2 3 3 3 2 2" xfId="48056" xr:uid="{00000000-0005-0000-0000-000012BB0000}"/>
    <cellStyle name="20% - Accent1 6 2 2 3 3 3 2 2 2" xfId="48057" xr:uid="{00000000-0005-0000-0000-000013BB0000}"/>
    <cellStyle name="20% - Accent1 6 2 2 3 3 3 2 3" xfId="48058" xr:uid="{00000000-0005-0000-0000-000014BB0000}"/>
    <cellStyle name="20% - Accent1 6 2 2 3 3 3 3" xfId="48059" xr:uid="{00000000-0005-0000-0000-000015BB0000}"/>
    <cellStyle name="20% - Accent1 6 2 2 3 3 3 3 2" xfId="48060" xr:uid="{00000000-0005-0000-0000-000016BB0000}"/>
    <cellStyle name="20% - Accent1 6 2 2 3 3 3 4" xfId="48061" xr:uid="{00000000-0005-0000-0000-000017BB0000}"/>
    <cellStyle name="20% - Accent1 6 2 2 3 3 4" xfId="48062" xr:uid="{00000000-0005-0000-0000-000018BB0000}"/>
    <cellStyle name="20% - Accent1 6 2 2 3 3 4 2" xfId="48063" xr:uid="{00000000-0005-0000-0000-000019BB0000}"/>
    <cellStyle name="20% - Accent1 6 2 2 3 3 4 2 2" xfId="48064" xr:uid="{00000000-0005-0000-0000-00001ABB0000}"/>
    <cellStyle name="20% - Accent1 6 2 2 3 3 4 2 2 2" xfId="48065" xr:uid="{00000000-0005-0000-0000-00001BBB0000}"/>
    <cellStyle name="20% - Accent1 6 2 2 3 3 4 2 3" xfId="48066" xr:uid="{00000000-0005-0000-0000-00001CBB0000}"/>
    <cellStyle name="20% - Accent1 6 2 2 3 3 4 3" xfId="48067" xr:uid="{00000000-0005-0000-0000-00001DBB0000}"/>
    <cellStyle name="20% - Accent1 6 2 2 3 3 4 3 2" xfId="48068" xr:uid="{00000000-0005-0000-0000-00001EBB0000}"/>
    <cellStyle name="20% - Accent1 6 2 2 3 3 4 4" xfId="48069" xr:uid="{00000000-0005-0000-0000-00001FBB0000}"/>
    <cellStyle name="20% - Accent1 6 2 2 3 3 5" xfId="48070" xr:uid="{00000000-0005-0000-0000-000020BB0000}"/>
    <cellStyle name="20% - Accent1 6 2 2 3 3 5 2" xfId="48071" xr:uid="{00000000-0005-0000-0000-000021BB0000}"/>
    <cellStyle name="20% - Accent1 6 2 2 3 3 5 2 2" xfId="48072" xr:uid="{00000000-0005-0000-0000-000022BB0000}"/>
    <cellStyle name="20% - Accent1 6 2 2 3 3 5 3" xfId="48073" xr:uid="{00000000-0005-0000-0000-000023BB0000}"/>
    <cellStyle name="20% - Accent1 6 2 2 3 3 6" xfId="48074" xr:uid="{00000000-0005-0000-0000-000024BB0000}"/>
    <cellStyle name="20% - Accent1 6 2 2 3 3 6 2" xfId="48075" xr:uid="{00000000-0005-0000-0000-000025BB0000}"/>
    <cellStyle name="20% - Accent1 6 2 2 3 3 6 2 2" xfId="48076" xr:uid="{00000000-0005-0000-0000-000026BB0000}"/>
    <cellStyle name="20% - Accent1 6 2 2 3 3 6 3" xfId="48077" xr:uid="{00000000-0005-0000-0000-000027BB0000}"/>
    <cellStyle name="20% - Accent1 6 2 2 3 3 7" xfId="48078" xr:uid="{00000000-0005-0000-0000-000028BB0000}"/>
    <cellStyle name="20% - Accent1 6 2 2 3 3 7 2" xfId="48079" xr:uid="{00000000-0005-0000-0000-000029BB0000}"/>
    <cellStyle name="20% - Accent1 6 2 2 3 3 8" xfId="48080" xr:uid="{00000000-0005-0000-0000-00002ABB0000}"/>
    <cellStyle name="20% - Accent1 6 2 2 3 3 8 2" xfId="48081" xr:uid="{00000000-0005-0000-0000-00002BBB0000}"/>
    <cellStyle name="20% - Accent1 6 2 2 3 3 9" xfId="48082" xr:uid="{00000000-0005-0000-0000-00002CBB0000}"/>
    <cellStyle name="20% - Accent1 6 2 2 3 4" xfId="48083" xr:uid="{00000000-0005-0000-0000-00002DBB0000}"/>
    <cellStyle name="20% - Accent1 6 2 2 3 4 2" xfId="48084" xr:uid="{00000000-0005-0000-0000-00002EBB0000}"/>
    <cellStyle name="20% - Accent1 6 2 2 3 4 2 2" xfId="48085" xr:uid="{00000000-0005-0000-0000-00002FBB0000}"/>
    <cellStyle name="20% - Accent1 6 2 2 3 4 2 2 2" xfId="48086" xr:uid="{00000000-0005-0000-0000-000030BB0000}"/>
    <cellStyle name="20% - Accent1 6 2 2 3 4 2 3" xfId="48087" xr:uid="{00000000-0005-0000-0000-000031BB0000}"/>
    <cellStyle name="20% - Accent1 6 2 2 3 4 3" xfId="48088" xr:uid="{00000000-0005-0000-0000-000032BB0000}"/>
    <cellStyle name="20% - Accent1 6 2 2 3 4 3 2" xfId="48089" xr:uid="{00000000-0005-0000-0000-000033BB0000}"/>
    <cellStyle name="20% - Accent1 6 2 2 3 4 4" xfId="48090" xr:uid="{00000000-0005-0000-0000-000034BB0000}"/>
    <cellStyle name="20% - Accent1 6 2 2 3 5" xfId="48091" xr:uid="{00000000-0005-0000-0000-000035BB0000}"/>
    <cellStyle name="20% - Accent1 6 2 2 3 5 2" xfId="48092" xr:uid="{00000000-0005-0000-0000-000036BB0000}"/>
    <cellStyle name="20% - Accent1 6 2 2 3 5 2 2" xfId="48093" xr:uid="{00000000-0005-0000-0000-000037BB0000}"/>
    <cellStyle name="20% - Accent1 6 2 2 3 5 2 2 2" xfId="48094" xr:uid="{00000000-0005-0000-0000-000038BB0000}"/>
    <cellStyle name="20% - Accent1 6 2 2 3 5 2 3" xfId="48095" xr:uid="{00000000-0005-0000-0000-000039BB0000}"/>
    <cellStyle name="20% - Accent1 6 2 2 3 5 3" xfId="48096" xr:uid="{00000000-0005-0000-0000-00003ABB0000}"/>
    <cellStyle name="20% - Accent1 6 2 2 3 5 3 2" xfId="48097" xr:uid="{00000000-0005-0000-0000-00003BBB0000}"/>
    <cellStyle name="20% - Accent1 6 2 2 3 5 4" xfId="48098" xr:uid="{00000000-0005-0000-0000-00003CBB0000}"/>
    <cellStyle name="20% - Accent1 6 2 2 3 6" xfId="48099" xr:uid="{00000000-0005-0000-0000-00003DBB0000}"/>
    <cellStyle name="20% - Accent1 6 2 2 3 6 2" xfId="48100" xr:uid="{00000000-0005-0000-0000-00003EBB0000}"/>
    <cellStyle name="20% - Accent1 6 2 2 3 6 2 2" xfId="48101" xr:uid="{00000000-0005-0000-0000-00003FBB0000}"/>
    <cellStyle name="20% - Accent1 6 2 2 3 6 2 2 2" xfId="48102" xr:uid="{00000000-0005-0000-0000-000040BB0000}"/>
    <cellStyle name="20% - Accent1 6 2 2 3 6 2 3" xfId="48103" xr:uid="{00000000-0005-0000-0000-000041BB0000}"/>
    <cellStyle name="20% - Accent1 6 2 2 3 6 3" xfId="48104" xr:uid="{00000000-0005-0000-0000-000042BB0000}"/>
    <cellStyle name="20% - Accent1 6 2 2 3 6 3 2" xfId="48105" xr:uid="{00000000-0005-0000-0000-000043BB0000}"/>
    <cellStyle name="20% - Accent1 6 2 2 3 6 4" xfId="48106" xr:uid="{00000000-0005-0000-0000-000044BB0000}"/>
    <cellStyle name="20% - Accent1 6 2 2 3 7" xfId="48107" xr:uid="{00000000-0005-0000-0000-000045BB0000}"/>
    <cellStyle name="20% - Accent1 6 2 2 3 7 2" xfId="48108" xr:uid="{00000000-0005-0000-0000-000046BB0000}"/>
    <cellStyle name="20% - Accent1 6 2 2 3 7 2 2" xfId="48109" xr:uid="{00000000-0005-0000-0000-000047BB0000}"/>
    <cellStyle name="20% - Accent1 6 2 2 3 7 3" xfId="48110" xr:uid="{00000000-0005-0000-0000-000048BB0000}"/>
    <cellStyle name="20% - Accent1 6 2 2 3 8" xfId="48111" xr:uid="{00000000-0005-0000-0000-000049BB0000}"/>
    <cellStyle name="20% - Accent1 6 2 2 3 8 2" xfId="48112" xr:uid="{00000000-0005-0000-0000-00004ABB0000}"/>
    <cellStyle name="20% - Accent1 6 2 2 3 8 2 2" xfId="48113" xr:uid="{00000000-0005-0000-0000-00004BBB0000}"/>
    <cellStyle name="20% - Accent1 6 2 2 3 8 3" xfId="48114" xr:uid="{00000000-0005-0000-0000-00004CBB0000}"/>
    <cellStyle name="20% - Accent1 6 2 2 3 9" xfId="48115" xr:uid="{00000000-0005-0000-0000-00004DBB0000}"/>
    <cellStyle name="20% - Accent1 6 2 2 3 9 2" xfId="48116" xr:uid="{00000000-0005-0000-0000-00004EBB0000}"/>
    <cellStyle name="20% - Accent1 6 2 2 4" xfId="48117" xr:uid="{00000000-0005-0000-0000-00004FBB0000}"/>
    <cellStyle name="20% - Accent1 6 2 2 4 10" xfId="48118" xr:uid="{00000000-0005-0000-0000-000050BB0000}"/>
    <cellStyle name="20% - Accent1 6 2 2 4 10 2" xfId="48119" xr:uid="{00000000-0005-0000-0000-000051BB0000}"/>
    <cellStyle name="20% - Accent1 6 2 2 4 11" xfId="48120" xr:uid="{00000000-0005-0000-0000-000052BB0000}"/>
    <cellStyle name="20% - Accent1 6 2 2 4 2" xfId="48121" xr:uid="{00000000-0005-0000-0000-000053BB0000}"/>
    <cellStyle name="20% - Accent1 6 2 2 4 2 2" xfId="48122" xr:uid="{00000000-0005-0000-0000-000054BB0000}"/>
    <cellStyle name="20% - Accent1 6 2 2 4 2 2 2" xfId="48123" xr:uid="{00000000-0005-0000-0000-000055BB0000}"/>
    <cellStyle name="20% - Accent1 6 2 2 4 2 2 2 2" xfId="48124" xr:uid="{00000000-0005-0000-0000-000056BB0000}"/>
    <cellStyle name="20% - Accent1 6 2 2 4 2 2 2 2 2" xfId="48125" xr:uid="{00000000-0005-0000-0000-000057BB0000}"/>
    <cellStyle name="20% - Accent1 6 2 2 4 2 2 2 3" xfId="48126" xr:uid="{00000000-0005-0000-0000-000058BB0000}"/>
    <cellStyle name="20% - Accent1 6 2 2 4 2 2 3" xfId="48127" xr:uid="{00000000-0005-0000-0000-000059BB0000}"/>
    <cellStyle name="20% - Accent1 6 2 2 4 2 2 3 2" xfId="48128" xr:uid="{00000000-0005-0000-0000-00005ABB0000}"/>
    <cellStyle name="20% - Accent1 6 2 2 4 2 2 4" xfId="48129" xr:uid="{00000000-0005-0000-0000-00005BBB0000}"/>
    <cellStyle name="20% - Accent1 6 2 2 4 2 3" xfId="48130" xr:uid="{00000000-0005-0000-0000-00005CBB0000}"/>
    <cellStyle name="20% - Accent1 6 2 2 4 2 3 2" xfId="48131" xr:uid="{00000000-0005-0000-0000-00005DBB0000}"/>
    <cellStyle name="20% - Accent1 6 2 2 4 2 3 2 2" xfId="48132" xr:uid="{00000000-0005-0000-0000-00005EBB0000}"/>
    <cellStyle name="20% - Accent1 6 2 2 4 2 3 2 2 2" xfId="48133" xr:uid="{00000000-0005-0000-0000-00005FBB0000}"/>
    <cellStyle name="20% - Accent1 6 2 2 4 2 3 2 3" xfId="48134" xr:uid="{00000000-0005-0000-0000-000060BB0000}"/>
    <cellStyle name="20% - Accent1 6 2 2 4 2 3 3" xfId="48135" xr:uid="{00000000-0005-0000-0000-000061BB0000}"/>
    <cellStyle name="20% - Accent1 6 2 2 4 2 3 3 2" xfId="48136" xr:uid="{00000000-0005-0000-0000-000062BB0000}"/>
    <cellStyle name="20% - Accent1 6 2 2 4 2 3 4" xfId="48137" xr:uid="{00000000-0005-0000-0000-000063BB0000}"/>
    <cellStyle name="20% - Accent1 6 2 2 4 2 4" xfId="48138" xr:uid="{00000000-0005-0000-0000-000064BB0000}"/>
    <cellStyle name="20% - Accent1 6 2 2 4 2 4 2" xfId="48139" xr:uid="{00000000-0005-0000-0000-000065BB0000}"/>
    <cellStyle name="20% - Accent1 6 2 2 4 2 4 2 2" xfId="48140" xr:uid="{00000000-0005-0000-0000-000066BB0000}"/>
    <cellStyle name="20% - Accent1 6 2 2 4 2 4 2 2 2" xfId="48141" xr:uid="{00000000-0005-0000-0000-000067BB0000}"/>
    <cellStyle name="20% - Accent1 6 2 2 4 2 4 2 3" xfId="48142" xr:uid="{00000000-0005-0000-0000-000068BB0000}"/>
    <cellStyle name="20% - Accent1 6 2 2 4 2 4 3" xfId="48143" xr:uid="{00000000-0005-0000-0000-000069BB0000}"/>
    <cellStyle name="20% - Accent1 6 2 2 4 2 4 3 2" xfId="48144" xr:uid="{00000000-0005-0000-0000-00006ABB0000}"/>
    <cellStyle name="20% - Accent1 6 2 2 4 2 4 4" xfId="48145" xr:uid="{00000000-0005-0000-0000-00006BBB0000}"/>
    <cellStyle name="20% - Accent1 6 2 2 4 2 5" xfId="48146" xr:uid="{00000000-0005-0000-0000-00006CBB0000}"/>
    <cellStyle name="20% - Accent1 6 2 2 4 2 5 2" xfId="48147" xr:uid="{00000000-0005-0000-0000-00006DBB0000}"/>
    <cellStyle name="20% - Accent1 6 2 2 4 2 5 2 2" xfId="48148" xr:uid="{00000000-0005-0000-0000-00006EBB0000}"/>
    <cellStyle name="20% - Accent1 6 2 2 4 2 5 3" xfId="48149" xr:uid="{00000000-0005-0000-0000-00006FBB0000}"/>
    <cellStyle name="20% - Accent1 6 2 2 4 2 6" xfId="48150" xr:uid="{00000000-0005-0000-0000-000070BB0000}"/>
    <cellStyle name="20% - Accent1 6 2 2 4 2 6 2" xfId="48151" xr:uid="{00000000-0005-0000-0000-000071BB0000}"/>
    <cellStyle name="20% - Accent1 6 2 2 4 2 6 2 2" xfId="48152" xr:uid="{00000000-0005-0000-0000-000072BB0000}"/>
    <cellStyle name="20% - Accent1 6 2 2 4 2 6 3" xfId="48153" xr:uid="{00000000-0005-0000-0000-000073BB0000}"/>
    <cellStyle name="20% - Accent1 6 2 2 4 2 7" xfId="48154" xr:uid="{00000000-0005-0000-0000-000074BB0000}"/>
    <cellStyle name="20% - Accent1 6 2 2 4 2 7 2" xfId="48155" xr:uid="{00000000-0005-0000-0000-000075BB0000}"/>
    <cellStyle name="20% - Accent1 6 2 2 4 2 8" xfId="48156" xr:uid="{00000000-0005-0000-0000-000076BB0000}"/>
    <cellStyle name="20% - Accent1 6 2 2 4 2 8 2" xfId="48157" xr:uid="{00000000-0005-0000-0000-000077BB0000}"/>
    <cellStyle name="20% - Accent1 6 2 2 4 2 9" xfId="48158" xr:uid="{00000000-0005-0000-0000-000078BB0000}"/>
    <cellStyle name="20% - Accent1 6 2 2 4 3" xfId="48159" xr:uid="{00000000-0005-0000-0000-000079BB0000}"/>
    <cellStyle name="20% - Accent1 6 2 2 4 3 2" xfId="48160" xr:uid="{00000000-0005-0000-0000-00007ABB0000}"/>
    <cellStyle name="20% - Accent1 6 2 2 4 3 2 2" xfId="48161" xr:uid="{00000000-0005-0000-0000-00007BBB0000}"/>
    <cellStyle name="20% - Accent1 6 2 2 4 3 2 2 2" xfId="48162" xr:uid="{00000000-0005-0000-0000-00007CBB0000}"/>
    <cellStyle name="20% - Accent1 6 2 2 4 3 2 2 2 2" xfId="48163" xr:uid="{00000000-0005-0000-0000-00007DBB0000}"/>
    <cellStyle name="20% - Accent1 6 2 2 4 3 2 2 3" xfId="48164" xr:uid="{00000000-0005-0000-0000-00007EBB0000}"/>
    <cellStyle name="20% - Accent1 6 2 2 4 3 2 3" xfId="48165" xr:uid="{00000000-0005-0000-0000-00007FBB0000}"/>
    <cellStyle name="20% - Accent1 6 2 2 4 3 2 3 2" xfId="48166" xr:uid="{00000000-0005-0000-0000-000080BB0000}"/>
    <cellStyle name="20% - Accent1 6 2 2 4 3 2 4" xfId="48167" xr:uid="{00000000-0005-0000-0000-000081BB0000}"/>
    <cellStyle name="20% - Accent1 6 2 2 4 3 3" xfId="48168" xr:uid="{00000000-0005-0000-0000-000082BB0000}"/>
    <cellStyle name="20% - Accent1 6 2 2 4 3 3 2" xfId="48169" xr:uid="{00000000-0005-0000-0000-000083BB0000}"/>
    <cellStyle name="20% - Accent1 6 2 2 4 3 3 2 2" xfId="48170" xr:uid="{00000000-0005-0000-0000-000084BB0000}"/>
    <cellStyle name="20% - Accent1 6 2 2 4 3 3 2 2 2" xfId="48171" xr:uid="{00000000-0005-0000-0000-000085BB0000}"/>
    <cellStyle name="20% - Accent1 6 2 2 4 3 3 2 3" xfId="48172" xr:uid="{00000000-0005-0000-0000-000086BB0000}"/>
    <cellStyle name="20% - Accent1 6 2 2 4 3 3 3" xfId="48173" xr:uid="{00000000-0005-0000-0000-000087BB0000}"/>
    <cellStyle name="20% - Accent1 6 2 2 4 3 3 3 2" xfId="48174" xr:uid="{00000000-0005-0000-0000-000088BB0000}"/>
    <cellStyle name="20% - Accent1 6 2 2 4 3 3 4" xfId="48175" xr:uid="{00000000-0005-0000-0000-000089BB0000}"/>
    <cellStyle name="20% - Accent1 6 2 2 4 3 4" xfId="48176" xr:uid="{00000000-0005-0000-0000-00008ABB0000}"/>
    <cellStyle name="20% - Accent1 6 2 2 4 3 4 2" xfId="48177" xr:uid="{00000000-0005-0000-0000-00008BBB0000}"/>
    <cellStyle name="20% - Accent1 6 2 2 4 3 4 2 2" xfId="48178" xr:uid="{00000000-0005-0000-0000-00008CBB0000}"/>
    <cellStyle name="20% - Accent1 6 2 2 4 3 4 2 2 2" xfId="48179" xr:uid="{00000000-0005-0000-0000-00008DBB0000}"/>
    <cellStyle name="20% - Accent1 6 2 2 4 3 4 2 3" xfId="48180" xr:uid="{00000000-0005-0000-0000-00008EBB0000}"/>
    <cellStyle name="20% - Accent1 6 2 2 4 3 4 3" xfId="48181" xr:uid="{00000000-0005-0000-0000-00008FBB0000}"/>
    <cellStyle name="20% - Accent1 6 2 2 4 3 4 3 2" xfId="48182" xr:uid="{00000000-0005-0000-0000-000090BB0000}"/>
    <cellStyle name="20% - Accent1 6 2 2 4 3 4 4" xfId="48183" xr:uid="{00000000-0005-0000-0000-000091BB0000}"/>
    <cellStyle name="20% - Accent1 6 2 2 4 3 5" xfId="48184" xr:uid="{00000000-0005-0000-0000-000092BB0000}"/>
    <cellStyle name="20% - Accent1 6 2 2 4 3 5 2" xfId="48185" xr:uid="{00000000-0005-0000-0000-000093BB0000}"/>
    <cellStyle name="20% - Accent1 6 2 2 4 3 5 2 2" xfId="48186" xr:uid="{00000000-0005-0000-0000-000094BB0000}"/>
    <cellStyle name="20% - Accent1 6 2 2 4 3 5 3" xfId="48187" xr:uid="{00000000-0005-0000-0000-000095BB0000}"/>
    <cellStyle name="20% - Accent1 6 2 2 4 3 6" xfId="48188" xr:uid="{00000000-0005-0000-0000-000096BB0000}"/>
    <cellStyle name="20% - Accent1 6 2 2 4 3 6 2" xfId="48189" xr:uid="{00000000-0005-0000-0000-000097BB0000}"/>
    <cellStyle name="20% - Accent1 6 2 2 4 3 6 2 2" xfId="48190" xr:uid="{00000000-0005-0000-0000-000098BB0000}"/>
    <cellStyle name="20% - Accent1 6 2 2 4 3 6 3" xfId="48191" xr:uid="{00000000-0005-0000-0000-000099BB0000}"/>
    <cellStyle name="20% - Accent1 6 2 2 4 3 7" xfId="48192" xr:uid="{00000000-0005-0000-0000-00009ABB0000}"/>
    <cellStyle name="20% - Accent1 6 2 2 4 3 7 2" xfId="48193" xr:uid="{00000000-0005-0000-0000-00009BBB0000}"/>
    <cellStyle name="20% - Accent1 6 2 2 4 3 8" xfId="48194" xr:uid="{00000000-0005-0000-0000-00009CBB0000}"/>
    <cellStyle name="20% - Accent1 6 2 2 4 3 8 2" xfId="48195" xr:uid="{00000000-0005-0000-0000-00009DBB0000}"/>
    <cellStyle name="20% - Accent1 6 2 2 4 3 9" xfId="48196" xr:uid="{00000000-0005-0000-0000-00009EBB0000}"/>
    <cellStyle name="20% - Accent1 6 2 2 4 4" xfId="48197" xr:uid="{00000000-0005-0000-0000-00009FBB0000}"/>
    <cellStyle name="20% - Accent1 6 2 2 4 4 2" xfId="48198" xr:uid="{00000000-0005-0000-0000-0000A0BB0000}"/>
    <cellStyle name="20% - Accent1 6 2 2 4 4 2 2" xfId="48199" xr:uid="{00000000-0005-0000-0000-0000A1BB0000}"/>
    <cellStyle name="20% - Accent1 6 2 2 4 4 2 2 2" xfId="48200" xr:uid="{00000000-0005-0000-0000-0000A2BB0000}"/>
    <cellStyle name="20% - Accent1 6 2 2 4 4 2 3" xfId="48201" xr:uid="{00000000-0005-0000-0000-0000A3BB0000}"/>
    <cellStyle name="20% - Accent1 6 2 2 4 4 3" xfId="48202" xr:uid="{00000000-0005-0000-0000-0000A4BB0000}"/>
    <cellStyle name="20% - Accent1 6 2 2 4 4 3 2" xfId="48203" xr:uid="{00000000-0005-0000-0000-0000A5BB0000}"/>
    <cellStyle name="20% - Accent1 6 2 2 4 4 4" xfId="48204" xr:uid="{00000000-0005-0000-0000-0000A6BB0000}"/>
    <cellStyle name="20% - Accent1 6 2 2 4 5" xfId="48205" xr:uid="{00000000-0005-0000-0000-0000A7BB0000}"/>
    <cellStyle name="20% - Accent1 6 2 2 4 5 2" xfId="48206" xr:uid="{00000000-0005-0000-0000-0000A8BB0000}"/>
    <cellStyle name="20% - Accent1 6 2 2 4 5 2 2" xfId="48207" xr:uid="{00000000-0005-0000-0000-0000A9BB0000}"/>
    <cellStyle name="20% - Accent1 6 2 2 4 5 2 2 2" xfId="48208" xr:uid="{00000000-0005-0000-0000-0000AABB0000}"/>
    <cellStyle name="20% - Accent1 6 2 2 4 5 2 3" xfId="48209" xr:uid="{00000000-0005-0000-0000-0000ABBB0000}"/>
    <cellStyle name="20% - Accent1 6 2 2 4 5 3" xfId="48210" xr:uid="{00000000-0005-0000-0000-0000ACBB0000}"/>
    <cellStyle name="20% - Accent1 6 2 2 4 5 3 2" xfId="48211" xr:uid="{00000000-0005-0000-0000-0000ADBB0000}"/>
    <cellStyle name="20% - Accent1 6 2 2 4 5 4" xfId="48212" xr:uid="{00000000-0005-0000-0000-0000AEBB0000}"/>
    <cellStyle name="20% - Accent1 6 2 2 4 6" xfId="48213" xr:uid="{00000000-0005-0000-0000-0000AFBB0000}"/>
    <cellStyle name="20% - Accent1 6 2 2 4 6 2" xfId="48214" xr:uid="{00000000-0005-0000-0000-0000B0BB0000}"/>
    <cellStyle name="20% - Accent1 6 2 2 4 6 2 2" xfId="48215" xr:uid="{00000000-0005-0000-0000-0000B1BB0000}"/>
    <cellStyle name="20% - Accent1 6 2 2 4 6 2 2 2" xfId="48216" xr:uid="{00000000-0005-0000-0000-0000B2BB0000}"/>
    <cellStyle name="20% - Accent1 6 2 2 4 6 2 3" xfId="48217" xr:uid="{00000000-0005-0000-0000-0000B3BB0000}"/>
    <cellStyle name="20% - Accent1 6 2 2 4 6 3" xfId="48218" xr:uid="{00000000-0005-0000-0000-0000B4BB0000}"/>
    <cellStyle name="20% - Accent1 6 2 2 4 6 3 2" xfId="48219" xr:uid="{00000000-0005-0000-0000-0000B5BB0000}"/>
    <cellStyle name="20% - Accent1 6 2 2 4 6 4" xfId="48220" xr:uid="{00000000-0005-0000-0000-0000B6BB0000}"/>
    <cellStyle name="20% - Accent1 6 2 2 4 7" xfId="48221" xr:uid="{00000000-0005-0000-0000-0000B7BB0000}"/>
    <cellStyle name="20% - Accent1 6 2 2 4 7 2" xfId="48222" xr:uid="{00000000-0005-0000-0000-0000B8BB0000}"/>
    <cellStyle name="20% - Accent1 6 2 2 4 7 2 2" xfId="48223" xr:uid="{00000000-0005-0000-0000-0000B9BB0000}"/>
    <cellStyle name="20% - Accent1 6 2 2 4 7 3" xfId="48224" xr:uid="{00000000-0005-0000-0000-0000BABB0000}"/>
    <cellStyle name="20% - Accent1 6 2 2 4 8" xfId="48225" xr:uid="{00000000-0005-0000-0000-0000BBBB0000}"/>
    <cellStyle name="20% - Accent1 6 2 2 4 8 2" xfId="48226" xr:uid="{00000000-0005-0000-0000-0000BCBB0000}"/>
    <cellStyle name="20% - Accent1 6 2 2 4 8 2 2" xfId="48227" xr:uid="{00000000-0005-0000-0000-0000BDBB0000}"/>
    <cellStyle name="20% - Accent1 6 2 2 4 8 3" xfId="48228" xr:uid="{00000000-0005-0000-0000-0000BEBB0000}"/>
    <cellStyle name="20% - Accent1 6 2 2 4 9" xfId="48229" xr:uid="{00000000-0005-0000-0000-0000BFBB0000}"/>
    <cellStyle name="20% - Accent1 6 2 2 4 9 2" xfId="48230" xr:uid="{00000000-0005-0000-0000-0000C0BB0000}"/>
    <cellStyle name="20% - Accent1 6 2 2 5" xfId="48231" xr:uid="{00000000-0005-0000-0000-0000C1BB0000}"/>
    <cellStyle name="20% - Accent1 6 2 2 5 2" xfId="48232" xr:uid="{00000000-0005-0000-0000-0000C2BB0000}"/>
    <cellStyle name="20% - Accent1 6 2 2 5 2 2" xfId="48233" xr:uid="{00000000-0005-0000-0000-0000C3BB0000}"/>
    <cellStyle name="20% - Accent1 6 2 2 5 2 2 2" xfId="48234" xr:uid="{00000000-0005-0000-0000-0000C4BB0000}"/>
    <cellStyle name="20% - Accent1 6 2 2 5 2 2 2 2" xfId="48235" xr:uid="{00000000-0005-0000-0000-0000C5BB0000}"/>
    <cellStyle name="20% - Accent1 6 2 2 5 2 2 3" xfId="48236" xr:uid="{00000000-0005-0000-0000-0000C6BB0000}"/>
    <cellStyle name="20% - Accent1 6 2 2 5 2 3" xfId="48237" xr:uid="{00000000-0005-0000-0000-0000C7BB0000}"/>
    <cellStyle name="20% - Accent1 6 2 2 5 2 3 2" xfId="48238" xr:uid="{00000000-0005-0000-0000-0000C8BB0000}"/>
    <cellStyle name="20% - Accent1 6 2 2 5 2 4" xfId="48239" xr:uid="{00000000-0005-0000-0000-0000C9BB0000}"/>
    <cellStyle name="20% - Accent1 6 2 2 5 3" xfId="48240" xr:uid="{00000000-0005-0000-0000-0000CABB0000}"/>
    <cellStyle name="20% - Accent1 6 2 2 5 3 2" xfId="48241" xr:uid="{00000000-0005-0000-0000-0000CBBB0000}"/>
    <cellStyle name="20% - Accent1 6 2 2 5 3 2 2" xfId="48242" xr:uid="{00000000-0005-0000-0000-0000CCBB0000}"/>
    <cellStyle name="20% - Accent1 6 2 2 5 3 2 2 2" xfId="48243" xr:uid="{00000000-0005-0000-0000-0000CDBB0000}"/>
    <cellStyle name="20% - Accent1 6 2 2 5 3 2 3" xfId="48244" xr:uid="{00000000-0005-0000-0000-0000CEBB0000}"/>
    <cellStyle name="20% - Accent1 6 2 2 5 3 3" xfId="48245" xr:uid="{00000000-0005-0000-0000-0000CFBB0000}"/>
    <cellStyle name="20% - Accent1 6 2 2 5 3 3 2" xfId="48246" xr:uid="{00000000-0005-0000-0000-0000D0BB0000}"/>
    <cellStyle name="20% - Accent1 6 2 2 5 3 4" xfId="48247" xr:uid="{00000000-0005-0000-0000-0000D1BB0000}"/>
    <cellStyle name="20% - Accent1 6 2 2 5 4" xfId="48248" xr:uid="{00000000-0005-0000-0000-0000D2BB0000}"/>
    <cellStyle name="20% - Accent1 6 2 2 5 4 2" xfId="48249" xr:uid="{00000000-0005-0000-0000-0000D3BB0000}"/>
    <cellStyle name="20% - Accent1 6 2 2 5 4 2 2" xfId="48250" xr:uid="{00000000-0005-0000-0000-0000D4BB0000}"/>
    <cellStyle name="20% - Accent1 6 2 2 5 4 2 2 2" xfId="48251" xr:uid="{00000000-0005-0000-0000-0000D5BB0000}"/>
    <cellStyle name="20% - Accent1 6 2 2 5 4 2 3" xfId="48252" xr:uid="{00000000-0005-0000-0000-0000D6BB0000}"/>
    <cellStyle name="20% - Accent1 6 2 2 5 4 3" xfId="48253" xr:uid="{00000000-0005-0000-0000-0000D7BB0000}"/>
    <cellStyle name="20% - Accent1 6 2 2 5 4 3 2" xfId="48254" xr:uid="{00000000-0005-0000-0000-0000D8BB0000}"/>
    <cellStyle name="20% - Accent1 6 2 2 5 4 4" xfId="48255" xr:uid="{00000000-0005-0000-0000-0000D9BB0000}"/>
    <cellStyle name="20% - Accent1 6 2 2 5 5" xfId="48256" xr:uid="{00000000-0005-0000-0000-0000DABB0000}"/>
    <cellStyle name="20% - Accent1 6 2 2 5 5 2" xfId="48257" xr:uid="{00000000-0005-0000-0000-0000DBBB0000}"/>
    <cellStyle name="20% - Accent1 6 2 2 5 5 2 2" xfId="48258" xr:uid="{00000000-0005-0000-0000-0000DCBB0000}"/>
    <cellStyle name="20% - Accent1 6 2 2 5 5 3" xfId="48259" xr:uid="{00000000-0005-0000-0000-0000DDBB0000}"/>
    <cellStyle name="20% - Accent1 6 2 2 5 6" xfId="48260" xr:uid="{00000000-0005-0000-0000-0000DEBB0000}"/>
    <cellStyle name="20% - Accent1 6 2 2 5 6 2" xfId="48261" xr:uid="{00000000-0005-0000-0000-0000DFBB0000}"/>
    <cellStyle name="20% - Accent1 6 2 2 5 6 2 2" xfId="48262" xr:uid="{00000000-0005-0000-0000-0000E0BB0000}"/>
    <cellStyle name="20% - Accent1 6 2 2 5 6 3" xfId="48263" xr:uid="{00000000-0005-0000-0000-0000E1BB0000}"/>
    <cellStyle name="20% - Accent1 6 2 2 5 7" xfId="48264" xr:uid="{00000000-0005-0000-0000-0000E2BB0000}"/>
    <cellStyle name="20% - Accent1 6 2 2 5 7 2" xfId="48265" xr:uid="{00000000-0005-0000-0000-0000E3BB0000}"/>
    <cellStyle name="20% - Accent1 6 2 2 5 8" xfId="48266" xr:uid="{00000000-0005-0000-0000-0000E4BB0000}"/>
    <cellStyle name="20% - Accent1 6 2 2 5 8 2" xfId="48267" xr:uid="{00000000-0005-0000-0000-0000E5BB0000}"/>
    <cellStyle name="20% - Accent1 6 2 2 5 9" xfId="48268" xr:uid="{00000000-0005-0000-0000-0000E6BB0000}"/>
    <cellStyle name="20% - Accent1 6 2 2 6" xfId="48269" xr:uid="{00000000-0005-0000-0000-0000E7BB0000}"/>
    <cellStyle name="20% - Accent1 6 2 2 6 2" xfId="48270" xr:uid="{00000000-0005-0000-0000-0000E8BB0000}"/>
    <cellStyle name="20% - Accent1 6 2 2 6 2 2" xfId="48271" xr:uid="{00000000-0005-0000-0000-0000E9BB0000}"/>
    <cellStyle name="20% - Accent1 6 2 2 6 2 2 2" xfId="48272" xr:uid="{00000000-0005-0000-0000-0000EABB0000}"/>
    <cellStyle name="20% - Accent1 6 2 2 6 2 2 2 2" xfId="48273" xr:uid="{00000000-0005-0000-0000-0000EBBB0000}"/>
    <cellStyle name="20% - Accent1 6 2 2 6 2 2 3" xfId="48274" xr:uid="{00000000-0005-0000-0000-0000ECBB0000}"/>
    <cellStyle name="20% - Accent1 6 2 2 6 2 3" xfId="48275" xr:uid="{00000000-0005-0000-0000-0000EDBB0000}"/>
    <cellStyle name="20% - Accent1 6 2 2 6 2 3 2" xfId="48276" xr:uid="{00000000-0005-0000-0000-0000EEBB0000}"/>
    <cellStyle name="20% - Accent1 6 2 2 6 2 4" xfId="48277" xr:uid="{00000000-0005-0000-0000-0000EFBB0000}"/>
    <cellStyle name="20% - Accent1 6 2 2 6 3" xfId="48278" xr:uid="{00000000-0005-0000-0000-0000F0BB0000}"/>
    <cellStyle name="20% - Accent1 6 2 2 6 3 2" xfId="48279" xr:uid="{00000000-0005-0000-0000-0000F1BB0000}"/>
    <cellStyle name="20% - Accent1 6 2 2 6 3 2 2" xfId="48280" xr:uid="{00000000-0005-0000-0000-0000F2BB0000}"/>
    <cellStyle name="20% - Accent1 6 2 2 6 3 2 2 2" xfId="48281" xr:uid="{00000000-0005-0000-0000-0000F3BB0000}"/>
    <cellStyle name="20% - Accent1 6 2 2 6 3 2 3" xfId="48282" xr:uid="{00000000-0005-0000-0000-0000F4BB0000}"/>
    <cellStyle name="20% - Accent1 6 2 2 6 3 3" xfId="48283" xr:uid="{00000000-0005-0000-0000-0000F5BB0000}"/>
    <cellStyle name="20% - Accent1 6 2 2 6 3 3 2" xfId="48284" xr:uid="{00000000-0005-0000-0000-0000F6BB0000}"/>
    <cellStyle name="20% - Accent1 6 2 2 6 3 4" xfId="48285" xr:uid="{00000000-0005-0000-0000-0000F7BB0000}"/>
    <cellStyle name="20% - Accent1 6 2 2 6 4" xfId="48286" xr:uid="{00000000-0005-0000-0000-0000F8BB0000}"/>
    <cellStyle name="20% - Accent1 6 2 2 6 4 2" xfId="48287" xr:uid="{00000000-0005-0000-0000-0000F9BB0000}"/>
    <cellStyle name="20% - Accent1 6 2 2 6 4 2 2" xfId="48288" xr:uid="{00000000-0005-0000-0000-0000FABB0000}"/>
    <cellStyle name="20% - Accent1 6 2 2 6 4 2 2 2" xfId="48289" xr:uid="{00000000-0005-0000-0000-0000FBBB0000}"/>
    <cellStyle name="20% - Accent1 6 2 2 6 4 2 3" xfId="48290" xr:uid="{00000000-0005-0000-0000-0000FCBB0000}"/>
    <cellStyle name="20% - Accent1 6 2 2 6 4 3" xfId="48291" xr:uid="{00000000-0005-0000-0000-0000FDBB0000}"/>
    <cellStyle name="20% - Accent1 6 2 2 6 4 3 2" xfId="48292" xr:uid="{00000000-0005-0000-0000-0000FEBB0000}"/>
    <cellStyle name="20% - Accent1 6 2 2 6 4 4" xfId="48293" xr:uid="{00000000-0005-0000-0000-0000FFBB0000}"/>
    <cellStyle name="20% - Accent1 6 2 2 6 5" xfId="48294" xr:uid="{00000000-0005-0000-0000-000000BC0000}"/>
    <cellStyle name="20% - Accent1 6 2 2 6 5 2" xfId="48295" xr:uid="{00000000-0005-0000-0000-000001BC0000}"/>
    <cellStyle name="20% - Accent1 6 2 2 6 5 2 2" xfId="48296" xr:uid="{00000000-0005-0000-0000-000002BC0000}"/>
    <cellStyle name="20% - Accent1 6 2 2 6 5 3" xfId="48297" xr:uid="{00000000-0005-0000-0000-000003BC0000}"/>
    <cellStyle name="20% - Accent1 6 2 2 6 6" xfId="48298" xr:uid="{00000000-0005-0000-0000-000004BC0000}"/>
    <cellStyle name="20% - Accent1 6 2 2 6 6 2" xfId="48299" xr:uid="{00000000-0005-0000-0000-000005BC0000}"/>
    <cellStyle name="20% - Accent1 6 2 2 6 6 2 2" xfId="48300" xr:uid="{00000000-0005-0000-0000-000006BC0000}"/>
    <cellStyle name="20% - Accent1 6 2 2 6 6 3" xfId="48301" xr:uid="{00000000-0005-0000-0000-000007BC0000}"/>
    <cellStyle name="20% - Accent1 6 2 2 6 7" xfId="48302" xr:uid="{00000000-0005-0000-0000-000008BC0000}"/>
    <cellStyle name="20% - Accent1 6 2 2 6 7 2" xfId="48303" xr:uid="{00000000-0005-0000-0000-000009BC0000}"/>
    <cellStyle name="20% - Accent1 6 2 2 6 8" xfId="48304" xr:uid="{00000000-0005-0000-0000-00000ABC0000}"/>
    <cellStyle name="20% - Accent1 6 2 2 6 8 2" xfId="48305" xr:uid="{00000000-0005-0000-0000-00000BBC0000}"/>
    <cellStyle name="20% - Accent1 6 2 2 6 9" xfId="48306" xr:uid="{00000000-0005-0000-0000-00000CBC0000}"/>
    <cellStyle name="20% - Accent1 6 2 2 7" xfId="48307" xr:uid="{00000000-0005-0000-0000-00000DBC0000}"/>
    <cellStyle name="20% - Accent1 6 2 2 7 2" xfId="48308" xr:uid="{00000000-0005-0000-0000-00000EBC0000}"/>
    <cellStyle name="20% - Accent1 6 2 2 7 2 2" xfId="48309" xr:uid="{00000000-0005-0000-0000-00000FBC0000}"/>
    <cellStyle name="20% - Accent1 6 2 2 7 2 2 2" xfId="48310" xr:uid="{00000000-0005-0000-0000-000010BC0000}"/>
    <cellStyle name="20% - Accent1 6 2 2 7 2 3" xfId="48311" xr:uid="{00000000-0005-0000-0000-000011BC0000}"/>
    <cellStyle name="20% - Accent1 6 2 2 7 3" xfId="48312" xr:uid="{00000000-0005-0000-0000-000012BC0000}"/>
    <cellStyle name="20% - Accent1 6 2 2 7 3 2" xfId="48313" xr:uid="{00000000-0005-0000-0000-000013BC0000}"/>
    <cellStyle name="20% - Accent1 6 2 2 7 4" xfId="48314" xr:uid="{00000000-0005-0000-0000-000014BC0000}"/>
    <cellStyle name="20% - Accent1 6 2 2 8" xfId="48315" xr:uid="{00000000-0005-0000-0000-000015BC0000}"/>
    <cellStyle name="20% - Accent1 6 2 2 8 2" xfId="48316" xr:uid="{00000000-0005-0000-0000-000016BC0000}"/>
    <cellStyle name="20% - Accent1 6 2 2 8 2 2" xfId="48317" xr:uid="{00000000-0005-0000-0000-000017BC0000}"/>
    <cellStyle name="20% - Accent1 6 2 2 8 2 2 2" xfId="48318" xr:uid="{00000000-0005-0000-0000-000018BC0000}"/>
    <cellStyle name="20% - Accent1 6 2 2 8 2 3" xfId="48319" xr:uid="{00000000-0005-0000-0000-000019BC0000}"/>
    <cellStyle name="20% - Accent1 6 2 2 8 3" xfId="48320" xr:uid="{00000000-0005-0000-0000-00001ABC0000}"/>
    <cellStyle name="20% - Accent1 6 2 2 8 3 2" xfId="48321" xr:uid="{00000000-0005-0000-0000-00001BBC0000}"/>
    <cellStyle name="20% - Accent1 6 2 2 8 4" xfId="48322" xr:uid="{00000000-0005-0000-0000-00001CBC0000}"/>
    <cellStyle name="20% - Accent1 6 2 2 9" xfId="48323" xr:uid="{00000000-0005-0000-0000-00001DBC0000}"/>
    <cellStyle name="20% - Accent1 6 2 2 9 2" xfId="48324" xr:uid="{00000000-0005-0000-0000-00001EBC0000}"/>
    <cellStyle name="20% - Accent1 6 2 2 9 2 2" xfId="48325" xr:uid="{00000000-0005-0000-0000-00001FBC0000}"/>
    <cellStyle name="20% - Accent1 6 2 2 9 2 2 2" xfId="48326" xr:uid="{00000000-0005-0000-0000-000020BC0000}"/>
    <cellStyle name="20% - Accent1 6 2 2 9 2 3" xfId="48327" xr:uid="{00000000-0005-0000-0000-000021BC0000}"/>
    <cellStyle name="20% - Accent1 6 2 2 9 3" xfId="48328" xr:uid="{00000000-0005-0000-0000-000022BC0000}"/>
    <cellStyle name="20% - Accent1 6 2 2 9 3 2" xfId="48329" xr:uid="{00000000-0005-0000-0000-000023BC0000}"/>
    <cellStyle name="20% - Accent1 6 2 2 9 4" xfId="48330" xr:uid="{00000000-0005-0000-0000-000024BC0000}"/>
    <cellStyle name="20% - Accent1 6 2 3" xfId="48331" xr:uid="{00000000-0005-0000-0000-000025BC0000}"/>
    <cellStyle name="20% - Accent1 6 2 3 10" xfId="48332" xr:uid="{00000000-0005-0000-0000-000026BC0000}"/>
    <cellStyle name="20% - Accent1 6 2 3 10 2" xfId="48333" xr:uid="{00000000-0005-0000-0000-000027BC0000}"/>
    <cellStyle name="20% - Accent1 6 2 3 11" xfId="48334" xr:uid="{00000000-0005-0000-0000-000028BC0000}"/>
    <cellStyle name="20% - Accent1 6 2 3 2" xfId="48335" xr:uid="{00000000-0005-0000-0000-000029BC0000}"/>
    <cellStyle name="20% - Accent1 6 2 3 2 2" xfId="48336" xr:uid="{00000000-0005-0000-0000-00002ABC0000}"/>
    <cellStyle name="20% - Accent1 6 2 3 2 2 2" xfId="48337" xr:uid="{00000000-0005-0000-0000-00002BBC0000}"/>
    <cellStyle name="20% - Accent1 6 2 3 2 2 2 2" xfId="48338" xr:uid="{00000000-0005-0000-0000-00002CBC0000}"/>
    <cellStyle name="20% - Accent1 6 2 3 2 2 2 2 2" xfId="48339" xr:uid="{00000000-0005-0000-0000-00002DBC0000}"/>
    <cellStyle name="20% - Accent1 6 2 3 2 2 2 3" xfId="48340" xr:uid="{00000000-0005-0000-0000-00002EBC0000}"/>
    <cellStyle name="20% - Accent1 6 2 3 2 2 3" xfId="48341" xr:uid="{00000000-0005-0000-0000-00002FBC0000}"/>
    <cellStyle name="20% - Accent1 6 2 3 2 2 3 2" xfId="48342" xr:uid="{00000000-0005-0000-0000-000030BC0000}"/>
    <cellStyle name="20% - Accent1 6 2 3 2 2 4" xfId="48343" xr:uid="{00000000-0005-0000-0000-000031BC0000}"/>
    <cellStyle name="20% - Accent1 6 2 3 2 3" xfId="48344" xr:uid="{00000000-0005-0000-0000-000032BC0000}"/>
    <cellStyle name="20% - Accent1 6 2 3 2 3 2" xfId="48345" xr:uid="{00000000-0005-0000-0000-000033BC0000}"/>
    <cellStyle name="20% - Accent1 6 2 3 2 3 2 2" xfId="48346" xr:uid="{00000000-0005-0000-0000-000034BC0000}"/>
    <cellStyle name="20% - Accent1 6 2 3 2 3 2 2 2" xfId="48347" xr:uid="{00000000-0005-0000-0000-000035BC0000}"/>
    <cellStyle name="20% - Accent1 6 2 3 2 3 2 3" xfId="48348" xr:uid="{00000000-0005-0000-0000-000036BC0000}"/>
    <cellStyle name="20% - Accent1 6 2 3 2 3 3" xfId="48349" xr:uid="{00000000-0005-0000-0000-000037BC0000}"/>
    <cellStyle name="20% - Accent1 6 2 3 2 3 3 2" xfId="48350" xr:uid="{00000000-0005-0000-0000-000038BC0000}"/>
    <cellStyle name="20% - Accent1 6 2 3 2 3 4" xfId="48351" xr:uid="{00000000-0005-0000-0000-000039BC0000}"/>
    <cellStyle name="20% - Accent1 6 2 3 2 4" xfId="48352" xr:uid="{00000000-0005-0000-0000-00003ABC0000}"/>
    <cellStyle name="20% - Accent1 6 2 3 2 4 2" xfId="48353" xr:uid="{00000000-0005-0000-0000-00003BBC0000}"/>
    <cellStyle name="20% - Accent1 6 2 3 2 4 2 2" xfId="48354" xr:uid="{00000000-0005-0000-0000-00003CBC0000}"/>
    <cellStyle name="20% - Accent1 6 2 3 2 4 2 2 2" xfId="48355" xr:uid="{00000000-0005-0000-0000-00003DBC0000}"/>
    <cellStyle name="20% - Accent1 6 2 3 2 4 2 3" xfId="48356" xr:uid="{00000000-0005-0000-0000-00003EBC0000}"/>
    <cellStyle name="20% - Accent1 6 2 3 2 4 3" xfId="48357" xr:uid="{00000000-0005-0000-0000-00003FBC0000}"/>
    <cellStyle name="20% - Accent1 6 2 3 2 4 3 2" xfId="48358" xr:uid="{00000000-0005-0000-0000-000040BC0000}"/>
    <cellStyle name="20% - Accent1 6 2 3 2 4 4" xfId="48359" xr:uid="{00000000-0005-0000-0000-000041BC0000}"/>
    <cellStyle name="20% - Accent1 6 2 3 2 5" xfId="48360" xr:uid="{00000000-0005-0000-0000-000042BC0000}"/>
    <cellStyle name="20% - Accent1 6 2 3 2 5 2" xfId="48361" xr:uid="{00000000-0005-0000-0000-000043BC0000}"/>
    <cellStyle name="20% - Accent1 6 2 3 2 5 2 2" xfId="48362" xr:uid="{00000000-0005-0000-0000-000044BC0000}"/>
    <cellStyle name="20% - Accent1 6 2 3 2 5 3" xfId="48363" xr:uid="{00000000-0005-0000-0000-000045BC0000}"/>
    <cellStyle name="20% - Accent1 6 2 3 2 6" xfId="48364" xr:uid="{00000000-0005-0000-0000-000046BC0000}"/>
    <cellStyle name="20% - Accent1 6 2 3 2 6 2" xfId="48365" xr:uid="{00000000-0005-0000-0000-000047BC0000}"/>
    <cellStyle name="20% - Accent1 6 2 3 2 6 2 2" xfId="48366" xr:uid="{00000000-0005-0000-0000-000048BC0000}"/>
    <cellStyle name="20% - Accent1 6 2 3 2 6 3" xfId="48367" xr:uid="{00000000-0005-0000-0000-000049BC0000}"/>
    <cellStyle name="20% - Accent1 6 2 3 2 7" xfId="48368" xr:uid="{00000000-0005-0000-0000-00004ABC0000}"/>
    <cellStyle name="20% - Accent1 6 2 3 2 7 2" xfId="48369" xr:uid="{00000000-0005-0000-0000-00004BBC0000}"/>
    <cellStyle name="20% - Accent1 6 2 3 2 8" xfId="48370" xr:uid="{00000000-0005-0000-0000-00004CBC0000}"/>
    <cellStyle name="20% - Accent1 6 2 3 2 8 2" xfId="48371" xr:uid="{00000000-0005-0000-0000-00004DBC0000}"/>
    <cellStyle name="20% - Accent1 6 2 3 2 9" xfId="48372" xr:uid="{00000000-0005-0000-0000-00004EBC0000}"/>
    <cellStyle name="20% - Accent1 6 2 3 3" xfId="48373" xr:uid="{00000000-0005-0000-0000-00004FBC0000}"/>
    <cellStyle name="20% - Accent1 6 2 3 3 2" xfId="48374" xr:uid="{00000000-0005-0000-0000-000050BC0000}"/>
    <cellStyle name="20% - Accent1 6 2 3 3 2 2" xfId="48375" xr:uid="{00000000-0005-0000-0000-000051BC0000}"/>
    <cellStyle name="20% - Accent1 6 2 3 3 2 2 2" xfId="48376" xr:uid="{00000000-0005-0000-0000-000052BC0000}"/>
    <cellStyle name="20% - Accent1 6 2 3 3 2 2 2 2" xfId="48377" xr:uid="{00000000-0005-0000-0000-000053BC0000}"/>
    <cellStyle name="20% - Accent1 6 2 3 3 2 2 3" xfId="48378" xr:uid="{00000000-0005-0000-0000-000054BC0000}"/>
    <cellStyle name="20% - Accent1 6 2 3 3 2 3" xfId="48379" xr:uid="{00000000-0005-0000-0000-000055BC0000}"/>
    <cellStyle name="20% - Accent1 6 2 3 3 2 3 2" xfId="48380" xr:uid="{00000000-0005-0000-0000-000056BC0000}"/>
    <cellStyle name="20% - Accent1 6 2 3 3 2 4" xfId="48381" xr:uid="{00000000-0005-0000-0000-000057BC0000}"/>
    <cellStyle name="20% - Accent1 6 2 3 3 3" xfId="48382" xr:uid="{00000000-0005-0000-0000-000058BC0000}"/>
    <cellStyle name="20% - Accent1 6 2 3 3 3 2" xfId="48383" xr:uid="{00000000-0005-0000-0000-000059BC0000}"/>
    <cellStyle name="20% - Accent1 6 2 3 3 3 2 2" xfId="48384" xr:uid="{00000000-0005-0000-0000-00005ABC0000}"/>
    <cellStyle name="20% - Accent1 6 2 3 3 3 2 2 2" xfId="48385" xr:uid="{00000000-0005-0000-0000-00005BBC0000}"/>
    <cellStyle name="20% - Accent1 6 2 3 3 3 2 3" xfId="48386" xr:uid="{00000000-0005-0000-0000-00005CBC0000}"/>
    <cellStyle name="20% - Accent1 6 2 3 3 3 3" xfId="48387" xr:uid="{00000000-0005-0000-0000-00005DBC0000}"/>
    <cellStyle name="20% - Accent1 6 2 3 3 3 3 2" xfId="48388" xr:uid="{00000000-0005-0000-0000-00005EBC0000}"/>
    <cellStyle name="20% - Accent1 6 2 3 3 3 4" xfId="48389" xr:uid="{00000000-0005-0000-0000-00005FBC0000}"/>
    <cellStyle name="20% - Accent1 6 2 3 3 4" xfId="48390" xr:uid="{00000000-0005-0000-0000-000060BC0000}"/>
    <cellStyle name="20% - Accent1 6 2 3 3 4 2" xfId="48391" xr:uid="{00000000-0005-0000-0000-000061BC0000}"/>
    <cellStyle name="20% - Accent1 6 2 3 3 4 2 2" xfId="48392" xr:uid="{00000000-0005-0000-0000-000062BC0000}"/>
    <cellStyle name="20% - Accent1 6 2 3 3 4 2 2 2" xfId="48393" xr:uid="{00000000-0005-0000-0000-000063BC0000}"/>
    <cellStyle name="20% - Accent1 6 2 3 3 4 2 3" xfId="48394" xr:uid="{00000000-0005-0000-0000-000064BC0000}"/>
    <cellStyle name="20% - Accent1 6 2 3 3 4 3" xfId="48395" xr:uid="{00000000-0005-0000-0000-000065BC0000}"/>
    <cellStyle name="20% - Accent1 6 2 3 3 4 3 2" xfId="48396" xr:uid="{00000000-0005-0000-0000-000066BC0000}"/>
    <cellStyle name="20% - Accent1 6 2 3 3 4 4" xfId="48397" xr:uid="{00000000-0005-0000-0000-000067BC0000}"/>
    <cellStyle name="20% - Accent1 6 2 3 3 5" xfId="48398" xr:uid="{00000000-0005-0000-0000-000068BC0000}"/>
    <cellStyle name="20% - Accent1 6 2 3 3 5 2" xfId="48399" xr:uid="{00000000-0005-0000-0000-000069BC0000}"/>
    <cellStyle name="20% - Accent1 6 2 3 3 5 2 2" xfId="48400" xr:uid="{00000000-0005-0000-0000-00006ABC0000}"/>
    <cellStyle name="20% - Accent1 6 2 3 3 5 3" xfId="48401" xr:uid="{00000000-0005-0000-0000-00006BBC0000}"/>
    <cellStyle name="20% - Accent1 6 2 3 3 6" xfId="48402" xr:uid="{00000000-0005-0000-0000-00006CBC0000}"/>
    <cellStyle name="20% - Accent1 6 2 3 3 6 2" xfId="48403" xr:uid="{00000000-0005-0000-0000-00006DBC0000}"/>
    <cellStyle name="20% - Accent1 6 2 3 3 6 2 2" xfId="48404" xr:uid="{00000000-0005-0000-0000-00006EBC0000}"/>
    <cellStyle name="20% - Accent1 6 2 3 3 6 3" xfId="48405" xr:uid="{00000000-0005-0000-0000-00006FBC0000}"/>
    <cellStyle name="20% - Accent1 6 2 3 3 7" xfId="48406" xr:uid="{00000000-0005-0000-0000-000070BC0000}"/>
    <cellStyle name="20% - Accent1 6 2 3 3 7 2" xfId="48407" xr:uid="{00000000-0005-0000-0000-000071BC0000}"/>
    <cellStyle name="20% - Accent1 6 2 3 3 8" xfId="48408" xr:uid="{00000000-0005-0000-0000-000072BC0000}"/>
    <cellStyle name="20% - Accent1 6 2 3 3 8 2" xfId="48409" xr:uid="{00000000-0005-0000-0000-000073BC0000}"/>
    <cellStyle name="20% - Accent1 6 2 3 3 9" xfId="48410" xr:uid="{00000000-0005-0000-0000-000074BC0000}"/>
    <cellStyle name="20% - Accent1 6 2 3 4" xfId="48411" xr:uid="{00000000-0005-0000-0000-000075BC0000}"/>
    <cellStyle name="20% - Accent1 6 2 3 4 2" xfId="48412" xr:uid="{00000000-0005-0000-0000-000076BC0000}"/>
    <cellStyle name="20% - Accent1 6 2 3 4 2 2" xfId="48413" xr:uid="{00000000-0005-0000-0000-000077BC0000}"/>
    <cellStyle name="20% - Accent1 6 2 3 4 2 2 2" xfId="48414" xr:uid="{00000000-0005-0000-0000-000078BC0000}"/>
    <cellStyle name="20% - Accent1 6 2 3 4 2 3" xfId="48415" xr:uid="{00000000-0005-0000-0000-000079BC0000}"/>
    <cellStyle name="20% - Accent1 6 2 3 4 3" xfId="48416" xr:uid="{00000000-0005-0000-0000-00007ABC0000}"/>
    <cellStyle name="20% - Accent1 6 2 3 4 3 2" xfId="48417" xr:uid="{00000000-0005-0000-0000-00007BBC0000}"/>
    <cellStyle name="20% - Accent1 6 2 3 4 4" xfId="48418" xr:uid="{00000000-0005-0000-0000-00007CBC0000}"/>
    <cellStyle name="20% - Accent1 6 2 3 5" xfId="48419" xr:uid="{00000000-0005-0000-0000-00007DBC0000}"/>
    <cellStyle name="20% - Accent1 6 2 3 5 2" xfId="48420" xr:uid="{00000000-0005-0000-0000-00007EBC0000}"/>
    <cellStyle name="20% - Accent1 6 2 3 5 2 2" xfId="48421" xr:uid="{00000000-0005-0000-0000-00007FBC0000}"/>
    <cellStyle name="20% - Accent1 6 2 3 5 2 2 2" xfId="48422" xr:uid="{00000000-0005-0000-0000-000080BC0000}"/>
    <cellStyle name="20% - Accent1 6 2 3 5 2 3" xfId="48423" xr:uid="{00000000-0005-0000-0000-000081BC0000}"/>
    <cellStyle name="20% - Accent1 6 2 3 5 3" xfId="48424" xr:uid="{00000000-0005-0000-0000-000082BC0000}"/>
    <cellStyle name="20% - Accent1 6 2 3 5 3 2" xfId="48425" xr:uid="{00000000-0005-0000-0000-000083BC0000}"/>
    <cellStyle name="20% - Accent1 6 2 3 5 4" xfId="48426" xr:uid="{00000000-0005-0000-0000-000084BC0000}"/>
    <cellStyle name="20% - Accent1 6 2 3 6" xfId="48427" xr:uid="{00000000-0005-0000-0000-000085BC0000}"/>
    <cellStyle name="20% - Accent1 6 2 3 6 2" xfId="48428" xr:uid="{00000000-0005-0000-0000-000086BC0000}"/>
    <cellStyle name="20% - Accent1 6 2 3 6 2 2" xfId="48429" xr:uid="{00000000-0005-0000-0000-000087BC0000}"/>
    <cellStyle name="20% - Accent1 6 2 3 6 2 2 2" xfId="48430" xr:uid="{00000000-0005-0000-0000-000088BC0000}"/>
    <cellStyle name="20% - Accent1 6 2 3 6 2 3" xfId="48431" xr:uid="{00000000-0005-0000-0000-000089BC0000}"/>
    <cellStyle name="20% - Accent1 6 2 3 6 3" xfId="48432" xr:uid="{00000000-0005-0000-0000-00008ABC0000}"/>
    <cellStyle name="20% - Accent1 6 2 3 6 3 2" xfId="48433" xr:uid="{00000000-0005-0000-0000-00008BBC0000}"/>
    <cellStyle name="20% - Accent1 6 2 3 6 4" xfId="48434" xr:uid="{00000000-0005-0000-0000-00008CBC0000}"/>
    <cellStyle name="20% - Accent1 6 2 3 7" xfId="48435" xr:uid="{00000000-0005-0000-0000-00008DBC0000}"/>
    <cellStyle name="20% - Accent1 6 2 3 7 2" xfId="48436" xr:uid="{00000000-0005-0000-0000-00008EBC0000}"/>
    <cellStyle name="20% - Accent1 6 2 3 7 2 2" xfId="48437" xr:uid="{00000000-0005-0000-0000-00008FBC0000}"/>
    <cellStyle name="20% - Accent1 6 2 3 7 3" xfId="48438" xr:uid="{00000000-0005-0000-0000-000090BC0000}"/>
    <cellStyle name="20% - Accent1 6 2 3 8" xfId="48439" xr:uid="{00000000-0005-0000-0000-000091BC0000}"/>
    <cellStyle name="20% - Accent1 6 2 3 8 2" xfId="48440" xr:uid="{00000000-0005-0000-0000-000092BC0000}"/>
    <cellStyle name="20% - Accent1 6 2 3 8 2 2" xfId="48441" xr:uid="{00000000-0005-0000-0000-000093BC0000}"/>
    <cellStyle name="20% - Accent1 6 2 3 8 3" xfId="48442" xr:uid="{00000000-0005-0000-0000-000094BC0000}"/>
    <cellStyle name="20% - Accent1 6 2 3 9" xfId="48443" xr:uid="{00000000-0005-0000-0000-000095BC0000}"/>
    <cellStyle name="20% - Accent1 6 2 3 9 2" xfId="48444" xr:uid="{00000000-0005-0000-0000-000096BC0000}"/>
    <cellStyle name="20% - Accent1 6 2 4" xfId="48445" xr:uid="{00000000-0005-0000-0000-000097BC0000}"/>
    <cellStyle name="20% - Accent1 6 2 4 10" xfId="48446" xr:uid="{00000000-0005-0000-0000-000098BC0000}"/>
    <cellStyle name="20% - Accent1 6 2 4 10 2" xfId="48447" xr:uid="{00000000-0005-0000-0000-000099BC0000}"/>
    <cellStyle name="20% - Accent1 6 2 4 11" xfId="48448" xr:uid="{00000000-0005-0000-0000-00009ABC0000}"/>
    <cellStyle name="20% - Accent1 6 2 4 2" xfId="48449" xr:uid="{00000000-0005-0000-0000-00009BBC0000}"/>
    <cellStyle name="20% - Accent1 6 2 4 2 2" xfId="48450" xr:uid="{00000000-0005-0000-0000-00009CBC0000}"/>
    <cellStyle name="20% - Accent1 6 2 4 2 2 2" xfId="48451" xr:uid="{00000000-0005-0000-0000-00009DBC0000}"/>
    <cellStyle name="20% - Accent1 6 2 4 2 2 2 2" xfId="48452" xr:uid="{00000000-0005-0000-0000-00009EBC0000}"/>
    <cellStyle name="20% - Accent1 6 2 4 2 2 2 2 2" xfId="48453" xr:uid="{00000000-0005-0000-0000-00009FBC0000}"/>
    <cellStyle name="20% - Accent1 6 2 4 2 2 2 3" xfId="48454" xr:uid="{00000000-0005-0000-0000-0000A0BC0000}"/>
    <cellStyle name="20% - Accent1 6 2 4 2 2 3" xfId="48455" xr:uid="{00000000-0005-0000-0000-0000A1BC0000}"/>
    <cellStyle name="20% - Accent1 6 2 4 2 2 3 2" xfId="48456" xr:uid="{00000000-0005-0000-0000-0000A2BC0000}"/>
    <cellStyle name="20% - Accent1 6 2 4 2 2 4" xfId="48457" xr:uid="{00000000-0005-0000-0000-0000A3BC0000}"/>
    <cellStyle name="20% - Accent1 6 2 4 2 3" xfId="48458" xr:uid="{00000000-0005-0000-0000-0000A4BC0000}"/>
    <cellStyle name="20% - Accent1 6 2 4 2 3 2" xfId="48459" xr:uid="{00000000-0005-0000-0000-0000A5BC0000}"/>
    <cellStyle name="20% - Accent1 6 2 4 2 3 2 2" xfId="48460" xr:uid="{00000000-0005-0000-0000-0000A6BC0000}"/>
    <cellStyle name="20% - Accent1 6 2 4 2 3 2 2 2" xfId="48461" xr:uid="{00000000-0005-0000-0000-0000A7BC0000}"/>
    <cellStyle name="20% - Accent1 6 2 4 2 3 2 3" xfId="48462" xr:uid="{00000000-0005-0000-0000-0000A8BC0000}"/>
    <cellStyle name="20% - Accent1 6 2 4 2 3 3" xfId="48463" xr:uid="{00000000-0005-0000-0000-0000A9BC0000}"/>
    <cellStyle name="20% - Accent1 6 2 4 2 3 3 2" xfId="48464" xr:uid="{00000000-0005-0000-0000-0000AABC0000}"/>
    <cellStyle name="20% - Accent1 6 2 4 2 3 4" xfId="48465" xr:uid="{00000000-0005-0000-0000-0000ABBC0000}"/>
    <cellStyle name="20% - Accent1 6 2 4 2 4" xfId="48466" xr:uid="{00000000-0005-0000-0000-0000ACBC0000}"/>
    <cellStyle name="20% - Accent1 6 2 4 2 4 2" xfId="48467" xr:uid="{00000000-0005-0000-0000-0000ADBC0000}"/>
    <cellStyle name="20% - Accent1 6 2 4 2 4 2 2" xfId="48468" xr:uid="{00000000-0005-0000-0000-0000AEBC0000}"/>
    <cellStyle name="20% - Accent1 6 2 4 2 4 2 2 2" xfId="48469" xr:uid="{00000000-0005-0000-0000-0000AFBC0000}"/>
    <cellStyle name="20% - Accent1 6 2 4 2 4 2 3" xfId="48470" xr:uid="{00000000-0005-0000-0000-0000B0BC0000}"/>
    <cellStyle name="20% - Accent1 6 2 4 2 4 3" xfId="48471" xr:uid="{00000000-0005-0000-0000-0000B1BC0000}"/>
    <cellStyle name="20% - Accent1 6 2 4 2 4 3 2" xfId="48472" xr:uid="{00000000-0005-0000-0000-0000B2BC0000}"/>
    <cellStyle name="20% - Accent1 6 2 4 2 4 4" xfId="48473" xr:uid="{00000000-0005-0000-0000-0000B3BC0000}"/>
    <cellStyle name="20% - Accent1 6 2 4 2 5" xfId="48474" xr:uid="{00000000-0005-0000-0000-0000B4BC0000}"/>
    <cellStyle name="20% - Accent1 6 2 4 2 5 2" xfId="48475" xr:uid="{00000000-0005-0000-0000-0000B5BC0000}"/>
    <cellStyle name="20% - Accent1 6 2 4 2 5 2 2" xfId="48476" xr:uid="{00000000-0005-0000-0000-0000B6BC0000}"/>
    <cellStyle name="20% - Accent1 6 2 4 2 5 3" xfId="48477" xr:uid="{00000000-0005-0000-0000-0000B7BC0000}"/>
    <cellStyle name="20% - Accent1 6 2 4 2 6" xfId="48478" xr:uid="{00000000-0005-0000-0000-0000B8BC0000}"/>
    <cellStyle name="20% - Accent1 6 2 4 2 6 2" xfId="48479" xr:uid="{00000000-0005-0000-0000-0000B9BC0000}"/>
    <cellStyle name="20% - Accent1 6 2 4 2 6 2 2" xfId="48480" xr:uid="{00000000-0005-0000-0000-0000BABC0000}"/>
    <cellStyle name="20% - Accent1 6 2 4 2 6 3" xfId="48481" xr:uid="{00000000-0005-0000-0000-0000BBBC0000}"/>
    <cellStyle name="20% - Accent1 6 2 4 2 7" xfId="48482" xr:uid="{00000000-0005-0000-0000-0000BCBC0000}"/>
    <cellStyle name="20% - Accent1 6 2 4 2 7 2" xfId="48483" xr:uid="{00000000-0005-0000-0000-0000BDBC0000}"/>
    <cellStyle name="20% - Accent1 6 2 4 2 8" xfId="48484" xr:uid="{00000000-0005-0000-0000-0000BEBC0000}"/>
    <cellStyle name="20% - Accent1 6 2 4 2 8 2" xfId="48485" xr:uid="{00000000-0005-0000-0000-0000BFBC0000}"/>
    <cellStyle name="20% - Accent1 6 2 4 2 9" xfId="48486" xr:uid="{00000000-0005-0000-0000-0000C0BC0000}"/>
    <cellStyle name="20% - Accent1 6 2 4 3" xfId="48487" xr:uid="{00000000-0005-0000-0000-0000C1BC0000}"/>
    <cellStyle name="20% - Accent1 6 2 4 3 2" xfId="48488" xr:uid="{00000000-0005-0000-0000-0000C2BC0000}"/>
    <cellStyle name="20% - Accent1 6 2 4 3 2 2" xfId="48489" xr:uid="{00000000-0005-0000-0000-0000C3BC0000}"/>
    <cellStyle name="20% - Accent1 6 2 4 3 2 2 2" xfId="48490" xr:uid="{00000000-0005-0000-0000-0000C4BC0000}"/>
    <cellStyle name="20% - Accent1 6 2 4 3 2 2 2 2" xfId="48491" xr:uid="{00000000-0005-0000-0000-0000C5BC0000}"/>
    <cellStyle name="20% - Accent1 6 2 4 3 2 2 3" xfId="48492" xr:uid="{00000000-0005-0000-0000-0000C6BC0000}"/>
    <cellStyle name="20% - Accent1 6 2 4 3 2 3" xfId="48493" xr:uid="{00000000-0005-0000-0000-0000C7BC0000}"/>
    <cellStyle name="20% - Accent1 6 2 4 3 2 3 2" xfId="48494" xr:uid="{00000000-0005-0000-0000-0000C8BC0000}"/>
    <cellStyle name="20% - Accent1 6 2 4 3 2 4" xfId="48495" xr:uid="{00000000-0005-0000-0000-0000C9BC0000}"/>
    <cellStyle name="20% - Accent1 6 2 4 3 3" xfId="48496" xr:uid="{00000000-0005-0000-0000-0000CABC0000}"/>
    <cellStyle name="20% - Accent1 6 2 4 3 3 2" xfId="48497" xr:uid="{00000000-0005-0000-0000-0000CBBC0000}"/>
    <cellStyle name="20% - Accent1 6 2 4 3 3 2 2" xfId="48498" xr:uid="{00000000-0005-0000-0000-0000CCBC0000}"/>
    <cellStyle name="20% - Accent1 6 2 4 3 3 2 2 2" xfId="48499" xr:uid="{00000000-0005-0000-0000-0000CDBC0000}"/>
    <cellStyle name="20% - Accent1 6 2 4 3 3 2 3" xfId="48500" xr:uid="{00000000-0005-0000-0000-0000CEBC0000}"/>
    <cellStyle name="20% - Accent1 6 2 4 3 3 3" xfId="48501" xr:uid="{00000000-0005-0000-0000-0000CFBC0000}"/>
    <cellStyle name="20% - Accent1 6 2 4 3 3 3 2" xfId="48502" xr:uid="{00000000-0005-0000-0000-0000D0BC0000}"/>
    <cellStyle name="20% - Accent1 6 2 4 3 3 4" xfId="48503" xr:uid="{00000000-0005-0000-0000-0000D1BC0000}"/>
    <cellStyle name="20% - Accent1 6 2 4 3 4" xfId="48504" xr:uid="{00000000-0005-0000-0000-0000D2BC0000}"/>
    <cellStyle name="20% - Accent1 6 2 4 3 4 2" xfId="48505" xr:uid="{00000000-0005-0000-0000-0000D3BC0000}"/>
    <cellStyle name="20% - Accent1 6 2 4 3 4 2 2" xfId="48506" xr:uid="{00000000-0005-0000-0000-0000D4BC0000}"/>
    <cellStyle name="20% - Accent1 6 2 4 3 4 2 2 2" xfId="48507" xr:uid="{00000000-0005-0000-0000-0000D5BC0000}"/>
    <cellStyle name="20% - Accent1 6 2 4 3 4 2 3" xfId="48508" xr:uid="{00000000-0005-0000-0000-0000D6BC0000}"/>
    <cellStyle name="20% - Accent1 6 2 4 3 4 3" xfId="48509" xr:uid="{00000000-0005-0000-0000-0000D7BC0000}"/>
    <cellStyle name="20% - Accent1 6 2 4 3 4 3 2" xfId="48510" xr:uid="{00000000-0005-0000-0000-0000D8BC0000}"/>
    <cellStyle name="20% - Accent1 6 2 4 3 4 4" xfId="48511" xr:uid="{00000000-0005-0000-0000-0000D9BC0000}"/>
    <cellStyle name="20% - Accent1 6 2 4 3 5" xfId="48512" xr:uid="{00000000-0005-0000-0000-0000DABC0000}"/>
    <cellStyle name="20% - Accent1 6 2 4 3 5 2" xfId="48513" xr:uid="{00000000-0005-0000-0000-0000DBBC0000}"/>
    <cellStyle name="20% - Accent1 6 2 4 3 5 2 2" xfId="48514" xr:uid="{00000000-0005-0000-0000-0000DCBC0000}"/>
    <cellStyle name="20% - Accent1 6 2 4 3 5 3" xfId="48515" xr:uid="{00000000-0005-0000-0000-0000DDBC0000}"/>
    <cellStyle name="20% - Accent1 6 2 4 3 6" xfId="48516" xr:uid="{00000000-0005-0000-0000-0000DEBC0000}"/>
    <cellStyle name="20% - Accent1 6 2 4 3 6 2" xfId="48517" xr:uid="{00000000-0005-0000-0000-0000DFBC0000}"/>
    <cellStyle name="20% - Accent1 6 2 4 3 6 2 2" xfId="48518" xr:uid="{00000000-0005-0000-0000-0000E0BC0000}"/>
    <cellStyle name="20% - Accent1 6 2 4 3 6 3" xfId="48519" xr:uid="{00000000-0005-0000-0000-0000E1BC0000}"/>
    <cellStyle name="20% - Accent1 6 2 4 3 7" xfId="48520" xr:uid="{00000000-0005-0000-0000-0000E2BC0000}"/>
    <cellStyle name="20% - Accent1 6 2 4 3 7 2" xfId="48521" xr:uid="{00000000-0005-0000-0000-0000E3BC0000}"/>
    <cellStyle name="20% - Accent1 6 2 4 3 8" xfId="48522" xr:uid="{00000000-0005-0000-0000-0000E4BC0000}"/>
    <cellStyle name="20% - Accent1 6 2 4 3 8 2" xfId="48523" xr:uid="{00000000-0005-0000-0000-0000E5BC0000}"/>
    <cellStyle name="20% - Accent1 6 2 4 3 9" xfId="48524" xr:uid="{00000000-0005-0000-0000-0000E6BC0000}"/>
    <cellStyle name="20% - Accent1 6 2 4 4" xfId="48525" xr:uid="{00000000-0005-0000-0000-0000E7BC0000}"/>
    <cellStyle name="20% - Accent1 6 2 4 4 2" xfId="48526" xr:uid="{00000000-0005-0000-0000-0000E8BC0000}"/>
    <cellStyle name="20% - Accent1 6 2 4 4 2 2" xfId="48527" xr:uid="{00000000-0005-0000-0000-0000E9BC0000}"/>
    <cellStyle name="20% - Accent1 6 2 4 4 2 2 2" xfId="48528" xr:uid="{00000000-0005-0000-0000-0000EABC0000}"/>
    <cellStyle name="20% - Accent1 6 2 4 4 2 3" xfId="48529" xr:uid="{00000000-0005-0000-0000-0000EBBC0000}"/>
    <cellStyle name="20% - Accent1 6 2 4 4 3" xfId="48530" xr:uid="{00000000-0005-0000-0000-0000ECBC0000}"/>
    <cellStyle name="20% - Accent1 6 2 4 4 3 2" xfId="48531" xr:uid="{00000000-0005-0000-0000-0000EDBC0000}"/>
    <cellStyle name="20% - Accent1 6 2 4 4 4" xfId="48532" xr:uid="{00000000-0005-0000-0000-0000EEBC0000}"/>
    <cellStyle name="20% - Accent1 6 2 4 5" xfId="48533" xr:uid="{00000000-0005-0000-0000-0000EFBC0000}"/>
    <cellStyle name="20% - Accent1 6 2 4 5 2" xfId="48534" xr:uid="{00000000-0005-0000-0000-0000F0BC0000}"/>
    <cellStyle name="20% - Accent1 6 2 4 5 2 2" xfId="48535" xr:uid="{00000000-0005-0000-0000-0000F1BC0000}"/>
    <cellStyle name="20% - Accent1 6 2 4 5 2 2 2" xfId="48536" xr:uid="{00000000-0005-0000-0000-0000F2BC0000}"/>
    <cellStyle name="20% - Accent1 6 2 4 5 2 3" xfId="48537" xr:uid="{00000000-0005-0000-0000-0000F3BC0000}"/>
    <cellStyle name="20% - Accent1 6 2 4 5 3" xfId="48538" xr:uid="{00000000-0005-0000-0000-0000F4BC0000}"/>
    <cellStyle name="20% - Accent1 6 2 4 5 3 2" xfId="48539" xr:uid="{00000000-0005-0000-0000-0000F5BC0000}"/>
    <cellStyle name="20% - Accent1 6 2 4 5 4" xfId="48540" xr:uid="{00000000-0005-0000-0000-0000F6BC0000}"/>
    <cellStyle name="20% - Accent1 6 2 4 6" xfId="48541" xr:uid="{00000000-0005-0000-0000-0000F7BC0000}"/>
    <cellStyle name="20% - Accent1 6 2 4 6 2" xfId="48542" xr:uid="{00000000-0005-0000-0000-0000F8BC0000}"/>
    <cellStyle name="20% - Accent1 6 2 4 6 2 2" xfId="48543" xr:uid="{00000000-0005-0000-0000-0000F9BC0000}"/>
    <cellStyle name="20% - Accent1 6 2 4 6 2 2 2" xfId="48544" xr:uid="{00000000-0005-0000-0000-0000FABC0000}"/>
    <cellStyle name="20% - Accent1 6 2 4 6 2 3" xfId="48545" xr:uid="{00000000-0005-0000-0000-0000FBBC0000}"/>
    <cellStyle name="20% - Accent1 6 2 4 6 3" xfId="48546" xr:uid="{00000000-0005-0000-0000-0000FCBC0000}"/>
    <cellStyle name="20% - Accent1 6 2 4 6 3 2" xfId="48547" xr:uid="{00000000-0005-0000-0000-0000FDBC0000}"/>
    <cellStyle name="20% - Accent1 6 2 4 6 4" xfId="48548" xr:uid="{00000000-0005-0000-0000-0000FEBC0000}"/>
    <cellStyle name="20% - Accent1 6 2 4 7" xfId="48549" xr:uid="{00000000-0005-0000-0000-0000FFBC0000}"/>
    <cellStyle name="20% - Accent1 6 2 4 7 2" xfId="48550" xr:uid="{00000000-0005-0000-0000-000000BD0000}"/>
    <cellStyle name="20% - Accent1 6 2 4 7 2 2" xfId="48551" xr:uid="{00000000-0005-0000-0000-000001BD0000}"/>
    <cellStyle name="20% - Accent1 6 2 4 7 3" xfId="48552" xr:uid="{00000000-0005-0000-0000-000002BD0000}"/>
    <cellStyle name="20% - Accent1 6 2 4 8" xfId="48553" xr:uid="{00000000-0005-0000-0000-000003BD0000}"/>
    <cellStyle name="20% - Accent1 6 2 4 8 2" xfId="48554" xr:uid="{00000000-0005-0000-0000-000004BD0000}"/>
    <cellStyle name="20% - Accent1 6 2 4 8 2 2" xfId="48555" xr:uid="{00000000-0005-0000-0000-000005BD0000}"/>
    <cellStyle name="20% - Accent1 6 2 4 8 3" xfId="48556" xr:uid="{00000000-0005-0000-0000-000006BD0000}"/>
    <cellStyle name="20% - Accent1 6 2 4 9" xfId="48557" xr:uid="{00000000-0005-0000-0000-000007BD0000}"/>
    <cellStyle name="20% - Accent1 6 2 4 9 2" xfId="48558" xr:uid="{00000000-0005-0000-0000-000008BD0000}"/>
    <cellStyle name="20% - Accent1 6 2 5" xfId="48559" xr:uid="{00000000-0005-0000-0000-000009BD0000}"/>
    <cellStyle name="20% - Accent1 6 2 5 10" xfId="48560" xr:uid="{00000000-0005-0000-0000-00000ABD0000}"/>
    <cellStyle name="20% - Accent1 6 2 5 10 2" xfId="48561" xr:uid="{00000000-0005-0000-0000-00000BBD0000}"/>
    <cellStyle name="20% - Accent1 6 2 5 11" xfId="48562" xr:uid="{00000000-0005-0000-0000-00000CBD0000}"/>
    <cellStyle name="20% - Accent1 6 2 5 2" xfId="48563" xr:uid="{00000000-0005-0000-0000-00000DBD0000}"/>
    <cellStyle name="20% - Accent1 6 2 5 2 2" xfId="48564" xr:uid="{00000000-0005-0000-0000-00000EBD0000}"/>
    <cellStyle name="20% - Accent1 6 2 5 2 2 2" xfId="48565" xr:uid="{00000000-0005-0000-0000-00000FBD0000}"/>
    <cellStyle name="20% - Accent1 6 2 5 2 2 2 2" xfId="48566" xr:uid="{00000000-0005-0000-0000-000010BD0000}"/>
    <cellStyle name="20% - Accent1 6 2 5 2 2 2 2 2" xfId="48567" xr:uid="{00000000-0005-0000-0000-000011BD0000}"/>
    <cellStyle name="20% - Accent1 6 2 5 2 2 2 3" xfId="48568" xr:uid="{00000000-0005-0000-0000-000012BD0000}"/>
    <cellStyle name="20% - Accent1 6 2 5 2 2 3" xfId="48569" xr:uid="{00000000-0005-0000-0000-000013BD0000}"/>
    <cellStyle name="20% - Accent1 6 2 5 2 2 3 2" xfId="48570" xr:uid="{00000000-0005-0000-0000-000014BD0000}"/>
    <cellStyle name="20% - Accent1 6 2 5 2 2 4" xfId="48571" xr:uid="{00000000-0005-0000-0000-000015BD0000}"/>
    <cellStyle name="20% - Accent1 6 2 5 2 3" xfId="48572" xr:uid="{00000000-0005-0000-0000-000016BD0000}"/>
    <cellStyle name="20% - Accent1 6 2 5 2 3 2" xfId="48573" xr:uid="{00000000-0005-0000-0000-000017BD0000}"/>
    <cellStyle name="20% - Accent1 6 2 5 2 3 2 2" xfId="48574" xr:uid="{00000000-0005-0000-0000-000018BD0000}"/>
    <cellStyle name="20% - Accent1 6 2 5 2 3 2 2 2" xfId="48575" xr:uid="{00000000-0005-0000-0000-000019BD0000}"/>
    <cellStyle name="20% - Accent1 6 2 5 2 3 2 3" xfId="48576" xr:uid="{00000000-0005-0000-0000-00001ABD0000}"/>
    <cellStyle name="20% - Accent1 6 2 5 2 3 3" xfId="48577" xr:uid="{00000000-0005-0000-0000-00001BBD0000}"/>
    <cellStyle name="20% - Accent1 6 2 5 2 3 3 2" xfId="48578" xr:uid="{00000000-0005-0000-0000-00001CBD0000}"/>
    <cellStyle name="20% - Accent1 6 2 5 2 3 4" xfId="48579" xr:uid="{00000000-0005-0000-0000-00001DBD0000}"/>
    <cellStyle name="20% - Accent1 6 2 5 2 4" xfId="48580" xr:uid="{00000000-0005-0000-0000-00001EBD0000}"/>
    <cellStyle name="20% - Accent1 6 2 5 2 4 2" xfId="48581" xr:uid="{00000000-0005-0000-0000-00001FBD0000}"/>
    <cellStyle name="20% - Accent1 6 2 5 2 4 2 2" xfId="48582" xr:uid="{00000000-0005-0000-0000-000020BD0000}"/>
    <cellStyle name="20% - Accent1 6 2 5 2 4 2 2 2" xfId="48583" xr:uid="{00000000-0005-0000-0000-000021BD0000}"/>
    <cellStyle name="20% - Accent1 6 2 5 2 4 2 3" xfId="48584" xr:uid="{00000000-0005-0000-0000-000022BD0000}"/>
    <cellStyle name="20% - Accent1 6 2 5 2 4 3" xfId="48585" xr:uid="{00000000-0005-0000-0000-000023BD0000}"/>
    <cellStyle name="20% - Accent1 6 2 5 2 4 3 2" xfId="48586" xr:uid="{00000000-0005-0000-0000-000024BD0000}"/>
    <cellStyle name="20% - Accent1 6 2 5 2 4 4" xfId="48587" xr:uid="{00000000-0005-0000-0000-000025BD0000}"/>
    <cellStyle name="20% - Accent1 6 2 5 2 5" xfId="48588" xr:uid="{00000000-0005-0000-0000-000026BD0000}"/>
    <cellStyle name="20% - Accent1 6 2 5 2 5 2" xfId="48589" xr:uid="{00000000-0005-0000-0000-000027BD0000}"/>
    <cellStyle name="20% - Accent1 6 2 5 2 5 2 2" xfId="48590" xr:uid="{00000000-0005-0000-0000-000028BD0000}"/>
    <cellStyle name="20% - Accent1 6 2 5 2 5 3" xfId="48591" xr:uid="{00000000-0005-0000-0000-000029BD0000}"/>
    <cellStyle name="20% - Accent1 6 2 5 2 6" xfId="48592" xr:uid="{00000000-0005-0000-0000-00002ABD0000}"/>
    <cellStyle name="20% - Accent1 6 2 5 2 6 2" xfId="48593" xr:uid="{00000000-0005-0000-0000-00002BBD0000}"/>
    <cellStyle name="20% - Accent1 6 2 5 2 6 2 2" xfId="48594" xr:uid="{00000000-0005-0000-0000-00002CBD0000}"/>
    <cellStyle name="20% - Accent1 6 2 5 2 6 3" xfId="48595" xr:uid="{00000000-0005-0000-0000-00002DBD0000}"/>
    <cellStyle name="20% - Accent1 6 2 5 2 7" xfId="48596" xr:uid="{00000000-0005-0000-0000-00002EBD0000}"/>
    <cellStyle name="20% - Accent1 6 2 5 2 7 2" xfId="48597" xr:uid="{00000000-0005-0000-0000-00002FBD0000}"/>
    <cellStyle name="20% - Accent1 6 2 5 2 8" xfId="48598" xr:uid="{00000000-0005-0000-0000-000030BD0000}"/>
    <cellStyle name="20% - Accent1 6 2 5 2 8 2" xfId="48599" xr:uid="{00000000-0005-0000-0000-000031BD0000}"/>
    <cellStyle name="20% - Accent1 6 2 5 2 9" xfId="48600" xr:uid="{00000000-0005-0000-0000-000032BD0000}"/>
    <cellStyle name="20% - Accent1 6 2 5 3" xfId="48601" xr:uid="{00000000-0005-0000-0000-000033BD0000}"/>
    <cellStyle name="20% - Accent1 6 2 5 3 2" xfId="48602" xr:uid="{00000000-0005-0000-0000-000034BD0000}"/>
    <cellStyle name="20% - Accent1 6 2 5 3 2 2" xfId="48603" xr:uid="{00000000-0005-0000-0000-000035BD0000}"/>
    <cellStyle name="20% - Accent1 6 2 5 3 2 2 2" xfId="48604" xr:uid="{00000000-0005-0000-0000-000036BD0000}"/>
    <cellStyle name="20% - Accent1 6 2 5 3 2 2 2 2" xfId="48605" xr:uid="{00000000-0005-0000-0000-000037BD0000}"/>
    <cellStyle name="20% - Accent1 6 2 5 3 2 2 3" xfId="48606" xr:uid="{00000000-0005-0000-0000-000038BD0000}"/>
    <cellStyle name="20% - Accent1 6 2 5 3 2 3" xfId="48607" xr:uid="{00000000-0005-0000-0000-000039BD0000}"/>
    <cellStyle name="20% - Accent1 6 2 5 3 2 3 2" xfId="48608" xr:uid="{00000000-0005-0000-0000-00003ABD0000}"/>
    <cellStyle name="20% - Accent1 6 2 5 3 2 4" xfId="48609" xr:uid="{00000000-0005-0000-0000-00003BBD0000}"/>
    <cellStyle name="20% - Accent1 6 2 5 3 3" xfId="48610" xr:uid="{00000000-0005-0000-0000-00003CBD0000}"/>
    <cellStyle name="20% - Accent1 6 2 5 3 3 2" xfId="48611" xr:uid="{00000000-0005-0000-0000-00003DBD0000}"/>
    <cellStyle name="20% - Accent1 6 2 5 3 3 2 2" xfId="48612" xr:uid="{00000000-0005-0000-0000-00003EBD0000}"/>
    <cellStyle name="20% - Accent1 6 2 5 3 3 2 2 2" xfId="48613" xr:uid="{00000000-0005-0000-0000-00003FBD0000}"/>
    <cellStyle name="20% - Accent1 6 2 5 3 3 2 3" xfId="48614" xr:uid="{00000000-0005-0000-0000-000040BD0000}"/>
    <cellStyle name="20% - Accent1 6 2 5 3 3 3" xfId="48615" xr:uid="{00000000-0005-0000-0000-000041BD0000}"/>
    <cellStyle name="20% - Accent1 6 2 5 3 3 3 2" xfId="48616" xr:uid="{00000000-0005-0000-0000-000042BD0000}"/>
    <cellStyle name="20% - Accent1 6 2 5 3 3 4" xfId="48617" xr:uid="{00000000-0005-0000-0000-000043BD0000}"/>
    <cellStyle name="20% - Accent1 6 2 5 3 4" xfId="48618" xr:uid="{00000000-0005-0000-0000-000044BD0000}"/>
    <cellStyle name="20% - Accent1 6 2 5 3 4 2" xfId="48619" xr:uid="{00000000-0005-0000-0000-000045BD0000}"/>
    <cellStyle name="20% - Accent1 6 2 5 3 4 2 2" xfId="48620" xr:uid="{00000000-0005-0000-0000-000046BD0000}"/>
    <cellStyle name="20% - Accent1 6 2 5 3 4 2 2 2" xfId="48621" xr:uid="{00000000-0005-0000-0000-000047BD0000}"/>
    <cellStyle name="20% - Accent1 6 2 5 3 4 2 3" xfId="48622" xr:uid="{00000000-0005-0000-0000-000048BD0000}"/>
    <cellStyle name="20% - Accent1 6 2 5 3 4 3" xfId="48623" xr:uid="{00000000-0005-0000-0000-000049BD0000}"/>
    <cellStyle name="20% - Accent1 6 2 5 3 4 3 2" xfId="48624" xr:uid="{00000000-0005-0000-0000-00004ABD0000}"/>
    <cellStyle name="20% - Accent1 6 2 5 3 4 4" xfId="48625" xr:uid="{00000000-0005-0000-0000-00004BBD0000}"/>
    <cellStyle name="20% - Accent1 6 2 5 3 5" xfId="48626" xr:uid="{00000000-0005-0000-0000-00004CBD0000}"/>
    <cellStyle name="20% - Accent1 6 2 5 3 5 2" xfId="48627" xr:uid="{00000000-0005-0000-0000-00004DBD0000}"/>
    <cellStyle name="20% - Accent1 6 2 5 3 5 2 2" xfId="48628" xr:uid="{00000000-0005-0000-0000-00004EBD0000}"/>
    <cellStyle name="20% - Accent1 6 2 5 3 5 3" xfId="48629" xr:uid="{00000000-0005-0000-0000-00004FBD0000}"/>
    <cellStyle name="20% - Accent1 6 2 5 3 6" xfId="48630" xr:uid="{00000000-0005-0000-0000-000050BD0000}"/>
    <cellStyle name="20% - Accent1 6 2 5 3 6 2" xfId="48631" xr:uid="{00000000-0005-0000-0000-000051BD0000}"/>
    <cellStyle name="20% - Accent1 6 2 5 3 6 2 2" xfId="48632" xr:uid="{00000000-0005-0000-0000-000052BD0000}"/>
    <cellStyle name="20% - Accent1 6 2 5 3 6 3" xfId="48633" xr:uid="{00000000-0005-0000-0000-000053BD0000}"/>
    <cellStyle name="20% - Accent1 6 2 5 3 7" xfId="48634" xr:uid="{00000000-0005-0000-0000-000054BD0000}"/>
    <cellStyle name="20% - Accent1 6 2 5 3 7 2" xfId="48635" xr:uid="{00000000-0005-0000-0000-000055BD0000}"/>
    <cellStyle name="20% - Accent1 6 2 5 3 8" xfId="48636" xr:uid="{00000000-0005-0000-0000-000056BD0000}"/>
    <cellStyle name="20% - Accent1 6 2 5 3 8 2" xfId="48637" xr:uid="{00000000-0005-0000-0000-000057BD0000}"/>
    <cellStyle name="20% - Accent1 6 2 5 3 9" xfId="48638" xr:uid="{00000000-0005-0000-0000-000058BD0000}"/>
    <cellStyle name="20% - Accent1 6 2 5 4" xfId="48639" xr:uid="{00000000-0005-0000-0000-000059BD0000}"/>
    <cellStyle name="20% - Accent1 6 2 5 4 2" xfId="48640" xr:uid="{00000000-0005-0000-0000-00005ABD0000}"/>
    <cellStyle name="20% - Accent1 6 2 5 4 2 2" xfId="48641" xr:uid="{00000000-0005-0000-0000-00005BBD0000}"/>
    <cellStyle name="20% - Accent1 6 2 5 4 2 2 2" xfId="48642" xr:uid="{00000000-0005-0000-0000-00005CBD0000}"/>
    <cellStyle name="20% - Accent1 6 2 5 4 2 3" xfId="48643" xr:uid="{00000000-0005-0000-0000-00005DBD0000}"/>
    <cellStyle name="20% - Accent1 6 2 5 4 3" xfId="48644" xr:uid="{00000000-0005-0000-0000-00005EBD0000}"/>
    <cellStyle name="20% - Accent1 6 2 5 4 3 2" xfId="48645" xr:uid="{00000000-0005-0000-0000-00005FBD0000}"/>
    <cellStyle name="20% - Accent1 6 2 5 4 4" xfId="48646" xr:uid="{00000000-0005-0000-0000-000060BD0000}"/>
    <cellStyle name="20% - Accent1 6 2 5 5" xfId="48647" xr:uid="{00000000-0005-0000-0000-000061BD0000}"/>
    <cellStyle name="20% - Accent1 6 2 5 5 2" xfId="48648" xr:uid="{00000000-0005-0000-0000-000062BD0000}"/>
    <cellStyle name="20% - Accent1 6 2 5 5 2 2" xfId="48649" xr:uid="{00000000-0005-0000-0000-000063BD0000}"/>
    <cellStyle name="20% - Accent1 6 2 5 5 2 2 2" xfId="48650" xr:uid="{00000000-0005-0000-0000-000064BD0000}"/>
    <cellStyle name="20% - Accent1 6 2 5 5 2 3" xfId="48651" xr:uid="{00000000-0005-0000-0000-000065BD0000}"/>
    <cellStyle name="20% - Accent1 6 2 5 5 3" xfId="48652" xr:uid="{00000000-0005-0000-0000-000066BD0000}"/>
    <cellStyle name="20% - Accent1 6 2 5 5 3 2" xfId="48653" xr:uid="{00000000-0005-0000-0000-000067BD0000}"/>
    <cellStyle name="20% - Accent1 6 2 5 5 4" xfId="48654" xr:uid="{00000000-0005-0000-0000-000068BD0000}"/>
    <cellStyle name="20% - Accent1 6 2 5 6" xfId="48655" xr:uid="{00000000-0005-0000-0000-000069BD0000}"/>
    <cellStyle name="20% - Accent1 6 2 5 6 2" xfId="48656" xr:uid="{00000000-0005-0000-0000-00006ABD0000}"/>
    <cellStyle name="20% - Accent1 6 2 5 6 2 2" xfId="48657" xr:uid="{00000000-0005-0000-0000-00006BBD0000}"/>
    <cellStyle name="20% - Accent1 6 2 5 6 2 2 2" xfId="48658" xr:uid="{00000000-0005-0000-0000-00006CBD0000}"/>
    <cellStyle name="20% - Accent1 6 2 5 6 2 3" xfId="48659" xr:uid="{00000000-0005-0000-0000-00006DBD0000}"/>
    <cellStyle name="20% - Accent1 6 2 5 6 3" xfId="48660" xr:uid="{00000000-0005-0000-0000-00006EBD0000}"/>
    <cellStyle name="20% - Accent1 6 2 5 6 3 2" xfId="48661" xr:uid="{00000000-0005-0000-0000-00006FBD0000}"/>
    <cellStyle name="20% - Accent1 6 2 5 6 4" xfId="48662" xr:uid="{00000000-0005-0000-0000-000070BD0000}"/>
    <cellStyle name="20% - Accent1 6 2 5 7" xfId="48663" xr:uid="{00000000-0005-0000-0000-000071BD0000}"/>
    <cellStyle name="20% - Accent1 6 2 5 7 2" xfId="48664" xr:uid="{00000000-0005-0000-0000-000072BD0000}"/>
    <cellStyle name="20% - Accent1 6 2 5 7 2 2" xfId="48665" xr:uid="{00000000-0005-0000-0000-000073BD0000}"/>
    <cellStyle name="20% - Accent1 6 2 5 7 3" xfId="48666" xr:uid="{00000000-0005-0000-0000-000074BD0000}"/>
    <cellStyle name="20% - Accent1 6 2 5 8" xfId="48667" xr:uid="{00000000-0005-0000-0000-000075BD0000}"/>
    <cellStyle name="20% - Accent1 6 2 5 8 2" xfId="48668" xr:uid="{00000000-0005-0000-0000-000076BD0000}"/>
    <cellStyle name="20% - Accent1 6 2 5 8 2 2" xfId="48669" xr:uid="{00000000-0005-0000-0000-000077BD0000}"/>
    <cellStyle name="20% - Accent1 6 2 5 8 3" xfId="48670" xr:uid="{00000000-0005-0000-0000-000078BD0000}"/>
    <cellStyle name="20% - Accent1 6 2 5 9" xfId="48671" xr:uid="{00000000-0005-0000-0000-000079BD0000}"/>
    <cellStyle name="20% - Accent1 6 2 5 9 2" xfId="48672" xr:uid="{00000000-0005-0000-0000-00007ABD0000}"/>
    <cellStyle name="20% - Accent1 6 2 6" xfId="48673" xr:uid="{00000000-0005-0000-0000-00007BBD0000}"/>
    <cellStyle name="20% - Accent1 6 2 6 2" xfId="48674" xr:uid="{00000000-0005-0000-0000-00007CBD0000}"/>
    <cellStyle name="20% - Accent1 6 2 6 2 2" xfId="48675" xr:uid="{00000000-0005-0000-0000-00007DBD0000}"/>
    <cellStyle name="20% - Accent1 6 2 6 2 2 2" xfId="48676" xr:uid="{00000000-0005-0000-0000-00007EBD0000}"/>
    <cellStyle name="20% - Accent1 6 2 6 2 2 2 2" xfId="48677" xr:uid="{00000000-0005-0000-0000-00007FBD0000}"/>
    <cellStyle name="20% - Accent1 6 2 6 2 2 3" xfId="48678" xr:uid="{00000000-0005-0000-0000-000080BD0000}"/>
    <cellStyle name="20% - Accent1 6 2 6 2 3" xfId="48679" xr:uid="{00000000-0005-0000-0000-000081BD0000}"/>
    <cellStyle name="20% - Accent1 6 2 6 2 3 2" xfId="48680" xr:uid="{00000000-0005-0000-0000-000082BD0000}"/>
    <cellStyle name="20% - Accent1 6 2 6 2 4" xfId="48681" xr:uid="{00000000-0005-0000-0000-000083BD0000}"/>
    <cellStyle name="20% - Accent1 6 2 6 3" xfId="48682" xr:uid="{00000000-0005-0000-0000-000084BD0000}"/>
    <cellStyle name="20% - Accent1 6 2 6 3 2" xfId="48683" xr:uid="{00000000-0005-0000-0000-000085BD0000}"/>
    <cellStyle name="20% - Accent1 6 2 6 3 2 2" xfId="48684" xr:uid="{00000000-0005-0000-0000-000086BD0000}"/>
    <cellStyle name="20% - Accent1 6 2 6 3 2 2 2" xfId="48685" xr:uid="{00000000-0005-0000-0000-000087BD0000}"/>
    <cellStyle name="20% - Accent1 6 2 6 3 2 3" xfId="48686" xr:uid="{00000000-0005-0000-0000-000088BD0000}"/>
    <cellStyle name="20% - Accent1 6 2 6 3 3" xfId="48687" xr:uid="{00000000-0005-0000-0000-000089BD0000}"/>
    <cellStyle name="20% - Accent1 6 2 6 3 3 2" xfId="48688" xr:uid="{00000000-0005-0000-0000-00008ABD0000}"/>
    <cellStyle name="20% - Accent1 6 2 6 3 4" xfId="48689" xr:uid="{00000000-0005-0000-0000-00008BBD0000}"/>
    <cellStyle name="20% - Accent1 6 2 6 4" xfId="48690" xr:uid="{00000000-0005-0000-0000-00008CBD0000}"/>
    <cellStyle name="20% - Accent1 6 2 6 4 2" xfId="48691" xr:uid="{00000000-0005-0000-0000-00008DBD0000}"/>
    <cellStyle name="20% - Accent1 6 2 6 4 2 2" xfId="48692" xr:uid="{00000000-0005-0000-0000-00008EBD0000}"/>
    <cellStyle name="20% - Accent1 6 2 6 4 2 2 2" xfId="48693" xr:uid="{00000000-0005-0000-0000-00008FBD0000}"/>
    <cellStyle name="20% - Accent1 6 2 6 4 2 3" xfId="48694" xr:uid="{00000000-0005-0000-0000-000090BD0000}"/>
    <cellStyle name="20% - Accent1 6 2 6 4 3" xfId="48695" xr:uid="{00000000-0005-0000-0000-000091BD0000}"/>
    <cellStyle name="20% - Accent1 6 2 6 4 3 2" xfId="48696" xr:uid="{00000000-0005-0000-0000-000092BD0000}"/>
    <cellStyle name="20% - Accent1 6 2 6 4 4" xfId="48697" xr:uid="{00000000-0005-0000-0000-000093BD0000}"/>
    <cellStyle name="20% - Accent1 6 2 6 5" xfId="48698" xr:uid="{00000000-0005-0000-0000-000094BD0000}"/>
    <cellStyle name="20% - Accent1 6 2 6 5 2" xfId="48699" xr:uid="{00000000-0005-0000-0000-000095BD0000}"/>
    <cellStyle name="20% - Accent1 6 2 6 5 2 2" xfId="48700" xr:uid="{00000000-0005-0000-0000-000096BD0000}"/>
    <cellStyle name="20% - Accent1 6 2 6 5 3" xfId="48701" xr:uid="{00000000-0005-0000-0000-000097BD0000}"/>
    <cellStyle name="20% - Accent1 6 2 6 6" xfId="48702" xr:uid="{00000000-0005-0000-0000-000098BD0000}"/>
    <cellStyle name="20% - Accent1 6 2 6 6 2" xfId="48703" xr:uid="{00000000-0005-0000-0000-000099BD0000}"/>
    <cellStyle name="20% - Accent1 6 2 6 6 2 2" xfId="48704" xr:uid="{00000000-0005-0000-0000-00009ABD0000}"/>
    <cellStyle name="20% - Accent1 6 2 6 6 3" xfId="48705" xr:uid="{00000000-0005-0000-0000-00009BBD0000}"/>
    <cellStyle name="20% - Accent1 6 2 6 7" xfId="48706" xr:uid="{00000000-0005-0000-0000-00009CBD0000}"/>
    <cellStyle name="20% - Accent1 6 2 6 7 2" xfId="48707" xr:uid="{00000000-0005-0000-0000-00009DBD0000}"/>
    <cellStyle name="20% - Accent1 6 2 6 8" xfId="48708" xr:uid="{00000000-0005-0000-0000-00009EBD0000}"/>
    <cellStyle name="20% - Accent1 6 2 6 8 2" xfId="48709" xr:uid="{00000000-0005-0000-0000-00009FBD0000}"/>
    <cellStyle name="20% - Accent1 6 2 6 9" xfId="48710" xr:uid="{00000000-0005-0000-0000-0000A0BD0000}"/>
    <cellStyle name="20% - Accent1 6 2 7" xfId="48711" xr:uid="{00000000-0005-0000-0000-0000A1BD0000}"/>
    <cellStyle name="20% - Accent1 6 2 7 2" xfId="48712" xr:uid="{00000000-0005-0000-0000-0000A2BD0000}"/>
    <cellStyle name="20% - Accent1 6 2 7 2 2" xfId="48713" xr:uid="{00000000-0005-0000-0000-0000A3BD0000}"/>
    <cellStyle name="20% - Accent1 6 2 7 2 2 2" xfId="48714" xr:uid="{00000000-0005-0000-0000-0000A4BD0000}"/>
    <cellStyle name="20% - Accent1 6 2 7 2 2 2 2" xfId="48715" xr:uid="{00000000-0005-0000-0000-0000A5BD0000}"/>
    <cellStyle name="20% - Accent1 6 2 7 2 2 3" xfId="48716" xr:uid="{00000000-0005-0000-0000-0000A6BD0000}"/>
    <cellStyle name="20% - Accent1 6 2 7 2 3" xfId="48717" xr:uid="{00000000-0005-0000-0000-0000A7BD0000}"/>
    <cellStyle name="20% - Accent1 6 2 7 2 3 2" xfId="48718" xr:uid="{00000000-0005-0000-0000-0000A8BD0000}"/>
    <cellStyle name="20% - Accent1 6 2 7 2 4" xfId="48719" xr:uid="{00000000-0005-0000-0000-0000A9BD0000}"/>
    <cellStyle name="20% - Accent1 6 2 7 3" xfId="48720" xr:uid="{00000000-0005-0000-0000-0000AABD0000}"/>
    <cellStyle name="20% - Accent1 6 2 7 3 2" xfId="48721" xr:uid="{00000000-0005-0000-0000-0000ABBD0000}"/>
    <cellStyle name="20% - Accent1 6 2 7 3 2 2" xfId="48722" xr:uid="{00000000-0005-0000-0000-0000ACBD0000}"/>
    <cellStyle name="20% - Accent1 6 2 7 3 2 2 2" xfId="48723" xr:uid="{00000000-0005-0000-0000-0000ADBD0000}"/>
    <cellStyle name="20% - Accent1 6 2 7 3 2 3" xfId="48724" xr:uid="{00000000-0005-0000-0000-0000AEBD0000}"/>
    <cellStyle name="20% - Accent1 6 2 7 3 3" xfId="48725" xr:uid="{00000000-0005-0000-0000-0000AFBD0000}"/>
    <cellStyle name="20% - Accent1 6 2 7 3 3 2" xfId="48726" xr:uid="{00000000-0005-0000-0000-0000B0BD0000}"/>
    <cellStyle name="20% - Accent1 6 2 7 3 4" xfId="48727" xr:uid="{00000000-0005-0000-0000-0000B1BD0000}"/>
    <cellStyle name="20% - Accent1 6 2 7 4" xfId="48728" xr:uid="{00000000-0005-0000-0000-0000B2BD0000}"/>
    <cellStyle name="20% - Accent1 6 2 7 4 2" xfId="48729" xr:uid="{00000000-0005-0000-0000-0000B3BD0000}"/>
    <cellStyle name="20% - Accent1 6 2 7 4 2 2" xfId="48730" xr:uid="{00000000-0005-0000-0000-0000B4BD0000}"/>
    <cellStyle name="20% - Accent1 6 2 7 4 2 2 2" xfId="48731" xr:uid="{00000000-0005-0000-0000-0000B5BD0000}"/>
    <cellStyle name="20% - Accent1 6 2 7 4 2 3" xfId="48732" xr:uid="{00000000-0005-0000-0000-0000B6BD0000}"/>
    <cellStyle name="20% - Accent1 6 2 7 4 3" xfId="48733" xr:uid="{00000000-0005-0000-0000-0000B7BD0000}"/>
    <cellStyle name="20% - Accent1 6 2 7 4 3 2" xfId="48734" xr:uid="{00000000-0005-0000-0000-0000B8BD0000}"/>
    <cellStyle name="20% - Accent1 6 2 7 4 4" xfId="48735" xr:uid="{00000000-0005-0000-0000-0000B9BD0000}"/>
    <cellStyle name="20% - Accent1 6 2 7 5" xfId="48736" xr:uid="{00000000-0005-0000-0000-0000BABD0000}"/>
    <cellStyle name="20% - Accent1 6 2 7 5 2" xfId="48737" xr:uid="{00000000-0005-0000-0000-0000BBBD0000}"/>
    <cellStyle name="20% - Accent1 6 2 7 5 2 2" xfId="48738" xr:uid="{00000000-0005-0000-0000-0000BCBD0000}"/>
    <cellStyle name="20% - Accent1 6 2 7 5 3" xfId="48739" xr:uid="{00000000-0005-0000-0000-0000BDBD0000}"/>
    <cellStyle name="20% - Accent1 6 2 7 6" xfId="48740" xr:uid="{00000000-0005-0000-0000-0000BEBD0000}"/>
    <cellStyle name="20% - Accent1 6 2 7 6 2" xfId="48741" xr:uid="{00000000-0005-0000-0000-0000BFBD0000}"/>
    <cellStyle name="20% - Accent1 6 2 7 6 2 2" xfId="48742" xr:uid="{00000000-0005-0000-0000-0000C0BD0000}"/>
    <cellStyle name="20% - Accent1 6 2 7 6 3" xfId="48743" xr:uid="{00000000-0005-0000-0000-0000C1BD0000}"/>
    <cellStyle name="20% - Accent1 6 2 7 7" xfId="48744" xr:uid="{00000000-0005-0000-0000-0000C2BD0000}"/>
    <cellStyle name="20% - Accent1 6 2 7 7 2" xfId="48745" xr:uid="{00000000-0005-0000-0000-0000C3BD0000}"/>
    <cellStyle name="20% - Accent1 6 2 7 8" xfId="48746" xr:uid="{00000000-0005-0000-0000-0000C4BD0000}"/>
    <cellStyle name="20% - Accent1 6 2 7 8 2" xfId="48747" xr:uid="{00000000-0005-0000-0000-0000C5BD0000}"/>
    <cellStyle name="20% - Accent1 6 2 7 9" xfId="48748" xr:uid="{00000000-0005-0000-0000-0000C6BD0000}"/>
    <cellStyle name="20% - Accent1 6 2 8" xfId="48749" xr:uid="{00000000-0005-0000-0000-0000C7BD0000}"/>
    <cellStyle name="20% - Accent1 6 2 8 2" xfId="48750" xr:uid="{00000000-0005-0000-0000-0000C8BD0000}"/>
    <cellStyle name="20% - Accent1 6 2 8 2 2" xfId="48751" xr:uid="{00000000-0005-0000-0000-0000C9BD0000}"/>
    <cellStyle name="20% - Accent1 6 2 8 2 2 2" xfId="48752" xr:uid="{00000000-0005-0000-0000-0000CABD0000}"/>
    <cellStyle name="20% - Accent1 6 2 8 2 3" xfId="48753" xr:uid="{00000000-0005-0000-0000-0000CBBD0000}"/>
    <cellStyle name="20% - Accent1 6 2 8 3" xfId="48754" xr:uid="{00000000-0005-0000-0000-0000CCBD0000}"/>
    <cellStyle name="20% - Accent1 6 2 8 3 2" xfId="48755" xr:uid="{00000000-0005-0000-0000-0000CDBD0000}"/>
    <cellStyle name="20% - Accent1 6 2 8 4" xfId="48756" xr:uid="{00000000-0005-0000-0000-0000CEBD0000}"/>
    <cellStyle name="20% - Accent1 6 2 9" xfId="48757" xr:uid="{00000000-0005-0000-0000-0000CFBD0000}"/>
    <cellStyle name="20% - Accent1 6 2 9 2" xfId="48758" xr:uid="{00000000-0005-0000-0000-0000D0BD0000}"/>
    <cellStyle name="20% - Accent1 6 2 9 2 2" xfId="48759" xr:uid="{00000000-0005-0000-0000-0000D1BD0000}"/>
    <cellStyle name="20% - Accent1 6 2 9 2 2 2" xfId="48760" xr:uid="{00000000-0005-0000-0000-0000D2BD0000}"/>
    <cellStyle name="20% - Accent1 6 2 9 2 3" xfId="48761" xr:uid="{00000000-0005-0000-0000-0000D3BD0000}"/>
    <cellStyle name="20% - Accent1 6 2 9 3" xfId="48762" xr:uid="{00000000-0005-0000-0000-0000D4BD0000}"/>
    <cellStyle name="20% - Accent1 6 2 9 3 2" xfId="48763" xr:uid="{00000000-0005-0000-0000-0000D5BD0000}"/>
    <cellStyle name="20% - Accent1 6 2 9 4" xfId="48764" xr:uid="{00000000-0005-0000-0000-0000D6BD0000}"/>
    <cellStyle name="20% - Accent1 6 3" xfId="48765" xr:uid="{00000000-0005-0000-0000-0000D7BD0000}"/>
    <cellStyle name="20% - Accent1 6 3 10" xfId="48766" xr:uid="{00000000-0005-0000-0000-0000D8BD0000}"/>
    <cellStyle name="20% - Accent1 6 3 10 2" xfId="48767" xr:uid="{00000000-0005-0000-0000-0000D9BD0000}"/>
    <cellStyle name="20% - Accent1 6 3 10 2 2" xfId="48768" xr:uid="{00000000-0005-0000-0000-0000DABD0000}"/>
    <cellStyle name="20% - Accent1 6 3 10 3" xfId="48769" xr:uid="{00000000-0005-0000-0000-0000DBBD0000}"/>
    <cellStyle name="20% - Accent1 6 3 11" xfId="48770" xr:uid="{00000000-0005-0000-0000-0000DCBD0000}"/>
    <cellStyle name="20% - Accent1 6 3 11 2" xfId="48771" xr:uid="{00000000-0005-0000-0000-0000DDBD0000}"/>
    <cellStyle name="20% - Accent1 6 3 11 2 2" xfId="48772" xr:uid="{00000000-0005-0000-0000-0000DEBD0000}"/>
    <cellStyle name="20% - Accent1 6 3 11 3" xfId="48773" xr:uid="{00000000-0005-0000-0000-0000DFBD0000}"/>
    <cellStyle name="20% - Accent1 6 3 12" xfId="48774" xr:uid="{00000000-0005-0000-0000-0000E0BD0000}"/>
    <cellStyle name="20% - Accent1 6 3 12 2" xfId="48775" xr:uid="{00000000-0005-0000-0000-0000E1BD0000}"/>
    <cellStyle name="20% - Accent1 6 3 13" xfId="48776" xr:uid="{00000000-0005-0000-0000-0000E2BD0000}"/>
    <cellStyle name="20% - Accent1 6 3 13 2" xfId="48777" xr:uid="{00000000-0005-0000-0000-0000E3BD0000}"/>
    <cellStyle name="20% - Accent1 6 3 14" xfId="48778" xr:uid="{00000000-0005-0000-0000-0000E4BD0000}"/>
    <cellStyle name="20% - Accent1 6 3 2" xfId="48779" xr:uid="{00000000-0005-0000-0000-0000E5BD0000}"/>
    <cellStyle name="20% - Accent1 6 3 2 10" xfId="48780" xr:uid="{00000000-0005-0000-0000-0000E6BD0000}"/>
    <cellStyle name="20% - Accent1 6 3 2 10 2" xfId="48781" xr:uid="{00000000-0005-0000-0000-0000E7BD0000}"/>
    <cellStyle name="20% - Accent1 6 3 2 11" xfId="48782" xr:uid="{00000000-0005-0000-0000-0000E8BD0000}"/>
    <cellStyle name="20% - Accent1 6 3 2 2" xfId="48783" xr:uid="{00000000-0005-0000-0000-0000E9BD0000}"/>
    <cellStyle name="20% - Accent1 6 3 2 2 2" xfId="48784" xr:uid="{00000000-0005-0000-0000-0000EABD0000}"/>
    <cellStyle name="20% - Accent1 6 3 2 2 2 2" xfId="48785" xr:uid="{00000000-0005-0000-0000-0000EBBD0000}"/>
    <cellStyle name="20% - Accent1 6 3 2 2 2 2 2" xfId="48786" xr:uid="{00000000-0005-0000-0000-0000ECBD0000}"/>
    <cellStyle name="20% - Accent1 6 3 2 2 2 2 2 2" xfId="48787" xr:uid="{00000000-0005-0000-0000-0000EDBD0000}"/>
    <cellStyle name="20% - Accent1 6 3 2 2 2 2 3" xfId="48788" xr:uid="{00000000-0005-0000-0000-0000EEBD0000}"/>
    <cellStyle name="20% - Accent1 6 3 2 2 2 3" xfId="48789" xr:uid="{00000000-0005-0000-0000-0000EFBD0000}"/>
    <cellStyle name="20% - Accent1 6 3 2 2 2 3 2" xfId="48790" xr:uid="{00000000-0005-0000-0000-0000F0BD0000}"/>
    <cellStyle name="20% - Accent1 6 3 2 2 2 4" xfId="48791" xr:uid="{00000000-0005-0000-0000-0000F1BD0000}"/>
    <cellStyle name="20% - Accent1 6 3 2 2 3" xfId="48792" xr:uid="{00000000-0005-0000-0000-0000F2BD0000}"/>
    <cellStyle name="20% - Accent1 6 3 2 2 3 2" xfId="48793" xr:uid="{00000000-0005-0000-0000-0000F3BD0000}"/>
    <cellStyle name="20% - Accent1 6 3 2 2 3 2 2" xfId="48794" xr:uid="{00000000-0005-0000-0000-0000F4BD0000}"/>
    <cellStyle name="20% - Accent1 6 3 2 2 3 2 2 2" xfId="48795" xr:uid="{00000000-0005-0000-0000-0000F5BD0000}"/>
    <cellStyle name="20% - Accent1 6 3 2 2 3 2 3" xfId="48796" xr:uid="{00000000-0005-0000-0000-0000F6BD0000}"/>
    <cellStyle name="20% - Accent1 6 3 2 2 3 3" xfId="48797" xr:uid="{00000000-0005-0000-0000-0000F7BD0000}"/>
    <cellStyle name="20% - Accent1 6 3 2 2 3 3 2" xfId="48798" xr:uid="{00000000-0005-0000-0000-0000F8BD0000}"/>
    <cellStyle name="20% - Accent1 6 3 2 2 3 4" xfId="48799" xr:uid="{00000000-0005-0000-0000-0000F9BD0000}"/>
    <cellStyle name="20% - Accent1 6 3 2 2 4" xfId="48800" xr:uid="{00000000-0005-0000-0000-0000FABD0000}"/>
    <cellStyle name="20% - Accent1 6 3 2 2 4 2" xfId="48801" xr:uid="{00000000-0005-0000-0000-0000FBBD0000}"/>
    <cellStyle name="20% - Accent1 6 3 2 2 4 2 2" xfId="48802" xr:uid="{00000000-0005-0000-0000-0000FCBD0000}"/>
    <cellStyle name="20% - Accent1 6 3 2 2 4 2 2 2" xfId="48803" xr:uid="{00000000-0005-0000-0000-0000FDBD0000}"/>
    <cellStyle name="20% - Accent1 6 3 2 2 4 2 3" xfId="48804" xr:uid="{00000000-0005-0000-0000-0000FEBD0000}"/>
    <cellStyle name="20% - Accent1 6 3 2 2 4 3" xfId="48805" xr:uid="{00000000-0005-0000-0000-0000FFBD0000}"/>
    <cellStyle name="20% - Accent1 6 3 2 2 4 3 2" xfId="48806" xr:uid="{00000000-0005-0000-0000-000000BE0000}"/>
    <cellStyle name="20% - Accent1 6 3 2 2 4 4" xfId="48807" xr:uid="{00000000-0005-0000-0000-000001BE0000}"/>
    <cellStyle name="20% - Accent1 6 3 2 2 5" xfId="48808" xr:uid="{00000000-0005-0000-0000-000002BE0000}"/>
    <cellStyle name="20% - Accent1 6 3 2 2 5 2" xfId="48809" xr:uid="{00000000-0005-0000-0000-000003BE0000}"/>
    <cellStyle name="20% - Accent1 6 3 2 2 5 2 2" xfId="48810" xr:uid="{00000000-0005-0000-0000-000004BE0000}"/>
    <cellStyle name="20% - Accent1 6 3 2 2 5 3" xfId="48811" xr:uid="{00000000-0005-0000-0000-000005BE0000}"/>
    <cellStyle name="20% - Accent1 6 3 2 2 6" xfId="48812" xr:uid="{00000000-0005-0000-0000-000006BE0000}"/>
    <cellStyle name="20% - Accent1 6 3 2 2 6 2" xfId="48813" xr:uid="{00000000-0005-0000-0000-000007BE0000}"/>
    <cellStyle name="20% - Accent1 6 3 2 2 6 2 2" xfId="48814" xr:uid="{00000000-0005-0000-0000-000008BE0000}"/>
    <cellStyle name="20% - Accent1 6 3 2 2 6 3" xfId="48815" xr:uid="{00000000-0005-0000-0000-000009BE0000}"/>
    <cellStyle name="20% - Accent1 6 3 2 2 7" xfId="48816" xr:uid="{00000000-0005-0000-0000-00000ABE0000}"/>
    <cellStyle name="20% - Accent1 6 3 2 2 7 2" xfId="48817" xr:uid="{00000000-0005-0000-0000-00000BBE0000}"/>
    <cellStyle name="20% - Accent1 6 3 2 2 8" xfId="48818" xr:uid="{00000000-0005-0000-0000-00000CBE0000}"/>
    <cellStyle name="20% - Accent1 6 3 2 2 8 2" xfId="48819" xr:uid="{00000000-0005-0000-0000-00000DBE0000}"/>
    <cellStyle name="20% - Accent1 6 3 2 2 9" xfId="48820" xr:uid="{00000000-0005-0000-0000-00000EBE0000}"/>
    <cellStyle name="20% - Accent1 6 3 2 3" xfId="48821" xr:uid="{00000000-0005-0000-0000-00000FBE0000}"/>
    <cellStyle name="20% - Accent1 6 3 2 3 2" xfId="48822" xr:uid="{00000000-0005-0000-0000-000010BE0000}"/>
    <cellStyle name="20% - Accent1 6 3 2 3 2 2" xfId="48823" xr:uid="{00000000-0005-0000-0000-000011BE0000}"/>
    <cellStyle name="20% - Accent1 6 3 2 3 2 2 2" xfId="48824" xr:uid="{00000000-0005-0000-0000-000012BE0000}"/>
    <cellStyle name="20% - Accent1 6 3 2 3 2 2 2 2" xfId="48825" xr:uid="{00000000-0005-0000-0000-000013BE0000}"/>
    <cellStyle name="20% - Accent1 6 3 2 3 2 2 3" xfId="48826" xr:uid="{00000000-0005-0000-0000-000014BE0000}"/>
    <cellStyle name="20% - Accent1 6 3 2 3 2 3" xfId="48827" xr:uid="{00000000-0005-0000-0000-000015BE0000}"/>
    <cellStyle name="20% - Accent1 6 3 2 3 2 3 2" xfId="48828" xr:uid="{00000000-0005-0000-0000-000016BE0000}"/>
    <cellStyle name="20% - Accent1 6 3 2 3 2 4" xfId="48829" xr:uid="{00000000-0005-0000-0000-000017BE0000}"/>
    <cellStyle name="20% - Accent1 6 3 2 3 3" xfId="48830" xr:uid="{00000000-0005-0000-0000-000018BE0000}"/>
    <cellStyle name="20% - Accent1 6 3 2 3 3 2" xfId="48831" xr:uid="{00000000-0005-0000-0000-000019BE0000}"/>
    <cellStyle name="20% - Accent1 6 3 2 3 3 2 2" xfId="48832" xr:uid="{00000000-0005-0000-0000-00001ABE0000}"/>
    <cellStyle name="20% - Accent1 6 3 2 3 3 2 2 2" xfId="48833" xr:uid="{00000000-0005-0000-0000-00001BBE0000}"/>
    <cellStyle name="20% - Accent1 6 3 2 3 3 2 3" xfId="48834" xr:uid="{00000000-0005-0000-0000-00001CBE0000}"/>
    <cellStyle name="20% - Accent1 6 3 2 3 3 3" xfId="48835" xr:uid="{00000000-0005-0000-0000-00001DBE0000}"/>
    <cellStyle name="20% - Accent1 6 3 2 3 3 3 2" xfId="48836" xr:uid="{00000000-0005-0000-0000-00001EBE0000}"/>
    <cellStyle name="20% - Accent1 6 3 2 3 3 4" xfId="48837" xr:uid="{00000000-0005-0000-0000-00001FBE0000}"/>
    <cellStyle name="20% - Accent1 6 3 2 3 4" xfId="48838" xr:uid="{00000000-0005-0000-0000-000020BE0000}"/>
    <cellStyle name="20% - Accent1 6 3 2 3 4 2" xfId="48839" xr:uid="{00000000-0005-0000-0000-000021BE0000}"/>
    <cellStyle name="20% - Accent1 6 3 2 3 4 2 2" xfId="48840" xr:uid="{00000000-0005-0000-0000-000022BE0000}"/>
    <cellStyle name="20% - Accent1 6 3 2 3 4 2 2 2" xfId="48841" xr:uid="{00000000-0005-0000-0000-000023BE0000}"/>
    <cellStyle name="20% - Accent1 6 3 2 3 4 2 3" xfId="48842" xr:uid="{00000000-0005-0000-0000-000024BE0000}"/>
    <cellStyle name="20% - Accent1 6 3 2 3 4 3" xfId="48843" xr:uid="{00000000-0005-0000-0000-000025BE0000}"/>
    <cellStyle name="20% - Accent1 6 3 2 3 4 3 2" xfId="48844" xr:uid="{00000000-0005-0000-0000-000026BE0000}"/>
    <cellStyle name="20% - Accent1 6 3 2 3 4 4" xfId="48845" xr:uid="{00000000-0005-0000-0000-000027BE0000}"/>
    <cellStyle name="20% - Accent1 6 3 2 3 5" xfId="48846" xr:uid="{00000000-0005-0000-0000-000028BE0000}"/>
    <cellStyle name="20% - Accent1 6 3 2 3 5 2" xfId="48847" xr:uid="{00000000-0005-0000-0000-000029BE0000}"/>
    <cellStyle name="20% - Accent1 6 3 2 3 5 2 2" xfId="48848" xr:uid="{00000000-0005-0000-0000-00002ABE0000}"/>
    <cellStyle name="20% - Accent1 6 3 2 3 5 3" xfId="48849" xr:uid="{00000000-0005-0000-0000-00002BBE0000}"/>
    <cellStyle name="20% - Accent1 6 3 2 3 6" xfId="48850" xr:uid="{00000000-0005-0000-0000-00002CBE0000}"/>
    <cellStyle name="20% - Accent1 6 3 2 3 6 2" xfId="48851" xr:uid="{00000000-0005-0000-0000-00002DBE0000}"/>
    <cellStyle name="20% - Accent1 6 3 2 3 6 2 2" xfId="48852" xr:uid="{00000000-0005-0000-0000-00002EBE0000}"/>
    <cellStyle name="20% - Accent1 6 3 2 3 6 3" xfId="48853" xr:uid="{00000000-0005-0000-0000-00002FBE0000}"/>
    <cellStyle name="20% - Accent1 6 3 2 3 7" xfId="48854" xr:uid="{00000000-0005-0000-0000-000030BE0000}"/>
    <cellStyle name="20% - Accent1 6 3 2 3 7 2" xfId="48855" xr:uid="{00000000-0005-0000-0000-000031BE0000}"/>
    <cellStyle name="20% - Accent1 6 3 2 3 8" xfId="48856" xr:uid="{00000000-0005-0000-0000-000032BE0000}"/>
    <cellStyle name="20% - Accent1 6 3 2 3 8 2" xfId="48857" xr:uid="{00000000-0005-0000-0000-000033BE0000}"/>
    <cellStyle name="20% - Accent1 6 3 2 3 9" xfId="48858" xr:uid="{00000000-0005-0000-0000-000034BE0000}"/>
    <cellStyle name="20% - Accent1 6 3 2 4" xfId="48859" xr:uid="{00000000-0005-0000-0000-000035BE0000}"/>
    <cellStyle name="20% - Accent1 6 3 2 4 2" xfId="48860" xr:uid="{00000000-0005-0000-0000-000036BE0000}"/>
    <cellStyle name="20% - Accent1 6 3 2 4 2 2" xfId="48861" xr:uid="{00000000-0005-0000-0000-000037BE0000}"/>
    <cellStyle name="20% - Accent1 6 3 2 4 2 2 2" xfId="48862" xr:uid="{00000000-0005-0000-0000-000038BE0000}"/>
    <cellStyle name="20% - Accent1 6 3 2 4 2 3" xfId="48863" xr:uid="{00000000-0005-0000-0000-000039BE0000}"/>
    <cellStyle name="20% - Accent1 6 3 2 4 3" xfId="48864" xr:uid="{00000000-0005-0000-0000-00003ABE0000}"/>
    <cellStyle name="20% - Accent1 6 3 2 4 3 2" xfId="48865" xr:uid="{00000000-0005-0000-0000-00003BBE0000}"/>
    <cellStyle name="20% - Accent1 6 3 2 4 4" xfId="48866" xr:uid="{00000000-0005-0000-0000-00003CBE0000}"/>
    <cellStyle name="20% - Accent1 6 3 2 5" xfId="48867" xr:uid="{00000000-0005-0000-0000-00003DBE0000}"/>
    <cellStyle name="20% - Accent1 6 3 2 5 2" xfId="48868" xr:uid="{00000000-0005-0000-0000-00003EBE0000}"/>
    <cellStyle name="20% - Accent1 6 3 2 5 2 2" xfId="48869" xr:uid="{00000000-0005-0000-0000-00003FBE0000}"/>
    <cellStyle name="20% - Accent1 6 3 2 5 2 2 2" xfId="48870" xr:uid="{00000000-0005-0000-0000-000040BE0000}"/>
    <cellStyle name="20% - Accent1 6 3 2 5 2 3" xfId="48871" xr:uid="{00000000-0005-0000-0000-000041BE0000}"/>
    <cellStyle name="20% - Accent1 6 3 2 5 3" xfId="48872" xr:uid="{00000000-0005-0000-0000-000042BE0000}"/>
    <cellStyle name="20% - Accent1 6 3 2 5 3 2" xfId="48873" xr:uid="{00000000-0005-0000-0000-000043BE0000}"/>
    <cellStyle name="20% - Accent1 6 3 2 5 4" xfId="48874" xr:uid="{00000000-0005-0000-0000-000044BE0000}"/>
    <cellStyle name="20% - Accent1 6 3 2 6" xfId="48875" xr:uid="{00000000-0005-0000-0000-000045BE0000}"/>
    <cellStyle name="20% - Accent1 6 3 2 6 2" xfId="48876" xr:uid="{00000000-0005-0000-0000-000046BE0000}"/>
    <cellStyle name="20% - Accent1 6 3 2 6 2 2" xfId="48877" xr:uid="{00000000-0005-0000-0000-000047BE0000}"/>
    <cellStyle name="20% - Accent1 6 3 2 6 2 2 2" xfId="48878" xr:uid="{00000000-0005-0000-0000-000048BE0000}"/>
    <cellStyle name="20% - Accent1 6 3 2 6 2 3" xfId="48879" xr:uid="{00000000-0005-0000-0000-000049BE0000}"/>
    <cellStyle name="20% - Accent1 6 3 2 6 3" xfId="48880" xr:uid="{00000000-0005-0000-0000-00004ABE0000}"/>
    <cellStyle name="20% - Accent1 6 3 2 6 3 2" xfId="48881" xr:uid="{00000000-0005-0000-0000-00004BBE0000}"/>
    <cellStyle name="20% - Accent1 6 3 2 6 4" xfId="48882" xr:uid="{00000000-0005-0000-0000-00004CBE0000}"/>
    <cellStyle name="20% - Accent1 6 3 2 7" xfId="48883" xr:uid="{00000000-0005-0000-0000-00004DBE0000}"/>
    <cellStyle name="20% - Accent1 6 3 2 7 2" xfId="48884" xr:uid="{00000000-0005-0000-0000-00004EBE0000}"/>
    <cellStyle name="20% - Accent1 6 3 2 7 2 2" xfId="48885" xr:uid="{00000000-0005-0000-0000-00004FBE0000}"/>
    <cellStyle name="20% - Accent1 6 3 2 7 3" xfId="48886" xr:uid="{00000000-0005-0000-0000-000050BE0000}"/>
    <cellStyle name="20% - Accent1 6 3 2 8" xfId="48887" xr:uid="{00000000-0005-0000-0000-000051BE0000}"/>
    <cellStyle name="20% - Accent1 6 3 2 8 2" xfId="48888" xr:uid="{00000000-0005-0000-0000-000052BE0000}"/>
    <cellStyle name="20% - Accent1 6 3 2 8 2 2" xfId="48889" xr:uid="{00000000-0005-0000-0000-000053BE0000}"/>
    <cellStyle name="20% - Accent1 6 3 2 8 3" xfId="48890" xr:uid="{00000000-0005-0000-0000-000054BE0000}"/>
    <cellStyle name="20% - Accent1 6 3 2 9" xfId="48891" xr:uid="{00000000-0005-0000-0000-000055BE0000}"/>
    <cellStyle name="20% - Accent1 6 3 2 9 2" xfId="48892" xr:uid="{00000000-0005-0000-0000-000056BE0000}"/>
    <cellStyle name="20% - Accent1 6 3 3" xfId="48893" xr:uid="{00000000-0005-0000-0000-000057BE0000}"/>
    <cellStyle name="20% - Accent1 6 3 3 10" xfId="48894" xr:uid="{00000000-0005-0000-0000-000058BE0000}"/>
    <cellStyle name="20% - Accent1 6 3 3 10 2" xfId="48895" xr:uid="{00000000-0005-0000-0000-000059BE0000}"/>
    <cellStyle name="20% - Accent1 6 3 3 11" xfId="48896" xr:uid="{00000000-0005-0000-0000-00005ABE0000}"/>
    <cellStyle name="20% - Accent1 6 3 3 2" xfId="48897" xr:uid="{00000000-0005-0000-0000-00005BBE0000}"/>
    <cellStyle name="20% - Accent1 6 3 3 2 2" xfId="48898" xr:uid="{00000000-0005-0000-0000-00005CBE0000}"/>
    <cellStyle name="20% - Accent1 6 3 3 2 2 2" xfId="48899" xr:uid="{00000000-0005-0000-0000-00005DBE0000}"/>
    <cellStyle name="20% - Accent1 6 3 3 2 2 2 2" xfId="48900" xr:uid="{00000000-0005-0000-0000-00005EBE0000}"/>
    <cellStyle name="20% - Accent1 6 3 3 2 2 2 2 2" xfId="48901" xr:uid="{00000000-0005-0000-0000-00005FBE0000}"/>
    <cellStyle name="20% - Accent1 6 3 3 2 2 2 3" xfId="48902" xr:uid="{00000000-0005-0000-0000-000060BE0000}"/>
    <cellStyle name="20% - Accent1 6 3 3 2 2 3" xfId="48903" xr:uid="{00000000-0005-0000-0000-000061BE0000}"/>
    <cellStyle name="20% - Accent1 6 3 3 2 2 3 2" xfId="48904" xr:uid="{00000000-0005-0000-0000-000062BE0000}"/>
    <cellStyle name="20% - Accent1 6 3 3 2 2 4" xfId="48905" xr:uid="{00000000-0005-0000-0000-000063BE0000}"/>
    <cellStyle name="20% - Accent1 6 3 3 2 3" xfId="48906" xr:uid="{00000000-0005-0000-0000-000064BE0000}"/>
    <cellStyle name="20% - Accent1 6 3 3 2 3 2" xfId="48907" xr:uid="{00000000-0005-0000-0000-000065BE0000}"/>
    <cellStyle name="20% - Accent1 6 3 3 2 3 2 2" xfId="48908" xr:uid="{00000000-0005-0000-0000-000066BE0000}"/>
    <cellStyle name="20% - Accent1 6 3 3 2 3 2 2 2" xfId="48909" xr:uid="{00000000-0005-0000-0000-000067BE0000}"/>
    <cellStyle name="20% - Accent1 6 3 3 2 3 2 3" xfId="48910" xr:uid="{00000000-0005-0000-0000-000068BE0000}"/>
    <cellStyle name="20% - Accent1 6 3 3 2 3 3" xfId="48911" xr:uid="{00000000-0005-0000-0000-000069BE0000}"/>
    <cellStyle name="20% - Accent1 6 3 3 2 3 3 2" xfId="48912" xr:uid="{00000000-0005-0000-0000-00006ABE0000}"/>
    <cellStyle name="20% - Accent1 6 3 3 2 3 4" xfId="48913" xr:uid="{00000000-0005-0000-0000-00006BBE0000}"/>
    <cellStyle name="20% - Accent1 6 3 3 2 4" xfId="48914" xr:uid="{00000000-0005-0000-0000-00006CBE0000}"/>
    <cellStyle name="20% - Accent1 6 3 3 2 4 2" xfId="48915" xr:uid="{00000000-0005-0000-0000-00006DBE0000}"/>
    <cellStyle name="20% - Accent1 6 3 3 2 4 2 2" xfId="48916" xr:uid="{00000000-0005-0000-0000-00006EBE0000}"/>
    <cellStyle name="20% - Accent1 6 3 3 2 4 2 2 2" xfId="48917" xr:uid="{00000000-0005-0000-0000-00006FBE0000}"/>
    <cellStyle name="20% - Accent1 6 3 3 2 4 2 3" xfId="48918" xr:uid="{00000000-0005-0000-0000-000070BE0000}"/>
    <cellStyle name="20% - Accent1 6 3 3 2 4 3" xfId="48919" xr:uid="{00000000-0005-0000-0000-000071BE0000}"/>
    <cellStyle name="20% - Accent1 6 3 3 2 4 3 2" xfId="48920" xr:uid="{00000000-0005-0000-0000-000072BE0000}"/>
    <cellStyle name="20% - Accent1 6 3 3 2 4 4" xfId="48921" xr:uid="{00000000-0005-0000-0000-000073BE0000}"/>
    <cellStyle name="20% - Accent1 6 3 3 2 5" xfId="48922" xr:uid="{00000000-0005-0000-0000-000074BE0000}"/>
    <cellStyle name="20% - Accent1 6 3 3 2 5 2" xfId="48923" xr:uid="{00000000-0005-0000-0000-000075BE0000}"/>
    <cellStyle name="20% - Accent1 6 3 3 2 5 2 2" xfId="48924" xr:uid="{00000000-0005-0000-0000-000076BE0000}"/>
    <cellStyle name="20% - Accent1 6 3 3 2 5 3" xfId="48925" xr:uid="{00000000-0005-0000-0000-000077BE0000}"/>
    <cellStyle name="20% - Accent1 6 3 3 2 6" xfId="48926" xr:uid="{00000000-0005-0000-0000-000078BE0000}"/>
    <cellStyle name="20% - Accent1 6 3 3 2 6 2" xfId="48927" xr:uid="{00000000-0005-0000-0000-000079BE0000}"/>
    <cellStyle name="20% - Accent1 6 3 3 2 6 2 2" xfId="48928" xr:uid="{00000000-0005-0000-0000-00007ABE0000}"/>
    <cellStyle name="20% - Accent1 6 3 3 2 6 3" xfId="48929" xr:uid="{00000000-0005-0000-0000-00007BBE0000}"/>
    <cellStyle name="20% - Accent1 6 3 3 2 7" xfId="48930" xr:uid="{00000000-0005-0000-0000-00007CBE0000}"/>
    <cellStyle name="20% - Accent1 6 3 3 2 7 2" xfId="48931" xr:uid="{00000000-0005-0000-0000-00007DBE0000}"/>
    <cellStyle name="20% - Accent1 6 3 3 2 8" xfId="48932" xr:uid="{00000000-0005-0000-0000-00007EBE0000}"/>
    <cellStyle name="20% - Accent1 6 3 3 2 8 2" xfId="48933" xr:uid="{00000000-0005-0000-0000-00007FBE0000}"/>
    <cellStyle name="20% - Accent1 6 3 3 2 9" xfId="48934" xr:uid="{00000000-0005-0000-0000-000080BE0000}"/>
    <cellStyle name="20% - Accent1 6 3 3 3" xfId="48935" xr:uid="{00000000-0005-0000-0000-000081BE0000}"/>
    <cellStyle name="20% - Accent1 6 3 3 3 2" xfId="48936" xr:uid="{00000000-0005-0000-0000-000082BE0000}"/>
    <cellStyle name="20% - Accent1 6 3 3 3 2 2" xfId="48937" xr:uid="{00000000-0005-0000-0000-000083BE0000}"/>
    <cellStyle name="20% - Accent1 6 3 3 3 2 2 2" xfId="48938" xr:uid="{00000000-0005-0000-0000-000084BE0000}"/>
    <cellStyle name="20% - Accent1 6 3 3 3 2 2 2 2" xfId="48939" xr:uid="{00000000-0005-0000-0000-000085BE0000}"/>
    <cellStyle name="20% - Accent1 6 3 3 3 2 2 3" xfId="48940" xr:uid="{00000000-0005-0000-0000-000086BE0000}"/>
    <cellStyle name="20% - Accent1 6 3 3 3 2 3" xfId="48941" xr:uid="{00000000-0005-0000-0000-000087BE0000}"/>
    <cellStyle name="20% - Accent1 6 3 3 3 2 3 2" xfId="48942" xr:uid="{00000000-0005-0000-0000-000088BE0000}"/>
    <cellStyle name="20% - Accent1 6 3 3 3 2 4" xfId="48943" xr:uid="{00000000-0005-0000-0000-000089BE0000}"/>
    <cellStyle name="20% - Accent1 6 3 3 3 3" xfId="48944" xr:uid="{00000000-0005-0000-0000-00008ABE0000}"/>
    <cellStyle name="20% - Accent1 6 3 3 3 3 2" xfId="48945" xr:uid="{00000000-0005-0000-0000-00008BBE0000}"/>
    <cellStyle name="20% - Accent1 6 3 3 3 3 2 2" xfId="48946" xr:uid="{00000000-0005-0000-0000-00008CBE0000}"/>
    <cellStyle name="20% - Accent1 6 3 3 3 3 2 2 2" xfId="48947" xr:uid="{00000000-0005-0000-0000-00008DBE0000}"/>
    <cellStyle name="20% - Accent1 6 3 3 3 3 2 3" xfId="48948" xr:uid="{00000000-0005-0000-0000-00008EBE0000}"/>
    <cellStyle name="20% - Accent1 6 3 3 3 3 3" xfId="48949" xr:uid="{00000000-0005-0000-0000-00008FBE0000}"/>
    <cellStyle name="20% - Accent1 6 3 3 3 3 3 2" xfId="48950" xr:uid="{00000000-0005-0000-0000-000090BE0000}"/>
    <cellStyle name="20% - Accent1 6 3 3 3 3 4" xfId="48951" xr:uid="{00000000-0005-0000-0000-000091BE0000}"/>
    <cellStyle name="20% - Accent1 6 3 3 3 4" xfId="48952" xr:uid="{00000000-0005-0000-0000-000092BE0000}"/>
    <cellStyle name="20% - Accent1 6 3 3 3 4 2" xfId="48953" xr:uid="{00000000-0005-0000-0000-000093BE0000}"/>
    <cellStyle name="20% - Accent1 6 3 3 3 4 2 2" xfId="48954" xr:uid="{00000000-0005-0000-0000-000094BE0000}"/>
    <cellStyle name="20% - Accent1 6 3 3 3 4 2 2 2" xfId="48955" xr:uid="{00000000-0005-0000-0000-000095BE0000}"/>
    <cellStyle name="20% - Accent1 6 3 3 3 4 2 3" xfId="48956" xr:uid="{00000000-0005-0000-0000-000096BE0000}"/>
    <cellStyle name="20% - Accent1 6 3 3 3 4 3" xfId="48957" xr:uid="{00000000-0005-0000-0000-000097BE0000}"/>
    <cellStyle name="20% - Accent1 6 3 3 3 4 3 2" xfId="48958" xr:uid="{00000000-0005-0000-0000-000098BE0000}"/>
    <cellStyle name="20% - Accent1 6 3 3 3 4 4" xfId="48959" xr:uid="{00000000-0005-0000-0000-000099BE0000}"/>
    <cellStyle name="20% - Accent1 6 3 3 3 5" xfId="48960" xr:uid="{00000000-0005-0000-0000-00009ABE0000}"/>
    <cellStyle name="20% - Accent1 6 3 3 3 5 2" xfId="48961" xr:uid="{00000000-0005-0000-0000-00009BBE0000}"/>
    <cellStyle name="20% - Accent1 6 3 3 3 5 2 2" xfId="48962" xr:uid="{00000000-0005-0000-0000-00009CBE0000}"/>
    <cellStyle name="20% - Accent1 6 3 3 3 5 3" xfId="48963" xr:uid="{00000000-0005-0000-0000-00009DBE0000}"/>
    <cellStyle name="20% - Accent1 6 3 3 3 6" xfId="48964" xr:uid="{00000000-0005-0000-0000-00009EBE0000}"/>
    <cellStyle name="20% - Accent1 6 3 3 3 6 2" xfId="48965" xr:uid="{00000000-0005-0000-0000-00009FBE0000}"/>
    <cellStyle name="20% - Accent1 6 3 3 3 6 2 2" xfId="48966" xr:uid="{00000000-0005-0000-0000-0000A0BE0000}"/>
    <cellStyle name="20% - Accent1 6 3 3 3 6 3" xfId="48967" xr:uid="{00000000-0005-0000-0000-0000A1BE0000}"/>
    <cellStyle name="20% - Accent1 6 3 3 3 7" xfId="48968" xr:uid="{00000000-0005-0000-0000-0000A2BE0000}"/>
    <cellStyle name="20% - Accent1 6 3 3 3 7 2" xfId="48969" xr:uid="{00000000-0005-0000-0000-0000A3BE0000}"/>
    <cellStyle name="20% - Accent1 6 3 3 3 8" xfId="48970" xr:uid="{00000000-0005-0000-0000-0000A4BE0000}"/>
    <cellStyle name="20% - Accent1 6 3 3 3 8 2" xfId="48971" xr:uid="{00000000-0005-0000-0000-0000A5BE0000}"/>
    <cellStyle name="20% - Accent1 6 3 3 3 9" xfId="48972" xr:uid="{00000000-0005-0000-0000-0000A6BE0000}"/>
    <cellStyle name="20% - Accent1 6 3 3 4" xfId="48973" xr:uid="{00000000-0005-0000-0000-0000A7BE0000}"/>
    <cellStyle name="20% - Accent1 6 3 3 4 2" xfId="48974" xr:uid="{00000000-0005-0000-0000-0000A8BE0000}"/>
    <cellStyle name="20% - Accent1 6 3 3 4 2 2" xfId="48975" xr:uid="{00000000-0005-0000-0000-0000A9BE0000}"/>
    <cellStyle name="20% - Accent1 6 3 3 4 2 2 2" xfId="48976" xr:uid="{00000000-0005-0000-0000-0000AABE0000}"/>
    <cellStyle name="20% - Accent1 6 3 3 4 2 3" xfId="48977" xr:uid="{00000000-0005-0000-0000-0000ABBE0000}"/>
    <cellStyle name="20% - Accent1 6 3 3 4 3" xfId="48978" xr:uid="{00000000-0005-0000-0000-0000ACBE0000}"/>
    <cellStyle name="20% - Accent1 6 3 3 4 3 2" xfId="48979" xr:uid="{00000000-0005-0000-0000-0000ADBE0000}"/>
    <cellStyle name="20% - Accent1 6 3 3 4 4" xfId="48980" xr:uid="{00000000-0005-0000-0000-0000AEBE0000}"/>
    <cellStyle name="20% - Accent1 6 3 3 5" xfId="48981" xr:uid="{00000000-0005-0000-0000-0000AFBE0000}"/>
    <cellStyle name="20% - Accent1 6 3 3 5 2" xfId="48982" xr:uid="{00000000-0005-0000-0000-0000B0BE0000}"/>
    <cellStyle name="20% - Accent1 6 3 3 5 2 2" xfId="48983" xr:uid="{00000000-0005-0000-0000-0000B1BE0000}"/>
    <cellStyle name="20% - Accent1 6 3 3 5 2 2 2" xfId="48984" xr:uid="{00000000-0005-0000-0000-0000B2BE0000}"/>
    <cellStyle name="20% - Accent1 6 3 3 5 2 3" xfId="48985" xr:uid="{00000000-0005-0000-0000-0000B3BE0000}"/>
    <cellStyle name="20% - Accent1 6 3 3 5 3" xfId="48986" xr:uid="{00000000-0005-0000-0000-0000B4BE0000}"/>
    <cellStyle name="20% - Accent1 6 3 3 5 3 2" xfId="48987" xr:uid="{00000000-0005-0000-0000-0000B5BE0000}"/>
    <cellStyle name="20% - Accent1 6 3 3 5 4" xfId="48988" xr:uid="{00000000-0005-0000-0000-0000B6BE0000}"/>
    <cellStyle name="20% - Accent1 6 3 3 6" xfId="48989" xr:uid="{00000000-0005-0000-0000-0000B7BE0000}"/>
    <cellStyle name="20% - Accent1 6 3 3 6 2" xfId="48990" xr:uid="{00000000-0005-0000-0000-0000B8BE0000}"/>
    <cellStyle name="20% - Accent1 6 3 3 6 2 2" xfId="48991" xr:uid="{00000000-0005-0000-0000-0000B9BE0000}"/>
    <cellStyle name="20% - Accent1 6 3 3 6 2 2 2" xfId="48992" xr:uid="{00000000-0005-0000-0000-0000BABE0000}"/>
    <cellStyle name="20% - Accent1 6 3 3 6 2 3" xfId="48993" xr:uid="{00000000-0005-0000-0000-0000BBBE0000}"/>
    <cellStyle name="20% - Accent1 6 3 3 6 3" xfId="48994" xr:uid="{00000000-0005-0000-0000-0000BCBE0000}"/>
    <cellStyle name="20% - Accent1 6 3 3 6 3 2" xfId="48995" xr:uid="{00000000-0005-0000-0000-0000BDBE0000}"/>
    <cellStyle name="20% - Accent1 6 3 3 6 4" xfId="48996" xr:uid="{00000000-0005-0000-0000-0000BEBE0000}"/>
    <cellStyle name="20% - Accent1 6 3 3 7" xfId="48997" xr:uid="{00000000-0005-0000-0000-0000BFBE0000}"/>
    <cellStyle name="20% - Accent1 6 3 3 7 2" xfId="48998" xr:uid="{00000000-0005-0000-0000-0000C0BE0000}"/>
    <cellStyle name="20% - Accent1 6 3 3 7 2 2" xfId="48999" xr:uid="{00000000-0005-0000-0000-0000C1BE0000}"/>
    <cellStyle name="20% - Accent1 6 3 3 7 3" xfId="49000" xr:uid="{00000000-0005-0000-0000-0000C2BE0000}"/>
    <cellStyle name="20% - Accent1 6 3 3 8" xfId="49001" xr:uid="{00000000-0005-0000-0000-0000C3BE0000}"/>
    <cellStyle name="20% - Accent1 6 3 3 8 2" xfId="49002" xr:uid="{00000000-0005-0000-0000-0000C4BE0000}"/>
    <cellStyle name="20% - Accent1 6 3 3 8 2 2" xfId="49003" xr:uid="{00000000-0005-0000-0000-0000C5BE0000}"/>
    <cellStyle name="20% - Accent1 6 3 3 8 3" xfId="49004" xr:uid="{00000000-0005-0000-0000-0000C6BE0000}"/>
    <cellStyle name="20% - Accent1 6 3 3 9" xfId="49005" xr:uid="{00000000-0005-0000-0000-0000C7BE0000}"/>
    <cellStyle name="20% - Accent1 6 3 3 9 2" xfId="49006" xr:uid="{00000000-0005-0000-0000-0000C8BE0000}"/>
    <cellStyle name="20% - Accent1 6 3 4" xfId="49007" xr:uid="{00000000-0005-0000-0000-0000C9BE0000}"/>
    <cellStyle name="20% - Accent1 6 3 4 10" xfId="49008" xr:uid="{00000000-0005-0000-0000-0000CABE0000}"/>
    <cellStyle name="20% - Accent1 6 3 4 10 2" xfId="49009" xr:uid="{00000000-0005-0000-0000-0000CBBE0000}"/>
    <cellStyle name="20% - Accent1 6 3 4 11" xfId="49010" xr:uid="{00000000-0005-0000-0000-0000CCBE0000}"/>
    <cellStyle name="20% - Accent1 6 3 4 2" xfId="49011" xr:uid="{00000000-0005-0000-0000-0000CDBE0000}"/>
    <cellStyle name="20% - Accent1 6 3 4 2 2" xfId="49012" xr:uid="{00000000-0005-0000-0000-0000CEBE0000}"/>
    <cellStyle name="20% - Accent1 6 3 4 2 2 2" xfId="49013" xr:uid="{00000000-0005-0000-0000-0000CFBE0000}"/>
    <cellStyle name="20% - Accent1 6 3 4 2 2 2 2" xfId="49014" xr:uid="{00000000-0005-0000-0000-0000D0BE0000}"/>
    <cellStyle name="20% - Accent1 6 3 4 2 2 2 2 2" xfId="49015" xr:uid="{00000000-0005-0000-0000-0000D1BE0000}"/>
    <cellStyle name="20% - Accent1 6 3 4 2 2 2 3" xfId="49016" xr:uid="{00000000-0005-0000-0000-0000D2BE0000}"/>
    <cellStyle name="20% - Accent1 6 3 4 2 2 3" xfId="49017" xr:uid="{00000000-0005-0000-0000-0000D3BE0000}"/>
    <cellStyle name="20% - Accent1 6 3 4 2 2 3 2" xfId="49018" xr:uid="{00000000-0005-0000-0000-0000D4BE0000}"/>
    <cellStyle name="20% - Accent1 6 3 4 2 2 4" xfId="49019" xr:uid="{00000000-0005-0000-0000-0000D5BE0000}"/>
    <cellStyle name="20% - Accent1 6 3 4 2 3" xfId="49020" xr:uid="{00000000-0005-0000-0000-0000D6BE0000}"/>
    <cellStyle name="20% - Accent1 6 3 4 2 3 2" xfId="49021" xr:uid="{00000000-0005-0000-0000-0000D7BE0000}"/>
    <cellStyle name="20% - Accent1 6 3 4 2 3 2 2" xfId="49022" xr:uid="{00000000-0005-0000-0000-0000D8BE0000}"/>
    <cellStyle name="20% - Accent1 6 3 4 2 3 2 2 2" xfId="49023" xr:uid="{00000000-0005-0000-0000-0000D9BE0000}"/>
    <cellStyle name="20% - Accent1 6 3 4 2 3 2 3" xfId="49024" xr:uid="{00000000-0005-0000-0000-0000DABE0000}"/>
    <cellStyle name="20% - Accent1 6 3 4 2 3 3" xfId="49025" xr:uid="{00000000-0005-0000-0000-0000DBBE0000}"/>
    <cellStyle name="20% - Accent1 6 3 4 2 3 3 2" xfId="49026" xr:uid="{00000000-0005-0000-0000-0000DCBE0000}"/>
    <cellStyle name="20% - Accent1 6 3 4 2 3 4" xfId="49027" xr:uid="{00000000-0005-0000-0000-0000DDBE0000}"/>
    <cellStyle name="20% - Accent1 6 3 4 2 4" xfId="49028" xr:uid="{00000000-0005-0000-0000-0000DEBE0000}"/>
    <cellStyle name="20% - Accent1 6 3 4 2 4 2" xfId="49029" xr:uid="{00000000-0005-0000-0000-0000DFBE0000}"/>
    <cellStyle name="20% - Accent1 6 3 4 2 4 2 2" xfId="49030" xr:uid="{00000000-0005-0000-0000-0000E0BE0000}"/>
    <cellStyle name="20% - Accent1 6 3 4 2 4 2 2 2" xfId="49031" xr:uid="{00000000-0005-0000-0000-0000E1BE0000}"/>
    <cellStyle name="20% - Accent1 6 3 4 2 4 2 3" xfId="49032" xr:uid="{00000000-0005-0000-0000-0000E2BE0000}"/>
    <cellStyle name="20% - Accent1 6 3 4 2 4 3" xfId="49033" xr:uid="{00000000-0005-0000-0000-0000E3BE0000}"/>
    <cellStyle name="20% - Accent1 6 3 4 2 4 3 2" xfId="49034" xr:uid="{00000000-0005-0000-0000-0000E4BE0000}"/>
    <cellStyle name="20% - Accent1 6 3 4 2 4 4" xfId="49035" xr:uid="{00000000-0005-0000-0000-0000E5BE0000}"/>
    <cellStyle name="20% - Accent1 6 3 4 2 5" xfId="49036" xr:uid="{00000000-0005-0000-0000-0000E6BE0000}"/>
    <cellStyle name="20% - Accent1 6 3 4 2 5 2" xfId="49037" xr:uid="{00000000-0005-0000-0000-0000E7BE0000}"/>
    <cellStyle name="20% - Accent1 6 3 4 2 5 2 2" xfId="49038" xr:uid="{00000000-0005-0000-0000-0000E8BE0000}"/>
    <cellStyle name="20% - Accent1 6 3 4 2 5 3" xfId="49039" xr:uid="{00000000-0005-0000-0000-0000E9BE0000}"/>
    <cellStyle name="20% - Accent1 6 3 4 2 6" xfId="49040" xr:uid="{00000000-0005-0000-0000-0000EABE0000}"/>
    <cellStyle name="20% - Accent1 6 3 4 2 6 2" xfId="49041" xr:uid="{00000000-0005-0000-0000-0000EBBE0000}"/>
    <cellStyle name="20% - Accent1 6 3 4 2 6 2 2" xfId="49042" xr:uid="{00000000-0005-0000-0000-0000ECBE0000}"/>
    <cellStyle name="20% - Accent1 6 3 4 2 6 3" xfId="49043" xr:uid="{00000000-0005-0000-0000-0000EDBE0000}"/>
    <cellStyle name="20% - Accent1 6 3 4 2 7" xfId="49044" xr:uid="{00000000-0005-0000-0000-0000EEBE0000}"/>
    <cellStyle name="20% - Accent1 6 3 4 2 7 2" xfId="49045" xr:uid="{00000000-0005-0000-0000-0000EFBE0000}"/>
    <cellStyle name="20% - Accent1 6 3 4 2 8" xfId="49046" xr:uid="{00000000-0005-0000-0000-0000F0BE0000}"/>
    <cellStyle name="20% - Accent1 6 3 4 2 8 2" xfId="49047" xr:uid="{00000000-0005-0000-0000-0000F1BE0000}"/>
    <cellStyle name="20% - Accent1 6 3 4 2 9" xfId="49048" xr:uid="{00000000-0005-0000-0000-0000F2BE0000}"/>
    <cellStyle name="20% - Accent1 6 3 4 3" xfId="49049" xr:uid="{00000000-0005-0000-0000-0000F3BE0000}"/>
    <cellStyle name="20% - Accent1 6 3 4 3 2" xfId="49050" xr:uid="{00000000-0005-0000-0000-0000F4BE0000}"/>
    <cellStyle name="20% - Accent1 6 3 4 3 2 2" xfId="49051" xr:uid="{00000000-0005-0000-0000-0000F5BE0000}"/>
    <cellStyle name="20% - Accent1 6 3 4 3 2 2 2" xfId="49052" xr:uid="{00000000-0005-0000-0000-0000F6BE0000}"/>
    <cellStyle name="20% - Accent1 6 3 4 3 2 2 2 2" xfId="49053" xr:uid="{00000000-0005-0000-0000-0000F7BE0000}"/>
    <cellStyle name="20% - Accent1 6 3 4 3 2 2 3" xfId="49054" xr:uid="{00000000-0005-0000-0000-0000F8BE0000}"/>
    <cellStyle name="20% - Accent1 6 3 4 3 2 3" xfId="49055" xr:uid="{00000000-0005-0000-0000-0000F9BE0000}"/>
    <cellStyle name="20% - Accent1 6 3 4 3 2 3 2" xfId="49056" xr:uid="{00000000-0005-0000-0000-0000FABE0000}"/>
    <cellStyle name="20% - Accent1 6 3 4 3 2 4" xfId="49057" xr:uid="{00000000-0005-0000-0000-0000FBBE0000}"/>
    <cellStyle name="20% - Accent1 6 3 4 3 3" xfId="49058" xr:uid="{00000000-0005-0000-0000-0000FCBE0000}"/>
    <cellStyle name="20% - Accent1 6 3 4 3 3 2" xfId="49059" xr:uid="{00000000-0005-0000-0000-0000FDBE0000}"/>
    <cellStyle name="20% - Accent1 6 3 4 3 3 2 2" xfId="49060" xr:uid="{00000000-0005-0000-0000-0000FEBE0000}"/>
    <cellStyle name="20% - Accent1 6 3 4 3 3 2 2 2" xfId="49061" xr:uid="{00000000-0005-0000-0000-0000FFBE0000}"/>
    <cellStyle name="20% - Accent1 6 3 4 3 3 2 3" xfId="49062" xr:uid="{00000000-0005-0000-0000-000000BF0000}"/>
    <cellStyle name="20% - Accent1 6 3 4 3 3 3" xfId="49063" xr:uid="{00000000-0005-0000-0000-000001BF0000}"/>
    <cellStyle name="20% - Accent1 6 3 4 3 3 3 2" xfId="49064" xr:uid="{00000000-0005-0000-0000-000002BF0000}"/>
    <cellStyle name="20% - Accent1 6 3 4 3 3 4" xfId="49065" xr:uid="{00000000-0005-0000-0000-000003BF0000}"/>
    <cellStyle name="20% - Accent1 6 3 4 3 4" xfId="49066" xr:uid="{00000000-0005-0000-0000-000004BF0000}"/>
    <cellStyle name="20% - Accent1 6 3 4 3 4 2" xfId="49067" xr:uid="{00000000-0005-0000-0000-000005BF0000}"/>
    <cellStyle name="20% - Accent1 6 3 4 3 4 2 2" xfId="49068" xr:uid="{00000000-0005-0000-0000-000006BF0000}"/>
    <cellStyle name="20% - Accent1 6 3 4 3 4 2 2 2" xfId="49069" xr:uid="{00000000-0005-0000-0000-000007BF0000}"/>
    <cellStyle name="20% - Accent1 6 3 4 3 4 2 3" xfId="49070" xr:uid="{00000000-0005-0000-0000-000008BF0000}"/>
    <cellStyle name="20% - Accent1 6 3 4 3 4 3" xfId="49071" xr:uid="{00000000-0005-0000-0000-000009BF0000}"/>
    <cellStyle name="20% - Accent1 6 3 4 3 4 3 2" xfId="49072" xr:uid="{00000000-0005-0000-0000-00000ABF0000}"/>
    <cellStyle name="20% - Accent1 6 3 4 3 4 4" xfId="49073" xr:uid="{00000000-0005-0000-0000-00000BBF0000}"/>
    <cellStyle name="20% - Accent1 6 3 4 3 5" xfId="49074" xr:uid="{00000000-0005-0000-0000-00000CBF0000}"/>
    <cellStyle name="20% - Accent1 6 3 4 3 5 2" xfId="49075" xr:uid="{00000000-0005-0000-0000-00000DBF0000}"/>
    <cellStyle name="20% - Accent1 6 3 4 3 5 2 2" xfId="49076" xr:uid="{00000000-0005-0000-0000-00000EBF0000}"/>
    <cellStyle name="20% - Accent1 6 3 4 3 5 3" xfId="49077" xr:uid="{00000000-0005-0000-0000-00000FBF0000}"/>
    <cellStyle name="20% - Accent1 6 3 4 3 6" xfId="49078" xr:uid="{00000000-0005-0000-0000-000010BF0000}"/>
    <cellStyle name="20% - Accent1 6 3 4 3 6 2" xfId="49079" xr:uid="{00000000-0005-0000-0000-000011BF0000}"/>
    <cellStyle name="20% - Accent1 6 3 4 3 6 2 2" xfId="49080" xr:uid="{00000000-0005-0000-0000-000012BF0000}"/>
    <cellStyle name="20% - Accent1 6 3 4 3 6 3" xfId="49081" xr:uid="{00000000-0005-0000-0000-000013BF0000}"/>
    <cellStyle name="20% - Accent1 6 3 4 3 7" xfId="49082" xr:uid="{00000000-0005-0000-0000-000014BF0000}"/>
    <cellStyle name="20% - Accent1 6 3 4 3 7 2" xfId="49083" xr:uid="{00000000-0005-0000-0000-000015BF0000}"/>
    <cellStyle name="20% - Accent1 6 3 4 3 8" xfId="49084" xr:uid="{00000000-0005-0000-0000-000016BF0000}"/>
    <cellStyle name="20% - Accent1 6 3 4 3 8 2" xfId="49085" xr:uid="{00000000-0005-0000-0000-000017BF0000}"/>
    <cellStyle name="20% - Accent1 6 3 4 3 9" xfId="49086" xr:uid="{00000000-0005-0000-0000-000018BF0000}"/>
    <cellStyle name="20% - Accent1 6 3 4 4" xfId="49087" xr:uid="{00000000-0005-0000-0000-000019BF0000}"/>
    <cellStyle name="20% - Accent1 6 3 4 4 2" xfId="49088" xr:uid="{00000000-0005-0000-0000-00001ABF0000}"/>
    <cellStyle name="20% - Accent1 6 3 4 4 2 2" xfId="49089" xr:uid="{00000000-0005-0000-0000-00001BBF0000}"/>
    <cellStyle name="20% - Accent1 6 3 4 4 2 2 2" xfId="49090" xr:uid="{00000000-0005-0000-0000-00001CBF0000}"/>
    <cellStyle name="20% - Accent1 6 3 4 4 2 3" xfId="49091" xr:uid="{00000000-0005-0000-0000-00001DBF0000}"/>
    <cellStyle name="20% - Accent1 6 3 4 4 3" xfId="49092" xr:uid="{00000000-0005-0000-0000-00001EBF0000}"/>
    <cellStyle name="20% - Accent1 6 3 4 4 3 2" xfId="49093" xr:uid="{00000000-0005-0000-0000-00001FBF0000}"/>
    <cellStyle name="20% - Accent1 6 3 4 4 4" xfId="49094" xr:uid="{00000000-0005-0000-0000-000020BF0000}"/>
    <cellStyle name="20% - Accent1 6 3 4 5" xfId="49095" xr:uid="{00000000-0005-0000-0000-000021BF0000}"/>
    <cellStyle name="20% - Accent1 6 3 4 5 2" xfId="49096" xr:uid="{00000000-0005-0000-0000-000022BF0000}"/>
    <cellStyle name="20% - Accent1 6 3 4 5 2 2" xfId="49097" xr:uid="{00000000-0005-0000-0000-000023BF0000}"/>
    <cellStyle name="20% - Accent1 6 3 4 5 2 2 2" xfId="49098" xr:uid="{00000000-0005-0000-0000-000024BF0000}"/>
    <cellStyle name="20% - Accent1 6 3 4 5 2 3" xfId="49099" xr:uid="{00000000-0005-0000-0000-000025BF0000}"/>
    <cellStyle name="20% - Accent1 6 3 4 5 3" xfId="49100" xr:uid="{00000000-0005-0000-0000-000026BF0000}"/>
    <cellStyle name="20% - Accent1 6 3 4 5 3 2" xfId="49101" xr:uid="{00000000-0005-0000-0000-000027BF0000}"/>
    <cellStyle name="20% - Accent1 6 3 4 5 4" xfId="49102" xr:uid="{00000000-0005-0000-0000-000028BF0000}"/>
    <cellStyle name="20% - Accent1 6 3 4 6" xfId="49103" xr:uid="{00000000-0005-0000-0000-000029BF0000}"/>
    <cellStyle name="20% - Accent1 6 3 4 6 2" xfId="49104" xr:uid="{00000000-0005-0000-0000-00002ABF0000}"/>
    <cellStyle name="20% - Accent1 6 3 4 6 2 2" xfId="49105" xr:uid="{00000000-0005-0000-0000-00002BBF0000}"/>
    <cellStyle name="20% - Accent1 6 3 4 6 2 2 2" xfId="49106" xr:uid="{00000000-0005-0000-0000-00002CBF0000}"/>
    <cellStyle name="20% - Accent1 6 3 4 6 2 3" xfId="49107" xr:uid="{00000000-0005-0000-0000-00002DBF0000}"/>
    <cellStyle name="20% - Accent1 6 3 4 6 3" xfId="49108" xr:uid="{00000000-0005-0000-0000-00002EBF0000}"/>
    <cellStyle name="20% - Accent1 6 3 4 6 3 2" xfId="49109" xr:uid="{00000000-0005-0000-0000-00002FBF0000}"/>
    <cellStyle name="20% - Accent1 6 3 4 6 4" xfId="49110" xr:uid="{00000000-0005-0000-0000-000030BF0000}"/>
    <cellStyle name="20% - Accent1 6 3 4 7" xfId="49111" xr:uid="{00000000-0005-0000-0000-000031BF0000}"/>
    <cellStyle name="20% - Accent1 6 3 4 7 2" xfId="49112" xr:uid="{00000000-0005-0000-0000-000032BF0000}"/>
    <cellStyle name="20% - Accent1 6 3 4 7 2 2" xfId="49113" xr:uid="{00000000-0005-0000-0000-000033BF0000}"/>
    <cellStyle name="20% - Accent1 6 3 4 7 3" xfId="49114" xr:uid="{00000000-0005-0000-0000-000034BF0000}"/>
    <cellStyle name="20% - Accent1 6 3 4 8" xfId="49115" xr:uid="{00000000-0005-0000-0000-000035BF0000}"/>
    <cellStyle name="20% - Accent1 6 3 4 8 2" xfId="49116" xr:uid="{00000000-0005-0000-0000-000036BF0000}"/>
    <cellStyle name="20% - Accent1 6 3 4 8 2 2" xfId="49117" xr:uid="{00000000-0005-0000-0000-000037BF0000}"/>
    <cellStyle name="20% - Accent1 6 3 4 8 3" xfId="49118" xr:uid="{00000000-0005-0000-0000-000038BF0000}"/>
    <cellStyle name="20% - Accent1 6 3 4 9" xfId="49119" xr:uid="{00000000-0005-0000-0000-000039BF0000}"/>
    <cellStyle name="20% - Accent1 6 3 4 9 2" xfId="49120" xr:uid="{00000000-0005-0000-0000-00003ABF0000}"/>
    <cellStyle name="20% - Accent1 6 3 5" xfId="49121" xr:uid="{00000000-0005-0000-0000-00003BBF0000}"/>
    <cellStyle name="20% - Accent1 6 3 5 2" xfId="49122" xr:uid="{00000000-0005-0000-0000-00003CBF0000}"/>
    <cellStyle name="20% - Accent1 6 3 5 2 2" xfId="49123" xr:uid="{00000000-0005-0000-0000-00003DBF0000}"/>
    <cellStyle name="20% - Accent1 6 3 5 2 2 2" xfId="49124" xr:uid="{00000000-0005-0000-0000-00003EBF0000}"/>
    <cellStyle name="20% - Accent1 6 3 5 2 2 2 2" xfId="49125" xr:uid="{00000000-0005-0000-0000-00003FBF0000}"/>
    <cellStyle name="20% - Accent1 6 3 5 2 2 3" xfId="49126" xr:uid="{00000000-0005-0000-0000-000040BF0000}"/>
    <cellStyle name="20% - Accent1 6 3 5 2 3" xfId="49127" xr:uid="{00000000-0005-0000-0000-000041BF0000}"/>
    <cellStyle name="20% - Accent1 6 3 5 2 3 2" xfId="49128" xr:uid="{00000000-0005-0000-0000-000042BF0000}"/>
    <cellStyle name="20% - Accent1 6 3 5 2 4" xfId="49129" xr:uid="{00000000-0005-0000-0000-000043BF0000}"/>
    <cellStyle name="20% - Accent1 6 3 5 3" xfId="49130" xr:uid="{00000000-0005-0000-0000-000044BF0000}"/>
    <cellStyle name="20% - Accent1 6 3 5 3 2" xfId="49131" xr:uid="{00000000-0005-0000-0000-000045BF0000}"/>
    <cellStyle name="20% - Accent1 6 3 5 3 2 2" xfId="49132" xr:uid="{00000000-0005-0000-0000-000046BF0000}"/>
    <cellStyle name="20% - Accent1 6 3 5 3 2 2 2" xfId="49133" xr:uid="{00000000-0005-0000-0000-000047BF0000}"/>
    <cellStyle name="20% - Accent1 6 3 5 3 2 3" xfId="49134" xr:uid="{00000000-0005-0000-0000-000048BF0000}"/>
    <cellStyle name="20% - Accent1 6 3 5 3 3" xfId="49135" xr:uid="{00000000-0005-0000-0000-000049BF0000}"/>
    <cellStyle name="20% - Accent1 6 3 5 3 3 2" xfId="49136" xr:uid="{00000000-0005-0000-0000-00004ABF0000}"/>
    <cellStyle name="20% - Accent1 6 3 5 3 4" xfId="49137" xr:uid="{00000000-0005-0000-0000-00004BBF0000}"/>
    <cellStyle name="20% - Accent1 6 3 5 4" xfId="49138" xr:uid="{00000000-0005-0000-0000-00004CBF0000}"/>
    <cellStyle name="20% - Accent1 6 3 5 4 2" xfId="49139" xr:uid="{00000000-0005-0000-0000-00004DBF0000}"/>
    <cellStyle name="20% - Accent1 6 3 5 4 2 2" xfId="49140" xr:uid="{00000000-0005-0000-0000-00004EBF0000}"/>
    <cellStyle name="20% - Accent1 6 3 5 4 2 2 2" xfId="49141" xr:uid="{00000000-0005-0000-0000-00004FBF0000}"/>
    <cellStyle name="20% - Accent1 6 3 5 4 2 3" xfId="49142" xr:uid="{00000000-0005-0000-0000-000050BF0000}"/>
    <cellStyle name="20% - Accent1 6 3 5 4 3" xfId="49143" xr:uid="{00000000-0005-0000-0000-000051BF0000}"/>
    <cellStyle name="20% - Accent1 6 3 5 4 3 2" xfId="49144" xr:uid="{00000000-0005-0000-0000-000052BF0000}"/>
    <cellStyle name="20% - Accent1 6 3 5 4 4" xfId="49145" xr:uid="{00000000-0005-0000-0000-000053BF0000}"/>
    <cellStyle name="20% - Accent1 6 3 5 5" xfId="49146" xr:uid="{00000000-0005-0000-0000-000054BF0000}"/>
    <cellStyle name="20% - Accent1 6 3 5 5 2" xfId="49147" xr:uid="{00000000-0005-0000-0000-000055BF0000}"/>
    <cellStyle name="20% - Accent1 6 3 5 5 2 2" xfId="49148" xr:uid="{00000000-0005-0000-0000-000056BF0000}"/>
    <cellStyle name="20% - Accent1 6 3 5 5 3" xfId="49149" xr:uid="{00000000-0005-0000-0000-000057BF0000}"/>
    <cellStyle name="20% - Accent1 6 3 5 6" xfId="49150" xr:uid="{00000000-0005-0000-0000-000058BF0000}"/>
    <cellStyle name="20% - Accent1 6 3 5 6 2" xfId="49151" xr:uid="{00000000-0005-0000-0000-000059BF0000}"/>
    <cellStyle name="20% - Accent1 6 3 5 6 2 2" xfId="49152" xr:uid="{00000000-0005-0000-0000-00005ABF0000}"/>
    <cellStyle name="20% - Accent1 6 3 5 6 3" xfId="49153" xr:uid="{00000000-0005-0000-0000-00005BBF0000}"/>
    <cellStyle name="20% - Accent1 6 3 5 7" xfId="49154" xr:uid="{00000000-0005-0000-0000-00005CBF0000}"/>
    <cellStyle name="20% - Accent1 6 3 5 7 2" xfId="49155" xr:uid="{00000000-0005-0000-0000-00005DBF0000}"/>
    <cellStyle name="20% - Accent1 6 3 5 8" xfId="49156" xr:uid="{00000000-0005-0000-0000-00005EBF0000}"/>
    <cellStyle name="20% - Accent1 6 3 5 8 2" xfId="49157" xr:uid="{00000000-0005-0000-0000-00005FBF0000}"/>
    <cellStyle name="20% - Accent1 6 3 5 9" xfId="49158" xr:uid="{00000000-0005-0000-0000-000060BF0000}"/>
    <cellStyle name="20% - Accent1 6 3 6" xfId="49159" xr:uid="{00000000-0005-0000-0000-000061BF0000}"/>
    <cellStyle name="20% - Accent1 6 3 6 2" xfId="49160" xr:uid="{00000000-0005-0000-0000-000062BF0000}"/>
    <cellStyle name="20% - Accent1 6 3 6 2 2" xfId="49161" xr:uid="{00000000-0005-0000-0000-000063BF0000}"/>
    <cellStyle name="20% - Accent1 6 3 6 2 2 2" xfId="49162" xr:uid="{00000000-0005-0000-0000-000064BF0000}"/>
    <cellStyle name="20% - Accent1 6 3 6 2 2 2 2" xfId="49163" xr:uid="{00000000-0005-0000-0000-000065BF0000}"/>
    <cellStyle name="20% - Accent1 6 3 6 2 2 3" xfId="49164" xr:uid="{00000000-0005-0000-0000-000066BF0000}"/>
    <cellStyle name="20% - Accent1 6 3 6 2 3" xfId="49165" xr:uid="{00000000-0005-0000-0000-000067BF0000}"/>
    <cellStyle name="20% - Accent1 6 3 6 2 3 2" xfId="49166" xr:uid="{00000000-0005-0000-0000-000068BF0000}"/>
    <cellStyle name="20% - Accent1 6 3 6 2 4" xfId="49167" xr:uid="{00000000-0005-0000-0000-000069BF0000}"/>
    <cellStyle name="20% - Accent1 6 3 6 3" xfId="49168" xr:uid="{00000000-0005-0000-0000-00006ABF0000}"/>
    <cellStyle name="20% - Accent1 6 3 6 3 2" xfId="49169" xr:uid="{00000000-0005-0000-0000-00006BBF0000}"/>
    <cellStyle name="20% - Accent1 6 3 6 3 2 2" xfId="49170" xr:uid="{00000000-0005-0000-0000-00006CBF0000}"/>
    <cellStyle name="20% - Accent1 6 3 6 3 2 2 2" xfId="49171" xr:uid="{00000000-0005-0000-0000-00006DBF0000}"/>
    <cellStyle name="20% - Accent1 6 3 6 3 2 3" xfId="49172" xr:uid="{00000000-0005-0000-0000-00006EBF0000}"/>
    <cellStyle name="20% - Accent1 6 3 6 3 3" xfId="49173" xr:uid="{00000000-0005-0000-0000-00006FBF0000}"/>
    <cellStyle name="20% - Accent1 6 3 6 3 3 2" xfId="49174" xr:uid="{00000000-0005-0000-0000-000070BF0000}"/>
    <cellStyle name="20% - Accent1 6 3 6 3 4" xfId="49175" xr:uid="{00000000-0005-0000-0000-000071BF0000}"/>
    <cellStyle name="20% - Accent1 6 3 6 4" xfId="49176" xr:uid="{00000000-0005-0000-0000-000072BF0000}"/>
    <cellStyle name="20% - Accent1 6 3 6 4 2" xfId="49177" xr:uid="{00000000-0005-0000-0000-000073BF0000}"/>
    <cellStyle name="20% - Accent1 6 3 6 4 2 2" xfId="49178" xr:uid="{00000000-0005-0000-0000-000074BF0000}"/>
    <cellStyle name="20% - Accent1 6 3 6 4 2 2 2" xfId="49179" xr:uid="{00000000-0005-0000-0000-000075BF0000}"/>
    <cellStyle name="20% - Accent1 6 3 6 4 2 3" xfId="49180" xr:uid="{00000000-0005-0000-0000-000076BF0000}"/>
    <cellStyle name="20% - Accent1 6 3 6 4 3" xfId="49181" xr:uid="{00000000-0005-0000-0000-000077BF0000}"/>
    <cellStyle name="20% - Accent1 6 3 6 4 3 2" xfId="49182" xr:uid="{00000000-0005-0000-0000-000078BF0000}"/>
    <cellStyle name="20% - Accent1 6 3 6 4 4" xfId="49183" xr:uid="{00000000-0005-0000-0000-000079BF0000}"/>
    <cellStyle name="20% - Accent1 6 3 6 5" xfId="49184" xr:uid="{00000000-0005-0000-0000-00007ABF0000}"/>
    <cellStyle name="20% - Accent1 6 3 6 5 2" xfId="49185" xr:uid="{00000000-0005-0000-0000-00007BBF0000}"/>
    <cellStyle name="20% - Accent1 6 3 6 5 2 2" xfId="49186" xr:uid="{00000000-0005-0000-0000-00007CBF0000}"/>
    <cellStyle name="20% - Accent1 6 3 6 5 3" xfId="49187" xr:uid="{00000000-0005-0000-0000-00007DBF0000}"/>
    <cellStyle name="20% - Accent1 6 3 6 6" xfId="49188" xr:uid="{00000000-0005-0000-0000-00007EBF0000}"/>
    <cellStyle name="20% - Accent1 6 3 6 6 2" xfId="49189" xr:uid="{00000000-0005-0000-0000-00007FBF0000}"/>
    <cellStyle name="20% - Accent1 6 3 6 6 2 2" xfId="49190" xr:uid="{00000000-0005-0000-0000-000080BF0000}"/>
    <cellStyle name="20% - Accent1 6 3 6 6 3" xfId="49191" xr:uid="{00000000-0005-0000-0000-000081BF0000}"/>
    <cellStyle name="20% - Accent1 6 3 6 7" xfId="49192" xr:uid="{00000000-0005-0000-0000-000082BF0000}"/>
    <cellStyle name="20% - Accent1 6 3 6 7 2" xfId="49193" xr:uid="{00000000-0005-0000-0000-000083BF0000}"/>
    <cellStyle name="20% - Accent1 6 3 6 8" xfId="49194" xr:uid="{00000000-0005-0000-0000-000084BF0000}"/>
    <cellStyle name="20% - Accent1 6 3 6 8 2" xfId="49195" xr:uid="{00000000-0005-0000-0000-000085BF0000}"/>
    <cellStyle name="20% - Accent1 6 3 6 9" xfId="49196" xr:uid="{00000000-0005-0000-0000-000086BF0000}"/>
    <cellStyle name="20% - Accent1 6 3 7" xfId="49197" xr:uid="{00000000-0005-0000-0000-000087BF0000}"/>
    <cellStyle name="20% - Accent1 6 3 7 2" xfId="49198" xr:uid="{00000000-0005-0000-0000-000088BF0000}"/>
    <cellStyle name="20% - Accent1 6 3 7 2 2" xfId="49199" xr:uid="{00000000-0005-0000-0000-000089BF0000}"/>
    <cellStyle name="20% - Accent1 6 3 7 2 2 2" xfId="49200" xr:uid="{00000000-0005-0000-0000-00008ABF0000}"/>
    <cellStyle name="20% - Accent1 6 3 7 2 3" xfId="49201" xr:uid="{00000000-0005-0000-0000-00008BBF0000}"/>
    <cellStyle name="20% - Accent1 6 3 7 3" xfId="49202" xr:uid="{00000000-0005-0000-0000-00008CBF0000}"/>
    <cellStyle name="20% - Accent1 6 3 7 3 2" xfId="49203" xr:uid="{00000000-0005-0000-0000-00008DBF0000}"/>
    <cellStyle name="20% - Accent1 6 3 7 4" xfId="49204" xr:uid="{00000000-0005-0000-0000-00008EBF0000}"/>
    <cellStyle name="20% - Accent1 6 3 8" xfId="49205" xr:uid="{00000000-0005-0000-0000-00008FBF0000}"/>
    <cellStyle name="20% - Accent1 6 3 8 2" xfId="49206" xr:uid="{00000000-0005-0000-0000-000090BF0000}"/>
    <cellStyle name="20% - Accent1 6 3 8 2 2" xfId="49207" xr:uid="{00000000-0005-0000-0000-000091BF0000}"/>
    <cellStyle name="20% - Accent1 6 3 8 2 2 2" xfId="49208" xr:uid="{00000000-0005-0000-0000-000092BF0000}"/>
    <cellStyle name="20% - Accent1 6 3 8 2 3" xfId="49209" xr:uid="{00000000-0005-0000-0000-000093BF0000}"/>
    <cellStyle name="20% - Accent1 6 3 8 3" xfId="49210" xr:uid="{00000000-0005-0000-0000-000094BF0000}"/>
    <cellStyle name="20% - Accent1 6 3 8 3 2" xfId="49211" xr:uid="{00000000-0005-0000-0000-000095BF0000}"/>
    <cellStyle name="20% - Accent1 6 3 8 4" xfId="49212" xr:uid="{00000000-0005-0000-0000-000096BF0000}"/>
    <cellStyle name="20% - Accent1 6 3 9" xfId="49213" xr:uid="{00000000-0005-0000-0000-000097BF0000}"/>
    <cellStyle name="20% - Accent1 6 3 9 2" xfId="49214" xr:uid="{00000000-0005-0000-0000-000098BF0000}"/>
    <cellStyle name="20% - Accent1 6 3 9 2 2" xfId="49215" xr:uid="{00000000-0005-0000-0000-000099BF0000}"/>
    <cellStyle name="20% - Accent1 6 3 9 2 2 2" xfId="49216" xr:uid="{00000000-0005-0000-0000-00009ABF0000}"/>
    <cellStyle name="20% - Accent1 6 3 9 2 3" xfId="49217" xr:uid="{00000000-0005-0000-0000-00009BBF0000}"/>
    <cellStyle name="20% - Accent1 6 3 9 3" xfId="49218" xr:uid="{00000000-0005-0000-0000-00009CBF0000}"/>
    <cellStyle name="20% - Accent1 6 3 9 3 2" xfId="49219" xr:uid="{00000000-0005-0000-0000-00009DBF0000}"/>
    <cellStyle name="20% - Accent1 6 3 9 4" xfId="49220" xr:uid="{00000000-0005-0000-0000-00009EBF0000}"/>
    <cellStyle name="20% - Accent1 6 4" xfId="49221" xr:uid="{00000000-0005-0000-0000-00009FBF0000}"/>
    <cellStyle name="20% - Accent1 6 4 10" xfId="49222" xr:uid="{00000000-0005-0000-0000-0000A0BF0000}"/>
    <cellStyle name="20% - Accent1 6 4 10 2" xfId="49223" xr:uid="{00000000-0005-0000-0000-0000A1BF0000}"/>
    <cellStyle name="20% - Accent1 6 4 11" xfId="49224" xr:uid="{00000000-0005-0000-0000-0000A2BF0000}"/>
    <cellStyle name="20% - Accent1 6 4 2" xfId="49225" xr:uid="{00000000-0005-0000-0000-0000A3BF0000}"/>
    <cellStyle name="20% - Accent1 6 4 2 2" xfId="49226" xr:uid="{00000000-0005-0000-0000-0000A4BF0000}"/>
    <cellStyle name="20% - Accent1 6 4 2 2 2" xfId="49227" xr:uid="{00000000-0005-0000-0000-0000A5BF0000}"/>
    <cellStyle name="20% - Accent1 6 4 2 2 2 2" xfId="49228" xr:uid="{00000000-0005-0000-0000-0000A6BF0000}"/>
    <cellStyle name="20% - Accent1 6 4 2 2 2 2 2" xfId="49229" xr:uid="{00000000-0005-0000-0000-0000A7BF0000}"/>
    <cellStyle name="20% - Accent1 6 4 2 2 2 3" xfId="49230" xr:uid="{00000000-0005-0000-0000-0000A8BF0000}"/>
    <cellStyle name="20% - Accent1 6 4 2 2 3" xfId="49231" xr:uid="{00000000-0005-0000-0000-0000A9BF0000}"/>
    <cellStyle name="20% - Accent1 6 4 2 2 3 2" xfId="49232" xr:uid="{00000000-0005-0000-0000-0000AABF0000}"/>
    <cellStyle name="20% - Accent1 6 4 2 2 4" xfId="49233" xr:uid="{00000000-0005-0000-0000-0000ABBF0000}"/>
    <cellStyle name="20% - Accent1 6 4 2 3" xfId="49234" xr:uid="{00000000-0005-0000-0000-0000ACBF0000}"/>
    <cellStyle name="20% - Accent1 6 4 2 3 2" xfId="49235" xr:uid="{00000000-0005-0000-0000-0000ADBF0000}"/>
    <cellStyle name="20% - Accent1 6 4 2 3 2 2" xfId="49236" xr:uid="{00000000-0005-0000-0000-0000AEBF0000}"/>
    <cellStyle name="20% - Accent1 6 4 2 3 2 2 2" xfId="49237" xr:uid="{00000000-0005-0000-0000-0000AFBF0000}"/>
    <cellStyle name="20% - Accent1 6 4 2 3 2 3" xfId="49238" xr:uid="{00000000-0005-0000-0000-0000B0BF0000}"/>
    <cellStyle name="20% - Accent1 6 4 2 3 3" xfId="49239" xr:uid="{00000000-0005-0000-0000-0000B1BF0000}"/>
    <cellStyle name="20% - Accent1 6 4 2 3 3 2" xfId="49240" xr:uid="{00000000-0005-0000-0000-0000B2BF0000}"/>
    <cellStyle name="20% - Accent1 6 4 2 3 4" xfId="49241" xr:uid="{00000000-0005-0000-0000-0000B3BF0000}"/>
    <cellStyle name="20% - Accent1 6 4 2 4" xfId="49242" xr:uid="{00000000-0005-0000-0000-0000B4BF0000}"/>
    <cellStyle name="20% - Accent1 6 4 2 4 2" xfId="49243" xr:uid="{00000000-0005-0000-0000-0000B5BF0000}"/>
    <cellStyle name="20% - Accent1 6 4 2 4 2 2" xfId="49244" xr:uid="{00000000-0005-0000-0000-0000B6BF0000}"/>
    <cellStyle name="20% - Accent1 6 4 2 4 2 2 2" xfId="49245" xr:uid="{00000000-0005-0000-0000-0000B7BF0000}"/>
    <cellStyle name="20% - Accent1 6 4 2 4 2 3" xfId="49246" xr:uid="{00000000-0005-0000-0000-0000B8BF0000}"/>
    <cellStyle name="20% - Accent1 6 4 2 4 3" xfId="49247" xr:uid="{00000000-0005-0000-0000-0000B9BF0000}"/>
    <cellStyle name="20% - Accent1 6 4 2 4 3 2" xfId="49248" xr:uid="{00000000-0005-0000-0000-0000BABF0000}"/>
    <cellStyle name="20% - Accent1 6 4 2 4 4" xfId="49249" xr:uid="{00000000-0005-0000-0000-0000BBBF0000}"/>
    <cellStyle name="20% - Accent1 6 4 2 5" xfId="49250" xr:uid="{00000000-0005-0000-0000-0000BCBF0000}"/>
    <cellStyle name="20% - Accent1 6 4 2 5 2" xfId="49251" xr:uid="{00000000-0005-0000-0000-0000BDBF0000}"/>
    <cellStyle name="20% - Accent1 6 4 2 5 2 2" xfId="49252" xr:uid="{00000000-0005-0000-0000-0000BEBF0000}"/>
    <cellStyle name="20% - Accent1 6 4 2 5 3" xfId="49253" xr:uid="{00000000-0005-0000-0000-0000BFBF0000}"/>
    <cellStyle name="20% - Accent1 6 4 2 6" xfId="49254" xr:uid="{00000000-0005-0000-0000-0000C0BF0000}"/>
    <cellStyle name="20% - Accent1 6 4 2 6 2" xfId="49255" xr:uid="{00000000-0005-0000-0000-0000C1BF0000}"/>
    <cellStyle name="20% - Accent1 6 4 2 6 2 2" xfId="49256" xr:uid="{00000000-0005-0000-0000-0000C2BF0000}"/>
    <cellStyle name="20% - Accent1 6 4 2 6 3" xfId="49257" xr:uid="{00000000-0005-0000-0000-0000C3BF0000}"/>
    <cellStyle name="20% - Accent1 6 4 2 7" xfId="49258" xr:uid="{00000000-0005-0000-0000-0000C4BF0000}"/>
    <cellStyle name="20% - Accent1 6 4 2 7 2" xfId="49259" xr:uid="{00000000-0005-0000-0000-0000C5BF0000}"/>
    <cellStyle name="20% - Accent1 6 4 2 8" xfId="49260" xr:uid="{00000000-0005-0000-0000-0000C6BF0000}"/>
    <cellStyle name="20% - Accent1 6 4 2 8 2" xfId="49261" xr:uid="{00000000-0005-0000-0000-0000C7BF0000}"/>
    <cellStyle name="20% - Accent1 6 4 2 9" xfId="49262" xr:uid="{00000000-0005-0000-0000-0000C8BF0000}"/>
    <cellStyle name="20% - Accent1 6 4 3" xfId="49263" xr:uid="{00000000-0005-0000-0000-0000C9BF0000}"/>
    <cellStyle name="20% - Accent1 6 4 3 2" xfId="49264" xr:uid="{00000000-0005-0000-0000-0000CABF0000}"/>
    <cellStyle name="20% - Accent1 6 4 3 2 2" xfId="49265" xr:uid="{00000000-0005-0000-0000-0000CBBF0000}"/>
    <cellStyle name="20% - Accent1 6 4 3 2 2 2" xfId="49266" xr:uid="{00000000-0005-0000-0000-0000CCBF0000}"/>
    <cellStyle name="20% - Accent1 6 4 3 2 2 2 2" xfId="49267" xr:uid="{00000000-0005-0000-0000-0000CDBF0000}"/>
    <cellStyle name="20% - Accent1 6 4 3 2 2 3" xfId="49268" xr:uid="{00000000-0005-0000-0000-0000CEBF0000}"/>
    <cellStyle name="20% - Accent1 6 4 3 2 3" xfId="49269" xr:uid="{00000000-0005-0000-0000-0000CFBF0000}"/>
    <cellStyle name="20% - Accent1 6 4 3 2 3 2" xfId="49270" xr:uid="{00000000-0005-0000-0000-0000D0BF0000}"/>
    <cellStyle name="20% - Accent1 6 4 3 2 4" xfId="49271" xr:uid="{00000000-0005-0000-0000-0000D1BF0000}"/>
    <cellStyle name="20% - Accent1 6 4 3 3" xfId="49272" xr:uid="{00000000-0005-0000-0000-0000D2BF0000}"/>
    <cellStyle name="20% - Accent1 6 4 3 3 2" xfId="49273" xr:uid="{00000000-0005-0000-0000-0000D3BF0000}"/>
    <cellStyle name="20% - Accent1 6 4 3 3 2 2" xfId="49274" xr:uid="{00000000-0005-0000-0000-0000D4BF0000}"/>
    <cellStyle name="20% - Accent1 6 4 3 3 2 2 2" xfId="49275" xr:uid="{00000000-0005-0000-0000-0000D5BF0000}"/>
    <cellStyle name="20% - Accent1 6 4 3 3 2 3" xfId="49276" xr:uid="{00000000-0005-0000-0000-0000D6BF0000}"/>
    <cellStyle name="20% - Accent1 6 4 3 3 3" xfId="49277" xr:uid="{00000000-0005-0000-0000-0000D7BF0000}"/>
    <cellStyle name="20% - Accent1 6 4 3 3 3 2" xfId="49278" xr:uid="{00000000-0005-0000-0000-0000D8BF0000}"/>
    <cellStyle name="20% - Accent1 6 4 3 3 4" xfId="49279" xr:uid="{00000000-0005-0000-0000-0000D9BF0000}"/>
    <cellStyle name="20% - Accent1 6 4 3 4" xfId="49280" xr:uid="{00000000-0005-0000-0000-0000DABF0000}"/>
    <cellStyle name="20% - Accent1 6 4 3 4 2" xfId="49281" xr:uid="{00000000-0005-0000-0000-0000DBBF0000}"/>
    <cellStyle name="20% - Accent1 6 4 3 4 2 2" xfId="49282" xr:uid="{00000000-0005-0000-0000-0000DCBF0000}"/>
    <cellStyle name="20% - Accent1 6 4 3 4 2 2 2" xfId="49283" xr:uid="{00000000-0005-0000-0000-0000DDBF0000}"/>
    <cellStyle name="20% - Accent1 6 4 3 4 2 3" xfId="49284" xr:uid="{00000000-0005-0000-0000-0000DEBF0000}"/>
    <cellStyle name="20% - Accent1 6 4 3 4 3" xfId="49285" xr:uid="{00000000-0005-0000-0000-0000DFBF0000}"/>
    <cellStyle name="20% - Accent1 6 4 3 4 3 2" xfId="49286" xr:uid="{00000000-0005-0000-0000-0000E0BF0000}"/>
    <cellStyle name="20% - Accent1 6 4 3 4 4" xfId="49287" xr:uid="{00000000-0005-0000-0000-0000E1BF0000}"/>
    <cellStyle name="20% - Accent1 6 4 3 5" xfId="49288" xr:uid="{00000000-0005-0000-0000-0000E2BF0000}"/>
    <cellStyle name="20% - Accent1 6 4 3 5 2" xfId="49289" xr:uid="{00000000-0005-0000-0000-0000E3BF0000}"/>
    <cellStyle name="20% - Accent1 6 4 3 5 2 2" xfId="49290" xr:uid="{00000000-0005-0000-0000-0000E4BF0000}"/>
    <cellStyle name="20% - Accent1 6 4 3 5 3" xfId="49291" xr:uid="{00000000-0005-0000-0000-0000E5BF0000}"/>
    <cellStyle name="20% - Accent1 6 4 3 6" xfId="49292" xr:uid="{00000000-0005-0000-0000-0000E6BF0000}"/>
    <cellStyle name="20% - Accent1 6 4 3 6 2" xfId="49293" xr:uid="{00000000-0005-0000-0000-0000E7BF0000}"/>
    <cellStyle name="20% - Accent1 6 4 3 6 2 2" xfId="49294" xr:uid="{00000000-0005-0000-0000-0000E8BF0000}"/>
    <cellStyle name="20% - Accent1 6 4 3 6 3" xfId="49295" xr:uid="{00000000-0005-0000-0000-0000E9BF0000}"/>
    <cellStyle name="20% - Accent1 6 4 3 7" xfId="49296" xr:uid="{00000000-0005-0000-0000-0000EABF0000}"/>
    <cellStyle name="20% - Accent1 6 4 3 7 2" xfId="49297" xr:uid="{00000000-0005-0000-0000-0000EBBF0000}"/>
    <cellStyle name="20% - Accent1 6 4 3 8" xfId="49298" xr:uid="{00000000-0005-0000-0000-0000ECBF0000}"/>
    <cellStyle name="20% - Accent1 6 4 3 8 2" xfId="49299" xr:uid="{00000000-0005-0000-0000-0000EDBF0000}"/>
    <cellStyle name="20% - Accent1 6 4 3 9" xfId="49300" xr:uid="{00000000-0005-0000-0000-0000EEBF0000}"/>
    <cellStyle name="20% - Accent1 6 4 4" xfId="49301" xr:uid="{00000000-0005-0000-0000-0000EFBF0000}"/>
    <cellStyle name="20% - Accent1 6 4 4 2" xfId="49302" xr:uid="{00000000-0005-0000-0000-0000F0BF0000}"/>
    <cellStyle name="20% - Accent1 6 4 4 2 2" xfId="49303" xr:uid="{00000000-0005-0000-0000-0000F1BF0000}"/>
    <cellStyle name="20% - Accent1 6 4 4 2 2 2" xfId="49304" xr:uid="{00000000-0005-0000-0000-0000F2BF0000}"/>
    <cellStyle name="20% - Accent1 6 4 4 2 3" xfId="49305" xr:uid="{00000000-0005-0000-0000-0000F3BF0000}"/>
    <cellStyle name="20% - Accent1 6 4 4 3" xfId="49306" xr:uid="{00000000-0005-0000-0000-0000F4BF0000}"/>
    <cellStyle name="20% - Accent1 6 4 4 3 2" xfId="49307" xr:uid="{00000000-0005-0000-0000-0000F5BF0000}"/>
    <cellStyle name="20% - Accent1 6 4 4 4" xfId="49308" xr:uid="{00000000-0005-0000-0000-0000F6BF0000}"/>
    <cellStyle name="20% - Accent1 6 4 5" xfId="49309" xr:uid="{00000000-0005-0000-0000-0000F7BF0000}"/>
    <cellStyle name="20% - Accent1 6 4 5 2" xfId="49310" xr:uid="{00000000-0005-0000-0000-0000F8BF0000}"/>
    <cellStyle name="20% - Accent1 6 4 5 2 2" xfId="49311" xr:uid="{00000000-0005-0000-0000-0000F9BF0000}"/>
    <cellStyle name="20% - Accent1 6 4 5 2 2 2" xfId="49312" xr:uid="{00000000-0005-0000-0000-0000FABF0000}"/>
    <cellStyle name="20% - Accent1 6 4 5 2 3" xfId="49313" xr:uid="{00000000-0005-0000-0000-0000FBBF0000}"/>
    <cellStyle name="20% - Accent1 6 4 5 3" xfId="49314" xr:uid="{00000000-0005-0000-0000-0000FCBF0000}"/>
    <cellStyle name="20% - Accent1 6 4 5 3 2" xfId="49315" xr:uid="{00000000-0005-0000-0000-0000FDBF0000}"/>
    <cellStyle name="20% - Accent1 6 4 5 4" xfId="49316" xr:uid="{00000000-0005-0000-0000-0000FEBF0000}"/>
    <cellStyle name="20% - Accent1 6 4 6" xfId="49317" xr:uid="{00000000-0005-0000-0000-0000FFBF0000}"/>
    <cellStyle name="20% - Accent1 6 4 6 2" xfId="49318" xr:uid="{00000000-0005-0000-0000-000000C00000}"/>
    <cellStyle name="20% - Accent1 6 4 6 2 2" xfId="49319" xr:uid="{00000000-0005-0000-0000-000001C00000}"/>
    <cellStyle name="20% - Accent1 6 4 6 2 2 2" xfId="49320" xr:uid="{00000000-0005-0000-0000-000002C00000}"/>
    <cellStyle name="20% - Accent1 6 4 6 2 3" xfId="49321" xr:uid="{00000000-0005-0000-0000-000003C00000}"/>
    <cellStyle name="20% - Accent1 6 4 6 3" xfId="49322" xr:uid="{00000000-0005-0000-0000-000004C00000}"/>
    <cellStyle name="20% - Accent1 6 4 6 3 2" xfId="49323" xr:uid="{00000000-0005-0000-0000-000005C00000}"/>
    <cellStyle name="20% - Accent1 6 4 6 4" xfId="49324" xr:uid="{00000000-0005-0000-0000-000006C00000}"/>
    <cellStyle name="20% - Accent1 6 4 7" xfId="49325" xr:uid="{00000000-0005-0000-0000-000007C00000}"/>
    <cellStyle name="20% - Accent1 6 4 7 2" xfId="49326" xr:uid="{00000000-0005-0000-0000-000008C00000}"/>
    <cellStyle name="20% - Accent1 6 4 7 2 2" xfId="49327" xr:uid="{00000000-0005-0000-0000-000009C00000}"/>
    <cellStyle name="20% - Accent1 6 4 7 3" xfId="49328" xr:uid="{00000000-0005-0000-0000-00000AC00000}"/>
    <cellStyle name="20% - Accent1 6 4 8" xfId="49329" xr:uid="{00000000-0005-0000-0000-00000BC00000}"/>
    <cellStyle name="20% - Accent1 6 4 8 2" xfId="49330" xr:uid="{00000000-0005-0000-0000-00000CC00000}"/>
    <cellStyle name="20% - Accent1 6 4 8 2 2" xfId="49331" xr:uid="{00000000-0005-0000-0000-00000DC00000}"/>
    <cellStyle name="20% - Accent1 6 4 8 3" xfId="49332" xr:uid="{00000000-0005-0000-0000-00000EC00000}"/>
    <cellStyle name="20% - Accent1 6 4 9" xfId="49333" xr:uid="{00000000-0005-0000-0000-00000FC00000}"/>
    <cellStyle name="20% - Accent1 6 4 9 2" xfId="49334" xr:uid="{00000000-0005-0000-0000-000010C00000}"/>
    <cellStyle name="20% - Accent1 6 5" xfId="49335" xr:uid="{00000000-0005-0000-0000-000011C00000}"/>
    <cellStyle name="20% - Accent1 6 5 10" xfId="49336" xr:uid="{00000000-0005-0000-0000-000012C00000}"/>
    <cellStyle name="20% - Accent1 6 5 10 2" xfId="49337" xr:uid="{00000000-0005-0000-0000-000013C00000}"/>
    <cellStyle name="20% - Accent1 6 5 11" xfId="49338" xr:uid="{00000000-0005-0000-0000-000014C00000}"/>
    <cellStyle name="20% - Accent1 6 5 2" xfId="49339" xr:uid="{00000000-0005-0000-0000-000015C00000}"/>
    <cellStyle name="20% - Accent1 6 5 2 2" xfId="49340" xr:uid="{00000000-0005-0000-0000-000016C00000}"/>
    <cellStyle name="20% - Accent1 6 5 2 2 2" xfId="49341" xr:uid="{00000000-0005-0000-0000-000017C00000}"/>
    <cellStyle name="20% - Accent1 6 5 2 2 2 2" xfId="49342" xr:uid="{00000000-0005-0000-0000-000018C00000}"/>
    <cellStyle name="20% - Accent1 6 5 2 2 2 2 2" xfId="49343" xr:uid="{00000000-0005-0000-0000-000019C00000}"/>
    <cellStyle name="20% - Accent1 6 5 2 2 2 3" xfId="49344" xr:uid="{00000000-0005-0000-0000-00001AC00000}"/>
    <cellStyle name="20% - Accent1 6 5 2 2 3" xfId="49345" xr:uid="{00000000-0005-0000-0000-00001BC00000}"/>
    <cellStyle name="20% - Accent1 6 5 2 2 3 2" xfId="49346" xr:uid="{00000000-0005-0000-0000-00001CC00000}"/>
    <cellStyle name="20% - Accent1 6 5 2 2 4" xfId="49347" xr:uid="{00000000-0005-0000-0000-00001DC00000}"/>
    <cellStyle name="20% - Accent1 6 5 2 3" xfId="49348" xr:uid="{00000000-0005-0000-0000-00001EC00000}"/>
    <cellStyle name="20% - Accent1 6 5 2 3 2" xfId="49349" xr:uid="{00000000-0005-0000-0000-00001FC00000}"/>
    <cellStyle name="20% - Accent1 6 5 2 3 2 2" xfId="49350" xr:uid="{00000000-0005-0000-0000-000020C00000}"/>
    <cellStyle name="20% - Accent1 6 5 2 3 2 2 2" xfId="49351" xr:uid="{00000000-0005-0000-0000-000021C00000}"/>
    <cellStyle name="20% - Accent1 6 5 2 3 2 3" xfId="49352" xr:uid="{00000000-0005-0000-0000-000022C00000}"/>
    <cellStyle name="20% - Accent1 6 5 2 3 3" xfId="49353" xr:uid="{00000000-0005-0000-0000-000023C00000}"/>
    <cellStyle name="20% - Accent1 6 5 2 3 3 2" xfId="49354" xr:uid="{00000000-0005-0000-0000-000024C00000}"/>
    <cellStyle name="20% - Accent1 6 5 2 3 4" xfId="49355" xr:uid="{00000000-0005-0000-0000-000025C00000}"/>
    <cellStyle name="20% - Accent1 6 5 2 4" xfId="49356" xr:uid="{00000000-0005-0000-0000-000026C00000}"/>
    <cellStyle name="20% - Accent1 6 5 2 4 2" xfId="49357" xr:uid="{00000000-0005-0000-0000-000027C00000}"/>
    <cellStyle name="20% - Accent1 6 5 2 4 2 2" xfId="49358" xr:uid="{00000000-0005-0000-0000-000028C00000}"/>
    <cellStyle name="20% - Accent1 6 5 2 4 2 2 2" xfId="49359" xr:uid="{00000000-0005-0000-0000-000029C00000}"/>
    <cellStyle name="20% - Accent1 6 5 2 4 2 3" xfId="49360" xr:uid="{00000000-0005-0000-0000-00002AC00000}"/>
    <cellStyle name="20% - Accent1 6 5 2 4 3" xfId="49361" xr:uid="{00000000-0005-0000-0000-00002BC00000}"/>
    <cellStyle name="20% - Accent1 6 5 2 4 3 2" xfId="49362" xr:uid="{00000000-0005-0000-0000-00002CC00000}"/>
    <cellStyle name="20% - Accent1 6 5 2 4 4" xfId="49363" xr:uid="{00000000-0005-0000-0000-00002DC00000}"/>
    <cellStyle name="20% - Accent1 6 5 2 5" xfId="49364" xr:uid="{00000000-0005-0000-0000-00002EC00000}"/>
    <cellStyle name="20% - Accent1 6 5 2 5 2" xfId="49365" xr:uid="{00000000-0005-0000-0000-00002FC00000}"/>
    <cellStyle name="20% - Accent1 6 5 2 5 2 2" xfId="49366" xr:uid="{00000000-0005-0000-0000-000030C00000}"/>
    <cellStyle name="20% - Accent1 6 5 2 5 3" xfId="49367" xr:uid="{00000000-0005-0000-0000-000031C00000}"/>
    <cellStyle name="20% - Accent1 6 5 2 6" xfId="49368" xr:uid="{00000000-0005-0000-0000-000032C00000}"/>
    <cellStyle name="20% - Accent1 6 5 2 6 2" xfId="49369" xr:uid="{00000000-0005-0000-0000-000033C00000}"/>
    <cellStyle name="20% - Accent1 6 5 2 6 2 2" xfId="49370" xr:uid="{00000000-0005-0000-0000-000034C00000}"/>
    <cellStyle name="20% - Accent1 6 5 2 6 3" xfId="49371" xr:uid="{00000000-0005-0000-0000-000035C00000}"/>
    <cellStyle name="20% - Accent1 6 5 2 7" xfId="49372" xr:uid="{00000000-0005-0000-0000-000036C00000}"/>
    <cellStyle name="20% - Accent1 6 5 2 7 2" xfId="49373" xr:uid="{00000000-0005-0000-0000-000037C00000}"/>
    <cellStyle name="20% - Accent1 6 5 2 8" xfId="49374" xr:uid="{00000000-0005-0000-0000-000038C00000}"/>
    <cellStyle name="20% - Accent1 6 5 2 8 2" xfId="49375" xr:uid="{00000000-0005-0000-0000-000039C00000}"/>
    <cellStyle name="20% - Accent1 6 5 2 9" xfId="49376" xr:uid="{00000000-0005-0000-0000-00003AC00000}"/>
    <cellStyle name="20% - Accent1 6 5 3" xfId="49377" xr:uid="{00000000-0005-0000-0000-00003BC00000}"/>
    <cellStyle name="20% - Accent1 6 5 3 2" xfId="49378" xr:uid="{00000000-0005-0000-0000-00003CC00000}"/>
    <cellStyle name="20% - Accent1 6 5 3 2 2" xfId="49379" xr:uid="{00000000-0005-0000-0000-00003DC00000}"/>
    <cellStyle name="20% - Accent1 6 5 3 2 2 2" xfId="49380" xr:uid="{00000000-0005-0000-0000-00003EC00000}"/>
    <cellStyle name="20% - Accent1 6 5 3 2 2 2 2" xfId="49381" xr:uid="{00000000-0005-0000-0000-00003FC00000}"/>
    <cellStyle name="20% - Accent1 6 5 3 2 2 3" xfId="49382" xr:uid="{00000000-0005-0000-0000-000040C00000}"/>
    <cellStyle name="20% - Accent1 6 5 3 2 3" xfId="49383" xr:uid="{00000000-0005-0000-0000-000041C00000}"/>
    <cellStyle name="20% - Accent1 6 5 3 2 3 2" xfId="49384" xr:uid="{00000000-0005-0000-0000-000042C00000}"/>
    <cellStyle name="20% - Accent1 6 5 3 2 4" xfId="49385" xr:uid="{00000000-0005-0000-0000-000043C00000}"/>
    <cellStyle name="20% - Accent1 6 5 3 3" xfId="49386" xr:uid="{00000000-0005-0000-0000-000044C00000}"/>
    <cellStyle name="20% - Accent1 6 5 3 3 2" xfId="49387" xr:uid="{00000000-0005-0000-0000-000045C00000}"/>
    <cellStyle name="20% - Accent1 6 5 3 3 2 2" xfId="49388" xr:uid="{00000000-0005-0000-0000-000046C00000}"/>
    <cellStyle name="20% - Accent1 6 5 3 3 2 2 2" xfId="49389" xr:uid="{00000000-0005-0000-0000-000047C00000}"/>
    <cellStyle name="20% - Accent1 6 5 3 3 2 3" xfId="49390" xr:uid="{00000000-0005-0000-0000-000048C00000}"/>
    <cellStyle name="20% - Accent1 6 5 3 3 3" xfId="49391" xr:uid="{00000000-0005-0000-0000-000049C00000}"/>
    <cellStyle name="20% - Accent1 6 5 3 3 3 2" xfId="49392" xr:uid="{00000000-0005-0000-0000-00004AC00000}"/>
    <cellStyle name="20% - Accent1 6 5 3 3 4" xfId="49393" xr:uid="{00000000-0005-0000-0000-00004BC00000}"/>
    <cellStyle name="20% - Accent1 6 5 3 4" xfId="49394" xr:uid="{00000000-0005-0000-0000-00004CC00000}"/>
    <cellStyle name="20% - Accent1 6 5 3 4 2" xfId="49395" xr:uid="{00000000-0005-0000-0000-00004DC00000}"/>
    <cellStyle name="20% - Accent1 6 5 3 4 2 2" xfId="49396" xr:uid="{00000000-0005-0000-0000-00004EC00000}"/>
    <cellStyle name="20% - Accent1 6 5 3 4 2 2 2" xfId="49397" xr:uid="{00000000-0005-0000-0000-00004FC00000}"/>
    <cellStyle name="20% - Accent1 6 5 3 4 2 3" xfId="49398" xr:uid="{00000000-0005-0000-0000-000050C00000}"/>
    <cellStyle name="20% - Accent1 6 5 3 4 3" xfId="49399" xr:uid="{00000000-0005-0000-0000-000051C00000}"/>
    <cellStyle name="20% - Accent1 6 5 3 4 3 2" xfId="49400" xr:uid="{00000000-0005-0000-0000-000052C00000}"/>
    <cellStyle name="20% - Accent1 6 5 3 4 4" xfId="49401" xr:uid="{00000000-0005-0000-0000-000053C00000}"/>
    <cellStyle name="20% - Accent1 6 5 3 5" xfId="49402" xr:uid="{00000000-0005-0000-0000-000054C00000}"/>
    <cellStyle name="20% - Accent1 6 5 3 5 2" xfId="49403" xr:uid="{00000000-0005-0000-0000-000055C00000}"/>
    <cellStyle name="20% - Accent1 6 5 3 5 2 2" xfId="49404" xr:uid="{00000000-0005-0000-0000-000056C00000}"/>
    <cellStyle name="20% - Accent1 6 5 3 5 3" xfId="49405" xr:uid="{00000000-0005-0000-0000-000057C00000}"/>
    <cellStyle name="20% - Accent1 6 5 3 6" xfId="49406" xr:uid="{00000000-0005-0000-0000-000058C00000}"/>
    <cellStyle name="20% - Accent1 6 5 3 6 2" xfId="49407" xr:uid="{00000000-0005-0000-0000-000059C00000}"/>
    <cellStyle name="20% - Accent1 6 5 3 6 2 2" xfId="49408" xr:uid="{00000000-0005-0000-0000-00005AC00000}"/>
    <cellStyle name="20% - Accent1 6 5 3 6 3" xfId="49409" xr:uid="{00000000-0005-0000-0000-00005BC00000}"/>
    <cellStyle name="20% - Accent1 6 5 3 7" xfId="49410" xr:uid="{00000000-0005-0000-0000-00005CC00000}"/>
    <cellStyle name="20% - Accent1 6 5 3 7 2" xfId="49411" xr:uid="{00000000-0005-0000-0000-00005DC00000}"/>
    <cellStyle name="20% - Accent1 6 5 3 8" xfId="49412" xr:uid="{00000000-0005-0000-0000-00005EC00000}"/>
    <cellStyle name="20% - Accent1 6 5 3 8 2" xfId="49413" xr:uid="{00000000-0005-0000-0000-00005FC00000}"/>
    <cellStyle name="20% - Accent1 6 5 3 9" xfId="49414" xr:uid="{00000000-0005-0000-0000-000060C00000}"/>
    <cellStyle name="20% - Accent1 6 5 4" xfId="49415" xr:uid="{00000000-0005-0000-0000-000061C00000}"/>
    <cellStyle name="20% - Accent1 6 5 4 2" xfId="49416" xr:uid="{00000000-0005-0000-0000-000062C00000}"/>
    <cellStyle name="20% - Accent1 6 5 4 2 2" xfId="49417" xr:uid="{00000000-0005-0000-0000-000063C00000}"/>
    <cellStyle name="20% - Accent1 6 5 4 2 2 2" xfId="49418" xr:uid="{00000000-0005-0000-0000-000064C00000}"/>
    <cellStyle name="20% - Accent1 6 5 4 2 3" xfId="49419" xr:uid="{00000000-0005-0000-0000-000065C00000}"/>
    <cellStyle name="20% - Accent1 6 5 4 3" xfId="49420" xr:uid="{00000000-0005-0000-0000-000066C00000}"/>
    <cellStyle name="20% - Accent1 6 5 4 3 2" xfId="49421" xr:uid="{00000000-0005-0000-0000-000067C00000}"/>
    <cellStyle name="20% - Accent1 6 5 4 4" xfId="49422" xr:uid="{00000000-0005-0000-0000-000068C00000}"/>
    <cellStyle name="20% - Accent1 6 5 5" xfId="49423" xr:uid="{00000000-0005-0000-0000-000069C00000}"/>
    <cellStyle name="20% - Accent1 6 5 5 2" xfId="49424" xr:uid="{00000000-0005-0000-0000-00006AC00000}"/>
    <cellStyle name="20% - Accent1 6 5 5 2 2" xfId="49425" xr:uid="{00000000-0005-0000-0000-00006BC00000}"/>
    <cellStyle name="20% - Accent1 6 5 5 2 2 2" xfId="49426" xr:uid="{00000000-0005-0000-0000-00006CC00000}"/>
    <cellStyle name="20% - Accent1 6 5 5 2 3" xfId="49427" xr:uid="{00000000-0005-0000-0000-00006DC00000}"/>
    <cellStyle name="20% - Accent1 6 5 5 3" xfId="49428" xr:uid="{00000000-0005-0000-0000-00006EC00000}"/>
    <cellStyle name="20% - Accent1 6 5 5 3 2" xfId="49429" xr:uid="{00000000-0005-0000-0000-00006FC00000}"/>
    <cellStyle name="20% - Accent1 6 5 5 4" xfId="49430" xr:uid="{00000000-0005-0000-0000-000070C00000}"/>
    <cellStyle name="20% - Accent1 6 5 6" xfId="49431" xr:uid="{00000000-0005-0000-0000-000071C00000}"/>
    <cellStyle name="20% - Accent1 6 5 6 2" xfId="49432" xr:uid="{00000000-0005-0000-0000-000072C00000}"/>
    <cellStyle name="20% - Accent1 6 5 6 2 2" xfId="49433" xr:uid="{00000000-0005-0000-0000-000073C00000}"/>
    <cellStyle name="20% - Accent1 6 5 6 2 2 2" xfId="49434" xr:uid="{00000000-0005-0000-0000-000074C00000}"/>
    <cellStyle name="20% - Accent1 6 5 6 2 3" xfId="49435" xr:uid="{00000000-0005-0000-0000-000075C00000}"/>
    <cellStyle name="20% - Accent1 6 5 6 3" xfId="49436" xr:uid="{00000000-0005-0000-0000-000076C00000}"/>
    <cellStyle name="20% - Accent1 6 5 6 3 2" xfId="49437" xr:uid="{00000000-0005-0000-0000-000077C00000}"/>
    <cellStyle name="20% - Accent1 6 5 6 4" xfId="49438" xr:uid="{00000000-0005-0000-0000-000078C00000}"/>
    <cellStyle name="20% - Accent1 6 5 7" xfId="49439" xr:uid="{00000000-0005-0000-0000-000079C00000}"/>
    <cellStyle name="20% - Accent1 6 5 7 2" xfId="49440" xr:uid="{00000000-0005-0000-0000-00007AC00000}"/>
    <cellStyle name="20% - Accent1 6 5 7 2 2" xfId="49441" xr:uid="{00000000-0005-0000-0000-00007BC00000}"/>
    <cellStyle name="20% - Accent1 6 5 7 3" xfId="49442" xr:uid="{00000000-0005-0000-0000-00007CC00000}"/>
    <cellStyle name="20% - Accent1 6 5 8" xfId="49443" xr:uid="{00000000-0005-0000-0000-00007DC00000}"/>
    <cellStyle name="20% - Accent1 6 5 8 2" xfId="49444" xr:uid="{00000000-0005-0000-0000-00007EC00000}"/>
    <cellStyle name="20% - Accent1 6 5 8 2 2" xfId="49445" xr:uid="{00000000-0005-0000-0000-00007FC00000}"/>
    <cellStyle name="20% - Accent1 6 5 8 3" xfId="49446" xr:uid="{00000000-0005-0000-0000-000080C00000}"/>
    <cellStyle name="20% - Accent1 6 5 9" xfId="49447" xr:uid="{00000000-0005-0000-0000-000081C00000}"/>
    <cellStyle name="20% - Accent1 6 5 9 2" xfId="49448" xr:uid="{00000000-0005-0000-0000-000082C00000}"/>
    <cellStyle name="20% - Accent1 6 6" xfId="49449" xr:uid="{00000000-0005-0000-0000-000083C00000}"/>
    <cellStyle name="20% - Accent1 6 6 10" xfId="49450" xr:uid="{00000000-0005-0000-0000-000084C00000}"/>
    <cellStyle name="20% - Accent1 6 6 10 2" xfId="49451" xr:uid="{00000000-0005-0000-0000-000085C00000}"/>
    <cellStyle name="20% - Accent1 6 6 11" xfId="49452" xr:uid="{00000000-0005-0000-0000-000086C00000}"/>
    <cellStyle name="20% - Accent1 6 6 2" xfId="49453" xr:uid="{00000000-0005-0000-0000-000087C00000}"/>
    <cellStyle name="20% - Accent1 6 6 2 2" xfId="49454" xr:uid="{00000000-0005-0000-0000-000088C00000}"/>
    <cellStyle name="20% - Accent1 6 6 2 2 2" xfId="49455" xr:uid="{00000000-0005-0000-0000-000089C00000}"/>
    <cellStyle name="20% - Accent1 6 6 2 2 2 2" xfId="49456" xr:uid="{00000000-0005-0000-0000-00008AC00000}"/>
    <cellStyle name="20% - Accent1 6 6 2 2 2 2 2" xfId="49457" xr:uid="{00000000-0005-0000-0000-00008BC00000}"/>
    <cellStyle name="20% - Accent1 6 6 2 2 2 3" xfId="49458" xr:uid="{00000000-0005-0000-0000-00008CC00000}"/>
    <cellStyle name="20% - Accent1 6 6 2 2 3" xfId="49459" xr:uid="{00000000-0005-0000-0000-00008DC00000}"/>
    <cellStyle name="20% - Accent1 6 6 2 2 3 2" xfId="49460" xr:uid="{00000000-0005-0000-0000-00008EC00000}"/>
    <cellStyle name="20% - Accent1 6 6 2 2 4" xfId="49461" xr:uid="{00000000-0005-0000-0000-00008FC00000}"/>
    <cellStyle name="20% - Accent1 6 6 2 3" xfId="49462" xr:uid="{00000000-0005-0000-0000-000090C00000}"/>
    <cellStyle name="20% - Accent1 6 6 2 3 2" xfId="49463" xr:uid="{00000000-0005-0000-0000-000091C00000}"/>
    <cellStyle name="20% - Accent1 6 6 2 3 2 2" xfId="49464" xr:uid="{00000000-0005-0000-0000-000092C00000}"/>
    <cellStyle name="20% - Accent1 6 6 2 3 2 2 2" xfId="49465" xr:uid="{00000000-0005-0000-0000-000093C00000}"/>
    <cellStyle name="20% - Accent1 6 6 2 3 2 3" xfId="49466" xr:uid="{00000000-0005-0000-0000-000094C00000}"/>
    <cellStyle name="20% - Accent1 6 6 2 3 3" xfId="49467" xr:uid="{00000000-0005-0000-0000-000095C00000}"/>
    <cellStyle name="20% - Accent1 6 6 2 3 3 2" xfId="49468" xr:uid="{00000000-0005-0000-0000-000096C00000}"/>
    <cellStyle name="20% - Accent1 6 6 2 3 4" xfId="49469" xr:uid="{00000000-0005-0000-0000-000097C00000}"/>
    <cellStyle name="20% - Accent1 6 6 2 4" xfId="49470" xr:uid="{00000000-0005-0000-0000-000098C00000}"/>
    <cellStyle name="20% - Accent1 6 6 2 4 2" xfId="49471" xr:uid="{00000000-0005-0000-0000-000099C00000}"/>
    <cellStyle name="20% - Accent1 6 6 2 4 2 2" xfId="49472" xr:uid="{00000000-0005-0000-0000-00009AC00000}"/>
    <cellStyle name="20% - Accent1 6 6 2 4 2 2 2" xfId="49473" xr:uid="{00000000-0005-0000-0000-00009BC00000}"/>
    <cellStyle name="20% - Accent1 6 6 2 4 2 3" xfId="49474" xr:uid="{00000000-0005-0000-0000-00009CC00000}"/>
    <cellStyle name="20% - Accent1 6 6 2 4 3" xfId="49475" xr:uid="{00000000-0005-0000-0000-00009DC00000}"/>
    <cellStyle name="20% - Accent1 6 6 2 4 3 2" xfId="49476" xr:uid="{00000000-0005-0000-0000-00009EC00000}"/>
    <cellStyle name="20% - Accent1 6 6 2 4 4" xfId="49477" xr:uid="{00000000-0005-0000-0000-00009FC00000}"/>
    <cellStyle name="20% - Accent1 6 6 2 5" xfId="49478" xr:uid="{00000000-0005-0000-0000-0000A0C00000}"/>
    <cellStyle name="20% - Accent1 6 6 2 5 2" xfId="49479" xr:uid="{00000000-0005-0000-0000-0000A1C00000}"/>
    <cellStyle name="20% - Accent1 6 6 2 5 2 2" xfId="49480" xr:uid="{00000000-0005-0000-0000-0000A2C00000}"/>
    <cellStyle name="20% - Accent1 6 6 2 5 3" xfId="49481" xr:uid="{00000000-0005-0000-0000-0000A3C00000}"/>
    <cellStyle name="20% - Accent1 6 6 2 6" xfId="49482" xr:uid="{00000000-0005-0000-0000-0000A4C00000}"/>
    <cellStyle name="20% - Accent1 6 6 2 6 2" xfId="49483" xr:uid="{00000000-0005-0000-0000-0000A5C00000}"/>
    <cellStyle name="20% - Accent1 6 6 2 6 2 2" xfId="49484" xr:uid="{00000000-0005-0000-0000-0000A6C00000}"/>
    <cellStyle name="20% - Accent1 6 6 2 6 3" xfId="49485" xr:uid="{00000000-0005-0000-0000-0000A7C00000}"/>
    <cellStyle name="20% - Accent1 6 6 2 7" xfId="49486" xr:uid="{00000000-0005-0000-0000-0000A8C00000}"/>
    <cellStyle name="20% - Accent1 6 6 2 7 2" xfId="49487" xr:uid="{00000000-0005-0000-0000-0000A9C00000}"/>
    <cellStyle name="20% - Accent1 6 6 2 8" xfId="49488" xr:uid="{00000000-0005-0000-0000-0000AAC00000}"/>
    <cellStyle name="20% - Accent1 6 6 2 8 2" xfId="49489" xr:uid="{00000000-0005-0000-0000-0000ABC00000}"/>
    <cellStyle name="20% - Accent1 6 6 2 9" xfId="49490" xr:uid="{00000000-0005-0000-0000-0000ACC00000}"/>
    <cellStyle name="20% - Accent1 6 6 3" xfId="49491" xr:uid="{00000000-0005-0000-0000-0000ADC00000}"/>
    <cellStyle name="20% - Accent1 6 6 3 2" xfId="49492" xr:uid="{00000000-0005-0000-0000-0000AEC00000}"/>
    <cellStyle name="20% - Accent1 6 6 3 2 2" xfId="49493" xr:uid="{00000000-0005-0000-0000-0000AFC00000}"/>
    <cellStyle name="20% - Accent1 6 6 3 2 2 2" xfId="49494" xr:uid="{00000000-0005-0000-0000-0000B0C00000}"/>
    <cellStyle name="20% - Accent1 6 6 3 2 2 2 2" xfId="49495" xr:uid="{00000000-0005-0000-0000-0000B1C00000}"/>
    <cellStyle name="20% - Accent1 6 6 3 2 2 3" xfId="49496" xr:uid="{00000000-0005-0000-0000-0000B2C00000}"/>
    <cellStyle name="20% - Accent1 6 6 3 2 3" xfId="49497" xr:uid="{00000000-0005-0000-0000-0000B3C00000}"/>
    <cellStyle name="20% - Accent1 6 6 3 2 3 2" xfId="49498" xr:uid="{00000000-0005-0000-0000-0000B4C00000}"/>
    <cellStyle name="20% - Accent1 6 6 3 2 4" xfId="49499" xr:uid="{00000000-0005-0000-0000-0000B5C00000}"/>
    <cellStyle name="20% - Accent1 6 6 3 3" xfId="49500" xr:uid="{00000000-0005-0000-0000-0000B6C00000}"/>
    <cellStyle name="20% - Accent1 6 6 3 3 2" xfId="49501" xr:uid="{00000000-0005-0000-0000-0000B7C00000}"/>
    <cellStyle name="20% - Accent1 6 6 3 3 2 2" xfId="49502" xr:uid="{00000000-0005-0000-0000-0000B8C00000}"/>
    <cellStyle name="20% - Accent1 6 6 3 3 2 2 2" xfId="49503" xr:uid="{00000000-0005-0000-0000-0000B9C00000}"/>
    <cellStyle name="20% - Accent1 6 6 3 3 2 3" xfId="49504" xr:uid="{00000000-0005-0000-0000-0000BAC00000}"/>
    <cellStyle name="20% - Accent1 6 6 3 3 3" xfId="49505" xr:uid="{00000000-0005-0000-0000-0000BBC00000}"/>
    <cellStyle name="20% - Accent1 6 6 3 3 3 2" xfId="49506" xr:uid="{00000000-0005-0000-0000-0000BCC00000}"/>
    <cellStyle name="20% - Accent1 6 6 3 3 4" xfId="49507" xr:uid="{00000000-0005-0000-0000-0000BDC00000}"/>
    <cellStyle name="20% - Accent1 6 6 3 4" xfId="49508" xr:uid="{00000000-0005-0000-0000-0000BEC00000}"/>
    <cellStyle name="20% - Accent1 6 6 3 4 2" xfId="49509" xr:uid="{00000000-0005-0000-0000-0000BFC00000}"/>
    <cellStyle name="20% - Accent1 6 6 3 4 2 2" xfId="49510" xr:uid="{00000000-0005-0000-0000-0000C0C00000}"/>
    <cellStyle name="20% - Accent1 6 6 3 4 2 2 2" xfId="49511" xr:uid="{00000000-0005-0000-0000-0000C1C00000}"/>
    <cellStyle name="20% - Accent1 6 6 3 4 2 3" xfId="49512" xr:uid="{00000000-0005-0000-0000-0000C2C00000}"/>
    <cellStyle name="20% - Accent1 6 6 3 4 3" xfId="49513" xr:uid="{00000000-0005-0000-0000-0000C3C00000}"/>
    <cellStyle name="20% - Accent1 6 6 3 4 3 2" xfId="49514" xr:uid="{00000000-0005-0000-0000-0000C4C00000}"/>
    <cellStyle name="20% - Accent1 6 6 3 4 4" xfId="49515" xr:uid="{00000000-0005-0000-0000-0000C5C00000}"/>
    <cellStyle name="20% - Accent1 6 6 3 5" xfId="49516" xr:uid="{00000000-0005-0000-0000-0000C6C00000}"/>
    <cellStyle name="20% - Accent1 6 6 3 5 2" xfId="49517" xr:uid="{00000000-0005-0000-0000-0000C7C00000}"/>
    <cellStyle name="20% - Accent1 6 6 3 5 2 2" xfId="49518" xr:uid="{00000000-0005-0000-0000-0000C8C00000}"/>
    <cellStyle name="20% - Accent1 6 6 3 5 3" xfId="49519" xr:uid="{00000000-0005-0000-0000-0000C9C00000}"/>
    <cellStyle name="20% - Accent1 6 6 3 6" xfId="49520" xr:uid="{00000000-0005-0000-0000-0000CAC00000}"/>
    <cellStyle name="20% - Accent1 6 6 3 6 2" xfId="49521" xr:uid="{00000000-0005-0000-0000-0000CBC00000}"/>
    <cellStyle name="20% - Accent1 6 6 3 6 2 2" xfId="49522" xr:uid="{00000000-0005-0000-0000-0000CCC00000}"/>
    <cellStyle name="20% - Accent1 6 6 3 6 3" xfId="49523" xr:uid="{00000000-0005-0000-0000-0000CDC00000}"/>
    <cellStyle name="20% - Accent1 6 6 3 7" xfId="49524" xr:uid="{00000000-0005-0000-0000-0000CEC00000}"/>
    <cellStyle name="20% - Accent1 6 6 3 7 2" xfId="49525" xr:uid="{00000000-0005-0000-0000-0000CFC00000}"/>
    <cellStyle name="20% - Accent1 6 6 3 8" xfId="49526" xr:uid="{00000000-0005-0000-0000-0000D0C00000}"/>
    <cellStyle name="20% - Accent1 6 6 3 8 2" xfId="49527" xr:uid="{00000000-0005-0000-0000-0000D1C00000}"/>
    <cellStyle name="20% - Accent1 6 6 3 9" xfId="49528" xr:uid="{00000000-0005-0000-0000-0000D2C00000}"/>
    <cellStyle name="20% - Accent1 6 6 4" xfId="49529" xr:uid="{00000000-0005-0000-0000-0000D3C00000}"/>
    <cellStyle name="20% - Accent1 6 6 4 2" xfId="49530" xr:uid="{00000000-0005-0000-0000-0000D4C00000}"/>
    <cellStyle name="20% - Accent1 6 6 4 2 2" xfId="49531" xr:uid="{00000000-0005-0000-0000-0000D5C00000}"/>
    <cellStyle name="20% - Accent1 6 6 4 2 2 2" xfId="49532" xr:uid="{00000000-0005-0000-0000-0000D6C00000}"/>
    <cellStyle name="20% - Accent1 6 6 4 2 3" xfId="49533" xr:uid="{00000000-0005-0000-0000-0000D7C00000}"/>
    <cellStyle name="20% - Accent1 6 6 4 3" xfId="49534" xr:uid="{00000000-0005-0000-0000-0000D8C00000}"/>
    <cellStyle name="20% - Accent1 6 6 4 3 2" xfId="49535" xr:uid="{00000000-0005-0000-0000-0000D9C00000}"/>
    <cellStyle name="20% - Accent1 6 6 4 4" xfId="49536" xr:uid="{00000000-0005-0000-0000-0000DAC00000}"/>
    <cellStyle name="20% - Accent1 6 6 5" xfId="49537" xr:uid="{00000000-0005-0000-0000-0000DBC00000}"/>
    <cellStyle name="20% - Accent1 6 6 5 2" xfId="49538" xr:uid="{00000000-0005-0000-0000-0000DCC00000}"/>
    <cellStyle name="20% - Accent1 6 6 5 2 2" xfId="49539" xr:uid="{00000000-0005-0000-0000-0000DDC00000}"/>
    <cellStyle name="20% - Accent1 6 6 5 2 2 2" xfId="49540" xr:uid="{00000000-0005-0000-0000-0000DEC00000}"/>
    <cellStyle name="20% - Accent1 6 6 5 2 3" xfId="49541" xr:uid="{00000000-0005-0000-0000-0000DFC00000}"/>
    <cellStyle name="20% - Accent1 6 6 5 3" xfId="49542" xr:uid="{00000000-0005-0000-0000-0000E0C00000}"/>
    <cellStyle name="20% - Accent1 6 6 5 3 2" xfId="49543" xr:uid="{00000000-0005-0000-0000-0000E1C00000}"/>
    <cellStyle name="20% - Accent1 6 6 5 4" xfId="49544" xr:uid="{00000000-0005-0000-0000-0000E2C00000}"/>
    <cellStyle name="20% - Accent1 6 6 6" xfId="49545" xr:uid="{00000000-0005-0000-0000-0000E3C00000}"/>
    <cellStyle name="20% - Accent1 6 6 6 2" xfId="49546" xr:uid="{00000000-0005-0000-0000-0000E4C00000}"/>
    <cellStyle name="20% - Accent1 6 6 6 2 2" xfId="49547" xr:uid="{00000000-0005-0000-0000-0000E5C00000}"/>
    <cellStyle name="20% - Accent1 6 6 6 2 2 2" xfId="49548" xr:uid="{00000000-0005-0000-0000-0000E6C00000}"/>
    <cellStyle name="20% - Accent1 6 6 6 2 3" xfId="49549" xr:uid="{00000000-0005-0000-0000-0000E7C00000}"/>
    <cellStyle name="20% - Accent1 6 6 6 3" xfId="49550" xr:uid="{00000000-0005-0000-0000-0000E8C00000}"/>
    <cellStyle name="20% - Accent1 6 6 6 3 2" xfId="49551" xr:uid="{00000000-0005-0000-0000-0000E9C00000}"/>
    <cellStyle name="20% - Accent1 6 6 6 4" xfId="49552" xr:uid="{00000000-0005-0000-0000-0000EAC00000}"/>
    <cellStyle name="20% - Accent1 6 6 7" xfId="49553" xr:uid="{00000000-0005-0000-0000-0000EBC00000}"/>
    <cellStyle name="20% - Accent1 6 6 7 2" xfId="49554" xr:uid="{00000000-0005-0000-0000-0000ECC00000}"/>
    <cellStyle name="20% - Accent1 6 6 7 2 2" xfId="49555" xr:uid="{00000000-0005-0000-0000-0000EDC00000}"/>
    <cellStyle name="20% - Accent1 6 6 7 3" xfId="49556" xr:uid="{00000000-0005-0000-0000-0000EEC00000}"/>
    <cellStyle name="20% - Accent1 6 6 8" xfId="49557" xr:uid="{00000000-0005-0000-0000-0000EFC00000}"/>
    <cellStyle name="20% - Accent1 6 6 8 2" xfId="49558" xr:uid="{00000000-0005-0000-0000-0000F0C00000}"/>
    <cellStyle name="20% - Accent1 6 6 8 2 2" xfId="49559" xr:uid="{00000000-0005-0000-0000-0000F1C00000}"/>
    <cellStyle name="20% - Accent1 6 6 8 3" xfId="49560" xr:uid="{00000000-0005-0000-0000-0000F2C00000}"/>
    <cellStyle name="20% - Accent1 6 6 9" xfId="49561" xr:uid="{00000000-0005-0000-0000-0000F3C00000}"/>
    <cellStyle name="20% - Accent1 6 6 9 2" xfId="49562" xr:uid="{00000000-0005-0000-0000-0000F4C00000}"/>
    <cellStyle name="20% - Accent1 6 7" xfId="49563" xr:uid="{00000000-0005-0000-0000-0000F5C00000}"/>
    <cellStyle name="20% - Accent1 6 7 2" xfId="49564" xr:uid="{00000000-0005-0000-0000-0000F6C00000}"/>
    <cellStyle name="20% - Accent1 6 7 2 2" xfId="49565" xr:uid="{00000000-0005-0000-0000-0000F7C00000}"/>
    <cellStyle name="20% - Accent1 6 7 2 2 2" xfId="49566" xr:uid="{00000000-0005-0000-0000-0000F8C00000}"/>
    <cellStyle name="20% - Accent1 6 7 2 2 2 2" xfId="49567" xr:uid="{00000000-0005-0000-0000-0000F9C00000}"/>
    <cellStyle name="20% - Accent1 6 7 2 2 3" xfId="49568" xr:uid="{00000000-0005-0000-0000-0000FAC00000}"/>
    <cellStyle name="20% - Accent1 6 7 2 3" xfId="49569" xr:uid="{00000000-0005-0000-0000-0000FBC00000}"/>
    <cellStyle name="20% - Accent1 6 7 2 3 2" xfId="49570" xr:uid="{00000000-0005-0000-0000-0000FCC00000}"/>
    <cellStyle name="20% - Accent1 6 7 2 4" xfId="49571" xr:uid="{00000000-0005-0000-0000-0000FDC00000}"/>
    <cellStyle name="20% - Accent1 6 7 3" xfId="49572" xr:uid="{00000000-0005-0000-0000-0000FEC00000}"/>
    <cellStyle name="20% - Accent1 6 7 3 2" xfId="49573" xr:uid="{00000000-0005-0000-0000-0000FFC00000}"/>
    <cellStyle name="20% - Accent1 6 7 3 2 2" xfId="49574" xr:uid="{00000000-0005-0000-0000-000000C10000}"/>
    <cellStyle name="20% - Accent1 6 7 3 2 2 2" xfId="49575" xr:uid="{00000000-0005-0000-0000-000001C10000}"/>
    <cellStyle name="20% - Accent1 6 7 3 2 3" xfId="49576" xr:uid="{00000000-0005-0000-0000-000002C10000}"/>
    <cellStyle name="20% - Accent1 6 7 3 3" xfId="49577" xr:uid="{00000000-0005-0000-0000-000003C10000}"/>
    <cellStyle name="20% - Accent1 6 7 3 3 2" xfId="49578" xr:uid="{00000000-0005-0000-0000-000004C10000}"/>
    <cellStyle name="20% - Accent1 6 7 3 4" xfId="49579" xr:uid="{00000000-0005-0000-0000-000005C10000}"/>
    <cellStyle name="20% - Accent1 6 7 4" xfId="49580" xr:uid="{00000000-0005-0000-0000-000006C10000}"/>
    <cellStyle name="20% - Accent1 6 7 4 2" xfId="49581" xr:uid="{00000000-0005-0000-0000-000007C10000}"/>
    <cellStyle name="20% - Accent1 6 7 4 2 2" xfId="49582" xr:uid="{00000000-0005-0000-0000-000008C10000}"/>
    <cellStyle name="20% - Accent1 6 7 4 2 2 2" xfId="49583" xr:uid="{00000000-0005-0000-0000-000009C10000}"/>
    <cellStyle name="20% - Accent1 6 7 4 2 3" xfId="49584" xr:uid="{00000000-0005-0000-0000-00000AC10000}"/>
    <cellStyle name="20% - Accent1 6 7 4 3" xfId="49585" xr:uid="{00000000-0005-0000-0000-00000BC10000}"/>
    <cellStyle name="20% - Accent1 6 7 4 3 2" xfId="49586" xr:uid="{00000000-0005-0000-0000-00000CC10000}"/>
    <cellStyle name="20% - Accent1 6 7 4 4" xfId="49587" xr:uid="{00000000-0005-0000-0000-00000DC10000}"/>
    <cellStyle name="20% - Accent1 6 7 5" xfId="49588" xr:uid="{00000000-0005-0000-0000-00000EC10000}"/>
    <cellStyle name="20% - Accent1 6 7 5 2" xfId="49589" xr:uid="{00000000-0005-0000-0000-00000FC10000}"/>
    <cellStyle name="20% - Accent1 6 7 5 2 2" xfId="49590" xr:uid="{00000000-0005-0000-0000-000010C10000}"/>
    <cellStyle name="20% - Accent1 6 7 5 3" xfId="49591" xr:uid="{00000000-0005-0000-0000-000011C10000}"/>
    <cellStyle name="20% - Accent1 6 7 6" xfId="49592" xr:uid="{00000000-0005-0000-0000-000012C10000}"/>
    <cellStyle name="20% - Accent1 6 7 6 2" xfId="49593" xr:uid="{00000000-0005-0000-0000-000013C10000}"/>
    <cellStyle name="20% - Accent1 6 7 6 2 2" xfId="49594" xr:uid="{00000000-0005-0000-0000-000014C10000}"/>
    <cellStyle name="20% - Accent1 6 7 6 3" xfId="49595" xr:uid="{00000000-0005-0000-0000-000015C10000}"/>
    <cellStyle name="20% - Accent1 6 7 7" xfId="49596" xr:uid="{00000000-0005-0000-0000-000016C10000}"/>
    <cellStyle name="20% - Accent1 6 7 7 2" xfId="49597" xr:uid="{00000000-0005-0000-0000-000017C10000}"/>
    <cellStyle name="20% - Accent1 6 7 8" xfId="49598" xr:uid="{00000000-0005-0000-0000-000018C10000}"/>
    <cellStyle name="20% - Accent1 6 7 8 2" xfId="49599" xr:uid="{00000000-0005-0000-0000-000019C10000}"/>
    <cellStyle name="20% - Accent1 6 7 9" xfId="49600" xr:uid="{00000000-0005-0000-0000-00001AC10000}"/>
    <cellStyle name="20% - Accent1 6 8" xfId="49601" xr:uid="{00000000-0005-0000-0000-00001BC10000}"/>
    <cellStyle name="20% - Accent1 6 8 2" xfId="49602" xr:uid="{00000000-0005-0000-0000-00001CC10000}"/>
    <cellStyle name="20% - Accent1 6 8 2 2" xfId="49603" xr:uid="{00000000-0005-0000-0000-00001DC10000}"/>
    <cellStyle name="20% - Accent1 6 8 2 2 2" xfId="49604" xr:uid="{00000000-0005-0000-0000-00001EC10000}"/>
    <cellStyle name="20% - Accent1 6 8 2 2 2 2" xfId="49605" xr:uid="{00000000-0005-0000-0000-00001FC10000}"/>
    <cellStyle name="20% - Accent1 6 8 2 2 3" xfId="49606" xr:uid="{00000000-0005-0000-0000-000020C10000}"/>
    <cellStyle name="20% - Accent1 6 8 2 3" xfId="49607" xr:uid="{00000000-0005-0000-0000-000021C10000}"/>
    <cellStyle name="20% - Accent1 6 8 2 3 2" xfId="49608" xr:uid="{00000000-0005-0000-0000-000022C10000}"/>
    <cellStyle name="20% - Accent1 6 8 2 4" xfId="49609" xr:uid="{00000000-0005-0000-0000-000023C10000}"/>
    <cellStyle name="20% - Accent1 6 8 3" xfId="49610" xr:uid="{00000000-0005-0000-0000-000024C10000}"/>
    <cellStyle name="20% - Accent1 6 8 3 2" xfId="49611" xr:uid="{00000000-0005-0000-0000-000025C10000}"/>
    <cellStyle name="20% - Accent1 6 8 3 2 2" xfId="49612" xr:uid="{00000000-0005-0000-0000-000026C10000}"/>
    <cellStyle name="20% - Accent1 6 8 3 2 2 2" xfId="49613" xr:uid="{00000000-0005-0000-0000-000027C10000}"/>
    <cellStyle name="20% - Accent1 6 8 3 2 3" xfId="49614" xr:uid="{00000000-0005-0000-0000-000028C10000}"/>
    <cellStyle name="20% - Accent1 6 8 3 3" xfId="49615" xr:uid="{00000000-0005-0000-0000-000029C10000}"/>
    <cellStyle name="20% - Accent1 6 8 3 3 2" xfId="49616" xr:uid="{00000000-0005-0000-0000-00002AC10000}"/>
    <cellStyle name="20% - Accent1 6 8 3 4" xfId="49617" xr:uid="{00000000-0005-0000-0000-00002BC10000}"/>
    <cellStyle name="20% - Accent1 6 8 4" xfId="49618" xr:uid="{00000000-0005-0000-0000-00002CC10000}"/>
    <cellStyle name="20% - Accent1 6 8 4 2" xfId="49619" xr:uid="{00000000-0005-0000-0000-00002DC10000}"/>
    <cellStyle name="20% - Accent1 6 8 4 2 2" xfId="49620" xr:uid="{00000000-0005-0000-0000-00002EC10000}"/>
    <cellStyle name="20% - Accent1 6 8 4 2 2 2" xfId="49621" xr:uid="{00000000-0005-0000-0000-00002FC10000}"/>
    <cellStyle name="20% - Accent1 6 8 4 2 3" xfId="49622" xr:uid="{00000000-0005-0000-0000-000030C10000}"/>
    <cellStyle name="20% - Accent1 6 8 4 3" xfId="49623" xr:uid="{00000000-0005-0000-0000-000031C10000}"/>
    <cellStyle name="20% - Accent1 6 8 4 3 2" xfId="49624" xr:uid="{00000000-0005-0000-0000-000032C10000}"/>
    <cellStyle name="20% - Accent1 6 8 4 4" xfId="49625" xr:uid="{00000000-0005-0000-0000-000033C10000}"/>
    <cellStyle name="20% - Accent1 6 8 5" xfId="49626" xr:uid="{00000000-0005-0000-0000-000034C10000}"/>
    <cellStyle name="20% - Accent1 6 8 5 2" xfId="49627" xr:uid="{00000000-0005-0000-0000-000035C10000}"/>
    <cellStyle name="20% - Accent1 6 8 5 2 2" xfId="49628" xr:uid="{00000000-0005-0000-0000-000036C10000}"/>
    <cellStyle name="20% - Accent1 6 8 5 3" xfId="49629" xr:uid="{00000000-0005-0000-0000-000037C10000}"/>
    <cellStyle name="20% - Accent1 6 8 6" xfId="49630" xr:uid="{00000000-0005-0000-0000-000038C10000}"/>
    <cellStyle name="20% - Accent1 6 8 6 2" xfId="49631" xr:uid="{00000000-0005-0000-0000-000039C10000}"/>
    <cellStyle name="20% - Accent1 6 8 6 2 2" xfId="49632" xr:uid="{00000000-0005-0000-0000-00003AC10000}"/>
    <cellStyle name="20% - Accent1 6 8 6 3" xfId="49633" xr:uid="{00000000-0005-0000-0000-00003BC10000}"/>
    <cellStyle name="20% - Accent1 6 8 7" xfId="49634" xr:uid="{00000000-0005-0000-0000-00003CC10000}"/>
    <cellStyle name="20% - Accent1 6 8 7 2" xfId="49635" xr:uid="{00000000-0005-0000-0000-00003DC10000}"/>
    <cellStyle name="20% - Accent1 6 8 8" xfId="49636" xr:uid="{00000000-0005-0000-0000-00003EC10000}"/>
    <cellStyle name="20% - Accent1 6 8 8 2" xfId="49637" xr:uid="{00000000-0005-0000-0000-00003FC10000}"/>
    <cellStyle name="20% - Accent1 6 8 9" xfId="49638" xr:uid="{00000000-0005-0000-0000-000040C10000}"/>
    <cellStyle name="20% - Accent1 6 9" xfId="49639" xr:uid="{00000000-0005-0000-0000-000041C10000}"/>
    <cellStyle name="20% - Accent1 6 9 2" xfId="49640" xr:uid="{00000000-0005-0000-0000-000042C10000}"/>
    <cellStyle name="20% - Accent1 6 9 2 2" xfId="49641" xr:uid="{00000000-0005-0000-0000-000043C10000}"/>
    <cellStyle name="20% - Accent1 6 9 2 2 2" xfId="49642" xr:uid="{00000000-0005-0000-0000-000044C10000}"/>
    <cellStyle name="20% - Accent1 6 9 2 3" xfId="49643" xr:uid="{00000000-0005-0000-0000-000045C10000}"/>
    <cellStyle name="20% - Accent1 6 9 3" xfId="49644" xr:uid="{00000000-0005-0000-0000-000046C10000}"/>
    <cellStyle name="20% - Accent1 6 9 3 2" xfId="49645" xr:uid="{00000000-0005-0000-0000-000047C10000}"/>
    <cellStyle name="20% - Accent1 6 9 4" xfId="49646" xr:uid="{00000000-0005-0000-0000-000048C10000}"/>
    <cellStyle name="20% - Accent1 7" xfId="49647" xr:uid="{00000000-0005-0000-0000-000049C10000}"/>
    <cellStyle name="20% - Accent1 7 10" xfId="49648" xr:uid="{00000000-0005-0000-0000-00004AC10000}"/>
    <cellStyle name="20% - Accent1 7 10 2" xfId="49649" xr:uid="{00000000-0005-0000-0000-00004BC10000}"/>
    <cellStyle name="20% - Accent1 7 10 2 2" xfId="49650" xr:uid="{00000000-0005-0000-0000-00004CC10000}"/>
    <cellStyle name="20% - Accent1 7 10 2 2 2" xfId="49651" xr:uid="{00000000-0005-0000-0000-00004DC10000}"/>
    <cellStyle name="20% - Accent1 7 10 2 3" xfId="49652" xr:uid="{00000000-0005-0000-0000-00004EC10000}"/>
    <cellStyle name="20% - Accent1 7 10 3" xfId="49653" xr:uid="{00000000-0005-0000-0000-00004FC10000}"/>
    <cellStyle name="20% - Accent1 7 10 3 2" xfId="49654" xr:uid="{00000000-0005-0000-0000-000050C10000}"/>
    <cellStyle name="20% - Accent1 7 10 4" xfId="49655" xr:uid="{00000000-0005-0000-0000-000051C10000}"/>
    <cellStyle name="20% - Accent1 7 11" xfId="49656" xr:uid="{00000000-0005-0000-0000-000052C10000}"/>
    <cellStyle name="20% - Accent1 7 11 2" xfId="49657" xr:uid="{00000000-0005-0000-0000-000053C10000}"/>
    <cellStyle name="20% - Accent1 7 11 2 2" xfId="49658" xr:uid="{00000000-0005-0000-0000-000054C10000}"/>
    <cellStyle name="20% - Accent1 7 11 2 2 2" xfId="49659" xr:uid="{00000000-0005-0000-0000-000055C10000}"/>
    <cellStyle name="20% - Accent1 7 11 2 3" xfId="49660" xr:uid="{00000000-0005-0000-0000-000056C10000}"/>
    <cellStyle name="20% - Accent1 7 11 3" xfId="49661" xr:uid="{00000000-0005-0000-0000-000057C10000}"/>
    <cellStyle name="20% - Accent1 7 11 3 2" xfId="49662" xr:uid="{00000000-0005-0000-0000-000058C10000}"/>
    <cellStyle name="20% - Accent1 7 11 4" xfId="49663" xr:uid="{00000000-0005-0000-0000-000059C10000}"/>
    <cellStyle name="20% - Accent1 7 12" xfId="49664" xr:uid="{00000000-0005-0000-0000-00005AC10000}"/>
    <cellStyle name="20% - Accent1 7 12 2" xfId="49665" xr:uid="{00000000-0005-0000-0000-00005BC10000}"/>
    <cellStyle name="20% - Accent1 7 12 2 2" xfId="49666" xr:uid="{00000000-0005-0000-0000-00005CC10000}"/>
    <cellStyle name="20% - Accent1 7 12 3" xfId="49667" xr:uid="{00000000-0005-0000-0000-00005DC10000}"/>
    <cellStyle name="20% - Accent1 7 13" xfId="49668" xr:uid="{00000000-0005-0000-0000-00005EC10000}"/>
    <cellStyle name="20% - Accent1 7 13 2" xfId="49669" xr:uid="{00000000-0005-0000-0000-00005FC10000}"/>
    <cellStyle name="20% - Accent1 7 13 2 2" xfId="49670" xr:uid="{00000000-0005-0000-0000-000060C10000}"/>
    <cellStyle name="20% - Accent1 7 13 3" xfId="49671" xr:uid="{00000000-0005-0000-0000-000061C10000}"/>
    <cellStyle name="20% - Accent1 7 14" xfId="49672" xr:uid="{00000000-0005-0000-0000-000062C10000}"/>
    <cellStyle name="20% - Accent1 7 14 2" xfId="49673" xr:uid="{00000000-0005-0000-0000-000063C10000}"/>
    <cellStyle name="20% - Accent1 7 15" xfId="49674" xr:uid="{00000000-0005-0000-0000-000064C10000}"/>
    <cellStyle name="20% - Accent1 7 15 2" xfId="49675" xr:uid="{00000000-0005-0000-0000-000065C10000}"/>
    <cellStyle name="20% - Accent1 7 16" xfId="49676" xr:uid="{00000000-0005-0000-0000-000066C10000}"/>
    <cellStyle name="20% - Accent1 7 2" xfId="49677" xr:uid="{00000000-0005-0000-0000-000067C10000}"/>
    <cellStyle name="20% - Accent1 7 2 10" xfId="49678" xr:uid="{00000000-0005-0000-0000-000068C10000}"/>
    <cellStyle name="20% - Accent1 7 2 10 2" xfId="49679" xr:uid="{00000000-0005-0000-0000-000069C10000}"/>
    <cellStyle name="20% - Accent1 7 2 10 2 2" xfId="49680" xr:uid="{00000000-0005-0000-0000-00006AC10000}"/>
    <cellStyle name="20% - Accent1 7 2 10 2 2 2" xfId="49681" xr:uid="{00000000-0005-0000-0000-00006BC10000}"/>
    <cellStyle name="20% - Accent1 7 2 10 2 3" xfId="49682" xr:uid="{00000000-0005-0000-0000-00006CC10000}"/>
    <cellStyle name="20% - Accent1 7 2 10 3" xfId="49683" xr:uid="{00000000-0005-0000-0000-00006DC10000}"/>
    <cellStyle name="20% - Accent1 7 2 10 3 2" xfId="49684" xr:uid="{00000000-0005-0000-0000-00006EC10000}"/>
    <cellStyle name="20% - Accent1 7 2 10 4" xfId="49685" xr:uid="{00000000-0005-0000-0000-00006FC10000}"/>
    <cellStyle name="20% - Accent1 7 2 11" xfId="49686" xr:uid="{00000000-0005-0000-0000-000070C10000}"/>
    <cellStyle name="20% - Accent1 7 2 11 2" xfId="49687" xr:uid="{00000000-0005-0000-0000-000071C10000}"/>
    <cellStyle name="20% - Accent1 7 2 11 2 2" xfId="49688" xr:uid="{00000000-0005-0000-0000-000072C10000}"/>
    <cellStyle name="20% - Accent1 7 2 11 3" xfId="49689" xr:uid="{00000000-0005-0000-0000-000073C10000}"/>
    <cellStyle name="20% - Accent1 7 2 12" xfId="49690" xr:uid="{00000000-0005-0000-0000-000074C10000}"/>
    <cellStyle name="20% - Accent1 7 2 12 2" xfId="49691" xr:uid="{00000000-0005-0000-0000-000075C10000}"/>
    <cellStyle name="20% - Accent1 7 2 12 2 2" xfId="49692" xr:uid="{00000000-0005-0000-0000-000076C10000}"/>
    <cellStyle name="20% - Accent1 7 2 12 3" xfId="49693" xr:uid="{00000000-0005-0000-0000-000077C10000}"/>
    <cellStyle name="20% - Accent1 7 2 13" xfId="49694" xr:uid="{00000000-0005-0000-0000-000078C10000}"/>
    <cellStyle name="20% - Accent1 7 2 13 2" xfId="49695" xr:uid="{00000000-0005-0000-0000-000079C10000}"/>
    <cellStyle name="20% - Accent1 7 2 14" xfId="49696" xr:uid="{00000000-0005-0000-0000-00007AC10000}"/>
    <cellStyle name="20% - Accent1 7 2 14 2" xfId="49697" xr:uid="{00000000-0005-0000-0000-00007BC10000}"/>
    <cellStyle name="20% - Accent1 7 2 15" xfId="49698" xr:uid="{00000000-0005-0000-0000-00007CC10000}"/>
    <cellStyle name="20% - Accent1 7 2 2" xfId="49699" xr:uid="{00000000-0005-0000-0000-00007DC10000}"/>
    <cellStyle name="20% - Accent1 7 2 2 10" xfId="49700" xr:uid="{00000000-0005-0000-0000-00007EC10000}"/>
    <cellStyle name="20% - Accent1 7 2 2 10 2" xfId="49701" xr:uid="{00000000-0005-0000-0000-00007FC10000}"/>
    <cellStyle name="20% - Accent1 7 2 2 10 2 2" xfId="49702" xr:uid="{00000000-0005-0000-0000-000080C10000}"/>
    <cellStyle name="20% - Accent1 7 2 2 10 3" xfId="49703" xr:uid="{00000000-0005-0000-0000-000081C10000}"/>
    <cellStyle name="20% - Accent1 7 2 2 11" xfId="49704" xr:uid="{00000000-0005-0000-0000-000082C10000}"/>
    <cellStyle name="20% - Accent1 7 2 2 11 2" xfId="49705" xr:uid="{00000000-0005-0000-0000-000083C10000}"/>
    <cellStyle name="20% - Accent1 7 2 2 11 2 2" xfId="49706" xr:uid="{00000000-0005-0000-0000-000084C10000}"/>
    <cellStyle name="20% - Accent1 7 2 2 11 3" xfId="49707" xr:uid="{00000000-0005-0000-0000-000085C10000}"/>
    <cellStyle name="20% - Accent1 7 2 2 12" xfId="49708" xr:uid="{00000000-0005-0000-0000-000086C10000}"/>
    <cellStyle name="20% - Accent1 7 2 2 12 2" xfId="49709" xr:uid="{00000000-0005-0000-0000-000087C10000}"/>
    <cellStyle name="20% - Accent1 7 2 2 13" xfId="49710" xr:uid="{00000000-0005-0000-0000-000088C10000}"/>
    <cellStyle name="20% - Accent1 7 2 2 13 2" xfId="49711" xr:uid="{00000000-0005-0000-0000-000089C10000}"/>
    <cellStyle name="20% - Accent1 7 2 2 14" xfId="49712" xr:uid="{00000000-0005-0000-0000-00008AC10000}"/>
    <cellStyle name="20% - Accent1 7 2 2 2" xfId="49713" xr:uid="{00000000-0005-0000-0000-00008BC10000}"/>
    <cellStyle name="20% - Accent1 7 2 2 2 10" xfId="49714" xr:uid="{00000000-0005-0000-0000-00008CC10000}"/>
    <cellStyle name="20% - Accent1 7 2 2 2 10 2" xfId="49715" xr:uid="{00000000-0005-0000-0000-00008DC10000}"/>
    <cellStyle name="20% - Accent1 7 2 2 2 11" xfId="49716" xr:uid="{00000000-0005-0000-0000-00008EC10000}"/>
    <cellStyle name="20% - Accent1 7 2 2 2 2" xfId="49717" xr:uid="{00000000-0005-0000-0000-00008FC10000}"/>
    <cellStyle name="20% - Accent1 7 2 2 2 2 2" xfId="49718" xr:uid="{00000000-0005-0000-0000-000090C10000}"/>
    <cellStyle name="20% - Accent1 7 2 2 2 2 2 2" xfId="49719" xr:uid="{00000000-0005-0000-0000-000091C10000}"/>
    <cellStyle name="20% - Accent1 7 2 2 2 2 2 2 2" xfId="49720" xr:uid="{00000000-0005-0000-0000-000092C10000}"/>
    <cellStyle name="20% - Accent1 7 2 2 2 2 2 2 2 2" xfId="49721" xr:uid="{00000000-0005-0000-0000-000093C10000}"/>
    <cellStyle name="20% - Accent1 7 2 2 2 2 2 2 3" xfId="49722" xr:uid="{00000000-0005-0000-0000-000094C10000}"/>
    <cellStyle name="20% - Accent1 7 2 2 2 2 2 3" xfId="49723" xr:uid="{00000000-0005-0000-0000-000095C10000}"/>
    <cellStyle name="20% - Accent1 7 2 2 2 2 2 3 2" xfId="49724" xr:uid="{00000000-0005-0000-0000-000096C10000}"/>
    <cellStyle name="20% - Accent1 7 2 2 2 2 2 4" xfId="49725" xr:uid="{00000000-0005-0000-0000-000097C10000}"/>
    <cellStyle name="20% - Accent1 7 2 2 2 2 3" xfId="49726" xr:uid="{00000000-0005-0000-0000-000098C10000}"/>
    <cellStyle name="20% - Accent1 7 2 2 2 2 3 2" xfId="49727" xr:uid="{00000000-0005-0000-0000-000099C10000}"/>
    <cellStyle name="20% - Accent1 7 2 2 2 2 3 2 2" xfId="49728" xr:uid="{00000000-0005-0000-0000-00009AC10000}"/>
    <cellStyle name="20% - Accent1 7 2 2 2 2 3 2 2 2" xfId="49729" xr:uid="{00000000-0005-0000-0000-00009BC10000}"/>
    <cellStyle name="20% - Accent1 7 2 2 2 2 3 2 3" xfId="49730" xr:uid="{00000000-0005-0000-0000-00009CC10000}"/>
    <cellStyle name="20% - Accent1 7 2 2 2 2 3 3" xfId="49731" xr:uid="{00000000-0005-0000-0000-00009DC10000}"/>
    <cellStyle name="20% - Accent1 7 2 2 2 2 3 3 2" xfId="49732" xr:uid="{00000000-0005-0000-0000-00009EC10000}"/>
    <cellStyle name="20% - Accent1 7 2 2 2 2 3 4" xfId="49733" xr:uid="{00000000-0005-0000-0000-00009FC10000}"/>
    <cellStyle name="20% - Accent1 7 2 2 2 2 4" xfId="49734" xr:uid="{00000000-0005-0000-0000-0000A0C10000}"/>
    <cellStyle name="20% - Accent1 7 2 2 2 2 4 2" xfId="49735" xr:uid="{00000000-0005-0000-0000-0000A1C10000}"/>
    <cellStyle name="20% - Accent1 7 2 2 2 2 4 2 2" xfId="49736" xr:uid="{00000000-0005-0000-0000-0000A2C10000}"/>
    <cellStyle name="20% - Accent1 7 2 2 2 2 4 2 2 2" xfId="49737" xr:uid="{00000000-0005-0000-0000-0000A3C10000}"/>
    <cellStyle name="20% - Accent1 7 2 2 2 2 4 2 3" xfId="49738" xr:uid="{00000000-0005-0000-0000-0000A4C10000}"/>
    <cellStyle name="20% - Accent1 7 2 2 2 2 4 3" xfId="49739" xr:uid="{00000000-0005-0000-0000-0000A5C10000}"/>
    <cellStyle name="20% - Accent1 7 2 2 2 2 4 3 2" xfId="49740" xr:uid="{00000000-0005-0000-0000-0000A6C10000}"/>
    <cellStyle name="20% - Accent1 7 2 2 2 2 4 4" xfId="49741" xr:uid="{00000000-0005-0000-0000-0000A7C10000}"/>
    <cellStyle name="20% - Accent1 7 2 2 2 2 5" xfId="49742" xr:uid="{00000000-0005-0000-0000-0000A8C10000}"/>
    <cellStyle name="20% - Accent1 7 2 2 2 2 5 2" xfId="49743" xr:uid="{00000000-0005-0000-0000-0000A9C10000}"/>
    <cellStyle name="20% - Accent1 7 2 2 2 2 5 2 2" xfId="49744" xr:uid="{00000000-0005-0000-0000-0000AAC10000}"/>
    <cellStyle name="20% - Accent1 7 2 2 2 2 5 3" xfId="49745" xr:uid="{00000000-0005-0000-0000-0000ABC10000}"/>
    <cellStyle name="20% - Accent1 7 2 2 2 2 6" xfId="49746" xr:uid="{00000000-0005-0000-0000-0000ACC10000}"/>
    <cellStyle name="20% - Accent1 7 2 2 2 2 6 2" xfId="49747" xr:uid="{00000000-0005-0000-0000-0000ADC10000}"/>
    <cellStyle name="20% - Accent1 7 2 2 2 2 6 2 2" xfId="49748" xr:uid="{00000000-0005-0000-0000-0000AEC10000}"/>
    <cellStyle name="20% - Accent1 7 2 2 2 2 6 3" xfId="49749" xr:uid="{00000000-0005-0000-0000-0000AFC10000}"/>
    <cellStyle name="20% - Accent1 7 2 2 2 2 7" xfId="49750" xr:uid="{00000000-0005-0000-0000-0000B0C10000}"/>
    <cellStyle name="20% - Accent1 7 2 2 2 2 7 2" xfId="49751" xr:uid="{00000000-0005-0000-0000-0000B1C10000}"/>
    <cellStyle name="20% - Accent1 7 2 2 2 2 8" xfId="49752" xr:uid="{00000000-0005-0000-0000-0000B2C10000}"/>
    <cellStyle name="20% - Accent1 7 2 2 2 2 8 2" xfId="49753" xr:uid="{00000000-0005-0000-0000-0000B3C10000}"/>
    <cellStyle name="20% - Accent1 7 2 2 2 2 9" xfId="49754" xr:uid="{00000000-0005-0000-0000-0000B4C10000}"/>
    <cellStyle name="20% - Accent1 7 2 2 2 3" xfId="49755" xr:uid="{00000000-0005-0000-0000-0000B5C10000}"/>
    <cellStyle name="20% - Accent1 7 2 2 2 3 2" xfId="49756" xr:uid="{00000000-0005-0000-0000-0000B6C10000}"/>
    <cellStyle name="20% - Accent1 7 2 2 2 3 2 2" xfId="49757" xr:uid="{00000000-0005-0000-0000-0000B7C10000}"/>
    <cellStyle name="20% - Accent1 7 2 2 2 3 2 2 2" xfId="49758" xr:uid="{00000000-0005-0000-0000-0000B8C10000}"/>
    <cellStyle name="20% - Accent1 7 2 2 2 3 2 2 2 2" xfId="49759" xr:uid="{00000000-0005-0000-0000-0000B9C10000}"/>
    <cellStyle name="20% - Accent1 7 2 2 2 3 2 2 3" xfId="49760" xr:uid="{00000000-0005-0000-0000-0000BAC10000}"/>
    <cellStyle name="20% - Accent1 7 2 2 2 3 2 3" xfId="49761" xr:uid="{00000000-0005-0000-0000-0000BBC10000}"/>
    <cellStyle name="20% - Accent1 7 2 2 2 3 2 3 2" xfId="49762" xr:uid="{00000000-0005-0000-0000-0000BCC10000}"/>
    <cellStyle name="20% - Accent1 7 2 2 2 3 2 4" xfId="49763" xr:uid="{00000000-0005-0000-0000-0000BDC10000}"/>
    <cellStyle name="20% - Accent1 7 2 2 2 3 3" xfId="49764" xr:uid="{00000000-0005-0000-0000-0000BEC10000}"/>
    <cellStyle name="20% - Accent1 7 2 2 2 3 3 2" xfId="49765" xr:uid="{00000000-0005-0000-0000-0000BFC10000}"/>
    <cellStyle name="20% - Accent1 7 2 2 2 3 3 2 2" xfId="49766" xr:uid="{00000000-0005-0000-0000-0000C0C10000}"/>
    <cellStyle name="20% - Accent1 7 2 2 2 3 3 2 2 2" xfId="49767" xr:uid="{00000000-0005-0000-0000-0000C1C10000}"/>
    <cellStyle name="20% - Accent1 7 2 2 2 3 3 2 3" xfId="49768" xr:uid="{00000000-0005-0000-0000-0000C2C10000}"/>
    <cellStyle name="20% - Accent1 7 2 2 2 3 3 3" xfId="49769" xr:uid="{00000000-0005-0000-0000-0000C3C10000}"/>
    <cellStyle name="20% - Accent1 7 2 2 2 3 3 3 2" xfId="49770" xr:uid="{00000000-0005-0000-0000-0000C4C10000}"/>
    <cellStyle name="20% - Accent1 7 2 2 2 3 3 4" xfId="49771" xr:uid="{00000000-0005-0000-0000-0000C5C10000}"/>
    <cellStyle name="20% - Accent1 7 2 2 2 3 4" xfId="49772" xr:uid="{00000000-0005-0000-0000-0000C6C10000}"/>
    <cellStyle name="20% - Accent1 7 2 2 2 3 4 2" xfId="49773" xr:uid="{00000000-0005-0000-0000-0000C7C10000}"/>
    <cellStyle name="20% - Accent1 7 2 2 2 3 4 2 2" xfId="49774" xr:uid="{00000000-0005-0000-0000-0000C8C10000}"/>
    <cellStyle name="20% - Accent1 7 2 2 2 3 4 2 2 2" xfId="49775" xr:uid="{00000000-0005-0000-0000-0000C9C10000}"/>
    <cellStyle name="20% - Accent1 7 2 2 2 3 4 2 3" xfId="49776" xr:uid="{00000000-0005-0000-0000-0000CAC10000}"/>
    <cellStyle name="20% - Accent1 7 2 2 2 3 4 3" xfId="49777" xr:uid="{00000000-0005-0000-0000-0000CBC10000}"/>
    <cellStyle name="20% - Accent1 7 2 2 2 3 4 3 2" xfId="49778" xr:uid="{00000000-0005-0000-0000-0000CCC10000}"/>
    <cellStyle name="20% - Accent1 7 2 2 2 3 4 4" xfId="49779" xr:uid="{00000000-0005-0000-0000-0000CDC10000}"/>
    <cellStyle name="20% - Accent1 7 2 2 2 3 5" xfId="49780" xr:uid="{00000000-0005-0000-0000-0000CEC10000}"/>
    <cellStyle name="20% - Accent1 7 2 2 2 3 5 2" xfId="49781" xr:uid="{00000000-0005-0000-0000-0000CFC10000}"/>
    <cellStyle name="20% - Accent1 7 2 2 2 3 5 2 2" xfId="49782" xr:uid="{00000000-0005-0000-0000-0000D0C10000}"/>
    <cellStyle name="20% - Accent1 7 2 2 2 3 5 3" xfId="49783" xr:uid="{00000000-0005-0000-0000-0000D1C10000}"/>
    <cellStyle name="20% - Accent1 7 2 2 2 3 6" xfId="49784" xr:uid="{00000000-0005-0000-0000-0000D2C10000}"/>
    <cellStyle name="20% - Accent1 7 2 2 2 3 6 2" xfId="49785" xr:uid="{00000000-0005-0000-0000-0000D3C10000}"/>
    <cellStyle name="20% - Accent1 7 2 2 2 3 6 2 2" xfId="49786" xr:uid="{00000000-0005-0000-0000-0000D4C10000}"/>
    <cellStyle name="20% - Accent1 7 2 2 2 3 6 3" xfId="49787" xr:uid="{00000000-0005-0000-0000-0000D5C10000}"/>
    <cellStyle name="20% - Accent1 7 2 2 2 3 7" xfId="49788" xr:uid="{00000000-0005-0000-0000-0000D6C10000}"/>
    <cellStyle name="20% - Accent1 7 2 2 2 3 7 2" xfId="49789" xr:uid="{00000000-0005-0000-0000-0000D7C10000}"/>
    <cellStyle name="20% - Accent1 7 2 2 2 3 8" xfId="49790" xr:uid="{00000000-0005-0000-0000-0000D8C10000}"/>
    <cellStyle name="20% - Accent1 7 2 2 2 3 8 2" xfId="49791" xr:uid="{00000000-0005-0000-0000-0000D9C10000}"/>
    <cellStyle name="20% - Accent1 7 2 2 2 3 9" xfId="49792" xr:uid="{00000000-0005-0000-0000-0000DAC10000}"/>
    <cellStyle name="20% - Accent1 7 2 2 2 4" xfId="49793" xr:uid="{00000000-0005-0000-0000-0000DBC10000}"/>
    <cellStyle name="20% - Accent1 7 2 2 2 4 2" xfId="49794" xr:uid="{00000000-0005-0000-0000-0000DCC10000}"/>
    <cellStyle name="20% - Accent1 7 2 2 2 4 2 2" xfId="49795" xr:uid="{00000000-0005-0000-0000-0000DDC10000}"/>
    <cellStyle name="20% - Accent1 7 2 2 2 4 2 2 2" xfId="49796" xr:uid="{00000000-0005-0000-0000-0000DEC10000}"/>
    <cellStyle name="20% - Accent1 7 2 2 2 4 2 3" xfId="49797" xr:uid="{00000000-0005-0000-0000-0000DFC10000}"/>
    <cellStyle name="20% - Accent1 7 2 2 2 4 3" xfId="49798" xr:uid="{00000000-0005-0000-0000-0000E0C10000}"/>
    <cellStyle name="20% - Accent1 7 2 2 2 4 3 2" xfId="49799" xr:uid="{00000000-0005-0000-0000-0000E1C10000}"/>
    <cellStyle name="20% - Accent1 7 2 2 2 4 4" xfId="49800" xr:uid="{00000000-0005-0000-0000-0000E2C10000}"/>
    <cellStyle name="20% - Accent1 7 2 2 2 5" xfId="49801" xr:uid="{00000000-0005-0000-0000-0000E3C10000}"/>
    <cellStyle name="20% - Accent1 7 2 2 2 5 2" xfId="49802" xr:uid="{00000000-0005-0000-0000-0000E4C10000}"/>
    <cellStyle name="20% - Accent1 7 2 2 2 5 2 2" xfId="49803" xr:uid="{00000000-0005-0000-0000-0000E5C10000}"/>
    <cellStyle name="20% - Accent1 7 2 2 2 5 2 2 2" xfId="49804" xr:uid="{00000000-0005-0000-0000-0000E6C10000}"/>
    <cellStyle name="20% - Accent1 7 2 2 2 5 2 3" xfId="49805" xr:uid="{00000000-0005-0000-0000-0000E7C10000}"/>
    <cellStyle name="20% - Accent1 7 2 2 2 5 3" xfId="49806" xr:uid="{00000000-0005-0000-0000-0000E8C10000}"/>
    <cellStyle name="20% - Accent1 7 2 2 2 5 3 2" xfId="49807" xr:uid="{00000000-0005-0000-0000-0000E9C10000}"/>
    <cellStyle name="20% - Accent1 7 2 2 2 5 4" xfId="49808" xr:uid="{00000000-0005-0000-0000-0000EAC10000}"/>
    <cellStyle name="20% - Accent1 7 2 2 2 6" xfId="49809" xr:uid="{00000000-0005-0000-0000-0000EBC10000}"/>
    <cellStyle name="20% - Accent1 7 2 2 2 6 2" xfId="49810" xr:uid="{00000000-0005-0000-0000-0000ECC10000}"/>
    <cellStyle name="20% - Accent1 7 2 2 2 6 2 2" xfId="49811" xr:uid="{00000000-0005-0000-0000-0000EDC10000}"/>
    <cellStyle name="20% - Accent1 7 2 2 2 6 2 2 2" xfId="49812" xr:uid="{00000000-0005-0000-0000-0000EEC10000}"/>
    <cellStyle name="20% - Accent1 7 2 2 2 6 2 3" xfId="49813" xr:uid="{00000000-0005-0000-0000-0000EFC10000}"/>
    <cellStyle name="20% - Accent1 7 2 2 2 6 3" xfId="49814" xr:uid="{00000000-0005-0000-0000-0000F0C10000}"/>
    <cellStyle name="20% - Accent1 7 2 2 2 6 3 2" xfId="49815" xr:uid="{00000000-0005-0000-0000-0000F1C10000}"/>
    <cellStyle name="20% - Accent1 7 2 2 2 6 4" xfId="49816" xr:uid="{00000000-0005-0000-0000-0000F2C10000}"/>
    <cellStyle name="20% - Accent1 7 2 2 2 7" xfId="49817" xr:uid="{00000000-0005-0000-0000-0000F3C10000}"/>
    <cellStyle name="20% - Accent1 7 2 2 2 7 2" xfId="49818" xr:uid="{00000000-0005-0000-0000-0000F4C10000}"/>
    <cellStyle name="20% - Accent1 7 2 2 2 7 2 2" xfId="49819" xr:uid="{00000000-0005-0000-0000-0000F5C10000}"/>
    <cellStyle name="20% - Accent1 7 2 2 2 7 3" xfId="49820" xr:uid="{00000000-0005-0000-0000-0000F6C10000}"/>
    <cellStyle name="20% - Accent1 7 2 2 2 8" xfId="49821" xr:uid="{00000000-0005-0000-0000-0000F7C10000}"/>
    <cellStyle name="20% - Accent1 7 2 2 2 8 2" xfId="49822" xr:uid="{00000000-0005-0000-0000-0000F8C10000}"/>
    <cellStyle name="20% - Accent1 7 2 2 2 8 2 2" xfId="49823" xr:uid="{00000000-0005-0000-0000-0000F9C10000}"/>
    <cellStyle name="20% - Accent1 7 2 2 2 8 3" xfId="49824" xr:uid="{00000000-0005-0000-0000-0000FAC10000}"/>
    <cellStyle name="20% - Accent1 7 2 2 2 9" xfId="49825" xr:uid="{00000000-0005-0000-0000-0000FBC10000}"/>
    <cellStyle name="20% - Accent1 7 2 2 2 9 2" xfId="49826" xr:uid="{00000000-0005-0000-0000-0000FCC10000}"/>
    <cellStyle name="20% - Accent1 7 2 2 3" xfId="49827" xr:uid="{00000000-0005-0000-0000-0000FDC10000}"/>
    <cellStyle name="20% - Accent1 7 2 2 3 10" xfId="49828" xr:uid="{00000000-0005-0000-0000-0000FEC10000}"/>
    <cellStyle name="20% - Accent1 7 2 2 3 10 2" xfId="49829" xr:uid="{00000000-0005-0000-0000-0000FFC10000}"/>
    <cellStyle name="20% - Accent1 7 2 2 3 11" xfId="49830" xr:uid="{00000000-0005-0000-0000-000000C20000}"/>
    <cellStyle name="20% - Accent1 7 2 2 3 2" xfId="49831" xr:uid="{00000000-0005-0000-0000-000001C20000}"/>
    <cellStyle name="20% - Accent1 7 2 2 3 2 2" xfId="49832" xr:uid="{00000000-0005-0000-0000-000002C20000}"/>
    <cellStyle name="20% - Accent1 7 2 2 3 2 2 2" xfId="49833" xr:uid="{00000000-0005-0000-0000-000003C20000}"/>
    <cellStyle name="20% - Accent1 7 2 2 3 2 2 2 2" xfId="49834" xr:uid="{00000000-0005-0000-0000-000004C20000}"/>
    <cellStyle name="20% - Accent1 7 2 2 3 2 2 2 2 2" xfId="49835" xr:uid="{00000000-0005-0000-0000-000005C20000}"/>
    <cellStyle name="20% - Accent1 7 2 2 3 2 2 2 3" xfId="49836" xr:uid="{00000000-0005-0000-0000-000006C20000}"/>
    <cellStyle name="20% - Accent1 7 2 2 3 2 2 3" xfId="49837" xr:uid="{00000000-0005-0000-0000-000007C20000}"/>
    <cellStyle name="20% - Accent1 7 2 2 3 2 2 3 2" xfId="49838" xr:uid="{00000000-0005-0000-0000-000008C20000}"/>
    <cellStyle name="20% - Accent1 7 2 2 3 2 2 4" xfId="49839" xr:uid="{00000000-0005-0000-0000-000009C20000}"/>
    <cellStyle name="20% - Accent1 7 2 2 3 2 3" xfId="49840" xr:uid="{00000000-0005-0000-0000-00000AC20000}"/>
    <cellStyle name="20% - Accent1 7 2 2 3 2 3 2" xfId="49841" xr:uid="{00000000-0005-0000-0000-00000BC20000}"/>
    <cellStyle name="20% - Accent1 7 2 2 3 2 3 2 2" xfId="49842" xr:uid="{00000000-0005-0000-0000-00000CC20000}"/>
    <cellStyle name="20% - Accent1 7 2 2 3 2 3 2 2 2" xfId="49843" xr:uid="{00000000-0005-0000-0000-00000DC20000}"/>
    <cellStyle name="20% - Accent1 7 2 2 3 2 3 2 3" xfId="49844" xr:uid="{00000000-0005-0000-0000-00000EC20000}"/>
    <cellStyle name="20% - Accent1 7 2 2 3 2 3 3" xfId="49845" xr:uid="{00000000-0005-0000-0000-00000FC20000}"/>
    <cellStyle name="20% - Accent1 7 2 2 3 2 3 3 2" xfId="49846" xr:uid="{00000000-0005-0000-0000-000010C20000}"/>
    <cellStyle name="20% - Accent1 7 2 2 3 2 3 4" xfId="49847" xr:uid="{00000000-0005-0000-0000-000011C20000}"/>
    <cellStyle name="20% - Accent1 7 2 2 3 2 4" xfId="49848" xr:uid="{00000000-0005-0000-0000-000012C20000}"/>
    <cellStyle name="20% - Accent1 7 2 2 3 2 4 2" xfId="49849" xr:uid="{00000000-0005-0000-0000-000013C20000}"/>
    <cellStyle name="20% - Accent1 7 2 2 3 2 4 2 2" xfId="49850" xr:uid="{00000000-0005-0000-0000-000014C20000}"/>
    <cellStyle name="20% - Accent1 7 2 2 3 2 4 2 2 2" xfId="49851" xr:uid="{00000000-0005-0000-0000-000015C20000}"/>
    <cellStyle name="20% - Accent1 7 2 2 3 2 4 2 3" xfId="49852" xr:uid="{00000000-0005-0000-0000-000016C20000}"/>
    <cellStyle name="20% - Accent1 7 2 2 3 2 4 3" xfId="49853" xr:uid="{00000000-0005-0000-0000-000017C20000}"/>
    <cellStyle name="20% - Accent1 7 2 2 3 2 4 3 2" xfId="49854" xr:uid="{00000000-0005-0000-0000-000018C20000}"/>
    <cellStyle name="20% - Accent1 7 2 2 3 2 4 4" xfId="49855" xr:uid="{00000000-0005-0000-0000-000019C20000}"/>
    <cellStyle name="20% - Accent1 7 2 2 3 2 5" xfId="49856" xr:uid="{00000000-0005-0000-0000-00001AC20000}"/>
    <cellStyle name="20% - Accent1 7 2 2 3 2 5 2" xfId="49857" xr:uid="{00000000-0005-0000-0000-00001BC20000}"/>
    <cellStyle name="20% - Accent1 7 2 2 3 2 5 2 2" xfId="49858" xr:uid="{00000000-0005-0000-0000-00001CC20000}"/>
    <cellStyle name="20% - Accent1 7 2 2 3 2 5 3" xfId="49859" xr:uid="{00000000-0005-0000-0000-00001DC20000}"/>
    <cellStyle name="20% - Accent1 7 2 2 3 2 6" xfId="49860" xr:uid="{00000000-0005-0000-0000-00001EC20000}"/>
    <cellStyle name="20% - Accent1 7 2 2 3 2 6 2" xfId="49861" xr:uid="{00000000-0005-0000-0000-00001FC20000}"/>
    <cellStyle name="20% - Accent1 7 2 2 3 2 6 2 2" xfId="49862" xr:uid="{00000000-0005-0000-0000-000020C20000}"/>
    <cellStyle name="20% - Accent1 7 2 2 3 2 6 3" xfId="49863" xr:uid="{00000000-0005-0000-0000-000021C20000}"/>
    <cellStyle name="20% - Accent1 7 2 2 3 2 7" xfId="49864" xr:uid="{00000000-0005-0000-0000-000022C20000}"/>
    <cellStyle name="20% - Accent1 7 2 2 3 2 7 2" xfId="49865" xr:uid="{00000000-0005-0000-0000-000023C20000}"/>
    <cellStyle name="20% - Accent1 7 2 2 3 2 8" xfId="49866" xr:uid="{00000000-0005-0000-0000-000024C20000}"/>
    <cellStyle name="20% - Accent1 7 2 2 3 2 8 2" xfId="49867" xr:uid="{00000000-0005-0000-0000-000025C20000}"/>
    <cellStyle name="20% - Accent1 7 2 2 3 2 9" xfId="49868" xr:uid="{00000000-0005-0000-0000-000026C20000}"/>
    <cellStyle name="20% - Accent1 7 2 2 3 3" xfId="49869" xr:uid="{00000000-0005-0000-0000-000027C20000}"/>
    <cellStyle name="20% - Accent1 7 2 2 3 3 2" xfId="49870" xr:uid="{00000000-0005-0000-0000-000028C20000}"/>
    <cellStyle name="20% - Accent1 7 2 2 3 3 2 2" xfId="49871" xr:uid="{00000000-0005-0000-0000-000029C20000}"/>
    <cellStyle name="20% - Accent1 7 2 2 3 3 2 2 2" xfId="49872" xr:uid="{00000000-0005-0000-0000-00002AC20000}"/>
    <cellStyle name="20% - Accent1 7 2 2 3 3 2 2 2 2" xfId="49873" xr:uid="{00000000-0005-0000-0000-00002BC20000}"/>
    <cellStyle name="20% - Accent1 7 2 2 3 3 2 2 3" xfId="49874" xr:uid="{00000000-0005-0000-0000-00002CC20000}"/>
    <cellStyle name="20% - Accent1 7 2 2 3 3 2 3" xfId="49875" xr:uid="{00000000-0005-0000-0000-00002DC20000}"/>
    <cellStyle name="20% - Accent1 7 2 2 3 3 2 3 2" xfId="49876" xr:uid="{00000000-0005-0000-0000-00002EC20000}"/>
    <cellStyle name="20% - Accent1 7 2 2 3 3 2 4" xfId="49877" xr:uid="{00000000-0005-0000-0000-00002FC20000}"/>
    <cellStyle name="20% - Accent1 7 2 2 3 3 3" xfId="49878" xr:uid="{00000000-0005-0000-0000-000030C20000}"/>
    <cellStyle name="20% - Accent1 7 2 2 3 3 3 2" xfId="49879" xr:uid="{00000000-0005-0000-0000-000031C20000}"/>
    <cellStyle name="20% - Accent1 7 2 2 3 3 3 2 2" xfId="49880" xr:uid="{00000000-0005-0000-0000-000032C20000}"/>
    <cellStyle name="20% - Accent1 7 2 2 3 3 3 2 2 2" xfId="49881" xr:uid="{00000000-0005-0000-0000-000033C20000}"/>
    <cellStyle name="20% - Accent1 7 2 2 3 3 3 2 3" xfId="49882" xr:uid="{00000000-0005-0000-0000-000034C20000}"/>
    <cellStyle name="20% - Accent1 7 2 2 3 3 3 3" xfId="49883" xr:uid="{00000000-0005-0000-0000-000035C20000}"/>
    <cellStyle name="20% - Accent1 7 2 2 3 3 3 3 2" xfId="49884" xr:uid="{00000000-0005-0000-0000-000036C20000}"/>
    <cellStyle name="20% - Accent1 7 2 2 3 3 3 4" xfId="49885" xr:uid="{00000000-0005-0000-0000-000037C20000}"/>
    <cellStyle name="20% - Accent1 7 2 2 3 3 4" xfId="49886" xr:uid="{00000000-0005-0000-0000-000038C20000}"/>
    <cellStyle name="20% - Accent1 7 2 2 3 3 4 2" xfId="49887" xr:uid="{00000000-0005-0000-0000-000039C20000}"/>
    <cellStyle name="20% - Accent1 7 2 2 3 3 4 2 2" xfId="49888" xr:uid="{00000000-0005-0000-0000-00003AC20000}"/>
    <cellStyle name="20% - Accent1 7 2 2 3 3 4 2 2 2" xfId="49889" xr:uid="{00000000-0005-0000-0000-00003BC20000}"/>
    <cellStyle name="20% - Accent1 7 2 2 3 3 4 2 3" xfId="49890" xr:uid="{00000000-0005-0000-0000-00003CC20000}"/>
    <cellStyle name="20% - Accent1 7 2 2 3 3 4 3" xfId="49891" xr:uid="{00000000-0005-0000-0000-00003DC20000}"/>
    <cellStyle name="20% - Accent1 7 2 2 3 3 4 3 2" xfId="49892" xr:uid="{00000000-0005-0000-0000-00003EC20000}"/>
    <cellStyle name="20% - Accent1 7 2 2 3 3 4 4" xfId="49893" xr:uid="{00000000-0005-0000-0000-00003FC20000}"/>
    <cellStyle name="20% - Accent1 7 2 2 3 3 5" xfId="49894" xr:uid="{00000000-0005-0000-0000-000040C20000}"/>
    <cellStyle name="20% - Accent1 7 2 2 3 3 5 2" xfId="49895" xr:uid="{00000000-0005-0000-0000-000041C20000}"/>
    <cellStyle name="20% - Accent1 7 2 2 3 3 5 2 2" xfId="49896" xr:uid="{00000000-0005-0000-0000-000042C20000}"/>
    <cellStyle name="20% - Accent1 7 2 2 3 3 5 3" xfId="49897" xr:uid="{00000000-0005-0000-0000-000043C20000}"/>
    <cellStyle name="20% - Accent1 7 2 2 3 3 6" xfId="49898" xr:uid="{00000000-0005-0000-0000-000044C20000}"/>
    <cellStyle name="20% - Accent1 7 2 2 3 3 6 2" xfId="49899" xr:uid="{00000000-0005-0000-0000-000045C20000}"/>
    <cellStyle name="20% - Accent1 7 2 2 3 3 6 2 2" xfId="49900" xr:uid="{00000000-0005-0000-0000-000046C20000}"/>
    <cellStyle name="20% - Accent1 7 2 2 3 3 6 3" xfId="49901" xr:uid="{00000000-0005-0000-0000-000047C20000}"/>
    <cellStyle name="20% - Accent1 7 2 2 3 3 7" xfId="49902" xr:uid="{00000000-0005-0000-0000-000048C20000}"/>
    <cellStyle name="20% - Accent1 7 2 2 3 3 7 2" xfId="49903" xr:uid="{00000000-0005-0000-0000-000049C20000}"/>
    <cellStyle name="20% - Accent1 7 2 2 3 3 8" xfId="49904" xr:uid="{00000000-0005-0000-0000-00004AC20000}"/>
    <cellStyle name="20% - Accent1 7 2 2 3 3 8 2" xfId="49905" xr:uid="{00000000-0005-0000-0000-00004BC20000}"/>
    <cellStyle name="20% - Accent1 7 2 2 3 3 9" xfId="49906" xr:uid="{00000000-0005-0000-0000-00004CC20000}"/>
    <cellStyle name="20% - Accent1 7 2 2 3 4" xfId="49907" xr:uid="{00000000-0005-0000-0000-00004DC20000}"/>
    <cellStyle name="20% - Accent1 7 2 2 3 4 2" xfId="49908" xr:uid="{00000000-0005-0000-0000-00004EC20000}"/>
    <cellStyle name="20% - Accent1 7 2 2 3 4 2 2" xfId="49909" xr:uid="{00000000-0005-0000-0000-00004FC20000}"/>
    <cellStyle name="20% - Accent1 7 2 2 3 4 2 2 2" xfId="49910" xr:uid="{00000000-0005-0000-0000-000050C20000}"/>
    <cellStyle name="20% - Accent1 7 2 2 3 4 2 3" xfId="49911" xr:uid="{00000000-0005-0000-0000-000051C20000}"/>
    <cellStyle name="20% - Accent1 7 2 2 3 4 3" xfId="49912" xr:uid="{00000000-0005-0000-0000-000052C20000}"/>
    <cellStyle name="20% - Accent1 7 2 2 3 4 3 2" xfId="49913" xr:uid="{00000000-0005-0000-0000-000053C20000}"/>
    <cellStyle name="20% - Accent1 7 2 2 3 4 4" xfId="49914" xr:uid="{00000000-0005-0000-0000-000054C20000}"/>
    <cellStyle name="20% - Accent1 7 2 2 3 5" xfId="49915" xr:uid="{00000000-0005-0000-0000-000055C20000}"/>
    <cellStyle name="20% - Accent1 7 2 2 3 5 2" xfId="49916" xr:uid="{00000000-0005-0000-0000-000056C20000}"/>
    <cellStyle name="20% - Accent1 7 2 2 3 5 2 2" xfId="49917" xr:uid="{00000000-0005-0000-0000-000057C20000}"/>
    <cellStyle name="20% - Accent1 7 2 2 3 5 2 2 2" xfId="49918" xr:uid="{00000000-0005-0000-0000-000058C20000}"/>
    <cellStyle name="20% - Accent1 7 2 2 3 5 2 3" xfId="49919" xr:uid="{00000000-0005-0000-0000-000059C20000}"/>
    <cellStyle name="20% - Accent1 7 2 2 3 5 3" xfId="49920" xr:uid="{00000000-0005-0000-0000-00005AC20000}"/>
    <cellStyle name="20% - Accent1 7 2 2 3 5 3 2" xfId="49921" xr:uid="{00000000-0005-0000-0000-00005BC20000}"/>
    <cellStyle name="20% - Accent1 7 2 2 3 5 4" xfId="49922" xr:uid="{00000000-0005-0000-0000-00005CC20000}"/>
    <cellStyle name="20% - Accent1 7 2 2 3 6" xfId="49923" xr:uid="{00000000-0005-0000-0000-00005DC20000}"/>
    <cellStyle name="20% - Accent1 7 2 2 3 6 2" xfId="49924" xr:uid="{00000000-0005-0000-0000-00005EC20000}"/>
    <cellStyle name="20% - Accent1 7 2 2 3 6 2 2" xfId="49925" xr:uid="{00000000-0005-0000-0000-00005FC20000}"/>
    <cellStyle name="20% - Accent1 7 2 2 3 6 2 2 2" xfId="49926" xr:uid="{00000000-0005-0000-0000-000060C20000}"/>
    <cellStyle name="20% - Accent1 7 2 2 3 6 2 3" xfId="49927" xr:uid="{00000000-0005-0000-0000-000061C20000}"/>
    <cellStyle name="20% - Accent1 7 2 2 3 6 3" xfId="49928" xr:uid="{00000000-0005-0000-0000-000062C20000}"/>
    <cellStyle name="20% - Accent1 7 2 2 3 6 3 2" xfId="49929" xr:uid="{00000000-0005-0000-0000-000063C20000}"/>
    <cellStyle name="20% - Accent1 7 2 2 3 6 4" xfId="49930" xr:uid="{00000000-0005-0000-0000-000064C20000}"/>
    <cellStyle name="20% - Accent1 7 2 2 3 7" xfId="49931" xr:uid="{00000000-0005-0000-0000-000065C20000}"/>
    <cellStyle name="20% - Accent1 7 2 2 3 7 2" xfId="49932" xr:uid="{00000000-0005-0000-0000-000066C20000}"/>
    <cellStyle name="20% - Accent1 7 2 2 3 7 2 2" xfId="49933" xr:uid="{00000000-0005-0000-0000-000067C20000}"/>
    <cellStyle name="20% - Accent1 7 2 2 3 7 3" xfId="49934" xr:uid="{00000000-0005-0000-0000-000068C20000}"/>
    <cellStyle name="20% - Accent1 7 2 2 3 8" xfId="49935" xr:uid="{00000000-0005-0000-0000-000069C20000}"/>
    <cellStyle name="20% - Accent1 7 2 2 3 8 2" xfId="49936" xr:uid="{00000000-0005-0000-0000-00006AC20000}"/>
    <cellStyle name="20% - Accent1 7 2 2 3 8 2 2" xfId="49937" xr:uid="{00000000-0005-0000-0000-00006BC20000}"/>
    <cellStyle name="20% - Accent1 7 2 2 3 8 3" xfId="49938" xr:uid="{00000000-0005-0000-0000-00006CC20000}"/>
    <cellStyle name="20% - Accent1 7 2 2 3 9" xfId="49939" xr:uid="{00000000-0005-0000-0000-00006DC20000}"/>
    <cellStyle name="20% - Accent1 7 2 2 3 9 2" xfId="49940" xr:uid="{00000000-0005-0000-0000-00006EC20000}"/>
    <cellStyle name="20% - Accent1 7 2 2 4" xfId="49941" xr:uid="{00000000-0005-0000-0000-00006FC20000}"/>
    <cellStyle name="20% - Accent1 7 2 2 4 10" xfId="49942" xr:uid="{00000000-0005-0000-0000-000070C20000}"/>
    <cellStyle name="20% - Accent1 7 2 2 4 10 2" xfId="49943" xr:uid="{00000000-0005-0000-0000-000071C20000}"/>
    <cellStyle name="20% - Accent1 7 2 2 4 11" xfId="49944" xr:uid="{00000000-0005-0000-0000-000072C20000}"/>
    <cellStyle name="20% - Accent1 7 2 2 4 2" xfId="49945" xr:uid="{00000000-0005-0000-0000-000073C20000}"/>
    <cellStyle name="20% - Accent1 7 2 2 4 2 2" xfId="49946" xr:uid="{00000000-0005-0000-0000-000074C20000}"/>
    <cellStyle name="20% - Accent1 7 2 2 4 2 2 2" xfId="49947" xr:uid="{00000000-0005-0000-0000-000075C20000}"/>
    <cellStyle name="20% - Accent1 7 2 2 4 2 2 2 2" xfId="49948" xr:uid="{00000000-0005-0000-0000-000076C20000}"/>
    <cellStyle name="20% - Accent1 7 2 2 4 2 2 2 2 2" xfId="49949" xr:uid="{00000000-0005-0000-0000-000077C20000}"/>
    <cellStyle name="20% - Accent1 7 2 2 4 2 2 2 3" xfId="49950" xr:uid="{00000000-0005-0000-0000-000078C20000}"/>
    <cellStyle name="20% - Accent1 7 2 2 4 2 2 3" xfId="49951" xr:uid="{00000000-0005-0000-0000-000079C20000}"/>
    <cellStyle name="20% - Accent1 7 2 2 4 2 2 3 2" xfId="49952" xr:uid="{00000000-0005-0000-0000-00007AC20000}"/>
    <cellStyle name="20% - Accent1 7 2 2 4 2 2 4" xfId="49953" xr:uid="{00000000-0005-0000-0000-00007BC20000}"/>
    <cellStyle name="20% - Accent1 7 2 2 4 2 3" xfId="49954" xr:uid="{00000000-0005-0000-0000-00007CC20000}"/>
    <cellStyle name="20% - Accent1 7 2 2 4 2 3 2" xfId="49955" xr:uid="{00000000-0005-0000-0000-00007DC20000}"/>
    <cellStyle name="20% - Accent1 7 2 2 4 2 3 2 2" xfId="49956" xr:uid="{00000000-0005-0000-0000-00007EC20000}"/>
    <cellStyle name="20% - Accent1 7 2 2 4 2 3 2 2 2" xfId="49957" xr:uid="{00000000-0005-0000-0000-00007FC20000}"/>
    <cellStyle name="20% - Accent1 7 2 2 4 2 3 2 3" xfId="49958" xr:uid="{00000000-0005-0000-0000-000080C20000}"/>
    <cellStyle name="20% - Accent1 7 2 2 4 2 3 3" xfId="49959" xr:uid="{00000000-0005-0000-0000-000081C20000}"/>
    <cellStyle name="20% - Accent1 7 2 2 4 2 3 3 2" xfId="49960" xr:uid="{00000000-0005-0000-0000-000082C20000}"/>
    <cellStyle name="20% - Accent1 7 2 2 4 2 3 4" xfId="49961" xr:uid="{00000000-0005-0000-0000-000083C20000}"/>
    <cellStyle name="20% - Accent1 7 2 2 4 2 4" xfId="49962" xr:uid="{00000000-0005-0000-0000-000084C20000}"/>
    <cellStyle name="20% - Accent1 7 2 2 4 2 4 2" xfId="49963" xr:uid="{00000000-0005-0000-0000-000085C20000}"/>
    <cellStyle name="20% - Accent1 7 2 2 4 2 4 2 2" xfId="49964" xr:uid="{00000000-0005-0000-0000-000086C20000}"/>
    <cellStyle name="20% - Accent1 7 2 2 4 2 4 2 2 2" xfId="49965" xr:uid="{00000000-0005-0000-0000-000087C20000}"/>
    <cellStyle name="20% - Accent1 7 2 2 4 2 4 2 3" xfId="49966" xr:uid="{00000000-0005-0000-0000-000088C20000}"/>
    <cellStyle name="20% - Accent1 7 2 2 4 2 4 3" xfId="49967" xr:uid="{00000000-0005-0000-0000-000089C20000}"/>
    <cellStyle name="20% - Accent1 7 2 2 4 2 4 3 2" xfId="49968" xr:uid="{00000000-0005-0000-0000-00008AC20000}"/>
    <cellStyle name="20% - Accent1 7 2 2 4 2 4 4" xfId="49969" xr:uid="{00000000-0005-0000-0000-00008BC20000}"/>
    <cellStyle name="20% - Accent1 7 2 2 4 2 5" xfId="49970" xr:uid="{00000000-0005-0000-0000-00008CC20000}"/>
    <cellStyle name="20% - Accent1 7 2 2 4 2 5 2" xfId="49971" xr:uid="{00000000-0005-0000-0000-00008DC20000}"/>
    <cellStyle name="20% - Accent1 7 2 2 4 2 5 2 2" xfId="49972" xr:uid="{00000000-0005-0000-0000-00008EC20000}"/>
    <cellStyle name="20% - Accent1 7 2 2 4 2 5 3" xfId="49973" xr:uid="{00000000-0005-0000-0000-00008FC20000}"/>
    <cellStyle name="20% - Accent1 7 2 2 4 2 6" xfId="49974" xr:uid="{00000000-0005-0000-0000-000090C20000}"/>
    <cellStyle name="20% - Accent1 7 2 2 4 2 6 2" xfId="49975" xr:uid="{00000000-0005-0000-0000-000091C20000}"/>
    <cellStyle name="20% - Accent1 7 2 2 4 2 6 2 2" xfId="49976" xr:uid="{00000000-0005-0000-0000-000092C20000}"/>
    <cellStyle name="20% - Accent1 7 2 2 4 2 6 3" xfId="49977" xr:uid="{00000000-0005-0000-0000-000093C20000}"/>
    <cellStyle name="20% - Accent1 7 2 2 4 2 7" xfId="49978" xr:uid="{00000000-0005-0000-0000-000094C20000}"/>
    <cellStyle name="20% - Accent1 7 2 2 4 2 7 2" xfId="49979" xr:uid="{00000000-0005-0000-0000-000095C20000}"/>
    <cellStyle name="20% - Accent1 7 2 2 4 2 8" xfId="49980" xr:uid="{00000000-0005-0000-0000-000096C20000}"/>
    <cellStyle name="20% - Accent1 7 2 2 4 2 8 2" xfId="49981" xr:uid="{00000000-0005-0000-0000-000097C20000}"/>
    <cellStyle name="20% - Accent1 7 2 2 4 2 9" xfId="49982" xr:uid="{00000000-0005-0000-0000-000098C20000}"/>
    <cellStyle name="20% - Accent1 7 2 2 4 3" xfId="49983" xr:uid="{00000000-0005-0000-0000-000099C20000}"/>
    <cellStyle name="20% - Accent1 7 2 2 4 3 2" xfId="49984" xr:uid="{00000000-0005-0000-0000-00009AC20000}"/>
    <cellStyle name="20% - Accent1 7 2 2 4 3 2 2" xfId="49985" xr:uid="{00000000-0005-0000-0000-00009BC20000}"/>
    <cellStyle name="20% - Accent1 7 2 2 4 3 2 2 2" xfId="49986" xr:uid="{00000000-0005-0000-0000-00009CC20000}"/>
    <cellStyle name="20% - Accent1 7 2 2 4 3 2 2 2 2" xfId="49987" xr:uid="{00000000-0005-0000-0000-00009DC20000}"/>
    <cellStyle name="20% - Accent1 7 2 2 4 3 2 2 3" xfId="49988" xr:uid="{00000000-0005-0000-0000-00009EC20000}"/>
    <cellStyle name="20% - Accent1 7 2 2 4 3 2 3" xfId="49989" xr:uid="{00000000-0005-0000-0000-00009FC20000}"/>
    <cellStyle name="20% - Accent1 7 2 2 4 3 2 3 2" xfId="49990" xr:uid="{00000000-0005-0000-0000-0000A0C20000}"/>
    <cellStyle name="20% - Accent1 7 2 2 4 3 2 4" xfId="49991" xr:uid="{00000000-0005-0000-0000-0000A1C20000}"/>
    <cellStyle name="20% - Accent1 7 2 2 4 3 3" xfId="49992" xr:uid="{00000000-0005-0000-0000-0000A2C20000}"/>
    <cellStyle name="20% - Accent1 7 2 2 4 3 3 2" xfId="49993" xr:uid="{00000000-0005-0000-0000-0000A3C20000}"/>
    <cellStyle name="20% - Accent1 7 2 2 4 3 3 2 2" xfId="49994" xr:uid="{00000000-0005-0000-0000-0000A4C20000}"/>
    <cellStyle name="20% - Accent1 7 2 2 4 3 3 2 2 2" xfId="49995" xr:uid="{00000000-0005-0000-0000-0000A5C20000}"/>
    <cellStyle name="20% - Accent1 7 2 2 4 3 3 2 3" xfId="49996" xr:uid="{00000000-0005-0000-0000-0000A6C20000}"/>
    <cellStyle name="20% - Accent1 7 2 2 4 3 3 3" xfId="49997" xr:uid="{00000000-0005-0000-0000-0000A7C20000}"/>
    <cellStyle name="20% - Accent1 7 2 2 4 3 3 3 2" xfId="49998" xr:uid="{00000000-0005-0000-0000-0000A8C20000}"/>
    <cellStyle name="20% - Accent1 7 2 2 4 3 3 4" xfId="49999" xr:uid="{00000000-0005-0000-0000-0000A9C20000}"/>
    <cellStyle name="20% - Accent1 7 2 2 4 3 4" xfId="50000" xr:uid="{00000000-0005-0000-0000-0000AAC20000}"/>
    <cellStyle name="20% - Accent1 7 2 2 4 3 4 2" xfId="50001" xr:uid="{00000000-0005-0000-0000-0000ABC20000}"/>
    <cellStyle name="20% - Accent1 7 2 2 4 3 4 2 2" xfId="50002" xr:uid="{00000000-0005-0000-0000-0000ACC20000}"/>
    <cellStyle name="20% - Accent1 7 2 2 4 3 4 2 2 2" xfId="50003" xr:uid="{00000000-0005-0000-0000-0000ADC20000}"/>
    <cellStyle name="20% - Accent1 7 2 2 4 3 4 2 3" xfId="50004" xr:uid="{00000000-0005-0000-0000-0000AEC20000}"/>
    <cellStyle name="20% - Accent1 7 2 2 4 3 4 3" xfId="50005" xr:uid="{00000000-0005-0000-0000-0000AFC20000}"/>
    <cellStyle name="20% - Accent1 7 2 2 4 3 4 3 2" xfId="50006" xr:uid="{00000000-0005-0000-0000-0000B0C20000}"/>
    <cellStyle name="20% - Accent1 7 2 2 4 3 4 4" xfId="50007" xr:uid="{00000000-0005-0000-0000-0000B1C20000}"/>
    <cellStyle name="20% - Accent1 7 2 2 4 3 5" xfId="50008" xr:uid="{00000000-0005-0000-0000-0000B2C20000}"/>
    <cellStyle name="20% - Accent1 7 2 2 4 3 5 2" xfId="50009" xr:uid="{00000000-0005-0000-0000-0000B3C20000}"/>
    <cellStyle name="20% - Accent1 7 2 2 4 3 5 2 2" xfId="50010" xr:uid="{00000000-0005-0000-0000-0000B4C20000}"/>
    <cellStyle name="20% - Accent1 7 2 2 4 3 5 3" xfId="50011" xr:uid="{00000000-0005-0000-0000-0000B5C20000}"/>
    <cellStyle name="20% - Accent1 7 2 2 4 3 6" xfId="50012" xr:uid="{00000000-0005-0000-0000-0000B6C20000}"/>
    <cellStyle name="20% - Accent1 7 2 2 4 3 6 2" xfId="50013" xr:uid="{00000000-0005-0000-0000-0000B7C20000}"/>
    <cellStyle name="20% - Accent1 7 2 2 4 3 6 2 2" xfId="50014" xr:uid="{00000000-0005-0000-0000-0000B8C20000}"/>
    <cellStyle name="20% - Accent1 7 2 2 4 3 6 3" xfId="50015" xr:uid="{00000000-0005-0000-0000-0000B9C20000}"/>
    <cellStyle name="20% - Accent1 7 2 2 4 3 7" xfId="50016" xr:uid="{00000000-0005-0000-0000-0000BAC20000}"/>
    <cellStyle name="20% - Accent1 7 2 2 4 3 7 2" xfId="50017" xr:uid="{00000000-0005-0000-0000-0000BBC20000}"/>
    <cellStyle name="20% - Accent1 7 2 2 4 3 8" xfId="50018" xr:uid="{00000000-0005-0000-0000-0000BCC20000}"/>
    <cellStyle name="20% - Accent1 7 2 2 4 3 8 2" xfId="50019" xr:uid="{00000000-0005-0000-0000-0000BDC20000}"/>
    <cellStyle name="20% - Accent1 7 2 2 4 3 9" xfId="50020" xr:uid="{00000000-0005-0000-0000-0000BEC20000}"/>
    <cellStyle name="20% - Accent1 7 2 2 4 4" xfId="50021" xr:uid="{00000000-0005-0000-0000-0000BFC20000}"/>
    <cellStyle name="20% - Accent1 7 2 2 4 4 2" xfId="50022" xr:uid="{00000000-0005-0000-0000-0000C0C20000}"/>
    <cellStyle name="20% - Accent1 7 2 2 4 4 2 2" xfId="50023" xr:uid="{00000000-0005-0000-0000-0000C1C20000}"/>
    <cellStyle name="20% - Accent1 7 2 2 4 4 2 2 2" xfId="50024" xr:uid="{00000000-0005-0000-0000-0000C2C20000}"/>
    <cellStyle name="20% - Accent1 7 2 2 4 4 2 3" xfId="50025" xr:uid="{00000000-0005-0000-0000-0000C3C20000}"/>
    <cellStyle name="20% - Accent1 7 2 2 4 4 3" xfId="50026" xr:uid="{00000000-0005-0000-0000-0000C4C20000}"/>
    <cellStyle name="20% - Accent1 7 2 2 4 4 3 2" xfId="50027" xr:uid="{00000000-0005-0000-0000-0000C5C20000}"/>
    <cellStyle name="20% - Accent1 7 2 2 4 4 4" xfId="50028" xr:uid="{00000000-0005-0000-0000-0000C6C20000}"/>
    <cellStyle name="20% - Accent1 7 2 2 4 5" xfId="50029" xr:uid="{00000000-0005-0000-0000-0000C7C20000}"/>
    <cellStyle name="20% - Accent1 7 2 2 4 5 2" xfId="50030" xr:uid="{00000000-0005-0000-0000-0000C8C20000}"/>
    <cellStyle name="20% - Accent1 7 2 2 4 5 2 2" xfId="50031" xr:uid="{00000000-0005-0000-0000-0000C9C20000}"/>
    <cellStyle name="20% - Accent1 7 2 2 4 5 2 2 2" xfId="50032" xr:uid="{00000000-0005-0000-0000-0000CAC20000}"/>
    <cellStyle name="20% - Accent1 7 2 2 4 5 2 3" xfId="50033" xr:uid="{00000000-0005-0000-0000-0000CBC20000}"/>
    <cellStyle name="20% - Accent1 7 2 2 4 5 3" xfId="50034" xr:uid="{00000000-0005-0000-0000-0000CCC20000}"/>
    <cellStyle name="20% - Accent1 7 2 2 4 5 3 2" xfId="50035" xr:uid="{00000000-0005-0000-0000-0000CDC20000}"/>
    <cellStyle name="20% - Accent1 7 2 2 4 5 4" xfId="50036" xr:uid="{00000000-0005-0000-0000-0000CEC20000}"/>
    <cellStyle name="20% - Accent1 7 2 2 4 6" xfId="50037" xr:uid="{00000000-0005-0000-0000-0000CFC20000}"/>
    <cellStyle name="20% - Accent1 7 2 2 4 6 2" xfId="50038" xr:uid="{00000000-0005-0000-0000-0000D0C20000}"/>
    <cellStyle name="20% - Accent1 7 2 2 4 6 2 2" xfId="50039" xr:uid="{00000000-0005-0000-0000-0000D1C20000}"/>
    <cellStyle name="20% - Accent1 7 2 2 4 6 2 2 2" xfId="50040" xr:uid="{00000000-0005-0000-0000-0000D2C20000}"/>
    <cellStyle name="20% - Accent1 7 2 2 4 6 2 3" xfId="50041" xr:uid="{00000000-0005-0000-0000-0000D3C20000}"/>
    <cellStyle name="20% - Accent1 7 2 2 4 6 3" xfId="50042" xr:uid="{00000000-0005-0000-0000-0000D4C20000}"/>
    <cellStyle name="20% - Accent1 7 2 2 4 6 3 2" xfId="50043" xr:uid="{00000000-0005-0000-0000-0000D5C20000}"/>
    <cellStyle name="20% - Accent1 7 2 2 4 6 4" xfId="50044" xr:uid="{00000000-0005-0000-0000-0000D6C20000}"/>
    <cellStyle name="20% - Accent1 7 2 2 4 7" xfId="50045" xr:uid="{00000000-0005-0000-0000-0000D7C20000}"/>
    <cellStyle name="20% - Accent1 7 2 2 4 7 2" xfId="50046" xr:uid="{00000000-0005-0000-0000-0000D8C20000}"/>
    <cellStyle name="20% - Accent1 7 2 2 4 7 2 2" xfId="50047" xr:uid="{00000000-0005-0000-0000-0000D9C20000}"/>
    <cellStyle name="20% - Accent1 7 2 2 4 7 3" xfId="50048" xr:uid="{00000000-0005-0000-0000-0000DAC20000}"/>
    <cellStyle name="20% - Accent1 7 2 2 4 8" xfId="50049" xr:uid="{00000000-0005-0000-0000-0000DBC20000}"/>
    <cellStyle name="20% - Accent1 7 2 2 4 8 2" xfId="50050" xr:uid="{00000000-0005-0000-0000-0000DCC20000}"/>
    <cellStyle name="20% - Accent1 7 2 2 4 8 2 2" xfId="50051" xr:uid="{00000000-0005-0000-0000-0000DDC20000}"/>
    <cellStyle name="20% - Accent1 7 2 2 4 8 3" xfId="50052" xr:uid="{00000000-0005-0000-0000-0000DEC20000}"/>
    <cellStyle name="20% - Accent1 7 2 2 4 9" xfId="50053" xr:uid="{00000000-0005-0000-0000-0000DFC20000}"/>
    <cellStyle name="20% - Accent1 7 2 2 4 9 2" xfId="50054" xr:uid="{00000000-0005-0000-0000-0000E0C20000}"/>
    <cellStyle name="20% - Accent1 7 2 2 5" xfId="50055" xr:uid="{00000000-0005-0000-0000-0000E1C20000}"/>
    <cellStyle name="20% - Accent1 7 2 2 5 2" xfId="50056" xr:uid="{00000000-0005-0000-0000-0000E2C20000}"/>
    <cellStyle name="20% - Accent1 7 2 2 5 2 2" xfId="50057" xr:uid="{00000000-0005-0000-0000-0000E3C20000}"/>
    <cellStyle name="20% - Accent1 7 2 2 5 2 2 2" xfId="50058" xr:uid="{00000000-0005-0000-0000-0000E4C20000}"/>
    <cellStyle name="20% - Accent1 7 2 2 5 2 2 2 2" xfId="50059" xr:uid="{00000000-0005-0000-0000-0000E5C20000}"/>
    <cellStyle name="20% - Accent1 7 2 2 5 2 2 3" xfId="50060" xr:uid="{00000000-0005-0000-0000-0000E6C20000}"/>
    <cellStyle name="20% - Accent1 7 2 2 5 2 3" xfId="50061" xr:uid="{00000000-0005-0000-0000-0000E7C20000}"/>
    <cellStyle name="20% - Accent1 7 2 2 5 2 3 2" xfId="50062" xr:uid="{00000000-0005-0000-0000-0000E8C20000}"/>
    <cellStyle name="20% - Accent1 7 2 2 5 2 4" xfId="50063" xr:uid="{00000000-0005-0000-0000-0000E9C20000}"/>
    <cellStyle name="20% - Accent1 7 2 2 5 3" xfId="50064" xr:uid="{00000000-0005-0000-0000-0000EAC20000}"/>
    <cellStyle name="20% - Accent1 7 2 2 5 3 2" xfId="50065" xr:uid="{00000000-0005-0000-0000-0000EBC20000}"/>
    <cellStyle name="20% - Accent1 7 2 2 5 3 2 2" xfId="50066" xr:uid="{00000000-0005-0000-0000-0000ECC20000}"/>
    <cellStyle name="20% - Accent1 7 2 2 5 3 2 2 2" xfId="50067" xr:uid="{00000000-0005-0000-0000-0000EDC20000}"/>
    <cellStyle name="20% - Accent1 7 2 2 5 3 2 3" xfId="50068" xr:uid="{00000000-0005-0000-0000-0000EEC20000}"/>
    <cellStyle name="20% - Accent1 7 2 2 5 3 3" xfId="50069" xr:uid="{00000000-0005-0000-0000-0000EFC20000}"/>
    <cellStyle name="20% - Accent1 7 2 2 5 3 3 2" xfId="50070" xr:uid="{00000000-0005-0000-0000-0000F0C20000}"/>
    <cellStyle name="20% - Accent1 7 2 2 5 3 4" xfId="50071" xr:uid="{00000000-0005-0000-0000-0000F1C20000}"/>
    <cellStyle name="20% - Accent1 7 2 2 5 4" xfId="50072" xr:uid="{00000000-0005-0000-0000-0000F2C20000}"/>
    <cellStyle name="20% - Accent1 7 2 2 5 4 2" xfId="50073" xr:uid="{00000000-0005-0000-0000-0000F3C20000}"/>
    <cellStyle name="20% - Accent1 7 2 2 5 4 2 2" xfId="50074" xr:uid="{00000000-0005-0000-0000-0000F4C20000}"/>
    <cellStyle name="20% - Accent1 7 2 2 5 4 2 2 2" xfId="50075" xr:uid="{00000000-0005-0000-0000-0000F5C20000}"/>
    <cellStyle name="20% - Accent1 7 2 2 5 4 2 3" xfId="50076" xr:uid="{00000000-0005-0000-0000-0000F6C20000}"/>
    <cellStyle name="20% - Accent1 7 2 2 5 4 3" xfId="50077" xr:uid="{00000000-0005-0000-0000-0000F7C20000}"/>
    <cellStyle name="20% - Accent1 7 2 2 5 4 3 2" xfId="50078" xr:uid="{00000000-0005-0000-0000-0000F8C20000}"/>
    <cellStyle name="20% - Accent1 7 2 2 5 4 4" xfId="50079" xr:uid="{00000000-0005-0000-0000-0000F9C20000}"/>
    <cellStyle name="20% - Accent1 7 2 2 5 5" xfId="50080" xr:uid="{00000000-0005-0000-0000-0000FAC20000}"/>
    <cellStyle name="20% - Accent1 7 2 2 5 5 2" xfId="50081" xr:uid="{00000000-0005-0000-0000-0000FBC20000}"/>
    <cellStyle name="20% - Accent1 7 2 2 5 5 2 2" xfId="50082" xr:uid="{00000000-0005-0000-0000-0000FCC20000}"/>
    <cellStyle name="20% - Accent1 7 2 2 5 5 3" xfId="50083" xr:uid="{00000000-0005-0000-0000-0000FDC20000}"/>
    <cellStyle name="20% - Accent1 7 2 2 5 6" xfId="50084" xr:uid="{00000000-0005-0000-0000-0000FEC20000}"/>
    <cellStyle name="20% - Accent1 7 2 2 5 6 2" xfId="50085" xr:uid="{00000000-0005-0000-0000-0000FFC20000}"/>
    <cellStyle name="20% - Accent1 7 2 2 5 6 2 2" xfId="50086" xr:uid="{00000000-0005-0000-0000-000000C30000}"/>
    <cellStyle name="20% - Accent1 7 2 2 5 6 3" xfId="50087" xr:uid="{00000000-0005-0000-0000-000001C30000}"/>
    <cellStyle name="20% - Accent1 7 2 2 5 7" xfId="50088" xr:uid="{00000000-0005-0000-0000-000002C30000}"/>
    <cellStyle name="20% - Accent1 7 2 2 5 7 2" xfId="50089" xr:uid="{00000000-0005-0000-0000-000003C30000}"/>
    <cellStyle name="20% - Accent1 7 2 2 5 8" xfId="50090" xr:uid="{00000000-0005-0000-0000-000004C30000}"/>
    <cellStyle name="20% - Accent1 7 2 2 5 8 2" xfId="50091" xr:uid="{00000000-0005-0000-0000-000005C30000}"/>
    <cellStyle name="20% - Accent1 7 2 2 5 9" xfId="50092" xr:uid="{00000000-0005-0000-0000-000006C30000}"/>
    <cellStyle name="20% - Accent1 7 2 2 6" xfId="50093" xr:uid="{00000000-0005-0000-0000-000007C30000}"/>
    <cellStyle name="20% - Accent1 7 2 2 6 2" xfId="50094" xr:uid="{00000000-0005-0000-0000-000008C30000}"/>
    <cellStyle name="20% - Accent1 7 2 2 6 2 2" xfId="50095" xr:uid="{00000000-0005-0000-0000-000009C30000}"/>
    <cellStyle name="20% - Accent1 7 2 2 6 2 2 2" xfId="50096" xr:uid="{00000000-0005-0000-0000-00000AC30000}"/>
    <cellStyle name="20% - Accent1 7 2 2 6 2 2 2 2" xfId="50097" xr:uid="{00000000-0005-0000-0000-00000BC30000}"/>
    <cellStyle name="20% - Accent1 7 2 2 6 2 2 3" xfId="50098" xr:uid="{00000000-0005-0000-0000-00000CC30000}"/>
    <cellStyle name="20% - Accent1 7 2 2 6 2 3" xfId="50099" xr:uid="{00000000-0005-0000-0000-00000DC30000}"/>
    <cellStyle name="20% - Accent1 7 2 2 6 2 3 2" xfId="50100" xr:uid="{00000000-0005-0000-0000-00000EC30000}"/>
    <cellStyle name="20% - Accent1 7 2 2 6 2 4" xfId="50101" xr:uid="{00000000-0005-0000-0000-00000FC30000}"/>
    <cellStyle name="20% - Accent1 7 2 2 6 3" xfId="50102" xr:uid="{00000000-0005-0000-0000-000010C30000}"/>
    <cellStyle name="20% - Accent1 7 2 2 6 3 2" xfId="50103" xr:uid="{00000000-0005-0000-0000-000011C30000}"/>
    <cellStyle name="20% - Accent1 7 2 2 6 3 2 2" xfId="50104" xr:uid="{00000000-0005-0000-0000-000012C30000}"/>
    <cellStyle name="20% - Accent1 7 2 2 6 3 2 2 2" xfId="50105" xr:uid="{00000000-0005-0000-0000-000013C30000}"/>
    <cellStyle name="20% - Accent1 7 2 2 6 3 2 3" xfId="50106" xr:uid="{00000000-0005-0000-0000-000014C30000}"/>
    <cellStyle name="20% - Accent1 7 2 2 6 3 3" xfId="50107" xr:uid="{00000000-0005-0000-0000-000015C30000}"/>
    <cellStyle name="20% - Accent1 7 2 2 6 3 3 2" xfId="50108" xr:uid="{00000000-0005-0000-0000-000016C30000}"/>
    <cellStyle name="20% - Accent1 7 2 2 6 3 4" xfId="50109" xr:uid="{00000000-0005-0000-0000-000017C30000}"/>
    <cellStyle name="20% - Accent1 7 2 2 6 4" xfId="50110" xr:uid="{00000000-0005-0000-0000-000018C30000}"/>
    <cellStyle name="20% - Accent1 7 2 2 6 4 2" xfId="50111" xr:uid="{00000000-0005-0000-0000-000019C30000}"/>
    <cellStyle name="20% - Accent1 7 2 2 6 4 2 2" xfId="50112" xr:uid="{00000000-0005-0000-0000-00001AC30000}"/>
    <cellStyle name="20% - Accent1 7 2 2 6 4 2 2 2" xfId="50113" xr:uid="{00000000-0005-0000-0000-00001BC30000}"/>
    <cellStyle name="20% - Accent1 7 2 2 6 4 2 3" xfId="50114" xr:uid="{00000000-0005-0000-0000-00001CC30000}"/>
    <cellStyle name="20% - Accent1 7 2 2 6 4 3" xfId="50115" xr:uid="{00000000-0005-0000-0000-00001DC30000}"/>
    <cellStyle name="20% - Accent1 7 2 2 6 4 3 2" xfId="50116" xr:uid="{00000000-0005-0000-0000-00001EC30000}"/>
    <cellStyle name="20% - Accent1 7 2 2 6 4 4" xfId="50117" xr:uid="{00000000-0005-0000-0000-00001FC30000}"/>
    <cellStyle name="20% - Accent1 7 2 2 6 5" xfId="50118" xr:uid="{00000000-0005-0000-0000-000020C30000}"/>
    <cellStyle name="20% - Accent1 7 2 2 6 5 2" xfId="50119" xr:uid="{00000000-0005-0000-0000-000021C30000}"/>
    <cellStyle name="20% - Accent1 7 2 2 6 5 2 2" xfId="50120" xr:uid="{00000000-0005-0000-0000-000022C30000}"/>
    <cellStyle name="20% - Accent1 7 2 2 6 5 3" xfId="50121" xr:uid="{00000000-0005-0000-0000-000023C30000}"/>
    <cellStyle name="20% - Accent1 7 2 2 6 6" xfId="50122" xr:uid="{00000000-0005-0000-0000-000024C30000}"/>
    <cellStyle name="20% - Accent1 7 2 2 6 6 2" xfId="50123" xr:uid="{00000000-0005-0000-0000-000025C30000}"/>
    <cellStyle name="20% - Accent1 7 2 2 6 6 2 2" xfId="50124" xr:uid="{00000000-0005-0000-0000-000026C30000}"/>
    <cellStyle name="20% - Accent1 7 2 2 6 6 3" xfId="50125" xr:uid="{00000000-0005-0000-0000-000027C30000}"/>
    <cellStyle name="20% - Accent1 7 2 2 6 7" xfId="50126" xr:uid="{00000000-0005-0000-0000-000028C30000}"/>
    <cellStyle name="20% - Accent1 7 2 2 6 7 2" xfId="50127" xr:uid="{00000000-0005-0000-0000-000029C30000}"/>
    <cellStyle name="20% - Accent1 7 2 2 6 8" xfId="50128" xr:uid="{00000000-0005-0000-0000-00002AC30000}"/>
    <cellStyle name="20% - Accent1 7 2 2 6 8 2" xfId="50129" xr:uid="{00000000-0005-0000-0000-00002BC30000}"/>
    <cellStyle name="20% - Accent1 7 2 2 6 9" xfId="50130" xr:uid="{00000000-0005-0000-0000-00002CC30000}"/>
    <cellStyle name="20% - Accent1 7 2 2 7" xfId="50131" xr:uid="{00000000-0005-0000-0000-00002DC30000}"/>
    <cellStyle name="20% - Accent1 7 2 2 7 2" xfId="50132" xr:uid="{00000000-0005-0000-0000-00002EC30000}"/>
    <cellStyle name="20% - Accent1 7 2 2 7 2 2" xfId="50133" xr:uid="{00000000-0005-0000-0000-00002FC30000}"/>
    <cellStyle name="20% - Accent1 7 2 2 7 2 2 2" xfId="50134" xr:uid="{00000000-0005-0000-0000-000030C30000}"/>
    <cellStyle name="20% - Accent1 7 2 2 7 2 3" xfId="50135" xr:uid="{00000000-0005-0000-0000-000031C30000}"/>
    <cellStyle name="20% - Accent1 7 2 2 7 3" xfId="50136" xr:uid="{00000000-0005-0000-0000-000032C30000}"/>
    <cellStyle name="20% - Accent1 7 2 2 7 3 2" xfId="50137" xr:uid="{00000000-0005-0000-0000-000033C30000}"/>
    <cellStyle name="20% - Accent1 7 2 2 7 4" xfId="50138" xr:uid="{00000000-0005-0000-0000-000034C30000}"/>
    <cellStyle name="20% - Accent1 7 2 2 8" xfId="50139" xr:uid="{00000000-0005-0000-0000-000035C30000}"/>
    <cellStyle name="20% - Accent1 7 2 2 8 2" xfId="50140" xr:uid="{00000000-0005-0000-0000-000036C30000}"/>
    <cellStyle name="20% - Accent1 7 2 2 8 2 2" xfId="50141" xr:uid="{00000000-0005-0000-0000-000037C30000}"/>
    <cellStyle name="20% - Accent1 7 2 2 8 2 2 2" xfId="50142" xr:uid="{00000000-0005-0000-0000-000038C30000}"/>
    <cellStyle name="20% - Accent1 7 2 2 8 2 3" xfId="50143" xr:uid="{00000000-0005-0000-0000-000039C30000}"/>
    <cellStyle name="20% - Accent1 7 2 2 8 3" xfId="50144" xr:uid="{00000000-0005-0000-0000-00003AC30000}"/>
    <cellStyle name="20% - Accent1 7 2 2 8 3 2" xfId="50145" xr:uid="{00000000-0005-0000-0000-00003BC30000}"/>
    <cellStyle name="20% - Accent1 7 2 2 8 4" xfId="50146" xr:uid="{00000000-0005-0000-0000-00003CC30000}"/>
    <cellStyle name="20% - Accent1 7 2 2 9" xfId="50147" xr:uid="{00000000-0005-0000-0000-00003DC30000}"/>
    <cellStyle name="20% - Accent1 7 2 2 9 2" xfId="50148" xr:uid="{00000000-0005-0000-0000-00003EC30000}"/>
    <cellStyle name="20% - Accent1 7 2 2 9 2 2" xfId="50149" xr:uid="{00000000-0005-0000-0000-00003FC30000}"/>
    <cellStyle name="20% - Accent1 7 2 2 9 2 2 2" xfId="50150" xr:uid="{00000000-0005-0000-0000-000040C30000}"/>
    <cellStyle name="20% - Accent1 7 2 2 9 2 3" xfId="50151" xr:uid="{00000000-0005-0000-0000-000041C30000}"/>
    <cellStyle name="20% - Accent1 7 2 2 9 3" xfId="50152" xr:uid="{00000000-0005-0000-0000-000042C30000}"/>
    <cellStyle name="20% - Accent1 7 2 2 9 3 2" xfId="50153" xr:uid="{00000000-0005-0000-0000-000043C30000}"/>
    <cellStyle name="20% - Accent1 7 2 2 9 4" xfId="50154" xr:uid="{00000000-0005-0000-0000-000044C30000}"/>
    <cellStyle name="20% - Accent1 7 2 3" xfId="50155" xr:uid="{00000000-0005-0000-0000-000045C30000}"/>
    <cellStyle name="20% - Accent1 7 2 3 10" xfId="50156" xr:uid="{00000000-0005-0000-0000-000046C30000}"/>
    <cellStyle name="20% - Accent1 7 2 3 10 2" xfId="50157" xr:uid="{00000000-0005-0000-0000-000047C30000}"/>
    <cellStyle name="20% - Accent1 7 2 3 11" xfId="50158" xr:uid="{00000000-0005-0000-0000-000048C30000}"/>
    <cellStyle name="20% - Accent1 7 2 3 2" xfId="50159" xr:uid="{00000000-0005-0000-0000-000049C30000}"/>
    <cellStyle name="20% - Accent1 7 2 3 2 2" xfId="50160" xr:uid="{00000000-0005-0000-0000-00004AC30000}"/>
    <cellStyle name="20% - Accent1 7 2 3 2 2 2" xfId="50161" xr:uid="{00000000-0005-0000-0000-00004BC30000}"/>
    <cellStyle name="20% - Accent1 7 2 3 2 2 2 2" xfId="50162" xr:uid="{00000000-0005-0000-0000-00004CC30000}"/>
    <cellStyle name="20% - Accent1 7 2 3 2 2 2 2 2" xfId="50163" xr:uid="{00000000-0005-0000-0000-00004DC30000}"/>
    <cellStyle name="20% - Accent1 7 2 3 2 2 2 3" xfId="50164" xr:uid="{00000000-0005-0000-0000-00004EC30000}"/>
    <cellStyle name="20% - Accent1 7 2 3 2 2 3" xfId="50165" xr:uid="{00000000-0005-0000-0000-00004FC30000}"/>
    <cellStyle name="20% - Accent1 7 2 3 2 2 3 2" xfId="50166" xr:uid="{00000000-0005-0000-0000-000050C30000}"/>
    <cellStyle name="20% - Accent1 7 2 3 2 2 4" xfId="50167" xr:uid="{00000000-0005-0000-0000-000051C30000}"/>
    <cellStyle name="20% - Accent1 7 2 3 2 3" xfId="50168" xr:uid="{00000000-0005-0000-0000-000052C30000}"/>
    <cellStyle name="20% - Accent1 7 2 3 2 3 2" xfId="50169" xr:uid="{00000000-0005-0000-0000-000053C30000}"/>
    <cellStyle name="20% - Accent1 7 2 3 2 3 2 2" xfId="50170" xr:uid="{00000000-0005-0000-0000-000054C30000}"/>
    <cellStyle name="20% - Accent1 7 2 3 2 3 2 2 2" xfId="50171" xr:uid="{00000000-0005-0000-0000-000055C30000}"/>
    <cellStyle name="20% - Accent1 7 2 3 2 3 2 3" xfId="50172" xr:uid="{00000000-0005-0000-0000-000056C30000}"/>
    <cellStyle name="20% - Accent1 7 2 3 2 3 3" xfId="50173" xr:uid="{00000000-0005-0000-0000-000057C30000}"/>
    <cellStyle name="20% - Accent1 7 2 3 2 3 3 2" xfId="50174" xr:uid="{00000000-0005-0000-0000-000058C30000}"/>
    <cellStyle name="20% - Accent1 7 2 3 2 3 4" xfId="50175" xr:uid="{00000000-0005-0000-0000-000059C30000}"/>
    <cellStyle name="20% - Accent1 7 2 3 2 4" xfId="50176" xr:uid="{00000000-0005-0000-0000-00005AC30000}"/>
    <cellStyle name="20% - Accent1 7 2 3 2 4 2" xfId="50177" xr:uid="{00000000-0005-0000-0000-00005BC30000}"/>
    <cellStyle name="20% - Accent1 7 2 3 2 4 2 2" xfId="50178" xr:uid="{00000000-0005-0000-0000-00005CC30000}"/>
    <cellStyle name="20% - Accent1 7 2 3 2 4 2 2 2" xfId="50179" xr:uid="{00000000-0005-0000-0000-00005DC30000}"/>
    <cellStyle name="20% - Accent1 7 2 3 2 4 2 3" xfId="50180" xr:uid="{00000000-0005-0000-0000-00005EC30000}"/>
    <cellStyle name="20% - Accent1 7 2 3 2 4 3" xfId="50181" xr:uid="{00000000-0005-0000-0000-00005FC30000}"/>
    <cellStyle name="20% - Accent1 7 2 3 2 4 3 2" xfId="50182" xr:uid="{00000000-0005-0000-0000-000060C30000}"/>
    <cellStyle name="20% - Accent1 7 2 3 2 4 4" xfId="50183" xr:uid="{00000000-0005-0000-0000-000061C30000}"/>
    <cellStyle name="20% - Accent1 7 2 3 2 5" xfId="50184" xr:uid="{00000000-0005-0000-0000-000062C30000}"/>
    <cellStyle name="20% - Accent1 7 2 3 2 5 2" xfId="50185" xr:uid="{00000000-0005-0000-0000-000063C30000}"/>
    <cellStyle name="20% - Accent1 7 2 3 2 5 2 2" xfId="50186" xr:uid="{00000000-0005-0000-0000-000064C30000}"/>
    <cellStyle name="20% - Accent1 7 2 3 2 5 3" xfId="50187" xr:uid="{00000000-0005-0000-0000-000065C30000}"/>
    <cellStyle name="20% - Accent1 7 2 3 2 6" xfId="50188" xr:uid="{00000000-0005-0000-0000-000066C30000}"/>
    <cellStyle name="20% - Accent1 7 2 3 2 6 2" xfId="50189" xr:uid="{00000000-0005-0000-0000-000067C30000}"/>
    <cellStyle name="20% - Accent1 7 2 3 2 6 2 2" xfId="50190" xr:uid="{00000000-0005-0000-0000-000068C30000}"/>
    <cellStyle name="20% - Accent1 7 2 3 2 6 3" xfId="50191" xr:uid="{00000000-0005-0000-0000-000069C30000}"/>
    <cellStyle name="20% - Accent1 7 2 3 2 7" xfId="50192" xr:uid="{00000000-0005-0000-0000-00006AC30000}"/>
    <cellStyle name="20% - Accent1 7 2 3 2 7 2" xfId="50193" xr:uid="{00000000-0005-0000-0000-00006BC30000}"/>
    <cellStyle name="20% - Accent1 7 2 3 2 8" xfId="50194" xr:uid="{00000000-0005-0000-0000-00006CC30000}"/>
    <cellStyle name="20% - Accent1 7 2 3 2 8 2" xfId="50195" xr:uid="{00000000-0005-0000-0000-00006DC30000}"/>
    <cellStyle name="20% - Accent1 7 2 3 2 9" xfId="50196" xr:uid="{00000000-0005-0000-0000-00006EC30000}"/>
    <cellStyle name="20% - Accent1 7 2 3 3" xfId="50197" xr:uid="{00000000-0005-0000-0000-00006FC30000}"/>
    <cellStyle name="20% - Accent1 7 2 3 3 2" xfId="50198" xr:uid="{00000000-0005-0000-0000-000070C30000}"/>
    <cellStyle name="20% - Accent1 7 2 3 3 2 2" xfId="50199" xr:uid="{00000000-0005-0000-0000-000071C30000}"/>
    <cellStyle name="20% - Accent1 7 2 3 3 2 2 2" xfId="50200" xr:uid="{00000000-0005-0000-0000-000072C30000}"/>
    <cellStyle name="20% - Accent1 7 2 3 3 2 2 2 2" xfId="50201" xr:uid="{00000000-0005-0000-0000-000073C30000}"/>
    <cellStyle name="20% - Accent1 7 2 3 3 2 2 3" xfId="50202" xr:uid="{00000000-0005-0000-0000-000074C30000}"/>
    <cellStyle name="20% - Accent1 7 2 3 3 2 3" xfId="50203" xr:uid="{00000000-0005-0000-0000-000075C30000}"/>
    <cellStyle name="20% - Accent1 7 2 3 3 2 3 2" xfId="50204" xr:uid="{00000000-0005-0000-0000-000076C30000}"/>
    <cellStyle name="20% - Accent1 7 2 3 3 2 4" xfId="50205" xr:uid="{00000000-0005-0000-0000-000077C30000}"/>
    <cellStyle name="20% - Accent1 7 2 3 3 3" xfId="50206" xr:uid="{00000000-0005-0000-0000-000078C30000}"/>
    <cellStyle name="20% - Accent1 7 2 3 3 3 2" xfId="50207" xr:uid="{00000000-0005-0000-0000-000079C30000}"/>
    <cellStyle name="20% - Accent1 7 2 3 3 3 2 2" xfId="50208" xr:uid="{00000000-0005-0000-0000-00007AC30000}"/>
    <cellStyle name="20% - Accent1 7 2 3 3 3 2 2 2" xfId="50209" xr:uid="{00000000-0005-0000-0000-00007BC30000}"/>
    <cellStyle name="20% - Accent1 7 2 3 3 3 2 3" xfId="50210" xr:uid="{00000000-0005-0000-0000-00007CC30000}"/>
    <cellStyle name="20% - Accent1 7 2 3 3 3 3" xfId="50211" xr:uid="{00000000-0005-0000-0000-00007DC30000}"/>
    <cellStyle name="20% - Accent1 7 2 3 3 3 3 2" xfId="50212" xr:uid="{00000000-0005-0000-0000-00007EC30000}"/>
    <cellStyle name="20% - Accent1 7 2 3 3 3 4" xfId="50213" xr:uid="{00000000-0005-0000-0000-00007FC30000}"/>
    <cellStyle name="20% - Accent1 7 2 3 3 4" xfId="50214" xr:uid="{00000000-0005-0000-0000-000080C30000}"/>
    <cellStyle name="20% - Accent1 7 2 3 3 4 2" xfId="50215" xr:uid="{00000000-0005-0000-0000-000081C30000}"/>
    <cellStyle name="20% - Accent1 7 2 3 3 4 2 2" xfId="50216" xr:uid="{00000000-0005-0000-0000-000082C30000}"/>
    <cellStyle name="20% - Accent1 7 2 3 3 4 2 2 2" xfId="50217" xr:uid="{00000000-0005-0000-0000-000083C30000}"/>
    <cellStyle name="20% - Accent1 7 2 3 3 4 2 3" xfId="50218" xr:uid="{00000000-0005-0000-0000-000084C30000}"/>
    <cellStyle name="20% - Accent1 7 2 3 3 4 3" xfId="50219" xr:uid="{00000000-0005-0000-0000-000085C30000}"/>
    <cellStyle name="20% - Accent1 7 2 3 3 4 3 2" xfId="50220" xr:uid="{00000000-0005-0000-0000-000086C30000}"/>
    <cellStyle name="20% - Accent1 7 2 3 3 4 4" xfId="50221" xr:uid="{00000000-0005-0000-0000-000087C30000}"/>
    <cellStyle name="20% - Accent1 7 2 3 3 5" xfId="50222" xr:uid="{00000000-0005-0000-0000-000088C30000}"/>
    <cellStyle name="20% - Accent1 7 2 3 3 5 2" xfId="50223" xr:uid="{00000000-0005-0000-0000-000089C30000}"/>
    <cellStyle name="20% - Accent1 7 2 3 3 5 2 2" xfId="50224" xr:uid="{00000000-0005-0000-0000-00008AC30000}"/>
    <cellStyle name="20% - Accent1 7 2 3 3 5 3" xfId="50225" xr:uid="{00000000-0005-0000-0000-00008BC30000}"/>
    <cellStyle name="20% - Accent1 7 2 3 3 6" xfId="50226" xr:uid="{00000000-0005-0000-0000-00008CC30000}"/>
    <cellStyle name="20% - Accent1 7 2 3 3 6 2" xfId="50227" xr:uid="{00000000-0005-0000-0000-00008DC30000}"/>
    <cellStyle name="20% - Accent1 7 2 3 3 6 2 2" xfId="50228" xr:uid="{00000000-0005-0000-0000-00008EC30000}"/>
    <cellStyle name="20% - Accent1 7 2 3 3 6 3" xfId="50229" xr:uid="{00000000-0005-0000-0000-00008FC30000}"/>
    <cellStyle name="20% - Accent1 7 2 3 3 7" xfId="50230" xr:uid="{00000000-0005-0000-0000-000090C30000}"/>
    <cellStyle name="20% - Accent1 7 2 3 3 7 2" xfId="50231" xr:uid="{00000000-0005-0000-0000-000091C30000}"/>
    <cellStyle name="20% - Accent1 7 2 3 3 8" xfId="50232" xr:uid="{00000000-0005-0000-0000-000092C30000}"/>
    <cellStyle name="20% - Accent1 7 2 3 3 8 2" xfId="50233" xr:uid="{00000000-0005-0000-0000-000093C30000}"/>
    <cellStyle name="20% - Accent1 7 2 3 3 9" xfId="50234" xr:uid="{00000000-0005-0000-0000-000094C30000}"/>
    <cellStyle name="20% - Accent1 7 2 3 4" xfId="50235" xr:uid="{00000000-0005-0000-0000-000095C30000}"/>
    <cellStyle name="20% - Accent1 7 2 3 4 2" xfId="50236" xr:uid="{00000000-0005-0000-0000-000096C30000}"/>
    <cellStyle name="20% - Accent1 7 2 3 4 2 2" xfId="50237" xr:uid="{00000000-0005-0000-0000-000097C30000}"/>
    <cellStyle name="20% - Accent1 7 2 3 4 2 2 2" xfId="50238" xr:uid="{00000000-0005-0000-0000-000098C30000}"/>
    <cellStyle name="20% - Accent1 7 2 3 4 2 3" xfId="50239" xr:uid="{00000000-0005-0000-0000-000099C30000}"/>
    <cellStyle name="20% - Accent1 7 2 3 4 3" xfId="50240" xr:uid="{00000000-0005-0000-0000-00009AC30000}"/>
    <cellStyle name="20% - Accent1 7 2 3 4 3 2" xfId="50241" xr:uid="{00000000-0005-0000-0000-00009BC30000}"/>
    <cellStyle name="20% - Accent1 7 2 3 4 4" xfId="50242" xr:uid="{00000000-0005-0000-0000-00009CC30000}"/>
    <cellStyle name="20% - Accent1 7 2 3 5" xfId="50243" xr:uid="{00000000-0005-0000-0000-00009DC30000}"/>
    <cellStyle name="20% - Accent1 7 2 3 5 2" xfId="50244" xr:uid="{00000000-0005-0000-0000-00009EC30000}"/>
    <cellStyle name="20% - Accent1 7 2 3 5 2 2" xfId="50245" xr:uid="{00000000-0005-0000-0000-00009FC30000}"/>
    <cellStyle name="20% - Accent1 7 2 3 5 2 2 2" xfId="50246" xr:uid="{00000000-0005-0000-0000-0000A0C30000}"/>
    <cellStyle name="20% - Accent1 7 2 3 5 2 3" xfId="50247" xr:uid="{00000000-0005-0000-0000-0000A1C30000}"/>
    <cellStyle name="20% - Accent1 7 2 3 5 3" xfId="50248" xr:uid="{00000000-0005-0000-0000-0000A2C30000}"/>
    <cellStyle name="20% - Accent1 7 2 3 5 3 2" xfId="50249" xr:uid="{00000000-0005-0000-0000-0000A3C30000}"/>
    <cellStyle name="20% - Accent1 7 2 3 5 4" xfId="50250" xr:uid="{00000000-0005-0000-0000-0000A4C30000}"/>
    <cellStyle name="20% - Accent1 7 2 3 6" xfId="50251" xr:uid="{00000000-0005-0000-0000-0000A5C30000}"/>
    <cellStyle name="20% - Accent1 7 2 3 6 2" xfId="50252" xr:uid="{00000000-0005-0000-0000-0000A6C30000}"/>
    <cellStyle name="20% - Accent1 7 2 3 6 2 2" xfId="50253" xr:uid="{00000000-0005-0000-0000-0000A7C30000}"/>
    <cellStyle name="20% - Accent1 7 2 3 6 2 2 2" xfId="50254" xr:uid="{00000000-0005-0000-0000-0000A8C30000}"/>
    <cellStyle name="20% - Accent1 7 2 3 6 2 3" xfId="50255" xr:uid="{00000000-0005-0000-0000-0000A9C30000}"/>
    <cellStyle name="20% - Accent1 7 2 3 6 3" xfId="50256" xr:uid="{00000000-0005-0000-0000-0000AAC30000}"/>
    <cellStyle name="20% - Accent1 7 2 3 6 3 2" xfId="50257" xr:uid="{00000000-0005-0000-0000-0000ABC30000}"/>
    <cellStyle name="20% - Accent1 7 2 3 6 4" xfId="50258" xr:uid="{00000000-0005-0000-0000-0000ACC30000}"/>
    <cellStyle name="20% - Accent1 7 2 3 7" xfId="50259" xr:uid="{00000000-0005-0000-0000-0000ADC30000}"/>
    <cellStyle name="20% - Accent1 7 2 3 7 2" xfId="50260" xr:uid="{00000000-0005-0000-0000-0000AEC30000}"/>
    <cellStyle name="20% - Accent1 7 2 3 7 2 2" xfId="50261" xr:uid="{00000000-0005-0000-0000-0000AFC30000}"/>
    <cellStyle name="20% - Accent1 7 2 3 7 3" xfId="50262" xr:uid="{00000000-0005-0000-0000-0000B0C30000}"/>
    <cellStyle name="20% - Accent1 7 2 3 8" xfId="50263" xr:uid="{00000000-0005-0000-0000-0000B1C30000}"/>
    <cellStyle name="20% - Accent1 7 2 3 8 2" xfId="50264" xr:uid="{00000000-0005-0000-0000-0000B2C30000}"/>
    <cellStyle name="20% - Accent1 7 2 3 8 2 2" xfId="50265" xr:uid="{00000000-0005-0000-0000-0000B3C30000}"/>
    <cellStyle name="20% - Accent1 7 2 3 8 3" xfId="50266" xr:uid="{00000000-0005-0000-0000-0000B4C30000}"/>
    <cellStyle name="20% - Accent1 7 2 3 9" xfId="50267" xr:uid="{00000000-0005-0000-0000-0000B5C30000}"/>
    <cellStyle name="20% - Accent1 7 2 3 9 2" xfId="50268" xr:uid="{00000000-0005-0000-0000-0000B6C30000}"/>
    <cellStyle name="20% - Accent1 7 2 4" xfId="50269" xr:uid="{00000000-0005-0000-0000-0000B7C30000}"/>
    <cellStyle name="20% - Accent1 7 2 4 10" xfId="50270" xr:uid="{00000000-0005-0000-0000-0000B8C30000}"/>
    <cellStyle name="20% - Accent1 7 2 4 10 2" xfId="50271" xr:uid="{00000000-0005-0000-0000-0000B9C30000}"/>
    <cellStyle name="20% - Accent1 7 2 4 11" xfId="50272" xr:uid="{00000000-0005-0000-0000-0000BAC30000}"/>
    <cellStyle name="20% - Accent1 7 2 4 2" xfId="50273" xr:uid="{00000000-0005-0000-0000-0000BBC30000}"/>
    <cellStyle name="20% - Accent1 7 2 4 2 2" xfId="50274" xr:uid="{00000000-0005-0000-0000-0000BCC30000}"/>
    <cellStyle name="20% - Accent1 7 2 4 2 2 2" xfId="50275" xr:uid="{00000000-0005-0000-0000-0000BDC30000}"/>
    <cellStyle name="20% - Accent1 7 2 4 2 2 2 2" xfId="50276" xr:uid="{00000000-0005-0000-0000-0000BEC30000}"/>
    <cellStyle name="20% - Accent1 7 2 4 2 2 2 2 2" xfId="50277" xr:uid="{00000000-0005-0000-0000-0000BFC30000}"/>
    <cellStyle name="20% - Accent1 7 2 4 2 2 2 3" xfId="50278" xr:uid="{00000000-0005-0000-0000-0000C0C30000}"/>
    <cellStyle name="20% - Accent1 7 2 4 2 2 3" xfId="50279" xr:uid="{00000000-0005-0000-0000-0000C1C30000}"/>
    <cellStyle name="20% - Accent1 7 2 4 2 2 3 2" xfId="50280" xr:uid="{00000000-0005-0000-0000-0000C2C30000}"/>
    <cellStyle name="20% - Accent1 7 2 4 2 2 4" xfId="50281" xr:uid="{00000000-0005-0000-0000-0000C3C30000}"/>
    <cellStyle name="20% - Accent1 7 2 4 2 3" xfId="50282" xr:uid="{00000000-0005-0000-0000-0000C4C30000}"/>
    <cellStyle name="20% - Accent1 7 2 4 2 3 2" xfId="50283" xr:uid="{00000000-0005-0000-0000-0000C5C30000}"/>
    <cellStyle name="20% - Accent1 7 2 4 2 3 2 2" xfId="50284" xr:uid="{00000000-0005-0000-0000-0000C6C30000}"/>
    <cellStyle name="20% - Accent1 7 2 4 2 3 2 2 2" xfId="50285" xr:uid="{00000000-0005-0000-0000-0000C7C30000}"/>
    <cellStyle name="20% - Accent1 7 2 4 2 3 2 3" xfId="50286" xr:uid="{00000000-0005-0000-0000-0000C8C30000}"/>
    <cellStyle name="20% - Accent1 7 2 4 2 3 3" xfId="50287" xr:uid="{00000000-0005-0000-0000-0000C9C30000}"/>
    <cellStyle name="20% - Accent1 7 2 4 2 3 3 2" xfId="50288" xr:uid="{00000000-0005-0000-0000-0000CAC30000}"/>
    <cellStyle name="20% - Accent1 7 2 4 2 3 4" xfId="50289" xr:uid="{00000000-0005-0000-0000-0000CBC30000}"/>
    <cellStyle name="20% - Accent1 7 2 4 2 4" xfId="50290" xr:uid="{00000000-0005-0000-0000-0000CCC30000}"/>
    <cellStyle name="20% - Accent1 7 2 4 2 4 2" xfId="50291" xr:uid="{00000000-0005-0000-0000-0000CDC30000}"/>
    <cellStyle name="20% - Accent1 7 2 4 2 4 2 2" xfId="50292" xr:uid="{00000000-0005-0000-0000-0000CEC30000}"/>
    <cellStyle name="20% - Accent1 7 2 4 2 4 2 2 2" xfId="50293" xr:uid="{00000000-0005-0000-0000-0000CFC30000}"/>
    <cellStyle name="20% - Accent1 7 2 4 2 4 2 3" xfId="50294" xr:uid="{00000000-0005-0000-0000-0000D0C30000}"/>
    <cellStyle name="20% - Accent1 7 2 4 2 4 3" xfId="50295" xr:uid="{00000000-0005-0000-0000-0000D1C30000}"/>
    <cellStyle name="20% - Accent1 7 2 4 2 4 3 2" xfId="50296" xr:uid="{00000000-0005-0000-0000-0000D2C30000}"/>
    <cellStyle name="20% - Accent1 7 2 4 2 4 4" xfId="50297" xr:uid="{00000000-0005-0000-0000-0000D3C30000}"/>
    <cellStyle name="20% - Accent1 7 2 4 2 5" xfId="50298" xr:uid="{00000000-0005-0000-0000-0000D4C30000}"/>
    <cellStyle name="20% - Accent1 7 2 4 2 5 2" xfId="50299" xr:uid="{00000000-0005-0000-0000-0000D5C30000}"/>
    <cellStyle name="20% - Accent1 7 2 4 2 5 2 2" xfId="50300" xr:uid="{00000000-0005-0000-0000-0000D6C30000}"/>
    <cellStyle name="20% - Accent1 7 2 4 2 5 3" xfId="50301" xr:uid="{00000000-0005-0000-0000-0000D7C30000}"/>
    <cellStyle name="20% - Accent1 7 2 4 2 6" xfId="50302" xr:uid="{00000000-0005-0000-0000-0000D8C30000}"/>
    <cellStyle name="20% - Accent1 7 2 4 2 6 2" xfId="50303" xr:uid="{00000000-0005-0000-0000-0000D9C30000}"/>
    <cellStyle name="20% - Accent1 7 2 4 2 6 2 2" xfId="50304" xr:uid="{00000000-0005-0000-0000-0000DAC30000}"/>
    <cellStyle name="20% - Accent1 7 2 4 2 6 3" xfId="50305" xr:uid="{00000000-0005-0000-0000-0000DBC30000}"/>
    <cellStyle name="20% - Accent1 7 2 4 2 7" xfId="50306" xr:uid="{00000000-0005-0000-0000-0000DCC30000}"/>
    <cellStyle name="20% - Accent1 7 2 4 2 7 2" xfId="50307" xr:uid="{00000000-0005-0000-0000-0000DDC30000}"/>
    <cellStyle name="20% - Accent1 7 2 4 2 8" xfId="50308" xr:uid="{00000000-0005-0000-0000-0000DEC30000}"/>
    <cellStyle name="20% - Accent1 7 2 4 2 8 2" xfId="50309" xr:uid="{00000000-0005-0000-0000-0000DFC30000}"/>
    <cellStyle name="20% - Accent1 7 2 4 2 9" xfId="50310" xr:uid="{00000000-0005-0000-0000-0000E0C30000}"/>
    <cellStyle name="20% - Accent1 7 2 4 3" xfId="50311" xr:uid="{00000000-0005-0000-0000-0000E1C30000}"/>
    <cellStyle name="20% - Accent1 7 2 4 3 2" xfId="50312" xr:uid="{00000000-0005-0000-0000-0000E2C30000}"/>
    <cellStyle name="20% - Accent1 7 2 4 3 2 2" xfId="50313" xr:uid="{00000000-0005-0000-0000-0000E3C30000}"/>
    <cellStyle name="20% - Accent1 7 2 4 3 2 2 2" xfId="50314" xr:uid="{00000000-0005-0000-0000-0000E4C30000}"/>
    <cellStyle name="20% - Accent1 7 2 4 3 2 2 2 2" xfId="50315" xr:uid="{00000000-0005-0000-0000-0000E5C30000}"/>
    <cellStyle name="20% - Accent1 7 2 4 3 2 2 3" xfId="50316" xr:uid="{00000000-0005-0000-0000-0000E6C30000}"/>
    <cellStyle name="20% - Accent1 7 2 4 3 2 3" xfId="50317" xr:uid="{00000000-0005-0000-0000-0000E7C30000}"/>
    <cellStyle name="20% - Accent1 7 2 4 3 2 3 2" xfId="50318" xr:uid="{00000000-0005-0000-0000-0000E8C30000}"/>
    <cellStyle name="20% - Accent1 7 2 4 3 2 4" xfId="50319" xr:uid="{00000000-0005-0000-0000-0000E9C30000}"/>
    <cellStyle name="20% - Accent1 7 2 4 3 3" xfId="50320" xr:uid="{00000000-0005-0000-0000-0000EAC30000}"/>
    <cellStyle name="20% - Accent1 7 2 4 3 3 2" xfId="50321" xr:uid="{00000000-0005-0000-0000-0000EBC30000}"/>
    <cellStyle name="20% - Accent1 7 2 4 3 3 2 2" xfId="50322" xr:uid="{00000000-0005-0000-0000-0000ECC30000}"/>
    <cellStyle name="20% - Accent1 7 2 4 3 3 2 2 2" xfId="50323" xr:uid="{00000000-0005-0000-0000-0000EDC30000}"/>
    <cellStyle name="20% - Accent1 7 2 4 3 3 2 3" xfId="50324" xr:uid="{00000000-0005-0000-0000-0000EEC30000}"/>
    <cellStyle name="20% - Accent1 7 2 4 3 3 3" xfId="50325" xr:uid="{00000000-0005-0000-0000-0000EFC30000}"/>
    <cellStyle name="20% - Accent1 7 2 4 3 3 3 2" xfId="50326" xr:uid="{00000000-0005-0000-0000-0000F0C30000}"/>
    <cellStyle name="20% - Accent1 7 2 4 3 3 4" xfId="50327" xr:uid="{00000000-0005-0000-0000-0000F1C30000}"/>
    <cellStyle name="20% - Accent1 7 2 4 3 4" xfId="50328" xr:uid="{00000000-0005-0000-0000-0000F2C30000}"/>
    <cellStyle name="20% - Accent1 7 2 4 3 4 2" xfId="50329" xr:uid="{00000000-0005-0000-0000-0000F3C30000}"/>
    <cellStyle name="20% - Accent1 7 2 4 3 4 2 2" xfId="50330" xr:uid="{00000000-0005-0000-0000-0000F4C30000}"/>
    <cellStyle name="20% - Accent1 7 2 4 3 4 2 2 2" xfId="50331" xr:uid="{00000000-0005-0000-0000-0000F5C30000}"/>
    <cellStyle name="20% - Accent1 7 2 4 3 4 2 3" xfId="50332" xr:uid="{00000000-0005-0000-0000-0000F6C30000}"/>
    <cellStyle name="20% - Accent1 7 2 4 3 4 3" xfId="50333" xr:uid="{00000000-0005-0000-0000-0000F7C30000}"/>
    <cellStyle name="20% - Accent1 7 2 4 3 4 3 2" xfId="50334" xr:uid="{00000000-0005-0000-0000-0000F8C30000}"/>
    <cellStyle name="20% - Accent1 7 2 4 3 4 4" xfId="50335" xr:uid="{00000000-0005-0000-0000-0000F9C30000}"/>
    <cellStyle name="20% - Accent1 7 2 4 3 5" xfId="50336" xr:uid="{00000000-0005-0000-0000-0000FAC30000}"/>
    <cellStyle name="20% - Accent1 7 2 4 3 5 2" xfId="50337" xr:uid="{00000000-0005-0000-0000-0000FBC30000}"/>
    <cellStyle name="20% - Accent1 7 2 4 3 5 2 2" xfId="50338" xr:uid="{00000000-0005-0000-0000-0000FCC30000}"/>
    <cellStyle name="20% - Accent1 7 2 4 3 5 3" xfId="50339" xr:uid="{00000000-0005-0000-0000-0000FDC30000}"/>
    <cellStyle name="20% - Accent1 7 2 4 3 6" xfId="50340" xr:uid="{00000000-0005-0000-0000-0000FEC30000}"/>
    <cellStyle name="20% - Accent1 7 2 4 3 6 2" xfId="50341" xr:uid="{00000000-0005-0000-0000-0000FFC30000}"/>
    <cellStyle name="20% - Accent1 7 2 4 3 6 2 2" xfId="50342" xr:uid="{00000000-0005-0000-0000-000000C40000}"/>
    <cellStyle name="20% - Accent1 7 2 4 3 6 3" xfId="50343" xr:uid="{00000000-0005-0000-0000-000001C40000}"/>
    <cellStyle name="20% - Accent1 7 2 4 3 7" xfId="50344" xr:uid="{00000000-0005-0000-0000-000002C40000}"/>
    <cellStyle name="20% - Accent1 7 2 4 3 7 2" xfId="50345" xr:uid="{00000000-0005-0000-0000-000003C40000}"/>
    <cellStyle name="20% - Accent1 7 2 4 3 8" xfId="50346" xr:uid="{00000000-0005-0000-0000-000004C40000}"/>
    <cellStyle name="20% - Accent1 7 2 4 3 8 2" xfId="50347" xr:uid="{00000000-0005-0000-0000-000005C40000}"/>
    <cellStyle name="20% - Accent1 7 2 4 3 9" xfId="50348" xr:uid="{00000000-0005-0000-0000-000006C40000}"/>
    <cellStyle name="20% - Accent1 7 2 4 4" xfId="50349" xr:uid="{00000000-0005-0000-0000-000007C40000}"/>
    <cellStyle name="20% - Accent1 7 2 4 4 2" xfId="50350" xr:uid="{00000000-0005-0000-0000-000008C40000}"/>
    <cellStyle name="20% - Accent1 7 2 4 4 2 2" xfId="50351" xr:uid="{00000000-0005-0000-0000-000009C40000}"/>
    <cellStyle name="20% - Accent1 7 2 4 4 2 2 2" xfId="50352" xr:uid="{00000000-0005-0000-0000-00000AC40000}"/>
    <cellStyle name="20% - Accent1 7 2 4 4 2 3" xfId="50353" xr:uid="{00000000-0005-0000-0000-00000BC40000}"/>
    <cellStyle name="20% - Accent1 7 2 4 4 3" xfId="50354" xr:uid="{00000000-0005-0000-0000-00000CC40000}"/>
    <cellStyle name="20% - Accent1 7 2 4 4 3 2" xfId="50355" xr:uid="{00000000-0005-0000-0000-00000DC40000}"/>
    <cellStyle name="20% - Accent1 7 2 4 4 4" xfId="50356" xr:uid="{00000000-0005-0000-0000-00000EC40000}"/>
    <cellStyle name="20% - Accent1 7 2 4 5" xfId="50357" xr:uid="{00000000-0005-0000-0000-00000FC40000}"/>
    <cellStyle name="20% - Accent1 7 2 4 5 2" xfId="50358" xr:uid="{00000000-0005-0000-0000-000010C40000}"/>
    <cellStyle name="20% - Accent1 7 2 4 5 2 2" xfId="50359" xr:uid="{00000000-0005-0000-0000-000011C40000}"/>
    <cellStyle name="20% - Accent1 7 2 4 5 2 2 2" xfId="50360" xr:uid="{00000000-0005-0000-0000-000012C40000}"/>
    <cellStyle name="20% - Accent1 7 2 4 5 2 3" xfId="50361" xr:uid="{00000000-0005-0000-0000-000013C40000}"/>
    <cellStyle name="20% - Accent1 7 2 4 5 3" xfId="50362" xr:uid="{00000000-0005-0000-0000-000014C40000}"/>
    <cellStyle name="20% - Accent1 7 2 4 5 3 2" xfId="50363" xr:uid="{00000000-0005-0000-0000-000015C40000}"/>
    <cellStyle name="20% - Accent1 7 2 4 5 4" xfId="50364" xr:uid="{00000000-0005-0000-0000-000016C40000}"/>
    <cellStyle name="20% - Accent1 7 2 4 6" xfId="50365" xr:uid="{00000000-0005-0000-0000-000017C40000}"/>
    <cellStyle name="20% - Accent1 7 2 4 6 2" xfId="50366" xr:uid="{00000000-0005-0000-0000-000018C40000}"/>
    <cellStyle name="20% - Accent1 7 2 4 6 2 2" xfId="50367" xr:uid="{00000000-0005-0000-0000-000019C40000}"/>
    <cellStyle name="20% - Accent1 7 2 4 6 2 2 2" xfId="50368" xr:uid="{00000000-0005-0000-0000-00001AC40000}"/>
    <cellStyle name="20% - Accent1 7 2 4 6 2 3" xfId="50369" xr:uid="{00000000-0005-0000-0000-00001BC40000}"/>
    <cellStyle name="20% - Accent1 7 2 4 6 3" xfId="50370" xr:uid="{00000000-0005-0000-0000-00001CC40000}"/>
    <cellStyle name="20% - Accent1 7 2 4 6 3 2" xfId="50371" xr:uid="{00000000-0005-0000-0000-00001DC40000}"/>
    <cellStyle name="20% - Accent1 7 2 4 6 4" xfId="50372" xr:uid="{00000000-0005-0000-0000-00001EC40000}"/>
    <cellStyle name="20% - Accent1 7 2 4 7" xfId="50373" xr:uid="{00000000-0005-0000-0000-00001FC40000}"/>
    <cellStyle name="20% - Accent1 7 2 4 7 2" xfId="50374" xr:uid="{00000000-0005-0000-0000-000020C40000}"/>
    <cellStyle name="20% - Accent1 7 2 4 7 2 2" xfId="50375" xr:uid="{00000000-0005-0000-0000-000021C40000}"/>
    <cellStyle name="20% - Accent1 7 2 4 7 3" xfId="50376" xr:uid="{00000000-0005-0000-0000-000022C40000}"/>
    <cellStyle name="20% - Accent1 7 2 4 8" xfId="50377" xr:uid="{00000000-0005-0000-0000-000023C40000}"/>
    <cellStyle name="20% - Accent1 7 2 4 8 2" xfId="50378" xr:uid="{00000000-0005-0000-0000-000024C40000}"/>
    <cellStyle name="20% - Accent1 7 2 4 8 2 2" xfId="50379" xr:uid="{00000000-0005-0000-0000-000025C40000}"/>
    <cellStyle name="20% - Accent1 7 2 4 8 3" xfId="50380" xr:uid="{00000000-0005-0000-0000-000026C40000}"/>
    <cellStyle name="20% - Accent1 7 2 4 9" xfId="50381" xr:uid="{00000000-0005-0000-0000-000027C40000}"/>
    <cellStyle name="20% - Accent1 7 2 4 9 2" xfId="50382" xr:uid="{00000000-0005-0000-0000-000028C40000}"/>
    <cellStyle name="20% - Accent1 7 2 5" xfId="50383" xr:uid="{00000000-0005-0000-0000-000029C40000}"/>
    <cellStyle name="20% - Accent1 7 2 5 10" xfId="50384" xr:uid="{00000000-0005-0000-0000-00002AC40000}"/>
    <cellStyle name="20% - Accent1 7 2 5 10 2" xfId="50385" xr:uid="{00000000-0005-0000-0000-00002BC40000}"/>
    <cellStyle name="20% - Accent1 7 2 5 11" xfId="50386" xr:uid="{00000000-0005-0000-0000-00002CC40000}"/>
    <cellStyle name="20% - Accent1 7 2 5 2" xfId="50387" xr:uid="{00000000-0005-0000-0000-00002DC40000}"/>
    <cellStyle name="20% - Accent1 7 2 5 2 2" xfId="50388" xr:uid="{00000000-0005-0000-0000-00002EC40000}"/>
    <cellStyle name="20% - Accent1 7 2 5 2 2 2" xfId="50389" xr:uid="{00000000-0005-0000-0000-00002FC40000}"/>
    <cellStyle name="20% - Accent1 7 2 5 2 2 2 2" xfId="50390" xr:uid="{00000000-0005-0000-0000-000030C40000}"/>
    <cellStyle name="20% - Accent1 7 2 5 2 2 2 2 2" xfId="50391" xr:uid="{00000000-0005-0000-0000-000031C40000}"/>
    <cellStyle name="20% - Accent1 7 2 5 2 2 2 3" xfId="50392" xr:uid="{00000000-0005-0000-0000-000032C40000}"/>
    <cellStyle name="20% - Accent1 7 2 5 2 2 3" xfId="50393" xr:uid="{00000000-0005-0000-0000-000033C40000}"/>
    <cellStyle name="20% - Accent1 7 2 5 2 2 3 2" xfId="50394" xr:uid="{00000000-0005-0000-0000-000034C40000}"/>
    <cellStyle name="20% - Accent1 7 2 5 2 2 4" xfId="50395" xr:uid="{00000000-0005-0000-0000-000035C40000}"/>
    <cellStyle name="20% - Accent1 7 2 5 2 3" xfId="50396" xr:uid="{00000000-0005-0000-0000-000036C40000}"/>
    <cellStyle name="20% - Accent1 7 2 5 2 3 2" xfId="50397" xr:uid="{00000000-0005-0000-0000-000037C40000}"/>
    <cellStyle name="20% - Accent1 7 2 5 2 3 2 2" xfId="50398" xr:uid="{00000000-0005-0000-0000-000038C40000}"/>
    <cellStyle name="20% - Accent1 7 2 5 2 3 2 2 2" xfId="50399" xr:uid="{00000000-0005-0000-0000-000039C40000}"/>
    <cellStyle name="20% - Accent1 7 2 5 2 3 2 3" xfId="50400" xr:uid="{00000000-0005-0000-0000-00003AC40000}"/>
    <cellStyle name="20% - Accent1 7 2 5 2 3 3" xfId="50401" xr:uid="{00000000-0005-0000-0000-00003BC40000}"/>
    <cellStyle name="20% - Accent1 7 2 5 2 3 3 2" xfId="50402" xr:uid="{00000000-0005-0000-0000-00003CC40000}"/>
    <cellStyle name="20% - Accent1 7 2 5 2 3 4" xfId="50403" xr:uid="{00000000-0005-0000-0000-00003DC40000}"/>
    <cellStyle name="20% - Accent1 7 2 5 2 4" xfId="50404" xr:uid="{00000000-0005-0000-0000-00003EC40000}"/>
    <cellStyle name="20% - Accent1 7 2 5 2 4 2" xfId="50405" xr:uid="{00000000-0005-0000-0000-00003FC40000}"/>
    <cellStyle name="20% - Accent1 7 2 5 2 4 2 2" xfId="50406" xr:uid="{00000000-0005-0000-0000-000040C40000}"/>
    <cellStyle name="20% - Accent1 7 2 5 2 4 2 2 2" xfId="50407" xr:uid="{00000000-0005-0000-0000-000041C40000}"/>
    <cellStyle name="20% - Accent1 7 2 5 2 4 2 3" xfId="50408" xr:uid="{00000000-0005-0000-0000-000042C40000}"/>
    <cellStyle name="20% - Accent1 7 2 5 2 4 3" xfId="50409" xr:uid="{00000000-0005-0000-0000-000043C40000}"/>
    <cellStyle name="20% - Accent1 7 2 5 2 4 3 2" xfId="50410" xr:uid="{00000000-0005-0000-0000-000044C40000}"/>
    <cellStyle name="20% - Accent1 7 2 5 2 4 4" xfId="50411" xr:uid="{00000000-0005-0000-0000-000045C40000}"/>
    <cellStyle name="20% - Accent1 7 2 5 2 5" xfId="50412" xr:uid="{00000000-0005-0000-0000-000046C40000}"/>
    <cellStyle name="20% - Accent1 7 2 5 2 5 2" xfId="50413" xr:uid="{00000000-0005-0000-0000-000047C40000}"/>
    <cellStyle name="20% - Accent1 7 2 5 2 5 2 2" xfId="50414" xr:uid="{00000000-0005-0000-0000-000048C40000}"/>
    <cellStyle name="20% - Accent1 7 2 5 2 5 3" xfId="50415" xr:uid="{00000000-0005-0000-0000-000049C40000}"/>
    <cellStyle name="20% - Accent1 7 2 5 2 6" xfId="50416" xr:uid="{00000000-0005-0000-0000-00004AC40000}"/>
    <cellStyle name="20% - Accent1 7 2 5 2 6 2" xfId="50417" xr:uid="{00000000-0005-0000-0000-00004BC40000}"/>
    <cellStyle name="20% - Accent1 7 2 5 2 6 2 2" xfId="50418" xr:uid="{00000000-0005-0000-0000-00004CC40000}"/>
    <cellStyle name="20% - Accent1 7 2 5 2 6 3" xfId="50419" xr:uid="{00000000-0005-0000-0000-00004DC40000}"/>
    <cellStyle name="20% - Accent1 7 2 5 2 7" xfId="50420" xr:uid="{00000000-0005-0000-0000-00004EC40000}"/>
    <cellStyle name="20% - Accent1 7 2 5 2 7 2" xfId="50421" xr:uid="{00000000-0005-0000-0000-00004FC40000}"/>
    <cellStyle name="20% - Accent1 7 2 5 2 8" xfId="50422" xr:uid="{00000000-0005-0000-0000-000050C40000}"/>
    <cellStyle name="20% - Accent1 7 2 5 2 8 2" xfId="50423" xr:uid="{00000000-0005-0000-0000-000051C40000}"/>
    <cellStyle name="20% - Accent1 7 2 5 2 9" xfId="50424" xr:uid="{00000000-0005-0000-0000-000052C40000}"/>
    <cellStyle name="20% - Accent1 7 2 5 3" xfId="50425" xr:uid="{00000000-0005-0000-0000-000053C40000}"/>
    <cellStyle name="20% - Accent1 7 2 5 3 2" xfId="50426" xr:uid="{00000000-0005-0000-0000-000054C40000}"/>
    <cellStyle name="20% - Accent1 7 2 5 3 2 2" xfId="50427" xr:uid="{00000000-0005-0000-0000-000055C40000}"/>
    <cellStyle name="20% - Accent1 7 2 5 3 2 2 2" xfId="50428" xr:uid="{00000000-0005-0000-0000-000056C40000}"/>
    <cellStyle name="20% - Accent1 7 2 5 3 2 2 2 2" xfId="50429" xr:uid="{00000000-0005-0000-0000-000057C40000}"/>
    <cellStyle name="20% - Accent1 7 2 5 3 2 2 3" xfId="50430" xr:uid="{00000000-0005-0000-0000-000058C40000}"/>
    <cellStyle name="20% - Accent1 7 2 5 3 2 3" xfId="50431" xr:uid="{00000000-0005-0000-0000-000059C40000}"/>
    <cellStyle name="20% - Accent1 7 2 5 3 2 3 2" xfId="50432" xr:uid="{00000000-0005-0000-0000-00005AC40000}"/>
    <cellStyle name="20% - Accent1 7 2 5 3 2 4" xfId="50433" xr:uid="{00000000-0005-0000-0000-00005BC40000}"/>
    <cellStyle name="20% - Accent1 7 2 5 3 3" xfId="50434" xr:uid="{00000000-0005-0000-0000-00005CC40000}"/>
    <cellStyle name="20% - Accent1 7 2 5 3 3 2" xfId="50435" xr:uid="{00000000-0005-0000-0000-00005DC40000}"/>
    <cellStyle name="20% - Accent1 7 2 5 3 3 2 2" xfId="50436" xr:uid="{00000000-0005-0000-0000-00005EC40000}"/>
    <cellStyle name="20% - Accent1 7 2 5 3 3 2 2 2" xfId="50437" xr:uid="{00000000-0005-0000-0000-00005FC40000}"/>
    <cellStyle name="20% - Accent1 7 2 5 3 3 2 3" xfId="50438" xr:uid="{00000000-0005-0000-0000-000060C40000}"/>
    <cellStyle name="20% - Accent1 7 2 5 3 3 3" xfId="50439" xr:uid="{00000000-0005-0000-0000-000061C40000}"/>
    <cellStyle name="20% - Accent1 7 2 5 3 3 3 2" xfId="50440" xr:uid="{00000000-0005-0000-0000-000062C40000}"/>
    <cellStyle name="20% - Accent1 7 2 5 3 3 4" xfId="50441" xr:uid="{00000000-0005-0000-0000-000063C40000}"/>
    <cellStyle name="20% - Accent1 7 2 5 3 4" xfId="50442" xr:uid="{00000000-0005-0000-0000-000064C40000}"/>
    <cellStyle name="20% - Accent1 7 2 5 3 4 2" xfId="50443" xr:uid="{00000000-0005-0000-0000-000065C40000}"/>
    <cellStyle name="20% - Accent1 7 2 5 3 4 2 2" xfId="50444" xr:uid="{00000000-0005-0000-0000-000066C40000}"/>
    <cellStyle name="20% - Accent1 7 2 5 3 4 2 2 2" xfId="50445" xr:uid="{00000000-0005-0000-0000-000067C40000}"/>
    <cellStyle name="20% - Accent1 7 2 5 3 4 2 3" xfId="50446" xr:uid="{00000000-0005-0000-0000-000068C40000}"/>
    <cellStyle name="20% - Accent1 7 2 5 3 4 3" xfId="50447" xr:uid="{00000000-0005-0000-0000-000069C40000}"/>
    <cellStyle name="20% - Accent1 7 2 5 3 4 3 2" xfId="50448" xr:uid="{00000000-0005-0000-0000-00006AC40000}"/>
    <cellStyle name="20% - Accent1 7 2 5 3 4 4" xfId="50449" xr:uid="{00000000-0005-0000-0000-00006BC40000}"/>
    <cellStyle name="20% - Accent1 7 2 5 3 5" xfId="50450" xr:uid="{00000000-0005-0000-0000-00006CC40000}"/>
    <cellStyle name="20% - Accent1 7 2 5 3 5 2" xfId="50451" xr:uid="{00000000-0005-0000-0000-00006DC40000}"/>
    <cellStyle name="20% - Accent1 7 2 5 3 5 2 2" xfId="50452" xr:uid="{00000000-0005-0000-0000-00006EC40000}"/>
    <cellStyle name="20% - Accent1 7 2 5 3 5 3" xfId="50453" xr:uid="{00000000-0005-0000-0000-00006FC40000}"/>
    <cellStyle name="20% - Accent1 7 2 5 3 6" xfId="50454" xr:uid="{00000000-0005-0000-0000-000070C40000}"/>
    <cellStyle name="20% - Accent1 7 2 5 3 6 2" xfId="50455" xr:uid="{00000000-0005-0000-0000-000071C40000}"/>
    <cellStyle name="20% - Accent1 7 2 5 3 6 2 2" xfId="50456" xr:uid="{00000000-0005-0000-0000-000072C40000}"/>
    <cellStyle name="20% - Accent1 7 2 5 3 6 3" xfId="50457" xr:uid="{00000000-0005-0000-0000-000073C40000}"/>
    <cellStyle name="20% - Accent1 7 2 5 3 7" xfId="50458" xr:uid="{00000000-0005-0000-0000-000074C40000}"/>
    <cellStyle name="20% - Accent1 7 2 5 3 7 2" xfId="50459" xr:uid="{00000000-0005-0000-0000-000075C40000}"/>
    <cellStyle name="20% - Accent1 7 2 5 3 8" xfId="50460" xr:uid="{00000000-0005-0000-0000-000076C40000}"/>
    <cellStyle name="20% - Accent1 7 2 5 3 8 2" xfId="50461" xr:uid="{00000000-0005-0000-0000-000077C40000}"/>
    <cellStyle name="20% - Accent1 7 2 5 3 9" xfId="50462" xr:uid="{00000000-0005-0000-0000-000078C40000}"/>
    <cellStyle name="20% - Accent1 7 2 5 4" xfId="50463" xr:uid="{00000000-0005-0000-0000-000079C40000}"/>
    <cellStyle name="20% - Accent1 7 2 5 4 2" xfId="50464" xr:uid="{00000000-0005-0000-0000-00007AC40000}"/>
    <cellStyle name="20% - Accent1 7 2 5 4 2 2" xfId="50465" xr:uid="{00000000-0005-0000-0000-00007BC40000}"/>
    <cellStyle name="20% - Accent1 7 2 5 4 2 2 2" xfId="50466" xr:uid="{00000000-0005-0000-0000-00007CC40000}"/>
    <cellStyle name="20% - Accent1 7 2 5 4 2 3" xfId="50467" xr:uid="{00000000-0005-0000-0000-00007DC40000}"/>
    <cellStyle name="20% - Accent1 7 2 5 4 3" xfId="50468" xr:uid="{00000000-0005-0000-0000-00007EC40000}"/>
    <cellStyle name="20% - Accent1 7 2 5 4 3 2" xfId="50469" xr:uid="{00000000-0005-0000-0000-00007FC40000}"/>
    <cellStyle name="20% - Accent1 7 2 5 4 4" xfId="50470" xr:uid="{00000000-0005-0000-0000-000080C40000}"/>
    <cellStyle name="20% - Accent1 7 2 5 5" xfId="50471" xr:uid="{00000000-0005-0000-0000-000081C40000}"/>
    <cellStyle name="20% - Accent1 7 2 5 5 2" xfId="50472" xr:uid="{00000000-0005-0000-0000-000082C40000}"/>
    <cellStyle name="20% - Accent1 7 2 5 5 2 2" xfId="50473" xr:uid="{00000000-0005-0000-0000-000083C40000}"/>
    <cellStyle name="20% - Accent1 7 2 5 5 2 2 2" xfId="50474" xr:uid="{00000000-0005-0000-0000-000084C40000}"/>
    <cellStyle name="20% - Accent1 7 2 5 5 2 3" xfId="50475" xr:uid="{00000000-0005-0000-0000-000085C40000}"/>
    <cellStyle name="20% - Accent1 7 2 5 5 3" xfId="50476" xr:uid="{00000000-0005-0000-0000-000086C40000}"/>
    <cellStyle name="20% - Accent1 7 2 5 5 3 2" xfId="50477" xr:uid="{00000000-0005-0000-0000-000087C40000}"/>
    <cellStyle name="20% - Accent1 7 2 5 5 4" xfId="50478" xr:uid="{00000000-0005-0000-0000-000088C40000}"/>
    <cellStyle name="20% - Accent1 7 2 5 6" xfId="50479" xr:uid="{00000000-0005-0000-0000-000089C40000}"/>
    <cellStyle name="20% - Accent1 7 2 5 6 2" xfId="50480" xr:uid="{00000000-0005-0000-0000-00008AC40000}"/>
    <cellStyle name="20% - Accent1 7 2 5 6 2 2" xfId="50481" xr:uid="{00000000-0005-0000-0000-00008BC40000}"/>
    <cellStyle name="20% - Accent1 7 2 5 6 2 2 2" xfId="50482" xr:uid="{00000000-0005-0000-0000-00008CC40000}"/>
    <cellStyle name="20% - Accent1 7 2 5 6 2 3" xfId="50483" xr:uid="{00000000-0005-0000-0000-00008DC40000}"/>
    <cellStyle name="20% - Accent1 7 2 5 6 3" xfId="50484" xr:uid="{00000000-0005-0000-0000-00008EC40000}"/>
    <cellStyle name="20% - Accent1 7 2 5 6 3 2" xfId="50485" xr:uid="{00000000-0005-0000-0000-00008FC40000}"/>
    <cellStyle name="20% - Accent1 7 2 5 6 4" xfId="50486" xr:uid="{00000000-0005-0000-0000-000090C40000}"/>
    <cellStyle name="20% - Accent1 7 2 5 7" xfId="50487" xr:uid="{00000000-0005-0000-0000-000091C40000}"/>
    <cellStyle name="20% - Accent1 7 2 5 7 2" xfId="50488" xr:uid="{00000000-0005-0000-0000-000092C40000}"/>
    <cellStyle name="20% - Accent1 7 2 5 7 2 2" xfId="50489" xr:uid="{00000000-0005-0000-0000-000093C40000}"/>
    <cellStyle name="20% - Accent1 7 2 5 7 3" xfId="50490" xr:uid="{00000000-0005-0000-0000-000094C40000}"/>
    <cellStyle name="20% - Accent1 7 2 5 8" xfId="50491" xr:uid="{00000000-0005-0000-0000-000095C40000}"/>
    <cellStyle name="20% - Accent1 7 2 5 8 2" xfId="50492" xr:uid="{00000000-0005-0000-0000-000096C40000}"/>
    <cellStyle name="20% - Accent1 7 2 5 8 2 2" xfId="50493" xr:uid="{00000000-0005-0000-0000-000097C40000}"/>
    <cellStyle name="20% - Accent1 7 2 5 8 3" xfId="50494" xr:uid="{00000000-0005-0000-0000-000098C40000}"/>
    <cellStyle name="20% - Accent1 7 2 5 9" xfId="50495" xr:uid="{00000000-0005-0000-0000-000099C40000}"/>
    <cellStyle name="20% - Accent1 7 2 5 9 2" xfId="50496" xr:uid="{00000000-0005-0000-0000-00009AC40000}"/>
    <cellStyle name="20% - Accent1 7 2 6" xfId="50497" xr:uid="{00000000-0005-0000-0000-00009BC40000}"/>
    <cellStyle name="20% - Accent1 7 2 6 2" xfId="50498" xr:uid="{00000000-0005-0000-0000-00009CC40000}"/>
    <cellStyle name="20% - Accent1 7 2 6 2 2" xfId="50499" xr:uid="{00000000-0005-0000-0000-00009DC40000}"/>
    <cellStyle name="20% - Accent1 7 2 6 2 2 2" xfId="50500" xr:uid="{00000000-0005-0000-0000-00009EC40000}"/>
    <cellStyle name="20% - Accent1 7 2 6 2 2 2 2" xfId="50501" xr:uid="{00000000-0005-0000-0000-00009FC40000}"/>
    <cellStyle name="20% - Accent1 7 2 6 2 2 3" xfId="50502" xr:uid="{00000000-0005-0000-0000-0000A0C40000}"/>
    <cellStyle name="20% - Accent1 7 2 6 2 3" xfId="50503" xr:uid="{00000000-0005-0000-0000-0000A1C40000}"/>
    <cellStyle name="20% - Accent1 7 2 6 2 3 2" xfId="50504" xr:uid="{00000000-0005-0000-0000-0000A2C40000}"/>
    <cellStyle name="20% - Accent1 7 2 6 2 4" xfId="50505" xr:uid="{00000000-0005-0000-0000-0000A3C40000}"/>
    <cellStyle name="20% - Accent1 7 2 6 3" xfId="50506" xr:uid="{00000000-0005-0000-0000-0000A4C40000}"/>
    <cellStyle name="20% - Accent1 7 2 6 3 2" xfId="50507" xr:uid="{00000000-0005-0000-0000-0000A5C40000}"/>
    <cellStyle name="20% - Accent1 7 2 6 3 2 2" xfId="50508" xr:uid="{00000000-0005-0000-0000-0000A6C40000}"/>
    <cellStyle name="20% - Accent1 7 2 6 3 2 2 2" xfId="50509" xr:uid="{00000000-0005-0000-0000-0000A7C40000}"/>
    <cellStyle name="20% - Accent1 7 2 6 3 2 3" xfId="50510" xr:uid="{00000000-0005-0000-0000-0000A8C40000}"/>
    <cellStyle name="20% - Accent1 7 2 6 3 3" xfId="50511" xr:uid="{00000000-0005-0000-0000-0000A9C40000}"/>
    <cellStyle name="20% - Accent1 7 2 6 3 3 2" xfId="50512" xr:uid="{00000000-0005-0000-0000-0000AAC40000}"/>
    <cellStyle name="20% - Accent1 7 2 6 3 4" xfId="50513" xr:uid="{00000000-0005-0000-0000-0000ABC40000}"/>
    <cellStyle name="20% - Accent1 7 2 6 4" xfId="50514" xr:uid="{00000000-0005-0000-0000-0000ACC40000}"/>
    <cellStyle name="20% - Accent1 7 2 6 4 2" xfId="50515" xr:uid="{00000000-0005-0000-0000-0000ADC40000}"/>
    <cellStyle name="20% - Accent1 7 2 6 4 2 2" xfId="50516" xr:uid="{00000000-0005-0000-0000-0000AEC40000}"/>
    <cellStyle name="20% - Accent1 7 2 6 4 2 2 2" xfId="50517" xr:uid="{00000000-0005-0000-0000-0000AFC40000}"/>
    <cellStyle name="20% - Accent1 7 2 6 4 2 3" xfId="50518" xr:uid="{00000000-0005-0000-0000-0000B0C40000}"/>
    <cellStyle name="20% - Accent1 7 2 6 4 3" xfId="50519" xr:uid="{00000000-0005-0000-0000-0000B1C40000}"/>
    <cellStyle name="20% - Accent1 7 2 6 4 3 2" xfId="50520" xr:uid="{00000000-0005-0000-0000-0000B2C40000}"/>
    <cellStyle name="20% - Accent1 7 2 6 4 4" xfId="50521" xr:uid="{00000000-0005-0000-0000-0000B3C40000}"/>
    <cellStyle name="20% - Accent1 7 2 6 5" xfId="50522" xr:uid="{00000000-0005-0000-0000-0000B4C40000}"/>
    <cellStyle name="20% - Accent1 7 2 6 5 2" xfId="50523" xr:uid="{00000000-0005-0000-0000-0000B5C40000}"/>
    <cellStyle name="20% - Accent1 7 2 6 5 2 2" xfId="50524" xr:uid="{00000000-0005-0000-0000-0000B6C40000}"/>
    <cellStyle name="20% - Accent1 7 2 6 5 3" xfId="50525" xr:uid="{00000000-0005-0000-0000-0000B7C40000}"/>
    <cellStyle name="20% - Accent1 7 2 6 6" xfId="50526" xr:uid="{00000000-0005-0000-0000-0000B8C40000}"/>
    <cellStyle name="20% - Accent1 7 2 6 6 2" xfId="50527" xr:uid="{00000000-0005-0000-0000-0000B9C40000}"/>
    <cellStyle name="20% - Accent1 7 2 6 6 2 2" xfId="50528" xr:uid="{00000000-0005-0000-0000-0000BAC40000}"/>
    <cellStyle name="20% - Accent1 7 2 6 6 3" xfId="50529" xr:uid="{00000000-0005-0000-0000-0000BBC40000}"/>
    <cellStyle name="20% - Accent1 7 2 6 7" xfId="50530" xr:uid="{00000000-0005-0000-0000-0000BCC40000}"/>
    <cellStyle name="20% - Accent1 7 2 6 7 2" xfId="50531" xr:uid="{00000000-0005-0000-0000-0000BDC40000}"/>
    <cellStyle name="20% - Accent1 7 2 6 8" xfId="50532" xr:uid="{00000000-0005-0000-0000-0000BEC40000}"/>
    <cellStyle name="20% - Accent1 7 2 6 8 2" xfId="50533" xr:uid="{00000000-0005-0000-0000-0000BFC40000}"/>
    <cellStyle name="20% - Accent1 7 2 6 9" xfId="50534" xr:uid="{00000000-0005-0000-0000-0000C0C40000}"/>
    <cellStyle name="20% - Accent1 7 2 7" xfId="50535" xr:uid="{00000000-0005-0000-0000-0000C1C40000}"/>
    <cellStyle name="20% - Accent1 7 2 7 2" xfId="50536" xr:uid="{00000000-0005-0000-0000-0000C2C40000}"/>
    <cellStyle name="20% - Accent1 7 2 7 2 2" xfId="50537" xr:uid="{00000000-0005-0000-0000-0000C3C40000}"/>
    <cellStyle name="20% - Accent1 7 2 7 2 2 2" xfId="50538" xr:uid="{00000000-0005-0000-0000-0000C4C40000}"/>
    <cellStyle name="20% - Accent1 7 2 7 2 2 2 2" xfId="50539" xr:uid="{00000000-0005-0000-0000-0000C5C40000}"/>
    <cellStyle name="20% - Accent1 7 2 7 2 2 3" xfId="50540" xr:uid="{00000000-0005-0000-0000-0000C6C40000}"/>
    <cellStyle name="20% - Accent1 7 2 7 2 3" xfId="50541" xr:uid="{00000000-0005-0000-0000-0000C7C40000}"/>
    <cellStyle name="20% - Accent1 7 2 7 2 3 2" xfId="50542" xr:uid="{00000000-0005-0000-0000-0000C8C40000}"/>
    <cellStyle name="20% - Accent1 7 2 7 2 4" xfId="50543" xr:uid="{00000000-0005-0000-0000-0000C9C40000}"/>
    <cellStyle name="20% - Accent1 7 2 7 3" xfId="50544" xr:uid="{00000000-0005-0000-0000-0000CAC40000}"/>
    <cellStyle name="20% - Accent1 7 2 7 3 2" xfId="50545" xr:uid="{00000000-0005-0000-0000-0000CBC40000}"/>
    <cellStyle name="20% - Accent1 7 2 7 3 2 2" xfId="50546" xr:uid="{00000000-0005-0000-0000-0000CCC40000}"/>
    <cellStyle name="20% - Accent1 7 2 7 3 2 2 2" xfId="50547" xr:uid="{00000000-0005-0000-0000-0000CDC40000}"/>
    <cellStyle name="20% - Accent1 7 2 7 3 2 3" xfId="50548" xr:uid="{00000000-0005-0000-0000-0000CEC40000}"/>
    <cellStyle name="20% - Accent1 7 2 7 3 3" xfId="50549" xr:uid="{00000000-0005-0000-0000-0000CFC40000}"/>
    <cellStyle name="20% - Accent1 7 2 7 3 3 2" xfId="50550" xr:uid="{00000000-0005-0000-0000-0000D0C40000}"/>
    <cellStyle name="20% - Accent1 7 2 7 3 4" xfId="50551" xr:uid="{00000000-0005-0000-0000-0000D1C40000}"/>
    <cellStyle name="20% - Accent1 7 2 7 4" xfId="50552" xr:uid="{00000000-0005-0000-0000-0000D2C40000}"/>
    <cellStyle name="20% - Accent1 7 2 7 4 2" xfId="50553" xr:uid="{00000000-0005-0000-0000-0000D3C40000}"/>
    <cellStyle name="20% - Accent1 7 2 7 4 2 2" xfId="50554" xr:uid="{00000000-0005-0000-0000-0000D4C40000}"/>
    <cellStyle name="20% - Accent1 7 2 7 4 2 2 2" xfId="50555" xr:uid="{00000000-0005-0000-0000-0000D5C40000}"/>
    <cellStyle name="20% - Accent1 7 2 7 4 2 3" xfId="50556" xr:uid="{00000000-0005-0000-0000-0000D6C40000}"/>
    <cellStyle name="20% - Accent1 7 2 7 4 3" xfId="50557" xr:uid="{00000000-0005-0000-0000-0000D7C40000}"/>
    <cellStyle name="20% - Accent1 7 2 7 4 3 2" xfId="50558" xr:uid="{00000000-0005-0000-0000-0000D8C40000}"/>
    <cellStyle name="20% - Accent1 7 2 7 4 4" xfId="50559" xr:uid="{00000000-0005-0000-0000-0000D9C40000}"/>
    <cellStyle name="20% - Accent1 7 2 7 5" xfId="50560" xr:uid="{00000000-0005-0000-0000-0000DAC40000}"/>
    <cellStyle name="20% - Accent1 7 2 7 5 2" xfId="50561" xr:uid="{00000000-0005-0000-0000-0000DBC40000}"/>
    <cellStyle name="20% - Accent1 7 2 7 5 2 2" xfId="50562" xr:uid="{00000000-0005-0000-0000-0000DCC40000}"/>
    <cellStyle name="20% - Accent1 7 2 7 5 3" xfId="50563" xr:uid="{00000000-0005-0000-0000-0000DDC40000}"/>
    <cellStyle name="20% - Accent1 7 2 7 6" xfId="50564" xr:uid="{00000000-0005-0000-0000-0000DEC40000}"/>
    <cellStyle name="20% - Accent1 7 2 7 6 2" xfId="50565" xr:uid="{00000000-0005-0000-0000-0000DFC40000}"/>
    <cellStyle name="20% - Accent1 7 2 7 6 2 2" xfId="50566" xr:uid="{00000000-0005-0000-0000-0000E0C40000}"/>
    <cellStyle name="20% - Accent1 7 2 7 6 3" xfId="50567" xr:uid="{00000000-0005-0000-0000-0000E1C40000}"/>
    <cellStyle name="20% - Accent1 7 2 7 7" xfId="50568" xr:uid="{00000000-0005-0000-0000-0000E2C40000}"/>
    <cellStyle name="20% - Accent1 7 2 7 7 2" xfId="50569" xr:uid="{00000000-0005-0000-0000-0000E3C40000}"/>
    <cellStyle name="20% - Accent1 7 2 7 8" xfId="50570" xr:uid="{00000000-0005-0000-0000-0000E4C40000}"/>
    <cellStyle name="20% - Accent1 7 2 7 8 2" xfId="50571" xr:uid="{00000000-0005-0000-0000-0000E5C40000}"/>
    <cellStyle name="20% - Accent1 7 2 7 9" xfId="50572" xr:uid="{00000000-0005-0000-0000-0000E6C40000}"/>
    <cellStyle name="20% - Accent1 7 2 8" xfId="50573" xr:uid="{00000000-0005-0000-0000-0000E7C40000}"/>
    <cellStyle name="20% - Accent1 7 2 8 2" xfId="50574" xr:uid="{00000000-0005-0000-0000-0000E8C40000}"/>
    <cellStyle name="20% - Accent1 7 2 8 2 2" xfId="50575" xr:uid="{00000000-0005-0000-0000-0000E9C40000}"/>
    <cellStyle name="20% - Accent1 7 2 8 2 2 2" xfId="50576" xr:uid="{00000000-0005-0000-0000-0000EAC40000}"/>
    <cellStyle name="20% - Accent1 7 2 8 2 3" xfId="50577" xr:uid="{00000000-0005-0000-0000-0000EBC40000}"/>
    <cellStyle name="20% - Accent1 7 2 8 3" xfId="50578" xr:uid="{00000000-0005-0000-0000-0000ECC40000}"/>
    <cellStyle name="20% - Accent1 7 2 8 3 2" xfId="50579" xr:uid="{00000000-0005-0000-0000-0000EDC40000}"/>
    <cellStyle name="20% - Accent1 7 2 8 4" xfId="50580" xr:uid="{00000000-0005-0000-0000-0000EEC40000}"/>
    <cellStyle name="20% - Accent1 7 2 9" xfId="50581" xr:uid="{00000000-0005-0000-0000-0000EFC40000}"/>
    <cellStyle name="20% - Accent1 7 2 9 2" xfId="50582" xr:uid="{00000000-0005-0000-0000-0000F0C40000}"/>
    <cellStyle name="20% - Accent1 7 2 9 2 2" xfId="50583" xr:uid="{00000000-0005-0000-0000-0000F1C40000}"/>
    <cellStyle name="20% - Accent1 7 2 9 2 2 2" xfId="50584" xr:uid="{00000000-0005-0000-0000-0000F2C40000}"/>
    <cellStyle name="20% - Accent1 7 2 9 2 3" xfId="50585" xr:uid="{00000000-0005-0000-0000-0000F3C40000}"/>
    <cellStyle name="20% - Accent1 7 2 9 3" xfId="50586" xr:uid="{00000000-0005-0000-0000-0000F4C40000}"/>
    <cellStyle name="20% - Accent1 7 2 9 3 2" xfId="50587" xr:uid="{00000000-0005-0000-0000-0000F5C40000}"/>
    <cellStyle name="20% - Accent1 7 2 9 4" xfId="50588" xr:uid="{00000000-0005-0000-0000-0000F6C40000}"/>
    <cellStyle name="20% - Accent1 7 3" xfId="50589" xr:uid="{00000000-0005-0000-0000-0000F7C40000}"/>
    <cellStyle name="20% - Accent1 7 3 10" xfId="50590" xr:uid="{00000000-0005-0000-0000-0000F8C40000}"/>
    <cellStyle name="20% - Accent1 7 3 10 2" xfId="50591" xr:uid="{00000000-0005-0000-0000-0000F9C40000}"/>
    <cellStyle name="20% - Accent1 7 3 10 2 2" xfId="50592" xr:uid="{00000000-0005-0000-0000-0000FAC40000}"/>
    <cellStyle name="20% - Accent1 7 3 10 3" xfId="50593" xr:uid="{00000000-0005-0000-0000-0000FBC40000}"/>
    <cellStyle name="20% - Accent1 7 3 11" xfId="50594" xr:uid="{00000000-0005-0000-0000-0000FCC40000}"/>
    <cellStyle name="20% - Accent1 7 3 11 2" xfId="50595" xr:uid="{00000000-0005-0000-0000-0000FDC40000}"/>
    <cellStyle name="20% - Accent1 7 3 11 2 2" xfId="50596" xr:uid="{00000000-0005-0000-0000-0000FEC40000}"/>
    <cellStyle name="20% - Accent1 7 3 11 3" xfId="50597" xr:uid="{00000000-0005-0000-0000-0000FFC40000}"/>
    <cellStyle name="20% - Accent1 7 3 12" xfId="50598" xr:uid="{00000000-0005-0000-0000-000000C50000}"/>
    <cellStyle name="20% - Accent1 7 3 12 2" xfId="50599" xr:uid="{00000000-0005-0000-0000-000001C50000}"/>
    <cellStyle name="20% - Accent1 7 3 13" xfId="50600" xr:uid="{00000000-0005-0000-0000-000002C50000}"/>
    <cellStyle name="20% - Accent1 7 3 13 2" xfId="50601" xr:uid="{00000000-0005-0000-0000-000003C50000}"/>
    <cellStyle name="20% - Accent1 7 3 14" xfId="50602" xr:uid="{00000000-0005-0000-0000-000004C50000}"/>
    <cellStyle name="20% - Accent1 7 3 2" xfId="50603" xr:uid="{00000000-0005-0000-0000-000005C50000}"/>
    <cellStyle name="20% - Accent1 7 3 2 10" xfId="50604" xr:uid="{00000000-0005-0000-0000-000006C50000}"/>
    <cellStyle name="20% - Accent1 7 3 2 10 2" xfId="50605" xr:uid="{00000000-0005-0000-0000-000007C50000}"/>
    <cellStyle name="20% - Accent1 7 3 2 11" xfId="50606" xr:uid="{00000000-0005-0000-0000-000008C50000}"/>
    <cellStyle name="20% - Accent1 7 3 2 2" xfId="50607" xr:uid="{00000000-0005-0000-0000-000009C50000}"/>
    <cellStyle name="20% - Accent1 7 3 2 2 2" xfId="50608" xr:uid="{00000000-0005-0000-0000-00000AC50000}"/>
    <cellStyle name="20% - Accent1 7 3 2 2 2 2" xfId="50609" xr:uid="{00000000-0005-0000-0000-00000BC50000}"/>
    <cellStyle name="20% - Accent1 7 3 2 2 2 2 2" xfId="50610" xr:uid="{00000000-0005-0000-0000-00000CC50000}"/>
    <cellStyle name="20% - Accent1 7 3 2 2 2 2 2 2" xfId="50611" xr:uid="{00000000-0005-0000-0000-00000DC50000}"/>
    <cellStyle name="20% - Accent1 7 3 2 2 2 2 3" xfId="50612" xr:uid="{00000000-0005-0000-0000-00000EC50000}"/>
    <cellStyle name="20% - Accent1 7 3 2 2 2 3" xfId="50613" xr:uid="{00000000-0005-0000-0000-00000FC50000}"/>
    <cellStyle name="20% - Accent1 7 3 2 2 2 3 2" xfId="50614" xr:uid="{00000000-0005-0000-0000-000010C50000}"/>
    <cellStyle name="20% - Accent1 7 3 2 2 2 4" xfId="50615" xr:uid="{00000000-0005-0000-0000-000011C50000}"/>
    <cellStyle name="20% - Accent1 7 3 2 2 3" xfId="50616" xr:uid="{00000000-0005-0000-0000-000012C50000}"/>
    <cellStyle name="20% - Accent1 7 3 2 2 3 2" xfId="50617" xr:uid="{00000000-0005-0000-0000-000013C50000}"/>
    <cellStyle name="20% - Accent1 7 3 2 2 3 2 2" xfId="50618" xr:uid="{00000000-0005-0000-0000-000014C50000}"/>
    <cellStyle name="20% - Accent1 7 3 2 2 3 2 2 2" xfId="50619" xr:uid="{00000000-0005-0000-0000-000015C50000}"/>
    <cellStyle name="20% - Accent1 7 3 2 2 3 2 3" xfId="50620" xr:uid="{00000000-0005-0000-0000-000016C50000}"/>
    <cellStyle name="20% - Accent1 7 3 2 2 3 3" xfId="50621" xr:uid="{00000000-0005-0000-0000-000017C50000}"/>
    <cellStyle name="20% - Accent1 7 3 2 2 3 3 2" xfId="50622" xr:uid="{00000000-0005-0000-0000-000018C50000}"/>
    <cellStyle name="20% - Accent1 7 3 2 2 3 4" xfId="50623" xr:uid="{00000000-0005-0000-0000-000019C50000}"/>
    <cellStyle name="20% - Accent1 7 3 2 2 4" xfId="50624" xr:uid="{00000000-0005-0000-0000-00001AC50000}"/>
    <cellStyle name="20% - Accent1 7 3 2 2 4 2" xfId="50625" xr:uid="{00000000-0005-0000-0000-00001BC50000}"/>
    <cellStyle name="20% - Accent1 7 3 2 2 4 2 2" xfId="50626" xr:uid="{00000000-0005-0000-0000-00001CC50000}"/>
    <cellStyle name="20% - Accent1 7 3 2 2 4 2 2 2" xfId="50627" xr:uid="{00000000-0005-0000-0000-00001DC50000}"/>
    <cellStyle name="20% - Accent1 7 3 2 2 4 2 3" xfId="50628" xr:uid="{00000000-0005-0000-0000-00001EC50000}"/>
    <cellStyle name="20% - Accent1 7 3 2 2 4 3" xfId="50629" xr:uid="{00000000-0005-0000-0000-00001FC50000}"/>
    <cellStyle name="20% - Accent1 7 3 2 2 4 3 2" xfId="50630" xr:uid="{00000000-0005-0000-0000-000020C50000}"/>
    <cellStyle name="20% - Accent1 7 3 2 2 4 4" xfId="50631" xr:uid="{00000000-0005-0000-0000-000021C50000}"/>
    <cellStyle name="20% - Accent1 7 3 2 2 5" xfId="50632" xr:uid="{00000000-0005-0000-0000-000022C50000}"/>
    <cellStyle name="20% - Accent1 7 3 2 2 5 2" xfId="50633" xr:uid="{00000000-0005-0000-0000-000023C50000}"/>
    <cellStyle name="20% - Accent1 7 3 2 2 5 2 2" xfId="50634" xr:uid="{00000000-0005-0000-0000-000024C50000}"/>
    <cellStyle name="20% - Accent1 7 3 2 2 5 3" xfId="50635" xr:uid="{00000000-0005-0000-0000-000025C50000}"/>
    <cellStyle name="20% - Accent1 7 3 2 2 6" xfId="50636" xr:uid="{00000000-0005-0000-0000-000026C50000}"/>
    <cellStyle name="20% - Accent1 7 3 2 2 6 2" xfId="50637" xr:uid="{00000000-0005-0000-0000-000027C50000}"/>
    <cellStyle name="20% - Accent1 7 3 2 2 6 2 2" xfId="50638" xr:uid="{00000000-0005-0000-0000-000028C50000}"/>
    <cellStyle name="20% - Accent1 7 3 2 2 6 3" xfId="50639" xr:uid="{00000000-0005-0000-0000-000029C50000}"/>
    <cellStyle name="20% - Accent1 7 3 2 2 7" xfId="50640" xr:uid="{00000000-0005-0000-0000-00002AC50000}"/>
    <cellStyle name="20% - Accent1 7 3 2 2 7 2" xfId="50641" xr:uid="{00000000-0005-0000-0000-00002BC50000}"/>
    <cellStyle name="20% - Accent1 7 3 2 2 8" xfId="50642" xr:uid="{00000000-0005-0000-0000-00002CC50000}"/>
    <cellStyle name="20% - Accent1 7 3 2 2 8 2" xfId="50643" xr:uid="{00000000-0005-0000-0000-00002DC50000}"/>
    <cellStyle name="20% - Accent1 7 3 2 2 9" xfId="50644" xr:uid="{00000000-0005-0000-0000-00002EC50000}"/>
    <cellStyle name="20% - Accent1 7 3 2 3" xfId="50645" xr:uid="{00000000-0005-0000-0000-00002FC50000}"/>
    <cellStyle name="20% - Accent1 7 3 2 3 2" xfId="50646" xr:uid="{00000000-0005-0000-0000-000030C50000}"/>
    <cellStyle name="20% - Accent1 7 3 2 3 2 2" xfId="50647" xr:uid="{00000000-0005-0000-0000-000031C50000}"/>
    <cellStyle name="20% - Accent1 7 3 2 3 2 2 2" xfId="50648" xr:uid="{00000000-0005-0000-0000-000032C50000}"/>
    <cellStyle name="20% - Accent1 7 3 2 3 2 2 2 2" xfId="50649" xr:uid="{00000000-0005-0000-0000-000033C50000}"/>
    <cellStyle name="20% - Accent1 7 3 2 3 2 2 3" xfId="50650" xr:uid="{00000000-0005-0000-0000-000034C50000}"/>
    <cellStyle name="20% - Accent1 7 3 2 3 2 3" xfId="50651" xr:uid="{00000000-0005-0000-0000-000035C50000}"/>
    <cellStyle name="20% - Accent1 7 3 2 3 2 3 2" xfId="50652" xr:uid="{00000000-0005-0000-0000-000036C50000}"/>
    <cellStyle name="20% - Accent1 7 3 2 3 2 4" xfId="50653" xr:uid="{00000000-0005-0000-0000-000037C50000}"/>
    <cellStyle name="20% - Accent1 7 3 2 3 3" xfId="50654" xr:uid="{00000000-0005-0000-0000-000038C50000}"/>
    <cellStyle name="20% - Accent1 7 3 2 3 3 2" xfId="50655" xr:uid="{00000000-0005-0000-0000-000039C50000}"/>
    <cellStyle name="20% - Accent1 7 3 2 3 3 2 2" xfId="50656" xr:uid="{00000000-0005-0000-0000-00003AC50000}"/>
    <cellStyle name="20% - Accent1 7 3 2 3 3 2 2 2" xfId="50657" xr:uid="{00000000-0005-0000-0000-00003BC50000}"/>
    <cellStyle name="20% - Accent1 7 3 2 3 3 2 3" xfId="50658" xr:uid="{00000000-0005-0000-0000-00003CC50000}"/>
    <cellStyle name="20% - Accent1 7 3 2 3 3 3" xfId="50659" xr:uid="{00000000-0005-0000-0000-00003DC50000}"/>
    <cellStyle name="20% - Accent1 7 3 2 3 3 3 2" xfId="50660" xr:uid="{00000000-0005-0000-0000-00003EC50000}"/>
    <cellStyle name="20% - Accent1 7 3 2 3 3 4" xfId="50661" xr:uid="{00000000-0005-0000-0000-00003FC50000}"/>
    <cellStyle name="20% - Accent1 7 3 2 3 4" xfId="50662" xr:uid="{00000000-0005-0000-0000-000040C50000}"/>
    <cellStyle name="20% - Accent1 7 3 2 3 4 2" xfId="50663" xr:uid="{00000000-0005-0000-0000-000041C50000}"/>
    <cellStyle name="20% - Accent1 7 3 2 3 4 2 2" xfId="50664" xr:uid="{00000000-0005-0000-0000-000042C50000}"/>
    <cellStyle name="20% - Accent1 7 3 2 3 4 2 2 2" xfId="50665" xr:uid="{00000000-0005-0000-0000-000043C50000}"/>
    <cellStyle name="20% - Accent1 7 3 2 3 4 2 3" xfId="50666" xr:uid="{00000000-0005-0000-0000-000044C50000}"/>
    <cellStyle name="20% - Accent1 7 3 2 3 4 3" xfId="50667" xr:uid="{00000000-0005-0000-0000-000045C50000}"/>
    <cellStyle name="20% - Accent1 7 3 2 3 4 3 2" xfId="50668" xr:uid="{00000000-0005-0000-0000-000046C50000}"/>
    <cellStyle name="20% - Accent1 7 3 2 3 4 4" xfId="50669" xr:uid="{00000000-0005-0000-0000-000047C50000}"/>
    <cellStyle name="20% - Accent1 7 3 2 3 5" xfId="50670" xr:uid="{00000000-0005-0000-0000-000048C50000}"/>
    <cellStyle name="20% - Accent1 7 3 2 3 5 2" xfId="50671" xr:uid="{00000000-0005-0000-0000-000049C50000}"/>
    <cellStyle name="20% - Accent1 7 3 2 3 5 2 2" xfId="50672" xr:uid="{00000000-0005-0000-0000-00004AC50000}"/>
    <cellStyle name="20% - Accent1 7 3 2 3 5 3" xfId="50673" xr:uid="{00000000-0005-0000-0000-00004BC50000}"/>
    <cellStyle name="20% - Accent1 7 3 2 3 6" xfId="50674" xr:uid="{00000000-0005-0000-0000-00004CC50000}"/>
    <cellStyle name="20% - Accent1 7 3 2 3 6 2" xfId="50675" xr:uid="{00000000-0005-0000-0000-00004DC50000}"/>
    <cellStyle name="20% - Accent1 7 3 2 3 6 2 2" xfId="50676" xr:uid="{00000000-0005-0000-0000-00004EC50000}"/>
    <cellStyle name="20% - Accent1 7 3 2 3 6 3" xfId="50677" xr:uid="{00000000-0005-0000-0000-00004FC50000}"/>
    <cellStyle name="20% - Accent1 7 3 2 3 7" xfId="50678" xr:uid="{00000000-0005-0000-0000-000050C50000}"/>
    <cellStyle name="20% - Accent1 7 3 2 3 7 2" xfId="50679" xr:uid="{00000000-0005-0000-0000-000051C50000}"/>
    <cellStyle name="20% - Accent1 7 3 2 3 8" xfId="50680" xr:uid="{00000000-0005-0000-0000-000052C50000}"/>
    <cellStyle name="20% - Accent1 7 3 2 3 8 2" xfId="50681" xr:uid="{00000000-0005-0000-0000-000053C50000}"/>
    <cellStyle name="20% - Accent1 7 3 2 3 9" xfId="50682" xr:uid="{00000000-0005-0000-0000-000054C50000}"/>
    <cellStyle name="20% - Accent1 7 3 2 4" xfId="50683" xr:uid="{00000000-0005-0000-0000-000055C50000}"/>
    <cellStyle name="20% - Accent1 7 3 2 4 2" xfId="50684" xr:uid="{00000000-0005-0000-0000-000056C50000}"/>
    <cellStyle name="20% - Accent1 7 3 2 4 2 2" xfId="50685" xr:uid="{00000000-0005-0000-0000-000057C50000}"/>
    <cellStyle name="20% - Accent1 7 3 2 4 2 2 2" xfId="50686" xr:uid="{00000000-0005-0000-0000-000058C50000}"/>
    <cellStyle name="20% - Accent1 7 3 2 4 2 3" xfId="50687" xr:uid="{00000000-0005-0000-0000-000059C50000}"/>
    <cellStyle name="20% - Accent1 7 3 2 4 3" xfId="50688" xr:uid="{00000000-0005-0000-0000-00005AC50000}"/>
    <cellStyle name="20% - Accent1 7 3 2 4 3 2" xfId="50689" xr:uid="{00000000-0005-0000-0000-00005BC50000}"/>
    <cellStyle name="20% - Accent1 7 3 2 4 4" xfId="50690" xr:uid="{00000000-0005-0000-0000-00005CC50000}"/>
    <cellStyle name="20% - Accent1 7 3 2 5" xfId="50691" xr:uid="{00000000-0005-0000-0000-00005DC50000}"/>
    <cellStyle name="20% - Accent1 7 3 2 5 2" xfId="50692" xr:uid="{00000000-0005-0000-0000-00005EC50000}"/>
    <cellStyle name="20% - Accent1 7 3 2 5 2 2" xfId="50693" xr:uid="{00000000-0005-0000-0000-00005FC50000}"/>
    <cellStyle name="20% - Accent1 7 3 2 5 2 2 2" xfId="50694" xr:uid="{00000000-0005-0000-0000-000060C50000}"/>
    <cellStyle name="20% - Accent1 7 3 2 5 2 3" xfId="50695" xr:uid="{00000000-0005-0000-0000-000061C50000}"/>
    <cellStyle name="20% - Accent1 7 3 2 5 3" xfId="50696" xr:uid="{00000000-0005-0000-0000-000062C50000}"/>
    <cellStyle name="20% - Accent1 7 3 2 5 3 2" xfId="50697" xr:uid="{00000000-0005-0000-0000-000063C50000}"/>
    <cellStyle name="20% - Accent1 7 3 2 5 4" xfId="50698" xr:uid="{00000000-0005-0000-0000-000064C50000}"/>
    <cellStyle name="20% - Accent1 7 3 2 6" xfId="50699" xr:uid="{00000000-0005-0000-0000-000065C50000}"/>
    <cellStyle name="20% - Accent1 7 3 2 6 2" xfId="50700" xr:uid="{00000000-0005-0000-0000-000066C50000}"/>
    <cellStyle name="20% - Accent1 7 3 2 6 2 2" xfId="50701" xr:uid="{00000000-0005-0000-0000-000067C50000}"/>
    <cellStyle name="20% - Accent1 7 3 2 6 2 2 2" xfId="50702" xr:uid="{00000000-0005-0000-0000-000068C50000}"/>
    <cellStyle name="20% - Accent1 7 3 2 6 2 3" xfId="50703" xr:uid="{00000000-0005-0000-0000-000069C50000}"/>
    <cellStyle name="20% - Accent1 7 3 2 6 3" xfId="50704" xr:uid="{00000000-0005-0000-0000-00006AC50000}"/>
    <cellStyle name="20% - Accent1 7 3 2 6 3 2" xfId="50705" xr:uid="{00000000-0005-0000-0000-00006BC50000}"/>
    <cellStyle name="20% - Accent1 7 3 2 6 4" xfId="50706" xr:uid="{00000000-0005-0000-0000-00006CC50000}"/>
    <cellStyle name="20% - Accent1 7 3 2 7" xfId="50707" xr:uid="{00000000-0005-0000-0000-00006DC50000}"/>
    <cellStyle name="20% - Accent1 7 3 2 7 2" xfId="50708" xr:uid="{00000000-0005-0000-0000-00006EC50000}"/>
    <cellStyle name="20% - Accent1 7 3 2 7 2 2" xfId="50709" xr:uid="{00000000-0005-0000-0000-00006FC50000}"/>
    <cellStyle name="20% - Accent1 7 3 2 7 3" xfId="50710" xr:uid="{00000000-0005-0000-0000-000070C50000}"/>
    <cellStyle name="20% - Accent1 7 3 2 8" xfId="50711" xr:uid="{00000000-0005-0000-0000-000071C50000}"/>
    <cellStyle name="20% - Accent1 7 3 2 8 2" xfId="50712" xr:uid="{00000000-0005-0000-0000-000072C50000}"/>
    <cellStyle name="20% - Accent1 7 3 2 8 2 2" xfId="50713" xr:uid="{00000000-0005-0000-0000-000073C50000}"/>
    <cellStyle name="20% - Accent1 7 3 2 8 3" xfId="50714" xr:uid="{00000000-0005-0000-0000-000074C50000}"/>
    <cellStyle name="20% - Accent1 7 3 2 9" xfId="50715" xr:uid="{00000000-0005-0000-0000-000075C50000}"/>
    <cellStyle name="20% - Accent1 7 3 2 9 2" xfId="50716" xr:uid="{00000000-0005-0000-0000-000076C50000}"/>
    <cellStyle name="20% - Accent1 7 3 3" xfId="50717" xr:uid="{00000000-0005-0000-0000-000077C50000}"/>
    <cellStyle name="20% - Accent1 7 3 3 10" xfId="50718" xr:uid="{00000000-0005-0000-0000-000078C50000}"/>
    <cellStyle name="20% - Accent1 7 3 3 10 2" xfId="50719" xr:uid="{00000000-0005-0000-0000-000079C50000}"/>
    <cellStyle name="20% - Accent1 7 3 3 11" xfId="50720" xr:uid="{00000000-0005-0000-0000-00007AC50000}"/>
    <cellStyle name="20% - Accent1 7 3 3 2" xfId="50721" xr:uid="{00000000-0005-0000-0000-00007BC50000}"/>
    <cellStyle name="20% - Accent1 7 3 3 2 2" xfId="50722" xr:uid="{00000000-0005-0000-0000-00007CC50000}"/>
    <cellStyle name="20% - Accent1 7 3 3 2 2 2" xfId="50723" xr:uid="{00000000-0005-0000-0000-00007DC50000}"/>
    <cellStyle name="20% - Accent1 7 3 3 2 2 2 2" xfId="50724" xr:uid="{00000000-0005-0000-0000-00007EC50000}"/>
    <cellStyle name="20% - Accent1 7 3 3 2 2 2 2 2" xfId="50725" xr:uid="{00000000-0005-0000-0000-00007FC50000}"/>
    <cellStyle name="20% - Accent1 7 3 3 2 2 2 3" xfId="50726" xr:uid="{00000000-0005-0000-0000-000080C50000}"/>
    <cellStyle name="20% - Accent1 7 3 3 2 2 3" xfId="50727" xr:uid="{00000000-0005-0000-0000-000081C50000}"/>
    <cellStyle name="20% - Accent1 7 3 3 2 2 3 2" xfId="50728" xr:uid="{00000000-0005-0000-0000-000082C50000}"/>
    <cellStyle name="20% - Accent1 7 3 3 2 2 4" xfId="50729" xr:uid="{00000000-0005-0000-0000-000083C50000}"/>
    <cellStyle name="20% - Accent1 7 3 3 2 3" xfId="50730" xr:uid="{00000000-0005-0000-0000-000084C50000}"/>
    <cellStyle name="20% - Accent1 7 3 3 2 3 2" xfId="50731" xr:uid="{00000000-0005-0000-0000-000085C50000}"/>
    <cellStyle name="20% - Accent1 7 3 3 2 3 2 2" xfId="50732" xr:uid="{00000000-0005-0000-0000-000086C50000}"/>
    <cellStyle name="20% - Accent1 7 3 3 2 3 2 2 2" xfId="50733" xr:uid="{00000000-0005-0000-0000-000087C50000}"/>
    <cellStyle name="20% - Accent1 7 3 3 2 3 2 3" xfId="50734" xr:uid="{00000000-0005-0000-0000-000088C50000}"/>
    <cellStyle name="20% - Accent1 7 3 3 2 3 3" xfId="50735" xr:uid="{00000000-0005-0000-0000-000089C50000}"/>
    <cellStyle name="20% - Accent1 7 3 3 2 3 3 2" xfId="50736" xr:uid="{00000000-0005-0000-0000-00008AC50000}"/>
    <cellStyle name="20% - Accent1 7 3 3 2 3 4" xfId="50737" xr:uid="{00000000-0005-0000-0000-00008BC50000}"/>
    <cellStyle name="20% - Accent1 7 3 3 2 4" xfId="50738" xr:uid="{00000000-0005-0000-0000-00008CC50000}"/>
    <cellStyle name="20% - Accent1 7 3 3 2 4 2" xfId="50739" xr:uid="{00000000-0005-0000-0000-00008DC50000}"/>
    <cellStyle name="20% - Accent1 7 3 3 2 4 2 2" xfId="50740" xr:uid="{00000000-0005-0000-0000-00008EC50000}"/>
    <cellStyle name="20% - Accent1 7 3 3 2 4 2 2 2" xfId="50741" xr:uid="{00000000-0005-0000-0000-00008FC50000}"/>
    <cellStyle name="20% - Accent1 7 3 3 2 4 2 3" xfId="50742" xr:uid="{00000000-0005-0000-0000-000090C50000}"/>
    <cellStyle name="20% - Accent1 7 3 3 2 4 3" xfId="50743" xr:uid="{00000000-0005-0000-0000-000091C50000}"/>
    <cellStyle name="20% - Accent1 7 3 3 2 4 3 2" xfId="50744" xr:uid="{00000000-0005-0000-0000-000092C50000}"/>
    <cellStyle name="20% - Accent1 7 3 3 2 4 4" xfId="50745" xr:uid="{00000000-0005-0000-0000-000093C50000}"/>
    <cellStyle name="20% - Accent1 7 3 3 2 5" xfId="50746" xr:uid="{00000000-0005-0000-0000-000094C50000}"/>
    <cellStyle name="20% - Accent1 7 3 3 2 5 2" xfId="50747" xr:uid="{00000000-0005-0000-0000-000095C50000}"/>
    <cellStyle name="20% - Accent1 7 3 3 2 5 2 2" xfId="50748" xr:uid="{00000000-0005-0000-0000-000096C50000}"/>
    <cellStyle name="20% - Accent1 7 3 3 2 5 3" xfId="50749" xr:uid="{00000000-0005-0000-0000-000097C50000}"/>
    <cellStyle name="20% - Accent1 7 3 3 2 6" xfId="50750" xr:uid="{00000000-0005-0000-0000-000098C50000}"/>
    <cellStyle name="20% - Accent1 7 3 3 2 6 2" xfId="50751" xr:uid="{00000000-0005-0000-0000-000099C50000}"/>
    <cellStyle name="20% - Accent1 7 3 3 2 6 2 2" xfId="50752" xr:uid="{00000000-0005-0000-0000-00009AC50000}"/>
    <cellStyle name="20% - Accent1 7 3 3 2 6 3" xfId="50753" xr:uid="{00000000-0005-0000-0000-00009BC50000}"/>
    <cellStyle name="20% - Accent1 7 3 3 2 7" xfId="50754" xr:uid="{00000000-0005-0000-0000-00009CC50000}"/>
    <cellStyle name="20% - Accent1 7 3 3 2 7 2" xfId="50755" xr:uid="{00000000-0005-0000-0000-00009DC50000}"/>
    <cellStyle name="20% - Accent1 7 3 3 2 8" xfId="50756" xr:uid="{00000000-0005-0000-0000-00009EC50000}"/>
    <cellStyle name="20% - Accent1 7 3 3 2 8 2" xfId="50757" xr:uid="{00000000-0005-0000-0000-00009FC50000}"/>
    <cellStyle name="20% - Accent1 7 3 3 2 9" xfId="50758" xr:uid="{00000000-0005-0000-0000-0000A0C50000}"/>
    <cellStyle name="20% - Accent1 7 3 3 3" xfId="50759" xr:uid="{00000000-0005-0000-0000-0000A1C50000}"/>
    <cellStyle name="20% - Accent1 7 3 3 3 2" xfId="50760" xr:uid="{00000000-0005-0000-0000-0000A2C50000}"/>
    <cellStyle name="20% - Accent1 7 3 3 3 2 2" xfId="50761" xr:uid="{00000000-0005-0000-0000-0000A3C50000}"/>
    <cellStyle name="20% - Accent1 7 3 3 3 2 2 2" xfId="50762" xr:uid="{00000000-0005-0000-0000-0000A4C50000}"/>
    <cellStyle name="20% - Accent1 7 3 3 3 2 2 2 2" xfId="50763" xr:uid="{00000000-0005-0000-0000-0000A5C50000}"/>
    <cellStyle name="20% - Accent1 7 3 3 3 2 2 3" xfId="50764" xr:uid="{00000000-0005-0000-0000-0000A6C50000}"/>
    <cellStyle name="20% - Accent1 7 3 3 3 2 3" xfId="50765" xr:uid="{00000000-0005-0000-0000-0000A7C50000}"/>
    <cellStyle name="20% - Accent1 7 3 3 3 2 3 2" xfId="50766" xr:uid="{00000000-0005-0000-0000-0000A8C50000}"/>
    <cellStyle name="20% - Accent1 7 3 3 3 2 4" xfId="50767" xr:uid="{00000000-0005-0000-0000-0000A9C50000}"/>
    <cellStyle name="20% - Accent1 7 3 3 3 3" xfId="50768" xr:uid="{00000000-0005-0000-0000-0000AAC50000}"/>
    <cellStyle name="20% - Accent1 7 3 3 3 3 2" xfId="50769" xr:uid="{00000000-0005-0000-0000-0000ABC50000}"/>
    <cellStyle name="20% - Accent1 7 3 3 3 3 2 2" xfId="50770" xr:uid="{00000000-0005-0000-0000-0000ACC50000}"/>
    <cellStyle name="20% - Accent1 7 3 3 3 3 2 2 2" xfId="50771" xr:uid="{00000000-0005-0000-0000-0000ADC50000}"/>
    <cellStyle name="20% - Accent1 7 3 3 3 3 2 3" xfId="50772" xr:uid="{00000000-0005-0000-0000-0000AEC50000}"/>
    <cellStyle name="20% - Accent1 7 3 3 3 3 3" xfId="50773" xr:uid="{00000000-0005-0000-0000-0000AFC50000}"/>
    <cellStyle name="20% - Accent1 7 3 3 3 3 3 2" xfId="50774" xr:uid="{00000000-0005-0000-0000-0000B0C50000}"/>
    <cellStyle name="20% - Accent1 7 3 3 3 3 4" xfId="50775" xr:uid="{00000000-0005-0000-0000-0000B1C50000}"/>
    <cellStyle name="20% - Accent1 7 3 3 3 4" xfId="50776" xr:uid="{00000000-0005-0000-0000-0000B2C50000}"/>
    <cellStyle name="20% - Accent1 7 3 3 3 4 2" xfId="50777" xr:uid="{00000000-0005-0000-0000-0000B3C50000}"/>
    <cellStyle name="20% - Accent1 7 3 3 3 4 2 2" xfId="50778" xr:uid="{00000000-0005-0000-0000-0000B4C50000}"/>
    <cellStyle name="20% - Accent1 7 3 3 3 4 2 2 2" xfId="50779" xr:uid="{00000000-0005-0000-0000-0000B5C50000}"/>
    <cellStyle name="20% - Accent1 7 3 3 3 4 2 3" xfId="50780" xr:uid="{00000000-0005-0000-0000-0000B6C50000}"/>
    <cellStyle name="20% - Accent1 7 3 3 3 4 3" xfId="50781" xr:uid="{00000000-0005-0000-0000-0000B7C50000}"/>
    <cellStyle name="20% - Accent1 7 3 3 3 4 3 2" xfId="50782" xr:uid="{00000000-0005-0000-0000-0000B8C50000}"/>
    <cellStyle name="20% - Accent1 7 3 3 3 4 4" xfId="50783" xr:uid="{00000000-0005-0000-0000-0000B9C50000}"/>
    <cellStyle name="20% - Accent1 7 3 3 3 5" xfId="50784" xr:uid="{00000000-0005-0000-0000-0000BAC50000}"/>
    <cellStyle name="20% - Accent1 7 3 3 3 5 2" xfId="50785" xr:uid="{00000000-0005-0000-0000-0000BBC50000}"/>
    <cellStyle name="20% - Accent1 7 3 3 3 5 2 2" xfId="50786" xr:uid="{00000000-0005-0000-0000-0000BCC50000}"/>
    <cellStyle name="20% - Accent1 7 3 3 3 5 3" xfId="50787" xr:uid="{00000000-0005-0000-0000-0000BDC50000}"/>
    <cellStyle name="20% - Accent1 7 3 3 3 6" xfId="50788" xr:uid="{00000000-0005-0000-0000-0000BEC50000}"/>
    <cellStyle name="20% - Accent1 7 3 3 3 6 2" xfId="50789" xr:uid="{00000000-0005-0000-0000-0000BFC50000}"/>
    <cellStyle name="20% - Accent1 7 3 3 3 6 2 2" xfId="50790" xr:uid="{00000000-0005-0000-0000-0000C0C50000}"/>
    <cellStyle name="20% - Accent1 7 3 3 3 6 3" xfId="50791" xr:uid="{00000000-0005-0000-0000-0000C1C50000}"/>
    <cellStyle name="20% - Accent1 7 3 3 3 7" xfId="50792" xr:uid="{00000000-0005-0000-0000-0000C2C50000}"/>
    <cellStyle name="20% - Accent1 7 3 3 3 7 2" xfId="50793" xr:uid="{00000000-0005-0000-0000-0000C3C50000}"/>
    <cellStyle name="20% - Accent1 7 3 3 3 8" xfId="50794" xr:uid="{00000000-0005-0000-0000-0000C4C50000}"/>
    <cellStyle name="20% - Accent1 7 3 3 3 8 2" xfId="50795" xr:uid="{00000000-0005-0000-0000-0000C5C50000}"/>
    <cellStyle name="20% - Accent1 7 3 3 3 9" xfId="50796" xr:uid="{00000000-0005-0000-0000-0000C6C50000}"/>
    <cellStyle name="20% - Accent1 7 3 3 4" xfId="50797" xr:uid="{00000000-0005-0000-0000-0000C7C50000}"/>
    <cellStyle name="20% - Accent1 7 3 3 4 2" xfId="50798" xr:uid="{00000000-0005-0000-0000-0000C8C50000}"/>
    <cellStyle name="20% - Accent1 7 3 3 4 2 2" xfId="50799" xr:uid="{00000000-0005-0000-0000-0000C9C50000}"/>
    <cellStyle name="20% - Accent1 7 3 3 4 2 2 2" xfId="50800" xr:uid="{00000000-0005-0000-0000-0000CAC50000}"/>
    <cellStyle name="20% - Accent1 7 3 3 4 2 3" xfId="50801" xr:uid="{00000000-0005-0000-0000-0000CBC50000}"/>
    <cellStyle name="20% - Accent1 7 3 3 4 3" xfId="50802" xr:uid="{00000000-0005-0000-0000-0000CCC50000}"/>
    <cellStyle name="20% - Accent1 7 3 3 4 3 2" xfId="50803" xr:uid="{00000000-0005-0000-0000-0000CDC50000}"/>
    <cellStyle name="20% - Accent1 7 3 3 4 4" xfId="50804" xr:uid="{00000000-0005-0000-0000-0000CEC50000}"/>
    <cellStyle name="20% - Accent1 7 3 3 5" xfId="50805" xr:uid="{00000000-0005-0000-0000-0000CFC50000}"/>
    <cellStyle name="20% - Accent1 7 3 3 5 2" xfId="50806" xr:uid="{00000000-0005-0000-0000-0000D0C50000}"/>
    <cellStyle name="20% - Accent1 7 3 3 5 2 2" xfId="50807" xr:uid="{00000000-0005-0000-0000-0000D1C50000}"/>
    <cellStyle name="20% - Accent1 7 3 3 5 2 2 2" xfId="50808" xr:uid="{00000000-0005-0000-0000-0000D2C50000}"/>
    <cellStyle name="20% - Accent1 7 3 3 5 2 3" xfId="50809" xr:uid="{00000000-0005-0000-0000-0000D3C50000}"/>
    <cellStyle name="20% - Accent1 7 3 3 5 3" xfId="50810" xr:uid="{00000000-0005-0000-0000-0000D4C50000}"/>
    <cellStyle name="20% - Accent1 7 3 3 5 3 2" xfId="50811" xr:uid="{00000000-0005-0000-0000-0000D5C50000}"/>
    <cellStyle name="20% - Accent1 7 3 3 5 4" xfId="50812" xr:uid="{00000000-0005-0000-0000-0000D6C50000}"/>
    <cellStyle name="20% - Accent1 7 3 3 6" xfId="50813" xr:uid="{00000000-0005-0000-0000-0000D7C50000}"/>
    <cellStyle name="20% - Accent1 7 3 3 6 2" xfId="50814" xr:uid="{00000000-0005-0000-0000-0000D8C50000}"/>
    <cellStyle name="20% - Accent1 7 3 3 6 2 2" xfId="50815" xr:uid="{00000000-0005-0000-0000-0000D9C50000}"/>
    <cellStyle name="20% - Accent1 7 3 3 6 2 2 2" xfId="50816" xr:uid="{00000000-0005-0000-0000-0000DAC50000}"/>
    <cellStyle name="20% - Accent1 7 3 3 6 2 3" xfId="50817" xr:uid="{00000000-0005-0000-0000-0000DBC50000}"/>
    <cellStyle name="20% - Accent1 7 3 3 6 3" xfId="50818" xr:uid="{00000000-0005-0000-0000-0000DCC50000}"/>
    <cellStyle name="20% - Accent1 7 3 3 6 3 2" xfId="50819" xr:uid="{00000000-0005-0000-0000-0000DDC50000}"/>
    <cellStyle name="20% - Accent1 7 3 3 6 4" xfId="50820" xr:uid="{00000000-0005-0000-0000-0000DEC50000}"/>
    <cellStyle name="20% - Accent1 7 3 3 7" xfId="50821" xr:uid="{00000000-0005-0000-0000-0000DFC50000}"/>
    <cellStyle name="20% - Accent1 7 3 3 7 2" xfId="50822" xr:uid="{00000000-0005-0000-0000-0000E0C50000}"/>
    <cellStyle name="20% - Accent1 7 3 3 7 2 2" xfId="50823" xr:uid="{00000000-0005-0000-0000-0000E1C50000}"/>
    <cellStyle name="20% - Accent1 7 3 3 7 3" xfId="50824" xr:uid="{00000000-0005-0000-0000-0000E2C50000}"/>
    <cellStyle name="20% - Accent1 7 3 3 8" xfId="50825" xr:uid="{00000000-0005-0000-0000-0000E3C50000}"/>
    <cellStyle name="20% - Accent1 7 3 3 8 2" xfId="50826" xr:uid="{00000000-0005-0000-0000-0000E4C50000}"/>
    <cellStyle name="20% - Accent1 7 3 3 8 2 2" xfId="50827" xr:uid="{00000000-0005-0000-0000-0000E5C50000}"/>
    <cellStyle name="20% - Accent1 7 3 3 8 3" xfId="50828" xr:uid="{00000000-0005-0000-0000-0000E6C50000}"/>
    <cellStyle name="20% - Accent1 7 3 3 9" xfId="50829" xr:uid="{00000000-0005-0000-0000-0000E7C50000}"/>
    <cellStyle name="20% - Accent1 7 3 3 9 2" xfId="50830" xr:uid="{00000000-0005-0000-0000-0000E8C50000}"/>
    <cellStyle name="20% - Accent1 7 3 4" xfId="50831" xr:uid="{00000000-0005-0000-0000-0000E9C50000}"/>
    <cellStyle name="20% - Accent1 7 3 4 10" xfId="50832" xr:uid="{00000000-0005-0000-0000-0000EAC50000}"/>
    <cellStyle name="20% - Accent1 7 3 4 10 2" xfId="50833" xr:uid="{00000000-0005-0000-0000-0000EBC50000}"/>
    <cellStyle name="20% - Accent1 7 3 4 11" xfId="50834" xr:uid="{00000000-0005-0000-0000-0000ECC50000}"/>
    <cellStyle name="20% - Accent1 7 3 4 2" xfId="50835" xr:uid="{00000000-0005-0000-0000-0000EDC50000}"/>
    <cellStyle name="20% - Accent1 7 3 4 2 2" xfId="50836" xr:uid="{00000000-0005-0000-0000-0000EEC50000}"/>
    <cellStyle name="20% - Accent1 7 3 4 2 2 2" xfId="50837" xr:uid="{00000000-0005-0000-0000-0000EFC50000}"/>
    <cellStyle name="20% - Accent1 7 3 4 2 2 2 2" xfId="50838" xr:uid="{00000000-0005-0000-0000-0000F0C50000}"/>
    <cellStyle name="20% - Accent1 7 3 4 2 2 2 2 2" xfId="50839" xr:uid="{00000000-0005-0000-0000-0000F1C50000}"/>
    <cellStyle name="20% - Accent1 7 3 4 2 2 2 3" xfId="50840" xr:uid="{00000000-0005-0000-0000-0000F2C50000}"/>
    <cellStyle name="20% - Accent1 7 3 4 2 2 3" xfId="50841" xr:uid="{00000000-0005-0000-0000-0000F3C50000}"/>
    <cellStyle name="20% - Accent1 7 3 4 2 2 3 2" xfId="50842" xr:uid="{00000000-0005-0000-0000-0000F4C50000}"/>
    <cellStyle name="20% - Accent1 7 3 4 2 2 4" xfId="50843" xr:uid="{00000000-0005-0000-0000-0000F5C50000}"/>
    <cellStyle name="20% - Accent1 7 3 4 2 3" xfId="50844" xr:uid="{00000000-0005-0000-0000-0000F6C50000}"/>
    <cellStyle name="20% - Accent1 7 3 4 2 3 2" xfId="50845" xr:uid="{00000000-0005-0000-0000-0000F7C50000}"/>
    <cellStyle name="20% - Accent1 7 3 4 2 3 2 2" xfId="50846" xr:uid="{00000000-0005-0000-0000-0000F8C50000}"/>
    <cellStyle name="20% - Accent1 7 3 4 2 3 2 2 2" xfId="50847" xr:uid="{00000000-0005-0000-0000-0000F9C50000}"/>
    <cellStyle name="20% - Accent1 7 3 4 2 3 2 3" xfId="50848" xr:uid="{00000000-0005-0000-0000-0000FAC50000}"/>
    <cellStyle name="20% - Accent1 7 3 4 2 3 3" xfId="50849" xr:uid="{00000000-0005-0000-0000-0000FBC50000}"/>
    <cellStyle name="20% - Accent1 7 3 4 2 3 3 2" xfId="50850" xr:uid="{00000000-0005-0000-0000-0000FCC50000}"/>
    <cellStyle name="20% - Accent1 7 3 4 2 3 4" xfId="50851" xr:uid="{00000000-0005-0000-0000-0000FDC50000}"/>
    <cellStyle name="20% - Accent1 7 3 4 2 4" xfId="50852" xr:uid="{00000000-0005-0000-0000-0000FEC50000}"/>
    <cellStyle name="20% - Accent1 7 3 4 2 4 2" xfId="50853" xr:uid="{00000000-0005-0000-0000-0000FFC50000}"/>
    <cellStyle name="20% - Accent1 7 3 4 2 4 2 2" xfId="50854" xr:uid="{00000000-0005-0000-0000-000000C60000}"/>
    <cellStyle name="20% - Accent1 7 3 4 2 4 2 2 2" xfId="50855" xr:uid="{00000000-0005-0000-0000-000001C60000}"/>
    <cellStyle name="20% - Accent1 7 3 4 2 4 2 3" xfId="50856" xr:uid="{00000000-0005-0000-0000-000002C60000}"/>
    <cellStyle name="20% - Accent1 7 3 4 2 4 3" xfId="50857" xr:uid="{00000000-0005-0000-0000-000003C60000}"/>
    <cellStyle name="20% - Accent1 7 3 4 2 4 3 2" xfId="50858" xr:uid="{00000000-0005-0000-0000-000004C60000}"/>
    <cellStyle name="20% - Accent1 7 3 4 2 4 4" xfId="50859" xr:uid="{00000000-0005-0000-0000-000005C60000}"/>
    <cellStyle name="20% - Accent1 7 3 4 2 5" xfId="50860" xr:uid="{00000000-0005-0000-0000-000006C60000}"/>
    <cellStyle name="20% - Accent1 7 3 4 2 5 2" xfId="50861" xr:uid="{00000000-0005-0000-0000-000007C60000}"/>
    <cellStyle name="20% - Accent1 7 3 4 2 5 2 2" xfId="50862" xr:uid="{00000000-0005-0000-0000-000008C60000}"/>
    <cellStyle name="20% - Accent1 7 3 4 2 5 3" xfId="50863" xr:uid="{00000000-0005-0000-0000-000009C60000}"/>
    <cellStyle name="20% - Accent1 7 3 4 2 6" xfId="50864" xr:uid="{00000000-0005-0000-0000-00000AC60000}"/>
    <cellStyle name="20% - Accent1 7 3 4 2 6 2" xfId="50865" xr:uid="{00000000-0005-0000-0000-00000BC60000}"/>
    <cellStyle name="20% - Accent1 7 3 4 2 6 2 2" xfId="50866" xr:uid="{00000000-0005-0000-0000-00000CC60000}"/>
    <cellStyle name="20% - Accent1 7 3 4 2 6 3" xfId="50867" xr:uid="{00000000-0005-0000-0000-00000DC60000}"/>
    <cellStyle name="20% - Accent1 7 3 4 2 7" xfId="50868" xr:uid="{00000000-0005-0000-0000-00000EC60000}"/>
    <cellStyle name="20% - Accent1 7 3 4 2 7 2" xfId="50869" xr:uid="{00000000-0005-0000-0000-00000FC60000}"/>
    <cellStyle name="20% - Accent1 7 3 4 2 8" xfId="50870" xr:uid="{00000000-0005-0000-0000-000010C60000}"/>
    <cellStyle name="20% - Accent1 7 3 4 2 8 2" xfId="50871" xr:uid="{00000000-0005-0000-0000-000011C60000}"/>
    <cellStyle name="20% - Accent1 7 3 4 2 9" xfId="50872" xr:uid="{00000000-0005-0000-0000-000012C60000}"/>
    <cellStyle name="20% - Accent1 7 3 4 3" xfId="50873" xr:uid="{00000000-0005-0000-0000-000013C60000}"/>
    <cellStyle name="20% - Accent1 7 3 4 3 2" xfId="50874" xr:uid="{00000000-0005-0000-0000-000014C60000}"/>
    <cellStyle name="20% - Accent1 7 3 4 3 2 2" xfId="50875" xr:uid="{00000000-0005-0000-0000-000015C60000}"/>
    <cellStyle name="20% - Accent1 7 3 4 3 2 2 2" xfId="50876" xr:uid="{00000000-0005-0000-0000-000016C60000}"/>
    <cellStyle name="20% - Accent1 7 3 4 3 2 2 2 2" xfId="50877" xr:uid="{00000000-0005-0000-0000-000017C60000}"/>
    <cellStyle name="20% - Accent1 7 3 4 3 2 2 3" xfId="50878" xr:uid="{00000000-0005-0000-0000-000018C60000}"/>
    <cellStyle name="20% - Accent1 7 3 4 3 2 3" xfId="50879" xr:uid="{00000000-0005-0000-0000-000019C60000}"/>
    <cellStyle name="20% - Accent1 7 3 4 3 2 3 2" xfId="50880" xr:uid="{00000000-0005-0000-0000-00001AC60000}"/>
    <cellStyle name="20% - Accent1 7 3 4 3 2 4" xfId="50881" xr:uid="{00000000-0005-0000-0000-00001BC60000}"/>
    <cellStyle name="20% - Accent1 7 3 4 3 3" xfId="50882" xr:uid="{00000000-0005-0000-0000-00001CC60000}"/>
    <cellStyle name="20% - Accent1 7 3 4 3 3 2" xfId="50883" xr:uid="{00000000-0005-0000-0000-00001DC60000}"/>
    <cellStyle name="20% - Accent1 7 3 4 3 3 2 2" xfId="50884" xr:uid="{00000000-0005-0000-0000-00001EC60000}"/>
    <cellStyle name="20% - Accent1 7 3 4 3 3 2 2 2" xfId="50885" xr:uid="{00000000-0005-0000-0000-00001FC60000}"/>
    <cellStyle name="20% - Accent1 7 3 4 3 3 2 3" xfId="50886" xr:uid="{00000000-0005-0000-0000-000020C60000}"/>
    <cellStyle name="20% - Accent1 7 3 4 3 3 3" xfId="50887" xr:uid="{00000000-0005-0000-0000-000021C60000}"/>
    <cellStyle name="20% - Accent1 7 3 4 3 3 3 2" xfId="50888" xr:uid="{00000000-0005-0000-0000-000022C60000}"/>
    <cellStyle name="20% - Accent1 7 3 4 3 3 4" xfId="50889" xr:uid="{00000000-0005-0000-0000-000023C60000}"/>
    <cellStyle name="20% - Accent1 7 3 4 3 4" xfId="50890" xr:uid="{00000000-0005-0000-0000-000024C60000}"/>
    <cellStyle name="20% - Accent1 7 3 4 3 4 2" xfId="50891" xr:uid="{00000000-0005-0000-0000-000025C60000}"/>
    <cellStyle name="20% - Accent1 7 3 4 3 4 2 2" xfId="50892" xr:uid="{00000000-0005-0000-0000-000026C60000}"/>
    <cellStyle name="20% - Accent1 7 3 4 3 4 2 2 2" xfId="50893" xr:uid="{00000000-0005-0000-0000-000027C60000}"/>
    <cellStyle name="20% - Accent1 7 3 4 3 4 2 3" xfId="50894" xr:uid="{00000000-0005-0000-0000-000028C60000}"/>
    <cellStyle name="20% - Accent1 7 3 4 3 4 3" xfId="50895" xr:uid="{00000000-0005-0000-0000-000029C60000}"/>
    <cellStyle name="20% - Accent1 7 3 4 3 4 3 2" xfId="50896" xr:uid="{00000000-0005-0000-0000-00002AC60000}"/>
    <cellStyle name="20% - Accent1 7 3 4 3 4 4" xfId="50897" xr:uid="{00000000-0005-0000-0000-00002BC60000}"/>
    <cellStyle name="20% - Accent1 7 3 4 3 5" xfId="50898" xr:uid="{00000000-0005-0000-0000-00002CC60000}"/>
    <cellStyle name="20% - Accent1 7 3 4 3 5 2" xfId="50899" xr:uid="{00000000-0005-0000-0000-00002DC60000}"/>
    <cellStyle name="20% - Accent1 7 3 4 3 5 2 2" xfId="50900" xr:uid="{00000000-0005-0000-0000-00002EC60000}"/>
    <cellStyle name="20% - Accent1 7 3 4 3 5 3" xfId="50901" xr:uid="{00000000-0005-0000-0000-00002FC60000}"/>
    <cellStyle name="20% - Accent1 7 3 4 3 6" xfId="50902" xr:uid="{00000000-0005-0000-0000-000030C60000}"/>
    <cellStyle name="20% - Accent1 7 3 4 3 6 2" xfId="50903" xr:uid="{00000000-0005-0000-0000-000031C60000}"/>
    <cellStyle name="20% - Accent1 7 3 4 3 6 2 2" xfId="50904" xr:uid="{00000000-0005-0000-0000-000032C60000}"/>
    <cellStyle name="20% - Accent1 7 3 4 3 6 3" xfId="50905" xr:uid="{00000000-0005-0000-0000-000033C60000}"/>
    <cellStyle name="20% - Accent1 7 3 4 3 7" xfId="50906" xr:uid="{00000000-0005-0000-0000-000034C60000}"/>
    <cellStyle name="20% - Accent1 7 3 4 3 7 2" xfId="50907" xr:uid="{00000000-0005-0000-0000-000035C60000}"/>
    <cellStyle name="20% - Accent1 7 3 4 3 8" xfId="50908" xr:uid="{00000000-0005-0000-0000-000036C60000}"/>
    <cellStyle name="20% - Accent1 7 3 4 3 8 2" xfId="50909" xr:uid="{00000000-0005-0000-0000-000037C60000}"/>
    <cellStyle name="20% - Accent1 7 3 4 3 9" xfId="50910" xr:uid="{00000000-0005-0000-0000-000038C60000}"/>
    <cellStyle name="20% - Accent1 7 3 4 4" xfId="50911" xr:uid="{00000000-0005-0000-0000-000039C60000}"/>
    <cellStyle name="20% - Accent1 7 3 4 4 2" xfId="50912" xr:uid="{00000000-0005-0000-0000-00003AC60000}"/>
    <cellStyle name="20% - Accent1 7 3 4 4 2 2" xfId="50913" xr:uid="{00000000-0005-0000-0000-00003BC60000}"/>
    <cellStyle name="20% - Accent1 7 3 4 4 2 2 2" xfId="50914" xr:uid="{00000000-0005-0000-0000-00003CC60000}"/>
    <cellStyle name="20% - Accent1 7 3 4 4 2 3" xfId="50915" xr:uid="{00000000-0005-0000-0000-00003DC60000}"/>
    <cellStyle name="20% - Accent1 7 3 4 4 3" xfId="50916" xr:uid="{00000000-0005-0000-0000-00003EC60000}"/>
    <cellStyle name="20% - Accent1 7 3 4 4 3 2" xfId="50917" xr:uid="{00000000-0005-0000-0000-00003FC60000}"/>
    <cellStyle name="20% - Accent1 7 3 4 4 4" xfId="50918" xr:uid="{00000000-0005-0000-0000-000040C60000}"/>
    <cellStyle name="20% - Accent1 7 3 4 5" xfId="50919" xr:uid="{00000000-0005-0000-0000-000041C60000}"/>
    <cellStyle name="20% - Accent1 7 3 4 5 2" xfId="50920" xr:uid="{00000000-0005-0000-0000-000042C60000}"/>
    <cellStyle name="20% - Accent1 7 3 4 5 2 2" xfId="50921" xr:uid="{00000000-0005-0000-0000-000043C60000}"/>
    <cellStyle name="20% - Accent1 7 3 4 5 2 2 2" xfId="50922" xr:uid="{00000000-0005-0000-0000-000044C60000}"/>
    <cellStyle name="20% - Accent1 7 3 4 5 2 3" xfId="50923" xr:uid="{00000000-0005-0000-0000-000045C60000}"/>
    <cellStyle name="20% - Accent1 7 3 4 5 3" xfId="50924" xr:uid="{00000000-0005-0000-0000-000046C60000}"/>
    <cellStyle name="20% - Accent1 7 3 4 5 3 2" xfId="50925" xr:uid="{00000000-0005-0000-0000-000047C60000}"/>
    <cellStyle name="20% - Accent1 7 3 4 5 4" xfId="50926" xr:uid="{00000000-0005-0000-0000-000048C60000}"/>
    <cellStyle name="20% - Accent1 7 3 4 6" xfId="50927" xr:uid="{00000000-0005-0000-0000-000049C60000}"/>
    <cellStyle name="20% - Accent1 7 3 4 6 2" xfId="50928" xr:uid="{00000000-0005-0000-0000-00004AC60000}"/>
    <cellStyle name="20% - Accent1 7 3 4 6 2 2" xfId="50929" xr:uid="{00000000-0005-0000-0000-00004BC60000}"/>
    <cellStyle name="20% - Accent1 7 3 4 6 2 2 2" xfId="50930" xr:uid="{00000000-0005-0000-0000-00004CC60000}"/>
    <cellStyle name="20% - Accent1 7 3 4 6 2 3" xfId="50931" xr:uid="{00000000-0005-0000-0000-00004DC60000}"/>
    <cellStyle name="20% - Accent1 7 3 4 6 3" xfId="50932" xr:uid="{00000000-0005-0000-0000-00004EC60000}"/>
    <cellStyle name="20% - Accent1 7 3 4 6 3 2" xfId="50933" xr:uid="{00000000-0005-0000-0000-00004FC60000}"/>
    <cellStyle name="20% - Accent1 7 3 4 6 4" xfId="50934" xr:uid="{00000000-0005-0000-0000-000050C60000}"/>
    <cellStyle name="20% - Accent1 7 3 4 7" xfId="50935" xr:uid="{00000000-0005-0000-0000-000051C60000}"/>
    <cellStyle name="20% - Accent1 7 3 4 7 2" xfId="50936" xr:uid="{00000000-0005-0000-0000-000052C60000}"/>
    <cellStyle name="20% - Accent1 7 3 4 7 2 2" xfId="50937" xr:uid="{00000000-0005-0000-0000-000053C60000}"/>
    <cellStyle name="20% - Accent1 7 3 4 7 3" xfId="50938" xr:uid="{00000000-0005-0000-0000-000054C60000}"/>
    <cellStyle name="20% - Accent1 7 3 4 8" xfId="50939" xr:uid="{00000000-0005-0000-0000-000055C60000}"/>
    <cellStyle name="20% - Accent1 7 3 4 8 2" xfId="50940" xr:uid="{00000000-0005-0000-0000-000056C60000}"/>
    <cellStyle name="20% - Accent1 7 3 4 8 2 2" xfId="50941" xr:uid="{00000000-0005-0000-0000-000057C60000}"/>
    <cellStyle name="20% - Accent1 7 3 4 8 3" xfId="50942" xr:uid="{00000000-0005-0000-0000-000058C60000}"/>
    <cellStyle name="20% - Accent1 7 3 4 9" xfId="50943" xr:uid="{00000000-0005-0000-0000-000059C60000}"/>
    <cellStyle name="20% - Accent1 7 3 4 9 2" xfId="50944" xr:uid="{00000000-0005-0000-0000-00005AC60000}"/>
    <cellStyle name="20% - Accent1 7 3 5" xfId="50945" xr:uid="{00000000-0005-0000-0000-00005BC60000}"/>
    <cellStyle name="20% - Accent1 7 3 5 2" xfId="50946" xr:uid="{00000000-0005-0000-0000-00005CC60000}"/>
    <cellStyle name="20% - Accent1 7 3 5 2 2" xfId="50947" xr:uid="{00000000-0005-0000-0000-00005DC60000}"/>
    <cellStyle name="20% - Accent1 7 3 5 2 2 2" xfId="50948" xr:uid="{00000000-0005-0000-0000-00005EC60000}"/>
    <cellStyle name="20% - Accent1 7 3 5 2 2 2 2" xfId="50949" xr:uid="{00000000-0005-0000-0000-00005FC60000}"/>
    <cellStyle name="20% - Accent1 7 3 5 2 2 3" xfId="50950" xr:uid="{00000000-0005-0000-0000-000060C60000}"/>
    <cellStyle name="20% - Accent1 7 3 5 2 3" xfId="50951" xr:uid="{00000000-0005-0000-0000-000061C60000}"/>
    <cellStyle name="20% - Accent1 7 3 5 2 3 2" xfId="50952" xr:uid="{00000000-0005-0000-0000-000062C60000}"/>
    <cellStyle name="20% - Accent1 7 3 5 2 4" xfId="50953" xr:uid="{00000000-0005-0000-0000-000063C60000}"/>
    <cellStyle name="20% - Accent1 7 3 5 3" xfId="50954" xr:uid="{00000000-0005-0000-0000-000064C60000}"/>
    <cellStyle name="20% - Accent1 7 3 5 3 2" xfId="50955" xr:uid="{00000000-0005-0000-0000-000065C60000}"/>
    <cellStyle name="20% - Accent1 7 3 5 3 2 2" xfId="50956" xr:uid="{00000000-0005-0000-0000-000066C60000}"/>
    <cellStyle name="20% - Accent1 7 3 5 3 2 2 2" xfId="50957" xr:uid="{00000000-0005-0000-0000-000067C60000}"/>
    <cellStyle name="20% - Accent1 7 3 5 3 2 3" xfId="50958" xr:uid="{00000000-0005-0000-0000-000068C60000}"/>
    <cellStyle name="20% - Accent1 7 3 5 3 3" xfId="50959" xr:uid="{00000000-0005-0000-0000-000069C60000}"/>
    <cellStyle name="20% - Accent1 7 3 5 3 3 2" xfId="50960" xr:uid="{00000000-0005-0000-0000-00006AC60000}"/>
    <cellStyle name="20% - Accent1 7 3 5 3 4" xfId="50961" xr:uid="{00000000-0005-0000-0000-00006BC60000}"/>
    <cellStyle name="20% - Accent1 7 3 5 4" xfId="50962" xr:uid="{00000000-0005-0000-0000-00006CC60000}"/>
    <cellStyle name="20% - Accent1 7 3 5 4 2" xfId="50963" xr:uid="{00000000-0005-0000-0000-00006DC60000}"/>
    <cellStyle name="20% - Accent1 7 3 5 4 2 2" xfId="50964" xr:uid="{00000000-0005-0000-0000-00006EC60000}"/>
    <cellStyle name="20% - Accent1 7 3 5 4 2 2 2" xfId="50965" xr:uid="{00000000-0005-0000-0000-00006FC60000}"/>
    <cellStyle name="20% - Accent1 7 3 5 4 2 3" xfId="50966" xr:uid="{00000000-0005-0000-0000-000070C60000}"/>
    <cellStyle name="20% - Accent1 7 3 5 4 3" xfId="50967" xr:uid="{00000000-0005-0000-0000-000071C60000}"/>
    <cellStyle name="20% - Accent1 7 3 5 4 3 2" xfId="50968" xr:uid="{00000000-0005-0000-0000-000072C60000}"/>
    <cellStyle name="20% - Accent1 7 3 5 4 4" xfId="50969" xr:uid="{00000000-0005-0000-0000-000073C60000}"/>
    <cellStyle name="20% - Accent1 7 3 5 5" xfId="50970" xr:uid="{00000000-0005-0000-0000-000074C60000}"/>
    <cellStyle name="20% - Accent1 7 3 5 5 2" xfId="50971" xr:uid="{00000000-0005-0000-0000-000075C60000}"/>
    <cellStyle name="20% - Accent1 7 3 5 5 2 2" xfId="50972" xr:uid="{00000000-0005-0000-0000-000076C60000}"/>
    <cellStyle name="20% - Accent1 7 3 5 5 3" xfId="50973" xr:uid="{00000000-0005-0000-0000-000077C60000}"/>
    <cellStyle name="20% - Accent1 7 3 5 6" xfId="50974" xr:uid="{00000000-0005-0000-0000-000078C60000}"/>
    <cellStyle name="20% - Accent1 7 3 5 6 2" xfId="50975" xr:uid="{00000000-0005-0000-0000-000079C60000}"/>
    <cellStyle name="20% - Accent1 7 3 5 6 2 2" xfId="50976" xr:uid="{00000000-0005-0000-0000-00007AC60000}"/>
    <cellStyle name="20% - Accent1 7 3 5 6 3" xfId="50977" xr:uid="{00000000-0005-0000-0000-00007BC60000}"/>
    <cellStyle name="20% - Accent1 7 3 5 7" xfId="50978" xr:uid="{00000000-0005-0000-0000-00007CC60000}"/>
    <cellStyle name="20% - Accent1 7 3 5 7 2" xfId="50979" xr:uid="{00000000-0005-0000-0000-00007DC60000}"/>
    <cellStyle name="20% - Accent1 7 3 5 8" xfId="50980" xr:uid="{00000000-0005-0000-0000-00007EC60000}"/>
    <cellStyle name="20% - Accent1 7 3 5 8 2" xfId="50981" xr:uid="{00000000-0005-0000-0000-00007FC60000}"/>
    <cellStyle name="20% - Accent1 7 3 5 9" xfId="50982" xr:uid="{00000000-0005-0000-0000-000080C60000}"/>
    <cellStyle name="20% - Accent1 7 3 6" xfId="50983" xr:uid="{00000000-0005-0000-0000-000081C60000}"/>
    <cellStyle name="20% - Accent1 7 3 6 2" xfId="50984" xr:uid="{00000000-0005-0000-0000-000082C60000}"/>
    <cellStyle name="20% - Accent1 7 3 6 2 2" xfId="50985" xr:uid="{00000000-0005-0000-0000-000083C60000}"/>
    <cellStyle name="20% - Accent1 7 3 6 2 2 2" xfId="50986" xr:uid="{00000000-0005-0000-0000-000084C60000}"/>
    <cellStyle name="20% - Accent1 7 3 6 2 2 2 2" xfId="50987" xr:uid="{00000000-0005-0000-0000-000085C60000}"/>
    <cellStyle name="20% - Accent1 7 3 6 2 2 3" xfId="50988" xr:uid="{00000000-0005-0000-0000-000086C60000}"/>
    <cellStyle name="20% - Accent1 7 3 6 2 3" xfId="50989" xr:uid="{00000000-0005-0000-0000-000087C60000}"/>
    <cellStyle name="20% - Accent1 7 3 6 2 3 2" xfId="50990" xr:uid="{00000000-0005-0000-0000-000088C60000}"/>
    <cellStyle name="20% - Accent1 7 3 6 2 4" xfId="50991" xr:uid="{00000000-0005-0000-0000-000089C60000}"/>
    <cellStyle name="20% - Accent1 7 3 6 3" xfId="50992" xr:uid="{00000000-0005-0000-0000-00008AC60000}"/>
    <cellStyle name="20% - Accent1 7 3 6 3 2" xfId="50993" xr:uid="{00000000-0005-0000-0000-00008BC60000}"/>
    <cellStyle name="20% - Accent1 7 3 6 3 2 2" xfId="50994" xr:uid="{00000000-0005-0000-0000-00008CC60000}"/>
    <cellStyle name="20% - Accent1 7 3 6 3 2 2 2" xfId="50995" xr:uid="{00000000-0005-0000-0000-00008DC60000}"/>
    <cellStyle name="20% - Accent1 7 3 6 3 2 3" xfId="50996" xr:uid="{00000000-0005-0000-0000-00008EC60000}"/>
    <cellStyle name="20% - Accent1 7 3 6 3 3" xfId="50997" xr:uid="{00000000-0005-0000-0000-00008FC60000}"/>
    <cellStyle name="20% - Accent1 7 3 6 3 3 2" xfId="50998" xr:uid="{00000000-0005-0000-0000-000090C60000}"/>
    <cellStyle name="20% - Accent1 7 3 6 3 4" xfId="50999" xr:uid="{00000000-0005-0000-0000-000091C60000}"/>
    <cellStyle name="20% - Accent1 7 3 6 4" xfId="51000" xr:uid="{00000000-0005-0000-0000-000092C60000}"/>
    <cellStyle name="20% - Accent1 7 3 6 4 2" xfId="51001" xr:uid="{00000000-0005-0000-0000-000093C60000}"/>
    <cellStyle name="20% - Accent1 7 3 6 4 2 2" xfId="51002" xr:uid="{00000000-0005-0000-0000-000094C60000}"/>
    <cellStyle name="20% - Accent1 7 3 6 4 2 2 2" xfId="51003" xr:uid="{00000000-0005-0000-0000-000095C60000}"/>
    <cellStyle name="20% - Accent1 7 3 6 4 2 3" xfId="51004" xr:uid="{00000000-0005-0000-0000-000096C60000}"/>
    <cellStyle name="20% - Accent1 7 3 6 4 3" xfId="51005" xr:uid="{00000000-0005-0000-0000-000097C60000}"/>
    <cellStyle name="20% - Accent1 7 3 6 4 3 2" xfId="51006" xr:uid="{00000000-0005-0000-0000-000098C60000}"/>
    <cellStyle name="20% - Accent1 7 3 6 4 4" xfId="51007" xr:uid="{00000000-0005-0000-0000-000099C60000}"/>
    <cellStyle name="20% - Accent1 7 3 6 5" xfId="51008" xr:uid="{00000000-0005-0000-0000-00009AC60000}"/>
    <cellStyle name="20% - Accent1 7 3 6 5 2" xfId="51009" xr:uid="{00000000-0005-0000-0000-00009BC60000}"/>
    <cellStyle name="20% - Accent1 7 3 6 5 2 2" xfId="51010" xr:uid="{00000000-0005-0000-0000-00009CC60000}"/>
    <cellStyle name="20% - Accent1 7 3 6 5 3" xfId="51011" xr:uid="{00000000-0005-0000-0000-00009DC60000}"/>
    <cellStyle name="20% - Accent1 7 3 6 6" xfId="51012" xr:uid="{00000000-0005-0000-0000-00009EC60000}"/>
    <cellStyle name="20% - Accent1 7 3 6 6 2" xfId="51013" xr:uid="{00000000-0005-0000-0000-00009FC60000}"/>
    <cellStyle name="20% - Accent1 7 3 6 6 2 2" xfId="51014" xr:uid="{00000000-0005-0000-0000-0000A0C60000}"/>
    <cellStyle name="20% - Accent1 7 3 6 6 3" xfId="51015" xr:uid="{00000000-0005-0000-0000-0000A1C60000}"/>
    <cellStyle name="20% - Accent1 7 3 6 7" xfId="51016" xr:uid="{00000000-0005-0000-0000-0000A2C60000}"/>
    <cellStyle name="20% - Accent1 7 3 6 7 2" xfId="51017" xr:uid="{00000000-0005-0000-0000-0000A3C60000}"/>
    <cellStyle name="20% - Accent1 7 3 6 8" xfId="51018" xr:uid="{00000000-0005-0000-0000-0000A4C60000}"/>
    <cellStyle name="20% - Accent1 7 3 6 8 2" xfId="51019" xr:uid="{00000000-0005-0000-0000-0000A5C60000}"/>
    <cellStyle name="20% - Accent1 7 3 6 9" xfId="51020" xr:uid="{00000000-0005-0000-0000-0000A6C60000}"/>
    <cellStyle name="20% - Accent1 7 3 7" xfId="51021" xr:uid="{00000000-0005-0000-0000-0000A7C60000}"/>
    <cellStyle name="20% - Accent1 7 3 7 2" xfId="51022" xr:uid="{00000000-0005-0000-0000-0000A8C60000}"/>
    <cellStyle name="20% - Accent1 7 3 7 2 2" xfId="51023" xr:uid="{00000000-0005-0000-0000-0000A9C60000}"/>
    <cellStyle name="20% - Accent1 7 3 7 2 2 2" xfId="51024" xr:uid="{00000000-0005-0000-0000-0000AAC60000}"/>
    <cellStyle name="20% - Accent1 7 3 7 2 3" xfId="51025" xr:uid="{00000000-0005-0000-0000-0000ABC60000}"/>
    <cellStyle name="20% - Accent1 7 3 7 3" xfId="51026" xr:uid="{00000000-0005-0000-0000-0000ACC60000}"/>
    <cellStyle name="20% - Accent1 7 3 7 3 2" xfId="51027" xr:uid="{00000000-0005-0000-0000-0000ADC60000}"/>
    <cellStyle name="20% - Accent1 7 3 7 4" xfId="51028" xr:uid="{00000000-0005-0000-0000-0000AEC60000}"/>
    <cellStyle name="20% - Accent1 7 3 8" xfId="51029" xr:uid="{00000000-0005-0000-0000-0000AFC60000}"/>
    <cellStyle name="20% - Accent1 7 3 8 2" xfId="51030" xr:uid="{00000000-0005-0000-0000-0000B0C60000}"/>
    <cellStyle name="20% - Accent1 7 3 8 2 2" xfId="51031" xr:uid="{00000000-0005-0000-0000-0000B1C60000}"/>
    <cellStyle name="20% - Accent1 7 3 8 2 2 2" xfId="51032" xr:uid="{00000000-0005-0000-0000-0000B2C60000}"/>
    <cellStyle name="20% - Accent1 7 3 8 2 3" xfId="51033" xr:uid="{00000000-0005-0000-0000-0000B3C60000}"/>
    <cellStyle name="20% - Accent1 7 3 8 3" xfId="51034" xr:uid="{00000000-0005-0000-0000-0000B4C60000}"/>
    <cellStyle name="20% - Accent1 7 3 8 3 2" xfId="51035" xr:uid="{00000000-0005-0000-0000-0000B5C60000}"/>
    <cellStyle name="20% - Accent1 7 3 8 4" xfId="51036" xr:uid="{00000000-0005-0000-0000-0000B6C60000}"/>
    <cellStyle name="20% - Accent1 7 3 9" xfId="51037" xr:uid="{00000000-0005-0000-0000-0000B7C60000}"/>
    <cellStyle name="20% - Accent1 7 3 9 2" xfId="51038" xr:uid="{00000000-0005-0000-0000-0000B8C60000}"/>
    <cellStyle name="20% - Accent1 7 3 9 2 2" xfId="51039" xr:uid="{00000000-0005-0000-0000-0000B9C60000}"/>
    <cellStyle name="20% - Accent1 7 3 9 2 2 2" xfId="51040" xr:uid="{00000000-0005-0000-0000-0000BAC60000}"/>
    <cellStyle name="20% - Accent1 7 3 9 2 3" xfId="51041" xr:uid="{00000000-0005-0000-0000-0000BBC60000}"/>
    <cellStyle name="20% - Accent1 7 3 9 3" xfId="51042" xr:uid="{00000000-0005-0000-0000-0000BCC60000}"/>
    <cellStyle name="20% - Accent1 7 3 9 3 2" xfId="51043" xr:uid="{00000000-0005-0000-0000-0000BDC60000}"/>
    <cellStyle name="20% - Accent1 7 3 9 4" xfId="51044" xr:uid="{00000000-0005-0000-0000-0000BEC60000}"/>
    <cellStyle name="20% - Accent1 7 4" xfId="51045" xr:uid="{00000000-0005-0000-0000-0000BFC60000}"/>
    <cellStyle name="20% - Accent1 7 4 10" xfId="51046" xr:uid="{00000000-0005-0000-0000-0000C0C60000}"/>
    <cellStyle name="20% - Accent1 7 4 10 2" xfId="51047" xr:uid="{00000000-0005-0000-0000-0000C1C60000}"/>
    <cellStyle name="20% - Accent1 7 4 11" xfId="51048" xr:uid="{00000000-0005-0000-0000-0000C2C60000}"/>
    <cellStyle name="20% - Accent1 7 4 2" xfId="51049" xr:uid="{00000000-0005-0000-0000-0000C3C60000}"/>
    <cellStyle name="20% - Accent1 7 4 2 2" xfId="51050" xr:uid="{00000000-0005-0000-0000-0000C4C60000}"/>
    <cellStyle name="20% - Accent1 7 4 2 2 2" xfId="51051" xr:uid="{00000000-0005-0000-0000-0000C5C60000}"/>
    <cellStyle name="20% - Accent1 7 4 2 2 2 2" xfId="51052" xr:uid="{00000000-0005-0000-0000-0000C6C60000}"/>
    <cellStyle name="20% - Accent1 7 4 2 2 2 2 2" xfId="51053" xr:uid="{00000000-0005-0000-0000-0000C7C60000}"/>
    <cellStyle name="20% - Accent1 7 4 2 2 2 3" xfId="51054" xr:uid="{00000000-0005-0000-0000-0000C8C60000}"/>
    <cellStyle name="20% - Accent1 7 4 2 2 3" xfId="51055" xr:uid="{00000000-0005-0000-0000-0000C9C60000}"/>
    <cellStyle name="20% - Accent1 7 4 2 2 3 2" xfId="51056" xr:uid="{00000000-0005-0000-0000-0000CAC60000}"/>
    <cellStyle name="20% - Accent1 7 4 2 2 4" xfId="51057" xr:uid="{00000000-0005-0000-0000-0000CBC60000}"/>
    <cellStyle name="20% - Accent1 7 4 2 3" xfId="51058" xr:uid="{00000000-0005-0000-0000-0000CCC60000}"/>
    <cellStyle name="20% - Accent1 7 4 2 3 2" xfId="51059" xr:uid="{00000000-0005-0000-0000-0000CDC60000}"/>
    <cellStyle name="20% - Accent1 7 4 2 3 2 2" xfId="51060" xr:uid="{00000000-0005-0000-0000-0000CEC60000}"/>
    <cellStyle name="20% - Accent1 7 4 2 3 2 2 2" xfId="51061" xr:uid="{00000000-0005-0000-0000-0000CFC60000}"/>
    <cellStyle name="20% - Accent1 7 4 2 3 2 3" xfId="51062" xr:uid="{00000000-0005-0000-0000-0000D0C60000}"/>
    <cellStyle name="20% - Accent1 7 4 2 3 3" xfId="51063" xr:uid="{00000000-0005-0000-0000-0000D1C60000}"/>
    <cellStyle name="20% - Accent1 7 4 2 3 3 2" xfId="51064" xr:uid="{00000000-0005-0000-0000-0000D2C60000}"/>
    <cellStyle name="20% - Accent1 7 4 2 3 4" xfId="51065" xr:uid="{00000000-0005-0000-0000-0000D3C60000}"/>
    <cellStyle name="20% - Accent1 7 4 2 4" xfId="51066" xr:uid="{00000000-0005-0000-0000-0000D4C60000}"/>
    <cellStyle name="20% - Accent1 7 4 2 4 2" xfId="51067" xr:uid="{00000000-0005-0000-0000-0000D5C60000}"/>
    <cellStyle name="20% - Accent1 7 4 2 4 2 2" xfId="51068" xr:uid="{00000000-0005-0000-0000-0000D6C60000}"/>
    <cellStyle name="20% - Accent1 7 4 2 4 2 2 2" xfId="51069" xr:uid="{00000000-0005-0000-0000-0000D7C60000}"/>
    <cellStyle name="20% - Accent1 7 4 2 4 2 3" xfId="51070" xr:uid="{00000000-0005-0000-0000-0000D8C60000}"/>
    <cellStyle name="20% - Accent1 7 4 2 4 3" xfId="51071" xr:uid="{00000000-0005-0000-0000-0000D9C60000}"/>
    <cellStyle name="20% - Accent1 7 4 2 4 3 2" xfId="51072" xr:uid="{00000000-0005-0000-0000-0000DAC60000}"/>
    <cellStyle name="20% - Accent1 7 4 2 4 4" xfId="51073" xr:uid="{00000000-0005-0000-0000-0000DBC60000}"/>
    <cellStyle name="20% - Accent1 7 4 2 5" xfId="51074" xr:uid="{00000000-0005-0000-0000-0000DCC60000}"/>
    <cellStyle name="20% - Accent1 7 4 2 5 2" xfId="51075" xr:uid="{00000000-0005-0000-0000-0000DDC60000}"/>
    <cellStyle name="20% - Accent1 7 4 2 5 2 2" xfId="51076" xr:uid="{00000000-0005-0000-0000-0000DEC60000}"/>
    <cellStyle name="20% - Accent1 7 4 2 5 3" xfId="51077" xr:uid="{00000000-0005-0000-0000-0000DFC60000}"/>
    <cellStyle name="20% - Accent1 7 4 2 6" xfId="51078" xr:uid="{00000000-0005-0000-0000-0000E0C60000}"/>
    <cellStyle name="20% - Accent1 7 4 2 6 2" xfId="51079" xr:uid="{00000000-0005-0000-0000-0000E1C60000}"/>
    <cellStyle name="20% - Accent1 7 4 2 6 2 2" xfId="51080" xr:uid="{00000000-0005-0000-0000-0000E2C60000}"/>
    <cellStyle name="20% - Accent1 7 4 2 6 3" xfId="51081" xr:uid="{00000000-0005-0000-0000-0000E3C60000}"/>
    <cellStyle name="20% - Accent1 7 4 2 7" xfId="51082" xr:uid="{00000000-0005-0000-0000-0000E4C60000}"/>
    <cellStyle name="20% - Accent1 7 4 2 7 2" xfId="51083" xr:uid="{00000000-0005-0000-0000-0000E5C60000}"/>
    <cellStyle name="20% - Accent1 7 4 2 8" xfId="51084" xr:uid="{00000000-0005-0000-0000-0000E6C60000}"/>
    <cellStyle name="20% - Accent1 7 4 2 8 2" xfId="51085" xr:uid="{00000000-0005-0000-0000-0000E7C60000}"/>
    <cellStyle name="20% - Accent1 7 4 2 9" xfId="51086" xr:uid="{00000000-0005-0000-0000-0000E8C60000}"/>
    <cellStyle name="20% - Accent1 7 4 3" xfId="51087" xr:uid="{00000000-0005-0000-0000-0000E9C60000}"/>
    <cellStyle name="20% - Accent1 7 4 3 2" xfId="51088" xr:uid="{00000000-0005-0000-0000-0000EAC60000}"/>
    <cellStyle name="20% - Accent1 7 4 3 2 2" xfId="51089" xr:uid="{00000000-0005-0000-0000-0000EBC60000}"/>
    <cellStyle name="20% - Accent1 7 4 3 2 2 2" xfId="51090" xr:uid="{00000000-0005-0000-0000-0000ECC60000}"/>
    <cellStyle name="20% - Accent1 7 4 3 2 2 2 2" xfId="51091" xr:uid="{00000000-0005-0000-0000-0000EDC60000}"/>
    <cellStyle name="20% - Accent1 7 4 3 2 2 3" xfId="51092" xr:uid="{00000000-0005-0000-0000-0000EEC60000}"/>
    <cellStyle name="20% - Accent1 7 4 3 2 3" xfId="51093" xr:uid="{00000000-0005-0000-0000-0000EFC60000}"/>
    <cellStyle name="20% - Accent1 7 4 3 2 3 2" xfId="51094" xr:uid="{00000000-0005-0000-0000-0000F0C60000}"/>
    <cellStyle name="20% - Accent1 7 4 3 2 4" xfId="51095" xr:uid="{00000000-0005-0000-0000-0000F1C60000}"/>
    <cellStyle name="20% - Accent1 7 4 3 3" xfId="51096" xr:uid="{00000000-0005-0000-0000-0000F2C60000}"/>
    <cellStyle name="20% - Accent1 7 4 3 3 2" xfId="51097" xr:uid="{00000000-0005-0000-0000-0000F3C60000}"/>
    <cellStyle name="20% - Accent1 7 4 3 3 2 2" xfId="51098" xr:uid="{00000000-0005-0000-0000-0000F4C60000}"/>
    <cellStyle name="20% - Accent1 7 4 3 3 2 2 2" xfId="51099" xr:uid="{00000000-0005-0000-0000-0000F5C60000}"/>
    <cellStyle name="20% - Accent1 7 4 3 3 2 3" xfId="51100" xr:uid="{00000000-0005-0000-0000-0000F6C60000}"/>
    <cellStyle name="20% - Accent1 7 4 3 3 3" xfId="51101" xr:uid="{00000000-0005-0000-0000-0000F7C60000}"/>
    <cellStyle name="20% - Accent1 7 4 3 3 3 2" xfId="51102" xr:uid="{00000000-0005-0000-0000-0000F8C60000}"/>
    <cellStyle name="20% - Accent1 7 4 3 3 4" xfId="51103" xr:uid="{00000000-0005-0000-0000-0000F9C60000}"/>
    <cellStyle name="20% - Accent1 7 4 3 4" xfId="51104" xr:uid="{00000000-0005-0000-0000-0000FAC60000}"/>
    <cellStyle name="20% - Accent1 7 4 3 4 2" xfId="51105" xr:uid="{00000000-0005-0000-0000-0000FBC60000}"/>
    <cellStyle name="20% - Accent1 7 4 3 4 2 2" xfId="51106" xr:uid="{00000000-0005-0000-0000-0000FCC60000}"/>
    <cellStyle name="20% - Accent1 7 4 3 4 2 2 2" xfId="51107" xr:uid="{00000000-0005-0000-0000-0000FDC60000}"/>
    <cellStyle name="20% - Accent1 7 4 3 4 2 3" xfId="51108" xr:uid="{00000000-0005-0000-0000-0000FEC60000}"/>
    <cellStyle name="20% - Accent1 7 4 3 4 3" xfId="51109" xr:uid="{00000000-0005-0000-0000-0000FFC60000}"/>
    <cellStyle name="20% - Accent1 7 4 3 4 3 2" xfId="51110" xr:uid="{00000000-0005-0000-0000-000000C70000}"/>
    <cellStyle name="20% - Accent1 7 4 3 4 4" xfId="51111" xr:uid="{00000000-0005-0000-0000-000001C70000}"/>
    <cellStyle name="20% - Accent1 7 4 3 5" xfId="51112" xr:uid="{00000000-0005-0000-0000-000002C70000}"/>
    <cellStyle name="20% - Accent1 7 4 3 5 2" xfId="51113" xr:uid="{00000000-0005-0000-0000-000003C70000}"/>
    <cellStyle name="20% - Accent1 7 4 3 5 2 2" xfId="51114" xr:uid="{00000000-0005-0000-0000-000004C70000}"/>
    <cellStyle name="20% - Accent1 7 4 3 5 3" xfId="51115" xr:uid="{00000000-0005-0000-0000-000005C70000}"/>
    <cellStyle name="20% - Accent1 7 4 3 6" xfId="51116" xr:uid="{00000000-0005-0000-0000-000006C70000}"/>
    <cellStyle name="20% - Accent1 7 4 3 6 2" xfId="51117" xr:uid="{00000000-0005-0000-0000-000007C70000}"/>
    <cellStyle name="20% - Accent1 7 4 3 6 2 2" xfId="51118" xr:uid="{00000000-0005-0000-0000-000008C70000}"/>
    <cellStyle name="20% - Accent1 7 4 3 6 3" xfId="51119" xr:uid="{00000000-0005-0000-0000-000009C70000}"/>
    <cellStyle name="20% - Accent1 7 4 3 7" xfId="51120" xr:uid="{00000000-0005-0000-0000-00000AC70000}"/>
    <cellStyle name="20% - Accent1 7 4 3 7 2" xfId="51121" xr:uid="{00000000-0005-0000-0000-00000BC70000}"/>
    <cellStyle name="20% - Accent1 7 4 3 8" xfId="51122" xr:uid="{00000000-0005-0000-0000-00000CC70000}"/>
    <cellStyle name="20% - Accent1 7 4 3 8 2" xfId="51123" xr:uid="{00000000-0005-0000-0000-00000DC70000}"/>
    <cellStyle name="20% - Accent1 7 4 3 9" xfId="51124" xr:uid="{00000000-0005-0000-0000-00000EC70000}"/>
    <cellStyle name="20% - Accent1 7 4 4" xfId="51125" xr:uid="{00000000-0005-0000-0000-00000FC70000}"/>
    <cellStyle name="20% - Accent1 7 4 4 2" xfId="51126" xr:uid="{00000000-0005-0000-0000-000010C70000}"/>
    <cellStyle name="20% - Accent1 7 4 4 2 2" xfId="51127" xr:uid="{00000000-0005-0000-0000-000011C70000}"/>
    <cellStyle name="20% - Accent1 7 4 4 2 2 2" xfId="51128" xr:uid="{00000000-0005-0000-0000-000012C70000}"/>
    <cellStyle name="20% - Accent1 7 4 4 2 3" xfId="51129" xr:uid="{00000000-0005-0000-0000-000013C70000}"/>
    <cellStyle name="20% - Accent1 7 4 4 3" xfId="51130" xr:uid="{00000000-0005-0000-0000-000014C70000}"/>
    <cellStyle name="20% - Accent1 7 4 4 3 2" xfId="51131" xr:uid="{00000000-0005-0000-0000-000015C70000}"/>
    <cellStyle name="20% - Accent1 7 4 4 4" xfId="51132" xr:uid="{00000000-0005-0000-0000-000016C70000}"/>
    <cellStyle name="20% - Accent1 7 4 5" xfId="51133" xr:uid="{00000000-0005-0000-0000-000017C70000}"/>
    <cellStyle name="20% - Accent1 7 4 5 2" xfId="51134" xr:uid="{00000000-0005-0000-0000-000018C70000}"/>
    <cellStyle name="20% - Accent1 7 4 5 2 2" xfId="51135" xr:uid="{00000000-0005-0000-0000-000019C70000}"/>
    <cellStyle name="20% - Accent1 7 4 5 2 2 2" xfId="51136" xr:uid="{00000000-0005-0000-0000-00001AC70000}"/>
    <cellStyle name="20% - Accent1 7 4 5 2 3" xfId="51137" xr:uid="{00000000-0005-0000-0000-00001BC70000}"/>
    <cellStyle name="20% - Accent1 7 4 5 3" xfId="51138" xr:uid="{00000000-0005-0000-0000-00001CC70000}"/>
    <cellStyle name="20% - Accent1 7 4 5 3 2" xfId="51139" xr:uid="{00000000-0005-0000-0000-00001DC70000}"/>
    <cellStyle name="20% - Accent1 7 4 5 4" xfId="51140" xr:uid="{00000000-0005-0000-0000-00001EC70000}"/>
    <cellStyle name="20% - Accent1 7 4 6" xfId="51141" xr:uid="{00000000-0005-0000-0000-00001FC70000}"/>
    <cellStyle name="20% - Accent1 7 4 6 2" xfId="51142" xr:uid="{00000000-0005-0000-0000-000020C70000}"/>
    <cellStyle name="20% - Accent1 7 4 6 2 2" xfId="51143" xr:uid="{00000000-0005-0000-0000-000021C70000}"/>
    <cellStyle name="20% - Accent1 7 4 6 2 2 2" xfId="51144" xr:uid="{00000000-0005-0000-0000-000022C70000}"/>
    <cellStyle name="20% - Accent1 7 4 6 2 3" xfId="51145" xr:uid="{00000000-0005-0000-0000-000023C70000}"/>
    <cellStyle name="20% - Accent1 7 4 6 3" xfId="51146" xr:uid="{00000000-0005-0000-0000-000024C70000}"/>
    <cellStyle name="20% - Accent1 7 4 6 3 2" xfId="51147" xr:uid="{00000000-0005-0000-0000-000025C70000}"/>
    <cellStyle name="20% - Accent1 7 4 6 4" xfId="51148" xr:uid="{00000000-0005-0000-0000-000026C70000}"/>
    <cellStyle name="20% - Accent1 7 4 7" xfId="51149" xr:uid="{00000000-0005-0000-0000-000027C70000}"/>
    <cellStyle name="20% - Accent1 7 4 7 2" xfId="51150" xr:uid="{00000000-0005-0000-0000-000028C70000}"/>
    <cellStyle name="20% - Accent1 7 4 7 2 2" xfId="51151" xr:uid="{00000000-0005-0000-0000-000029C70000}"/>
    <cellStyle name="20% - Accent1 7 4 7 3" xfId="51152" xr:uid="{00000000-0005-0000-0000-00002AC70000}"/>
    <cellStyle name="20% - Accent1 7 4 8" xfId="51153" xr:uid="{00000000-0005-0000-0000-00002BC70000}"/>
    <cellStyle name="20% - Accent1 7 4 8 2" xfId="51154" xr:uid="{00000000-0005-0000-0000-00002CC70000}"/>
    <cellStyle name="20% - Accent1 7 4 8 2 2" xfId="51155" xr:uid="{00000000-0005-0000-0000-00002DC70000}"/>
    <cellStyle name="20% - Accent1 7 4 8 3" xfId="51156" xr:uid="{00000000-0005-0000-0000-00002EC70000}"/>
    <cellStyle name="20% - Accent1 7 4 9" xfId="51157" xr:uid="{00000000-0005-0000-0000-00002FC70000}"/>
    <cellStyle name="20% - Accent1 7 4 9 2" xfId="51158" xr:uid="{00000000-0005-0000-0000-000030C70000}"/>
    <cellStyle name="20% - Accent1 7 5" xfId="51159" xr:uid="{00000000-0005-0000-0000-000031C70000}"/>
    <cellStyle name="20% - Accent1 7 5 10" xfId="51160" xr:uid="{00000000-0005-0000-0000-000032C70000}"/>
    <cellStyle name="20% - Accent1 7 5 10 2" xfId="51161" xr:uid="{00000000-0005-0000-0000-000033C70000}"/>
    <cellStyle name="20% - Accent1 7 5 11" xfId="51162" xr:uid="{00000000-0005-0000-0000-000034C70000}"/>
    <cellStyle name="20% - Accent1 7 5 2" xfId="51163" xr:uid="{00000000-0005-0000-0000-000035C70000}"/>
    <cellStyle name="20% - Accent1 7 5 2 2" xfId="51164" xr:uid="{00000000-0005-0000-0000-000036C70000}"/>
    <cellStyle name="20% - Accent1 7 5 2 2 2" xfId="51165" xr:uid="{00000000-0005-0000-0000-000037C70000}"/>
    <cellStyle name="20% - Accent1 7 5 2 2 2 2" xfId="51166" xr:uid="{00000000-0005-0000-0000-000038C70000}"/>
    <cellStyle name="20% - Accent1 7 5 2 2 2 2 2" xfId="51167" xr:uid="{00000000-0005-0000-0000-000039C70000}"/>
    <cellStyle name="20% - Accent1 7 5 2 2 2 3" xfId="51168" xr:uid="{00000000-0005-0000-0000-00003AC70000}"/>
    <cellStyle name="20% - Accent1 7 5 2 2 3" xfId="51169" xr:uid="{00000000-0005-0000-0000-00003BC70000}"/>
    <cellStyle name="20% - Accent1 7 5 2 2 3 2" xfId="51170" xr:uid="{00000000-0005-0000-0000-00003CC70000}"/>
    <cellStyle name="20% - Accent1 7 5 2 2 4" xfId="51171" xr:uid="{00000000-0005-0000-0000-00003DC70000}"/>
    <cellStyle name="20% - Accent1 7 5 2 3" xfId="51172" xr:uid="{00000000-0005-0000-0000-00003EC70000}"/>
    <cellStyle name="20% - Accent1 7 5 2 3 2" xfId="51173" xr:uid="{00000000-0005-0000-0000-00003FC70000}"/>
    <cellStyle name="20% - Accent1 7 5 2 3 2 2" xfId="51174" xr:uid="{00000000-0005-0000-0000-000040C70000}"/>
    <cellStyle name="20% - Accent1 7 5 2 3 2 2 2" xfId="51175" xr:uid="{00000000-0005-0000-0000-000041C70000}"/>
    <cellStyle name="20% - Accent1 7 5 2 3 2 3" xfId="51176" xr:uid="{00000000-0005-0000-0000-000042C70000}"/>
    <cellStyle name="20% - Accent1 7 5 2 3 3" xfId="51177" xr:uid="{00000000-0005-0000-0000-000043C70000}"/>
    <cellStyle name="20% - Accent1 7 5 2 3 3 2" xfId="51178" xr:uid="{00000000-0005-0000-0000-000044C70000}"/>
    <cellStyle name="20% - Accent1 7 5 2 3 4" xfId="51179" xr:uid="{00000000-0005-0000-0000-000045C70000}"/>
    <cellStyle name="20% - Accent1 7 5 2 4" xfId="51180" xr:uid="{00000000-0005-0000-0000-000046C70000}"/>
    <cellStyle name="20% - Accent1 7 5 2 4 2" xfId="51181" xr:uid="{00000000-0005-0000-0000-000047C70000}"/>
    <cellStyle name="20% - Accent1 7 5 2 4 2 2" xfId="51182" xr:uid="{00000000-0005-0000-0000-000048C70000}"/>
    <cellStyle name="20% - Accent1 7 5 2 4 2 2 2" xfId="51183" xr:uid="{00000000-0005-0000-0000-000049C70000}"/>
    <cellStyle name="20% - Accent1 7 5 2 4 2 3" xfId="51184" xr:uid="{00000000-0005-0000-0000-00004AC70000}"/>
    <cellStyle name="20% - Accent1 7 5 2 4 3" xfId="51185" xr:uid="{00000000-0005-0000-0000-00004BC70000}"/>
    <cellStyle name="20% - Accent1 7 5 2 4 3 2" xfId="51186" xr:uid="{00000000-0005-0000-0000-00004CC70000}"/>
    <cellStyle name="20% - Accent1 7 5 2 4 4" xfId="51187" xr:uid="{00000000-0005-0000-0000-00004DC70000}"/>
    <cellStyle name="20% - Accent1 7 5 2 5" xfId="51188" xr:uid="{00000000-0005-0000-0000-00004EC70000}"/>
    <cellStyle name="20% - Accent1 7 5 2 5 2" xfId="51189" xr:uid="{00000000-0005-0000-0000-00004FC70000}"/>
    <cellStyle name="20% - Accent1 7 5 2 5 2 2" xfId="51190" xr:uid="{00000000-0005-0000-0000-000050C70000}"/>
    <cellStyle name="20% - Accent1 7 5 2 5 3" xfId="51191" xr:uid="{00000000-0005-0000-0000-000051C70000}"/>
    <cellStyle name="20% - Accent1 7 5 2 6" xfId="51192" xr:uid="{00000000-0005-0000-0000-000052C70000}"/>
    <cellStyle name="20% - Accent1 7 5 2 6 2" xfId="51193" xr:uid="{00000000-0005-0000-0000-000053C70000}"/>
    <cellStyle name="20% - Accent1 7 5 2 6 2 2" xfId="51194" xr:uid="{00000000-0005-0000-0000-000054C70000}"/>
    <cellStyle name="20% - Accent1 7 5 2 6 3" xfId="51195" xr:uid="{00000000-0005-0000-0000-000055C70000}"/>
    <cellStyle name="20% - Accent1 7 5 2 7" xfId="51196" xr:uid="{00000000-0005-0000-0000-000056C70000}"/>
    <cellStyle name="20% - Accent1 7 5 2 7 2" xfId="51197" xr:uid="{00000000-0005-0000-0000-000057C70000}"/>
    <cellStyle name="20% - Accent1 7 5 2 8" xfId="51198" xr:uid="{00000000-0005-0000-0000-000058C70000}"/>
    <cellStyle name="20% - Accent1 7 5 2 8 2" xfId="51199" xr:uid="{00000000-0005-0000-0000-000059C70000}"/>
    <cellStyle name="20% - Accent1 7 5 2 9" xfId="51200" xr:uid="{00000000-0005-0000-0000-00005AC70000}"/>
    <cellStyle name="20% - Accent1 7 5 3" xfId="51201" xr:uid="{00000000-0005-0000-0000-00005BC70000}"/>
    <cellStyle name="20% - Accent1 7 5 3 2" xfId="51202" xr:uid="{00000000-0005-0000-0000-00005CC70000}"/>
    <cellStyle name="20% - Accent1 7 5 3 2 2" xfId="51203" xr:uid="{00000000-0005-0000-0000-00005DC70000}"/>
    <cellStyle name="20% - Accent1 7 5 3 2 2 2" xfId="51204" xr:uid="{00000000-0005-0000-0000-00005EC70000}"/>
    <cellStyle name="20% - Accent1 7 5 3 2 2 2 2" xfId="51205" xr:uid="{00000000-0005-0000-0000-00005FC70000}"/>
    <cellStyle name="20% - Accent1 7 5 3 2 2 3" xfId="51206" xr:uid="{00000000-0005-0000-0000-000060C70000}"/>
    <cellStyle name="20% - Accent1 7 5 3 2 3" xfId="51207" xr:uid="{00000000-0005-0000-0000-000061C70000}"/>
    <cellStyle name="20% - Accent1 7 5 3 2 3 2" xfId="51208" xr:uid="{00000000-0005-0000-0000-000062C70000}"/>
    <cellStyle name="20% - Accent1 7 5 3 2 4" xfId="51209" xr:uid="{00000000-0005-0000-0000-000063C70000}"/>
    <cellStyle name="20% - Accent1 7 5 3 3" xfId="51210" xr:uid="{00000000-0005-0000-0000-000064C70000}"/>
    <cellStyle name="20% - Accent1 7 5 3 3 2" xfId="51211" xr:uid="{00000000-0005-0000-0000-000065C70000}"/>
    <cellStyle name="20% - Accent1 7 5 3 3 2 2" xfId="51212" xr:uid="{00000000-0005-0000-0000-000066C70000}"/>
    <cellStyle name="20% - Accent1 7 5 3 3 2 2 2" xfId="51213" xr:uid="{00000000-0005-0000-0000-000067C70000}"/>
    <cellStyle name="20% - Accent1 7 5 3 3 2 3" xfId="51214" xr:uid="{00000000-0005-0000-0000-000068C70000}"/>
    <cellStyle name="20% - Accent1 7 5 3 3 3" xfId="51215" xr:uid="{00000000-0005-0000-0000-000069C70000}"/>
    <cellStyle name="20% - Accent1 7 5 3 3 3 2" xfId="51216" xr:uid="{00000000-0005-0000-0000-00006AC70000}"/>
    <cellStyle name="20% - Accent1 7 5 3 3 4" xfId="51217" xr:uid="{00000000-0005-0000-0000-00006BC70000}"/>
    <cellStyle name="20% - Accent1 7 5 3 4" xfId="51218" xr:uid="{00000000-0005-0000-0000-00006CC70000}"/>
    <cellStyle name="20% - Accent1 7 5 3 4 2" xfId="51219" xr:uid="{00000000-0005-0000-0000-00006DC70000}"/>
    <cellStyle name="20% - Accent1 7 5 3 4 2 2" xfId="51220" xr:uid="{00000000-0005-0000-0000-00006EC70000}"/>
    <cellStyle name="20% - Accent1 7 5 3 4 2 2 2" xfId="51221" xr:uid="{00000000-0005-0000-0000-00006FC70000}"/>
    <cellStyle name="20% - Accent1 7 5 3 4 2 3" xfId="51222" xr:uid="{00000000-0005-0000-0000-000070C70000}"/>
    <cellStyle name="20% - Accent1 7 5 3 4 3" xfId="51223" xr:uid="{00000000-0005-0000-0000-000071C70000}"/>
    <cellStyle name="20% - Accent1 7 5 3 4 3 2" xfId="51224" xr:uid="{00000000-0005-0000-0000-000072C70000}"/>
    <cellStyle name="20% - Accent1 7 5 3 4 4" xfId="51225" xr:uid="{00000000-0005-0000-0000-000073C70000}"/>
    <cellStyle name="20% - Accent1 7 5 3 5" xfId="51226" xr:uid="{00000000-0005-0000-0000-000074C70000}"/>
    <cellStyle name="20% - Accent1 7 5 3 5 2" xfId="51227" xr:uid="{00000000-0005-0000-0000-000075C70000}"/>
    <cellStyle name="20% - Accent1 7 5 3 5 2 2" xfId="51228" xr:uid="{00000000-0005-0000-0000-000076C70000}"/>
    <cellStyle name="20% - Accent1 7 5 3 5 3" xfId="51229" xr:uid="{00000000-0005-0000-0000-000077C70000}"/>
    <cellStyle name="20% - Accent1 7 5 3 6" xfId="51230" xr:uid="{00000000-0005-0000-0000-000078C70000}"/>
    <cellStyle name="20% - Accent1 7 5 3 6 2" xfId="51231" xr:uid="{00000000-0005-0000-0000-000079C70000}"/>
    <cellStyle name="20% - Accent1 7 5 3 6 2 2" xfId="51232" xr:uid="{00000000-0005-0000-0000-00007AC70000}"/>
    <cellStyle name="20% - Accent1 7 5 3 6 3" xfId="51233" xr:uid="{00000000-0005-0000-0000-00007BC70000}"/>
    <cellStyle name="20% - Accent1 7 5 3 7" xfId="51234" xr:uid="{00000000-0005-0000-0000-00007CC70000}"/>
    <cellStyle name="20% - Accent1 7 5 3 7 2" xfId="51235" xr:uid="{00000000-0005-0000-0000-00007DC70000}"/>
    <cellStyle name="20% - Accent1 7 5 3 8" xfId="51236" xr:uid="{00000000-0005-0000-0000-00007EC70000}"/>
    <cellStyle name="20% - Accent1 7 5 3 8 2" xfId="51237" xr:uid="{00000000-0005-0000-0000-00007FC70000}"/>
    <cellStyle name="20% - Accent1 7 5 3 9" xfId="51238" xr:uid="{00000000-0005-0000-0000-000080C70000}"/>
    <cellStyle name="20% - Accent1 7 5 4" xfId="51239" xr:uid="{00000000-0005-0000-0000-000081C70000}"/>
    <cellStyle name="20% - Accent1 7 5 4 2" xfId="51240" xr:uid="{00000000-0005-0000-0000-000082C70000}"/>
    <cellStyle name="20% - Accent1 7 5 4 2 2" xfId="51241" xr:uid="{00000000-0005-0000-0000-000083C70000}"/>
    <cellStyle name="20% - Accent1 7 5 4 2 2 2" xfId="51242" xr:uid="{00000000-0005-0000-0000-000084C70000}"/>
    <cellStyle name="20% - Accent1 7 5 4 2 3" xfId="51243" xr:uid="{00000000-0005-0000-0000-000085C70000}"/>
    <cellStyle name="20% - Accent1 7 5 4 3" xfId="51244" xr:uid="{00000000-0005-0000-0000-000086C70000}"/>
    <cellStyle name="20% - Accent1 7 5 4 3 2" xfId="51245" xr:uid="{00000000-0005-0000-0000-000087C70000}"/>
    <cellStyle name="20% - Accent1 7 5 4 4" xfId="51246" xr:uid="{00000000-0005-0000-0000-000088C70000}"/>
    <cellStyle name="20% - Accent1 7 5 5" xfId="51247" xr:uid="{00000000-0005-0000-0000-000089C70000}"/>
    <cellStyle name="20% - Accent1 7 5 5 2" xfId="51248" xr:uid="{00000000-0005-0000-0000-00008AC70000}"/>
    <cellStyle name="20% - Accent1 7 5 5 2 2" xfId="51249" xr:uid="{00000000-0005-0000-0000-00008BC70000}"/>
    <cellStyle name="20% - Accent1 7 5 5 2 2 2" xfId="51250" xr:uid="{00000000-0005-0000-0000-00008CC70000}"/>
    <cellStyle name="20% - Accent1 7 5 5 2 3" xfId="51251" xr:uid="{00000000-0005-0000-0000-00008DC70000}"/>
    <cellStyle name="20% - Accent1 7 5 5 3" xfId="51252" xr:uid="{00000000-0005-0000-0000-00008EC70000}"/>
    <cellStyle name="20% - Accent1 7 5 5 3 2" xfId="51253" xr:uid="{00000000-0005-0000-0000-00008FC70000}"/>
    <cellStyle name="20% - Accent1 7 5 5 4" xfId="51254" xr:uid="{00000000-0005-0000-0000-000090C70000}"/>
    <cellStyle name="20% - Accent1 7 5 6" xfId="51255" xr:uid="{00000000-0005-0000-0000-000091C70000}"/>
    <cellStyle name="20% - Accent1 7 5 6 2" xfId="51256" xr:uid="{00000000-0005-0000-0000-000092C70000}"/>
    <cellStyle name="20% - Accent1 7 5 6 2 2" xfId="51257" xr:uid="{00000000-0005-0000-0000-000093C70000}"/>
    <cellStyle name="20% - Accent1 7 5 6 2 2 2" xfId="51258" xr:uid="{00000000-0005-0000-0000-000094C70000}"/>
    <cellStyle name="20% - Accent1 7 5 6 2 3" xfId="51259" xr:uid="{00000000-0005-0000-0000-000095C70000}"/>
    <cellStyle name="20% - Accent1 7 5 6 3" xfId="51260" xr:uid="{00000000-0005-0000-0000-000096C70000}"/>
    <cellStyle name="20% - Accent1 7 5 6 3 2" xfId="51261" xr:uid="{00000000-0005-0000-0000-000097C70000}"/>
    <cellStyle name="20% - Accent1 7 5 6 4" xfId="51262" xr:uid="{00000000-0005-0000-0000-000098C70000}"/>
    <cellStyle name="20% - Accent1 7 5 7" xfId="51263" xr:uid="{00000000-0005-0000-0000-000099C70000}"/>
    <cellStyle name="20% - Accent1 7 5 7 2" xfId="51264" xr:uid="{00000000-0005-0000-0000-00009AC70000}"/>
    <cellStyle name="20% - Accent1 7 5 7 2 2" xfId="51265" xr:uid="{00000000-0005-0000-0000-00009BC70000}"/>
    <cellStyle name="20% - Accent1 7 5 7 3" xfId="51266" xr:uid="{00000000-0005-0000-0000-00009CC70000}"/>
    <cellStyle name="20% - Accent1 7 5 8" xfId="51267" xr:uid="{00000000-0005-0000-0000-00009DC70000}"/>
    <cellStyle name="20% - Accent1 7 5 8 2" xfId="51268" xr:uid="{00000000-0005-0000-0000-00009EC70000}"/>
    <cellStyle name="20% - Accent1 7 5 8 2 2" xfId="51269" xr:uid="{00000000-0005-0000-0000-00009FC70000}"/>
    <cellStyle name="20% - Accent1 7 5 8 3" xfId="51270" xr:uid="{00000000-0005-0000-0000-0000A0C70000}"/>
    <cellStyle name="20% - Accent1 7 5 9" xfId="51271" xr:uid="{00000000-0005-0000-0000-0000A1C70000}"/>
    <cellStyle name="20% - Accent1 7 5 9 2" xfId="51272" xr:uid="{00000000-0005-0000-0000-0000A2C70000}"/>
    <cellStyle name="20% - Accent1 7 6" xfId="51273" xr:uid="{00000000-0005-0000-0000-0000A3C70000}"/>
    <cellStyle name="20% - Accent1 7 6 10" xfId="51274" xr:uid="{00000000-0005-0000-0000-0000A4C70000}"/>
    <cellStyle name="20% - Accent1 7 6 10 2" xfId="51275" xr:uid="{00000000-0005-0000-0000-0000A5C70000}"/>
    <cellStyle name="20% - Accent1 7 6 11" xfId="51276" xr:uid="{00000000-0005-0000-0000-0000A6C70000}"/>
    <cellStyle name="20% - Accent1 7 6 2" xfId="51277" xr:uid="{00000000-0005-0000-0000-0000A7C70000}"/>
    <cellStyle name="20% - Accent1 7 6 2 2" xfId="51278" xr:uid="{00000000-0005-0000-0000-0000A8C70000}"/>
    <cellStyle name="20% - Accent1 7 6 2 2 2" xfId="51279" xr:uid="{00000000-0005-0000-0000-0000A9C70000}"/>
    <cellStyle name="20% - Accent1 7 6 2 2 2 2" xfId="51280" xr:uid="{00000000-0005-0000-0000-0000AAC70000}"/>
    <cellStyle name="20% - Accent1 7 6 2 2 2 2 2" xfId="51281" xr:uid="{00000000-0005-0000-0000-0000ABC70000}"/>
    <cellStyle name="20% - Accent1 7 6 2 2 2 3" xfId="51282" xr:uid="{00000000-0005-0000-0000-0000ACC70000}"/>
    <cellStyle name="20% - Accent1 7 6 2 2 3" xfId="51283" xr:uid="{00000000-0005-0000-0000-0000ADC70000}"/>
    <cellStyle name="20% - Accent1 7 6 2 2 3 2" xfId="51284" xr:uid="{00000000-0005-0000-0000-0000AEC70000}"/>
    <cellStyle name="20% - Accent1 7 6 2 2 4" xfId="51285" xr:uid="{00000000-0005-0000-0000-0000AFC70000}"/>
    <cellStyle name="20% - Accent1 7 6 2 3" xfId="51286" xr:uid="{00000000-0005-0000-0000-0000B0C70000}"/>
    <cellStyle name="20% - Accent1 7 6 2 3 2" xfId="51287" xr:uid="{00000000-0005-0000-0000-0000B1C70000}"/>
    <cellStyle name="20% - Accent1 7 6 2 3 2 2" xfId="51288" xr:uid="{00000000-0005-0000-0000-0000B2C70000}"/>
    <cellStyle name="20% - Accent1 7 6 2 3 2 2 2" xfId="51289" xr:uid="{00000000-0005-0000-0000-0000B3C70000}"/>
    <cellStyle name="20% - Accent1 7 6 2 3 2 3" xfId="51290" xr:uid="{00000000-0005-0000-0000-0000B4C70000}"/>
    <cellStyle name="20% - Accent1 7 6 2 3 3" xfId="51291" xr:uid="{00000000-0005-0000-0000-0000B5C70000}"/>
    <cellStyle name="20% - Accent1 7 6 2 3 3 2" xfId="51292" xr:uid="{00000000-0005-0000-0000-0000B6C70000}"/>
    <cellStyle name="20% - Accent1 7 6 2 3 4" xfId="51293" xr:uid="{00000000-0005-0000-0000-0000B7C70000}"/>
    <cellStyle name="20% - Accent1 7 6 2 4" xfId="51294" xr:uid="{00000000-0005-0000-0000-0000B8C70000}"/>
    <cellStyle name="20% - Accent1 7 6 2 4 2" xfId="51295" xr:uid="{00000000-0005-0000-0000-0000B9C70000}"/>
    <cellStyle name="20% - Accent1 7 6 2 4 2 2" xfId="51296" xr:uid="{00000000-0005-0000-0000-0000BAC70000}"/>
    <cellStyle name="20% - Accent1 7 6 2 4 2 2 2" xfId="51297" xr:uid="{00000000-0005-0000-0000-0000BBC70000}"/>
    <cellStyle name="20% - Accent1 7 6 2 4 2 3" xfId="51298" xr:uid="{00000000-0005-0000-0000-0000BCC70000}"/>
    <cellStyle name="20% - Accent1 7 6 2 4 3" xfId="51299" xr:uid="{00000000-0005-0000-0000-0000BDC70000}"/>
    <cellStyle name="20% - Accent1 7 6 2 4 3 2" xfId="51300" xr:uid="{00000000-0005-0000-0000-0000BEC70000}"/>
    <cellStyle name="20% - Accent1 7 6 2 4 4" xfId="51301" xr:uid="{00000000-0005-0000-0000-0000BFC70000}"/>
    <cellStyle name="20% - Accent1 7 6 2 5" xfId="51302" xr:uid="{00000000-0005-0000-0000-0000C0C70000}"/>
    <cellStyle name="20% - Accent1 7 6 2 5 2" xfId="51303" xr:uid="{00000000-0005-0000-0000-0000C1C70000}"/>
    <cellStyle name="20% - Accent1 7 6 2 5 2 2" xfId="51304" xr:uid="{00000000-0005-0000-0000-0000C2C70000}"/>
    <cellStyle name="20% - Accent1 7 6 2 5 3" xfId="51305" xr:uid="{00000000-0005-0000-0000-0000C3C70000}"/>
    <cellStyle name="20% - Accent1 7 6 2 6" xfId="51306" xr:uid="{00000000-0005-0000-0000-0000C4C70000}"/>
    <cellStyle name="20% - Accent1 7 6 2 6 2" xfId="51307" xr:uid="{00000000-0005-0000-0000-0000C5C70000}"/>
    <cellStyle name="20% - Accent1 7 6 2 6 2 2" xfId="51308" xr:uid="{00000000-0005-0000-0000-0000C6C70000}"/>
    <cellStyle name="20% - Accent1 7 6 2 6 3" xfId="51309" xr:uid="{00000000-0005-0000-0000-0000C7C70000}"/>
    <cellStyle name="20% - Accent1 7 6 2 7" xfId="51310" xr:uid="{00000000-0005-0000-0000-0000C8C70000}"/>
    <cellStyle name="20% - Accent1 7 6 2 7 2" xfId="51311" xr:uid="{00000000-0005-0000-0000-0000C9C70000}"/>
    <cellStyle name="20% - Accent1 7 6 2 8" xfId="51312" xr:uid="{00000000-0005-0000-0000-0000CAC70000}"/>
    <cellStyle name="20% - Accent1 7 6 2 8 2" xfId="51313" xr:uid="{00000000-0005-0000-0000-0000CBC70000}"/>
    <cellStyle name="20% - Accent1 7 6 2 9" xfId="51314" xr:uid="{00000000-0005-0000-0000-0000CCC70000}"/>
    <cellStyle name="20% - Accent1 7 6 3" xfId="51315" xr:uid="{00000000-0005-0000-0000-0000CDC70000}"/>
    <cellStyle name="20% - Accent1 7 6 3 2" xfId="51316" xr:uid="{00000000-0005-0000-0000-0000CEC70000}"/>
    <cellStyle name="20% - Accent1 7 6 3 2 2" xfId="51317" xr:uid="{00000000-0005-0000-0000-0000CFC70000}"/>
    <cellStyle name="20% - Accent1 7 6 3 2 2 2" xfId="51318" xr:uid="{00000000-0005-0000-0000-0000D0C70000}"/>
    <cellStyle name="20% - Accent1 7 6 3 2 2 2 2" xfId="51319" xr:uid="{00000000-0005-0000-0000-0000D1C70000}"/>
    <cellStyle name="20% - Accent1 7 6 3 2 2 3" xfId="51320" xr:uid="{00000000-0005-0000-0000-0000D2C70000}"/>
    <cellStyle name="20% - Accent1 7 6 3 2 3" xfId="51321" xr:uid="{00000000-0005-0000-0000-0000D3C70000}"/>
    <cellStyle name="20% - Accent1 7 6 3 2 3 2" xfId="51322" xr:uid="{00000000-0005-0000-0000-0000D4C70000}"/>
    <cellStyle name="20% - Accent1 7 6 3 2 4" xfId="51323" xr:uid="{00000000-0005-0000-0000-0000D5C70000}"/>
    <cellStyle name="20% - Accent1 7 6 3 3" xfId="51324" xr:uid="{00000000-0005-0000-0000-0000D6C70000}"/>
    <cellStyle name="20% - Accent1 7 6 3 3 2" xfId="51325" xr:uid="{00000000-0005-0000-0000-0000D7C70000}"/>
    <cellStyle name="20% - Accent1 7 6 3 3 2 2" xfId="51326" xr:uid="{00000000-0005-0000-0000-0000D8C70000}"/>
    <cellStyle name="20% - Accent1 7 6 3 3 2 2 2" xfId="51327" xr:uid="{00000000-0005-0000-0000-0000D9C70000}"/>
    <cellStyle name="20% - Accent1 7 6 3 3 2 3" xfId="51328" xr:uid="{00000000-0005-0000-0000-0000DAC70000}"/>
    <cellStyle name="20% - Accent1 7 6 3 3 3" xfId="51329" xr:uid="{00000000-0005-0000-0000-0000DBC70000}"/>
    <cellStyle name="20% - Accent1 7 6 3 3 3 2" xfId="51330" xr:uid="{00000000-0005-0000-0000-0000DCC70000}"/>
    <cellStyle name="20% - Accent1 7 6 3 3 4" xfId="51331" xr:uid="{00000000-0005-0000-0000-0000DDC70000}"/>
    <cellStyle name="20% - Accent1 7 6 3 4" xfId="51332" xr:uid="{00000000-0005-0000-0000-0000DEC70000}"/>
    <cellStyle name="20% - Accent1 7 6 3 4 2" xfId="51333" xr:uid="{00000000-0005-0000-0000-0000DFC70000}"/>
    <cellStyle name="20% - Accent1 7 6 3 4 2 2" xfId="51334" xr:uid="{00000000-0005-0000-0000-0000E0C70000}"/>
    <cellStyle name="20% - Accent1 7 6 3 4 2 2 2" xfId="51335" xr:uid="{00000000-0005-0000-0000-0000E1C70000}"/>
    <cellStyle name="20% - Accent1 7 6 3 4 2 3" xfId="51336" xr:uid="{00000000-0005-0000-0000-0000E2C70000}"/>
    <cellStyle name="20% - Accent1 7 6 3 4 3" xfId="51337" xr:uid="{00000000-0005-0000-0000-0000E3C70000}"/>
    <cellStyle name="20% - Accent1 7 6 3 4 3 2" xfId="51338" xr:uid="{00000000-0005-0000-0000-0000E4C70000}"/>
    <cellStyle name="20% - Accent1 7 6 3 4 4" xfId="51339" xr:uid="{00000000-0005-0000-0000-0000E5C70000}"/>
    <cellStyle name="20% - Accent1 7 6 3 5" xfId="51340" xr:uid="{00000000-0005-0000-0000-0000E6C70000}"/>
    <cellStyle name="20% - Accent1 7 6 3 5 2" xfId="51341" xr:uid="{00000000-0005-0000-0000-0000E7C70000}"/>
    <cellStyle name="20% - Accent1 7 6 3 5 2 2" xfId="51342" xr:uid="{00000000-0005-0000-0000-0000E8C70000}"/>
    <cellStyle name="20% - Accent1 7 6 3 5 3" xfId="51343" xr:uid="{00000000-0005-0000-0000-0000E9C70000}"/>
    <cellStyle name="20% - Accent1 7 6 3 6" xfId="51344" xr:uid="{00000000-0005-0000-0000-0000EAC70000}"/>
    <cellStyle name="20% - Accent1 7 6 3 6 2" xfId="51345" xr:uid="{00000000-0005-0000-0000-0000EBC70000}"/>
    <cellStyle name="20% - Accent1 7 6 3 6 2 2" xfId="51346" xr:uid="{00000000-0005-0000-0000-0000ECC70000}"/>
    <cellStyle name="20% - Accent1 7 6 3 6 3" xfId="51347" xr:uid="{00000000-0005-0000-0000-0000EDC70000}"/>
    <cellStyle name="20% - Accent1 7 6 3 7" xfId="51348" xr:uid="{00000000-0005-0000-0000-0000EEC70000}"/>
    <cellStyle name="20% - Accent1 7 6 3 7 2" xfId="51349" xr:uid="{00000000-0005-0000-0000-0000EFC70000}"/>
    <cellStyle name="20% - Accent1 7 6 3 8" xfId="51350" xr:uid="{00000000-0005-0000-0000-0000F0C70000}"/>
    <cellStyle name="20% - Accent1 7 6 3 8 2" xfId="51351" xr:uid="{00000000-0005-0000-0000-0000F1C70000}"/>
    <cellStyle name="20% - Accent1 7 6 3 9" xfId="51352" xr:uid="{00000000-0005-0000-0000-0000F2C70000}"/>
    <cellStyle name="20% - Accent1 7 6 4" xfId="51353" xr:uid="{00000000-0005-0000-0000-0000F3C70000}"/>
    <cellStyle name="20% - Accent1 7 6 4 2" xfId="51354" xr:uid="{00000000-0005-0000-0000-0000F4C70000}"/>
    <cellStyle name="20% - Accent1 7 6 4 2 2" xfId="51355" xr:uid="{00000000-0005-0000-0000-0000F5C70000}"/>
    <cellStyle name="20% - Accent1 7 6 4 2 2 2" xfId="51356" xr:uid="{00000000-0005-0000-0000-0000F6C70000}"/>
    <cellStyle name="20% - Accent1 7 6 4 2 3" xfId="51357" xr:uid="{00000000-0005-0000-0000-0000F7C70000}"/>
    <cellStyle name="20% - Accent1 7 6 4 3" xfId="51358" xr:uid="{00000000-0005-0000-0000-0000F8C70000}"/>
    <cellStyle name="20% - Accent1 7 6 4 3 2" xfId="51359" xr:uid="{00000000-0005-0000-0000-0000F9C70000}"/>
    <cellStyle name="20% - Accent1 7 6 4 4" xfId="51360" xr:uid="{00000000-0005-0000-0000-0000FAC70000}"/>
    <cellStyle name="20% - Accent1 7 6 5" xfId="51361" xr:uid="{00000000-0005-0000-0000-0000FBC70000}"/>
    <cellStyle name="20% - Accent1 7 6 5 2" xfId="51362" xr:uid="{00000000-0005-0000-0000-0000FCC70000}"/>
    <cellStyle name="20% - Accent1 7 6 5 2 2" xfId="51363" xr:uid="{00000000-0005-0000-0000-0000FDC70000}"/>
    <cellStyle name="20% - Accent1 7 6 5 2 2 2" xfId="51364" xr:uid="{00000000-0005-0000-0000-0000FEC70000}"/>
    <cellStyle name="20% - Accent1 7 6 5 2 3" xfId="51365" xr:uid="{00000000-0005-0000-0000-0000FFC70000}"/>
    <cellStyle name="20% - Accent1 7 6 5 3" xfId="51366" xr:uid="{00000000-0005-0000-0000-000000C80000}"/>
    <cellStyle name="20% - Accent1 7 6 5 3 2" xfId="51367" xr:uid="{00000000-0005-0000-0000-000001C80000}"/>
    <cellStyle name="20% - Accent1 7 6 5 4" xfId="51368" xr:uid="{00000000-0005-0000-0000-000002C80000}"/>
    <cellStyle name="20% - Accent1 7 6 6" xfId="51369" xr:uid="{00000000-0005-0000-0000-000003C80000}"/>
    <cellStyle name="20% - Accent1 7 6 6 2" xfId="51370" xr:uid="{00000000-0005-0000-0000-000004C80000}"/>
    <cellStyle name="20% - Accent1 7 6 6 2 2" xfId="51371" xr:uid="{00000000-0005-0000-0000-000005C80000}"/>
    <cellStyle name="20% - Accent1 7 6 6 2 2 2" xfId="51372" xr:uid="{00000000-0005-0000-0000-000006C80000}"/>
    <cellStyle name="20% - Accent1 7 6 6 2 3" xfId="51373" xr:uid="{00000000-0005-0000-0000-000007C80000}"/>
    <cellStyle name="20% - Accent1 7 6 6 3" xfId="51374" xr:uid="{00000000-0005-0000-0000-000008C80000}"/>
    <cellStyle name="20% - Accent1 7 6 6 3 2" xfId="51375" xr:uid="{00000000-0005-0000-0000-000009C80000}"/>
    <cellStyle name="20% - Accent1 7 6 6 4" xfId="51376" xr:uid="{00000000-0005-0000-0000-00000AC80000}"/>
    <cellStyle name="20% - Accent1 7 6 7" xfId="51377" xr:uid="{00000000-0005-0000-0000-00000BC80000}"/>
    <cellStyle name="20% - Accent1 7 6 7 2" xfId="51378" xr:uid="{00000000-0005-0000-0000-00000CC80000}"/>
    <cellStyle name="20% - Accent1 7 6 7 2 2" xfId="51379" xr:uid="{00000000-0005-0000-0000-00000DC80000}"/>
    <cellStyle name="20% - Accent1 7 6 7 3" xfId="51380" xr:uid="{00000000-0005-0000-0000-00000EC80000}"/>
    <cellStyle name="20% - Accent1 7 6 8" xfId="51381" xr:uid="{00000000-0005-0000-0000-00000FC80000}"/>
    <cellStyle name="20% - Accent1 7 6 8 2" xfId="51382" xr:uid="{00000000-0005-0000-0000-000010C80000}"/>
    <cellStyle name="20% - Accent1 7 6 8 2 2" xfId="51383" xr:uid="{00000000-0005-0000-0000-000011C80000}"/>
    <cellStyle name="20% - Accent1 7 6 8 3" xfId="51384" xr:uid="{00000000-0005-0000-0000-000012C80000}"/>
    <cellStyle name="20% - Accent1 7 6 9" xfId="51385" xr:uid="{00000000-0005-0000-0000-000013C80000}"/>
    <cellStyle name="20% - Accent1 7 6 9 2" xfId="51386" xr:uid="{00000000-0005-0000-0000-000014C80000}"/>
    <cellStyle name="20% - Accent1 7 7" xfId="51387" xr:uid="{00000000-0005-0000-0000-000015C80000}"/>
    <cellStyle name="20% - Accent1 7 7 2" xfId="51388" xr:uid="{00000000-0005-0000-0000-000016C80000}"/>
    <cellStyle name="20% - Accent1 7 7 2 2" xfId="51389" xr:uid="{00000000-0005-0000-0000-000017C80000}"/>
    <cellStyle name="20% - Accent1 7 7 2 2 2" xfId="51390" xr:uid="{00000000-0005-0000-0000-000018C80000}"/>
    <cellStyle name="20% - Accent1 7 7 2 2 2 2" xfId="51391" xr:uid="{00000000-0005-0000-0000-000019C80000}"/>
    <cellStyle name="20% - Accent1 7 7 2 2 3" xfId="51392" xr:uid="{00000000-0005-0000-0000-00001AC80000}"/>
    <cellStyle name="20% - Accent1 7 7 2 3" xfId="51393" xr:uid="{00000000-0005-0000-0000-00001BC80000}"/>
    <cellStyle name="20% - Accent1 7 7 2 3 2" xfId="51394" xr:uid="{00000000-0005-0000-0000-00001CC80000}"/>
    <cellStyle name="20% - Accent1 7 7 2 4" xfId="51395" xr:uid="{00000000-0005-0000-0000-00001DC80000}"/>
    <cellStyle name="20% - Accent1 7 7 3" xfId="51396" xr:uid="{00000000-0005-0000-0000-00001EC80000}"/>
    <cellStyle name="20% - Accent1 7 7 3 2" xfId="51397" xr:uid="{00000000-0005-0000-0000-00001FC80000}"/>
    <cellStyle name="20% - Accent1 7 7 3 2 2" xfId="51398" xr:uid="{00000000-0005-0000-0000-000020C80000}"/>
    <cellStyle name="20% - Accent1 7 7 3 2 2 2" xfId="51399" xr:uid="{00000000-0005-0000-0000-000021C80000}"/>
    <cellStyle name="20% - Accent1 7 7 3 2 3" xfId="51400" xr:uid="{00000000-0005-0000-0000-000022C80000}"/>
    <cellStyle name="20% - Accent1 7 7 3 3" xfId="51401" xr:uid="{00000000-0005-0000-0000-000023C80000}"/>
    <cellStyle name="20% - Accent1 7 7 3 3 2" xfId="51402" xr:uid="{00000000-0005-0000-0000-000024C80000}"/>
    <cellStyle name="20% - Accent1 7 7 3 4" xfId="51403" xr:uid="{00000000-0005-0000-0000-000025C80000}"/>
    <cellStyle name="20% - Accent1 7 7 4" xfId="51404" xr:uid="{00000000-0005-0000-0000-000026C80000}"/>
    <cellStyle name="20% - Accent1 7 7 4 2" xfId="51405" xr:uid="{00000000-0005-0000-0000-000027C80000}"/>
    <cellStyle name="20% - Accent1 7 7 4 2 2" xfId="51406" xr:uid="{00000000-0005-0000-0000-000028C80000}"/>
    <cellStyle name="20% - Accent1 7 7 4 2 2 2" xfId="51407" xr:uid="{00000000-0005-0000-0000-000029C80000}"/>
    <cellStyle name="20% - Accent1 7 7 4 2 3" xfId="51408" xr:uid="{00000000-0005-0000-0000-00002AC80000}"/>
    <cellStyle name="20% - Accent1 7 7 4 3" xfId="51409" xr:uid="{00000000-0005-0000-0000-00002BC80000}"/>
    <cellStyle name="20% - Accent1 7 7 4 3 2" xfId="51410" xr:uid="{00000000-0005-0000-0000-00002CC80000}"/>
    <cellStyle name="20% - Accent1 7 7 4 4" xfId="51411" xr:uid="{00000000-0005-0000-0000-00002DC80000}"/>
    <cellStyle name="20% - Accent1 7 7 5" xfId="51412" xr:uid="{00000000-0005-0000-0000-00002EC80000}"/>
    <cellStyle name="20% - Accent1 7 7 5 2" xfId="51413" xr:uid="{00000000-0005-0000-0000-00002FC80000}"/>
    <cellStyle name="20% - Accent1 7 7 5 2 2" xfId="51414" xr:uid="{00000000-0005-0000-0000-000030C80000}"/>
    <cellStyle name="20% - Accent1 7 7 5 3" xfId="51415" xr:uid="{00000000-0005-0000-0000-000031C80000}"/>
    <cellStyle name="20% - Accent1 7 7 6" xfId="51416" xr:uid="{00000000-0005-0000-0000-000032C80000}"/>
    <cellStyle name="20% - Accent1 7 7 6 2" xfId="51417" xr:uid="{00000000-0005-0000-0000-000033C80000}"/>
    <cellStyle name="20% - Accent1 7 7 6 2 2" xfId="51418" xr:uid="{00000000-0005-0000-0000-000034C80000}"/>
    <cellStyle name="20% - Accent1 7 7 6 3" xfId="51419" xr:uid="{00000000-0005-0000-0000-000035C80000}"/>
    <cellStyle name="20% - Accent1 7 7 7" xfId="51420" xr:uid="{00000000-0005-0000-0000-000036C80000}"/>
    <cellStyle name="20% - Accent1 7 7 7 2" xfId="51421" xr:uid="{00000000-0005-0000-0000-000037C80000}"/>
    <cellStyle name="20% - Accent1 7 7 8" xfId="51422" xr:uid="{00000000-0005-0000-0000-000038C80000}"/>
    <cellStyle name="20% - Accent1 7 7 8 2" xfId="51423" xr:uid="{00000000-0005-0000-0000-000039C80000}"/>
    <cellStyle name="20% - Accent1 7 7 9" xfId="51424" xr:uid="{00000000-0005-0000-0000-00003AC80000}"/>
    <cellStyle name="20% - Accent1 7 8" xfId="51425" xr:uid="{00000000-0005-0000-0000-00003BC80000}"/>
    <cellStyle name="20% - Accent1 7 8 2" xfId="51426" xr:uid="{00000000-0005-0000-0000-00003CC80000}"/>
    <cellStyle name="20% - Accent1 7 8 2 2" xfId="51427" xr:uid="{00000000-0005-0000-0000-00003DC80000}"/>
    <cellStyle name="20% - Accent1 7 8 2 2 2" xfId="51428" xr:uid="{00000000-0005-0000-0000-00003EC80000}"/>
    <cellStyle name="20% - Accent1 7 8 2 2 2 2" xfId="51429" xr:uid="{00000000-0005-0000-0000-00003FC80000}"/>
    <cellStyle name="20% - Accent1 7 8 2 2 3" xfId="51430" xr:uid="{00000000-0005-0000-0000-000040C80000}"/>
    <cellStyle name="20% - Accent1 7 8 2 3" xfId="51431" xr:uid="{00000000-0005-0000-0000-000041C80000}"/>
    <cellStyle name="20% - Accent1 7 8 2 3 2" xfId="51432" xr:uid="{00000000-0005-0000-0000-000042C80000}"/>
    <cellStyle name="20% - Accent1 7 8 2 4" xfId="51433" xr:uid="{00000000-0005-0000-0000-000043C80000}"/>
    <cellStyle name="20% - Accent1 7 8 3" xfId="51434" xr:uid="{00000000-0005-0000-0000-000044C80000}"/>
    <cellStyle name="20% - Accent1 7 8 3 2" xfId="51435" xr:uid="{00000000-0005-0000-0000-000045C80000}"/>
    <cellStyle name="20% - Accent1 7 8 3 2 2" xfId="51436" xr:uid="{00000000-0005-0000-0000-000046C80000}"/>
    <cellStyle name="20% - Accent1 7 8 3 2 2 2" xfId="51437" xr:uid="{00000000-0005-0000-0000-000047C80000}"/>
    <cellStyle name="20% - Accent1 7 8 3 2 3" xfId="51438" xr:uid="{00000000-0005-0000-0000-000048C80000}"/>
    <cellStyle name="20% - Accent1 7 8 3 3" xfId="51439" xr:uid="{00000000-0005-0000-0000-000049C80000}"/>
    <cellStyle name="20% - Accent1 7 8 3 3 2" xfId="51440" xr:uid="{00000000-0005-0000-0000-00004AC80000}"/>
    <cellStyle name="20% - Accent1 7 8 3 4" xfId="51441" xr:uid="{00000000-0005-0000-0000-00004BC80000}"/>
    <cellStyle name="20% - Accent1 7 8 4" xfId="51442" xr:uid="{00000000-0005-0000-0000-00004CC80000}"/>
    <cellStyle name="20% - Accent1 7 8 4 2" xfId="51443" xr:uid="{00000000-0005-0000-0000-00004DC80000}"/>
    <cellStyle name="20% - Accent1 7 8 4 2 2" xfId="51444" xr:uid="{00000000-0005-0000-0000-00004EC80000}"/>
    <cellStyle name="20% - Accent1 7 8 4 2 2 2" xfId="51445" xr:uid="{00000000-0005-0000-0000-00004FC80000}"/>
    <cellStyle name="20% - Accent1 7 8 4 2 3" xfId="51446" xr:uid="{00000000-0005-0000-0000-000050C80000}"/>
    <cellStyle name="20% - Accent1 7 8 4 3" xfId="51447" xr:uid="{00000000-0005-0000-0000-000051C80000}"/>
    <cellStyle name="20% - Accent1 7 8 4 3 2" xfId="51448" xr:uid="{00000000-0005-0000-0000-000052C80000}"/>
    <cellStyle name="20% - Accent1 7 8 4 4" xfId="51449" xr:uid="{00000000-0005-0000-0000-000053C80000}"/>
    <cellStyle name="20% - Accent1 7 8 5" xfId="51450" xr:uid="{00000000-0005-0000-0000-000054C80000}"/>
    <cellStyle name="20% - Accent1 7 8 5 2" xfId="51451" xr:uid="{00000000-0005-0000-0000-000055C80000}"/>
    <cellStyle name="20% - Accent1 7 8 5 2 2" xfId="51452" xr:uid="{00000000-0005-0000-0000-000056C80000}"/>
    <cellStyle name="20% - Accent1 7 8 5 3" xfId="51453" xr:uid="{00000000-0005-0000-0000-000057C80000}"/>
    <cellStyle name="20% - Accent1 7 8 6" xfId="51454" xr:uid="{00000000-0005-0000-0000-000058C80000}"/>
    <cellStyle name="20% - Accent1 7 8 6 2" xfId="51455" xr:uid="{00000000-0005-0000-0000-000059C80000}"/>
    <cellStyle name="20% - Accent1 7 8 6 2 2" xfId="51456" xr:uid="{00000000-0005-0000-0000-00005AC80000}"/>
    <cellStyle name="20% - Accent1 7 8 6 3" xfId="51457" xr:uid="{00000000-0005-0000-0000-00005BC80000}"/>
    <cellStyle name="20% - Accent1 7 8 7" xfId="51458" xr:uid="{00000000-0005-0000-0000-00005CC80000}"/>
    <cellStyle name="20% - Accent1 7 8 7 2" xfId="51459" xr:uid="{00000000-0005-0000-0000-00005DC80000}"/>
    <cellStyle name="20% - Accent1 7 8 8" xfId="51460" xr:uid="{00000000-0005-0000-0000-00005EC80000}"/>
    <cellStyle name="20% - Accent1 7 8 8 2" xfId="51461" xr:uid="{00000000-0005-0000-0000-00005FC80000}"/>
    <cellStyle name="20% - Accent1 7 8 9" xfId="51462" xr:uid="{00000000-0005-0000-0000-000060C80000}"/>
    <cellStyle name="20% - Accent1 7 9" xfId="51463" xr:uid="{00000000-0005-0000-0000-000061C80000}"/>
    <cellStyle name="20% - Accent1 7 9 2" xfId="51464" xr:uid="{00000000-0005-0000-0000-000062C80000}"/>
    <cellStyle name="20% - Accent1 7 9 2 2" xfId="51465" xr:uid="{00000000-0005-0000-0000-000063C80000}"/>
    <cellStyle name="20% - Accent1 7 9 2 2 2" xfId="51466" xr:uid="{00000000-0005-0000-0000-000064C80000}"/>
    <cellStyle name="20% - Accent1 7 9 2 3" xfId="51467" xr:uid="{00000000-0005-0000-0000-000065C80000}"/>
    <cellStyle name="20% - Accent1 7 9 3" xfId="51468" xr:uid="{00000000-0005-0000-0000-000066C80000}"/>
    <cellStyle name="20% - Accent1 7 9 3 2" xfId="51469" xr:uid="{00000000-0005-0000-0000-000067C80000}"/>
    <cellStyle name="20% - Accent1 7 9 4" xfId="51470" xr:uid="{00000000-0005-0000-0000-000068C80000}"/>
    <cellStyle name="20% - Accent1 8" xfId="51471" xr:uid="{00000000-0005-0000-0000-000069C80000}"/>
    <cellStyle name="20% - Accent1 8 10" xfId="51472" xr:uid="{00000000-0005-0000-0000-00006AC80000}"/>
    <cellStyle name="20% - Accent1 8 10 2" xfId="51473" xr:uid="{00000000-0005-0000-0000-00006BC80000}"/>
    <cellStyle name="20% - Accent1 8 10 2 2" xfId="51474" xr:uid="{00000000-0005-0000-0000-00006CC80000}"/>
    <cellStyle name="20% - Accent1 8 10 2 2 2" xfId="51475" xr:uid="{00000000-0005-0000-0000-00006DC80000}"/>
    <cellStyle name="20% - Accent1 8 10 2 3" xfId="51476" xr:uid="{00000000-0005-0000-0000-00006EC80000}"/>
    <cellStyle name="20% - Accent1 8 10 3" xfId="51477" xr:uid="{00000000-0005-0000-0000-00006FC80000}"/>
    <cellStyle name="20% - Accent1 8 10 3 2" xfId="51478" xr:uid="{00000000-0005-0000-0000-000070C80000}"/>
    <cellStyle name="20% - Accent1 8 10 4" xfId="51479" xr:uid="{00000000-0005-0000-0000-000071C80000}"/>
    <cellStyle name="20% - Accent1 8 11" xfId="51480" xr:uid="{00000000-0005-0000-0000-000072C80000}"/>
    <cellStyle name="20% - Accent1 8 11 2" xfId="51481" xr:uid="{00000000-0005-0000-0000-000073C80000}"/>
    <cellStyle name="20% - Accent1 8 11 2 2" xfId="51482" xr:uid="{00000000-0005-0000-0000-000074C80000}"/>
    <cellStyle name="20% - Accent1 8 11 3" xfId="51483" xr:uid="{00000000-0005-0000-0000-000075C80000}"/>
    <cellStyle name="20% - Accent1 8 12" xfId="51484" xr:uid="{00000000-0005-0000-0000-000076C80000}"/>
    <cellStyle name="20% - Accent1 8 12 2" xfId="51485" xr:uid="{00000000-0005-0000-0000-000077C80000}"/>
    <cellStyle name="20% - Accent1 8 12 2 2" xfId="51486" xr:uid="{00000000-0005-0000-0000-000078C80000}"/>
    <cellStyle name="20% - Accent1 8 12 3" xfId="51487" xr:uid="{00000000-0005-0000-0000-000079C80000}"/>
    <cellStyle name="20% - Accent1 8 13" xfId="51488" xr:uid="{00000000-0005-0000-0000-00007AC80000}"/>
    <cellStyle name="20% - Accent1 8 13 2" xfId="51489" xr:uid="{00000000-0005-0000-0000-00007BC80000}"/>
    <cellStyle name="20% - Accent1 8 14" xfId="51490" xr:uid="{00000000-0005-0000-0000-00007CC80000}"/>
    <cellStyle name="20% - Accent1 8 14 2" xfId="51491" xr:uid="{00000000-0005-0000-0000-00007DC80000}"/>
    <cellStyle name="20% - Accent1 8 15" xfId="51492" xr:uid="{00000000-0005-0000-0000-00007EC80000}"/>
    <cellStyle name="20% - Accent1 8 2" xfId="51493" xr:uid="{00000000-0005-0000-0000-00007FC80000}"/>
    <cellStyle name="20% - Accent1 8 2 10" xfId="51494" xr:uid="{00000000-0005-0000-0000-000080C80000}"/>
    <cellStyle name="20% - Accent1 8 2 10 2" xfId="51495" xr:uid="{00000000-0005-0000-0000-000081C80000}"/>
    <cellStyle name="20% - Accent1 8 2 10 2 2" xfId="51496" xr:uid="{00000000-0005-0000-0000-000082C80000}"/>
    <cellStyle name="20% - Accent1 8 2 10 3" xfId="51497" xr:uid="{00000000-0005-0000-0000-000083C80000}"/>
    <cellStyle name="20% - Accent1 8 2 11" xfId="51498" xr:uid="{00000000-0005-0000-0000-000084C80000}"/>
    <cellStyle name="20% - Accent1 8 2 11 2" xfId="51499" xr:uid="{00000000-0005-0000-0000-000085C80000}"/>
    <cellStyle name="20% - Accent1 8 2 11 2 2" xfId="51500" xr:uid="{00000000-0005-0000-0000-000086C80000}"/>
    <cellStyle name="20% - Accent1 8 2 11 3" xfId="51501" xr:uid="{00000000-0005-0000-0000-000087C80000}"/>
    <cellStyle name="20% - Accent1 8 2 12" xfId="51502" xr:uid="{00000000-0005-0000-0000-000088C80000}"/>
    <cellStyle name="20% - Accent1 8 2 12 2" xfId="51503" xr:uid="{00000000-0005-0000-0000-000089C80000}"/>
    <cellStyle name="20% - Accent1 8 2 13" xfId="51504" xr:uid="{00000000-0005-0000-0000-00008AC80000}"/>
    <cellStyle name="20% - Accent1 8 2 13 2" xfId="51505" xr:uid="{00000000-0005-0000-0000-00008BC80000}"/>
    <cellStyle name="20% - Accent1 8 2 14" xfId="51506" xr:uid="{00000000-0005-0000-0000-00008CC80000}"/>
    <cellStyle name="20% - Accent1 8 2 2" xfId="51507" xr:uid="{00000000-0005-0000-0000-00008DC80000}"/>
    <cellStyle name="20% - Accent1 8 2 2 10" xfId="51508" xr:uid="{00000000-0005-0000-0000-00008EC80000}"/>
    <cellStyle name="20% - Accent1 8 2 2 10 2" xfId="51509" xr:uid="{00000000-0005-0000-0000-00008FC80000}"/>
    <cellStyle name="20% - Accent1 8 2 2 11" xfId="51510" xr:uid="{00000000-0005-0000-0000-000090C80000}"/>
    <cellStyle name="20% - Accent1 8 2 2 2" xfId="51511" xr:uid="{00000000-0005-0000-0000-000091C80000}"/>
    <cellStyle name="20% - Accent1 8 2 2 2 2" xfId="51512" xr:uid="{00000000-0005-0000-0000-000092C80000}"/>
    <cellStyle name="20% - Accent1 8 2 2 2 2 2" xfId="51513" xr:uid="{00000000-0005-0000-0000-000093C80000}"/>
    <cellStyle name="20% - Accent1 8 2 2 2 2 2 2" xfId="51514" xr:uid="{00000000-0005-0000-0000-000094C80000}"/>
    <cellStyle name="20% - Accent1 8 2 2 2 2 2 2 2" xfId="51515" xr:uid="{00000000-0005-0000-0000-000095C80000}"/>
    <cellStyle name="20% - Accent1 8 2 2 2 2 2 3" xfId="51516" xr:uid="{00000000-0005-0000-0000-000096C80000}"/>
    <cellStyle name="20% - Accent1 8 2 2 2 2 3" xfId="51517" xr:uid="{00000000-0005-0000-0000-000097C80000}"/>
    <cellStyle name="20% - Accent1 8 2 2 2 2 3 2" xfId="51518" xr:uid="{00000000-0005-0000-0000-000098C80000}"/>
    <cellStyle name="20% - Accent1 8 2 2 2 2 4" xfId="51519" xr:uid="{00000000-0005-0000-0000-000099C80000}"/>
    <cellStyle name="20% - Accent1 8 2 2 2 3" xfId="51520" xr:uid="{00000000-0005-0000-0000-00009AC80000}"/>
    <cellStyle name="20% - Accent1 8 2 2 2 3 2" xfId="51521" xr:uid="{00000000-0005-0000-0000-00009BC80000}"/>
    <cellStyle name="20% - Accent1 8 2 2 2 3 2 2" xfId="51522" xr:uid="{00000000-0005-0000-0000-00009CC80000}"/>
    <cellStyle name="20% - Accent1 8 2 2 2 3 2 2 2" xfId="51523" xr:uid="{00000000-0005-0000-0000-00009DC80000}"/>
    <cellStyle name="20% - Accent1 8 2 2 2 3 2 3" xfId="51524" xr:uid="{00000000-0005-0000-0000-00009EC80000}"/>
    <cellStyle name="20% - Accent1 8 2 2 2 3 3" xfId="51525" xr:uid="{00000000-0005-0000-0000-00009FC80000}"/>
    <cellStyle name="20% - Accent1 8 2 2 2 3 3 2" xfId="51526" xr:uid="{00000000-0005-0000-0000-0000A0C80000}"/>
    <cellStyle name="20% - Accent1 8 2 2 2 3 4" xfId="51527" xr:uid="{00000000-0005-0000-0000-0000A1C80000}"/>
    <cellStyle name="20% - Accent1 8 2 2 2 4" xfId="51528" xr:uid="{00000000-0005-0000-0000-0000A2C80000}"/>
    <cellStyle name="20% - Accent1 8 2 2 2 4 2" xfId="51529" xr:uid="{00000000-0005-0000-0000-0000A3C80000}"/>
    <cellStyle name="20% - Accent1 8 2 2 2 4 2 2" xfId="51530" xr:uid="{00000000-0005-0000-0000-0000A4C80000}"/>
    <cellStyle name="20% - Accent1 8 2 2 2 4 2 2 2" xfId="51531" xr:uid="{00000000-0005-0000-0000-0000A5C80000}"/>
    <cellStyle name="20% - Accent1 8 2 2 2 4 2 3" xfId="51532" xr:uid="{00000000-0005-0000-0000-0000A6C80000}"/>
    <cellStyle name="20% - Accent1 8 2 2 2 4 3" xfId="51533" xr:uid="{00000000-0005-0000-0000-0000A7C80000}"/>
    <cellStyle name="20% - Accent1 8 2 2 2 4 3 2" xfId="51534" xr:uid="{00000000-0005-0000-0000-0000A8C80000}"/>
    <cellStyle name="20% - Accent1 8 2 2 2 4 4" xfId="51535" xr:uid="{00000000-0005-0000-0000-0000A9C80000}"/>
    <cellStyle name="20% - Accent1 8 2 2 2 5" xfId="51536" xr:uid="{00000000-0005-0000-0000-0000AAC80000}"/>
    <cellStyle name="20% - Accent1 8 2 2 2 5 2" xfId="51537" xr:uid="{00000000-0005-0000-0000-0000ABC80000}"/>
    <cellStyle name="20% - Accent1 8 2 2 2 5 2 2" xfId="51538" xr:uid="{00000000-0005-0000-0000-0000ACC80000}"/>
    <cellStyle name="20% - Accent1 8 2 2 2 5 3" xfId="51539" xr:uid="{00000000-0005-0000-0000-0000ADC80000}"/>
    <cellStyle name="20% - Accent1 8 2 2 2 6" xfId="51540" xr:uid="{00000000-0005-0000-0000-0000AEC80000}"/>
    <cellStyle name="20% - Accent1 8 2 2 2 6 2" xfId="51541" xr:uid="{00000000-0005-0000-0000-0000AFC80000}"/>
    <cellStyle name="20% - Accent1 8 2 2 2 6 2 2" xfId="51542" xr:uid="{00000000-0005-0000-0000-0000B0C80000}"/>
    <cellStyle name="20% - Accent1 8 2 2 2 6 3" xfId="51543" xr:uid="{00000000-0005-0000-0000-0000B1C80000}"/>
    <cellStyle name="20% - Accent1 8 2 2 2 7" xfId="51544" xr:uid="{00000000-0005-0000-0000-0000B2C80000}"/>
    <cellStyle name="20% - Accent1 8 2 2 2 7 2" xfId="51545" xr:uid="{00000000-0005-0000-0000-0000B3C80000}"/>
    <cellStyle name="20% - Accent1 8 2 2 2 8" xfId="51546" xr:uid="{00000000-0005-0000-0000-0000B4C80000}"/>
    <cellStyle name="20% - Accent1 8 2 2 2 8 2" xfId="51547" xr:uid="{00000000-0005-0000-0000-0000B5C80000}"/>
    <cellStyle name="20% - Accent1 8 2 2 2 9" xfId="51548" xr:uid="{00000000-0005-0000-0000-0000B6C80000}"/>
    <cellStyle name="20% - Accent1 8 2 2 3" xfId="51549" xr:uid="{00000000-0005-0000-0000-0000B7C80000}"/>
    <cellStyle name="20% - Accent1 8 2 2 3 2" xfId="51550" xr:uid="{00000000-0005-0000-0000-0000B8C80000}"/>
    <cellStyle name="20% - Accent1 8 2 2 3 2 2" xfId="51551" xr:uid="{00000000-0005-0000-0000-0000B9C80000}"/>
    <cellStyle name="20% - Accent1 8 2 2 3 2 2 2" xfId="51552" xr:uid="{00000000-0005-0000-0000-0000BAC80000}"/>
    <cellStyle name="20% - Accent1 8 2 2 3 2 2 2 2" xfId="51553" xr:uid="{00000000-0005-0000-0000-0000BBC80000}"/>
    <cellStyle name="20% - Accent1 8 2 2 3 2 2 3" xfId="51554" xr:uid="{00000000-0005-0000-0000-0000BCC80000}"/>
    <cellStyle name="20% - Accent1 8 2 2 3 2 3" xfId="51555" xr:uid="{00000000-0005-0000-0000-0000BDC80000}"/>
    <cellStyle name="20% - Accent1 8 2 2 3 2 3 2" xfId="51556" xr:uid="{00000000-0005-0000-0000-0000BEC80000}"/>
    <cellStyle name="20% - Accent1 8 2 2 3 2 4" xfId="51557" xr:uid="{00000000-0005-0000-0000-0000BFC80000}"/>
    <cellStyle name="20% - Accent1 8 2 2 3 3" xfId="51558" xr:uid="{00000000-0005-0000-0000-0000C0C80000}"/>
    <cellStyle name="20% - Accent1 8 2 2 3 3 2" xfId="51559" xr:uid="{00000000-0005-0000-0000-0000C1C80000}"/>
    <cellStyle name="20% - Accent1 8 2 2 3 3 2 2" xfId="51560" xr:uid="{00000000-0005-0000-0000-0000C2C80000}"/>
    <cellStyle name="20% - Accent1 8 2 2 3 3 2 2 2" xfId="51561" xr:uid="{00000000-0005-0000-0000-0000C3C80000}"/>
    <cellStyle name="20% - Accent1 8 2 2 3 3 2 3" xfId="51562" xr:uid="{00000000-0005-0000-0000-0000C4C80000}"/>
    <cellStyle name="20% - Accent1 8 2 2 3 3 3" xfId="51563" xr:uid="{00000000-0005-0000-0000-0000C5C80000}"/>
    <cellStyle name="20% - Accent1 8 2 2 3 3 3 2" xfId="51564" xr:uid="{00000000-0005-0000-0000-0000C6C80000}"/>
    <cellStyle name="20% - Accent1 8 2 2 3 3 4" xfId="51565" xr:uid="{00000000-0005-0000-0000-0000C7C80000}"/>
    <cellStyle name="20% - Accent1 8 2 2 3 4" xfId="51566" xr:uid="{00000000-0005-0000-0000-0000C8C80000}"/>
    <cellStyle name="20% - Accent1 8 2 2 3 4 2" xfId="51567" xr:uid="{00000000-0005-0000-0000-0000C9C80000}"/>
    <cellStyle name="20% - Accent1 8 2 2 3 4 2 2" xfId="51568" xr:uid="{00000000-0005-0000-0000-0000CAC80000}"/>
    <cellStyle name="20% - Accent1 8 2 2 3 4 2 2 2" xfId="51569" xr:uid="{00000000-0005-0000-0000-0000CBC80000}"/>
    <cellStyle name="20% - Accent1 8 2 2 3 4 2 3" xfId="51570" xr:uid="{00000000-0005-0000-0000-0000CCC80000}"/>
    <cellStyle name="20% - Accent1 8 2 2 3 4 3" xfId="51571" xr:uid="{00000000-0005-0000-0000-0000CDC80000}"/>
    <cellStyle name="20% - Accent1 8 2 2 3 4 3 2" xfId="51572" xr:uid="{00000000-0005-0000-0000-0000CEC80000}"/>
    <cellStyle name="20% - Accent1 8 2 2 3 4 4" xfId="51573" xr:uid="{00000000-0005-0000-0000-0000CFC80000}"/>
    <cellStyle name="20% - Accent1 8 2 2 3 5" xfId="51574" xr:uid="{00000000-0005-0000-0000-0000D0C80000}"/>
    <cellStyle name="20% - Accent1 8 2 2 3 5 2" xfId="51575" xr:uid="{00000000-0005-0000-0000-0000D1C80000}"/>
    <cellStyle name="20% - Accent1 8 2 2 3 5 2 2" xfId="51576" xr:uid="{00000000-0005-0000-0000-0000D2C80000}"/>
    <cellStyle name="20% - Accent1 8 2 2 3 5 3" xfId="51577" xr:uid="{00000000-0005-0000-0000-0000D3C80000}"/>
    <cellStyle name="20% - Accent1 8 2 2 3 6" xfId="51578" xr:uid="{00000000-0005-0000-0000-0000D4C80000}"/>
    <cellStyle name="20% - Accent1 8 2 2 3 6 2" xfId="51579" xr:uid="{00000000-0005-0000-0000-0000D5C80000}"/>
    <cellStyle name="20% - Accent1 8 2 2 3 6 2 2" xfId="51580" xr:uid="{00000000-0005-0000-0000-0000D6C80000}"/>
    <cellStyle name="20% - Accent1 8 2 2 3 6 3" xfId="51581" xr:uid="{00000000-0005-0000-0000-0000D7C80000}"/>
    <cellStyle name="20% - Accent1 8 2 2 3 7" xfId="51582" xr:uid="{00000000-0005-0000-0000-0000D8C80000}"/>
    <cellStyle name="20% - Accent1 8 2 2 3 7 2" xfId="51583" xr:uid="{00000000-0005-0000-0000-0000D9C80000}"/>
    <cellStyle name="20% - Accent1 8 2 2 3 8" xfId="51584" xr:uid="{00000000-0005-0000-0000-0000DAC80000}"/>
    <cellStyle name="20% - Accent1 8 2 2 3 8 2" xfId="51585" xr:uid="{00000000-0005-0000-0000-0000DBC80000}"/>
    <cellStyle name="20% - Accent1 8 2 2 3 9" xfId="51586" xr:uid="{00000000-0005-0000-0000-0000DCC80000}"/>
    <cellStyle name="20% - Accent1 8 2 2 4" xfId="51587" xr:uid="{00000000-0005-0000-0000-0000DDC80000}"/>
    <cellStyle name="20% - Accent1 8 2 2 4 2" xfId="51588" xr:uid="{00000000-0005-0000-0000-0000DEC80000}"/>
    <cellStyle name="20% - Accent1 8 2 2 4 2 2" xfId="51589" xr:uid="{00000000-0005-0000-0000-0000DFC80000}"/>
    <cellStyle name="20% - Accent1 8 2 2 4 2 2 2" xfId="51590" xr:uid="{00000000-0005-0000-0000-0000E0C80000}"/>
    <cellStyle name="20% - Accent1 8 2 2 4 2 3" xfId="51591" xr:uid="{00000000-0005-0000-0000-0000E1C80000}"/>
    <cellStyle name="20% - Accent1 8 2 2 4 3" xfId="51592" xr:uid="{00000000-0005-0000-0000-0000E2C80000}"/>
    <cellStyle name="20% - Accent1 8 2 2 4 3 2" xfId="51593" xr:uid="{00000000-0005-0000-0000-0000E3C80000}"/>
    <cellStyle name="20% - Accent1 8 2 2 4 4" xfId="51594" xr:uid="{00000000-0005-0000-0000-0000E4C80000}"/>
    <cellStyle name="20% - Accent1 8 2 2 5" xfId="51595" xr:uid="{00000000-0005-0000-0000-0000E5C80000}"/>
    <cellStyle name="20% - Accent1 8 2 2 5 2" xfId="51596" xr:uid="{00000000-0005-0000-0000-0000E6C80000}"/>
    <cellStyle name="20% - Accent1 8 2 2 5 2 2" xfId="51597" xr:uid="{00000000-0005-0000-0000-0000E7C80000}"/>
    <cellStyle name="20% - Accent1 8 2 2 5 2 2 2" xfId="51598" xr:uid="{00000000-0005-0000-0000-0000E8C80000}"/>
    <cellStyle name="20% - Accent1 8 2 2 5 2 3" xfId="51599" xr:uid="{00000000-0005-0000-0000-0000E9C80000}"/>
    <cellStyle name="20% - Accent1 8 2 2 5 3" xfId="51600" xr:uid="{00000000-0005-0000-0000-0000EAC80000}"/>
    <cellStyle name="20% - Accent1 8 2 2 5 3 2" xfId="51601" xr:uid="{00000000-0005-0000-0000-0000EBC80000}"/>
    <cellStyle name="20% - Accent1 8 2 2 5 4" xfId="51602" xr:uid="{00000000-0005-0000-0000-0000ECC80000}"/>
    <cellStyle name="20% - Accent1 8 2 2 6" xfId="51603" xr:uid="{00000000-0005-0000-0000-0000EDC80000}"/>
    <cellStyle name="20% - Accent1 8 2 2 6 2" xfId="51604" xr:uid="{00000000-0005-0000-0000-0000EEC80000}"/>
    <cellStyle name="20% - Accent1 8 2 2 6 2 2" xfId="51605" xr:uid="{00000000-0005-0000-0000-0000EFC80000}"/>
    <cellStyle name="20% - Accent1 8 2 2 6 2 2 2" xfId="51606" xr:uid="{00000000-0005-0000-0000-0000F0C80000}"/>
    <cellStyle name="20% - Accent1 8 2 2 6 2 3" xfId="51607" xr:uid="{00000000-0005-0000-0000-0000F1C80000}"/>
    <cellStyle name="20% - Accent1 8 2 2 6 3" xfId="51608" xr:uid="{00000000-0005-0000-0000-0000F2C80000}"/>
    <cellStyle name="20% - Accent1 8 2 2 6 3 2" xfId="51609" xr:uid="{00000000-0005-0000-0000-0000F3C80000}"/>
    <cellStyle name="20% - Accent1 8 2 2 6 4" xfId="51610" xr:uid="{00000000-0005-0000-0000-0000F4C80000}"/>
    <cellStyle name="20% - Accent1 8 2 2 7" xfId="51611" xr:uid="{00000000-0005-0000-0000-0000F5C80000}"/>
    <cellStyle name="20% - Accent1 8 2 2 7 2" xfId="51612" xr:uid="{00000000-0005-0000-0000-0000F6C80000}"/>
    <cellStyle name="20% - Accent1 8 2 2 7 2 2" xfId="51613" xr:uid="{00000000-0005-0000-0000-0000F7C80000}"/>
    <cellStyle name="20% - Accent1 8 2 2 7 3" xfId="51614" xr:uid="{00000000-0005-0000-0000-0000F8C80000}"/>
    <cellStyle name="20% - Accent1 8 2 2 8" xfId="51615" xr:uid="{00000000-0005-0000-0000-0000F9C80000}"/>
    <cellStyle name="20% - Accent1 8 2 2 8 2" xfId="51616" xr:uid="{00000000-0005-0000-0000-0000FAC80000}"/>
    <cellStyle name="20% - Accent1 8 2 2 8 2 2" xfId="51617" xr:uid="{00000000-0005-0000-0000-0000FBC80000}"/>
    <cellStyle name="20% - Accent1 8 2 2 8 3" xfId="51618" xr:uid="{00000000-0005-0000-0000-0000FCC80000}"/>
    <cellStyle name="20% - Accent1 8 2 2 9" xfId="51619" xr:uid="{00000000-0005-0000-0000-0000FDC80000}"/>
    <cellStyle name="20% - Accent1 8 2 2 9 2" xfId="51620" xr:uid="{00000000-0005-0000-0000-0000FEC80000}"/>
    <cellStyle name="20% - Accent1 8 2 3" xfId="51621" xr:uid="{00000000-0005-0000-0000-0000FFC80000}"/>
    <cellStyle name="20% - Accent1 8 2 3 10" xfId="51622" xr:uid="{00000000-0005-0000-0000-000000C90000}"/>
    <cellStyle name="20% - Accent1 8 2 3 10 2" xfId="51623" xr:uid="{00000000-0005-0000-0000-000001C90000}"/>
    <cellStyle name="20% - Accent1 8 2 3 11" xfId="51624" xr:uid="{00000000-0005-0000-0000-000002C90000}"/>
    <cellStyle name="20% - Accent1 8 2 3 2" xfId="51625" xr:uid="{00000000-0005-0000-0000-000003C90000}"/>
    <cellStyle name="20% - Accent1 8 2 3 2 2" xfId="51626" xr:uid="{00000000-0005-0000-0000-000004C90000}"/>
    <cellStyle name="20% - Accent1 8 2 3 2 2 2" xfId="51627" xr:uid="{00000000-0005-0000-0000-000005C90000}"/>
    <cellStyle name="20% - Accent1 8 2 3 2 2 2 2" xfId="51628" xr:uid="{00000000-0005-0000-0000-000006C90000}"/>
    <cellStyle name="20% - Accent1 8 2 3 2 2 2 2 2" xfId="51629" xr:uid="{00000000-0005-0000-0000-000007C90000}"/>
    <cellStyle name="20% - Accent1 8 2 3 2 2 2 3" xfId="51630" xr:uid="{00000000-0005-0000-0000-000008C90000}"/>
    <cellStyle name="20% - Accent1 8 2 3 2 2 3" xfId="51631" xr:uid="{00000000-0005-0000-0000-000009C90000}"/>
    <cellStyle name="20% - Accent1 8 2 3 2 2 3 2" xfId="51632" xr:uid="{00000000-0005-0000-0000-00000AC90000}"/>
    <cellStyle name="20% - Accent1 8 2 3 2 2 4" xfId="51633" xr:uid="{00000000-0005-0000-0000-00000BC90000}"/>
    <cellStyle name="20% - Accent1 8 2 3 2 3" xfId="51634" xr:uid="{00000000-0005-0000-0000-00000CC90000}"/>
    <cellStyle name="20% - Accent1 8 2 3 2 3 2" xfId="51635" xr:uid="{00000000-0005-0000-0000-00000DC90000}"/>
    <cellStyle name="20% - Accent1 8 2 3 2 3 2 2" xfId="51636" xr:uid="{00000000-0005-0000-0000-00000EC90000}"/>
    <cellStyle name="20% - Accent1 8 2 3 2 3 2 2 2" xfId="51637" xr:uid="{00000000-0005-0000-0000-00000FC90000}"/>
    <cellStyle name="20% - Accent1 8 2 3 2 3 2 3" xfId="51638" xr:uid="{00000000-0005-0000-0000-000010C90000}"/>
    <cellStyle name="20% - Accent1 8 2 3 2 3 3" xfId="51639" xr:uid="{00000000-0005-0000-0000-000011C90000}"/>
    <cellStyle name="20% - Accent1 8 2 3 2 3 3 2" xfId="51640" xr:uid="{00000000-0005-0000-0000-000012C90000}"/>
    <cellStyle name="20% - Accent1 8 2 3 2 3 4" xfId="51641" xr:uid="{00000000-0005-0000-0000-000013C90000}"/>
    <cellStyle name="20% - Accent1 8 2 3 2 4" xfId="51642" xr:uid="{00000000-0005-0000-0000-000014C90000}"/>
    <cellStyle name="20% - Accent1 8 2 3 2 4 2" xfId="51643" xr:uid="{00000000-0005-0000-0000-000015C90000}"/>
    <cellStyle name="20% - Accent1 8 2 3 2 4 2 2" xfId="51644" xr:uid="{00000000-0005-0000-0000-000016C90000}"/>
    <cellStyle name="20% - Accent1 8 2 3 2 4 2 2 2" xfId="51645" xr:uid="{00000000-0005-0000-0000-000017C90000}"/>
    <cellStyle name="20% - Accent1 8 2 3 2 4 2 3" xfId="51646" xr:uid="{00000000-0005-0000-0000-000018C90000}"/>
    <cellStyle name="20% - Accent1 8 2 3 2 4 3" xfId="51647" xr:uid="{00000000-0005-0000-0000-000019C90000}"/>
    <cellStyle name="20% - Accent1 8 2 3 2 4 3 2" xfId="51648" xr:uid="{00000000-0005-0000-0000-00001AC90000}"/>
    <cellStyle name="20% - Accent1 8 2 3 2 4 4" xfId="51649" xr:uid="{00000000-0005-0000-0000-00001BC90000}"/>
    <cellStyle name="20% - Accent1 8 2 3 2 5" xfId="51650" xr:uid="{00000000-0005-0000-0000-00001CC90000}"/>
    <cellStyle name="20% - Accent1 8 2 3 2 5 2" xfId="51651" xr:uid="{00000000-0005-0000-0000-00001DC90000}"/>
    <cellStyle name="20% - Accent1 8 2 3 2 5 2 2" xfId="51652" xr:uid="{00000000-0005-0000-0000-00001EC90000}"/>
    <cellStyle name="20% - Accent1 8 2 3 2 5 3" xfId="51653" xr:uid="{00000000-0005-0000-0000-00001FC90000}"/>
    <cellStyle name="20% - Accent1 8 2 3 2 6" xfId="51654" xr:uid="{00000000-0005-0000-0000-000020C90000}"/>
    <cellStyle name="20% - Accent1 8 2 3 2 6 2" xfId="51655" xr:uid="{00000000-0005-0000-0000-000021C90000}"/>
    <cellStyle name="20% - Accent1 8 2 3 2 6 2 2" xfId="51656" xr:uid="{00000000-0005-0000-0000-000022C90000}"/>
    <cellStyle name="20% - Accent1 8 2 3 2 6 3" xfId="51657" xr:uid="{00000000-0005-0000-0000-000023C90000}"/>
    <cellStyle name="20% - Accent1 8 2 3 2 7" xfId="51658" xr:uid="{00000000-0005-0000-0000-000024C90000}"/>
    <cellStyle name="20% - Accent1 8 2 3 2 7 2" xfId="51659" xr:uid="{00000000-0005-0000-0000-000025C90000}"/>
    <cellStyle name="20% - Accent1 8 2 3 2 8" xfId="51660" xr:uid="{00000000-0005-0000-0000-000026C90000}"/>
    <cellStyle name="20% - Accent1 8 2 3 2 8 2" xfId="51661" xr:uid="{00000000-0005-0000-0000-000027C90000}"/>
    <cellStyle name="20% - Accent1 8 2 3 2 9" xfId="51662" xr:uid="{00000000-0005-0000-0000-000028C90000}"/>
    <cellStyle name="20% - Accent1 8 2 3 3" xfId="51663" xr:uid="{00000000-0005-0000-0000-000029C90000}"/>
    <cellStyle name="20% - Accent1 8 2 3 3 2" xfId="51664" xr:uid="{00000000-0005-0000-0000-00002AC90000}"/>
    <cellStyle name="20% - Accent1 8 2 3 3 2 2" xfId="51665" xr:uid="{00000000-0005-0000-0000-00002BC90000}"/>
    <cellStyle name="20% - Accent1 8 2 3 3 2 2 2" xfId="51666" xr:uid="{00000000-0005-0000-0000-00002CC90000}"/>
    <cellStyle name="20% - Accent1 8 2 3 3 2 2 2 2" xfId="51667" xr:uid="{00000000-0005-0000-0000-00002DC90000}"/>
    <cellStyle name="20% - Accent1 8 2 3 3 2 2 3" xfId="51668" xr:uid="{00000000-0005-0000-0000-00002EC90000}"/>
    <cellStyle name="20% - Accent1 8 2 3 3 2 3" xfId="51669" xr:uid="{00000000-0005-0000-0000-00002FC90000}"/>
    <cellStyle name="20% - Accent1 8 2 3 3 2 3 2" xfId="51670" xr:uid="{00000000-0005-0000-0000-000030C90000}"/>
    <cellStyle name="20% - Accent1 8 2 3 3 2 4" xfId="51671" xr:uid="{00000000-0005-0000-0000-000031C90000}"/>
    <cellStyle name="20% - Accent1 8 2 3 3 3" xfId="51672" xr:uid="{00000000-0005-0000-0000-000032C90000}"/>
    <cellStyle name="20% - Accent1 8 2 3 3 3 2" xfId="51673" xr:uid="{00000000-0005-0000-0000-000033C90000}"/>
    <cellStyle name="20% - Accent1 8 2 3 3 3 2 2" xfId="51674" xr:uid="{00000000-0005-0000-0000-000034C90000}"/>
    <cellStyle name="20% - Accent1 8 2 3 3 3 2 2 2" xfId="51675" xr:uid="{00000000-0005-0000-0000-000035C90000}"/>
    <cellStyle name="20% - Accent1 8 2 3 3 3 2 3" xfId="51676" xr:uid="{00000000-0005-0000-0000-000036C90000}"/>
    <cellStyle name="20% - Accent1 8 2 3 3 3 3" xfId="51677" xr:uid="{00000000-0005-0000-0000-000037C90000}"/>
    <cellStyle name="20% - Accent1 8 2 3 3 3 3 2" xfId="51678" xr:uid="{00000000-0005-0000-0000-000038C90000}"/>
    <cellStyle name="20% - Accent1 8 2 3 3 3 4" xfId="51679" xr:uid="{00000000-0005-0000-0000-000039C90000}"/>
    <cellStyle name="20% - Accent1 8 2 3 3 4" xfId="51680" xr:uid="{00000000-0005-0000-0000-00003AC90000}"/>
    <cellStyle name="20% - Accent1 8 2 3 3 4 2" xfId="51681" xr:uid="{00000000-0005-0000-0000-00003BC90000}"/>
    <cellStyle name="20% - Accent1 8 2 3 3 4 2 2" xfId="51682" xr:uid="{00000000-0005-0000-0000-00003CC90000}"/>
    <cellStyle name="20% - Accent1 8 2 3 3 4 2 2 2" xfId="51683" xr:uid="{00000000-0005-0000-0000-00003DC90000}"/>
    <cellStyle name="20% - Accent1 8 2 3 3 4 2 3" xfId="51684" xr:uid="{00000000-0005-0000-0000-00003EC90000}"/>
    <cellStyle name="20% - Accent1 8 2 3 3 4 3" xfId="51685" xr:uid="{00000000-0005-0000-0000-00003FC90000}"/>
    <cellStyle name="20% - Accent1 8 2 3 3 4 3 2" xfId="51686" xr:uid="{00000000-0005-0000-0000-000040C90000}"/>
    <cellStyle name="20% - Accent1 8 2 3 3 4 4" xfId="51687" xr:uid="{00000000-0005-0000-0000-000041C90000}"/>
    <cellStyle name="20% - Accent1 8 2 3 3 5" xfId="51688" xr:uid="{00000000-0005-0000-0000-000042C90000}"/>
    <cellStyle name="20% - Accent1 8 2 3 3 5 2" xfId="51689" xr:uid="{00000000-0005-0000-0000-000043C90000}"/>
    <cellStyle name="20% - Accent1 8 2 3 3 5 2 2" xfId="51690" xr:uid="{00000000-0005-0000-0000-000044C90000}"/>
    <cellStyle name="20% - Accent1 8 2 3 3 5 3" xfId="51691" xr:uid="{00000000-0005-0000-0000-000045C90000}"/>
    <cellStyle name="20% - Accent1 8 2 3 3 6" xfId="51692" xr:uid="{00000000-0005-0000-0000-000046C90000}"/>
    <cellStyle name="20% - Accent1 8 2 3 3 6 2" xfId="51693" xr:uid="{00000000-0005-0000-0000-000047C90000}"/>
    <cellStyle name="20% - Accent1 8 2 3 3 6 2 2" xfId="51694" xr:uid="{00000000-0005-0000-0000-000048C90000}"/>
    <cellStyle name="20% - Accent1 8 2 3 3 6 3" xfId="51695" xr:uid="{00000000-0005-0000-0000-000049C90000}"/>
    <cellStyle name="20% - Accent1 8 2 3 3 7" xfId="51696" xr:uid="{00000000-0005-0000-0000-00004AC90000}"/>
    <cellStyle name="20% - Accent1 8 2 3 3 7 2" xfId="51697" xr:uid="{00000000-0005-0000-0000-00004BC90000}"/>
    <cellStyle name="20% - Accent1 8 2 3 3 8" xfId="51698" xr:uid="{00000000-0005-0000-0000-00004CC90000}"/>
    <cellStyle name="20% - Accent1 8 2 3 3 8 2" xfId="51699" xr:uid="{00000000-0005-0000-0000-00004DC90000}"/>
    <cellStyle name="20% - Accent1 8 2 3 3 9" xfId="51700" xr:uid="{00000000-0005-0000-0000-00004EC90000}"/>
    <cellStyle name="20% - Accent1 8 2 3 4" xfId="51701" xr:uid="{00000000-0005-0000-0000-00004FC90000}"/>
    <cellStyle name="20% - Accent1 8 2 3 4 2" xfId="51702" xr:uid="{00000000-0005-0000-0000-000050C90000}"/>
    <cellStyle name="20% - Accent1 8 2 3 4 2 2" xfId="51703" xr:uid="{00000000-0005-0000-0000-000051C90000}"/>
    <cellStyle name="20% - Accent1 8 2 3 4 2 2 2" xfId="51704" xr:uid="{00000000-0005-0000-0000-000052C90000}"/>
    <cellStyle name="20% - Accent1 8 2 3 4 2 3" xfId="51705" xr:uid="{00000000-0005-0000-0000-000053C90000}"/>
    <cellStyle name="20% - Accent1 8 2 3 4 3" xfId="51706" xr:uid="{00000000-0005-0000-0000-000054C90000}"/>
    <cellStyle name="20% - Accent1 8 2 3 4 3 2" xfId="51707" xr:uid="{00000000-0005-0000-0000-000055C90000}"/>
    <cellStyle name="20% - Accent1 8 2 3 4 4" xfId="51708" xr:uid="{00000000-0005-0000-0000-000056C90000}"/>
    <cellStyle name="20% - Accent1 8 2 3 5" xfId="51709" xr:uid="{00000000-0005-0000-0000-000057C90000}"/>
    <cellStyle name="20% - Accent1 8 2 3 5 2" xfId="51710" xr:uid="{00000000-0005-0000-0000-000058C90000}"/>
    <cellStyle name="20% - Accent1 8 2 3 5 2 2" xfId="51711" xr:uid="{00000000-0005-0000-0000-000059C90000}"/>
    <cellStyle name="20% - Accent1 8 2 3 5 2 2 2" xfId="51712" xr:uid="{00000000-0005-0000-0000-00005AC90000}"/>
    <cellStyle name="20% - Accent1 8 2 3 5 2 3" xfId="51713" xr:uid="{00000000-0005-0000-0000-00005BC90000}"/>
    <cellStyle name="20% - Accent1 8 2 3 5 3" xfId="51714" xr:uid="{00000000-0005-0000-0000-00005CC90000}"/>
    <cellStyle name="20% - Accent1 8 2 3 5 3 2" xfId="51715" xr:uid="{00000000-0005-0000-0000-00005DC90000}"/>
    <cellStyle name="20% - Accent1 8 2 3 5 4" xfId="51716" xr:uid="{00000000-0005-0000-0000-00005EC90000}"/>
    <cellStyle name="20% - Accent1 8 2 3 6" xfId="51717" xr:uid="{00000000-0005-0000-0000-00005FC90000}"/>
    <cellStyle name="20% - Accent1 8 2 3 6 2" xfId="51718" xr:uid="{00000000-0005-0000-0000-000060C90000}"/>
    <cellStyle name="20% - Accent1 8 2 3 6 2 2" xfId="51719" xr:uid="{00000000-0005-0000-0000-000061C90000}"/>
    <cellStyle name="20% - Accent1 8 2 3 6 2 2 2" xfId="51720" xr:uid="{00000000-0005-0000-0000-000062C90000}"/>
    <cellStyle name="20% - Accent1 8 2 3 6 2 3" xfId="51721" xr:uid="{00000000-0005-0000-0000-000063C90000}"/>
    <cellStyle name="20% - Accent1 8 2 3 6 3" xfId="51722" xr:uid="{00000000-0005-0000-0000-000064C90000}"/>
    <cellStyle name="20% - Accent1 8 2 3 6 3 2" xfId="51723" xr:uid="{00000000-0005-0000-0000-000065C90000}"/>
    <cellStyle name="20% - Accent1 8 2 3 6 4" xfId="51724" xr:uid="{00000000-0005-0000-0000-000066C90000}"/>
    <cellStyle name="20% - Accent1 8 2 3 7" xfId="51725" xr:uid="{00000000-0005-0000-0000-000067C90000}"/>
    <cellStyle name="20% - Accent1 8 2 3 7 2" xfId="51726" xr:uid="{00000000-0005-0000-0000-000068C90000}"/>
    <cellStyle name="20% - Accent1 8 2 3 7 2 2" xfId="51727" xr:uid="{00000000-0005-0000-0000-000069C90000}"/>
    <cellStyle name="20% - Accent1 8 2 3 7 3" xfId="51728" xr:uid="{00000000-0005-0000-0000-00006AC90000}"/>
    <cellStyle name="20% - Accent1 8 2 3 8" xfId="51729" xr:uid="{00000000-0005-0000-0000-00006BC90000}"/>
    <cellStyle name="20% - Accent1 8 2 3 8 2" xfId="51730" xr:uid="{00000000-0005-0000-0000-00006CC90000}"/>
    <cellStyle name="20% - Accent1 8 2 3 8 2 2" xfId="51731" xr:uid="{00000000-0005-0000-0000-00006DC90000}"/>
    <cellStyle name="20% - Accent1 8 2 3 8 3" xfId="51732" xr:uid="{00000000-0005-0000-0000-00006EC90000}"/>
    <cellStyle name="20% - Accent1 8 2 3 9" xfId="51733" xr:uid="{00000000-0005-0000-0000-00006FC90000}"/>
    <cellStyle name="20% - Accent1 8 2 3 9 2" xfId="51734" xr:uid="{00000000-0005-0000-0000-000070C90000}"/>
    <cellStyle name="20% - Accent1 8 2 4" xfId="51735" xr:uid="{00000000-0005-0000-0000-000071C90000}"/>
    <cellStyle name="20% - Accent1 8 2 4 10" xfId="51736" xr:uid="{00000000-0005-0000-0000-000072C90000}"/>
    <cellStyle name="20% - Accent1 8 2 4 10 2" xfId="51737" xr:uid="{00000000-0005-0000-0000-000073C90000}"/>
    <cellStyle name="20% - Accent1 8 2 4 11" xfId="51738" xr:uid="{00000000-0005-0000-0000-000074C90000}"/>
    <cellStyle name="20% - Accent1 8 2 4 2" xfId="51739" xr:uid="{00000000-0005-0000-0000-000075C90000}"/>
    <cellStyle name="20% - Accent1 8 2 4 2 2" xfId="51740" xr:uid="{00000000-0005-0000-0000-000076C90000}"/>
    <cellStyle name="20% - Accent1 8 2 4 2 2 2" xfId="51741" xr:uid="{00000000-0005-0000-0000-000077C90000}"/>
    <cellStyle name="20% - Accent1 8 2 4 2 2 2 2" xfId="51742" xr:uid="{00000000-0005-0000-0000-000078C90000}"/>
    <cellStyle name="20% - Accent1 8 2 4 2 2 2 2 2" xfId="51743" xr:uid="{00000000-0005-0000-0000-000079C90000}"/>
    <cellStyle name="20% - Accent1 8 2 4 2 2 2 3" xfId="51744" xr:uid="{00000000-0005-0000-0000-00007AC90000}"/>
    <cellStyle name="20% - Accent1 8 2 4 2 2 3" xfId="51745" xr:uid="{00000000-0005-0000-0000-00007BC90000}"/>
    <cellStyle name="20% - Accent1 8 2 4 2 2 3 2" xfId="51746" xr:uid="{00000000-0005-0000-0000-00007CC90000}"/>
    <cellStyle name="20% - Accent1 8 2 4 2 2 4" xfId="51747" xr:uid="{00000000-0005-0000-0000-00007DC90000}"/>
    <cellStyle name="20% - Accent1 8 2 4 2 3" xfId="51748" xr:uid="{00000000-0005-0000-0000-00007EC90000}"/>
    <cellStyle name="20% - Accent1 8 2 4 2 3 2" xfId="51749" xr:uid="{00000000-0005-0000-0000-00007FC90000}"/>
    <cellStyle name="20% - Accent1 8 2 4 2 3 2 2" xfId="51750" xr:uid="{00000000-0005-0000-0000-000080C90000}"/>
    <cellStyle name="20% - Accent1 8 2 4 2 3 2 2 2" xfId="51751" xr:uid="{00000000-0005-0000-0000-000081C90000}"/>
    <cellStyle name="20% - Accent1 8 2 4 2 3 2 3" xfId="51752" xr:uid="{00000000-0005-0000-0000-000082C90000}"/>
    <cellStyle name="20% - Accent1 8 2 4 2 3 3" xfId="51753" xr:uid="{00000000-0005-0000-0000-000083C90000}"/>
    <cellStyle name="20% - Accent1 8 2 4 2 3 3 2" xfId="51754" xr:uid="{00000000-0005-0000-0000-000084C90000}"/>
    <cellStyle name="20% - Accent1 8 2 4 2 3 4" xfId="51755" xr:uid="{00000000-0005-0000-0000-000085C90000}"/>
    <cellStyle name="20% - Accent1 8 2 4 2 4" xfId="51756" xr:uid="{00000000-0005-0000-0000-000086C90000}"/>
    <cellStyle name="20% - Accent1 8 2 4 2 4 2" xfId="51757" xr:uid="{00000000-0005-0000-0000-000087C90000}"/>
    <cellStyle name="20% - Accent1 8 2 4 2 4 2 2" xfId="51758" xr:uid="{00000000-0005-0000-0000-000088C90000}"/>
    <cellStyle name="20% - Accent1 8 2 4 2 4 2 2 2" xfId="51759" xr:uid="{00000000-0005-0000-0000-000089C90000}"/>
    <cellStyle name="20% - Accent1 8 2 4 2 4 2 3" xfId="51760" xr:uid="{00000000-0005-0000-0000-00008AC90000}"/>
    <cellStyle name="20% - Accent1 8 2 4 2 4 3" xfId="51761" xr:uid="{00000000-0005-0000-0000-00008BC90000}"/>
    <cellStyle name="20% - Accent1 8 2 4 2 4 3 2" xfId="51762" xr:uid="{00000000-0005-0000-0000-00008CC90000}"/>
    <cellStyle name="20% - Accent1 8 2 4 2 4 4" xfId="51763" xr:uid="{00000000-0005-0000-0000-00008DC90000}"/>
    <cellStyle name="20% - Accent1 8 2 4 2 5" xfId="51764" xr:uid="{00000000-0005-0000-0000-00008EC90000}"/>
    <cellStyle name="20% - Accent1 8 2 4 2 5 2" xfId="51765" xr:uid="{00000000-0005-0000-0000-00008FC90000}"/>
    <cellStyle name="20% - Accent1 8 2 4 2 5 2 2" xfId="51766" xr:uid="{00000000-0005-0000-0000-000090C90000}"/>
    <cellStyle name="20% - Accent1 8 2 4 2 5 3" xfId="51767" xr:uid="{00000000-0005-0000-0000-000091C90000}"/>
    <cellStyle name="20% - Accent1 8 2 4 2 6" xfId="51768" xr:uid="{00000000-0005-0000-0000-000092C90000}"/>
    <cellStyle name="20% - Accent1 8 2 4 2 6 2" xfId="51769" xr:uid="{00000000-0005-0000-0000-000093C90000}"/>
    <cellStyle name="20% - Accent1 8 2 4 2 6 2 2" xfId="51770" xr:uid="{00000000-0005-0000-0000-000094C90000}"/>
    <cellStyle name="20% - Accent1 8 2 4 2 6 3" xfId="51771" xr:uid="{00000000-0005-0000-0000-000095C90000}"/>
    <cellStyle name="20% - Accent1 8 2 4 2 7" xfId="51772" xr:uid="{00000000-0005-0000-0000-000096C90000}"/>
    <cellStyle name="20% - Accent1 8 2 4 2 7 2" xfId="51773" xr:uid="{00000000-0005-0000-0000-000097C90000}"/>
    <cellStyle name="20% - Accent1 8 2 4 2 8" xfId="51774" xr:uid="{00000000-0005-0000-0000-000098C90000}"/>
    <cellStyle name="20% - Accent1 8 2 4 2 8 2" xfId="51775" xr:uid="{00000000-0005-0000-0000-000099C90000}"/>
    <cellStyle name="20% - Accent1 8 2 4 2 9" xfId="51776" xr:uid="{00000000-0005-0000-0000-00009AC90000}"/>
    <cellStyle name="20% - Accent1 8 2 4 3" xfId="51777" xr:uid="{00000000-0005-0000-0000-00009BC90000}"/>
    <cellStyle name="20% - Accent1 8 2 4 3 2" xfId="51778" xr:uid="{00000000-0005-0000-0000-00009CC90000}"/>
    <cellStyle name="20% - Accent1 8 2 4 3 2 2" xfId="51779" xr:uid="{00000000-0005-0000-0000-00009DC90000}"/>
    <cellStyle name="20% - Accent1 8 2 4 3 2 2 2" xfId="51780" xr:uid="{00000000-0005-0000-0000-00009EC90000}"/>
    <cellStyle name="20% - Accent1 8 2 4 3 2 2 2 2" xfId="51781" xr:uid="{00000000-0005-0000-0000-00009FC90000}"/>
    <cellStyle name="20% - Accent1 8 2 4 3 2 2 3" xfId="51782" xr:uid="{00000000-0005-0000-0000-0000A0C90000}"/>
    <cellStyle name="20% - Accent1 8 2 4 3 2 3" xfId="51783" xr:uid="{00000000-0005-0000-0000-0000A1C90000}"/>
    <cellStyle name="20% - Accent1 8 2 4 3 2 3 2" xfId="51784" xr:uid="{00000000-0005-0000-0000-0000A2C90000}"/>
    <cellStyle name="20% - Accent1 8 2 4 3 2 4" xfId="51785" xr:uid="{00000000-0005-0000-0000-0000A3C90000}"/>
    <cellStyle name="20% - Accent1 8 2 4 3 3" xfId="51786" xr:uid="{00000000-0005-0000-0000-0000A4C90000}"/>
    <cellStyle name="20% - Accent1 8 2 4 3 3 2" xfId="51787" xr:uid="{00000000-0005-0000-0000-0000A5C90000}"/>
    <cellStyle name="20% - Accent1 8 2 4 3 3 2 2" xfId="51788" xr:uid="{00000000-0005-0000-0000-0000A6C90000}"/>
    <cellStyle name="20% - Accent1 8 2 4 3 3 2 2 2" xfId="51789" xr:uid="{00000000-0005-0000-0000-0000A7C90000}"/>
    <cellStyle name="20% - Accent1 8 2 4 3 3 2 3" xfId="51790" xr:uid="{00000000-0005-0000-0000-0000A8C90000}"/>
    <cellStyle name="20% - Accent1 8 2 4 3 3 3" xfId="51791" xr:uid="{00000000-0005-0000-0000-0000A9C90000}"/>
    <cellStyle name="20% - Accent1 8 2 4 3 3 3 2" xfId="51792" xr:uid="{00000000-0005-0000-0000-0000AAC90000}"/>
    <cellStyle name="20% - Accent1 8 2 4 3 3 4" xfId="51793" xr:uid="{00000000-0005-0000-0000-0000ABC90000}"/>
    <cellStyle name="20% - Accent1 8 2 4 3 4" xfId="51794" xr:uid="{00000000-0005-0000-0000-0000ACC90000}"/>
    <cellStyle name="20% - Accent1 8 2 4 3 4 2" xfId="51795" xr:uid="{00000000-0005-0000-0000-0000ADC90000}"/>
    <cellStyle name="20% - Accent1 8 2 4 3 4 2 2" xfId="51796" xr:uid="{00000000-0005-0000-0000-0000AEC90000}"/>
    <cellStyle name="20% - Accent1 8 2 4 3 4 2 2 2" xfId="51797" xr:uid="{00000000-0005-0000-0000-0000AFC90000}"/>
    <cellStyle name="20% - Accent1 8 2 4 3 4 2 3" xfId="51798" xr:uid="{00000000-0005-0000-0000-0000B0C90000}"/>
    <cellStyle name="20% - Accent1 8 2 4 3 4 3" xfId="51799" xr:uid="{00000000-0005-0000-0000-0000B1C90000}"/>
    <cellStyle name="20% - Accent1 8 2 4 3 4 3 2" xfId="51800" xr:uid="{00000000-0005-0000-0000-0000B2C90000}"/>
    <cellStyle name="20% - Accent1 8 2 4 3 4 4" xfId="51801" xr:uid="{00000000-0005-0000-0000-0000B3C90000}"/>
    <cellStyle name="20% - Accent1 8 2 4 3 5" xfId="51802" xr:uid="{00000000-0005-0000-0000-0000B4C90000}"/>
    <cellStyle name="20% - Accent1 8 2 4 3 5 2" xfId="51803" xr:uid="{00000000-0005-0000-0000-0000B5C90000}"/>
    <cellStyle name="20% - Accent1 8 2 4 3 5 2 2" xfId="51804" xr:uid="{00000000-0005-0000-0000-0000B6C90000}"/>
    <cellStyle name="20% - Accent1 8 2 4 3 5 3" xfId="51805" xr:uid="{00000000-0005-0000-0000-0000B7C90000}"/>
    <cellStyle name="20% - Accent1 8 2 4 3 6" xfId="51806" xr:uid="{00000000-0005-0000-0000-0000B8C90000}"/>
    <cellStyle name="20% - Accent1 8 2 4 3 6 2" xfId="51807" xr:uid="{00000000-0005-0000-0000-0000B9C90000}"/>
    <cellStyle name="20% - Accent1 8 2 4 3 6 2 2" xfId="51808" xr:uid="{00000000-0005-0000-0000-0000BAC90000}"/>
    <cellStyle name="20% - Accent1 8 2 4 3 6 3" xfId="51809" xr:uid="{00000000-0005-0000-0000-0000BBC90000}"/>
    <cellStyle name="20% - Accent1 8 2 4 3 7" xfId="51810" xr:uid="{00000000-0005-0000-0000-0000BCC90000}"/>
    <cellStyle name="20% - Accent1 8 2 4 3 7 2" xfId="51811" xr:uid="{00000000-0005-0000-0000-0000BDC90000}"/>
    <cellStyle name="20% - Accent1 8 2 4 3 8" xfId="51812" xr:uid="{00000000-0005-0000-0000-0000BEC90000}"/>
    <cellStyle name="20% - Accent1 8 2 4 3 8 2" xfId="51813" xr:uid="{00000000-0005-0000-0000-0000BFC90000}"/>
    <cellStyle name="20% - Accent1 8 2 4 3 9" xfId="51814" xr:uid="{00000000-0005-0000-0000-0000C0C90000}"/>
    <cellStyle name="20% - Accent1 8 2 4 4" xfId="51815" xr:uid="{00000000-0005-0000-0000-0000C1C90000}"/>
    <cellStyle name="20% - Accent1 8 2 4 4 2" xfId="51816" xr:uid="{00000000-0005-0000-0000-0000C2C90000}"/>
    <cellStyle name="20% - Accent1 8 2 4 4 2 2" xfId="51817" xr:uid="{00000000-0005-0000-0000-0000C3C90000}"/>
    <cellStyle name="20% - Accent1 8 2 4 4 2 2 2" xfId="51818" xr:uid="{00000000-0005-0000-0000-0000C4C90000}"/>
    <cellStyle name="20% - Accent1 8 2 4 4 2 3" xfId="51819" xr:uid="{00000000-0005-0000-0000-0000C5C90000}"/>
    <cellStyle name="20% - Accent1 8 2 4 4 3" xfId="51820" xr:uid="{00000000-0005-0000-0000-0000C6C90000}"/>
    <cellStyle name="20% - Accent1 8 2 4 4 3 2" xfId="51821" xr:uid="{00000000-0005-0000-0000-0000C7C90000}"/>
    <cellStyle name="20% - Accent1 8 2 4 4 4" xfId="51822" xr:uid="{00000000-0005-0000-0000-0000C8C90000}"/>
    <cellStyle name="20% - Accent1 8 2 4 5" xfId="51823" xr:uid="{00000000-0005-0000-0000-0000C9C90000}"/>
    <cellStyle name="20% - Accent1 8 2 4 5 2" xfId="51824" xr:uid="{00000000-0005-0000-0000-0000CAC90000}"/>
    <cellStyle name="20% - Accent1 8 2 4 5 2 2" xfId="51825" xr:uid="{00000000-0005-0000-0000-0000CBC90000}"/>
    <cellStyle name="20% - Accent1 8 2 4 5 2 2 2" xfId="51826" xr:uid="{00000000-0005-0000-0000-0000CCC90000}"/>
    <cellStyle name="20% - Accent1 8 2 4 5 2 3" xfId="51827" xr:uid="{00000000-0005-0000-0000-0000CDC90000}"/>
    <cellStyle name="20% - Accent1 8 2 4 5 3" xfId="51828" xr:uid="{00000000-0005-0000-0000-0000CEC90000}"/>
    <cellStyle name="20% - Accent1 8 2 4 5 3 2" xfId="51829" xr:uid="{00000000-0005-0000-0000-0000CFC90000}"/>
    <cellStyle name="20% - Accent1 8 2 4 5 4" xfId="51830" xr:uid="{00000000-0005-0000-0000-0000D0C90000}"/>
    <cellStyle name="20% - Accent1 8 2 4 6" xfId="51831" xr:uid="{00000000-0005-0000-0000-0000D1C90000}"/>
    <cellStyle name="20% - Accent1 8 2 4 6 2" xfId="51832" xr:uid="{00000000-0005-0000-0000-0000D2C90000}"/>
    <cellStyle name="20% - Accent1 8 2 4 6 2 2" xfId="51833" xr:uid="{00000000-0005-0000-0000-0000D3C90000}"/>
    <cellStyle name="20% - Accent1 8 2 4 6 2 2 2" xfId="51834" xr:uid="{00000000-0005-0000-0000-0000D4C90000}"/>
    <cellStyle name="20% - Accent1 8 2 4 6 2 3" xfId="51835" xr:uid="{00000000-0005-0000-0000-0000D5C90000}"/>
    <cellStyle name="20% - Accent1 8 2 4 6 3" xfId="51836" xr:uid="{00000000-0005-0000-0000-0000D6C90000}"/>
    <cellStyle name="20% - Accent1 8 2 4 6 3 2" xfId="51837" xr:uid="{00000000-0005-0000-0000-0000D7C90000}"/>
    <cellStyle name="20% - Accent1 8 2 4 6 4" xfId="51838" xr:uid="{00000000-0005-0000-0000-0000D8C90000}"/>
    <cellStyle name="20% - Accent1 8 2 4 7" xfId="51839" xr:uid="{00000000-0005-0000-0000-0000D9C90000}"/>
    <cellStyle name="20% - Accent1 8 2 4 7 2" xfId="51840" xr:uid="{00000000-0005-0000-0000-0000DAC90000}"/>
    <cellStyle name="20% - Accent1 8 2 4 7 2 2" xfId="51841" xr:uid="{00000000-0005-0000-0000-0000DBC90000}"/>
    <cellStyle name="20% - Accent1 8 2 4 7 3" xfId="51842" xr:uid="{00000000-0005-0000-0000-0000DCC90000}"/>
    <cellStyle name="20% - Accent1 8 2 4 8" xfId="51843" xr:uid="{00000000-0005-0000-0000-0000DDC90000}"/>
    <cellStyle name="20% - Accent1 8 2 4 8 2" xfId="51844" xr:uid="{00000000-0005-0000-0000-0000DEC90000}"/>
    <cellStyle name="20% - Accent1 8 2 4 8 2 2" xfId="51845" xr:uid="{00000000-0005-0000-0000-0000DFC90000}"/>
    <cellStyle name="20% - Accent1 8 2 4 8 3" xfId="51846" xr:uid="{00000000-0005-0000-0000-0000E0C90000}"/>
    <cellStyle name="20% - Accent1 8 2 4 9" xfId="51847" xr:uid="{00000000-0005-0000-0000-0000E1C90000}"/>
    <cellStyle name="20% - Accent1 8 2 4 9 2" xfId="51848" xr:uid="{00000000-0005-0000-0000-0000E2C90000}"/>
    <cellStyle name="20% - Accent1 8 2 5" xfId="51849" xr:uid="{00000000-0005-0000-0000-0000E3C90000}"/>
    <cellStyle name="20% - Accent1 8 2 5 2" xfId="51850" xr:uid="{00000000-0005-0000-0000-0000E4C90000}"/>
    <cellStyle name="20% - Accent1 8 2 5 2 2" xfId="51851" xr:uid="{00000000-0005-0000-0000-0000E5C90000}"/>
    <cellStyle name="20% - Accent1 8 2 5 2 2 2" xfId="51852" xr:uid="{00000000-0005-0000-0000-0000E6C90000}"/>
    <cellStyle name="20% - Accent1 8 2 5 2 2 2 2" xfId="51853" xr:uid="{00000000-0005-0000-0000-0000E7C90000}"/>
    <cellStyle name="20% - Accent1 8 2 5 2 2 3" xfId="51854" xr:uid="{00000000-0005-0000-0000-0000E8C90000}"/>
    <cellStyle name="20% - Accent1 8 2 5 2 3" xfId="51855" xr:uid="{00000000-0005-0000-0000-0000E9C90000}"/>
    <cellStyle name="20% - Accent1 8 2 5 2 3 2" xfId="51856" xr:uid="{00000000-0005-0000-0000-0000EAC90000}"/>
    <cellStyle name="20% - Accent1 8 2 5 2 4" xfId="51857" xr:uid="{00000000-0005-0000-0000-0000EBC90000}"/>
    <cellStyle name="20% - Accent1 8 2 5 3" xfId="51858" xr:uid="{00000000-0005-0000-0000-0000ECC90000}"/>
    <cellStyle name="20% - Accent1 8 2 5 3 2" xfId="51859" xr:uid="{00000000-0005-0000-0000-0000EDC90000}"/>
    <cellStyle name="20% - Accent1 8 2 5 3 2 2" xfId="51860" xr:uid="{00000000-0005-0000-0000-0000EEC90000}"/>
    <cellStyle name="20% - Accent1 8 2 5 3 2 2 2" xfId="51861" xr:uid="{00000000-0005-0000-0000-0000EFC90000}"/>
    <cellStyle name="20% - Accent1 8 2 5 3 2 3" xfId="51862" xr:uid="{00000000-0005-0000-0000-0000F0C90000}"/>
    <cellStyle name="20% - Accent1 8 2 5 3 3" xfId="51863" xr:uid="{00000000-0005-0000-0000-0000F1C90000}"/>
    <cellStyle name="20% - Accent1 8 2 5 3 3 2" xfId="51864" xr:uid="{00000000-0005-0000-0000-0000F2C90000}"/>
    <cellStyle name="20% - Accent1 8 2 5 3 4" xfId="51865" xr:uid="{00000000-0005-0000-0000-0000F3C90000}"/>
    <cellStyle name="20% - Accent1 8 2 5 4" xfId="51866" xr:uid="{00000000-0005-0000-0000-0000F4C90000}"/>
    <cellStyle name="20% - Accent1 8 2 5 4 2" xfId="51867" xr:uid="{00000000-0005-0000-0000-0000F5C90000}"/>
    <cellStyle name="20% - Accent1 8 2 5 4 2 2" xfId="51868" xr:uid="{00000000-0005-0000-0000-0000F6C90000}"/>
    <cellStyle name="20% - Accent1 8 2 5 4 2 2 2" xfId="51869" xr:uid="{00000000-0005-0000-0000-0000F7C90000}"/>
    <cellStyle name="20% - Accent1 8 2 5 4 2 3" xfId="51870" xr:uid="{00000000-0005-0000-0000-0000F8C90000}"/>
    <cellStyle name="20% - Accent1 8 2 5 4 3" xfId="51871" xr:uid="{00000000-0005-0000-0000-0000F9C90000}"/>
    <cellStyle name="20% - Accent1 8 2 5 4 3 2" xfId="51872" xr:uid="{00000000-0005-0000-0000-0000FAC90000}"/>
    <cellStyle name="20% - Accent1 8 2 5 4 4" xfId="51873" xr:uid="{00000000-0005-0000-0000-0000FBC90000}"/>
    <cellStyle name="20% - Accent1 8 2 5 5" xfId="51874" xr:uid="{00000000-0005-0000-0000-0000FCC90000}"/>
    <cellStyle name="20% - Accent1 8 2 5 5 2" xfId="51875" xr:uid="{00000000-0005-0000-0000-0000FDC90000}"/>
    <cellStyle name="20% - Accent1 8 2 5 5 2 2" xfId="51876" xr:uid="{00000000-0005-0000-0000-0000FEC90000}"/>
    <cellStyle name="20% - Accent1 8 2 5 5 3" xfId="51877" xr:uid="{00000000-0005-0000-0000-0000FFC90000}"/>
    <cellStyle name="20% - Accent1 8 2 5 6" xfId="51878" xr:uid="{00000000-0005-0000-0000-000000CA0000}"/>
    <cellStyle name="20% - Accent1 8 2 5 6 2" xfId="51879" xr:uid="{00000000-0005-0000-0000-000001CA0000}"/>
    <cellStyle name="20% - Accent1 8 2 5 6 2 2" xfId="51880" xr:uid="{00000000-0005-0000-0000-000002CA0000}"/>
    <cellStyle name="20% - Accent1 8 2 5 6 3" xfId="51881" xr:uid="{00000000-0005-0000-0000-000003CA0000}"/>
    <cellStyle name="20% - Accent1 8 2 5 7" xfId="51882" xr:uid="{00000000-0005-0000-0000-000004CA0000}"/>
    <cellStyle name="20% - Accent1 8 2 5 7 2" xfId="51883" xr:uid="{00000000-0005-0000-0000-000005CA0000}"/>
    <cellStyle name="20% - Accent1 8 2 5 8" xfId="51884" xr:uid="{00000000-0005-0000-0000-000006CA0000}"/>
    <cellStyle name="20% - Accent1 8 2 5 8 2" xfId="51885" xr:uid="{00000000-0005-0000-0000-000007CA0000}"/>
    <cellStyle name="20% - Accent1 8 2 5 9" xfId="51886" xr:uid="{00000000-0005-0000-0000-000008CA0000}"/>
    <cellStyle name="20% - Accent1 8 2 6" xfId="51887" xr:uid="{00000000-0005-0000-0000-000009CA0000}"/>
    <cellStyle name="20% - Accent1 8 2 6 2" xfId="51888" xr:uid="{00000000-0005-0000-0000-00000ACA0000}"/>
    <cellStyle name="20% - Accent1 8 2 6 2 2" xfId="51889" xr:uid="{00000000-0005-0000-0000-00000BCA0000}"/>
    <cellStyle name="20% - Accent1 8 2 6 2 2 2" xfId="51890" xr:uid="{00000000-0005-0000-0000-00000CCA0000}"/>
    <cellStyle name="20% - Accent1 8 2 6 2 2 2 2" xfId="51891" xr:uid="{00000000-0005-0000-0000-00000DCA0000}"/>
    <cellStyle name="20% - Accent1 8 2 6 2 2 3" xfId="51892" xr:uid="{00000000-0005-0000-0000-00000ECA0000}"/>
    <cellStyle name="20% - Accent1 8 2 6 2 3" xfId="51893" xr:uid="{00000000-0005-0000-0000-00000FCA0000}"/>
    <cellStyle name="20% - Accent1 8 2 6 2 3 2" xfId="51894" xr:uid="{00000000-0005-0000-0000-000010CA0000}"/>
    <cellStyle name="20% - Accent1 8 2 6 2 4" xfId="51895" xr:uid="{00000000-0005-0000-0000-000011CA0000}"/>
    <cellStyle name="20% - Accent1 8 2 6 3" xfId="51896" xr:uid="{00000000-0005-0000-0000-000012CA0000}"/>
    <cellStyle name="20% - Accent1 8 2 6 3 2" xfId="51897" xr:uid="{00000000-0005-0000-0000-000013CA0000}"/>
    <cellStyle name="20% - Accent1 8 2 6 3 2 2" xfId="51898" xr:uid="{00000000-0005-0000-0000-000014CA0000}"/>
    <cellStyle name="20% - Accent1 8 2 6 3 2 2 2" xfId="51899" xr:uid="{00000000-0005-0000-0000-000015CA0000}"/>
    <cellStyle name="20% - Accent1 8 2 6 3 2 3" xfId="51900" xr:uid="{00000000-0005-0000-0000-000016CA0000}"/>
    <cellStyle name="20% - Accent1 8 2 6 3 3" xfId="51901" xr:uid="{00000000-0005-0000-0000-000017CA0000}"/>
    <cellStyle name="20% - Accent1 8 2 6 3 3 2" xfId="51902" xr:uid="{00000000-0005-0000-0000-000018CA0000}"/>
    <cellStyle name="20% - Accent1 8 2 6 3 4" xfId="51903" xr:uid="{00000000-0005-0000-0000-000019CA0000}"/>
    <cellStyle name="20% - Accent1 8 2 6 4" xfId="51904" xr:uid="{00000000-0005-0000-0000-00001ACA0000}"/>
    <cellStyle name="20% - Accent1 8 2 6 4 2" xfId="51905" xr:uid="{00000000-0005-0000-0000-00001BCA0000}"/>
    <cellStyle name="20% - Accent1 8 2 6 4 2 2" xfId="51906" xr:uid="{00000000-0005-0000-0000-00001CCA0000}"/>
    <cellStyle name="20% - Accent1 8 2 6 4 2 2 2" xfId="51907" xr:uid="{00000000-0005-0000-0000-00001DCA0000}"/>
    <cellStyle name="20% - Accent1 8 2 6 4 2 3" xfId="51908" xr:uid="{00000000-0005-0000-0000-00001ECA0000}"/>
    <cellStyle name="20% - Accent1 8 2 6 4 3" xfId="51909" xr:uid="{00000000-0005-0000-0000-00001FCA0000}"/>
    <cellStyle name="20% - Accent1 8 2 6 4 3 2" xfId="51910" xr:uid="{00000000-0005-0000-0000-000020CA0000}"/>
    <cellStyle name="20% - Accent1 8 2 6 4 4" xfId="51911" xr:uid="{00000000-0005-0000-0000-000021CA0000}"/>
    <cellStyle name="20% - Accent1 8 2 6 5" xfId="51912" xr:uid="{00000000-0005-0000-0000-000022CA0000}"/>
    <cellStyle name="20% - Accent1 8 2 6 5 2" xfId="51913" xr:uid="{00000000-0005-0000-0000-000023CA0000}"/>
    <cellStyle name="20% - Accent1 8 2 6 5 2 2" xfId="51914" xr:uid="{00000000-0005-0000-0000-000024CA0000}"/>
    <cellStyle name="20% - Accent1 8 2 6 5 3" xfId="51915" xr:uid="{00000000-0005-0000-0000-000025CA0000}"/>
    <cellStyle name="20% - Accent1 8 2 6 6" xfId="51916" xr:uid="{00000000-0005-0000-0000-000026CA0000}"/>
    <cellStyle name="20% - Accent1 8 2 6 6 2" xfId="51917" xr:uid="{00000000-0005-0000-0000-000027CA0000}"/>
    <cellStyle name="20% - Accent1 8 2 6 6 2 2" xfId="51918" xr:uid="{00000000-0005-0000-0000-000028CA0000}"/>
    <cellStyle name="20% - Accent1 8 2 6 6 3" xfId="51919" xr:uid="{00000000-0005-0000-0000-000029CA0000}"/>
    <cellStyle name="20% - Accent1 8 2 6 7" xfId="51920" xr:uid="{00000000-0005-0000-0000-00002ACA0000}"/>
    <cellStyle name="20% - Accent1 8 2 6 7 2" xfId="51921" xr:uid="{00000000-0005-0000-0000-00002BCA0000}"/>
    <cellStyle name="20% - Accent1 8 2 6 8" xfId="51922" xr:uid="{00000000-0005-0000-0000-00002CCA0000}"/>
    <cellStyle name="20% - Accent1 8 2 6 8 2" xfId="51923" xr:uid="{00000000-0005-0000-0000-00002DCA0000}"/>
    <cellStyle name="20% - Accent1 8 2 6 9" xfId="51924" xr:uid="{00000000-0005-0000-0000-00002ECA0000}"/>
    <cellStyle name="20% - Accent1 8 2 7" xfId="51925" xr:uid="{00000000-0005-0000-0000-00002FCA0000}"/>
    <cellStyle name="20% - Accent1 8 2 7 2" xfId="51926" xr:uid="{00000000-0005-0000-0000-000030CA0000}"/>
    <cellStyle name="20% - Accent1 8 2 7 2 2" xfId="51927" xr:uid="{00000000-0005-0000-0000-000031CA0000}"/>
    <cellStyle name="20% - Accent1 8 2 7 2 2 2" xfId="51928" xr:uid="{00000000-0005-0000-0000-000032CA0000}"/>
    <cellStyle name="20% - Accent1 8 2 7 2 3" xfId="51929" xr:uid="{00000000-0005-0000-0000-000033CA0000}"/>
    <cellStyle name="20% - Accent1 8 2 7 3" xfId="51930" xr:uid="{00000000-0005-0000-0000-000034CA0000}"/>
    <cellStyle name="20% - Accent1 8 2 7 3 2" xfId="51931" xr:uid="{00000000-0005-0000-0000-000035CA0000}"/>
    <cellStyle name="20% - Accent1 8 2 7 4" xfId="51932" xr:uid="{00000000-0005-0000-0000-000036CA0000}"/>
    <cellStyle name="20% - Accent1 8 2 8" xfId="51933" xr:uid="{00000000-0005-0000-0000-000037CA0000}"/>
    <cellStyle name="20% - Accent1 8 2 8 2" xfId="51934" xr:uid="{00000000-0005-0000-0000-000038CA0000}"/>
    <cellStyle name="20% - Accent1 8 2 8 2 2" xfId="51935" xr:uid="{00000000-0005-0000-0000-000039CA0000}"/>
    <cellStyle name="20% - Accent1 8 2 8 2 2 2" xfId="51936" xr:uid="{00000000-0005-0000-0000-00003ACA0000}"/>
    <cellStyle name="20% - Accent1 8 2 8 2 3" xfId="51937" xr:uid="{00000000-0005-0000-0000-00003BCA0000}"/>
    <cellStyle name="20% - Accent1 8 2 8 3" xfId="51938" xr:uid="{00000000-0005-0000-0000-00003CCA0000}"/>
    <cellStyle name="20% - Accent1 8 2 8 3 2" xfId="51939" xr:uid="{00000000-0005-0000-0000-00003DCA0000}"/>
    <cellStyle name="20% - Accent1 8 2 8 4" xfId="51940" xr:uid="{00000000-0005-0000-0000-00003ECA0000}"/>
    <cellStyle name="20% - Accent1 8 2 9" xfId="51941" xr:uid="{00000000-0005-0000-0000-00003FCA0000}"/>
    <cellStyle name="20% - Accent1 8 2 9 2" xfId="51942" xr:uid="{00000000-0005-0000-0000-000040CA0000}"/>
    <cellStyle name="20% - Accent1 8 2 9 2 2" xfId="51943" xr:uid="{00000000-0005-0000-0000-000041CA0000}"/>
    <cellStyle name="20% - Accent1 8 2 9 2 2 2" xfId="51944" xr:uid="{00000000-0005-0000-0000-000042CA0000}"/>
    <cellStyle name="20% - Accent1 8 2 9 2 3" xfId="51945" xr:uid="{00000000-0005-0000-0000-000043CA0000}"/>
    <cellStyle name="20% - Accent1 8 2 9 3" xfId="51946" xr:uid="{00000000-0005-0000-0000-000044CA0000}"/>
    <cellStyle name="20% - Accent1 8 2 9 3 2" xfId="51947" xr:uid="{00000000-0005-0000-0000-000045CA0000}"/>
    <cellStyle name="20% - Accent1 8 2 9 4" xfId="51948" xr:uid="{00000000-0005-0000-0000-000046CA0000}"/>
    <cellStyle name="20% - Accent1 8 3" xfId="51949" xr:uid="{00000000-0005-0000-0000-000047CA0000}"/>
    <cellStyle name="20% - Accent1 8 3 10" xfId="51950" xr:uid="{00000000-0005-0000-0000-000048CA0000}"/>
    <cellStyle name="20% - Accent1 8 3 10 2" xfId="51951" xr:uid="{00000000-0005-0000-0000-000049CA0000}"/>
    <cellStyle name="20% - Accent1 8 3 11" xfId="51952" xr:uid="{00000000-0005-0000-0000-00004ACA0000}"/>
    <cellStyle name="20% - Accent1 8 3 2" xfId="51953" xr:uid="{00000000-0005-0000-0000-00004BCA0000}"/>
    <cellStyle name="20% - Accent1 8 3 2 2" xfId="51954" xr:uid="{00000000-0005-0000-0000-00004CCA0000}"/>
    <cellStyle name="20% - Accent1 8 3 2 2 2" xfId="51955" xr:uid="{00000000-0005-0000-0000-00004DCA0000}"/>
    <cellStyle name="20% - Accent1 8 3 2 2 2 2" xfId="51956" xr:uid="{00000000-0005-0000-0000-00004ECA0000}"/>
    <cellStyle name="20% - Accent1 8 3 2 2 2 2 2" xfId="51957" xr:uid="{00000000-0005-0000-0000-00004FCA0000}"/>
    <cellStyle name="20% - Accent1 8 3 2 2 2 3" xfId="51958" xr:uid="{00000000-0005-0000-0000-000050CA0000}"/>
    <cellStyle name="20% - Accent1 8 3 2 2 3" xfId="51959" xr:uid="{00000000-0005-0000-0000-000051CA0000}"/>
    <cellStyle name="20% - Accent1 8 3 2 2 3 2" xfId="51960" xr:uid="{00000000-0005-0000-0000-000052CA0000}"/>
    <cellStyle name="20% - Accent1 8 3 2 2 4" xfId="51961" xr:uid="{00000000-0005-0000-0000-000053CA0000}"/>
    <cellStyle name="20% - Accent1 8 3 2 3" xfId="51962" xr:uid="{00000000-0005-0000-0000-000054CA0000}"/>
    <cellStyle name="20% - Accent1 8 3 2 3 2" xfId="51963" xr:uid="{00000000-0005-0000-0000-000055CA0000}"/>
    <cellStyle name="20% - Accent1 8 3 2 3 2 2" xfId="51964" xr:uid="{00000000-0005-0000-0000-000056CA0000}"/>
    <cellStyle name="20% - Accent1 8 3 2 3 2 2 2" xfId="51965" xr:uid="{00000000-0005-0000-0000-000057CA0000}"/>
    <cellStyle name="20% - Accent1 8 3 2 3 2 3" xfId="51966" xr:uid="{00000000-0005-0000-0000-000058CA0000}"/>
    <cellStyle name="20% - Accent1 8 3 2 3 3" xfId="51967" xr:uid="{00000000-0005-0000-0000-000059CA0000}"/>
    <cellStyle name="20% - Accent1 8 3 2 3 3 2" xfId="51968" xr:uid="{00000000-0005-0000-0000-00005ACA0000}"/>
    <cellStyle name="20% - Accent1 8 3 2 3 4" xfId="51969" xr:uid="{00000000-0005-0000-0000-00005BCA0000}"/>
    <cellStyle name="20% - Accent1 8 3 2 4" xfId="51970" xr:uid="{00000000-0005-0000-0000-00005CCA0000}"/>
    <cellStyle name="20% - Accent1 8 3 2 4 2" xfId="51971" xr:uid="{00000000-0005-0000-0000-00005DCA0000}"/>
    <cellStyle name="20% - Accent1 8 3 2 4 2 2" xfId="51972" xr:uid="{00000000-0005-0000-0000-00005ECA0000}"/>
    <cellStyle name="20% - Accent1 8 3 2 4 2 2 2" xfId="51973" xr:uid="{00000000-0005-0000-0000-00005FCA0000}"/>
    <cellStyle name="20% - Accent1 8 3 2 4 2 3" xfId="51974" xr:uid="{00000000-0005-0000-0000-000060CA0000}"/>
    <cellStyle name="20% - Accent1 8 3 2 4 3" xfId="51975" xr:uid="{00000000-0005-0000-0000-000061CA0000}"/>
    <cellStyle name="20% - Accent1 8 3 2 4 3 2" xfId="51976" xr:uid="{00000000-0005-0000-0000-000062CA0000}"/>
    <cellStyle name="20% - Accent1 8 3 2 4 4" xfId="51977" xr:uid="{00000000-0005-0000-0000-000063CA0000}"/>
    <cellStyle name="20% - Accent1 8 3 2 5" xfId="51978" xr:uid="{00000000-0005-0000-0000-000064CA0000}"/>
    <cellStyle name="20% - Accent1 8 3 2 5 2" xfId="51979" xr:uid="{00000000-0005-0000-0000-000065CA0000}"/>
    <cellStyle name="20% - Accent1 8 3 2 5 2 2" xfId="51980" xr:uid="{00000000-0005-0000-0000-000066CA0000}"/>
    <cellStyle name="20% - Accent1 8 3 2 5 3" xfId="51981" xr:uid="{00000000-0005-0000-0000-000067CA0000}"/>
    <cellStyle name="20% - Accent1 8 3 2 6" xfId="51982" xr:uid="{00000000-0005-0000-0000-000068CA0000}"/>
    <cellStyle name="20% - Accent1 8 3 2 6 2" xfId="51983" xr:uid="{00000000-0005-0000-0000-000069CA0000}"/>
    <cellStyle name="20% - Accent1 8 3 2 6 2 2" xfId="51984" xr:uid="{00000000-0005-0000-0000-00006ACA0000}"/>
    <cellStyle name="20% - Accent1 8 3 2 6 3" xfId="51985" xr:uid="{00000000-0005-0000-0000-00006BCA0000}"/>
    <cellStyle name="20% - Accent1 8 3 2 7" xfId="51986" xr:uid="{00000000-0005-0000-0000-00006CCA0000}"/>
    <cellStyle name="20% - Accent1 8 3 2 7 2" xfId="51987" xr:uid="{00000000-0005-0000-0000-00006DCA0000}"/>
    <cellStyle name="20% - Accent1 8 3 2 8" xfId="51988" xr:uid="{00000000-0005-0000-0000-00006ECA0000}"/>
    <cellStyle name="20% - Accent1 8 3 2 8 2" xfId="51989" xr:uid="{00000000-0005-0000-0000-00006FCA0000}"/>
    <cellStyle name="20% - Accent1 8 3 2 9" xfId="51990" xr:uid="{00000000-0005-0000-0000-000070CA0000}"/>
    <cellStyle name="20% - Accent1 8 3 3" xfId="51991" xr:uid="{00000000-0005-0000-0000-000071CA0000}"/>
    <cellStyle name="20% - Accent1 8 3 3 2" xfId="51992" xr:uid="{00000000-0005-0000-0000-000072CA0000}"/>
    <cellStyle name="20% - Accent1 8 3 3 2 2" xfId="51993" xr:uid="{00000000-0005-0000-0000-000073CA0000}"/>
    <cellStyle name="20% - Accent1 8 3 3 2 2 2" xfId="51994" xr:uid="{00000000-0005-0000-0000-000074CA0000}"/>
    <cellStyle name="20% - Accent1 8 3 3 2 2 2 2" xfId="51995" xr:uid="{00000000-0005-0000-0000-000075CA0000}"/>
    <cellStyle name="20% - Accent1 8 3 3 2 2 3" xfId="51996" xr:uid="{00000000-0005-0000-0000-000076CA0000}"/>
    <cellStyle name="20% - Accent1 8 3 3 2 3" xfId="51997" xr:uid="{00000000-0005-0000-0000-000077CA0000}"/>
    <cellStyle name="20% - Accent1 8 3 3 2 3 2" xfId="51998" xr:uid="{00000000-0005-0000-0000-000078CA0000}"/>
    <cellStyle name="20% - Accent1 8 3 3 2 4" xfId="51999" xr:uid="{00000000-0005-0000-0000-000079CA0000}"/>
    <cellStyle name="20% - Accent1 8 3 3 3" xfId="52000" xr:uid="{00000000-0005-0000-0000-00007ACA0000}"/>
    <cellStyle name="20% - Accent1 8 3 3 3 2" xfId="52001" xr:uid="{00000000-0005-0000-0000-00007BCA0000}"/>
    <cellStyle name="20% - Accent1 8 3 3 3 2 2" xfId="52002" xr:uid="{00000000-0005-0000-0000-00007CCA0000}"/>
    <cellStyle name="20% - Accent1 8 3 3 3 2 2 2" xfId="52003" xr:uid="{00000000-0005-0000-0000-00007DCA0000}"/>
    <cellStyle name="20% - Accent1 8 3 3 3 2 3" xfId="52004" xr:uid="{00000000-0005-0000-0000-00007ECA0000}"/>
    <cellStyle name="20% - Accent1 8 3 3 3 3" xfId="52005" xr:uid="{00000000-0005-0000-0000-00007FCA0000}"/>
    <cellStyle name="20% - Accent1 8 3 3 3 3 2" xfId="52006" xr:uid="{00000000-0005-0000-0000-000080CA0000}"/>
    <cellStyle name="20% - Accent1 8 3 3 3 4" xfId="52007" xr:uid="{00000000-0005-0000-0000-000081CA0000}"/>
    <cellStyle name="20% - Accent1 8 3 3 4" xfId="52008" xr:uid="{00000000-0005-0000-0000-000082CA0000}"/>
    <cellStyle name="20% - Accent1 8 3 3 4 2" xfId="52009" xr:uid="{00000000-0005-0000-0000-000083CA0000}"/>
    <cellStyle name="20% - Accent1 8 3 3 4 2 2" xfId="52010" xr:uid="{00000000-0005-0000-0000-000084CA0000}"/>
    <cellStyle name="20% - Accent1 8 3 3 4 2 2 2" xfId="52011" xr:uid="{00000000-0005-0000-0000-000085CA0000}"/>
    <cellStyle name="20% - Accent1 8 3 3 4 2 3" xfId="52012" xr:uid="{00000000-0005-0000-0000-000086CA0000}"/>
    <cellStyle name="20% - Accent1 8 3 3 4 3" xfId="52013" xr:uid="{00000000-0005-0000-0000-000087CA0000}"/>
    <cellStyle name="20% - Accent1 8 3 3 4 3 2" xfId="52014" xr:uid="{00000000-0005-0000-0000-000088CA0000}"/>
    <cellStyle name="20% - Accent1 8 3 3 4 4" xfId="52015" xr:uid="{00000000-0005-0000-0000-000089CA0000}"/>
    <cellStyle name="20% - Accent1 8 3 3 5" xfId="52016" xr:uid="{00000000-0005-0000-0000-00008ACA0000}"/>
    <cellStyle name="20% - Accent1 8 3 3 5 2" xfId="52017" xr:uid="{00000000-0005-0000-0000-00008BCA0000}"/>
    <cellStyle name="20% - Accent1 8 3 3 5 2 2" xfId="52018" xr:uid="{00000000-0005-0000-0000-00008CCA0000}"/>
    <cellStyle name="20% - Accent1 8 3 3 5 3" xfId="52019" xr:uid="{00000000-0005-0000-0000-00008DCA0000}"/>
    <cellStyle name="20% - Accent1 8 3 3 6" xfId="52020" xr:uid="{00000000-0005-0000-0000-00008ECA0000}"/>
    <cellStyle name="20% - Accent1 8 3 3 6 2" xfId="52021" xr:uid="{00000000-0005-0000-0000-00008FCA0000}"/>
    <cellStyle name="20% - Accent1 8 3 3 6 2 2" xfId="52022" xr:uid="{00000000-0005-0000-0000-000090CA0000}"/>
    <cellStyle name="20% - Accent1 8 3 3 6 3" xfId="52023" xr:uid="{00000000-0005-0000-0000-000091CA0000}"/>
    <cellStyle name="20% - Accent1 8 3 3 7" xfId="52024" xr:uid="{00000000-0005-0000-0000-000092CA0000}"/>
    <cellStyle name="20% - Accent1 8 3 3 7 2" xfId="52025" xr:uid="{00000000-0005-0000-0000-000093CA0000}"/>
    <cellStyle name="20% - Accent1 8 3 3 8" xfId="52026" xr:uid="{00000000-0005-0000-0000-000094CA0000}"/>
    <cellStyle name="20% - Accent1 8 3 3 8 2" xfId="52027" xr:uid="{00000000-0005-0000-0000-000095CA0000}"/>
    <cellStyle name="20% - Accent1 8 3 3 9" xfId="52028" xr:uid="{00000000-0005-0000-0000-000096CA0000}"/>
    <cellStyle name="20% - Accent1 8 3 4" xfId="52029" xr:uid="{00000000-0005-0000-0000-000097CA0000}"/>
    <cellStyle name="20% - Accent1 8 3 4 2" xfId="52030" xr:uid="{00000000-0005-0000-0000-000098CA0000}"/>
    <cellStyle name="20% - Accent1 8 3 4 2 2" xfId="52031" xr:uid="{00000000-0005-0000-0000-000099CA0000}"/>
    <cellStyle name="20% - Accent1 8 3 4 2 2 2" xfId="52032" xr:uid="{00000000-0005-0000-0000-00009ACA0000}"/>
    <cellStyle name="20% - Accent1 8 3 4 2 3" xfId="52033" xr:uid="{00000000-0005-0000-0000-00009BCA0000}"/>
    <cellStyle name="20% - Accent1 8 3 4 3" xfId="52034" xr:uid="{00000000-0005-0000-0000-00009CCA0000}"/>
    <cellStyle name="20% - Accent1 8 3 4 3 2" xfId="52035" xr:uid="{00000000-0005-0000-0000-00009DCA0000}"/>
    <cellStyle name="20% - Accent1 8 3 4 4" xfId="52036" xr:uid="{00000000-0005-0000-0000-00009ECA0000}"/>
    <cellStyle name="20% - Accent1 8 3 5" xfId="52037" xr:uid="{00000000-0005-0000-0000-00009FCA0000}"/>
    <cellStyle name="20% - Accent1 8 3 5 2" xfId="52038" xr:uid="{00000000-0005-0000-0000-0000A0CA0000}"/>
    <cellStyle name="20% - Accent1 8 3 5 2 2" xfId="52039" xr:uid="{00000000-0005-0000-0000-0000A1CA0000}"/>
    <cellStyle name="20% - Accent1 8 3 5 2 2 2" xfId="52040" xr:uid="{00000000-0005-0000-0000-0000A2CA0000}"/>
    <cellStyle name="20% - Accent1 8 3 5 2 3" xfId="52041" xr:uid="{00000000-0005-0000-0000-0000A3CA0000}"/>
    <cellStyle name="20% - Accent1 8 3 5 3" xfId="52042" xr:uid="{00000000-0005-0000-0000-0000A4CA0000}"/>
    <cellStyle name="20% - Accent1 8 3 5 3 2" xfId="52043" xr:uid="{00000000-0005-0000-0000-0000A5CA0000}"/>
    <cellStyle name="20% - Accent1 8 3 5 4" xfId="52044" xr:uid="{00000000-0005-0000-0000-0000A6CA0000}"/>
    <cellStyle name="20% - Accent1 8 3 6" xfId="52045" xr:uid="{00000000-0005-0000-0000-0000A7CA0000}"/>
    <cellStyle name="20% - Accent1 8 3 6 2" xfId="52046" xr:uid="{00000000-0005-0000-0000-0000A8CA0000}"/>
    <cellStyle name="20% - Accent1 8 3 6 2 2" xfId="52047" xr:uid="{00000000-0005-0000-0000-0000A9CA0000}"/>
    <cellStyle name="20% - Accent1 8 3 6 2 2 2" xfId="52048" xr:uid="{00000000-0005-0000-0000-0000AACA0000}"/>
    <cellStyle name="20% - Accent1 8 3 6 2 3" xfId="52049" xr:uid="{00000000-0005-0000-0000-0000ABCA0000}"/>
    <cellStyle name="20% - Accent1 8 3 6 3" xfId="52050" xr:uid="{00000000-0005-0000-0000-0000ACCA0000}"/>
    <cellStyle name="20% - Accent1 8 3 6 3 2" xfId="52051" xr:uid="{00000000-0005-0000-0000-0000ADCA0000}"/>
    <cellStyle name="20% - Accent1 8 3 6 4" xfId="52052" xr:uid="{00000000-0005-0000-0000-0000AECA0000}"/>
    <cellStyle name="20% - Accent1 8 3 7" xfId="52053" xr:uid="{00000000-0005-0000-0000-0000AFCA0000}"/>
    <cellStyle name="20% - Accent1 8 3 7 2" xfId="52054" xr:uid="{00000000-0005-0000-0000-0000B0CA0000}"/>
    <cellStyle name="20% - Accent1 8 3 7 2 2" xfId="52055" xr:uid="{00000000-0005-0000-0000-0000B1CA0000}"/>
    <cellStyle name="20% - Accent1 8 3 7 3" xfId="52056" xr:uid="{00000000-0005-0000-0000-0000B2CA0000}"/>
    <cellStyle name="20% - Accent1 8 3 8" xfId="52057" xr:uid="{00000000-0005-0000-0000-0000B3CA0000}"/>
    <cellStyle name="20% - Accent1 8 3 8 2" xfId="52058" xr:uid="{00000000-0005-0000-0000-0000B4CA0000}"/>
    <cellStyle name="20% - Accent1 8 3 8 2 2" xfId="52059" xr:uid="{00000000-0005-0000-0000-0000B5CA0000}"/>
    <cellStyle name="20% - Accent1 8 3 8 3" xfId="52060" xr:uid="{00000000-0005-0000-0000-0000B6CA0000}"/>
    <cellStyle name="20% - Accent1 8 3 9" xfId="52061" xr:uid="{00000000-0005-0000-0000-0000B7CA0000}"/>
    <cellStyle name="20% - Accent1 8 3 9 2" xfId="52062" xr:uid="{00000000-0005-0000-0000-0000B8CA0000}"/>
    <cellStyle name="20% - Accent1 8 4" xfId="52063" xr:uid="{00000000-0005-0000-0000-0000B9CA0000}"/>
    <cellStyle name="20% - Accent1 8 4 10" xfId="52064" xr:uid="{00000000-0005-0000-0000-0000BACA0000}"/>
    <cellStyle name="20% - Accent1 8 4 10 2" xfId="52065" xr:uid="{00000000-0005-0000-0000-0000BBCA0000}"/>
    <cellStyle name="20% - Accent1 8 4 11" xfId="52066" xr:uid="{00000000-0005-0000-0000-0000BCCA0000}"/>
    <cellStyle name="20% - Accent1 8 4 2" xfId="52067" xr:uid="{00000000-0005-0000-0000-0000BDCA0000}"/>
    <cellStyle name="20% - Accent1 8 4 2 2" xfId="52068" xr:uid="{00000000-0005-0000-0000-0000BECA0000}"/>
    <cellStyle name="20% - Accent1 8 4 2 2 2" xfId="52069" xr:uid="{00000000-0005-0000-0000-0000BFCA0000}"/>
    <cellStyle name="20% - Accent1 8 4 2 2 2 2" xfId="52070" xr:uid="{00000000-0005-0000-0000-0000C0CA0000}"/>
    <cellStyle name="20% - Accent1 8 4 2 2 2 2 2" xfId="52071" xr:uid="{00000000-0005-0000-0000-0000C1CA0000}"/>
    <cellStyle name="20% - Accent1 8 4 2 2 2 3" xfId="52072" xr:uid="{00000000-0005-0000-0000-0000C2CA0000}"/>
    <cellStyle name="20% - Accent1 8 4 2 2 3" xfId="52073" xr:uid="{00000000-0005-0000-0000-0000C3CA0000}"/>
    <cellStyle name="20% - Accent1 8 4 2 2 3 2" xfId="52074" xr:uid="{00000000-0005-0000-0000-0000C4CA0000}"/>
    <cellStyle name="20% - Accent1 8 4 2 2 4" xfId="52075" xr:uid="{00000000-0005-0000-0000-0000C5CA0000}"/>
    <cellStyle name="20% - Accent1 8 4 2 3" xfId="52076" xr:uid="{00000000-0005-0000-0000-0000C6CA0000}"/>
    <cellStyle name="20% - Accent1 8 4 2 3 2" xfId="52077" xr:uid="{00000000-0005-0000-0000-0000C7CA0000}"/>
    <cellStyle name="20% - Accent1 8 4 2 3 2 2" xfId="52078" xr:uid="{00000000-0005-0000-0000-0000C8CA0000}"/>
    <cellStyle name="20% - Accent1 8 4 2 3 2 2 2" xfId="52079" xr:uid="{00000000-0005-0000-0000-0000C9CA0000}"/>
    <cellStyle name="20% - Accent1 8 4 2 3 2 3" xfId="52080" xr:uid="{00000000-0005-0000-0000-0000CACA0000}"/>
    <cellStyle name="20% - Accent1 8 4 2 3 3" xfId="52081" xr:uid="{00000000-0005-0000-0000-0000CBCA0000}"/>
    <cellStyle name="20% - Accent1 8 4 2 3 3 2" xfId="52082" xr:uid="{00000000-0005-0000-0000-0000CCCA0000}"/>
    <cellStyle name="20% - Accent1 8 4 2 3 4" xfId="52083" xr:uid="{00000000-0005-0000-0000-0000CDCA0000}"/>
    <cellStyle name="20% - Accent1 8 4 2 4" xfId="52084" xr:uid="{00000000-0005-0000-0000-0000CECA0000}"/>
    <cellStyle name="20% - Accent1 8 4 2 4 2" xfId="52085" xr:uid="{00000000-0005-0000-0000-0000CFCA0000}"/>
    <cellStyle name="20% - Accent1 8 4 2 4 2 2" xfId="52086" xr:uid="{00000000-0005-0000-0000-0000D0CA0000}"/>
    <cellStyle name="20% - Accent1 8 4 2 4 2 2 2" xfId="52087" xr:uid="{00000000-0005-0000-0000-0000D1CA0000}"/>
    <cellStyle name="20% - Accent1 8 4 2 4 2 3" xfId="52088" xr:uid="{00000000-0005-0000-0000-0000D2CA0000}"/>
    <cellStyle name="20% - Accent1 8 4 2 4 3" xfId="52089" xr:uid="{00000000-0005-0000-0000-0000D3CA0000}"/>
    <cellStyle name="20% - Accent1 8 4 2 4 3 2" xfId="52090" xr:uid="{00000000-0005-0000-0000-0000D4CA0000}"/>
    <cellStyle name="20% - Accent1 8 4 2 4 4" xfId="52091" xr:uid="{00000000-0005-0000-0000-0000D5CA0000}"/>
    <cellStyle name="20% - Accent1 8 4 2 5" xfId="52092" xr:uid="{00000000-0005-0000-0000-0000D6CA0000}"/>
    <cellStyle name="20% - Accent1 8 4 2 5 2" xfId="52093" xr:uid="{00000000-0005-0000-0000-0000D7CA0000}"/>
    <cellStyle name="20% - Accent1 8 4 2 5 2 2" xfId="52094" xr:uid="{00000000-0005-0000-0000-0000D8CA0000}"/>
    <cellStyle name="20% - Accent1 8 4 2 5 3" xfId="52095" xr:uid="{00000000-0005-0000-0000-0000D9CA0000}"/>
    <cellStyle name="20% - Accent1 8 4 2 6" xfId="52096" xr:uid="{00000000-0005-0000-0000-0000DACA0000}"/>
    <cellStyle name="20% - Accent1 8 4 2 6 2" xfId="52097" xr:uid="{00000000-0005-0000-0000-0000DBCA0000}"/>
    <cellStyle name="20% - Accent1 8 4 2 6 2 2" xfId="52098" xr:uid="{00000000-0005-0000-0000-0000DCCA0000}"/>
    <cellStyle name="20% - Accent1 8 4 2 6 3" xfId="52099" xr:uid="{00000000-0005-0000-0000-0000DDCA0000}"/>
    <cellStyle name="20% - Accent1 8 4 2 7" xfId="52100" xr:uid="{00000000-0005-0000-0000-0000DECA0000}"/>
    <cellStyle name="20% - Accent1 8 4 2 7 2" xfId="52101" xr:uid="{00000000-0005-0000-0000-0000DFCA0000}"/>
    <cellStyle name="20% - Accent1 8 4 2 8" xfId="52102" xr:uid="{00000000-0005-0000-0000-0000E0CA0000}"/>
    <cellStyle name="20% - Accent1 8 4 2 8 2" xfId="52103" xr:uid="{00000000-0005-0000-0000-0000E1CA0000}"/>
    <cellStyle name="20% - Accent1 8 4 2 9" xfId="52104" xr:uid="{00000000-0005-0000-0000-0000E2CA0000}"/>
    <cellStyle name="20% - Accent1 8 4 3" xfId="52105" xr:uid="{00000000-0005-0000-0000-0000E3CA0000}"/>
    <cellStyle name="20% - Accent1 8 4 3 2" xfId="52106" xr:uid="{00000000-0005-0000-0000-0000E4CA0000}"/>
    <cellStyle name="20% - Accent1 8 4 3 2 2" xfId="52107" xr:uid="{00000000-0005-0000-0000-0000E5CA0000}"/>
    <cellStyle name="20% - Accent1 8 4 3 2 2 2" xfId="52108" xr:uid="{00000000-0005-0000-0000-0000E6CA0000}"/>
    <cellStyle name="20% - Accent1 8 4 3 2 2 2 2" xfId="52109" xr:uid="{00000000-0005-0000-0000-0000E7CA0000}"/>
    <cellStyle name="20% - Accent1 8 4 3 2 2 3" xfId="52110" xr:uid="{00000000-0005-0000-0000-0000E8CA0000}"/>
    <cellStyle name="20% - Accent1 8 4 3 2 3" xfId="52111" xr:uid="{00000000-0005-0000-0000-0000E9CA0000}"/>
    <cellStyle name="20% - Accent1 8 4 3 2 3 2" xfId="52112" xr:uid="{00000000-0005-0000-0000-0000EACA0000}"/>
    <cellStyle name="20% - Accent1 8 4 3 2 4" xfId="52113" xr:uid="{00000000-0005-0000-0000-0000EBCA0000}"/>
    <cellStyle name="20% - Accent1 8 4 3 3" xfId="52114" xr:uid="{00000000-0005-0000-0000-0000ECCA0000}"/>
    <cellStyle name="20% - Accent1 8 4 3 3 2" xfId="52115" xr:uid="{00000000-0005-0000-0000-0000EDCA0000}"/>
    <cellStyle name="20% - Accent1 8 4 3 3 2 2" xfId="52116" xr:uid="{00000000-0005-0000-0000-0000EECA0000}"/>
    <cellStyle name="20% - Accent1 8 4 3 3 2 2 2" xfId="52117" xr:uid="{00000000-0005-0000-0000-0000EFCA0000}"/>
    <cellStyle name="20% - Accent1 8 4 3 3 2 3" xfId="52118" xr:uid="{00000000-0005-0000-0000-0000F0CA0000}"/>
    <cellStyle name="20% - Accent1 8 4 3 3 3" xfId="52119" xr:uid="{00000000-0005-0000-0000-0000F1CA0000}"/>
    <cellStyle name="20% - Accent1 8 4 3 3 3 2" xfId="52120" xr:uid="{00000000-0005-0000-0000-0000F2CA0000}"/>
    <cellStyle name="20% - Accent1 8 4 3 3 4" xfId="52121" xr:uid="{00000000-0005-0000-0000-0000F3CA0000}"/>
    <cellStyle name="20% - Accent1 8 4 3 4" xfId="52122" xr:uid="{00000000-0005-0000-0000-0000F4CA0000}"/>
    <cellStyle name="20% - Accent1 8 4 3 4 2" xfId="52123" xr:uid="{00000000-0005-0000-0000-0000F5CA0000}"/>
    <cellStyle name="20% - Accent1 8 4 3 4 2 2" xfId="52124" xr:uid="{00000000-0005-0000-0000-0000F6CA0000}"/>
    <cellStyle name="20% - Accent1 8 4 3 4 2 2 2" xfId="52125" xr:uid="{00000000-0005-0000-0000-0000F7CA0000}"/>
    <cellStyle name="20% - Accent1 8 4 3 4 2 3" xfId="52126" xr:uid="{00000000-0005-0000-0000-0000F8CA0000}"/>
    <cellStyle name="20% - Accent1 8 4 3 4 3" xfId="52127" xr:uid="{00000000-0005-0000-0000-0000F9CA0000}"/>
    <cellStyle name="20% - Accent1 8 4 3 4 3 2" xfId="52128" xr:uid="{00000000-0005-0000-0000-0000FACA0000}"/>
    <cellStyle name="20% - Accent1 8 4 3 4 4" xfId="52129" xr:uid="{00000000-0005-0000-0000-0000FBCA0000}"/>
    <cellStyle name="20% - Accent1 8 4 3 5" xfId="52130" xr:uid="{00000000-0005-0000-0000-0000FCCA0000}"/>
    <cellStyle name="20% - Accent1 8 4 3 5 2" xfId="52131" xr:uid="{00000000-0005-0000-0000-0000FDCA0000}"/>
    <cellStyle name="20% - Accent1 8 4 3 5 2 2" xfId="52132" xr:uid="{00000000-0005-0000-0000-0000FECA0000}"/>
    <cellStyle name="20% - Accent1 8 4 3 5 3" xfId="52133" xr:uid="{00000000-0005-0000-0000-0000FFCA0000}"/>
    <cellStyle name="20% - Accent1 8 4 3 6" xfId="52134" xr:uid="{00000000-0005-0000-0000-000000CB0000}"/>
    <cellStyle name="20% - Accent1 8 4 3 6 2" xfId="52135" xr:uid="{00000000-0005-0000-0000-000001CB0000}"/>
    <cellStyle name="20% - Accent1 8 4 3 6 2 2" xfId="52136" xr:uid="{00000000-0005-0000-0000-000002CB0000}"/>
    <cellStyle name="20% - Accent1 8 4 3 6 3" xfId="52137" xr:uid="{00000000-0005-0000-0000-000003CB0000}"/>
    <cellStyle name="20% - Accent1 8 4 3 7" xfId="52138" xr:uid="{00000000-0005-0000-0000-000004CB0000}"/>
    <cellStyle name="20% - Accent1 8 4 3 7 2" xfId="52139" xr:uid="{00000000-0005-0000-0000-000005CB0000}"/>
    <cellStyle name="20% - Accent1 8 4 3 8" xfId="52140" xr:uid="{00000000-0005-0000-0000-000006CB0000}"/>
    <cellStyle name="20% - Accent1 8 4 3 8 2" xfId="52141" xr:uid="{00000000-0005-0000-0000-000007CB0000}"/>
    <cellStyle name="20% - Accent1 8 4 3 9" xfId="52142" xr:uid="{00000000-0005-0000-0000-000008CB0000}"/>
    <cellStyle name="20% - Accent1 8 4 4" xfId="52143" xr:uid="{00000000-0005-0000-0000-000009CB0000}"/>
    <cellStyle name="20% - Accent1 8 4 4 2" xfId="52144" xr:uid="{00000000-0005-0000-0000-00000ACB0000}"/>
    <cellStyle name="20% - Accent1 8 4 4 2 2" xfId="52145" xr:uid="{00000000-0005-0000-0000-00000BCB0000}"/>
    <cellStyle name="20% - Accent1 8 4 4 2 2 2" xfId="52146" xr:uid="{00000000-0005-0000-0000-00000CCB0000}"/>
    <cellStyle name="20% - Accent1 8 4 4 2 3" xfId="52147" xr:uid="{00000000-0005-0000-0000-00000DCB0000}"/>
    <cellStyle name="20% - Accent1 8 4 4 3" xfId="52148" xr:uid="{00000000-0005-0000-0000-00000ECB0000}"/>
    <cellStyle name="20% - Accent1 8 4 4 3 2" xfId="52149" xr:uid="{00000000-0005-0000-0000-00000FCB0000}"/>
    <cellStyle name="20% - Accent1 8 4 4 4" xfId="52150" xr:uid="{00000000-0005-0000-0000-000010CB0000}"/>
    <cellStyle name="20% - Accent1 8 4 5" xfId="52151" xr:uid="{00000000-0005-0000-0000-000011CB0000}"/>
    <cellStyle name="20% - Accent1 8 4 5 2" xfId="52152" xr:uid="{00000000-0005-0000-0000-000012CB0000}"/>
    <cellStyle name="20% - Accent1 8 4 5 2 2" xfId="52153" xr:uid="{00000000-0005-0000-0000-000013CB0000}"/>
    <cellStyle name="20% - Accent1 8 4 5 2 2 2" xfId="52154" xr:uid="{00000000-0005-0000-0000-000014CB0000}"/>
    <cellStyle name="20% - Accent1 8 4 5 2 3" xfId="52155" xr:uid="{00000000-0005-0000-0000-000015CB0000}"/>
    <cellStyle name="20% - Accent1 8 4 5 3" xfId="52156" xr:uid="{00000000-0005-0000-0000-000016CB0000}"/>
    <cellStyle name="20% - Accent1 8 4 5 3 2" xfId="52157" xr:uid="{00000000-0005-0000-0000-000017CB0000}"/>
    <cellStyle name="20% - Accent1 8 4 5 4" xfId="52158" xr:uid="{00000000-0005-0000-0000-000018CB0000}"/>
    <cellStyle name="20% - Accent1 8 4 6" xfId="52159" xr:uid="{00000000-0005-0000-0000-000019CB0000}"/>
    <cellStyle name="20% - Accent1 8 4 6 2" xfId="52160" xr:uid="{00000000-0005-0000-0000-00001ACB0000}"/>
    <cellStyle name="20% - Accent1 8 4 6 2 2" xfId="52161" xr:uid="{00000000-0005-0000-0000-00001BCB0000}"/>
    <cellStyle name="20% - Accent1 8 4 6 2 2 2" xfId="52162" xr:uid="{00000000-0005-0000-0000-00001CCB0000}"/>
    <cellStyle name="20% - Accent1 8 4 6 2 3" xfId="52163" xr:uid="{00000000-0005-0000-0000-00001DCB0000}"/>
    <cellStyle name="20% - Accent1 8 4 6 3" xfId="52164" xr:uid="{00000000-0005-0000-0000-00001ECB0000}"/>
    <cellStyle name="20% - Accent1 8 4 6 3 2" xfId="52165" xr:uid="{00000000-0005-0000-0000-00001FCB0000}"/>
    <cellStyle name="20% - Accent1 8 4 6 4" xfId="52166" xr:uid="{00000000-0005-0000-0000-000020CB0000}"/>
    <cellStyle name="20% - Accent1 8 4 7" xfId="52167" xr:uid="{00000000-0005-0000-0000-000021CB0000}"/>
    <cellStyle name="20% - Accent1 8 4 7 2" xfId="52168" xr:uid="{00000000-0005-0000-0000-000022CB0000}"/>
    <cellStyle name="20% - Accent1 8 4 7 2 2" xfId="52169" xr:uid="{00000000-0005-0000-0000-000023CB0000}"/>
    <cellStyle name="20% - Accent1 8 4 7 3" xfId="52170" xr:uid="{00000000-0005-0000-0000-000024CB0000}"/>
    <cellStyle name="20% - Accent1 8 4 8" xfId="52171" xr:uid="{00000000-0005-0000-0000-000025CB0000}"/>
    <cellStyle name="20% - Accent1 8 4 8 2" xfId="52172" xr:uid="{00000000-0005-0000-0000-000026CB0000}"/>
    <cellStyle name="20% - Accent1 8 4 8 2 2" xfId="52173" xr:uid="{00000000-0005-0000-0000-000027CB0000}"/>
    <cellStyle name="20% - Accent1 8 4 8 3" xfId="52174" xr:uid="{00000000-0005-0000-0000-000028CB0000}"/>
    <cellStyle name="20% - Accent1 8 4 9" xfId="52175" xr:uid="{00000000-0005-0000-0000-000029CB0000}"/>
    <cellStyle name="20% - Accent1 8 4 9 2" xfId="52176" xr:uid="{00000000-0005-0000-0000-00002ACB0000}"/>
    <cellStyle name="20% - Accent1 8 5" xfId="52177" xr:uid="{00000000-0005-0000-0000-00002BCB0000}"/>
    <cellStyle name="20% - Accent1 8 5 10" xfId="52178" xr:uid="{00000000-0005-0000-0000-00002CCB0000}"/>
    <cellStyle name="20% - Accent1 8 5 10 2" xfId="52179" xr:uid="{00000000-0005-0000-0000-00002DCB0000}"/>
    <cellStyle name="20% - Accent1 8 5 11" xfId="52180" xr:uid="{00000000-0005-0000-0000-00002ECB0000}"/>
    <cellStyle name="20% - Accent1 8 5 2" xfId="52181" xr:uid="{00000000-0005-0000-0000-00002FCB0000}"/>
    <cellStyle name="20% - Accent1 8 5 2 2" xfId="52182" xr:uid="{00000000-0005-0000-0000-000030CB0000}"/>
    <cellStyle name="20% - Accent1 8 5 2 2 2" xfId="52183" xr:uid="{00000000-0005-0000-0000-000031CB0000}"/>
    <cellStyle name="20% - Accent1 8 5 2 2 2 2" xfId="52184" xr:uid="{00000000-0005-0000-0000-000032CB0000}"/>
    <cellStyle name="20% - Accent1 8 5 2 2 2 2 2" xfId="52185" xr:uid="{00000000-0005-0000-0000-000033CB0000}"/>
    <cellStyle name="20% - Accent1 8 5 2 2 2 3" xfId="52186" xr:uid="{00000000-0005-0000-0000-000034CB0000}"/>
    <cellStyle name="20% - Accent1 8 5 2 2 3" xfId="52187" xr:uid="{00000000-0005-0000-0000-000035CB0000}"/>
    <cellStyle name="20% - Accent1 8 5 2 2 3 2" xfId="52188" xr:uid="{00000000-0005-0000-0000-000036CB0000}"/>
    <cellStyle name="20% - Accent1 8 5 2 2 4" xfId="52189" xr:uid="{00000000-0005-0000-0000-000037CB0000}"/>
    <cellStyle name="20% - Accent1 8 5 2 3" xfId="52190" xr:uid="{00000000-0005-0000-0000-000038CB0000}"/>
    <cellStyle name="20% - Accent1 8 5 2 3 2" xfId="52191" xr:uid="{00000000-0005-0000-0000-000039CB0000}"/>
    <cellStyle name="20% - Accent1 8 5 2 3 2 2" xfId="52192" xr:uid="{00000000-0005-0000-0000-00003ACB0000}"/>
    <cellStyle name="20% - Accent1 8 5 2 3 2 2 2" xfId="52193" xr:uid="{00000000-0005-0000-0000-00003BCB0000}"/>
    <cellStyle name="20% - Accent1 8 5 2 3 2 3" xfId="52194" xr:uid="{00000000-0005-0000-0000-00003CCB0000}"/>
    <cellStyle name="20% - Accent1 8 5 2 3 3" xfId="52195" xr:uid="{00000000-0005-0000-0000-00003DCB0000}"/>
    <cellStyle name="20% - Accent1 8 5 2 3 3 2" xfId="52196" xr:uid="{00000000-0005-0000-0000-00003ECB0000}"/>
    <cellStyle name="20% - Accent1 8 5 2 3 4" xfId="52197" xr:uid="{00000000-0005-0000-0000-00003FCB0000}"/>
    <cellStyle name="20% - Accent1 8 5 2 4" xfId="52198" xr:uid="{00000000-0005-0000-0000-000040CB0000}"/>
    <cellStyle name="20% - Accent1 8 5 2 4 2" xfId="52199" xr:uid="{00000000-0005-0000-0000-000041CB0000}"/>
    <cellStyle name="20% - Accent1 8 5 2 4 2 2" xfId="52200" xr:uid="{00000000-0005-0000-0000-000042CB0000}"/>
    <cellStyle name="20% - Accent1 8 5 2 4 2 2 2" xfId="52201" xr:uid="{00000000-0005-0000-0000-000043CB0000}"/>
    <cellStyle name="20% - Accent1 8 5 2 4 2 3" xfId="52202" xr:uid="{00000000-0005-0000-0000-000044CB0000}"/>
    <cellStyle name="20% - Accent1 8 5 2 4 3" xfId="52203" xr:uid="{00000000-0005-0000-0000-000045CB0000}"/>
    <cellStyle name="20% - Accent1 8 5 2 4 3 2" xfId="52204" xr:uid="{00000000-0005-0000-0000-000046CB0000}"/>
    <cellStyle name="20% - Accent1 8 5 2 4 4" xfId="52205" xr:uid="{00000000-0005-0000-0000-000047CB0000}"/>
    <cellStyle name="20% - Accent1 8 5 2 5" xfId="52206" xr:uid="{00000000-0005-0000-0000-000048CB0000}"/>
    <cellStyle name="20% - Accent1 8 5 2 5 2" xfId="52207" xr:uid="{00000000-0005-0000-0000-000049CB0000}"/>
    <cellStyle name="20% - Accent1 8 5 2 5 2 2" xfId="52208" xr:uid="{00000000-0005-0000-0000-00004ACB0000}"/>
    <cellStyle name="20% - Accent1 8 5 2 5 3" xfId="52209" xr:uid="{00000000-0005-0000-0000-00004BCB0000}"/>
    <cellStyle name="20% - Accent1 8 5 2 6" xfId="52210" xr:uid="{00000000-0005-0000-0000-00004CCB0000}"/>
    <cellStyle name="20% - Accent1 8 5 2 6 2" xfId="52211" xr:uid="{00000000-0005-0000-0000-00004DCB0000}"/>
    <cellStyle name="20% - Accent1 8 5 2 6 2 2" xfId="52212" xr:uid="{00000000-0005-0000-0000-00004ECB0000}"/>
    <cellStyle name="20% - Accent1 8 5 2 6 3" xfId="52213" xr:uid="{00000000-0005-0000-0000-00004FCB0000}"/>
    <cellStyle name="20% - Accent1 8 5 2 7" xfId="52214" xr:uid="{00000000-0005-0000-0000-000050CB0000}"/>
    <cellStyle name="20% - Accent1 8 5 2 7 2" xfId="52215" xr:uid="{00000000-0005-0000-0000-000051CB0000}"/>
    <cellStyle name="20% - Accent1 8 5 2 8" xfId="52216" xr:uid="{00000000-0005-0000-0000-000052CB0000}"/>
    <cellStyle name="20% - Accent1 8 5 2 8 2" xfId="52217" xr:uid="{00000000-0005-0000-0000-000053CB0000}"/>
    <cellStyle name="20% - Accent1 8 5 2 9" xfId="52218" xr:uid="{00000000-0005-0000-0000-000054CB0000}"/>
    <cellStyle name="20% - Accent1 8 5 3" xfId="52219" xr:uid="{00000000-0005-0000-0000-000055CB0000}"/>
    <cellStyle name="20% - Accent1 8 5 3 2" xfId="52220" xr:uid="{00000000-0005-0000-0000-000056CB0000}"/>
    <cellStyle name="20% - Accent1 8 5 3 2 2" xfId="52221" xr:uid="{00000000-0005-0000-0000-000057CB0000}"/>
    <cellStyle name="20% - Accent1 8 5 3 2 2 2" xfId="52222" xr:uid="{00000000-0005-0000-0000-000058CB0000}"/>
    <cellStyle name="20% - Accent1 8 5 3 2 2 2 2" xfId="52223" xr:uid="{00000000-0005-0000-0000-000059CB0000}"/>
    <cellStyle name="20% - Accent1 8 5 3 2 2 3" xfId="52224" xr:uid="{00000000-0005-0000-0000-00005ACB0000}"/>
    <cellStyle name="20% - Accent1 8 5 3 2 3" xfId="52225" xr:uid="{00000000-0005-0000-0000-00005BCB0000}"/>
    <cellStyle name="20% - Accent1 8 5 3 2 3 2" xfId="52226" xr:uid="{00000000-0005-0000-0000-00005CCB0000}"/>
    <cellStyle name="20% - Accent1 8 5 3 2 4" xfId="52227" xr:uid="{00000000-0005-0000-0000-00005DCB0000}"/>
    <cellStyle name="20% - Accent1 8 5 3 3" xfId="52228" xr:uid="{00000000-0005-0000-0000-00005ECB0000}"/>
    <cellStyle name="20% - Accent1 8 5 3 3 2" xfId="52229" xr:uid="{00000000-0005-0000-0000-00005FCB0000}"/>
    <cellStyle name="20% - Accent1 8 5 3 3 2 2" xfId="52230" xr:uid="{00000000-0005-0000-0000-000060CB0000}"/>
    <cellStyle name="20% - Accent1 8 5 3 3 2 2 2" xfId="52231" xr:uid="{00000000-0005-0000-0000-000061CB0000}"/>
    <cellStyle name="20% - Accent1 8 5 3 3 2 3" xfId="52232" xr:uid="{00000000-0005-0000-0000-000062CB0000}"/>
    <cellStyle name="20% - Accent1 8 5 3 3 3" xfId="52233" xr:uid="{00000000-0005-0000-0000-000063CB0000}"/>
    <cellStyle name="20% - Accent1 8 5 3 3 3 2" xfId="52234" xr:uid="{00000000-0005-0000-0000-000064CB0000}"/>
    <cellStyle name="20% - Accent1 8 5 3 3 4" xfId="52235" xr:uid="{00000000-0005-0000-0000-000065CB0000}"/>
    <cellStyle name="20% - Accent1 8 5 3 4" xfId="52236" xr:uid="{00000000-0005-0000-0000-000066CB0000}"/>
    <cellStyle name="20% - Accent1 8 5 3 4 2" xfId="52237" xr:uid="{00000000-0005-0000-0000-000067CB0000}"/>
    <cellStyle name="20% - Accent1 8 5 3 4 2 2" xfId="52238" xr:uid="{00000000-0005-0000-0000-000068CB0000}"/>
    <cellStyle name="20% - Accent1 8 5 3 4 2 2 2" xfId="52239" xr:uid="{00000000-0005-0000-0000-000069CB0000}"/>
    <cellStyle name="20% - Accent1 8 5 3 4 2 3" xfId="52240" xr:uid="{00000000-0005-0000-0000-00006ACB0000}"/>
    <cellStyle name="20% - Accent1 8 5 3 4 3" xfId="52241" xr:uid="{00000000-0005-0000-0000-00006BCB0000}"/>
    <cellStyle name="20% - Accent1 8 5 3 4 3 2" xfId="52242" xr:uid="{00000000-0005-0000-0000-00006CCB0000}"/>
    <cellStyle name="20% - Accent1 8 5 3 4 4" xfId="52243" xr:uid="{00000000-0005-0000-0000-00006DCB0000}"/>
    <cellStyle name="20% - Accent1 8 5 3 5" xfId="52244" xr:uid="{00000000-0005-0000-0000-00006ECB0000}"/>
    <cellStyle name="20% - Accent1 8 5 3 5 2" xfId="52245" xr:uid="{00000000-0005-0000-0000-00006FCB0000}"/>
    <cellStyle name="20% - Accent1 8 5 3 5 2 2" xfId="52246" xr:uid="{00000000-0005-0000-0000-000070CB0000}"/>
    <cellStyle name="20% - Accent1 8 5 3 5 3" xfId="52247" xr:uid="{00000000-0005-0000-0000-000071CB0000}"/>
    <cellStyle name="20% - Accent1 8 5 3 6" xfId="52248" xr:uid="{00000000-0005-0000-0000-000072CB0000}"/>
    <cellStyle name="20% - Accent1 8 5 3 6 2" xfId="52249" xr:uid="{00000000-0005-0000-0000-000073CB0000}"/>
    <cellStyle name="20% - Accent1 8 5 3 6 2 2" xfId="52250" xr:uid="{00000000-0005-0000-0000-000074CB0000}"/>
    <cellStyle name="20% - Accent1 8 5 3 6 3" xfId="52251" xr:uid="{00000000-0005-0000-0000-000075CB0000}"/>
    <cellStyle name="20% - Accent1 8 5 3 7" xfId="52252" xr:uid="{00000000-0005-0000-0000-000076CB0000}"/>
    <cellStyle name="20% - Accent1 8 5 3 7 2" xfId="52253" xr:uid="{00000000-0005-0000-0000-000077CB0000}"/>
    <cellStyle name="20% - Accent1 8 5 3 8" xfId="52254" xr:uid="{00000000-0005-0000-0000-000078CB0000}"/>
    <cellStyle name="20% - Accent1 8 5 3 8 2" xfId="52255" xr:uid="{00000000-0005-0000-0000-000079CB0000}"/>
    <cellStyle name="20% - Accent1 8 5 3 9" xfId="52256" xr:uid="{00000000-0005-0000-0000-00007ACB0000}"/>
    <cellStyle name="20% - Accent1 8 5 4" xfId="52257" xr:uid="{00000000-0005-0000-0000-00007BCB0000}"/>
    <cellStyle name="20% - Accent1 8 5 4 2" xfId="52258" xr:uid="{00000000-0005-0000-0000-00007CCB0000}"/>
    <cellStyle name="20% - Accent1 8 5 4 2 2" xfId="52259" xr:uid="{00000000-0005-0000-0000-00007DCB0000}"/>
    <cellStyle name="20% - Accent1 8 5 4 2 2 2" xfId="52260" xr:uid="{00000000-0005-0000-0000-00007ECB0000}"/>
    <cellStyle name="20% - Accent1 8 5 4 2 3" xfId="52261" xr:uid="{00000000-0005-0000-0000-00007FCB0000}"/>
    <cellStyle name="20% - Accent1 8 5 4 3" xfId="52262" xr:uid="{00000000-0005-0000-0000-000080CB0000}"/>
    <cellStyle name="20% - Accent1 8 5 4 3 2" xfId="52263" xr:uid="{00000000-0005-0000-0000-000081CB0000}"/>
    <cellStyle name="20% - Accent1 8 5 4 4" xfId="52264" xr:uid="{00000000-0005-0000-0000-000082CB0000}"/>
    <cellStyle name="20% - Accent1 8 5 5" xfId="52265" xr:uid="{00000000-0005-0000-0000-000083CB0000}"/>
    <cellStyle name="20% - Accent1 8 5 5 2" xfId="52266" xr:uid="{00000000-0005-0000-0000-000084CB0000}"/>
    <cellStyle name="20% - Accent1 8 5 5 2 2" xfId="52267" xr:uid="{00000000-0005-0000-0000-000085CB0000}"/>
    <cellStyle name="20% - Accent1 8 5 5 2 2 2" xfId="52268" xr:uid="{00000000-0005-0000-0000-000086CB0000}"/>
    <cellStyle name="20% - Accent1 8 5 5 2 3" xfId="52269" xr:uid="{00000000-0005-0000-0000-000087CB0000}"/>
    <cellStyle name="20% - Accent1 8 5 5 3" xfId="52270" xr:uid="{00000000-0005-0000-0000-000088CB0000}"/>
    <cellStyle name="20% - Accent1 8 5 5 3 2" xfId="52271" xr:uid="{00000000-0005-0000-0000-000089CB0000}"/>
    <cellStyle name="20% - Accent1 8 5 5 4" xfId="52272" xr:uid="{00000000-0005-0000-0000-00008ACB0000}"/>
    <cellStyle name="20% - Accent1 8 5 6" xfId="52273" xr:uid="{00000000-0005-0000-0000-00008BCB0000}"/>
    <cellStyle name="20% - Accent1 8 5 6 2" xfId="52274" xr:uid="{00000000-0005-0000-0000-00008CCB0000}"/>
    <cellStyle name="20% - Accent1 8 5 6 2 2" xfId="52275" xr:uid="{00000000-0005-0000-0000-00008DCB0000}"/>
    <cellStyle name="20% - Accent1 8 5 6 2 2 2" xfId="52276" xr:uid="{00000000-0005-0000-0000-00008ECB0000}"/>
    <cellStyle name="20% - Accent1 8 5 6 2 3" xfId="52277" xr:uid="{00000000-0005-0000-0000-00008FCB0000}"/>
    <cellStyle name="20% - Accent1 8 5 6 3" xfId="52278" xr:uid="{00000000-0005-0000-0000-000090CB0000}"/>
    <cellStyle name="20% - Accent1 8 5 6 3 2" xfId="52279" xr:uid="{00000000-0005-0000-0000-000091CB0000}"/>
    <cellStyle name="20% - Accent1 8 5 6 4" xfId="52280" xr:uid="{00000000-0005-0000-0000-000092CB0000}"/>
    <cellStyle name="20% - Accent1 8 5 7" xfId="52281" xr:uid="{00000000-0005-0000-0000-000093CB0000}"/>
    <cellStyle name="20% - Accent1 8 5 7 2" xfId="52282" xr:uid="{00000000-0005-0000-0000-000094CB0000}"/>
    <cellStyle name="20% - Accent1 8 5 7 2 2" xfId="52283" xr:uid="{00000000-0005-0000-0000-000095CB0000}"/>
    <cellStyle name="20% - Accent1 8 5 7 3" xfId="52284" xr:uid="{00000000-0005-0000-0000-000096CB0000}"/>
    <cellStyle name="20% - Accent1 8 5 8" xfId="52285" xr:uid="{00000000-0005-0000-0000-000097CB0000}"/>
    <cellStyle name="20% - Accent1 8 5 8 2" xfId="52286" xr:uid="{00000000-0005-0000-0000-000098CB0000}"/>
    <cellStyle name="20% - Accent1 8 5 8 2 2" xfId="52287" xr:uid="{00000000-0005-0000-0000-000099CB0000}"/>
    <cellStyle name="20% - Accent1 8 5 8 3" xfId="52288" xr:uid="{00000000-0005-0000-0000-00009ACB0000}"/>
    <cellStyle name="20% - Accent1 8 5 9" xfId="52289" xr:uid="{00000000-0005-0000-0000-00009BCB0000}"/>
    <cellStyle name="20% - Accent1 8 5 9 2" xfId="52290" xr:uid="{00000000-0005-0000-0000-00009CCB0000}"/>
    <cellStyle name="20% - Accent1 8 6" xfId="52291" xr:uid="{00000000-0005-0000-0000-00009DCB0000}"/>
    <cellStyle name="20% - Accent1 8 6 2" xfId="52292" xr:uid="{00000000-0005-0000-0000-00009ECB0000}"/>
    <cellStyle name="20% - Accent1 8 6 2 2" xfId="52293" xr:uid="{00000000-0005-0000-0000-00009FCB0000}"/>
    <cellStyle name="20% - Accent1 8 6 2 2 2" xfId="52294" xr:uid="{00000000-0005-0000-0000-0000A0CB0000}"/>
    <cellStyle name="20% - Accent1 8 6 2 2 2 2" xfId="52295" xr:uid="{00000000-0005-0000-0000-0000A1CB0000}"/>
    <cellStyle name="20% - Accent1 8 6 2 2 3" xfId="52296" xr:uid="{00000000-0005-0000-0000-0000A2CB0000}"/>
    <cellStyle name="20% - Accent1 8 6 2 3" xfId="52297" xr:uid="{00000000-0005-0000-0000-0000A3CB0000}"/>
    <cellStyle name="20% - Accent1 8 6 2 3 2" xfId="52298" xr:uid="{00000000-0005-0000-0000-0000A4CB0000}"/>
    <cellStyle name="20% - Accent1 8 6 2 4" xfId="52299" xr:uid="{00000000-0005-0000-0000-0000A5CB0000}"/>
    <cellStyle name="20% - Accent1 8 6 3" xfId="52300" xr:uid="{00000000-0005-0000-0000-0000A6CB0000}"/>
    <cellStyle name="20% - Accent1 8 6 3 2" xfId="52301" xr:uid="{00000000-0005-0000-0000-0000A7CB0000}"/>
    <cellStyle name="20% - Accent1 8 6 3 2 2" xfId="52302" xr:uid="{00000000-0005-0000-0000-0000A8CB0000}"/>
    <cellStyle name="20% - Accent1 8 6 3 2 2 2" xfId="52303" xr:uid="{00000000-0005-0000-0000-0000A9CB0000}"/>
    <cellStyle name="20% - Accent1 8 6 3 2 3" xfId="52304" xr:uid="{00000000-0005-0000-0000-0000AACB0000}"/>
    <cellStyle name="20% - Accent1 8 6 3 3" xfId="52305" xr:uid="{00000000-0005-0000-0000-0000ABCB0000}"/>
    <cellStyle name="20% - Accent1 8 6 3 3 2" xfId="52306" xr:uid="{00000000-0005-0000-0000-0000ACCB0000}"/>
    <cellStyle name="20% - Accent1 8 6 3 4" xfId="52307" xr:uid="{00000000-0005-0000-0000-0000ADCB0000}"/>
    <cellStyle name="20% - Accent1 8 6 4" xfId="52308" xr:uid="{00000000-0005-0000-0000-0000AECB0000}"/>
    <cellStyle name="20% - Accent1 8 6 4 2" xfId="52309" xr:uid="{00000000-0005-0000-0000-0000AFCB0000}"/>
    <cellStyle name="20% - Accent1 8 6 4 2 2" xfId="52310" xr:uid="{00000000-0005-0000-0000-0000B0CB0000}"/>
    <cellStyle name="20% - Accent1 8 6 4 2 2 2" xfId="52311" xr:uid="{00000000-0005-0000-0000-0000B1CB0000}"/>
    <cellStyle name="20% - Accent1 8 6 4 2 3" xfId="52312" xr:uid="{00000000-0005-0000-0000-0000B2CB0000}"/>
    <cellStyle name="20% - Accent1 8 6 4 3" xfId="52313" xr:uid="{00000000-0005-0000-0000-0000B3CB0000}"/>
    <cellStyle name="20% - Accent1 8 6 4 3 2" xfId="52314" xr:uid="{00000000-0005-0000-0000-0000B4CB0000}"/>
    <cellStyle name="20% - Accent1 8 6 4 4" xfId="52315" xr:uid="{00000000-0005-0000-0000-0000B5CB0000}"/>
    <cellStyle name="20% - Accent1 8 6 5" xfId="52316" xr:uid="{00000000-0005-0000-0000-0000B6CB0000}"/>
    <cellStyle name="20% - Accent1 8 6 5 2" xfId="52317" xr:uid="{00000000-0005-0000-0000-0000B7CB0000}"/>
    <cellStyle name="20% - Accent1 8 6 5 2 2" xfId="52318" xr:uid="{00000000-0005-0000-0000-0000B8CB0000}"/>
    <cellStyle name="20% - Accent1 8 6 5 3" xfId="52319" xr:uid="{00000000-0005-0000-0000-0000B9CB0000}"/>
    <cellStyle name="20% - Accent1 8 6 6" xfId="52320" xr:uid="{00000000-0005-0000-0000-0000BACB0000}"/>
    <cellStyle name="20% - Accent1 8 6 6 2" xfId="52321" xr:uid="{00000000-0005-0000-0000-0000BBCB0000}"/>
    <cellStyle name="20% - Accent1 8 6 6 2 2" xfId="52322" xr:uid="{00000000-0005-0000-0000-0000BCCB0000}"/>
    <cellStyle name="20% - Accent1 8 6 6 3" xfId="52323" xr:uid="{00000000-0005-0000-0000-0000BDCB0000}"/>
    <cellStyle name="20% - Accent1 8 6 7" xfId="52324" xr:uid="{00000000-0005-0000-0000-0000BECB0000}"/>
    <cellStyle name="20% - Accent1 8 6 7 2" xfId="52325" xr:uid="{00000000-0005-0000-0000-0000BFCB0000}"/>
    <cellStyle name="20% - Accent1 8 6 8" xfId="52326" xr:uid="{00000000-0005-0000-0000-0000C0CB0000}"/>
    <cellStyle name="20% - Accent1 8 6 8 2" xfId="52327" xr:uid="{00000000-0005-0000-0000-0000C1CB0000}"/>
    <cellStyle name="20% - Accent1 8 6 9" xfId="52328" xr:uid="{00000000-0005-0000-0000-0000C2CB0000}"/>
    <cellStyle name="20% - Accent1 8 7" xfId="52329" xr:uid="{00000000-0005-0000-0000-0000C3CB0000}"/>
    <cellStyle name="20% - Accent1 8 7 2" xfId="52330" xr:uid="{00000000-0005-0000-0000-0000C4CB0000}"/>
    <cellStyle name="20% - Accent1 8 7 2 2" xfId="52331" xr:uid="{00000000-0005-0000-0000-0000C5CB0000}"/>
    <cellStyle name="20% - Accent1 8 7 2 2 2" xfId="52332" xr:uid="{00000000-0005-0000-0000-0000C6CB0000}"/>
    <cellStyle name="20% - Accent1 8 7 2 2 2 2" xfId="52333" xr:uid="{00000000-0005-0000-0000-0000C7CB0000}"/>
    <cellStyle name="20% - Accent1 8 7 2 2 3" xfId="52334" xr:uid="{00000000-0005-0000-0000-0000C8CB0000}"/>
    <cellStyle name="20% - Accent1 8 7 2 3" xfId="52335" xr:uid="{00000000-0005-0000-0000-0000C9CB0000}"/>
    <cellStyle name="20% - Accent1 8 7 2 3 2" xfId="52336" xr:uid="{00000000-0005-0000-0000-0000CACB0000}"/>
    <cellStyle name="20% - Accent1 8 7 2 4" xfId="52337" xr:uid="{00000000-0005-0000-0000-0000CBCB0000}"/>
    <cellStyle name="20% - Accent1 8 7 3" xfId="52338" xr:uid="{00000000-0005-0000-0000-0000CCCB0000}"/>
    <cellStyle name="20% - Accent1 8 7 3 2" xfId="52339" xr:uid="{00000000-0005-0000-0000-0000CDCB0000}"/>
    <cellStyle name="20% - Accent1 8 7 3 2 2" xfId="52340" xr:uid="{00000000-0005-0000-0000-0000CECB0000}"/>
    <cellStyle name="20% - Accent1 8 7 3 2 2 2" xfId="52341" xr:uid="{00000000-0005-0000-0000-0000CFCB0000}"/>
    <cellStyle name="20% - Accent1 8 7 3 2 3" xfId="52342" xr:uid="{00000000-0005-0000-0000-0000D0CB0000}"/>
    <cellStyle name="20% - Accent1 8 7 3 3" xfId="52343" xr:uid="{00000000-0005-0000-0000-0000D1CB0000}"/>
    <cellStyle name="20% - Accent1 8 7 3 3 2" xfId="52344" xr:uid="{00000000-0005-0000-0000-0000D2CB0000}"/>
    <cellStyle name="20% - Accent1 8 7 3 4" xfId="52345" xr:uid="{00000000-0005-0000-0000-0000D3CB0000}"/>
    <cellStyle name="20% - Accent1 8 7 4" xfId="52346" xr:uid="{00000000-0005-0000-0000-0000D4CB0000}"/>
    <cellStyle name="20% - Accent1 8 7 4 2" xfId="52347" xr:uid="{00000000-0005-0000-0000-0000D5CB0000}"/>
    <cellStyle name="20% - Accent1 8 7 4 2 2" xfId="52348" xr:uid="{00000000-0005-0000-0000-0000D6CB0000}"/>
    <cellStyle name="20% - Accent1 8 7 4 2 2 2" xfId="52349" xr:uid="{00000000-0005-0000-0000-0000D7CB0000}"/>
    <cellStyle name="20% - Accent1 8 7 4 2 3" xfId="52350" xr:uid="{00000000-0005-0000-0000-0000D8CB0000}"/>
    <cellStyle name="20% - Accent1 8 7 4 3" xfId="52351" xr:uid="{00000000-0005-0000-0000-0000D9CB0000}"/>
    <cellStyle name="20% - Accent1 8 7 4 3 2" xfId="52352" xr:uid="{00000000-0005-0000-0000-0000DACB0000}"/>
    <cellStyle name="20% - Accent1 8 7 4 4" xfId="52353" xr:uid="{00000000-0005-0000-0000-0000DBCB0000}"/>
    <cellStyle name="20% - Accent1 8 7 5" xfId="52354" xr:uid="{00000000-0005-0000-0000-0000DCCB0000}"/>
    <cellStyle name="20% - Accent1 8 7 5 2" xfId="52355" xr:uid="{00000000-0005-0000-0000-0000DDCB0000}"/>
    <cellStyle name="20% - Accent1 8 7 5 2 2" xfId="52356" xr:uid="{00000000-0005-0000-0000-0000DECB0000}"/>
    <cellStyle name="20% - Accent1 8 7 5 3" xfId="52357" xr:uid="{00000000-0005-0000-0000-0000DFCB0000}"/>
    <cellStyle name="20% - Accent1 8 7 6" xfId="52358" xr:uid="{00000000-0005-0000-0000-0000E0CB0000}"/>
    <cellStyle name="20% - Accent1 8 7 6 2" xfId="52359" xr:uid="{00000000-0005-0000-0000-0000E1CB0000}"/>
    <cellStyle name="20% - Accent1 8 7 6 2 2" xfId="52360" xr:uid="{00000000-0005-0000-0000-0000E2CB0000}"/>
    <cellStyle name="20% - Accent1 8 7 6 3" xfId="52361" xr:uid="{00000000-0005-0000-0000-0000E3CB0000}"/>
    <cellStyle name="20% - Accent1 8 7 7" xfId="52362" xr:uid="{00000000-0005-0000-0000-0000E4CB0000}"/>
    <cellStyle name="20% - Accent1 8 7 7 2" xfId="52363" xr:uid="{00000000-0005-0000-0000-0000E5CB0000}"/>
    <cellStyle name="20% - Accent1 8 7 8" xfId="52364" xr:uid="{00000000-0005-0000-0000-0000E6CB0000}"/>
    <cellStyle name="20% - Accent1 8 7 8 2" xfId="52365" xr:uid="{00000000-0005-0000-0000-0000E7CB0000}"/>
    <cellStyle name="20% - Accent1 8 7 9" xfId="52366" xr:uid="{00000000-0005-0000-0000-0000E8CB0000}"/>
    <cellStyle name="20% - Accent1 8 8" xfId="52367" xr:uid="{00000000-0005-0000-0000-0000E9CB0000}"/>
    <cellStyle name="20% - Accent1 8 8 2" xfId="52368" xr:uid="{00000000-0005-0000-0000-0000EACB0000}"/>
    <cellStyle name="20% - Accent1 8 8 2 2" xfId="52369" xr:uid="{00000000-0005-0000-0000-0000EBCB0000}"/>
    <cellStyle name="20% - Accent1 8 8 2 2 2" xfId="52370" xr:uid="{00000000-0005-0000-0000-0000ECCB0000}"/>
    <cellStyle name="20% - Accent1 8 8 2 3" xfId="52371" xr:uid="{00000000-0005-0000-0000-0000EDCB0000}"/>
    <cellStyle name="20% - Accent1 8 8 3" xfId="52372" xr:uid="{00000000-0005-0000-0000-0000EECB0000}"/>
    <cellStyle name="20% - Accent1 8 8 3 2" xfId="52373" xr:uid="{00000000-0005-0000-0000-0000EFCB0000}"/>
    <cellStyle name="20% - Accent1 8 8 4" xfId="52374" xr:uid="{00000000-0005-0000-0000-0000F0CB0000}"/>
    <cellStyle name="20% - Accent1 8 9" xfId="52375" xr:uid="{00000000-0005-0000-0000-0000F1CB0000}"/>
    <cellStyle name="20% - Accent1 8 9 2" xfId="52376" xr:uid="{00000000-0005-0000-0000-0000F2CB0000}"/>
    <cellStyle name="20% - Accent1 8 9 2 2" xfId="52377" xr:uid="{00000000-0005-0000-0000-0000F3CB0000}"/>
    <cellStyle name="20% - Accent1 8 9 2 2 2" xfId="52378" xr:uid="{00000000-0005-0000-0000-0000F4CB0000}"/>
    <cellStyle name="20% - Accent1 8 9 2 3" xfId="52379" xr:uid="{00000000-0005-0000-0000-0000F5CB0000}"/>
    <cellStyle name="20% - Accent1 8 9 3" xfId="52380" xr:uid="{00000000-0005-0000-0000-0000F6CB0000}"/>
    <cellStyle name="20% - Accent1 8 9 3 2" xfId="52381" xr:uid="{00000000-0005-0000-0000-0000F7CB0000}"/>
    <cellStyle name="20% - Accent1 8 9 4" xfId="52382" xr:uid="{00000000-0005-0000-0000-0000F8CB0000}"/>
    <cellStyle name="20% - Accent1 9" xfId="52383" xr:uid="{00000000-0005-0000-0000-0000F9CB0000}"/>
    <cellStyle name="20% - Accent1 9 10" xfId="52384" xr:uid="{00000000-0005-0000-0000-0000FACB0000}"/>
    <cellStyle name="20% - Accent1 9 10 2" xfId="52385" xr:uid="{00000000-0005-0000-0000-0000FBCB0000}"/>
    <cellStyle name="20% - Accent1 9 10 2 2" xfId="52386" xr:uid="{00000000-0005-0000-0000-0000FCCB0000}"/>
    <cellStyle name="20% - Accent1 9 10 3" xfId="52387" xr:uid="{00000000-0005-0000-0000-0000FDCB0000}"/>
    <cellStyle name="20% - Accent1 9 11" xfId="52388" xr:uid="{00000000-0005-0000-0000-0000FECB0000}"/>
    <cellStyle name="20% - Accent1 9 11 2" xfId="52389" xr:uid="{00000000-0005-0000-0000-0000FFCB0000}"/>
    <cellStyle name="20% - Accent1 9 11 2 2" xfId="52390" xr:uid="{00000000-0005-0000-0000-000000CC0000}"/>
    <cellStyle name="20% - Accent1 9 11 3" xfId="52391" xr:uid="{00000000-0005-0000-0000-000001CC0000}"/>
    <cellStyle name="20% - Accent1 9 12" xfId="52392" xr:uid="{00000000-0005-0000-0000-000002CC0000}"/>
    <cellStyle name="20% - Accent1 9 12 2" xfId="52393" xr:uid="{00000000-0005-0000-0000-000003CC0000}"/>
    <cellStyle name="20% - Accent1 9 13" xfId="52394" xr:uid="{00000000-0005-0000-0000-000004CC0000}"/>
    <cellStyle name="20% - Accent1 9 13 2" xfId="52395" xr:uid="{00000000-0005-0000-0000-000005CC0000}"/>
    <cellStyle name="20% - Accent1 9 14" xfId="52396" xr:uid="{00000000-0005-0000-0000-000006CC0000}"/>
    <cellStyle name="20% - Accent1 9 2" xfId="52397" xr:uid="{00000000-0005-0000-0000-000007CC0000}"/>
    <cellStyle name="20% - Accent1 9 2 10" xfId="52398" xr:uid="{00000000-0005-0000-0000-000008CC0000}"/>
    <cellStyle name="20% - Accent1 9 2 10 2" xfId="52399" xr:uid="{00000000-0005-0000-0000-000009CC0000}"/>
    <cellStyle name="20% - Accent1 9 2 11" xfId="52400" xr:uid="{00000000-0005-0000-0000-00000ACC0000}"/>
    <cellStyle name="20% - Accent1 9 2 2" xfId="52401" xr:uid="{00000000-0005-0000-0000-00000BCC0000}"/>
    <cellStyle name="20% - Accent1 9 2 2 2" xfId="52402" xr:uid="{00000000-0005-0000-0000-00000CCC0000}"/>
    <cellStyle name="20% - Accent1 9 2 2 2 2" xfId="52403" xr:uid="{00000000-0005-0000-0000-00000DCC0000}"/>
    <cellStyle name="20% - Accent1 9 2 2 2 2 2" xfId="52404" xr:uid="{00000000-0005-0000-0000-00000ECC0000}"/>
    <cellStyle name="20% - Accent1 9 2 2 2 2 2 2" xfId="52405" xr:uid="{00000000-0005-0000-0000-00000FCC0000}"/>
    <cellStyle name="20% - Accent1 9 2 2 2 2 3" xfId="52406" xr:uid="{00000000-0005-0000-0000-000010CC0000}"/>
    <cellStyle name="20% - Accent1 9 2 2 2 3" xfId="52407" xr:uid="{00000000-0005-0000-0000-000011CC0000}"/>
    <cellStyle name="20% - Accent1 9 2 2 2 3 2" xfId="52408" xr:uid="{00000000-0005-0000-0000-000012CC0000}"/>
    <cellStyle name="20% - Accent1 9 2 2 2 4" xfId="52409" xr:uid="{00000000-0005-0000-0000-000013CC0000}"/>
    <cellStyle name="20% - Accent1 9 2 2 3" xfId="52410" xr:uid="{00000000-0005-0000-0000-000014CC0000}"/>
    <cellStyle name="20% - Accent1 9 2 2 3 2" xfId="52411" xr:uid="{00000000-0005-0000-0000-000015CC0000}"/>
    <cellStyle name="20% - Accent1 9 2 2 3 2 2" xfId="52412" xr:uid="{00000000-0005-0000-0000-000016CC0000}"/>
    <cellStyle name="20% - Accent1 9 2 2 3 2 2 2" xfId="52413" xr:uid="{00000000-0005-0000-0000-000017CC0000}"/>
    <cellStyle name="20% - Accent1 9 2 2 3 2 3" xfId="52414" xr:uid="{00000000-0005-0000-0000-000018CC0000}"/>
    <cellStyle name="20% - Accent1 9 2 2 3 3" xfId="52415" xr:uid="{00000000-0005-0000-0000-000019CC0000}"/>
    <cellStyle name="20% - Accent1 9 2 2 3 3 2" xfId="52416" xr:uid="{00000000-0005-0000-0000-00001ACC0000}"/>
    <cellStyle name="20% - Accent1 9 2 2 3 4" xfId="52417" xr:uid="{00000000-0005-0000-0000-00001BCC0000}"/>
    <cellStyle name="20% - Accent1 9 2 2 4" xfId="52418" xr:uid="{00000000-0005-0000-0000-00001CCC0000}"/>
    <cellStyle name="20% - Accent1 9 2 2 4 2" xfId="52419" xr:uid="{00000000-0005-0000-0000-00001DCC0000}"/>
    <cellStyle name="20% - Accent1 9 2 2 4 2 2" xfId="52420" xr:uid="{00000000-0005-0000-0000-00001ECC0000}"/>
    <cellStyle name="20% - Accent1 9 2 2 4 2 2 2" xfId="52421" xr:uid="{00000000-0005-0000-0000-00001FCC0000}"/>
    <cellStyle name="20% - Accent1 9 2 2 4 2 3" xfId="52422" xr:uid="{00000000-0005-0000-0000-000020CC0000}"/>
    <cellStyle name="20% - Accent1 9 2 2 4 3" xfId="52423" xr:uid="{00000000-0005-0000-0000-000021CC0000}"/>
    <cellStyle name="20% - Accent1 9 2 2 4 3 2" xfId="52424" xr:uid="{00000000-0005-0000-0000-000022CC0000}"/>
    <cellStyle name="20% - Accent1 9 2 2 4 4" xfId="52425" xr:uid="{00000000-0005-0000-0000-000023CC0000}"/>
    <cellStyle name="20% - Accent1 9 2 2 5" xfId="52426" xr:uid="{00000000-0005-0000-0000-000024CC0000}"/>
    <cellStyle name="20% - Accent1 9 2 2 5 2" xfId="52427" xr:uid="{00000000-0005-0000-0000-000025CC0000}"/>
    <cellStyle name="20% - Accent1 9 2 2 5 2 2" xfId="52428" xr:uid="{00000000-0005-0000-0000-000026CC0000}"/>
    <cellStyle name="20% - Accent1 9 2 2 5 3" xfId="52429" xr:uid="{00000000-0005-0000-0000-000027CC0000}"/>
    <cellStyle name="20% - Accent1 9 2 2 6" xfId="52430" xr:uid="{00000000-0005-0000-0000-000028CC0000}"/>
    <cellStyle name="20% - Accent1 9 2 2 6 2" xfId="52431" xr:uid="{00000000-0005-0000-0000-000029CC0000}"/>
    <cellStyle name="20% - Accent1 9 2 2 6 2 2" xfId="52432" xr:uid="{00000000-0005-0000-0000-00002ACC0000}"/>
    <cellStyle name="20% - Accent1 9 2 2 6 3" xfId="52433" xr:uid="{00000000-0005-0000-0000-00002BCC0000}"/>
    <cellStyle name="20% - Accent1 9 2 2 7" xfId="52434" xr:uid="{00000000-0005-0000-0000-00002CCC0000}"/>
    <cellStyle name="20% - Accent1 9 2 2 7 2" xfId="52435" xr:uid="{00000000-0005-0000-0000-00002DCC0000}"/>
    <cellStyle name="20% - Accent1 9 2 2 8" xfId="52436" xr:uid="{00000000-0005-0000-0000-00002ECC0000}"/>
    <cellStyle name="20% - Accent1 9 2 2 8 2" xfId="52437" xr:uid="{00000000-0005-0000-0000-00002FCC0000}"/>
    <cellStyle name="20% - Accent1 9 2 2 9" xfId="52438" xr:uid="{00000000-0005-0000-0000-000030CC0000}"/>
    <cellStyle name="20% - Accent1 9 2 3" xfId="52439" xr:uid="{00000000-0005-0000-0000-000031CC0000}"/>
    <cellStyle name="20% - Accent1 9 2 3 2" xfId="52440" xr:uid="{00000000-0005-0000-0000-000032CC0000}"/>
    <cellStyle name="20% - Accent1 9 2 3 2 2" xfId="52441" xr:uid="{00000000-0005-0000-0000-000033CC0000}"/>
    <cellStyle name="20% - Accent1 9 2 3 2 2 2" xfId="52442" xr:uid="{00000000-0005-0000-0000-000034CC0000}"/>
    <cellStyle name="20% - Accent1 9 2 3 2 2 2 2" xfId="52443" xr:uid="{00000000-0005-0000-0000-000035CC0000}"/>
    <cellStyle name="20% - Accent1 9 2 3 2 2 3" xfId="52444" xr:uid="{00000000-0005-0000-0000-000036CC0000}"/>
    <cellStyle name="20% - Accent1 9 2 3 2 3" xfId="52445" xr:uid="{00000000-0005-0000-0000-000037CC0000}"/>
    <cellStyle name="20% - Accent1 9 2 3 2 3 2" xfId="52446" xr:uid="{00000000-0005-0000-0000-000038CC0000}"/>
    <cellStyle name="20% - Accent1 9 2 3 2 4" xfId="52447" xr:uid="{00000000-0005-0000-0000-000039CC0000}"/>
    <cellStyle name="20% - Accent1 9 2 3 3" xfId="52448" xr:uid="{00000000-0005-0000-0000-00003ACC0000}"/>
    <cellStyle name="20% - Accent1 9 2 3 3 2" xfId="52449" xr:uid="{00000000-0005-0000-0000-00003BCC0000}"/>
    <cellStyle name="20% - Accent1 9 2 3 3 2 2" xfId="52450" xr:uid="{00000000-0005-0000-0000-00003CCC0000}"/>
    <cellStyle name="20% - Accent1 9 2 3 3 2 2 2" xfId="52451" xr:uid="{00000000-0005-0000-0000-00003DCC0000}"/>
    <cellStyle name="20% - Accent1 9 2 3 3 2 3" xfId="52452" xr:uid="{00000000-0005-0000-0000-00003ECC0000}"/>
    <cellStyle name="20% - Accent1 9 2 3 3 3" xfId="52453" xr:uid="{00000000-0005-0000-0000-00003FCC0000}"/>
    <cellStyle name="20% - Accent1 9 2 3 3 3 2" xfId="52454" xr:uid="{00000000-0005-0000-0000-000040CC0000}"/>
    <cellStyle name="20% - Accent1 9 2 3 3 4" xfId="52455" xr:uid="{00000000-0005-0000-0000-000041CC0000}"/>
    <cellStyle name="20% - Accent1 9 2 3 4" xfId="52456" xr:uid="{00000000-0005-0000-0000-000042CC0000}"/>
    <cellStyle name="20% - Accent1 9 2 3 4 2" xfId="52457" xr:uid="{00000000-0005-0000-0000-000043CC0000}"/>
    <cellStyle name="20% - Accent1 9 2 3 4 2 2" xfId="52458" xr:uid="{00000000-0005-0000-0000-000044CC0000}"/>
    <cellStyle name="20% - Accent1 9 2 3 4 2 2 2" xfId="52459" xr:uid="{00000000-0005-0000-0000-000045CC0000}"/>
    <cellStyle name="20% - Accent1 9 2 3 4 2 3" xfId="52460" xr:uid="{00000000-0005-0000-0000-000046CC0000}"/>
    <cellStyle name="20% - Accent1 9 2 3 4 3" xfId="52461" xr:uid="{00000000-0005-0000-0000-000047CC0000}"/>
    <cellStyle name="20% - Accent1 9 2 3 4 3 2" xfId="52462" xr:uid="{00000000-0005-0000-0000-000048CC0000}"/>
    <cellStyle name="20% - Accent1 9 2 3 4 4" xfId="52463" xr:uid="{00000000-0005-0000-0000-000049CC0000}"/>
    <cellStyle name="20% - Accent1 9 2 3 5" xfId="52464" xr:uid="{00000000-0005-0000-0000-00004ACC0000}"/>
    <cellStyle name="20% - Accent1 9 2 3 5 2" xfId="52465" xr:uid="{00000000-0005-0000-0000-00004BCC0000}"/>
    <cellStyle name="20% - Accent1 9 2 3 5 2 2" xfId="52466" xr:uid="{00000000-0005-0000-0000-00004CCC0000}"/>
    <cellStyle name="20% - Accent1 9 2 3 5 3" xfId="52467" xr:uid="{00000000-0005-0000-0000-00004DCC0000}"/>
    <cellStyle name="20% - Accent1 9 2 3 6" xfId="52468" xr:uid="{00000000-0005-0000-0000-00004ECC0000}"/>
    <cellStyle name="20% - Accent1 9 2 3 6 2" xfId="52469" xr:uid="{00000000-0005-0000-0000-00004FCC0000}"/>
    <cellStyle name="20% - Accent1 9 2 3 6 2 2" xfId="52470" xr:uid="{00000000-0005-0000-0000-000050CC0000}"/>
    <cellStyle name="20% - Accent1 9 2 3 6 3" xfId="52471" xr:uid="{00000000-0005-0000-0000-000051CC0000}"/>
    <cellStyle name="20% - Accent1 9 2 3 7" xfId="52472" xr:uid="{00000000-0005-0000-0000-000052CC0000}"/>
    <cellStyle name="20% - Accent1 9 2 3 7 2" xfId="52473" xr:uid="{00000000-0005-0000-0000-000053CC0000}"/>
    <cellStyle name="20% - Accent1 9 2 3 8" xfId="52474" xr:uid="{00000000-0005-0000-0000-000054CC0000}"/>
    <cellStyle name="20% - Accent1 9 2 3 8 2" xfId="52475" xr:uid="{00000000-0005-0000-0000-000055CC0000}"/>
    <cellStyle name="20% - Accent1 9 2 3 9" xfId="52476" xr:uid="{00000000-0005-0000-0000-000056CC0000}"/>
    <cellStyle name="20% - Accent1 9 2 4" xfId="52477" xr:uid="{00000000-0005-0000-0000-000057CC0000}"/>
    <cellStyle name="20% - Accent1 9 2 4 2" xfId="52478" xr:uid="{00000000-0005-0000-0000-000058CC0000}"/>
    <cellStyle name="20% - Accent1 9 2 4 2 2" xfId="52479" xr:uid="{00000000-0005-0000-0000-000059CC0000}"/>
    <cellStyle name="20% - Accent1 9 2 4 2 2 2" xfId="52480" xr:uid="{00000000-0005-0000-0000-00005ACC0000}"/>
    <cellStyle name="20% - Accent1 9 2 4 2 3" xfId="52481" xr:uid="{00000000-0005-0000-0000-00005BCC0000}"/>
    <cellStyle name="20% - Accent1 9 2 4 3" xfId="52482" xr:uid="{00000000-0005-0000-0000-00005CCC0000}"/>
    <cellStyle name="20% - Accent1 9 2 4 3 2" xfId="52483" xr:uid="{00000000-0005-0000-0000-00005DCC0000}"/>
    <cellStyle name="20% - Accent1 9 2 4 4" xfId="52484" xr:uid="{00000000-0005-0000-0000-00005ECC0000}"/>
    <cellStyle name="20% - Accent1 9 2 5" xfId="52485" xr:uid="{00000000-0005-0000-0000-00005FCC0000}"/>
    <cellStyle name="20% - Accent1 9 2 5 2" xfId="52486" xr:uid="{00000000-0005-0000-0000-000060CC0000}"/>
    <cellStyle name="20% - Accent1 9 2 5 2 2" xfId="52487" xr:uid="{00000000-0005-0000-0000-000061CC0000}"/>
    <cellStyle name="20% - Accent1 9 2 5 2 2 2" xfId="52488" xr:uid="{00000000-0005-0000-0000-000062CC0000}"/>
    <cellStyle name="20% - Accent1 9 2 5 2 3" xfId="52489" xr:uid="{00000000-0005-0000-0000-000063CC0000}"/>
    <cellStyle name="20% - Accent1 9 2 5 3" xfId="52490" xr:uid="{00000000-0005-0000-0000-000064CC0000}"/>
    <cellStyle name="20% - Accent1 9 2 5 3 2" xfId="52491" xr:uid="{00000000-0005-0000-0000-000065CC0000}"/>
    <cellStyle name="20% - Accent1 9 2 5 4" xfId="52492" xr:uid="{00000000-0005-0000-0000-000066CC0000}"/>
    <cellStyle name="20% - Accent1 9 2 6" xfId="52493" xr:uid="{00000000-0005-0000-0000-000067CC0000}"/>
    <cellStyle name="20% - Accent1 9 2 6 2" xfId="52494" xr:uid="{00000000-0005-0000-0000-000068CC0000}"/>
    <cellStyle name="20% - Accent1 9 2 6 2 2" xfId="52495" xr:uid="{00000000-0005-0000-0000-000069CC0000}"/>
    <cellStyle name="20% - Accent1 9 2 6 2 2 2" xfId="52496" xr:uid="{00000000-0005-0000-0000-00006ACC0000}"/>
    <cellStyle name="20% - Accent1 9 2 6 2 3" xfId="52497" xr:uid="{00000000-0005-0000-0000-00006BCC0000}"/>
    <cellStyle name="20% - Accent1 9 2 6 3" xfId="52498" xr:uid="{00000000-0005-0000-0000-00006CCC0000}"/>
    <cellStyle name="20% - Accent1 9 2 6 3 2" xfId="52499" xr:uid="{00000000-0005-0000-0000-00006DCC0000}"/>
    <cellStyle name="20% - Accent1 9 2 6 4" xfId="52500" xr:uid="{00000000-0005-0000-0000-00006ECC0000}"/>
    <cellStyle name="20% - Accent1 9 2 7" xfId="52501" xr:uid="{00000000-0005-0000-0000-00006FCC0000}"/>
    <cellStyle name="20% - Accent1 9 2 7 2" xfId="52502" xr:uid="{00000000-0005-0000-0000-000070CC0000}"/>
    <cellStyle name="20% - Accent1 9 2 7 2 2" xfId="52503" xr:uid="{00000000-0005-0000-0000-000071CC0000}"/>
    <cellStyle name="20% - Accent1 9 2 7 3" xfId="52504" xr:uid="{00000000-0005-0000-0000-000072CC0000}"/>
    <cellStyle name="20% - Accent1 9 2 8" xfId="52505" xr:uid="{00000000-0005-0000-0000-000073CC0000}"/>
    <cellStyle name="20% - Accent1 9 2 8 2" xfId="52506" xr:uid="{00000000-0005-0000-0000-000074CC0000}"/>
    <cellStyle name="20% - Accent1 9 2 8 2 2" xfId="52507" xr:uid="{00000000-0005-0000-0000-000075CC0000}"/>
    <cellStyle name="20% - Accent1 9 2 8 3" xfId="52508" xr:uid="{00000000-0005-0000-0000-000076CC0000}"/>
    <cellStyle name="20% - Accent1 9 2 9" xfId="52509" xr:uid="{00000000-0005-0000-0000-000077CC0000}"/>
    <cellStyle name="20% - Accent1 9 2 9 2" xfId="52510" xr:uid="{00000000-0005-0000-0000-000078CC0000}"/>
    <cellStyle name="20% - Accent1 9 3" xfId="52511" xr:uid="{00000000-0005-0000-0000-000079CC0000}"/>
    <cellStyle name="20% - Accent1 9 3 10" xfId="52512" xr:uid="{00000000-0005-0000-0000-00007ACC0000}"/>
    <cellStyle name="20% - Accent1 9 3 10 2" xfId="52513" xr:uid="{00000000-0005-0000-0000-00007BCC0000}"/>
    <cellStyle name="20% - Accent1 9 3 11" xfId="52514" xr:uid="{00000000-0005-0000-0000-00007CCC0000}"/>
    <cellStyle name="20% - Accent1 9 3 2" xfId="52515" xr:uid="{00000000-0005-0000-0000-00007DCC0000}"/>
    <cellStyle name="20% - Accent1 9 3 2 2" xfId="52516" xr:uid="{00000000-0005-0000-0000-00007ECC0000}"/>
    <cellStyle name="20% - Accent1 9 3 2 2 2" xfId="52517" xr:uid="{00000000-0005-0000-0000-00007FCC0000}"/>
    <cellStyle name="20% - Accent1 9 3 2 2 2 2" xfId="52518" xr:uid="{00000000-0005-0000-0000-000080CC0000}"/>
    <cellStyle name="20% - Accent1 9 3 2 2 2 2 2" xfId="52519" xr:uid="{00000000-0005-0000-0000-000081CC0000}"/>
    <cellStyle name="20% - Accent1 9 3 2 2 2 3" xfId="52520" xr:uid="{00000000-0005-0000-0000-000082CC0000}"/>
    <cellStyle name="20% - Accent1 9 3 2 2 3" xfId="52521" xr:uid="{00000000-0005-0000-0000-000083CC0000}"/>
    <cellStyle name="20% - Accent1 9 3 2 2 3 2" xfId="52522" xr:uid="{00000000-0005-0000-0000-000084CC0000}"/>
    <cellStyle name="20% - Accent1 9 3 2 2 4" xfId="52523" xr:uid="{00000000-0005-0000-0000-000085CC0000}"/>
    <cellStyle name="20% - Accent1 9 3 2 3" xfId="52524" xr:uid="{00000000-0005-0000-0000-000086CC0000}"/>
    <cellStyle name="20% - Accent1 9 3 2 3 2" xfId="52525" xr:uid="{00000000-0005-0000-0000-000087CC0000}"/>
    <cellStyle name="20% - Accent1 9 3 2 3 2 2" xfId="52526" xr:uid="{00000000-0005-0000-0000-000088CC0000}"/>
    <cellStyle name="20% - Accent1 9 3 2 3 2 2 2" xfId="52527" xr:uid="{00000000-0005-0000-0000-000089CC0000}"/>
    <cellStyle name="20% - Accent1 9 3 2 3 2 3" xfId="52528" xr:uid="{00000000-0005-0000-0000-00008ACC0000}"/>
    <cellStyle name="20% - Accent1 9 3 2 3 3" xfId="52529" xr:uid="{00000000-0005-0000-0000-00008BCC0000}"/>
    <cellStyle name="20% - Accent1 9 3 2 3 3 2" xfId="52530" xr:uid="{00000000-0005-0000-0000-00008CCC0000}"/>
    <cellStyle name="20% - Accent1 9 3 2 3 4" xfId="52531" xr:uid="{00000000-0005-0000-0000-00008DCC0000}"/>
    <cellStyle name="20% - Accent1 9 3 2 4" xfId="52532" xr:uid="{00000000-0005-0000-0000-00008ECC0000}"/>
    <cellStyle name="20% - Accent1 9 3 2 4 2" xfId="52533" xr:uid="{00000000-0005-0000-0000-00008FCC0000}"/>
    <cellStyle name="20% - Accent1 9 3 2 4 2 2" xfId="52534" xr:uid="{00000000-0005-0000-0000-000090CC0000}"/>
    <cellStyle name="20% - Accent1 9 3 2 4 2 2 2" xfId="52535" xr:uid="{00000000-0005-0000-0000-000091CC0000}"/>
    <cellStyle name="20% - Accent1 9 3 2 4 2 3" xfId="52536" xr:uid="{00000000-0005-0000-0000-000092CC0000}"/>
    <cellStyle name="20% - Accent1 9 3 2 4 3" xfId="52537" xr:uid="{00000000-0005-0000-0000-000093CC0000}"/>
    <cellStyle name="20% - Accent1 9 3 2 4 3 2" xfId="52538" xr:uid="{00000000-0005-0000-0000-000094CC0000}"/>
    <cellStyle name="20% - Accent1 9 3 2 4 4" xfId="52539" xr:uid="{00000000-0005-0000-0000-000095CC0000}"/>
    <cellStyle name="20% - Accent1 9 3 2 5" xfId="52540" xr:uid="{00000000-0005-0000-0000-000096CC0000}"/>
    <cellStyle name="20% - Accent1 9 3 2 5 2" xfId="52541" xr:uid="{00000000-0005-0000-0000-000097CC0000}"/>
    <cellStyle name="20% - Accent1 9 3 2 5 2 2" xfId="52542" xr:uid="{00000000-0005-0000-0000-000098CC0000}"/>
    <cellStyle name="20% - Accent1 9 3 2 5 3" xfId="52543" xr:uid="{00000000-0005-0000-0000-000099CC0000}"/>
    <cellStyle name="20% - Accent1 9 3 2 6" xfId="52544" xr:uid="{00000000-0005-0000-0000-00009ACC0000}"/>
    <cellStyle name="20% - Accent1 9 3 2 6 2" xfId="52545" xr:uid="{00000000-0005-0000-0000-00009BCC0000}"/>
    <cellStyle name="20% - Accent1 9 3 2 6 2 2" xfId="52546" xr:uid="{00000000-0005-0000-0000-00009CCC0000}"/>
    <cellStyle name="20% - Accent1 9 3 2 6 3" xfId="52547" xr:uid="{00000000-0005-0000-0000-00009DCC0000}"/>
    <cellStyle name="20% - Accent1 9 3 2 7" xfId="52548" xr:uid="{00000000-0005-0000-0000-00009ECC0000}"/>
    <cellStyle name="20% - Accent1 9 3 2 7 2" xfId="52549" xr:uid="{00000000-0005-0000-0000-00009FCC0000}"/>
    <cellStyle name="20% - Accent1 9 3 2 8" xfId="52550" xr:uid="{00000000-0005-0000-0000-0000A0CC0000}"/>
    <cellStyle name="20% - Accent1 9 3 2 8 2" xfId="52551" xr:uid="{00000000-0005-0000-0000-0000A1CC0000}"/>
    <cellStyle name="20% - Accent1 9 3 2 9" xfId="52552" xr:uid="{00000000-0005-0000-0000-0000A2CC0000}"/>
    <cellStyle name="20% - Accent1 9 3 3" xfId="52553" xr:uid="{00000000-0005-0000-0000-0000A3CC0000}"/>
    <cellStyle name="20% - Accent1 9 3 3 2" xfId="52554" xr:uid="{00000000-0005-0000-0000-0000A4CC0000}"/>
    <cellStyle name="20% - Accent1 9 3 3 2 2" xfId="52555" xr:uid="{00000000-0005-0000-0000-0000A5CC0000}"/>
    <cellStyle name="20% - Accent1 9 3 3 2 2 2" xfId="52556" xr:uid="{00000000-0005-0000-0000-0000A6CC0000}"/>
    <cellStyle name="20% - Accent1 9 3 3 2 2 2 2" xfId="52557" xr:uid="{00000000-0005-0000-0000-0000A7CC0000}"/>
    <cellStyle name="20% - Accent1 9 3 3 2 2 3" xfId="52558" xr:uid="{00000000-0005-0000-0000-0000A8CC0000}"/>
    <cellStyle name="20% - Accent1 9 3 3 2 3" xfId="52559" xr:uid="{00000000-0005-0000-0000-0000A9CC0000}"/>
    <cellStyle name="20% - Accent1 9 3 3 2 3 2" xfId="52560" xr:uid="{00000000-0005-0000-0000-0000AACC0000}"/>
    <cellStyle name="20% - Accent1 9 3 3 2 4" xfId="52561" xr:uid="{00000000-0005-0000-0000-0000ABCC0000}"/>
    <cellStyle name="20% - Accent1 9 3 3 3" xfId="52562" xr:uid="{00000000-0005-0000-0000-0000ACCC0000}"/>
    <cellStyle name="20% - Accent1 9 3 3 3 2" xfId="52563" xr:uid="{00000000-0005-0000-0000-0000ADCC0000}"/>
    <cellStyle name="20% - Accent1 9 3 3 3 2 2" xfId="52564" xr:uid="{00000000-0005-0000-0000-0000AECC0000}"/>
    <cellStyle name="20% - Accent1 9 3 3 3 2 2 2" xfId="52565" xr:uid="{00000000-0005-0000-0000-0000AFCC0000}"/>
    <cellStyle name="20% - Accent1 9 3 3 3 2 3" xfId="52566" xr:uid="{00000000-0005-0000-0000-0000B0CC0000}"/>
    <cellStyle name="20% - Accent1 9 3 3 3 3" xfId="52567" xr:uid="{00000000-0005-0000-0000-0000B1CC0000}"/>
    <cellStyle name="20% - Accent1 9 3 3 3 3 2" xfId="52568" xr:uid="{00000000-0005-0000-0000-0000B2CC0000}"/>
    <cellStyle name="20% - Accent1 9 3 3 3 4" xfId="52569" xr:uid="{00000000-0005-0000-0000-0000B3CC0000}"/>
    <cellStyle name="20% - Accent1 9 3 3 4" xfId="52570" xr:uid="{00000000-0005-0000-0000-0000B4CC0000}"/>
    <cellStyle name="20% - Accent1 9 3 3 4 2" xfId="52571" xr:uid="{00000000-0005-0000-0000-0000B5CC0000}"/>
    <cellStyle name="20% - Accent1 9 3 3 4 2 2" xfId="52572" xr:uid="{00000000-0005-0000-0000-0000B6CC0000}"/>
    <cellStyle name="20% - Accent1 9 3 3 4 2 2 2" xfId="52573" xr:uid="{00000000-0005-0000-0000-0000B7CC0000}"/>
    <cellStyle name="20% - Accent1 9 3 3 4 2 3" xfId="52574" xr:uid="{00000000-0005-0000-0000-0000B8CC0000}"/>
    <cellStyle name="20% - Accent1 9 3 3 4 3" xfId="52575" xr:uid="{00000000-0005-0000-0000-0000B9CC0000}"/>
    <cellStyle name="20% - Accent1 9 3 3 4 3 2" xfId="52576" xr:uid="{00000000-0005-0000-0000-0000BACC0000}"/>
    <cellStyle name="20% - Accent1 9 3 3 4 4" xfId="52577" xr:uid="{00000000-0005-0000-0000-0000BBCC0000}"/>
    <cellStyle name="20% - Accent1 9 3 3 5" xfId="52578" xr:uid="{00000000-0005-0000-0000-0000BCCC0000}"/>
    <cellStyle name="20% - Accent1 9 3 3 5 2" xfId="52579" xr:uid="{00000000-0005-0000-0000-0000BDCC0000}"/>
    <cellStyle name="20% - Accent1 9 3 3 5 2 2" xfId="52580" xr:uid="{00000000-0005-0000-0000-0000BECC0000}"/>
    <cellStyle name="20% - Accent1 9 3 3 5 3" xfId="52581" xr:uid="{00000000-0005-0000-0000-0000BFCC0000}"/>
    <cellStyle name="20% - Accent1 9 3 3 6" xfId="52582" xr:uid="{00000000-0005-0000-0000-0000C0CC0000}"/>
    <cellStyle name="20% - Accent1 9 3 3 6 2" xfId="52583" xr:uid="{00000000-0005-0000-0000-0000C1CC0000}"/>
    <cellStyle name="20% - Accent1 9 3 3 6 2 2" xfId="52584" xr:uid="{00000000-0005-0000-0000-0000C2CC0000}"/>
    <cellStyle name="20% - Accent1 9 3 3 6 3" xfId="52585" xr:uid="{00000000-0005-0000-0000-0000C3CC0000}"/>
    <cellStyle name="20% - Accent1 9 3 3 7" xfId="52586" xr:uid="{00000000-0005-0000-0000-0000C4CC0000}"/>
    <cellStyle name="20% - Accent1 9 3 3 7 2" xfId="52587" xr:uid="{00000000-0005-0000-0000-0000C5CC0000}"/>
    <cellStyle name="20% - Accent1 9 3 3 8" xfId="52588" xr:uid="{00000000-0005-0000-0000-0000C6CC0000}"/>
    <cellStyle name="20% - Accent1 9 3 3 8 2" xfId="52589" xr:uid="{00000000-0005-0000-0000-0000C7CC0000}"/>
    <cellStyle name="20% - Accent1 9 3 3 9" xfId="52590" xr:uid="{00000000-0005-0000-0000-0000C8CC0000}"/>
    <cellStyle name="20% - Accent1 9 3 4" xfId="52591" xr:uid="{00000000-0005-0000-0000-0000C9CC0000}"/>
    <cellStyle name="20% - Accent1 9 3 4 2" xfId="52592" xr:uid="{00000000-0005-0000-0000-0000CACC0000}"/>
    <cellStyle name="20% - Accent1 9 3 4 2 2" xfId="52593" xr:uid="{00000000-0005-0000-0000-0000CBCC0000}"/>
    <cellStyle name="20% - Accent1 9 3 4 2 2 2" xfId="52594" xr:uid="{00000000-0005-0000-0000-0000CCCC0000}"/>
    <cellStyle name="20% - Accent1 9 3 4 2 3" xfId="52595" xr:uid="{00000000-0005-0000-0000-0000CDCC0000}"/>
    <cellStyle name="20% - Accent1 9 3 4 3" xfId="52596" xr:uid="{00000000-0005-0000-0000-0000CECC0000}"/>
    <cellStyle name="20% - Accent1 9 3 4 3 2" xfId="52597" xr:uid="{00000000-0005-0000-0000-0000CFCC0000}"/>
    <cellStyle name="20% - Accent1 9 3 4 4" xfId="52598" xr:uid="{00000000-0005-0000-0000-0000D0CC0000}"/>
    <cellStyle name="20% - Accent1 9 3 5" xfId="52599" xr:uid="{00000000-0005-0000-0000-0000D1CC0000}"/>
    <cellStyle name="20% - Accent1 9 3 5 2" xfId="52600" xr:uid="{00000000-0005-0000-0000-0000D2CC0000}"/>
    <cellStyle name="20% - Accent1 9 3 5 2 2" xfId="52601" xr:uid="{00000000-0005-0000-0000-0000D3CC0000}"/>
    <cellStyle name="20% - Accent1 9 3 5 2 2 2" xfId="52602" xr:uid="{00000000-0005-0000-0000-0000D4CC0000}"/>
    <cellStyle name="20% - Accent1 9 3 5 2 3" xfId="52603" xr:uid="{00000000-0005-0000-0000-0000D5CC0000}"/>
    <cellStyle name="20% - Accent1 9 3 5 3" xfId="52604" xr:uid="{00000000-0005-0000-0000-0000D6CC0000}"/>
    <cellStyle name="20% - Accent1 9 3 5 3 2" xfId="52605" xr:uid="{00000000-0005-0000-0000-0000D7CC0000}"/>
    <cellStyle name="20% - Accent1 9 3 5 4" xfId="52606" xr:uid="{00000000-0005-0000-0000-0000D8CC0000}"/>
    <cellStyle name="20% - Accent1 9 3 6" xfId="52607" xr:uid="{00000000-0005-0000-0000-0000D9CC0000}"/>
    <cellStyle name="20% - Accent1 9 3 6 2" xfId="52608" xr:uid="{00000000-0005-0000-0000-0000DACC0000}"/>
    <cellStyle name="20% - Accent1 9 3 6 2 2" xfId="52609" xr:uid="{00000000-0005-0000-0000-0000DBCC0000}"/>
    <cellStyle name="20% - Accent1 9 3 6 2 2 2" xfId="52610" xr:uid="{00000000-0005-0000-0000-0000DCCC0000}"/>
    <cellStyle name="20% - Accent1 9 3 6 2 3" xfId="52611" xr:uid="{00000000-0005-0000-0000-0000DDCC0000}"/>
    <cellStyle name="20% - Accent1 9 3 6 3" xfId="52612" xr:uid="{00000000-0005-0000-0000-0000DECC0000}"/>
    <cellStyle name="20% - Accent1 9 3 6 3 2" xfId="52613" xr:uid="{00000000-0005-0000-0000-0000DFCC0000}"/>
    <cellStyle name="20% - Accent1 9 3 6 4" xfId="52614" xr:uid="{00000000-0005-0000-0000-0000E0CC0000}"/>
    <cellStyle name="20% - Accent1 9 3 7" xfId="52615" xr:uid="{00000000-0005-0000-0000-0000E1CC0000}"/>
    <cellStyle name="20% - Accent1 9 3 7 2" xfId="52616" xr:uid="{00000000-0005-0000-0000-0000E2CC0000}"/>
    <cellStyle name="20% - Accent1 9 3 7 2 2" xfId="52617" xr:uid="{00000000-0005-0000-0000-0000E3CC0000}"/>
    <cellStyle name="20% - Accent1 9 3 7 3" xfId="52618" xr:uid="{00000000-0005-0000-0000-0000E4CC0000}"/>
    <cellStyle name="20% - Accent1 9 3 8" xfId="52619" xr:uid="{00000000-0005-0000-0000-0000E5CC0000}"/>
    <cellStyle name="20% - Accent1 9 3 8 2" xfId="52620" xr:uid="{00000000-0005-0000-0000-0000E6CC0000}"/>
    <cellStyle name="20% - Accent1 9 3 8 2 2" xfId="52621" xr:uid="{00000000-0005-0000-0000-0000E7CC0000}"/>
    <cellStyle name="20% - Accent1 9 3 8 3" xfId="52622" xr:uid="{00000000-0005-0000-0000-0000E8CC0000}"/>
    <cellStyle name="20% - Accent1 9 3 9" xfId="52623" xr:uid="{00000000-0005-0000-0000-0000E9CC0000}"/>
    <cellStyle name="20% - Accent1 9 3 9 2" xfId="52624" xr:uid="{00000000-0005-0000-0000-0000EACC0000}"/>
    <cellStyle name="20% - Accent1 9 4" xfId="52625" xr:uid="{00000000-0005-0000-0000-0000EBCC0000}"/>
    <cellStyle name="20% - Accent1 9 4 10" xfId="52626" xr:uid="{00000000-0005-0000-0000-0000ECCC0000}"/>
    <cellStyle name="20% - Accent1 9 4 10 2" xfId="52627" xr:uid="{00000000-0005-0000-0000-0000EDCC0000}"/>
    <cellStyle name="20% - Accent1 9 4 11" xfId="52628" xr:uid="{00000000-0005-0000-0000-0000EECC0000}"/>
    <cellStyle name="20% - Accent1 9 4 2" xfId="52629" xr:uid="{00000000-0005-0000-0000-0000EFCC0000}"/>
    <cellStyle name="20% - Accent1 9 4 2 2" xfId="52630" xr:uid="{00000000-0005-0000-0000-0000F0CC0000}"/>
    <cellStyle name="20% - Accent1 9 4 2 2 2" xfId="52631" xr:uid="{00000000-0005-0000-0000-0000F1CC0000}"/>
    <cellStyle name="20% - Accent1 9 4 2 2 2 2" xfId="52632" xr:uid="{00000000-0005-0000-0000-0000F2CC0000}"/>
    <cellStyle name="20% - Accent1 9 4 2 2 2 2 2" xfId="52633" xr:uid="{00000000-0005-0000-0000-0000F3CC0000}"/>
    <cellStyle name="20% - Accent1 9 4 2 2 2 3" xfId="52634" xr:uid="{00000000-0005-0000-0000-0000F4CC0000}"/>
    <cellStyle name="20% - Accent1 9 4 2 2 3" xfId="52635" xr:uid="{00000000-0005-0000-0000-0000F5CC0000}"/>
    <cellStyle name="20% - Accent1 9 4 2 2 3 2" xfId="52636" xr:uid="{00000000-0005-0000-0000-0000F6CC0000}"/>
    <cellStyle name="20% - Accent1 9 4 2 2 4" xfId="52637" xr:uid="{00000000-0005-0000-0000-0000F7CC0000}"/>
    <cellStyle name="20% - Accent1 9 4 2 3" xfId="52638" xr:uid="{00000000-0005-0000-0000-0000F8CC0000}"/>
    <cellStyle name="20% - Accent1 9 4 2 3 2" xfId="52639" xr:uid="{00000000-0005-0000-0000-0000F9CC0000}"/>
    <cellStyle name="20% - Accent1 9 4 2 3 2 2" xfId="52640" xr:uid="{00000000-0005-0000-0000-0000FACC0000}"/>
    <cellStyle name="20% - Accent1 9 4 2 3 2 2 2" xfId="52641" xr:uid="{00000000-0005-0000-0000-0000FBCC0000}"/>
    <cellStyle name="20% - Accent1 9 4 2 3 2 3" xfId="52642" xr:uid="{00000000-0005-0000-0000-0000FCCC0000}"/>
    <cellStyle name="20% - Accent1 9 4 2 3 3" xfId="52643" xr:uid="{00000000-0005-0000-0000-0000FDCC0000}"/>
    <cellStyle name="20% - Accent1 9 4 2 3 3 2" xfId="52644" xr:uid="{00000000-0005-0000-0000-0000FECC0000}"/>
    <cellStyle name="20% - Accent1 9 4 2 3 4" xfId="52645" xr:uid="{00000000-0005-0000-0000-0000FFCC0000}"/>
    <cellStyle name="20% - Accent1 9 4 2 4" xfId="52646" xr:uid="{00000000-0005-0000-0000-000000CD0000}"/>
    <cellStyle name="20% - Accent1 9 4 2 4 2" xfId="52647" xr:uid="{00000000-0005-0000-0000-000001CD0000}"/>
    <cellStyle name="20% - Accent1 9 4 2 4 2 2" xfId="52648" xr:uid="{00000000-0005-0000-0000-000002CD0000}"/>
    <cellStyle name="20% - Accent1 9 4 2 4 2 2 2" xfId="52649" xr:uid="{00000000-0005-0000-0000-000003CD0000}"/>
    <cellStyle name="20% - Accent1 9 4 2 4 2 3" xfId="52650" xr:uid="{00000000-0005-0000-0000-000004CD0000}"/>
    <cellStyle name="20% - Accent1 9 4 2 4 3" xfId="52651" xr:uid="{00000000-0005-0000-0000-000005CD0000}"/>
    <cellStyle name="20% - Accent1 9 4 2 4 3 2" xfId="52652" xr:uid="{00000000-0005-0000-0000-000006CD0000}"/>
    <cellStyle name="20% - Accent1 9 4 2 4 4" xfId="52653" xr:uid="{00000000-0005-0000-0000-000007CD0000}"/>
    <cellStyle name="20% - Accent1 9 4 2 5" xfId="52654" xr:uid="{00000000-0005-0000-0000-000008CD0000}"/>
    <cellStyle name="20% - Accent1 9 4 2 5 2" xfId="52655" xr:uid="{00000000-0005-0000-0000-000009CD0000}"/>
    <cellStyle name="20% - Accent1 9 4 2 5 2 2" xfId="52656" xr:uid="{00000000-0005-0000-0000-00000ACD0000}"/>
    <cellStyle name="20% - Accent1 9 4 2 5 3" xfId="52657" xr:uid="{00000000-0005-0000-0000-00000BCD0000}"/>
    <cellStyle name="20% - Accent1 9 4 2 6" xfId="52658" xr:uid="{00000000-0005-0000-0000-00000CCD0000}"/>
    <cellStyle name="20% - Accent1 9 4 2 6 2" xfId="52659" xr:uid="{00000000-0005-0000-0000-00000DCD0000}"/>
    <cellStyle name="20% - Accent1 9 4 2 6 2 2" xfId="52660" xr:uid="{00000000-0005-0000-0000-00000ECD0000}"/>
    <cellStyle name="20% - Accent1 9 4 2 6 3" xfId="52661" xr:uid="{00000000-0005-0000-0000-00000FCD0000}"/>
    <cellStyle name="20% - Accent1 9 4 2 7" xfId="52662" xr:uid="{00000000-0005-0000-0000-000010CD0000}"/>
    <cellStyle name="20% - Accent1 9 4 2 7 2" xfId="52663" xr:uid="{00000000-0005-0000-0000-000011CD0000}"/>
    <cellStyle name="20% - Accent1 9 4 2 8" xfId="52664" xr:uid="{00000000-0005-0000-0000-000012CD0000}"/>
    <cellStyle name="20% - Accent1 9 4 2 8 2" xfId="52665" xr:uid="{00000000-0005-0000-0000-000013CD0000}"/>
    <cellStyle name="20% - Accent1 9 4 2 9" xfId="52666" xr:uid="{00000000-0005-0000-0000-000014CD0000}"/>
    <cellStyle name="20% - Accent1 9 4 3" xfId="52667" xr:uid="{00000000-0005-0000-0000-000015CD0000}"/>
    <cellStyle name="20% - Accent1 9 4 3 2" xfId="52668" xr:uid="{00000000-0005-0000-0000-000016CD0000}"/>
    <cellStyle name="20% - Accent1 9 4 3 2 2" xfId="52669" xr:uid="{00000000-0005-0000-0000-000017CD0000}"/>
    <cellStyle name="20% - Accent1 9 4 3 2 2 2" xfId="52670" xr:uid="{00000000-0005-0000-0000-000018CD0000}"/>
    <cellStyle name="20% - Accent1 9 4 3 2 2 2 2" xfId="52671" xr:uid="{00000000-0005-0000-0000-000019CD0000}"/>
    <cellStyle name="20% - Accent1 9 4 3 2 2 3" xfId="52672" xr:uid="{00000000-0005-0000-0000-00001ACD0000}"/>
    <cellStyle name="20% - Accent1 9 4 3 2 3" xfId="52673" xr:uid="{00000000-0005-0000-0000-00001BCD0000}"/>
    <cellStyle name="20% - Accent1 9 4 3 2 3 2" xfId="52674" xr:uid="{00000000-0005-0000-0000-00001CCD0000}"/>
    <cellStyle name="20% - Accent1 9 4 3 2 4" xfId="52675" xr:uid="{00000000-0005-0000-0000-00001DCD0000}"/>
    <cellStyle name="20% - Accent1 9 4 3 3" xfId="52676" xr:uid="{00000000-0005-0000-0000-00001ECD0000}"/>
    <cellStyle name="20% - Accent1 9 4 3 3 2" xfId="52677" xr:uid="{00000000-0005-0000-0000-00001FCD0000}"/>
    <cellStyle name="20% - Accent1 9 4 3 3 2 2" xfId="52678" xr:uid="{00000000-0005-0000-0000-000020CD0000}"/>
    <cellStyle name="20% - Accent1 9 4 3 3 2 2 2" xfId="52679" xr:uid="{00000000-0005-0000-0000-000021CD0000}"/>
    <cellStyle name="20% - Accent1 9 4 3 3 2 3" xfId="52680" xr:uid="{00000000-0005-0000-0000-000022CD0000}"/>
    <cellStyle name="20% - Accent1 9 4 3 3 3" xfId="52681" xr:uid="{00000000-0005-0000-0000-000023CD0000}"/>
    <cellStyle name="20% - Accent1 9 4 3 3 3 2" xfId="52682" xr:uid="{00000000-0005-0000-0000-000024CD0000}"/>
    <cellStyle name="20% - Accent1 9 4 3 3 4" xfId="52683" xr:uid="{00000000-0005-0000-0000-000025CD0000}"/>
    <cellStyle name="20% - Accent1 9 4 3 4" xfId="52684" xr:uid="{00000000-0005-0000-0000-000026CD0000}"/>
    <cellStyle name="20% - Accent1 9 4 3 4 2" xfId="52685" xr:uid="{00000000-0005-0000-0000-000027CD0000}"/>
    <cellStyle name="20% - Accent1 9 4 3 4 2 2" xfId="52686" xr:uid="{00000000-0005-0000-0000-000028CD0000}"/>
    <cellStyle name="20% - Accent1 9 4 3 4 2 2 2" xfId="52687" xr:uid="{00000000-0005-0000-0000-000029CD0000}"/>
    <cellStyle name="20% - Accent1 9 4 3 4 2 3" xfId="52688" xr:uid="{00000000-0005-0000-0000-00002ACD0000}"/>
    <cellStyle name="20% - Accent1 9 4 3 4 3" xfId="52689" xr:uid="{00000000-0005-0000-0000-00002BCD0000}"/>
    <cellStyle name="20% - Accent1 9 4 3 4 3 2" xfId="52690" xr:uid="{00000000-0005-0000-0000-00002CCD0000}"/>
    <cellStyle name="20% - Accent1 9 4 3 4 4" xfId="52691" xr:uid="{00000000-0005-0000-0000-00002DCD0000}"/>
    <cellStyle name="20% - Accent1 9 4 3 5" xfId="52692" xr:uid="{00000000-0005-0000-0000-00002ECD0000}"/>
    <cellStyle name="20% - Accent1 9 4 3 5 2" xfId="52693" xr:uid="{00000000-0005-0000-0000-00002FCD0000}"/>
    <cellStyle name="20% - Accent1 9 4 3 5 2 2" xfId="52694" xr:uid="{00000000-0005-0000-0000-000030CD0000}"/>
    <cellStyle name="20% - Accent1 9 4 3 5 3" xfId="52695" xr:uid="{00000000-0005-0000-0000-000031CD0000}"/>
    <cellStyle name="20% - Accent1 9 4 3 6" xfId="52696" xr:uid="{00000000-0005-0000-0000-000032CD0000}"/>
    <cellStyle name="20% - Accent1 9 4 3 6 2" xfId="52697" xr:uid="{00000000-0005-0000-0000-000033CD0000}"/>
    <cellStyle name="20% - Accent1 9 4 3 6 2 2" xfId="52698" xr:uid="{00000000-0005-0000-0000-000034CD0000}"/>
    <cellStyle name="20% - Accent1 9 4 3 6 3" xfId="52699" xr:uid="{00000000-0005-0000-0000-000035CD0000}"/>
    <cellStyle name="20% - Accent1 9 4 3 7" xfId="52700" xr:uid="{00000000-0005-0000-0000-000036CD0000}"/>
    <cellStyle name="20% - Accent1 9 4 3 7 2" xfId="52701" xr:uid="{00000000-0005-0000-0000-000037CD0000}"/>
    <cellStyle name="20% - Accent1 9 4 3 8" xfId="52702" xr:uid="{00000000-0005-0000-0000-000038CD0000}"/>
    <cellStyle name="20% - Accent1 9 4 3 8 2" xfId="52703" xr:uid="{00000000-0005-0000-0000-000039CD0000}"/>
    <cellStyle name="20% - Accent1 9 4 3 9" xfId="52704" xr:uid="{00000000-0005-0000-0000-00003ACD0000}"/>
    <cellStyle name="20% - Accent1 9 4 4" xfId="52705" xr:uid="{00000000-0005-0000-0000-00003BCD0000}"/>
    <cellStyle name="20% - Accent1 9 4 4 2" xfId="52706" xr:uid="{00000000-0005-0000-0000-00003CCD0000}"/>
    <cellStyle name="20% - Accent1 9 4 4 2 2" xfId="52707" xr:uid="{00000000-0005-0000-0000-00003DCD0000}"/>
    <cellStyle name="20% - Accent1 9 4 4 2 2 2" xfId="52708" xr:uid="{00000000-0005-0000-0000-00003ECD0000}"/>
    <cellStyle name="20% - Accent1 9 4 4 2 3" xfId="52709" xr:uid="{00000000-0005-0000-0000-00003FCD0000}"/>
    <cellStyle name="20% - Accent1 9 4 4 3" xfId="52710" xr:uid="{00000000-0005-0000-0000-000040CD0000}"/>
    <cellStyle name="20% - Accent1 9 4 4 3 2" xfId="52711" xr:uid="{00000000-0005-0000-0000-000041CD0000}"/>
    <cellStyle name="20% - Accent1 9 4 4 4" xfId="52712" xr:uid="{00000000-0005-0000-0000-000042CD0000}"/>
    <cellStyle name="20% - Accent1 9 4 5" xfId="52713" xr:uid="{00000000-0005-0000-0000-000043CD0000}"/>
    <cellStyle name="20% - Accent1 9 4 5 2" xfId="52714" xr:uid="{00000000-0005-0000-0000-000044CD0000}"/>
    <cellStyle name="20% - Accent1 9 4 5 2 2" xfId="52715" xr:uid="{00000000-0005-0000-0000-000045CD0000}"/>
    <cellStyle name="20% - Accent1 9 4 5 2 2 2" xfId="52716" xr:uid="{00000000-0005-0000-0000-000046CD0000}"/>
    <cellStyle name="20% - Accent1 9 4 5 2 3" xfId="52717" xr:uid="{00000000-0005-0000-0000-000047CD0000}"/>
    <cellStyle name="20% - Accent1 9 4 5 3" xfId="52718" xr:uid="{00000000-0005-0000-0000-000048CD0000}"/>
    <cellStyle name="20% - Accent1 9 4 5 3 2" xfId="52719" xr:uid="{00000000-0005-0000-0000-000049CD0000}"/>
    <cellStyle name="20% - Accent1 9 4 5 4" xfId="52720" xr:uid="{00000000-0005-0000-0000-00004ACD0000}"/>
    <cellStyle name="20% - Accent1 9 4 6" xfId="52721" xr:uid="{00000000-0005-0000-0000-00004BCD0000}"/>
    <cellStyle name="20% - Accent1 9 4 6 2" xfId="52722" xr:uid="{00000000-0005-0000-0000-00004CCD0000}"/>
    <cellStyle name="20% - Accent1 9 4 6 2 2" xfId="52723" xr:uid="{00000000-0005-0000-0000-00004DCD0000}"/>
    <cellStyle name="20% - Accent1 9 4 6 2 2 2" xfId="52724" xr:uid="{00000000-0005-0000-0000-00004ECD0000}"/>
    <cellStyle name="20% - Accent1 9 4 6 2 3" xfId="52725" xr:uid="{00000000-0005-0000-0000-00004FCD0000}"/>
    <cellStyle name="20% - Accent1 9 4 6 3" xfId="52726" xr:uid="{00000000-0005-0000-0000-000050CD0000}"/>
    <cellStyle name="20% - Accent1 9 4 6 3 2" xfId="52727" xr:uid="{00000000-0005-0000-0000-000051CD0000}"/>
    <cellStyle name="20% - Accent1 9 4 6 4" xfId="52728" xr:uid="{00000000-0005-0000-0000-000052CD0000}"/>
    <cellStyle name="20% - Accent1 9 4 7" xfId="52729" xr:uid="{00000000-0005-0000-0000-000053CD0000}"/>
    <cellStyle name="20% - Accent1 9 4 7 2" xfId="52730" xr:uid="{00000000-0005-0000-0000-000054CD0000}"/>
    <cellStyle name="20% - Accent1 9 4 7 2 2" xfId="52731" xr:uid="{00000000-0005-0000-0000-000055CD0000}"/>
    <cellStyle name="20% - Accent1 9 4 7 3" xfId="52732" xr:uid="{00000000-0005-0000-0000-000056CD0000}"/>
    <cellStyle name="20% - Accent1 9 4 8" xfId="52733" xr:uid="{00000000-0005-0000-0000-000057CD0000}"/>
    <cellStyle name="20% - Accent1 9 4 8 2" xfId="52734" xr:uid="{00000000-0005-0000-0000-000058CD0000}"/>
    <cellStyle name="20% - Accent1 9 4 8 2 2" xfId="52735" xr:uid="{00000000-0005-0000-0000-000059CD0000}"/>
    <cellStyle name="20% - Accent1 9 4 8 3" xfId="52736" xr:uid="{00000000-0005-0000-0000-00005ACD0000}"/>
    <cellStyle name="20% - Accent1 9 4 9" xfId="52737" xr:uid="{00000000-0005-0000-0000-00005BCD0000}"/>
    <cellStyle name="20% - Accent1 9 4 9 2" xfId="52738" xr:uid="{00000000-0005-0000-0000-00005CCD0000}"/>
    <cellStyle name="20% - Accent1 9 5" xfId="52739" xr:uid="{00000000-0005-0000-0000-00005DCD0000}"/>
    <cellStyle name="20% - Accent1 9 5 2" xfId="52740" xr:uid="{00000000-0005-0000-0000-00005ECD0000}"/>
    <cellStyle name="20% - Accent1 9 5 2 2" xfId="52741" xr:uid="{00000000-0005-0000-0000-00005FCD0000}"/>
    <cellStyle name="20% - Accent1 9 5 2 2 2" xfId="52742" xr:uid="{00000000-0005-0000-0000-000060CD0000}"/>
    <cellStyle name="20% - Accent1 9 5 2 2 2 2" xfId="52743" xr:uid="{00000000-0005-0000-0000-000061CD0000}"/>
    <cellStyle name="20% - Accent1 9 5 2 2 3" xfId="52744" xr:uid="{00000000-0005-0000-0000-000062CD0000}"/>
    <cellStyle name="20% - Accent1 9 5 2 3" xfId="52745" xr:uid="{00000000-0005-0000-0000-000063CD0000}"/>
    <cellStyle name="20% - Accent1 9 5 2 3 2" xfId="52746" xr:uid="{00000000-0005-0000-0000-000064CD0000}"/>
    <cellStyle name="20% - Accent1 9 5 2 4" xfId="52747" xr:uid="{00000000-0005-0000-0000-000065CD0000}"/>
    <cellStyle name="20% - Accent1 9 5 3" xfId="52748" xr:uid="{00000000-0005-0000-0000-000066CD0000}"/>
    <cellStyle name="20% - Accent1 9 5 3 2" xfId="52749" xr:uid="{00000000-0005-0000-0000-000067CD0000}"/>
    <cellStyle name="20% - Accent1 9 5 3 2 2" xfId="52750" xr:uid="{00000000-0005-0000-0000-000068CD0000}"/>
    <cellStyle name="20% - Accent1 9 5 3 2 2 2" xfId="52751" xr:uid="{00000000-0005-0000-0000-000069CD0000}"/>
    <cellStyle name="20% - Accent1 9 5 3 2 3" xfId="52752" xr:uid="{00000000-0005-0000-0000-00006ACD0000}"/>
    <cellStyle name="20% - Accent1 9 5 3 3" xfId="52753" xr:uid="{00000000-0005-0000-0000-00006BCD0000}"/>
    <cellStyle name="20% - Accent1 9 5 3 3 2" xfId="52754" xr:uid="{00000000-0005-0000-0000-00006CCD0000}"/>
    <cellStyle name="20% - Accent1 9 5 3 4" xfId="52755" xr:uid="{00000000-0005-0000-0000-00006DCD0000}"/>
    <cellStyle name="20% - Accent1 9 5 4" xfId="52756" xr:uid="{00000000-0005-0000-0000-00006ECD0000}"/>
    <cellStyle name="20% - Accent1 9 5 4 2" xfId="52757" xr:uid="{00000000-0005-0000-0000-00006FCD0000}"/>
    <cellStyle name="20% - Accent1 9 5 4 2 2" xfId="52758" xr:uid="{00000000-0005-0000-0000-000070CD0000}"/>
    <cellStyle name="20% - Accent1 9 5 4 2 2 2" xfId="52759" xr:uid="{00000000-0005-0000-0000-000071CD0000}"/>
    <cellStyle name="20% - Accent1 9 5 4 2 3" xfId="52760" xr:uid="{00000000-0005-0000-0000-000072CD0000}"/>
    <cellStyle name="20% - Accent1 9 5 4 3" xfId="52761" xr:uid="{00000000-0005-0000-0000-000073CD0000}"/>
    <cellStyle name="20% - Accent1 9 5 4 3 2" xfId="52762" xr:uid="{00000000-0005-0000-0000-000074CD0000}"/>
    <cellStyle name="20% - Accent1 9 5 4 4" xfId="52763" xr:uid="{00000000-0005-0000-0000-000075CD0000}"/>
    <cellStyle name="20% - Accent1 9 5 5" xfId="52764" xr:uid="{00000000-0005-0000-0000-000076CD0000}"/>
    <cellStyle name="20% - Accent1 9 5 5 2" xfId="52765" xr:uid="{00000000-0005-0000-0000-000077CD0000}"/>
    <cellStyle name="20% - Accent1 9 5 5 2 2" xfId="52766" xr:uid="{00000000-0005-0000-0000-000078CD0000}"/>
    <cellStyle name="20% - Accent1 9 5 5 3" xfId="52767" xr:uid="{00000000-0005-0000-0000-000079CD0000}"/>
    <cellStyle name="20% - Accent1 9 5 6" xfId="52768" xr:uid="{00000000-0005-0000-0000-00007ACD0000}"/>
    <cellStyle name="20% - Accent1 9 5 6 2" xfId="52769" xr:uid="{00000000-0005-0000-0000-00007BCD0000}"/>
    <cellStyle name="20% - Accent1 9 5 6 2 2" xfId="52770" xr:uid="{00000000-0005-0000-0000-00007CCD0000}"/>
    <cellStyle name="20% - Accent1 9 5 6 3" xfId="52771" xr:uid="{00000000-0005-0000-0000-00007DCD0000}"/>
    <cellStyle name="20% - Accent1 9 5 7" xfId="52772" xr:uid="{00000000-0005-0000-0000-00007ECD0000}"/>
    <cellStyle name="20% - Accent1 9 5 7 2" xfId="52773" xr:uid="{00000000-0005-0000-0000-00007FCD0000}"/>
    <cellStyle name="20% - Accent1 9 5 8" xfId="52774" xr:uid="{00000000-0005-0000-0000-000080CD0000}"/>
    <cellStyle name="20% - Accent1 9 5 8 2" xfId="52775" xr:uid="{00000000-0005-0000-0000-000081CD0000}"/>
    <cellStyle name="20% - Accent1 9 5 9" xfId="52776" xr:uid="{00000000-0005-0000-0000-000082CD0000}"/>
    <cellStyle name="20% - Accent1 9 6" xfId="52777" xr:uid="{00000000-0005-0000-0000-000083CD0000}"/>
    <cellStyle name="20% - Accent1 9 6 2" xfId="52778" xr:uid="{00000000-0005-0000-0000-000084CD0000}"/>
    <cellStyle name="20% - Accent1 9 6 2 2" xfId="52779" xr:uid="{00000000-0005-0000-0000-000085CD0000}"/>
    <cellStyle name="20% - Accent1 9 6 2 2 2" xfId="52780" xr:uid="{00000000-0005-0000-0000-000086CD0000}"/>
    <cellStyle name="20% - Accent1 9 6 2 2 2 2" xfId="52781" xr:uid="{00000000-0005-0000-0000-000087CD0000}"/>
    <cellStyle name="20% - Accent1 9 6 2 2 3" xfId="52782" xr:uid="{00000000-0005-0000-0000-000088CD0000}"/>
    <cellStyle name="20% - Accent1 9 6 2 3" xfId="52783" xr:uid="{00000000-0005-0000-0000-000089CD0000}"/>
    <cellStyle name="20% - Accent1 9 6 2 3 2" xfId="52784" xr:uid="{00000000-0005-0000-0000-00008ACD0000}"/>
    <cellStyle name="20% - Accent1 9 6 2 4" xfId="52785" xr:uid="{00000000-0005-0000-0000-00008BCD0000}"/>
    <cellStyle name="20% - Accent1 9 6 3" xfId="52786" xr:uid="{00000000-0005-0000-0000-00008CCD0000}"/>
    <cellStyle name="20% - Accent1 9 6 3 2" xfId="52787" xr:uid="{00000000-0005-0000-0000-00008DCD0000}"/>
    <cellStyle name="20% - Accent1 9 6 3 2 2" xfId="52788" xr:uid="{00000000-0005-0000-0000-00008ECD0000}"/>
    <cellStyle name="20% - Accent1 9 6 3 2 2 2" xfId="52789" xr:uid="{00000000-0005-0000-0000-00008FCD0000}"/>
    <cellStyle name="20% - Accent1 9 6 3 2 3" xfId="52790" xr:uid="{00000000-0005-0000-0000-000090CD0000}"/>
    <cellStyle name="20% - Accent1 9 6 3 3" xfId="52791" xr:uid="{00000000-0005-0000-0000-000091CD0000}"/>
    <cellStyle name="20% - Accent1 9 6 3 3 2" xfId="52792" xr:uid="{00000000-0005-0000-0000-000092CD0000}"/>
    <cellStyle name="20% - Accent1 9 6 3 4" xfId="52793" xr:uid="{00000000-0005-0000-0000-000093CD0000}"/>
    <cellStyle name="20% - Accent1 9 6 4" xfId="52794" xr:uid="{00000000-0005-0000-0000-000094CD0000}"/>
    <cellStyle name="20% - Accent1 9 6 4 2" xfId="52795" xr:uid="{00000000-0005-0000-0000-000095CD0000}"/>
    <cellStyle name="20% - Accent1 9 6 4 2 2" xfId="52796" xr:uid="{00000000-0005-0000-0000-000096CD0000}"/>
    <cellStyle name="20% - Accent1 9 6 4 2 2 2" xfId="52797" xr:uid="{00000000-0005-0000-0000-000097CD0000}"/>
    <cellStyle name="20% - Accent1 9 6 4 2 3" xfId="52798" xr:uid="{00000000-0005-0000-0000-000098CD0000}"/>
    <cellStyle name="20% - Accent1 9 6 4 3" xfId="52799" xr:uid="{00000000-0005-0000-0000-000099CD0000}"/>
    <cellStyle name="20% - Accent1 9 6 4 3 2" xfId="52800" xr:uid="{00000000-0005-0000-0000-00009ACD0000}"/>
    <cellStyle name="20% - Accent1 9 6 4 4" xfId="52801" xr:uid="{00000000-0005-0000-0000-00009BCD0000}"/>
    <cellStyle name="20% - Accent1 9 6 5" xfId="52802" xr:uid="{00000000-0005-0000-0000-00009CCD0000}"/>
    <cellStyle name="20% - Accent1 9 6 5 2" xfId="52803" xr:uid="{00000000-0005-0000-0000-00009DCD0000}"/>
    <cellStyle name="20% - Accent1 9 6 5 2 2" xfId="52804" xr:uid="{00000000-0005-0000-0000-00009ECD0000}"/>
    <cellStyle name="20% - Accent1 9 6 5 3" xfId="52805" xr:uid="{00000000-0005-0000-0000-00009FCD0000}"/>
    <cellStyle name="20% - Accent1 9 6 6" xfId="52806" xr:uid="{00000000-0005-0000-0000-0000A0CD0000}"/>
    <cellStyle name="20% - Accent1 9 6 6 2" xfId="52807" xr:uid="{00000000-0005-0000-0000-0000A1CD0000}"/>
    <cellStyle name="20% - Accent1 9 6 6 2 2" xfId="52808" xr:uid="{00000000-0005-0000-0000-0000A2CD0000}"/>
    <cellStyle name="20% - Accent1 9 6 6 3" xfId="52809" xr:uid="{00000000-0005-0000-0000-0000A3CD0000}"/>
    <cellStyle name="20% - Accent1 9 6 7" xfId="52810" xr:uid="{00000000-0005-0000-0000-0000A4CD0000}"/>
    <cellStyle name="20% - Accent1 9 6 7 2" xfId="52811" xr:uid="{00000000-0005-0000-0000-0000A5CD0000}"/>
    <cellStyle name="20% - Accent1 9 6 8" xfId="52812" xr:uid="{00000000-0005-0000-0000-0000A6CD0000}"/>
    <cellStyle name="20% - Accent1 9 6 8 2" xfId="52813" xr:uid="{00000000-0005-0000-0000-0000A7CD0000}"/>
    <cellStyle name="20% - Accent1 9 6 9" xfId="52814" xr:uid="{00000000-0005-0000-0000-0000A8CD0000}"/>
    <cellStyle name="20% - Accent1 9 7" xfId="52815" xr:uid="{00000000-0005-0000-0000-0000A9CD0000}"/>
    <cellStyle name="20% - Accent1 9 7 2" xfId="52816" xr:uid="{00000000-0005-0000-0000-0000AACD0000}"/>
    <cellStyle name="20% - Accent1 9 7 2 2" xfId="52817" xr:uid="{00000000-0005-0000-0000-0000ABCD0000}"/>
    <cellStyle name="20% - Accent1 9 7 2 2 2" xfId="52818" xr:uid="{00000000-0005-0000-0000-0000ACCD0000}"/>
    <cellStyle name="20% - Accent1 9 7 2 3" xfId="52819" xr:uid="{00000000-0005-0000-0000-0000ADCD0000}"/>
    <cellStyle name="20% - Accent1 9 7 3" xfId="52820" xr:uid="{00000000-0005-0000-0000-0000AECD0000}"/>
    <cellStyle name="20% - Accent1 9 7 3 2" xfId="52821" xr:uid="{00000000-0005-0000-0000-0000AFCD0000}"/>
    <cellStyle name="20% - Accent1 9 7 4" xfId="52822" xr:uid="{00000000-0005-0000-0000-0000B0CD0000}"/>
    <cellStyle name="20% - Accent1 9 8" xfId="52823" xr:uid="{00000000-0005-0000-0000-0000B1CD0000}"/>
    <cellStyle name="20% - Accent1 9 8 2" xfId="52824" xr:uid="{00000000-0005-0000-0000-0000B2CD0000}"/>
    <cellStyle name="20% - Accent1 9 8 2 2" xfId="52825" xr:uid="{00000000-0005-0000-0000-0000B3CD0000}"/>
    <cellStyle name="20% - Accent1 9 8 2 2 2" xfId="52826" xr:uid="{00000000-0005-0000-0000-0000B4CD0000}"/>
    <cellStyle name="20% - Accent1 9 8 2 3" xfId="52827" xr:uid="{00000000-0005-0000-0000-0000B5CD0000}"/>
    <cellStyle name="20% - Accent1 9 8 3" xfId="52828" xr:uid="{00000000-0005-0000-0000-0000B6CD0000}"/>
    <cellStyle name="20% - Accent1 9 8 3 2" xfId="52829" xr:uid="{00000000-0005-0000-0000-0000B7CD0000}"/>
    <cellStyle name="20% - Accent1 9 8 4" xfId="52830" xr:uid="{00000000-0005-0000-0000-0000B8CD0000}"/>
    <cellStyle name="20% - Accent1 9 9" xfId="52831" xr:uid="{00000000-0005-0000-0000-0000B9CD0000}"/>
    <cellStyle name="20% - Accent1 9 9 2" xfId="52832" xr:uid="{00000000-0005-0000-0000-0000BACD0000}"/>
    <cellStyle name="20% - Accent1 9 9 2 2" xfId="52833" xr:uid="{00000000-0005-0000-0000-0000BBCD0000}"/>
    <cellStyle name="20% - Accent1 9 9 2 2 2" xfId="52834" xr:uid="{00000000-0005-0000-0000-0000BCCD0000}"/>
    <cellStyle name="20% - Accent1 9 9 2 3" xfId="52835" xr:uid="{00000000-0005-0000-0000-0000BDCD0000}"/>
    <cellStyle name="20% - Accent1 9 9 3" xfId="52836" xr:uid="{00000000-0005-0000-0000-0000BECD0000}"/>
    <cellStyle name="20% - Accent1 9 9 3 2" xfId="52837" xr:uid="{00000000-0005-0000-0000-0000BFCD0000}"/>
    <cellStyle name="20% - Accent1 9 9 4" xfId="52838" xr:uid="{00000000-0005-0000-0000-0000C0CD0000}"/>
    <cellStyle name="20% - Accent2" xfId="31" builtinId="34" customBuiltin="1"/>
    <cellStyle name="20% - Accent2 2" xfId="111" xr:uid="{00000000-0005-0000-0000-0000C2CD0000}"/>
    <cellStyle name="20% - Accent2 3" xfId="112" xr:uid="{00000000-0005-0000-0000-0000C3CD0000}"/>
    <cellStyle name="20% - Accent3" xfId="35" builtinId="38" customBuiltin="1"/>
    <cellStyle name="20% - Accent3 2" xfId="113" xr:uid="{00000000-0005-0000-0000-0000C5CD0000}"/>
    <cellStyle name="20% - Accent3 3" xfId="114" xr:uid="{00000000-0005-0000-0000-0000C6CD0000}"/>
    <cellStyle name="20% - Accent4" xfId="39" builtinId="42" customBuiltin="1"/>
    <cellStyle name="20% - Accent4 2" xfId="115" xr:uid="{00000000-0005-0000-0000-0000C8CD0000}"/>
    <cellStyle name="20% - Accent4 3" xfId="116" xr:uid="{00000000-0005-0000-0000-0000C9CD0000}"/>
    <cellStyle name="20% - Accent5" xfId="43" builtinId="46" customBuiltin="1"/>
    <cellStyle name="20% - Accent5 2" xfId="117" xr:uid="{00000000-0005-0000-0000-0000CBCD0000}"/>
    <cellStyle name="20% - Accent5 3" xfId="118" xr:uid="{00000000-0005-0000-0000-0000CCCD0000}"/>
    <cellStyle name="20% - Accent6" xfId="47" builtinId="50" customBuiltin="1"/>
    <cellStyle name="20% - Accent6 2" xfId="119" xr:uid="{00000000-0005-0000-0000-0000CECD0000}"/>
    <cellStyle name="20% - Accent6 3" xfId="120" xr:uid="{00000000-0005-0000-0000-0000CFCD0000}"/>
    <cellStyle name="40% - Accent1" xfId="28" builtinId="31" customBuiltin="1"/>
    <cellStyle name="40% - Accent1 2" xfId="121" xr:uid="{00000000-0005-0000-0000-0000D1CD0000}"/>
    <cellStyle name="40% - Accent1 3" xfId="122" xr:uid="{00000000-0005-0000-0000-0000D2CD0000}"/>
    <cellStyle name="40% - Accent2" xfId="32" builtinId="35" customBuiltin="1"/>
    <cellStyle name="40% - Accent2 2" xfId="123" xr:uid="{00000000-0005-0000-0000-0000D4CD0000}"/>
    <cellStyle name="40% - Accent2 3" xfId="124" xr:uid="{00000000-0005-0000-0000-0000D5CD0000}"/>
    <cellStyle name="40% - Accent3" xfId="36" builtinId="39" customBuiltin="1"/>
    <cellStyle name="40% - Accent3 2" xfId="125" xr:uid="{00000000-0005-0000-0000-0000D7CD0000}"/>
    <cellStyle name="40% - Accent3 3" xfId="126" xr:uid="{00000000-0005-0000-0000-0000D8CD0000}"/>
    <cellStyle name="40% - Accent4" xfId="40" builtinId="43" customBuiltin="1"/>
    <cellStyle name="40% - Accent4 2" xfId="127" xr:uid="{00000000-0005-0000-0000-0000DACD0000}"/>
    <cellStyle name="40% - Accent4 3" xfId="128" xr:uid="{00000000-0005-0000-0000-0000DBCD0000}"/>
    <cellStyle name="40% - Accent5" xfId="44" builtinId="47" customBuiltin="1"/>
    <cellStyle name="40% - Accent5 2" xfId="129" xr:uid="{00000000-0005-0000-0000-0000DDCD0000}"/>
    <cellStyle name="40% - Accent5 3" xfId="130" xr:uid="{00000000-0005-0000-0000-0000DECD0000}"/>
    <cellStyle name="40% - Accent6" xfId="48" builtinId="51" customBuiltin="1"/>
    <cellStyle name="40% - Accent6 2" xfId="131" xr:uid="{00000000-0005-0000-0000-0000E0CD0000}"/>
    <cellStyle name="40% - Accent6 3" xfId="132" xr:uid="{00000000-0005-0000-0000-0000E1CD0000}"/>
    <cellStyle name="60% - Accent1" xfId="29" builtinId="32" customBuiltin="1"/>
    <cellStyle name="60% - Accent1 2" xfId="133" xr:uid="{00000000-0005-0000-0000-0000E3CD0000}"/>
    <cellStyle name="60% - Accent2" xfId="33" builtinId="36" customBuiltin="1"/>
    <cellStyle name="60% - Accent2 2" xfId="134" xr:uid="{00000000-0005-0000-0000-0000E5CD0000}"/>
    <cellStyle name="60% - Accent3" xfId="37" builtinId="40" customBuiltin="1"/>
    <cellStyle name="60% - Accent3 2" xfId="135" xr:uid="{00000000-0005-0000-0000-0000E7CD0000}"/>
    <cellStyle name="60% - Accent4" xfId="41" builtinId="44" customBuiltin="1"/>
    <cellStyle name="60% - Accent4 2" xfId="136" xr:uid="{00000000-0005-0000-0000-0000E9CD0000}"/>
    <cellStyle name="60% - Accent5" xfId="45" builtinId="48" customBuiltin="1"/>
    <cellStyle name="60% - Accent5 2" xfId="137" xr:uid="{00000000-0005-0000-0000-0000EBCD0000}"/>
    <cellStyle name="60% - Accent6" xfId="49" builtinId="52" customBuiltin="1"/>
    <cellStyle name="60% - Accent6 2" xfId="138" xr:uid="{00000000-0005-0000-0000-0000EDCD0000}"/>
    <cellStyle name="Accent1" xfId="26" builtinId="29" customBuiltin="1"/>
    <cellStyle name="Accent1 2" xfId="139" xr:uid="{00000000-0005-0000-0000-0000EFCD0000}"/>
    <cellStyle name="Accent2" xfId="30" builtinId="33" customBuiltin="1"/>
    <cellStyle name="Accent2 2" xfId="140" xr:uid="{00000000-0005-0000-0000-0000F1CD0000}"/>
    <cellStyle name="Accent3" xfId="34" builtinId="37" customBuiltin="1"/>
    <cellStyle name="Accent3 2" xfId="141" xr:uid="{00000000-0005-0000-0000-0000F3CD0000}"/>
    <cellStyle name="Accent4" xfId="38" builtinId="41" customBuiltin="1"/>
    <cellStyle name="Accent4 2" xfId="142" xr:uid="{00000000-0005-0000-0000-0000F5CD0000}"/>
    <cellStyle name="Accent5" xfId="42" builtinId="45" customBuiltin="1"/>
    <cellStyle name="Accent5 2" xfId="143" xr:uid="{00000000-0005-0000-0000-0000F7CD0000}"/>
    <cellStyle name="Accent6" xfId="46" builtinId="49" customBuiltin="1"/>
    <cellStyle name="Accent6 2" xfId="144" xr:uid="{00000000-0005-0000-0000-0000F9CD0000}"/>
    <cellStyle name="Bad" xfId="21" xr:uid="{00000000-0005-0000-0000-0000FACD0000}"/>
    <cellStyle name="Bad 2" xfId="145" xr:uid="{00000000-0005-0000-0000-0000FBCD0000}"/>
    <cellStyle name="Berekening" xfId="148" builtinId="22" customBuiltin="1"/>
    <cellStyle name="Berekening 2" xfId="146" xr:uid="{00000000-0005-0000-0000-0000FDCD0000}"/>
    <cellStyle name="Bold text" xfId="147" xr:uid="{00000000-0005-0000-0000-0000FECD0000}"/>
    <cellStyle name="Check Cell" xfId="24" xr:uid="{00000000-0005-0000-0000-000000CE0000}"/>
    <cellStyle name="Comma [0]" xfId="58" xr:uid="{00000000-0005-0000-0000-000001CE0000}"/>
    <cellStyle name="Comma [0] 2" xfId="52839" xr:uid="{00000000-0005-0000-0000-000002CE0000}"/>
    <cellStyle name="Comma [0]_AA BCR/ Basis ruimtestaat 13.0" xfId="1" xr:uid="{00000000-0005-0000-0000-000003CE0000}"/>
    <cellStyle name="Comma_Uurtarieven 2000 LEVERANCIER" xfId="2" xr:uid="{00000000-0005-0000-0000-000006CE0000}"/>
    <cellStyle name="Controlecel 2" xfId="149" xr:uid="{00000000-0005-0000-0000-000008CE0000}"/>
    <cellStyle name="Currency [0]" xfId="52840" xr:uid="{00000000-0005-0000-0000-000009CE0000}"/>
    <cellStyle name="Currency_ATIR-Calc-Uurtarief 2001" xfId="3" xr:uid="{00000000-0005-0000-0000-00000BCE0000}"/>
    <cellStyle name="Currency_CALCULATIEBLAD.XLS" xfId="4" xr:uid="{00000000-0005-0000-0000-00000CCE0000}"/>
    <cellStyle name="Euro" xfId="59" xr:uid="{00000000-0005-0000-0000-00000DCE0000}"/>
    <cellStyle name="Euro 2" xfId="60" xr:uid="{00000000-0005-0000-0000-00000ECE0000}"/>
    <cellStyle name="Euro 2 2" xfId="52841" xr:uid="{00000000-0005-0000-0000-00000FCE0000}"/>
    <cellStyle name="Euro 3" xfId="61" xr:uid="{00000000-0005-0000-0000-000010CE0000}"/>
    <cellStyle name="Euro 3 2" xfId="52842" xr:uid="{00000000-0005-0000-0000-000011CE0000}"/>
    <cellStyle name="Euro 4" xfId="62" xr:uid="{00000000-0005-0000-0000-000012CE0000}"/>
    <cellStyle name="euro 5" xfId="52843" xr:uid="{00000000-0005-0000-0000-000013CE0000}"/>
    <cellStyle name="euro 6" xfId="52844" xr:uid="{00000000-0005-0000-0000-000014CE0000}"/>
    <cellStyle name="Euro_Roto Smeets Hilversum v-1" xfId="63" xr:uid="{00000000-0005-0000-0000-000015CE0000}"/>
    <cellStyle name="Explanatory Text" xfId="25" xr:uid="{00000000-0005-0000-0000-000016CE0000}"/>
    <cellStyle name="Followed Hyperlink_Aantal groepen per school.xls" xfId="5" xr:uid="{00000000-0005-0000-0000-000017CE0000}"/>
    <cellStyle name="Gekoppelde cel" xfId="161" builtinId="24" customBuiltin="1"/>
    <cellStyle name="Gekoppelde cel 2" xfId="150" xr:uid="{00000000-0005-0000-0000-000019CE0000}"/>
    <cellStyle name="Goed" xfId="153" builtinId="26" customBuiltin="1"/>
    <cellStyle name="Goed 2" xfId="151" xr:uid="{00000000-0005-0000-0000-00001BCE0000}"/>
    <cellStyle name="Goed 3" xfId="152" xr:uid="{00000000-0005-0000-0000-00001CCE0000}"/>
    <cellStyle name="Heading 1" xfId="17" xr:uid="{00000000-0005-0000-0000-00001ECE0000}"/>
    <cellStyle name="Heading 2" xfId="18" xr:uid="{00000000-0005-0000-0000-00001FCE0000}"/>
    <cellStyle name="Heading 3" xfId="19" xr:uid="{00000000-0005-0000-0000-000020CE0000}"/>
    <cellStyle name="Heading 4" xfId="20" xr:uid="{00000000-0005-0000-0000-000021CE0000}"/>
    <cellStyle name="Hyperlink 2" xfId="52845" xr:uid="{00000000-0005-0000-0000-000022CE0000}"/>
    <cellStyle name="Input" xfId="22" xr:uid="{00000000-0005-0000-0000-000023CE0000}"/>
    <cellStyle name="invoer 2" xfId="154" xr:uid="{00000000-0005-0000-0000-000025CE0000}"/>
    <cellStyle name="Komma" xfId="6" builtinId="3"/>
    <cellStyle name="Komma [0] 2" xfId="64" xr:uid="{00000000-0005-0000-0000-000027CE0000}"/>
    <cellStyle name="Komma 2" xfId="65" xr:uid="{00000000-0005-0000-0000-000028CE0000}"/>
    <cellStyle name="Komma 2 2" xfId="52846" xr:uid="{00000000-0005-0000-0000-000029CE0000}"/>
    <cellStyle name="Komma 3" xfId="66" xr:uid="{00000000-0005-0000-0000-00002ACE0000}"/>
    <cellStyle name="Komma 3 2" xfId="67" xr:uid="{00000000-0005-0000-0000-00002BCE0000}"/>
    <cellStyle name="Komma 3 3" xfId="96" xr:uid="{00000000-0005-0000-0000-00002CCE0000}"/>
    <cellStyle name="Komma 4" xfId="68" xr:uid="{00000000-0005-0000-0000-00002DCE0000}"/>
    <cellStyle name="Komma 4 2" xfId="52847" xr:uid="{00000000-0005-0000-0000-00002ECE0000}"/>
    <cellStyle name="Komma 5" xfId="52848" xr:uid="{00000000-0005-0000-0000-00002FCE0000}"/>
    <cellStyle name="Komma 6" xfId="52849" xr:uid="{00000000-0005-0000-0000-000030CE0000}"/>
    <cellStyle name="kop" xfId="69" xr:uid="{00000000-0005-0000-0000-000031CE0000}"/>
    <cellStyle name="Kop 1 2" xfId="155" xr:uid="{00000000-0005-0000-0000-000033CE0000}"/>
    <cellStyle name="Kop 2 2" xfId="156" xr:uid="{00000000-0005-0000-0000-000035CE0000}"/>
    <cellStyle name="Kop 3 2" xfId="157" xr:uid="{00000000-0005-0000-0000-000037CE0000}"/>
    <cellStyle name="Kop 4 2" xfId="158" xr:uid="{00000000-0005-0000-0000-000039CE0000}"/>
    <cellStyle name="Koppen_rekenblad" xfId="159" xr:uid="{00000000-0005-0000-0000-00003ACE0000}"/>
    <cellStyle name="koppenrekenblad2" xfId="160" xr:uid="{00000000-0005-0000-0000-00003BCE0000}"/>
    <cellStyle name="koppenrekenblad2 2" xfId="52850" xr:uid="{00000000-0005-0000-0000-00003CCE0000}"/>
    <cellStyle name="m2" xfId="162" xr:uid="{00000000-0005-0000-0000-00003ECE0000}"/>
    <cellStyle name="m2 2" xfId="52851" xr:uid="{00000000-0005-0000-0000-00003FCE0000}"/>
    <cellStyle name="Neutraal" xfId="164" builtinId="28" customBuiltin="1"/>
    <cellStyle name="Neutraal 2" xfId="163" xr:uid="{00000000-0005-0000-0000-000041CE0000}"/>
    <cellStyle name="Normaal 2" xfId="70" xr:uid="{00000000-0005-0000-0000-000043CE0000}"/>
    <cellStyle name="Normaal_Basis Inventarisatielijst. xls.xls" xfId="71" xr:uid="{00000000-0005-0000-0000-000044CE0000}"/>
    <cellStyle name="Normal 2" xfId="165" xr:uid="{00000000-0005-0000-0000-000045CE0000}"/>
    <cellStyle name="Normal_ KLM-CTR(STA)-Recap.xls" xfId="7" xr:uid="{00000000-0005-0000-0000-000046CE0000}"/>
    <cellStyle name="Normal_ KLM-CTR(STA)-Recap.xls 2" xfId="53" xr:uid="{00000000-0005-0000-0000-000047CE0000}"/>
    <cellStyle name="Normal_AFRPPRIJS.xls" xfId="8" xr:uid="{00000000-0005-0000-0000-000048CE0000}"/>
    <cellStyle name="Normal_ATIR-Calc-Uurtarief 2001" xfId="9" xr:uid="{00000000-0005-0000-0000-000049CE0000}"/>
    <cellStyle name="Normal_CALCULATIEBLAD.XLS" xfId="10" xr:uid="{00000000-0005-0000-0000-00004ACE0000}"/>
    <cellStyle name="Normal_CALCULATIEBLAD.XLS 2" xfId="54" xr:uid="{00000000-0005-0000-0000-00004BCE0000}"/>
    <cellStyle name="Normal_Uurtarieven 2000 LEVERANCIER" xfId="11" xr:uid="{00000000-0005-0000-0000-00004CCE0000}"/>
    <cellStyle name="Normal_Workbook1_AFRPPRIJS.xls" xfId="12" xr:uid="{00000000-0005-0000-0000-00004DCE0000}"/>
    <cellStyle name="Note" xfId="166" xr:uid="{00000000-0005-0000-0000-00004ECE0000}"/>
    <cellStyle name="Notitie 2" xfId="51" xr:uid="{00000000-0005-0000-0000-00004FCE0000}"/>
    <cellStyle name="Notitie 3" xfId="167" xr:uid="{00000000-0005-0000-0000-000050CE0000}"/>
    <cellStyle name="Ongedefinieerd" xfId="13" xr:uid="{00000000-0005-0000-0000-000051CE0000}"/>
    <cellStyle name="Ongedefinieerd 2" xfId="72" xr:uid="{00000000-0005-0000-0000-000052CE0000}"/>
    <cellStyle name="Ongeldig 2" xfId="168" xr:uid="{00000000-0005-0000-0000-000054CE0000}"/>
    <cellStyle name="Output" xfId="23" xr:uid="{00000000-0005-0000-0000-000055CE0000}"/>
    <cellStyle name="Procent" xfId="14" builtinId="5"/>
    <cellStyle name="Procent 2" xfId="56" xr:uid="{00000000-0005-0000-0000-000057CE0000}"/>
    <cellStyle name="Procent 2 2" xfId="73" xr:uid="{00000000-0005-0000-0000-000058CE0000}"/>
    <cellStyle name="Procent 2 3" xfId="52852" xr:uid="{00000000-0005-0000-0000-000059CE0000}"/>
    <cellStyle name="Procent 3" xfId="74" xr:uid="{00000000-0005-0000-0000-00005ACE0000}"/>
    <cellStyle name="Ruimtestaat_Koppen" xfId="169" xr:uid="{00000000-0005-0000-0000-00005BCE0000}"/>
    <cellStyle name="Standaard" xfId="0" builtinId="0"/>
    <cellStyle name="Standaard 10" xfId="75" xr:uid="{00000000-0005-0000-0000-00005DCE0000}"/>
    <cellStyle name="Standaard 10 2" xfId="76" xr:uid="{00000000-0005-0000-0000-00005ECE0000}"/>
    <cellStyle name="Standaard 11" xfId="77" xr:uid="{00000000-0005-0000-0000-00005FCE0000}"/>
    <cellStyle name="Standaard 12" xfId="78" xr:uid="{00000000-0005-0000-0000-000060CE0000}"/>
    <cellStyle name="Standaard 13" xfId="79" xr:uid="{00000000-0005-0000-0000-000061CE0000}"/>
    <cellStyle name="Standaard 13 2" xfId="52853" xr:uid="{00000000-0005-0000-0000-000062CE0000}"/>
    <cellStyle name="Standaard 14" xfId="52854" xr:uid="{00000000-0005-0000-0000-000063CE0000}"/>
    <cellStyle name="Standaard 2" xfId="50" xr:uid="{00000000-0005-0000-0000-000064CE0000}"/>
    <cellStyle name="Standaard 2 2" xfId="80" xr:uid="{00000000-0005-0000-0000-000065CE0000}"/>
    <cellStyle name="Standaard 2 2 2" xfId="81" xr:uid="{00000000-0005-0000-0000-000066CE0000}"/>
    <cellStyle name="Standaard 2 2 2 2" xfId="82" xr:uid="{00000000-0005-0000-0000-000067CE0000}"/>
    <cellStyle name="Standaard 2 3" xfId="83" xr:uid="{00000000-0005-0000-0000-000068CE0000}"/>
    <cellStyle name="Standaard 2 3 2" xfId="52855" xr:uid="{00000000-0005-0000-0000-000069CE0000}"/>
    <cellStyle name="Standaard 2 4" xfId="52856" xr:uid="{00000000-0005-0000-0000-00006ACE0000}"/>
    <cellStyle name="Standaard 3" xfId="55" xr:uid="{00000000-0005-0000-0000-00006BCE0000}"/>
    <cellStyle name="Standaard 3 2" xfId="52857" xr:uid="{00000000-0005-0000-0000-00006CCE0000}"/>
    <cellStyle name="Standaard 3 2 2" xfId="52858" xr:uid="{00000000-0005-0000-0000-00006DCE0000}"/>
    <cellStyle name="Standaard 3 3" xfId="52859" xr:uid="{00000000-0005-0000-0000-00006ECE0000}"/>
    <cellStyle name="Standaard 3 4" xfId="52860" xr:uid="{00000000-0005-0000-0000-00006FCE0000}"/>
    <cellStyle name="Standaard 3 5" xfId="52861" xr:uid="{00000000-0005-0000-0000-000070CE0000}"/>
    <cellStyle name="Standaard 4" xfId="84" xr:uid="{00000000-0005-0000-0000-000071CE0000}"/>
    <cellStyle name="Standaard 4 2" xfId="94" xr:uid="{00000000-0005-0000-0000-000072CE0000}"/>
    <cellStyle name="Standaard 4 3" xfId="52862" xr:uid="{00000000-0005-0000-0000-000073CE0000}"/>
    <cellStyle name="Standaard 5" xfId="85" xr:uid="{00000000-0005-0000-0000-000074CE0000}"/>
    <cellStyle name="Standaard 5 2" xfId="86" xr:uid="{00000000-0005-0000-0000-000075CE0000}"/>
    <cellStyle name="Standaard 6" xfId="87" xr:uid="{00000000-0005-0000-0000-000076CE0000}"/>
    <cellStyle name="Standaard 7" xfId="88" xr:uid="{00000000-0005-0000-0000-000077CE0000}"/>
    <cellStyle name="Standaard 7 2" xfId="52863" xr:uid="{00000000-0005-0000-0000-000078CE0000}"/>
    <cellStyle name="Standaard 8" xfId="89" xr:uid="{00000000-0005-0000-0000-000079CE0000}"/>
    <cellStyle name="Standaard 9" xfId="90" xr:uid="{00000000-0005-0000-0000-00007ACE0000}"/>
    <cellStyle name="Standaard_Bijlage 1+3" xfId="52" xr:uid="{00000000-0005-0000-0000-00007BCE0000}"/>
    <cellStyle name="Standaard_Blad1" xfId="15" xr:uid="{00000000-0005-0000-0000-00007CCE0000}"/>
    <cellStyle name="Titel" xfId="171" builtinId="15" customBuiltin="1"/>
    <cellStyle name="Titel 2" xfId="170" xr:uid="{00000000-0005-0000-0000-00007ECE0000}"/>
    <cellStyle name="Totaal" xfId="173" builtinId="25" customBuiltin="1"/>
    <cellStyle name="Totaal 2" xfId="172" xr:uid="{00000000-0005-0000-0000-000081CE0000}"/>
    <cellStyle name="Uitvoer 2" xfId="174" xr:uid="{00000000-0005-0000-0000-000084CE0000}"/>
    <cellStyle name="Valuta" xfId="16" builtinId="4"/>
    <cellStyle name="Valuta 2" xfId="57" xr:uid="{00000000-0005-0000-0000-000086CE0000}"/>
    <cellStyle name="Valuta 2 2" xfId="93" xr:uid="{00000000-0005-0000-0000-000087CE0000}"/>
    <cellStyle name="Valuta 2 3" xfId="52864" xr:uid="{00000000-0005-0000-0000-000088CE0000}"/>
    <cellStyle name="Valuta 3" xfId="91" xr:uid="{00000000-0005-0000-0000-000089CE0000}"/>
    <cellStyle name="Valuta 3 2" xfId="95" xr:uid="{00000000-0005-0000-0000-00008ACE0000}"/>
    <cellStyle name="Valuta 3 3" xfId="52865" xr:uid="{00000000-0005-0000-0000-00008BCE0000}"/>
    <cellStyle name="Valuta 4" xfId="92" xr:uid="{00000000-0005-0000-0000-00008CCE0000}"/>
    <cellStyle name="Valuta 4 2" xfId="52866" xr:uid="{00000000-0005-0000-0000-00008DCE0000}"/>
    <cellStyle name="Valuta 5" xfId="52867" xr:uid="{00000000-0005-0000-0000-00008ECE0000}"/>
    <cellStyle name="Valuta euro rb" xfId="175" xr:uid="{00000000-0005-0000-0000-00008FCE0000}"/>
    <cellStyle name="Valuta F rb" xfId="176" xr:uid="{00000000-0005-0000-0000-000090CE0000}"/>
    <cellStyle name="Valuta gulden rb" xfId="177" xr:uid="{00000000-0005-0000-0000-000091CE0000}"/>
    <cellStyle name="Verklarende tekst 2" xfId="178" xr:uid="{00000000-0005-0000-0000-000093CE0000}"/>
    <cellStyle name="Waarschuwingstekst" xfId="180" builtinId="11" customBuiltin="1"/>
    <cellStyle name="Waarschuwingstekst 2" xfId="179" xr:uid="{00000000-0005-0000-0000-000095CE0000}"/>
  </cellStyles>
  <dxfs count="12">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00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552450</xdr:colOff>
      <xdr:row>32</xdr:row>
      <xdr:rowOff>152400</xdr:rowOff>
    </xdr:from>
    <xdr:to>
      <xdr:col>10</xdr:col>
      <xdr:colOff>1009650</xdr:colOff>
      <xdr:row>36</xdr:row>
      <xdr:rowOff>923925</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6438900" y="6591300"/>
          <a:ext cx="3800475" cy="1800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00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het kengetal erbij gezocht. De cijfers in de kolom geven aan in welke kolom het kengetal wordt opgezocht.</a:t>
          </a:r>
          <a:endParaRPr lang="en-US" sz="1000" b="1" i="0" u="none" strike="noStrike">
            <a:solidFill>
              <a:srgbClr val="FF0000"/>
            </a:solidFill>
            <a:latin typeface="Century Gothic" panose="020B0502020202020204" pitchFamily="34" charset="0"/>
          </a:endParaRPr>
        </a:p>
        <a:p>
          <a:pPr marL="0" indent="0"/>
          <a:endParaRPr lang="en-US" sz="1000" b="1" i="0" u="none" strike="noStrike">
            <a:solidFill>
              <a:srgbClr val="FF0000"/>
            </a:solidFill>
            <a:latin typeface="Century Gothic" panose="020B0502020202020204" pitchFamily="34" charset="0"/>
          </a:endParaRPr>
        </a:p>
        <a:p>
          <a:pPr marL="0" indent="0"/>
          <a:r>
            <a:rPr lang="en-US" sz="1000" b="1" i="0" u="none" strike="noStrike">
              <a:solidFill>
                <a:srgbClr val="FF0000"/>
              </a:solidFill>
              <a:latin typeface="Century Gothic" panose="020B0502020202020204" pitchFamily="34" charset="0"/>
            </a:rPr>
            <a:t>Het kengetal geeft het aantal uren per m2 per ruimtecategorie weer.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u="none" strike="noStrike" baseline="0">
              <a:solidFill>
                <a:srgbClr val="FF0000"/>
              </a:solidFill>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pPr rtl="0"/>
          <a:r>
            <a:rPr lang="nl-NL" sz="1100" b="0" i="0" u="none" strike="noStrike" baseline="0">
              <a:solidFill>
                <a:srgbClr val="FF0000"/>
              </a:solidFill>
              <a:latin typeface="+mn-lt"/>
              <a:ea typeface="+mn-ea"/>
              <a:cs typeface="+mn-cs"/>
            </a:rPr>
            <a:t>Het component "Suppletiekosten toeslag" wordt na gunning, op basis van de daadwerkelijk overgenomen medewerkers, aangepast. Dit tariefcomponent wordt gedurende de contractperiode jaarlijk  herzien.</a:t>
          </a:r>
        </a:p>
        <a:p>
          <a:pPr rtl="0"/>
          <a:endParaRPr lang="nl-NL" sz="1100" b="0" i="0" u="none" strike="noStrike" baseline="0">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baseline="0">
              <a:solidFill>
                <a:srgbClr val="FF0000"/>
              </a:solidFill>
              <a:effectLst/>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endParaRPr lang="nl-NL">
            <a:solidFill>
              <a:srgbClr val="FF0000"/>
            </a:solidFill>
            <a:effectLst/>
          </a:endParaRPr>
        </a:p>
        <a:p>
          <a:pPr rtl="0"/>
          <a:r>
            <a:rPr lang="nl-NL" sz="1100" b="0" i="0" baseline="0">
              <a:solidFill>
                <a:srgbClr val="FF0000"/>
              </a:solidFill>
              <a:effectLst/>
              <a:latin typeface="+mn-lt"/>
              <a:ea typeface="+mn-ea"/>
              <a:cs typeface="+mn-cs"/>
            </a:rPr>
            <a:t>Het component "Suppletiekosten toeslag" wordt na gunning, op basis van de daadwerkelijk overgenomen medewerkers, aangepast. Dit tariefcomponent wordt gedurende de contractperiode jaarlijk  herzien.</a:t>
          </a:r>
          <a:endParaRPr lang="nl-NL">
            <a:solidFill>
              <a:srgbClr val="FF0000"/>
            </a:solidFill>
            <a:effectLst/>
          </a:endParaRPr>
        </a:p>
        <a:p>
          <a:pPr rtl="0"/>
          <a:r>
            <a:rPr lang="nl-NL" sz="1100" b="0" i="0" baseline="0">
              <a:solidFill>
                <a:schemeClr val="dk1"/>
              </a:solidFill>
              <a:effectLst/>
              <a:latin typeface="+mn-lt"/>
              <a:ea typeface="+mn-ea"/>
              <a:cs typeface="+mn-cs"/>
            </a:rPr>
            <a:t>.</a:t>
          </a:r>
          <a:endParaRPr lang="nl-NL" sz="10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AZR psychiatrie"/>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codeName="Blad1">
    <tabColor rgb="FF0AAAFF"/>
  </sheetPr>
  <dimension ref="A1:P56"/>
  <sheetViews>
    <sheetView showGridLines="0" tabSelected="1" zoomScale="85" zoomScaleNormal="85" workbookViewId="0">
      <selection activeCell="G4" sqref="G4"/>
    </sheetView>
  </sheetViews>
  <sheetFormatPr defaultRowHeight="13"/>
  <cols>
    <col min="1" max="1" width="27.54296875" customWidth="1"/>
  </cols>
  <sheetData>
    <row r="1" spans="1:16" ht="16">
      <c r="A1" s="23" t="s">
        <v>0</v>
      </c>
      <c r="B1" s="145" t="str">
        <f>'2-Kosten per locatie'!B3</f>
        <v xml:space="preserve">TNO </v>
      </c>
    </row>
    <row r="2" spans="1:16" ht="16">
      <c r="A2" s="23" t="s">
        <v>1</v>
      </c>
      <c r="B2" s="145" t="s">
        <v>2</v>
      </c>
    </row>
    <row r="3" spans="1:16" ht="16">
      <c r="A3" s="23" t="s">
        <v>3</v>
      </c>
      <c r="B3" s="145" t="str">
        <f>+'2-Kosten per locatie'!B5</f>
        <v>WS2553061541</v>
      </c>
      <c r="G3" s="147"/>
      <c r="H3" s="147"/>
      <c r="I3" s="147"/>
      <c r="J3" s="147"/>
      <c r="K3" s="147"/>
      <c r="L3" s="147"/>
      <c r="M3" s="147"/>
    </row>
    <row r="6" spans="1:16" ht="15">
      <c r="A6" s="583" t="s">
        <v>4</v>
      </c>
    </row>
    <row r="7" spans="1:16" ht="16">
      <c r="A7" s="584" t="s">
        <v>5</v>
      </c>
      <c r="B7" s="584"/>
      <c r="C7" s="584"/>
      <c r="D7" s="584"/>
      <c r="E7" s="584"/>
      <c r="F7" s="584"/>
      <c r="G7" s="584"/>
      <c r="H7" s="584"/>
      <c r="I7" s="584"/>
      <c r="J7" s="584"/>
      <c r="K7" s="584"/>
      <c r="L7" s="584"/>
      <c r="M7" s="584"/>
      <c r="N7" s="584"/>
      <c r="O7" s="584"/>
      <c r="P7" s="584"/>
    </row>
    <row r="8" spans="1:16" ht="16">
      <c r="A8" s="584" t="s">
        <v>6</v>
      </c>
      <c r="B8" s="584"/>
      <c r="C8" s="584"/>
      <c r="D8" s="584"/>
      <c r="E8" s="584"/>
      <c r="F8" s="584"/>
      <c r="G8" s="584"/>
      <c r="H8" s="584"/>
      <c r="I8" s="584"/>
      <c r="J8" s="584"/>
      <c r="K8" s="584"/>
      <c r="L8" s="584"/>
      <c r="M8" s="584"/>
      <c r="N8" s="584"/>
      <c r="O8" s="584"/>
      <c r="P8" s="584"/>
    </row>
    <row r="9" spans="1:16" ht="16">
      <c r="A9" s="584"/>
      <c r="B9" s="584"/>
      <c r="C9" s="584"/>
      <c r="D9" s="584"/>
      <c r="E9" s="584"/>
      <c r="F9" s="584"/>
      <c r="G9" s="584"/>
      <c r="H9" s="584"/>
      <c r="I9" s="584"/>
      <c r="J9" s="584"/>
      <c r="K9" s="584"/>
      <c r="L9" s="584"/>
      <c r="M9" s="584"/>
      <c r="N9" s="584"/>
      <c r="O9" s="584"/>
      <c r="P9" s="584"/>
    </row>
    <row r="10" spans="1:16" s="587" customFormat="1" ht="16">
      <c r="A10" s="586" t="s">
        <v>7</v>
      </c>
      <c r="B10" s="586"/>
      <c r="C10" s="586"/>
      <c r="D10" s="586"/>
      <c r="E10" s="586"/>
      <c r="F10" s="586"/>
      <c r="G10" s="586"/>
      <c r="H10" s="586"/>
      <c r="I10" s="586"/>
      <c r="J10" s="586"/>
      <c r="K10" s="586"/>
      <c r="L10" s="586"/>
      <c r="M10" s="586"/>
      <c r="N10" s="586"/>
      <c r="O10" s="586"/>
      <c r="P10" s="586"/>
    </row>
    <row r="11" spans="1:16" ht="16">
      <c r="A11" s="584"/>
      <c r="B11" s="584"/>
      <c r="C11" s="584"/>
      <c r="D11" s="584"/>
      <c r="E11" s="584"/>
      <c r="F11" s="584"/>
      <c r="G11" s="584"/>
      <c r="H11" s="584"/>
      <c r="I11" s="584"/>
      <c r="J11" s="584"/>
      <c r="K11" s="584"/>
      <c r="L11" s="584"/>
      <c r="M11" s="584"/>
      <c r="N11" s="584"/>
      <c r="O11" s="584"/>
      <c r="P11" s="584"/>
    </row>
    <row r="12" spans="1:16" ht="16">
      <c r="A12" s="583" t="s">
        <v>8</v>
      </c>
      <c r="B12" s="584"/>
      <c r="C12" s="584"/>
      <c r="D12" s="584"/>
      <c r="E12" s="584"/>
      <c r="F12" s="584"/>
      <c r="G12" s="584"/>
      <c r="H12" s="584"/>
      <c r="I12" s="584"/>
      <c r="J12" s="584"/>
      <c r="K12" s="584"/>
      <c r="L12" s="584"/>
      <c r="M12" s="584"/>
      <c r="N12" s="584"/>
      <c r="O12" s="584"/>
      <c r="P12" s="584"/>
    </row>
    <row r="13" spans="1:16" ht="16">
      <c r="A13" s="588" t="s">
        <v>9</v>
      </c>
      <c r="B13" s="586"/>
      <c r="C13" s="586"/>
      <c r="D13" s="586"/>
      <c r="E13" s="584"/>
      <c r="F13" s="584"/>
      <c r="G13" s="584"/>
      <c r="H13" s="584"/>
      <c r="I13" s="584"/>
      <c r="J13" s="584"/>
      <c r="K13" s="584"/>
      <c r="L13" s="584"/>
      <c r="M13" s="584"/>
      <c r="N13" s="584"/>
      <c r="O13" s="584"/>
      <c r="P13" s="584"/>
    </row>
    <row r="14" spans="1:16" ht="16">
      <c r="A14" s="584" t="s">
        <v>10</v>
      </c>
      <c r="B14" s="584"/>
      <c r="C14" s="584"/>
      <c r="D14" s="584"/>
      <c r="E14" s="584"/>
      <c r="F14" s="584"/>
      <c r="G14" s="584"/>
      <c r="H14" s="584"/>
      <c r="I14" s="584"/>
      <c r="J14" s="584"/>
      <c r="K14" s="584"/>
      <c r="L14" s="584"/>
      <c r="M14" s="584"/>
      <c r="N14" s="584"/>
      <c r="O14" s="584"/>
      <c r="P14" s="584"/>
    </row>
    <row r="15" spans="1:16" ht="16">
      <c r="A15" s="584" t="s">
        <v>11</v>
      </c>
      <c r="B15" s="584"/>
      <c r="C15" s="584"/>
      <c r="D15" s="584"/>
      <c r="E15" s="584"/>
      <c r="F15" s="584"/>
      <c r="G15" s="584"/>
      <c r="H15" s="584"/>
      <c r="I15" s="584"/>
      <c r="J15" s="584"/>
      <c r="K15" s="584"/>
      <c r="L15" s="584"/>
      <c r="M15" s="584"/>
      <c r="N15" s="584"/>
      <c r="O15" s="584"/>
      <c r="P15" s="584"/>
    </row>
    <row r="16" spans="1:16" ht="16">
      <c r="A16" s="584"/>
      <c r="B16" s="584"/>
      <c r="C16" s="584"/>
      <c r="D16" s="584"/>
      <c r="E16" s="584"/>
      <c r="F16" s="584"/>
      <c r="G16" s="584"/>
      <c r="H16" s="584"/>
      <c r="I16" s="584"/>
      <c r="J16" s="584"/>
      <c r="K16" s="584"/>
      <c r="L16" s="584"/>
      <c r="M16" s="584"/>
      <c r="N16" s="584"/>
      <c r="O16" s="584"/>
      <c r="P16" s="584"/>
    </row>
    <row r="17" spans="1:16" ht="16">
      <c r="A17" s="583" t="s">
        <v>12</v>
      </c>
      <c r="B17" s="584"/>
      <c r="C17" s="584"/>
      <c r="D17" s="584"/>
      <c r="E17" s="584"/>
      <c r="F17" s="584"/>
      <c r="G17" s="584"/>
      <c r="H17" s="584"/>
      <c r="I17" s="584"/>
      <c r="J17" s="584"/>
      <c r="K17" s="584"/>
      <c r="L17" s="584"/>
      <c r="M17" s="584"/>
      <c r="N17" s="584"/>
      <c r="O17" s="584"/>
      <c r="P17" s="584"/>
    </row>
    <row r="18" spans="1:16" ht="39" customHeight="1">
      <c r="A18" s="635" t="s">
        <v>13</v>
      </c>
      <c r="B18" s="635"/>
      <c r="C18" s="635"/>
      <c r="D18" s="635"/>
      <c r="E18" s="635"/>
      <c r="F18" s="635"/>
      <c r="G18" s="635"/>
      <c r="H18" s="635"/>
      <c r="I18" s="635"/>
      <c r="J18" s="635"/>
      <c r="K18" s="635"/>
      <c r="L18" s="635"/>
      <c r="M18" s="635"/>
      <c r="N18" s="635"/>
      <c r="O18" s="635"/>
      <c r="P18" s="584"/>
    </row>
    <row r="19" spans="1:16" ht="16">
      <c r="A19" s="584"/>
      <c r="B19" s="584"/>
      <c r="C19" s="584"/>
      <c r="D19" s="584"/>
      <c r="E19" s="584"/>
      <c r="F19" s="584"/>
      <c r="G19" s="584"/>
      <c r="H19" s="584"/>
      <c r="I19" s="584"/>
      <c r="J19" s="584"/>
      <c r="K19" s="584"/>
      <c r="L19" s="584"/>
      <c r="M19" s="584"/>
      <c r="N19" s="584"/>
      <c r="O19" s="584"/>
      <c r="P19" s="584"/>
    </row>
    <row r="20" spans="1:16" ht="16">
      <c r="A20" s="584" t="s">
        <v>14</v>
      </c>
      <c r="B20" s="584"/>
      <c r="C20" s="584"/>
      <c r="D20" s="584"/>
      <c r="E20" s="584"/>
      <c r="F20" s="584"/>
      <c r="G20" s="584"/>
      <c r="H20" s="584"/>
      <c r="I20" s="584"/>
      <c r="J20" s="584"/>
      <c r="K20" s="584"/>
      <c r="L20" s="584"/>
      <c r="M20" s="584"/>
      <c r="N20" s="584"/>
      <c r="O20" s="584"/>
      <c r="P20" s="584"/>
    </row>
    <row r="21" spans="1:16" ht="16">
      <c r="A21" s="586" t="s">
        <v>15</v>
      </c>
      <c r="B21" s="586"/>
      <c r="C21" s="586"/>
      <c r="D21" s="586"/>
      <c r="E21" s="586"/>
      <c r="F21" s="586"/>
      <c r="G21" s="584"/>
      <c r="H21" s="584"/>
      <c r="I21" s="584"/>
      <c r="J21" s="584"/>
      <c r="K21" s="584"/>
      <c r="L21" s="584"/>
      <c r="M21" s="584"/>
      <c r="N21" s="584"/>
      <c r="O21" s="584"/>
      <c r="P21" s="584"/>
    </row>
    <row r="22" spans="1:16" ht="16">
      <c r="A22" s="586" t="s">
        <v>16</v>
      </c>
      <c r="B22" s="586"/>
      <c r="C22" s="586"/>
      <c r="D22" s="586"/>
      <c r="E22" s="586"/>
      <c r="F22" s="586"/>
      <c r="G22" s="584"/>
      <c r="H22" s="584"/>
      <c r="I22" s="584"/>
      <c r="J22" s="584"/>
      <c r="K22" s="584"/>
      <c r="L22" s="584"/>
      <c r="M22" s="584"/>
      <c r="N22" s="584"/>
      <c r="O22" s="584"/>
      <c r="P22" s="584"/>
    </row>
    <row r="23" spans="1:16" ht="16">
      <c r="A23" s="584"/>
      <c r="B23" s="584"/>
      <c r="C23" s="584"/>
      <c r="D23" s="584"/>
      <c r="E23" s="584"/>
      <c r="F23" s="584"/>
      <c r="G23" s="584"/>
      <c r="H23" s="584"/>
      <c r="I23" s="584"/>
      <c r="J23" s="584"/>
      <c r="K23" s="584"/>
      <c r="L23" s="584"/>
      <c r="M23" s="584"/>
      <c r="N23" s="584"/>
      <c r="O23" s="584"/>
      <c r="P23" s="584"/>
    </row>
    <row r="24" spans="1:16" ht="16">
      <c r="A24" s="583" t="s">
        <v>17</v>
      </c>
      <c r="B24" s="584"/>
      <c r="C24" s="584"/>
      <c r="D24" s="584"/>
      <c r="E24" s="584"/>
      <c r="F24" s="584"/>
      <c r="G24" s="584"/>
      <c r="H24" s="584"/>
      <c r="I24" s="584"/>
      <c r="J24" s="584"/>
      <c r="K24" s="584"/>
      <c r="L24" s="584"/>
      <c r="M24" s="584"/>
      <c r="N24" s="584"/>
      <c r="O24" s="584"/>
      <c r="P24" s="584"/>
    </row>
    <row r="25" spans="1:16" ht="16">
      <c r="A25" s="584" t="s">
        <v>18</v>
      </c>
      <c r="B25" s="584"/>
      <c r="C25" s="584"/>
      <c r="D25" s="584"/>
      <c r="E25" s="584"/>
      <c r="F25" s="584"/>
      <c r="G25" s="584"/>
      <c r="H25" s="584"/>
      <c r="I25" s="584"/>
      <c r="J25" s="584"/>
      <c r="K25" s="584"/>
      <c r="L25" s="584"/>
      <c r="M25" s="584"/>
      <c r="N25" s="584"/>
      <c r="O25" s="584"/>
      <c r="P25" s="584"/>
    </row>
    <row r="26" spans="1:16" ht="16">
      <c r="A26" s="584" t="s">
        <v>19</v>
      </c>
      <c r="B26" s="584"/>
      <c r="C26" s="584"/>
      <c r="D26" s="584"/>
      <c r="E26" s="584"/>
      <c r="F26" s="584"/>
      <c r="G26" s="584"/>
      <c r="H26" s="584"/>
      <c r="I26" s="584"/>
      <c r="J26" s="584"/>
      <c r="K26" s="584"/>
      <c r="L26" s="584"/>
      <c r="M26" s="584"/>
      <c r="N26" s="584"/>
      <c r="O26" s="584"/>
      <c r="P26" s="584"/>
    </row>
    <row r="27" spans="1:16" ht="16">
      <c r="A27" s="584"/>
      <c r="B27" s="584"/>
      <c r="C27" s="584"/>
      <c r="D27" s="584"/>
      <c r="E27" s="584"/>
      <c r="F27" s="584"/>
      <c r="G27" s="584"/>
      <c r="H27" s="584"/>
      <c r="I27" s="584"/>
      <c r="J27" s="584"/>
      <c r="K27" s="584"/>
      <c r="L27" s="584"/>
      <c r="M27" s="584"/>
      <c r="N27" s="584"/>
      <c r="O27" s="584"/>
      <c r="P27" s="584"/>
    </row>
    <row r="28" spans="1:16" ht="39" customHeight="1">
      <c r="A28" s="634" t="s">
        <v>20</v>
      </c>
      <c r="B28" s="634"/>
      <c r="C28" s="634"/>
      <c r="D28" s="634"/>
      <c r="E28" s="634"/>
      <c r="F28" s="634"/>
      <c r="G28" s="634"/>
      <c r="H28" s="634"/>
      <c r="I28" s="634"/>
      <c r="J28" s="634"/>
      <c r="K28" s="634"/>
      <c r="L28" s="634"/>
      <c r="M28" s="634"/>
      <c r="N28" s="634"/>
      <c r="O28" s="634"/>
      <c r="P28" s="584"/>
    </row>
    <row r="29" spans="1:16" ht="55.5" customHeight="1">
      <c r="A29" s="634" t="s">
        <v>21</v>
      </c>
      <c r="B29" s="634"/>
      <c r="C29" s="634"/>
      <c r="D29" s="634"/>
      <c r="E29" s="634"/>
      <c r="F29" s="634"/>
      <c r="G29" s="634"/>
      <c r="H29" s="634"/>
      <c r="I29" s="634"/>
      <c r="J29" s="634"/>
      <c r="K29" s="634"/>
      <c r="L29" s="634"/>
      <c r="M29" s="634"/>
      <c r="N29" s="634"/>
      <c r="O29" s="634"/>
      <c r="P29" s="584"/>
    </row>
    <row r="30" spans="1:16" ht="3.75" customHeight="1">
      <c r="A30" s="584"/>
      <c r="B30" s="584"/>
      <c r="C30" s="584"/>
      <c r="D30" s="584"/>
      <c r="E30" s="584"/>
      <c r="F30" s="584"/>
      <c r="G30" s="584"/>
      <c r="H30" s="584"/>
      <c r="I30" s="584"/>
      <c r="J30" s="584"/>
      <c r="K30" s="584"/>
      <c r="L30" s="584"/>
      <c r="M30" s="584"/>
      <c r="N30" s="584"/>
      <c r="O30" s="584"/>
      <c r="P30" s="584"/>
    </row>
    <row r="31" spans="1:16" ht="16">
      <c r="A31" s="586" t="s">
        <v>22</v>
      </c>
      <c r="B31" s="586"/>
      <c r="C31" s="586"/>
      <c r="D31" s="586"/>
      <c r="E31" s="586"/>
      <c r="F31" s="586"/>
      <c r="G31" s="586"/>
      <c r="H31" s="586"/>
      <c r="I31" s="586"/>
      <c r="J31" s="586"/>
      <c r="K31" s="586"/>
      <c r="L31" s="586"/>
      <c r="M31" s="586"/>
      <c r="N31" s="586"/>
      <c r="O31" s="586"/>
      <c r="P31" s="584"/>
    </row>
    <row r="32" spans="1:16" ht="16">
      <c r="A32" s="584" t="s">
        <v>23</v>
      </c>
      <c r="B32" s="584"/>
      <c r="C32" s="584"/>
      <c r="D32" s="584"/>
      <c r="E32" s="584"/>
      <c r="F32" s="584"/>
      <c r="G32" s="584"/>
      <c r="H32" s="584"/>
      <c r="I32" s="584"/>
      <c r="J32" s="584"/>
      <c r="K32" s="584"/>
      <c r="L32" s="584"/>
      <c r="M32" s="584"/>
      <c r="N32" s="584"/>
      <c r="O32" s="584"/>
      <c r="P32" s="584"/>
    </row>
    <row r="33" spans="1:16" ht="16">
      <c r="A33" s="584" t="s">
        <v>24</v>
      </c>
      <c r="B33" s="584"/>
      <c r="C33" s="584"/>
      <c r="D33" s="584"/>
      <c r="E33" s="584"/>
      <c r="F33" s="584"/>
      <c r="G33" s="584"/>
      <c r="H33" s="584"/>
      <c r="I33" s="584"/>
      <c r="J33" s="584"/>
      <c r="K33" s="584"/>
      <c r="L33" s="584"/>
      <c r="M33" s="584"/>
      <c r="N33" s="584"/>
      <c r="O33" s="584"/>
      <c r="P33" s="584"/>
    </row>
    <row r="34" spans="1:16" ht="16">
      <c r="A34" s="584"/>
      <c r="B34" s="584"/>
      <c r="C34" s="584"/>
      <c r="D34" s="584"/>
      <c r="E34" s="584"/>
      <c r="F34" s="584"/>
      <c r="G34" s="584"/>
      <c r="H34" s="584"/>
      <c r="I34" s="584"/>
      <c r="J34" s="584"/>
      <c r="K34" s="584"/>
      <c r="L34" s="584"/>
      <c r="M34" s="584"/>
      <c r="N34" s="584"/>
      <c r="O34" s="584"/>
      <c r="P34" s="584"/>
    </row>
    <row r="35" spans="1:16" ht="16">
      <c r="A35" s="583" t="s">
        <v>25</v>
      </c>
      <c r="B35" s="584"/>
      <c r="C35" s="584"/>
      <c r="D35" s="584"/>
      <c r="E35" s="584"/>
      <c r="F35" s="584"/>
      <c r="G35" s="584"/>
      <c r="H35" s="584"/>
      <c r="I35" s="584"/>
      <c r="J35" s="584"/>
      <c r="K35" s="584"/>
      <c r="L35" s="584"/>
      <c r="M35" s="584"/>
      <c r="N35" s="584"/>
      <c r="O35" s="584"/>
      <c r="P35" s="584"/>
    </row>
    <row r="36" spans="1:16" ht="16">
      <c r="A36" s="584" t="s">
        <v>26</v>
      </c>
      <c r="B36" s="584"/>
      <c r="C36" s="584"/>
      <c r="D36" s="584"/>
      <c r="E36" s="584"/>
      <c r="F36" s="584"/>
      <c r="G36" s="584"/>
      <c r="H36" s="584"/>
      <c r="I36" s="584"/>
      <c r="J36" s="584"/>
      <c r="K36" s="584"/>
      <c r="L36" s="584"/>
      <c r="M36" s="584"/>
      <c r="N36" s="584"/>
      <c r="O36" s="584"/>
      <c r="P36" s="584"/>
    </row>
    <row r="37" spans="1:16" ht="16">
      <c r="A37" s="584" t="s">
        <v>27</v>
      </c>
      <c r="B37" s="584"/>
      <c r="C37" s="584"/>
      <c r="D37" s="584"/>
      <c r="E37" s="584"/>
      <c r="F37" s="584"/>
      <c r="G37" s="584"/>
      <c r="H37" s="584"/>
      <c r="I37" s="584"/>
      <c r="J37" s="584"/>
      <c r="K37" s="584"/>
      <c r="L37" s="584"/>
      <c r="M37" s="584"/>
      <c r="N37" s="584"/>
      <c r="O37" s="584"/>
      <c r="P37" s="584"/>
    </row>
    <row r="38" spans="1:16" ht="16">
      <c r="A38" s="584" t="s">
        <v>28</v>
      </c>
      <c r="B38" s="584"/>
      <c r="C38" s="584"/>
      <c r="D38" s="584"/>
      <c r="E38" s="584"/>
      <c r="F38" s="584"/>
      <c r="G38" s="584"/>
      <c r="H38" s="584"/>
      <c r="I38" s="584"/>
      <c r="J38" s="584"/>
      <c r="K38" s="584"/>
      <c r="L38" s="584"/>
      <c r="M38" s="584"/>
      <c r="N38" s="584"/>
      <c r="O38" s="584"/>
      <c r="P38" s="584"/>
    </row>
    <row r="39" spans="1:16" ht="16">
      <c r="A39" s="584"/>
      <c r="B39" s="584"/>
      <c r="C39" s="584"/>
      <c r="D39" s="584"/>
      <c r="E39" s="584"/>
      <c r="F39" s="584"/>
      <c r="G39" s="584"/>
      <c r="H39" s="584"/>
      <c r="I39" s="584"/>
      <c r="J39" s="584"/>
      <c r="K39" s="584"/>
      <c r="L39" s="584"/>
      <c r="M39" s="584"/>
      <c r="N39" s="584"/>
      <c r="O39" s="584"/>
      <c r="P39" s="584"/>
    </row>
    <row r="40" spans="1:16" ht="16">
      <c r="A40" s="583" t="s">
        <v>29</v>
      </c>
      <c r="B40" s="584"/>
      <c r="C40" s="584"/>
      <c r="D40" s="584"/>
      <c r="E40" s="584"/>
      <c r="F40" s="584"/>
      <c r="G40" s="584"/>
      <c r="H40" s="584"/>
      <c r="I40" s="584"/>
      <c r="J40" s="584"/>
      <c r="K40" s="584"/>
      <c r="L40" s="584"/>
      <c r="M40" s="584"/>
      <c r="N40" s="584"/>
      <c r="O40" s="584"/>
      <c r="P40" s="584"/>
    </row>
    <row r="41" spans="1:16" ht="16">
      <c r="A41" s="584" t="s">
        <v>30</v>
      </c>
      <c r="B41" s="584"/>
      <c r="C41" s="584"/>
      <c r="D41" s="584"/>
      <c r="E41" s="584"/>
      <c r="F41" s="584"/>
      <c r="G41" s="584"/>
      <c r="H41" s="584"/>
      <c r="I41" s="584"/>
      <c r="J41" s="584"/>
      <c r="K41" s="584"/>
      <c r="L41" s="584"/>
      <c r="M41" s="584"/>
      <c r="N41" s="584"/>
      <c r="O41" s="584"/>
      <c r="P41" s="584"/>
    </row>
    <row r="42" spans="1:16" ht="16">
      <c r="A42" s="584" t="s">
        <v>31</v>
      </c>
      <c r="B42" s="584"/>
      <c r="C42" s="584"/>
      <c r="D42" s="584"/>
      <c r="E42" s="584"/>
      <c r="F42" s="584"/>
      <c r="G42" s="584"/>
      <c r="H42" s="584"/>
      <c r="I42" s="584"/>
      <c r="J42" s="584"/>
      <c r="K42" s="584"/>
      <c r="L42" s="584"/>
      <c r="M42" s="584"/>
      <c r="N42" s="584"/>
      <c r="O42" s="584"/>
      <c r="P42" s="584"/>
    </row>
    <row r="43" spans="1:16" ht="16">
      <c r="A43" s="584" t="s">
        <v>32</v>
      </c>
      <c r="B43" s="584"/>
      <c r="C43" s="584"/>
      <c r="D43" s="584"/>
      <c r="E43" s="584"/>
      <c r="F43" s="584"/>
      <c r="G43" s="584"/>
      <c r="H43" s="584"/>
      <c r="I43" s="584"/>
      <c r="J43" s="584"/>
      <c r="K43" s="584"/>
      <c r="L43" s="584"/>
      <c r="M43" s="584"/>
      <c r="N43" s="584"/>
      <c r="O43" s="584"/>
      <c r="P43" s="584"/>
    </row>
    <row r="44" spans="1:16" ht="16">
      <c r="A44" s="584"/>
      <c r="B44" s="584"/>
      <c r="C44" s="584"/>
      <c r="D44" s="584"/>
      <c r="E44" s="584"/>
      <c r="F44" s="584"/>
      <c r="G44" s="584"/>
      <c r="H44" s="584"/>
      <c r="I44" s="584"/>
      <c r="J44" s="584"/>
      <c r="K44" s="584"/>
      <c r="L44" s="584"/>
      <c r="M44" s="584"/>
      <c r="N44" s="584"/>
      <c r="O44" s="584"/>
      <c r="P44" s="584"/>
    </row>
    <row r="45" spans="1:16" ht="16">
      <c r="A45" s="584" t="s">
        <v>33</v>
      </c>
      <c r="B45" s="584"/>
      <c r="C45" s="584"/>
      <c r="D45" s="584"/>
      <c r="E45" s="584"/>
      <c r="F45" s="584"/>
      <c r="G45" s="584"/>
      <c r="H45" s="584"/>
      <c r="I45" s="584"/>
      <c r="J45" s="584"/>
      <c r="K45" s="584"/>
      <c r="L45" s="584"/>
      <c r="M45" s="584"/>
      <c r="N45" s="584"/>
      <c r="O45" s="584"/>
      <c r="P45" s="584"/>
    </row>
    <row r="46" spans="1:16" ht="16">
      <c r="A46" s="584" t="s">
        <v>34</v>
      </c>
      <c r="B46" s="584"/>
      <c r="C46" s="584"/>
      <c r="D46" s="584"/>
      <c r="E46" s="584"/>
      <c r="F46" s="584"/>
      <c r="G46" s="584"/>
      <c r="H46" s="584"/>
      <c r="I46" s="584"/>
      <c r="J46" s="584"/>
      <c r="K46" s="584"/>
      <c r="L46" s="584"/>
      <c r="M46" s="584"/>
      <c r="N46" s="584"/>
      <c r="O46" s="584"/>
      <c r="P46" s="584"/>
    </row>
    <row r="47" spans="1:16" ht="16">
      <c r="A47" s="584"/>
      <c r="B47" s="584"/>
      <c r="C47" s="584"/>
      <c r="D47" s="584"/>
      <c r="E47" s="584"/>
      <c r="F47" s="584"/>
      <c r="G47" s="584"/>
      <c r="H47" s="584"/>
      <c r="I47" s="584"/>
      <c r="J47" s="584"/>
      <c r="K47" s="584"/>
      <c r="L47" s="584"/>
      <c r="M47" s="584"/>
      <c r="N47" s="584"/>
      <c r="O47" s="584"/>
      <c r="P47" s="584"/>
    </row>
    <row r="48" spans="1:16" ht="16">
      <c r="A48" s="584" t="s">
        <v>35</v>
      </c>
      <c r="B48" s="584"/>
      <c r="C48" s="584"/>
      <c r="D48" s="584"/>
      <c r="E48" s="584"/>
      <c r="F48" s="584"/>
      <c r="G48" s="584"/>
      <c r="H48" s="584"/>
      <c r="I48" s="584"/>
      <c r="J48" s="584"/>
      <c r="K48" s="584"/>
      <c r="L48" s="584"/>
      <c r="M48" s="584"/>
      <c r="N48" s="584"/>
      <c r="O48" s="584"/>
      <c r="P48" s="584"/>
    </row>
    <row r="49" spans="1:16" ht="16">
      <c r="A49" s="585" t="s">
        <v>36</v>
      </c>
      <c r="B49" s="584"/>
      <c r="C49" s="584"/>
      <c r="D49" s="584"/>
      <c r="E49" s="584"/>
      <c r="F49" s="584"/>
      <c r="G49" s="584"/>
      <c r="H49" s="584"/>
      <c r="I49" s="584"/>
      <c r="J49" s="584"/>
      <c r="K49" s="584"/>
      <c r="L49" s="584"/>
      <c r="M49" s="584"/>
      <c r="N49" s="584"/>
      <c r="O49" s="584"/>
      <c r="P49" s="584"/>
    </row>
    <row r="50" spans="1:16" ht="16">
      <c r="A50" s="585" t="s">
        <v>37</v>
      </c>
      <c r="B50" s="584"/>
      <c r="C50" s="584"/>
      <c r="D50" s="584"/>
      <c r="E50" s="584"/>
      <c r="F50" s="584"/>
      <c r="G50" s="584"/>
      <c r="H50" s="584"/>
      <c r="I50" s="584"/>
      <c r="J50" s="584"/>
      <c r="K50" s="584"/>
      <c r="L50" s="584"/>
      <c r="M50" s="584"/>
      <c r="N50" s="584"/>
      <c r="O50" s="584"/>
      <c r="P50" s="584"/>
    </row>
    <row r="51" spans="1:16" ht="16">
      <c r="A51" s="585" t="s">
        <v>38</v>
      </c>
      <c r="B51" s="584"/>
      <c r="C51" s="584"/>
      <c r="D51" s="584"/>
      <c r="E51" s="584"/>
      <c r="F51" s="584"/>
      <c r="G51" s="584"/>
      <c r="H51" s="584"/>
      <c r="I51" s="584"/>
      <c r="J51" s="584"/>
      <c r="K51" s="584"/>
      <c r="L51" s="584"/>
      <c r="M51" s="584"/>
      <c r="N51" s="584"/>
      <c r="O51" s="584"/>
      <c r="P51" s="584"/>
    </row>
    <row r="52" spans="1:16" ht="16">
      <c r="A52" s="585" t="s">
        <v>39</v>
      </c>
    </row>
    <row r="53" spans="1:16" ht="16">
      <c r="A53" s="585" t="s">
        <v>40</v>
      </c>
    </row>
    <row r="55" spans="1:16" ht="16">
      <c r="A55" s="584" t="s">
        <v>41</v>
      </c>
    </row>
    <row r="56" spans="1:16" ht="16">
      <c r="A56" s="584" t="s">
        <v>42</v>
      </c>
    </row>
  </sheetData>
  <sheetProtection algorithmName="SHA-512" hashValue="rOhbqjN6cgEbyv4twP9lnFhe3e3Q4wShBpiew36TtETnYHg29UIWWnnxfRGANfo8JCrePvW7CUtLuKSfE3tvCg==" saltValue="NxwMjc29GTXQwYn507+wPw==" spinCount="100000" sheet="1" objects="1" scenarios="1"/>
  <mergeCells count="3">
    <mergeCell ref="A28:O28"/>
    <mergeCell ref="A29:O29"/>
    <mergeCell ref="A18:O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rgb="FF92D050"/>
    <pageSetUpPr fitToPage="1"/>
  </sheetPr>
  <dimension ref="A1:N136"/>
  <sheetViews>
    <sheetView showGridLines="0" zoomScale="85" zoomScaleNormal="85" zoomScaleSheetLayoutView="50" zoomScalePageLayoutView="50" workbookViewId="0">
      <pane ySplit="12" topLeftCell="A13" activePane="bottomLeft" state="frozen"/>
      <selection activeCell="B15" sqref="B15"/>
      <selection pane="bottomLeft" activeCell="C9" sqref="C9"/>
    </sheetView>
  </sheetViews>
  <sheetFormatPr defaultColWidth="13.54296875" defaultRowHeight="12.5"/>
  <cols>
    <col min="1" max="1" width="36.54296875" style="107" bestFit="1" customWidth="1"/>
    <col min="2" max="2" width="33" style="108" bestFit="1" customWidth="1"/>
    <col min="3" max="3" width="38.26953125" style="108" customWidth="1"/>
    <col min="4" max="4" width="12.1796875" style="107" customWidth="1"/>
    <col min="5" max="5" width="33.7265625" style="110" customWidth="1"/>
    <col min="6" max="6" width="16.1796875" style="109" customWidth="1"/>
    <col min="7" max="7" width="13.54296875" style="110" customWidth="1"/>
    <col min="8" max="8" width="15.81640625" style="110" customWidth="1"/>
    <col min="9" max="235" width="13.54296875" style="107"/>
    <col min="236" max="236" width="22.1796875" style="107" customWidth="1"/>
    <col min="237" max="243" width="13.54296875" style="107" customWidth="1"/>
    <col min="244" max="244" width="15.81640625" style="107" customWidth="1"/>
    <col min="245" max="245" width="16.54296875" style="107" bestFit="1" customWidth="1"/>
    <col min="246" max="246" width="13.54296875" style="107" customWidth="1"/>
    <col min="247" max="247" width="17.1796875" style="107" bestFit="1" customWidth="1"/>
    <col min="248" max="248" width="4" style="107" customWidth="1"/>
    <col min="249" max="249" width="13.54296875" style="107" customWidth="1"/>
    <col min="250" max="491" width="13.54296875" style="107"/>
    <col min="492" max="492" width="22.1796875" style="107" customWidth="1"/>
    <col min="493" max="499" width="13.54296875" style="107" customWidth="1"/>
    <col min="500" max="500" width="15.81640625" style="107" customWidth="1"/>
    <col min="501" max="501" width="16.54296875" style="107" bestFit="1" customWidth="1"/>
    <col min="502" max="502" width="13.54296875" style="107" customWidth="1"/>
    <col min="503" max="503" width="17.1796875" style="107" bestFit="1" customWidth="1"/>
    <col min="504" max="504" width="4" style="107" customWidth="1"/>
    <col min="505" max="505" width="13.54296875" style="107" customWidth="1"/>
    <col min="506" max="747" width="13.54296875" style="107"/>
    <col min="748" max="748" width="22.1796875" style="107" customWidth="1"/>
    <col min="749" max="755" width="13.54296875" style="107" customWidth="1"/>
    <col min="756" max="756" width="15.81640625" style="107" customWidth="1"/>
    <col min="757" max="757" width="16.54296875" style="107" bestFit="1" customWidth="1"/>
    <col min="758" max="758" width="13.54296875" style="107" customWidth="1"/>
    <col min="759" max="759" width="17.1796875" style="107" bestFit="1" customWidth="1"/>
    <col min="760" max="760" width="4" style="107" customWidth="1"/>
    <col min="761" max="761" width="13.54296875" style="107" customWidth="1"/>
    <col min="762" max="1003" width="13.54296875" style="107"/>
    <col min="1004" max="1004" width="22.1796875" style="107" customWidth="1"/>
    <col min="1005" max="1011" width="13.54296875" style="107" customWidth="1"/>
    <col min="1012" max="1012" width="15.81640625" style="107" customWidth="1"/>
    <col min="1013" max="1013" width="16.54296875" style="107" bestFit="1" customWidth="1"/>
    <col min="1014" max="1014" width="13.54296875" style="107" customWidth="1"/>
    <col min="1015" max="1015" width="17.1796875" style="107" bestFit="1" customWidth="1"/>
    <col min="1016" max="1016" width="4" style="107" customWidth="1"/>
    <col min="1017" max="1017" width="13.54296875" style="107" customWidth="1"/>
    <col min="1018" max="1259" width="13.54296875" style="107"/>
    <col min="1260" max="1260" width="22.1796875" style="107" customWidth="1"/>
    <col min="1261" max="1267" width="13.54296875" style="107" customWidth="1"/>
    <col min="1268" max="1268" width="15.81640625" style="107" customWidth="1"/>
    <col min="1269" max="1269" width="16.54296875" style="107" bestFit="1" customWidth="1"/>
    <col min="1270" max="1270" width="13.54296875" style="107" customWidth="1"/>
    <col min="1271" max="1271" width="17.1796875" style="107" bestFit="1" customWidth="1"/>
    <col min="1272" max="1272" width="4" style="107" customWidth="1"/>
    <col min="1273" max="1273" width="13.54296875" style="107" customWidth="1"/>
    <col min="1274" max="1515" width="13.54296875" style="107"/>
    <col min="1516" max="1516" width="22.1796875" style="107" customWidth="1"/>
    <col min="1517" max="1523" width="13.54296875" style="107" customWidth="1"/>
    <col min="1524" max="1524" width="15.81640625" style="107" customWidth="1"/>
    <col min="1525" max="1525" width="16.54296875" style="107" bestFit="1" customWidth="1"/>
    <col min="1526" max="1526" width="13.54296875" style="107" customWidth="1"/>
    <col min="1527" max="1527" width="17.1796875" style="107" bestFit="1" customWidth="1"/>
    <col min="1528" max="1528" width="4" style="107" customWidth="1"/>
    <col min="1529" max="1529" width="13.54296875" style="107" customWidth="1"/>
    <col min="1530" max="1771" width="13.54296875" style="107"/>
    <col min="1772" max="1772" width="22.1796875" style="107" customWidth="1"/>
    <col min="1773" max="1779" width="13.54296875" style="107" customWidth="1"/>
    <col min="1780" max="1780" width="15.81640625" style="107" customWidth="1"/>
    <col min="1781" max="1781" width="16.54296875" style="107" bestFit="1" customWidth="1"/>
    <col min="1782" max="1782" width="13.54296875" style="107" customWidth="1"/>
    <col min="1783" max="1783" width="17.1796875" style="107" bestFit="1" customWidth="1"/>
    <col min="1784" max="1784" width="4" style="107" customWidth="1"/>
    <col min="1785" max="1785" width="13.54296875" style="107" customWidth="1"/>
    <col min="1786" max="2027" width="13.54296875" style="107"/>
    <col min="2028" max="2028" width="22.1796875" style="107" customWidth="1"/>
    <col min="2029" max="2035" width="13.54296875" style="107" customWidth="1"/>
    <col min="2036" max="2036" width="15.81640625" style="107" customWidth="1"/>
    <col min="2037" max="2037" width="16.54296875" style="107" bestFit="1" customWidth="1"/>
    <col min="2038" max="2038" width="13.54296875" style="107" customWidth="1"/>
    <col min="2039" max="2039" width="17.1796875" style="107" bestFit="1" customWidth="1"/>
    <col min="2040" max="2040" width="4" style="107" customWidth="1"/>
    <col min="2041" max="2041" width="13.54296875" style="107" customWidth="1"/>
    <col min="2042" max="2283" width="13.54296875" style="107"/>
    <col min="2284" max="2284" width="22.1796875" style="107" customWidth="1"/>
    <col min="2285" max="2291" width="13.54296875" style="107" customWidth="1"/>
    <col min="2292" max="2292" width="15.81640625" style="107" customWidth="1"/>
    <col min="2293" max="2293" width="16.54296875" style="107" bestFit="1" customWidth="1"/>
    <col min="2294" max="2294" width="13.54296875" style="107" customWidth="1"/>
    <col min="2295" max="2295" width="17.1796875" style="107" bestFit="1" customWidth="1"/>
    <col min="2296" max="2296" width="4" style="107" customWidth="1"/>
    <col min="2297" max="2297" width="13.54296875" style="107" customWidth="1"/>
    <col min="2298" max="2539" width="13.54296875" style="107"/>
    <col min="2540" max="2540" width="22.1796875" style="107" customWidth="1"/>
    <col min="2541" max="2547" width="13.54296875" style="107" customWidth="1"/>
    <col min="2548" max="2548" width="15.81640625" style="107" customWidth="1"/>
    <col min="2549" max="2549" width="16.54296875" style="107" bestFit="1" customWidth="1"/>
    <col min="2550" max="2550" width="13.54296875" style="107" customWidth="1"/>
    <col min="2551" max="2551" width="17.1796875" style="107" bestFit="1" customWidth="1"/>
    <col min="2552" max="2552" width="4" style="107" customWidth="1"/>
    <col min="2553" max="2553" width="13.54296875" style="107" customWidth="1"/>
    <col min="2554" max="2795" width="13.54296875" style="107"/>
    <col min="2796" max="2796" width="22.1796875" style="107" customWidth="1"/>
    <col min="2797" max="2803" width="13.54296875" style="107" customWidth="1"/>
    <col min="2804" max="2804" width="15.81640625" style="107" customWidth="1"/>
    <col min="2805" max="2805" width="16.54296875" style="107" bestFit="1" customWidth="1"/>
    <col min="2806" max="2806" width="13.54296875" style="107" customWidth="1"/>
    <col min="2807" max="2807" width="17.1796875" style="107" bestFit="1" customWidth="1"/>
    <col min="2808" max="2808" width="4" style="107" customWidth="1"/>
    <col min="2809" max="2809" width="13.54296875" style="107" customWidth="1"/>
    <col min="2810" max="3051" width="13.54296875" style="107"/>
    <col min="3052" max="3052" width="22.1796875" style="107" customWidth="1"/>
    <col min="3053" max="3059" width="13.54296875" style="107" customWidth="1"/>
    <col min="3060" max="3060" width="15.81640625" style="107" customWidth="1"/>
    <col min="3061" max="3061" width="16.54296875" style="107" bestFit="1" customWidth="1"/>
    <col min="3062" max="3062" width="13.54296875" style="107" customWidth="1"/>
    <col min="3063" max="3063" width="17.1796875" style="107" bestFit="1" customWidth="1"/>
    <col min="3064" max="3064" width="4" style="107" customWidth="1"/>
    <col min="3065" max="3065" width="13.54296875" style="107" customWidth="1"/>
    <col min="3066" max="3307" width="13.54296875" style="107"/>
    <col min="3308" max="3308" width="22.1796875" style="107" customWidth="1"/>
    <col min="3309" max="3315" width="13.54296875" style="107" customWidth="1"/>
    <col min="3316" max="3316" width="15.81640625" style="107" customWidth="1"/>
    <col min="3317" max="3317" width="16.54296875" style="107" bestFit="1" customWidth="1"/>
    <col min="3318" max="3318" width="13.54296875" style="107" customWidth="1"/>
    <col min="3319" max="3319" width="17.1796875" style="107" bestFit="1" customWidth="1"/>
    <col min="3320" max="3320" width="4" style="107" customWidth="1"/>
    <col min="3321" max="3321" width="13.54296875" style="107" customWidth="1"/>
    <col min="3322" max="3563" width="13.54296875" style="107"/>
    <col min="3564" max="3564" width="22.1796875" style="107" customWidth="1"/>
    <col min="3565" max="3571" width="13.54296875" style="107" customWidth="1"/>
    <col min="3572" max="3572" width="15.81640625" style="107" customWidth="1"/>
    <col min="3573" max="3573" width="16.54296875" style="107" bestFit="1" customWidth="1"/>
    <col min="3574" max="3574" width="13.54296875" style="107" customWidth="1"/>
    <col min="3575" max="3575" width="17.1796875" style="107" bestFit="1" customWidth="1"/>
    <col min="3576" max="3576" width="4" style="107" customWidth="1"/>
    <col min="3577" max="3577" width="13.54296875" style="107" customWidth="1"/>
    <col min="3578" max="3819" width="13.54296875" style="107"/>
    <col min="3820" max="3820" width="22.1796875" style="107" customWidth="1"/>
    <col min="3821" max="3827" width="13.54296875" style="107" customWidth="1"/>
    <col min="3828" max="3828" width="15.81640625" style="107" customWidth="1"/>
    <col min="3829" max="3829" width="16.54296875" style="107" bestFit="1" customWidth="1"/>
    <col min="3830" max="3830" width="13.54296875" style="107" customWidth="1"/>
    <col min="3831" max="3831" width="17.1796875" style="107" bestFit="1" customWidth="1"/>
    <col min="3832" max="3832" width="4" style="107" customWidth="1"/>
    <col min="3833" max="3833" width="13.54296875" style="107" customWidth="1"/>
    <col min="3834" max="4075" width="13.54296875" style="107"/>
    <col min="4076" max="4076" width="22.1796875" style="107" customWidth="1"/>
    <col min="4077" max="4083" width="13.54296875" style="107" customWidth="1"/>
    <col min="4084" max="4084" width="15.81640625" style="107" customWidth="1"/>
    <col min="4085" max="4085" width="16.54296875" style="107" bestFit="1" customWidth="1"/>
    <col min="4086" max="4086" width="13.54296875" style="107" customWidth="1"/>
    <col min="4087" max="4087" width="17.1796875" style="107" bestFit="1" customWidth="1"/>
    <col min="4088" max="4088" width="4" style="107" customWidth="1"/>
    <col min="4089" max="4089" width="13.54296875" style="107" customWidth="1"/>
    <col min="4090" max="4331" width="13.54296875" style="107"/>
    <col min="4332" max="4332" width="22.1796875" style="107" customWidth="1"/>
    <col min="4333" max="4339" width="13.54296875" style="107" customWidth="1"/>
    <col min="4340" max="4340" width="15.81640625" style="107" customWidth="1"/>
    <col min="4341" max="4341" width="16.54296875" style="107" bestFit="1" customWidth="1"/>
    <col min="4342" max="4342" width="13.54296875" style="107" customWidth="1"/>
    <col min="4343" max="4343" width="17.1796875" style="107" bestFit="1" customWidth="1"/>
    <col min="4344" max="4344" width="4" style="107" customWidth="1"/>
    <col min="4345" max="4345" width="13.54296875" style="107" customWidth="1"/>
    <col min="4346" max="4587" width="13.54296875" style="107"/>
    <col min="4588" max="4588" width="22.1796875" style="107" customWidth="1"/>
    <col min="4589" max="4595" width="13.54296875" style="107" customWidth="1"/>
    <col min="4596" max="4596" width="15.81640625" style="107" customWidth="1"/>
    <col min="4597" max="4597" width="16.54296875" style="107" bestFit="1" customWidth="1"/>
    <col min="4598" max="4598" width="13.54296875" style="107" customWidth="1"/>
    <col min="4599" max="4599" width="17.1796875" style="107" bestFit="1" customWidth="1"/>
    <col min="4600" max="4600" width="4" style="107" customWidth="1"/>
    <col min="4601" max="4601" width="13.54296875" style="107" customWidth="1"/>
    <col min="4602" max="4843" width="13.54296875" style="107"/>
    <col min="4844" max="4844" width="22.1796875" style="107" customWidth="1"/>
    <col min="4845" max="4851" width="13.54296875" style="107" customWidth="1"/>
    <col min="4852" max="4852" width="15.81640625" style="107" customWidth="1"/>
    <col min="4853" max="4853" width="16.54296875" style="107" bestFit="1" customWidth="1"/>
    <col min="4854" max="4854" width="13.54296875" style="107" customWidth="1"/>
    <col min="4855" max="4855" width="17.1796875" style="107" bestFit="1" customWidth="1"/>
    <col min="4856" max="4856" width="4" style="107" customWidth="1"/>
    <col min="4857" max="4857" width="13.54296875" style="107" customWidth="1"/>
    <col min="4858" max="5099" width="13.54296875" style="107"/>
    <col min="5100" max="5100" width="22.1796875" style="107" customWidth="1"/>
    <col min="5101" max="5107" width="13.54296875" style="107" customWidth="1"/>
    <col min="5108" max="5108" width="15.81640625" style="107" customWidth="1"/>
    <col min="5109" max="5109" width="16.54296875" style="107" bestFit="1" customWidth="1"/>
    <col min="5110" max="5110" width="13.54296875" style="107" customWidth="1"/>
    <col min="5111" max="5111" width="17.1796875" style="107" bestFit="1" customWidth="1"/>
    <col min="5112" max="5112" width="4" style="107" customWidth="1"/>
    <col min="5113" max="5113" width="13.54296875" style="107" customWidth="1"/>
    <col min="5114" max="5355" width="13.54296875" style="107"/>
    <col min="5356" max="5356" width="22.1796875" style="107" customWidth="1"/>
    <col min="5357" max="5363" width="13.54296875" style="107" customWidth="1"/>
    <col min="5364" max="5364" width="15.81640625" style="107" customWidth="1"/>
    <col min="5365" max="5365" width="16.54296875" style="107" bestFit="1" customWidth="1"/>
    <col min="5366" max="5366" width="13.54296875" style="107" customWidth="1"/>
    <col min="5367" max="5367" width="17.1796875" style="107" bestFit="1" customWidth="1"/>
    <col min="5368" max="5368" width="4" style="107" customWidth="1"/>
    <col min="5369" max="5369" width="13.54296875" style="107" customWidth="1"/>
    <col min="5370" max="5611" width="13.54296875" style="107"/>
    <col min="5612" max="5612" width="22.1796875" style="107" customWidth="1"/>
    <col min="5613" max="5619" width="13.54296875" style="107" customWidth="1"/>
    <col min="5620" max="5620" width="15.81640625" style="107" customWidth="1"/>
    <col min="5621" max="5621" width="16.54296875" style="107" bestFit="1" customWidth="1"/>
    <col min="5622" max="5622" width="13.54296875" style="107" customWidth="1"/>
    <col min="5623" max="5623" width="17.1796875" style="107" bestFit="1" customWidth="1"/>
    <col min="5624" max="5624" width="4" style="107" customWidth="1"/>
    <col min="5625" max="5625" width="13.54296875" style="107" customWidth="1"/>
    <col min="5626" max="5867" width="13.54296875" style="107"/>
    <col min="5868" max="5868" width="22.1796875" style="107" customWidth="1"/>
    <col min="5869" max="5875" width="13.54296875" style="107" customWidth="1"/>
    <col min="5876" max="5876" width="15.81640625" style="107" customWidth="1"/>
    <col min="5877" max="5877" width="16.54296875" style="107" bestFit="1" customWidth="1"/>
    <col min="5878" max="5878" width="13.54296875" style="107" customWidth="1"/>
    <col min="5879" max="5879" width="17.1796875" style="107" bestFit="1" customWidth="1"/>
    <col min="5880" max="5880" width="4" style="107" customWidth="1"/>
    <col min="5881" max="5881" width="13.54296875" style="107" customWidth="1"/>
    <col min="5882" max="6123" width="13.54296875" style="107"/>
    <col min="6124" max="6124" width="22.1796875" style="107" customWidth="1"/>
    <col min="6125" max="6131" width="13.54296875" style="107" customWidth="1"/>
    <col min="6132" max="6132" width="15.81640625" style="107" customWidth="1"/>
    <col min="6133" max="6133" width="16.54296875" style="107" bestFit="1" customWidth="1"/>
    <col min="6134" max="6134" width="13.54296875" style="107" customWidth="1"/>
    <col min="6135" max="6135" width="17.1796875" style="107" bestFit="1" customWidth="1"/>
    <col min="6136" max="6136" width="4" style="107" customWidth="1"/>
    <col min="6137" max="6137" width="13.54296875" style="107" customWidth="1"/>
    <col min="6138" max="6379" width="13.54296875" style="107"/>
    <col min="6380" max="6380" width="22.1796875" style="107" customWidth="1"/>
    <col min="6381" max="6387" width="13.54296875" style="107" customWidth="1"/>
    <col min="6388" max="6388" width="15.81640625" style="107" customWidth="1"/>
    <col min="6389" max="6389" width="16.54296875" style="107" bestFit="1" customWidth="1"/>
    <col min="6390" max="6390" width="13.54296875" style="107" customWidth="1"/>
    <col min="6391" max="6391" width="17.1796875" style="107" bestFit="1" customWidth="1"/>
    <col min="6392" max="6392" width="4" style="107" customWidth="1"/>
    <col min="6393" max="6393" width="13.54296875" style="107" customWidth="1"/>
    <col min="6394" max="6635" width="13.54296875" style="107"/>
    <col min="6636" max="6636" width="22.1796875" style="107" customWidth="1"/>
    <col min="6637" max="6643" width="13.54296875" style="107" customWidth="1"/>
    <col min="6644" max="6644" width="15.81640625" style="107" customWidth="1"/>
    <col min="6645" max="6645" width="16.54296875" style="107" bestFit="1" customWidth="1"/>
    <col min="6646" max="6646" width="13.54296875" style="107" customWidth="1"/>
    <col min="6647" max="6647" width="17.1796875" style="107" bestFit="1" customWidth="1"/>
    <col min="6648" max="6648" width="4" style="107" customWidth="1"/>
    <col min="6649" max="6649" width="13.54296875" style="107" customWidth="1"/>
    <col min="6650" max="6891" width="13.54296875" style="107"/>
    <col min="6892" max="6892" width="22.1796875" style="107" customWidth="1"/>
    <col min="6893" max="6899" width="13.54296875" style="107" customWidth="1"/>
    <col min="6900" max="6900" width="15.81640625" style="107" customWidth="1"/>
    <col min="6901" max="6901" width="16.54296875" style="107" bestFit="1" customWidth="1"/>
    <col min="6902" max="6902" width="13.54296875" style="107" customWidth="1"/>
    <col min="6903" max="6903" width="17.1796875" style="107" bestFit="1" customWidth="1"/>
    <col min="6904" max="6904" width="4" style="107" customWidth="1"/>
    <col min="6905" max="6905" width="13.54296875" style="107" customWidth="1"/>
    <col min="6906" max="7147" width="13.54296875" style="107"/>
    <col min="7148" max="7148" width="22.1796875" style="107" customWidth="1"/>
    <col min="7149" max="7155" width="13.54296875" style="107" customWidth="1"/>
    <col min="7156" max="7156" width="15.81640625" style="107" customWidth="1"/>
    <col min="7157" max="7157" width="16.54296875" style="107" bestFit="1" customWidth="1"/>
    <col min="7158" max="7158" width="13.54296875" style="107" customWidth="1"/>
    <col min="7159" max="7159" width="17.1796875" style="107" bestFit="1" customWidth="1"/>
    <col min="7160" max="7160" width="4" style="107" customWidth="1"/>
    <col min="7161" max="7161" width="13.54296875" style="107" customWidth="1"/>
    <col min="7162" max="7403" width="13.54296875" style="107"/>
    <col min="7404" max="7404" width="22.1796875" style="107" customWidth="1"/>
    <col min="7405" max="7411" width="13.54296875" style="107" customWidth="1"/>
    <col min="7412" max="7412" width="15.81640625" style="107" customWidth="1"/>
    <col min="7413" max="7413" width="16.54296875" style="107" bestFit="1" customWidth="1"/>
    <col min="7414" max="7414" width="13.54296875" style="107" customWidth="1"/>
    <col min="7415" max="7415" width="17.1796875" style="107" bestFit="1" customWidth="1"/>
    <col min="7416" max="7416" width="4" style="107" customWidth="1"/>
    <col min="7417" max="7417" width="13.54296875" style="107" customWidth="1"/>
    <col min="7418" max="7659" width="13.54296875" style="107"/>
    <col min="7660" max="7660" width="22.1796875" style="107" customWidth="1"/>
    <col min="7661" max="7667" width="13.54296875" style="107" customWidth="1"/>
    <col min="7668" max="7668" width="15.81640625" style="107" customWidth="1"/>
    <col min="7669" max="7669" width="16.54296875" style="107" bestFit="1" customWidth="1"/>
    <col min="7670" max="7670" width="13.54296875" style="107" customWidth="1"/>
    <col min="7671" max="7671" width="17.1796875" style="107" bestFit="1" customWidth="1"/>
    <col min="7672" max="7672" width="4" style="107" customWidth="1"/>
    <col min="7673" max="7673" width="13.54296875" style="107" customWidth="1"/>
    <col min="7674" max="7915" width="13.54296875" style="107"/>
    <col min="7916" max="7916" width="22.1796875" style="107" customWidth="1"/>
    <col min="7917" max="7923" width="13.54296875" style="107" customWidth="1"/>
    <col min="7924" max="7924" width="15.81640625" style="107" customWidth="1"/>
    <col min="7925" max="7925" width="16.54296875" style="107" bestFit="1" customWidth="1"/>
    <col min="7926" max="7926" width="13.54296875" style="107" customWidth="1"/>
    <col min="7927" max="7927" width="17.1796875" style="107" bestFit="1" customWidth="1"/>
    <col min="7928" max="7928" width="4" style="107" customWidth="1"/>
    <col min="7929" max="7929" width="13.54296875" style="107" customWidth="1"/>
    <col min="7930" max="8171" width="13.54296875" style="107"/>
    <col min="8172" max="8172" width="22.1796875" style="107" customWidth="1"/>
    <col min="8173" max="8179" width="13.54296875" style="107" customWidth="1"/>
    <col min="8180" max="8180" width="15.81640625" style="107" customWidth="1"/>
    <col min="8181" max="8181" width="16.54296875" style="107" bestFit="1" customWidth="1"/>
    <col min="8182" max="8182" width="13.54296875" style="107" customWidth="1"/>
    <col min="8183" max="8183" width="17.1796875" style="107" bestFit="1" customWidth="1"/>
    <col min="8184" max="8184" width="4" style="107" customWidth="1"/>
    <col min="8185" max="8185" width="13.54296875" style="107" customWidth="1"/>
    <col min="8186" max="8427" width="13.54296875" style="107"/>
    <col min="8428" max="8428" width="22.1796875" style="107" customWidth="1"/>
    <col min="8429" max="8435" width="13.54296875" style="107" customWidth="1"/>
    <col min="8436" max="8436" width="15.81640625" style="107" customWidth="1"/>
    <col min="8437" max="8437" width="16.54296875" style="107" bestFit="1" customWidth="1"/>
    <col min="8438" max="8438" width="13.54296875" style="107" customWidth="1"/>
    <col min="8439" max="8439" width="17.1796875" style="107" bestFit="1" customWidth="1"/>
    <col min="8440" max="8440" width="4" style="107" customWidth="1"/>
    <col min="8441" max="8441" width="13.54296875" style="107" customWidth="1"/>
    <col min="8442" max="8683" width="13.54296875" style="107"/>
    <col min="8684" max="8684" width="22.1796875" style="107" customWidth="1"/>
    <col min="8685" max="8691" width="13.54296875" style="107" customWidth="1"/>
    <col min="8692" max="8692" width="15.81640625" style="107" customWidth="1"/>
    <col min="8693" max="8693" width="16.54296875" style="107" bestFit="1" customWidth="1"/>
    <col min="8694" max="8694" width="13.54296875" style="107" customWidth="1"/>
    <col min="8695" max="8695" width="17.1796875" style="107" bestFit="1" customWidth="1"/>
    <col min="8696" max="8696" width="4" style="107" customWidth="1"/>
    <col min="8697" max="8697" width="13.54296875" style="107" customWidth="1"/>
    <col min="8698" max="8939" width="13.54296875" style="107"/>
    <col min="8940" max="8940" width="22.1796875" style="107" customWidth="1"/>
    <col min="8941" max="8947" width="13.54296875" style="107" customWidth="1"/>
    <col min="8948" max="8948" width="15.81640625" style="107" customWidth="1"/>
    <col min="8949" max="8949" width="16.54296875" style="107" bestFit="1" customWidth="1"/>
    <col min="8950" max="8950" width="13.54296875" style="107" customWidth="1"/>
    <col min="8951" max="8951" width="17.1796875" style="107" bestFit="1" customWidth="1"/>
    <col min="8952" max="8952" width="4" style="107" customWidth="1"/>
    <col min="8953" max="8953" width="13.54296875" style="107" customWidth="1"/>
    <col min="8954" max="9195" width="13.54296875" style="107"/>
    <col min="9196" max="9196" width="22.1796875" style="107" customWidth="1"/>
    <col min="9197" max="9203" width="13.54296875" style="107" customWidth="1"/>
    <col min="9204" max="9204" width="15.81640625" style="107" customWidth="1"/>
    <col min="9205" max="9205" width="16.54296875" style="107" bestFit="1" customWidth="1"/>
    <col min="9206" max="9206" width="13.54296875" style="107" customWidth="1"/>
    <col min="9207" max="9207" width="17.1796875" style="107" bestFit="1" customWidth="1"/>
    <col min="9208" max="9208" width="4" style="107" customWidth="1"/>
    <col min="9209" max="9209" width="13.54296875" style="107" customWidth="1"/>
    <col min="9210" max="9451" width="13.54296875" style="107"/>
    <col min="9452" max="9452" width="22.1796875" style="107" customWidth="1"/>
    <col min="9453" max="9459" width="13.54296875" style="107" customWidth="1"/>
    <col min="9460" max="9460" width="15.81640625" style="107" customWidth="1"/>
    <col min="9461" max="9461" width="16.54296875" style="107" bestFit="1" customWidth="1"/>
    <col min="9462" max="9462" width="13.54296875" style="107" customWidth="1"/>
    <col min="9463" max="9463" width="17.1796875" style="107" bestFit="1" customWidth="1"/>
    <col min="9464" max="9464" width="4" style="107" customWidth="1"/>
    <col min="9465" max="9465" width="13.54296875" style="107" customWidth="1"/>
    <col min="9466" max="9707" width="13.54296875" style="107"/>
    <col min="9708" max="9708" width="22.1796875" style="107" customWidth="1"/>
    <col min="9709" max="9715" width="13.54296875" style="107" customWidth="1"/>
    <col min="9716" max="9716" width="15.81640625" style="107" customWidth="1"/>
    <col min="9717" max="9717" width="16.54296875" style="107" bestFit="1" customWidth="1"/>
    <col min="9718" max="9718" width="13.54296875" style="107" customWidth="1"/>
    <col min="9719" max="9719" width="17.1796875" style="107" bestFit="1" customWidth="1"/>
    <col min="9720" max="9720" width="4" style="107" customWidth="1"/>
    <col min="9721" max="9721" width="13.54296875" style="107" customWidth="1"/>
    <col min="9722" max="9963" width="13.54296875" style="107"/>
    <col min="9964" max="9964" width="22.1796875" style="107" customWidth="1"/>
    <col min="9965" max="9971" width="13.54296875" style="107" customWidth="1"/>
    <col min="9972" max="9972" width="15.81640625" style="107" customWidth="1"/>
    <col min="9973" max="9973" width="16.54296875" style="107" bestFit="1" customWidth="1"/>
    <col min="9974" max="9974" width="13.54296875" style="107" customWidth="1"/>
    <col min="9975" max="9975" width="17.1796875" style="107" bestFit="1" customWidth="1"/>
    <col min="9976" max="9976" width="4" style="107" customWidth="1"/>
    <col min="9977" max="9977" width="13.54296875" style="107" customWidth="1"/>
    <col min="9978" max="10219" width="13.54296875" style="107"/>
    <col min="10220" max="10220" width="22.1796875" style="107" customWidth="1"/>
    <col min="10221" max="10227" width="13.54296875" style="107" customWidth="1"/>
    <col min="10228" max="10228" width="15.81640625" style="107" customWidth="1"/>
    <col min="10229" max="10229" width="16.54296875" style="107" bestFit="1" customWidth="1"/>
    <col min="10230" max="10230" width="13.54296875" style="107" customWidth="1"/>
    <col min="10231" max="10231" width="17.1796875" style="107" bestFit="1" customWidth="1"/>
    <col min="10232" max="10232" width="4" style="107" customWidth="1"/>
    <col min="10233" max="10233" width="13.54296875" style="107" customWidth="1"/>
    <col min="10234" max="10475" width="13.54296875" style="107"/>
    <col min="10476" max="10476" width="22.1796875" style="107" customWidth="1"/>
    <col min="10477" max="10483" width="13.54296875" style="107" customWidth="1"/>
    <col min="10484" max="10484" width="15.81640625" style="107" customWidth="1"/>
    <col min="10485" max="10485" width="16.54296875" style="107" bestFit="1" customWidth="1"/>
    <col min="10486" max="10486" width="13.54296875" style="107" customWidth="1"/>
    <col min="10487" max="10487" width="17.1796875" style="107" bestFit="1" customWidth="1"/>
    <col min="10488" max="10488" width="4" style="107" customWidth="1"/>
    <col min="10489" max="10489" width="13.54296875" style="107" customWidth="1"/>
    <col min="10490" max="10731" width="13.54296875" style="107"/>
    <col min="10732" max="10732" width="22.1796875" style="107" customWidth="1"/>
    <col min="10733" max="10739" width="13.54296875" style="107" customWidth="1"/>
    <col min="10740" max="10740" width="15.81640625" style="107" customWidth="1"/>
    <col min="10741" max="10741" width="16.54296875" style="107" bestFit="1" customWidth="1"/>
    <col min="10742" max="10742" width="13.54296875" style="107" customWidth="1"/>
    <col min="10743" max="10743" width="17.1796875" style="107" bestFit="1" customWidth="1"/>
    <col min="10744" max="10744" width="4" style="107" customWidth="1"/>
    <col min="10745" max="10745" width="13.54296875" style="107" customWidth="1"/>
    <col min="10746" max="10987" width="13.54296875" style="107"/>
    <col min="10988" max="10988" width="22.1796875" style="107" customWidth="1"/>
    <col min="10989" max="10995" width="13.54296875" style="107" customWidth="1"/>
    <col min="10996" max="10996" width="15.81640625" style="107" customWidth="1"/>
    <col min="10997" max="10997" width="16.54296875" style="107" bestFit="1" customWidth="1"/>
    <col min="10998" max="10998" width="13.54296875" style="107" customWidth="1"/>
    <col min="10999" max="10999" width="17.1796875" style="107" bestFit="1" customWidth="1"/>
    <col min="11000" max="11000" width="4" style="107" customWidth="1"/>
    <col min="11001" max="11001" width="13.54296875" style="107" customWidth="1"/>
    <col min="11002" max="11243" width="13.54296875" style="107"/>
    <col min="11244" max="11244" width="22.1796875" style="107" customWidth="1"/>
    <col min="11245" max="11251" width="13.54296875" style="107" customWidth="1"/>
    <col min="11252" max="11252" width="15.81640625" style="107" customWidth="1"/>
    <col min="11253" max="11253" width="16.54296875" style="107" bestFit="1" customWidth="1"/>
    <col min="11254" max="11254" width="13.54296875" style="107" customWidth="1"/>
    <col min="11255" max="11255" width="17.1796875" style="107" bestFit="1" customWidth="1"/>
    <col min="11256" max="11256" width="4" style="107" customWidth="1"/>
    <col min="11257" max="11257" width="13.54296875" style="107" customWidth="1"/>
    <col min="11258" max="11499" width="13.54296875" style="107"/>
    <col min="11500" max="11500" width="22.1796875" style="107" customWidth="1"/>
    <col min="11501" max="11507" width="13.54296875" style="107" customWidth="1"/>
    <col min="11508" max="11508" width="15.81640625" style="107" customWidth="1"/>
    <col min="11509" max="11509" width="16.54296875" style="107" bestFit="1" customWidth="1"/>
    <col min="11510" max="11510" width="13.54296875" style="107" customWidth="1"/>
    <col min="11511" max="11511" width="17.1796875" style="107" bestFit="1" customWidth="1"/>
    <col min="11512" max="11512" width="4" style="107" customWidth="1"/>
    <col min="11513" max="11513" width="13.54296875" style="107" customWidth="1"/>
    <col min="11514" max="11755" width="13.54296875" style="107"/>
    <col min="11756" max="11756" width="22.1796875" style="107" customWidth="1"/>
    <col min="11757" max="11763" width="13.54296875" style="107" customWidth="1"/>
    <col min="11764" max="11764" width="15.81640625" style="107" customWidth="1"/>
    <col min="11765" max="11765" width="16.54296875" style="107" bestFit="1" customWidth="1"/>
    <col min="11766" max="11766" width="13.54296875" style="107" customWidth="1"/>
    <col min="11767" max="11767" width="17.1796875" style="107" bestFit="1" customWidth="1"/>
    <col min="11768" max="11768" width="4" style="107" customWidth="1"/>
    <col min="11769" max="11769" width="13.54296875" style="107" customWidth="1"/>
    <col min="11770" max="12011" width="13.54296875" style="107"/>
    <col min="12012" max="12012" width="22.1796875" style="107" customWidth="1"/>
    <col min="12013" max="12019" width="13.54296875" style="107" customWidth="1"/>
    <col min="12020" max="12020" width="15.81640625" style="107" customWidth="1"/>
    <col min="12021" max="12021" width="16.54296875" style="107" bestFit="1" customWidth="1"/>
    <col min="12022" max="12022" width="13.54296875" style="107" customWidth="1"/>
    <col min="12023" max="12023" width="17.1796875" style="107" bestFit="1" customWidth="1"/>
    <col min="12024" max="12024" width="4" style="107" customWidth="1"/>
    <col min="12025" max="12025" width="13.54296875" style="107" customWidth="1"/>
    <col min="12026" max="12267" width="13.54296875" style="107"/>
    <col min="12268" max="12268" width="22.1796875" style="107" customWidth="1"/>
    <col min="12269" max="12275" width="13.54296875" style="107" customWidth="1"/>
    <col min="12276" max="12276" width="15.81640625" style="107" customWidth="1"/>
    <col min="12277" max="12277" width="16.54296875" style="107" bestFit="1" customWidth="1"/>
    <col min="12278" max="12278" width="13.54296875" style="107" customWidth="1"/>
    <col min="12279" max="12279" width="17.1796875" style="107" bestFit="1" customWidth="1"/>
    <col min="12280" max="12280" width="4" style="107" customWidth="1"/>
    <col min="12281" max="12281" width="13.54296875" style="107" customWidth="1"/>
    <col min="12282" max="12523" width="13.54296875" style="107"/>
    <col min="12524" max="12524" width="22.1796875" style="107" customWidth="1"/>
    <col min="12525" max="12531" width="13.54296875" style="107" customWidth="1"/>
    <col min="12532" max="12532" width="15.81640625" style="107" customWidth="1"/>
    <col min="12533" max="12533" width="16.54296875" style="107" bestFit="1" customWidth="1"/>
    <col min="12534" max="12534" width="13.54296875" style="107" customWidth="1"/>
    <col min="12535" max="12535" width="17.1796875" style="107" bestFit="1" customWidth="1"/>
    <col min="12536" max="12536" width="4" style="107" customWidth="1"/>
    <col min="12537" max="12537" width="13.54296875" style="107" customWidth="1"/>
    <col min="12538" max="12779" width="13.54296875" style="107"/>
    <col min="12780" max="12780" width="22.1796875" style="107" customWidth="1"/>
    <col min="12781" max="12787" width="13.54296875" style="107" customWidth="1"/>
    <col min="12788" max="12788" width="15.81640625" style="107" customWidth="1"/>
    <col min="12789" max="12789" width="16.54296875" style="107" bestFit="1" customWidth="1"/>
    <col min="12790" max="12790" width="13.54296875" style="107" customWidth="1"/>
    <col min="12791" max="12791" width="17.1796875" style="107" bestFit="1" customWidth="1"/>
    <col min="12792" max="12792" width="4" style="107" customWidth="1"/>
    <col min="12793" max="12793" width="13.54296875" style="107" customWidth="1"/>
    <col min="12794" max="13035" width="13.54296875" style="107"/>
    <col min="13036" max="13036" width="22.1796875" style="107" customWidth="1"/>
    <col min="13037" max="13043" width="13.54296875" style="107" customWidth="1"/>
    <col min="13044" max="13044" width="15.81640625" style="107" customWidth="1"/>
    <col min="13045" max="13045" width="16.54296875" style="107" bestFit="1" customWidth="1"/>
    <col min="13046" max="13046" width="13.54296875" style="107" customWidth="1"/>
    <col min="13047" max="13047" width="17.1796875" style="107" bestFit="1" customWidth="1"/>
    <col min="13048" max="13048" width="4" style="107" customWidth="1"/>
    <col min="13049" max="13049" width="13.54296875" style="107" customWidth="1"/>
    <col min="13050" max="13291" width="13.54296875" style="107"/>
    <col min="13292" max="13292" width="22.1796875" style="107" customWidth="1"/>
    <col min="13293" max="13299" width="13.54296875" style="107" customWidth="1"/>
    <col min="13300" max="13300" width="15.81640625" style="107" customWidth="1"/>
    <col min="13301" max="13301" width="16.54296875" style="107" bestFit="1" customWidth="1"/>
    <col min="13302" max="13302" width="13.54296875" style="107" customWidth="1"/>
    <col min="13303" max="13303" width="17.1796875" style="107" bestFit="1" customWidth="1"/>
    <col min="13304" max="13304" width="4" style="107" customWidth="1"/>
    <col min="13305" max="13305" width="13.54296875" style="107" customWidth="1"/>
    <col min="13306" max="13547" width="13.54296875" style="107"/>
    <col min="13548" max="13548" width="22.1796875" style="107" customWidth="1"/>
    <col min="13549" max="13555" width="13.54296875" style="107" customWidth="1"/>
    <col min="13556" max="13556" width="15.81640625" style="107" customWidth="1"/>
    <col min="13557" max="13557" width="16.54296875" style="107" bestFit="1" customWidth="1"/>
    <col min="13558" max="13558" width="13.54296875" style="107" customWidth="1"/>
    <col min="13559" max="13559" width="17.1796875" style="107" bestFit="1" customWidth="1"/>
    <col min="13560" max="13560" width="4" style="107" customWidth="1"/>
    <col min="13561" max="13561" width="13.54296875" style="107" customWidth="1"/>
    <col min="13562" max="13803" width="13.54296875" style="107"/>
    <col min="13804" max="13804" width="22.1796875" style="107" customWidth="1"/>
    <col min="13805" max="13811" width="13.54296875" style="107" customWidth="1"/>
    <col min="13812" max="13812" width="15.81640625" style="107" customWidth="1"/>
    <col min="13813" max="13813" width="16.54296875" style="107" bestFit="1" customWidth="1"/>
    <col min="13814" max="13814" width="13.54296875" style="107" customWidth="1"/>
    <col min="13815" max="13815" width="17.1796875" style="107" bestFit="1" customWidth="1"/>
    <col min="13816" max="13816" width="4" style="107" customWidth="1"/>
    <col min="13817" max="13817" width="13.54296875" style="107" customWidth="1"/>
    <col min="13818" max="14059" width="13.54296875" style="107"/>
    <col min="14060" max="14060" width="22.1796875" style="107" customWidth="1"/>
    <col min="14061" max="14067" width="13.54296875" style="107" customWidth="1"/>
    <col min="14068" max="14068" width="15.81640625" style="107" customWidth="1"/>
    <col min="14069" max="14069" width="16.54296875" style="107" bestFit="1" customWidth="1"/>
    <col min="14070" max="14070" width="13.54296875" style="107" customWidth="1"/>
    <col min="14071" max="14071" width="17.1796875" style="107" bestFit="1" customWidth="1"/>
    <col min="14072" max="14072" width="4" style="107" customWidth="1"/>
    <col min="14073" max="14073" width="13.54296875" style="107" customWidth="1"/>
    <col min="14074" max="14315" width="13.54296875" style="107"/>
    <col min="14316" max="14316" width="22.1796875" style="107" customWidth="1"/>
    <col min="14317" max="14323" width="13.54296875" style="107" customWidth="1"/>
    <col min="14324" max="14324" width="15.81640625" style="107" customWidth="1"/>
    <col min="14325" max="14325" width="16.54296875" style="107" bestFit="1" customWidth="1"/>
    <col min="14326" max="14326" width="13.54296875" style="107" customWidth="1"/>
    <col min="14327" max="14327" width="17.1796875" style="107" bestFit="1" customWidth="1"/>
    <col min="14328" max="14328" width="4" style="107" customWidth="1"/>
    <col min="14329" max="14329" width="13.54296875" style="107" customWidth="1"/>
    <col min="14330" max="14571" width="13.54296875" style="107"/>
    <col min="14572" max="14572" width="22.1796875" style="107" customWidth="1"/>
    <col min="14573" max="14579" width="13.54296875" style="107" customWidth="1"/>
    <col min="14580" max="14580" width="15.81640625" style="107" customWidth="1"/>
    <col min="14581" max="14581" width="16.54296875" style="107" bestFit="1" customWidth="1"/>
    <col min="14582" max="14582" width="13.54296875" style="107" customWidth="1"/>
    <col min="14583" max="14583" width="17.1796875" style="107" bestFit="1" customWidth="1"/>
    <col min="14584" max="14584" width="4" style="107" customWidth="1"/>
    <col min="14585" max="14585" width="13.54296875" style="107" customWidth="1"/>
    <col min="14586" max="14827" width="13.54296875" style="107"/>
    <col min="14828" max="14828" width="22.1796875" style="107" customWidth="1"/>
    <col min="14829" max="14835" width="13.54296875" style="107" customWidth="1"/>
    <col min="14836" max="14836" width="15.81640625" style="107" customWidth="1"/>
    <col min="14837" max="14837" width="16.54296875" style="107" bestFit="1" customWidth="1"/>
    <col min="14838" max="14838" width="13.54296875" style="107" customWidth="1"/>
    <col min="14839" max="14839" width="17.1796875" style="107" bestFit="1" customWidth="1"/>
    <col min="14840" max="14840" width="4" style="107" customWidth="1"/>
    <col min="14841" max="14841" width="13.54296875" style="107" customWidth="1"/>
    <col min="14842" max="15083" width="13.54296875" style="107"/>
    <col min="15084" max="15084" width="22.1796875" style="107" customWidth="1"/>
    <col min="15085" max="15091" width="13.54296875" style="107" customWidth="1"/>
    <col min="15092" max="15092" width="15.81640625" style="107" customWidth="1"/>
    <col min="15093" max="15093" width="16.54296875" style="107" bestFit="1" customWidth="1"/>
    <col min="15094" max="15094" width="13.54296875" style="107" customWidth="1"/>
    <col min="15095" max="15095" width="17.1796875" style="107" bestFit="1" customWidth="1"/>
    <col min="15096" max="15096" width="4" style="107" customWidth="1"/>
    <col min="15097" max="15097" width="13.54296875" style="107" customWidth="1"/>
    <col min="15098" max="15339" width="13.54296875" style="107"/>
    <col min="15340" max="15340" width="22.1796875" style="107" customWidth="1"/>
    <col min="15341" max="15347" width="13.54296875" style="107" customWidth="1"/>
    <col min="15348" max="15348" width="15.81640625" style="107" customWidth="1"/>
    <col min="15349" max="15349" width="16.54296875" style="107" bestFit="1" customWidth="1"/>
    <col min="15350" max="15350" width="13.54296875" style="107" customWidth="1"/>
    <col min="15351" max="15351" width="17.1796875" style="107" bestFit="1" customWidth="1"/>
    <col min="15352" max="15352" width="4" style="107" customWidth="1"/>
    <col min="15353" max="15353" width="13.54296875" style="107" customWidth="1"/>
    <col min="15354" max="15595" width="13.54296875" style="107"/>
    <col min="15596" max="15596" width="22.1796875" style="107" customWidth="1"/>
    <col min="15597" max="15603" width="13.54296875" style="107" customWidth="1"/>
    <col min="15604" max="15604" width="15.81640625" style="107" customWidth="1"/>
    <col min="15605" max="15605" width="16.54296875" style="107" bestFit="1" customWidth="1"/>
    <col min="15606" max="15606" width="13.54296875" style="107" customWidth="1"/>
    <col min="15607" max="15607" width="17.1796875" style="107" bestFit="1" customWidth="1"/>
    <col min="15608" max="15608" width="4" style="107" customWidth="1"/>
    <col min="15609" max="15609" width="13.54296875" style="107" customWidth="1"/>
    <col min="15610" max="15851" width="13.54296875" style="107"/>
    <col min="15852" max="15852" width="22.1796875" style="107" customWidth="1"/>
    <col min="15853" max="15859" width="13.54296875" style="107" customWidth="1"/>
    <col min="15860" max="15860" width="15.81640625" style="107" customWidth="1"/>
    <col min="15861" max="15861" width="16.54296875" style="107" bestFit="1" customWidth="1"/>
    <col min="15862" max="15862" width="13.54296875" style="107" customWidth="1"/>
    <col min="15863" max="15863" width="17.1796875" style="107" bestFit="1" customWidth="1"/>
    <col min="15864" max="15864" width="4" style="107" customWidth="1"/>
    <col min="15865" max="15865" width="13.54296875" style="107" customWidth="1"/>
    <col min="15866" max="16107" width="13.54296875" style="107"/>
    <col min="16108" max="16108" width="22.1796875" style="107" customWidth="1"/>
    <col min="16109" max="16115" width="13.54296875" style="107" customWidth="1"/>
    <col min="16116" max="16116" width="15.81640625" style="107" customWidth="1"/>
    <col min="16117" max="16117" width="16.54296875" style="107" bestFit="1" customWidth="1"/>
    <col min="16118" max="16118" width="13.54296875" style="107" customWidth="1"/>
    <col min="16119" max="16119" width="17.1796875" style="107" bestFit="1" customWidth="1"/>
    <col min="16120" max="16120" width="4" style="107" customWidth="1"/>
    <col min="16121" max="16121" width="13.54296875" style="107" customWidth="1"/>
    <col min="16122" max="16384" width="13.54296875" style="107"/>
  </cols>
  <sheetData>
    <row r="1" spans="1:14" s="99" customFormat="1">
      <c r="A1" s="623" t="s">
        <v>43</v>
      </c>
      <c r="B1" s="97"/>
      <c r="C1" s="97"/>
      <c r="D1" s="2"/>
      <c r="E1" s="2"/>
      <c r="F1" s="98"/>
      <c r="G1" s="2"/>
      <c r="H1" s="2"/>
    </row>
    <row r="2" spans="1:14" s="99" customFormat="1">
      <c r="A2" s="100"/>
      <c r="B2" s="97"/>
      <c r="C2" s="97"/>
      <c r="E2" s="435" t="s">
        <v>5310</v>
      </c>
      <c r="F2" s="435" t="s">
        <v>5311</v>
      </c>
      <c r="H2" s="2"/>
    </row>
    <row r="3" spans="1:14" s="99" customFormat="1" ht="16">
      <c r="A3" s="136" t="str">
        <f>'2-Kosten per locatie'!A3</f>
        <v>Naam opdrachtgever</v>
      </c>
      <c r="B3" s="15" t="str">
        <f>'2-Kosten per locatie'!B3</f>
        <v xml:space="preserve">TNO </v>
      </c>
      <c r="C3" s="15"/>
      <c r="E3" s="436" t="s">
        <v>5312</v>
      </c>
      <c r="F3" s="437">
        <v>0</v>
      </c>
    </row>
    <row r="4" spans="1:14" s="99" customFormat="1" ht="16">
      <c r="A4" s="136" t="str">
        <f>'2-Kosten per locatie'!A4</f>
        <v>Calculatie onderdeel</v>
      </c>
      <c r="B4" s="15" t="s">
        <v>5313</v>
      </c>
      <c r="C4" s="15"/>
      <c r="E4" s="436" t="s">
        <v>5314</v>
      </c>
      <c r="F4" s="437">
        <v>0</v>
      </c>
      <c r="H4" s="2"/>
    </row>
    <row r="5" spans="1:14" s="99" customFormat="1" ht="16">
      <c r="A5" s="136" t="str">
        <f>'2-Kosten per locatie'!A5</f>
        <v>Referentie nummer</v>
      </c>
      <c r="B5" s="15" t="s">
        <v>5315</v>
      </c>
      <c r="C5" s="15"/>
      <c r="E5" s="438" t="s">
        <v>5316</v>
      </c>
      <c r="F5" s="437">
        <v>0</v>
      </c>
      <c r="J5" s="102"/>
      <c r="K5" s="101"/>
      <c r="L5" s="102"/>
      <c r="M5" s="102"/>
      <c r="N5" s="101"/>
    </row>
    <row r="6" spans="1:14" s="99" customFormat="1" ht="17.25" customHeight="1">
      <c r="A6" s="136" t="str">
        <f>'2-Kosten per locatie'!A6</f>
        <v>Naam dienstverlener</v>
      </c>
      <c r="B6" s="175">
        <f>'2-Kosten per locatie'!B6</f>
        <v>0</v>
      </c>
      <c r="C6" s="15"/>
      <c r="E6" s="438" t="s">
        <v>5317</v>
      </c>
      <c r="F6" s="437">
        <v>0</v>
      </c>
      <c r="H6" s="2"/>
      <c r="I6" s="2"/>
      <c r="J6" s="103"/>
      <c r="K6" s="104"/>
      <c r="L6" s="102"/>
      <c r="M6" s="103"/>
      <c r="N6" s="104"/>
    </row>
    <row r="7" spans="1:14" s="99" customFormat="1" ht="17.25" customHeight="1">
      <c r="A7" s="136" t="str">
        <f>'2-Kosten per locatie'!A7</f>
        <v>Prijspeil</v>
      </c>
      <c r="B7" s="148" t="s">
        <v>56</v>
      </c>
      <c r="C7" s="78"/>
      <c r="E7" s="436" t="s">
        <v>5318</v>
      </c>
      <c r="F7" s="437">
        <v>0</v>
      </c>
      <c r="H7" s="2"/>
      <c r="I7" s="2"/>
    </row>
    <row r="8" spans="1:14" s="99" customFormat="1" ht="17.25" customHeight="1">
      <c r="C8" s="24"/>
      <c r="E8" s="2" t="s">
        <v>5319</v>
      </c>
      <c r="F8" s="2"/>
      <c r="G8" s="2"/>
      <c r="H8" s="2"/>
      <c r="I8" s="2"/>
    </row>
    <row r="9" spans="1:14" s="99" customFormat="1" ht="17.25" customHeight="1">
      <c r="F9" s="2"/>
      <c r="G9" s="2"/>
      <c r="H9" s="2"/>
      <c r="I9" s="2"/>
    </row>
    <row r="10" spans="1:14" s="99" customFormat="1" ht="17.25" customHeight="1">
      <c r="E10" s="2"/>
      <c r="F10" s="2"/>
      <c r="G10" s="2"/>
      <c r="H10" s="101"/>
    </row>
    <row r="11" spans="1:14" s="99" customFormat="1" ht="15">
      <c r="A11" s="105"/>
      <c r="D11" s="102"/>
      <c r="F11" s="106"/>
      <c r="G11" s="102"/>
      <c r="H11" s="101"/>
    </row>
    <row r="12" spans="1:14" s="124" customFormat="1" ht="43.5" customHeight="1">
      <c r="A12" s="439" t="s">
        <v>61</v>
      </c>
      <c r="B12" s="440" t="s">
        <v>5310</v>
      </c>
      <c r="C12" s="440" t="s">
        <v>5320</v>
      </c>
      <c r="D12" s="435" t="s">
        <v>5321</v>
      </c>
      <c r="E12" s="440" t="s">
        <v>5322</v>
      </c>
      <c r="F12" s="440" t="s">
        <v>5243</v>
      </c>
      <c r="G12" s="440" t="s">
        <v>5323</v>
      </c>
      <c r="H12" s="440" t="s">
        <v>5324</v>
      </c>
    </row>
    <row r="13" spans="1:14">
      <c r="A13" s="441" t="s">
        <v>107</v>
      </c>
      <c r="B13" s="442" t="s">
        <v>5314</v>
      </c>
      <c r="C13" s="443"/>
      <c r="D13" s="444">
        <v>134</v>
      </c>
      <c r="E13" s="445">
        <f t="shared" ref="E13:E20" si="0">VLOOKUP(B13,$E$3:$F$10,2,FALSE)</f>
        <v>0</v>
      </c>
      <c r="F13" s="446">
        <f t="shared" ref="F13:F20" si="1">(D13*E13)</f>
        <v>0</v>
      </c>
      <c r="G13" s="447" t="s">
        <v>407</v>
      </c>
      <c r="H13" s="446">
        <f>G13*F13</f>
        <v>0</v>
      </c>
    </row>
    <row r="14" spans="1:14">
      <c r="A14" s="441" t="s">
        <v>107</v>
      </c>
      <c r="B14" s="448" t="s">
        <v>5316</v>
      </c>
      <c r="C14" s="443"/>
      <c r="D14" s="444">
        <v>123</v>
      </c>
      <c r="E14" s="445">
        <f>VLOOKUP(B14,$E$3:$F$10,2,FALSE)</f>
        <v>0</v>
      </c>
      <c r="F14" s="446">
        <f t="shared" si="1"/>
        <v>0</v>
      </c>
      <c r="G14" s="447" t="s">
        <v>407</v>
      </c>
      <c r="H14" s="446">
        <f>G14*F14</f>
        <v>0</v>
      </c>
    </row>
    <row r="15" spans="1:14">
      <c r="A15" s="441" t="s">
        <v>80</v>
      </c>
      <c r="B15" s="442" t="s">
        <v>5317</v>
      </c>
      <c r="C15" s="442"/>
      <c r="D15" s="449">
        <v>115</v>
      </c>
      <c r="E15" s="445">
        <f t="shared" si="0"/>
        <v>0</v>
      </c>
      <c r="F15" s="446">
        <f t="shared" si="1"/>
        <v>0</v>
      </c>
      <c r="G15" s="447" t="s">
        <v>407</v>
      </c>
      <c r="H15" s="446">
        <f>G15*F15</f>
        <v>0</v>
      </c>
    </row>
    <row r="16" spans="1:14">
      <c r="A16" s="441" t="s">
        <v>80</v>
      </c>
      <c r="B16" s="442" t="s">
        <v>5314</v>
      </c>
      <c r="C16" s="442"/>
      <c r="D16" s="449">
        <v>360</v>
      </c>
      <c r="E16" s="445">
        <f t="shared" si="0"/>
        <v>0</v>
      </c>
      <c r="F16" s="446">
        <f t="shared" si="1"/>
        <v>0</v>
      </c>
      <c r="G16" s="447" t="s">
        <v>407</v>
      </c>
      <c r="H16" s="446">
        <f t="shared" ref="H16:H26" si="2">G16*F16</f>
        <v>0</v>
      </c>
    </row>
    <row r="17" spans="1:8">
      <c r="A17" s="441" t="s">
        <v>80</v>
      </c>
      <c r="B17" s="448" t="s">
        <v>5316</v>
      </c>
      <c r="C17" s="450"/>
      <c r="D17" s="449">
        <v>2070</v>
      </c>
      <c r="E17" s="445">
        <f t="shared" si="0"/>
        <v>0</v>
      </c>
      <c r="F17" s="446">
        <f t="shared" si="1"/>
        <v>0</v>
      </c>
      <c r="G17" s="447" t="s">
        <v>407</v>
      </c>
      <c r="H17" s="446">
        <f t="shared" si="2"/>
        <v>0</v>
      </c>
    </row>
    <row r="18" spans="1:8">
      <c r="A18" s="451" t="s">
        <v>82</v>
      </c>
      <c r="B18" s="442" t="s">
        <v>5312</v>
      </c>
      <c r="C18" s="442"/>
      <c r="D18" s="449">
        <v>464</v>
      </c>
      <c r="E18" s="445">
        <f t="shared" si="0"/>
        <v>0</v>
      </c>
      <c r="F18" s="446">
        <f t="shared" si="1"/>
        <v>0</v>
      </c>
      <c r="G18" s="447" t="s">
        <v>407</v>
      </c>
      <c r="H18" s="446">
        <f t="shared" si="2"/>
        <v>0</v>
      </c>
    </row>
    <row r="19" spans="1:8">
      <c r="A19" s="451" t="s">
        <v>82</v>
      </c>
      <c r="B19" s="442" t="s">
        <v>5314</v>
      </c>
      <c r="C19" s="442"/>
      <c r="D19" s="449">
        <v>392</v>
      </c>
      <c r="E19" s="445">
        <f t="shared" si="0"/>
        <v>0</v>
      </c>
      <c r="F19" s="446">
        <f t="shared" si="1"/>
        <v>0</v>
      </c>
      <c r="G19" s="447" t="s">
        <v>407</v>
      </c>
      <c r="H19" s="446">
        <f t="shared" si="2"/>
        <v>0</v>
      </c>
    </row>
    <row r="20" spans="1:8">
      <c r="A20" s="451" t="s">
        <v>82</v>
      </c>
      <c r="B20" s="448" t="s">
        <v>5316</v>
      </c>
      <c r="C20" s="450"/>
      <c r="D20" s="449">
        <v>26</v>
      </c>
      <c r="E20" s="445">
        <f t="shared" si="0"/>
        <v>0</v>
      </c>
      <c r="F20" s="446">
        <f t="shared" si="1"/>
        <v>0</v>
      </c>
      <c r="G20" s="447" t="s">
        <v>407</v>
      </c>
      <c r="H20" s="446">
        <f t="shared" si="2"/>
        <v>0</v>
      </c>
    </row>
    <row r="21" spans="1:8">
      <c r="A21" s="451" t="s">
        <v>82</v>
      </c>
      <c r="B21" s="450" t="s">
        <v>5325</v>
      </c>
      <c r="C21" s="450" t="s">
        <v>5326</v>
      </c>
      <c r="D21" s="449">
        <v>1</v>
      </c>
      <c r="E21" s="452"/>
      <c r="F21" s="610">
        <v>0</v>
      </c>
      <c r="G21" s="447" t="s">
        <v>407</v>
      </c>
      <c r="H21" s="446">
        <f t="shared" si="2"/>
        <v>0</v>
      </c>
    </row>
    <row r="22" spans="1:8">
      <c r="A22" s="451" t="s">
        <v>83</v>
      </c>
      <c r="B22" s="442" t="s">
        <v>5312</v>
      </c>
      <c r="C22" s="442"/>
      <c r="D22" s="449">
        <v>1073</v>
      </c>
      <c r="E22" s="445">
        <f>VLOOKUP(B22,$E$3:$F$10,2,FALSE)</f>
        <v>0</v>
      </c>
      <c r="F22" s="446">
        <f>(D22*E22)</f>
        <v>0</v>
      </c>
      <c r="G22" s="447" t="s">
        <v>407</v>
      </c>
      <c r="H22" s="446">
        <f t="shared" si="2"/>
        <v>0</v>
      </c>
    </row>
    <row r="23" spans="1:8">
      <c r="A23" s="451" t="s">
        <v>83</v>
      </c>
      <c r="B23" s="442" t="s">
        <v>5314</v>
      </c>
      <c r="C23" s="442"/>
      <c r="D23" s="449">
        <v>899</v>
      </c>
      <c r="E23" s="445">
        <f>VLOOKUP(B23,$E$3:$F$10,2,FALSE)</f>
        <v>0</v>
      </c>
      <c r="F23" s="446">
        <f>(D23*E23)</f>
        <v>0</v>
      </c>
      <c r="G23" s="447" t="s">
        <v>407</v>
      </c>
      <c r="H23" s="446">
        <f t="shared" si="2"/>
        <v>0</v>
      </c>
    </row>
    <row r="24" spans="1:8">
      <c r="A24" s="451" t="s">
        <v>83</v>
      </c>
      <c r="B24" s="450" t="s">
        <v>5317</v>
      </c>
      <c r="C24" s="450"/>
      <c r="D24" s="449">
        <v>129</v>
      </c>
      <c r="E24" s="445">
        <f>VLOOKUP(B24,$E$3:$F$10,2,FALSE)</f>
        <v>0</v>
      </c>
      <c r="F24" s="446">
        <f>(D24*E24)</f>
        <v>0</v>
      </c>
      <c r="G24" s="447" t="s">
        <v>407</v>
      </c>
      <c r="H24" s="446">
        <f>G24*F24</f>
        <v>0</v>
      </c>
    </row>
    <row r="25" spans="1:8">
      <c r="A25" s="451" t="s">
        <v>83</v>
      </c>
      <c r="B25" s="448" t="s">
        <v>5316</v>
      </c>
      <c r="C25" s="450"/>
      <c r="D25" s="449">
        <v>986</v>
      </c>
      <c r="E25" s="445">
        <f>VLOOKUP(B25,$E$3:$F$10,2,FALSE)</f>
        <v>0</v>
      </c>
      <c r="F25" s="446">
        <f>(D25*E25)</f>
        <v>0</v>
      </c>
      <c r="G25" s="447" t="s">
        <v>407</v>
      </c>
      <c r="H25" s="446">
        <f t="shared" si="2"/>
        <v>0</v>
      </c>
    </row>
    <row r="26" spans="1:8">
      <c r="A26" s="451" t="s">
        <v>83</v>
      </c>
      <c r="B26" s="450" t="s">
        <v>5325</v>
      </c>
      <c r="C26" s="450"/>
      <c r="D26" s="449">
        <v>1</v>
      </c>
      <c r="E26" s="452"/>
      <c r="F26" s="610">
        <v>0</v>
      </c>
      <c r="G26" s="447" t="s">
        <v>407</v>
      </c>
      <c r="H26" s="446">
        <f t="shared" si="2"/>
        <v>0</v>
      </c>
    </row>
    <row r="27" spans="1:8">
      <c r="A27" s="451" t="s">
        <v>84</v>
      </c>
      <c r="B27" s="442" t="s">
        <v>5312</v>
      </c>
      <c r="C27" s="442"/>
      <c r="D27" s="449">
        <v>1908</v>
      </c>
      <c r="E27" s="445">
        <f>VLOOKUP(B27,$E$3:$F$10,2,FALSE)</f>
        <v>0</v>
      </c>
      <c r="F27" s="446">
        <f>(D27*E27)</f>
        <v>0</v>
      </c>
      <c r="G27" s="447" t="s">
        <v>407</v>
      </c>
      <c r="H27" s="446">
        <f t="shared" ref="H27:H86" si="3">G27*F27</f>
        <v>0</v>
      </c>
    </row>
    <row r="28" spans="1:8">
      <c r="A28" s="451" t="s">
        <v>84</v>
      </c>
      <c r="B28" s="442" t="s">
        <v>5314</v>
      </c>
      <c r="C28" s="442"/>
      <c r="D28" s="449">
        <v>1908</v>
      </c>
      <c r="E28" s="445">
        <f>VLOOKUP(B28,$E$3:$F$10,2,FALSE)</f>
        <v>0</v>
      </c>
      <c r="F28" s="446">
        <f>(D28*E28)</f>
        <v>0</v>
      </c>
      <c r="G28" s="447" t="s">
        <v>407</v>
      </c>
      <c r="H28" s="446">
        <f t="shared" si="3"/>
        <v>0</v>
      </c>
    </row>
    <row r="29" spans="1:8">
      <c r="A29" s="451" t="s">
        <v>84</v>
      </c>
      <c r="B29" s="448" t="s">
        <v>5316</v>
      </c>
      <c r="C29" s="450"/>
      <c r="D29" s="449">
        <f>620+346</f>
        <v>966</v>
      </c>
      <c r="E29" s="445">
        <f>VLOOKUP(B29,$E$3:$F$10,2,FALSE)</f>
        <v>0</v>
      </c>
      <c r="F29" s="446">
        <f>(D29*E29)</f>
        <v>0</v>
      </c>
      <c r="G29" s="447" t="s">
        <v>407</v>
      </c>
      <c r="H29" s="446">
        <f t="shared" si="3"/>
        <v>0</v>
      </c>
    </row>
    <row r="30" spans="1:8">
      <c r="A30" s="451" t="s">
        <v>84</v>
      </c>
      <c r="B30" s="450" t="s">
        <v>5325</v>
      </c>
      <c r="C30" s="450" t="s">
        <v>5327</v>
      </c>
      <c r="D30" s="449">
        <v>1</v>
      </c>
      <c r="E30" s="452"/>
      <c r="F30" s="610">
        <v>0</v>
      </c>
      <c r="G30" s="447" t="s">
        <v>407</v>
      </c>
      <c r="H30" s="446">
        <f>G30*F30</f>
        <v>0</v>
      </c>
    </row>
    <row r="31" spans="1:8">
      <c r="A31" s="451" t="s">
        <v>85</v>
      </c>
      <c r="B31" s="442" t="s">
        <v>5312</v>
      </c>
      <c r="C31" s="442"/>
      <c r="D31" s="449">
        <v>3219</v>
      </c>
      <c r="E31" s="445">
        <f>VLOOKUP(B31,$E$3:$F$10,2,FALSE)</f>
        <v>0</v>
      </c>
      <c r="F31" s="446">
        <f>(D31*E31)</f>
        <v>0</v>
      </c>
      <c r="G31" s="447" t="s">
        <v>407</v>
      </c>
      <c r="H31" s="446">
        <f t="shared" si="3"/>
        <v>0</v>
      </c>
    </row>
    <row r="32" spans="1:8">
      <c r="A32" s="451" t="s">
        <v>85</v>
      </c>
      <c r="B32" s="442" t="s">
        <v>5314</v>
      </c>
      <c r="C32" s="442"/>
      <c r="D32" s="449">
        <v>3219</v>
      </c>
      <c r="E32" s="445">
        <f>VLOOKUP(B32,$E$3:$F$10,2,FALSE)</f>
        <v>0</v>
      </c>
      <c r="F32" s="446">
        <f>(D32*E32)</f>
        <v>0</v>
      </c>
      <c r="G32" s="447" t="s">
        <v>407</v>
      </c>
      <c r="H32" s="446">
        <f t="shared" si="3"/>
        <v>0</v>
      </c>
    </row>
    <row r="33" spans="1:8">
      <c r="A33" s="451" t="s">
        <v>85</v>
      </c>
      <c r="B33" s="448" t="s">
        <v>5316</v>
      </c>
      <c r="C33" s="450"/>
      <c r="D33" s="449">
        <v>991</v>
      </c>
      <c r="E33" s="445">
        <f>VLOOKUP(B33,$E$3:$F$10,2,FALSE)</f>
        <v>0</v>
      </c>
      <c r="F33" s="446">
        <f>(D33*E33)</f>
        <v>0</v>
      </c>
      <c r="G33" s="447" t="s">
        <v>407</v>
      </c>
      <c r="H33" s="446">
        <f>G33*F33</f>
        <v>0</v>
      </c>
    </row>
    <row r="34" spans="1:8">
      <c r="A34" s="451" t="s">
        <v>85</v>
      </c>
      <c r="B34" s="450" t="s">
        <v>5317</v>
      </c>
      <c r="C34" s="450"/>
      <c r="D34" s="449">
        <v>276</v>
      </c>
      <c r="E34" s="445">
        <f>VLOOKUP(B34,$E$3:$F$10,2,FALSE)</f>
        <v>0</v>
      </c>
      <c r="F34" s="446">
        <f>(D34*E34)</f>
        <v>0</v>
      </c>
      <c r="G34" s="447" t="s">
        <v>407</v>
      </c>
      <c r="H34" s="446">
        <f t="shared" si="3"/>
        <v>0</v>
      </c>
    </row>
    <row r="35" spans="1:8">
      <c r="A35" s="451" t="s">
        <v>85</v>
      </c>
      <c r="B35" s="450" t="s">
        <v>5325</v>
      </c>
      <c r="C35" s="450" t="s">
        <v>5326</v>
      </c>
      <c r="D35" s="449">
        <v>1</v>
      </c>
      <c r="E35" s="452"/>
      <c r="F35" s="610">
        <v>0</v>
      </c>
      <c r="G35" s="447" t="s">
        <v>407</v>
      </c>
      <c r="H35" s="446">
        <f t="shared" si="3"/>
        <v>0</v>
      </c>
    </row>
    <row r="36" spans="1:8">
      <c r="A36" s="451" t="s">
        <v>86</v>
      </c>
      <c r="B36" s="450" t="s">
        <v>5312</v>
      </c>
      <c r="C36" s="450" t="s">
        <v>5328</v>
      </c>
      <c r="D36" s="449">
        <v>131</v>
      </c>
      <c r="E36" s="453">
        <f t="shared" ref="E36:E41" si="4">VLOOKUP(B36,$E$3:$F$10,2,FALSE)</f>
        <v>0</v>
      </c>
      <c r="F36" s="454">
        <f>(D36*E36)</f>
        <v>0</v>
      </c>
      <c r="G36" s="447" t="s">
        <v>4038</v>
      </c>
      <c r="H36" s="446">
        <f t="shared" si="3"/>
        <v>0</v>
      </c>
    </row>
    <row r="37" spans="1:8">
      <c r="A37" s="451" t="s">
        <v>86</v>
      </c>
      <c r="B37" s="442" t="s">
        <v>5314</v>
      </c>
      <c r="C37" s="442"/>
      <c r="D37" s="449">
        <v>2278</v>
      </c>
      <c r="E37" s="445">
        <f t="shared" si="4"/>
        <v>0</v>
      </c>
      <c r="F37" s="446">
        <f t="shared" ref="F37:F68" si="5">(D37*E37)</f>
        <v>0</v>
      </c>
      <c r="G37" s="447" t="s">
        <v>407</v>
      </c>
      <c r="H37" s="446">
        <f t="shared" si="3"/>
        <v>0</v>
      </c>
    </row>
    <row r="38" spans="1:8">
      <c r="A38" s="451" t="s">
        <v>86</v>
      </c>
      <c r="B38" s="448" t="s">
        <v>5316</v>
      </c>
      <c r="C38" s="450"/>
      <c r="D38" s="449">
        <v>2360</v>
      </c>
      <c r="E38" s="445">
        <f t="shared" si="4"/>
        <v>0</v>
      </c>
      <c r="F38" s="446">
        <f t="shared" si="5"/>
        <v>0</v>
      </c>
      <c r="G38" s="447" t="s">
        <v>407</v>
      </c>
      <c r="H38" s="446">
        <f t="shared" si="3"/>
        <v>0</v>
      </c>
    </row>
    <row r="39" spans="1:8">
      <c r="A39" s="451" t="s">
        <v>87</v>
      </c>
      <c r="B39" s="442" t="s">
        <v>5312</v>
      </c>
      <c r="C39" s="442"/>
      <c r="D39" s="449">
        <v>3887</v>
      </c>
      <c r="E39" s="445">
        <f t="shared" si="4"/>
        <v>0</v>
      </c>
      <c r="F39" s="446">
        <f t="shared" si="5"/>
        <v>0</v>
      </c>
      <c r="G39" s="447" t="s">
        <v>407</v>
      </c>
      <c r="H39" s="446">
        <f t="shared" si="3"/>
        <v>0</v>
      </c>
    </row>
    <row r="40" spans="1:8">
      <c r="A40" s="451" t="s">
        <v>87</v>
      </c>
      <c r="B40" s="442" t="s">
        <v>5314</v>
      </c>
      <c r="C40" s="442"/>
      <c r="D40" s="449">
        <v>3887</v>
      </c>
      <c r="E40" s="445">
        <f t="shared" si="4"/>
        <v>0</v>
      </c>
      <c r="F40" s="446">
        <f t="shared" si="5"/>
        <v>0</v>
      </c>
      <c r="G40" s="447" t="s">
        <v>407</v>
      </c>
      <c r="H40" s="446">
        <f t="shared" si="3"/>
        <v>0</v>
      </c>
    </row>
    <row r="41" spans="1:8">
      <c r="A41" s="451" t="s">
        <v>87</v>
      </c>
      <c r="B41" s="448" t="s">
        <v>5316</v>
      </c>
      <c r="C41" s="450"/>
      <c r="D41" s="449">
        <v>710</v>
      </c>
      <c r="E41" s="445">
        <f t="shared" si="4"/>
        <v>0</v>
      </c>
      <c r="F41" s="446">
        <f t="shared" si="5"/>
        <v>0</v>
      </c>
      <c r="G41" s="447" t="s">
        <v>407</v>
      </c>
      <c r="H41" s="446">
        <f t="shared" si="3"/>
        <v>0</v>
      </c>
    </row>
    <row r="42" spans="1:8">
      <c r="A42" s="451" t="s">
        <v>88</v>
      </c>
      <c r="B42" s="442" t="s">
        <v>5312</v>
      </c>
      <c r="C42" s="442" t="s">
        <v>5329</v>
      </c>
      <c r="D42" s="449">
        <v>66</v>
      </c>
      <c r="E42" s="445">
        <f t="shared" ref="E42:E57" si="6">VLOOKUP(B42,$E$3:$F$10,2,FALSE)</f>
        <v>0</v>
      </c>
      <c r="F42" s="446">
        <f t="shared" si="5"/>
        <v>0</v>
      </c>
      <c r="G42" s="447" t="s">
        <v>407</v>
      </c>
      <c r="H42" s="446">
        <f>G42*F42</f>
        <v>0</v>
      </c>
    </row>
    <row r="43" spans="1:8">
      <c r="A43" s="451" t="s">
        <v>88</v>
      </c>
      <c r="B43" s="442" t="s">
        <v>5314</v>
      </c>
      <c r="C43" s="442" t="s">
        <v>5329</v>
      </c>
      <c r="D43" s="449">
        <v>66</v>
      </c>
      <c r="E43" s="445">
        <f t="shared" si="6"/>
        <v>0</v>
      </c>
      <c r="F43" s="446">
        <f t="shared" si="5"/>
        <v>0</v>
      </c>
      <c r="G43" s="447" t="s">
        <v>407</v>
      </c>
      <c r="H43" s="446">
        <f>G43*F43</f>
        <v>0</v>
      </c>
    </row>
    <row r="44" spans="1:8">
      <c r="A44" s="451" t="s">
        <v>88</v>
      </c>
      <c r="B44" s="448" t="s">
        <v>5316</v>
      </c>
      <c r="C44" s="450" t="s">
        <v>5329</v>
      </c>
      <c r="D44" s="449">
        <v>102</v>
      </c>
      <c r="E44" s="445">
        <f t="shared" si="6"/>
        <v>0</v>
      </c>
      <c r="F44" s="446">
        <f t="shared" si="5"/>
        <v>0</v>
      </c>
      <c r="G44" s="447" t="s">
        <v>407</v>
      </c>
      <c r="H44" s="446">
        <f>G44*F44</f>
        <v>0</v>
      </c>
    </row>
    <row r="45" spans="1:8">
      <c r="A45" s="451" t="s">
        <v>88</v>
      </c>
      <c r="B45" s="442" t="s">
        <v>5312</v>
      </c>
      <c r="C45" s="450" t="s">
        <v>5330</v>
      </c>
      <c r="D45" s="449">
        <v>139</v>
      </c>
      <c r="E45" s="445">
        <f t="shared" si="6"/>
        <v>0</v>
      </c>
      <c r="F45" s="446">
        <f t="shared" si="5"/>
        <v>0</v>
      </c>
      <c r="G45" s="447" t="s">
        <v>407</v>
      </c>
      <c r="H45" s="446">
        <f t="shared" si="3"/>
        <v>0</v>
      </c>
    </row>
    <row r="46" spans="1:8">
      <c r="A46" s="451" t="s">
        <v>88</v>
      </c>
      <c r="B46" s="442" t="s">
        <v>5314</v>
      </c>
      <c r="C46" s="442" t="s">
        <v>5330</v>
      </c>
      <c r="D46" s="449">
        <v>139</v>
      </c>
      <c r="E46" s="445">
        <f t="shared" si="6"/>
        <v>0</v>
      </c>
      <c r="F46" s="446">
        <f t="shared" si="5"/>
        <v>0</v>
      </c>
      <c r="G46" s="447" t="s">
        <v>407</v>
      </c>
      <c r="H46" s="446">
        <f t="shared" si="3"/>
        <v>0</v>
      </c>
    </row>
    <row r="47" spans="1:8">
      <c r="A47" s="451" t="s">
        <v>88</v>
      </c>
      <c r="B47" s="448" t="s">
        <v>5316</v>
      </c>
      <c r="C47" s="442" t="s">
        <v>5331</v>
      </c>
      <c r="D47" s="449">
        <v>43</v>
      </c>
      <c r="E47" s="445">
        <f t="shared" si="6"/>
        <v>0</v>
      </c>
      <c r="F47" s="446">
        <f t="shared" si="5"/>
        <v>0</v>
      </c>
      <c r="G47" s="447" t="s">
        <v>407</v>
      </c>
      <c r="H47" s="446">
        <f t="shared" si="3"/>
        <v>0</v>
      </c>
    </row>
    <row r="48" spans="1:8">
      <c r="A48" s="451" t="s">
        <v>88</v>
      </c>
      <c r="B48" s="442" t="s">
        <v>5312</v>
      </c>
      <c r="C48" s="443"/>
      <c r="D48" s="444">
        <v>23</v>
      </c>
      <c r="E48" s="445">
        <f t="shared" si="6"/>
        <v>0</v>
      </c>
      <c r="F48" s="446">
        <f t="shared" si="5"/>
        <v>0</v>
      </c>
      <c r="G48" s="447" t="s">
        <v>407</v>
      </c>
      <c r="H48" s="446">
        <f t="shared" si="3"/>
        <v>0</v>
      </c>
    </row>
    <row r="49" spans="1:8">
      <c r="A49" s="451" t="s">
        <v>88</v>
      </c>
      <c r="B49" s="442" t="s">
        <v>5314</v>
      </c>
      <c r="C49" s="443"/>
      <c r="D49" s="444">
        <v>23</v>
      </c>
      <c r="E49" s="445">
        <f t="shared" si="6"/>
        <v>0</v>
      </c>
      <c r="F49" s="446">
        <f t="shared" si="5"/>
        <v>0</v>
      </c>
      <c r="G49" s="447" t="s">
        <v>407</v>
      </c>
      <c r="H49" s="446">
        <f t="shared" si="3"/>
        <v>0</v>
      </c>
    </row>
    <row r="50" spans="1:8">
      <c r="A50" s="451" t="s">
        <v>88</v>
      </c>
      <c r="B50" s="448" t="s">
        <v>5316</v>
      </c>
      <c r="C50" s="443"/>
      <c r="D50" s="444">
        <v>20</v>
      </c>
      <c r="E50" s="445">
        <f t="shared" si="6"/>
        <v>0</v>
      </c>
      <c r="F50" s="446">
        <f t="shared" si="5"/>
        <v>0</v>
      </c>
      <c r="G50" s="447" t="s">
        <v>407</v>
      </c>
      <c r="H50" s="446">
        <f t="shared" si="3"/>
        <v>0</v>
      </c>
    </row>
    <row r="51" spans="1:8">
      <c r="A51" s="451" t="s">
        <v>88</v>
      </c>
      <c r="B51" s="442" t="s">
        <v>5312</v>
      </c>
      <c r="C51" s="450" t="s">
        <v>5332</v>
      </c>
      <c r="D51" s="449">
        <v>218</v>
      </c>
      <c r="E51" s="445">
        <f t="shared" si="6"/>
        <v>0</v>
      </c>
      <c r="F51" s="446">
        <f t="shared" si="5"/>
        <v>0</v>
      </c>
      <c r="G51" s="447" t="s">
        <v>407</v>
      </c>
      <c r="H51" s="446">
        <f>G51*F51</f>
        <v>0</v>
      </c>
    </row>
    <row r="52" spans="1:8">
      <c r="A52" s="451" t="s">
        <v>88</v>
      </c>
      <c r="B52" s="442" t="s">
        <v>5314</v>
      </c>
      <c r="C52" s="442" t="s">
        <v>5332</v>
      </c>
      <c r="D52" s="449">
        <v>218</v>
      </c>
      <c r="E52" s="445">
        <f t="shared" si="6"/>
        <v>0</v>
      </c>
      <c r="F52" s="446">
        <f t="shared" si="5"/>
        <v>0</v>
      </c>
      <c r="G52" s="447" t="s">
        <v>407</v>
      </c>
      <c r="H52" s="446">
        <f>G52*F52</f>
        <v>0</v>
      </c>
    </row>
    <row r="53" spans="1:8">
      <c r="A53" s="451" t="s">
        <v>88</v>
      </c>
      <c r="B53" s="448" t="s">
        <v>5316</v>
      </c>
      <c r="C53" s="442" t="s">
        <v>5332</v>
      </c>
      <c r="D53" s="449">
        <v>576</v>
      </c>
      <c r="E53" s="445">
        <f t="shared" si="6"/>
        <v>0</v>
      </c>
      <c r="F53" s="446">
        <f t="shared" si="5"/>
        <v>0</v>
      </c>
      <c r="G53" s="447" t="s">
        <v>407</v>
      </c>
      <c r="H53" s="446">
        <f>G53*F53</f>
        <v>0</v>
      </c>
    </row>
    <row r="54" spans="1:8">
      <c r="A54" s="451" t="s">
        <v>88</v>
      </c>
      <c r="B54" s="442" t="s">
        <v>5312</v>
      </c>
      <c r="C54" s="450" t="s">
        <v>5333</v>
      </c>
      <c r="D54" s="449">
        <v>70</v>
      </c>
      <c r="E54" s="445">
        <f t="shared" si="6"/>
        <v>0</v>
      </c>
      <c r="F54" s="446">
        <f t="shared" si="5"/>
        <v>0</v>
      </c>
      <c r="G54" s="447" t="s">
        <v>407</v>
      </c>
      <c r="H54" s="446">
        <f>G54*F54</f>
        <v>0</v>
      </c>
    </row>
    <row r="55" spans="1:8">
      <c r="A55" s="451" t="s">
        <v>88</v>
      </c>
      <c r="B55" s="442" t="s">
        <v>5314</v>
      </c>
      <c r="C55" s="450" t="s">
        <v>5333</v>
      </c>
      <c r="D55" s="449">
        <v>70</v>
      </c>
      <c r="E55" s="445">
        <f t="shared" si="6"/>
        <v>0</v>
      </c>
      <c r="F55" s="446">
        <f t="shared" si="5"/>
        <v>0</v>
      </c>
      <c r="G55" s="447" t="s">
        <v>407</v>
      </c>
      <c r="H55" s="446">
        <f>G55*F55</f>
        <v>0</v>
      </c>
    </row>
    <row r="56" spans="1:8">
      <c r="A56" s="451" t="s">
        <v>88</v>
      </c>
      <c r="B56" s="442" t="s">
        <v>5312</v>
      </c>
      <c r="C56" s="442" t="s">
        <v>5334</v>
      </c>
      <c r="D56" s="449">
        <v>26</v>
      </c>
      <c r="E56" s="445">
        <f t="shared" si="6"/>
        <v>0</v>
      </c>
      <c r="F56" s="446">
        <f t="shared" si="5"/>
        <v>0</v>
      </c>
      <c r="G56" s="447" t="s">
        <v>407</v>
      </c>
      <c r="H56" s="446">
        <f t="shared" si="3"/>
        <v>0</v>
      </c>
    </row>
    <row r="57" spans="1:8">
      <c r="A57" s="451" t="s">
        <v>88</v>
      </c>
      <c r="B57" s="442" t="s">
        <v>5314</v>
      </c>
      <c r="C57" s="442" t="s">
        <v>5334</v>
      </c>
      <c r="D57" s="449">
        <v>26</v>
      </c>
      <c r="E57" s="445">
        <f t="shared" si="6"/>
        <v>0</v>
      </c>
      <c r="F57" s="446">
        <f t="shared" si="5"/>
        <v>0</v>
      </c>
      <c r="G57" s="447" t="s">
        <v>407</v>
      </c>
      <c r="H57" s="446">
        <f t="shared" si="3"/>
        <v>0</v>
      </c>
    </row>
    <row r="58" spans="1:8">
      <c r="A58" s="262" t="s">
        <v>92</v>
      </c>
      <c r="B58" s="442" t="s">
        <v>5314</v>
      </c>
      <c r="C58" s="443"/>
      <c r="D58" s="444">
        <v>172</v>
      </c>
      <c r="E58" s="445">
        <f t="shared" ref="E58:E68" si="7">VLOOKUP(B58,$E$3:$F$10,2,FALSE)</f>
        <v>0</v>
      </c>
      <c r="F58" s="446">
        <f t="shared" si="5"/>
        <v>0</v>
      </c>
      <c r="G58" s="447" t="s">
        <v>407</v>
      </c>
      <c r="H58" s="446">
        <f t="shared" si="3"/>
        <v>0</v>
      </c>
    </row>
    <row r="59" spans="1:8">
      <c r="A59" s="262" t="s">
        <v>92</v>
      </c>
      <c r="B59" s="448" t="s">
        <v>5316</v>
      </c>
      <c r="C59" s="443"/>
      <c r="D59" s="444">
        <v>455</v>
      </c>
      <c r="E59" s="445">
        <f t="shared" si="7"/>
        <v>0</v>
      </c>
      <c r="F59" s="446">
        <f t="shared" si="5"/>
        <v>0</v>
      </c>
      <c r="G59" s="447" t="s">
        <v>407</v>
      </c>
      <c r="H59" s="446">
        <f t="shared" si="3"/>
        <v>0</v>
      </c>
    </row>
    <row r="60" spans="1:8">
      <c r="A60" s="451" t="s">
        <v>93</v>
      </c>
      <c r="B60" s="442" t="s">
        <v>5312</v>
      </c>
      <c r="C60" s="442"/>
      <c r="D60" s="449">
        <v>294</v>
      </c>
      <c r="E60" s="445">
        <f>VLOOKUP(B60,$E$3:$F$10,2,FALSE)</f>
        <v>0</v>
      </c>
      <c r="F60" s="446">
        <f>(D60*E60)</f>
        <v>0</v>
      </c>
      <c r="G60" s="447" t="s">
        <v>407</v>
      </c>
      <c r="H60" s="446">
        <f>G60*F60</f>
        <v>0</v>
      </c>
    </row>
    <row r="61" spans="1:8">
      <c r="A61" s="451" t="s">
        <v>93</v>
      </c>
      <c r="B61" s="442" t="s">
        <v>5314</v>
      </c>
      <c r="C61" s="442"/>
      <c r="D61" s="449">
        <v>352</v>
      </c>
      <c r="E61" s="445">
        <f>VLOOKUP(B61,$E$3:$F$10,2,FALSE)</f>
        <v>0</v>
      </c>
      <c r="F61" s="446">
        <f>(D61*E61)</f>
        <v>0</v>
      </c>
      <c r="G61" s="447" t="s">
        <v>407</v>
      </c>
      <c r="H61" s="446">
        <f>G61*F61</f>
        <v>0</v>
      </c>
    </row>
    <row r="62" spans="1:8">
      <c r="A62" s="451" t="s">
        <v>93</v>
      </c>
      <c r="B62" s="448" t="s">
        <v>5316</v>
      </c>
      <c r="C62" s="450"/>
      <c r="D62" s="449">
        <v>0</v>
      </c>
      <c r="E62" s="445">
        <f>VLOOKUP(B62,$E$3:$F$10,2,FALSE)</f>
        <v>0</v>
      </c>
      <c r="F62" s="446">
        <f>(D62*E62)</f>
        <v>0</v>
      </c>
      <c r="G62" s="447" t="s">
        <v>407</v>
      </c>
      <c r="H62" s="446">
        <f>G62*F62</f>
        <v>0</v>
      </c>
    </row>
    <row r="63" spans="1:8">
      <c r="A63" s="451" t="s">
        <v>94</v>
      </c>
      <c r="B63" s="442" t="s">
        <v>5312</v>
      </c>
      <c r="C63" s="442"/>
      <c r="D63" s="449">
        <v>107</v>
      </c>
      <c r="E63" s="445">
        <f t="shared" si="7"/>
        <v>0</v>
      </c>
      <c r="F63" s="446">
        <f t="shared" si="5"/>
        <v>0</v>
      </c>
      <c r="G63" s="447" t="s">
        <v>407</v>
      </c>
      <c r="H63" s="446">
        <f t="shared" si="3"/>
        <v>0</v>
      </c>
    </row>
    <row r="64" spans="1:8">
      <c r="A64" s="451" t="s">
        <v>94</v>
      </c>
      <c r="B64" s="442" t="s">
        <v>5314</v>
      </c>
      <c r="C64" s="442"/>
      <c r="D64" s="449">
        <v>107</v>
      </c>
      <c r="E64" s="445">
        <f t="shared" si="7"/>
        <v>0</v>
      </c>
      <c r="F64" s="446">
        <f t="shared" si="5"/>
        <v>0</v>
      </c>
      <c r="G64" s="447" t="s">
        <v>407</v>
      </c>
      <c r="H64" s="446">
        <f t="shared" si="3"/>
        <v>0</v>
      </c>
    </row>
    <row r="65" spans="1:8">
      <c r="A65" s="451" t="s">
        <v>94</v>
      </c>
      <c r="B65" s="448" t="s">
        <v>5316</v>
      </c>
      <c r="C65" s="450"/>
      <c r="D65" s="449">
        <v>598</v>
      </c>
      <c r="E65" s="445">
        <f t="shared" si="7"/>
        <v>0</v>
      </c>
      <c r="F65" s="446">
        <f t="shared" si="5"/>
        <v>0</v>
      </c>
      <c r="G65" s="447" t="s">
        <v>407</v>
      </c>
      <c r="H65" s="446">
        <f t="shared" si="3"/>
        <v>0</v>
      </c>
    </row>
    <row r="66" spans="1:8">
      <c r="A66" s="451" t="s">
        <v>95</v>
      </c>
      <c r="B66" s="442" t="s">
        <v>5312</v>
      </c>
      <c r="C66" s="442"/>
      <c r="D66" s="449"/>
      <c r="E66" s="445">
        <f t="shared" si="7"/>
        <v>0</v>
      </c>
      <c r="F66" s="446">
        <f t="shared" si="5"/>
        <v>0</v>
      </c>
      <c r="G66" s="447" t="s">
        <v>407</v>
      </c>
      <c r="H66" s="446">
        <f t="shared" si="3"/>
        <v>0</v>
      </c>
    </row>
    <row r="67" spans="1:8">
      <c r="A67" s="451" t="s">
        <v>95</v>
      </c>
      <c r="B67" s="442" t="s">
        <v>5314</v>
      </c>
      <c r="C67" s="442"/>
      <c r="D67" s="449">
        <v>191</v>
      </c>
      <c r="E67" s="445">
        <f t="shared" si="7"/>
        <v>0</v>
      </c>
      <c r="F67" s="446">
        <f t="shared" si="5"/>
        <v>0</v>
      </c>
      <c r="G67" s="447" t="s">
        <v>407</v>
      </c>
      <c r="H67" s="446">
        <f t="shared" si="3"/>
        <v>0</v>
      </c>
    </row>
    <row r="68" spans="1:8">
      <c r="A68" s="451" t="s">
        <v>95</v>
      </c>
      <c r="B68" s="448" t="s">
        <v>5316</v>
      </c>
      <c r="C68" s="450"/>
      <c r="D68" s="449">
        <v>215</v>
      </c>
      <c r="E68" s="445">
        <f t="shared" si="7"/>
        <v>0</v>
      </c>
      <c r="F68" s="446">
        <f t="shared" si="5"/>
        <v>0</v>
      </c>
      <c r="G68" s="447" t="s">
        <v>407</v>
      </c>
      <c r="H68" s="446">
        <f t="shared" si="3"/>
        <v>0</v>
      </c>
    </row>
    <row r="69" spans="1:8">
      <c r="A69" s="451" t="s">
        <v>96</v>
      </c>
      <c r="B69" s="448" t="s">
        <v>5316</v>
      </c>
      <c r="C69" s="442"/>
      <c r="D69" s="449">
        <v>107</v>
      </c>
      <c r="E69" s="445">
        <f t="shared" ref="E69:E87" si="8">VLOOKUP(B69,$E$3:$F$10,2,FALSE)</f>
        <v>0</v>
      </c>
      <c r="F69" s="446">
        <f t="shared" ref="F69:F87" si="9">(D69*E69)</f>
        <v>0</v>
      </c>
      <c r="G69" s="447" t="s">
        <v>407</v>
      </c>
      <c r="H69" s="446">
        <f>G69*F69</f>
        <v>0</v>
      </c>
    </row>
    <row r="70" spans="1:8">
      <c r="A70" s="451" t="s">
        <v>96</v>
      </c>
      <c r="B70" s="448" t="s">
        <v>5316</v>
      </c>
      <c r="C70" s="442"/>
      <c r="D70" s="449">
        <v>85</v>
      </c>
      <c r="E70" s="445">
        <f t="shared" si="8"/>
        <v>0</v>
      </c>
      <c r="F70" s="446">
        <f t="shared" si="9"/>
        <v>0</v>
      </c>
      <c r="G70" s="447" t="s">
        <v>407</v>
      </c>
      <c r="H70" s="446">
        <f>G70*F70</f>
        <v>0</v>
      </c>
    </row>
    <row r="71" spans="1:8">
      <c r="A71" s="451" t="s">
        <v>96</v>
      </c>
      <c r="B71" s="450" t="s">
        <v>5318</v>
      </c>
      <c r="C71" s="450"/>
      <c r="D71" s="449">
        <v>18</v>
      </c>
      <c r="E71" s="445">
        <f t="shared" si="8"/>
        <v>0</v>
      </c>
      <c r="F71" s="446">
        <f t="shared" si="9"/>
        <v>0</v>
      </c>
      <c r="G71" s="447" t="s">
        <v>407</v>
      </c>
      <c r="H71" s="446">
        <f>G71*F71</f>
        <v>0</v>
      </c>
    </row>
    <row r="72" spans="1:8">
      <c r="A72" s="451" t="s">
        <v>96</v>
      </c>
      <c r="B72" s="448" t="s">
        <v>5316</v>
      </c>
      <c r="C72" s="442"/>
      <c r="D72" s="449">
        <v>302</v>
      </c>
      <c r="E72" s="445">
        <f t="shared" si="8"/>
        <v>0</v>
      </c>
      <c r="F72" s="446">
        <f t="shared" si="9"/>
        <v>0</v>
      </c>
      <c r="G72" s="447" t="s">
        <v>407</v>
      </c>
      <c r="H72" s="446">
        <f t="shared" si="3"/>
        <v>0</v>
      </c>
    </row>
    <row r="73" spans="1:8">
      <c r="A73" s="451" t="s">
        <v>96</v>
      </c>
      <c r="B73" s="442" t="s">
        <v>5314</v>
      </c>
      <c r="C73" s="442"/>
      <c r="D73" s="449">
        <v>360</v>
      </c>
      <c r="E73" s="445">
        <f t="shared" si="8"/>
        <v>0</v>
      </c>
      <c r="F73" s="446">
        <f t="shared" si="9"/>
        <v>0</v>
      </c>
      <c r="G73" s="447" t="s">
        <v>407</v>
      </c>
      <c r="H73" s="446">
        <f t="shared" si="3"/>
        <v>0</v>
      </c>
    </row>
    <row r="74" spans="1:8">
      <c r="A74" s="451" t="s">
        <v>96</v>
      </c>
      <c r="B74" s="448" t="s">
        <v>5316</v>
      </c>
      <c r="C74" s="450"/>
      <c r="D74" s="449">
        <v>298</v>
      </c>
      <c r="E74" s="445">
        <f t="shared" si="8"/>
        <v>0</v>
      </c>
      <c r="F74" s="446">
        <f t="shared" si="9"/>
        <v>0</v>
      </c>
      <c r="G74" s="447" t="s">
        <v>407</v>
      </c>
      <c r="H74" s="446">
        <f t="shared" si="3"/>
        <v>0</v>
      </c>
    </row>
    <row r="75" spans="1:8">
      <c r="A75" s="451" t="s">
        <v>96</v>
      </c>
      <c r="B75" s="442" t="s">
        <v>5314</v>
      </c>
      <c r="C75" s="442"/>
      <c r="D75" s="449">
        <v>295</v>
      </c>
      <c r="E75" s="445">
        <f t="shared" si="8"/>
        <v>0</v>
      </c>
      <c r="F75" s="446">
        <f t="shared" si="9"/>
        <v>0</v>
      </c>
      <c r="G75" s="447" t="s">
        <v>407</v>
      </c>
      <c r="H75" s="446">
        <f>G75*F75</f>
        <v>0</v>
      </c>
    </row>
    <row r="76" spans="1:8">
      <c r="A76" s="451" t="s">
        <v>96</v>
      </c>
      <c r="B76" s="448" t="s">
        <v>5316</v>
      </c>
      <c r="C76" s="442"/>
      <c r="D76" s="449">
        <v>764</v>
      </c>
      <c r="E76" s="445">
        <f t="shared" si="8"/>
        <v>0</v>
      </c>
      <c r="F76" s="446">
        <f t="shared" si="9"/>
        <v>0</v>
      </c>
      <c r="G76" s="447" t="s">
        <v>407</v>
      </c>
      <c r="H76" s="446">
        <f>G76*F76</f>
        <v>0</v>
      </c>
    </row>
    <row r="77" spans="1:8">
      <c r="A77" s="451" t="s">
        <v>96</v>
      </c>
      <c r="B77" s="442" t="s">
        <v>5314</v>
      </c>
      <c r="C77" s="450"/>
      <c r="D77" s="449">
        <v>50</v>
      </c>
      <c r="E77" s="445">
        <f t="shared" si="8"/>
        <v>0</v>
      </c>
      <c r="F77" s="446">
        <f t="shared" si="9"/>
        <v>0</v>
      </c>
      <c r="G77" s="447" t="s">
        <v>407</v>
      </c>
      <c r="H77" s="446">
        <f>G77*F77</f>
        <v>0</v>
      </c>
    </row>
    <row r="78" spans="1:8">
      <c r="A78" s="451" t="s">
        <v>96</v>
      </c>
      <c r="B78" s="442" t="s">
        <v>5314</v>
      </c>
      <c r="C78" s="442"/>
      <c r="D78" s="449">
        <v>295</v>
      </c>
      <c r="E78" s="445">
        <f t="shared" si="8"/>
        <v>0</v>
      </c>
      <c r="F78" s="446">
        <f t="shared" si="9"/>
        <v>0</v>
      </c>
      <c r="G78" s="447" t="s">
        <v>407</v>
      </c>
      <c r="H78" s="446">
        <f t="shared" si="3"/>
        <v>0</v>
      </c>
    </row>
    <row r="79" spans="1:8">
      <c r="A79" s="451" t="s">
        <v>96</v>
      </c>
      <c r="B79" s="448" t="s">
        <v>5316</v>
      </c>
      <c r="C79" s="442"/>
      <c r="D79" s="449">
        <v>764</v>
      </c>
      <c r="E79" s="445">
        <f t="shared" si="8"/>
        <v>0</v>
      </c>
      <c r="F79" s="446">
        <f t="shared" si="9"/>
        <v>0</v>
      </c>
      <c r="G79" s="447" t="s">
        <v>407</v>
      </c>
      <c r="H79" s="446">
        <f t="shared" si="3"/>
        <v>0</v>
      </c>
    </row>
    <row r="80" spans="1:8">
      <c r="A80" s="451" t="s">
        <v>96</v>
      </c>
      <c r="B80" s="442" t="s">
        <v>5314</v>
      </c>
      <c r="C80" s="450"/>
      <c r="D80" s="449">
        <v>50</v>
      </c>
      <c r="E80" s="445">
        <f t="shared" si="8"/>
        <v>0</v>
      </c>
      <c r="F80" s="446">
        <f t="shared" si="9"/>
        <v>0</v>
      </c>
      <c r="G80" s="447" t="s">
        <v>407</v>
      </c>
      <c r="H80" s="446">
        <f t="shared" si="3"/>
        <v>0</v>
      </c>
    </row>
    <row r="81" spans="1:8">
      <c r="A81" s="451" t="s">
        <v>96</v>
      </c>
      <c r="B81" s="442" t="s">
        <v>5314</v>
      </c>
      <c r="C81" s="442"/>
      <c r="D81" s="449">
        <v>295</v>
      </c>
      <c r="E81" s="445">
        <f t="shared" si="8"/>
        <v>0</v>
      </c>
      <c r="F81" s="446">
        <f t="shared" si="9"/>
        <v>0</v>
      </c>
      <c r="G81" s="447" t="s">
        <v>407</v>
      </c>
      <c r="H81" s="446">
        <f>G81*F81</f>
        <v>0</v>
      </c>
    </row>
    <row r="82" spans="1:8">
      <c r="A82" s="451" t="s">
        <v>96</v>
      </c>
      <c r="B82" s="448" t="s">
        <v>5316</v>
      </c>
      <c r="C82" s="442"/>
      <c r="D82" s="449">
        <v>764</v>
      </c>
      <c r="E82" s="445">
        <f t="shared" si="8"/>
        <v>0</v>
      </c>
      <c r="F82" s="446">
        <f t="shared" si="9"/>
        <v>0</v>
      </c>
      <c r="G82" s="447" t="s">
        <v>407</v>
      </c>
      <c r="H82" s="446">
        <f>G82*F82</f>
        <v>0</v>
      </c>
    </row>
    <row r="83" spans="1:8">
      <c r="A83" s="451" t="s">
        <v>96</v>
      </c>
      <c r="B83" s="442" t="s">
        <v>5314</v>
      </c>
      <c r="C83" s="450"/>
      <c r="D83" s="449">
        <v>50</v>
      </c>
      <c r="E83" s="445">
        <f t="shared" si="8"/>
        <v>0</v>
      </c>
      <c r="F83" s="446">
        <f t="shared" si="9"/>
        <v>0</v>
      </c>
      <c r="G83" s="447" t="s">
        <v>407</v>
      </c>
      <c r="H83" s="446">
        <f>G83*F83</f>
        <v>0</v>
      </c>
    </row>
    <row r="84" spans="1:8">
      <c r="A84" s="451" t="s">
        <v>96</v>
      </c>
      <c r="B84" s="442" t="s">
        <v>5314</v>
      </c>
      <c r="C84" s="442"/>
      <c r="D84" s="449">
        <v>295</v>
      </c>
      <c r="E84" s="445">
        <f t="shared" si="8"/>
        <v>0</v>
      </c>
      <c r="F84" s="446">
        <f t="shared" si="9"/>
        <v>0</v>
      </c>
      <c r="G84" s="447" t="s">
        <v>407</v>
      </c>
      <c r="H84" s="446">
        <f t="shared" si="3"/>
        <v>0</v>
      </c>
    </row>
    <row r="85" spans="1:8">
      <c r="A85" s="451" t="s">
        <v>96</v>
      </c>
      <c r="B85" s="448" t="s">
        <v>5316</v>
      </c>
      <c r="C85" s="442"/>
      <c r="D85" s="449">
        <v>764</v>
      </c>
      <c r="E85" s="445">
        <f t="shared" si="8"/>
        <v>0</v>
      </c>
      <c r="F85" s="446">
        <f t="shared" si="9"/>
        <v>0</v>
      </c>
      <c r="G85" s="447" t="s">
        <v>407</v>
      </c>
      <c r="H85" s="446">
        <f t="shared" si="3"/>
        <v>0</v>
      </c>
    </row>
    <row r="86" spans="1:8">
      <c r="A86" s="451" t="s">
        <v>96</v>
      </c>
      <c r="B86" s="442" t="s">
        <v>5314</v>
      </c>
      <c r="C86" s="450"/>
      <c r="D86" s="449">
        <v>50</v>
      </c>
      <c r="E86" s="445">
        <f t="shared" si="8"/>
        <v>0</v>
      </c>
      <c r="F86" s="446">
        <f t="shared" si="9"/>
        <v>0</v>
      </c>
      <c r="G86" s="447" t="s">
        <v>407</v>
      </c>
      <c r="H86" s="446">
        <f t="shared" si="3"/>
        <v>0</v>
      </c>
    </row>
    <row r="87" spans="1:8">
      <c r="A87" s="451" t="s">
        <v>96</v>
      </c>
      <c r="B87" s="442" t="s">
        <v>5314</v>
      </c>
      <c r="C87" s="442"/>
      <c r="D87" s="449">
        <v>295</v>
      </c>
      <c r="E87" s="445">
        <f t="shared" si="8"/>
        <v>0</v>
      </c>
      <c r="F87" s="446">
        <f t="shared" si="9"/>
        <v>0</v>
      </c>
      <c r="G87" s="447" t="s">
        <v>407</v>
      </c>
      <c r="H87" s="446">
        <f t="shared" ref="H87:H115" si="10">G87*F87</f>
        <v>0</v>
      </c>
    </row>
    <row r="88" spans="1:8">
      <c r="A88" s="451" t="s">
        <v>97</v>
      </c>
      <c r="B88" s="442" t="s">
        <v>5312</v>
      </c>
      <c r="C88" s="442" t="s">
        <v>5335</v>
      </c>
      <c r="D88" s="449">
        <v>58</v>
      </c>
      <c r="E88" s="445">
        <f t="shared" ref="E88:E111" si="11">VLOOKUP(B88,$E$3:$F$10,2,FALSE)</f>
        <v>0</v>
      </c>
      <c r="F88" s="446">
        <f t="shared" ref="F88:F115" si="12">(D88*E88)</f>
        <v>0</v>
      </c>
      <c r="G88" s="447" t="s">
        <v>629</v>
      </c>
      <c r="H88" s="446">
        <f t="shared" si="10"/>
        <v>0</v>
      </c>
    </row>
    <row r="89" spans="1:8">
      <c r="A89" s="451" t="s">
        <v>97</v>
      </c>
      <c r="B89" s="442" t="s">
        <v>5314</v>
      </c>
      <c r="C89" s="442" t="s">
        <v>5335</v>
      </c>
      <c r="D89" s="449">
        <v>58</v>
      </c>
      <c r="E89" s="445">
        <f t="shared" si="11"/>
        <v>0</v>
      </c>
      <c r="F89" s="446">
        <f t="shared" si="12"/>
        <v>0</v>
      </c>
      <c r="G89" s="447" t="s">
        <v>407</v>
      </c>
      <c r="H89" s="446">
        <f t="shared" si="10"/>
        <v>0</v>
      </c>
    </row>
    <row r="90" spans="1:8">
      <c r="A90" s="451" t="s">
        <v>97</v>
      </c>
      <c r="B90" s="448" t="s">
        <v>5316</v>
      </c>
      <c r="C90" s="450" t="s">
        <v>5335</v>
      </c>
      <c r="D90" s="449">
        <v>52</v>
      </c>
      <c r="E90" s="445">
        <f t="shared" si="11"/>
        <v>0</v>
      </c>
      <c r="F90" s="446">
        <f t="shared" si="12"/>
        <v>0</v>
      </c>
      <c r="G90" s="447" t="s">
        <v>407</v>
      </c>
      <c r="H90" s="446">
        <f t="shared" si="10"/>
        <v>0</v>
      </c>
    </row>
    <row r="91" spans="1:8">
      <c r="A91" s="451" t="s">
        <v>97</v>
      </c>
      <c r="B91" s="442" t="s">
        <v>5312</v>
      </c>
      <c r="C91" s="442" t="s">
        <v>5336</v>
      </c>
      <c r="D91" s="449">
        <v>842</v>
      </c>
      <c r="E91" s="445">
        <f t="shared" si="11"/>
        <v>0</v>
      </c>
      <c r="F91" s="446">
        <f t="shared" si="12"/>
        <v>0</v>
      </c>
      <c r="G91" s="447" t="s">
        <v>629</v>
      </c>
      <c r="H91" s="446">
        <f t="shared" si="10"/>
        <v>0</v>
      </c>
    </row>
    <row r="92" spans="1:8">
      <c r="A92" s="451" t="s">
        <v>97</v>
      </c>
      <c r="B92" s="448" t="s">
        <v>5316</v>
      </c>
      <c r="C92" s="442" t="s">
        <v>5336</v>
      </c>
      <c r="D92" s="449">
        <v>64</v>
      </c>
      <c r="E92" s="445">
        <f t="shared" ref="E92" si="13">VLOOKUP(B92,$E$3:$F$10,2,FALSE)</f>
        <v>0</v>
      </c>
      <c r="F92" s="446">
        <f t="shared" ref="F92" si="14">(D92*E92)</f>
        <v>0</v>
      </c>
      <c r="G92" s="447" t="s">
        <v>407</v>
      </c>
      <c r="H92" s="446">
        <f t="shared" si="10"/>
        <v>0</v>
      </c>
    </row>
    <row r="93" spans="1:8">
      <c r="A93" s="451" t="s">
        <v>97</v>
      </c>
      <c r="B93" s="442" t="s">
        <v>5314</v>
      </c>
      <c r="C93" s="442" t="s">
        <v>5336</v>
      </c>
      <c r="D93" s="449">
        <v>842</v>
      </c>
      <c r="E93" s="445">
        <f t="shared" si="11"/>
        <v>0</v>
      </c>
      <c r="F93" s="446">
        <f t="shared" si="12"/>
        <v>0</v>
      </c>
      <c r="G93" s="447" t="s">
        <v>407</v>
      </c>
      <c r="H93" s="446">
        <f t="shared" si="10"/>
        <v>0</v>
      </c>
    </row>
    <row r="94" spans="1:8">
      <c r="A94" s="451" t="s">
        <v>97</v>
      </c>
      <c r="B94" s="442" t="s">
        <v>5312</v>
      </c>
      <c r="C94" s="450" t="s">
        <v>5337</v>
      </c>
      <c r="D94" s="449">
        <v>888</v>
      </c>
      <c r="E94" s="445">
        <f t="shared" si="11"/>
        <v>0</v>
      </c>
      <c r="F94" s="446">
        <f t="shared" si="12"/>
        <v>0</v>
      </c>
      <c r="G94" s="447" t="s">
        <v>629</v>
      </c>
      <c r="H94" s="446">
        <f t="shared" si="10"/>
        <v>0</v>
      </c>
    </row>
    <row r="95" spans="1:8">
      <c r="A95" s="451" t="s">
        <v>97</v>
      </c>
      <c r="B95" s="442" t="s">
        <v>5314</v>
      </c>
      <c r="C95" s="442" t="s">
        <v>5337</v>
      </c>
      <c r="D95" s="449">
        <v>888</v>
      </c>
      <c r="E95" s="445">
        <f t="shared" si="11"/>
        <v>0</v>
      </c>
      <c r="F95" s="446">
        <f t="shared" si="12"/>
        <v>0</v>
      </c>
      <c r="G95" s="447" t="s">
        <v>177</v>
      </c>
      <c r="H95" s="446">
        <f t="shared" si="10"/>
        <v>0</v>
      </c>
    </row>
    <row r="96" spans="1:8">
      <c r="A96" s="451" t="s">
        <v>97</v>
      </c>
      <c r="B96" s="448" t="s">
        <v>5316</v>
      </c>
      <c r="C96" s="442" t="s">
        <v>5337</v>
      </c>
      <c r="D96" s="449">
        <v>114</v>
      </c>
      <c r="E96" s="445">
        <f t="shared" si="11"/>
        <v>0</v>
      </c>
      <c r="F96" s="446">
        <f t="shared" si="12"/>
        <v>0</v>
      </c>
      <c r="G96" s="447" t="s">
        <v>177</v>
      </c>
      <c r="H96" s="446">
        <f t="shared" si="10"/>
        <v>0</v>
      </c>
    </row>
    <row r="97" spans="1:8">
      <c r="A97" s="451" t="s">
        <v>97</v>
      </c>
      <c r="B97" s="442" t="s">
        <v>5312</v>
      </c>
      <c r="C97" s="450" t="s">
        <v>5338</v>
      </c>
      <c r="D97" s="449">
        <v>88</v>
      </c>
      <c r="E97" s="445">
        <f t="shared" si="11"/>
        <v>0</v>
      </c>
      <c r="F97" s="446">
        <f t="shared" si="12"/>
        <v>0</v>
      </c>
      <c r="G97" s="447" t="s">
        <v>629</v>
      </c>
      <c r="H97" s="446">
        <f t="shared" si="10"/>
        <v>0</v>
      </c>
    </row>
    <row r="98" spans="1:8">
      <c r="A98" s="451" t="s">
        <v>97</v>
      </c>
      <c r="B98" s="442" t="s">
        <v>5314</v>
      </c>
      <c r="C98" s="442" t="s">
        <v>5338</v>
      </c>
      <c r="D98" s="449">
        <v>88</v>
      </c>
      <c r="E98" s="445">
        <f t="shared" si="11"/>
        <v>0</v>
      </c>
      <c r="F98" s="446">
        <f t="shared" si="12"/>
        <v>0</v>
      </c>
      <c r="G98" s="447" t="s">
        <v>177</v>
      </c>
      <c r="H98" s="446">
        <f t="shared" si="10"/>
        <v>0</v>
      </c>
    </row>
    <row r="99" spans="1:8">
      <c r="A99" s="451" t="s">
        <v>97</v>
      </c>
      <c r="B99" s="448" t="s">
        <v>5316</v>
      </c>
      <c r="C99" s="442" t="s">
        <v>5338</v>
      </c>
      <c r="D99" s="449">
        <v>20</v>
      </c>
      <c r="E99" s="445">
        <f t="shared" si="11"/>
        <v>0</v>
      </c>
      <c r="F99" s="446">
        <f t="shared" si="12"/>
        <v>0</v>
      </c>
      <c r="G99" s="447" t="s">
        <v>177</v>
      </c>
      <c r="H99" s="446">
        <f t="shared" si="10"/>
        <v>0</v>
      </c>
    </row>
    <row r="100" spans="1:8">
      <c r="A100" s="451" t="s">
        <v>97</v>
      </c>
      <c r="B100" s="442" t="s">
        <v>5312</v>
      </c>
      <c r="C100" s="450" t="s">
        <v>5339</v>
      </c>
      <c r="D100" s="449">
        <v>58</v>
      </c>
      <c r="E100" s="445">
        <f t="shared" si="11"/>
        <v>0</v>
      </c>
      <c r="F100" s="446">
        <f t="shared" si="12"/>
        <v>0</v>
      </c>
      <c r="G100" s="447" t="s">
        <v>629</v>
      </c>
      <c r="H100" s="446">
        <f t="shared" si="10"/>
        <v>0</v>
      </c>
    </row>
    <row r="101" spans="1:8">
      <c r="A101" s="451" t="s">
        <v>97</v>
      </c>
      <c r="B101" s="442" t="s">
        <v>5314</v>
      </c>
      <c r="C101" s="442" t="s">
        <v>5339</v>
      </c>
      <c r="D101" s="449">
        <v>58</v>
      </c>
      <c r="E101" s="445">
        <f t="shared" si="11"/>
        <v>0</v>
      </c>
      <c r="F101" s="446">
        <f t="shared" si="12"/>
        <v>0</v>
      </c>
      <c r="G101" s="447" t="s">
        <v>177</v>
      </c>
      <c r="H101" s="446">
        <f t="shared" si="10"/>
        <v>0</v>
      </c>
    </row>
    <row r="102" spans="1:8">
      <c r="A102" s="451" t="s">
        <v>97</v>
      </c>
      <c r="B102" s="448" t="s">
        <v>5316</v>
      </c>
      <c r="C102" s="442" t="s">
        <v>5339</v>
      </c>
      <c r="D102" s="449">
        <v>22</v>
      </c>
      <c r="E102" s="445">
        <f t="shared" si="11"/>
        <v>0</v>
      </c>
      <c r="F102" s="446">
        <f t="shared" si="12"/>
        <v>0</v>
      </c>
      <c r="G102" s="447" t="s">
        <v>177</v>
      </c>
      <c r="H102" s="446">
        <f t="shared" si="10"/>
        <v>0</v>
      </c>
    </row>
    <row r="103" spans="1:8">
      <c r="A103" s="451" t="s">
        <v>97</v>
      </c>
      <c r="B103" s="450" t="s">
        <v>5312</v>
      </c>
      <c r="C103" s="450" t="s">
        <v>5340</v>
      </c>
      <c r="D103" s="449">
        <v>460</v>
      </c>
      <c r="E103" s="445">
        <f t="shared" si="11"/>
        <v>0</v>
      </c>
      <c r="F103" s="446">
        <f t="shared" si="12"/>
        <v>0</v>
      </c>
      <c r="G103" s="447" t="s">
        <v>629</v>
      </c>
      <c r="H103" s="446">
        <f t="shared" si="10"/>
        <v>0</v>
      </c>
    </row>
    <row r="104" spans="1:8">
      <c r="A104" s="451" t="s">
        <v>97</v>
      </c>
      <c r="B104" s="442" t="s">
        <v>5314</v>
      </c>
      <c r="C104" s="442" t="s">
        <v>5340</v>
      </c>
      <c r="D104" s="449">
        <v>460</v>
      </c>
      <c r="E104" s="445">
        <f t="shared" si="11"/>
        <v>0</v>
      </c>
      <c r="F104" s="446">
        <f t="shared" si="12"/>
        <v>0</v>
      </c>
      <c r="G104" s="447" t="s">
        <v>177</v>
      </c>
      <c r="H104" s="446">
        <f t="shared" si="10"/>
        <v>0</v>
      </c>
    </row>
    <row r="105" spans="1:8">
      <c r="A105" s="451" t="s">
        <v>97</v>
      </c>
      <c r="B105" s="448" t="s">
        <v>5316</v>
      </c>
      <c r="C105" s="442" t="s">
        <v>5340</v>
      </c>
      <c r="D105" s="449">
        <v>127</v>
      </c>
      <c r="E105" s="445">
        <f t="shared" si="11"/>
        <v>0</v>
      </c>
      <c r="F105" s="446">
        <f t="shared" si="12"/>
        <v>0</v>
      </c>
      <c r="G105" s="447" t="s">
        <v>177</v>
      </c>
      <c r="H105" s="446">
        <f t="shared" si="10"/>
        <v>0</v>
      </c>
    </row>
    <row r="106" spans="1:8">
      <c r="A106" s="451" t="s">
        <v>97</v>
      </c>
      <c r="B106" s="450" t="s">
        <v>5312</v>
      </c>
      <c r="C106" s="450" t="s">
        <v>5341</v>
      </c>
      <c r="D106" s="449">
        <v>435</v>
      </c>
      <c r="E106" s="445">
        <f t="shared" si="11"/>
        <v>0</v>
      </c>
      <c r="F106" s="446">
        <f t="shared" si="12"/>
        <v>0</v>
      </c>
      <c r="G106" s="447" t="s">
        <v>629</v>
      </c>
      <c r="H106" s="446">
        <f t="shared" si="10"/>
        <v>0</v>
      </c>
    </row>
    <row r="107" spans="1:8">
      <c r="A107" s="451" t="s">
        <v>97</v>
      </c>
      <c r="B107" s="442" t="s">
        <v>5314</v>
      </c>
      <c r="C107" s="442" t="s">
        <v>5341</v>
      </c>
      <c r="D107" s="449">
        <v>435</v>
      </c>
      <c r="E107" s="445">
        <f t="shared" si="11"/>
        <v>0</v>
      </c>
      <c r="F107" s="446">
        <f t="shared" si="12"/>
        <v>0</v>
      </c>
      <c r="G107" s="447" t="s">
        <v>177</v>
      </c>
      <c r="H107" s="446">
        <f t="shared" si="10"/>
        <v>0</v>
      </c>
    </row>
    <row r="108" spans="1:8">
      <c r="A108" s="451" t="s">
        <v>97</v>
      </c>
      <c r="B108" s="448" t="s">
        <v>5316</v>
      </c>
      <c r="C108" s="442" t="s">
        <v>5341</v>
      </c>
      <c r="D108" s="449">
        <v>170</v>
      </c>
      <c r="E108" s="445">
        <f t="shared" si="11"/>
        <v>0</v>
      </c>
      <c r="F108" s="446">
        <f t="shared" si="12"/>
        <v>0</v>
      </c>
      <c r="G108" s="447" t="s">
        <v>177</v>
      </c>
      <c r="H108" s="446">
        <f t="shared" si="10"/>
        <v>0</v>
      </c>
    </row>
    <row r="109" spans="1:8">
      <c r="A109" s="451" t="s">
        <v>97</v>
      </c>
      <c r="B109" s="450" t="s">
        <v>5312</v>
      </c>
      <c r="C109" s="450" t="s">
        <v>5342</v>
      </c>
      <c r="D109" s="449">
        <v>11.7</v>
      </c>
      <c r="E109" s="445">
        <f t="shared" si="11"/>
        <v>0</v>
      </c>
      <c r="F109" s="446">
        <f t="shared" si="12"/>
        <v>0</v>
      </c>
      <c r="G109" s="447" t="s">
        <v>629</v>
      </c>
      <c r="H109" s="446">
        <f t="shared" si="10"/>
        <v>0</v>
      </c>
    </row>
    <row r="110" spans="1:8">
      <c r="A110" s="451" t="s">
        <v>97</v>
      </c>
      <c r="B110" s="442" t="s">
        <v>5314</v>
      </c>
      <c r="C110" s="442" t="s">
        <v>5342</v>
      </c>
      <c r="D110" s="449">
        <v>11.7</v>
      </c>
      <c r="E110" s="445">
        <f t="shared" si="11"/>
        <v>0</v>
      </c>
      <c r="F110" s="446">
        <f t="shared" si="12"/>
        <v>0</v>
      </c>
      <c r="G110" s="447" t="s">
        <v>177</v>
      </c>
      <c r="H110" s="446">
        <f t="shared" si="10"/>
        <v>0</v>
      </c>
    </row>
    <row r="111" spans="1:8">
      <c r="A111" s="451" t="s">
        <v>97</v>
      </c>
      <c r="B111" s="448" t="s">
        <v>5316</v>
      </c>
      <c r="C111" s="442" t="s">
        <v>5342</v>
      </c>
      <c r="D111" s="449">
        <v>5.0999999999999996</v>
      </c>
      <c r="E111" s="445">
        <f t="shared" si="11"/>
        <v>0</v>
      </c>
      <c r="F111" s="446">
        <f t="shared" si="12"/>
        <v>0</v>
      </c>
      <c r="G111" s="447" t="s">
        <v>177</v>
      </c>
      <c r="H111" s="446">
        <f t="shared" si="10"/>
        <v>0</v>
      </c>
    </row>
    <row r="112" spans="1:8" ht="25">
      <c r="A112" s="451" t="s">
        <v>97</v>
      </c>
      <c r="B112" s="450" t="s">
        <v>5325</v>
      </c>
      <c r="C112" s="455" t="s">
        <v>5343</v>
      </c>
      <c r="D112" s="449">
        <v>1</v>
      </c>
      <c r="E112" s="452"/>
      <c r="F112" s="610">
        <v>0</v>
      </c>
      <c r="G112" s="447" t="s">
        <v>407</v>
      </c>
      <c r="H112" s="446">
        <f t="shared" ref="H112:H114" si="15">G112*F112</f>
        <v>0</v>
      </c>
    </row>
    <row r="113" spans="1:8" ht="25">
      <c r="A113" s="451" t="s">
        <v>97</v>
      </c>
      <c r="B113" s="450" t="s">
        <v>5325</v>
      </c>
      <c r="C113" s="455" t="s">
        <v>5344</v>
      </c>
      <c r="D113" s="449">
        <v>1</v>
      </c>
      <c r="E113" s="452"/>
      <c r="F113" s="610">
        <v>0</v>
      </c>
      <c r="G113" s="447" t="s">
        <v>407</v>
      </c>
      <c r="H113" s="446">
        <f t="shared" si="15"/>
        <v>0</v>
      </c>
    </row>
    <row r="114" spans="1:8" ht="25">
      <c r="A114" s="451" t="s">
        <v>97</v>
      </c>
      <c r="B114" s="450" t="s">
        <v>5325</v>
      </c>
      <c r="C114" s="455" t="s">
        <v>5345</v>
      </c>
      <c r="D114" s="449">
        <v>1</v>
      </c>
      <c r="E114" s="452"/>
      <c r="F114" s="610">
        <v>0</v>
      </c>
      <c r="G114" s="447" t="s">
        <v>407</v>
      </c>
      <c r="H114" s="446">
        <f t="shared" si="15"/>
        <v>0</v>
      </c>
    </row>
    <row r="115" spans="1:8">
      <c r="A115" s="451" t="s">
        <v>99</v>
      </c>
      <c r="B115" s="442" t="s">
        <v>5312</v>
      </c>
      <c r="C115" s="442" t="s">
        <v>5346</v>
      </c>
      <c r="D115" s="449">
        <v>1495</v>
      </c>
      <c r="E115" s="445">
        <f>VLOOKUP(B115,$E$3:$F$10,2,FALSE)</f>
        <v>0</v>
      </c>
      <c r="F115" s="446">
        <f t="shared" si="12"/>
        <v>0</v>
      </c>
      <c r="G115" s="447" t="s">
        <v>407</v>
      </c>
      <c r="H115" s="446">
        <f t="shared" si="10"/>
        <v>0</v>
      </c>
    </row>
    <row r="116" spans="1:8">
      <c r="A116" s="451" t="s">
        <v>99</v>
      </c>
      <c r="B116" s="442" t="s">
        <v>5314</v>
      </c>
      <c r="C116" s="442" t="s">
        <v>5346</v>
      </c>
      <c r="D116" s="449">
        <v>1495</v>
      </c>
      <c r="E116" s="445">
        <f t="shared" ref="E116:E126" si="16">VLOOKUP(B116,$E$3:$F$10,2,FALSE)</f>
        <v>0</v>
      </c>
      <c r="F116" s="446">
        <f t="shared" ref="F116:F126" si="17">(D116*E116)</f>
        <v>0</v>
      </c>
      <c r="G116" s="447" t="s">
        <v>407</v>
      </c>
      <c r="H116" s="446">
        <f t="shared" ref="H116:H127" si="18">G116*F116</f>
        <v>0</v>
      </c>
    </row>
    <row r="117" spans="1:8">
      <c r="A117" s="451" t="s">
        <v>99</v>
      </c>
      <c r="B117" s="448" t="s">
        <v>5316</v>
      </c>
      <c r="C117" s="450" t="s">
        <v>5346</v>
      </c>
      <c r="D117" s="449">
        <v>541</v>
      </c>
      <c r="E117" s="445">
        <f t="shared" si="16"/>
        <v>0</v>
      </c>
      <c r="F117" s="446">
        <f t="shared" si="17"/>
        <v>0</v>
      </c>
      <c r="G117" s="447" t="s">
        <v>407</v>
      </c>
      <c r="H117" s="446">
        <f t="shared" si="18"/>
        <v>0</v>
      </c>
    </row>
    <row r="118" spans="1:8">
      <c r="A118" s="451" t="s">
        <v>99</v>
      </c>
      <c r="B118" s="442" t="s">
        <v>5312</v>
      </c>
      <c r="C118" s="450" t="s">
        <v>5347</v>
      </c>
      <c r="D118" s="449">
        <v>99</v>
      </c>
      <c r="E118" s="445">
        <f t="shared" si="16"/>
        <v>0</v>
      </c>
      <c r="F118" s="446">
        <f t="shared" si="17"/>
        <v>0</v>
      </c>
      <c r="G118" s="447" t="s">
        <v>407</v>
      </c>
      <c r="H118" s="446">
        <f t="shared" si="18"/>
        <v>0</v>
      </c>
    </row>
    <row r="119" spans="1:8">
      <c r="A119" s="451" t="s">
        <v>99</v>
      </c>
      <c r="B119" s="442" t="s">
        <v>5314</v>
      </c>
      <c r="C119" s="442" t="s">
        <v>5347</v>
      </c>
      <c r="D119" s="449">
        <v>99</v>
      </c>
      <c r="E119" s="445">
        <f t="shared" si="16"/>
        <v>0</v>
      </c>
      <c r="F119" s="446">
        <f t="shared" si="17"/>
        <v>0</v>
      </c>
      <c r="G119" s="447" t="s">
        <v>407</v>
      </c>
      <c r="H119" s="446">
        <f t="shared" si="18"/>
        <v>0</v>
      </c>
    </row>
    <row r="120" spans="1:8">
      <c r="A120" s="451" t="s">
        <v>99</v>
      </c>
      <c r="B120" s="448" t="s">
        <v>5316</v>
      </c>
      <c r="C120" s="442" t="s">
        <v>5347</v>
      </c>
      <c r="D120" s="449">
        <v>15</v>
      </c>
      <c r="E120" s="445">
        <f t="shared" si="16"/>
        <v>0</v>
      </c>
      <c r="F120" s="446">
        <f t="shared" si="17"/>
        <v>0</v>
      </c>
      <c r="G120" s="447" t="s">
        <v>407</v>
      </c>
      <c r="H120" s="446">
        <f t="shared" si="18"/>
        <v>0</v>
      </c>
    </row>
    <row r="121" spans="1:8">
      <c r="A121" s="451" t="s">
        <v>99</v>
      </c>
      <c r="B121" s="442" t="s">
        <v>5312</v>
      </c>
      <c r="C121" s="450" t="s">
        <v>5348</v>
      </c>
      <c r="D121" s="449">
        <v>172</v>
      </c>
      <c r="E121" s="445">
        <f t="shared" si="16"/>
        <v>0</v>
      </c>
      <c r="F121" s="446">
        <f t="shared" si="17"/>
        <v>0</v>
      </c>
      <c r="G121" s="447" t="s">
        <v>407</v>
      </c>
      <c r="H121" s="446">
        <f t="shared" si="18"/>
        <v>0</v>
      </c>
    </row>
    <row r="122" spans="1:8">
      <c r="A122" s="451" t="s">
        <v>99</v>
      </c>
      <c r="B122" s="442" t="s">
        <v>5314</v>
      </c>
      <c r="C122" s="450" t="s">
        <v>5348</v>
      </c>
      <c r="D122" s="449">
        <v>172</v>
      </c>
      <c r="E122" s="445">
        <f t="shared" si="16"/>
        <v>0</v>
      </c>
      <c r="F122" s="446">
        <f t="shared" si="17"/>
        <v>0</v>
      </c>
      <c r="G122" s="447" t="s">
        <v>407</v>
      </c>
      <c r="H122" s="446">
        <f t="shared" si="18"/>
        <v>0</v>
      </c>
    </row>
    <row r="123" spans="1:8">
      <c r="A123" s="451" t="s">
        <v>99</v>
      </c>
      <c r="B123" s="448" t="s">
        <v>5316</v>
      </c>
      <c r="C123" s="442" t="s">
        <v>5348</v>
      </c>
      <c r="D123" s="449">
        <v>46</v>
      </c>
      <c r="E123" s="445">
        <f t="shared" si="16"/>
        <v>0</v>
      </c>
      <c r="F123" s="446">
        <f t="shared" si="17"/>
        <v>0</v>
      </c>
      <c r="G123" s="447" t="s">
        <v>407</v>
      </c>
      <c r="H123" s="446">
        <f t="shared" si="18"/>
        <v>0</v>
      </c>
    </row>
    <row r="124" spans="1:8">
      <c r="A124" s="451" t="s">
        <v>99</v>
      </c>
      <c r="B124" s="442" t="s">
        <v>5312</v>
      </c>
      <c r="C124" s="442" t="s">
        <v>5349</v>
      </c>
      <c r="D124" s="449">
        <v>81</v>
      </c>
      <c r="E124" s="445">
        <f t="shared" si="16"/>
        <v>0</v>
      </c>
      <c r="F124" s="446">
        <f t="shared" si="17"/>
        <v>0</v>
      </c>
      <c r="G124" s="447" t="s">
        <v>407</v>
      </c>
      <c r="H124" s="446">
        <f t="shared" si="18"/>
        <v>0</v>
      </c>
    </row>
    <row r="125" spans="1:8">
      <c r="A125" s="451" t="s">
        <v>99</v>
      </c>
      <c r="B125" s="442" t="s">
        <v>5314</v>
      </c>
      <c r="C125" s="450" t="s">
        <v>5349</v>
      </c>
      <c r="D125" s="449">
        <v>81</v>
      </c>
      <c r="E125" s="445">
        <f t="shared" si="16"/>
        <v>0</v>
      </c>
      <c r="F125" s="446">
        <f t="shared" si="17"/>
        <v>0</v>
      </c>
      <c r="G125" s="447" t="s">
        <v>407</v>
      </c>
      <c r="H125" s="446">
        <f t="shared" si="18"/>
        <v>0</v>
      </c>
    </row>
    <row r="126" spans="1:8">
      <c r="A126" s="451" t="s">
        <v>99</v>
      </c>
      <c r="B126" s="448" t="s">
        <v>5316</v>
      </c>
      <c r="C126" s="450" t="s">
        <v>5349</v>
      </c>
      <c r="D126" s="449">
        <v>29</v>
      </c>
      <c r="E126" s="445">
        <f t="shared" si="16"/>
        <v>0</v>
      </c>
      <c r="F126" s="446">
        <f t="shared" si="17"/>
        <v>0</v>
      </c>
      <c r="G126" s="447" t="s">
        <v>407</v>
      </c>
      <c r="H126" s="446">
        <f t="shared" si="18"/>
        <v>0</v>
      </c>
    </row>
    <row r="127" spans="1:8">
      <c r="A127" s="451" t="s">
        <v>99</v>
      </c>
      <c r="B127" s="450" t="s">
        <v>5325</v>
      </c>
      <c r="C127" s="284" t="s">
        <v>5350</v>
      </c>
      <c r="D127" s="449">
        <v>1</v>
      </c>
      <c r="E127" s="452"/>
      <c r="F127" s="610">
        <v>0</v>
      </c>
      <c r="G127" s="447" t="s">
        <v>407</v>
      </c>
      <c r="H127" s="446">
        <f t="shared" si="18"/>
        <v>0</v>
      </c>
    </row>
    <row r="128" spans="1:8">
      <c r="A128" s="451" t="s">
        <v>100</v>
      </c>
      <c r="B128" s="442" t="s">
        <v>5312</v>
      </c>
      <c r="C128" s="442"/>
      <c r="D128" s="449">
        <v>2557</v>
      </c>
      <c r="E128" s="445">
        <f>VLOOKUP(B128,$E$3:$F$10,2,FALSE)</f>
        <v>0</v>
      </c>
      <c r="F128" s="446">
        <f>(D128*E128)</f>
        <v>0</v>
      </c>
      <c r="G128" s="447" t="s">
        <v>407</v>
      </c>
      <c r="H128" s="446">
        <f>G128*F128</f>
        <v>0</v>
      </c>
    </row>
    <row r="129" spans="1:8">
      <c r="A129" s="451" t="s">
        <v>100</v>
      </c>
      <c r="B129" s="442" t="s">
        <v>5314</v>
      </c>
      <c r="C129" s="442"/>
      <c r="D129" s="449">
        <v>1960</v>
      </c>
      <c r="E129" s="445">
        <f>VLOOKUP(B129,$E$3:$F$10,2,FALSE)</f>
        <v>0</v>
      </c>
      <c r="F129" s="446">
        <f>(D129*E129)</f>
        <v>0</v>
      </c>
      <c r="G129" s="447" t="s">
        <v>407</v>
      </c>
      <c r="H129" s="446">
        <f>G129*F129</f>
        <v>0</v>
      </c>
    </row>
    <row r="130" spans="1:8">
      <c r="A130" s="451" t="s">
        <v>100</v>
      </c>
      <c r="B130" s="448" t="s">
        <v>5316</v>
      </c>
      <c r="C130" s="450"/>
      <c r="D130" s="449">
        <v>782</v>
      </c>
      <c r="E130" s="445">
        <f>VLOOKUP(B130,$E$3:$F$10,2,FALSE)</f>
        <v>0</v>
      </c>
      <c r="F130" s="446">
        <f>(D130*E130)</f>
        <v>0</v>
      </c>
      <c r="G130" s="447" t="s">
        <v>407</v>
      </c>
      <c r="H130" s="446">
        <f>G130*F130</f>
        <v>0</v>
      </c>
    </row>
    <row r="131" spans="1:8">
      <c r="A131" s="451" t="s">
        <v>101</v>
      </c>
      <c r="B131" s="442" t="s">
        <v>5314</v>
      </c>
      <c r="C131" s="442"/>
      <c r="D131" s="449">
        <v>2622</v>
      </c>
      <c r="E131" s="445">
        <f>VLOOKUP(B131,$E$3:$F$10,2,FALSE)</f>
        <v>0</v>
      </c>
      <c r="F131" s="446">
        <f>(D131*E131)</f>
        <v>0</v>
      </c>
      <c r="G131" s="447" t="s">
        <v>407</v>
      </c>
      <c r="H131" s="446">
        <f>G131*F131</f>
        <v>0</v>
      </c>
    </row>
    <row r="132" spans="1:8">
      <c r="A132" s="451" t="s">
        <v>101</v>
      </c>
      <c r="B132" s="448" t="s">
        <v>5316</v>
      </c>
      <c r="C132" s="450"/>
      <c r="D132" s="449">
        <v>789</v>
      </c>
      <c r="E132" s="445">
        <f>VLOOKUP(B132,$E$3:$F$10,2,FALSE)</f>
        <v>0</v>
      </c>
      <c r="F132" s="446">
        <f>(D132*E132)</f>
        <v>0</v>
      </c>
      <c r="G132" s="447" t="s">
        <v>407</v>
      </c>
      <c r="H132" s="446">
        <f>G132*F132</f>
        <v>0</v>
      </c>
    </row>
    <row r="133" spans="1:8">
      <c r="B133" s="107"/>
      <c r="C133" s="107"/>
      <c r="E133" s="107"/>
      <c r="F133" s="107"/>
      <c r="G133" s="107"/>
      <c r="H133" s="107"/>
    </row>
    <row r="134" spans="1:8">
      <c r="A134" s="456" t="s">
        <v>105</v>
      </c>
      <c r="B134" s="457"/>
      <c r="C134" s="458"/>
      <c r="D134" s="459">
        <f>SUM(D13:D132)</f>
        <v>62026.499999999993</v>
      </c>
      <c r="E134" s="457"/>
      <c r="F134" s="460"/>
      <c r="G134" s="458"/>
      <c r="H134" s="461">
        <f>SUM(H13:H132)</f>
        <v>0</v>
      </c>
    </row>
    <row r="135" spans="1:8">
      <c r="G135" s="109"/>
    </row>
    <row r="136" spans="1:8">
      <c r="G136" s="109"/>
    </row>
  </sheetData>
  <sheetProtection algorithmName="SHA-512" hashValue="zX2Gspg0UXg6UEryuOovRaLysyy0QcP9Y9n4IsV4IWqFXDYbkCcyFBuj089AK/XVL/gwcDWxHoLpew45SqlJnw==" saltValue="THeCfSpauDqpKoMD/g5heQ==" spinCount="100000" sheet="1" objects="1" scenarios="1"/>
  <autoFilter ref="A12:N134" xr:uid="{00000000-0009-0000-0000-00000A000000}"/>
  <phoneticPr fontId="101" type="noConversion"/>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codeName="Blad11">
    <tabColor rgb="FF92D050"/>
  </sheetPr>
  <dimension ref="A1:R65"/>
  <sheetViews>
    <sheetView showGridLines="0" zoomScale="85" zoomScaleNormal="85" workbookViewId="0">
      <pane ySplit="10" topLeftCell="A15" activePane="bottomLeft" state="frozen"/>
      <selection activeCell="B15" sqref="B15"/>
      <selection pane="bottomLeft" activeCell="C15" sqref="C15"/>
    </sheetView>
  </sheetViews>
  <sheetFormatPr defaultColWidth="9.1796875" defaultRowHeight="12.5"/>
  <cols>
    <col min="1" max="1" width="37.453125" style="99" customWidth="1"/>
    <col min="2" max="2" width="35.54296875" style="99" bestFit="1" customWidth="1"/>
    <col min="3" max="3" width="23.54296875" style="99" customWidth="1"/>
    <col min="4" max="12" width="12.81640625" style="99" customWidth="1"/>
    <col min="13" max="13" width="1.54296875" style="99" customWidth="1"/>
    <col min="14" max="14" width="12.81640625" style="99" customWidth="1"/>
    <col min="15" max="15" width="1.54296875" style="99" customWidth="1"/>
    <col min="16" max="17" width="12.81640625" style="99" customWidth="1"/>
    <col min="18" max="16384" width="9.1796875" style="99"/>
  </cols>
  <sheetData>
    <row r="1" spans="1:17">
      <c r="A1" s="625" t="s">
        <v>43</v>
      </c>
      <c r="B1" s="137"/>
      <c r="C1" s="137"/>
    </row>
    <row r="2" spans="1:17" ht="16">
      <c r="A2" s="136" t="str">
        <f>'2-Kosten per locatie'!A3</f>
        <v>Naam opdrachtgever</v>
      </c>
      <c r="B2" s="15" t="str">
        <f>'2-Kosten per locatie'!B3</f>
        <v xml:space="preserve">TNO </v>
      </c>
    </row>
    <row r="3" spans="1:17" ht="16">
      <c r="A3" s="136" t="str">
        <f>'2-Kosten per locatie'!A4</f>
        <v>Calculatie onderdeel</v>
      </c>
      <c r="B3" s="30" t="s">
        <v>5351</v>
      </c>
    </row>
    <row r="4" spans="1:17" ht="16">
      <c r="A4" s="136" t="str">
        <f>'2-Kosten per locatie'!A5</f>
        <v>Referentie nummer</v>
      </c>
      <c r="B4" s="30" t="s">
        <v>51</v>
      </c>
    </row>
    <row r="5" spans="1:17" ht="16">
      <c r="A5" s="136" t="str">
        <f>'2-Kosten per locatie'!A6</f>
        <v>Naam dienstverlener</v>
      </c>
      <c r="B5" s="175">
        <f>'2-Kosten per locatie'!B6</f>
        <v>0</v>
      </c>
    </row>
    <row r="6" spans="1:17" ht="16">
      <c r="A6" s="136" t="str">
        <f>'2-Kosten per locatie'!A7</f>
        <v>Prijspeil</v>
      </c>
      <c r="B6" s="148" t="s">
        <v>56</v>
      </c>
    </row>
    <row r="8" spans="1:17" ht="15">
      <c r="A8" s="136"/>
    </row>
    <row r="9" spans="1:17" ht="15">
      <c r="A9" s="111"/>
      <c r="B9" s="111"/>
      <c r="C9" s="138"/>
    </row>
    <row r="10" spans="1:17" s="139" customFormat="1" ht="50">
      <c r="A10" s="462" t="s">
        <v>61</v>
      </c>
      <c r="B10" s="462" t="s">
        <v>5352</v>
      </c>
      <c r="C10" s="462" t="s">
        <v>5353</v>
      </c>
      <c r="D10" s="462" t="s">
        <v>5354</v>
      </c>
      <c r="E10" s="462" t="s">
        <v>5355</v>
      </c>
      <c r="F10" s="462" t="s">
        <v>5356</v>
      </c>
      <c r="G10" s="462" t="s">
        <v>5357</v>
      </c>
      <c r="H10" s="462" t="s">
        <v>5358</v>
      </c>
      <c r="I10" s="462" t="s">
        <v>5359</v>
      </c>
      <c r="J10" s="462" t="s">
        <v>5360</v>
      </c>
      <c r="K10" s="462" t="s">
        <v>5361</v>
      </c>
      <c r="L10" s="462" t="s">
        <v>5362</v>
      </c>
      <c r="M10" s="99"/>
      <c r="N10" s="462" t="s">
        <v>5363</v>
      </c>
      <c r="O10" s="99"/>
      <c r="P10" s="462" t="s">
        <v>5364</v>
      </c>
      <c r="Q10" s="462" t="s">
        <v>5365</v>
      </c>
    </row>
    <row r="11" spans="1:17">
      <c r="D11" s="463"/>
      <c r="E11" s="615">
        <v>0</v>
      </c>
      <c r="F11" s="140"/>
      <c r="G11" s="463"/>
      <c r="H11" s="463"/>
      <c r="J11" s="615">
        <v>0</v>
      </c>
      <c r="K11" s="615">
        <v>0</v>
      </c>
      <c r="L11" s="615">
        <v>0</v>
      </c>
      <c r="N11" s="141"/>
      <c r="P11" s="140"/>
    </row>
    <row r="13" spans="1:17">
      <c r="A13" s="252" t="s">
        <v>80</v>
      </c>
      <c r="B13" s="611"/>
      <c r="C13" s="612"/>
      <c r="D13" s="613">
        <v>0</v>
      </c>
      <c r="E13" s="464">
        <f t="shared" ref="E13:E35" si="0">D13*$E$11</f>
        <v>0</v>
      </c>
      <c r="F13" s="465">
        <f>D13-E13</f>
        <v>0</v>
      </c>
      <c r="G13" s="614">
        <v>0</v>
      </c>
      <c r="H13" s="613">
        <v>0</v>
      </c>
      <c r="I13" s="466">
        <f>IF(G13=0,0,(F13-H13)/G13)</f>
        <v>0</v>
      </c>
      <c r="J13" s="467">
        <f t="shared" ref="J13:J35" si="1">D13*$J$11</f>
        <v>0</v>
      </c>
      <c r="K13" s="466">
        <f t="shared" ref="K13:K35" si="2">D13*$K$11</f>
        <v>0</v>
      </c>
      <c r="L13" s="468">
        <f t="shared" ref="L13:L35" si="3">$L$11*D13</f>
        <v>0</v>
      </c>
      <c r="N13" s="469">
        <f>SUM(I13:L13)</f>
        <v>0</v>
      </c>
      <c r="P13" s="614">
        <v>0</v>
      </c>
      <c r="Q13" s="466">
        <f>N13*P13</f>
        <v>0</v>
      </c>
    </row>
    <row r="14" spans="1:17">
      <c r="A14" s="262" t="s">
        <v>82</v>
      </c>
      <c r="B14" s="611"/>
      <c r="C14" s="612"/>
      <c r="D14" s="613">
        <v>0</v>
      </c>
      <c r="E14" s="464">
        <f t="shared" si="0"/>
        <v>0</v>
      </c>
      <c r="F14" s="465">
        <f t="shared" ref="F14:F58" si="4">D14-E14</f>
        <v>0</v>
      </c>
      <c r="G14" s="614">
        <v>0</v>
      </c>
      <c r="H14" s="613">
        <v>0</v>
      </c>
      <c r="I14" s="466">
        <f t="shared" ref="I14:I58" si="5">IF(G14=0,0,(F14-H14)/G14)</f>
        <v>0</v>
      </c>
      <c r="J14" s="467">
        <f t="shared" si="1"/>
        <v>0</v>
      </c>
      <c r="K14" s="466">
        <f t="shared" si="2"/>
        <v>0</v>
      </c>
      <c r="L14" s="468">
        <f t="shared" si="3"/>
        <v>0</v>
      </c>
      <c r="N14" s="469">
        <f t="shared" ref="N14:N58" si="6">SUM(I14:L14)</f>
        <v>0</v>
      </c>
      <c r="P14" s="614">
        <v>0</v>
      </c>
      <c r="Q14" s="466">
        <f t="shared" ref="Q14:Q58" si="7">N14*P14</f>
        <v>0</v>
      </c>
    </row>
    <row r="15" spans="1:17">
      <c r="A15" s="262" t="s">
        <v>83</v>
      </c>
      <c r="B15" s="611"/>
      <c r="C15" s="612"/>
      <c r="D15" s="613">
        <v>0</v>
      </c>
      <c r="E15" s="464">
        <f t="shared" si="0"/>
        <v>0</v>
      </c>
      <c r="F15" s="465">
        <f t="shared" si="4"/>
        <v>0</v>
      </c>
      <c r="G15" s="614">
        <v>0</v>
      </c>
      <c r="H15" s="613">
        <v>0</v>
      </c>
      <c r="I15" s="466">
        <f t="shared" si="5"/>
        <v>0</v>
      </c>
      <c r="J15" s="467">
        <f t="shared" si="1"/>
        <v>0</v>
      </c>
      <c r="K15" s="466">
        <f t="shared" si="2"/>
        <v>0</v>
      </c>
      <c r="L15" s="468">
        <f t="shared" si="3"/>
        <v>0</v>
      </c>
      <c r="N15" s="469">
        <f t="shared" si="6"/>
        <v>0</v>
      </c>
      <c r="P15" s="614">
        <v>0</v>
      </c>
      <c r="Q15" s="466">
        <f t="shared" si="7"/>
        <v>0</v>
      </c>
    </row>
    <row r="16" spans="1:17">
      <c r="A16" s="262" t="s">
        <v>84</v>
      </c>
      <c r="B16" s="611"/>
      <c r="C16" s="612"/>
      <c r="D16" s="613">
        <v>0</v>
      </c>
      <c r="E16" s="464">
        <f t="shared" si="0"/>
        <v>0</v>
      </c>
      <c r="F16" s="465">
        <f t="shared" si="4"/>
        <v>0</v>
      </c>
      <c r="G16" s="614">
        <v>0</v>
      </c>
      <c r="H16" s="613">
        <v>0</v>
      </c>
      <c r="I16" s="466">
        <f t="shared" si="5"/>
        <v>0</v>
      </c>
      <c r="J16" s="467">
        <f t="shared" si="1"/>
        <v>0</v>
      </c>
      <c r="K16" s="466">
        <f t="shared" si="2"/>
        <v>0</v>
      </c>
      <c r="L16" s="468">
        <f t="shared" si="3"/>
        <v>0</v>
      </c>
      <c r="N16" s="469">
        <f t="shared" si="6"/>
        <v>0</v>
      </c>
      <c r="P16" s="614">
        <v>0</v>
      </c>
      <c r="Q16" s="466">
        <f t="shared" si="7"/>
        <v>0</v>
      </c>
    </row>
    <row r="17" spans="1:17">
      <c r="A17" s="262" t="s">
        <v>85</v>
      </c>
      <c r="B17" s="611"/>
      <c r="C17" s="612"/>
      <c r="D17" s="613">
        <v>0</v>
      </c>
      <c r="E17" s="464">
        <f t="shared" si="0"/>
        <v>0</v>
      </c>
      <c r="F17" s="465">
        <f t="shared" si="4"/>
        <v>0</v>
      </c>
      <c r="G17" s="614">
        <v>0</v>
      </c>
      <c r="H17" s="613">
        <v>0</v>
      </c>
      <c r="I17" s="466">
        <f t="shared" si="5"/>
        <v>0</v>
      </c>
      <c r="J17" s="467">
        <f t="shared" si="1"/>
        <v>0</v>
      </c>
      <c r="K17" s="466">
        <f t="shared" si="2"/>
        <v>0</v>
      </c>
      <c r="L17" s="468">
        <f t="shared" si="3"/>
        <v>0</v>
      </c>
      <c r="N17" s="469">
        <f t="shared" si="6"/>
        <v>0</v>
      </c>
      <c r="P17" s="614">
        <v>0</v>
      </c>
      <c r="Q17" s="466">
        <f t="shared" si="7"/>
        <v>0</v>
      </c>
    </row>
    <row r="18" spans="1:17">
      <c r="A18" s="262" t="s">
        <v>86</v>
      </c>
      <c r="B18" s="611"/>
      <c r="C18" s="612"/>
      <c r="D18" s="613">
        <v>0</v>
      </c>
      <c r="E18" s="464">
        <f t="shared" si="0"/>
        <v>0</v>
      </c>
      <c r="F18" s="465">
        <f t="shared" si="4"/>
        <v>0</v>
      </c>
      <c r="G18" s="614">
        <v>0</v>
      </c>
      <c r="H18" s="613">
        <v>0</v>
      </c>
      <c r="I18" s="466">
        <f t="shared" si="5"/>
        <v>0</v>
      </c>
      <c r="J18" s="467">
        <f t="shared" si="1"/>
        <v>0</v>
      </c>
      <c r="K18" s="466">
        <f t="shared" si="2"/>
        <v>0</v>
      </c>
      <c r="L18" s="468">
        <f t="shared" si="3"/>
        <v>0</v>
      </c>
      <c r="N18" s="469">
        <f t="shared" si="6"/>
        <v>0</v>
      </c>
      <c r="P18" s="614">
        <v>0</v>
      </c>
      <c r="Q18" s="466">
        <f t="shared" si="7"/>
        <v>0</v>
      </c>
    </row>
    <row r="19" spans="1:17">
      <c r="A19" s="262" t="s">
        <v>87</v>
      </c>
      <c r="B19" s="611"/>
      <c r="C19" s="612"/>
      <c r="D19" s="613">
        <v>0</v>
      </c>
      <c r="E19" s="464">
        <f t="shared" si="0"/>
        <v>0</v>
      </c>
      <c r="F19" s="465">
        <f t="shared" si="4"/>
        <v>0</v>
      </c>
      <c r="G19" s="614">
        <v>0</v>
      </c>
      <c r="H19" s="613">
        <v>0</v>
      </c>
      <c r="I19" s="466">
        <f t="shared" si="5"/>
        <v>0</v>
      </c>
      <c r="J19" s="467">
        <f t="shared" si="1"/>
        <v>0</v>
      </c>
      <c r="K19" s="466">
        <f t="shared" si="2"/>
        <v>0</v>
      </c>
      <c r="L19" s="468">
        <f t="shared" si="3"/>
        <v>0</v>
      </c>
      <c r="N19" s="469">
        <f t="shared" si="6"/>
        <v>0</v>
      </c>
      <c r="P19" s="614">
        <v>0</v>
      </c>
      <c r="Q19" s="466">
        <f t="shared" si="7"/>
        <v>0</v>
      </c>
    </row>
    <row r="20" spans="1:17">
      <c r="A20" s="262" t="s">
        <v>88</v>
      </c>
      <c r="B20" s="611"/>
      <c r="C20" s="612"/>
      <c r="D20" s="613">
        <v>0</v>
      </c>
      <c r="E20" s="464">
        <f t="shared" si="0"/>
        <v>0</v>
      </c>
      <c r="F20" s="465">
        <f t="shared" si="4"/>
        <v>0</v>
      </c>
      <c r="G20" s="614">
        <v>0</v>
      </c>
      <c r="H20" s="613">
        <v>0</v>
      </c>
      <c r="I20" s="466">
        <f t="shared" si="5"/>
        <v>0</v>
      </c>
      <c r="J20" s="467">
        <f t="shared" si="1"/>
        <v>0</v>
      </c>
      <c r="K20" s="466">
        <f t="shared" si="2"/>
        <v>0</v>
      </c>
      <c r="L20" s="468">
        <f t="shared" si="3"/>
        <v>0</v>
      </c>
      <c r="N20" s="469">
        <f t="shared" si="6"/>
        <v>0</v>
      </c>
      <c r="P20" s="614">
        <v>0</v>
      </c>
      <c r="Q20" s="466">
        <f t="shared" si="7"/>
        <v>0</v>
      </c>
    </row>
    <row r="21" spans="1:17">
      <c r="A21" s="262" t="s">
        <v>92</v>
      </c>
      <c r="B21" s="611"/>
      <c r="C21" s="612"/>
      <c r="D21" s="613">
        <v>0</v>
      </c>
      <c r="E21" s="464">
        <f t="shared" si="0"/>
        <v>0</v>
      </c>
      <c r="F21" s="465">
        <f t="shared" ref="F21:F25" si="8">D21-E21</f>
        <v>0</v>
      </c>
      <c r="G21" s="614">
        <v>0</v>
      </c>
      <c r="H21" s="613">
        <v>0</v>
      </c>
      <c r="I21" s="466">
        <f t="shared" ref="I21:I25" si="9">IF(G21=0,0,(F21-H21)/G21)</f>
        <v>0</v>
      </c>
      <c r="J21" s="467">
        <f t="shared" si="1"/>
        <v>0</v>
      </c>
      <c r="K21" s="466">
        <f t="shared" si="2"/>
        <v>0</v>
      </c>
      <c r="L21" s="468">
        <f t="shared" si="3"/>
        <v>0</v>
      </c>
      <c r="N21" s="469">
        <f t="shared" ref="N21:N25" si="10">SUM(I21:L21)</f>
        <v>0</v>
      </c>
      <c r="P21" s="614">
        <v>0</v>
      </c>
      <c r="Q21" s="466">
        <f t="shared" ref="Q21:Q25" si="11">N21*P21</f>
        <v>0</v>
      </c>
    </row>
    <row r="22" spans="1:17">
      <c r="A22" s="262" t="s">
        <v>93</v>
      </c>
      <c r="B22" s="611"/>
      <c r="C22" s="612"/>
      <c r="D22" s="613">
        <v>0</v>
      </c>
      <c r="E22" s="464">
        <f t="shared" si="0"/>
        <v>0</v>
      </c>
      <c r="F22" s="465">
        <f>D22-E22</f>
        <v>0</v>
      </c>
      <c r="G22" s="614">
        <v>0</v>
      </c>
      <c r="H22" s="613">
        <v>0</v>
      </c>
      <c r="I22" s="466">
        <f>IF(G22=0,0,(F22-H22)/G22)</f>
        <v>0</v>
      </c>
      <c r="J22" s="467">
        <f t="shared" si="1"/>
        <v>0</v>
      </c>
      <c r="K22" s="466">
        <f t="shared" si="2"/>
        <v>0</v>
      </c>
      <c r="L22" s="468">
        <f t="shared" si="3"/>
        <v>0</v>
      </c>
      <c r="N22" s="469">
        <f>SUM(I22:L22)</f>
        <v>0</v>
      </c>
      <c r="P22" s="614">
        <v>0</v>
      </c>
      <c r="Q22" s="466">
        <f>N22*P22</f>
        <v>0</v>
      </c>
    </row>
    <row r="23" spans="1:17">
      <c r="A23" s="262" t="s">
        <v>94</v>
      </c>
      <c r="B23" s="611"/>
      <c r="C23" s="612"/>
      <c r="D23" s="613">
        <v>0</v>
      </c>
      <c r="E23" s="464">
        <f t="shared" si="0"/>
        <v>0</v>
      </c>
      <c r="F23" s="465">
        <f t="shared" si="8"/>
        <v>0</v>
      </c>
      <c r="G23" s="614">
        <v>0</v>
      </c>
      <c r="H23" s="613">
        <v>0</v>
      </c>
      <c r="I23" s="466">
        <f t="shared" si="9"/>
        <v>0</v>
      </c>
      <c r="J23" s="467">
        <f t="shared" si="1"/>
        <v>0</v>
      </c>
      <c r="K23" s="466">
        <f t="shared" si="2"/>
        <v>0</v>
      </c>
      <c r="L23" s="468">
        <f t="shared" si="3"/>
        <v>0</v>
      </c>
      <c r="N23" s="469">
        <f t="shared" si="10"/>
        <v>0</v>
      </c>
      <c r="P23" s="614">
        <v>0</v>
      </c>
      <c r="Q23" s="466">
        <f t="shared" si="11"/>
        <v>0</v>
      </c>
    </row>
    <row r="24" spans="1:17">
      <c r="A24" s="262" t="s">
        <v>95</v>
      </c>
      <c r="B24" s="611"/>
      <c r="C24" s="612"/>
      <c r="D24" s="613">
        <v>0</v>
      </c>
      <c r="E24" s="464">
        <f t="shared" si="0"/>
        <v>0</v>
      </c>
      <c r="F24" s="465">
        <f t="shared" si="8"/>
        <v>0</v>
      </c>
      <c r="G24" s="614">
        <v>0</v>
      </c>
      <c r="H24" s="613">
        <v>0</v>
      </c>
      <c r="I24" s="466">
        <f t="shared" si="9"/>
        <v>0</v>
      </c>
      <c r="J24" s="467">
        <f t="shared" si="1"/>
        <v>0</v>
      </c>
      <c r="K24" s="466">
        <f t="shared" si="2"/>
        <v>0</v>
      </c>
      <c r="L24" s="468">
        <f t="shared" si="3"/>
        <v>0</v>
      </c>
      <c r="N24" s="469">
        <f t="shared" si="10"/>
        <v>0</v>
      </c>
      <c r="P24" s="614">
        <v>0</v>
      </c>
      <c r="Q24" s="466">
        <f t="shared" si="11"/>
        <v>0</v>
      </c>
    </row>
    <row r="25" spans="1:17">
      <c r="A25" s="262" t="s">
        <v>96</v>
      </c>
      <c r="B25" s="611"/>
      <c r="C25" s="612"/>
      <c r="D25" s="613">
        <v>0</v>
      </c>
      <c r="E25" s="464">
        <f t="shared" si="0"/>
        <v>0</v>
      </c>
      <c r="F25" s="465">
        <f t="shared" si="8"/>
        <v>0</v>
      </c>
      <c r="G25" s="614">
        <v>0</v>
      </c>
      <c r="H25" s="613">
        <v>0</v>
      </c>
      <c r="I25" s="466">
        <f t="shared" si="9"/>
        <v>0</v>
      </c>
      <c r="J25" s="467">
        <f t="shared" si="1"/>
        <v>0</v>
      </c>
      <c r="K25" s="466">
        <f t="shared" si="2"/>
        <v>0</v>
      </c>
      <c r="L25" s="468">
        <f t="shared" si="3"/>
        <v>0</v>
      </c>
      <c r="N25" s="469">
        <f t="shared" si="10"/>
        <v>0</v>
      </c>
      <c r="P25" s="614">
        <v>0</v>
      </c>
      <c r="Q25" s="466">
        <f t="shared" si="11"/>
        <v>0</v>
      </c>
    </row>
    <row r="26" spans="1:17">
      <c r="A26" s="262" t="s">
        <v>97</v>
      </c>
      <c r="B26" s="611"/>
      <c r="C26" s="612"/>
      <c r="D26" s="613">
        <v>0</v>
      </c>
      <c r="E26" s="464">
        <f t="shared" si="0"/>
        <v>0</v>
      </c>
      <c r="F26" s="465">
        <f t="shared" si="4"/>
        <v>0</v>
      </c>
      <c r="G26" s="614">
        <v>0</v>
      </c>
      <c r="H26" s="613">
        <v>0</v>
      </c>
      <c r="I26" s="466">
        <f t="shared" si="5"/>
        <v>0</v>
      </c>
      <c r="J26" s="467">
        <f t="shared" si="1"/>
        <v>0</v>
      </c>
      <c r="K26" s="466">
        <f t="shared" si="2"/>
        <v>0</v>
      </c>
      <c r="L26" s="468">
        <f t="shared" si="3"/>
        <v>0</v>
      </c>
      <c r="N26" s="469">
        <f t="shared" si="6"/>
        <v>0</v>
      </c>
      <c r="P26" s="614">
        <v>0</v>
      </c>
      <c r="Q26" s="466">
        <f t="shared" si="7"/>
        <v>0</v>
      </c>
    </row>
    <row r="27" spans="1:17">
      <c r="A27" s="262" t="s">
        <v>98</v>
      </c>
      <c r="B27" s="611"/>
      <c r="C27" s="612"/>
      <c r="D27" s="613">
        <v>0</v>
      </c>
      <c r="E27" s="464">
        <f t="shared" si="0"/>
        <v>0</v>
      </c>
      <c r="F27" s="465">
        <f t="shared" si="4"/>
        <v>0</v>
      </c>
      <c r="G27" s="614">
        <v>0</v>
      </c>
      <c r="H27" s="613">
        <v>0</v>
      </c>
      <c r="I27" s="466">
        <f t="shared" si="5"/>
        <v>0</v>
      </c>
      <c r="J27" s="467">
        <f t="shared" si="1"/>
        <v>0</v>
      </c>
      <c r="K27" s="466">
        <f t="shared" si="2"/>
        <v>0</v>
      </c>
      <c r="L27" s="468">
        <f t="shared" si="3"/>
        <v>0</v>
      </c>
      <c r="N27" s="469">
        <f t="shared" si="6"/>
        <v>0</v>
      </c>
      <c r="P27" s="614">
        <v>0</v>
      </c>
      <c r="Q27" s="466">
        <f t="shared" si="7"/>
        <v>0</v>
      </c>
    </row>
    <row r="28" spans="1:17">
      <c r="A28" s="262" t="s">
        <v>5366</v>
      </c>
      <c r="B28" s="611"/>
      <c r="C28" s="612"/>
      <c r="D28" s="613">
        <v>0</v>
      </c>
      <c r="E28" s="464">
        <f t="shared" si="0"/>
        <v>0</v>
      </c>
      <c r="F28" s="465">
        <f t="shared" si="4"/>
        <v>0</v>
      </c>
      <c r="G28" s="614">
        <v>0</v>
      </c>
      <c r="H28" s="613">
        <v>0</v>
      </c>
      <c r="I28" s="466">
        <f t="shared" si="5"/>
        <v>0</v>
      </c>
      <c r="J28" s="467">
        <f t="shared" si="1"/>
        <v>0</v>
      </c>
      <c r="K28" s="466">
        <f t="shared" si="2"/>
        <v>0</v>
      </c>
      <c r="L28" s="468">
        <f t="shared" si="3"/>
        <v>0</v>
      </c>
      <c r="N28" s="469">
        <f t="shared" si="6"/>
        <v>0</v>
      </c>
      <c r="P28" s="614">
        <v>0</v>
      </c>
      <c r="Q28" s="466">
        <f t="shared" si="7"/>
        <v>0</v>
      </c>
    </row>
    <row r="29" spans="1:17">
      <c r="A29" s="262" t="s">
        <v>99</v>
      </c>
      <c r="B29" s="611"/>
      <c r="C29" s="612"/>
      <c r="D29" s="613">
        <v>0</v>
      </c>
      <c r="E29" s="464">
        <f t="shared" si="0"/>
        <v>0</v>
      </c>
      <c r="F29" s="465">
        <f t="shared" si="4"/>
        <v>0</v>
      </c>
      <c r="G29" s="614">
        <v>0</v>
      </c>
      <c r="H29" s="613">
        <v>0</v>
      </c>
      <c r="I29" s="466">
        <f t="shared" si="5"/>
        <v>0</v>
      </c>
      <c r="J29" s="467">
        <f t="shared" si="1"/>
        <v>0</v>
      </c>
      <c r="K29" s="466">
        <f t="shared" si="2"/>
        <v>0</v>
      </c>
      <c r="L29" s="468">
        <f t="shared" si="3"/>
        <v>0</v>
      </c>
      <c r="N29" s="469">
        <f t="shared" si="6"/>
        <v>0</v>
      </c>
      <c r="P29" s="614">
        <v>0</v>
      </c>
      <c r="Q29" s="466">
        <f t="shared" si="7"/>
        <v>0</v>
      </c>
    </row>
    <row r="30" spans="1:17">
      <c r="A30" s="262" t="s">
        <v>5367</v>
      </c>
      <c r="B30" s="611"/>
      <c r="C30" s="612"/>
      <c r="D30" s="613">
        <v>0</v>
      </c>
      <c r="E30" s="464">
        <f t="shared" si="0"/>
        <v>0</v>
      </c>
      <c r="F30" s="465">
        <f t="shared" si="4"/>
        <v>0</v>
      </c>
      <c r="G30" s="614">
        <v>0</v>
      </c>
      <c r="H30" s="613">
        <v>0</v>
      </c>
      <c r="I30" s="466">
        <f t="shared" si="5"/>
        <v>0</v>
      </c>
      <c r="J30" s="467">
        <f t="shared" si="1"/>
        <v>0</v>
      </c>
      <c r="K30" s="466">
        <f t="shared" si="2"/>
        <v>0</v>
      </c>
      <c r="L30" s="468">
        <f t="shared" si="3"/>
        <v>0</v>
      </c>
      <c r="N30" s="469">
        <f t="shared" si="6"/>
        <v>0</v>
      </c>
      <c r="P30" s="614">
        <v>0</v>
      </c>
      <c r="Q30" s="466">
        <f t="shared" si="7"/>
        <v>0</v>
      </c>
    </row>
    <row r="31" spans="1:17">
      <c r="A31" s="262" t="s">
        <v>100</v>
      </c>
      <c r="B31" s="611"/>
      <c r="C31" s="612"/>
      <c r="D31" s="613">
        <v>0</v>
      </c>
      <c r="E31" s="464">
        <f t="shared" si="0"/>
        <v>0</v>
      </c>
      <c r="F31" s="465">
        <f t="shared" si="4"/>
        <v>0</v>
      </c>
      <c r="G31" s="614">
        <v>0</v>
      </c>
      <c r="H31" s="613">
        <v>0</v>
      </c>
      <c r="I31" s="466">
        <f t="shared" si="5"/>
        <v>0</v>
      </c>
      <c r="J31" s="467">
        <f t="shared" si="1"/>
        <v>0</v>
      </c>
      <c r="K31" s="466">
        <f t="shared" si="2"/>
        <v>0</v>
      </c>
      <c r="L31" s="468">
        <f t="shared" si="3"/>
        <v>0</v>
      </c>
      <c r="N31" s="469">
        <f t="shared" si="6"/>
        <v>0</v>
      </c>
      <c r="P31" s="614">
        <v>0</v>
      </c>
      <c r="Q31" s="466">
        <f t="shared" si="7"/>
        <v>0</v>
      </c>
    </row>
    <row r="32" spans="1:17">
      <c r="A32" s="262" t="s">
        <v>101</v>
      </c>
      <c r="B32" s="611"/>
      <c r="C32" s="612"/>
      <c r="D32" s="613">
        <v>0</v>
      </c>
      <c r="E32" s="464">
        <f t="shared" si="0"/>
        <v>0</v>
      </c>
      <c r="F32" s="465">
        <f t="shared" si="4"/>
        <v>0</v>
      </c>
      <c r="G32" s="614">
        <v>0</v>
      </c>
      <c r="H32" s="613">
        <v>0</v>
      </c>
      <c r="I32" s="466">
        <f t="shared" si="5"/>
        <v>0</v>
      </c>
      <c r="J32" s="467">
        <f t="shared" si="1"/>
        <v>0</v>
      </c>
      <c r="K32" s="466">
        <f t="shared" si="2"/>
        <v>0</v>
      </c>
      <c r="L32" s="468">
        <f t="shared" si="3"/>
        <v>0</v>
      </c>
      <c r="N32" s="469">
        <f t="shared" si="6"/>
        <v>0</v>
      </c>
      <c r="P32" s="614">
        <v>0</v>
      </c>
      <c r="Q32" s="466">
        <f t="shared" si="7"/>
        <v>0</v>
      </c>
    </row>
    <row r="33" spans="1:17">
      <c r="A33" s="262" t="s">
        <v>102</v>
      </c>
      <c r="B33" s="611"/>
      <c r="C33" s="612"/>
      <c r="D33" s="613">
        <v>0</v>
      </c>
      <c r="E33" s="464">
        <f t="shared" si="0"/>
        <v>0</v>
      </c>
      <c r="F33" s="465">
        <f t="shared" si="4"/>
        <v>0</v>
      </c>
      <c r="G33" s="614">
        <v>0</v>
      </c>
      <c r="H33" s="613">
        <v>0</v>
      </c>
      <c r="I33" s="466">
        <f t="shared" si="5"/>
        <v>0</v>
      </c>
      <c r="J33" s="467">
        <f t="shared" si="1"/>
        <v>0</v>
      </c>
      <c r="K33" s="466">
        <f t="shared" si="2"/>
        <v>0</v>
      </c>
      <c r="L33" s="468">
        <f t="shared" si="3"/>
        <v>0</v>
      </c>
      <c r="N33" s="469">
        <f t="shared" si="6"/>
        <v>0</v>
      </c>
      <c r="P33" s="614">
        <v>0</v>
      </c>
      <c r="Q33" s="466">
        <f t="shared" si="7"/>
        <v>0</v>
      </c>
    </row>
    <row r="34" spans="1:17">
      <c r="A34" s="611"/>
      <c r="B34" s="611"/>
      <c r="C34" s="612"/>
      <c r="D34" s="613"/>
      <c r="E34" s="464">
        <f t="shared" si="0"/>
        <v>0</v>
      </c>
      <c r="F34" s="465">
        <f t="shared" si="4"/>
        <v>0</v>
      </c>
      <c r="G34" s="614"/>
      <c r="H34" s="613">
        <v>0</v>
      </c>
      <c r="I34" s="466">
        <f t="shared" si="5"/>
        <v>0</v>
      </c>
      <c r="J34" s="467">
        <f t="shared" si="1"/>
        <v>0</v>
      </c>
      <c r="K34" s="466">
        <f t="shared" si="2"/>
        <v>0</v>
      </c>
      <c r="L34" s="468">
        <f t="shared" si="3"/>
        <v>0</v>
      </c>
      <c r="N34" s="469">
        <f t="shared" si="6"/>
        <v>0</v>
      </c>
      <c r="P34" s="614"/>
      <c r="Q34" s="466">
        <f t="shared" si="7"/>
        <v>0</v>
      </c>
    </row>
    <row r="35" spans="1:17">
      <c r="A35" s="611"/>
      <c r="B35" s="611"/>
      <c r="C35" s="612"/>
      <c r="D35" s="613"/>
      <c r="E35" s="464">
        <f t="shared" si="0"/>
        <v>0</v>
      </c>
      <c r="F35" s="465">
        <f t="shared" si="4"/>
        <v>0</v>
      </c>
      <c r="G35" s="614"/>
      <c r="H35" s="613">
        <v>0</v>
      </c>
      <c r="I35" s="466">
        <f t="shared" si="5"/>
        <v>0</v>
      </c>
      <c r="J35" s="467">
        <f t="shared" si="1"/>
        <v>0</v>
      </c>
      <c r="K35" s="466">
        <f t="shared" si="2"/>
        <v>0</v>
      </c>
      <c r="L35" s="468">
        <f t="shared" si="3"/>
        <v>0</v>
      </c>
      <c r="N35" s="469">
        <f t="shared" si="6"/>
        <v>0</v>
      </c>
      <c r="P35" s="614"/>
      <c r="Q35" s="466">
        <f t="shared" si="7"/>
        <v>0</v>
      </c>
    </row>
    <row r="36" spans="1:17">
      <c r="A36" s="611"/>
      <c r="B36" s="611"/>
      <c r="C36" s="612"/>
      <c r="D36" s="613"/>
      <c r="E36" s="464">
        <f t="shared" ref="E36:E55" si="12">D36*$E$11</f>
        <v>0</v>
      </c>
      <c r="F36" s="465">
        <f t="shared" si="4"/>
        <v>0</v>
      </c>
      <c r="G36" s="614"/>
      <c r="H36" s="613">
        <v>0</v>
      </c>
      <c r="I36" s="466">
        <f t="shared" si="5"/>
        <v>0</v>
      </c>
      <c r="J36" s="467">
        <f t="shared" ref="J36:J58" si="13">D36*$J$11</f>
        <v>0</v>
      </c>
      <c r="K36" s="466">
        <f t="shared" ref="K36:K58" si="14">D36*$K$11</f>
        <v>0</v>
      </c>
      <c r="L36" s="468">
        <f t="shared" ref="L36:L58" si="15">$L$11*D36</f>
        <v>0</v>
      </c>
      <c r="N36" s="469">
        <f t="shared" si="6"/>
        <v>0</v>
      </c>
      <c r="P36" s="614"/>
      <c r="Q36" s="466">
        <f t="shared" si="7"/>
        <v>0</v>
      </c>
    </row>
    <row r="37" spans="1:17">
      <c r="A37" s="611"/>
      <c r="B37" s="611"/>
      <c r="C37" s="612"/>
      <c r="D37" s="613"/>
      <c r="E37" s="464">
        <f t="shared" si="12"/>
        <v>0</v>
      </c>
      <c r="F37" s="465">
        <f t="shared" si="4"/>
        <v>0</v>
      </c>
      <c r="G37" s="614"/>
      <c r="H37" s="613">
        <v>0</v>
      </c>
      <c r="I37" s="466">
        <f t="shared" si="5"/>
        <v>0</v>
      </c>
      <c r="J37" s="467">
        <f t="shared" si="13"/>
        <v>0</v>
      </c>
      <c r="K37" s="466">
        <f t="shared" si="14"/>
        <v>0</v>
      </c>
      <c r="L37" s="468">
        <f t="shared" si="15"/>
        <v>0</v>
      </c>
      <c r="N37" s="469">
        <f t="shared" si="6"/>
        <v>0</v>
      </c>
      <c r="P37" s="614"/>
      <c r="Q37" s="466">
        <f t="shared" si="7"/>
        <v>0</v>
      </c>
    </row>
    <row r="38" spans="1:17">
      <c r="A38" s="611"/>
      <c r="B38" s="611"/>
      <c r="C38" s="612"/>
      <c r="D38" s="613"/>
      <c r="E38" s="464">
        <f t="shared" si="12"/>
        <v>0</v>
      </c>
      <c r="F38" s="465">
        <f>D38-E38</f>
        <v>0</v>
      </c>
      <c r="G38" s="614"/>
      <c r="H38" s="613">
        <v>0</v>
      </c>
      <c r="I38" s="466">
        <f>IF(G38=0,0,(F38-H38)/G38)</f>
        <v>0</v>
      </c>
      <c r="J38" s="467">
        <f t="shared" si="13"/>
        <v>0</v>
      </c>
      <c r="K38" s="466">
        <f t="shared" si="14"/>
        <v>0</v>
      </c>
      <c r="L38" s="468">
        <f t="shared" si="15"/>
        <v>0</v>
      </c>
      <c r="N38" s="469">
        <f>SUM(I38:L38)</f>
        <v>0</v>
      </c>
      <c r="P38" s="614"/>
      <c r="Q38" s="466">
        <f>N38*P38</f>
        <v>0</v>
      </c>
    </row>
    <row r="39" spans="1:17">
      <c r="A39" s="611"/>
      <c r="B39" s="611"/>
      <c r="C39" s="612"/>
      <c r="D39" s="613"/>
      <c r="E39" s="464">
        <f t="shared" si="12"/>
        <v>0</v>
      </c>
      <c r="F39" s="465">
        <f>D39-E39</f>
        <v>0</v>
      </c>
      <c r="G39" s="614"/>
      <c r="H39" s="613">
        <v>0</v>
      </c>
      <c r="I39" s="466">
        <f>IF(G39=0,0,(F39-H39)/G39)</f>
        <v>0</v>
      </c>
      <c r="J39" s="467">
        <f t="shared" si="13"/>
        <v>0</v>
      </c>
      <c r="K39" s="466">
        <f t="shared" si="14"/>
        <v>0</v>
      </c>
      <c r="L39" s="468">
        <f t="shared" si="15"/>
        <v>0</v>
      </c>
      <c r="N39" s="469">
        <f>SUM(I39:L39)</f>
        <v>0</v>
      </c>
      <c r="P39" s="614"/>
      <c r="Q39" s="466">
        <f>N39*P39</f>
        <v>0</v>
      </c>
    </row>
    <row r="40" spans="1:17">
      <c r="A40" s="611"/>
      <c r="B40" s="611"/>
      <c r="C40" s="612"/>
      <c r="D40" s="613"/>
      <c r="E40" s="464">
        <f t="shared" si="12"/>
        <v>0</v>
      </c>
      <c r="F40" s="465">
        <f>D40-E40</f>
        <v>0</v>
      </c>
      <c r="G40" s="614"/>
      <c r="H40" s="613">
        <v>0</v>
      </c>
      <c r="I40" s="466">
        <f>IF(G40=0,0,(F40-H40)/G40)</f>
        <v>0</v>
      </c>
      <c r="J40" s="467">
        <f t="shared" si="13"/>
        <v>0</v>
      </c>
      <c r="K40" s="466">
        <f t="shared" si="14"/>
        <v>0</v>
      </c>
      <c r="L40" s="468">
        <f t="shared" si="15"/>
        <v>0</v>
      </c>
      <c r="N40" s="469">
        <f>SUM(I40:L40)</f>
        <v>0</v>
      </c>
      <c r="P40" s="614"/>
      <c r="Q40" s="466">
        <f>N40*P40</f>
        <v>0</v>
      </c>
    </row>
    <row r="41" spans="1:17">
      <c r="A41" s="611"/>
      <c r="B41" s="611"/>
      <c r="C41" s="612"/>
      <c r="D41" s="613"/>
      <c r="E41" s="464">
        <f t="shared" si="12"/>
        <v>0</v>
      </c>
      <c r="F41" s="465">
        <f>D41-E41</f>
        <v>0</v>
      </c>
      <c r="G41" s="614"/>
      <c r="H41" s="613">
        <v>0</v>
      </c>
      <c r="I41" s="466">
        <f>IF(G41=0,0,(F41-H41)/G41)</f>
        <v>0</v>
      </c>
      <c r="J41" s="467">
        <f t="shared" si="13"/>
        <v>0</v>
      </c>
      <c r="K41" s="466">
        <f t="shared" si="14"/>
        <v>0</v>
      </c>
      <c r="L41" s="468">
        <f t="shared" si="15"/>
        <v>0</v>
      </c>
      <c r="N41" s="469">
        <f>SUM(I41:L41)</f>
        <v>0</v>
      </c>
      <c r="P41" s="614"/>
      <c r="Q41" s="466">
        <f>N41*P41</f>
        <v>0</v>
      </c>
    </row>
    <row r="42" spans="1:17">
      <c r="A42" s="611"/>
      <c r="B42" s="611"/>
      <c r="C42" s="612"/>
      <c r="D42" s="613"/>
      <c r="E42" s="464">
        <f t="shared" si="12"/>
        <v>0</v>
      </c>
      <c r="F42" s="465">
        <f t="shared" si="4"/>
        <v>0</v>
      </c>
      <c r="G42" s="614"/>
      <c r="H42" s="613">
        <v>0</v>
      </c>
      <c r="I42" s="466">
        <f t="shared" si="5"/>
        <v>0</v>
      </c>
      <c r="J42" s="467">
        <f t="shared" si="13"/>
        <v>0</v>
      </c>
      <c r="K42" s="466">
        <f t="shared" si="14"/>
        <v>0</v>
      </c>
      <c r="L42" s="468">
        <f t="shared" si="15"/>
        <v>0</v>
      </c>
      <c r="N42" s="469">
        <f t="shared" si="6"/>
        <v>0</v>
      </c>
      <c r="P42" s="614"/>
      <c r="Q42" s="466">
        <f t="shared" si="7"/>
        <v>0</v>
      </c>
    </row>
    <row r="43" spans="1:17">
      <c r="A43" s="611"/>
      <c r="B43" s="611"/>
      <c r="C43" s="612"/>
      <c r="D43" s="613"/>
      <c r="E43" s="464">
        <f t="shared" si="12"/>
        <v>0</v>
      </c>
      <c r="F43" s="465">
        <f t="shared" si="4"/>
        <v>0</v>
      </c>
      <c r="G43" s="614"/>
      <c r="H43" s="613">
        <v>0</v>
      </c>
      <c r="I43" s="466">
        <f t="shared" si="5"/>
        <v>0</v>
      </c>
      <c r="J43" s="467">
        <f t="shared" si="13"/>
        <v>0</v>
      </c>
      <c r="K43" s="466">
        <f t="shared" si="14"/>
        <v>0</v>
      </c>
      <c r="L43" s="468">
        <f t="shared" si="15"/>
        <v>0</v>
      </c>
      <c r="N43" s="469">
        <f t="shared" si="6"/>
        <v>0</v>
      </c>
      <c r="P43" s="614"/>
      <c r="Q43" s="466">
        <f t="shared" si="7"/>
        <v>0</v>
      </c>
    </row>
    <row r="44" spans="1:17">
      <c r="A44" s="611"/>
      <c r="B44" s="611"/>
      <c r="C44" s="612"/>
      <c r="D44" s="613"/>
      <c r="E44" s="464">
        <f t="shared" si="12"/>
        <v>0</v>
      </c>
      <c r="F44" s="465">
        <f t="shared" si="4"/>
        <v>0</v>
      </c>
      <c r="G44" s="614"/>
      <c r="H44" s="613">
        <v>0</v>
      </c>
      <c r="I44" s="466">
        <f t="shared" si="5"/>
        <v>0</v>
      </c>
      <c r="J44" s="467">
        <f t="shared" si="13"/>
        <v>0</v>
      </c>
      <c r="K44" s="466">
        <f t="shared" si="14"/>
        <v>0</v>
      </c>
      <c r="L44" s="468">
        <f t="shared" si="15"/>
        <v>0</v>
      </c>
      <c r="N44" s="469">
        <f t="shared" si="6"/>
        <v>0</v>
      </c>
      <c r="P44" s="614"/>
      <c r="Q44" s="466">
        <f t="shared" si="7"/>
        <v>0</v>
      </c>
    </row>
    <row r="45" spans="1:17">
      <c r="A45" s="611"/>
      <c r="B45" s="611"/>
      <c r="C45" s="612"/>
      <c r="D45" s="613"/>
      <c r="E45" s="464">
        <f t="shared" si="12"/>
        <v>0</v>
      </c>
      <c r="F45" s="465">
        <f t="shared" si="4"/>
        <v>0</v>
      </c>
      <c r="G45" s="614"/>
      <c r="H45" s="613">
        <v>0</v>
      </c>
      <c r="I45" s="466">
        <f t="shared" si="5"/>
        <v>0</v>
      </c>
      <c r="J45" s="467">
        <f t="shared" si="13"/>
        <v>0</v>
      </c>
      <c r="K45" s="466">
        <f t="shared" si="14"/>
        <v>0</v>
      </c>
      <c r="L45" s="468">
        <f t="shared" si="15"/>
        <v>0</v>
      </c>
      <c r="N45" s="469">
        <f t="shared" si="6"/>
        <v>0</v>
      </c>
      <c r="P45" s="614"/>
      <c r="Q45" s="466">
        <f t="shared" si="7"/>
        <v>0</v>
      </c>
    </row>
    <row r="46" spans="1:17">
      <c r="A46" s="611"/>
      <c r="B46" s="611"/>
      <c r="C46" s="612"/>
      <c r="D46" s="613"/>
      <c r="E46" s="464">
        <f t="shared" si="12"/>
        <v>0</v>
      </c>
      <c r="F46" s="465">
        <f t="shared" si="4"/>
        <v>0</v>
      </c>
      <c r="G46" s="614"/>
      <c r="H46" s="613">
        <v>0</v>
      </c>
      <c r="I46" s="466">
        <f t="shared" si="5"/>
        <v>0</v>
      </c>
      <c r="J46" s="467">
        <f t="shared" si="13"/>
        <v>0</v>
      </c>
      <c r="K46" s="466">
        <f t="shared" si="14"/>
        <v>0</v>
      </c>
      <c r="L46" s="468">
        <f t="shared" si="15"/>
        <v>0</v>
      </c>
      <c r="N46" s="469">
        <f t="shared" si="6"/>
        <v>0</v>
      </c>
      <c r="P46" s="614"/>
      <c r="Q46" s="466">
        <f t="shared" si="7"/>
        <v>0</v>
      </c>
    </row>
    <row r="47" spans="1:17">
      <c r="A47" s="611"/>
      <c r="B47" s="611"/>
      <c r="C47" s="612"/>
      <c r="D47" s="613"/>
      <c r="E47" s="464">
        <f t="shared" si="12"/>
        <v>0</v>
      </c>
      <c r="F47" s="465">
        <f>D47-E47</f>
        <v>0</v>
      </c>
      <c r="G47" s="614"/>
      <c r="H47" s="613">
        <v>0</v>
      </c>
      <c r="I47" s="466">
        <f>IF(G47=0,0,(F47-H47)/G47)</f>
        <v>0</v>
      </c>
      <c r="J47" s="467">
        <f t="shared" si="13"/>
        <v>0</v>
      </c>
      <c r="K47" s="466">
        <f t="shared" si="14"/>
        <v>0</v>
      </c>
      <c r="L47" s="468">
        <f t="shared" si="15"/>
        <v>0</v>
      </c>
      <c r="N47" s="469">
        <f>SUM(I47:L47)</f>
        <v>0</v>
      </c>
      <c r="P47" s="614"/>
      <c r="Q47" s="466">
        <f>N47*P47</f>
        <v>0</v>
      </c>
    </row>
    <row r="48" spans="1:17">
      <c r="A48" s="611"/>
      <c r="B48" s="611"/>
      <c r="C48" s="612"/>
      <c r="D48" s="613"/>
      <c r="E48" s="464">
        <f t="shared" si="12"/>
        <v>0</v>
      </c>
      <c r="F48" s="465">
        <f t="shared" si="4"/>
        <v>0</v>
      </c>
      <c r="G48" s="614"/>
      <c r="H48" s="613">
        <v>0</v>
      </c>
      <c r="I48" s="466">
        <f t="shared" si="5"/>
        <v>0</v>
      </c>
      <c r="J48" s="467">
        <f t="shared" si="13"/>
        <v>0</v>
      </c>
      <c r="K48" s="466">
        <f t="shared" si="14"/>
        <v>0</v>
      </c>
      <c r="L48" s="468">
        <f t="shared" si="15"/>
        <v>0</v>
      </c>
      <c r="N48" s="469">
        <f t="shared" si="6"/>
        <v>0</v>
      </c>
      <c r="P48" s="614"/>
      <c r="Q48" s="466">
        <f t="shared" si="7"/>
        <v>0</v>
      </c>
    </row>
    <row r="49" spans="1:18">
      <c r="A49" s="611"/>
      <c r="B49" s="611"/>
      <c r="C49" s="612"/>
      <c r="D49" s="613"/>
      <c r="E49" s="464">
        <f t="shared" si="12"/>
        <v>0</v>
      </c>
      <c r="F49" s="465">
        <f>D49-E49</f>
        <v>0</v>
      </c>
      <c r="G49" s="614"/>
      <c r="H49" s="613">
        <v>0</v>
      </c>
      <c r="I49" s="466">
        <f>IF(G49=0,0,(F49-H49)/G49)</f>
        <v>0</v>
      </c>
      <c r="J49" s="467">
        <f t="shared" si="13"/>
        <v>0</v>
      </c>
      <c r="K49" s="466">
        <f t="shared" si="14"/>
        <v>0</v>
      </c>
      <c r="L49" s="468">
        <f t="shared" si="15"/>
        <v>0</v>
      </c>
      <c r="N49" s="469">
        <f>SUM(I49:L49)</f>
        <v>0</v>
      </c>
      <c r="P49" s="614"/>
      <c r="Q49" s="466">
        <f>N49*P49</f>
        <v>0</v>
      </c>
    </row>
    <row r="50" spans="1:18">
      <c r="A50" s="611"/>
      <c r="B50" s="611"/>
      <c r="C50" s="612"/>
      <c r="D50" s="613"/>
      <c r="E50" s="464">
        <f t="shared" si="12"/>
        <v>0</v>
      </c>
      <c r="F50" s="465">
        <f t="shared" si="4"/>
        <v>0</v>
      </c>
      <c r="G50" s="614"/>
      <c r="H50" s="613">
        <v>0</v>
      </c>
      <c r="I50" s="466">
        <f t="shared" si="5"/>
        <v>0</v>
      </c>
      <c r="J50" s="467">
        <f t="shared" si="13"/>
        <v>0</v>
      </c>
      <c r="K50" s="466">
        <f t="shared" si="14"/>
        <v>0</v>
      </c>
      <c r="L50" s="468">
        <f t="shared" si="15"/>
        <v>0</v>
      </c>
      <c r="N50" s="469">
        <f t="shared" si="6"/>
        <v>0</v>
      </c>
      <c r="P50" s="614"/>
      <c r="Q50" s="466">
        <f t="shared" si="7"/>
        <v>0</v>
      </c>
    </row>
    <row r="51" spans="1:18">
      <c r="A51" s="611"/>
      <c r="B51" s="611"/>
      <c r="C51" s="612"/>
      <c r="D51" s="613"/>
      <c r="E51" s="464">
        <f t="shared" si="12"/>
        <v>0</v>
      </c>
      <c r="F51" s="465">
        <f>D51-E51</f>
        <v>0</v>
      </c>
      <c r="G51" s="614"/>
      <c r="H51" s="613">
        <v>0</v>
      </c>
      <c r="I51" s="466">
        <f>IF(G51=0,0,(F51-H51)/G51)</f>
        <v>0</v>
      </c>
      <c r="J51" s="467">
        <f t="shared" si="13"/>
        <v>0</v>
      </c>
      <c r="K51" s="466">
        <f t="shared" si="14"/>
        <v>0</v>
      </c>
      <c r="L51" s="468">
        <f t="shared" si="15"/>
        <v>0</v>
      </c>
      <c r="N51" s="469">
        <f>SUM(I51:L51)</f>
        <v>0</v>
      </c>
      <c r="P51" s="614"/>
      <c r="Q51" s="466">
        <f>N51*P51</f>
        <v>0</v>
      </c>
    </row>
    <row r="52" spans="1:18">
      <c r="A52" s="611"/>
      <c r="B52" s="611"/>
      <c r="C52" s="612"/>
      <c r="D52" s="613"/>
      <c r="E52" s="464">
        <f t="shared" si="12"/>
        <v>0</v>
      </c>
      <c r="F52" s="465">
        <f t="shared" si="4"/>
        <v>0</v>
      </c>
      <c r="G52" s="614"/>
      <c r="H52" s="613">
        <v>0</v>
      </c>
      <c r="I52" s="466">
        <f t="shared" si="5"/>
        <v>0</v>
      </c>
      <c r="J52" s="467">
        <f t="shared" si="13"/>
        <v>0</v>
      </c>
      <c r="K52" s="466">
        <f t="shared" si="14"/>
        <v>0</v>
      </c>
      <c r="L52" s="468">
        <f t="shared" si="15"/>
        <v>0</v>
      </c>
      <c r="N52" s="469">
        <f t="shared" si="6"/>
        <v>0</v>
      </c>
      <c r="P52" s="614"/>
      <c r="Q52" s="466">
        <f t="shared" si="7"/>
        <v>0</v>
      </c>
    </row>
    <row r="53" spans="1:18">
      <c r="A53" s="611"/>
      <c r="B53" s="611"/>
      <c r="C53" s="612"/>
      <c r="D53" s="613"/>
      <c r="E53" s="464">
        <f t="shared" si="12"/>
        <v>0</v>
      </c>
      <c r="F53" s="465">
        <f>D53-E53</f>
        <v>0</v>
      </c>
      <c r="G53" s="614"/>
      <c r="H53" s="613">
        <v>0</v>
      </c>
      <c r="I53" s="466">
        <f>IF(G53=0,0,(F53-H53)/G53)</f>
        <v>0</v>
      </c>
      <c r="J53" s="467">
        <f t="shared" si="13"/>
        <v>0</v>
      </c>
      <c r="K53" s="466">
        <f t="shared" si="14"/>
        <v>0</v>
      </c>
      <c r="L53" s="468">
        <f t="shared" si="15"/>
        <v>0</v>
      </c>
      <c r="N53" s="469">
        <f>SUM(I53:L53)</f>
        <v>0</v>
      </c>
      <c r="P53" s="614"/>
      <c r="Q53" s="466">
        <f>N53*P53</f>
        <v>0</v>
      </c>
    </row>
    <row r="54" spans="1:18">
      <c r="A54" s="611"/>
      <c r="B54" s="611"/>
      <c r="C54" s="612"/>
      <c r="D54" s="613"/>
      <c r="E54" s="464">
        <f t="shared" si="12"/>
        <v>0</v>
      </c>
      <c r="F54" s="465">
        <f t="shared" si="4"/>
        <v>0</v>
      </c>
      <c r="G54" s="614"/>
      <c r="H54" s="613">
        <v>0</v>
      </c>
      <c r="I54" s="466">
        <f t="shared" si="5"/>
        <v>0</v>
      </c>
      <c r="J54" s="467">
        <f t="shared" si="13"/>
        <v>0</v>
      </c>
      <c r="K54" s="466">
        <f t="shared" si="14"/>
        <v>0</v>
      </c>
      <c r="L54" s="468">
        <f t="shared" si="15"/>
        <v>0</v>
      </c>
      <c r="N54" s="469">
        <f t="shared" si="6"/>
        <v>0</v>
      </c>
      <c r="P54" s="614"/>
      <c r="Q54" s="466">
        <f t="shared" si="7"/>
        <v>0</v>
      </c>
    </row>
    <row r="55" spans="1:18">
      <c r="A55" s="611"/>
      <c r="B55" s="611"/>
      <c r="C55" s="612"/>
      <c r="D55" s="613"/>
      <c r="E55" s="464">
        <f t="shared" si="12"/>
        <v>0</v>
      </c>
      <c r="F55" s="465">
        <f>D55-E55</f>
        <v>0</v>
      </c>
      <c r="G55" s="614"/>
      <c r="H55" s="613">
        <v>0</v>
      </c>
      <c r="I55" s="466">
        <f>IF(G55=0,0,(F55-H55)/G55)</f>
        <v>0</v>
      </c>
      <c r="J55" s="467">
        <f t="shared" si="13"/>
        <v>0</v>
      </c>
      <c r="K55" s="466">
        <f t="shared" si="14"/>
        <v>0</v>
      </c>
      <c r="L55" s="468">
        <f t="shared" si="15"/>
        <v>0</v>
      </c>
      <c r="N55" s="469">
        <f>SUM(I55:L55)</f>
        <v>0</v>
      </c>
      <c r="P55" s="614"/>
      <c r="Q55" s="466">
        <f>N55*P55</f>
        <v>0</v>
      </c>
    </row>
    <row r="56" spans="1:18">
      <c r="A56" s="611"/>
      <c r="B56" s="611"/>
      <c r="C56" s="612"/>
      <c r="D56" s="613"/>
      <c r="E56" s="464">
        <f t="shared" ref="E56:E58" si="16">D56*$E$11</f>
        <v>0</v>
      </c>
      <c r="F56" s="465">
        <f t="shared" si="4"/>
        <v>0</v>
      </c>
      <c r="G56" s="614"/>
      <c r="H56" s="613">
        <v>0</v>
      </c>
      <c r="I56" s="466">
        <f t="shared" si="5"/>
        <v>0</v>
      </c>
      <c r="J56" s="467">
        <f t="shared" si="13"/>
        <v>0</v>
      </c>
      <c r="K56" s="466">
        <f t="shared" si="14"/>
        <v>0</v>
      </c>
      <c r="L56" s="468">
        <f t="shared" si="15"/>
        <v>0</v>
      </c>
      <c r="N56" s="469">
        <f t="shared" si="6"/>
        <v>0</v>
      </c>
      <c r="P56" s="614"/>
      <c r="Q56" s="466">
        <f t="shared" si="7"/>
        <v>0</v>
      </c>
    </row>
    <row r="57" spans="1:18">
      <c r="A57" s="611"/>
      <c r="B57" s="611"/>
      <c r="C57" s="612"/>
      <c r="D57" s="613"/>
      <c r="E57" s="464">
        <f t="shared" si="16"/>
        <v>0</v>
      </c>
      <c r="F57" s="465">
        <f t="shared" si="4"/>
        <v>0</v>
      </c>
      <c r="G57" s="614"/>
      <c r="H57" s="613">
        <v>0</v>
      </c>
      <c r="I57" s="466">
        <f t="shared" si="5"/>
        <v>0</v>
      </c>
      <c r="J57" s="467">
        <f t="shared" si="13"/>
        <v>0</v>
      </c>
      <c r="K57" s="466">
        <f t="shared" si="14"/>
        <v>0</v>
      </c>
      <c r="L57" s="468">
        <f t="shared" si="15"/>
        <v>0</v>
      </c>
      <c r="N57" s="469">
        <f t="shared" si="6"/>
        <v>0</v>
      </c>
      <c r="P57" s="614"/>
      <c r="Q57" s="466">
        <f t="shared" si="7"/>
        <v>0</v>
      </c>
    </row>
    <row r="58" spans="1:18">
      <c r="A58" s="611"/>
      <c r="B58" s="611"/>
      <c r="C58" s="612"/>
      <c r="D58" s="613"/>
      <c r="E58" s="464">
        <f t="shared" si="16"/>
        <v>0</v>
      </c>
      <c r="F58" s="465">
        <f t="shared" si="4"/>
        <v>0</v>
      </c>
      <c r="G58" s="614"/>
      <c r="H58" s="613">
        <v>0</v>
      </c>
      <c r="I58" s="466">
        <f t="shared" si="5"/>
        <v>0</v>
      </c>
      <c r="J58" s="467">
        <f t="shared" si="13"/>
        <v>0</v>
      </c>
      <c r="K58" s="466">
        <f t="shared" si="14"/>
        <v>0</v>
      </c>
      <c r="L58" s="468">
        <f t="shared" si="15"/>
        <v>0</v>
      </c>
      <c r="N58" s="469">
        <f t="shared" si="6"/>
        <v>0</v>
      </c>
      <c r="P58" s="614"/>
      <c r="Q58" s="466">
        <f t="shared" si="7"/>
        <v>0</v>
      </c>
    </row>
    <row r="60" spans="1:18">
      <c r="A60" s="470"/>
      <c r="B60" s="470" t="s">
        <v>105</v>
      </c>
      <c r="C60" s="471"/>
      <c r="D60" s="471"/>
      <c r="E60" s="471"/>
      <c r="F60" s="471"/>
      <c r="G60" s="471"/>
      <c r="H60" s="471"/>
      <c r="I60" s="471"/>
      <c r="J60" s="471"/>
      <c r="K60" s="471"/>
      <c r="L60" s="472"/>
      <c r="P60" s="473">
        <f>SUM(P12:P58)</f>
        <v>0</v>
      </c>
      <c r="Q60" s="474">
        <f>SUM(Q12:Q58)</f>
        <v>0</v>
      </c>
    </row>
    <row r="64" spans="1:18">
      <c r="A64" s="99" t="s">
        <v>106</v>
      </c>
      <c r="R64" s="142"/>
    </row>
    <row r="65" spans="1:17">
      <c r="A65" s="475" t="s">
        <v>107</v>
      </c>
      <c r="B65" s="611"/>
      <c r="C65" s="612"/>
      <c r="D65" s="613"/>
      <c r="E65" s="464">
        <f>D65*$E$11</f>
        <v>0</v>
      </c>
      <c r="F65" s="465">
        <f>D65-E65</f>
        <v>0</v>
      </c>
      <c r="G65" s="614"/>
      <c r="H65" s="613">
        <v>0</v>
      </c>
      <c r="I65" s="466">
        <f>IF(G65=0,0,(F65-H65)/G65)</f>
        <v>0</v>
      </c>
      <c r="J65" s="467">
        <f>D65*$J$11</f>
        <v>0</v>
      </c>
      <c r="K65" s="466">
        <f>D65*$K$11</f>
        <v>0</v>
      </c>
      <c r="L65" s="468">
        <f>$L$11*D65</f>
        <v>0</v>
      </c>
      <c r="N65" s="469">
        <f>SUM(I65:L65)</f>
        <v>0</v>
      </c>
      <c r="P65" s="614"/>
      <c r="Q65" s="466">
        <f>N65*P65</f>
        <v>0</v>
      </c>
    </row>
  </sheetData>
  <sheetProtection algorithmName="SHA-512" hashValue="8zjZ49s/YnuGr9KVejF+1X3GrFaVzV4IDFmN7F2BiGb+6PZ2y82djUUDerxzGEeSWcJSxut9SPXVqEuK97Q7AQ==" saltValue="jgGTfXgnqHAHbE7QvrKoeA==" spinCount="100000"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rgb="FF92D050"/>
    <pageSetUpPr fitToPage="1"/>
  </sheetPr>
  <dimension ref="A1:AM49"/>
  <sheetViews>
    <sheetView showGridLines="0" zoomScale="70" zoomScaleNormal="70" zoomScaleSheetLayoutView="85" zoomScalePageLayoutView="50" workbookViewId="0">
      <selection activeCell="L13" sqref="L13"/>
    </sheetView>
  </sheetViews>
  <sheetFormatPr defaultColWidth="9.1796875" defaultRowHeight="12.5"/>
  <cols>
    <col min="1" max="1" width="40.54296875" style="99" customWidth="1"/>
    <col min="2" max="2" width="32.54296875" style="99" customWidth="1"/>
    <col min="3" max="3" width="16.1796875" style="99" customWidth="1"/>
    <col min="4" max="5" width="16.7265625" style="99" customWidth="1"/>
    <col min="6" max="6" width="16.81640625" style="99" customWidth="1"/>
    <col min="7" max="10" width="14.54296875" style="99" customWidth="1"/>
    <col min="11" max="11" width="14.81640625" style="99" customWidth="1"/>
    <col min="12" max="13" width="14.54296875" style="99" customWidth="1"/>
    <col min="14" max="14" width="19.1796875" style="99" customWidth="1"/>
    <col min="15" max="15" width="13.1796875" style="99" customWidth="1"/>
    <col min="16" max="16" width="14.54296875" style="99" customWidth="1"/>
    <col min="17" max="17" width="15.81640625" style="99" customWidth="1"/>
    <col min="18" max="18" width="14.54296875" style="99" customWidth="1"/>
    <col min="19" max="19" width="15.54296875" style="99" customWidth="1"/>
    <col min="20" max="20" width="9.1796875" style="99" customWidth="1"/>
    <col min="21" max="21" width="14.54296875" style="99" customWidth="1"/>
    <col min="22" max="22" width="12.54296875" style="99" customWidth="1"/>
    <col min="23" max="23" width="14.54296875" style="99" customWidth="1"/>
    <col min="24" max="24" width="16.1796875" style="99" customWidth="1"/>
    <col min="25" max="36" width="14.54296875" style="99" customWidth="1"/>
    <col min="37" max="37" width="17.54296875" style="99" customWidth="1"/>
    <col min="38" max="38" width="4.81640625" style="99" customWidth="1"/>
    <col min="39" max="41" width="14.54296875" style="99" customWidth="1"/>
    <col min="42" max="42" width="1.81640625" style="99" customWidth="1"/>
    <col min="43" max="43" width="14.54296875" style="99" customWidth="1"/>
    <col min="44" max="16384" width="9.1796875" style="99"/>
  </cols>
  <sheetData>
    <row r="1" spans="1:16" ht="13.5" customHeight="1">
      <c r="A1" s="625" t="s">
        <v>43</v>
      </c>
      <c r="B1" s="16"/>
      <c r="C1" s="16"/>
      <c r="D1" s="16"/>
      <c r="E1" s="16"/>
      <c r="F1" s="16"/>
      <c r="G1" s="16"/>
      <c r="J1" s="686"/>
      <c r="K1" s="686"/>
      <c r="L1" s="686"/>
    </row>
    <row r="2" spans="1:16" ht="14.15" customHeight="1">
      <c r="A2" s="112"/>
      <c r="B2" s="16"/>
      <c r="J2" s="686"/>
      <c r="K2" s="686"/>
      <c r="L2" s="686"/>
    </row>
    <row r="3" spans="1:16" ht="15" customHeight="1">
      <c r="A3" s="136" t="str">
        <f>'2-Kosten per locatie'!A3</f>
        <v>Naam opdrachtgever</v>
      </c>
      <c r="B3" s="15" t="str">
        <f>'2-Kosten per locatie'!B3</f>
        <v xml:space="preserve">TNO </v>
      </c>
      <c r="C3" s="695" t="s">
        <v>5368</v>
      </c>
      <c r="D3" s="695"/>
      <c r="E3" s="695"/>
      <c r="F3" s="476" t="s">
        <v>5369</v>
      </c>
      <c r="G3" s="695" t="s">
        <v>5370</v>
      </c>
      <c r="H3" s="695"/>
      <c r="I3" s="695"/>
      <c r="J3" s="686"/>
      <c r="K3" s="686"/>
      <c r="L3" s="686"/>
    </row>
    <row r="4" spans="1:16" ht="15" customHeight="1">
      <c r="A4" s="136" t="str">
        <f>'2-Kosten per locatie'!A4</f>
        <v>Calculatie onderdeel</v>
      </c>
      <c r="B4" s="30" t="s">
        <v>5371</v>
      </c>
      <c r="C4" s="692" t="s">
        <v>5372</v>
      </c>
      <c r="D4" s="692"/>
      <c r="E4" s="692"/>
      <c r="F4" s="437">
        <v>0</v>
      </c>
      <c r="G4" s="694"/>
      <c r="H4" s="694"/>
      <c r="I4" s="694"/>
      <c r="J4" s="632"/>
      <c r="O4" s="164"/>
      <c r="P4" s="22"/>
    </row>
    <row r="5" spans="1:16" ht="16" customHeight="1">
      <c r="A5" s="136" t="str">
        <f>'2-Kosten per locatie'!A5</f>
        <v>Referentie nummer</v>
      </c>
      <c r="B5" s="30" t="s">
        <v>5315</v>
      </c>
      <c r="C5" s="692" t="s">
        <v>5373</v>
      </c>
      <c r="D5" s="692"/>
      <c r="E5" s="692"/>
      <c r="F5" s="437">
        <v>0</v>
      </c>
      <c r="G5" s="694"/>
      <c r="H5" s="694"/>
      <c r="I5" s="694"/>
      <c r="J5" s="632"/>
      <c r="O5" s="164"/>
      <c r="P5" s="22"/>
    </row>
    <row r="6" spans="1:16" ht="16">
      <c r="A6" s="136" t="str">
        <f>'2-Kosten per locatie'!A6</f>
        <v>Naam dienstverlener</v>
      </c>
      <c r="B6" s="175">
        <f>'2-Kosten per locatie'!B6</f>
        <v>0</v>
      </c>
      <c r="C6" s="692" t="s">
        <v>5374</v>
      </c>
      <c r="D6" s="692"/>
      <c r="E6" s="692"/>
      <c r="F6" s="437">
        <v>0</v>
      </c>
      <c r="G6" s="694"/>
      <c r="H6" s="694"/>
      <c r="I6" s="694"/>
      <c r="J6" s="632"/>
      <c r="O6" s="164"/>
      <c r="P6" s="22"/>
    </row>
    <row r="7" spans="1:16" ht="15" customHeight="1">
      <c r="A7" s="136" t="str">
        <f>'2-Kosten per locatie'!A7</f>
        <v>Prijspeil</v>
      </c>
      <c r="B7" s="148" t="s">
        <v>56</v>
      </c>
      <c r="C7" s="692" t="s">
        <v>5375</v>
      </c>
      <c r="D7" s="692"/>
      <c r="E7" s="692"/>
      <c r="F7" s="437">
        <v>0</v>
      </c>
      <c r="G7" s="694"/>
      <c r="H7" s="694"/>
      <c r="I7" s="694"/>
      <c r="J7" s="632"/>
      <c r="O7" s="164"/>
      <c r="P7" s="22"/>
    </row>
    <row r="8" spans="1:16" ht="13.4" customHeight="1">
      <c r="C8" s="692" t="s">
        <v>5376</v>
      </c>
      <c r="D8" s="692"/>
      <c r="E8" s="692"/>
      <c r="F8" s="437">
        <v>0</v>
      </c>
      <c r="G8" s="694"/>
      <c r="H8" s="694"/>
      <c r="I8" s="694"/>
      <c r="J8" s="632"/>
      <c r="O8" s="164"/>
      <c r="P8" s="22"/>
    </row>
    <row r="9" spans="1:16" ht="15" customHeight="1">
      <c r="B9" s="148"/>
      <c r="C9" s="692" t="s">
        <v>5377</v>
      </c>
      <c r="D9" s="692"/>
      <c r="E9" s="692"/>
      <c r="F9" s="437">
        <v>0</v>
      </c>
      <c r="G9" s="694"/>
      <c r="H9" s="694"/>
      <c r="I9" s="694"/>
      <c r="J9" s="632"/>
      <c r="O9" s="164"/>
      <c r="P9" s="22"/>
    </row>
    <row r="10" spans="1:16" ht="15" customHeight="1">
      <c r="B10" s="148"/>
      <c r="C10" s="692" t="s">
        <v>5378</v>
      </c>
      <c r="D10" s="692"/>
      <c r="E10" s="692"/>
      <c r="F10" s="437">
        <v>0</v>
      </c>
      <c r="G10" s="694"/>
      <c r="H10" s="694"/>
      <c r="I10" s="694"/>
      <c r="J10" s="632"/>
      <c r="O10" s="164"/>
      <c r="P10" s="22"/>
    </row>
    <row r="11" spans="1:16" ht="15" customHeight="1">
      <c r="B11" s="148"/>
      <c r="C11" s="692" t="s">
        <v>5379</v>
      </c>
      <c r="D11" s="692"/>
      <c r="E11" s="692"/>
      <c r="F11" s="437">
        <v>0</v>
      </c>
      <c r="G11" s="694"/>
      <c r="H11" s="694"/>
      <c r="I11" s="694"/>
      <c r="J11" s="632"/>
      <c r="O11" s="164"/>
      <c r="P11" s="22"/>
    </row>
    <row r="12" spans="1:16" ht="15" customHeight="1">
      <c r="B12" s="148"/>
      <c r="C12" s="692" t="s">
        <v>5380</v>
      </c>
      <c r="D12" s="692"/>
      <c r="E12" s="692"/>
      <c r="F12" s="437">
        <v>0</v>
      </c>
      <c r="G12" s="694"/>
      <c r="H12" s="694"/>
      <c r="I12" s="694"/>
      <c r="J12" s="632"/>
      <c r="O12" s="164"/>
      <c r="P12" s="22"/>
    </row>
    <row r="13" spans="1:16" ht="15" customHeight="1">
      <c r="B13" s="148"/>
      <c r="C13" s="692" t="s">
        <v>5381</v>
      </c>
      <c r="D13" s="692"/>
      <c r="E13" s="692"/>
      <c r="F13" s="437">
        <v>0</v>
      </c>
      <c r="G13" s="694"/>
      <c r="H13" s="694"/>
      <c r="I13" s="694"/>
      <c r="J13" s="632"/>
      <c r="O13" s="164"/>
      <c r="P13" s="22"/>
    </row>
    <row r="14" spans="1:16" ht="16">
      <c r="B14" s="148"/>
      <c r="C14" s="693" t="s">
        <v>5446</v>
      </c>
      <c r="D14" s="693"/>
      <c r="E14" s="693"/>
      <c r="F14" s="631">
        <v>0</v>
      </c>
      <c r="G14" s="697"/>
      <c r="H14" s="697"/>
      <c r="I14" s="697"/>
      <c r="J14" s="632"/>
      <c r="L14" s="633"/>
      <c r="O14" s="164"/>
      <c r="P14" s="22"/>
    </row>
    <row r="15" spans="1:16" ht="15" customHeight="1">
      <c r="B15" s="148"/>
      <c r="C15" s="692" t="s">
        <v>5383</v>
      </c>
      <c r="D15" s="692"/>
      <c r="E15" s="692"/>
      <c r="F15" s="437">
        <v>0</v>
      </c>
      <c r="G15" s="694"/>
      <c r="H15" s="694"/>
      <c r="I15" s="694"/>
      <c r="J15" s="632"/>
      <c r="L15" s="633"/>
      <c r="O15" s="164"/>
      <c r="P15" s="22"/>
    </row>
    <row r="16" spans="1:16" ht="15" customHeight="1">
      <c r="B16" s="148"/>
      <c r="C16" s="692" t="s">
        <v>5384</v>
      </c>
      <c r="D16" s="692"/>
      <c r="E16" s="692"/>
      <c r="F16" s="437">
        <v>0</v>
      </c>
      <c r="G16" s="694"/>
      <c r="H16" s="694"/>
      <c r="I16" s="694"/>
      <c r="J16" s="632"/>
      <c r="L16" s="633"/>
      <c r="O16" s="164"/>
      <c r="P16" s="22"/>
    </row>
    <row r="17" spans="1:39" ht="15" customHeight="1">
      <c r="B17" s="148"/>
      <c r="C17" s="692" t="s">
        <v>5385</v>
      </c>
      <c r="D17" s="692"/>
      <c r="E17" s="692"/>
      <c r="F17" s="437">
        <v>0</v>
      </c>
      <c r="G17" s="694"/>
      <c r="H17" s="694"/>
      <c r="I17" s="694"/>
      <c r="J17" s="632"/>
      <c r="O17" s="164"/>
      <c r="P17" s="22"/>
    </row>
    <row r="18" spans="1:39" ht="15" customHeight="1">
      <c r="B18" s="148"/>
      <c r="C18" s="692" t="s">
        <v>5386</v>
      </c>
      <c r="D18" s="692"/>
      <c r="E18" s="692"/>
      <c r="F18" s="437">
        <v>0</v>
      </c>
      <c r="G18" s="694"/>
      <c r="H18" s="694"/>
      <c r="I18" s="694"/>
      <c r="J18" s="632"/>
      <c r="O18" s="164"/>
      <c r="P18" s="22"/>
    </row>
    <row r="19" spans="1:39" ht="15" customHeight="1">
      <c r="B19" s="148"/>
      <c r="C19" s="692" t="s">
        <v>5387</v>
      </c>
      <c r="D19" s="692"/>
      <c r="E19" s="692"/>
      <c r="F19" s="437">
        <v>0</v>
      </c>
      <c r="G19" s="694"/>
      <c r="H19" s="694"/>
      <c r="I19" s="694"/>
      <c r="J19" s="632"/>
    </row>
    <row r="20" spans="1:39" ht="15" customHeight="1">
      <c r="B20" s="148"/>
      <c r="C20" s="692" t="s">
        <v>5388</v>
      </c>
      <c r="D20" s="692"/>
      <c r="E20" s="692"/>
      <c r="F20" s="437">
        <v>0</v>
      </c>
      <c r="G20" s="694"/>
      <c r="H20" s="694"/>
      <c r="I20" s="694"/>
      <c r="J20" s="632"/>
    </row>
    <row r="21" spans="1:39" ht="16">
      <c r="B21" s="148"/>
    </row>
    <row r="22" spans="1:39" ht="15.5" thickBot="1">
      <c r="B22" s="111"/>
      <c r="I22" s="153"/>
      <c r="J22" s="153"/>
      <c r="K22" s="153"/>
      <c r="M22" s="153"/>
      <c r="N22" s="153"/>
      <c r="O22" s="154"/>
      <c r="P22" s="154"/>
      <c r="V22" s="154"/>
    </row>
    <row r="23" spans="1:39" ht="15" customHeight="1">
      <c r="A23" s="111"/>
      <c r="B23" s="111"/>
      <c r="C23" s="689" t="s">
        <v>5389</v>
      </c>
      <c r="D23" s="690"/>
      <c r="E23" s="690"/>
      <c r="F23" s="690"/>
      <c r="G23" s="690"/>
      <c r="H23" s="690"/>
      <c r="I23" s="690"/>
      <c r="J23" s="690"/>
      <c r="K23" s="690"/>
      <c r="L23" s="690"/>
      <c r="M23" s="690"/>
      <c r="N23" s="690"/>
      <c r="O23" s="690"/>
      <c r="P23" s="690"/>
      <c r="Q23" s="690"/>
      <c r="R23" s="690"/>
      <c r="S23" s="691"/>
      <c r="U23" s="190" t="s">
        <v>60</v>
      </c>
      <c r="V23" s="191"/>
      <c r="W23" s="191"/>
      <c r="X23" s="191"/>
      <c r="Y23" s="191"/>
      <c r="Z23" s="191"/>
      <c r="AA23" s="191"/>
      <c r="AB23" s="191"/>
      <c r="AC23" s="191"/>
      <c r="AD23" s="191"/>
      <c r="AE23" s="191"/>
      <c r="AF23" s="191"/>
      <c r="AG23" s="191"/>
      <c r="AH23" s="191"/>
      <c r="AI23" s="191"/>
      <c r="AJ23" s="191"/>
      <c r="AK23" s="191"/>
      <c r="AM23" s="687" t="s">
        <v>5390</v>
      </c>
    </row>
    <row r="24" spans="1:39" ht="50">
      <c r="A24" s="477" t="s">
        <v>61</v>
      </c>
      <c r="B24" s="478" t="s">
        <v>156</v>
      </c>
      <c r="C24" s="479" t="s">
        <v>5372</v>
      </c>
      <c r="D24" s="480" t="s">
        <v>5373</v>
      </c>
      <c r="E24" s="480" t="s">
        <v>5391</v>
      </c>
      <c r="F24" s="480" t="s">
        <v>5375</v>
      </c>
      <c r="G24" s="480" t="s">
        <v>5376</v>
      </c>
      <c r="H24" s="480" t="s">
        <v>5377</v>
      </c>
      <c r="I24" s="480" t="s">
        <v>5378</v>
      </c>
      <c r="J24" s="480" t="s">
        <v>5392</v>
      </c>
      <c r="K24" s="480" t="s">
        <v>5380</v>
      </c>
      <c r="L24" s="480" t="s">
        <v>5381</v>
      </c>
      <c r="M24" s="480" t="s">
        <v>5382</v>
      </c>
      <c r="N24" s="480" t="s">
        <v>5393</v>
      </c>
      <c r="O24" s="481" t="s">
        <v>5384</v>
      </c>
      <c r="P24" s="481" t="s">
        <v>5385</v>
      </c>
      <c r="Q24" s="481" t="s">
        <v>5386</v>
      </c>
      <c r="R24" s="481" t="s">
        <v>5387</v>
      </c>
      <c r="S24" s="482" t="s">
        <v>5388</v>
      </c>
      <c r="T24" s="153"/>
      <c r="U24" s="479" t="s">
        <v>5372</v>
      </c>
      <c r="V24" s="480" t="s">
        <v>5373</v>
      </c>
      <c r="W24" s="480" t="s">
        <v>5391</v>
      </c>
      <c r="X24" s="480" t="s">
        <v>5375</v>
      </c>
      <c r="Y24" s="480" t="s">
        <v>5376</v>
      </c>
      <c r="Z24" s="480" t="s">
        <v>5377</v>
      </c>
      <c r="AA24" s="480" t="s">
        <v>5378</v>
      </c>
      <c r="AB24" s="480" t="s">
        <v>5392</v>
      </c>
      <c r="AC24" s="480" t="s">
        <v>5380</v>
      </c>
      <c r="AD24" s="480" t="s">
        <v>5381</v>
      </c>
      <c r="AE24" s="480" t="s">
        <v>5382</v>
      </c>
      <c r="AF24" s="480" t="s">
        <v>5393</v>
      </c>
      <c r="AG24" s="481" t="s">
        <v>5384</v>
      </c>
      <c r="AH24" s="481" t="s">
        <v>5385</v>
      </c>
      <c r="AI24" s="481" t="s">
        <v>5386</v>
      </c>
      <c r="AJ24" s="481" t="s">
        <v>5387</v>
      </c>
      <c r="AK24" s="481" t="s">
        <v>5388</v>
      </c>
      <c r="AL24" s="155"/>
      <c r="AM24" s="688"/>
    </row>
    <row r="25" spans="1:39" ht="12.75" customHeight="1">
      <c r="A25" s="252" t="s">
        <v>80</v>
      </c>
      <c r="B25" s="483"/>
      <c r="C25" s="484">
        <v>5</v>
      </c>
      <c r="D25" s="485"/>
      <c r="E25" s="485">
        <v>3</v>
      </c>
      <c r="F25" s="485"/>
      <c r="G25" s="485"/>
      <c r="H25" s="485">
        <v>4</v>
      </c>
      <c r="I25" s="485"/>
      <c r="J25" s="485">
        <v>6</v>
      </c>
      <c r="K25" s="485">
        <v>4</v>
      </c>
      <c r="L25" s="485">
        <v>3</v>
      </c>
      <c r="M25" s="485"/>
      <c r="N25" s="485">
        <v>2</v>
      </c>
      <c r="O25" s="485">
        <v>6</v>
      </c>
      <c r="P25" s="485">
        <v>6</v>
      </c>
      <c r="Q25" s="485"/>
      <c r="R25" s="485"/>
      <c r="S25" s="486"/>
      <c r="T25" s="153"/>
      <c r="U25" s="487">
        <f>C25*$F$4*52</f>
        <v>0</v>
      </c>
      <c r="V25" s="488">
        <f>D25*$F$5*52</f>
        <v>0</v>
      </c>
      <c r="W25" s="488">
        <f>E25*$F$6*52</f>
        <v>0</v>
      </c>
      <c r="X25" s="488">
        <f>F25*$F$7*52</f>
        <v>0</v>
      </c>
      <c r="Y25" s="488">
        <f>G25*$F$8*52</f>
        <v>0</v>
      </c>
      <c r="Z25" s="489">
        <f>H25*$F$9*52</f>
        <v>0</v>
      </c>
      <c r="AA25" s="489">
        <f>I25*$F$10*52</f>
        <v>0</v>
      </c>
      <c r="AB25" s="489">
        <f>J25*$F$11*52</f>
        <v>0</v>
      </c>
      <c r="AC25" s="489">
        <f>K25*$F$12*52</f>
        <v>0</v>
      </c>
      <c r="AD25" s="489">
        <f>L25*$F$13*52</f>
        <v>0</v>
      </c>
      <c r="AE25" s="489">
        <f>M25*$F$14*52</f>
        <v>0</v>
      </c>
      <c r="AF25" s="489">
        <f>N25*$F$15*52</f>
        <v>0</v>
      </c>
      <c r="AG25" s="489">
        <f>O25*$F$16*52</f>
        <v>0</v>
      </c>
      <c r="AH25" s="489">
        <f>P25*$F$17*52</f>
        <v>0</v>
      </c>
      <c r="AI25" s="489">
        <f>Q25*$F$18*52</f>
        <v>0</v>
      </c>
      <c r="AJ25" s="489">
        <f>R25*$F$19*52</f>
        <v>0</v>
      </c>
      <c r="AK25" s="489">
        <f>S25*$F$20*52</f>
        <v>0</v>
      </c>
      <c r="AL25" s="156"/>
      <c r="AM25" s="490">
        <f>SUM(U25:AK25)</f>
        <v>0</v>
      </c>
    </row>
    <row r="26" spans="1:39" ht="12.75" customHeight="1">
      <c r="A26" s="262" t="s">
        <v>82</v>
      </c>
      <c r="B26" s="483"/>
      <c r="C26" s="484">
        <v>4</v>
      </c>
      <c r="D26" s="485"/>
      <c r="E26" s="485">
        <v>6</v>
      </c>
      <c r="F26" s="485"/>
      <c r="G26" s="485"/>
      <c r="H26" s="485">
        <v>2</v>
      </c>
      <c r="I26" s="485"/>
      <c r="J26" s="485">
        <v>2</v>
      </c>
      <c r="K26" s="485">
        <v>1</v>
      </c>
      <c r="L26" s="485"/>
      <c r="M26" s="485"/>
      <c r="N26" s="485">
        <v>1</v>
      </c>
      <c r="O26" s="485">
        <v>2</v>
      </c>
      <c r="P26" s="485">
        <v>2</v>
      </c>
      <c r="Q26" s="485"/>
      <c r="R26" s="485"/>
      <c r="S26" s="486"/>
      <c r="T26" s="153"/>
      <c r="U26" s="487">
        <f t="shared" ref="U26:U43" si="0">C26*$F$4*52</f>
        <v>0</v>
      </c>
      <c r="V26" s="488">
        <f t="shared" ref="V26:V43" si="1">D26*$F$5*52</f>
        <v>0</v>
      </c>
      <c r="W26" s="488">
        <f t="shared" ref="W26:W43" si="2">E26*$F$6*52</f>
        <v>0</v>
      </c>
      <c r="X26" s="488">
        <f t="shared" ref="X26:X43" si="3">F26*$F$7*52</f>
        <v>0</v>
      </c>
      <c r="Y26" s="488">
        <f t="shared" ref="Y26:Y43" si="4">G26*$F$8*52</f>
        <v>0</v>
      </c>
      <c r="Z26" s="489">
        <f t="shared" ref="Z26:Z43" si="5">H26*$F$9*52</f>
        <v>0</v>
      </c>
      <c r="AA26" s="489">
        <f t="shared" ref="AA26:AA43" si="6">I26*$F$10*52</f>
        <v>0</v>
      </c>
      <c r="AB26" s="489">
        <f t="shared" ref="AB26:AB43" si="7">J26*$F$11*52</f>
        <v>0</v>
      </c>
      <c r="AC26" s="489">
        <f t="shared" ref="AC26:AC43" si="8">K26*$F$12*52</f>
        <v>0</v>
      </c>
      <c r="AD26" s="489">
        <f t="shared" ref="AD26:AD43" si="9">L26*$F$13*52</f>
        <v>0</v>
      </c>
      <c r="AE26" s="489">
        <f t="shared" ref="AE26:AE42" si="10">M26*$F$14*52</f>
        <v>0</v>
      </c>
      <c r="AF26" s="489">
        <f t="shared" ref="AF26:AF43" si="11">N26*$F$15*52</f>
        <v>0</v>
      </c>
      <c r="AG26" s="489">
        <f t="shared" ref="AG26:AG43" si="12">O26*$F$16*52</f>
        <v>0</v>
      </c>
      <c r="AH26" s="489">
        <f t="shared" ref="AH26:AH43" si="13">P26*$F$17*52</f>
        <v>0</v>
      </c>
      <c r="AI26" s="489">
        <f t="shared" ref="AI26:AI43" si="14">Q26*$F$18*52</f>
        <v>0</v>
      </c>
      <c r="AJ26" s="489">
        <f t="shared" ref="AJ26:AJ43" si="15">R26*$F$19*52</f>
        <v>0</v>
      </c>
      <c r="AK26" s="489">
        <f t="shared" ref="AK26:AK43" si="16">S26*$F$20*52</f>
        <v>0</v>
      </c>
      <c r="AL26" s="156"/>
      <c r="AM26" s="490">
        <f t="shared" ref="AM26:AM43" si="17">SUM(U26:AK26)</f>
        <v>0</v>
      </c>
    </row>
    <row r="27" spans="1:39" ht="12.75" customHeight="1">
      <c r="A27" s="262" t="s">
        <v>83</v>
      </c>
      <c r="B27" s="483"/>
      <c r="C27" s="484">
        <v>22</v>
      </c>
      <c r="D27" s="485"/>
      <c r="E27" s="485">
        <v>21</v>
      </c>
      <c r="F27" s="485"/>
      <c r="G27" s="485"/>
      <c r="H27" s="485">
        <v>16</v>
      </c>
      <c r="I27" s="485"/>
      <c r="J27" s="485">
        <v>28</v>
      </c>
      <c r="K27" s="485">
        <v>15</v>
      </c>
      <c r="L27" s="485">
        <v>1</v>
      </c>
      <c r="M27" s="485"/>
      <c r="N27" s="485">
        <v>16</v>
      </c>
      <c r="O27" s="485">
        <v>28</v>
      </c>
      <c r="P27" s="485">
        <v>28</v>
      </c>
      <c r="Q27" s="485"/>
      <c r="R27" s="485"/>
      <c r="S27" s="486"/>
      <c r="T27" s="153"/>
      <c r="U27" s="487">
        <f t="shared" si="0"/>
        <v>0</v>
      </c>
      <c r="V27" s="488">
        <f t="shared" si="1"/>
        <v>0</v>
      </c>
      <c r="W27" s="488">
        <f t="shared" si="2"/>
        <v>0</v>
      </c>
      <c r="X27" s="488">
        <f t="shared" si="3"/>
        <v>0</v>
      </c>
      <c r="Y27" s="488">
        <f t="shared" si="4"/>
        <v>0</v>
      </c>
      <c r="Z27" s="489">
        <f t="shared" si="5"/>
        <v>0</v>
      </c>
      <c r="AA27" s="489">
        <f t="shared" si="6"/>
        <v>0</v>
      </c>
      <c r="AB27" s="489">
        <f t="shared" si="7"/>
        <v>0</v>
      </c>
      <c r="AC27" s="489">
        <f t="shared" si="8"/>
        <v>0</v>
      </c>
      <c r="AD27" s="489">
        <f t="shared" si="9"/>
        <v>0</v>
      </c>
      <c r="AE27" s="489">
        <f t="shared" si="10"/>
        <v>0</v>
      </c>
      <c r="AF27" s="489">
        <f t="shared" si="11"/>
        <v>0</v>
      </c>
      <c r="AG27" s="489">
        <f t="shared" si="12"/>
        <v>0</v>
      </c>
      <c r="AH27" s="489">
        <f t="shared" si="13"/>
        <v>0</v>
      </c>
      <c r="AI27" s="489">
        <f t="shared" si="14"/>
        <v>0</v>
      </c>
      <c r="AJ27" s="489">
        <f t="shared" si="15"/>
        <v>0</v>
      </c>
      <c r="AK27" s="489">
        <f t="shared" si="16"/>
        <v>0</v>
      </c>
      <c r="AL27" s="156"/>
      <c r="AM27" s="490">
        <f t="shared" si="17"/>
        <v>0</v>
      </c>
    </row>
    <row r="28" spans="1:39" ht="12.75" customHeight="1">
      <c r="A28" s="262" t="s">
        <v>84</v>
      </c>
      <c r="B28" s="483"/>
      <c r="C28" s="484">
        <v>11</v>
      </c>
      <c r="D28" s="485"/>
      <c r="E28" s="485">
        <v>14</v>
      </c>
      <c r="F28" s="485"/>
      <c r="G28" s="485">
        <v>9</v>
      </c>
      <c r="H28" s="485"/>
      <c r="I28" s="485"/>
      <c r="J28" s="485">
        <v>5</v>
      </c>
      <c r="K28" s="485">
        <v>2</v>
      </c>
      <c r="L28" s="485"/>
      <c r="M28" s="485"/>
      <c r="N28" s="485">
        <v>6</v>
      </c>
      <c r="O28" s="485">
        <v>5</v>
      </c>
      <c r="P28" s="485">
        <v>5</v>
      </c>
      <c r="Q28" s="485"/>
      <c r="R28" s="485">
        <v>6</v>
      </c>
      <c r="S28" s="486"/>
      <c r="T28" s="153"/>
      <c r="U28" s="487">
        <f t="shared" si="0"/>
        <v>0</v>
      </c>
      <c r="V28" s="488">
        <f t="shared" si="1"/>
        <v>0</v>
      </c>
      <c r="W28" s="488">
        <f t="shared" si="2"/>
        <v>0</v>
      </c>
      <c r="X28" s="488">
        <f t="shared" si="3"/>
        <v>0</v>
      </c>
      <c r="Y28" s="488">
        <f t="shared" si="4"/>
        <v>0</v>
      </c>
      <c r="Z28" s="489">
        <f t="shared" si="5"/>
        <v>0</v>
      </c>
      <c r="AA28" s="489">
        <f t="shared" si="6"/>
        <v>0</v>
      </c>
      <c r="AB28" s="489">
        <f t="shared" si="7"/>
        <v>0</v>
      </c>
      <c r="AC28" s="489">
        <f t="shared" si="8"/>
        <v>0</v>
      </c>
      <c r="AD28" s="489">
        <f t="shared" si="9"/>
        <v>0</v>
      </c>
      <c r="AE28" s="489">
        <f t="shared" si="10"/>
        <v>0</v>
      </c>
      <c r="AF28" s="489">
        <f t="shared" si="11"/>
        <v>0</v>
      </c>
      <c r="AG28" s="489">
        <f t="shared" si="12"/>
        <v>0</v>
      </c>
      <c r="AH28" s="489">
        <f t="shared" si="13"/>
        <v>0</v>
      </c>
      <c r="AI28" s="489">
        <f t="shared" si="14"/>
        <v>0</v>
      </c>
      <c r="AJ28" s="489">
        <f t="shared" si="15"/>
        <v>0</v>
      </c>
      <c r="AK28" s="489">
        <f t="shared" si="16"/>
        <v>0</v>
      </c>
      <c r="AL28" s="156"/>
      <c r="AM28" s="490">
        <f t="shared" si="17"/>
        <v>0</v>
      </c>
    </row>
    <row r="29" spans="1:39" ht="12.75" customHeight="1">
      <c r="A29" s="262" t="s">
        <v>85</v>
      </c>
      <c r="B29" s="483" t="s">
        <v>5394</v>
      </c>
      <c r="C29" s="484">
        <v>13</v>
      </c>
      <c r="D29" s="485"/>
      <c r="E29" s="485">
        <v>12</v>
      </c>
      <c r="F29" s="485"/>
      <c r="G29" s="485"/>
      <c r="H29" s="485">
        <v>8</v>
      </c>
      <c r="I29" s="485"/>
      <c r="J29" s="485">
        <v>8</v>
      </c>
      <c r="K29" s="485">
        <v>4</v>
      </c>
      <c r="L29" s="485">
        <v>1</v>
      </c>
      <c r="M29" s="485"/>
      <c r="N29" s="485">
        <v>6</v>
      </c>
      <c r="O29" s="485">
        <v>8</v>
      </c>
      <c r="P29" s="485">
        <v>8</v>
      </c>
      <c r="Q29" s="485">
        <v>3</v>
      </c>
      <c r="R29" s="485"/>
      <c r="S29" s="486"/>
      <c r="T29" s="153"/>
      <c r="U29" s="487">
        <f t="shared" si="0"/>
        <v>0</v>
      </c>
      <c r="V29" s="488">
        <f t="shared" si="1"/>
        <v>0</v>
      </c>
      <c r="W29" s="488">
        <f t="shared" si="2"/>
        <v>0</v>
      </c>
      <c r="X29" s="488">
        <f t="shared" si="3"/>
        <v>0</v>
      </c>
      <c r="Y29" s="488">
        <f t="shared" si="4"/>
        <v>0</v>
      </c>
      <c r="Z29" s="489">
        <f t="shared" si="5"/>
        <v>0</v>
      </c>
      <c r="AA29" s="489">
        <f t="shared" si="6"/>
        <v>0</v>
      </c>
      <c r="AB29" s="489">
        <f t="shared" si="7"/>
        <v>0</v>
      </c>
      <c r="AC29" s="489">
        <f t="shared" si="8"/>
        <v>0</v>
      </c>
      <c r="AD29" s="489">
        <f t="shared" si="9"/>
        <v>0</v>
      </c>
      <c r="AE29" s="489">
        <f t="shared" si="10"/>
        <v>0</v>
      </c>
      <c r="AF29" s="489">
        <f t="shared" si="11"/>
        <v>0</v>
      </c>
      <c r="AG29" s="489">
        <f t="shared" si="12"/>
        <v>0</v>
      </c>
      <c r="AH29" s="489">
        <f t="shared" si="13"/>
        <v>0</v>
      </c>
      <c r="AI29" s="489">
        <f t="shared" si="14"/>
        <v>0</v>
      </c>
      <c r="AJ29" s="489">
        <f t="shared" si="15"/>
        <v>0</v>
      </c>
      <c r="AK29" s="489">
        <f t="shared" si="16"/>
        <v>0</v>
      </c>
      <c r="AL29" s="156"/>
      <c r="AM29" s="490">
        <f t="shared" si="17"/>
        <v>0</v>
      </c>
    </row>
    <row r="30" spans="1:39" ht="12.65" customHeight="1">
      <c r="A30" s="262" t="s">
        <v>86</v>
      </c>
      <c r="B30" s="483"/>
      <c r="C30" s="484">
        <v>44</v>
      </c>
      <c r="D30" s="485"/>
      <c r="E30" s="485">
        <v>44</v>
      </c>
      <c r="F30" s="485"/>
      <c r="G30" s="485"/>
      <c r="H30" s="485"/>
      <c r="I30" s="485">
        <v>34</v>
      </c>
      <c r="J30" s="485">
        <v>44</v>
      </c>
      <c r="K30" s="485">
        <v>19</v>
      </c>
      <c r="L30" s="485"/>
      <c r="M30" s="485"/>
      <c r="N30" s="485">
        <v>45</v>
      </c>
      <c r="O30" s="485">
        <v>44</v>
      </c>
      <c r="P30" s="485">
        <v>44</v>
      </c>
      <c r="Q30" s="485"/>
      <c r="R30" s="485"/>
      <c r="S30" s="486"/>
      <c r="T30" s="153"/>
      <c r="U30" s="487">
        <f t="shared" si="0"/>
        <v>0</v>
      </c>
      <c r="V30" s="488">
        <f t="shared" si="1"/>
        <v>0</v>
      </c>
      <c r="W30" s="488">
        <f t="shared" si="2"/>
        <v>0</v>
      </c>
      <c r="X30" s="488">
        <f t="shared" si="3"/>
        <v>0</v>
      </c>
      <c r="Y30" s="488">
        <f t="shared" si="4"/>
        <v>0</v>
      </c>
      <c r="Z30" s="489">
        <f t="shared" si="5"/>
        <v>0</v>
      </c>
      <c r="AA30" s="489">
        <f t="shared" si="6"/>
        <v>0</v>
      </c>
      <c r="AB30" s="489">
        <f t="shared" si="7"/>
        <v>0</v>
      </c>
      <c r="AC30" s="489">
        <f t="shared" si="8"/>
        <v>0</v>
      </c>
      <c r="AD30" s="489">
        <f t="shared" si="9"/>
        <v>0</v>
      </c>
      <c r="AE30" s="489">
        <f t="shared" si="10"/>
        <v>0</v>
      </c>
      <c r="AF30" s="489">
        <f t="shared" si="11"/>
        <v>0</v>
      </c>
      <c r="AG30" s="489">
        <f t="shared" si="12"/>
        <v>0</v>
      </c>
      <c r="AH30" s="489">
        <f t="shared" si="13"/>
        <v>0</v>
      </c>
      <c r="AI30" s="489">
        <f t="shared" si="14"/>
        <v>0</v>
      </c>
      <c r="AJ30" s="489">
        <f t="shared" si="15"/>
        <v>0</v>
      </c>
      <c r="AK30" s="489">
        <f t="shared" si="16"/>
        <v>0</v>
      </c>
      <c r="AL30" s="156"/>
      <c r="AM30" s="490">
        <f t="shared" si="17"/>
        <v>0</v>
      </c>
    </row>
    <row r="31" spans="1:39" ht="12.75" customHeight="1">
      <c r="A31" s="262" t="s">
        <v>87</v>
      </c>
      <c r="B31" s="483" t="s">
        <v>5395</v>
      </c>
      <c r="C31" s="484">
        <v>50</v>
      </c>
      <c r="D31" s="485"/>
      <c r="E31" s="485">
        <v>49</v>
      </c>
      <c r="F31" s="485"/>
      <c r="G31" s="485"/>
      <c r="H31" s="485">
        <v>32</v>
      </c>
      <c r="I31" s="485"/>
      <c r="J31" s="485">
        <v>59</v>
      </c>
      <c r="K31" s="485">
        <v>32</v>
      </c>
      <c r="L31" s="485"/>
      <c r="M31" s="485"/>
      <c r="N31" s="485">
        <v>31</v>
      </c>
      <c r="O31" s="485">
        <v>59</v>
      </c>
      <c r="P31" s="485">
        <v>59</v>
      </c>
      <c r="Q31" s="485"/>
      <c r="R31" s="485"/>
      <c r="S31" s="486"/>
      <c r="T31" s="153"/>
      <c r="U31" s="487">
        <f t="shared" si="0"/>
        <v>0</v>
      </c>
      <c r="V31" s="488">
        <f t="shared" si="1"/>
        <v>0</v>
      </c>
      <c r="W31" s="488">
        <f t="shared" si="2"/>
        <v>0</v>
      </c>
      <c r="X31" s="488">
        <f t="shared" si="3"/>
        <v>0</v>
      </c>
      <c r="Y31" s="488">
        <f t="shared" si="4"/>
        <v>0</v>
      </c>
      <c r="Z31" s="489">
        <f t="shared" si="5"/>
        <v>0</v>
      </c>
      <c r="AA31" s="489">
        <f t="shared" si="6"/>
        <v>0</v>
      </c>
      <c r="AB31" s="489">
        <f t="shared" si="7"/>
        <v>0</v>
      </c>
      <c r="AC31" s="489">
        <f t="shared" si="8"/>
        <v>0</v>
      </c>
      <c r="AD31" s="489">
        <f t="shared" si="9"/>
        <v>0</v>
      </c>
      <c r="AE31" s="489">
        <f t="shared" si="10"/>
        <v>0</v>
      </c>
      <c r="AF31" s="489">
        <f t="shared" si="11"/>
        <v>0</v>
      </c>
      <c r="AG31" s="489">
        <f t="shared" si="12"/>
        <v>0</v>
      </c>
      <c r="AH31" s="489">
        <f t="shared" si="13"/>
        <v>0</v>
      </c>
      <c r="AI31" s="489">
        <f t="shared" si="14"/>
        <v>0</v>
      </c>
      <c r="AJ31" s="489">
        <f t="shared" si="15"/>
        <v>0</v>
      </c>
      <c r="AK31" s="489">
        <f t="shared" si="16"/>
        <v>0</v>
      </c>
      <c r="AL31" s="156"/>
      <c r="AM31" s="490">
        <f t="shared" si="17"/>
        <v>0</v>
      </c>
    </row>
    <row r="32" spans="1:39" ht="12.75" customHeight="1">
      <c r="A32" s="262" t="s">
        <v>88</v>
      </c>
      <c r="B32" s="483"/>
      <c r="C32" s="484">
        <v>31</v>
      </c>
      <c r="D32" s="485"/>
      <c r="E32" s="485">
        <v>38</v>
      </c>
      <c r="F32" s="485">
        <v>16</v>
      </c>
      <c r="G32" s="485">
        <v>1</v>
      </c>
      <c r="H32" s="485">
        <v>4</v>
      </c>
      <c r="I32" s="485"/>
      <c r="J32" s="485">
        <v>23</v>
      </c>
      <c r="K32" s="485">
        <v>15</v>
      </c>
      <c r="L32" s="485"/>
      <c r="M32" s="485"/>
      <c r="N32" s="485">
        <v>19</v>
      </c>
      <c r="O32" s="485">
        <v>15</v>
      </c>
      <c r="P32" s="485">
        <v>23</v>
      </c>
      <c r="Q32" s="485"/>
      <c r="R32" s="485"/>
      <c r="S32" s="486"/>
      <c r="T32" s="153"/>
      <c r="U32" s="487">
        <f t="shared" si="0"/>
        <v>0</v>
      </c>
      <c r="V32" s="488">
        <f t="shared" si="1"/>
        <v>0</v>
      </c>
      <c r="W32" s="488">
        <f t="shared" si="2"/>
        <v>0</v>
      </c>
      <c r="X32" s="488">
        <f t="shared" si="3"/>
        <v>0</v>
      </c>
      <c r="Y32" s="488">
        <f t="shared" si="4"/>
        <v>0</v>
      </c>
      <c r="Z32" s="489">
        <f t="shared" si="5"/>
        <v>0</v>
      </c>
      <c r="AA32" s="489">
        <f t="shared" si="6"/>
        <v>0</v>
      </c>
      <c r="AB32" s="489">
        <f t="shared" si="7"/>
        <v>0</v>
      </c>
      <c r="AC32" s="489">
        <f t="shared" si="8"/>
        <v>0</v>
      </c>
      <c r="AD32" s="489">
        <f t="shared" si="9"/>
        <v>0</v>
      </c>
      <c r="AE32" s="489">
        <f t="shared" si="10"/>
        <v>0</v>
      </c>
      <c r="AF32" s="489">
        <f t="shared" si="11"/>
        <v>0</v>
      </c>
      <c r="AG32" s="489">
        <f t="shared" si="12"/>
        <v>0</v>
      </c>
      <c r="AH32" s="489">
        <f t="shared" si="13"/>
        <v>0</v>
      </c>
      <c r="AI32" s="489">
        <f t="shared" si="14"/>
        <v>0</v>
      </c>
      <c r="AJ32" s="489">
        <f t="shared" si="15"/>
        <v>0</v>
      </c>
      <c r="AK32" s="489">
        <f t="shared" si="16"/>
        <v>0</v>
      </c>
      <c r="AL32" s="156"/>
      <c r="AM32" s="490">
        <f t="shared" si="17"/>
        <v>0</v>
      </c>
    </row>
    <row r="33" spans="1:39" ht="12.75" customHeight="1">
      <c r="A33" s="262" t="s">
        <v>92</v>
      </c>
      <c r="B33" s="483"/>
      <c r="C33" s="484">
        <v>3</v>
      </c>
      <c r="D33" s="485"/>
      <c r="E33" s="485">
        <v>3</v>
      </c>
      <c r="F33" s="485"/>
      <c r="G33" s="485"/>
      <c r="H33" s="485"/>
      <c r="I33" s="485"/>
      <c r="J33" s="485"/>
      <c r="K33" s="485"/>
      <c r="L33" s="485"/>
      <c r="M33" s="485"/>
      <c r="N33" s="485"/>
      <c r="O33" s="485"/>
      <c r="P33" s="485"/>
      <c r="Q33" s="485"/>
      <c r="R33" s="485"/>
      <c r="S33" s="486"/>
      <c r="T33" s="153"/>
      <c r="U33" s="487">
        <f t="shared" si="0"/>
        <v>0</v>
      </c>
      <c r="V33" s="488">
        <f t="shared" si="1"/>
        <v>0</v>
      </c>
      <c r="W33" s="488">
        <f t="shared" si="2"/>
        <v>0</v>
      </c>
      <c r="X33" s="488">
        <f t="shared" si="3"/>
        <v>0</v>
      </c>
      <c r="Y33" s="488">
        <f t="shared" si="4"/>
        <v>0</v>
      </c>
      <c r="Z33" s="489">
        <f t="shared" si="5"/>
        <v>0</v>
      </c>
      <c r="AA33" s="489">
        <f t="shared" si="6"/>
        <v>0</v>
      </c>
      <c r="AB33" s="489">
        <f t="shared" si="7"/>
        <v>0</v>
      </c>
      <c r="AC33" s="489">
        <f t="shared" si="8"/>
        <v>0</v>
      </c>
      <c r="AD33" s="489">
        <f t="shared" si="9"/>
        <v>0</v>
      </c>
      <c r="AE33" s="489">
        <f t="shared" si="10"/>
        <v>0</v>
      </c>
      <c r="AF33" s="489">
        <f t="shared" si="11"/>
        <v>0</v>
      </c>
      <c r="AG33" s="489">
        <f t="shared" si="12"/>
        <v>0</v>
      </c>
      <c r="AH33" s="489">
        <f t="shared" si="13"/>
        <v>0</v>
      </c>
      <c r="AI33" s="489">
        <f t="shared" si="14"/>
        <v>0</v>
      </c>
      <c r="AJ33" s="489">
        <f t="shared" si="15"/>
        <v>0</v>
      </c>
      <c r="AK33" s="489">
        <f t="shared" si="16"/>
        <v>0</v>
      </c>
      <c r="AL33" s="156"/>
      <c r="AM33" s="490">
        <f t="shared" si="17"/>
        <v>0</v>
      </c>
    </row>
    <row r="34" spans="1:39" ht="12.75" customHeight="1">
      <c r="A34" s="262" t="s">
        <v>93</v>
      </c>
      <c r="B34" s="483" t="s">
        <v>5396</v>
      </c>
      <c r="C34" s="484">
        <v>4</v>
      </c>
      <c r="D34" s="485"/>
      <c r="E34" s="485">
        <v>4</v>
      </c>
      <c r="F34" s="485"/>
      <c r="G34" s="485"/>
      <c r="H34" s="485"/>
      <c r="I34" s="485">
        <v>3</v>
      </c>
      <c r="J34" s="485">
        <v>5</v>
      </c>
      <c r="K34" s="485">
        <v>3</v>
      </c>
      <c r="L34" s="485"/>
      <c r="M34" s="485"/>
      <c r="N34" s="485">
        <v>4</v>
      </c>
      <c r="O34" s="485">
        <v>5</v>
      </c>
      <c r="P34" s="485">
        <v>5</v>
      </c>
      <c r="Q34" s="485"/>
      <c r="R34" s="485"/>
      <c r="S34" s="486"/>
      <c r="T34" s="153"/>
      <c r="U34" s="487">
        <f t="shared" si="0"/>
        <v>0</v>
      </c>
      <c r="V34" s="488">
        <f t="shared" si="1"/>
        <v>0</v>
      </c>
      <c r="W34" s="488">
        <f t="shared" si="2"/>
        <v>0</v>
      </c>
      <c r="X34" s="488">
        <f t="shared" si="3"/>
        <v>0</v>
      </c>
      <c r="Y34" s="488">
        <f t="shared" si="4"/>
        <v>0</v>
      </c>
      <c r="Z34" s="489">
        <f t="shared" si="5"/>
        <v>0</v>
      </c>
      <c r="AA34" s="489">
        <f t="shared" si="6"/>
        <v>0</v>
      </c>
      <c r="AB34" s="489">
        <f t="shared" si="7"/>
        <v>0</v>
      </c>
      <c r="AC34" s="489">
        <f t="shared" si="8"/>
        <v>0</v>
      </c>
      <c r="AD34" s="489">
        <f t="shared" si="9"/>
        <v>0</v>
      </c>
      <c r="AE34" s="489">
        <f t="shared" si="10"/>
        <v>0</v>
      </c>
      <c r="AF34" s="489">
        <f t="shared" si="11"/>
        <v>0</v>
      </c>
      <c r="AG34" s="489">
        <f t="shared" si="12"/>
        <v>0</v>
      </c>
      <c r="AH34" s="489">
        <f t="shared" si="13"/>
        <v>0</v>
      </c>
      <c r="AI34" s="489">
        <f t="shared" si="14"/>
        <v>0</v>
      </c>
      <c r="AJ34" s="489">
        <f t="shared" si="15"/>
        <v>0</v>
      </c>
      <c r="AK34" s="489">
        <f t="shared" si="16"/>
        <v>0</v>
      </c>
      <c r="AL34" s="156"/>
      <c r="AM34" s="490">
        <f t="shared" si="17"/>
        <v>0</v>
      </c>
    </row>
    <row r="35" spans="1:39" ht="12.75" customHeight="1">
      <c r="A35" s="262" t="s">
        <v>94</v>
      </c>
      <c r="B35" s="483" t="s">
        <v>5397</v>
      </c>
      <c r="C35" s="484">
        <v>3</v>
      </c>
      <c r="D35" s="485"/>
      <c r="E35" s="485">
        <v>6</v>
      </c>
      <c r="F35" s="485"/>
      <c r="G35" s="485"/>
      <c r="H35" s="485">
        <v>1</v>
      </c>
      <c r="I35" s="485">
        <v>2</v>
      </c>
      <c r="J35" s="485">
        <v>3</v>
      </c>
      <c r="K35" s="485">
        <v>1</v>
      </c>
      <c r="L35" s="485"/>
      <c r="M35" s="485"/>
      <c r="N35" s="485">
        <v>3</v>
      </c>
      <c r="O35" s="485">
        <v>3</v>
      </c>
      <c r="P35" s="485">
        <v>3</v>
      </c>
      <c r="Q35" s="485"/>
      <c r="R35" s="485"/>
      <c r="S35" s="486"/>
      <c r="T35" s="153"/>
      <c r="U35" s="487">
        <f t="shared" si="0"/>
        <v>0</v>
      </c>
      <c r="V35" s="488">
        <f t="shared" si="1"/>
        <v>0</v>
      </c>
      <c r="W35" s="488">
        <f t="shared" si="2"/>
        <v>0</v>
      </c>
      <c r="X35" s="488">
        <f t="shared" si="3"/>
        <v>0</v>
      </c>
      <c r="Y35" s="488">
        <f t="shared" si="4"/>
        <v>0</v>
      </c>
      <c r="Z35" s="489">
        <f t="shared" si="5"/>
        <v>0</v>
      </c>
      <c r="AA35" s="489">
        <f t="shared" si="6"/>
        <v>0</v>
      </c>
      <c r="AB35" s="489">
        <f t="shared" si="7"/>
        <v>0</v>
      </c>
      <c r="AC35" s="489">
        <f t="shared" si="8"/>
        <v>0</v>
      </c>
      <c r="AD35" s="489">
        <f t="shared" si="9"/>
        <v>0</v>
      </c>
      <c r="AE35" s="489">
        <f t="shared" si="10"/>
        <v>0</v>
      </c>
      <c r="AF35" s="489">
        <f t="shared" si="11"/>
        <v>0</v>
      </c>
      <c r="AG35" s="489">
        <f t="shared" si="12"/>
        <v>0</v>
      </c>
      <c r="AH35" s="489">
        <f t="shared" si="13"/>
        <v>0</v>
      </c>
      <c r="AI35" s="489">
        <f t="shared" si="14"/>
        <v>0</v>
      </c>
      <c r="AJ35" s="489">
        <f t="shared" si="15"/>
        <v>0</v>
      </c>
      <c r="AK35" s="489">
        <f t="shared" si="16"/>
        <v>0</v>
      </c>
      <c r="AL35" s="156"/>
      <c r="AM35" s="490">
        <f t="shared" si="17"/>
        <v>0</v>
      </c>
    </row>
    <row r="36" spans="1:39" ht="12.75" customHeight="1">
      <c r="A36" s="262" t="s">
        <v>95</v>
      </c>
      <c r="B36" s="483" t="s">
        <v>5398</v>
      </c>
      <c r="C36" s="484">
        <v>7</v>
      </c>
      <c r="D36" s="485"/>
      <c r="E36" s="485">
        <v>8</v>
      </c>
      <c r="F36" s="485"/>
      <c r="G36" s="485"/>
      <c r="H36" s="485"/>
      <c r="I36" s="485">
        <v>5</v>
      </c>
      <c r="J36" s="485">
        <v>10</v>
      </c>
      <c r="K36" s="485">
        <v>4</v>
      </c>
      <c r="L36" s="485"/>
      <c r="M36" s="485"/>
      <c r="N36" s="485">
        <v>5</v>
      </c>
      <c r="O36" s="485">
        <v>10</v>
      </c>
      <c r="P36" s="485">
        <v>10</v>
      </c>
      <c r="Q36" s="485"/>
      <c r="R36" s="485"/>
      <c r="S36" s="486"/>
      <c r="T36" s="153"/>
      <c r="U36" s="487">
        <f t="shared" si="0"/>
        <v>0</v>
      </c>
      <c r="V36" s="488">
        <f t="shared" si="1"/>
        <v>0</v>
      </c>
      <c r="W36" s="488">
        <f t="shared" si="2"/>
        <v>0</v>
      </c>
      <c r="X36" s="488">
        <f t="shared" si="3"/>
        <v>0</v>
      </c>
      <c r="Y36" s="488">
        <f t="shared" si="4"/>
        <v>0</v>
      </c>
      <c r="Z36" s="489">
        <f t="shared" si="5"/>
        <v>0</v>
      </c>
      <c r="AA36" s="489">
        <f t="shared" si="6"/>
        <v>0</v>
      </c>
      <c r="AB36" s="489">
        <f t="shared" si="7"/>
        <v>0</v>
      </c>
      <c r="AC36" s="489">
        <f t="shared" si="8"/>
        <v>0</v>
      </c>
      <c r="AD36" s="489">
        <f t="shared" si="9"/>
        <v>0</v>
      </c>
      <c r="AE36" s="489">
        <f t="shared" si="10"/>
        <v>0</v>
      </c>
      <c r="AF36" s="489">
        <f t="shared" si="11"/>
        <v>0</v>
      </c>
      <c r="AG36" s="489">
        <f t="shared" si="12"/>
        <v>0</v>
      </c>
      <c r="AH36" s="489">
        <f t="shared" si="13"/>
        <v>0</v>
      </c>
      <c r="AI36" s="489">
        <f t="shared" si="14"/>
        <v>0</v>
      </c>
      <c r="AJ36" s="489">
        <f t="shared" si="15"/>
        <v>0</v>
      </c>
      <c r="AK36" s="489">
        <f t="shared" si="16"/>
        <v>0</v>
      </c>
      <c r="AL36" s="156"/>
      <c r="AM36" s="490">
        <f t="shared" si="17"/>
        <v>0</v>
      </c>
    </row>
    <row r="37" spans="1:39" ht="12.75" customHeight="1">
      <c r="A37" s="262" t="s">
        <v>96</v>
      </c>
      <c r="B37" s="483"/>
      <c r="C37" s="484">
        <v>40</v>
      </c>
      <c r="D37" s="485">
        <v>5</v>
      </c>
      <c r="E37" s="485">
        <v>35</v>
      </c>
      <c r="F37" s="485">
        <v>1</v>
      </c>
      <c r="G37" s="485"/>
      <c r="H37" s="485"/>
      <c r="I37" s="485">
        <v>31</v>
      </c>
      <c r="J37" s="485">
        <v>28</v>
      </c>
      <c r="K37" s="485">
        <v>15</v>
      </c>
      <c r="L37" s="485">
        <v>32</v>
      </c>
      <c r="M37" s="485"/>
      <c r="N37" s="485">
        <v>32</v>
      </c>
      <c r="O37" s="485">
        <v>28</v>
      </c>
      <c r="P37" s="485">
        <v>28</v>
      </c>
      <c r="Q37" s="485"/>
      <c r="R37" s="485"/>
      <c r="S37" s="486">
        <v>27</v>
      </c>
      <c r="T37" s="153"/>
      <c r="U37" s="487">
        <f t="shared" si="0"/>
        <v>0</v>
      </c>
      <c r="V37" s="488">
        <f t="shared" si="1"/>
        <v>0</v>
      </c>
      <c r="W37" s="488">
        <f t="shared" si="2"/>
        <v>0</v>
      </c>
      <c r="X37" s="488">
        <f t="shared" si="3"/>
        <v>0</v>
      </c>
      <c r="Y37" s="488">
        <f t="shared" si="4"/>
        <v>0</v>
      </c>
      <c r="Z37" s="489">
        <f t="shared" si="5"/>
        <v>0</v>
      </c>
      <c r="AA37" s="489">
        <f t="shared" si="6"/>
        <v>0</v>
      </c>
      <c r="AB37" s="489">
        <f t="shared" si="7"/>
        <v>0</v>
      </c>
      <c r="AC37" s="489">
        <f t="shared" si="8"/>
        <v>0</v>
      </c>
      <c r="AD37" s="489">
        <f t="shared" si="9"/>
        <v>0</v>
      </c>
      <c r="AE37" s="489">
        <f t="shared" si="10"/>
        <v>0</v>
      </c>
      <c r="AF37" s="489">
        <f t="shared" si="11"/>
        <v>0</v>
      </c>
      <c r="AG37" s="489">
        <f t="shared" si="12"/>
        <v>0</v>
      </c>
      <c r="AH37" s="489">
        <f t="shared" si="13"/>
        <v>0</v>
      </c>
      <c r="AI37" s="489">
        <f t="shared" si="14"/>
        <v>0</v>
      </c>
      <c r="AJ37" s="489">
        <f t="shared" si="15"/>
        <v>0</v>
      </c>
      <c r="AK37" s="489">
        <f t="shared" si="16"/>
        <v>0</v>
      </c>
      <c r="AL37" s="156"/>
      <c r="AM37" s="490">
        <f t="shared" si="17"/>
        <v>0</v>
      </c>
    </row>
    <row r="38" spans="1:39" ht="12.75" customHeight="1">
      <c r="A38" s="262" t="s">
        <v>97</v>
      </c>
      <c r="B38" s="483" t="s">
        <v>5399</v>
      </c>
      <c r="C38" s="484">
        <v>84</v>
      </c>
      <c r="D38" s="485"/>
      <c r="E38" s="485">
        <v>89</v>
      </c>
      <c r="F38" s="485"/>
      <c r="G38" s="485">
        <v>7</v>
      </c>
      <c r="H38" s="485">
        <v>40</v>
      </c>
      <c r="I38" s="485">
        <v>3</v>
      </c>
      <c r="J38" s="485">
        <v>49</v>
      </c>
      <c r="K38" s="485">
        <v>20</v>
      </c>
      <c r="L38" s="485"/>
      <c r="M38" s="485"/>
      <c r="N38" s="485">
        <v>6</v>
      </c>
      <c r="O38" s="485"/>
      <c r="P38" s="485">
        <v>47</v>
      </c>
      <c r="Q38" s="485"/>
      <c r="R38" s="485"/>
      <c r="S38" s="486">
        <v>6</v>
      </c>
      <c r="T38" s="153"/>
      <c r="U38" s="487">
        <f t="shared" si="0"/>
        <v>0</v>
      </c>
      <c r="V38" s="488">
        <f t="shared" si="1"/>
        <v>0</v>
      </c>
      <c r="W38" s="488">
        <f t="shared" si="2"/>
        <v>0</v>
      </c>
      <c r="X38" s="488">
        <f t="shared" si="3"/>
        <v>0</v>
      </c>
      <c r="Y38" s="488">
        <f t="shared" si="4"/>
        <v>0</v>
      </c>
      <c r="Z38" s="489">
        <f t="shared" si="5"/>
        <v>0</v>
      </c>
      <c r="AA38" s="489">
        <f t="shared" si="6"/>
        <v>0</v>
      </c>
      <c r="AB38" s="489">
        <f t="shared" si="7"/>
        <v>0</v>
      </c>
      <c r="AC38" s="489">
        <f t="shared" si="8"/>
        <v>0</v>
      </c>
      <c r="AD38" s="489">
        <f t="shared" si="9"/>
        <v>0</v>
      </c>
      <c r="AE38" s="489">
        <f t="shared" si="10"/>
        <v>0</v>
      </c>
      <c r="AF38" s="489">
        <f t="shared" si="11"/>
        <v>0</v>
      </c>
      <c r="AG38" s="489">
        <f t="shared" si="12"/>
        <v>0</v>
      </c>
      <c r="AH38" s="489">
        <f t="shared" si="13"/>
        <v>0</v>
      </c>
      <c r="AI38" s="489">
        <f t="shared" si="14"/>
        <v>0</v>
      </c>
      <c r="AJ38" s="489">
        <f t="shared" si="15"/>
        <v>0</v>
      </c>
      <c r="AK38" s="489">
        <f t="shared" si="16"/>
        <v>0</v>
      </c>
      <c r="AL38" s="156"/>
      <c r="AM38" s="490">
        <f t="shared" si="17"/>
        <v>0</v>
      </c>
    </row>
    <row r="39" spans="1:39" ht="12.65" customHeight="1">
      <c r="A39" s="262" t="s">
        <v>98</v>
      </c>
      <c r="B39" s="483"/>
      <c r="C39" s="484">
        <v>33</v>
      </c>
      <c r="D39" s="485"/>
      <c r="E39" s="485">
        <v>11</v>
      </c>
      <c r="F39" s="485"/>
      <c r="G39" s="485">
        <v>6</v>
      </c>
      <c r="H39" s="485">
        <v>21</v>
      </c>
      <c r="I39" s="485"/>
      <c r="J39" s="485">
        <v>15</v>
      </c>
      <c r="K39" s="485">
        <v>11</v>
      </c>
      <c r="L39" s="485">
        <v>19</v>
      </c>
      <c r="M39" s="485"/>
      <c r="N39" s="485">
        <v>10</v>
      </c>
      <c r="O39" s="485">
        <v>15</v>
      </c>
      <c r="P39" s="485">
        <v>15</v>
      </c>
      <c r="Q39" s="485"/>
      <c r="R39" s="485"/>
      <c r="S39" s="486"/>
      <c r="T39" s="153"/>
      <c r="U39" s="487">
        <f t="shared" si="0"/>
        <v>0</v>
      </c>
      <c r="V39" s="488">
        <f t="shared" si="1"/>
        <v>0</v>
      </c>
      <c r="W39" s="488">
        <f t="shared" si="2"/>
        <v>0</v>
      </c>
      <c r="X39" s="488">
        <f t="shared" si="3"/>
        <v>0</v>
      </c>
      <c r="Y39" s="488">
        <f t="shared" si="4"/>
        <v>0</v>
      </c>
      <c r="Z39" s="489">
        <f t="shared" si="5"/>
        <v>0</v>
      </c>
      <c r="AA39" s="489">
        <f t="shared" si="6"/>
        <v>0</v>
      </c>
      <c r="AB39" s="489">
        <f t="shared" si="7"/>
        <v>0</v>
      </c>
      <c r="AC39" s="489">
        <f t="shared" si="8"/>
        <v>0</v>
      </c>
      <c r="AD39" s="489">
        <f t="shared" si="9"/>
        <v>0</v>
      </c>
      <c r="AE39" s="489">
        <f t="shared" si="10"/>
        <v>0</v>
      </c>
      <c r="AF39" s="489">
        <f t="shared" si="11"/>
        <v>0</v>
      </c>
      <c r="AG39" s="489">
        <f t="shared" si="12"/>
        <v>0</v>
      </c>
      <c r="AH39" s="489">
        <f t="shared" si="13"/>
        <v>0</v>
      </c>
      <c r="AI39" s="489">
        <f t="shared" si="14"/>
        <v>0</v>
      </c>
      <c r="AJ39" s="489">
        <f t="shared" si="15"/>
        <v>0</v>
      </c>
      <c r="AK39" s="489">
        <f t="shared" si="16"/>
        <v>0</v>
      </c>
      <c r="AL39" s="156"/>
      <c r="AM39" s="490">
        <f t="shared" si="17"/>
        <v>0</v>
      </c>
    </row>
    <row r="40" spans="1:39" ht="12.75" customHeight="1">
      <c r="A40" s="262" t="s">
        <v>99</v>
      </c>
      <c r="B40" s="483"/>
      <c r="C40" s="484">
        <v>53</v>
      </c>
      <c r="D40" s="485"/>
      <c r="E40" s="485">
        <v>72</v>
      </c>
      <c r="F40" s="485">
        <v>1</v>
      </c>
      <c r="G40" s="491">
        <v>20</v>
      </c>
      <c r="H40" s="485">
        <v>11</v>
      </c>
      <c r="I40" s="485"/>
      <c r="J40" s="485">
        <v>37</v>
      </c>
      <c r="K40" s="485">
        <v>18</v>
      </c>
      <c r="L40" s="485"/>
      <c r="M40" s="485"/>
      <c r="N40" s="485">
        <v>24</v>
      </c>
      <c r="O40" s="485">
        <v>37</v>
      </c>
      <c r="P40" s="485">
        <v>37</v>
      </c>
      <c r="Q40" s="485"/>
      <c r="R40" s="485"/>
      <c r="S40" s="486"/>
      <c r="T40" s="153"/>
      <c r="U40" s="487">
        <f t="shared" si="0"/>
        <v>0</v>
      </c>
      <c r="V40" s="488">
        <f t="shared" si="1"/>
        <v>0</v>
      </c>
      <c r="W40" s="488">
        <f t="shared" si="2"/>
        <v>0</v>
      </c>
      <c r="X40" s="488">
        <f t="shared" si="3"/>
        <v>0</v>
      </c>
      <c r="Y40" s="488">
        <f t="shared" si="4"/>
        <v>0</v>
      </c>
      <c r="Z40" s="489">
        <f t="shared" si="5"/>
        <v>0</v>
      </c>
      <c r="AA40" s="489">
        <f t="shared" si="6"/>
        <v>0</v>
      </c>
      <c r="AB40" s="489">
        <f t="shared" si="7"/>
        <v>0</v>
      </c>
      <c r="AC40" s="489">
        <f t="shared" si="8"/>
        <v>0</v>
      </c>
      <c r="AD40" s="489">
        <f t="shared" si="9"/>
        <v>0</v>
      </c>
      <c r="AE40" s="489">
        <f t="shared" si="10"/>
        <v>0</v>
      </c>
      <c r="AF40" s="489">
        <f t="shared" si="11"/>
        <v>0</v>
      </c>
      <c r="AG40" s="489">
        <f t="shared" si="12"/>
        <v>0</v>
      </c>
      <c r="AH40" s="489">
        <f t="shared" si="13"/>
        <v>0</v>
      </c>
      <c r="AI40" s="489">
        <f t="shared" si="14"/>
        <v>0</v>
      </c>
      <c r="AJ40" s="489">
        <f t="shared" si="15"/>
        <v>0</v>
      </c>
      <c r="AK40" s="489">
        <f t="shared" si="16"/>
        <v>0</v>
      </c>
      <c r="AL40" s="156"/>
      <c r="AM40" s="490">
        <f t="shared" si="17"/>
        <v>0</v>
      </c>
    </row>
    <row r="41" spans="1:39" ht="12.75" customHeight="1">
      <c r="A41" s="262" t="s">
        <v>100</v>
      </c>
      <c r="B41" s="483"/>
      <c r="C41" s="484">
        <v>40</v>
      </c>
      <c r="D41" s="485"/>
      <c r="E41" s="485">
        <v>42</v>
      </c>
      <c r="F41" s="485">
        <v>25</v>
      </c>
      <c r="G41" s="485">
        <v>1</v>
      </c>
      <c r="H41" s="485"/>
      <c r="I41" s="485"/>
      <c r="J41" s="485">
        <v>40</v>
      </c>
      <c r="K41" s="485">
        <v>23</v>
      </c>
      <c r="L41" s="485"/>
      <c r="M41" s="485"/>
      <c r="N41" s="485">
        <v>41</v>
      </c>
      <c r="O41" s="485">
        <v>40</v>
      </c>
      <c r="P41" s="485">
        <v>40</v>
      </c>
      <c r="Q41" s="485"/>
      <c r="R41" s="485"/>
      <c r="S41" s="486"/>
      <c r="T41" s="153"/>
      <c r="U41" s="487">
        <f t="shared" si="0"/>
        <v>0</v>
      </c>
      <c r="V41" s="488">
        <f t="shared" si="1"/>
        <v>0</v>
      </c>
      <c r="W41" s="488">
        <f t="shared" si="2"/>
        <v>0</v>
      </c>
      <c r="X41" s="488">
        <f t="shared" si="3"/>
        <v>0</v>
      </c>
      <c r="Y41" s="488">
        <f t="shared" si="4"/>
        <v>0</v>
      </c>
      <c r="Z41" s="489">
        <f t="shared" si="5"/>
        <v>0</v>
      </c>
      <c r="AA41" s="489">
        <f t="shared" si="6"/>
        <v>0</v>
      </c>
      <c r="AB41" s="489">
        <f t="shared" si="7"/>
        <v>0</v>
      </c>
      <c r="AC41" s="489">
        <f t="shared" si="8"/>
        <v>0</v>
      </c>
      <c r="AD41" s="489">
        <f t="shared" si="9"/>
        <v>0</v>
      </c>
      <c r="AE41" s="489">
        <f t="shared" si="10"/>
        <v>0</v>
      </c>
      <c r="AF41" s="489">
        <f t="shared" si="11"/>
        <v>0</v>
      </c>
      <c r="AG41" s="489">
        <f t="shared" si="12"/>
        <v>0</v>
      </c>
      <c r="AH41" s="489">
        <f t="shared" si="13"/>
        <v>0</v>
      </c>
      <c r="AI41" s="489">
        <f t="shared" si="14"/>
        <v>0</v>
      </c>
      <c r="AJ41" s="489">
        <f t="shared" si="15"/>
        <v>0</v>
      </c>
      <c r="AK41" s="489">
        <f t="shared" si="16"/>
        <v>0</v>
      </c>
      <c r="AL41" s="156"/>
      <c r="AM41" s="490">
        <f t="shared" si="17"/>
        <v>0</v>
      </c>
    </row>
    <row r="42" spans="1:39" ht="12.75" customHeight="1">
      <c r="A42" s="262" t="s">
        <v>101</v>
      </c>
      <c r="B42" s="483"/>
      <c r="C42" s="484">
        <v>4</v>
      </c>
      <c r="D42" s="485"/>
      <c r="E42" s="485">
        <v>16</v>
      </c>
      <c r="F42" s="485">
        <v>13</v>
      </c>
      <c r="G42" s="485">
        <v>10</v>
      </c>
      <c r="H42" s="485"/>
      <c r="I42" s="485"/>
      <c r="J42" s="485">
        <v>4</v>
      </c>
      <c r="K42" s="485">
        <v>18</v>
      </c>
      <c r="L42" s="485"/>
      <c r="M42" s="485"/>
      <c r="N42" s="485">
        <v>4</v>
      </c>
      <c r="O42" s="485">
        <v>21</v>
      </c>
      <c r="P42" s="485">
        <v>21</v>
      </c>
      <c r="Q42" s="485"/>
      <c r="R42" s="485"/>
      <c r="S42" s="486"/>
      <c r="T42" s="153"/>
      <c r="U42" s="487">
        <f t="shared" si="0"/>
        <v>0</v>
      </c>
      <c r="V42" s="488">
        <f t="shared" si="1"/>
        <v>0</v>
      </c>
      <c r="W42" s="488">
        <f t="shared" si="2"/>
        <v>0</v>
      </c>
      <c r="X42" s="488">
        <f t="shared" si="3"/>
        <v>0</v>
      </c>
      <c r="Y42" s="488">
        <f t="shared" si="4"/>
        <v>0</v>
      </c>
      <c r="Z42" s="489">
        <f t="shared" si="5"/>
        <v>0</v>
      </c>
      <c r="AA42" s="489">
        <f t="shared" si="6"/>
        <v>0</v>
      </c>
      <c r="AB42" s="489">
        <f t="shared" si="7"/>
        <v>0</v>
      </c>
      <c r="AC42" s="489">
        <f t="shared" si="8"/>
        <v>0</v>
      </c>
      <c r="AD42" s="489">
        <f t="shared" si="9"/>
        <v>0</v>
      </c>
      <c r="AE42" s="489">
        <f t="shared" si="10"/>
        <v>0</v>
      </c>
      <c r="AF42" s="489">
        <f t="shared" si="11"/>
        <v>0</v>
      </c>
      <c r="AG42" s="489">
        <f t="shared" si="12"/>
        <v>0</v>
      </c>
      <c r="AH42" s="489">
        <f t="shared" si="13"/>
        <v>0</v>
      </c>
      <c r="AI42" s="489">
        <f t="shared" si="14"/>
        <v>0</v>
      </c>
      <c r="AJ42" s="489">
        <f t="shared" si="15"/>
        <v>0</v>
      </c>
      <c r="AK42" s="489">
        <f t="shared" si="16"/>
        <v>0</v>
      </c>
      <c r="AL42" s="156"/>
      <c r="AM42" s="490">
        <f t="shared" si="17"/>
        <v>0</v>
      </c>
    </row>
    <row r="43" spans="1:39" ht="12.75" customHeight="1">
      <c r="A43" s="262"/>
      <c r="B43" s="483"/>
      <c r="C43" s="484"/>
      <c r="D43" s="485"/>
      <c r="E43" s="485"/>
      <c r="F43" s="485"/>
      <c r="G43" s="485"/>
      <c r="H43" s="485"/>
      <c r="I43" s="485"/>
      <c r="J43" s="485"/>
      <c r="K43" s="485"/>
      <c r="L43" s="485"/>
      <c r="M43" s="485"/>
      <c r="N43" s="485"/>
      <c r="O43" s="485"/>
      <c r="P43" s="485"/>
      <c r="Q43" s="485"/>
      <c r="R43" s="485"/>
      <c r="S43" s="486"/>
      <c r="T43" s="153"/>
      <c r="U43" s="487">
        <f t="shared" si="0"/>
        <v>0</v>
      </c>
      <c r="V43" s="488">
        <f t="shared" si="1"/>
        <v>0</v>
      </c>
      <c r="W43" s="488">
        <f t="shared" si="2"/>
        <v>0</v>
      </c>
      <c r="X43" s="488">
        <f t="shared" si="3"/>
        <v>0</v>
      </c>
      <c r="Y43" s="488">
        <f t="shared" si="4"/>
        <v>0</v>
      </c>
      <c r="Z43" s="489">
        <f t="shared" si="5"/>
        <v>0</v>
      </c>
      <c r="AA43" s="489">
        <f t="shared" si="6"/>
        <v>0</v>
      </c>
      <c r="AB43" s="489">
        <f t="shared" si="7"/>
        <v>0</v>
      </c>
      <c r="AC43" s="489">
        <f t="shared" si="8"/>
        <v>0</v>
      </c>
      <c r="AD43" s="489">
        <f t="shared" si="9"/>
        <v>0</v>
      </c>
      <c r="AE43" s="489">
        <f>M43*$F$14*52</f>
        <v>0</v>
      </c>
      <c r="AF43" s="489">
        <f t="shared" si="11"/>
        <v>0</v>
      </c>
      <c r="AG43" s="489">
        <f t="shared" si="12"/>
        <v>0</v>
      </c>
      <c r="AH43" s="489">
        <f t="shared" si="13"/>
        <v>0</v>
      </c>
      <c r="AI43" s="489">
        <f t="shared" si="14"/>
        <v>0</v>
      </c>
      <c r="AJ43" s="489">
        <f t="shared" si="15"/>
        <v>0</v>
      </c>
      <c r="AK43" s="489">
        <f t="shared" si="16"/>
        <v>0</v>
      </c>
      <c r="AL43" s="156"/>
      <c r="AM43" s="490">
        <f t="shared" si="17"/>
        <v>0</v>
      </c>
    </row>
    <row r="44" spans="1:39" ht="12" customHeight="1">
      <c r="C44" s="158"/>
      <c r="J44" s="85"/>
      <c r="K44" s="85"/>
      <c r="S44" s="159"/>
      <c r="T44" s="153"/>
      <c r="U44" s="158"/>
      <c r="AM44" s="160"/>
    </row>
    <row r="45" spans="1:39" s="113" customFormat="1" ht="15" customHeight="1" thickBot="1">
      <c r="A45" s="492" t="s">
        <v>105</v>
      </c>
      <c r="B45" s="492"/>
      <c r="C45" s="493">
        <f t="shared" ref="C45:S45" si="18">SUM(C25:C43)</f>
        <v>451</v>
      </c>
      <c r="D45" s="494">
        <f t="shared" si="18"/>
        <v>5</v>
      </c>
      <c r="E45" s="494">
        <f t="shared" si="18"/>
        <v>473</v>
      </c>
      <c r="F45" s="494">
        <f t="shared" si="18"/>
        <v>56</v>
      </c>
      <c r="G45" s="494">
        <f t="shared" si="18"/>
        <v>54</v>
      </c>
      <c r="H45" s="494">
        <f t="shared" si="18"/>
        <v>139</v>
      </c>
      <c r="I45" s="494">
        <f t="shared" si="18"/>
        <v>78</v>
      </c>
      <c r="J45" s="494">
        <f t="shared" si="18"/>
        <v>366</v>
      </c>
      <c r="K45" s="494">
        <f t="shared" si="18"/>
        <v>205</v>
      </c>
      <c r="L45" s="494">
        <f t="shared" si="18"/>
        <v>56</v>
      </c>
      <c r="M45" s="494">
        <f t="shared" si="18"/>
        <v>0</v>
      </c>
      <c r="N45" s="494">
        <f t="shared" si="18"/>
        <v>255</v>
      </c>
      <c r="O45" s="494">
        <f t="shared" si="18"/>
        <v>326</v>
      </c>
      <c r="P45" s="494">
        <f t="shared" si="18"/>
        <v>381</v>
      </c>
      <c r="Q45" s="494">
        <f t="shared" si="18"/>
        <v>3</v>
      </c>
      <c r="R45" s="494">
        <f t="shared" si="18"/>
        <v>6</v>
      </c>
      <c r="S45" s="495">
        <f t="shared" si="18"/>
        <v>33</v>
      </c>
      <c r="T45" s="153"/>
      <c r="U45" s="496">
        <f t="shared" ref="U45:AK45" si="19">SUM(U25:U44)</f>
        <v>0</v>
      </c>
      <c r="V45" s="497">
        <f t="shared" si="19"/>
        <v>0</v>
      </c>
      <c r="W45" s="497">
        <f t="shared" si="19"/>
        <v>0</v>
      </c>
      <c r="X45" s="497">
        <f t="shared" si="19"/>
        <v>0</v>
      </c>
      <c r="Y45" s="497">
        <f t="shared" si="19"/>
        <v>0</v>
      </c>
      <c r="Z45" s="497">
        <f t="shared" si="19"/>
        <v>0</v>
      </c>
      <c r="AA45" s="497">
        <f t="shared" si="19"/>
        <v>0</v>
      </c>
      <c r="AB45" s="497">
        <f t="shared" si="19"/>
        <v>0</v>
      </c>
      <c r="AC45" s="497">
        <f t="shared" si="19"/>
        <v>0</v>
      </c>
      <c r="AD45" s="497">
        <f t="shared" si="19"/>
        <v>0</v>
      </c>
      <c r="AE45" s="497">
        <f t="shared" si="19"/>
        <v>0</v>
      </c>
      <c r="AF45" s="497">
        <f t="shared" si="19"/>
        <v>0</v>
      </c>
      <c r="AG45" s="497">
        <f t="shared" si="19"/>
        <v>0</v>
      </c>
      <c r="AH45" s="497">
        <f t="shared" si="19"/>
        <v>0</v>
      </c>
      <c r="AI45" s="497">
        <f t="shared" si="19"/>
        <v>0</v>
      </c>
      <c r="AJ45" s="497">
        <f t="shared" si="19"/>
        <v>0</v>
      </c>
      <c r="AK45" s="497">
        <f t="shared" si="19"/>
        <v>0</v>
      </c>
      <c r="AL45" s="157"/>
      <c r="AM45" s="498">
        <f>SUM(AM25:AM44)</f>
        <v>0</v>
      </c>
    </row>
    <row r="46" spans="1:39" ht="15">
      <c r="F46" s="85"/>
      <c r="I46" s="153"/>
      <c r="J46" s="153"/>
    </row>
    <row r="47" spans="1:39" ht="13.5" customHeight="1">
      <c r="A47" s="116" t="s">
        <v>5400</v>
      </c>
      <c r="B47" s="112"/>
      <c r="C47" s="16"/>
      <c r="D47" s="85"/>
      <c r="E47" s="85"/>
      <c r="G47" s="85"/>
      <c r="K47" s="153"/>
      <c r="U47" s="195"/>
      <c r="V47" s="195"/>
      <c r="W47" s="195"/>
      <c r="AL47" s="195"/>
    </row>
    <row r="48" spans="1:39" ht="12.75" customHeight="1">
      <c r="A48" s="114"/>
      <c r="B48" s="112"/>
      <c r="C48" s="16"/>
      <c r="D48" s="85"/>
      <c r="E48" s="85"/>
    </row>
    <row r="49" spans="1:5" ht="34.4" customHeight="1">
      <c r="A49" s="696" t="s">
        <v>5401</v>
      </c>
      <c r="B49" s="696"/>
      <c r="C49" s="696"/>
      <c r="D49" s="696"/>
      <c r="E49" s="115"/>
    </row>
  </sheetData>
  <sheetProtection algorithmName="SHA-512" hashValue="IQ7bGsMaW3UgOm57zyLW4eKRcql7vB9dP8OojDVsVOh2mubJq/grNBZklk1Vlr0etvWlZDqsZt6ZY1IkImn22g==" saltValue="EzLH6U3k7EWoYdxx1IiV4Q==" spinCount="100000" sheet="1" objects="1" scenarios="1"/>
  <sortState xmlns:xlrd2="http://schemas.microsoft.com/office/spreadsheetml/2017/richdata2" ref="A25:AN43">
    <sortCondition ref="A25:A43"/>
  </sortState>
  <mergeCells count="40">
    <mergeCell ref="G13:I13"/>
    <mergeCell ref="G14:I14"/>
    <mergeCell ref="G18:I18"/>
    <mergeCell ref="G19:I19"/>
    <mergeCell ref="G8:I8"/>
    <mergeCell ref="G9:I9"/>
    <mergeCell ref="G10:I10"/>
    <mergeCell ref="G11:I11"/>
    <mergeCell ref="G12:I12"/>
    <mergeCell ref="C3:E3"/>
    <mergeCell ref="G4:I4"/>
    <mergeCell ref="G5:I5"/>
    <mergeCell ref="G6:I6"/>
    <mergeCell ref="G7:I7"/>
    <mergeCell ref="A49:D49"/>
    <mergeCell ref="G15:I15"/>
    <mergeCell ref="C15:E15"/>
    <mergeCell ref="C16:E16"/>
    <mergeCell ref="C17:E17"/>
    <mergeCell ref="C18:E18"/>
    <mergeCell ref="C19:E19"/>
    <mergeCell ref="G20:I20"/>
    <mergeCell ref="G17:I17"/>
    <mergeCell ref="C20:E20"/>
    <mergeCell ref="J1:L3"/>
    <mergeCell ref="AM23:AM24"/>
    <mergeCell ref="C23:S23"/>
    <mergeCell ref="C13:E13"/>
    <mergeCell ref="C14:E14"/>
    <mergeCell ref="G16:I16"/>
    <mergeCell ref="C8:E8"/>
    <mergeCell ref="C9:E9"/>
    <mergeCell ref="C10:E10"/>
    <mergeCell ref="C11:E11"/>
    <mergeCell ref="C12:E12"/>
    <mergeCell ref="C4:E4"/>
    <mergeCell ref="C5:E5"/>
    <mergeCell ref="C6:E6"/>
    <mergeCell ref="C7:E7"/>
    <mergeCell ref="G3:I3"/>
  </mergeCells>
  <pageMargins left="0.59055118110236227" right="0.59055118110236227" top="0.59055118110236227" bottom="0.78740157480314965" header="0.39370078740157483" footer="0.19685039370078741"/>
  <pageSetup paperSize="9" scale="2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BAEA-DF59-4050-871E-79650DA15F23}">
  <sheetPr codeName="Blad13">
    <tabColor rgb="FF92D050"/>
    <pageSetUpPr fitToPage="1"/>
  </sheetPr>
  <dimension ref="A1:AM41"/>
  <sheetViews>
    <sheetView showGridLines="0" zoomScale="85" zoomScaleNormal="85" zoomScaleSheetLayoutView="85" zoomScalePageLayoutView="50" workbookViewId="0">
      <selection activeCell="B17" sqref="B17"/>
    </sheetView>
  </sheetViews>
  <sheetFormatPr defaultColWidth="9.1796875" defaultRowHeight="12.5"/>
  <cols>
    <col min="1" max="1" width="38" style="99" customWidth="1"/>
    <col min="2" max="2" width="31.54296875" style="99" customWidth="1"/>
    <col min="3" max="5" width="10.54296875" style="99" customWidth="1"/>
    <col min="6" max="6" width="8.81640625" style="99" customWidth="1"/>
    <col min="7" max="7" width="7.54296875" style="99" customWidth="1"/>
    <col min="8" max="8" width="7.81640625" style="99" customWidth="1"/>
    <col min="9" max="9" width="10" style="99" customWidth="1"/>
    <col min="10" max="10" width="5.453125" style="99" customWidth="1"/>
    <col min="11" max="11" width="7.81640625" style="99" customWidth="1"/>
    <col min="12" max="12" width="6.81640625" style="99" customWidth="1"/>
    <col min="13" max="13" width="8.1796875" style="99" customWidth="1"/>
    <col min="14" max="14" width="6.81640625" style="99" customWidth="1"/>
    <col min="15" max="15" width="7" style="99" customWidth="1"/>
    <col min="16" max="16" width="6.7265625" style="99" customWidth="1"/>
    <col min="17" max="17" width="7.1796875" style="99" customWidth="1"/>
    <col min="18" max="18" width="5.453125" style="99" customWidth="1"/>
    <col min="19" max="19" width="7.453125" style="99" customWidth="1"/>
    <col min="20" max="20" width="5.453125" style="99" customWidth="1"/>
    <col min="21" max="27" width="10.54296875" style="99" customWidth="1"/>
    <col min="28" max="28" width="10.453125" style="99" customWidth="1"/>
    <col min="29" max="29" width="10.26953125" style="99" customWidth="1"/>
    <col min="30" max="30" width="8.81640625" style="99" customWidth="1"/>
    <col min="31" max="31" width="10.54296875" style="99" customWidth="1"/>
    <col min="32" max="32" width="10.26953125" style="99" customWidth="1"/>
    <col min="33" max="33" width="10.54296875" style="99" customWidth="1"/>
    <col min="34" max="34" width="6.54296875" style="99" customWidth="1"/>
    <col min="35" max="35" width="9.81640625" style="99" customWidth="1"/>
    <col min="36" max="36" width="14.54296875" style="99" customWidth="1"/>
    <col min="37" max="37" width="9.1796875" style="99"/>
    <col min="38" max="38" width="3.453125" style="99" customWidth="1"/>
    <col min="39" max="39" width="13.1796875" style="99" customWidth="1"/>
    <col min="40" max="16384" width="9.1796875" style="99"/>
  </cols>
  <sheetData>
    <row r="1" spans="1:11">
      <c r="A1" s="625" t="s">
        <v>43</v>
      </c>
      <c r="B1" s="16"/>
      <c r="C1" s="16"/>
      <c r="D1" s="16"/>
      <c r="E1" s="16"/>
      <c r="F1" s="16"/>
      <c r="G1" s="16"/>
    </row>
    <row r="2" spans="1:11" ht="27.75" customHeight="1">
      <c r="A2" s="112"/>
      <c r="B2" s="16"/>
      <c r="C2" s="695" t="s">
        <v>5368</v>
      </c>
      <c r="D2" s="695"/>
      <c r="E2" s="695"/>
      <c r="F2" s="476" t="s">
        <v>5369</v>
      </c>
      <c r="G2" s="702" t="s">
        <v>5370</v>
      </c>
      <c r="H2" s="703"/>
      <c r="I2" s="703"/>
      <c r="J2" s="703"/>
      <c r="K2" s="703"/>
    </row>
    <row r="3" spans="1:11" ht="15" customHeight="1">
      <c r="A3" s="136" t="str">
        <f>'2-Kosten per locatie'!A3</f>
        <v>Naam opdrachtgever</v>
      </c>
      <c r="B3" s="15" t="str">
        <f>'2-Kosten per locatie'!B3</f>
        <v xml:space="preserve">TNO </v>
      </c>
      <c r="C3" s="698" t="s">
        <v>5402</v>
      </c>
      <c r="D3" s="699"/>
      <c r="E3" s="700"/>
      <c r="F3" s="553">
        <v>0</v>
      </c>
      <c r="G3" s="701"/>
      <c r="H3" s="701"/>
      <c r="I3" s="701"/>
      <c r="J3" s="701"/>
      <c r="K3" s="701"/>
    </row>
    <row r="4" spans="1:11" ht="15" customHeight="1">
      <c r="A4" s="136" t="str">
        <f>'2-Kosten per locatie'!A4</f>
        <v>Calculatie onderdeel</v>
      </c>
      <c r="B4" s="30" t="s">
        <v>5403</v>
      </c>
      <c r="C4" s="698" t="s">
        <v>5404</v>
      </c>
      <c r="D4" s="699"/>
      <c r="E4" s="700"/>
      <c r="F4" s="553">
        <v>0</v>
      </c>
      <c r="G4" s="701"/>
      <c r="H4" s="701"/>
      <c r="I4" s="701"/>
      <c r="J4" s="701"/>
      <c r="K4" s="701"/>
    </row>
    <row r="5" spans="1:11" ht="15" customHeight="1">
      <c r="A5" s="136" t="str">
        <f>'2-Kosten per locatie'!A5</f>
        <v>Referentie nummer</v>
      </c>
      <c r="B5" s="30" t="s">
        <v>51</v>
      </c>
      <c r="C5" s="698" t="s">
        <v>5405</v>
      </c>
      <c r="D5" s="699"/>
      <c r="E5" s="700"/>
      <c r="F5" s="553">
        <v>0</v>
      </c>
      <c r="G5" s="701"/>
      <c r="H5" s="701"/>
      <c r="I5" s="701"/>
      <c r="J5" s="701"/>
      <c r="K5" s="701"/>
    </row>
    <row r="6" spans="1:11" ht="15" customHeight="1">
      <c r="A6" s="136" t="str">
        <f>'2-Kosten per locatie'!A6</f>
        <v>Naam dienstverlener</v>
      </c>
      <c r="B6" s="175">
        <f>'2-Kosten per locatie'!B6</f>
        <v>0</v>
      </c>
      <c r="C6" s="698" t="s">
        <v>5406</v>
      </c>
      <c r="D6" s="699"/>
      <c r="E6" s="700"/>
      <c r="F6" s="553">
        <v>0</v>
      </c>
      <c r="G6" s="701"/>
      <c r="H6" s="701"/>
      <c r="I6" s="701"/>
      <c r="J6" s="701"/>
      <c r="K6" s="701"/>
    </row>
    <row r="7" spans="1:11" ht="15" customHeight="1">
      <c r="A7" s="136" t="str">
        <f>'2-Kosten per locatie'!A7</f>
        <v>Prijspeil</v>
      </c>
      <c r="B7" s="148" t="str">
        <f>'2-Kosten per locatie'!B7</f>
        <v>tot en met 30-6-2026</v>
      </c>
      <c r="C7" s="698" t="s">
        <v>5407</v>
      </c>
      <c r="D7" s="699"/>
      <c r="E7" s="700"/>
      <c r="F7" s="553">
        <v>0</v>
      </c>
      <c r="G7" s="701"/>
      <c r="H7" s="701"/>
      <c r="I7" s="701"/>
      <c r="J7" s="701"/>
      <c r="K7" s="701"/>
    </row>
    <row r="8" spans="1:11" ht="13.4" customHeight="1">
      <c r="C8" s="698" t="s">
        <v>5408</v>
      </c>
      <c r="D8" s="699"/>
      <c r="E8" s="700"/>
      <c r="F8" s="553">
        <v>0</v>
      </c>
      <c r="G8" s="701"/>
      <c r="H8" s="701"/>
      <c r="I8" s="701"/>
      <c r="J8" s="701"/>
      <c r="K8" s="701"/>
    </row>
    <row r="9" spans="1:11" ht="15" customHeight="1">
      <c r="B9" s="148"/>
      <c r="C9" s="698" t="s">
        <v>5409</v>
      </c>
      <c r="D9" s="699"/>
      <c r="E9" s="700"/>
      <c r="F9" s="553">
        <v>0</v>
      </c>
      <c r="G9" s="701"/>
      <c r="H9" s="701"/>
      <c r="I9" s="701"/>
      <c r="J9" s="701"/>
      <c r="K9" s="701"/>
    </row>
    <row r="10" spans="1:11" ht="15" customHeight="1">
      <c r="B10" s="148"/>
      <c r="C10" s="698" t="s">
        <v>5410</v>
      </c>
      <c r="D10" s="699"/>
      <c r="E10" s="700"/>
      <c r="F10" s="553">
        <v>0</v>
      </c>
      <c r="G10" s="701"/>
      <c r="H10" s="701"/>
      <c r="I10" s="701"/>
      <c r="J10" s="701"/>
      <c r="K10" s="701"/>
    </row>
    <row r="11" spans="1:11" ht="15" customHeight="1">
      <c r="B11" s="148"/>
      <c r="C11" s="698" t="s">
        <v>5411</v>
      </c>
      <c r="D11" s="699"/>
      <c r="E11" s="700"/>
      <c r="F11" s="553">
        <v>0</v>
      </c>
      <c r="G11" s="701"/>
      <c r="H11" s="701"/>
      <c r="I11" s="701"/>
      <c r="J11" s="701"/>
      <c r="K11" s="701"/>
    </row>
    <row r="12" spans="1:11" ht="15" customHeight="1">
      <c r="B12" s="148"/>
      <c r="C12" s="698" t="s">
        <v>5412</v>
      </c>
      <c r="D12" s="699"/>
      <c r="E12" s="700"/>
      <c r="F12" s="553">
        <v>0</v>
      </c>
      <c r="G12" s="701"/>
      <c r="H12" s="701"/>
      <c r="I12" s="701"/>
      <c r="J12" s="701"/>
      <c r="K12" s="701"/>
    </row>
    <row r="13" spans="1:11" ht="15" customHeight="1">
      <c r="B13" s="148"/>
      <c r="C13" s="698" t="s">
        <v>5413</v>
      </c>
      <c r="D13" s="699"/>
      <c r="E13" s="700"/>
      <c r="F13" s="553">
        <v>0</v>
      </c>
      <c r="G13" s="701"/>
      <c r="H13" s="701"/>
      <c r="I13" s="701"/>
      <c r="J13" s="701"/>
      <c r="K13" s="701"/>
    </row>
    <row r="14" spans="1:11" ht="16">
      <c r="B14" s="148"/>
      <c r="C14" s="698" t="s">
        <v>5414</v>
      </c>
      <c r="D14" s="699"/>
      <c r="E14" s="700"/>
      <c r="F14" s="553">
        <v>0</v>
      </c>
      <c r="G14" s="701"/>
      <c r="H14" s="701"/>
      <c r="I14" s="701"/>
      <c r="J14" s="701"/>
      <c r="K14" s="701"/>
    </row>
    <row r="15" spans="1:11" ht="15" customHeight="1">
      <c r="B15" s="148"/>
      <c r="C15" s="698" t="s">
        <v>5415</v>
      </c>
      <c r="D15" s="699"/>
      <c r="E15" s="700"/>
      <c r="F15" s="553">
        <v>0</v>
      </c>
      <c r="G15" s="701"/>
      <c r="H15" s="701"/>
      <c r="I15" s="701"/>
      <c r="J15" s="701"/>
      <c r="K15" s="701"/>
    </row>
    <row r="16" spans="1:11" ht="15" customHeight="1">
      <c r="B16" s="148"/>
      <c r="C16" s="698" t="s">
        <v>5416</v>
      </c>
      <c r="D16" s="699"/>
      <c r="E16" s="700"/>
      <c r="F16" s="553">
        <v>0</v>
      </c>
      <c r="G16" s="701"/>
      <c r="H16" s="701"/>
      <c r="I16" s="701"/>
      <c r="J16" s="701"/>
      <c r="K16" s="701"/>
    </row>
    <row r="17" spans="1:39" ht="15" customHeight="1">
      <c r="B17" s="148"/>
      <c r="C17" s="698" t="s">
        <v>5417</v>
      </c>
      <c r="D17" s="699"/>
      <c r="E17" s="700"/>
      <c r="F17" s="553">
        <v>0</v>
      </c>
      <c r="G17" s="701"/>
      <c r="H17" s="701"/>
      <c r="I17" s="701"/>
      <c r="J17" s="701"/>
      <c r="K17" s="701"/>
    </row>
    <row r="18" spans="1:39" ht="15" customHeight="1">
      <c r="B18" s="148"/>
      <c r="C18" s="698" t="s">
        <v>5418</v>
      </c>
      <c r="D18" s="699"/>
      <c r="E18" s="700"/>
      <c r="F18" s="553">
        <v>0</v>
      </c>
      <c r="G18" s="701"/>
      <c r="H18" s="701"/>
      <c r="I18" s="701"/>
      <c r="J18" s="701"/>
      <c r="K18" s="701"/>
    </row>
    <row r="19" spans="1:39" ht="15" customHeight="1">
      <c r="B19" s="148"/>
      <c r="C19" s="698" t="s">
        <v>5419</v>
      </c>
      <c r="D19" s="699"/>
      <c r="E19" s="700"/>
      <c r="F19" s="553">
        <v>0</v>
      </c>
      <c r="G19" s="701"/>
      <c r="H19" s="701"/>
      <c r="I19" s="701"/>
      <c r="J19" s="701"/>
      <c r="K19" s="701"/>
    </row>
    <row r="20" spans="1:39" ht="15">
      <c r="B20" s="111"/>
      <c r="I20" s="153"/>
      <c r="J20" s="153"/>
      <c r="R20" s="154"/>
    </row>
    <row r="21" spans="1:39" ht="15" customHeight="1">
      <c r="A21" s="111"/>
      <c r="B21" s="111"/>
      <c r="C21" s="689" t="s">
        <v>5389</v>
      </c>
      <c r="D21" s="690"/>
      <c r="E21" s="690"/>
      <c r="F21" s="690"/>
      <c r="G21" s="690"/>
      <c r="H21" s="690"/>
      <c r="I21" s="690"/>
      <c r="J21" s="690"/>
      <c r="K21" s="690"/>
      <c r="L21" s="690"/>
      <c r="M21" s="690"/>
      <c r="N21" s="690"/>
      <c r="O21" s="690"/>
      <c r="P21" s="690"/>
      <c r="Q21" s="690"/>
      <c r="R21" s="690"/>
      <c r="S21" s="690"/>
      <c r="U21" s="190" t="s">
        <v>60</v>
      </c>
      <c r="V21" s="191"/>
      <c r="W21" s="191"/>
      <c r="X21" s="191"/>
      <c r="Y21" s="191"/>
      <c r="Z21" s="191"/>
      <c r="AA21" s="191"/>
      <c r="AB21" s="191"/>
      <c r="AC21" s="191"/>
      <c r="AD21" s="191"/>
      <c r="AE21" s="191"/>
      <c r="AF21" s="191"/>
      <c r="AG21" s="191"/>
      <c r="AH21" s="191"/>
      <c r="AI21" s="191"/>
      <c r="AJ21" s="191"/>
      <c r="AK21" s="191"/>
      <c r="AM21" s="687" t="s">
        <v>5390</v>
      </c>
    </row>
    <row r="22" spans="1:39" ht="112.5" customHeight="1">
      <c r="A22" s="477" t="s">
        <v>61</v>
      </c>
      <c r="B22" s="478" t="s">
        <v>5420</v>
      </c>
      <c r="C22" s="499" t="s">
        <v>5402</v>
      </c>
      <c r="D22" s="500" t="s">
        <v>5404</v>
      </c>
      <c r="E22" s="500" t="s">
        <v>5405</v>
      </c>
      <c r="F22" s="500" t="s">
        <v>5406</v>
      </c>
      <c r="G22" s="500" t="s">
        <v>5407</v>
      </c>
      <c r="H22" s="500" t="s">
        <v>5408</v>
      </c>
      <c r="I22" s="500" t="s">
        <v>5409</v>
      </c>
      <c r="J22" s="500" t="s">
        <v>5410</v>
      </c>
      <c r="K22" s="500" t="s">
        <v>5411</v>
      </c>
      <c r="L22" s="500" t="s">
        <v>5412</v>
      </c>
      <c r="M22" s="501" t="s">
        <v>5413</v>
      </c>
      <c r="N22" s="501" t="s">
        <v>5414</v>
      </c>
      <c r="O22" s="501" t="s">
        <v>5415</v>
      </c>
      <c r="P22" s="501" t="s">
        <v>5416</v>
      </c>
      <c r="Q22" s="501" t="s">
        <v>5417</v>
      </c>
      <c r="R22" s="502" t="s">
        <v>5421</v>
      </c>
      <c r="S22" s="503" t="s">
        <v>5419</v>
      </c>
      <c r="T22" s="153"/>
      <c r="U22" s="499" t="s">
        <v>5402</v>
      </c>
      <c r="V22" s="500" t="s">
        <v>5404</v>
      </c>
      <c r="W22" s="500" t="s">
        <v>5405</v>
      </c>
      <c r="X22" s="500" t="s">
        <v>5406</v>
      </c>
      <c r="Y22" s="500" t="s">
        <v>5407</v>
      </c>
      <c r="Z22" s="500" t="s">
        <v>5408</v>
      </c>
      <c r="AA22" s="500" t="s">
        <v>5409</v>
      </c>
      <c r="AB22" s="500" t="s">
        <v>5410</v>
      </c>
      <c r="AC22" s="500" t="s">
        <v>5411</v>
      </c>
      <c r="AD22" s="500" t="s">
        <v>5412</v>
      </c>
      <c r="AE22" s="501" t="s">
        <v>5413</v>
      </c>
      <c r="AF22" s="501" t="s">
        <v>5414</v>
      </c>
      <c r="AG22" s="501" t="s">
        <v>5415</v>
      </c>
      <c r="AH22" s="501" t="s">
        <v>5416</v>
      </c>
      <c r="AI22" s="501" t="s">
        <v>5417</v>
      </c>
      <c r="AJ22" s="502" t="s">
        <v>5421</v>
      </c>
      <c r="AK22" s="503" t="s">
        <v>5419</v>
      </c>
      <c r="AL22" s="155"/>
      <c r="AM22" s="688"/>
    </row>
    <row r="23" spans="1:39" ht="12.75" customHeight="1">
      <c r="A23" s="504" t="s">
        <v>83</v>
      </c>
      <c r="B23" s="300" t="s">
        <v>5422</v>
      </c>
      <c r="C23" s="505"/>
      <c r="D23" s="506"/>
      <c r="E23" s="506"/>
      <c r="F23" s="506"/>
      <c r="G23" s="506"/>
      <c r="H23" s="506"/>
      <c r="I23" s="506"/>
      <c r="J23" s="506"/>
      <c r="K23" s="506"/>
      <c r="L23" s="506"/>
      <c r="M23" s="506"/>
      <c r="N23" s="506"/>
      <c r="O23" s="506"/>
      <c r="P23" s="506"/>
      <c r="Q23" s="506"/>
      <c r="R23" s="507"/>
      <c r="S23" s="508"/>
      <c r="T23" s="153"/>
      <c r="U23" s="488">
        <f>C23*$F$3*52</f>
        <v>0</v>
      </c>
      <c r="V23" s="488">
        <f>D23*$F$4*52</f>
        <v>0</v>
      </c>
      <c r="W23" s="488">
        <f>E23*$F$5*52</f>
        <v>0</v>
      </c>
      <c r="X23" s="488">
        <f>F23*$F$6*52</f>
        <v>0</v>
      </c>
      <c r="Y23" s="488">
        <f>G23*$F$7*52</f>
        <v>0</v>
      </c>
      <c r="Z23" s="488">
        <f>H23*$F$8*52</f>
        <v>0</v>
      </c>
      <c r="AA23" s="488">
        <f>I23*$F$9*52</f>
        <v>0</v>
      </c>
      <c r="AB23" s="488">
        <f>J23*$F$10*52</f>
        <v>0</v>
      </c>
      <c r="AC23" s="488">
        <f>K23*$F$11*52</f>
        <v>0</v>
      </c>
      <c r="AD23" s="488">
        <f>L23*$F$12*52</f>
        <v>0</v>
      </c>
      <c r="AE23" s="488">
        <f>M23*$F$13*52</f>
        <v>0</v>
      </c>
      <c r="AF23" s="488">
        <f>N23*$F$14*52</f>
        <v>0</v>
      </c>
      <c r="AG23" s="488">
        <f>O23*$F$15*52</f>
        <v>0</v>
      </c>
      <c r="AH23" s="488">
        <f>P23*$F$16*52</f>
        <v>0</v>
      </c>
      <c r="AI23" s="488">
        <f>Q23*$F$17*52</f>
        <v>0</v>
      </c>
      <c r="AJ23" s="488">
        <f>R23*$F$18*52</f>
        <v>0</v>
      </c>
      <c r="AK23" s="488">
        <f>S23*$F$19*52</f>
        <v>0</v>
      </c>
      <c r="AL23" s="156"/>
      <c r="AM23" s="490">
        <f>SUM(U23:AK23)</f>
        <v>0</v>
      </c>
    </row>
    <row r="24" spans="1:39" ht="12.75" customHeight="1">
      <c r="A24" s="504" t="s">
        <v>85</v>
      </c>
      <c r="B24" s="300" t="s">
        <v>5423</v>
      </c>
      <c r="C24" s="505"/>
      <c r="D24" s="506"/>
      <c r="E24" s="506"/>
      <c r="F24" s="506"/>
      <c r="G24" s="506"/>
      <c r="H24" s="506"/>
      <c r="I24" s="506"/>
      <c r="J24" s="506"/>
      <c r="K24" s="506">
        <v>1</v>
      </c>
      <c r="L24" s="506"/>
      <c r="M24" s="506">
        <v>2</v>
      </c>
      <c r="N24" s="506"/>
      <c r="O24" s="506"/>
      <c r="P24" s="506"/>
      <c r="Q24" s="506"/>
      <c r="R24" s="507"/>
      <c r="S24" s="508"/>
      <c r="T24" s="153"/>
      <c r="U24" s="488">
        <f t="shared" ref="U24:U36" si="0">C24*$F$3*52</f>
        <v>0</v>
      </c>
      <c r="V24" s="488">
        <f t="shared" ref="V24:V36" si="1">D24*$F$4*52</f>
        <v>0</v>
      </c>
      <c r="W24" s="488">
        <f t="shared" ref="W24:W36" si="2">E24*$F$5*52</f>
        <v>0</v>
      </c>
      <c r="X24" s="488">
        <f t="shared" ref="X24:X36" si="3">F24*$F$6*52</f>
        <v>0</v>
      </c>
      <c r="Y24" s="488">
        <f t="shared" ref="Y24:Y36" si="4">G24*$F$7*52</f>
        <v>0</v>
      </c>
      <c r="Z24" s="488">
        <f t="shared" ref="Z24:Z36" si="5">H24*$F$8*52</f>
        <v>0</v>
      </c>
      <c r="AA24" s="488">
        <f t="shared" ref="AA24:AA36" si="6">I24*$F$9*52</f>
        <v>0</v>
      </c>
      <c r="AB24" s="488">
        <f t="shared" ref="AB24:AB36" si="7">J24*$F$10*52</f>
        <v>0</v>
      </c>
      <c r="AC24" s="488">
        <f t="shared" ref="AC24:AC36" si="8">K24*$F$11*52</f>
        <v>0</v>
      </c>
      <c r="AD24" s="488">
        <f t="shared" ref="AD24:AD36" si="9">L24*$F$12*52</f>
        <v>0</v>
      </c>
      <c r="AE24" s="488">
        <f t="shared" ref="AE24:AE36" si="10">M24*$F$13*52</f>
        <v>0</v>
      </c>
      <c r="AF24" s="488">
        <f t="shared" ref="AF24:AF36" si="11">N24*$F$14*52</f>
        <v>0</v>
      </c>
      <c r="AG24" s="488">
        <f t="shared" ref="AG24:AG36" si="12">O24*$F$15*52</f>
        <v>0</v>
      </c>
      <c r="AH24" s="488">
        <f t="shared" ref="AH24:AH36" si="13">P24*$F$16*52</f>
        <v>0</v>
      </c>
      <c r="AI24" s="488">
        <f t="shared" ref="AI24:AI36" si="14">Q24*$F$17*52</f>
        <v>0</v>
      </c>
      <c r="AJ24" s="488">
        <f t="shared" ref="AJ24:AJ36" si="15">R24*$F$18*52</f>
        <v>0</v>
      </c>
      <c r="AK24" s="488">
        <f t="shared" ref="AK24:AK36" si="16">S24*$F$19*52</f>
        <v>0</v>
      </c>
      <c r="AL24" s="156"/>
      <c r="AM24" s="490">
        <f t="shared" ref="AM24:AM36" si="17">SUM(U24:AK24)</f>
        <v>0</v>
      </c>
    </row>
    <row r="25" spans="1:39" ht="12.75" customHeight="1">
      <c r="A25" s="504" t="s">
        <v>86</v>
      </c>
      <c r="B25" s="300" t="s">
        <v>5424</v>
      </c>
      <c r="C25" s="505"/>
      <c r="D25" s="506"/>
      <c r="E25" s="506"/>
      <c r="F25" s="506">
        <v>2</v>
      </c>
      <c r="G25" s="506"/>
      <c r="H25" s="506"/>
      <c r="I25" s="506"/>
      <c r="J25" s="506"/>
      <c r="K25" s="506"/>
      <c r="L25" s="506"/>
      <c r="M25" s="506"/>
      <c r="N25" s="506"/>
      <c r="O25" s="506"/>
      <c r="P25" s="506"/>
      <c r="Q25" s="506"/>
      <c r="R25" s="507">
        <v>4</v>
      </c>
      <c r="S25" s="508"/>
      <c r="T25" s="153"/>
      <c r="U25" s="488">
        <f t="shared" si="0"/>
        <v>0</v>
      </c>
      <c r="V25" s="488">
        <f t="shared" si="1"/>
        <v>0</v>
      </c>
      <c r="W25" s="488">
        <f t="shared" si="2"/>
        <v>0</v>
      </c>
      <c r="X25" s="488">
        <f t="shared" si="3"/>
        <v>0</v>
      </c>
      <c r="Y25" s="488">
        <f t="shared" si="4"/>
        <v>0</v>
      </c>
      <c r="Z25" s="488">
        <f t="shared" si="5"/>
        <v>0</v>
      </c>
      <c r="AA25" s="488">
        <f t="shared" si="6"/>
        <v>0</v>
      </c>
      <c r="AB25" s="488">
        <f t="shared" si="7"/>
        <v>0</v>
      </c>
      <c r="AC25" s="488">
        <f t="shared" si="8"/>
        <v>0</v>
      </c>
      <c r="AD25" s="488">
        <f t="shared" si="9"/>
        <v>0</v>
      </c>
      <c r="AE25" s="488">
        <f t="shared" si="10"/>
        <v>0</v>
      </c>
      <c r="AF25" s="488">
        <f t="shared" si="11"/>
        <v>0</v>
      </c>
      <c r="AG25" s="488">
        <f t="shared" si="12"/>
        <v>0</v>
      </c>
      <c r="AH25" s="488">
        <f t="shared" si="13"/>
        <v>0</v>
      </c>
      <c r="AI25" s="488">
        <f t="shared" si="14"/>
        <v>0</v>
      </c>
      <c r="AJ25" s="488">
        <f t="shared" si="15"/>
        <v>0</v>
      </c>
      <c r="AK25" s="488">
        <f t="shared" si="16"/>
        <v>0</v>
      </c>
      <c r="AL25" s="156"/>
      <c r="AM25" s="490">
        <f t="shared" si="17"/>
        <v>0</v>
      </c>
    </row>
    <row r="26" spans="1:39" ht="12.75" customHeight="1">
      <c r="A26" s="504" t="s">
        <v>87</v>
      </c>
      <c r="B26" s="300" t="s">
        <v>5425</v>
      </c>
      <c r="C26" s="505"/>
      <c r="D26" s="506">
        <v>10</v>
      </c>
      <c r="E26" s="506"/>
      <c r="F26" s="506"/>
      <c r="G26" s="506"/>
      <c r="H26" s="506"/>
      <c r="I26" s="506"/>
      <c r="J26" s="506"/>
      <c r="K26" s="506"/>
      <c r="L26" s="506"/>
      <c r="M26" s="506"/>
      <c r="N26" s="506"/>
      <c r="O26" s="506"/>
      <c r="P26" s="506"/>
      <c r="Q26" s="506"/>
      <c r="R26" s="507"/>
      <c r="S26" s="508"/>
      <c r="T26" s="153"/>
      <c r="U26" s="488">
        <f t="shared" si="0"/>
        <v>0</v>
      </c>
      <c r="V26" s="488">
        <f t="shared" si="1"/>
        <v>0</v>
      </c>
      <c r="W26" s="488">
        <f t="shared" si="2"/>
        <v>0</v>
      </c>
      <c r="X26" s="488">
        <f t="shared" si="3"/>
        <v>0</v>
      </c>
      <c r="Y26" s="488">
        <f t="shared" si="4"/>
        <v>0</v>
      </c>
      <c r="Z26" s="488">
        <f t="shared" si="5"/>
        <v>0</v>
      </c>
      <c r="AA26" s="488">
        <f t="shared" si="6"/>
        <v>0</v>
      </c>
      <c r="AB26" s="488">
        <f t="shared" si="7"/>
        <v>0</v>
      </c>
      <c r="AC26" s="488">
        <f t="shared" si="8"/>
        <v>0</v>
      </c>
      <c r="AD26" s="488">
        <f t="shared" si="9"/>
        <v>0</v>
      </c>
      <c r="AE26" s="488">
        <f t="shared" si="10"/>
        <v>0</v>
      </c>
      <c r="AF26" s="488">
        <f t="shared" si="11"/>
        <v>0</v>
      </c>
      <c r="AG26" s="488">
        <f t="shared" si="12"/>
        <v>0</v>
      </c>
      <c r="AH26" s="488">
        <f t="shared" si="13"/>
        <v>0</v>
      </c>
      <c r="AI26" s="488">
        <f t="shared" si="14"/>
        <v>0</v>
      </c>
      <c r="AJ26" s="488">
        <f t="shared" si="15"/>
        <v>0</v>
      </c>
      <c r="AK26" s="488">
        <f t="shared" si="16"/>
        <v>0</v>
      </c>
      <c r="AL26" s="156"/>
      <c r="AM26" s="490">
        <f t="shared" si="17"/>
        <v>0</v>
      </c>
    </row>
    <row r="27" spans="1:39" ht="12.75" customHeight="1">
      <c r="A27" s="504" t="s">
        <v>88</v>
      </c>
      <c r="B27" s="300" t="s">
        <v>5426</v>
      </c>
      <c r="C27" s="505"/>
      <c r="D27" s="506"/>
      <c r="E27" s="506"/>
      <c r="F27" s="506"/>
      <c r="G27" s="506">
        <v>1</v>
      </c>
      <c r="H27" s="506"/>
      <c r="I27" s="506">
        <v>1</v>
      </c>
      <c r="J27" s="506"/>
      <c r="K27" s="506"/>
      <c r="L27" s="506"/>
      <c r="M27" s="506">
        <v>4</v>
      </c>
      <c r="N27" s="506">
        <v>1</v>
      </c>
      <c r="O27" s="506"/>
      <c r="P27" s="506"/>
      <c r="Q27" s="506">
        <v>2</v>
      </c>
      <c r="R27" s="507"/>
      <c r="S27" s="508"/>
      <c r="T27" s="153"/>
      <c r="U27" s="488">
        <f t="shared" si="0"/>
        <v>0</v>
      </c>
      <c r="V27" s="488">
        <f t="shared" si="1"/>
        <v>0</v>
      </c>
      <c r="W27" s="488">
        <f t="shared" si="2"/>
        <v>0</v>
      </c>
      <c r="X27" s="488">
        <f t="shared" si="3"/>
        <v>0</v>
      </c>
      <c r="Y27" s="488">
        <f t="shared" si="4"/>
        <v>0</v>
      </c>
      <c r="Z27" s="488">
        <f t="shared" si="5"/>
        <v>0</v>
      </c>
      <c r="AA27" s="488">
        <f t="shared" si="6"/>
        <v>0</v>
      </c>
      <c r="AB27" s="488">
        <f t="shared" si="7"/>
        <v>0</v>
      </c>
      <c r="AC27" s="488">
        <f t="shared" si="8"/>
        <v>0</v>
      </c>
      <c r="AD27" s="488">
        <f t="shared" si="9"/>
        <v>0</v>
      </c>
      <c r="AE27" s="488">
        <f t="shared" si="10"/>
        <v>0</v>
      </c>
      <c r="AF27" s="488">
        <f t="shared" si="11"/>
        <v>0</v>
      </c>
      <c r="AG27" s="488">
        <f t="shared" si="12"/>
        <v>0</v>
      </c>
      <c r="AH27" s="488">
        <f t="shared" si="13"/>
        <v>0</v>
      </c>
      <c r="AI27" s="488">
        <f t="shared" si="14"/>
        <v>0</v>
      </c>
      <c r="AJ27" s="488">
        <f t="shared" si="15"/>
        <v>0</v>
      </c>
      <c r="AK27" s="488">
        <f t="shared" si="16"/>
        <v>0</v>
      </c>
      <c r="AL27" s="156"/>
      <c r="AM27" s="490">
        <f t="shared" si="17"/>
        <v>0</v>
      </c>
    </row>
    <row r="28" spans="1:39" ht="12.75" customHeight="1">
      <c r="A28" s="504" t="s">
        <v>94</v>
      </c>
      <c r="B28" s="300" t="s">
        <v>5422</v>
      </c>
      <c r="C28" s="505"/>
      <c r="D28" s="506"/>
      <c r="E28" s="506"/>
      <c r="F28" s="506"/>
      <c r="G28" s="506"/>
      <c r="H28" s="506"/>
      <c r="I28" s="506"/>
      <c r="J28" s="506"/>
      <c r="K28" s="506"/>
      <c r="L28" s="506"/>
      <c r="M28" s="506"/>
      <c r="N28" s="506"/>
      <c r="O28" s="506"/>
      <c r="P28" s="506"/>
      <c r="Q28" s="506">
        <v>3</v>
      </c>
      <c r="R28" s="507"/>
      <c r="S28" s="508"/>
      <c r="T28" s="153"/>
      <c r="U28" s="488">
        <f t="shared" si="0"/>
        <v>0</v>
      </c>
      <c r="V28" s="488">
        <f t="shared" si="1"/>
        <v>0</v>
      </c>
      <c r="W28" s="488">
        <f t="shared" si="2"/>
        <v>0</v>
      </c>
      <c r="X28" s="488">
        <f t="shared" si="3"/>
        <v>0</v>
      </c>
      <c r="Y28" s="488">
        <f t="shared" si="4"/>
        <v>0</v>
      </c>
      <c r="Z28" s="488">
        <f t="shared" si="5"/>
        <v>0</v>
      </c>
      <c r="AA28" s="488">
        <f t="shared" si="6"/>
        <v>0</v>
      </c>
      <c r="AB28" s="488">
        <f t="shared" si="7"/>
        <v>0</v>
      </c>
      <c r="AC28" s="488">
        <f t="shared" si="8"/>
        <v>0</v>
      </c>
      <c r="AD28" s="488">
        <f t="shared" si="9"/>
        <v>0</v>
      </c>
      <c r="AE28" s="488">
        <f t="shared" si="10"/>
        <v>0</v>
      </c>
      <c r="AF28" s="488">
        <f t="shared" si="11"/>
        <v>0</v>
      </c>
      <c r="AG28" s="488">
        <f t="shared" si="12"/>
        <v>0</v>
      </c>
      <c r="AH28" s="488">
        <f t="shared" si="13"/>
        <v>0</v>
      </c>
      <c r="AI28" s="488">
        <f t="shared" si="14"/>
        <v>0</v>
      </c>
      <c r="AJ28" s="488">
        <f t="shared" si="15"/>
        <v>0</v>
      </c>
      <c r="AK28" s="488">
        <f t="shared" si="16"/>
        <v>0</v>
      </c>
      <c r="AL28" s="156"/>
      <c r="AM28" s="490">
        <f t="shared" si="17"/>
        <v>0</v>
      </c>
    </row>
    <row r="29" spans="1:39" ht="12.75" customHeight="1">
      <c r="A29" s="504" t="s">
        <v>96</v>
      </c>
      <c r="B29" s="300" t="s">
        <v>5424</v>
      </c>
      <c r="C29" s="505"/>
      <c r="D29" s="506"/>
      <c r="E29" s="506"/>
      <c r="F29" s="506"/>
      <c r="G29" s="506"/>
      <c r="H29" s="506"/>
      <c r="I29" s="506"/>
      <c r="J29" s="506"/>
      <c r="K29" s="506"/>
      <c r="L29" s="506"/>
      <c r="M29" s="506">
        <v>1</v>
      </c>
      <c r="N29" s="506"/>
      <c r="O29" s="506"/>
      <c r="P29" s="506"/>
      <c r="Q29" s="506"/>
      <c r="R29" s="507"/>
      <c r="S29" s="508"/>
      <c r="T29" s="153"/>
      <c r="U29" s="488">
        <f t="shared" si="0"/>
        <v>0</v>
      </c>
      <c r="V29" s="488">
        <f t="shared" si="1"/>
        <v>0</v>
      </c>
      <c r="W29" s="488">
        <f t="shared" si="2"/>
        <v>0</v>
      </c>
      <c r="X29" s="488">
        <f t="shared" si="3"/>
        <v>0</v>
      </c>
      <c r="Y29" s="488">
        <f t="shared" si="4"/>
        <v>0</v>
      </c>
      <c r="Z29" s="488">
        <f t="shared" si="5"/>
        <v>0</v>
      </c>
      <c r="AA29" s="488">
        <f t="shared" si="6"/>
        <v>0</v>
      </c>
      <c r="AB29" s="488">
        <f t="shared" si="7"/>
        <v>0</v>
      </c>
      <c r="AC29" s="488">
        <f t="shared" si="8"/>
        <v>0</v>
      </c>
      <c r="AD29" s="488">
        <f t="shared" si="9"/>
        <v>0</v>
      </c>
      <c r="AE29" s="488">
        <f t="shared" si="10"/>
        <v>0</v>
      </c>
      <c r="AF29" s="488">
        <f t="shared" si="11"/>
        <v>0</v>
      </c>
      <c r="AG29" s="488">
        <f t="shared" si="12"/>
        <v>0</v>
      </c>
      <c r="AH29" s="488">
        <f t="shared" si="13"/>
        <v>0</v>
      </c>
      <c r="AI29" s="488">
        <f t="shared" si="14"/>
        <v>0</v>
      </c>
      <c r="AJ29" s="488">
        <f t="shared" si="15"/>
        <v>0</v>
      </c>
      <c r="AK29" s="488">
        <f t="shared" si="16"/>
        <v>0</v>
      </c>
      <c r="AL29" s="156"/>
      <c r="AM29" s="490">
        <f t="shared" si="17"/>
        <v>0</v>
      </c>
    </row>
    <row r="30" spans="1:39" ht="12.75" customHeight="1">
      <c r="A30" s="504" t="s">
        <v>97</v>
      </c>
      <c r="B30" s="300" t="s">
        <v>5427</v>
      </c>
      <c r="C30" s="505"/>
      <c r="D30" s="506"/>
      <c r="E30" s="506"/>
      <c r="F30" s="506"/>
      <c r="G30" s="506"/>
      <c r="H30" s="506">
        <v>1</v>
      </c>
      <c r="I30" s="506"/>
      <c r="J30" s="506"/>
      <c r="K30" s="506"/>
      <c r="L30" s="506"/>
      <c r="M30" s="506"/>
      <c r="N30" s="506"/>
      <c r="O30" s="506"/>
      <c r="P30" s="506"/>
      <c r="Q30" s="506"/>
      <c r="R30" s="507"/>
      <c r="S30" s="508"/>
      <c r="T30" s="153"/>
      <c r="U30" s="488">
        <f t="shared" si="0"/>
        <v>0</v>
      </c>
      <c r="V30" s="488">
        <f t="shared" si="1"/>
        <v>0</v>
      </c>
      <c r="W30" s="488">
        <f t="shared" si="2"/>
        <v>0</v>
      </c>
      <c r="X30" s="488">
        <f t="shared" si="3"/>
        <v>0</v>
      </c>
      <c r="Y30" s="488">
        <f t="shared" si="4"/>
        <v>0</v>
      </c>
      <c r="Z30" s="488">
        <f t="shared" si="5"/>
        <v>0</v>
      </c>
      <c r="AA30" s="488">
        <f t="shared" si="6"/>
        <v>0</v>
      </c>
      <c r="AB30" s="488">
        <f t="shared" si="7"/>
        <v>0</v>
      </c>
      <c r="AC30" s="488">
        <f t="shared" si="8"/>
        <v>0</v>
      </c>
      <c r="AD30" s="488">
        <f t="shared" si="9"/>
        <v>0</v>
      </c>
      <c r="AE30" s="488">
        <f t="shared" si="10"/>
        <v>0</v>
      </c>
      <c r="AF30" s="488">
        <f t="shared" si="11"/>
        <v>0</v>
      </c>
      <c r="AG30" s="488">
        <f t="shared" si="12"/>
        <v>0</v>
      </c>
      <c r="AH30" s="488">
        <f t="shared" si="13"/>
        <v>0</v>
      </c>
      <c r="AI30" s="488">
        <f t="shared" si="14"/>
        <v>0</v>
      </c>
      <c r="AJ30" s="488">
        <f t="shared" si="15"/>
        <v>0</v>
      </c>
      <c r="AK30" s="488">
        <f t="shared" si="16"/>
        <v>0</v>
      </c>
      <c r="AL30" s="156"/>
      <c r="AM30" s="490">
        <f t="shared" si="17"/>
        <v>0</v>
      </c>
    </row>
    <row r="31" spans="1:39" ht="12.75" customHeight="1">
      <c r="A31" s="504" t="s">
        <v>97</v>
      </c>
      <c r="B31" s="300" t="s">
        <v>5428</v>
      </c>
      <c r="C31" s="505"/>
      <c r="D31" s="506"/>
      <c r="E31" s="506"/>
      <c r="F31" s="506"/>
      <c r="G31" s="506"/>
      <c r="H31" s="506"/>
      <c r="I31" s="506"/>
      <c r="J31" s="506">
        <v>1</v>
      </c>
      <c r="K31" s="506"/>
      <c r="L31" s="506"/>
      <c r="M31" s="506"/>
      <c r="N31" s="506"/>
      <c r="O31" s="506"/>
      <c r="P31" s="506"/>
      <c r="Q31" s="506"/>
      <c r="R31" s="507"/>
      <c r="S31" s="508"/>
      <c r="T31" s="153"/>
      <c r="U31" s="488">
        <f t="shared" si="0"/>
        <v>0</v>
      </c>
      <c r="V31" s="488">
        <f t="shared" si="1"/>
        <v>0</v>
      </c>
      <c r="W31" s="488">
        <f t="shared" si="2"/>
        <v>0</v>
      </c>
      <c r="X31" s="488">
        <f t="shared" si="3"/>
        <v>0</v>
      </c>
      <c r="Y31" s="488">
        <f t="shared" si="4"/>
        <v>0</v>
      </c>
      <c r="Z31" s="488">
        <f t="shared" si="5"/>
        <v>0</v>
      </c>
      <c r="AA31" s="488">
        <f t="shared" si="6"/>
        <v>0</v>
      </c>
      <c r="AB31" s="488">
        <f t="shared" si="7"/>
        <v>0</v>
      </c>
      <c r="AC31" s="488">
        <f t="shared" si="8"/>
        <v>0</v>
      </c>
      <c r="AD31" s="488">
        <f t="shared" si="9"/>
        <v>0</v>
      </c>
      <c r="AE31" s="488">
        <f t="shared" si="10"/>
        <v>0</v>
      </c>
      <c r="AF31" s="488">
        <f t="shared" si="11"/>
        <v>0</v>
      </c>
      <c r="AG31" s="488">
        <f t="shared" si="12"/>
        <v>0</v>
      </c>
      <c r="AH31" s="488">
        <f t="shared" si="13"/>
        <v>0</v>
      </c>
      <c r="AI31" s="488">
        <f t="shared" si="14"/>
        <v>0</v>
      </c>
      <c r="AJ31" s="488">
        <f t="shared" si="15"/>
        <v>0</v>
      </c>
      <c r="AK31" s="488">
        <f t="shared" si="16"/>
        <v>0</v>
      </c>
      <c r="AL31" s="156"/>
      <c r="AM31" s="490">
        <f t="shared" si="17"/>
        <v>0</v>
      </c>
    </row>
    <row r="32" spans="1:39" ht="12.75" customHeight="1">
      <c r="A32" s="504" t="s">
        <v>97</v>
      </c>
      <c r="B32" s="300" t="s">
        <v>5429</v>
      </c>
      <c r="C32" s="505"/>
      <c r="D32" s="506"/>
      <c r="E32" s="506"/>
      <c r="F32" s="506"/>
      <c r="G32" s="506"/>
      <c r="H32" s="506"/>
      <c r="I32" s="506"/>
      <c r="J32" s="506">
        <v>1</v>
      </c>
      <c r="K32" s="506"/>
      <c r="L32" s="506"/>
      <c r="M32" s="506"/>
      <c r="N32" s="506"/>
      <c r="O32" s="506"/>
      <c r="P32" s="506"/>
      <c r="Q32" s="506"/>
      <c r="R32" s="507"/>
      <c r="S32" s="508"/>
      <c r="T32" s="153"/>
      <c r="U32" s="488">
        <f t="shared" si="0"/>
        <v>0</v>
      </c>
      <c r="V32" s="488">
        <f t="shared" si="1"/>
        <v>0</v>
      </c>
      <c r="W32" s="488">
        <f t="shared" si="2"/>
        <v>0</v>
      </c>
      <c r="X32" s="488">
        <f t="shared" si="3"/>
        <v>0</v>
      </c>
      <c r="Y32" s="488">
        <f t="shared" si="4"/>
        <v>0</v>
      </c>
      <c r="Z32" s="488">
        <f t="shared" si="5"/>
        <v>0</v>
      </c>
      <c r="AA32" s="488">
        <f t="shared" si="6"/>
        <v>0</v>
      </c>
      <c r="AB32" s="488">
        <f t="shared" si="7"/>
        <v>0</v>
      </c>
      <c r="AC32" s="488">
        <f t="shared" si="8"/>
        <v>0</v>
      </c>
      <c r="AD32" s="488">
        <f t="shared" si="9"/>
        <v>0</v>
      </c>
      <c r="AE32" s="488">
        <f t="shared" si="10"/>
        <v>0</v>
      </c>
      <c r="AF32" s="488">
        <f t="shared" si="11"/>
        <v>0</v>
      </c>
      <c r="AG32" s="488">
        <f t="shared" si="12"/>
        <v>0</v>
      </c>
      <c r="AH32" s="488">
        <f t="shared" si="13"/>
        <v>0</v>
      </c>
      <c r="AI32" s="488">
        <f t="shared" si="14"/>
        <v>0</v>
      </c>
      <c r="AJ32" s="488">
        <f t="shared" si="15"/>
        <v>0</v>
      </c>
      <c r="AK32" s="488">
        <f t="shared" si="16"/>
        <v>0</v>
      </c>
      <c r="AL32" s="156"/>
      <c r="AM32" s="490">
        <f t="shared" si="17"/>
        <v>0</v>
      </c>
    </row>
    <row r="33" spans="1:39" ht="12.75" customHeight="1">
      <c r="A33" s="262" t="s">
        <v>92</v>
      </c>
      <c r="B33" s="300" t="s">
        <v>5424</v>
      </c>
      <c r="C33" s="505"/>
      <c r="D33" s="506"/>
      <c r="E33" s="506"/>
      <c r="F33" s="506"/>
      <c r="G33" s="506"/>
      <c r="H33" s="506">
        <v>2</v>
      </c>
      <c r="I33" s="506"/>
      <c r="J33" s="506"/>
      <c r="K33" s="506"/>
      <c r="L33" s="506"/>
      <c r="M33" s="506"/>
      <c r="N33" s="506"/>
      <c r="O33" s="506"/>
      <c r="P33" s="506"/>
      <c r="Q33" s="506"/>
      <c r="R33" s="507"/>
      <c r="S33" s="508"/>
      <c r="T33" s="153"/>
      <c r="U33" s="488">
        <f t="shared" si="0"/>
        <v>0</v>
      </c>
      <c r="V33" s="488">
        <f t="shared" si="1"/>
        <v>0</v>
      </c>
      <c r="W33" s="488">
        <f t="shared" si="2"/>
        <v>0</v>
      </c>
      <c r="X33" s="488">
        <f t="shared" si="3"/>
        <v>0</v>
      </c>
      <c r="Y33" s="488">
        <f t="shared" si="4"/>
        <v>0</v>
      </c>
      <c r="Z33" s="488">
        <f t="shared" si="5"/>
        <v>0</v>
      </c>
      <c r="AA33" s="488">
        <f t="shared" si="6"/>
        <v>0</v>
      </c>
      <c r="AB33" s="488">
        <f t="shared" si="7"/>
        <v>0</v>
      </c>
      <c r="AC33" s="488">
        <f t="shared" si="8"/>
        <v>0</v>
      </c>
      <c r="AD33" s="488">
        <f t="shared" si="9"/>
        <v>0</v>
      </c>
      <c r="AE33" s="488">
        <f t="shared" si="10"/>
        <v>0</v>
      </c>
      <c r="AF33" s="488">
        <f t="shared" si="11"/>
        <v>0</v>
      </c>
      <c r="AG33" s="488">
        <f t="shared" si="12"/>
        <v>0</v>
      </c>
      <c r="AH33" s="488">
        <f t="shared" si="13"/>
        <v>0</v>
      </c>
      <c r="AI33" s="488">
        <f t="shared" si="14"/>
        <v>0</v>
      </c>
      <c r="AJ33" s="488">
        <f t="shared" si="15"/>
        <v>0</v>
      </c>
      <c r="AK33" s="488">
        <f t="shared" si="16"/>
        <v>0</v>
      </c>
      <c r="AL33" s="156"/>
      <c r="AM33" s="490">
        <f t="shared" si="17"/>
        <v>0</v>
      </c>
    </row>
    <row r="34" spans="1:39" ht="12.65" customHeight="1">
      <c r="A34" s="504" t="s">
        <v>100</v>
      </c>
      <c r="B34" s="300" t="s">
        <v>5424</v>
      </c>
      <c r="C34" s="505"/>
      <c r="D34" s="506"/>
      <c r="E34" s="506"/>
      <c r="F34" s="506"/>
      <c r="G34" s="506"/>
      <c r="H34" s="506">
        <v>1</v>
      </c>
      <c r="I34" s="506"/>
      <c r="J34" s="506"/>
      <c r="K34" s="506"/>
      <c r="L34" s="506"/>
      <c r="M34" s="506"/>
      <c r="N34" s="506"/>
      <c r="O34" s="506"/>
      <c r="P34" s="506"/>
      <c r="Q34" s="506"/>
      <c r="R34" s="507"/>
      <c r="S34" s="508"/>
      <c r="T34" s="153"/>
      <c r="U34" s="488">
        <f t="shared" si="0"/>
        <v>0</v>
      </c>
      <c r="V34" s="488">
        <f t="shared" si="1"/>
        <v>0</v>
      </c>
      <c r="W34" s="488">
        <f t="shared" si="2"/>
        <v>0</v>
      </c>
      <c r="X34" s="488">
        <f t="shared" si="3"/>
        <v>0</v>
      </c>
      <c r="Y34" s="488">
        <f t="shared" si="4"/>
        <v>0</v>
      </c>
      <c r="Z34" s="488">
        <f t="shared" si="5"/>
        <v>0</v>
      </c>
      <c r="AA34" s="488">
        <f t="shared" si="6"/>
        <v>0</v>
      </c>
      <c r="AB34" s="488">
        <f t="shared" si="7"/>
        <v>0</v>
      </c>
      <c r="AC34" s="488">
        <f t="shared" si="8"/>
        <v>0</v>
      </c>
      <c r="AD34" s="488">
        <f t="shared" si="9"/>
        <v>0</v>
      </c>
      <c r="AE34" s="488">
        <f t="shared" si="10"/>
        <v>0</v>
      </c>
      <c r="AF34" s="488">
        <f t="shared" si="11"/>
        <v>0</v>
      </c>
      <c r="AG34" s="488">
        <f t="shared" si="12"/>
        <v>0</v>
      </c>
      <c r="AH34" s="488">
        <f t="shared" si="13"/>
        <v>0</v>
      </c>
      <c r="AI34" s="488">
        <f t="shared" si="14"/>
        <v>0</v>
      </c>
      <c r="AJ34" s="488">
        <f t="shared" si="15"/>
        <v>0</v>
      </c>
      <c r="AK34" s="488">
        <f t="shared" si="16"/>
        <v>0</v>
      </c>
      <c r="AL34" s="156"/>
      <c r="AM34" s="490">
        <f t="shared" si="17"/>
        <v>0</v>
      </c>
    </row>
    <row r="35" spans="1:39" ht="12.75" customHeight="1">
      <c r="A35" s="263" t="s">
        <v>99</v>
      </c>
      <c r="B35" s="300" t="s">
        <v>5426</v>
      </c>
      <c r="C35" s="505">
        <v>4</v>
      </c>
      <c r="D35" s="506">
        <v>9</v>
      </c>
      <c r="E35" s="506">
        <v>2</v>
      </c>
      <c r="F35" s="506"/>
      <c r="G35" s="506"/>
      <c r="H35" s="263"/>
      <c r="I35" s="506"/>
      <c r="J35" s="506"/>
      <c r="K35" s="506"/>
      <c r="L35" s="506"/>
      <c r="M35" s="506"/>
      <c r="N35" s="506"/>
      <c r="O35" s="506"/>
      <c r="P35" s="506"/>
      <c r="Q35" s="506"/>
      <c r="R35" s="507"/>
      <c r="S35" s="508"/>
      <c r="T35" s="153"/>
      <c r="U35" s="488">
        <f t="shared" si="0"/>
        <v>0</v>
      </c>
      <c r="V35" s="488">
        <f t="shared" si="1"/>
        <v>0</v>
      </c>
      <c r="W35" s="488">
        <f t="shared" si="2"/>
        <v>0</v>
      </c>
      <c r="X35" s="488">
        <f t="shared" si="3"/>
        <v>0</v>
      </c>
      <c r="Y35" s="488">
        <f t="shared" si="4"/>
        <v>0</v>
      </c>
      <c r="Z35" s="488">
        <f t="shared" si="5"/>
        <v>0</v>
      </c>
      <c r="AA35" s="488">
        <f t="shared" si="6"/>
        <v>0</v>
      </c>
      <c r="AB35" s="488">
        <f t="shared" si="7"/>
        <v>0</v>
      </c>
      <c r="AC35" s="488">
        <f t="shared" si="8"/>
        <v>0</v>
      </c>
      <c r="AD35" s="488">
        <f t="shared" si="9"/>
        <v>0</v>
      </c>
      <c r="AE35" s="488">
        <f t="shared" si="10"/>
        <v>0</v>
      </c>
      <c r="AF35" s="488">
        <f t="shared" si="11"/>
        <v>0</v>
      </c>
      <c r="AG35" s="488">
        <f t="shared" si="12"/>
        <v>0</v>
      </c>
      <c r="AH35" s="488">
        <f t="shared" si="13"/>
        <v>0</v>
      </c>
      <c r="AI35" s="488">
        <f t="shared" si="14"/>
        <v>0</v>
      </c>
      <c r="AJ35" s="488">
        <f t="shared" si="15"/>
        <v>0</v>
      </c>
      <c r="AK35" s="488">
        <f t="shared" si="16"/>
        <v>0</v>
      </c>
      <c r="AL35" s="156"/>
      <c r="AM35" s="490">
        <f t="shared" si="17"/>
        <v>0</v>
      </c>
    </row>
    <row r="36" spans="1:39" ht="12.65" customHeight="1">
      <c r="A36" s="3" t="s">
        <v>98</v>
      </c>
      <c r="B36" s="509" t="s">
        <v>5430</v>
      </c>
      <c r="C36" s="505"/>
      <c r="D36" s="506"/>
      <c r="E36" s="506"/>
      <c r="F36" s="506"/>
      <c r="G36" s="506"/>
      <c r="H36" s="263"/>
      <c r="I36" s="506"/>
      <c r="J36" s="506"/>
      <c r="K36" s="506"/>
      <c r="L36" s="506"/>
      <c r="M36" s="506"/>
      <c r="N36" s="506"/>
      <c r="O36" s="506"/>
      <c r="P36" s="506"/>
      <c r="Q36" s="506"/>
      <c r="R36" s="507"/>
      <c r="S36" s="508">
        <v>1</v>
      </c>
      <c r="T36" s="153"/>
      <c r="U36" s="488">
        <f t="shared" si="0"/>
        <v>0</v>
      </c>
      <c r="V36" s="488">
        <f t="shared" si="1"/>
        <v>0</v>
      </c>
      <c r="W36" s="488">
        <f t="shared" si="2"/>
        <v>0</v>
      </c>
      <c r="X36" s="488">
        <f t="shared" si="3"/>
        <v>0</v>
      </c>
      <c r="Y36" s="488">
        <f t="shared" si="4"/>
        <v>0</v>
      </c>
      <c r="Z36" s="488">
        <f t="shared" si="5"/>
        <v>0</v>
      </c>
      <c r="AA36" s="488">
        <f t="shared" si="6"/>
        <v>0</v>
      </c>
      <c r="AB36" s="488">
        <f t="shared" si="7"/>
        <v>0</v>
      </c>
      <c r="AC36" s="488">
        <f t="shared" si="8"/>
        <v>0</v>
      </c>
      <c r="AD36" s="488">
        <f t="shared" si="9"/>
        <v>0</v>
      </c>
      <c r="AE36" s="488">
        <f t="shared" si="10"/>
        <v>0</v>
      </c>
      <c r="AF36" s="488">
        <f t="shared" si="11"/>
        <v>0</v>
      </c>
      <c r="AG36" s="488">
        <f t="shared" si="12"/>
        <v>0</v>
      </c>
      <c r="AH36" s="488">
        <f t="shared" si="13"/>
        <v>0</v>
      </c>
      <c r="AI36" s="488">
        <f t="shared" si="14"/>
        <v>0</v>
      </c>
      <c r="AJ36" s="488">
        <f t="shared" si="15"/>
        <v>0</v>
      </c>
      <c r="AK36" s="488">
        <f t="shared" si="16"/>
        <v>0</v>
      </c>
      <c r="AL36" s="156"/>
      <c r="AM36" s="490">
        <f t="shared" si="17"/>
        <v>0</v>
      </c>
    </row>
    <row r="37" spans="1:39" s="113" customFormat="1" ht="15" customHeight="1" thickBot="1">
      <c r="A37" s="492" t="s">
        <v>105</v>
      </c>
      <c r="B37" s="492"/>
      <c r="C37" s="493">
        <f>SUM(C23:C36)</f>
        <v>4</v>
      </c>
      <c r="D37" s="493">
        <f t="shared" ref="D37:S37" si="18">SUM(D23:D36)</f>
        <v>19</v>
      </c>
      <c r="E37" s="493">
        <f t="shared" si="18"/>
        <v>2</v>
      </c>
      <c r="F37" s="493">
        <f t="shared" si="18"/>
        <v>2</v>
      </c>
      <c r="G37" s="493">
        <f t="shared" si="18"/>
        <v>1</v>
      </c>
      <c r="H37" s="493">
        <f t="shared" si="18"/>
        <v>4</v>
      </c>
      <c r="I37" s="493">
        <f t="shared" si="18"/>
        <v>1</v>
      </c>
      <c r="J37" s="493">
        <f t="shared" si="18"/>
        <v>2</v>
      </c>
      <c r="K37" s="493">
        <f t="shared" si="18"/>
        <v>1</v>
      </c>
      <c r="L37" s="493">
        <f t="shared" si="18"/>
        <v>0</v>
      </c>
      <c r="M37" s="493">
        <f t="shared" si="18"/>
        <v>7</v>
      </c>
      <c r="N37" s="493">
        <f t="shared" si="18"/>
        <v>1</v>
      </c>
      <c r="O37" s="493">
        <f t="shared" si="18"/>
        <v>0</v>
      </c>
      <c r="P37" s="493">
        <f t="shared" si="18"/>
        <v>0</v>
      </c>
      <c r="Q37" s="493">
        <f t="shared" si="18"/>
        <v>5</v>
      </c>
      <c r="R37" s="493">
        <f t="shared" si="18"/>
        <v>4</v>
      </c>
      <c r="S37" s="493">
        <f t="shared" si="18"/>
        <v>1</v>
      </c>
      <c r="T37" s="153"/>
      <c r="U37" s="510">
        <f t="shared" ref="U37:AC37" si="19">SUM(U23:U36)</f>
        <v>0</v>
      </c>
      <c r="V37" s="510">
        <f t="shared" si="19"/>
        <v>0</v>
      </c>
      <c r="W37" s="510">
        <f t="shared" si="19"/>
        <v>0</v>
      </c>
      <c r="X37" s="510">
        <f t="shared" si="19"/>
        <v>0</v>
      </c>
      <c r="Y37" s="510">
        <f t="shared" si="19"/>
        <v>0</v>
      </c>
      <c r="Z37" s="510">
        <f t="shared" si="19"/>
        <v>0</v>
      </c>
      <c r="AA37" s="510">
        <f t="shared" si="19"/>
        <v>0</v>
      </c>
      <c r="AB37" s="510">
        <f t="shared" si="19"/>
        <v>0</v>
      </c>
      <c r="AC37" s="510">
        <f t="shared" si="19"/>
        <v>0</v>
      </c>
      <c r="AD37" s="510">
        <f t="shared" ref="AD37:AJ37" si="20">SUM(AD23:AD36)</f>
        <v>0</v>
      </c>
      <c r="AE37" s="510">
        <f t="shared" si="20"/>
        <v>0</v>
      </c>
      <c r="AF37" s="510">
        <f t="shared" si="20"/>
        <v>0</v>
      </c>
      <c r="AG37" s="510">
        <f t="shared" si="20"/>
        <v>0</v>
      </c>
      <c r="AH37" s="510">
        <f t="shared" si="20"/>
        <v>0</v>
      </c>
      <c r="AI37" s="510">
        <f t="shared" si="20"/>
        <v>0</v>
      </c>
      <c r="AJ37" s="510">
        <f t="shared" si="20"/>
        <v>0</v>
      </c>
      <c r="AK37" s="510">
        <f>SUM(AK23:AK36)</f>
        <v>0</v>
      </c>
      <c r="AL37" s="157"/>
      <c r="AM37" s="498">
        <f>SUM(AM23:AM36)</f>
        <v>0</v>
      </c>
    </row>
    <row r="38" spans="1:39" ht="15">
      <c r="F38" s="85"/>
      <c r="I38" s="153"/>
    </row>
    <row r="39" spans="1:39" ht="13.5" customHeight="1">
      <c r="A39" s="116" t="s">
        <v>5400</v>
      </c>
      <c r="B39" s="112"/>
      <c r="C39" s="16"/>
      <c r="D39" s="85"/>
      <c r="E39" s="85"/>
      <c r="G39" s="85"/>
      <c r="J39" s="153"/>
      <c r="AM39" s="195"/>
    </row>
    <row r="40" spans="1:39" ht="12.75" customHeight="1">
      <c r="A40" s="114"/>
      <c r="B40" s="112"/>
      <c r="C40" s="16"/>
      <c r="D40" s="85"/>
      <c r="E40" s="85"/>
    </row>
    <row r="41" spans="1:39" ht="34.4" customHeight="1">
      <c r="A41" s="696" t="s">
        <v>5401</v>
      </c>
      <c r="B41" s="696"/>
      <c r="C41" s="696"/>
      <c r="D41" s="696"/>
      <c r="E41" s="115"/>
    </row>
  </sheetData>
  <sheetProtection algorithmName="SHA-512" hashValue="4mRQRf7t4pPMgQFxzCKzTnRDOyVjvHUdRkS80WAjQa4FxzpiqFFVYUbCHr79nfb9Q5rTcfnJdH3dHUd7PVCs/A==" saltValue="zIcmC0JfXbZBL1rsXkOpuQ==" spinCount="100000" sheet="1" objects="1" scenarios="1"/>
  <sortState xmlns:xlrd2="http://schemas.microsoft.com/office/spreadsheetml/2017/richdata2" ref="L3:L17">
    <sortCondition ref="L3:L17"/>
  </sortState>
  <mergeCells count="39">
    <mergeCell ref="AM21:AM22"/>
    <mergeCell ref="A41:D41"/>
    <mergeCell ref="C16:E16"/>
    <mergeCell ref="C17:E17"/>
    <mergeCell ref="C18:E18"/>
    <mergeCell ref="C19:E19"/>
    <mergeCell ref="C21:S21"/>
    <mergeCell ref="G16:K16"/>
    <mergeCell ref="G17:K17"/>
    <mergeCell ref="G18:K18"/>
    <mergeCell ref="G19:K19"/>
    <mergeCell ref="C14:E14"/>
    <mergeCell ref="C15:E15"/>
    <mergeCell ref="C11:E11"/>
    <mergeCell ref="C12:E12"/>
    <mergeCell ref="C13:E13"/>
    <mergeCell ref="G11:K11"/>
    <mergeCell ref="G12:K12"/>
    <mergeCell ref="G13:K13"/>
    <mergeCell ref="G14:K14"/>
    <mergeCell ref="G15:K15"/>
    <mergeCell ref="C8:E8"/>
    <mergeCell ref="C9:E9"/>
    <mergeCell ref="C10:E10"/>
    <mergeCell ref="G8:K8"/>
    <mergeCell ref="G9:K9"/>
    <mergeCell ref="G10:K10"/>
    <mergeCell ref="C5:E5"/>
    <mergeCell ref="C6:E6"/>
    <mergeCell ref="C7:E7"/>
    <mergeCell ref="G5:K5"/>
    <mergeCell ref="G6:K6"/>
    <mergeCell ref="G7:K7"/>
    <mergeCell ref="C2:E2"/>
    <mergeCell ref="C3:E3"/>
    <mergeCell ref="C4:E4"/>
    <mergeCell ref="G3:K3"/>
    <mergeCell ref="G4:K4"/>
    <mergeCell ref="G2:K2"/>
  </mergeCells>
  <pageMargins left="0.59055118110236227" right="0.59055118110236227"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BCCD-F6C3-4F39-8692-C3CE4372696E}">
  <sheetPr>
    <tabColor rgb="FF00B0F0"/>
  </sheetPr>
  <dimension ref="A1:AP43"/>
  <sheetViews>
    <sheetView zoomScale="85" zoomScaleNormal="85" workbookViewId="0">
      <selection activeCell="B19" sqref="B19"/>
    </sheetView>
  </sheetViews>
  <sheetFormatPr defaultRowHeight="13"/>
  <cols>
    <col min="1" max="1" width="24.1796875" customWidth="1"/>
    <col min="2" max="2" width="24.54296875" customWidth="1"/>
    <col min="3" max="3" width="41.54296875" customWidth="1"/>
    <col min="4" max="4" width="20.1796875" customWidth="1"/>
    <col min="5" max="7" width="18.81640625" customWidth="1"/>
    <col min="8" max="8" width="30.1796875" customWidth="1"/>
    <col min="9" max="42" width="18.81640625" customWidth="1"/>
  </cols>
  <sheetData>
    <row r="1" spans="1:42" ht="14.5">
      <c r="A1" s="169"/>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row>
    <row r="2" spans="1:42">
      <c r="A2" t="s">
        <v>0</v>
      </c>
      <c r="B2" t="s">
        <v>48</v>
      </c>
    </row>
    <row r="3" spans="1:42">
      <c r="A3" t="s">
        <v>1</v>
      </c>
      <c r="B3" t="s">
        <v>5431</v>
      </c>
    </row>
    <row r="4" spans="1:42">
      <c r="A4" t="s">
        <v>3</v>
      </c>
      <c r="B4" t="s">
        <v>5315</v>
      </c>
    </row>
    <row r="5" spans="1:42">
      <c r="A5" t="s">
        <v>53</v>
      </c>
      <c r="B5" s="221">
        <f>'2-Kosten per locatie'!B6</f>
        <v>0</v>
      </c>
    </row>
    <row r="6" spans="1:42">
      <c r="B6" s="220"/>
    </row>
    <row r="8" spans="1:42" ht="14.5">
      <c r="A8" s="192"/>
      <c r="B8" s="222" t="s">
        <v>5432</v>
      </c>
      <c r="C8" s="193"/>
      <c r="D8" s="192"/>
      <c r="E8" s="192"/>
      <c r="F8" s="192"/>
    </row>
    <row r="9" spans="1:42" ht="14.5">
      <c r="A9" s="192"/>
      <c r="B9" s="192"/>
      <c r="C9" s="192"/>
      <c r="D9" s="192"/>
      <c r="E9" s="192"/>
      <c r="F9" s="192"/>
    </row>
    <row r="10" spans="1:42" ht="14.5">
      <c r="A10" s="192"/>
      <c r="B10" s="194" t="s">
        <v>5433</v>
      </c>
      <c r="C10" s="192"/>
      <c r="D10" s="192"/>
      <c r="E10" s="192"/>
      <c r="F10" s="192"/>
    </row>
    <row r="11" spans="1:42" ht="14.5">
      <c r="A11" s="192"/>
      <c r="B11" s="192"/>
      <c r="C11" s="192"/>
      <c r="D11" s="192"/>
      <c r="E11" s="192"/>
      <c r="F11" s="192"/>
    </row>
    <row r="12" spans="1:42" ht="14.5">
      <c r="A12" s="192"/>
      <c r="B12" s="193" t="s">
        <v>5368</v>
      </c>
      <c r="C12" s="193" t="s">
        <v>5434</v>
      </c>
      <c r="D12" s="193" t="s">
        <v>5435</v>
      </c>
      <c r="E12" s="193" t="s">
        <v>5436</v>
      </c>
      <c r="F12" s="192"/>
    </row>
    <row r="13" spans="1:42" ht="14.5">
      <c r="A13" s="192"/>
      <c r="B13" s="511" t="s">
        <v>5437</v>
      </c>
      <c r="C13" s="512" t="s">
        <v>5438</v>
      </c>
      <c r="D13" s="513">
        <v>473</v>
      </c>
      <c r="E13" s="514">
        <v>23393</v>
      </c>
      <c r="F13" s="192"/>
    </row>
    <row r="14" spans="1:42" ht="14.5">
      <c r="A14" s="192"/>
      <c r="B14" s="511" t="s">
        <v>5439</v>
      </c>
      <c r="C14" s="512" t="s">
        <v>5440</v>
      </c>
      <c r="D14" s="513">
        <v>451</v>
      </c>
      <c r="E14" s="514">
        <v>1065</v>
      </c>
      <c r="F14" s="192"/>
    </row>
    <row r="15" spans="1:42" ht="14.5">
      <c r="A15" s="192"/>
      <c r="B15" s="511" t="s">
        <v>5441</v>
      </c>
      <c r="C15" s="512" t="s">
        <v>5442</v>
      </c>
      <c r="D15" s="513">
        <v>366</v>
      </c>
      <c r="E15" s="514">
        <v>18576</v>
      </c>
      <c r="F15" s="192"/>
    </row>
    <row r="16" spans="1:42" ht="14.5">
      <c r="A16" s="192"/>
      <c r="B16" s="511" t="s">
        <v>5384</v>
      </c>
      <c r="C16" s="512" t="s">
        <v>5443</v>
      </c>
      <c r="D16" s="513">
        <v>326</v>
      </c>
      <c r="E16" s="514">
        <v>473</v>
      </c>
      <c r="F16" s="192"/>
    </row>
    <row r="17" spans="1:6" ht="14.5">
      <c r="A17" s="192"/>
      <c r="B17" s="511" t="s">
        <v>5444</v>
      </c>
      <c r="C17" s="512" t="s">
        <v>5445</v>
      </c>
      <c r="D17" s="513">
        <v>56</v>
      </c>
      <c r="E17" s="514">
        <v>624</v>
      </c>
      <c r="F17" s="192"/>
    </row>
    <row r="18" spans="1:6" ht="14.5">
      <c r="A18" s="192"/>
      <c r="F18" s="192"/>
    </row>
    <row r="24" spans="1:6" ht="13" customHeight="1"/>
    <row r="25" spans="1:6" ht="13" customHeight="1"/>
    <row r="26" spans="1:6" ht="13" customHeight="1"/>
    <row r="27" spans="1:6" ht="13" customHeight="1"/>
    <row r="28" spans="1:6" ht="13" customHeight="1"/>
    <row r="29" spans="1:6" ht="13" customHeight="1"/>
    <row r="30" spans="1:6" ht="13" customHeight="1"/>
    <row r="31" spans="1:6" ht="13" customHeight="1"/>
    <row r="32" spans="1:6" ht="13" customHeight="1"/>
    <row r="33" ht="13" customHeight="1"/>
    <row r="35" ht="13" customHeight="1"/>
    <row r="36" ht="13" customHeight="1"/>
    <row r="37" ht="13" customHeight="1"/>
    <row r="38" ht="13" customHeight="1"/>
    <row r="39" ht="13" customHeight="1"/>
    <row r="40" ht="13" customHeight="1"/>
    <row r="41" ht="13" customHeight="1"/>
    <row r="42" ht="13" customHeight="1"/>
    <row r="43" ht="13" customHeight="1"/>
  </sheetData>
  <sheetProtection algorithmName="SHA-512" hashValue="9/6ZbCN8afGVrlBBycLk7WcXV5v7+X3HVDAORHMN45KGRyzqWL31JzP674GLIRVOcY5tRIBlF+4AMKXpQ7Rwuw==" saltValue="iLwHU5hKDkNJx3iOs8jlT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rgb="FFFFC000"/>
    <pageSetUpPr fitToPage="1"/>
  </sheetPr>
  <dimension ref="A1:AA55"/>
  <sheetViews>
    <sheetView showGridLines="0" showZeros="0" zoomScale="85" zoomScaleNormal="85" workbookViewId="0">
      <pane xSplit="1" ySplit="14" topLeftCell="B15" activePane="bottomRight" state="frozen"/>
      <selection pane="topRight" activeCell="B15" sqref="B15"/>
      <selection pane="bottomLeft" activeCell="B15" sqref="B15"/>
      <selection pane="bottomRight" activeCell="H39" sqref="H39"/>
    </sheetView>
  </sheetViews>
  <sheetFormatPr defaultColWidth="8.54296875" defaultRowHeight="14.15" customHeight="1"/>
  <cols>
    <col min="1" max="1" width="36.54296875" style="16" bestFit="1" customWidth="1"/>
    <col min="2" max="2" width="24" style="16" bestFit="1" customWidth="1"/>
    <col min="3" max="4" width="16" style="16" customWidth="1"/>
    <col min="5" max="5" width="17.54296875" style="22" customWidth="1"/>
    <col min="6" max="6" width="17.1796875" style="22" customWidth="1"/>
    <col min="7" max="9" width="18" style="22" bestFit="1" customWidth="1"/>
    <col min="10" max="10" width="3" style="22" customWidth="1"/>
    <col min="11" max="11" width="38.7265625" style="22" customWidth="1"/>
    <col min="12" max="12" width="18" style="22" bestFit="1" customWidth="1"/>
    <col min="13" max="13" width="19.54296875" style="22" customWidth="1"/>
    <col min="14" max="14" width="15.26953125" style="22" bestFit="1" customWidth="1"/>
    <col min="15" max="15" width="19.81640625" style="22" customWidth="1"/>
    <col min="16" max="16" width="15.26953125" style="22" bestFit="1" customWidth="1"/>
    <col min="17" max="17" width="15.54296875" style="16" customWidth="1"/>
    <col min="18" max="18" width="13.453125" style="16" bestFit="1" customWidth="1"/>
    <col min="19" max="20" width="18" style="16" bestFit="1" customWidth="1"/>
    <col min="21" max="26" width="8.54296875" style="16"/>
    <col min="27" max="27" width="11.7265625" style="16" customWidth="1"/>
    <col min="28" max="16384" width="8.54296875" style="16"/>
  </cols>
  <sheetData>
    <row r="1" spans="1:27" ht="14.15" customHeight="1">
      <c r="A1" s="233" t="s">
        <v>43</v>
      </c>
      <c r="E1" s="234" t="s">
        <v>44</v>
      </c>
      <c r="F1" s="235"/>
      <c r="G1" s="17"/>
      <c r="K1" s="236" t="s">
        <v>45</v>
      </c>
      <c r="L1" s="237"/>
      <c r="M1" s="237"/>
      <c r="N1" s="238"/>
      <c r="O1" s="239" t="e">
        <f>+S39</f>
        <v>#DIV/0!</v>
      </c>
      <c r="Q1" s="22"/>
      <c r="R1" s="22"/>
      <c r="S1" s="22"/>
    </row>
    <row r="2" spans="1:27" ht="15" customHeight="1">
      <c r="E2" s="618"/>
      <c r="F2" s="240" t="s">
        <v>46</v>
      </c>
      <c r="G2" s="17"/>
      <c r="K2" s="170" t="s">
        <v>47</v>
      </c>
      <c r="L2" s="171"/>
      <c r="M2" s="171"/>
      <c r="N2" s="172">
        <v>0.21</v>
      </c>
      <c r="O2" s="173" t="e">
        <f>N2*O1</f>
        <v>#DIV/0!</v>
      </c>
      <c r="Q2" s="22"/>
      <c r="R2" s="22"/>
      <c r="S2" s="22"/>
    </row>
    <row r="3" spans="1:27" ht="14.15" customHeight="1">
      <c r="A3" s="23" t="s">
        <v>0</v>
      </c>
      <c r="B3" s="30" t="s">
        <v>48</v>
      </c>
      <c r="E3" s="17"/>
      <c r="F3" s="17"/>
      <c r="K3" s="170" t="s">
        <v>49</v>
      </c>
      <c r="L3" s="171"/>
      <c r="M3" s="171"/>
      <c r="N3" s="171"/>
      <c r="O3" s="174" t="e">
        <f>O1+O2</f>
        <v>#DIV/0!</v>
      </c>
      <c r="Q3" s="22"/>
      <c r="R3" s="22"/>
      <c r="S3" s="22"/>
    </row>
    <row r="4" spans="1:27" ht="14.15" customHeight="1">
      <c r="A4" s="23" t="s">
        <v>1</v>
      </c>
      <c r="B4" s="30" t="s">
        <v>50</v>
      </c>
      <c r="K4" s="144"/>
      <c r="L4" s="144"/>
      <c r="M4" s="144"/>
      <c r="N4" s="144"/>
      <c r="O4" s="144"/>
      <c r="Q4" s="22"/>
      <c r="R4" s="22"/>
      <c r="S4" s="22"/>
    </row>
    <row r="5" spans="1:27" ht="14.15" customHeight="1">
      <c r="A5" s="23" t="s">
        <v>3</v>
      </c>
      <c r="B5" s="30" t="s">
        <v>51</v>
      </c>
      <c r="K5" s="241" t="s">
        <v>52</v>
      </c>
      <c r="L5" s="242"/>
      <c r="M5" s="242"/>
      <c r="N5" s="242"/>
      <c r="O5" s="619">
        <v>3200000</v>
      </c>
      <c r="Q5" s="22"/>
      <c r="R5" s="22"/>
      <c r="S5" s="22"/>
    </row>
    <row r="6" spans="1:27" ht="14.15" customHeight="1">
      <c r="A6" s="23" t="s">
        <v>53</v>
      </c>
      <c r="B6" s="617"/>
      <c r="K6" s="241" t="s">
        <v>54</v>
      </c>
      <c r="L6" s="242"/>
      <c r="M6" s="242"/>
      <c r="N6" s="242"/>
      <c r="O6" s="619">
        <v>2840000</v>
      </c>
      <c r="Q6" s="22"/>
      <c r="R6" s="22"/>
      <c r="S6" s="22"/>
    </row>
    <row r="7" spans="1:27" ht="14.15" customHeight="1">
      <c r="A7" s="23" t="s">
        <v>55</v>
      </c>
      <c r="B7" s="516" t="s">
        <v>56</v>
      </c>
      <c r="E7" s="16"/>
      <c r="F7" s="17"/>
      <c r="Q7" s="22"/>
      <c r="R7" s="22"/>
      <c r="S7" s="22"/>
    </row>
    <row r="8" spans="1:27" ht="14.15" customHeight="1">
      <c r="A8" s="23" t="s">
        <v>57</v>
      </c>
      <c r="B8" s="152" t="s">
        <v>58</v>
      </c>
      <c r="C8" s="22"/>
      <c r="D8" s="22"/>
    </row>
    <row r="9" spans="1:27" ht="14.15" customHeight="1">
      <c r="C9" s="22"/>
      <c r="D9" s="22"/>
      <c r="G9" s="165"/>
      <c r="K9" s="151"/>
      <c r="N9" s="17"/>
    </row>
    <row r="10" spans="1:27" ht="14.15" customHeight="1">
      <c r="A10" s="19"/>
      <c r="B10" s="23"/>
      <c r="C10" s="22"/>
      <c r="D10" s="22"/>
      <c r="K10" s="166"/>
      <c r="L10" s="17"/>
      <c r="M10" s="17"/>
      <c r="N10" s="17"/>
    </row>
    <row r="11" spans="1:27" ht="14.15" customHeight="1">
      <c r="A11" s="19"/>
      <c r="B11" s="23"/>
      <c r="C11" s="22"/>
      <c r="D11" s="22"/>
      <c r="K11" s="146"/>
      <c r="L11" s="17"/>
      <c r="M11" s="17"/>
      <c r="N11" s="17"/>
    </row>
    <row r="12" spans="1:27" ht="14.15" customHeight="1" thickBot="1">
      <c r="C12" s="24"/>
      <c r="D12" s="24"/>
      <c r="G12" s="151"/>
      <c r="K12" s="17"/>
      <c r="L12" s="17"/>
      <c r="M12" s="16"/>
      <c r="N12" s="16"/>
    </row>
    <row r="13" spans="1:27" ht="26.15" customHeight="1">
      <c r="A13" s="19"/>
      <c r="B13" s="19"/>
      <c r="C13" s="19"/>
      <c r="D13" s="19"/>
      <c r="E13" s="19"/>
      <c r="F13" s="19"/>
      <c r="G13" s="637" t="s">
        <v>59</v>
      </c>
      <c r="H13" s="638"/>
      <c r="I13" s="639"/>
      <c r="J13" s="17"/>
      <c r="K13" s="637" t="s">
        <v>60</v>
      </c>
      <c r="L13" s="638"/>
      <c r="M13" s="638"/>
      <c r="N13" s="638"/>
      <c r="O13" s="638"/>
      <c r="P13" s="638"/>
      <c r="Q13" s="638"/>
      <c r="R13" s="638"/>
      <c r="S13" s="638"/>
      <c r="T13" s="639"/>
    </row>
    <row r="14" spans="1:27" ht="64.5" customHeight="1">
      <c r="A14" s="243" t="s">
        <v>61</v>
      </c>
      <c r="B14" s="244" t="s">
        <v>62</v>
      </c>
      <c r="C14" s="245" t="s">
        <v>63</v>
      </c>
      <c r="D14" s="245" t="s">
        <v>64</v>
      </c>
      <c r="E14" s="244" t="s">
        <v>65</v>
      </c>
      <c r="F14" s="547" t="s">
        <v>66</v>
      </c>
      <c r="G14" s="246" t="s">
        <v>67</v>
      </c>
      <c r="H14" s="247" t="s">
        <v>68</v>
      </c>
      <c r="I14" s="248" t="s">
        <v>69</v>
      </c>
      <c r="J14" s="17"/>
      <c r="K14" s="249" t="s">
        <v>70</v>
      </c>
      <c r="L14" s="250" t="s">
        <v>71</v>
      </c>
      <c r="M14" s="250" t="s">
        <v>72</v>
      </c>
      <c r="N14" s="250" t="s">
        <v>73</v>
      </c>
      <c r="O14" s="250" t="s">
        <v>74</v>
      </c>
      <c r="P14" s="250" t="s">
        <v>75</v>
      </c>
      <c r="Q14" s="250" t="s">
        <v>76</v>
      </c>
      <c r="R14" s="250" t="s">
        <v>77</v>
      </c>
      <c r="S14" s="250" t="s">
        <v>78</v>
      </c>
      <c r="T14" s="251" t="s">
        <v>79</v>
      </c>
      <c r="U14" s="22"/>
    </row>
    <row r="15" spans="1:27" ht="15" customHeight="1">
      <c r="A15" s="252" t="s">
        <v>80</v>
      </c>
      <c r="B15" s="253">
        <f>SUMIF('4-Basis ruimtestaat'!B:B,'2-Kosten per locatie'!A15,'4-Basis ruimtestaat'!N:N)</f>
        <v>2395.9284999999995</v>
      </c>
      <c r="C15" s="616">
        <v>1</v>
      </c>
      <c r="D15" s="616">
        <v>1</v>
      </c>
      <c r="E15" s="551" t="s">
        <v>81</v>
      </c>
      <c r="F15" s="552"/>
      <c r="G15" s="255">
        <f>SUMIF('4-Basis ruimtestaat'!B:B,'2-Kosten per locatie'!A15,'4-Basis ruimtestaat'!Q:Q)*C15</f>
        <v>0</v>
      </c>
      <c r="H15" s="256">
        <f>SUMIF('4-Basis ruimtestaat'!B:B,'2-Kosten per locatie'!A15,'4-Basis ruimtestaat'!R:R)*D15</f>
        <v>0</v>
      </c>
      <c r="I15" s="257">
        <f t="shared" ref="I15:I38" si="0">+SUM(G15:H15)*$E$2</f>
        <v>0</v>
      </c>
      <c r="J15" s="17"/>
      <c r="K15" s="258" t="e">
        <f>(G15)*'6-Opbouw uurtarief productie'!$E$47</f>
        <v>#DIV/0!</v>
      </c>
      <c r="L15" s="259" t="e">
        <f>(H15)*'6-Opbouw uurtarief productie'!$E$47</f>
        <v>#DIV/0!</v>
      </c>
      <c r="M15" s="260" t="e">
        <f>I15*'7-Opbouw uurtarief toezicht'!$E$47</f>
        <v>#DIV/0!</v>
      </c>
      <c r="N15" s="260">
        <f>SUMIF('8-Additionele kosten'!A:A,'2-Kosten per locatie'!A15,'8-Additionele kosten'!H:H)</f>
        <v>0</v>
      </c>
      <c r="O15" s="260">
        <f>SUMIF('10-Glasbewassing'!A:A,'2-Kosten per locatie'!A15,'10-Glasbewassing'!H:H)</f>
        <v>0</v>
      </c>
      <c r="P15" s="260">
        <f>+SUMIF('11-Machinekosten'!$A$12:$A$58,A15,'11-Machinekosten'!$Q$12:$Q$58)</f>
        <v>0</v>
      </c>
      <c r="Q15" s="260">
        <f ca="1">+SUMIF('12-Sanitaire voorzieningen'!$A$25:$A$44,A15,'12-Sanitaire voorzieningen'!$AM$25:$AM$43)</f>
        <v>0</v>
      </c>
      <c r="R15" s="260">
        <f>+SUMIF('13-Inloopmatten'!$A$23:$A$36,A15,'13-Inloopmatten'!$AM$23:$AM$36)</f>
        <v>0</v>
      </c>
      <c r="S15" s="260" t="e">
        <f t="shared" ref="S15:S37" si="1">+SUM(K15:R15)</f>
        <v>#DIV/0!</v>
      </c>
      <c r="T15" s="261" t="e">
        <f t="shared" ref="T15:T37" si="2">S15/12</f>
        <v>#DIV/0!</v>
      </c>
      <c r="U15" s="22"/>
      <c r="AA15" s="20"/>
    </row>
    <row r="16" spans="1:27" ht="15" customHeight="1">
      <c r="A16" s="262" t="s">
        <v>82</v>
      </c>
      <c r="B16" s="253">
        <f>SUMIF('4-Basis ruimtestaat'!B:B,'2-Kosten per locatie'!A16,'4-Basis ruimtestaat'!N:N)</f>
        <v>1013.1130000000002</v>
      </c>
      <c r="C16" s="616">
        <v>1</v>
      </c>
      <c r="D16" s="616">
        <v>1</v>
      </c>
      <c r="E16" s="551" t="s">
        <v>81</v>
      </c>
      <c r="F16" s="552" t="s">
        <v>81</v>
      </c>
      <c r="G16" s="255">
        <f>SUMIF('4-Basis ruimtestaat'!B:B,'2-Kosten per locatie'!A16,'4-Basis ruimtestaat'!Q:Q)*C16</f>
        <v>0</v>
      </c>
      <c r="H16" s="256">
        <f>SUMIF('4-Basis ruimtestaat'!B:B,'2-Kosten per locatie'!A16,'4-Basis ruimtestaat'!R:R)*D16</f>
        <v>0</v>
      </c>
      <c r="I16" s="257">
        <f t="shared" si="0"/>
        <v>0</v>
      </c>
      <c r="J16" s="17"/>
      <c r="K16" s="258" t="e">
        <f>(G16)*'6-Opbouw uurtarief productie'!$E$47</f>
        <v>#DIV/0!</v>
      </c>
      <c r="L16" s="259" t="e">
        <f>(H16)*'6-Opbouw uurtarief productie'!$E$47</f>
        <v>#DIV/0!</v>
      </c>
      <c r="M16" s="260" t="e">
        <f>I16*'7-Opbouw uurtarief toezicht'!$E$47</f>
        <v>#DIV/0!</v>
      </c>
      <c r="N16" s="260">
        <f>SUMIF('8-Additionele kosten'!A:A,'2-Kosten per locatie'!A16,'8-Additionele kosten'!H:H)</f>
        <v>0</v>
      </c>
      <c r="O16" s="260">
        <f>SUMIF('10-Glasbewassing'!A:A,'2-Kosten per locatie'!A16,'10-Glasbewassing'!H:H)</f>
        <v>0</v>
      </c>
      <c r="P16" s="260">
        <f>+SUMIF('11-Machinekosten'!$A$12:$A$58,A16,'11-Machinekosten'!$Q$12:$Q$58)</f>
        <v>0</v>
      </c>
      <c r="Q16" s="260">
        <f ca="1">+SUMIF('12-Sanitaire voorzieningen'!$A$25:$A$44,A16,'12-Sanitaire voorzieningen'!$AM$25:$AM$43)</f>
        <v>0</v>
      </c>
      <c r="R16" s="260">
        <f>+SUMIF('13-Inloopmatten'!$A$23:$A$36,A16,'13-Inloopmatten'!$AM$23:$AM$36)</f>
        <v>0</v>
      </c>
      <c r="S16" s="260" t="e">
        <f t="shared" si="1"/>
        <v>#DIV/0!</v>
      </c>
      <c r="T16" s="261" t="e">
        <f t="shared" si="2"/>
        <v>#DIV/0!</v>
      </c>
      <c r="U16" s="22"/>
      <c r="AA16" s="20"/>
    </row>
    <row r="17" spans="1:27" ht="15" customHeight="1">
      <c r="A17" s="262" t="s">
        <v>83</v>
      </c>
      <c r="B17" s="253">
        <f>SUMIF('4-Basis ruimtestaat'!B:B,'2-Kosten per locatie'!A17,'4-Basis ruimtestaat'!N:N)</f>
        <v>7252.1416000000008</v>
      </c>
      <c r="C17" s="616">
        <v>1</v>
      </c>
      <c r="D17" s="616">
        <v>1</v>
      </c>
      <c r="E17" s="551" t="s">
        <v>81</v>
      </c>
      <c r="F17" s="552"/>
      <c r="G17" s="255">
        <f>SUMIF('4-Basis ruimtestaat'!B:B,'2-Kosten per locatie'!A17,'4-Basis ruimtestaat'!Q:Q)*C17</f>
        <v>0</v>
      </c>
      <c r="H17" s="256">
        <f>SUMIF('4-Basis ruimtestaat'!B:B,'2-Kosten per locatie'!A17,'4-Basis ruimtestaat'!R:R)*D17</f>
        <v>0</v>
      </c>
      <c r="I17" s="257">
        <f t="shared" si="0"/>
        <v>0</v>
      </c>
      <c r="J17" s="17"/>
      <c r="K17" s="258" t="e">
        <f>(G17)*'6-Opbouw uurtarief productie'!$E$47</f>
        <v>#DIV/0!</v>
      </c>
      <c r="L17" s="259" t="e">
        <f>(H17)*'6-Opbouw uurtarief productie'!$E$47</f>
        <v>#DIV/0!</v>
      </c>
      <c r="M17" s="260" t="e">
        <f>I17*'7-Opbouw uurtarief toezicht'!$E$47</f>
        <v>#DIV/0!</v>
      </c>
      <c r="N17" s="260">
        <f>SUMIF('8-Additionele kosten'!A:A,'2-Kosten per locatie'!A17,'8-Additionele kosten'!H:H)</f>
        <v>0</v>
      </c>
      <c r="O17" s="260">
        <f>SUMIF('10-Glasbewassing'!A:A,'2-Kosten per locatie'!A17,'10-Glasbewassing'!H:H)</f>
        <v>0</v>
      </c>
      <c r="P17" s="260">
        <f>+SUMIF('11-Machinekosten'!$A$12:$A$58,A17,'11-Machinekosten'!$Q$12:$Q$58)</f>
        <v>0</v>
      </c>
      <c r="Q17" s="260">
        <f ca="1">+SUMIF('12-Sanitaire voorzieningen'!$A$25:$A$44,A17,'12-Sanitaire voorzieningen'!$AM$25:$AM$43)</f>
        <v>0</v>
      </c>
      <c r="R17" s="260">
        <f>+SUMIF('13-Inloopmatten'!$A$23:$A$36,A17,'13-Inloopmatten'!$AM$23:$AM$36)</f>
        <v>0</v>
      </c>
      <c r="S17" s="260" t="e">
        <f t="shared" si="1"/>
        <v>#DIV/0!</v>
      </c>
      <c r="T17" s="261" t="e">
        <f t="shared" si="2"/>
        <v>#DIV/0!</v>
      </c>
      <c r="U17" s="22"/>
      <c r="AA17" s="20"/>
    </row>
    <row r="18" spans="1:27" ht="15" customHeight="1">
      <c r="A18" s="262" t="s">
        <v>84</v>
      </c>
      <c r="B18" s="253">
        <f>SUMIF('4-Basis ruimtestaat'!B:B,'2-Kosten per locatie'!A18,'4-Basis ruimtestaat'!N:N)</f>
        <v>2759.0630000000019</v>
      </c>
      <c r="C18" s="616">
        <v>1</v>
      </c>
      <c r="D18" s="616">
        <v>1</v>
      </c>
      <c r="E18" s="551" t="s">
        <v>81</v>
      </c>
      <c r="F18" s="552" t="s">
        <v>81</v>
      </c>
      <c r="G18" s="255">
        <f>SUMIF('4-Basis ruimtestaat'!B:B,'2-Kosten per locatie'!A18,'4-Basis ruimtestaat'!Q:Q)*C18</f>
        <v>0</v>
      </c>
      <c r="H18" s="256">
        <f>SUMIF('4-Basis ruimtestaat'!B:B,'2-Kosten per locatie'!A18,'4-Basis ruimtestaat'!R:R)*D18</f>
        <v>0</v>
      </c>
      <c r="I18" s="257">
        <f t="shared" si="0"/>
        <v>0</v>
      </c>
      <c r="J18" s="17"/>
      <c r="K18" s="258" t="e">
        <f>(G18)*'6-Opbouw uurtarief productie'!$E$47</f>
        <v>#DIV/0!</v>
      </c>
      <c r="L18" s="259" t="e">
        <f>(H18)*'6-Opbouw uurtarief productie'!$E$47</f>
        <v>#DIV/0!</v>
      </c>
      <c r="M18" s="260" t="e">
        <f>I18*'7-Opbouw uurtarief toezicht'!$E$47</f>
        <v>#DIV/0!</v>
      </c>
      <c r="N18" s="260">
        <f>SUMIF('8-Additionele kosten'!A:A,'2-Kosten per locatie'!A18,'8-Additionele kosten'!H:H)</f>
        <v>0</v>
      </c>
      <c r="O18" s="260">
        <f>SUMIF('10-Glasbewassing'!A:A,'2-Kosten per locatie'!A18,'10-Glasbewassing'!H:H)</f>
        <v>0</v>
      </c>
      <c r="P18" s="260">
        <f>+SUMIF('11-Machinekosten'!$A$12:$A$58,A18,'11-Machinekosten'!$Q$12:$Q$58)</f>
        <v>0</v>
      </c>
      <c r="Q18" s="260">
        <f ca="1">+SUMIF('12-Sanitaire voorzieningen'!$A$25:$A$44,A18,'12-Sanitaire voorzieningen'!$AM$25:$AM$43)</f>
        <v>0</v>
      </c>
      <c r="R18" s="260">
        <f>+SUMIF('13-Inloopmatten'!$A$23:$A$36,A18,'13-Inloopmatten'!$AM$23:$AM$36)</f>
        <v>0</v>
      </c>
      <c r="S18" s="260" t="e">
        <f t="shared" si="1"/>
        <v>#DIV/0!</v>
      </c>
      <c r="T18" s="261" t="e">
        <f t="shared" si="2"/>
        <v>#DIV/0!</v>
      </c>
      <c r="U18" s="22"/>
      <c r="AA18" s="20"/>
    </row>
    <row r="19" spans="1:27" ht="15" customHeight="1">
      <c r="A19" s="262" t="s">
        <v>85</v>
      </c>
      <c r="B19" s="253">
        <f>SUMIF('4-Basis ruimtestaat'!B:B,'2-Kosten per locatie'!A19,'4-Basis ruimtestaat'!N:N)</f>
        <v>12535.074599999994</v>
      </c>
      <c r="C19" s="616">
        <v>1</v>
      </c>
      <c r="D19" s="616">
        <v>1</v>
      </c>
      <c r="E19" s="551" t="s">
        <v>81</v>
      </c>
      <c r="F19" s="552"/>
      <c r="G19" s="255">
        <f>SUMIF('4-Basis ruimtestaat'!B:B,'2-Kosten per locatie'!A19,'4-Basis ruimtestaat'!Q:Q)*C19</f>
        <v>0</v>
      </c>
      <c r="H19" s="256">
        <f>SUMIF('4-Basis ruimtestaat'!B:B,'2-Kosten per locatie'!A19,'4-Basis ruimtestaat'!R:R)*D19</f>
        <v>0</v>
      </c>
      <c r="I19" s="257">
        <f t="shared" si="0"/>
        <v>0</v>
      </c>
      <c r="J19" s="17"/>
      <c r="K19" s="258" t="e">
        <f>(G19)*'6-Opbouw uurtarief productie'!$E$47</f>
        <v>#DIV/0!</v>
      </c>
      <c r="L19" s="259" t="e">
        <f>(H19)*'6-Opbouw uurtarief productie'!$E$47</f>
        <v>#DIV/0!</v>
      </c>
      <c r="M19" s="260" t="e">
        <f>I19*'7-Opbouw uurtarief toezicht'!$E$47</f>
        <v>#DIV/0!</v>
      </c>
      <c r="N19" s="260">
        <f>SUMIF('8-Additionele kosten'!A:A,'2-Kosten per locatie'!A19,'8-Additionele kosten'!H:H)</f>
        <v>0</v>
      </c>
      <c r="O19" s="260">
        <f>SUMIF('10-Glasbewassing'!A:A,'2-Kosten per locatie'!A19,'10-Glasbewassing'!H:H)</f>
        <v>0</v>
      </c>
      <c r="P19" s="260">
        <f>+SUMIF('11-Machinekosten'!$A$12:$A$58,A19,'11-Machinekosten'!$Q$12:$Q$58)</f>
        <v>0</v>
      </c>
      <c r="Q19" s="260">
        <f ca="1">+SUMIF('12-Sanitaire voorzieningen'!$A$25:$A$44,A19,'12-Sanitaire voorzieningen'!$AM$25:$AM$43)</f>
        <v>0</v>
      </c>
      <c r="R19" s="260">
        <f>+SUMIF('13-Inloopmatten'!$A$23:$A$36,A19,'13-Inloopmatten'!$AM$23:$AM$36)</f>
        <v>0</v>
      </c>
      <c r="S19" s="260" t="e">
        <f t="shared" si="1"/>
        <v>#DIV/0!</v>
      </c>
      <c r="T19" s="261" t="e">
        <f t="shared" si="2"/>
        <v>#DIV/0!</v>
      </c>
      <c r="U19" s="22"/>
      <c r="AA19" s="20"/>
    </row>
    <row r="20" spans="1:27" ht="15" customHeight="1">
      <c r="A20" s="262" t="s">
        <v>86</v>
      </c>
      <c r="B20" s="253">
        <f>SUMIF('4-Basis ruimtestaat'!B:B,'2-Kosten per locatie'!A20,'4-Basis ruimtestaat'!N:N)</f>
        <v>9647.9742000000097</v>
      </c>
      <c r="C20" s="616">
        <v>1</v>
      </c>
      <c r="D20" s="616">
        <v>1</v>
      </c>
      <c r="E20" s="551" t="s">
        <v>81</v>
      </c>
      <c r="F20" s="552" t="s">
        <v>81</v>
      </c>
      <c r="G20" s="255">
        <f>SUMIF('4-Basis ruimtestaat'!B:B,'2-Kosten per locatie'!A20,'4-Basis ruimtestaat'!Q:Q)*C20</f>
        <v>0</v>
      </c>
      <c r="H20" s="256">
        <f>SUMIF('4-Basis ruimtestaat'!B:B,'2-Kosten per locatie'!A20,'4-Basis ruimtestaat'!R:R)*D20</f>
        <v>0</v>
      </c>
      <c r="I20" s="257">
        <f t="shared" si="0"/>
        <v>0</v>
      </c>
      <c r="J20" s="17"/>
      <c r="K20" s="258" t="e">
        <f>(G20)*'6-Opbouw uurtarief productie'!$E$47</f>
        <v>#DIV/0!</v>
      </c>
      <c r="L20" s="259" t="e">
        <f>(H20)*'6-Opbouw uurtarief productie'!$E$47</f>
        <v>#DIV/0!</v>
      </c>
      <c r="M20" s="260" t="e">
        <f>I20*'7-Opbouw uurtarief toezicht'!$E$47</f>
        <v>#DIV/0!</v>
      </c>
      <c r="N20" s="260">
        <f>SUMIF('8-Additionele kosten'!A:A,'2-Kosten per locatie'!A20,'8-Additionele kosten'!H:H)</f>
        <v>0</v>
      </c>
      <c r="O20" s="260">
        <f>SUMIF('10-Glasbewassing'!A:A,'2-Kosten per locatie'!A20,'10-Glasbewassing'!H:H)</f>
        <v>0</v>
      </c>
      <c r="P20" s="260">
        <f>+SUMIF('11-Machinekosten'!$A$12:$A$58,A20,'11-Machinekosten'!$Q$12:$Q$58)</f>
        <v>0</v>
      </c>
      <c r="Q20" s="260">
        <f ca="1">+SUMIF('12-Sanitaire voorzieningen'!$A$25:$A$44,A20,'12-Sanitaire voorzieningen'!$AM$25:$AM$43)</f>
        <v>0</v>
      </c>
      <c r="R20" s="260">
        <f>+SUMIF('13-Inloopmatten'!$A$23:$A$36,A20,'13-Inloopmatten'!$AM$23:$AM$36)</f>
        <v>0</v>
      </c>
      <c r="S20" s="260" t="e">
        <f t="shared" si="1"/>
        <v>#DIV/0!</v>
      </c>
      <c r="T20" s="261" t="e">
        <f t="shared" si="2"/>
        <v>#DIV/0!</v>
      </c>
      <c r="U20" s="22"/>
      <c r="AA20" s="20"/>
    </row>
    <row r="21" spans="1:27" ht="15" customHeight="1">
      <c r="A21" s="262" t="s">
        <v>87</v>
      </c>
      <c r="B21" s="253">
        <f>SUMIF('4-Basis ruimtestaat'!B:B,'2-Kosten per locatie'!A21,'4-Basis ruimtestaat'!N:N)</f>
        <v>27350.875155000034</v>
      </c>
      <c r="C21" s="616">
        <v>1</v>
      </c>
      <c r="D21" s="616">
        <v>1</v>
      </c>
      <c r="E21" s="551" t="s">
        <v>81</v>
      </c>
      <c r="F21" s="552" t="s">
        <v>81</v>
      </c>
      <c r="G21" s="255">
        <f>SUMIF('4-Basis ruimtestaat'!B:B,'2-Kosten per locatie'!A21,'4-Basis ruimtestaat'!Q:Q)*C21</f>
        <v>0</v>
      </c>
      <c r="H21" s="256">
        <f>SUMIF('4-Basis ruimtestaat'!B:B,'2-Kosten per locatie'!A21,'4-Basis ruimtestaat'!R:R)*D21</f>
        <v>0</v>
      </c>
      <c r="I21" s="257">
        <f t="shared" si="0"/>
        <v>0</v>
      </c>
      <c r="J21" s="17"/>
      <c r="K21" s="258" t="e">
        <f>(G21)*'6-Opbouw uurtarief productie'!$E$47</f>
        <v>#DIV/0!</v>
      </c>
      <c r="L21" s="259" t="e">
        <f>(H21)*'6-Opbouw uurtarief productie'!$E$47</f>
        <v>#DIV/0!</v>
      </c>
      <c r="M21" s="260" t="e">
        <f>I21*'7-Opbouw uurtarief toezicht'!$E$47</f>
        <v>#DIV/0!</v>
      </c>
      <c r="N21" s="260">
        <f>SUMIF('8-Additionele kosten'!A:A,'2-Kosten per locatie'!A21,'8-Additionele kosten'!H:H)</f>
        <v>0</v>
      </c>
      <c r="O21" s="260">
        <f>SUMIF('10-Glasbewassing'!A:A,'2-Kosten per locatie'!A21,'10-Glasbewassing'!H:H)</f>
        <v>0</v>
      </c>
      <c r="P21" s="260">
        <f>+SUMIF('11-Machinekosten'!$A$12:$A$58,A21,'11-Machinekosten'!$Q$12:$Q$58)</f>
        <v>0</v>
      </c>
      <c r="Q21" s="260">
        <f ca="1">+SUMIF('12-Sanitaire voorzieningen'!$A$25:$A$44,A21,'12-Sanitaire voorzieningen'!$AM$25:$AM$43)</f>
        <v>0</v>
      </c>
      <c r="R21" s="260">
        <f>+SUMIF('13-Inloopmatten'!$A$23:$A$36,A21,'13-Inloopmatten'!$AM$23:$AM$36)</f>
        <v>0</v>
      </c>
      <c r="S21" s="260" t="e">
        <f t="shared" si="1"/>
        <v>#DIV/0!</v>
      </c>
      <c r="T21" s="261" t="e">
        <f t="shared" si="2"/>
        <v>#DIV/0!</v>
      </c>
      <c r="U21" s="22"/>
      <c r="AA21" s="20"/>
    </row>
    <row r="22" spans="1:27" ht="15" customHeight="1">
      <c r="A22" s="262" t="s">
        <v>88</v>
      </c>
      <c r="B22" s="253">
        <f>SUMIF('4-Basis ruimtestaat'!B:B,'2-Kosten per locatie'!A22,'4-Basis ruimtestaat'!N:N)</f>
        <v>18456.5556</v>
      </c>
      <c r="C22" s="616">
        <v>1</v>
      </c>
      <c r="D22" s="616">
        <v>1</v>
      </c>
      <c r="E22" s="551" t="s">
        <v>81</v>
      </c>
      <c r="F22" s="552" t="s">
        <v>81</v>
      </c>
      <c r="G22" s="255">
        <f>SUMIF('4-Basis ruimtestaat'!B:B,'2-Kosten per locatie'!A22,'4-Basis ruimtestaat'!Q:Q)*C22</f>
        <v>0</v>
      </c>
      <c r="H22" s="256">
        <f>SUMIF('4-Basis ruimtestaat'!B:B,'2-Kosten per locatie'!A22,'4-Basis ruimtestaat'!R:R)*D22</f>
        <v>0</v>
      </c>
      <c r="I22" s="257">
        <f t="shared" si="0"/>
        <v>0</v>
      </c>
      <c r="J22" s="17"/>
      <c r="K22" s="258" t="e">
        <f>(G22)*'6-Opbouw uurtarief productie'!$E$47</f>
        <v>#DIV/0!</v>
      </c>
      <c r="L22" s="259" t="e">
        <f>(H22)*'6-Opbouw uurtarief productie'!$E$47</f>
        <v>#DIV/0!</v>
      </c>
      <c r="M22" s="260" t="e">
        <f>I22*'7-Opbouw uurtarief toezicht'!$E$47</f>
        <v>#DIV/0!</v>
      </c>
      <c r="N22" s="260">
        <f>SUMIF('8-Additionele kosten'!A:A,'2-Kosten per locatie'!A22,'8-Additionele kosten'!H:H)</f>
        <v>0</v>
      </c>
      <c r="O22" s="260">
        <f>SUMIF('10-Glasbewassing'!A:A,'2-Kosten per locatie'!A22,'10-Glasbewassing'!H:H)</f>
        <v>0</v>
      </c>
      <c r="P22" s="260">
        <f>+SUMIF('11-Machinekosten'!$A$12:$A$58,A22,'11-Machinekosten'!$Q$12:$Q$58)</f>
        <v>0</v>
      </c>
      <c r="Q22" s="260">
        <f ca="1">+SUMIF('12-Sanitaire voorzieningen'!$A$25:$A$44,A22,'12-Sanitaire voorzieningen'!$AM$25:$AM$43)</f>
        <v>0</v>
      </c>
      <c r="R22" s="260">
        <f>+SUMIF('13-Inloopmatten'!$A$23:$A$36,A22,'13-Inloopmatten'!$AM$23:$AM$36)</f>
        <v>0</v>
      </c>
      <c r="S22" s="260" t="e">
        <f t="shared" si="1"/>
        <v>#DIV/0!</v>
      </c>
      <c r="T22" s="261" t="e">
        <f t="shared" si="2"/>
        <v>#DIV/0!</v>
      </c>
      <c r="U22" s="22"/>
      <c r="AA22" s="20"/>
    </row>
    <row r="23" spans="1:27" ht="15" customHeight="1">
      <c r="A23" s="263" t="s">
        <v>89</v>
      </c>
      <c r="B23" s="253">
        <f>SUMIF('4-Basis ruimtestaat'!B:B,'2-Kosten per locatie'!A23,'4-Basis ruimtestaat'!N:N)</f>
        <v>0</v>
      </c>
      <c r="C23" s="616">
        <v>1</v>
      </c>
      <c r="D23" s="616">
        <v>1</v>
      </c>
      <c r="E23" s="551"/>
      <c r="F23" s="552">
        <f>_xlfn.MAXIFS('4-Basis ruimtestaat'!N:N,'4-Basis ruimtestaat'!B:B,'2-Kosten per locatie'!A23)</f>
        <v>0</v>
      </c>
      <c r="G23" s="255">
        <f>SUMIF('4-Basis ruimtestaat'!B:B,'2-Kosten per locatie'!A23,'4-Basis ruimtestaat'!Q:Q)*C23</f>
        <v>0</v>
      </c>
      <c r="H23" s="256">
        <f>SUMIF('4-Basis ruimtestaat'!B:B,'2-Kosten per locatie'!A23,'4-Basis ruimtestaat'!R:R)*D23</f>
        <v>0</v>
      </c>
      <c r="I23" s="257">
        <f t="shared" si="0"/>
        <v>0</v>
      </c>
      <c r="J23" s="17"/>
      <c r="K23" s="258" t="e">
        <f>(G23)*'6-Opbouw uurtarief productie'!$E$47</f>
        <v>#DIV/0!</v>
      </c>
      <c r="L23" s="259" t="e">
        <f>(H23)*'6-Opbouw uurtarief productie'!$E$47</f>
        <v>#DIV/0!</v>
      </c>
      <c r="M23" s="260" t="e">
        <f>I23*'7-Opbouw uurtarief toezicht'!$E$47</f>
        <v>#DIV/0!</v>
      </c>
      <c r="N23" s="260">
        <f>SUMIF('8-Additionele kosten'!A:A,'2-Kosten per locatie'!A23,'8-Additionele kosten'!H:H)</f>
        <v>0</v>
      </c>
      <c r="O23" s="260">
        <f>SUMIF('10-Glasbewassing'!A:A,'2-Kosten per locatie'!A23,'10-Glasbewassing'!H:H)</f>
        <v>0</v>
      </c>
      <c r="P23" s="260">
        <f>+SUMIF('11-Machinekosten'!$A$12:$A$58,A23,'11-Machinekosten'!$Q$12:$Q$58)</f>
        <v>0</v>
      </c>
      <c r="Q23" s="260">
        <f ca="1">+SUMIF('12-Sanitaire voorzieningen'!$A$25:$A$44,A23,'12-Sanitaire voorzieningen'!$AM$25:$AM$43)</f>
        <v>0</v>
      </c>
      <c r="R23" s="260">
        <f>+SUMIF('13-Inloopmatten'!$A$23:$A$36,A23,'13-Inloopmatten'!$AM$23:$AM$36)</f>
        <v>0</v>
      </c>
      <c r="S23" s="260" t="e">
        <f t="shared" si="1"/>
        <v>#DIV/0!</v>
      </c>
      <c r="T23" s="261" t="e">
        <f t="shared" si="2"/>
        <v>#DIV/0!</v>
      </c>
      <c r="U23" s="22"/>
      <c r="AA23" s="20"/>
    </row>
    <row r="24" spans="1:27" ht="15" customHeight="1">
      <c r="A24" s="263" t="s">
        <v>90</v>
      </c>
      <c r="B24" s="253">
        <f>SUMIF('4-Basis ruimtestaat'!B:B,'2-Kosten per locatie'!A24,'4-Basis ruimtestaat'!N:N)</f>
        <v>0</v>
      </c>
      <c r="C24" s="616">
        <v>1</v>
      </c>
      <c r="D24" s="616">
        <v>1</v>
      </c>
      <c r="E24" s="551"/>
      <c r="F24" s="552">
        <f>_xlfn.MAXIFS('4-Basis ruimtestaat'!N:N,'4-Basis ruimtestaat'!B:B,'2-Kosten per locatie'!A24)</f>
        <v>0</v>
      </c>
      <c r="G24" s="255">
        <f>SUMIF('4-Basis ruimtestaat'!B:B,'2-Kosten per locatie'!A24,'4-Basis ruimtestaat'!Q:Q)*C24</f>
        <v>0</v>
      </c>
      <c r="H24" s="256">
        <f>SUMIF('4-Basis ruimtestaat'!B:B,'2-Kosten per locatie'!A24,'4-Basis ruimtestaat'!R:R)*D24</f>
        <v>0</v>
      </c>
      <c r="I24" s="257">
        <f t="shared" si="0"/>
        <v>0</v>
      </c>
      <c r="J24" s="17"/>
      <c r="K24" s="258" t="e">
        <f>(G24)*'6-Opbouw uurtarief productie'!$E$47</f>
        <v>#DIV/0!</v>
      </c>
      <c r="L24" s="259" t="e">
        <f>(H24)*'6-Opbouw uurtarief productie'!$E$47</f>
        <v>#DIV/0!</v>
      </c>
      <c r="M24" s="260" t="e">
        <f>I24*'7-Opbouw uurtarief toezicht'!$E$47</f>
        <v>#DIV/0!</v>
      </c>
      <c r="N24" s="260">
        <f>SUMIF('8-Additionele kosten'!A:A,'2-Kosten per locatie'!A24,'8-Additionele kosten'!H:H)</f>
        <v>0</v>
      </c>
      <c r="O24" s="260">
        <f>SUMIF('10-Glasbewassing'!A:A,'2-Kosten per locatie'!A24,'10-Glasbewassing'!H:H)</f>
        <v>0</v>
      </c>
      <c r="P24" s="260">
        <f>+SUMIF('11-Machinekosten'!$A$12:$A$58,A24,'11-Machinekosten'!$Q$12:$Q$58)</f>
        <v>0</v>
      </c>
      <c r="Q24" s="260">
        <f ca="1">+SUMIF('12-Sanitaire voorzieningen'!$A$25:$A$44,A24,'12-Sanitaire voorzieningen'!$AM$25:$AM$43)</f>
        <v>0</v>
      </c>
      <c r="R24" s="260">
        <f>+SUMIF('13-Inloopmatten'!$A$23:$A$36,A24,'13-Inloopmatten'!$AM$23:$AM$36)</f>
        <v>0</v>
      </c>
      <c r="S24" s="260" t="e">
        <f t="shared" si="1"/>
        <v>#DIV/0!</v>
      </c>
      <c r="T24" s="261" t="e">
        <f>S24/12</f>
        <v>#DIV/0!</v>
      </c>
      <c r="U24" s="22"/>
      <c r="AA24" s="20"/>
    </row>
    <row r="25" spans="1:27" ht="15" customHeight="1">
      <c r="A25" s="263" t="s">
        <v>91</v>
      </c>
      <c r="B25" s="253">
        <f>SUMIF('4-Basis ruimtestaat'!B:B,'2-Kosten per locatie'!A25,'4-Basis ruimtestaat'!N:N)</f>
        <v>0</v>
      </c>
      <c r="C25" s="616">
        <v>1</v>
      </c>
      <c r="D25" s="616">
        <v>1</v>
      </c>
      <c r="E25" s="551"/>
      <c r="F25" s="552">
        <f>_xlfn.MAXIFS('4-Basis ruimtestaat'!N:N,'4-Basis ruimtestaat'!B:B,'2-Kosten per locatie'!A25)</f>
        <v>0</v>
      </c>
      <c r="G25" s="255">
        <f>SUMIF('4-Basis ruimtestaat'!B:B,'2-Kosten per locatie'!A25,'4-Basis ruimtestaat'!Q:Q)*C25</f>
        <v>0</v>
      </c>
      <c r="H25" s="256">
        <f>SUMIF('4-Basis ruimtestaat'!B:B,'2-Kosten per locatie'!A25,'4-Basis ruimtestaat'!R:R)*D25</f>
        <v>0</v>
      </c>
      <c r="I25" s="257">
        <f t="shared" si="0"/>
        <v>0</v>
      </c>
      <c r="J25" s="17"/>
      <c r="K25" s="258" t="e">
        <f>(G25)*'6-Opbouw uurtarief productie'!$E$47</f>
        <v>#DIV/0!</v>
      </c>
      <c r="L25" s="259" t="e">
        <f>(H25)*'6-Opbouw uurtarief productie'!$E$47</f>
        <v>#DIV/0!</v>
      </c>
      <c r="M25" s="260" t="e">
        <f>I25*'7-Opbouw uurtarief toezicht'!$E$47</f>
        <v>#DIV/0!</v>
      </c>
      <c r="N25" s="260">
        <f>SUMIF('8-Additionele kosten'!A:A,'2-Kosten per locatie'!A25,'8-Additionele kosten'!H:H)</f>
        <v>0</v>
      </c>
      <c r="O25" s="260">
        <f>SUMIF('10-Glasbewassing'!A:A,'2-Kosten per locatie'!A25,'10-Glasbewassing'!H:H)</f>
        <v>0</v>
      </c>
      <c r="P25" s="260">
        <f>+SUMIF('11-Machinekosten'!$A$12:$A$58,A25,'11-Machinekosten'!$Q$12:$Q$58)</f>
        <v>0</v>
      </c>
      <c r="Q25" s="260">
        <f ca="1">+SUMIF('12-Sanitaire voorzieningen'!$A$25:$A$44,A25,'12-Sanitaire voorzieningen'!$AM$25:$AM$43)</f>
        <v>0</v>
      </c>
      <c r="R25" s="260">
        <f>+SUMIF('13-Inloopmatten'!$A$23:$A$36,A25,'13-Inloopmatten'!$AM$23:$AM$36)</f>
        <v>0</v>
      </c>
      <c r="S25" s="260" t="e">
        <f t="shared" si="1"/>
        <v>#DIV/0!</v>
      </c>
      <c r="T25" s="261" t="e">
        <f>S25/12</f>
        <v>#DIV/0!</v>
      </c>
      <c r="U25" s="22"/>
      <c r="AA25" s="20"/>
    </row>
    <row r="26" spans="1:27" ht="15" customHeight="1">
      <c r="A26" s="262" t="s">
        <v>92</v>
      </c>
      <c r="B26" s="253">
        <f>SUMIF('4-Basis ruimtestaat'!B:B,'2-Kosten per locatie'!A26,'4-Basis ruimtestaat'!N:N)</f>
        <v>1699.5869000000009</v>
      </c>
      <c r="C26" s="616">
        <v>1</v>
      </c>
      <c r="D26" s="616">
        <v>1</v>
      </c>
      <c r="E26" s="551" t="s">
        <v>81</v>
      </c>
      <c r="F26" s="552"/>
      <c r="G26" s="255">
        <f>SUMIF('4-Basis ruimtestaat'!B:B,'2-Kosten per locatie'!A26,'4-Basis ruimtestaat'!Q:Q)*C26</f>
        <v>0</v>
      </c>
      <c r="H26" s="256">
        <f>SUMIF('4-Basis ruimtestaat'!B:B,'2-Kosten per locatie'!A26,'4-Basis ruimtestaat'!R:R)*D26</f>
        <v>0</v>
      </c>
      <c r="I26" s="257">
        <f t="shared" si="0"/>
        <v>0</v>
      </c>
      <c r="J26" s="17"/>
      <c r="K26" s="258" t="e">
        <f>(G26)*'6-Opbouw uurtarief productie'!$E$47</f>
        <v>#DIV/0!</v>
      </c>
      <c r="L26" s="259" t="e">
        <f>(H26)*'6-Opbouw uurtarief productie'!$E$47</f>
        <v>#DIV/0!</v>
      </c>
      <c r="M26" s="260" t="e">
        <f>I26*'7-Opbouw uurtarief toezicht'!$E$47</f>
        <v>#DIV/0!</v>
      </c>
      <c r="N26" s="260">
        <f>SUMIF('8-Additionele kosten'!A:A,'2-Kosten per locatie'!A26,'8-Additionele kosten'!H:H)</f>
        <v>0</v>
      </c>
      <c r="O26" s="260">
        <f>SUMIF('10-Glasbewassing'!A:A,'2-Kosten per locatie'!A26,'10-Glasbewassing'!H:H)</f>
        <v>0</v>
      </c>
      <c r="P26" s="260">
        <f>+SUMIF('11-Machinekosten'!$A$12:$A$58,A26,'11-Machinekosten'!$Q$12:$Q$58)</f>
        <v>0</v>
      </c>
      <c r="Q26" s="260">
        <f ca="1">+SUMIF('12-Sanitaire voorzieningen'!$A$25:$A$44,A26,'12-Sanitaire voorzieningen'!$AM$25:$AM$43)</f>
        <v>0</v>
      </c>
      <c r="R26" s="260">
        <f>+SUMIF('13-Inloopmatten'!$A$23:$A$36,A26,'13-Inloopmatten'!$AM$23:$AM$36)</f>
        <v>0</v>
      </c>
      <c r="S26" s="260" t="e">
        <f t="shared" si="1"/>
        <v>#DIV/0!</v>
      </c>
      <c r="T26" s="261" t="e">
        <f t="shared" si="2"/>
        <v>#DIV/0!</v>
      </c>
      <c r="U26" s="22"/>
      <c r="AA26" s="20"/>
    </row>
    <row r="27" spans="1:27" ht="15" customHeight="1">
      <c r="A27" s="262" t="s">
        <v>93</v>
      </c>
      <c r="B27" s="253">
        <f>SUMIF('4-Basis ruimtestaat'!B:B,'2-Kosten per locatie'!A27,'4-Basis ruimtestaat'!N:N)</f>
        <v>1596.2034000000003</v>
      </c>
      <c r="C27" s="616">
        <v>1</v>
      </c>
      <c r="D27" s="616">
        <v>1</v>
      </c>
      <c r="E27" s="551" t="s">
        <v>81</v>
      </c>
      <c r="F27" s="552"/>
      <c r="G27" s="255">
        <f>SUMIF('4-Basis ruimtestaat'!B:B,'2-Kosten per locatie'!A27,'4-Basis ruimtestaat'!Q:Q)*C27</f>
        <v>0</v>
      </c>
      <c r="H27" s="256">
        <f>SUMIF('4-Basis ruimtestaat'!B:B,'2-Kosten per locatie'!A27,'4-Basis ruimtestaat'!R:R)*D27</f>
        <v>0</v>
      </c>
      <c r="I27" s="257">
        <f t="shared" si="0"/>
        <v>0</v>
      </c>
      <c r="J27" s="17"/>
      <c r="K27" s="258" t="e">
        <f>(G27)*'6-Opbouw uurtarief productie'!$E$47</f>
        <v>#DIV/0!</v>
      </c>
      <c r="L27" s="259" t="e">
        <f>(H27)*'6-Opbouw uurtarief productie'!$E$47</f>
        <v>#DIV/0!</v>
      </c>
      <c r="M27" s="260" t="e">
        <f>I27*'7-Opbouw uurtarief toezicht'!$E$47</f>
        <v>#DIV/0!</v>
      </c>
      <c r="N27" s="260">
        <f>SUMIF('8-Additionele kosten'!A:A,'2-Kosten per locatie'!A27,'8-Additionele kosten'!H:H)</f>
        <v>0</v>
      </c>
      <c r="O27" s="260">
        <f>SUMIF('10-Glasbewassing'!A:A,'2-Kosten per locatie'!A27,'10-Glasbewassing'!H:H)</f>
        <v>0</v>
      </c>
      <c r="P27" s="260">
        <f>+SUMIF('11-Machinekosten'!$A$12:$A$58,A27,'11-Machinekosten'!$Q$12:$Q$58)</f>
        <v>0</v>
      </c>
      <c r="Q27" s="260">
        <f ca="1">+SUMIF('12-Sanitaire voorzieningen'!$A$25:$A$44,A27,'12-Sanitaire voorzieningen'!$AM$25:$AM$43)</f>
        <v>0</v>
      </c>
      <c r="R27" s="260">
        <f>+SUMIF('13-Inloopmatten'!$A$23:$A$36,A27,'13-Inloopmatten'!$AM$23:$AM$36)</f>
        <v>0</v>
      </c>
      <c r="S27" s="260" t="e">
        <f t="shared" si="1"/>
        <v>#DIV/0!</v>
      </c>
      <c r="T27" s="261" t="e">
        <f t="shared" si="2"/>
        <v>#DIV/0!</v>
      </c>
      <c r="U27" s="22"/>
      <c r="AA27" s="20"/>
    </row>
    <row r="28" spans="1:27" ht="15" customHeight="1">
      <c r="A28" s="262" t="s">
        <v>94</v>
      </c>
      <c r="B28" s="253">
        <f>SUMIF('4-Basis ruimtestaat'!B:B,'2-Kosten per locatie'!A28,'4-Basis ruimtestaat'!N:N)</f>
        <v>4943.7766000000011</v>
      </c>
      <c r="C28" s="616">
        <v>1</v>
      </c>
      <c r="D28" s="616">
        <v>1</v>
      </c>
      <c r="E28" s="551" t="s">
        <v>81</v>
      </c>
      <c r="F28" s="552"/>
      <c r="G28" s="255">
        <f>SUMIF('4-Basis ruimtestaat'!B:B,'2-Kosten per locatie'!A28,'4-Basis ruimtestaat'!Q:Q)*C28</f>
        <v>0</v>
      </c>
      <c r="H28" s="256">
        <f>SUMIF('4-Basis ruimtestaat'!B:B,'2-Kosten per locatie'!A28,'4-Basis ruimtestaat'!R:R)*D28</f>
        <v>0</v>
      </c>
      <c r="I28" s="257">
        <f t="shared" si="0"/>
        <v>0</v>
      </c>
      <c r="J28" s="17"/>
      <c r="K28" s="258" t="e">
        <f>(G28)*'6-Opbouw uurtarief productie'!$E$47</f>
        <v>#DIV/0!</v>
      </c>
      <c r="L28" s="259" t="e">
        <f>(H28)*'6-Opbouw uurtarief productie'!$E$47</f>
        <v>#DIV/0!</v>
      </c>
      <c r="M28" s="260" t="e">
        <f>I28*'7-Opbouw uurtarief toezicht'!$E$47</f>
        <v>#DIV/0!</v>
      </c>
      <c r="N28" s="260">
        <f>SUMIF('8-Additionele kosten'!A:A,'2-Kosten per locatie'!A28,'8-Additionele kosten'!H:H)</f>
        <v>0</v>
      </c>
      <c r="O28" s="260">
        <f>SUMIF('10-Glasbewassing'!A:A,'2-Kosten per locatie'!A28,'10-Glasbewassing'!H:H)</f>
        <v>0</v>
      </c>
      <c r="P28" s="260">
        <f>+SUMIF('11-Machinekosten'!$A$12:$A$58,A28,'11-Machinekosten'!$Q$12:$Q$58)</f>
        <v>0</v>
      </c>
      <c r="Q28" s="260">
        <f ca="1">+SUMIF('12-Sanitaire voorzieningen'!$A$25:$A$44,A28,'12-Sanitaire voorzieningen'!$AM$25:$AM$43)</f>
        <v>0</v>
      </c>
      <c r="R28" s="260">
        <f>+SUMIF('13-Inloopmatten'!$A$23:$A$36,A28,'13-Inloopmatten'!$AM$23:$AM$36)</f>
        <v>0</v>
      </c>
      <c r="S28" s="260" t="e">
        <f t="shared" si="1"/>
        <v>#DIV/0!</v>
      </c>
      <c r="T28" s="261" t="e">
        <f t="shared" si="2"/>
        <v>#DIV/0!</v>
      </c>
      <c r="U28" s="22"/>
      <c r="AA28" s="20"/>
    </row>
    <row r="29" spans="1:27" ht="15" customHeight="1">
      <c r="A29" s="262" t="s">
        <v>95</v>
      </c>
      <c r="B29" s="253">
        <f>SUMIF('4-Basis ruimtestaat'!B:B,'2-Kosten per locatie'!A29,'4-Basis ruimtestaat'!N:N)</f>
        <v>1966.1549999999995</v>
      </c>
      <c r="C29" s="616">
        <v>1</v>
      </c>
      <c r="D29" s="616">
        <v>1</v>
      </c>
      <c r="E29" s="551" t="s">
        <v>81</v>
      </c>
      <c r="F29" s="552"/>
      <c r="G29" s="255">
        <f>SUMIF('4-Basis ruimtestaat'!B:B,'2-Kosten per locatie'!A29,'4-Basis ruimtestaat'!Q:Q)*C29</f>
        <v>0</v>
      </c>
      <c r="H29" s="256">
        <f>SUMIF('4-Basis ruimtestaat'!B:B,'2-Kosten per locatie'!A29,'4-Basis ruimtestaat'!R:R)*D29</f>
        <v>0</v>
      </c>
      <c r="I29" s="257">
        <f t="shared" si="0"/>
        <v>0</v>
      </c>
      <c r="J29" s="17"/>
      <c r="K29" s="258" t="e">
        <f>(G29)*'6-Opbouw uurtarief productie'!$E$47</f>
        <v>#DIV/0!</v>
      </c>
      <c r="L29" s="515" t="e">
        <f>(H29)*'6-Opbouw uurtarief productie'!$E$47</f>
        <v>#DIV/0!</v>
      </c>
      <c r="M29" s="260" t="e">
        <f>I29*'7-Opbouw uurtarief toezicht'!$E$47</f>
        <v>#DIV/0!</v>
      </c>
      <c r="N29" s="260">
        <f>SUMIF('8-Additionele kosten'!A:A,'2-Kosten per locatie'!A29,'8-Additionele kosten'!H:H)</f>
        <v>0</v>
      </c>
      <c r="O29" s="260">
        <f>SUMIF('10-Glasbewassing'!A:A,'2-Kosten per locatie'!A29,'10-Glasbewassing'!H:H)</f>
        <v>0</v>
      </c>
      <c r="P29" s="260">
        <f>+SUMIF('11-Machinekosten'!$A$12:$A$58,A29,'11-Machinekosten'!$Q$12:$Q$58)</f>
        <v>0</v>
      </c>
      <c r="Q29" s="260">
        <f ca="1">+SUMIF('12-Sanitaire voorzieningen'!$A$25:$A$44,A29,'12-Sanitaire voorzieningen'!$AM$25:$AM$43)</f>
        <v>0</v>
      </c>
      <c r="R29" s="260">
        <f>+SUMIF('13-Inloopmatten'!$A$23:$A$36,A29,'13-Inloopmatten'!$AM$23:$AM$36)</f>
        <v>0</v>
      </c>
      <c r="S29" s="260" t="e">
        <f t="shared" si="1"/>
        <v>#DIV/0!</v>
      </c>
      <c r="T29" s="261" t="e">
        <f t="shared" si="2"/>
        <v>#DIV/0!</v>
      </c>
      <c r="U29" s="22"/>
      <c r="AA29" s="20"/>
    </row>
    <row r="30" spans="1:27" ht="15" customHeight="1">
      <c r="A30" s="262" t="s">
        <v>96</v>
      </c>
      <c r="B30" s="253">
        <f>SUMIF('4-Basis ruimtestaat'!B:B,'2-Kosten per locatie'!A30,'4-Basis ruimtestaat'!N:N)</f>
        <v>6766.221300000002</v>
      </c>
      <c r="C30" s="616">
        <v>1</v>
      </c>
      <c r="D30" s="616">
        <v>1</v>
      </c>
      <c r="E30" s="551" t="s">
        <v>81</v>
      </c>
      <c r="F30" s="552"/>
      <c r="G30" s="255">
        <f>SUMIF('4-Basis ruimtestaat'!B:B,'2-Kosten per locatie'!A30,'4-Basis ruimtestaat'!Q:Q)*C30</f>
        <v>0</v>
      </c>
      <c r="H30" s="256">
        <f>SUMIF('4-Basis ruimtestaat'!B:B,'2-Kosten per locatie'!A30,'4-Basis ruimtestaat'!R:R)*D30</f>
        <v>0</v>
      </c>
      <c r="I30" s="257">
        <f t="shared" si="0"/>
        <v>0</v>
      </c>
      <c r="J30" s="17"/>
      <c r="K30" s="258" t="e">
        <f>(G30)*'6-Opbouw uurtarief productie'!$E$47</f>
        <v>#DIV/0!</v>
      </c>
      <c r="L30" s="515" t="e">
        <f>(H30)*'6-Opbouw uurtarief productie'!$E$47</f>
        <v>#DIV/0!</v>
      </c>
      <c r="M30" s="260" t="e">
        <f>I30*'7-Opbouw uurtarief toezicht'!$E$47</f>
        <v>#DIV/0!</v>
      </c>
      <c r="N30" s="260">
        <f>SUMIF('8-Additionele kosten'!A:A,'2-Kosten per locatie'!A30,'8-Additionele kosten'!H:H)</f>
        <v>0</v>
      </c>
      <c r="O30" s="260">
        <f>SUMIF('10-Glasbewassing'!A:A,'2-Kosten per locatie'!A30,'10-Glasbewassing'!H:H)</f>
        <v>0</v>
      </c>
      <c r="P30" s="260">
        <f>+SUMIF('11-Machinekosten'!$A$12:$A$58,A30,'11-Machinekosten'!$Q$12:$Q$58)</f>
        <v>0</v>
      </c>
      <c r="Q30" s="260">
        <f ca="1">+SUMIF('12-Sanitaire voorzieningen'!$A$25:$A$44,A30,'12-Sanitaire voorzieningen'!$AM$25:$AM$43)</f>
        <v>0</v>
      </c>
      <c r="R30" s="260">
        <f>+SUMIF('13-Inloopmatten'!$A$23:$A$36,A30,'13-Inloopmatten'!$AM$23:$AM$36)</f>
        <v>0</v>
      </c>
      <c r="S30" s="260" t="e">
        <f t="shared" ref="S30:S31" si="3">+SUM(K30:R30)</f>
        <v>#DIV/0!</v>
      </c>
      <c r="T30" s="261" t="e">
        <f t="shared" ref="T30:T31" si="4">S30/12</f>
        <v>#DIV/0!</v>
      </c>
      <c r="U30" s="22"/>
      <c r="AA30" s="20"/>
    </row>
    <row r="31" spans="1:27" ht="15" customHeight="1">
      <c r="A31" s="262" t="s">
        <v>97</v>
      </c>
      <c r="B31" s="253">
        <f>SUMIF('4-Basis ruimtestaat'!B:B,'2-Kosten per locatie'!A31,'4-Basis ruimtestaat'!N:N)</f>
        <v>16809.391999999974</v>
      </c>
      <c r="C31" s="616">
        <v>1</v>
      </c>
      <c r="D31" s="616">
        <v>1</v>
      </c>
      <c r="E31" s="551" t="s">
        <v>81</v>
      </c>
      <c r="F31" s="552"/>
      <c r="G31" s="255">
        <f>SUMIF('4-Basis ruimtestaat'!B:B,'2-Kosten per locatie'!A31,'4-Basis ruimtestaat'!Q:Q)*C31</f>
        <v>0</v>
      </c>
      <c r="H31" s="256">
        <f>SUMIF('4-Basis ruimtestaat'!B:B,'2-Kosten per locatie'!A31,'4-Basis ruimtestaat'!R:R)*D31</f>
        <v>0</v>
      </c>
      <c r="I31" s="257">
        <f t="shared" si="0"/>
        <v>0</v>
      </c>
      <c r="J31" s="17"/>
      <c r="K31" s="258" t="e">
        <f>(G31)*'6-Opbouw uurtarief productie'!$E$47</f>
        <v>#DIV/0!</v>
      </c>
      <c r="L31" s="515" t="e">
        <f>(H31)*'6-Opbouw uurtarief productie'!$E$47</f>
        <v>#DIV/0!</v>
      </c>
      <c r="M31" s="260" t="e">
        <f>I31*'7-Opbouw uurtarief toezicht'!$E$47</f>
        <v>#DIV/0!</v>
      </c>
      <c r="N31" s="260">
        <f>SUMIF('8-Additionele kosten'!A:A,'2-Kosten per locatie'!A31,'8-Additionele kosten'!H:H)</f>
        <v>0</v>
      </c>
      <c r="O31" s="260">
        <f>SUMIF('10-Glasbewassing'!A:A,'2-Kosten per locatie'!A31,'10-Glasbewassing'!H:H)</f>
        <v>0</v>
      </c>
      <c r="P31" s="260">
        <f>+SUMIF('11-Machinekosten'!$A$12:$A$58,A31,'11-Machinekosten'!$Q$12:$Q$58)</f>
        <v>0</v>
      </c>
      <c r="Q31" s="260">
        <f ca="1">+SUMIF('12-Sanitaire voorzieningen'!$A$25:$A$44,A31,'12-Sanitaire voorzieningen'!$AM$25:$AM$43)</f>
        <v>0</v>
      </c>
      <c r="R31" s="260">
        <f>+SUMIF('13-Inloopmatten'!$A$23:$A$36,A31,'13-Inloopmatten'!$AM$23:$AM$36)</f>
        <v>0</v>
      </c>
      <c r="S31" s="260" t="e">
        <f t="shared" si="3"/>
        <v>#DIV/0!</v>
      </c>
      <c r="T31" s="261" t="e">
        <f t="shared" si="4"/>
        <v>#DIV/0!</v>
      </c>
      <c r="U31" s="22"/>
      <c r="AA31" s="20"/>
    </row>
    <row r="32" spans="1:27" ht="15" customHeight="1">
      <c r="A32" s="262" t="s">
        <v>98</v>
      </c>
      <c r="B32" s="253">
        <f>SUMIF('4-Basis ruimtestaat'!B:B,'2-Kosten per locatie'!A32,'4-Basis ruimtestaat'!N:N)</f>
        <v>8917.4684000000016</v>
      </c>
      <c r="C32" s="616">
        <v>1</v>
      </c>
      <c r="D32" s="616">
        <v>1</v>
      </c>
      <c r="E32" s="551" t="s">
        <v>81</v>
      </c>
      <c r="F32" s="552"/>
      <c r="G32" s="255">
        <f>SUMIF('4-Basis ruimtestaat'!B:B,'2-Kosten per locatie'!A32,'4-Basis ruimtestaat'!Q:Q)*C32</f>
        <v>0</v>
      </c>
      <c r="H32" s="256">
        <f>SUMIF('4-Basis ruimtestaat'!B:B,'2-Kosten per locatie'!A32,'4-Basis ruimtestaat'!R:R)*D32</f>
        <v>0</v>
      </c>
      <c r="I32" s="257">
        <f t="shared" si="0"/>
        <v>0</v>
      </c>
      <c r="J32" s="17"/>
      <c r="K32" s="258" t="e">
        <f>(G32)*'6-Opbouw uurtarief productie'!$E$47</f>
        <v>#DIV/0!</v>
      </c>
      <c r="L32" s="515" t="e">
        <f>(H32)*'6-Opbouw uurtarief productie'!$E$47</f>
        <v>#DIV/0!</v>
      </c>
      <c r="M32" s="260" t="e">
        <f>I32*'7-Opbouw uurtarief toezicht'!$E$47</f>
        <v>#DIV/0!</v>
      </c>
      <c r="N32" s="260">
        <f>SUMIF('8-Additionele kosten'!A:A,'2-Kosten per locatie'!A32,'8-Additionele kosten'!H:H)</f>
        <v>0</v>
      </c>
      <c r="O32" s="260">
        <f>SUMIF('10-Glasbewassing'!A:A,'2-Kosten per locatie'!A32,'10-Glasbewassing'!H:H)</f>
        <v>0</v>
      </c>
      <c r="P32" s="260">
        <f>+SUMIF('11-Machinekosten'!$A$12:$A$58,A32,'11-Machinekosten'!$Q$12:$Q$58)</f>
        <v>0</v>
      </c>
      <c r="Q32" s="260">
        <f ca="1">+SUMIF('12-Sanitaire voorzieningen'!$A$25:$A$44,A32,'12-Sanitaire voorzieningen'!$AM$25:$AM$43)</f>
        <v>0</v>
      </c>
      <c r="R32" s="260">
        <f>+SUMIF('13-Inloopmatten'!$A$23:$A$36,A32,'13-Inloopmatten'!$AM$23:$AM$36)</f>
        <v>0</v>
      </c>
      <c r="S32" s="260" t="e">
        <f t="shared" si="1"/>
        <v>#DIV/0!</v>
      </c>
      <c r="T32" s="261" t="e">
        <f t="shared" si="2"/>
        <v>#DIV/0!</v>
      </c>
      <c r="U32" s="22"/>
      <c r="AA32" s="20"/>
    </row>
    <row r="33" spans="1:27" ht="15" customHeight="1">
      <c r="A33" s="262" t="s">
        <v>99</v>
      </c>
      <c r="B33" s="253">
        <f>SUMIF('4-Basis ruimtestaat'!B:B,'2-Kosten per locatie'!A33,'4-Basis ruimtestaat'!N:N)</f>
        <v>14105.374199999986</v>
      </c>
      <c r="C33" s="616">
        <v>1</v>
      </c>
      <c r="D33" s="616">
        <v>1</v>
      </c>
      <c r="E33" s="551" t="s">
        <v>81</v>
      </c>
      <c r="F33" s="552" t="s">
        <v>81</v>
      </c>
      <c r="G33" s="255">
        <f>SUMIF('4-Basis ruimtestaat'!B:B,'2-Kosten per locatie'!A33,'4-Basis ruimtestaat'!Q:Q)*C33</f>
        <v>0</v>
      </c>
      <c r="H33" s="256">
        <f>SUMIF('4-Basis ruimtestaat'!B:B,'2-Kosten per locatie'!A33,'4-Basis ruimtestaat'!R:R)*D33</f>
        <v>0</v>
      </c>
      <c r="I33" s="257">
        <f t="shared" si="0"/>
        <v>0</v>
      </c>
      <c r="J33" s="17"/>
      <c r="K33" s="258" t="e">
        <f>(G33)*'6-Opbouw uurtarief productie'!$E$47</f>
        <v>#DIV/0!</v>
      </c>
      <c r="L33" s="259" t="e">
        <f>(H33)*'6-Opbouw uurtarief productie'!$E$47</f>
        <v>#DIV/0!</v>
      </c>
      <c r="M33" s="260" t="e">
        <f>I33*'7-Opbouw uurtarief toezicht'!$E$47</f>
        <v>#DIV/0!</v>
      </c>
      <c r="N33" s="260">
        <f>SUMIF('8-Additionele kosten'!A:A,'2-Kosten per locatie'!A33,'8-Additionele kosten'!H:H)</f>
        <v>0</v>
      </c>
      <c r="O33" s="260">
        <f>SUMIF('10-Glasbewassing'!A:A,'2-Kosten per locatie'!A33,'10-Glasbewassing'!H:H)</f>
        <v>0</v>
      </c>
      <c r="P33" s="260">
        <f>+SUMIF('11-Machinekosten'!$A$12:$A$58,A33,'11-Machinekosten'!$Q$12:$Q$58)</f>
        <v>0</v>
      </c>
      <c r="Q33" s="260">
        <f ca="1">+SUMIF('12-Sanitaire voorzieningen'!$A$25:$A$44,A33,'12-Sanitaire voorzieningen'!$AM$25:$AM$43)</f>
        <v>0</v>
      </c>
      <c r="R33" s="260">
        <f>+SUMIF('13-Inloopmatten'!$A$23:$A$36,A33,'13-Inloopmatten'!$AM$23:$AM$36)</f>
        <v>0</v>
      </c>
      <c r="S33" s="260" t="e">
        <f t="shared" si="1"/>
        <v>#DIV/0!</v>
      </c>
      <c r="T33" s="261" t="e">
        <f t="shared" si="2"/>
        <v>#DIV/0!</v>
      </c>
      <c r="U33" s="22"/>
    </row>
    <row r="34" spans="1:27" ht="15" customHeight="1">
      <c r="A34" s="262" t="s">
        <v>100</v>
      </c>
      <c r="B34" s="253">
        <f>SUMIF('4-Basis ruimtestaat'!B:B,'2-Kosten per locatie'!A34,'4-Basis ruimtestaat'!N:N)</f>
        <v>10630.539300000019</v>
      </c>
      <c r="C34" s="616">
        <v>1</v>
      </c>
      <c r="D34" s="616">
        <v>1</v>
      </c>
      <c r="E34" s="551" t="s">
        <v>81</v>
      </c>
      <c r="F34" s="552" t="s">
        <v>81</v>
      </c>
      <c r="G34" s="255">
        <f>SUMIF('4-Basis ruimtestaat'!B:B,'2-Kosten per locatie'!A34,'4-Basis ruimtestaat'!Q:Q)*C34</f>
        <v>0</v>
      </c>
      <c r="H34" s="256">
        <f>SUMIF('4-Basis ruimtestaat'!B:B,'2-Kosten per locatie'!A34,'4-Basis ruimtestaat'!R:R)*D34</f>
        <v>0</v>
      </c>
      <c r="I34" s="257">
        <f t="shared" si="0"/>
        <v>0</v>
      </c>
      <c r="J34" s="17"/>
      <c r="K34" s="258" t="e">
        <f>(G34)*'6-Opbouw uurtarief productie'!$E$47</f>
        <v>#DIV/0!</v>
      </c>
      <c r="L34" s="259" t="e">
        <f>(H34)*'6-Opbouw uurtarief productie'!$E$47</f>
        <v>#DIV/0!</v>
      </c>
      <c r="M34" s="260" t="e">
        <f>I34*'7-Opbouw uurtarief toezicht'!$E$47</f>
        <v>#DIV/0!</v>
      </c>
      <c r="N34" s="260">
        <f>SUMIF('8-Additionele kosten'!A:A,'2-Kosten per locatie'!A34,'8-Additionele kosten'!H:H)</f>
        <v>0</v>
      </c>
      <c r="O34" s="260">
        <f>SUMIF('10-Glasbewassing'!A:A,'2-Kosten per locatie'!A34,'10-Glasbewassing'!H:H)</f>
        <v>0</v>
      </c>
      <c r="P34" s="260">
        <f>+SUMIF('11-Machinekosten'!$A$12:$A$58,A34,'11-Machinekosten'!$Q$12:$Q$58)</f>
        <v>0</v>
      </c>
      <c r="Q34" s="260">
        <f ca="1">+SUMIF('12-Sanitaire voorzieningen'!$A$25:$A$44,A34,'12-Sanitaire voorzieningen'!$AM$25:$AM$43)</f>
        <v>0</v>
      </c>
      <c r="R34" s="260">
        <f>+SUMIF('13-Inloopmatten'!$A$23:$A$36,A34,'13-Inloopmatten'!$AM$23:$AM$36)</f>
        <v>0</v>
      </c>
      <c r="S34" s="260" t="e">
        <f t="shared" si="1"/>
        <v>#DIV/0!</v>
      </c>
      <c r="T34" s="261" t="e">
        <f t="shared" si="2"/>
        <v>#DIV/0!</v>
      </c>
      <c r="U34" s="22"/>
    </row>
    <row r="35" spans="1:27" ht="15" customHeight="1">
      <c r="A35" s="262" t="s">
        <v>101</v>
      </c>
      <c r="B35" s="253">
        <f>SUMIF('4-Basis ruimtestaat'!B:B,'2-Kosten per locatie'!A35,'4-Basis ruimtestaat'!N:N)</f>
        <v>8224.3852000000043</v>
      </c>
      <c r="C35" s="616">
        <v>1</v>
      </c>
      <c r="D35" s="616">
        <v>1</v>
      </c>
      <c r="E35" s="551" t="s">
        <v>81</v>
      </c>
      <c r="F35" s="552"/>
      <c r="G35" s="255">
        <f>SUMIF('4-Basis ruimtestaat'!B:B,'2-Kosten per locatie'!A35,'4-Basis ruimtestaat'!Q:Q)*C35</f>
        <v>0</v>
      </c>
      <c r="H35" s="256">
        <f>SUMIF('4-Basis ruimtestaat'!B:B,'2-Kosten per locatie'!A35,'4-Basis ruimtestaat'!R:R)*D35</f>
        <v>0</v>
      </c>
      <c r="I35" s="257">
        <f t="shared" si="0"/>
        <v>0</v>
      </c>
      <c r="J35" s="17"/>
      <c r="K35" s="258" t="e">
        <f>(G35)*'6-Opbouw uurtarief productie'!$E$47</f>
        <v>#DIV/0!</v>
      </c>
      <c r="L35" s="259" t="e">
        <f>(H35)*'6-Opbouw uurtarief productie'!$E$47</f>
        <v>#DIV/0!</v>
      </c>
      <c r="M35" s="260" t="e">
        <f>I35*'7-Opbouw uurtarief toezicht'!$E$47</f>
        <v>#DIV/0!</v>
      </c>
      <c r="N35" s="260">
        <f>SUMIF('8-Additionele kosten'!A:A,'2-Kosten per locatie'!A35,'8-Additionele kosten'!H:H)</f>
        <v>0</v>
      </c>
      <c r="O35" s="260">
        <f>SUMIF('10-Glasbewassing'!A:A,'2-Kosten per locatie'!A35,'10-Glasbewassing'!H:H)</f>
        <v>0</v>
      </c>
      <c r="P35" s="260">
        <f>+SUMIF('11-Machinekosten'!$A$12:$A$58,A35,'11-Machinekosten'!$Q$12:$Q$58)</f>
        <v>0</v>
      </c>
      <c r="Q35" s="260">
        <f ca="1">+SUMIF('12-Sanitaire voorzieningen'!$A$25:$A$44,A35,'12-Sanitaire voorzieningen'!$AM$25:$AM$43)</f>
        <v>0</v>
      </c>
      <c r="R35" s="260">
        <f>+SUMIF('13-Inloopmatten'!$A$23:$A$36,A35,'13-Inloopmatten'!$AM$23:$AM$36)</f>
        <v>0</v>
      </c>
      <c r="S35" s="260" t="e">
        <f t="shared" si="1"/>
        <v>#DIV/0!</v>
      </c>
      <c r="T35" s="261" t="e">
        <f t="shared" si="2"/>
        <v>#DIV/0!</v>
      </c>
      <c r="U35" s="22"/>
    </row>
    <row r="36" spans="1:27" ht="15" customHeight="1">
      <c r="A36" s="262" t="s">
        <v>102</v>
      </c>
      <c r="B36" s="253">
        <f>SUMIF('4-Basis ruimtestaat'!B:B,'2-Kosten per locatie'!A36,'4-Basis ruimtestaat'!N:N)</f>
        <v>4659.7739000000001</v>
      </c>
      <c r="C36" s="616">
        <v>1</v>
      </c>
      <c r="D36" s="616">
        <v>1</v>
      </c>
      <c r="E36" s="551" t="s">
        <v>81</v>
      </c>
      <c r="F36" s="552"/>
      <c r="G36" s="255">
        <f>SUMIF('4-Basis ruimtestaat'!B:B,'2-Kosten per locatie'!A36,'4-Basis ruimtestaat'!Q:Q)*C36</f>
        <v>0</v>
      </c>
      <c r="H36" s="256">
        <f>SUMIF('4-Basis ruimtestaat'!B:B,'2-Kosten per locatie'!A36,'4-Basis ruimtestaat'!R:R)*D36</f>
        <v>0</v>
      </c>
      <c r="I36" s="257">
        <f t="shared" si="0"/>
        <v>0</v>
      </c>
      <c r="J36" s="17"/>
      <c r="K36" s="258" t="e">
        <f>(G36)*'6-Opbouw uurtarief productie'!$E$47</f>
        <v>#DIV/0!</v>
      </c>
      <c r="L36" s="259" t="e">
        <f>(H36)*'6-Opbouw uurtarief productie'!$E$47</f>
        <v>#DIV/0!</v>
      </c>
      <c r="M36" s="260" t="e">
        <f>I36*'7-Opbouw uurtarief toezicht'!$E$47</f>
        <v>#DIV/0!</v>
      </c>
      <c r="N36" s="260">
        <f>SUMIF('8-Additionele kosten'!A:A,'2-Kosten per locatie'!A36,'8-Additionele kosten'!H:H)</f>
        <v>0</v>
      </c>
      <c r="O36" s="260">
        <f>SUMIF('10-Glasbewassing'!A:A,'2-Kosten per locatie'!A36,'10-Glasbewassing'!H:H)</f>
        <v>0</v>
      </c>
      <c r="P36" s="260">
        <f>+SUMIF('11-Machinekosten'!$A$12:$A$58,A36,'11-Machinekosten'!$Q$12:$Q$58)</f>
        <v>0</v>
      </c>
      <c r="Q36" s="260">
        <f ca="1">+SUMIF('12-Sanitaire voorzieningen'!$A$25:$A$44,A36,'12-Sanitaire voorzieningen'!$AM$25:$AM$43)</f>
        <v>0</v>
      </c>
      <c r="R36" s="260">
        <f>+SUMIF('13-Inloopmatten'!$A$23:$A$36,A36,'13-Inloopmatten'!$AM$23:$AM$36)</f>
        <v>0</v>
      </c>
      <c r="S36" s="260" t="e">
        <f t="shared" si="1"/>
        <v>#DIV/0!</v>
      </c>
      <c r="T36" s="261" t="e">
        <f>S36/12</f>
        <v>#DIV/0!</v>
      </c>
      <c r="U36" s="22"/>
    </row>
    <row r="37" spans="1:27" ht="15" customHeight="1">
      <c r="A37" s="263" t="s">
        <v>103</v>
      </c>
      <c r="B37" s="253">
        <f>SUMIF('4-Basis ruimtestaat'!B:B,'2-Kosten per locatie'!A37,'4-Basis ruimtestaat'!N:N)</f>
        <v>0</v>
      </c>
      <c r="C37" s="616">
        <v>1</v>
      </c>
      <c r="D37" s="616">
        <v>1</v>
      </c>
      <c r="E37" s="551"/>
      <c r="F37" s="552">
        <f>_xlfn.MAXIFS('4-Basis ruimtestaat'!N:N,'4-Basis ruimtestaat'!B:B,'2-Kosten per locatie'!A37)</f>
        <v>0</v>
      </c>
      <c r="G37" s="255">
        <f>SUMIF('4-Basis ruimtestaat'!B:B,'2-Kosten per locatie'!A37,'4-Basis ruimtestaat'!Q:Q)*C37</f>
        <v>0</v>
      </c>
      <c r="H37" s="256">
        <f>SUMIF('4-Basis ruimtestaat'!B:B,'2-Kosten per locatie'!A37,'4-Basis ruimtestaat'!R:R)*D37</f>
        <v>0</v>
      </c>
      <c r="I37" s="257">
        <f t="shared" si="0"/>
        <v>0</v>
      </c>
      <c r="J37" s="17"/>
      <c r="K37" s="258" t="e">
        <f>(G37)*'6-Opbouw uurtarief productie'!$E$47</f>
        <v>#DIV/0!</v>
      </c>
      <c r="L37" s="259" t="e">
        <f>(H37)*'6-Opbouw uurtarief productie'!$E$47</f>
        <v>#DIV/0!</v>
      </c>
      <c r="M37" s="260" t="e">
        <f>I37*'7-Opbouw uurtarief toezicht'!$E$47</f>
        <v>#DIV/0!</v>
      </c>
      <c r="N37" s="260">
        <f>SUMIF('8-Additionele kosten'!A:A,'2-Kosten per locatie'!A37,'8-Additionele kosten'!H:H)</f>
        <v>0</v>
      </c>
      <c r="O37" s="260">
        <f>SUMIF('10-Glasbewassing'!A:A,'2-Kosten per locatie'!A37,'10-Glasbewassing'!H:H)</f>
        <v>0</v>
      </c>
      <c r="P37" s="260">
        <f>+SUMIF('11-Machinekosten'!$A$12:$A$58,A37,'11-Machinekosten'!$Q$12:$Q$58)</f>
        <v>0</v>
      </c>
      <c r="Q37" s="260">
        <f ca="1">+SUMIF('12-Sanitaire voorzieningen'!$A$25:$A$44,A37,'12-Sanitaire voorzieningen'!$AM$25:$AM$43)</f>
        <v>0</v>
      </c>
      <c r="R37" s="260">
        <f>+SUMIF('13-Inloopmatten'!$A$23:$A$36,A37,'13-Inloopmatten'!$AM$23:$AM$36)</f>
        <v>0</v>
      </c>
      <c r="S37" s="260" t="e">
        <f t="shared" si="1"/>
        <v>#DIV/0!</v>
      </c>
      <c r="T37" s="261" t="e">
        <f t="shared" si="2"/>
        <v>#DIV/0!</v>
      </c>
      <c r="U37" s="22"/>
    </row>
    <row r="38" spans="1:27" ht="15" customHeight="1">
      <c r="A38" s="504" t="s">
        <v>104</v>
      </c>
      <c r="B38" s="253">
        <f>SUMIF('4-Basis ruimtestaat'!B:B,'2-Kosten per locatie'!A38,'4-Basis ruimtestaat'!N:N)</f>
        <v>0</v>
      </c>
      <c r="C38" s="616">
        <v>1</v>
      </c>
      <c r="D38" s="616">
        <v>1</v>
      </c>
      <c r="E38" s="551"/>
      <c r="F38" s="552"/>
      <c r="G38" s="265">
        <f>SUMIF('4-Basis ruimtestaat'!B:B,'2-Kosten per locatie'!A38,'4-Basis ruimtestaat'!Q:Q)*C38</f>
        <v>0</v>
      </c>
      <c r="H38" s="266">
        <f>SUMIF('4-Basis ruimtestaat'!B:B,'2-Kosten per locatie'!A38,'4-Basis ruimtestaat'!R:R)*D38</f>
        <v>0</v>
      </c>
      <c r="I38" s="267">
        <f t="shared" si="0"/>
        <v>0</v>
      </c>
      <c r="J38" s="17"/>
      <c r="K38" s="268" t="e">
        <f>(G38)*'6-Opbouw uurtarief productie'!$E$47</f>
        <v>#DIV/0!</v>
      </c>
      <c r="L38" s="269" t="e">
        <f>(H38)*'6-Opbouw uurtarief productie'!$E$47</f>
        <v>#DIV/0!</v>
      </c>
      <c r="M38" s="270" t="e">
        <f>I38*'7-Opbouw uurtarief toezicht'!$E$47</f>
        <v>#DIV/0!</v>
      </c>
      <c r="N38" s="270">
        <f>SUMIF('8-Additionele kosten'!A:A,'2-Kosten per locatie'!A38,'8-Additionele kosten'!H:H)</f>
        <v>0</v>
      </c>
      <c r="O38" s="270">
        <f>SUMIF('10-Glasbewassing'!A:A,'2-Kosten per locatie'!A38,'10-Glasbewassing'!H:H)</f>
        <v>0</v>
      </c>
      <c r="P38" s="270">
        <f>+SUMIF('11-Machinekosten'!$A$12:$A$58,A38,'11-Machinekosten'!$Q$12:$Q$58)</f>
        <v>0</v>
      </c>
      <c r="Q38" s="270">
        <f ca="1">+SUMIF('12-Sanitaire voorzieningen'!$A$25:$A$44,A38,'12-Sanitaire voorzieningen'!$AM$25:$AM$43)</f>
        <v>0</v>
      </c>
      <c r="R38" s="270">
        <f>+SUMIF('13-Inloopmatten'!$A$23:$A$36,A38,'13-Inloopmatten'!$AM$23:$AM$36)</f>
        <v>0</v>
      </c>
      <c r="S38" s="270" t="e">
        <f t="shared" ref="S38" si="5">+SUM(K38:R38)</f>
        <v>#DIV/0!</v>
      </c>
      <c r="T38" s="578" t="e">
        <f t="shared" ref="T38" si="6">S38/12</f>
        <v>#DIV/0!</v>
      </c>
      <c r="U38" s="22"/>
      <c r="W38" s="146"/>
    </row>
    <row r="39" spans="1:27" s="21" customFormat="1" ht="15" customHeight="1">
      <c r="A39" s="271" t="s">
        <v>105</v>
      </c>
      <c r="B39" s="272">
        <f>SUM(B15:B37)</f>
        <v>161729.60185500004</v>
      </c>
      <c r="C39" s="273"/>
      <c r="D39" s="273"/>
      <c r="E39" s="534"/>
      <c r="F39" s="535"/>
      <c r="G39" s="574">
        <f>SUM(G15:G38)</f>
        <v>0</v>
      </c>
      <c r="H39" s="574">
        <f t="shared" ref="H39:I39" si="7">SUM(H15:H38)</f>
        <v>0</v>
      </c>
      <c r="I39" s="574">
        <f t="shared" si="7"/>
        <v>0</v>
      </c>
      <c r="J39" s="17"/>
      <c r="K39" s="575" t="e">
        <f t="shared" ref="K39:T39" si="8">SUM(K15:K38)</f>
        <v>#DIV/0!</v>
      </c>
      <c r="L39" s="576" t="e">
        <f t="shared" si="8"/>
        <v>#DIV/0!</v>
      </c>
      <c r="M39" s="576" t="e">
        <f t="shared" si="8"/>
        <v>#DIV/0!</v>
      </c>
      <c r="N39" s="576">
        <f t="shared" si="8"/>
        <v>0</v>
      </c>
      <c r="O39" s="576">
        <f t="shared" si="8"/>
        <v>0</v>
      </c>
      <c r="P39" s="576">
        <f t="shared" si="8"/>
        <v>0</v>
      </c>
      <c r="Q39" s="576">
        <f t="shared" ca="1" si="8"/>
        <v>0</v>
      </c>
      <c r="R39" s="576">
        <f t="shared" si="8"/>
        <v>0</v>
      </c>
      <c r="S39" s="576" t="e">
        <f t="shared" si="8"/>
        <v>#DIV/0!</v>
      </c>
      <c r="T39" s="577" t="e">
        <f t="shared" si="8"/>
        <v>#DIV/0!</v>
      </c>
    </row>
    <row r="40" spans="1:27" ht="15" customHeight="1">
      <c r="A40" s="22"/>
      <c r="Q40" s="20"/>
    </row>
    <row r="41" spans="1:27" ht="15" customHeight="1">
      <c r="A41" s="546" t="s">
        <v>106</v>
      </c>
      <c r="Q41" s="20"/>
    </row>
    <row r="42" spans="1:27" ht="42" customHeight="1">
      <c r="A42" s="243" t="s">
        <v>61</v>
      </c>
      <c r="B42" s="244" t="s">
        <v>62</v>
      </c>
      <c r="C42" s="245" t="s">
        <v>63</v>
      </c>
      <c r="D42" s="245" t="s">
        <v>64</v>
      </c>
      <c r="E42" s="244" t="s">
        <v>65</v>
      </c>
      <c r="F42" s="547" t="s">
        <v>66</v>
      </c>
      <c r="G42" s="246" t="s">
        <v>67</v>
      </c>
      <c r="H42" s="247" t="s">
        <v>68</v>
      </c>
      <c r="I42" s="248" t="s">
        <v>69</v>
      </c>
      <c r="J42" s="17"/>
      <c r="K42" s="249" t="s">
        <v>70</v>
      </c>
      <c r="L42" s="250" t="s">
        <v>71</v>
      </c>
      <c r="M42" s="250" t="s">
        <v>72</v>
      </c>
      <c r="N42" s="250" t="s">
        <v>73</v>
      </c>
      <c r="O42" s="250" t="s">
        <v>74</v>
      </c>
      <c r="P42" s="250" t="s">
        <v>75</v>
      </c>
      <c r="Q42" s="250" t="s">
        <v>76</v>
      </c>
      <c r="R42" s="250" t="s">
        <v>77</v>
      </c>
      <c r="S42" s="250" t="s">
        <v>78</v>
      </c>
      <c r="T42" s="251" t="s">
        <v>79</v>
      </c>
      <c r="U42" s="22"/>
    </row>
    <row r="43" spans="1:27" ht="15" customHeight="1">
      <c r="A43" s="252" t="s">
        <v>107</v>
      </c>
      <c r="B43" s="272">
        <f>SUMIF('4-Basis ruimtestaat'!B:B,'2-Kosten per locatie'!A43,'4-Basis ruimtestaat'!N:N)</f>
        <v>943.0030999999999</v>
      </c>
      <c r="C43" s="254">
        <v>1</v>
      </c>
      <c r="D43" s="254">
        <v>1</v>
      </c>
      <c r="E43" s="551" t="s">
        <v>81</v>
      </c>
      <c r="F43" s="552"/>
      <c r="G43" s="255">
        <f>SUMIF('4-Basis ruimtestaat'!B:B,'2-Kosten per locatie'!A43,'4-Basis ruimtestaat'!Q:Q)*C43</f>
        <v>0</v>
      </c>
      <c r="H43" s="256">
        <f>SUMIF('4-Basis ruimtestaat'!B:B,'2-Kosten per locatie'!A43,'4-Basis ruimtestaat'!R:R)*D43</f>
        <v>0</v>
      </c>
      <c r="I43" s="257">
        <f>+SUM(G43:H43)*$E$2</f>
        <v>0</v>
      </c>
      <c r="J43" s="17"/>
      <c r="K43" s="258" t="e">
        <f>(G43)*'6-Opbouw uurtarief productie'!$E$47</f>
        <v>#DIV/0!</v>
      </c>
      <c r="L43" s="259" t="e">
        <f>(H43)*'6-Opbouw uurtarief productie'!$E$47</f>
        <v>#DIV/0!</v>
      </c>
      <c r="M43" s="260" t="e">
        <f>I43*'7-Opbouw uurtarief toezicht'!$E$47</f>
        <v>#DIV/0!</v>
      </c>
      <c r="N43" s="260">
        <f>SUMIF('8-Additionele kosten'!A:A,'2-Kosten per locatie'!A43,'8-Additionele kosten'!H:H)</f>
        <v>0</v>
      </c>
      <c r="O43" s="264">
        <f>SUMIF('10-Glasbewassing'!A:A,'2-Kosten per locatie'!A43,'10-Glasbewassing'!H:H)</f>
        <v>0</v>
      </c>
      <c r="P43" s="260">
        <f>+SUMIF('11-Machinekosten'!$A$12:$A$58,A43,'11-Machinekosten'!$Q$12:$Q$58)</f>
        <v>0</v>
      </c>
      <c r="Q43" s="260">
        <f ca="1">+SUMIF('12-Sanitaire voorzieningen'!$A$25:$A$44,A43,'12-Sanitaire voorzieningen'!$AM$25:$AM$43)</f>
        <v>0</v>
      </c>
      <c r="R43" s="260">
        <f>+SUMIF('13-Inloopmatten'!$A$23:$A$36,A43,'13-Inloopmatten'!$AM$23:$AM$36)</f>
        <v>0</v>
      </c>
      <c r="S43" s="260" t="e">
        <f>+SUM(K43:R43)</f>
        <v>#DIV/0!</v>
      </c>
      <c r="T43" s="261" t="e">
        <f>S43/12</f>
        <v>#DIV/0!</v>
      </c>
      <c r="U43" s="22"/>
      <c r="V43" s="20"/>
      <c r="W43" s="20"/>
      <c r="X43" s="20"/>
      <c r="Y43" s="20"/>
      <c r="Z43" s="20"/>
      <c r="AA43" s="20"/>
    </row>
    <row r="44" spans="1:27" ht="15" customHeight="1">
      <c r="A44" s="548"/>
      <c r="B44" s="549"/>
      <c r="C44" s="549"/>
      <c r="D44" s="549"/>
      <c r="E44" s="549"/>
      <c r="F44" s="549"/>
      <c r="G44" s="549"/>
      <c r="H44" s="549"/>
      <c r="I44" s="549"/>
      <c r="J44" s="549"/>
      <c r="K44" s="549"/>
      <c r="L44" s="549"/>
      <c r="M44" s="549"/>
      <c r="N44" s="549"/>
      <c r="O44" s="549"/>
      <c r="P44" s="549"/>
      <c r="Q44" s="550"/>
      <c r="R44" s="550"/>
      <c r="S44" s="550"/>
      <c r="T44" s="550"/>
      <c r="U44" s="22"/>
      <c r="V44" s="20"/>
      <c r="W44" s="20"/>
      <c r="X44" s="20"/>
      <c r="Y44" s="20"/>
      <c r="Z44" s="20"/>
      <c r="AA44" s="20"/>
    </row>
    <row r="45" spans="1:27" ht="15" customHeight="1">
      <c r="A45" s="22"/>
      <c r="Q45" s="20"/>
    </row>
    <row r="46" spans="1:27" ht="15" customHeight="1">
      <c r="A46" s="274" t="s">
        <v>108</v>
      </c>
      <c r="B46" s="640"/>
      <c r="C46" s="636"/>
      <c r="D46" s="636"/>
      <c r="E46" s="636"/>
      <c r="F46" s="636"/>
      <c r="Q46" s="20"/>
    </row>
    <row r="47" spans="1:27" ht="30" customHeight="1">
      <c r="A47" s="274" t="s">
        <v>109</v>
      </c>
      <c r="B47" s="636"/>
      <c r="C47" s="636"/>
      <c r="D47" s="636"/>
      <c r="E47" s="636"/>
      <c r="F47" s="636"/>
      <c r="Q47" s="20"/>
    </row>
    <row r="48" spans="1:27" ht="15" customHeight="1">
      <c r="A48" s="274" t="s">
        <v>110</v>
      </c>
      <c r="B48" s="636"/>
      <c r="C48" s="636"/>
      <c r="D48" s="636"/>
      <c r="E48" s="636"/>
      <c r="F48" s="636"/>
      <c r="Q48" s="20"/>
    </row>
    <row r="49" spans="1:17" ht="15" customHeight="1">
      <c r="A49" s="274" t="s">
        <v>111</v>
      </c>
      <c r="B49" s="636"/>
      <c r="C49" s="636"/>
      <c r="D49" s="636"/>
      <c r="E49" s="636"/>
      <c r="F49" s="636"/>
      <c r="Q49" s="20"/>
    </row>
    <row r="50" spans="1:17" ht="15" customHeight="1">
      <c r="A50" s="274" t="s">
        <v>112</v>
      </c>
      <c r="B50" s="636"/>
      <c r="C50" s="636"/>
      <c r="D50" s="636"/>
      <c r="E50" s="636"/>
      <c r="F50" s="636"/>
      <c r="Q50" s="20"/>
    </row>
    <row r="51" spans="1:17" ht="15" customHeight="1">
      <c r="A51" s="22"/>
      <c r="Q51" s="20"/>
    </row>
    <row r="52" spans="1:17" ht="15" customHeight="1">
      <c r="A52" s="22"/>
      <c r="Q52" s="20"/>
    </row>
    <row r="53" spans="1:17" ht="15" customHeight="1">
      <c r="A53" s="22"/>
      <c r="Q53" s="20"/>
    </row>
    <row r="54" spans="1:17" s="21" customFormat="1" ht="15" customHeight="1">
      <c r="A54" s="22"/>
      <c r="L54" s="20"/>
      <c r="M54" s="20"/>
      <c r="N54" s="20"/>
      <c r="O54" s="20"/>
      <c r="P54" s="20"/>
      <c r="Q54" s="20"/>
    </row>
    <row r="55" spans="1:17" ht="14.15" customHeight="1">
      <c r="A55" s="22"/>
      <c r="L55" s="20"/>
      <c r="M55" s="20"/>
      <c r="N55" s="20"/>
      <c r="O55" s="20"/>
      <c r="P55" s="20"/>
      <c r="Q55" s="20"/>
    </row>
  </sheetData>
  <sheetProtection algorithmName="SHA-512" hashValue="cR/bqyOPH5qWGWOLSLiFJ+4sf75l7NWp5J75GhT7ExdZR1j/TyeMhxS/inon/CZKJZ6zH2sHqbeqSMHdxdPNzg==" saltValue="LXxTv6EBrSgFoFwB2c+I3A==" spinCount="100000" sheet="1" objects="1" scenarios="1"/>
  <mergeCells count="7">
    <mergeCell ref="B49:F49"/>
    <mergeCell ref="B50:F50"/>
    <mergeCell ref="G13:I13"/>
    <mergeCell ref="K13:T13"/>
    <mergeCell ref="B46:F46"/>
    <mergeCell ref="B47:F47"/>
    <mergeCell ref="B48:F48"/>
  </mergeCells>
  <conditionalFormatting sqref="O1">
    <cfRule type="cellIs" dxfId="11" priority="1" operator="greaterThan">
      <formula>$O$5</formula>
    </cfRule>
    <cfRule type="cellIs" dxfId="10" priority="2" operator="lessThan">
      <formula>$O$6</formula>
    </cfRule>
  </conditionalFormatting>
  <printOptions horizontalCentered="1" gridLinesSet="0"/>
  <pageMargins left="0.19685039370078741" right="0.19685039370078741" top="0.59055118110236227" bottom="0.78740157480314965" header="0.39370078740157483" footer="0.19685039370078741"/>
  <pageSetup paperSize="9" scale="8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92D050"/>
  </sheetPr>
  <dimension ref="A1:M37"/>
  <sheetViews>
    <sheetView showGridLines="0" zoomScale="85" zoomScaleNormal="85" workbookViewId="0">
      <pane ySplit="10" topLeftCell="A11" activePane="bottomLeft" state="frozen"/>
      <selection activeCell="B15" sqref="B15"/>
      <selection pane="bottomLeft" activeCell="C19" sqref="C19"/>
    </sheetView>
  </sheetViews>
  <sheetFormatPr defaultColWidth="9.1796875" defaultRowHeight="12.5"/>
  <cols>
    <col min="1" max="1" width="60.453125" style="3" customWidth="1"/>
    <col min="2" max="2" width="7.26953125" style="3" customWidth="1"/>
    <col min="3" max="3" width="9.1796875" style="3"/>
    <col min="4" max="4" width="9.54296875" style="3" customWidth="1"/>
    <col min="5" max="5" width="11.26953125" style="35" customWidth="1"/>
    <col min="6" max="6" width="9.1796875" style="35"/>
    <col min="7" max="7" width="2.26953125" style="3" customWidth="1"/>
    <col min="8" max="8" width="13" style="3" customWidth="1"/>
    <col min="9" max="9" width="3" style="3" customWidth="1"/>
    <col min="10" max="10" width="11.453125" style="25" bestFit="1" customWidth="1"/>
    <col min="11" max="11" width="18.1796875" style="3" customWidth="1"/>
    <col min="12" max="12" width="3" style="3" customWidth="1"/>
    <col min="13" max="13" width="9.1796875" style="3"/>
    <col min="14" max="14" width="30.453125" style="3" customWidth="1"/>
    <col min="15" max="16384" width="9.1796875" style="3"/>
  </cols>
  <sheetData>
    <row r="1" spans="1:13" ht="17.25" customHeight="1">
      <c r="A1" s="622" t="s">
        <v>43</v>
      </c>
    </row>
    <row r="3" spans="1:13" ht="16">
      <c r="A3" s="23" t="str">
        <f>'2-Kosten per locatie'!A3</f>
        <v>Naam opdrachtgever</v>
      </c>
      <c r="B3" s="30" t="str">
        <f>'2-Kosten per locatie'!B3</f>
        <v xml:space="preserve">TNO </v>
      </c>
    </row>
    <row r="4" spans="1:13" ht="16">
      <c r="A4" s="23" t="str">
        <f>'2-Kosten per locatie'!A4</f>
        <v>Calculatie onderdeel</v>
      </c>
      <c r="B4" s="30" t="s">
        <v>113</v>
      </c>
    </row>
    <row r="5" spans="1:13" ht="16">
      <c r="A5" s="23" t="str">
        <f>'2-Kosten per locatie'!A5</f>
        <v>Referentie nummer</v>
      </c>
      <c r="B5" s="30" t="str">
        <f>'2-Kosten per locatie'!B5</f>
        <v>WS2553061541</v>
      </c>
    </row>
    <row r="6" spans="1:13" ht="16">
      <c r="A6" s="23" t="s">
        <v>53</v>
      </c>
      <c r="B6" s="163">
        <f>'2-Kosten per locatie'!B6</f>
        <v>0</v>
      </c>
    </row>
    <row r="7" spans="1:13" ht="15">
      <c r="A7" s="23"/>
      <c r="E7" s="3"/>
      <c r="F7" s="3"/>
    </row>
    <row r="8" spans="1:13" ht="15">
      <c r="A8" s="23"/>
      <c r="B8" s="26"/>
      <c r="C8" s="27"/>
      <c r="D8" s="27"/>
      <c r="E8" s="518"/>
      <c r="F8" s="519"/>
      <c r="G8" s="28"/>
      <c r="H8" s="28"/>
      <c r="I8" s="28"/>
      <c r="K8" s="647" t="s">
        <v>114</v>
      </c>
      <c r="L8" s="647"/>
      <c r="M8" s="647"/>
    </row>
    <row r="9" spans="1:13" ht="27.75" customHeight="1">
      <c r="A9" s="275" t="s">
        <v>115</v>
      </c>
      <c r="B9" s="276" t="s">
        <v>116</v>
      </c>
      <c r="C9" s="276"/>
      <c r="D9" s="276"/>
      <c r="E9" s="276" t="s">
        <v>81</v>
      </c>
      <c r="F9" s="276">
        <v>255</v>
      </c>
      <c r="G9" s="28"/>
      <c r="H9" s="28"/>
      <c r="I9" s="28"/>
      <c r="K9" s="594">
        <v>0</v>
      </c>
      <c r="L9" s="29"/>
    </row>
    <row r="10" spans="1:13" ht="51" customHeight="1">
      <c r="A10" s="277" t="s">
        <v>117</v>
      </c>
      <c r="B10" s="641" t="s">
        <v>118</v>
      </c>
      <c r="C10" s="642"/>
      <c r="D10" s="642"/>
      <c r="E10" s="642"/>
      <c r="F10" s="643"/>
      <c r="G10" s="28"/>
      <c r="H10" s="589" t="s">
        <v>119</v>
      </c>
      <c r="I10" s="28"/>
      <c r="J10" s="278" t="s">
        <v>120</v>
      </c>
      <c r="K10" s="279" t="s">
        <v>121</v>
      </c>
      <c r="L10" s="29"/>
    </row>
    <row r="11" spans="1:13" ht="13">
      <c r="A11" s="199" t="s">
        <v>122</v>
      </c>
      <c r="B11" s="280" t="s">
        <v>123</v>
      </c>
      <c r="C11" s="280"/>
      <c r="D11" s="281"/>
      <c r="E11" s="591"/>
      <c r="F11" s="539"/>
      <c r="G11" s="28"/>
      <c r="H11" s="592"/>
      <c r="I11" s="28"/>
      <c r="J11" s="282">
        <f>+SUMIF('4-Basis ruimtestaat'!M:M,A11,'4-Basis ruimtestaat'!N:N)</f>
        <v>36932.649949999948</v>
      </c>
      <c r="K11" s="143"/>
      <c r="L11" s="28"/>
    </row>
    <row r="12" spans="1:13" ht="13">
      <c r="A12" s="208" t="s">
        <v>124</v>
      </c>
      <c r="B12" s="280" t="s">
        <v>125</v>
      </c>
      <c r="C12" s="280"/>
      <c r="D12" s="281"/>
      <c r="E12" s="591"/>
      <c r="F12" s="539"/>
      <c r="G12" s="28"/>
      <c r="H12" s="592"/>
      <c r="I12" s="28"/>
      <c r="J12" s="282">
        <f>+SUMIF('4-Basis ruimtestaat'!M:M,A12,'4-Basis ruimtestaat'!N:N)</f>
        <v>1518.6998999999998</v>
      </c>
      <c r="L12" s="28"/>
    </row>
    <row r="13" spans="1:13" ht="13.5" customHeight="1">
      <c r="A13" s="199" t="s">
        <v>126</v>
      </c>
      <c r="B13" s="280" t="s">
        <v>127</v>
      </c>
      <c r="C13" s="280"/>
      <c r="D13" s="281"/>
      <c r="E13" s="540"/>
      <c r="F13" s="591"/>
      <c r="G13" s="28"/>
      <c r="H13" s="592"/>
      <c r="I13" s="28"/>
      <c r="J13" s="282">
        <f>+SUMIF('4-Basis ruimtestaat'!M:M,A13,'4-Basis ruimtestaat'!N:N)</f>
        <v>2866.9320000000012</v>
      </c>
      <c r="L13" s="28"/>
    </row>
    <row r="14" spans="1:13" ht="13">
      <c r="A14" s="208" t="s">
        <v>128</v>
      </c>
      <c r="B14" s="280" t="s">
        <v>127</v>
      </c>
      <c r="C14" s="280"/>
      <c r="D14" s="281"/>
      <c r="E14" s="540"/>
      <c r="F14" s="591"/>
      <c r="G14" s="28"/>
      <c r="H14" s="592"/>
      <c r="I14" s="28"/>
      <c r="J14" s="282">
        <f>+SUMIF('4-Basis ruimtestaat'!M:M,A14,'4-Basis ruimtestaat'!N:N)</f>
        <v>17400.700299999997</v>
      </c>
    </row>
    <row r="15" spans="1:13" ht="13">
      <c r="A15" s="208" t="s">
        <v>129</v>
      </c>
      <c r="B15" s="280" t="s">
        <v>130</v>
      </c>
      <c r="C15" s="280"/>
      <c r="D15" s="281"/>
      <c r="E15" s="591"/>
      <c r="F15" s="540"/>
      <c r="G15" s="28"/>
      <c r="H15" s="592"/>
      <c r="I15" s="28"/>
      <c r="J15" s="282">
        <f>+SUMIF('4-Basis ruimtestaat'!M:M,A15,'4-Basis ruimtestaat'!N:N)</f>
        <v>25187.991200000015</v>
      </c>
      <c r="L15" s="28"/>
    </row>
    <row r="16" spans="1:13" ht="13">
      <c r="A16" s="208" t="s">
        <v>131</v>
      </c>
      <c r="B16" s="280" t="s">
        <v>127</v>
      </c>
      <c r="C16" s="280"/>
      <c r="D16" s="281"/>
      <c r="E16" s="538"/>
      <c r="F16" s="591"/>
      <c r="G16" s="28"/>
      <c r="H16" s="592"/>
      <c r="I16" s="28"/>
      <c r="J16" s="282">
        <f>+SUMIF('4-Basis ruimtestaat'!M:M,A16,'4-Basis ruimtestaat'!N:N)</f>
        <v>875.73390000000006</v>
      </c>
      <c r="L16" s="28"/>
    </row>
    <row r="17" spans="1:12" ht="13">
      <c r="A17" s="208" t="s">
        <v>132</v>
      </c>
      <c r="B17" s="280" t="s">
        <v>133</v>
      </c>
      <c r="C17" s="280"/>
      <c r="D17" s="281"/>
      <c r="E17" s="591"/>
      <c r="F17" s="539"/>
      <c r="G17" s="28"/>
      <c r="H17" s="592"/>
      <c r="I17" s="28"/>
      <c r="J17" s="282">
        <f>+SUMIF('4-Basis ruimtestaat'!M:M,A17,'4-Basis ruimtestaat'!N:N)</f>
        <v>59.974400000000003</v>
      </c>
      <c r="L17" s="28"/>
    </row>
    <row r="18" spans="1:12" ht="13">
      <c r="A18" s="208" t="s">
        <v>134</v>
      </c>
      <c r="B18" s="280" t="s">
        <v>130</v>
      </c>
      <c r="C18" s="280"/>
      <c r="D18" s="281"/>
      <c r="E18" s="591"/>
      <c r="F18" s="541"/>
      <c r="G18" s="28"/>
      <c r="H18" s="592"/>
      <c r="I18" s="28"/>
      <c r="J18" s="282">
        <f>+SUMIF('4-Basis ruimtestaat'!M:M,A18,'4-Basis ruimtestaat'!N:N)</f>
        <v>298.72120000000007</v>
      </c>
      <c r="L18" s="28"/>
    </row>
    <row r="19" spans="1:12" ht="13">
      <c r="A19" s="199" t="s">
        <v>135</v>
      </c>
      <c r="B19" s="280" t="s">
        <v>136</v>
      </c>
      <c r="C19" s="280"/>
      <c r="D19" s="281"/>
      <c r="E19" s="591"/>
      <c r="F19" s="539"/>
      <c r="G19" s="167"/>
      <c r="H19" s="593"/>
      <c r="I19" s="167"/>
      <c r="J19" s="282">
        <f>+SUMIF('4-Basis ruimtestaat'!M:M,A19,'4-Basis ruimtestaat'!N:N)</f>
        <v>1878.5750999999996</v>
      </c>
      <c r="L19" s="28"/>
    </row>
    <row r="20" spans="1:12" ht="13">
      <c r="A20" s="208" t="s">
        <v>137</v>
      </c>
      <c r="B20" s="280" t="s">
        <v>136</v>
      </c>
      <c r="C20" s="280"/>
      <c r="D20" s="281"/>
      <c r="E20" s="591"/>
      <c r="F20" s="539"/>
      <c r="G20" s="28"/>
      <c r="H20" s="592"/>
      <c r="I20" s="28"/>
      <c r="J20" s="282">
        <f>+SUMIF('4-Basis ruimtestaat'!M:M,A20,'4-Basis ruimtestaat'!N:N)</f>
        <v>2223.1544999999996</v>
      </c>
      <c r="L20" s="28"/>
    </row>
    <row r="21" spans="1:12" ht="13">
      <c r="A21" s="199" t="s">
        <v>138</v>
      </c>
      <c r="B21" s="280" t="s">
        <v>133</v>
      </c>
      <c r="C21" s="280"/>
      <c r="D21" s="281"/>
      <c r="E21" s="591"/>
      <c r="F21" s="539"/>
      <c r="G21" s="28"/>
      <c r="H21" s="592"/>
      <c r="I21" s="28"/>
      <c r="J21" s="282">
        <f>+SUMIF('4-Basis ruimtestaat'!M:M,A21,'4-Basis ruimtestaat'!N:N)</f>
        <v>1843.8952000000015</v>
      </c>
      <c r="L21" s="28"/>
    </row>
    <row r="22" spans="1:12" ht="13">
      <c r="A22" s="225" t="s">
        <v>139</v>
      </c>
      <c r="B22" s="280" t="s">
        <v>133</v>
      </c>
      <c r="C22" s="280"/>
      <c r="D22" s="281"/>
      <c r="E22" s="591"/>
      <c r="F22" s="539"/>
      <c r="G22" s="28"/>
      <c r="H22" s="592"/>
      <c r="I22" s="28"/>
      <c r="J22" s="282">
        <f>+SUMIF('4-Basis ruimtestaat'!M:M,A22,'4-Basis ruimtestaat'!N:N)</f>
        <v>470.34539999999998</v>
      </c>
      <c r="L22" s="28"/>
    </row>
    <row r="23" spans="1:12" ht="13">
      <c r="A23" s="199" t="s">
        <v>140</v>
      </c>
      <c r="B23" s="280" t="s">
        <v>130</v>
      </c>
      <c r="C23" s="280"/>
      <c r="D23" s="281"/>
      <c r="E23" s="591"/>
      <c r="F23" s="539"/>
      <c r="G23" s="28"/>
      <c r="H23" s="592"/>
      <c r="I23" s="28"/>
      <c r="J23" s="282">
        <f>+SUMIF('4-Basis ruimtestaat'!M:M,A23,'4-Basis ruimtestaat'!N:N)</f>
        <v>2182.7613999999999</v>
      </c>
      <c r="L23" s="28"/>
    </row>
    <row r="24" spans="1:12" ht="13">
      <c r="A24" s="199" t="s">
        <v>141</v>
      </c>
      <c r="B24" s="280" t="s">
        <v>123</v>
      </c>
      <c r="C24" s="280"/>
      <c r="D24" s="281"/>
      <c r="E24" s="591"/>
      <c r="F24" s="539"/>
      <c r="G24" s="28"/>
      <c r="H24" s="592"/>
      <c r="I24" s="28"/>
      <c r="J24" s="282">
        <f>+SUMIF('4-Basis ruimtestaat'!M:M,A24,'4-Basis ruimtestaat'!N:N)</f>
        <v>7555.2123000000011</v>
      </c>
      <c r="L24" s="28"/>
    </row>
    <row r="25" spans="1:12" s="168" customFormat="1" ht="13">
      <c r="A25" s="208" t="s">
        <v>142</v>
      </c>
      <c r="B25" s="579" t="s">
        <v>143</v>
      </c>
      <c r="C25" s="579"/>
      <c r="D25" s="579"/>
      <c r="E25" s="580"/>
      <c r="F25" s="580"/>
      <c r="G25" s="581"/>
      <c r="H25" s="536"/>
      <c r="I25" s="581"/>
      <c r="J25" s="582">
        <f>+SUMIF('4-Basis ruimtestaat'!M:M,A25,'4-Basis ruimtestaat'!N:N)</f>
        <v>0</v>
      </c>
      <c r="L25" s="581"/>
    </row>
    <row r="26" spans="1:12" ht="13.5" customHeight="1">
      <c r="A26" s="199" t="s">
        <v>143</v>
      </c>
      <c r="B26" s="280" t="s">
        <v>143</v>
      </c>
      <c r="C26" s="280"/>
      <c r="D26" s="281"/>
      <c r="E26" s="281"/>
      <c r="F26" s="283"/>
      <c r="G26" s="28"/>
      <c r="H26" s="536"/>
      <c r="I26" s="28"/>
      <c r="J26" s="282">
        <f>+SUMIF('4-Basis ruimtestaat'!M:M,A26,'4-Basis ruimtestaat'!N:N)</f>
        <v>61377.258205000086</v>
      </c>
      <c r="L26" s="28"/>
    </row>
    <row r="27" spans="1:12">
      <c r="A27" s="284"/>
      <c r="B27" s="280"/>
      <c r="C27" s="280"/>
      <c r="D27" s="280"/>
      <c r="E27" s="281"/>
      <c r="F27" s="283"/>
      <c r="G27" s="28"/>
      <c r="H27" s="536"/>
      <c r="I27" s="28"/>
      <c r="J27" s="282"/>
      <c r="L27" s="28"/>
    </row>
    <row r="28" spans="1:12">
      <c r="A28" s="284"/>
      <c r="B28" s="280"/>
      <c r="C28" s="280"/>
      <c r="D28" s="280"/>
      <c r="E28" s="281"/>
      <c r="F28" s="283"/>
      <c r="G28" s="28"/>
      <c r="H28" s="536"/>
      <c r="I28" s="28"/>
      <c r="J28" s="282"/>
      <c r="L28" s="29"/>
    </row>
    <row r="29" spans="1:12">
      <c r="A29" s="285" t="s">
        <v>105</v>
      </c>
      <c r="B29" s="286"/>
      <c r="C29" s="286"/>
      <c r="D29" s="286"/>
      <c r="E29" s="285"/>
      <c r="F29" s="520"/>
      <c r="G29" s="121"/>
      <c r="H29" s="537"/>
      <c r="I29" s="121"/>
      <c r="J29" s="287">
        <f>SUM(J11:J28)</f>
        <v>162672.60495500008</v>
      </c>
      <c r="L29" s="28"/>
    </row>
    <row r="30" spans="1:12">
      <c r="J30" s="3"/>
      <c r="L30" s="28"/>
    </row>
    <row r="31" spans="1:12">
      <c r="A31" s="288" t="s">
        <v>144</v>
      </c>
      <c r="B31" s="289">
        <v>2</v>
      </c>
      <c r="C31" s="289">
        <v>3</v>
      </c>
      <c r="D31" s="289">
        <v>4</v>
      </c>
      <c r="E31" s="521">
        <v>5</v>
      </c>
      <c r="F31" s="521">
        <v>6</v>
      </c>
      <c r="G31" s="28"/>
      <c r="H31" s="28"/>
      <c r="I31" s="28"/>
    </row>
    <row r="32" spans="1:12">
      <c r="G32" s="35"/>
      <c r="H32" s="35"/>
    </row>
    <row r="33" spans="1:8">
      <c r="A33" s="290" t="s">
        <v>145</v>
      </c>
      <c r="B33" s="291" t="s">
        <v>146</v>
      </c>
      <c r="C33" s="223" t="s">
        <v>147</v>
      </c>
      <c r="G33" s="35"/>
      <c r="H33" s="35"/>
    </row>
    <row r="34" spans="1:8" ht="25">
      <c r="A34" s="533" t="s">
        <v>148</v>
      </c>
      <c r="B34" s="517" t="s">
        <v>81</v>
      </c>
      <c r="C34" s="214">
        <v>5</v>
      </c>
    </row>
    <row r="35" spans="1:8">
      <c r="A35" s="263" t="s">
        <v>149</v>
      </c>
      <c r="B35" s="292">
        <v>255</v>
      </c>
      <c r="C35" s="224">
        <v>6</v>
      </c>
    </row>
    <row r="37" spans="1:8" ht="132" customHeight="1">
      <c r="A37" s="644" t="s">
        <v>150</v>
      </c>
      <c r="B37" s="645"/>
      <c r="C37" s="646"/>
    </row>
  </sheetData>
  <sheetProtection algorithmName="SHA-512" hashValue="YoA3zYpqWm+ZQKp2/AE3110OzBI2U1Hao2UsSpMcGcNj1yhHfaL486s7Rig6hpQl2qXe0WEhW9aVBAJRflqKrQ==" saltValue="Chap4cG8RYwb+UVQGbmmIQ==" spinCount="100000" sheet="1" objects="1" scenarios="1"/>
  <mergeCells count="3">
    <mergeCell ref="B10:F10"/>
    <mergeCell ref="A37:C37"/>
    <mergeCell ref="K8:M8"/>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0AAAFF"/>
    <pageSetUpPr fitToPage="1"/>
  </sheetPr>
  <dimension ref="A1:AO5782"/>
  <sheetViews>
    <sheetView showGridLines="0" showZeros="0" zoomScale="70" zoomScaleNormal="70" zoomScalePageLayoutView="75" workbookViewId="0">
      <pane xSplit="2" ySplit="9" topLeftCell="G5713" activePane="bottomRight" state="frozen"/>
      <selection pane="topRight" activeCell="B15" sqref="B15"/>
      <selection pane="bottomLeft" activeCell="B15" sqref="B15"/>
      <selection pane="bottomRight" activeCell="H4" sqref="H4"/>
    </sheetView>
  </sheetViews>
  <sheetFormatPr defaultColWidth="8.54296875" defaultRowHeight="14.15" customHeight="1"/>
  <cols>
    <col min="1" max="1" width="5" style="231" bestFit="1" customWidth="1"/>
    <col min="2" max="2" width="40" style="199" customWidth="1"/>
    <col min="3" max="3" width="23.26953125" style="199" bestFit="1" customWidth="1"/>
    <col min="4" max="4" width="8.26953125" style="199" bestFit="1" customWidth="1"/>
    <col min="5" max="5" width="8.81640625" style="199" bestFit="1" customWidth="1"/>
    <col min="6" max="6" width="11.81640625" style="199" customWidth="1"/>
    <col min="7" max="7" width="12" style="199" customWidth="1"/>
    <col min="8" max="8" width="31.26953125" style="199" customWidth="1"/>
    <col min="9" max="9" width="12.1796875" style="207" customWidth="1"/>
    <col min="10" max="10" width="32.453125" style="199" customWidth="1"/>
    <col min="11" max="11" width="40" style="199" customWidth="1"/>
    <col min="12" max="12" width="31" style="199" customWidth="1"/>
    <col min="13" max="13" width="28" style="199" customWidth="1"/>
    <col min="14" max="14" width="14" style="199" customWidth="1"/>
    <col min="15" max="16" width="12.54296875" style="215" customWidth="1"/>
    <col min="17" max="17" width="15.1796875" style="214" customWidth="1"/>
    <col min="18" max="18" width="16.453125" style="214" customWidth="1"/>
    <col min="19" max="19" width="10.81640625" style="214" customWidth="1"/>
    <col min="20" max="20" width="16.54296875" style="214" customWidth="1"/>
    <col min="21" max="21" width="35.1796875" style="573" customWidth="1"/>
    <col min="22" max="22" width="3" style="3" customWidth="1"/>
    <col min="23" max="23" width="15.54296875" style="3" bestFit="1" customWidth="1"/>
    <col min="24" max="40" width="8.54296875" style="3"/>
    <col min="41" max="41" width="8.54296875" style="570"/>
    <col min="42" max="16384" width="8.54296875" style="205"/>
  </cols>
  <sheetData>
    <row r="1" spans="1:41" s="3" customFormat="1" ht="14.15" customHeight="1">
      <c r="A1" s="229"/>
      <c r="B1" s="293" t="s">
        <v>43</v>
      </c>
      <c r="C1" s="35"/>
      <c r="D1" s="25"/>
      <c r="E1" s="25"/>
      <c r="F1"/>
      <c r="G1"/>
      <c r="H1"/>
      <c r="I1" s="217"/>
      <c r="J1"/>
      <c r="K1"/>
      <c r="L1"/>
      <c r="M1"/>
      <c r="N1"/>
      <c r="O1"/>
      <c r="P1"/>
      <c r="Q1" s="25"/>
      <c r="R1" s="25"/>
      <c r="S1" s="25"/>
      <c r="T1" s="25"/>
      <c r="U1" s="218"/>
    </row>
    <row r="2" spans="1:41" s="3" customFormat="1" ht="14.15" customHeight="1">
      <c r="A2" s="229">
        <v>2</v>
      </c>
      <c r="B2" s="161"/>
      <c r="C2" s="35"/>
      <c r="D2" s="25"/>
      <c r="E2" s="25"/>
      <c r="F2"/>
      <c r="G2"/>
      <c r="H2"/>
      <c r="I2" s="217"/>
      <c r="J2"/>
      <c r="K2"/>
      <c r="L2"/>
      <c r="M2"/>
      <c r="N2"/>
      <c r="O2"/>
      <c r="P2"/>
      <c r="Q2" s="25"/>
      <c r="R2" s="25"/>
      <c r="S2" s="25"/>
      <c r="T2" s="25"/>
      <c r="U2" s="218"/>
    </row>
    <row r="3" spans="1:41" s="3" customFormat="1" ht="14.15" customHeight="1">
      <c r="A3" s="229">
        <v>3</v>
      </c>
      <c r="B3" s="162" t="str">
        <f>'2-Kosten per locatie'!A3</f>
        <v>Naam opdrachtgever</v>
      </c>
      <c r="C3" s="163" t="str">
        <f>'2-Kosten per locatie'!B3</f>
        <v xml:space="preserve">TNO </v>
      </c>
      <c r="D3" s="25"/>
      <c r="E3" s="25"/>
      <c r="F3"/>
      <c r="G3"/>
      <c r="H3"/>
      <c r="I3" s="217"/>
      <c r="J3"/>
      <c r="K3"/>
      <c r="L3"/>
      <c r="M3"/>
      <c r="N3"/>
      <c r="O3"/>
      <c r="P3"/>
      <c r="Q3" s="25"/>
      <c r="R3" s="25"/>
      <c r="S3" s="25"/>
      <c r="T3" s="25"/>
      <c r="U3" s="218"/>
    </row>
    <row r="4" spans="1:41" s="3" customFormat="1" ht="14.15" customHeight="1">
      <c r="A4" s="229">
        <v>4</v>
      </c>
      <c r="B4" s="162" t="str">
        <f>'2-Kosten per locatie'!A4</f>
        <v>Calculatie onderdeel</v>
      </c>
      <c r="C4" s="163" t="s">
        <v>151</v>
      </c>
      <c r="D4" s="25"/>
      <c r="E4" s="25"/>
      <c r="F4"/>
      <c r="G4"/>
      <c r="H4"/>
      <c r="I4" s="217"/>
      <c r="J4"/>
      <c r="K4"/>
      <c r="L4"/>
      <c r="M4"/>
      <c r="N4"/>
      <c r="O4"/>
      <c r="P4"/>
      <c r="Q4" s="25"/>
      <c r="R4" s="25"/>
      <c r="S4" s="25"/>
      <c r="T4" s="25"/>
      <c r="U4" s="218"/>
    </row>
    <row r="5" spans="1:41" s="3" customFormat="1" ht="14.15" customHeight="1">
      <c r="A5" s="229">
        <v>5</v>
      </c>
      <c r="B5" s="162" t="str">
        <f>'2-Kosten per locatie'!A5</f>
        <v>Referentie nummer</v>
      </c>
      <c r="C5" s="163" t="s">
        <v>51</v>
      </c>
      <c r="D5" s="25"/>
      <c r="E5" s="25"/>
      <c r="F5"/>
      <c r="G5"/>
      <c r="H5"/>
      <c r="I5" s="217"/>
      <c r="J5"/>
      <c r="K5"/>
      <c r="L5"/>
      <c r="M5"/>
      <c r="N5"/>
      <c r="O5"/>
      <c r="P5"/>
      <c r="Q5" s="25"/>
      <c r="R5" s="25"/>
      <c r="S5" s="25"/>
      <c r="T5" s="25"/>
      <c r="U5" s="218"/>
    </row>
    <row r="6" spans="1:41" s="3" customFormat="1" ht="14.15" customHeight="1">
      <c r="A6" s="229">
        <v>6</v>
      </c>
      <c r="B6" s="162" t="str">
        <f>'2-Kosten per locatie'!A6</f>
        <v>Naam dienstverlener</v>
      </c>
      <c r="C6" s="163">
        <f>'2-Kosten per locatie'!B6</f>
        <v>0</v>
      </c>
      <c r="D6" s="25"/>
      <c r="E6" s="25"/>
      <c r="F6"/>
      <c r="G6"/>
      <c r="H6"/>
      <c r="I6" s="217"/>
      <c r="J6"/>
      <c r="K6"/>
      <c r="L6"/>
      <c r="M6"/>
      <c r="N6"/>
      <c r="O6"/>
      <c r="P6"/>
      <c r="Q6" s="221"/>
      <c r="R6"/>
      <c r="S6" s="221"/>
      <c r="T6" s="648" t="s">
        <v>152</v>
      </c>
      <c r="U6" s="218"/>
    </row>
    <row r="7" spans="1:41" s="3" customFormat="1" ht="14.15" customHeight="1">
      <c r="A7" s="229">
        <v>7</v>
      </c>
      <c r="B7"/>
      <c r="C7"/>
      <c r="D7"/>
      <c r="E7"/>
      <c r="F7"/>
      <c r="G7"/>
      <c r="H7"/>
      <c r="I7" s="217"/>
      <c r="J7"/>
      <c r="K7"/>
      <c r="L7"/>
      <c r="M7"/>
      <c r="N7"/>
      <c r="O7"/>
      <c r="P7"/>
      <c r="Q7" s="25"/>
      <c r="R7" s="25"/>
      <c r="S7" s="25"/>
      <c r="T7" s="648"/>
      <c r="U7" s="218"/>
    </row>
    <row r="8" spans="1:41" s="3" customFormat="1" ht="14.15" customHeight="1">
      <c r="A8" s="229">
        <v>8</v>
      </c>
      <c r="B8"/>
      <c r="C8"/>
      <c r="D8"/>
      <c r="E8"/>
      <c r="F8"/>
      <c r="G8"/>
      <c r="H8"/>
      <c r="I8" s="217"/>
      <c r="J8"/>
      <c r="K8"/>
      <c r="L8"/>
      <c r="M8"/>
      <c r="N8"/>
      <c r="O8"/>
      <c r="P8"/>
      <c r="Q8" s="25"/>
      <c r="R8" s="25"/>
      <c r="S8" s="25"/>
      <c r="T8" s="228">
        <f>'3-Productie normen'!K9</f>
        <v>0</v>
      </c>
      <c r="U8" s="218"/>
    </row>
    <row r="9" spans="1:41" s="219" customFormat="1" ht="44.15" customHeight="1">
      <c r="A9" s="230">
        <v>9</v>
      </c>
      <c r="B9" s="227" t="s">
        <v>153</v>
      </c>
      <c r="C9" s="227" t="s">
        <v>154</v>
      </c>
      <c r="D9" s="227" t="s">
        <v>155</v>
      </c>
      <c r="E9" s="227" t="s">
        <v>156</v>
      </c>
      <c r="F9" s="227" t="s">
        <v>157</v>
      </c>
      <c r="G9" s="227" t="s">
        <v>158</v>
      </c>
      <c r="H9" s="227" t="s">
        <v>159</v>
      </c>
      <c r="I9" s="227" t="s">
        <v>160</v>
      </c>
      <c r="J9" s="227" t="s">
        <v>161</v>
      </c>
      <c r="K9" s="227" t="s">
        <v>162</v>
      </c>
      <c r="L9" s="227" t="s">
        <v>163</v>
      </c>
      <c r="M9" s="227" t="s">
        <v>164</v>
      </c>
      <c r="N9" s="227" t="s">
        <v>165</v>
      </c>
      <c r="O9" s="226" t="s">
        <v>166</v>
      </c>
      <c r="P9" s="226" t="s">
        <v>167</v>
      </c>
      <c r="Q9" s="226" t="s">
        <v>168</v>
      </c>
      <c r="R9" s="226" t="s">
        <v>169</v>
      </c>
      <c r="S9" s="226" t="s">
        <v>170</v>
      </c>
      <c r="T9" s="226" t="s">
        <v>171</v>
      </c>
      <c r="U9" s="571" t="s">
        <v>172</v>
      </c>
      <c r="V9" s="168"/>
      <c r="W9" s="168"/>
      <c r="X9" s="168"/>
      <c r="Y9" s="168"/>
      <c r="Z9" s="168"/>
      <c r="AA9" s="168"/>
      <c r="AB9" s="168"/>
      <c r="AC9" s="168"/>
      <c r="AD9" s="168"/>
      <c r="AE9" s="168"/>
      <c r="AF9" s="168"/>
      <c r="AG9" s="168"/>
      <c r="AH9" s="168"/>
      <c r="AI9" s="168"/>
      <c r="AJ9" s="168"/>
      <c r="AK9" s="168"/>
      <c r="AL9" s="168"/>
      <c r="AM9" s="168"/>
      <c r="AN9" s="168"/>
      <c r="AO9" s="568"/>
    </row>
    <row r="10" spans="1:41" s="206" customFormat="1" ht="14.15" customHeight="1">
      <c r="A10" s="231">
        <v>10</v>
      </c>
      <c r="B10" s="252" t="s">
        <v>107</v>
      </c>
      <c r="C10" s="199" t="s">
        <v>173</v>
      </c>
      <c r="D10" s="199" t="s">
        <v>174</v>
      </c>
      <c r="E10" s="199" t="s">
        <v>175</v>
      </c>
      <c r="F10" s="199" t="s">
        <v>176</v>
      </c>
      <c r="G10" s="199" t="s">
        <v>177</v>
      </c>
      <c r="H10" s="199" t="s">
        <v>178</v>
      </c>
      <c r="I10" s="200" t="s">
        <v>123</v>
      </c>
      <c r="J10" s="199" t="s">
        <v>179</v>
      </c>
      <c r="K10" s="199" t="s">
        <v>179</v>
      </c>
      <c r="L10" s="199" t="s">
        <v>180</v>
      </c>
      <c r="M10" s="199" t="s">
        <v>122</v>
      </c>
      <c r="N10" s="201">
        <v>21.41</v>
      </c>
      <c r="O10" s="202" t="s">
        <v>81</v>
      </c>
      <c r="P10" s="202"/>
      <c r="Q10" s="203">
        <f>IF(O10="nvt",0,IF(O10&gt;0,S10*N10,0))</f>
        <v>0</v>
      </c>
      <c r="R10" s="203">
        <f>IF(P10&gt;0,T10*N10,0)</f>
        <v>0</v>
      </c>
      <c r="S10" s="213">
        <f>IF(M10="nvt",0,IF(O10&gt;0,VLOOKUP(M10,'3-Productie normen'!A:K,VLOOKUP(O10,'3-Productie normen'!$B$34:$C$35,2,FALSE),FALSE)))</f>
        <v>0</v>
      </c>
      <c r="T10" s="204">
        <f>IF(P10&gt;0,S10*$T$8,0)</f>
        <v>0</v>
      </c>
      <c r="U10" s="572"/>
      <c r="V10" s="3"/>
      <c r="W10" s="32"/>
      <c r="X10" s="32"/>
      <c r="Y10" s="32"/>
      <c r="Z10" s="32"/>
      <c r="AA10" s="32"/>
      <c r="AB10" s="32"/>
      <c r="AC10" s="32"/>
      <c r="AD10" s="32"/>
      <c r="AE10" s="32"/>
      <c r="AF10" s="32"/>
      <c r="AG10" s="32"/>
      <c r="AH10" s="32"/>
      <c r="AI10" s="32"/>
      <c r="AJ10" s="32"/>
      <c r="AK10" s="32"/>
      <c r="AL10" s="32"/>
      <c r="AM10" s="32"/>
      <c r="AN10" s="32"/>
      <c r="AO10" s="569"/>
    </row>
    <row r="11" spans="1:41" s="206" customFormat="1" ht="14.15" customHeight="1">
      <c r="A11" s="231">
        <v>11</v>
      </c>
      <c r="B11" s="252" t="s">
        <v>107</v>
      </c>
      <c r="C11" s="199" t="s">
        <v>173</v>
      </c>
      <c r="D11" s="199" t="s">
        <v>174</v>
      </c>
      <c r="E11" s="199" t="s">
        <v>175</v>
      </c>
      <c r="F11" s="199" t="s">
        <v>176</v>
      </c>
      <c r="G11" s="199" t="s">
        <v>177</v>
      </c>
      <c r="H11" s="199" t="s">
        <v>181</v>
      </c>
      <c r="I11" s="200" t="s">
        <v>123</v>
      </c>
      <c r="J11" s="199" t="s">
        <v>179</v>
      </c>
      <c r="K11" s="199" t="s">
        <v>179</v>
      </c>
      <c r="L11" s="199" t="s">
        <v>180</v>
      </c>
      <c r="M11" s="199" t="s">
        <v>122</v>
      </c>
      <c r="N11" s="201">
        <v>17.8629</v>
      </c>
      <c r="O11" s="202" t="s">
        <v>81</v>
      </c>
      <c r="P11" s="202"/>
      <c r="Q11" s="203">
        <f t="shared" ref="Q11:Q39" si="0">IF(O11="nvt",0,IF(O11&gt;0,S11*N11,0))</f>
        <v>0</v>
      </c>
      <c r="R11" s="203">
        <f t="shared" ref="R11:R39" si="1">IF(P11&gt;0,T11*N11,0)</f>
        <v>0</v>
      </c>
      <c r="S11" s="213">
        <f>IF(M11="nvt",0,IF(O11&gt;0,VLOOKUP(M11,'3-Productie normen'!A:K,VLOOKUP(O11,'3-Productie normen'!$B$34:$C$35,2,FALSE),FALSE)))</f>
        <v>0</v>
      </c>
      <c r="T11" s="204">
        <f t="shared" ref="T11:T39" si="2">IF(P11&gt;0,S11*$T$8,0)</f>
        <v>0</v>
      </c>
      <c r="U11" s="572"/>
      <c r="V11" s="3"/>
      <c r="W11" s="32"/>
      <c r="X11" s="32"/>
      <c r="Y11" s="32"/>
      <c r="Z11" s="32"/>
      <c r="AA11" s="32"/>
      <c r="AB11" s="32"/>
      <c r="AC11" s="32"/>
      <c r="AD11" s="32"/>
      <c r="AE11" s="32"/>
      <c r="AF11" s="32"/>
      <c r="AG11" s="32"/>
      <c r="AH11" s="32"/>
      <c r="AI11" s="32"/>
      <c r="AJ11" s="32"/>
      <c r="AK11" s="32"/>
      <c r="AL11" s="32"/>
      <c r="AM11" s="32"/>
      <c r="AN11" s="32"/>
      <c r="AO11" s="569"/>
    </row>
    <row r="12" spans="1:41" ht="14.15" customHeight="1">
      <c r="A12" s="231">
        <v>12</v>
      </c>
      <c r="B12" s="252" t="s">
        <v>107</v>
      </c>
      <c r="C12" s="199" t="s">
        <v>173</v>
      </c>
      <c r="D12" s="199" t="s">
        <v>174</v>
      </c>
      <c r="E12" s="199" t="s">
        <v>175</v>
      </c>
      <c r="F12" s="199" t="s">
        <v>176</v>
      </c>
      <c r="G12" s="199" t="s">
        <v>177</v>
      </c>
      <c r="H12" s="199" t="s">
        <v>182</v>
      </c>
      <c r="I12" s="200" t="s">
        <v>123</v>
      </c>
      <c r="J12" s="199" t="s">
        <v>179</v>
      </c>
      <c r="K12" s="199" t="s">
        <v>179</v>
      </c>
      <c r="L12" s="199" t="s">
        <v>180</v>
      </c>
      <c r="M12" s="199" t="s">
        <v>122</v>
      </c>
      <c r="N12" s="201">
        <v>38.207299999999996</v>
      </c>
      <c r="O12" s="202" t="s">
        <v>81</v>
      </c>
      <c r="P12" s="202"/>
      <c r="Q12" s="203">
        <f t="shared" si="0"/>
        <v>0</v>
      </c>
      <c r="R12" s="203">
        <f t="shared" si="1"/>
        <v>0</v>
      </c>
      <c r="S12" s="213">
        <f>IF(M12="nvt",0,IF(O12&gt;0,VLOOKUP(M12,'3-Productie normen'!A:K,VLOOKUP(O12,'3-Productie normen'!$B$34:$C$35,2,FALSE),FALSE)))</f>
        <v>0</v>
      </c>
      <c r="T12" s="204">
        <f t="shared" si="2"/>
        <v>0</v>
      </c>
      <c r="U12" s="572"/>
    </row>
    <row r="13" spans="1:41" ht="14.15" customHeight="1">
      <c r="A13" s="231">
        <v>13</v>
      </c>
      <c r="B13" s="252" t="s">
        <v>107</v>
      </c>
      <c r="C13" s="199" t="s">
        <v>173</v>
      </c>
      <c r="D13" s="199" t="s">
        <v>174</v>
      </c>
      <c r="E13" s="199" t="s">
        <v>175</v>
      </c>
      <c r="F13" s="199" t="s">
        <v>176</v>
      </c>
      <c r="G13" s="199" t="s">
        <v>177</v>
      </c>
      <c r="H13" s="199" t="s">
        <v>183</v>
      </c>
      <c r="I13" s="200" t="s">
        <v>123</v>
      </c>
      <c r="J13" s="199" t="s">
        <v>179</v>
      </c>
      <c r="K13" s="199" t="s">
        <v>179</v>
      </c>
      <c r="L13" s="199" t="s">
        <v>180</v>
      </c>
      <c r="M13" s="199" t="s">
        <v>122</v>
      </c>
      <c r="N13" s="201">
        <v>25.02</v>
      </c>
      <c r="O13" s="202" t="s">
        <v>81</v>
      </c>
      <c r="P13" s="202"/>
      <c r="Q13" s="203">
        <f t="shared" si="0"/>
        <v>0</v>
      </c>
      <c r="R13" s="203">
        <f t="shared" si="1"/>
        <v>0</v>
      </c>
      <c r="S13" s="213">
        <f>IF(M13="nvt",0,IF(O13&gt;0,VLOOKUP(M13,'3-Productie normen'!A:K,VLOOKUP(O13,'3-Productie normen'!$B$34:$C$35,2,FALSE),FALSE)))</f>
        <v>0</v>
      </c>
      <c r="T13" s="204">
        <f t="shared" si="2"/>
        <v>0</v>
      </c>
      <c r="U13" s="572"/>
    </row>
    <row r="14" spans="1:41" ht="14.15" customHeight="1">
      <c r="A14" s="231">
        <v>14</v>
      </c>
      <c r="B14" s="252" t="s">
        <v>107</v>
      </c>
      <c r="C14" s="199" t="s">
        <v>173</v>
      </c>
      <c r="D14" s="199" t="s">
        <v>174</v>
      </c>
      <c r="E14" s="199" t="s">
        <v>175</v>
      </c>
      <c r="F14" s="199" t="s">
        <v>176</v>
      </c>
      <c r="G14" s="199" t="s">
        <v>177</v>
      </c>
      <c r="H14" s="199" t="s">
        <v>184</v>
      </c>
      <c r="I14" s="200" t="s">
        <v>123</v>
      </c>
      <c r="J14" s="199" t="s">
        <v>179</v>
      </c>
      <c r="K14" s="199" t="s">
        <v>179</v>
      </c>
      <c r="L14" s="199" t="s">
        <v>180</v>
      </c>
      <c r="M14" s="199" t="s">
        <v>122</v>
      </c>
      <c r="N14" s="201">
        <v>24.750299999999999</v>
      </c>
      <c r="O14" s="202" t="s">
        <v>81</v>
      </c>
      <c r="P14" s="202"/>
      <c r="Q14" s="203">
        <f t="shared" si="0"/>
        <v>0</v>
      </c>
      <c r="R14" s="203">
        <f t="shared" si="1"/>
        <v>0</v>
      </c>
      <c r="S14" s="213">
        <f>IF(M14="nvt",0,IF(O14&gt;0,VLOOKUP(M14,'3-Productie normen'!A:K,VLOOKUP(O14,'3-Productie normen'!$B$34:$C$35,2,FALSE),FALSE)))</f>
        <v>0</v>
      </c>
      <c r="T14" s="204">
        <f t="shared" si="2"/>
        <v>0</v>
      </c>
      <c r="U14" s="572"/>
    </row>
    <row r="15" spans="1:41" ht="14.15" customHeight="1">
      <c r="A15" s="231">
        <v>15</v>
      </c>
      <c r="B15" s="252" t="s">
        <v>107</v>
      </c>
      <c r="C15" s="199" t="s">
        <v>173</v>
      </c>
      <c r="D15" s="199" t="s">
        <v>174</v>
      </c>
      <c r="E15" s="199" t="s">
        <v>175</v>
      </c>
      <c r="F15" s="199" t="s">
        <v>176</v>
      </c>
      <c r="G15" s="199" t="s">
        <v>177</v>
      </c>
      <c r="H15" s="199" t="s">
        <v>185</v>
      </c>
      <c r="I15" s="200" t="s">
        <v>123</v>
      </c>
      <c r="J15" s="199" t="s">
        <v>179</v>
      </c>
      <c r="K15" s="199" t="s">
        <v>179</v>
      </c>
      <c r="L15" s="199" t="s">
        <v>180</v>
      </c>
      <c r="M15" s="199" t="s">
        <v>122</v>
      </c>
      <c r="N15" s="201">
        <v>23.947399999999998</v>
      </c>
      <c r="O15" s="202" t="s">
        <v>81</v>
      </c>
      <c r="P15" s="202"/>
      <c r="Q15" s="203">
        <f t="shared" si="0"/>
        <v>0</v>
      </c>
      <c r="R15" s="203">
        <f t="shared" si="1"/>
        <v>0</v>
      </c>
      <c r="S15" s="213">
        <f>IF(M15="nvt",0,IF(O15&gt;0,VLOOKUP(M15,'3-Productie normen'!A:K,VLOOKUP(O15,'3-Productie normen'!$B$34:$C$35,2,FALSE),FALSE)))</f>
        <v>0</v>
      </c>
      <c r="T15" s="204">
        <f t="shared" si="2"/>
        <v>0</v>
      </c>
      <c r="U15" s="572"/>
    </row>
    <row r="16" spans="1:41" ht="14.15" customHeight="1">
      <c r="A16" s="231">
        <v>16</v>
      </c>
      <c r="B16" s="252" t="s">
        <v>107</v>
      </c>
      <c r="C16" s="199" t="s">
        <v>173</v>
      </c>
      <c r="D16" s="199" t="s">
        <v>174</v>
      </c>
      <c r="E16" s="199" t="s">
        <v>175</v>
      </c>
      <c r="F16" s="199" t="s">
        <v>176</v>
      </c>
      <c r="G16" s="199" t="s">
        <v>177</v>
      </c>
      <c r="H16" s="199" t="s">
        <v>186</v>
      </c>
      <c r="I16" s="207" t="s">
        <v>123</v>
      </c>
      <c r="J16" s="199" t="s">
        <v>179</v>
      </c>
      <c r="K16" s="199" t="s">
        <v>187</v>
      </c>
      <c r="L16" s="199" t="s">
        <v>180</v>
      </c>
      <c r="M16" s="199" t="s">
        <v>141</v>
      </c>
      <c r="N16" s="201">
        <v>18.727799999999998</v>
      </c>
      <c r="O16" s="202" t="s">
        <v>81</v>
      </c>
      <c r="P16" s="202"/>
      <c r="Q16" s="203">
        <f t="shared" si="0"/>
        <v>0</v>
      </c>
      <c r="R16" s="203">
        <f t="shared" si="1"/>
        <v>0</v>
      </c>
      <c r="S16" s="213">
        <f>IF(M16="nvt",0,IF(O16&gt;0,VLOOKUP(M16,'3-Productie normen'!A:K,VLOOKUP(O16,'3-Productie normen'!$B$34:$C$35,2,FALSE),FALSE)))</f>
        <v>0</v>
      </c>
      <c r="T16" s="204">
        <f t="shared" si="2"/>
        <v>0</v>
      </c>
      <c r="U16" s="572"/>
    </row>
    <row r="17" spans="1:21" ht="14.15" customHeight="1">
      <c r="A17" s="232">
        <v>17</v>
      </c>
      <c r="B17" s="252" t="s">
        <v>107</v>
      </c>
      <c r="C17" s="199" t="s">
        <v>173</v>
      </c>
      <c r="D17" s="199" t="s">
        <v>174</v>
      </c>
      <c r="E17" s="199" t="s">
        <v>175</v>
      </c>
      <c r="F17" s="199" t="s">
        <v>176</v>
      </c>
      <c r="G17" s="199" t="s">
        <v>177</v>
      </c>
      <c r="H17" s="199" t="s">
        <v>188</v>
      </c>
      <c r="I17" s="200" t="s">
        <v>123</v>
      </c>
      <c r="J17" s="199" t="s">
        <v>179</v>
      </c>
      <c r="K17" s="199" t="s">
        <v>179</v>
      </c>
      <c r="L17" s="199" t="s">
        <v>180</v>
      </c>
      <c r="M17" s="199" t="s">
        <v>122</v>
      </c>
      <c r="N17" s="201">
        <v>18.727</v>
      </c>
      <c r="O17" s="202" t="s">
        <v>81</v>
      </c>
      <c r="P17" s="202"/>
      <c r="Q17" s="203">
        <f t="shared" si="0"/>
        <v>0</v>
      </c>
      <c r="R17" s="203">
        <f t="shared" si="1"/>
        <v>0</v>
      </c>
      <c r="S17" s="213">
        <f>IF(M17="nvt",0,IF(O17&gt;0,VLOOKUP(M17,'3-Productie normen'!A:K,VLOOKUP(O17,'3-Productie normen'!$B$34:$C$35,2,FALSE),FALSE)))</f>
        <v>0</v>
      </c>
      <c r="T17" s="204">
        <f t="shared" si="2"/>
        <v>0</v>
      </c>
      <c r="U17" s="572"/>
    </row>
    <row r="18" spans="1:21" ht="14.15" customHeight="1">
      <c r="A18" s="231">
        <v>18</v>
      </c>
      <c r="B18" s="252" t="s">
        <v>107</v>
      </c>
      <c r="C18" s="199" t="s">
        <v>173</v>
      </c>
      <c r="D18" s="199" t="s">
        <v>174</v>
      </c>
      <c r="E18" s="199" t="s">
        <v>175</v>
      </c>
      <c r="F18" s="199" t="s">
        <v>176</v>
      </c>
      <c r="G18" s="199" t="s">
        <v>177</v>
      </c>
      <c r="H18" s="199" t="s">
        <v>189</v>
      </c>
      <c r="I18" s="200" t="s">
        <v>123</v>
      </c>
      <c r="J18" s="199" t="s">
        <v>179</v>
      </c>
      <c r="K18" s="199" t="s">
        <v>179</v>
      </c>
      <c r="L18" s="199" t="s">
        <v>180</v>
      </c>
      <c r="M18" s="199" t="s">
        <v>122</v>
      </c>
      <c r="N18" s="201">
        <v>18.6861</v>
      </c>
      <c r="O18" s="202" t="s">
        <v>81</v>
      </c>
      <c r="P18" s="202"/>
      <c r="Q18" s="203">
        <f t="shared" si="0"/>
        <v>0</v>
      </c>
      <c r="R18" s="203">
        <f t="shared" si="1"/>
        <v>0</v>
      </c>
      <c r="S18" s="213">
        <f>IF(M18="nvt",0,IF(O18&gt;0,VLOOKUP(M18,'3-Productie normen'!A:K,VLOOKUP(O18,'3-Productie normen'!$B$34:$C$35,2,FALSE),FALSE)))</f>
        <v>0</v>
      </c>
      <c r="T18" s="204">
        <f t="shared" si="2"/>
        <v>0</v>
      </c>
      <c r="U18" s="572"/>
    </row>
    <row r="19" spans="1:21" ht="14.15" customHeight="1">
      <c r="A19" s="231">
        <v>19</v>
      </c>
      <c r="B19" s="252" t="s">
        <v>107</v>
      </c>
      <c r="C19" s="199" t="s">
        <v>173</v>
      </c>
      <c r="D19" s="199" t="s">
        <v>174</v>
      </c>
      <c r="E19" s="199" t="s">
        <v>175</v>
      </c>
      <c r="F19" s="199" t="s">
        <v>176</v>
      </c>
      <c r="G19" s="199" t="s">
        <v>177</v>
      </c>
      <c r="H19" s="199" t="s">
        <v>190</v>
      </c>
      <c r="I19" s="200" t="s">
        <v>123</v>
      </c>
      <c r="J19" s="199" t="s">
        <v>179</v>
      </c>
      <c r="K19" s="199" t="s">
        <v>179</v>
      </c>
      <c r="L19" s="199" t="s">
        <v>180</v>
      </c>
      <c r="M19" s="199" t="s">
        <v>122</v>
      </c>
      <c r="N19" s="201">
        <v>18.686800000000002</v>
      </c>
      <c r="O19" s="202" t="s">
        <v>81</v>
      </c>
      <c r="P19" s="202"/>
      <c r="Q19" s="203">
        <f t="shared" si="0"/>
        <v>0</v>
      </c>
      <c r="R19" s="203">
        <f t="shared" si="1"/>
        <v>0</v>
      </c>
      <c r="S19" s="213">
        <f>IF(M19="nvt",0,IF(O19&gt;0,VLOOKUP(M19,'3-Productie normen'!A:K,VLOOKUP(O19,'3-Productie normen'!$B$34:$C$35,2,FALSE),FALSE)))</f>
        <v>0</v>
      </c>
      <c r="T19" s="204">
        <f t="shared" si="2"/>
        <v>0</v>
      </c>
      <c r="U19" s="572"/>
    </row>
    <row r="20" spans="1:21" ht="14.15" customHeight="1">
      <c r="A20" s="231">
        <v>20</v>
      </c>
      <c r="B20" s="252" t="s">
        <v>107</v>
      </c>
      <c r="C20" s="199" t="s">
        <v>173</v>
      </c>
      <c r="D20" s="199" t="s">
        <v>174</v>
      </c>
      <c r="E20" s="199" t="s">
        <v>175</v>
      </c>
      <c r="F20" s="199" t="s">
        <v>176</v>
      </c>
      <c r="G20" s="199" t="s">
        <v>177</v>
      </c>
      <c r="H20" s="199" t="s">
        <v>191</v>
      </c>
      <c r="I20" s="200" t="s">
        <v>123</v>
      </c>
      <c r="J20" s="199" t="s">
        <v>179</v>
      </c>
      <c r="K20" s="199" t="s">
        <v>179</v>
      </c>
      <c r="L20" s="199" t="s">
        <v>180</v>
      </c>
      <c r="M20" s="199" t="s">
        <v>122</v>
      </c>
      <c r="N20" s="201">
        <v>18.993300000000001</v>
      </c>
      <c r="O20" s="202" t="s">
        <v>81</v>
      </c>
      <c r="P20" s="202"/>
      <c r="Q20" s="203">
        <f t="shared" si="0"/>
        <v>0</v>
      </c>
      <c r="R20" s="203">
        <f t="shared" si="1"/>
        <v>0</v>
      </c>
      <c r="S20" s="213">
        <f>IF(M20="nvt",0,IF(O20&gt;0,VLOOKUP(M20,'3-Productie normen'!A:K,VLOOKUP(O20,'3-Productie normen'!$B$34:$C$35,2,FALSE),FALSE)))</f>
        <v>0</v>
      </c>
      <c r="T20" s="204">
        <f t="shared" si="2"/>
        <v>0</v>
      </c>
      <c r="U20" s="572"/>
    </row>
    <row r="21" spans="1:21" ht="14.15" customHeight="1">
      <c r="A21" s="231">
        <v>21</v>
      </c>
      <c r="B21" s="252" t="s">
        <v>107</v>
      </c>
      <c r="C21" s="199" t="s">
        <v>173</v>
      </c>
      <c r="D21" s="199" t="s">
        <v>174</v>
      </c>
      <c r="E21" s="199" t="s">
        <v>175</v>
      </c>
      <c r="F21" s="199" t="s">
        <v>176</v>
      </c>
      <c r="G21" s="199" t="s">
        <v>177</v>
      </c>
      <c r="H21" s="199" t="s">
        <v>192</v>
      </c>
      <c r="I21" s="200" t="s">
        <v>123</v>
      </c>
      <c r="J21" s="199" t="s">
        <v>179</v>
      </c>
      <c r="K21" s="199" t="s">
        <v>179</v>
      </c>
      <c r="L21" s="199" t="s">
        <v>180</v>
      </c>
      <c r="M21" s="199" t="s">
        <v>122</v>
      </c>
      <c r="N21" s="201">
        <v>18.854199999999999</v>
      </c>
      <c r="O21" s="202" t="s">
        <v>81</v>
      </c>
      <c r="P21" s="202"/>
      <c r="Q21" s="203">
        <f t="shared" si="0"/>
        <v>0</v>
      </c>
      <c r="R21" s="203">
        <f t="shared" si="1"/>
        <v>0</v>
      </c>
      <c r="S21" s="213">
        <f>IF(M21="nvt",0,IF(O21&gt;0,VLOOKUP(M21,'3-Productie normen'!A:K,VLOOKUP(O21,'3-Productie normen'!$B$34:$C$35,2,FALSE),FALSE)))</f>
        <v>0</v>
      </c>
      <c r="T21" s="204">
        <f t="shared" si="2"/>
        <v>0</v>
      </c>
      <c r="U21" s="572"/>
    </row>
    <row r="22" spans="1:21" ht="14.15" customHeight="1">
      <c r="A22" s="231">
        <v>22</v>
      </c>
      <c r="B22" s="252" t="s">
        <v>107</v>
      </c>
      <c r="C22" s="199" t="s">
        <v>173</v>
      </c>
      <c r="D22" s="199" t="s">
        <v>174</v>
      </c>
      <c r="E22" s="199" t="s">
        <v>175</v>
      </c>
      <c r="F22" s="199" t="s">
        <v>176</v>
      </c>
      <c r="G22" s="199" t="s">
        <v>177</v>
      </c>
      <c r="H22" s="199" t="s">
        <v>193</v>
      </c>
      <c r="I22" s="200" t="s">
        <v>123</v>
      </c>
      <c r="J22" s="199" t="s">
        <v>179</v>
      </c>
      <c r="K22" s="199" t="s">
        <v>179</v>
      </c>
      <c r="L22" s="199" t="s">
        <v>180</v>
      </c>
      <c r="M22" s="199" t="s">
        <v>122</v>
      </c>
      <c r="N22" s="201">
        <v>18.714700000000001</v>
      </c>
      <c r="O22" s="202" t="s">
        <v>81</v>
      </c>
      <c r="P22" s="202"/>
      <c r="Q22" s="203">
        <f t="shared" si="0"/>
        <v>0</v>
      </c>
      <c r="R22" s="203">
        <f t="shared" si="1"/>
        <v>0</v>
      </c>
      <c r="S22" s="213">
        <f>IF(M22="nvt",0,IF(O22&gt;0,VLOOKUP(M22,'3-Productie normen'!A:K,VLOOKUP(O22,'3-Productie normen'!$B$34:$C$35,2,FALSE),FALSE)))</f>
        <v>0</v>
      </c>
      <c r="T22" s="204">
        <f t="shared" si="2"/>
        <v>0</v>
      </c>
      <c r="U22" s="572"/>
    </row>
    <row r="23" spans="1:21" ht="14.15" customHeight="1">
      <c r="A23" s="231">
        <v>23</v>
      </c>
      <c r="B23" s="252" t="s">
        <v>107</v>
      </c>
      <c r="C23" s="199" t="s">
        <v>173</v>
      </c>
      <c r="D23" s="199" t="s">
        <v>174</v>
      </c>
      <c r="E23" s="199" t="s">
        <v>175</v>
      </c>
      <c r="F23" s="199" t="s">
        <v>176</v>
      </c>
      <c r="G23" s="199" t="s">
        <v>177</v>
      </c>
      <c r="H23" s="199" t="s">
        <v>194</v>
      </c>
      <c r="I23" s="200" t="s">
        <v>123</v>
      </c>
      <c r="J23" s="199" t="s">
        <v>179</v>
      </c>
      <c r="K23" s="199" t="s">
        <v>179</v>
      </c>
      <c r="L23" s="199" t="s">
        <v>180</v>
      </c>
      <c r="M23" s="199" t="s">
        <v>122</v>
      </c>
      <c r="N23" s="201">
        <v>18.720099999999999</v>
      </c>
      <c r="O23" s="202" t="s">
        <v>81</v>
      </c>
      <c r="P23" s="202"/>
      <c r="Q23" s="203">
        <f t="shared" si="0"/>
        <v>0</v>
      </c>
      <c r="R23" s="203">
        <f t="shared" si="1"/>
        <v>0</v>
      </c>
      <c r="S23" s="213">
        <f>IF(M23="nvt",0,IF(O23&gt;0,VLOOKUP(M23,'3-Productie normen'!A:K,VLOOKUP(O23,'3-Productie normen'!$B$34:$C$35,2,FALSE),FALSE)))</f>
        <v>0</v>
      </c>
      <c r="T23" s="204">
        <f t="shared" si="2"/>
        <v>0</v>
      </c>
      <c r="U23" s="572"/>
    </row>
    <row r="24" spans="1:21" ht="14.15" customHeight="1">
      <c r="A24" s="231">
        <v>24</v>
      </c>
      <c r="B24" s="252" t="s">
        <v>107</v>
      </c>
      <c r="C24" s="199" t="s">
        <v>173</v>
      </c>
      <c r="D24" s="199" t="s">
        <v>174</v>
      </c>
      <c r="E24" s="199" t="s">
        <v>175</v>
      </c>
      <c r="F24" s="199" t="s">
        <v>176</v>
      </c>
      <c r="G24" s="199" t="s">
        <v>177</v>
      </c>
      <c r="H24" s="199" t="s">
        <v>195</v>
      </c>
      <c r="I24" s="200" t="s">
        <v>123</v>
      </c>
      <c r="J24" s="199" t="s">
        <v>179</v>
      </c>
      <c r="K24" s="199" t="s">
        <v>179</v>
      </c>
      <c r="L24" s="199" t="s">
        <v>180</v>
      </c>
      <c r="M24" s="199" t="s">
        <v>122</v>
      </c>
      <c r="N24" s="201">
        <v>18.6173</v>
      </c>
      <c r="O24" s="202" t="s">
        <v>81</v>
      </c>
      <c r="P24" s="202"/>
      <c r="Q24" s="203">
        <f t="shared" si="0"/>
        <v>0</v>
      </c>
      <c r="R24" s="203">
        <f t="shared" si="1"/>
        <v>0</v>
      </c>
      <c r="S24" s="213">
        <f>IF(M24="nvt",0,IF(O24&gt;0,VLOOKUP(M24,'3-Productie normen'!A:K,VLOOKUP(O24,'3-Productie normen'!$B$34:$C$35,2,FALSE),FALSE)))</f>
        <v>0</v>
      </c>
      <c r="T24" s="204">
        <f t="shared" si="2"/>
        <v>0</v>
      </c>
      <c r="U24" s="572"/>
    </row>
    <row r="25" spans="1:21" ht="14.15" customHeight="1">
      <c r="A25" s="232">
        <v>25</v>
      </c>
      <c r="B25" s="252" t="s">
        <v>107</v>
      </c>
      <c r="C25" s="199" t="s">
        <v>173</v>
      </c>
      <c r="D25" s="199" t="s">
        <v>174</v>
      </c>
      <c r="E25" s="199" t="s">
        <v>175</v>
      </c>
      <c r="F25" s="199" t="s">
        <v>176</v>
      </c>
      <c r="G25" s="199" t="s">
        <v>177</v>
      </c>
      <c r="H25" s="199" t="s">
        <v>196</v>
      </c>
      <c r="I25" s="207" t="s">
        <v>123</v>
      </c>
      <c r="J25" s="199" t="s">
        <v>179</v>
      </c>
      <c r="K25" s="199" t="s">
        <v>187</v>
      </c>
      <c r="L25" s="199" t="s">
        <v>197</v>
      </c>
      <c r="M25" s="199" t="s">
        <v>141</v>
      </c>
      <c r="N25" s="201">
        <v>35.937199999999997</v>
      </c>
      <c r="O25" s="202" t="s">
        <v>81</v>
      </c>
      <c r="P25" s="202"/>
      <c r="Q25" s="203">
        <f t="shared" si="0"/>
        <v>0</v>
      </c>
      <c r="R25" s="203">
        <f t="shared" si="1"/>
        <v>0</v>
      </c>
      <c r="S25" s="213">
        <f>IF(M25="nvt",0,IF(O25&gt;0,VLOOKUP(M25,'3-Productie normen'!A:K,VLOOKUP(O25,'3-Productie normen'!$B$34:$C$35,2,FALSE),FALSE)))</f>
        <v>0</v>
      </c>
      <c r="T25" s="204">
        <f t="shared" si="2"/>
        <v>0</v>
      </c>
      <c r="U25" s="572"/>
    </row>
    <row r="26" spans="1:21" ht="14.15" customHeight="1">
      <c r="A26" s="231">
        <v>26</v>
      </c>
      <c r="B26" s="252" t="s">
        <v>107</v>
      </c>
      <c r="C26" s="199" t="s">
        <v>173</v>
      </c>
      <c r="D26" s="199" t="s">
        <v>174</v>
      </c>
      <c r="E26" s="199" t="s">
        <v>175</v>
      </c>
      <c r="F26" s="199" t="s">
        <v>176</v>
      </c>
      <c r="G26" s="199" t="s">
        <v>177</v>
      </c>
      <c r="H26" s="199" t="s">
        <v>198</v>
      </c>
      <c r="I26" s="200" t="s">
        <v>123</v>
      </c>
      <c r="J26" s="199" t="s">
        <v>179</v>
      </c>
      <c r="K26" s="199" t="s">
        <v>179</v>
      </c>
      <c r="L26" s="199" t="s">
        <v>197</v>
      </c>
      <c r="M26" s="199" t="s">
        <v>122</v>
      </c>
      <c r="N26" s="201">
        <v>18.375599999999999</v>
      </c>
      <c r="O26" s="202" t="s">
        <v>81</v>
      </c>
      <c r="P26" s="202"/>
      <c r="Q26" s="203">
        <f t="shared" si="0"/>
        <v>0</v>
      </c>
      <c r="R26" s="203">
        <f t="shared" si="1"/>
        <v>0</v>
      </c>
      <c r="S26" s="213">
        <f>IF(M26="nvt",0,IF(O26&gt;0,VLOOKUP(M26,'3-Productie normen'!A:K,VLOOKUP(O26,'3-Productie normen'!$B$34:$C$35,2,FALSE),FALSE)))</f>
        <v>0</v>
      </c>
      <c r="T26" s="204">
        <f t="shared" si="2"/>
        <v>0</v>
      </c>
      <c r="U26" s="572"/>
    </row>
    <row r="27" spans="1:21" ht="14.15" customHeight="1">
      <c r="A27" s="231">
        <v>27</v>
      </c>
      <c r="B27" s="252" t="s">
        <v>107</v>
      </c>
      <c r="C27" s="199" t="s">
        <v>173</v>
      </c>
      <c r="D27" s="199" t="s">
        <v>174</v>
      </c>
      <c r="E27" s="199" t="s">
        <v>175</v>
      </c>
      <c r="F27" s="199" t="s">
        <v>176</v>
      </c>
      <c r="G27" s="199" t="s">
        <v>177</v>
      </c>
      <c r="H27" s="199" t="s">
        <v>199</v>
      </c>
      <c r="I27" s="200" t="s">
        <v>123</v>
      </c>
      <c r="J27" s="199" t="s">
        <v>179</v>
      </c>
      <c r="K27" s="199" t="s">
        <v>179</v>
      </c>
      <c r="L27" s="199" t="s">
        <v>197</v>
      </c>
      <c r="M27" s="199" t="s">
        <v>122</v>
      </c>
      <c r="N27" s="201">
        <v>21.0139</v>
      </c>
      <c r="O27" s="202" t="s">
        <v>81</v>
      </c>
      <c r="P27" s="202"/>
      <c r="Q27" s="203">
        <f t="shared" si="0"/>
        <v>0</v>
      </c>
      <c r="R27" s="203">
        <f t="shared" si="1"/>
        <v>0</v>
      </c>
      <c r="S27" s="213">
        <f>IF(M27="nvt",0,IF(O27&gt;0,VLOOKUP(M27,'3-Productie normen'!A:K,VLOOKUP(O27,'3-Productie normen'!$B$34:$C$35,2,FALSE),FALSE)))</f>
        <v>0</v>
      </c>
      <c r="T27" s="204">
        <f t="shared" si="2"/>
        <v>0</v>
      </c>
      <c r="U27" s="572"/>
    </row>
    <row r="28" spans="1:21" ht="14.15" customHeight="1">
      <c r="A28" s="231">
        <v>28</v>
      </c>
      <c r="B28" s="252" t="s">
        <v>107</v>
      </c>
      <c r="C28" s="199" t="s">
        <v>173</v>
      </c>
      <c r="D28" s="199" t="s">
        <v>174</v>
      </c>
      <c r="E28" s="199" t="s">
        <v>175</v>
      </c>
      <c r="F28" s="199" t="s">
        <v>176</v>
      </c>
      <c r="G28" s="199" t="s">
        <v>177</v>
      </c>
      <c r="H28" s="199" t="s">
        <v>200</v>
      </c>
      <c r="I28" s="207" t="s">
        <v>123</v>
      </c>
      <c r="J28" s="199" t="s">
        <v>179</v>
      </c>
      <c r="K28" s="199" t="s">
        <v>187</v>
      </c>
      <c r="L28" s="199" t="s">
        <v>197</v>
      </c>
      <c r="M28" s="199" t="s">
        <v>141</v>
      </c>
      <c r="N28" s="201">
        <v>25.791699999999999</v>
      </c>
      <c r="O28" s="202" t="s">
        <v>81</v>
      </c>
      <c r="P28" s="202"/>
      <c r="Q28" s="203">
        <f t="shared" si="0"/>
        <v>0</v>
      </c>
      <c r="R28" s="203">
        <f t="shared" si="1"/>
        <v>0</v>
      </c>
      <c r="S28" s="213">
        <f>IF(M28="nvt",0,IF(O28&gt;0,VLOOKUP(M28,'3-Productie normen'!A:K,VLOOKUP(O28,'3-Productie normen'!$B$34:$C$35,2,FALSE),FALSE)))</f>
        <v>0</v>
      </c>
      <c r="T28" s="204">
        <f t="shared" si="2"/>
        <v>0</v>
      </c>
      <c r="U28" s="572"/>
    </row>
    <row r="29" spans="1:21" ht="14.15" customHeight="1">
      <c r="A29" s="231">
        <v>29</v>
      </c>
      <c r="B29" s="252" t="s">
        <v>107</v>
      </c>
      <c r="C29" s="199" t="s">
        <v>173</v>
      </c>
      <c r="D29" s="199" t="s">
        <v>174</v>
      </c>
      <c r="E29" s="199" t="s">
        <v>175</v>
      </c>
      <c r="F29" s="199" t="s">
        <v>176</v>
      </c>
      <c r="G29" s="199" t="s">
        <v>177</v>
      </c>
      <c r="H29" s="199" t="s">
        <v>201</v>
      </c>
      <c r="I29" s="200" t="s">
        <v>123</v>
      </c>
      <c r="J29" s="199" t="s">
        <v>179</v>
      </c>
      <c r="K29" s="199" t="s">
        <v>179</v>
      </c>
      <c r="L29" s="199" t="s">
        <v>197</v>
      </c>
      <c r="M29" s="199" t="s">
        <v>122</v>
      </c>
      <c r="N29" s="201">
        <v>18.730599999999999</v>
      </c>
      <c r="O29" s="202" t="s">
        <v>81</v>
      </c>
      <c r="P29" s="202"/>
      <c r="Q29" s="203">
        <f t="shared" si="0"/>
        <v>0</v>
      </c>
      <c r="R29" s="203">
        <f t="shared" si="1"/>
        <v>0</v>
      </c>
      <c r="S29" s="213">
        <f>IF(M29="nvt",0,IF(O29&gt;0,VLOOKUP(M29,'3-Productie normen'!A:K,VLOOKUP(O29,'3-Productie normen'!$B$34:$C$35,2,FALSE),FALSE)))</f>
        <v>0</v>
      </c>
      <c r="T29" s="204">
        <f t="shared" si="2"/>
        <v>0</v>
      </c>
      <c r="U29" s="572"/>
    </row>
    <row r="30" spans="1:21" ht="14.15" customHeight="1">
      <c r="A30" s="231">
        <v>30</v>
      </c>
      <c r="B30" s="252" t="s">
        <v>107</v>
      </c>
      <c r="C30" s="199" t="s">
        <v>173</v>
      </c>
      <c r="D30" s="199" t="s">
        <v>174</v>
      </c>
      <c r="E30" s="199" t="s">
        <v>175</v>
      </c>
      <c r="F30" s="199" t="s">
        <v>176</v>
      </c>
      <c r="G30" s="199" t="s">
        <v>177</v>
      </c>
      <c r="H30" s="199" t="s">
        <v>202</v>
      </c>
      <c r="I30" s="200" t="s">
        <v>123</v>
      </c>
      <c r="J30" s="199" t="s">
        <v>179</v>
      </c>
      <c r="K30" s="199" t="s">
        <v>179</v>
      </c>
      <c r="L30" s="199" t="s">
        <v>197</v>
      </c>
      <c r="M30" s="199" t="s">
        <v>122</v>
      </c>
      <c r="N30" s="201">
        <v>18.730599999999999</v>
      </c>
      <c r="O30" s="202" t="s">
        <v>81</v>
      </c>
      <c r="P30" s="202"/>
      <c r="Q30" s="203">
        <f t="shared" si="0"/>
        <v>0</v>
      </c>
      <c r="R30" s="203">
        <f t="shared" si="1"/>
        <v>0</v>
      </c>
      <c r="S30" s="213">
        <f>IF(M30="nvt",0,IF(O30&gt;0,VLOOKUP(M30,'3-Productie normen'!A:K,VLOOKUP(O30,'3-Productie normen'!$B$34:$C$35,2,FALSE),FALSE)))</f>
        <v>0</v>
      </c>
      <c r="T30" s="204">
        <f t="shared" si="2"/>
        <v>0</v>
      </c>
      <c r="U30" s="572"/>
    </row>
    <row r="31" spans="1:21" ht="14.15" customHeight="1">
      <c r="A31" s="231">
        <v>31</v>
      </c>
      <c r="B31" s="252" t="s">
        <v>107</v>
      </c>
      <c r="C31" s="199" t="s">
        <v>173</v>
      </c>
      <c r="D31" s="199" t="s">
        <v>174</v>
      </c>
      <c r="E31" s="199" t="s">
        <v>175</v>
      </c>
      <c r="F31" s="199" t="s">
        <v>176</v>
      </c>
      <c r="G31" s="199" t="s">
        <v>177</v>
      </c>
      <c r="H31" s="199" t="s">
        <v>203</v>
      </c>
      <c r="I31" s="200" t="s">
        <v>123</v>
      </c>
      <c r="J31" s="199" t="s">
        <v>179</v>
      </c>
      <c r="K31" s="199" t="s">
        <v>179</v>
      </c>
      <c r="L31" s="199" t="s">
        <v>197</v>
      </c>
      <c r="M31" s="199" t="s">
        <v>122</v>
      </c>
      <c r="N31" s="201">
        <v>18.730599999999999</v>
      </c>
      <c r="O31" s="202" t="s">
        <v>81</v>
      </c>
      <c r="P31" s="202"/>
      <c r="Q31" s="203">
        <f t="shared" si="0"/>
        <v>0</v>
      </c>
      <c r="R31" s="203">
        <f t="shared" si="1"/>
        <v>0</v>
      </c>
      <c r="S31" s="213">
        <f>IF(M31="nvt",0,IF(O31&gt;0,VLOOKUP(M31,'3-Productie normen'!A:K,VLOOKUP(O31,'3-Productie normen'!$B$34:$C$35,2,FALSE),FALSE)))</f>
        <v>0</v>
      </c>
      <c r="T31" s="204">
        <f t="shared" si="2"/>
        <v>0</v>
      </c>
      <c r="U31" s="572"/>
    </row>
    <row r="32" spans="1:21" ht="14.15" customHeight="1">
      <c r="A32" s="231">
        <v>32</v>
      </c>
      <c r="B32" s="252" t="s">
        <v>107</v>
      </c>
      <c r="C32" s="199" t="s">
        <v>173</v>
      </c>
      <c r="D32" s="199" t="s">
        <v>174</v>
      </c>
      <c r="E32" s="199" t="s">
        <v>175</v>
      </c>
      <c r="F32" s="199" t="s">
        <v>176</v>
      </c>
      <c r="G32" s="199" t="s">
        <v>177</v>
      </c>
      <c r="H32" s="199" t="s">
        <v>204</v>
      </c>
      <c r="I32" s="200" t="s">
        <v>123</v>
      </c>
      <c r="J32" s="199" t="s">
        <v>179</v>
      </c>
      <c r="K32" s="199" t="s">
        <v>179</v>
      </c>
      <c r="L32" s="199" t="s">
        <v>197</v>
      </c>
      <c r="M32" s="199" t="s">
        <v>122</v>
      </c>
      <c r="N32" s="201">
        <v>18.730599999999999</v>
      </c>
      <c r="O32" s="202" t="s">
        <v>81</v>
      </c>
      <c r="P32" s="202"/>
      <c r="Q32" s="203">
        <f t="shared" si="0"/>
        <v>0</v>
      </c>
      <c r="R32" s="203">
        <f t="shared" si="1"/>
        <v>0</v>
      </c>
      <c r="S32" s="213">
        <f>IF(M32="nvt",0,IF(O32&gt;0,VLOOKUP(M32,'3-Productie normen'!A:K,VLOOKUP(O32,'3-Productie normen'!$B$34:$C$35,2,FALSE),FALSE)))</f>
        <v>0</v>
      </c>
      <c r="T32" s="204">
        <f t="shared" si="2"/>
        <v>0</v>
      </c>
      <c r="U32" s="572"/>
    </row>
    <row r="33" spans="1:21" ht="14.15" customHeight="1">
      <c r="A33" s="232">
        <v>33</v>
      </c>
      <c r="B33" s="252" t="s">
        <v>107</v>
      </c>
      <c r="C33" s="199" t="s">
        <v>173</v>
      </c>
      <c r="D33" s="199" t="s">
        <v>174</v>
      </c>
      <c r="E33" s="199" t="s">
        <v>175</v>
      </c>
      <c r="F33" s="199" t="s">
        <v>176</v>
      </c>
      <c r="G33" s="199" t="s">
        <v>177</v>
      </c>
      <c r="H33" s="199" t="s">
        <v>205</v>
      </c>
      <c r="I33" s="200" t="s">
        <v>123</v>
      </c>
      <c r="J33" s="199" t="s">
        <v>179</v>
      </c>
      <c r="K33" s="199" t="s">
        <v>179</v>
      </c>
      <c r="L33" s="199" t="s">
        <v>197</v>
      </c>
      <c r="M33" s="199" t="s">
        <v>122</v>
      </c>
      <c r="N33" s="201">
        <v>18.730599999999999</v>
      </c>
      <c r="O33" s="202" t="s">
        <v>81</v>
      </c>
      <c r="P33" s="202"/>
      <c r="Q33" s="203">
        <f t="shared" si="0"/>
        <v>0</v>
      </c>
      <c r="R33" s="203">
        <f t="shared" si="1"/>
        <v>0</v>
      </c>
      <c r="S33" s="213">
        <f>IF(M33="nvt",0,IF(O33&gt;0,VLOOKUP(M33,'3-Productie normen'!A:K,VLOOKUP(O33,'3-Productie normen'!$B$34:$C$35,2,FALSE),FALSE)))</f>
        <v>0</v>
      </c>
      <c r="T33" s="204">
        <f t="shared" si="2"/>
        <v>0</v>
      </c>
      <c r="U33" s="572"/>
    </row>
    <row r="34" spans="1:21" ht="14.15" customHeight="1">
      <c r="A34" s="231">
        <v>34</v>
      </c>
      <c r="B34" s="252" t="s">
        <v>107</v>
      </c>
      <c r="C34" s="199" t="s">
        <v>173</v>
      </c>
      <c r="D34" s="199" t="s">
        <v>174</v>
      </c>
      <c r="E34" s="199" t="s">
        <v>175</v>
      </c>
      <c r="F34" s="199" t="s">
        <v>176</v>
      </c>
      <c r="G34" s="199" t="s">
        <v>177</v>
      </c>
      <c r="H34" s="199" t="s">
        <v>206</v>
      </c>
      <c r="I34" s="200" t="s">
        <v>123</v>
      </c>
      <c r="J34" s="199" t="s">
        <v>179</v>
      </c>
      <c r="K34" s="199" t="s">
        <v>179</v>
      </c>
      <c r="L34" s="199" t="s">
        <v>197</v>
      </c>
      <c r="M34" s="199" t="s">
        <v>122</v>
      </c>
      <c r="N34" s="201">
        <v>18.730599999999999</v>
      </c>
      <c r="O34" s="202" t="s">
        <v>81</v>
      </c>
      <c r="P34" s="202"/>
      <c r="Q34" s="203">
        <f t="shared" si="0"/>
        <v>0</v>
      </c>
      <c r="R34" s="203">
        <f t="shared" si="1"/>
        <v>0</v>
      </c>
      <c r="S34" s="213">
        <f>IF(M34="nvt",0,IF(O34&gt;0,VLOOKUP(M34,'3-Productie normen'!A:K,VLOOKUP(O34,'3-Productie normen'!$B$34:$C$35,2,FALSE),FALSE)))</f>
        <v>0</v>
      </c>
      <c r="T34" s="204">
        <f t="shared" si="2"/>
        <v>0</v>
      </c>
      <c r="U34" s="572"/>
    </row>
    <row r="35" spans="1:21" ht="14.15" customHeight="1">
      <c r="A35" s="231">
        <v>35</v>
      </c>
      <c r="B35" s="252" t="s">
        <v>107</v>
      </c>
      <c r="C35" s="199" t="s">
        <v>173</v>
      </c>
      <c r="D35" s="199" t="s">
        <v>174</v>
      </c>
      <c r="E35" s="199" t="s">
        <v>175</v>
      </c>
      <c r="F35" s="199" t="s">
        <v>176</v>
      </c>
      <c r="G35" s="199" t="s">
        <v>177</v>
      </c>
      <c r="H35" s="199" t="s">
        <v>207</v>
      </c>
      <c r="I35" s="207" t="s">
        <v>123</v>
      </c>
      <c r="J35" s="199" t="s">
        <v>179</v>
      </c>
      <c r="K35" s="199" t="s">
        <v>187</v>
      </c>
      <c r="L35" s="199" t="s">
        <v>197</v>
      </c>
      <c r="M35" s="199" t="s">
        <v>141</v>
      </c>
      <c r="N35" s="201">
        <v>33.448500000000003</v>
      </c>
      <c r="O35" s="202" t="s">
        <v>81</v>
      </c>
      <c r="P35" s="202"/>
      <c r="Q35" s="203">
        <f t="shared" si="0"/>
        <v>0</v>
      </c>
      <c r="R35" s="203">
        <f t="shared" si="1"/>
        <v>0</v>
      </c>
      <c r="S35" s="213">
        <f>IF(M35="nvt",0,IF(O35&gt;0,VLOOKUP(M35,'3-Productie normen'!A:K,VLOOKUP(O35,'3-Productie normen'!$B$34:$C$35,2,FALSE),FALSE)))</f>
        <v>0</v>
      </c>
      <c r="T35" s="204">
        <f t="shared" si="2"/>
        <v>0</v>
      </c>
      <c r="U35" s="572"/>
    </row>
    <row r="36" spans="1:21" ht="14.15" customHeight="1">
      <c r="A36" s="231">
        <v>36</v>
      </c>
      <c r="B36" s="252" t="s">
        <v>107</v>
      </c>
      <c r="C36" s="199" t="s">
        <v>173</v>
      </c>
      <c r="D36" s="199" t="s">
        <v>174</v>
      </c>
      <c r="E36" s="199" t="s">
        <v>175</v>
      </c>
      <c r="F36" s="199" t="s">
        <v>176</v>
      </c>
      <c r="G36" s="199" t="s">
        <v>177</v>
      </c>
      <c r="H36" s="199" t="s">
        <v>208</v>
      </c>
      <c r="I36" s="200" t="s">
        <v>143</v>
      </c>
      <c r="J36" s="199" t="s">
        <v>209</v>
      </c>
      <c r="K36" s="199" t="s">
        <v>210</v>
      </c>
      <c r="L36" s="199" t="s">
        <v>211</v>
      </c>
      <c r="M36" s="199" t="s">
        <v>143</v>
      </c>
      <c r="N36" s="201">
        <v>7.0423999999999998</v>
      </c>
      <c r="O36" s="202">
        <v>0</v>
      </c>
      <c r="P36" s="202"/>
      <c r="Q36" s="203">
        <f t="shared" si="0"/>
        <v>0</v>
      </c>
      <c r="R36" s="203">
        <f t="shared" si="1"/>
        <v>0</v>
      </c>
      <c r="S36" s="213">
        <f>IF(M36="nvt",0,IF(O36&gt;0,VLOOKUP(M36,'3-Productie normen'!A:K,VLOOKUP(O36,'3-Productie normen'!$B$34:$C$35,2,FALSE),FALSE)))</f>
        <v>0</v>
      </c>
      <c r="T36" s="204">
        <f t="shared" si="2"/>
        <v>0</v>
      </c>
      <c r="U36" s="572"/>
    </row>
    <row r="37" spans="1:21" ht="14.15" customHeight="1">
      <c r="A37" s="231">
        <v>37</v>
      </c>
      <c r="B37" s="252" t="s">
        <v>107</v>
      </c>
      <c r="C37" s="199" t="s">
        <v>173</v>
      </c>
      <c r="D37" s="199" t="s">
        <v>174</v>
      </c>
      <c r="E37" s="199" t="s">
        <v>175</v>
      </c>
      <c r="F37" s="199" t="s">
        <v>176</v>
      </c>
      <c r="G37" s="199" t="s">
        <v>177</v>
      </c>
      <c r="H37" s="199" t="s">
        <v>212</v>
      </c>
      <c r="I37" s="200" t="s">
        <v>143</v>
      </c>
      <c r="J37" s="199" t="s">
        <v>209</v>
      </c>
      <c r="K37" s="199" t="s">
        <v>213</v>
      </c>
      <c r="L37" s="199" t="s">
        <v>211</v>
      </c>
      <c r="M37" s="199" t="s">
        <v>143</v>
      </c>
      <c r="N37" s="201">
        <v>0.74890000000000001</v>
      </c>
      <c r="O37" s="202"/>
      <c r="P37" s="202"/>
      <c r="Q37" s="203">
        <f t="shared" si="0"/>
        <v>0</v>
      </c>
      <c r="R37" s="203">
        <f t="shared" si="1"/>
        <v>0</v>
      </c>
      <c r="S37" s="213">
        <f>IF(M37="nvt",0,IF(O37&gt;0,VLOOKUP(M37,'3-Productie normen'!A:K,VLOOKUP(O37,'3-Productie normen'!$B$34:$C$35,2,FALSE),FALSE)))</f>
        <v>0</v>
      </c>
      <c r="T37" s="204">
        <f t="shared" si="2"/>
        <v>0</v>
      </c>
      <c r="U37" s="572"/>
    </row>
    <row r="38" spans="1:21" ht="14.15" customHeight="1">
      <c r="A38" s="231">
        <v>38</v>
      </c>
      <c r="B38" s="252" t="s">
        <v>107</v>
      </c>
      <c r="C38" s="199" t="s">
        <v>173</v>
      </c>
      <c r="D38" s="199" t="s">
        <v>174</v>
      </c>
      <c r="E38" s="199" t="s">
        <v>175</v>
      </c>
      <c r="F38" s="199" t="s">
        <v>176</v>
      </c>
      <c r="G38" s="199" t="s">
        <v>177</v>
      </c>
      <c r="H38" s="199" t="s">
        <v>214</v>
      </c>
      <c r="I38" s="200" t="s">
        <v>143</v>
      </c>
      <c r="J38" s="199" t="s">
        <v>209</v>
      </c>
      <c r="K38" s="199" t="s">
        <v>215</v>
      </c>
      <c r="L38" s="199" t="s">
        <v>211</v>
      </c>
      <c r="M38" s="199" t="s">
        <v>143</v>
      </c>
      <c r="N38" s="201">
        <v>2.9794999999999998</v>
      </c>
      <c r="O38" s="202"/>
      <c r="P38" s="202"/>
      <c r="Q38" s="203">
        <f t="shared" si="0"/>
        <v>0</v>
      </c>
      <c r="R38" s="203">
        <f t="shared" si="1"/>
        <v>0</v>
      </c>
      <c r="S38" s="213">
        <f>IF(M38="nvt",0,IF(O38&gt;0,VLOOKUP(M38,'3-Productie normen'!A:K,VLOOKUP(O38,'3-Productie normen'!$B$34:$C$35,2,FALSE),FALSE)))</f>
        <v>0</v>
      </c>
      <c r="T38" s="204">
        <f t="shared" si="2"/>
        <v>0</v>
      </c>
      <c r="U38" s="572"/>
    </row>
    <row r="39" spans="1:21" ht="14.15" customHeight="1">
      <c r="A39" s="231">
        <v>39</v>
      </c>
      <c r="B39" s="252" t="s">
        <v>107</v>
      </c>
      <c r="C39" s="199" t="s">
        <v>173</v>
      </c>
      <c r="D39" s="199" t="s">
        <v>174</v>
      </c>
      <c r="E39" s="199" t="s">
        <v>175</v>
      </c>
      <c r="F39" s="199" t="s">
        <v>176</v>
      </c>
      <c r="G39" s="199" t="s">
        <v>177</v>
      </c>
      <c r="H39" s="199" t="s">
        <v>216</v>
      </c>
      <c r="I39" s="200" t="s">
        <v>143</v>
      </c>
      <c r="J39" s="199" t="s">
        <v>209</v>
      </c>
      <c r="K39" s="199" t="s">
        <v>215</v>
      </c>
      <c r="L39" s="199" t="s">
        <v>211</v>
      </c>
      <c r="M39" s="199" t="s">
        <v>143</v>
      </c>
      <c r="N39" s="201">
        <v>2.9794999999999998</v>
      </c>
      <c r="O39" s="202"/>
      <c r="P39" s="202"/>
      <c r="Q39" s="203">
        <f t="shared" si="0"/>
        <v>0</v>
      </c>
      <c r="R39" s="203">
        <f t="shared" si="1"/>
        <v>0</v>
      </c>
      <c r="S39" s="213">
        <f>IF(M39="nvt",0,IF(O39&gt;0,VLOOKUP(M39,'3-Productie normen'!A:K,VLOOKUP(O39,'3-Productie normen'!$B$34:$C$35,2,FALSE),FALSE)))</f>
        <v>0</v>
      </c>
      <c r="T39" s="204">
        <f t="shared" si="2"/>
        <v>0</v>
      </c>
      <c r="U39" s="572"/>
    </row>
    <row r="40" spans="1:21" ht="14.15" customHeight="1">
      <c r="A40" s="231">
        <v>40</v>
      </c>
      <c r="B40" s="252" t="s">
        <v>107</v>
      </c>
      <c r="C40" s="199" t="s">
        <v>173</v>
      </c>
      <c r="D40" s="199" t="s">
        <v>174</v>
      </c>
      <c r="E40" s="199" t="s">
        <v>175</v>
      </c>
      <c r="F40" s="199" t="s">
        <v>176</v>
      </c>
      <c r="G40" s="199" t="s">
        <v>177</v>
      </c>
      <c r="H40" s="199" t="s">
        <v>217</v>
      </c>
      <c r="I40" s="200" t="s">
        <v>143</v>
      </c>
      <c r="J40" s="199" t="s">
        <v>209</v>
      </c>
      <c r="K40" s="199" t="s">
        <v>215</v>
      </c>
      <c r="L40" s="199" t="s">
        <v>211</v>
      </c>
      <c r="M40" s="199" t="s">
        <v>143</v>
      </c>
      <c r="N40" s="201">
        <v>2.9794999999999998</v>
      </c>
      <c r="O40" s="202"/>
      <c r="P40" s="202"/>
      <c r="Q40" s="203">
        <f>IF(O40="nvt",0,IF(O40&gt;0,S40*N40,0))</f>
        <v>0</v>
      </c>
      <c r="R40" s="203">
        <f>IF(P40&gt;0,T40*N40,0)</f>
        <v>0</v>
      </c>
      <c r="S40" s="213">
        <f>IF(M40="nvt",0,IF(O40&gt;0,VLOOKUP(M40,'3-Productie normen'!A:K,VLOOKUP(O40,'3-Productie normen'!$B$34:$C$35,2,FALSE),FALSE)))</f>
        <v>0</v>
      </c>
      <c r="T40" s="204">
        <f>IF(P40&gt;0,S40*$T$8,0)</f>
        <v>0</v>
      </c>
      <c r="U40" s="572"/>
    </row>
    <row r="41" spans="1:21" ht="14.15" customHeight="1">
      <c r="A41" s="232">
        <v>41</v>
      </c>
      <c r="B41" s="252" t="s">
        <v>107</v>
      </c>
      <c r="C41" s="199" t="s">
        <v>173</v>
      </c>
      <c r="D41" s="199" t="s">
        <v>174</v>
      </c>
      <c r="E41" s="199" t="s">
        <v>175</v>
      </c>
      <c r="F41" s="199" t="s">
        <v>176</v>
      </c>
      <c r="G41" s="199" t="s">
        <v>177</v>
      </c>
      <c r="H41" s="199" t="s">
        <v>218</v>
      </c>
      <c r="I41" s="200" t="s">
        <v>143</v>
      </c>
      <c r="J41" s="199" t="s">
        <v>209</v>
      </c>
      <c r="K41" s="199" t="s">
        <v>215</v>
      </c>
      <c r="L41" s="199" t="s">
        <v>211</v>
      </c>
      <c r="M41" s="199" t="s">
        <v>143</v>
      </c>
      <c r="N41" s="201">
        <v>4.7362000000000002</v>
      </c>
      <c r="O41" s="202"/>
      <c r="P41" s="202"/>
      <c r="Q41" s="203">
        <f t="shared" ref="Q41:Q62" si="3">IF(O41="nvt",0,IF(O41&gt;0,S41*N41,0))</f>
        <v>0</v>
      </c>
      <c r="R41" s="203">
        <f t="shared" ref="R41:R62" si="4">IF(P41&gt;0,T41*N41,0)</f>
        <v>0</v>
      </c>
      <c r="S41" s="213">
        <f>IF(M41="nvt",0,IF(O41&gt;0,VLOOKUP(M41,'3-Productie normen'!A:K,VLOOKUP(O41,'3-Productie normen'!$B$34:$C$35,2,FALSE),FALSE)))</f>
        <v>0</v>
      </c>
      <c r="T41" s="204">
        <f t="shared" ref="T41:T62" si="5">IF(P41&gt;0,S41*$T$8,0)</f>
        <v>0</v>
      </c>
      <c r="U41" s="572"/>
    </row>
    <row r="42" spans="1:21" ht="14.15" customHeight="1">
      <c r="A42" s="231">
        <v>42</v>
      </c>
      <c r="B42" s="252" t="s">
        <v>107</v>
      </c>
      <c r="C42" s="199" t="s">
        <v>173</v>
      </c>
      <c r="D42" s="199" t="s">
        <v>174</v>
      </c>
      <c r="E42" s="199" t="s">
        <v>175</v>
      </c>
      <c r="F42" s="199" t="s">
        <v>176</v>
      </c>
      <c r="G42" s="199" t="s">
        <v>177</v>
      </c>
      <c r="H42" s="199" t="s">
        <v>219</v>
      </c>
      <c r="I42" s="200" t="s">
        <v>143</v>
      </c>
      <c r="J42" s="199" t="s">
        <v>209</v>
      </c>
      <c r="K42" s="199" t="s">
        <v>220</v>
      </c>
      <c r="L42" s="199" t="s">
        <v>211</v>
      </c>
      <c r="M42" s="199" t="s">
        <v>143</v>
      </c>
      <c r="N42" s="201">
        <v>19.325500000000002</v>
      </c>
      <c r="O42" s="202"/>
      <c r="P42" s="202"/>
      <c r="Q42" s="203">
        <f t="shared" si="3"/>
        <v>0</v>
      </c>
      <c r="R42" s="203">
        <f t="shared" si="4"/>
        <v>0</v>
      </c>
      <c r="S42" s="213">
        <f>IF(M42="nvt",0,IF(O42&gt;0,VLOOKUP(M42,'3-Productie normen'!A:K,VLOOKUP(O42,'3-Productie normen'!$B$34:$C$35,2,FALSE),FALSE)))</f>
        <v>0</v>
      </c>
      <c r="T42" s="204">
        <f t="shared" si="5"/>
        <v>0</v>
      </c>
      <c r="U42" s="572"/>
    </row>
    <row r="43" spans="1:21" ht="14.15" customHeight="1">
      <c r="A43" s="231">
        <v>43</v>
      </c>
      <c r="B43" s="252" t="s">
        <v>107</v>
      </c>
      <c r="C43" s="199" t="s">
        <v>173</v>
      </c>
      <c r="D43" s="199" t="s">
        <v>174</v>
      </c>
      <c r="E43" s="199" t="s">
        <v>175</v>
      </c>
      <c r="F43" s="199" t="s">
        <v>176</v>
      </c>
      <c r="G43" s="199" t="s">
        <v>177</v>
      </c>
      <c r="H43" s="199" t="s">
        <v>221</v>
      </c>
      <c r="I43" s="200" t="s">
        <v>143</v>
      </c>
      <c r="J43" s="199" t="s">
        <v>222</v>
      </c>
      <c r="K43" s="199" t="s">
        <v>223</v>
      </c>
      <c r="L43" s="199" t="s">
        <v>211</v>
      </c>
      <c r="M43" s="199" t="s">
        <v>143</v>
      </c>
      <c r="N43" s="201">
        <v>11.7912</v>
      </c>
      <c r="O43" s="202"/>
      <c r="P43" s="202"/>
      <c r="Q43" s="203">
        <f t="shared" si="3"/>
        <v>0</v>
      </c>
      <c r="R43" s="203">
        <f t="shared" si="4"/>
        <v>0</v>
      </c>
      <c r="S43" s="213">
        <f>IF(M43="nvt",0,IF(O43&gt;0,VLOOKUP(M43,'3-Productie normen'!A:K,VLOOKUP(O43,'3-Productie normen'!$B$34:$C$35,2,FALSE),FALSE)))</f>
        <v>0</v>
      </c>
      <c r="T43" s="204">
        <f t="shared" si="5"/>
        <v>0</v>
      </c>
      <c r="U43" s="572"/>
    </row>
    <row r="44" spans="1:21" ht="14.15" customHeight="1">
      <c r="A44" s="231">
        <v>44</v>
      </c>
      <c r="B44" s="252" t="s">
        <v>107</v>
      </c>
      <c r="C44" s="199" t="s">
        <v>173</v>
      </c>
      <c r="D44" s="199" t="s">
        <v>174</v>
      </c>
      <c r="E44" s="199" t="s">
        <v>175</v>
      </c>
      <c r="F44" s="199" t="s">
        <v>176</v>
      </c>
      <c r="G44" s="199" t="s">
        <v>177</v>
      </c>
      <c r="H44" s="199" t="s">
        <v>224</v>
      </c>
      <c r="I44" s="200" t="s">
        <v>143</v>
      </c>
      <c r="J44" s="199" t="s">
        <v>222</v>
      </c>
      <c r="K44" s="199" t="s">
        <v>223</v>
      </c>
      <c r="L44" s="199" t="s">
        <v>211</v>
      </c>
      <c r="M44" s="199" t="s">
        <v>143</v>
      </c>
      <c r="N44" s="201">
        <v>2.7265000000000001</v>
      </c>
      <c r="O44" s="202"/>
      <c r="P44" s="202"/>
      <c r="Q44" s="203">
        <f t="shared" si="3"/>
        <v>0</v>
      </c>
      <c r="R44" s="203">
        <f t="shared" si="4"/>
        <v>0</v>
      </c>
      <c r="S44" s="213">
        <f>IF(M44="nvt",0,IF(O44&gt;0,VLOOKUP(M44,'3-Productie normen'!A:K,VLOOKUP(O44,'3-Productie normen'!$B$34:$C$35,2,FALSE),FALSE)))</f>
        <v>0</v>
      </c>
      <c r="T44" s="204">
        <f t="shared" si="5"/>
        <v>0</v>
      </c>
      <c r="U44" s="572"/>
    </row>
    <row r="45" spans="1:21" ht="14.15" customHeight="1">
      <c r="A45" s="231">
        <v>45</v>
      </c>
      <c r="B45" s="252" t="s">
        <v>107</v>
      </c>
      <c r="C45" s="199" t="s">
        <v>173</v>
      </c>
      <c r="D45" s="199" t="s">
        <v>174</v>
      </c>
      <c r="E45" s="199" t="s">
        <v>175</v>
      </c>
      <c r="F45" s="199" t="s">
        <v>176</v>
      </c>
      <c r="G45" s="199" t="s">
        <v>177</v>
      </c>
      <c r="H45" s="199" t="s">
        <v>225</v>
      </c>
      <c r="I45" s="200" t="s">
        <v>143</v>
      </c>
      <c r="J45" s="199" t="s">
        <v>222</v>
      </c>
      <c r="K45" s="199" t="s">
        <v>223</v>
      </c>
      <c r="L45" s="199" t="s">
        <v>211</v>
      </c>
      <c r="M45" s="199" t="s">
        <v>143</v>
      </c>
      <c r="N45" s="201">
        <v>1.1162000000000001</v>
      </c>
      <c r="O45" s="202"/>
      <c r="P45" s="202"/>
      <c r="Q45" s="203">
        <f t="shared" si="3"/>
        <v>0</v>
      </c>
      <c r="R45" s="203">
        <f t="shared" si="4"/>
        <v>0</v>
      </c>
      <c r="S45" s="213">
        <f>IF(M45="nvt",0,IF(O45&gt;0,VLOOKUP(M45,'3-Productie normen'!A:K,VLOOKUP(O45,'3-Productie normen'!$B$34:$C$35,2,FALSE),FALSE)))</f>
        <v>0</v>
      </c>
      <c r="T45" s="204">
        <f t="shared" si="5"/>
        <v>0</v>
      </c>
      <c r="U45" s="572"/>
    </row>
    <row r="46" spans="1:21" ht="14.15" customHeight="1">
      <c r="A46" s="231">
        <v>46</v>
      </c>
      <c r="B46" s="252" t="s">
        <v>107</v>
      </c>
      <c r="C46" s="199" t="s">
        <v>173</v>
      </c>
      <c r="D46" s="199" t="s">
        <v>174</v>
      </c>
      <c r="E46" s="199" t="s">
        <v>175</v>
      </c>
      <c r="F46" s="199" t="s">
        <v>176</v>
      </c>
      <c r="G46" s="199" t="s">
        <v>177</v>
      </c>
      <c r="H46" s="199" t="s">
        <v>226</v>
      </c>
      <c r="I46" s="200" t="s">
        <v>143</v>
      </c>
      <c r="J46" s="199" t="s">
        <v>222</v>
      </c>
      <c r="K46" s="199" t="s">
        <v>223</v>
      </c>
      <c r="L46" s="199" t="s">
        <v>211</v>
      </c>
      <c r="M46" s="199" t="s">
        <v>143</v>
      </c>
      <c r="N46" s="201">
        <v>1.1161000000000001</v>
      </c>
      <c r="O46" s="202"/>
      <c r="P46" s="202"/>
      <c r="Q46" s="203">
        <f t="shared" si="3"/>
        <v>0</v>
      </c>
      <c r="R46" s="203">
        <f t="shared" si="4"/>
        <v>0</v>
      </c>
      <c r="S46" s="213">
        <f>IF(M46="nvt",0,IF(O46&gt;0,VLOOKUP(M46,'3-Productie normen'!A:K,VLOOKUP(O46,'3-Productie normen'!$B$34:$C$35,2,FALSE),FALSE)))</f>
        <v>0</v>
      </c>
      <c r="T46" s="204">
        <f t="shared" si="5"/>
        <v>0</v>
      </c>
      <c r="U46" s="572"/>
    </row>
    <row r="47" spans="1:21" ht="14.15" customHeight="1">
      <c r="A47" s="231">
        <v>47</v>
      </c>
      <c r="B47" s="252" t="s">
        <v>107</v>
      </c>
      <c r="C47" s="199" t="s">
        <v>173</v>
      </c>
      <c r="D47" s="199" t="s">
        <v>174</v>
      </c>
      <c r="E47" s="199" t="s">
        <v>175</v>
      </c>
      <c r="F47" s="199" t="s">
        <v>176</v>
      </c>
      <c r="G47" s="199" t="s">
        <v>177</v>
      </c>
      <c r="H47" s="199" t="s">
        <v>227</v>
      </c>
      <c r="I47" s="200" t="s">
        <v>143</v>
      </c>
      <c r="J47" s="199" t="s">
        <v>222</v>
      </c>
      <c r="K47" s="199" t="s">
        <v>223</v>
      </c>
      <c r="L47" s="199" t="s">
        <v>211</v>
      </c>
      <c r="M47" s="199" t="s">
        <v>143</v>
      </c>
      <c r="N47" s="201">
        <v>1.1161000000000001</v>
      </c>
      <c r="O47" s="202"/>
      <c r="P47" s="202"/>
      <c r="Q47" s="203">
        <f t="shared" si="3"/>
        <v>0</v>
      </c>
      <c r="R47" s="203">
        <f t="shared" si="4"/>
        <v>0</v>
      </c>
      <c r="S47" s="213">
        <f>IF(M47="nvt",0,IF(O47&gt;0,VLOOKUP(M47,'3-Productie normen'!A:K,VLOOKUP(O47,'3-Productie normen'!$B$34:$C$35,2,FALSE),FALSE)))</f>
        <v>0</v>
      </c>
      <c r="T47" s="204">
        <f t="shared" si="5"/>
        <v>0</v>
      </c>
      <c r="U47" s="572"/>
    </row>
    <row r="48" spans="1:21" ht="14.15" customHeight="1">
      <c r="A48" s="231">
        <v>48</v>
      </c>
      <c r="B48" s="252" t="s">
        <v>107</v>
      </c>
      <c r="C48" s="199" t="s">
        <v>173</v>
      </c>
      <c r="D48" s="199" t="s">
        <v>174</v>
      </c>
      <c r="E48" s="199" t="s">
        <v>175</v>
      </c>
      <c r="F48" s="199" t="s">
        <v>176</v>
      </c>
      <c r="G48" s="199" t="s">
        <v>177</v>
      </c>
      <c r="H48" s="199" t="s">
        <v>228</v>
      </c>
      <c r="I48" s="200" t="s">
        <v>143</v>
      </c>
      <c r="J48" s="199" t="s">
        <v>222</v>
      </c>
      <c r="K48" s="199" t="s">
        <v>223</v>
      </c>
      <c r="L48" s="199" t="s">
        <v>211</v>
      </c>
      <c r="M48" s="199" t="s">
        <v>143</v>
      </c>
      <c r="N48" s="201">
        <v>1.1161000000000001</v>
      </c>
      <c r="O48" s="202"/>
      <c r="P48" s="202"/>
      <c r="Q48" s="203">
        <f t="shared" si="3"/>
        <v>0</v>
      </c>
      <c r="R48" s="203">
        <f t="shared" si="4"/>
        <v>0</v>
      </c>
      <c r="S48" s="213">
        <f>IF(M48="nvt",0,IF(O48&gt;0,VLOOKUP(M48,'3-Productie normen'!A:K,VLOOKUP(O48,'3-Productie normen'!$B$34:$C$35,2,FALSE),FALSE)))</f>
        <v>0</v>
      </c>
      <c r="T48" s="204">
        <f t="shared" si="5"/>
        <v>0</v>
      </c>
      <c r="U48" s="572"/>
    </row>
    <row r="49" spans="1:41" ht="14.15" customHeight="1">
      <c r="A49" s="232">
        <v>49</v>
      </c>
      <c r="B49" s="252" t="s">
        <v>107</v>
      </c>
      <c r="C49" s="199" t="s">
        <v>173</v>
      </c>
      <c r="D49" s="199" t="s">
        <v>174</v>
      </c>
      <c r="E49" s="199" t="s">
        <v>175</v>
      </c>
      <c r="F49" s="199" t="s">
        <v>176</v>
      </c>
      <c r="G49" s="199" t="s">
        <v>177</v>
      </c>
      <c r="H49" s="199" t="s">
        <v>229</v>
      </c>
      <c r="I49" s="200" t="s">
        <v>143</v>
      </c>
      <c r="J49" s="199" t="s">
        <v>222</v>
      </c>
      <c r="K49" s="199" t="s">
        <v>223</v>
      </c>
      <c r="L49" s="199" t="s">
        <v>211</v>
      </c>
      <c r="M49" s="199" t="s">
        <v>143</v>
      </c>
      <c r="N49" s="201">
        <v>5.7896000000000001</v>
      </c>
      <c r="O49" s="202"/>
      <c r="P49" s="202"/>
      <c r="Q49" s="203">
        <f t="shared" si="3"/>
        <v>0</v>
      </c>
      <c r="R49" s="203">
        <f t="shared" si="4"/>
        <v>0</v>
      </c>
      <c r="S49" s="213">
        <f>IF(M49="nvt",0,IF(O49&gt;0,VLOOKUP(M49,'3-Productie normen'!A:K,VLOOKUP(O49,'3-Productie normen'!$B$34:$C$35,2,FALSE),FALSE)))</f>
        <v>0</v>
      </c>
      <c r="T49" s="204">
        <f t="shared" si="5"/>
        <v>0</v>
      </c>
      <c r="U49" s="572"/>
    </row>
    <row r="50" spans="1:41" ht="14.15" customHeight="1">
      <c r="A50" s="231">
        <v>50</v>
      </c>
      <c r="B50" s="252" t="s">
        <v>107</v>
      </c>
      <c r="C50" s="199" t="s">
        <v>173</v>
      </c>
      <c r="D50" s="199" t="s">
        <v>174</v>
      </c>
      <c r="E50" s="199" t="s">
        <v>175</v>
      </c>
      <c r="F50" s="199" t="s">
        <v>176</v>
      </c>
      <c r="G50" s="199" t="s">
        <v>177</v>
      </c>
      <c r="H50" s="199" t="s">
        <v>230</v>
      </c>
      <c r="I50" s="200" t="s">
        <v>143</v>
      </c>
      <c r="J50" s="199" t="s">
        <v>222</v>
      </c>
      <c r="K50" s="199" t="s">
        <v>223</v>
      </c>
      <c r="L50" s="199" t="s">
        <v>211</v>
      </c>
      <c r="M50" s="199" t="s">
        <v>143</v>
      </c>
      <c r="N50" s="201">
        <v>1.1161000000000001</v>
      </c>
      <c r="O50" s="202"/>
      <c r="P50" s="202"/>
      <c r="Q50" s="203">
        <f t="shared" si="3"/>
        <v>0</v>
      </c>
      <c r="R50" s="203">
        <f t="shared" si="4"/>
        <v>0</v>
      </c>
      <c r="S50" s="213">
        <f>IF(M50="nvt",0,IF(O50&gt;0,VLOOKUP(M50,'3-Productie normen'!A:K,VLOOKUP(O50,'3-Productie normen'!$B$34:$C$35,2,FALSE),FALSE)))</f>
        <v>0</v>
      </c>
      <c r="T50" s="204">
        <f t="shared" si="5"/>
        <v>0</v>
      </c>
      <c r="U50" s="572"/>
    </row>
    <row r="51" spans="1:41" ht="14.15" customHeight="1">
      <c r="A51" s="231">
        <v>51</v>
      </c>
      <c r="B51" s="252" t="s">
        <v>107</v>
      </c>
      <c r="C51" s="199" t="s">
        <v>173</v>
      </c>
      <c r="D51" s="199" t="s">
        <v>174</v>
      </c>
      <c r="E51" s="199" t="s">
        <v>175</v>
      </c>
      <c r="F51" s="199" t="s">
        <v>176</v>
      </c>
      <c r="G51" s="199" t="s">
        <v>177</v>
      </c>
      <c r="H51" s="199" t="s">
        <v>231</v>
      </c>
      <c r="I51" s="200" t="s">
        <v>143</v>
      </c>
      <c r="J51" s="199" t="s">
        <v>222</v>
      </c>
      <c r="K51" s="199" t="s">
        <v>223</v>
      </c>
      <c r="L51" s="199" t="s">
        <v>211</v>
      </c>
      <c r="M51" s="199" t="s">
        <v>143</v>
      </c>
      <c r="N51" s="201">
        <v>1.1161000000000001</v>
      </c>
      <c r="O51" s="202"/>
      <c r="P51" s="202"/>
      <c r="Q51" s="203">
        <f t="shared" si="3"/>
        <v>0</v>
      </c>
      <c r="R51" s="203">
        <f t="shared" si="4"/>
        <v>0</v>
      </c>
      <c r="S51" s="213">
        <f>IF(M51="nvt",0,IF(O51&gt;0,VLOOKUP(M51,'3-Productie normen'!A:K,VLOOKUP(O51,'3-Productie normen'!$B$34:$C$35,2,FALSE),FALSE)))</f>
        <v>0</v>
      </c>
      <c r="T51" s="204">
        <f t="shared" si="5"/>
        <v>0</v>
      </c>
      <c r="U51" s="572"/>
    </row>
    <row r="52" spans="1:41" ht="14.15" customHeight="1">
      <c r="A52" s="231">
        <v>52</v>
      </c>
      <c r="B52" s="252" t="s">
        <v>107</v>
      </c>
      <c r="C52" s="199" t="s">
        <v>173</v>
      </c>
      <c r="D52" s="199" t="s">
        <v>174</v>
      </c>
      <c r="E52" s="199" t="s">
        <v>175</v>
      </c>
      <c r="F52" s="199" t="s">
        <v>176</v>
      </c>
      <c r="G52" s="199" t="s">
        <v>177</v>
      </c>
      <c r="H52" s="199" t="s">
        <v>232</v>
      </c>
      <c r="I52" s="200" t="s">
        <v>143</v>
      </c>
      <c r="J52" s="199" t="s">
        <v>209</v>
      </c>
      <c r="K52" s="199" t="s">
        <v>210</v>
      </c>
      <c r="L52" s="199" t="s">
        <v>211</v>
      </c>
      <c r="M52" s="199" t="s">
        <v>143</v>
      </c>
      <c r="N52" s="201">
        <v>7.0423999999999998</v>
      </c>
      <c r="O52" s="202"/>
      <c r="P52" s="202"/>
      <c r="Q52" s="203">
        <f t="shared" si="3"/>
        <v>0</v>
      </c>
      <c r="R52" s="203">
        <f t="shared" si="4"/>
        <v>0</v>
      </c>
      <c r="S52" s="213">
        <f>IF(M52="nvt",0,IF(O52&gt;0,VLOOKUP(M52,'3-Productie normen'!A:K,VLOOKUP(O52,'3-Productie normen'!$B$34:$C$35,2,FALSE),FALSE)))</f>
        <v>0</v>
      </c>
      <c r="T52" s="204">
        <f t="shared" si="5"/>
        <v>0</v>
      </c>
      <c r="U52" s="572"/>
    </row>
    <row r="53" spans="1:41" ht="14.15" customHeight="1">
      <c r="A53" s="231">
        <v>53</v>
      </c>
      <c r="B53" s="252" t="s">
        <v>107</v>
      </c>
      <c r="C53" s="199" t="s">
        <v>173</v>
      </c>
      <c r="D53" s="199" t="s">
        <v>174</v>
      </c>
      <c r="E53" s="199" t="s">
        <v>175</v>
      </c>
      <c r="F53" s="199" t="s">
        <v>176</v>
      </c>
      <c r="G53" s="199" t="s">
        <v>177</v>
      </c>
      <c r="H53" s="199" t="s">
        <v>233</v>
      </c>
      <c r="I53" s="200" t="s">
        <v>143</v>
      </c>
      <c r="J53" s="199" t="s">
        <v>209</v>
      </c>
      <c r="K53" s="199" t="s">
        <v>213</v>
      </c>
      <c r="L53" s="199" t="s">
        <v>211</v>
      </c>
      <c r="M53" s="199" t="s">
        <v>143</v>
      </c>
      <c r="N53" s="201">
        <v>0.74890000000000001</v>
      </c>
      <c r="O53" s="202"/>
      <c r="P53" s="202"/>
      <c r="Q53" s="203">
        <f t="shared" si="3"/>
        <v>0</v>
      </c>
      <c r="R53" s="203">
        <f t="shared" si="4"/>
        <v>0</v>
      </c>
      <c r="S53" s="213">
        <f>IF(M53="nvt",0,IF(O53&gt;0,VLOOKUP(M53,'3-Productie normen'!A:K,VLOOKUP(O53,'3-Productie normen'!$B$34:$C$35,2,FALSE),FALSE)))</f>
        <v>0</v>
      </c>
      <c r="T53" s="204">
        <f t="shared" si="5"/>
        <v>0</v>
      </c>
      <c r="U53" s="572"/>
    </row>
    <row r="54" spans="1:41" ht="14.15" customHeight="1">
      <c r="A54" s="231">
        <v>54</v>
      </c>
      <c r="B54" s="252" t="s">
        <v>107</v>
      </c>
      <c r="C54" s="199" t="s">
        <v>173</v>
      </c>
      <c r="D54" s="199" t="s">
        <v>174</v>
      </c>
      <c r="E54" s="199" t="s">
        <v>175</v>
      </c>
      <c r="F54" s="199" t="s">
        <v>176</v>
      </c>
      <c r="G54" s="199" t="s">
        <v>177</v>
      </c>
      <c r="H54" s="199" t="s">
        <v>234</v>
      </c>
      <c r="I54" s="200" t="s">
        <v>143</v>
      </c>
      <c r="J54" s="199" t="s">
        <v>179</v>
      </c>
      <c r="K54" s="199" t="s">
        <v>235</v>
      </c>
      <c r="L54" s="199" t="s">
        <v>211</v>
      </c>
      <c r="M54" s="199" t="s">
        <v>143</v>
      </c>
      <c r="N54" s="201">
        <v>4.6228999999999996</v>
      </c>
      <c r="O54" s="202"/>
      <c r="P54" s="202"/>
      <c r="Q54" s="203">
        <f t="shared" si="3"/>
        <v>0</v>
      </c>
      <c r="R54" s="203">
        <f t="shared" si="4"/>
        <v>0</v>
      </c>
      <c r="S54" s="213">
        <f>IF(M54="nvt",0,IF(O54&gt;0,VLOOKUP(M54,'3-Productie normen'!A:K,VLOOKUP(O54,'3-Productie normen'!$B$34:$C$35,2,FALSE),FALSE)))</f>
        <v>0</v>
      </c>
      <c r="T54" s="204">
        <f t="shared" si="5"/>
        <v>0</v>
      </c>
      <c r="U54" s="572"/>
    </row>
    <row r="55" spans="1:41" ht="14.15" customHeight="1">
      <c r="A55" s="231">
        <v>55</v>
      </c>
      <c r="B55" s="252" t="s">
        <v>107</v>
      </c>
      <c r="C55" s="199" t="s">
        <v>173</v>
      </c>
      <c r="D55" s="199" t="s">
        <v>174</v>
      </c>
      <c r="E55" s="199" t="s">
        <v>175</v>
      </c>
      <c r="F55" s="199" t="s">
        <v>176</v>
      </c>
      <c r="G55" s="199" t="s">
        <v>177</v>
      </c>
      <c r="H55" s="199" t="s">
        <v>236</v>
      </c>
      <c r="I55" s="200" t="s">
        <v>130</v>
      </c>
      <c r="J55" s="199" t="s">
        <v>222</v>
      </c>
      <c r="K55" s="199" t="s">
        <v>237</v>
      </c>
      <c r="L55" s="199" t="s">
        <v>197</v>
      </c>
      <c r="M55" s="199" t="s">
        <v>238</v>
      </c>
      <c r="N55" s="201">
        <v>132.63659999999999</v>
      </c>
      <c r="O55" s="202" t="s">
        <v>81</v>
      </c>
      <c r="P55" s="202"/>
      <c r="Q55" s="203">
        <f t="shared" si="3"/>
        <v>0</v>
      </c>
      <c r="R55" s="203">
        <f t="shared" si="4"/>
        <v>0</v>
      </c>
      <c r="S55" s="213">
        <f>IF(M55="nvt",0,IF(O55&gt;0,VLOOKUP(M55,'3-Productie normen'!A:K,VLOOKUP(O55,'3-Productie normen'!$B$34:$C$35,2,FALSE),FALSE)))</f>
        <v>0</v>
      </c>
      <c r="T55" s="204">
        <f t="shared" si="5"/>
        <v>0</v>
      </c>
      <c r="U55" s="572"/>
    </row>
    <row r="56" spans="1:41" ht="14.15" customHeight="1">
      <c r="A56" s="231">
        <v>56</v>
      </c>
      <c r="B56" s="252" t="s">
        <v>107</v>
      </c>
      <c r="C56" s="199" t="s">
        <v>173</v>
      </c>
      <c r="D56" s="199" t="s">
        <v>174</v>
      </c>
      <c r="E56" s="199" t="s">
        <v>175</v>
      </c>
      <c r="F56" s="199" t="s">
        <v>176</v>
      </c>
      <c r="G56" s="199" t="s">
        <v>177</v>
      </c>
      <c r="H56" s="199" t="s">
        <v>239</v>
      </c>
      <c r="I56" s="200" t="s">
        <v>143</v>
      </c>
      <c r="J56" s="199" t="s">
        <v>222</v>
      </c>
      <c r="K56" s="199" t="s">
        <v>240</v>
      </c>
      <c r="L56" s="199" t="s">
        <v>211</v>
      </c>
      <c r="M56" s="199" t="s">
        <v>143</v>
      </c>
      <c r="N56" s="201">
        <v>34.558900000000001</v>
      </c>
      <c r="O56" s="202"/>
      <c r="P56" s="202"/>
      <c r="Q56" s="203">
        <f t="shared" si="3"/>
        <v>0</v>
      </c>
      <c r="R56" s="203">
        <f t="shared" si="4"/>
        <v>0</v>
      </c>
      <c r="S56" s="213">
        <f>IF(M56="nvt",0,IF(O56&gt;0,VLOOKUP(M56,'3-Productie normen'!A:K,VLOOKUP(O56,'3-Productie normen'!$B$34:$C$35,2,FALSE),FALSE)))</f>
        <v>0</v>
      </c>
      <c r="T56" s="204">
        <f t="shared" si="5"/>
        <v>0</v>
      </c>
      <c r="U56" s="572"/>
    </row>
    <row r="57" spans="1:41" ht="14.15" customHeight="1">
      <c r="A57" s="232">
        <v>57</v>
      </c>
      <c r="B57" s="252" t="s">
        <v>107</v>
      </c>
      <c r="C57" s="199" t="s">
        <v>173</v>
      </c>
      <c r="D57" s="199" t="s">
        <v>174</v>
      </c>
      <c r="E57" s="199" t="s">
        <v>175</v>
      </c>
      <c r="F57" s="199" t="s">
        <v>176</v>
      </c>
      <c r="G57" s="199" t="s">
        <v>177</v>
      </c>
      <c r="H57" s="199" t="s">
        <v>241</v>
      </c>
      <c r="I57" s="200" t="s">
        <v>130</v>
      </c>
      <c r="J57" s="199" t="s">
        <v>222</v>
      </c>
      <c r="K57" s="199" t="s">
        <v>237</v>
      </c>
      <c r="L57" s="199" t="s">
        <v>197</v>
      </c>
      <c r="M57" s="199" t="s">
        <v>238</v>
      </c>
      <c r="N57" s="201">
        <v>24.367000000000001</v>
      </c>
      <c r="O57" s="202" t="s">
        <v>81</v>
      </c>
      <c r="P57" s="202"/>
      <c r="Q57" s="203">
        <f t="shared" si="3"/>
        <v>0</v>
      </c>
      <c r="R57" s="203">
        <f t="shared" si="4"/>
        <v>0</v>
      </c>
      <c r="S57" s="213">
        <f>IF(M57="nvt",0,IF(O57&gt;0,VLOOKUP(M57,'3-Productie normen'!A:K,VLOOKUP(O57,'3-Productie normen'!$B$34:$C$35,2,FALSE),FALSE)))</f>
        <v>0</v>
      </c>
      <c r="T57" s="204">
        <f t="shared" si="5"/>
        <v>0</v>
      </c>
      <c r="U57" s="572"/>
    </row>
    <row r="58" spans="1:41" ht="14.15" customHeight="1">
      <c r="A58" s="231">
        <v>58</v>
      </c>
      <c r="B58" s="252" t="s">
        <v>107</v>
      </c>
      <c r="C58" s="199" t="s">
        <v>173</v>
      </c>
      <c r="D58" s="199" t="s">
        <v>174</v>
      </c>
      <c r="E58" s="199" t="s">
        <v>175</v>
      </c>
      <c r="F58" s="199" t="s">
        <v>176</v>
      </c>
      <c r="G58" s="199" t="s">
        <v>177</v>
      </c>
      <c r="H58" s="199" t="s">
        <v>242</v>
      </c>
      <c r="I58" s="200" t="s">
        <v>143</v>
      </c>
      <c r="J58" s="199" t="s">
        <v>222</v>
      </c>
      <c r="K58" s="199" t="s">
        <v>237</v>
      </c>
      <c r="L58" s="199" t="s">
        <v>211</v>
      </c>
      <c r="M58" s="199" t="s">
        <v>143</v>
      </c>
      <c r="N58" s="201">
        <v>41.785200000000003</v>
      </c>
      <c r="O58" s="202"/>
      <c r="P58" s="202"/>
      <c r="Q58" s="203">
        <f t="shared" si="3"/>
        <v>0</v>
      </c>
      <c r="R58" s="203">
        <f t="shared" si="4"/>
        <v>0</v>
      </c>
      <c r="S58" s="213">
        <f>IF(M58="nvt",0,IF(O58&gt;0,VLOOKUP(M58,'3-Productie normen'!A:K,VLOOKUP(O58,'3-Productie normen'!$B$34:$C$35,2,FALSE),FALSE)))</f>
        <v>0</v>
      </c>
      <c r="T58" s="204">
        <f t="shared" si="5"/>
        <v>0</v>
      </c>
      <c r="U58" s="572"/>
    </row>
    <row r="59" spans="1:41" ht="14.15" customHeight="1">
      <c r="A59" s="231">
        <v>59</v>
      </c>
      <c r="B59" s="252" t="s">
        <v>107</v>
      </c>
      <c r="C59" s="199" t="s">
        <v>173</v>
      </c>
      <c r="D59" s="199" t="s">
        <v>174</v>
      </c>
      <c r="E59" s="199" t="s">
        <v>175</v>
      </c>
      <c r="F59" s="199" t="s">
        <v>176</v>
      </c>
      <c r="G59" s="199" t="s">
        <v>177</v>
      </c>
      <c r="H59" s="199" t="s">
        <v>243</v>
      </c>
      <c r="I59" s="200" t="s">
        <v>143</v>
      </c>
      <c r="J59" s="199" t="s">
        <v>179</v>
      </c>
      <c r="K59" s="199" t="s">
        <v>179</v>
      </c>
      <c r="L59" s="199" t="s">
        <v>211</v>
      </c>
      <c r="M59" s="199" t="s">
        <v>143</v>
      </c>
      <c r="N59" s="201">
        <v>11.5593</v>
      </c>
      <c r="O59" s="202"/>
      <c r="P59" s="202"/>
      <c r="Q59" s="203">
        <f t="shared" si="3"/>
        <v>0</v>
      </c>
      <c r="R59" s="203">
        <f t="shared" si="4"/>
        <v>0</v>
      </c>
      <c r="S59" s="213">
        <f>IF(M59="nvt",0,IF(O59&gt;0,VLOOKUP(M59,'3-Productie normen'!A:K,VLOOKUP(O59,'3-Productie normen'!$B$34:$C$35,2,FALSE),FALSE)))</f>
        <v>0</v>
      </c>
      <c r="T59" s="204">
        <f t="shared" si="5"/>
        <v>0</v>
      </c>
      <c r="U59" s="572"/>
    </row>
    <row r="60" spans="1:41" ht="14.15" customHeight="1">
      <c r="A60" s="231">
        <v>60</v>
      </c>
      <c r="B60" s="252" t="s">
        <v>107</v>
      </c>
      <c r="C60" s="199" t="s">
        <v>173</v>
      </c>
      <c r="D60" s="199" t="s">
        <v>174</v>
      </c>
      <c r="E60" s="199" t="s">
        <v>175</v>
      </c>
      <c r="F60" s="199" t="s">
        <v>176</v>
      </c>
      <c r="G60" s="199" t="s">
        <v>177</v>
      </c>
      <c r="H60" s="199" t="s">
        <v>244</v>
      </c>
      <c r="I60" s="200" t="s">
        <v>245</v>
      </c>
      <c r="J60" s="199" t="s">
        <v>179</v>
      </c>
      <c r="K60" s="199" t="s">
        <v>246</v>
      </c>
      <c r="L60" s="199" t="s">
        <v>180</v>
      </c>
      <c r="M60" s="199" t="s">
        <v>143</v>
      </c>
      <c r="N60" s="201">
        <v>13.710699999999999</v>
      </c>
      <c r="O60" s="202"/>
      <c r="P60" s="202"/>
      <c r="Q60" s="203">
        <f t="shared" si="3"/>
        <v>0</v>
      </c>
      <c r="R60" s="203">
        <f t="shared" si="4"/>
        <v>0</v>
      </c>
      <c r="S60" s="213">
        <f>IF(M60="nvt",0,IF(O60&gt;0,VLOOKUP(M60,'3-Productie normen'!A:K,VLOOKUP(O60,'3-Productie normen'!$B$34:$C$35,2,FALSE),FALSE)))</f>
        <v>0</v>
      </c>
      <c r="T60" s="204">
        <f t="shared" si="5"/>
        <v>0</v>
      </c>
      <c r="U60" s="572"/>
    </row>
    <row r="61" spans="1:41" ht="14.15" customHeight="1">
      <c r="A61" s="231">
        <v>61</v>
      </c>
      <c r="B61" s="252" t="s">
        <v>107</v>
      </c>
      <c r="C61" s="199" t="s">
        <v>173</v>
      </c>
      <c r="D61" s="199" t="s">
        <v>174</v>
      </c>
      <c r="E61" s="199" t="s">
        <v>175</v>
      </c>
      <c r="F61" s="199" t="s">
        <v>176</v>
      </c>
      <c r="G61" s="199" t="s">
        <v>177</v>
      </c>
      <c r="H61" s="199" t="s">
        <v>247</v>
      </c>
      <c r="I61" s="200" t="s">
        <v>123</v>
      </c>
      <c r="J61" s="199" t="s">
        <v>179</v>
      </c>
      <c r="K61" s="199" t="s">
        <v>179</v>
      </c>
      <c r="L61" s="199" t="s">
        <v>197</v>
      </c>
      <c r="M61" s="199" t="s">
        <v>122</v>
      </c>
      <c r="N61" s="201">
        <v>37.299999999999997</v>
      </c>
      <c r="O61" s="202" t="s">
        <v>81</v>
      </c>
      <c r="P61" s="202"/>
      <c r="Q61" s="203">
        <f t="shared" si="3"/>
        <v>0</v>
      </c>
      <c r="R61" s="203">
        <f t="shared" si="4"/>
        <v>0</v>
      </c>
      <c r="S61" s="213">
        <f>IF(M61="nvt",0,IF(O61&gt;0,VLOOKUP(M61,'3-Productie normen'!A:K,VLOOKUP(O61,'3-Productie normen'!$B$34:$C$35,2,FALSE),FALSE)))</f>
        <v>0</v>
      </c>
      <c r="T61" s="204">
        <f t="shared" si="5"/>
        <v>0</v>
      </c>
      <c r="U61" s="572"/>
    </row>
    <row r="62" spans="1:41" ht="13">
      <c r="A62" s="231">
        <v>62</v>
      </c>
      <c r="B62" s="252" t="s">
        <v>80</v>
      </c>
      <c r="C62" s="199" t="s">
        <v>248</v>
      </c>
      <c r="D62" s="199" t="s">
        <v>249</v>
      </c>
      <c r="E62" s="199" t="s">
        <v>250</v>
      </c>
      <c r="F62" s="199" t="s">
        <v>176</v>
      </c>
      <c r="G62" s="199" t="s">
        <v>251</v>
      </c>
      <c r="H62" s="199" t="s">
        <v>252</v>
      </c>
      <c r="I62" s="200" t="s">
        <v>143</v>
      </c>
      <c r="J62" s="199" t="s">
        <v>209</v>
      </c>
      <c r="K62" s="199" t="s">
        <v>215</v>
      </c>
      <c r="L62" s="199" t="s">
        <v>253</v>
      </c>
      <c r="M62" s="199" t="s">
        <v>143</v>
      </c>
      <c r="N62" s="201">
        <v>5.6879999999999997</v>
      </c>
      <c r="O62" s="202"/>
      <c r="P62" s="202"/>
      <c r="Q62" s="203">
        <f t="shared" si="3"/>
        <v>0</v>
      </c>
      <c r="R62" s="203">
        <f t="shared" si="4"/>
        <v>0</v>
      </c>
      <c r="S62" s="213">
        <f>IF(M62="nvt",0,IF(O62&gt;0,VLOOKUP(M62,'3-Productie normen'!A:K,VLOOKUP(O62,'3-Productie normen'!$B$34:$C$35,2,FALSE),FALSE)))</f>
        <v>0</v>
      </c>
      <c r="T62" s="204">
        <f t="shared" si="5"/>
        <v>0</v>
      </c>
      <c r="U62" s="572"/>
    </row>
    <row r="63" spans="1:41" s="206" customFormat="1" ht="14.15" customHeight="1">
      <c r="A63" s="231">
        <v>63</v>
      </c>
      <c r="B63" s="252" t="s">
        <v>80</v>
      </c>
      <c r="C63" s="199" t="s">
        <v>248</v>
      </c>
      <c r="D63" s="199" t="s">
        <v>249</v>
      </c>
      <c r="E63" s="199" t="s">
        <v>250</v>
      </c>
      <c r="F63" s="199" t="s">
        <v>176</v>
      </c>
      <c r="G63" s="199" t="s">
        <v>251</v>
      </c>
      <c r="H63" s="199" t="s">
        <v>254</v>
      </c>
      <c r="I63" s="200" t="s">
        <v>143</v>
      </c>
      <c r="J63" s="199" t="s">
        <v>255</v>
      </c>
      <c r="K63" s="199" t="s">
        <v>256</v>
      </c>
      <c r="L63" s="199" t="s">
        <v>253</v>
      </c>
      <c r="M63" s="199" t="s">
        <v>143</v>
      </c>
      <c r="N63" s="201">
        <v>3.0419999999999998</v>
      </c>
      <c r="O63" s="202"/>
      <c r="P63" s="202"/>
      <c r="Q63" s="203">
        <f>IF(O63="nvt",0,IF(O63&gt;0,S63*N63,0))</f>
        <v>0</v>
      </c>
      <c r="R63" s="203">
        <f>IF(P63&gt;0,T63*N63,0)</f>
        <v>0</v>
      </c>
      <c r="S63" s="213">
        <f>IF(M63="nvt",0,IF(O63&gt;0,VLOOKUP(M63,'3-Productie normen'!A:K,VLOOKUP(O63,'3-Productie normen'!$B$34:$C$35,2,FALSE),FALSE)))</f>
        <v>0</v>
      </c>
      <c r="T63" s="204">
        <f>IF(P63&gt;0,S63*$T$8,0)</f>
        <v>0</v>
      </c>
      <c r="U63" s="572"/>
      <c r="V63" s="3"/>
      <c r="W63" s="32"/>
      <c r="X63" s="32"/>
      <c r="Y63" s="32"/>
      <c r="Z63" s="32"/>
      <c r="AA63" s="32"/>
      <c r="AB63" s="32"/>
      <c r="AC63" s="32"/>
      <c r="AD63" s="32"/>
      <c r="AE63" s="32"/>
      <c r="AF63" s="32"/>
      <c r="AG63" s="32"/>
      <c r="AH63" s="32"/>
      <c r="AI63" s="32"/>
      <c r="AJ63" s="32"/>
      <c r="AK63" s="32"/>
      <c r="AL63" s="32"/>
      <c r="AM63" s="32"/>
      <c r="AN63" s="32"/>
      <c r="AO63" s="569"/>
    </row>
    <row r="64" spans="1:41" ht="14.15" customHeight="1">
      <c r="A64" s="231">
        <v>64</v>
      </c>
      <c r="B64" s="252" t="s">
        <v>80</v>
      </c>
      <c r="C64" s="199" t="s">
        <v>248</v>
      </c>
      <c r="D64" s="199" t="s">
        <v>249</v>
      </c>
      <c r="E64" s="199" t="s">
        <v>250</v>
      </c>
      <c r="F64" s="199" t="s">
        <v>176</v>
      </c>
      <c r="G64" s="199" t="s">
        <v>251</v>
      </c>
      <c r="H64" s="199" t="s">
        <v>257</v>
      </c>
      <c r="I64" s="200" t="s">
        <v>143</v>
      </c>
      <c r="J64" s="199" t="s">
        <v>209</v>
      </c>
      <c r="K64" s="199" t="s">
        <v>220</v>
      </c>
      <c r="L64" s="199" t="s">
        <v>258</v>
      </c>
      <c r="M64" s="199" t="s">
        <v>143</v>
      </c>
      <c r="N64" s="201">
        <v>18.828099999999999</v>
      </c>
      <c r="O64" s="202"/>
      <c r="P64" s="202"/>
      <c r="Q64" s="203">
        <f t="shared" ref="Q64:Q78" si="6">IF(O64="nvt",0,IF(O64&gt;0,S64*N64,0))</f>
        <v>0</v>
      </c>
      <c r="R64" s="203">
        <f t="shared" ref="R64:R78" si="7">IF(P64&gt;0,T64*N64,0)</f>
        <v>0</v>
      </c>
      <c r="S64" s="213">
        <f>IF(M64="nvt",0,IF(O64&gt;0,VLOOKUP(M64,'3-Productie normen'!A:K,VLOOKUP(O64,'3-Productie normen'!$B$34:$C$35,2,FALSE),FALSE)))</f>
        <v>0</v>
      </c>
      <c r="T64" s="204">
        <f t="shared" ref="T64:T78" si="8">IF(P64&gt;0,S64*$T$8,0)</f>
        <v>0</v>
      </c>
      <c r="U64" s="572"/>
    </row>
    <row r="65" spans="1:21" ht="14.15" customHeight="1">
      <c r="A65" s="232">
        <v>65</v>
      </c>
      <c r="B65" s="252" t="s">
        <v>80</v>
      </c>
      <c r="C65" s="199" t="s">
        <v>248</v>
      </c>
      <c r="D65" s="199" t="s">
        <v>249</v>
      </c>
      <c r="E65" s="199" t="s">
        <v>250</v>
      </c>
      <c r="F65" s="199" t="s">
        <v>176</v>
      </c>
      <c r="G65" s="199" t="s">
        <v>251</v>
      </c>
      <c r="H65" s="199" t="s">
        <v>259</v>
      </c>
      <c r="I65" s="200" t="s">
        <v>143</v>
      </c>
      <c r="J65" s="199" t="s">
        <v>209</v>
      </c>
      <c r="K65" s="199" t="s">
        <v>220</v>
      </c>
      <c r="L65" s="199" t="s">
        <v>258</v>
      </c>
      <c r="M65" s="199" t="s">
        <v>143</v>
      </c>
      <c r="N65" s="201">
        <v>38.2607</v>
      </c>
      <c r="O65" s="202"/>
      <c r="P65" s="202"/>
      <c r="Q65" s="203">
        <f t="shared" si="6"/>
        <v>0</v>
      </c>
      <c r="R65" s="203">
        <f t="shared" si="7"/>
        <v>0</v>
      </c>
      <c r="S65" s="213">
        <f>IF(M65="nvt",0,IF(O65&gt;0,VLOOKUP(M65,'3-Productie normen'!A:K,VLOOKUP(O65,'3-Productie normen'!$B$34:$C$35,2,FALSE),FALSE)))</f>
        <v>0</v>
      </c>
      <c r="T65" s="204">
        <f t="shared" si="8"/>
        <v>0</v>
      </c>
      <c r="U65" s="572"/>
    </row>
    <row r="66" spans="1:21" ht="14.15" customHeight="1">
      <c r="A66" s="231">
        <v>66</v>
      </c>
      <c r="B66" s="252" t="s">
        <v>80</v>
      </c>
      <c r="C66" s="199" t="s">
        <v>248</v>
      </c>
      <c r="D66" s="199" t="s">
        <v>249</v>
      </c>
      <c r="E66" s="199" t="s">
        <v>250</v>
      </c>
      <c r="F66" s="199" t="s">
        <v>176</v>
      </c>
      <c r="G66" s="199" t="s">
        <v>251</v>
      </c>
      <c r="H66" s="199" t="s">
        <v>260</v>
      </c>
      <c r="I66" s="207" t="s">
        <v>123</v>
      </c>
      <c r="J66" s="199" t="s">
        <v>179</v>
      </c>
      <c r="K66" s="199" t="s">
        <v>187</v>
      </c>
      <c r="L66" s="199" t="s">
        <v>261</v>
      </c>
      <c r="M66" s="199" t="s">
        <v>141</v>
      </c>
      <c r="N66" s="201">
        <v>10.6478</v>
      </c>
      <c r="O66" s="202" t="s">
        <v>81</v>
      </c>
      <c r="P66" s="202"/>
      <c r="Q66" s="203">
        <f t="shared" si="6"/>
        <v>0</v>
      </c>
      <c r="R66" s="203">
        <f t="shared" si="7"/>
        <v>0</v>
      </c>
      <c r="S66" s="213">
        <f>IF(M66="nvt",0,IF(O66&gt;0,VLOOKUP(M66,'3-Productie normen'!A:K,VLOOKUP(O66,'3-Productie normen'!$B$34:$C$35,2,FALSE),FALSE)))</f>
        <v>0</v>
      </c>
      <c r="T66" s="204">
        <f t="shared" si="8"/>
        <v>0</v>
      </c>
      <c r="U66" s="572"/>
    </row>
    <row r="67" spans="1:21" ht="14.15" customHeight="1">
      <c r="A67" s="231">
        <v>67</v>
      </c>
      <c r="B67" s="252" t="s">
        <v>80</v>
      </c>
      <c r="C67" s="199" t="s">
        <v>248</v>
      </c>
      <c r="D67" s="199" t="s">
        <v>249</v>
      </c>
      <c r="E67" s="199" t="s">
        <v>250</v>
      </c>
      <c r="F67" s="199" t="s">
        <v>176</v>
      </c>
      <c r="G67" s="199" t="s">
        <v>251</v>
      </c>
      <c r="H67" s="199" t="s">
        <v>262</v>
      </c>
      <c r="I67" s="200" t="s">
        <v>123</v>
      </c>
      <c r="J67" s="199" t="s">
        <v>179</v>
      </c>
      <c r="K67" s="199" t="s">
        <v>179</v>
      </c>
      <c r="L67" s="199" t="s">
        <v>263</v>
      </c>
      <c r="M67" s="199" t="s">
        <v>122</v>
      </c>
      <c r="N67" s="201">
        <v>8.2598000000000003</v>
      </c>
      <c r="O67" s="202" t="s">
        <v>81</v>
      </c>
      <c r="P67" s="202"/>
      <c r="Q67" s="203">
        <f t="shared" si="6"/>
        <v>0</v>
      </c>
      <c r="R67" s="203">
        <f t="shared" si="7"/>
        <v>0</v>
      </c>
      <c r="S67" s="213">
        <f>IF(M67="nvt",0,IF(O67&gt;0,VLOOKUP(M67,'3-Productie normen'!A:K,VLOOKUP(O67,'3-Productie normen'!$B$34:$C$35,2,FALSE),FALSE)))</f>
        <v>0</v>
      </c>
      <c r="T67" s="204">
        <f t="shared" si="8"/>
        <v>0</v>
      </c>
      <c r="U67" s="572"/>
    </row>
    <row r="68" spans="1:21" ht="14.15" customHeight="1">
      <c r="A68" s="231">
        <v>68</v>
      </c>
      <c r="B68" s="252" t="s">
        <v>80</v>
      </c>
      <c r="C68" s="199" t="s">
        <v>248</v>
      </c>
      <c r="D68" s="199" t="s">
        <v>249</v>
      </c>
      <c r="E68" s="199" t="s">
        <v>250</v>
      </c>
      <c r="F68" s="199" t="s">
        <v>176</v>
      </c>
      <c r="G68" s="199" t="s">
        <v>251</v>
      </c>
      <c r="H68" s="199" t="s">
        <v>264</v>
      </c>
      <c r="I68" s="200" t="s">
        <v>136</v>
      </c>
      <c r="J68" s="199" t="s">
        <v>179</v>
      </c>
      <c r="K68" s="199" t="s">
        <v>265</v>
      </c>
      <c r="L68" s="199" t="s">
        <v>258</v>
      </c>
      <c r="M68" s="199" t="s">
        <v>135</v>
      </c>
      <c r="N68" s="201">
        <v>37.865200000000002</v>
      </c>
      <c r="O68" s="202" t="s">
        <v>81</v>
      </c>
      <c r="P68" s="202"/>
      <c r="Q68" s="203">
        <f t="shared" si="6"/>
        <v>0</v>
      </c>
      <c r="R68" s="203">
        <f t="shared" si="7"/>
        <v>0</v>
      </c>
      <c r="S68" s="213">
        <f>IF(M68="nvt",0,IF(O68&gt;0,VLOOKUP(M68,'3-Productie normen'!A:K,VLOOKUP(O68,'3-Productie normen'!$B$34:$C$35,2,FALSE),FALSE)))</f>
        <v>0</v>
      </c>
      <c r="T68" s="204">
        <f t="shared" si="8"/>
        <v>0</v>
      </c>
      <c r="U68" s="572"/>
    </row>
    <row r="69" spans="1:21" ht="14.15" customHeight="1">
      <c r="A69" s="231">
        <v>69</v>
      </c>
      <c r="B69" s="252" t="s">
        <v>80</v>
      </c>
      <c r="C69" s="199" t="s">
        <v>248</v>
      </c>
      <c r="D69" s="199" t="s">
        <v>249</v>
      </c>
      <c r="E69" s="199" t="s">
        <v>250</v>
      </c>
      <c r="F69" s="199" t="s">
        <v>176</v>
      </c>
      <c r="G69" s="199" t="s">
        <v>251</v>
      </c>
      <c r="H69" s="199" t="s">
        <v>266</v>
      </c>
      <c r="I69" s="207" t="s">
        <v>123</v>
      </c>
      <c r="J69" s="199" t="s">
        <v>179</v>
      </c>
      <c r="K69" s="199" t="s">
        <v>187</v>
      </c>
      <c r="L69" s="199" t="s">
        <v>261</v>
      </c>
      <c r="M69" s="199" t="s">
        <v>141</v>
      </c>
      <c r="N69" s="201">
        <v>10.7387</v>
      </c>
      <c r="O69" s="202" t="s">
        <v>81</v>
      </c>
      <c r="P69" s="202"/>
      <c r="Q69" s="203">
        <f t="shared" si="6"/>
        <v>0</v>
      </c>
      <c r="R69" s="203">
        <f t="shared" si="7"/>
        <v>0</v>
      </c>
      <c r="S69" s="213">
        <f>IF(M69="nvt",0,IF(O69&gt;0,VLOOKUP(M69,'3-Productie normen'!A:K,VLOOKUP(O69,'3-Productie normen'!$B$34:$C$35,2,FALSE),FALSE)))</f>
        <v>0</v>
      </c>
      <c r="T69" s="204">
        <f t="shared" si="8"/>
        <v>0</v>
      </c>
      <c r="U69" s="572"/>
    </row>
    <row r="70" spans="1:21" ht="14.15" customHeight="1">
      <c r="A70" s="231">
        <v>70</v>
      </c>
      <c r="B70" s="252" t="s">
        <v>80</v>
      </c>
      <c r="C70" s="199" t="s">
        <v>248</v>
      </c>
      <c r="D70" s="199" t="s">
        <v>249</v>
      </c>
      <c r="E70" s="199" t="s">
        <v>250</v>
      </c>
      <c r="F70" s="199" t="s">
        <v>176</v>
      </c>
      <c r="G70" s="199" t="s">
        <v>251</v>
      </c>
      <c r="H70" s="199" t="s">
        <v>267</v>
      </c>
      <c r="I70" s="207" t="s">
        <v>123</v>
      </c>
      <c r="J70" s="199" t="s">
        <v>179</v>
      </c>
      <c r="K70" s="199" t="s">
        <v>187</v>
      </c>
      <c r="L70" s="199" t="s">
        <v>261</v>
      </c>
      <c r="M70" s="199" t="s">
        <v>141</v>
      </c>
      <c r="N70" s="201">
        <v>10.7387</v>
      </c>
      <c r="O70" s="202" t="s">
        <v>81</v>
      </c>
      <c r="P70" s="202"/>
      <c r="Q70" s="203">
        <f t="shared" si="6"/>
        <v>0</v>
      </c>
      <c r="R70" s="203">
        <f t="shared" si="7"/>
        <v>0</v>
      </c>
      <c r="S70" s="213">
        <f>IF(M70="nvt",0,IF(O70&gt;0,VLOOKUP(M70,'3-Productie normen'!A:K,VLOOKUP(O70,'3-Productie normen'!$B$34:$C$35,2,FALSE),FALSE)))</f>
        <v>0</v>
      </c>
      <c r="T70" s="204">
        <f t="shared" si="8"/>
        <v>0</v>
      </c>
      <c r="U70" s="572"/>
    </row>
    <row r="71" spans="1:21" ht="14.15" customHeight="1">
      <c r="A71" s="231">
        <v>71</v>
      </c>
      <c r="B71" s="252" t="s">
        <v>80</v>
      </c>
      <c r="C71" s="199" t="s">
        <v>248</v>
      </c>
      <c r="D71" s="199" t="s">
        <v>249</v>
      </c>
      <c r="E71" s="199" t="s">
        <v>250</v>
      </c>
      <c r="F71" s="199" t="s">
        <v>176</v>
      </c>
      <c r="G71" s="199" t="s">
        <v>251</v>
      </c>
      <c r="H71" s="199" t="s">
        <v>268</v>
      </c>
      <c r="I71" s="207" t="s">
        <v>123</v>
      </c>
      <c r="J71" s="199" t="s">
        <v>179</v>
      </c>
      <c r="K71" s="199" t="s">
        <v>187</v>
      </c>
      <c r="L71" s="199" t="s">
        <v>261</v>
      </c>
      <c r="M71" s="199" t="s">
        <v>141</v>
      </c>
      <c r="N71" s="201">
        <v>21.752700000000001</v>
      </c>
      <c r="O71" s="202" t="s">
        <v>81</v>
      </c>
      <c r="P71" s="202"/>
      <c r="Q71" s="203">
        <f t="shared" si="6"/>
        <v>0</v>
      </c>
      <c r="R71" s="203">
        <f t="shared" si="7"/>
        <v>0</v>
      </c>
      <c r="S71" s="213">
        <f>IF(M71="nvt",0,IF(O71&gt;0,VLOOKUP(M71,'3-Productie normen'!A:K,VLOOKUP(O71,'3-Productie normen'!$B$34:$C$35,2,FALSE),FALSE)))</f>
        <v>0</v>
      </c>
      <c r="T71" s="204">
        <f t="shared" si="8"/>
        <v>0</v>
      </c>
      <c r="U71" s="572"/>
    </row>
    <row r="72" spans="1:21" ht="14.15" customHeight="1">
      <c r="A72" s="231">
        <v>72</v>
      </c>
      <c r="B72" s="252" t="s">
        <v>80</v>
      </c>
      <c r="C72" s="199" t="s">
        <v>248</v>
      </c>
      <c r="D72" s="199" t="s">
        <v>249</v>
      </c>
      <c r="E72" s="199" t="s">
        <v>250</v>
      </c>
      <c r="F72" s="199" t="s">
        <v>176</v>
      </c>
      <c r="G72" s="199" t="s">
        <v>251</v>
      </c>
      <c r="H72" s="199" t="s">
        <v>269</v>
      </c>
      <c r="I72" s="200" t="s">
        <v>136</v>
      </c>
      <c r="J72" s="199" t="s">
        <v>179</v>
      </c>
      <c r="K72" s="199" t="s">
        <v>265</v>
      </c>
      <c r="L72" s="199" t="s">
        <v>258</v>
      </c>
      <c r="M72" s="199" t="s">
        <v>135</v>
      </c>
      <c r="N72" s="201">
        <v>39.929099999999998</v>
      </c>
      <c r="O72" s="202" t="s">
        <v>81</v>
      </c>
      <c r="P72" s="202"/>
      <c r="Q72" s="203">
        <f t="shared" si="6"/>
        <v>0</v>
      </c>
      <c r="R72" s="203">
        <f t="shared" si="7"/>
        <v>0</v>
      </c>
      <c r="S72" s="213">
        <f>IF(M72="nvt",0,IF(O72&gt;0,VLOOKUP(M72,'3-Productie normen'!A:K,VLOOKUP(O72,'3-Productie normen'!$B$34:$C$35,2,FALSE),FALSE)))</f>
        <v>0</v>
      </c>
      <c r="T72" s="204">
        <f t="shared" si="8"/>
        <v>0</v>
      </c>
      <c r="U72" s="572"/>
    </row>
    <row r="73" spans="1:21" ht="14.15" customHeight="1">
      <c r="A73" s="232">
        <v>73</v>
      </c>
      <c r="B73" s="252" t="s">
        <v>80</v>
      </c>
      <c r="C73" s="199" t="s">
        <v>248</v>
      </c>
      <c r="D73" s="199" t="s">
        <v>249</v>
      </c>
      <c r="E73" s="199" t="s">
        <v>250</v>
      </c>
      <c r="F73" s="199" t="s">
        <v>176</v>
      </c>
      <c r="G73" s="199" t="s">
        <v>251</v>
      </c>
      <c r="H73" s="199" t="s">
        <v>270</v>
      </c>
      <c r="I73" s="200" t="s">
        <v>123</v>
      </c>
      <c r="J73" s="199" t="s">
        <v>179</v>
      </c>
      <c r="K73" s="199" t="s">
        <v>179</v>
      </c>
      <c r="L73" s="199" t="s">
        <v>258</v>
      </c>
      <c r="M73" s="199" t="s">
        <v>122</v>
      </c>
      <c r="N73" s="201">
        <v>6.8178000000000001</v>
      </c>
      <c r="O73" s="202" t="s">
        <v>81</v>
      </c>
      <c r="P73" s="202"/>
      <c r="Q73" s="203">
        <f t="shared" si="6"/>
        <v>0</v>
      </c>
      <c r="R73" s="203">
        <f t="shared" si="7"/>
        <v>0</v>
      </c>
      <c r="S73" s="213">
        <f>IF(M73="nvt",0,IF(O73&gt;0,VLOOKUP(M73,'3-Productie normen'!A:K,VLOOKUP(O73,'3-Productie normen'!$B$34:$C$35,2,FALSE),FALSE)))</f>
        <v>0</v>
      </c>
      <c r="T73" s="204">
        <f t="shared" si="8"/>
        <v>0</v>
      </c>
      <c r="U73" s="572"/>
    </row>
    <row r="74" spans="1:21" ht="14.15" customHeight="1">
      <c r="A74" s="231">
        <v>74</v>
      </c>
      <c r="B74" s="252" t="s">
        <v>80</v>
      </c>
      <c r="C74" s="199" t="s">
        <v>248</v>
      </c>
      <c r="D74" s="199" t="s">
        <v>249</v>
      </c>
      <c r="E74" s="199" t="s">
        <v>250</v>
      </c>
      <c r="F74" s="199" t="s">
        <v>176</v>
      </c>
      <c r="G74" s="199" t="s">
        <v>251</v>
      </c>
      <c r="H74" s="199" t="s">
        <v>271</v>
      </c>
      <c r="I74" s="200" t="s">
        <v>123</v>
      </c>
      <c r="J74" s="199" t="s">
        <v>179</v>
      </c>
      <c r="K74" s="199" t="s">
        <v>179</v>
      </c>
      <c r="L74" s="199" t="s">
        <v>261</v>
      </c>
      <c r="M74" s="199" t="s">
        <v>122</v>
      </c>
      <c r="N74" s="201">
        <v>5.2215999999999996</v>
      </c>
      <c r="O74" s="202" t="s">
        <v>81</v>
      </c>
      <c r="P74" s="202"/>
      <c r="Q74" s="203">
        <f t="shared" si="6"/>
        <v>0</v>
      </c>
      <c r="R74" s="203">
        <f t="shared" si="7"/>
        <v>0</v>
      </c>
      <c r="S74" s="213">
        <f>IF(M74="nvt",0,IF(O74&gt;0,VLOOKUP(M74,'3-Productie normen'!A:K,VLOOKUP(O74,'3-Productie normen'!$B$34:$C$35,2,FALSE),FALSE)))</f>
        <v>0</v>
      </c>
      <c r="T74" s="204">
        <f t="shared" si="8"/>
        <v>0</v>
      </c>
      <c r="U74" s="572"/>
    </row>
    <row r="75" spans="1:21" ht="14.15" customHeight="1">
      <c r="A75" s="231">
        <v>75</v>
      </c>
      <c r="B75" s="252" t="s">
        <v>80</v>
      </c>
      <c r="C75" s="199" t="s">
        <v>248</v>
      </c>
      <c r="D75" s="199" t="s">
        <v>249</v>
      </c>
      <c r="E75" s="199" t="s">
        <v>250</v>
      </c>
      <c r="F75" s="199" t="s">
        <v>176</v>
      </c>
      <c r="G75" s="199" t="s">
        <v>251</v>
      </c>
      <c r="H75" s="199" t="s">
        <v>272</v>
      </c>
      <c r="I75" s="200" t="s">
        <v>123</v>
      </c>
      <c r="J75" s="199" t="s">
        <v>179</v>
      </c>
      <c r="K75" s="199" t="s">
        <v>179</v>
      </c>
      <c r="L75" s="199" t="s">
        <v>261</v>
      </c>
      <c r="M75" s="199" t="s">
        <v>122</v>
      </c>
      <c r="N75" s="201">
        <v>5.2215999999999996</v>
      </c>
      <c r="O75" s="202" t="s">
        <v>81</v>
      </c>
      <c r="P75" s="202"/>
      <c r="Q75" s="203">
        <f t="shared" si="6"/>
        <v>0</v>
      </c>
      <c r="R75" s="203">
        <f t="shared" si="7"/>
        <v>0</v>
      </c>
      <c r="S75" s="213">
        <f>IF(M75="nvt",0,IF(O75&gt;0,VLOOKUP(M75,'3-Productie normen'!A:K,VLOOKUP(O75,'3-Productie normen'!$B$34:$C$35,2,FALSE),FALSE)))</f>
        <v>0</v>
      </c>
      <c r="T75" s="204">
        <f t="shared" si="8"/>
        <v>0</v>
      </c>
      <c r="U75" s="572"/>
    </row>
    <row r="76" spans="1:21" ht="14.15" customHeight="1">
      <c r="A76" s="231">
        <v>76</v>
      </c>
      <c r="B76" s="252" t="s">
        <v>80</v>
      </c>
      <c r="C76" s="199" t="s">
        <v>248</v>
      </c>
      <c r="D76" s="199" t="s">
        <v>249</v>
      </c>
      <c r="E76" s="199" t="s">
        <v>250</v>
      </c>
      <c r="F76" s="199" t="s">
        <v>176</v>
      </c>
      <c r="G76" s="199" t="s">
        <v>251</v>
      </c>
      <c r="H76" s="199" t="s">
        <v>273</v>
      </c>
      <c r="I76" s="207" t="s">
        <v>123</v>
      </c>
      <c r="J76" s="199" t="s">
        <v>179</v>
      </c>
      <c r="K76" s="199" t="s">
        <v>187</v>
      </c>
      <c r="L76" s="199" t="s">
        <v>261</v>
      </c>
      <c r="M76" s="199" t="s">
        <v>141</v>
      </c>
      <c r="N76" s="201">
        <v>21.745999999999999</v>
      </c>
      <c r="O76" s="202" t="s">
        <v>81</v>
      </c>
      <c r="P76" s="202"/>
      <c r="Q76" s="203">
        <f t="shared" si="6"/>
        <v>0</v>
      </c>
      <c r="R76" s="203">
        <f t="shared" si="7"/>
        <v>0</v>
      </c>
      <c r="S76" s="213">
        <f>IF(M76="nvt",0,IF(O76&gt;0,VLOOKUP(M76,'3-Productie normen'!A:K,VLOOKUP(O76,'3-Productie normen'!$B$34:$C$35,2,FALSE),FALSE)))</f>
        <v>0</v>
      </c>
      <c r="T76" s="204">
        <f t="shared" si="8"/>
        <v>0</v>
      </c>
      <c r="U76" s="572"/>
    </row>
    <row r="77" spans="1:21" ht="14.15" customHeight="1">
      <c r="A77" s="231">
        <v>77</v>
      </c>
      <c r="B77" s="252" t="s">
        <v>80</v>
      </c>
      <c r="C77" s="199" t="s">
        <v>248</v>
      </c>
      <c r="D77" s="199" t="s">
        <v>249</v>
      </c>
      <c r="E77" s="199" t="s">
        <v>250</v>
      </c>
      <c r="F77" s="199" t="s">
        <v>176</v>
      </c>
      <c r="G77" s="199" t="s">
        <v>251</v>
      </c>
      <c r="H77" s="199" t="s">
        <v>274</v>
      </c>
      <c r="I77" s="200" t="s">
        <v>123</v>
      </c>
      <c r="J77" s="199" t="s">
        <v>179</v>
      </c>
      <c r="K77" s="199" t="s">
        <v>179</v>
      </c>
      <c r="L77" s="199" t="s">
        <v>261</v>
      </c>
      <c r="M77" s="199" t="s">
        <v>122</v>
      </c>
      <c r="N77" s="201">
        <v>5.2215999999999996</v>
      </c>
      <c r="O77" s="202" t="s">
        <v>81</v>
      </c>
      <c r="P77" s="202"/>
      <c r="Q77" s="203">
        <f t="shared" si="6"/>
        <v>0</v>
      </c>
      <c r="R77" s="203">
        <f t="shared" si="7"/>
        <v>0</v>
      </c>
      <c r="S77" s="213">
        <f>IF(M77="nvt",0,IF(O77&gt;0,VLOOKUP(M77,'3-Productie normen'!A:K,VLOOKUP(O77,'3-Productie normen'!$B$34:$C$35,2,FALSE),FALSE)))</f>
        <v>0</v>
      </c>
      <c r="T77" s="204">
        <f t="shared" si="8"/>
        <v>0</v>
      </c>
      <c r="U77" s="572"/>
    </row>
    <row r="78" spans="1:21" ht="14.15" customHeight="1">
      <c r="A78" s="231">
        <v>78</v>
      </c>
      <c r="B78" s="252" t="s">
        <v>80</v>
      </c>
      <c r="C78" s="199" t="s">
        <v>248</v>
      </c>
      <c r="D78" s="199" t="s">
        <v>249</v>
      </c>
      <c r="E78" s="199" t="s">
        <v>250</v>
      </c>
      <c r="F78" s="199" t="s">
        <v>176</v>
      </c>
      <c r="G78" s="199" t="s">
        <v>251</v>
      </c>
      <c r="H78" s="199" t="s">
        <v>275</v>
      </c>
      <c r="I78" s="200" t="s">
        <v>123</v>
      </c>
      <c r="J78" s="199" t="s">
        <v>179</v>
      </c>
      <c r="K78" s="199" t="s">
        <v>179</v>
      </c>
      <c r="L78" s="199" t="s">
        <v>261</v>
      </c>
      <c r="M78" s="199" t="s">
        <v>122</v>
      </c>
      <c r="N78" s="201">
        <v>5.2215999999999996</v>
      </c>
      <c r="O78" s="202" t="s">
        <v>81</v>
      </c>
      <c r="P78" s="202"/>
      <c r="Q78" s="203">
        <f t="shared" si="6"/>
        <v>0</v>
      </c>
      <c r="R78" s="203">
        <f t="shared" si="7"/>
        <v>0</v>
      </c>
      <c r="S78" s="213">
        <f>IF(M78="nvt",0,IF(O78&gt;0,VLOOKUP(M78,'3-Productie normen'!A:K,VLOOKUP(O78,'3-Productie normen'!$B$34:$C$35,2,FALSE),FALSE)))</f>
        <v>0</v>
      </c>
      <c r="T78" s="204">
        <f t="shared" si="8"/>
        <v>0</v>
      </c>
      <c r="U78" s="572"/>
    </row>
    <row r="79" spans="1:21" ht="14.15" customHeight="1">
      <c r="A79" s="231">
        <v>79</v>
      </c>
      <c r="B79" s="252" t="s">
        <v>80</v>
      </c>
      <c r="C79" s="199" t="s">
        <v>248</v>
      </c>
      <c r="D79" s="199" t="s">
        <v>249</v>
      </c>
      <c r="E79" s="199" t="s">
        <v>250</v>
      </c>
      <c r="F79" s="199" t="s">
        <v>176</v>
      </c>
      <c r="G79" s="199" t="s">
        <v>251</v>
      </c>
      <c r="H79" s="199" t="s">
        <v>276</v>
      </c>
      <c r="I79" s="200" t="s">
        <v>143</v>
      </c>
      <c r="J79" s="199" t="s">
        <v>222</v>
      </c>
      <c r="K79" s="199" t="s">
        <v>240</v>
      </c>
      <c r="L79" s="199" t="s">
        <v>258</v>
      </c>
      <c r="M79" s="199" t="s">
        <v>143</v>
      </c>
      <c r="N79" s="201">
        <v>54.018900000000002</v>
      </c>
      <c r="O79" s="202"/>
      <c r="P79" s="202"/>
      <c r="Q79" s="203">
        <f>IF(O79="nvt",0,IF(O79&gt;0,S79*N79,0))</f>
        <v>0</v>
      </c>
      <c r="R79" s="203">
        <f>IF(P79&gt;0,T79*N79,0)</f>
        <v>0</v>
      </c>
      <c r="S79" s="213">
        <f>IF(M79="nvt",0,IF(O79&gt;0,VLOOKUP(M79,'3-Productie normen'!A:K,VLOOKUP(O79,'3-Productie normen'!$B$34:$C$35,2,FALSE),FALSE)))</f>
        <v>0</v>
      </c>
      <c r="T79" s="204">
        <f>IF(P79&gt;0,S79*$T$8,0)</f>
        <v>0</v>
      </c>
      <c r="U79" s="572"/>
    </row>
    <row r="80" spans="1:21" ht="14.15" customHeight="1">
      <c r="A80" s="231">
        <v>80</v>
      </c>
      <c r="B80" s="252" t="s">
        <v>80</v>
      </c>
      <c r="C80" s="199" t="s">
        <v>248</v>
      </c>
      <c r="D80" s="199" t="s">
        <v>249</v>
      </c>
      <c r="E80" s="199" t="s">
        <v>250</v>
      </c>
      <c r="F80" s="199" t="s">
        <v>176</v>
      </c>
      <c r="G80" s="199" t="s">
        <v>251</v>
      </c>
      <c r="H80" s="199" t="s">
        <v>277</v>
      </c>
      <c r="I80" s="200" t="s">
        <v>136</v>
      </c>
      <c r="J80" s="199" t="s">
        <v>179</v>
      </c>
      <c r="K80" s="199" t="s">
        <v>265</v>
      </c>
      <c r="L80" s="199" t="s">
        <v>258</v>
      </c>
      <c r="M80" s="199" t="s">
        <v>135</v>
      </c>
      <c r="N80" s="201">
        <v>10.116400000000001</v>
      </c>
      <c r="O80" s="202" t="s">
        <v>81</v>
      </c>
      <c r="P80" s="202"/>
      <c r="Q80" s="203">
        <f t="shared" ref="Q80:Q95" si="9">IF(O80="nvt",0,IF(O80&gt;0,S80*N80,0))</f>
        <v>0</v>
      </c>
      <c r="R80" s="203">
        <f t="shared" ref="R80:R95" si="10">IF(P80&gt;0,T80*N80,0)</f>
        <v>0</v>
      </c>
      <c r="S80" s="213">
        <f>IF(M80="nvt",0,IF(O80&gt;0,VLOOKUP(M80,'3-Productie normen'!A:K,VLOOKUP(O80,'3-Productie normen'!$B$34:$C$35,2,FALSE),FALSE)))</f>
        <v>0</v>
      </c>
      <c r="T80" s="204">
        <f t="shared" ref="T80:T95" si="11">IF(P80&gt;0,S80*$T$8,0)</f>
        <v>0</v>
      </c>
      <c r="U80" s="572"/>
    </row>
    <row r="81" spans="1:41" ht="14.15" customHeight="1">
      <c r="A81" s="232">
        <v>81</v>
      </c>
      <c r="B81" s="252" t="s">
        <v>80</v>
      </c>
      <c r="C81" s="199" t="s">
        <v>248</v>
      </c>
      <c r="D81" s="199" t="s">
        <v>249</v>
      </c>
      <c r="E81" s="199" t="s">
        <v>250</v>
      </c>
      <c r="F81" s="199" t="s">
        <v>176</v>
      </c>
      <c r="G81" s="199" t="s">
        <v>251</v>
      </c>
      <c r="H81" s="199" t="s">
        <v>278</v>
      </c>
      <c r="I81" s="200" t="s">
        <v>125</v>
      </c>
      <c r="J81" s="199" t="s">
        <v>222</v>
      </c>
      <c r="K81" s="199" t="s">
        <v>279</v>
      </c>
      <c r="L81" s="199" t="s">
        <v>258</v>
      </c>
      <c r="M81" s="199" t="s">
        <v>238</v>
      </c>
      <c r="N81" s="201">
        <v>200.5873</v>
      </c>
      <c r="O81" s="202" t="s">
        <v>81</v>
      </c>
      <c r="P81" s="202"/>
      <c r="Q81" s="203">
        <f t="shared" si="9"/>
        <v>0</v>
      </c>
      <c r="R81" s="203">
        <f t="shared" si="10"/>
        <v>0</v>
      </c>
      <c r="S81" s="213">
        <f>IF(M81="nvt",0,IF(O81&gt;0,VLOOKUP(M81,'3-Productie normen'!A:K,VLOOKUP(O81,'3-Productie normen'!$B$34:$C$35,2,FALSE),FALSE)))</f>
        <v>0</v>
      </c>
      <c r="T81" s="204">
        <f t="shared" si="11"/>
        <v>0</v>
      </c>
      <c r="U81" s="572"/>
    </row>
    <row r="82" spans="1:41" ht="14.15" customHeight="1">
      <c r="A82" s="231">
        <v>82</v>
      </c>
      <c r="B82" s="252" t="s">
        <v>80</v>
      </c>
      <c r="C82" s="199" t="s">
        <v>248</v>
      </c>
      <c r="D82" s="199" t="s">
        <v>249</v>
      </c>
      <c r="E82" s="199" t="s">
        <v>250</v>
      </c>
      <c r="F82" s="199" t="s">
        <v>176</v>
      </c>
      <c r="G82" s="199" t="s">
        <v>251</v>
      </c>
      <c r="H82" s="199" t="s">
        <v>280</v>
      </c>
      <c r="I82" s="200" t="s">
        <v>125</v>
      </c>
      <c r="J82" s="199" t="s">
        <v>222</v>
      </c>
      <c r="K82" s="199" t="s">
        <v>279</v>
      </c>
      <c r="L82" s="199" t="s">
        <v>261</v>
      </c>
      <c r="M82" s="199" t="s">
        <v>238</v>
      </c>
      <c r="N82" s="201">
        <v>99.976900000000001</v>
      </c>
      <c r="O82" s="202" t="s">
        <v>81</v>
      </c>
      <c r="P82" s="202"/>
      <c r="Q82" s="203">
        <f t="shared" si="9"/>
        <v>0</v>
      </c>
      <c r="R82" s="203">
        <f t="shared" si="10"/>
        <v>0</v>
      </c>
      <c r="S82" s="213">
        <f>IF(M82="nvt",0,IF(O82&gt;0,VLOOKUP(M82,'3-Productie normen'!A:K,VLOOKUP(O82,'3-Productie normen'!$B$34:$C$35,2,FALSE),FALSE)))</f>
        <v>0</v>
      </c>
      <c r="T82" s="204">
        <f t="shared" si="11"/>
        <v>0</v>
      </c>
      <c r="U82" s="572"/>
    </row>
    <row r="83" spans="1:41" ht="14.15" customHeight="1">
      <c r="A83" s="231">
        <v>83</v>
      </c>
      <c r="B83" s="252" t="s">
        <v>80</v>
      </c>
      <c r="C83" s="199" t="s">
        <v>248</v>
      </c>
      <c r="D83" s="199" t="s">
        <v>249</v>
      </c>
      <c r="E83" s="199" t="s">
        <v>250</v>
      </c>
      <c r="F83" s="199" t="s">
        <v>176</v>
      </c>
      <c r="G83" s="199" t="s">
        <v>251</v>
      </c>
      <c r="H83" s="199" t="s">
        <v>281</v>
      </c>
      <c r="I83" s="200" t="s">
        <v>125</v>
      </c>
      <c r="J83" s="199" t="s">
        <v>222</v>
      </c>
      <c r="K83" s="199" t="s">
        <v>279</v>
      </c>
      <c r="L83" s="199" t="s">
        <v>261</v>
      </c>
      <c r="M83" s="199" t="s">
        <v>238</v>
      </c>
      <c r="N83" s="201">
        <v>147.88409999999999</v>
      </c>
      <c r="O83" s="202" t="s">
        <v>81</v>
      </c>
      <c r="P83" s="202"/>
      <c r="Q83" s="203">
        <f t="shared" si="9"/>
        <v>0</v>
      </c>
      <c r="R83" s="203">
        <f t="shared" si="10"/>
        <v>0</v>
      </c>
      <c r="S83" s="213">
        <f>IF(M83="nvt",0,IF(O83&gt;0,VLOOKUP(M83,'3-Productie normen'!A:K,VLOOKUP(O83,'3-Productie normen'!$B$34:$C$35,2,FALSE),FALSE)))</f>
        <v>0</v>
      </c>
      <c r="T83" s="204">
        <f t="shared" si="11"/>
        <v>0</v>
      </c>
      <c r="U83" s="572"/>
    </row>
    <row r="84" spans="1:41" ht="14.15" customHeight="1">
      <c r="A84" s="231">
        <v>84</v>
      </c>
      <c r="B84" s="252" t="s">
        <v>80</v>
      </c>
      <c r="C84" s="199" t="s">
        <v>248</v>
      </c>
      <c r="D84" s="199" t="s">
        <v>249</v>
      </c>
      <c r="E84" s="199" t="s">
        <v>250</v>
      </c>
      <c r="F84" s="199" t="s">
        <v>176</v>
      </c>
      <c r="G84" s="199" t="s">
        <v>251</v>
      </c>
      <c r="H84" s="199" t="s">
        <v>282</v>
      </c>
      <c r="I84" s="200" t="s">
        <v>125</v>
      </c>
      <c r="J84" s="199" t="s">
        <v>222</v>
      </c>
      <c r="K84" s="199" t="s">
        <v>279</v>
      </c>
      <c r="L84" s="199" t="s">
        <v>261</v>
      </c>
      <c r="M84" s="199" t="s">
        <v>238</v>
      </c>
      <c r="N84" s="201">
        <v>43.581299999999999</v>
      </c>
      <c r="O84" s="202" t="s">
        <v>81</v>
      </c>
      <c r="P84" s="202"/>
      <c r="Q84" s="203">
        <f t="shared" si="9"/>
        <v>0</v>
      </c>
      <c r="R84" s="203">
        <f t="shared" si="10"/>
        <v>0</v>
      </c>
      <c r="S84" s="213">
        <f>IF(M84="nvt",0,IF(O84&gt;0,VLOOKUP(M84,'3-Productie normen'!A:K,VLOOKUP(O84,'3-Productie normen'!$B$34:$C$35,2,FALSE),FALSE)))</f>
        <v>0</v>
      </c>
      <c r="T84" s="204">
        <f t="shared" si="11"/>
        <v>0</v>
      </c>
      <c r="U84" s="572"/>
    </row>
    <row r="85" spans="1:41" ht="14.15" customHeight="1">
      <c r="A85" s="231">
        <v>85</v>
      </c>
      <c r="B85" s="252" t="s">
        <v>80</v>
      </c>
      <c r="C85" s="199" t="s">
        <v>248</v>
      </c>
      <c r="D85" s="199" t="s">
        <v>249</v>
      </c>
      <c r="E85" s="199" t="s">
        <v>250</v>
      </c>
      <c r="F85" s="199" t="s">
        <v>176</v>
      </c>
      <c r="G85" s="199" t="s">
        <v>251</v>
      </c>
      <c r="H85" s="199" t="s">
        <v>283</v>
      </c>
      <c r="I85" s="200" t="s">
        <v>125</v>
      </c>
      <c r="J85" s="199" t="s">
        <v>222</v>
      </c>
      <c r="K85" s="199" t="s">
        <v>279</v>
      </c>
      <c r="L85" s="199" t="s">
        <v>258</v>
      </c>
      <c r="M85" s="199" t="s">
        <v>238</v>
      </c>
      <c r="N85" s="201">
        <v>8.3834999999999997</v>
      </c>
      <c r="O85" s="202" t="s">
        <v>81</v>
      </c>
      <c r="P85" s="202"/>
      <c r="Q85" s="203">
        <f t="shared" si="9"/>
        <v>0</v>
      </c>
      <c r="R85" s="203">
        <f t="shared" si="10"/>
        <v>0</v>
      </c>
      <c r="S85" s="213">
        <f>IF(M85="nvt",0,IF(O85&gt;0,VLOOKUP(M85,'3-Productie normen'!A:K,VLOOKUP(O85,'3-Productie normen'!$B$34:$C$35,2,FALSE),FALSE)))</f>
        <v>0</v>
      </c>
      <c r="T85" s="204">
        <f t="shared" si="11"/>
        <v>0</v>
      </c>
      <c r="U85" s="572"/>
    </row>
    <row r="86" spans="1:41" ht="14.15" customHeight="1">
      <c r="A86" s="231">
        <v>86</v>
      </c>
      <c r="B86" s="252" t="s">
        <v>80</v>
      </c>
      <c r="C86" s="199" t="s">
        <v>248</v>
      </c>
      <c r="D86" s="199" t="s">
        <v>249</v>
      </c>
      <c r="E86" s="199" t="s">
        <v>250</v>
      </c>
      <c r="F86" s="199" t="s">
        <v>176</v>
      </c>
      <c r="G86" s="199" t="s">
        <v>251</v>
      </c>
      <c r="H86" s="199" t="s">
        <v>284</v>
      </c>
      <c r="I86" s="200" t="s">
        <v>143</v>
      </c>
      <c r="J86" s="199" t="s">
        <v>179</v>
      </c>
      <c r="K86" s="199" t="s">
        <v>235</v>
      </c>
      <c r="L86" s="199" t="s">
        <v>211</v>
      </c>
      <c r="M86" s="199" t="s">
        <v>143</v>
      </c>
      <c r="N86" s="201">
        <v>10.7387</v>
      </c>
      <c r="O86" s="202"/>
      <c r="P86" s="202"/>
      <c r="Q86" s="203">
        <f t="shared" si="9"/>
        <v>0</v>
      </c>
      <c r="R86" s="203">
        <f t="shared" si="10"/>
        <v>0</v>
      </c>
      <c r="S86" s="213">
        <f>IF(M86="nvt",0,IF(O86&gt;0,VLOOKUP(M86,'3-Productie normen'!A:K,VLOOKUP(O86,'3-Productie normen'!$B$34:$C$35,2,FALSE),FALSE)))</f>
        <v>0</v>
      </c>
      <c r="T86" s="204">
        <f t="shared" si="11"/>
        <v>0</v>
      </c>
      <c r="U86" s="572"/>
    </row>
    <row r="87" spans="1:41" ht="14.15" customHeight="1">
      <c r="A87" s="231">
        <v>87</v>
      </c>
      <c r="B87" s="252" t="s">
        <v>80</v>
      </c>
      <c r="C87" s="199" t="s">
        <v>248</v>
      </c>
      <c r="D87" s="199" t="s">
        <v>249</v>
      </c>
      <c r="E87" s="199" t="s">
        <v>250</v>
      </c>
      <c r="F87" s="199" t="s">
        <v>176</v>
      </c>
      <c r="G87" s="199" t="s">
        <v>251</v>
      </c>
      <c r="H87" s="199" t="s">
        <v>285</v>
      </c>
      <c r="I87" s="200" t="s">
        <v>143</v>
      </c>
      <c r="J87" s="199" t="s">
        <v>179</v>
      </c>
      <c r="K87" s="199" t="s">
        <v>235</v>
      </c>
      <c r="L87" s="199" t="s">
        <v>211</v>
      </c>
      <c r="M87" s="199" t="s">
        <v>143</v>
      </c>
      <c r="N87" s="201">
        <v>10.7387</v>
      </c>
      <c r="O87" s="202"/>
      <c r="P87" s="202"/>
      <c r="Q87" s="203">
        <f t="shared" si="9"/>
        <v>0</v>
      </c>
      <c r="R87" s="203">
        <f t="shared" si="10"/>
        <v>0</v>
      </c>
      <c r="S87" s="213">
        <f>IF(M87="nvt",0,IF(O87&gt;0,VLOOKUP(M87,'3-Productie normen'!A:K,VLOOKUP(O87,'3-Productie normen'!$B$34:$C$35,2,FALSE),FALSE)))</f>
        <v>0</v>
      </c>
      <c r="T87" s="204">
        <f t="shared" si="11"/>
        <v>0</v>
      </c>
      <c r="U87" s="572"/>
    </row>
    <row r="88" spans="1:41" ht="14.15" customHeight="1">
      <c r="A88" s="231">
        <v>88</v>
      </c>
      <c r="B88" s="252" t="s">
        <v>80</v>
      </c>
      <c r="C88" s="199" t="s">
        <v>248</v>
      </c>
      <c r="D88" s="199" t="s">
        <v>249</v>
      </c>
      <c r="E88" s="199" t="s">
        <v>250</v>
      </c>
      <c r="F88" s="199" t="s">
        <v>176</v>
      </c>
      <c r="G88" s="199" t="s">
        <v>251</v>
      </c>
      <c r="H88" s="199" t="s">
        <v>286</v>
      </c>
      <c r="I88" s="200" t="s">
        <v>245</v>
      </c>
      <c r="J88" s="199" t="s">
        <v>255</v>
      </c>
      <c r="K88" s="199" t="s">
        <v>256</v>
      </c>
      <c r="L88" s="199" t="s">
        <v>261</v>
      </c>
      <c r="M88" s="199" t="s">
        <v>143</v>
      </c>
      <c r="N88" s="201">
        <v>16.1752</v>
      </c>
      <c r="O88" s="202"/>
      <c r="P88" s="202"/>
      <c r="Q88" s="203">
        <f t="shared" si="9"/>
        <v>0</v>
      </c>
      <c r="R88" s="203">
        <f t="shared" si="10"/>
        <v>0</v>
      </c>
      <c r="S88" s="213">
        <f>IF(M88="nvt",0,IF(O88&gt;0,VLOOKUP(M88,'3-Productie normen'!A:K,VLOOKUP(O88,'3-Productie normen'!$B$34:$C$35,2,FALSE),FALSE)))</f>
        <v>0</v>
      </c>
      <c r="T88" s="204">
        <f t="shared" si="11"/>
        <v>0</v>
      </c>
      <c r="U88" s="572"/>
    </row>
    <row r="89" spans="1:41" ht="14.15" customHeight="1">
      <c r="A89" s="232">
        <v>89</v>
      </c>
      <c r="B89" s="252" t="s">
        <v>80</v>
      </c>
      <c r="C89" s="199" t="s">
        <v>248</v>
      </c>
      <c r="D89" s="199" t="s">
        <v>249</v>
      </c>
      <c r="E89" s="199" t="s">
        <v>250</v>
      </c>
      <c r="F89" s="199" t="s">
        <v>176</v>
      </c>
      <c r="G89" s="199" t="s">
        <v>251</v>
      </c>
      <c r="H89" s="199" t="s">
        <v>287</v>
      </c>
      <c r="I89" s="200" t="s">
        <v>125</v>
      </c>
      <c r="J89" s="199" t="s">
        <v>179</v>
      </c>
      <c r="K89" s="199" t="s">
        <v>288</v>
      </c>
      <c r="L89" s="199" t="s">
        <v>261</v>
      </c>
      <c r="M89" s="199" t="s">
        <v>238</v>
      </c>
      <c r="N89" s="201">
        <v>5.5690999999999997</v>
      </c>
      <c r="O89" s="202" t="s">
        <v>81</v>
      </c>
      <c r="P89" s="202"/>
      <c r="Q89" s="203">
        <f t="shared" si="9"/>
        <v>0</v>
      </c>
      <c r="R89" s="203">
        <f t="shared" si="10"/>
        <v>0</v>
      </c>
      <c r="S89" s="213">
        <f>IF(M89="nvt",0,IF(O89&gt;0,VLOOKUP(M89,'3-Productie normen'!A:K,VLOOKUP(O89,'3-Productie normen'!$B$34:$C$35,2,FALSE),FALSE)))</f>
        <v>0</v>
      </c>
      <c r="T89" s="204">
        <f t="shared" si="11"/>
        <v>0</v>
      </c>
      <c r="U89" s="572"/>
    </row>
    <row r="90" spans="1:41" ht="14.15" customHeight="1">
      <c r="A90" s="231">
        <v>90</v>
      </c>
      <c r="B90" s="252" t="s">
        <v>80</v>
      </c>
      <c r="C90" s="199" t="s">
        <v>248</v>
      </c>
      <c r="D90" s="199" t="s">
        <v>249</v>
      </c>
      <c r="E90" s="199" t="s">
        <v>250</v>
      </c>
      <c r="F90" s="199" t="s">
        <v>176</v>
      </c>
      <c r="G90" s="199" t="s">
        <v>251</v>
      </c>
      <c r="H90" s="199" t="s">
        <v>289</v>
      </c>
      <c r="I90" s="200" t="s">
        <v>123</v>
      </c>
      <c r="J90" s="199" t="s">
        <v>179</v>
      </c>
      <c r="K90" s="199" t="s">
        <v>179</v>
      </c>
      <c r="L90" s="199" t="s">
        <v>261</v>
      </c>
      <c r="M90" s="199" t="s">
        <v>122</v>
      </c>
      <c r="N90" s="201">
        <v>11.2088</v>
      </c>
      <c r="O90" s="202" t="s">
        <v>81</v>
      </c>
      <c r="P90" s="202"/>
      <c r="Q90" s="203">
        <f t="shared" si="9"/>
        <v>0</v>
      </c>
      <c r="R90" s="203">
        <f t="shared" si="10"/>
        <v>0</v>
      </c>
      <c r="S90" s="213">
        <f>IF(M90="nvt",0,IF(O90&gt;0,VLOOKUP(M90,'3-Productie normen'!A:K,VLOOKUP(O90,'3-Productie normen'!$B$34:$C$35,2,FALSE),FALSE)))</f>
        <v>0</v>
      </c>
      <c r="T90" s="204">
        <f t="shared" si="11"/>
        <v>0</v>
      </c>
      <c r="U90" s="572"/>
    </row>
    <row r="91" spans="1:41" ht="14.15" customHeight="1">
      <c r="A91" s="231">
        <v>91</v>
      </c>
      <c r="B91" s="252" t="s">
        <v>80</v>
      </c>
      <c r="C91" s="199" t="s">
        <v>248</v>
      </c>
      <c r="D91" s="199" t="s">
        <v>249</v>
      </c>
      <c r="E91" s="199" t="s">
        <v>250</v>
      </c>
      <c r="F91" s="199" t="s">
        <v>176</v>
      </c>
      <c r="G91" s="199" t="s">
        <v>251</v>
      </c>
      <c r="H91" s="199" t="s">
        <v>290</v>
      </c>
      <c r="I91" s="207" t="s">
        <v>123</v>
      </c>
      <c r="J91" s="199" t="s">
        <v>179</v>
      </c>
      <c r="K91" s="199" t="s">
        <v>187</v>
      </c>
      <c r="L91" s="199" t="s">
        <v>261</v>
      </c>
      <c r="M91" s="199" t="s">
        <v>141</v>
      </c>
      <c r="N91" s="201">
        <v>10.6814</v>
      </c>
      <c r="O91" s="202" t="s">
        <v>81</v>
      </c>
      <c r="P91" s="202"/>
      <c r="Q91" s="203">
        <f t="shared" si="9"/>
        <v>0</v>
      </c>
      <c r="R91" s="203">
        <f t="shared" si="10"/>
        <v>0</v>
      </c>
      <c r="S91" s="213">
        <f>IF(M91="nvt",0,IF(O91&gt;0,VLOOKUP(M91,'3-Productie normen'!A:K,VLOOKUP(O91,'3-Productie normen'!$B$34:$C$35,2,FALSE),FALSE)))</f>
        <v>0</v>
      </c>
      <c r="T91" s="204">
        <f t="shared" si="11"/>
        <v>0</v>
      </c>
      <c r="U91" s="572"/>
    </row>
    <row r="92" spans="1:41" ht="14.15" customHeight="1">
      <c r="A92" s="231">
        <v>92</v>
      </c>
      <c r="B92" s="252" t="s">
        <v>80</v>
      </c>
      <c r="C92" s="199" t="s">
        <v>248</v>
      </c>
      <c r="D92" s="199" t="s">
        <v>249</v>
      </c>
      <c r="E92" s="199" t="s">
        <v>250</v>
      </c>
      <c r="F92" s="199" t="s">
        <v>176</v>
      </c>
      <c r="G92" s="199" t="s">
        <v>251</v>
      </c>
      <c r="H92" s="199" t="s">
        <v>291</v>
      </c>
      <c r="I92" s="207" t="s">
        <v>123</v>
      </c>
      <c r="J92" s="199" t="s">
        <v>179</v>
      </c>
      <c r="K92" s="199" t="s">
        <v>187</v>
      </c>
      <c r="L92" s="199" t="s">
        <v>261</v>
      </c>
      <c r="M92" s="199" t="s">
        <v>141</v>
      </c>
      <c r="N92" s="201">
        <v>21.776199999999999</v>
      </c>
      <c r="O92" s="202" t="s">
        <v>81</v>
      </c>
      <c r="P92" s="202"/>
      <c r="Q92" s="203">
        <f t="shared" si="9"/>
        <v>0</v>
      </c>
      <c r="R92" s="203">
        <f t="shared" si="10"/>
        <v>0</v>
      </c>
      <c r="S92" s="213">
        <f>IF(M92="nvt",0,IF(O92&gt;0,VLOOKUP(M92,'3-Productie normen'!A:K,VLOOKUP(O92,'3-Productie normen'!$B$34:$C$35,2,FALSE),FALSE)))</f>
        <v>0</v>
      </c>
      <c r="T92" s="204">
        <f t="shared" si="11"/>
        <v>0</v>
      </c>
      <c r="U92" s="572"/>
    </row>
    <row r="93" spans="1:41" ht="14.15" customHeight="1">
      <c r="A93" s="231">
        <v>93</v>
      </c>
      <c r="B93" s="252" t="s">
        <v>80</v>
      </c>
      <c r="C93" s="199" t="s">
        <v>248</v>
      </c>
      <c r="D93" s="199" t="s">
        <v>249</v>
      </c>
      <c r="E93" s="199" t="s">
        <v>250</v>
      </c>
      <c r="F93" s="199" t="s">
        <v>176</v>
      </c>
      <c r="G93" s="199" t="s">
        <v>251</v>
      </c>
      <c r="H93" s="199" t="s">
        <v>292</v>
      </c>
      <c r="I93" s="207" t="s">
        <v>123</v>
      </c>
      <c r="J93" s="199" t="s">
        <v>179</v>
      </c>
      <c r="K93" s="199" t="s">
        <v>187</v>
      </c>
      <c r="L93" s="199" t="s">
        <v>261</v>
      </c>
      <c r="M93" s="199" t="s">
        <v>141</v>
      </c>
      <c r="N93" s="201">
        <v>10.679399999999999</v>
      </c>
      <c r="O93" s="202" t="s">
        <v>81</v>
      </c>
      <c r="P93" s="202"/>
      <c r="Q93" s="203">
        <f t="shared" si="9"/>
        <v>0</v>
      </c>
      <c r="R93" s="203">
        <f t="shared" si="10"/>
        <v>0</v>
      </c>
      <c r="S93" s="213">
        <f>IF(M93="nvt",0,IF(O93&gt;0,VLOOKUP(M93,'3-Productie normen'!A:K,VLOOKUP(O93,'3-Productie normen'!$B$34:$C$35,2,FALSE),FALSE)))</f>
        <v>0</v>
      </c>
      <c r="T93" s="204">
        <f t="shared" si="11"/>
        <v>0</v>
      </c>
      <c r="U93" s="572"/>
    </row>
    <row r="94" spans="1:41" ht="14.15" customHeight="1">
      <c r="A94" s="231">
        <v>94</v>
      </c>
      <c r="B94" s="252" t="s">
        <v>80</v>
      </c>
      <c r="C94" s="199" t="s">
        <v>248</v>
      </c>
      <c r="D94" s="199" t="s">
        <v>249</v>
      </c>
      <c r="E94" s="199" t="s">
        <v>250</v>
      </c>
      <c r="F94" s="199" t="s">
        <v>176</v>
      </c>
      <c r="G94" s="199" t="s">
        <v>251</v>
      </c>
      <c r="H94" s="199" t="s">
        <v>293</v>
      </c>
      <c r="I94" s="200" t="s">
        <v>123</v>
      </c>
      <c r="J94" s="199" t="s">
        <v>179</v>
      </c>
      <c r="K94" s="199" t="s">
        <v>179</v>
      </c>
      <c r="L94" s="199" t="s">
        <v>261</v>
      </c>
      <c r="M94" s="199" t="s">
        <v>122</v>
      </c>
      <c r="N94" s="201">
        <v>5.2215999999999996</v>
      </c>
      <c r="O94" s="202" t="s">
        <v>81</v>
      </c>
      <c r="P94" s="202"/>
      <c r="Q94" s="203">
        <f t="shared" si="9"/>
        <v>0</v>
      </c>
      <c r="R94" s="203">
        <f t="shared" si="10"/>
        <v>0</v>
      </c>
      <c r="S94" s="213">
        <f>IF(M94="nvt",0,IF(O94&gt;0,VLOOKUP(M94,'3-Productie normen'!A:K,VLOOKUP(O94,'3-Productie normen'!$B$34:$C$35,2,FALSE),FALSE)))</f>
        <v>0</v>
      </c>
      <c r="T94" s="204">
        <f t="shared" si="11"/>
        <v>0</v>
      </c>
      <c r="U94" s="572"/>
    </row>
    <row r="95" spans="1:41" ht="14.15" customHeight="1">
      <c r="A95" s="231">
        <v>95</v>
      </c>
      <c r="B95" s="252" t="s">
        <v>80</v>
      </c>
      <c r="C95" s="199" t="s">
        <v>248</v>
      </c>
      <c r="D95" s="199" t="s">
        <v>249</v>
      </c>
      <c r="E95" s="199" t="s">
        <v>250</v>
      </c>
      <c r="F95" s="199" t="s">
        <v>176</v>
      </c>
      <c r="G95" s="199" t="s">
        <v>251</v>
      </c>
      <c r="H95" s="199" t="s">
        <v>294</v>
      </c>
      <c r="I95" s="200" t="s">
        <v>123</v>
      </c>
      <c r="J95" s="199" t="s">
        <v>179</v>
      </c>
      <c r="K95" s="199" t="s">
        <v>179</v>
      </c>
      <c r="L95" s="199" t="s">
        <v>261</v>
      </c>
      <c r="M95" s="199" t="s">
        <v>122</v>
      </c>
      <c r="N95" s="201">
        <v>5.2215999999999996</v>
      </c>
      <c r="O95" s="202" t="s">
        <v>81</v>
      </c>
      <c r="P95" s="202"/>
      <c r="Q95" s="203">
        <f t="shared" si="9"/>
        <v>0</v>
      </c>
      <c r="R95" s="203">
        <f t="shared" si="10"/>
        <v>0</v>
      </c>
      <c r="S95" s="213">
        <f>IF(M95="nvt",0,IF(O95&gt;0,VLOOKUP(M95,'3-Productie normen'!A:K,VLOOKUP(O95,'3-Productie normen'!$B$34:$C$35,2,FALSE),FALSE)))</f>
        <v>0</v>
      </c>
      <c r="T95" s="204">
        <f t="shared" si="11"/>
        <v>0</v>
      </c>
      <c r="U95" s="572"/>
    </row>
    <row r="96" spans="1:41" s="206" customFormat="1" ht="14.15" customHeight="1">
      <c r="A96" s="231">
        <v>96</v>
      </c>
      <c r="B96" s="252" t="s">
        <v>80</v>
      </c>
      <c r="C96" s="199" t="s">
        <v>248</v>
      </c>
      <c r="D96" s="199" t="s">
        <v>249</v>
      </c>
      <c r="E96" s="199" t="s">
        <v>250</v>
      </c>
      <c r="F96" s="199" t="s">
        <v>176</v>
      </c>
      <c r="G96" s="199" t="s">
        <v>251</v>
      </c>
      <c r="H96" s="199" t="s">
        <v>295</v>
      </c>
      <c r="I96" s="200" t="s">
        <v>123</v>
      </c>
      <c r="J96" s="199" t="s">
        <v>179</v>
      </c>
      <c r="K96" s="199" t="s">
        <v>179</v>
      </c>
      <c r="L96" s="199" t="s">
        <v>261</v>
      </c>
      <c r="M96" s="199" t="s">
        <v>122</v>
      </c>
      <c r="N96" s="201">
        <v>5.2546999999999997</v>
      </c>
      <c r="O96" s="202" t="s">
        <v>81</v>
      </c>
      <c r="P96" s="202"/>
      <c r="Q96" s="203">
        <f>IF(O96="nvt",0,IF(O96&gt;0,S96*N96,0))</f>
        <v>0</v>
      </c>
      <c r="R96" s="203">
        <f>IF(P96&gt;0,T96*N96,0)</f>
        <v>0</v>
      </c>
      <c r="S96" s="213">
        <f>IF(M96="nvt",0,IF(O96&gt;0,VLOOKUP(M96,'3-Productie normen'!A:K,VLOOKUP(O96,'3-Productie normen'!$B$34:$C$35,2,FALSE),FALSE)))</f>
        <v>0</v>
      </c>
      <c r="T96" s="204">
        <f>IF(P96&gt;0,S96*$T$8,0)</f>
        <v>0</v>
      </c>
      <c r="U96" s="572"/>
      <c r="V96" s="3"/>
      <c r="W96" s="32"/>
      <c r="X96" s="32"/>
      <c r="Y96" s="32"/>
      <c r="Z96" s="32"/>
      <c r="AA96" s="32"/>
      <c r="AB96" s="32"/>
      <c r="AC96" s="32"/>
      <c r="AD96" s="32"/>
      <c r="AE96" s="32"/>
      <c r="AF96" s="32"/>
      <c r="AG96" s="32"/>
      <c r="AH96" s="32"/>
      <c r="AI96" s="32"/>
      <c r="AJ96" s="32"/>
      <c r="AK96" s="32"/>
      <c r="AL96" s="32"/>
      <c r="AM96" s="32"/>
      <c r="AN96" s="32"/>
      <c r="AO96" s="569"/>
    </row>
    <row r="97" spans="1:21" ht="14.15" customHeight="1">
      <c r="A97" s="232">
        <v>97</v>
      </c>
      <c r="B97" s="252" t="s">
        <v>80</v>
      </c>
      <c r="C97" s="199" t="s">
        <v>248</v>
      </c>
      <c r="D97" s="199" t="s">
        <v>249</v>
      </c>
      <c r="E97" s="199" t="s">
        <v>250</v>
      </c>
      <c r="F97" s="199" t="s">
        <v>176</v>
      </c>
      <c r="G97" s="199" t="s">
        <v>251</v>
      </c>
      <c r="H97" s="199" t="s">
        <v>296</v>
      </c>
      <c r="I97" s="200" t="s">
        <v>125</v>
      </c>
      <c r="J97" s="199" t="s">
        <v>179</v>
      </c>
      <c r="K97" s="199" t="s">
        <v>288</v>
      </c>
      <c r="L97" s="199" t="s">
        <v>258</v>
      </c>
      <c r="M97" s="199" t="s">
        <v>238</v>
      </c>
      <c r="N97" s="201">
        <v>3.9965000000000002</v>
      </c>
      <c r="O97" s="202" t="s">
        <v>81</v>
      </c>
      <c r="P97" s="202"/>
      <c r="Q97" s="203">
        <f t="shared" ref="Q97:Q121" si="12">IF(O97="nvt",0,IF(O97&gt;0,S97*N97,0))</f>
        <v>0</v>
      </c>
      <c r="R97" s="203">
        <f t="shared" ref="R97:R121" si="13">IF(P97&gt;0,T97*N97,0)</f>
        <v>0</v>
      </c>
      <c r="S97" s="213">
        <f>IF(M97="nvt",0,IF(O97&gt;0,VLOOKUP(M97,'3-Productie normen'!A:K,VLOOKUP(O97,'3-Productie normen'!$B$34:$C$35,2,FALSE),FALSE)))</f>
        <v>0</v>
      </c>
      <c r="T97" s="204">
        <f t="shared" ref="T97:T121" si="14">IF(P97&gt;0,S97*$T$8,0)</f>
        <v>0</v>
      </c>
      <c r="U97" s="572"/>
    </row>
    <row r="98" spans="1:21" ht="14.15" customHeight="1">
      <c r="A98" s="231">
        <v>98</v>
      </c>
      <c r="B98" s="252" t="s">
        <v>80</v>
      </c>
      <c r="C98" s="199" t="s">
        <v>248</v>
      </c>
      <c r="D98" s="199" t="s">
        <v>249</v>
      </c>
      <c r="E98" s="199" t="s">
        <v>250</v>
      </c>
      <c r="F98" s="199" t="s">
        <v>176</v>
      </c>
      <c r="G98" s="199" t="s">
        <v>251</v>
      </c>
      <c r="H98" s="199" t="s">
        <v>297</v>
      </c>
      <c r="I98" s="200" t="s">
        <v>125</v>
      </c>
      <c r="J98" s="199" t="s">
        <v>179</v>
      </c>
      <c r="K98" s="199" t="s">
        <v>288</v>
      </c>
      <c r="L98" s="199" t="s">
        <v>258</v>
      </c>
      <c r="M98" s="199" t="s">
        <v>238</v>
      </c>
      <c r="N98" s="201">
        <v>5.3882000000000003</v>
      </c>
      <c r="O98" s="202" t="s">
        <v>81</v>
      </c>
      <c r="P98" s="202"/>
      <c r="Q98" s="203">
        <f t="shared" si="12"/>
        <v>0</v>
      </c>
      <c r="R98" s="203">
        <f t="shared" si="13"/>
        <v>0</v>
      </c>
      <c r="S98" s="213">
        <f>IF(M98="nvt",0,IF(O98&gt;0,VLOOKUP(M98,'3-Productie normen'!A:K,VLOOKUP(O98,'3-Productie normen'!$B$34:$C$35,2,FALSE),FALSE)))</f>
        <v>0</v>
      </c>
      <c r="T98" s="204">
        <f t="shared" si="14"/>
        <v>0</v>
      </c>
      <c r="U98" s="572"/>
    </row>
    <row r="99" spans="1:21" ht="14.15" customHeight="1">
      <c r="A99" s="231">
        <v>99</v>
      </c>
      <c r="B99" s="252" t="s">
        <v>80</v>
      </c>
      <c r="C99" s="199" t="s">
        <v>248</v>
      </c>
      <c r="D99" s="199" t="s">
        <v>249</v>
      </c>
      <c r="E99" s="199" t="s">
        <v>250</v>
      </c>
      <c r="F99" s="199" t="s">
        <v>176</v>
      </c>
      <c r="G99" s="199" t="s">
        <v>251</v>
      </c>
      <c r="H99" s="199" t="s">
        <v>298</v>
      </c>
      <c r="I99" s="200" t="s">
        <v>123</v>
      </c>
      <c r="J99" s="199" t="s">
        <v>179</v>
      </c>
      <c r="K99" s="199" t="s">
        <v>288</v>
      </c>
      <c r="L99" s="199" t="s">
        <v>261</v>
      </c>
      <c r="M99" s="199" t="s">
        <v>122</v>
      </c>
      <c r="N99" s="201">
        <v>5.2710999999999997</v>
      </c>
      <c r="O99" s="202" t="s">
        <v>81</v>
      </c>
      <c r="P99" s="202"/>
      <c r="Q99" s="203">
        <f t="shared" si="12"/>
        <v>0</v>
      </c>
      <c r="R99" s="203">
        <f t="shared" si="13"/>
        <v>0</v>
      </c>
      <c r="S99" s="213">
        <f>IF(M99="nvt",0,IF(O99&gt;0,VLOOKUP(M99,'3-Productie normen'!A:K,VLOOKUP(O99,'3-Productie normen'!$B$34:$C$35,2,FALSE),FALSE)))</f>
        <v>0</v>
      </c>
      <c r="T99" s="204">
        <f t="shared" si="14"/>
        <v>0</v>
      </c>
      <c r="U99" s="572"/>
    </row>
    <row r="100" spans="1:21" ht="14.15" customHeight="1">
      <c r="A100" s="231">
        <v>100</v>
      </c>
      <c r="B100" s="252" t="s">
        <v>80</v>
      </c>
      <c r="C100" s="199" t="s">
        <v>248</v>
      </c>
      <c r="D100" s="199" t="s">
        <v>249</v>
      </c>
      <c r="E100" s="199" t="s">
        <v>250</v>
      </c>
      <c r="F100" s="199" t="s">
        <v>176</v>
      </c>
      <c r="G100" s="199" t="s">
        <v>251</v>
      </c>
      <c r="H100" s="199" t="s">
        <v>299</v>
      </c>
      <c r="I100" s="200" t="s">
        <v>245</v>
      </c>
      <c r="J100" s="199" t="s">
        <v>255</v>
      </c>
      <c r="K100" s="199" t="s">
        <v>256</v>
      </c>
      <c r="L100" s="199" t="s">
        <v>258</v>
      </c>
      <c r="M100" s="199" t="s">
        <v>143</v>
      </c>
      <c r="N100" s="201">
        <v>5.2552000000000003</v>
      </c>
      <c r="O100" s="202"/>
      <c r="P100" s="202"/>
      <c r="Q100" s="203">
        <f t="shared" si="12"/>
        <v>0</v>
      </c>
      <c r="R100" s="203">
        <f t="shared" si="13"/>
        <v>0</v>
      </c>
      <c r="S100" s="213">
        <f>IF(M100="nvt",0,IF(O100&gt;0,VLOOKUP(M100,'3-Productie normen'!A:K,VLOOKUP(O100,'3-Productie normen'!$B$34:$C$35,2,FALSE),FALSE)))</f>
        <v>0</v>
      </c>
      <c r="T100" s="204">
        <f t="shared" si="14"/>
        <v>0</v>
      </c>
      <c r="U100" s="572"/>
    </row>
    <row r="101" spans="1:21" ht="14.15" customHeight="1">
      <c r="A101" s="231">
        <v>101</v>
      </c>
      <c r="B101" s="252" t="s">
        <v>80</v>
      </c>
      <c r="C101" s="199" t="s">
        <v>248</v>
      </c>
      <c r="D101" s="199" t="s">
        <v>249</v>
      </c>
      <c r="E101" s="199" t="s">
        <v>250</v>
      </c>
      <c r="F101" s="199" t="s">
        <v>176</v>
      </c>
      <c r="G101" s="199" t="s">
        <v>251</v>
      </c>
      <c r="H101" s="199" t="s">
        <v>300</v>
      </c>
      <c r="I101" s="200" t="s">
        <v>136</v>
      </c>
      <c r="J101" s="199" t="s">
        <v>179</v>
      </c>
      <c r="K101" s="199" t="s">
        <v>265</v>
      </c>
      <c r="L101" s="199" t="s">
        <v>258</v>
      </c>
      <c r="M101" s="199" t="s">
        <v>135</v>
      </c>
      <c r="N101" s="201">
        <v>15.3192</v>
      </c>
      <c r="O101" s="202" t="s">
        <v>81</v>
      </c>
      <c r="P101" s="202"/>
      <c r="Q101" s="203">
        <f t="shared" si="12"/>
        <v>0</v>
      </c>
      <c r="R101" s="203">
        <f t="shared" si="13"/>
        <v>0</v>
      </c>
      <c r="S101" s="213">
        <f>IF(M101="nvt",0,IF(O101&gt;0,VLOOKUP(M101,'3-Productie normen'!A:K,VLOOKUP(O101,'3-Productie normen'!$B$34:$C$35,2,FALSE),FALSE)))</f>
        <v>0</v>
      </c>
      <c r="T101" s="204">
        <f t="shared" si="14"/>
        <v>0</v>
      </c>
      <c r="U101" s="572"/>
    </row>
    <row r="102" spans="1:21" ht="14.15" customHeight="1">
      <c r="A102" s="231">
        <v>102</v>
      </c>
      <c r="B102" s="252" t="s">
        <v>80</v>
      </c>
      <c r="C102" s="199" t="s">
        <v>248</v>
      </c>
      <c r="D102" s="199" t="s">
        <v>249</v>
      </c>
      <c r="E102" s="199" t="s">
        <v>250</v>
      </c>
      <c r="F102" s="199" t="s">
        <v>176</v>
      </c>
      <c r="G102" s="199" t="s">
        <v>251</v>
      </c>
      <c r="H102" s="199" t="s">
        <v>301</v>
      </c>
      <c r="I102" s="200" t="s">
        <v>136</v>
      </c>
      <c r="J102" s="199" t="s">
        <v>179</v>
      </c>
      <c r="K102" s="199" t="s">
        <v>265</v>
      </c>
      <c r="L102" s="199" t="s">
        <v>258</v>
      </c>
      <c r="M102" s="199" t="s">
        <v>135</v>
      </c>
      <c r="N102" s="201">
        <v>44.516199999999998</v>
      </c>
      <c r="O102" s="202" t="s">
        <v>81</v>
      </c>
      <c r="P102" s="202"/>
      <c r="Q102" s="203">
        <f t="shared" si="12"/>
        <v>0</v>
      </c>
      <c r="R102" s="203">
        <f t="shared" si="13"/>
        <v>0</v>
      </c>
      <c r="S102" s="213">
        <f>IF(M102="nvt",0,IF(O102&gt;0,VLOOKUP(M102,'3-Productie normen'!A:K,VLOOKUP(O102,'3-Productie normen'!$B$34:$C$35,2,FALSE),FALSE)))</f>
        <v>0</v>
      </c>
      <c r="T102" s="204">
        <f t="shared" si="14"/>
        <v>0</v>
      </c>
      <c r="U102" s="572"/>
    </row>
    <row r="103" spans="1:21" ht="14.15" customHeight="1">
      <c r="A103" s="231">
        <v>103</v>
      </c>
      <c r="B103" s="252" t="s">
        <v>80</v>
      </c>
      <c r="C103" s="199" t="s">
        <v>248</v>
      </c>
      <c r="D103" s="199" t="s">
        <v>249</v>
      </c>
      <c r="E103" s="199" t="s">
        <v>250</v>
      </c>
      <c r="F103" s="199" t="s">
        <v>176</v>
      </c>
      <c r="G103" s="199" t="s">
        <v>251</v>
      </c>
      <c r="H103" s="199" t="s">
        <v>302</v>
      </c>
      <c r="I103" s="200" t="s">
        <v>123</v>
      </c>
      <c r="J103" s="199" t="s">
        <v>179</v>
      </c>
      <c r="K103" s="199" t="s">
        <v>187</v>
      </c>
      <c r="L103" s="199" t="s">
        <v>258</v>
      </c>
      <c r="M103" s="199" t="s">
        <v>122</v>
      </c>
      <c r="N103" s="201">
        <v>13.129899999999999</v>
      </c>
      <c r="O103" s="202" t="s">
        <v>81</v>
      </c>
      <c r="P103" s="202"/>
      <c r="Q103" s="203">
        <f t="shared" si="12"/>
        <v>0</v>
      </c>
      <c r="R103" s="203">
        <f t="shared" si="13"/>
        <v>0</v>
      </c>
      <c r="S103" s="213">
        <f>IF(M103="nvt",0,IF(O103&gt;0,VLOOKUP(M103,'3-Productie normen'!A:K,VLOOKUP(O103,'3-Productie normen'!$B$34:$C$35,2,FALSE),FALSE)))</f>
        <v>0</v>
      </c>
      <c r="T103" s="204">
        <f t="shared" si="14"/>
        <v>0</v>
      </c>
      <c r="U103" s="572"/>
    </row>
    <row r="104" spans="1:21" ht="14.15" customHeight="1">
      <c r="A104" s="231">
        <v>104</v>
      </c>
      <c r="B104" s="252" t="s">
        <v>80</v>
      </c>
      <c r="C104" s="199" t="s">
        <v>248</v>
      </c>
      <c r="D104" s="199" t="s">
        <v>249</v>
      </c>
      <c r="E104" s="199" t="s">
        <v>250</v>
      </c>
      <c r="F104" s="199" t="s">
        <v>176</v>
      </c>
      <c r="G104" s="199" t="s">
        <v>251</v>
      </c>
      <c r="H104" s="199" t="s">
        <v>303</v>
      </c>
      <c r="I104" s="200" t="s">
        <v>125</v>
      </c>
      <c r="J104" s="199" t="s">
        <v>222</v>
      </c>
      <c r="K104" s="199" t="s">
        <v>279</v>
      </c>
      <c r="L104" s="199" t="s">
        <v>261</v>
      </c>
      <c r="M104" s="199" t="s">
        <v>238</v>
      </c>
      <c r="N104" s="201">
        <v>87.486500000000007</v>
      </c>
      <c r="O104" s="202" t="s">
        <v>81</v>
      </c>
      <c r="P104" s="202"/>
      <c r="Q104" s="203">
        <f t="shared" si="12"/>
        <v>0</v>
      </c>
      <c r="R104" s="203">
        <f t="shared" si="13"/>
        <v>0</v>
      </c>
      <c r="S104" s="213">
        <f>IF(M104="nvt",0,IF(O104&gt;0,VLOOKUP(M104,'3-Productie normen'!A:K,VLOOKUP(O104,'3-Productie normen'!$B$34:$C$35,2,FALSE),FALSE)))</f>
        <v>0</v>
      </c>
      <c r="T104" s="204">
        <f t="shared" si="14"/>
        <v>0</v>
      </c>
      <c r="U104" s="572"/>
    </row>
    <row r="105" spans="1:21" ht="14.15" customHeight="1">
      <c r="A105" s="232">
        <v>105</v>
      </c>
      <c r="B105" s="252" t="s">
        <v>80</v>
      </c>
      <c r="C105" s="199" t="s">
        <v>248</v>
      </c>
      <c r="D105" s="199" t="s">
        <v>249</v>
      </c>
      <c r="E105" s="199" t="s">
        <v>250</v>
      </c>
      <c r="F105" s="199" t="s">
        <v>176</v>
      </c>
      <c r="G105" s="199" t="s">
        <v>251</v>
      </c>
      <c r="H105" s="199" t="s">
        <v>304</v>
      </c>
      <c r="I105" s="200" t="s">
        <v>136</v>
      </c>
      <c r="J105" s="199" t="s">
        <v>179</v>
      </c>
      <c r="K105" s="199" t="s">
        <v>265</v>
      </c>
      <c r="L105" s="199" t="s">
        <v>258</v>
      </c>
      <c r="M105" s="199" t="s">
        <v>135</v>
      </c>
      <c r="N105" s="201">
        <v>5.665</v>
      </c>
      <c r="O105" s="202" t="s">
        <v>81</v>
      </c>
      <c r="P105" s="202"/>
      <c r="Q105" s="203">
        <f t="shared" si="12"/>
        <v>0</v>
      </c>
      <c r="R105" s="203">
        <f t="shared" si="13"/>
        <v>0</v>
      </c>
      <c r="S105" s="213">
        <f>IF(M105="nvt",0,IF(O105&gt;0,VLOOKUP(M105,'3-Productie normen'!A:K,VLOOKUP(O105,'3-Productie normen'!$B$34:$C$35,2,FALSE),FALSE)))</f>
        <v>0</v>
      </c>
      <c r="T105" s="204">
        <f t="shared" si="14"/>
        <v>0</v>
      </c>
      <c r="U105" s="572"/>
    </row>
    <row r="106" spans="1:21" ht="14.15" customHeight="1">
      <c r="A106" s="231">
        <v>106</v>
      </c>
      <c r="B106" s="252" t="s">
        <v>80</v>
      </c>
      <c r="C106" s="199" t="s">
        <v>248</v>
      </c>
      <c r="D106" s="199" t="s">
        <v>249</v>
      </c>
      <c r="E106" s="199" t="s">
        <v>250</v>
      </c>
      <c r="F106" s="199" t="s">
        <v>176</v>
      </c>
      <c r="G106" s="199" t="s">
        <v>251</v>
      </c>
      <c r="H106" s="199" t="s">
        <v>305</v>
      </c>
      <c r="I106" s="200" t="s">
        <v>123</v>
      </c>
      <c r="J106" s="199" t="s">
        <v>179</v>
      </c>
      <c r="K106" s="199" t="s">
        <v>179</v>
      </c>
      <c r="L106" s="199" t="s">
        <v>261</v>
      </c>
      <c r="M106" s="199" t="s">
        <v>122</v>
      </c>
      <c r="N106" s="201">
        <v>21.809100000000001</v>
      </c>
      <c r="O106" s="202" t="s">
        <v>81</v>
      </c>
      <c r="P106" s="202"/>
      <c r="Q106" s="203">
        <f t="shared" si="12"/>
        <v>0</v>
      </c>
      <c r="R106" s="203">
        <f t="shared" si="13"/>
        <v>0</v>
      </c>
      <c r="S106" s="213">
        <f>IF(M106="nvt",0,IF(O106&gt;0,VLOOKUP(M106,'3-Productie normen'!A:K,VLOOKUP(O106,'3-Productie normen'!$B$34:$C$35,2,FALSE),FALSE)))</f>
        <v>0</v>
      </c>
      <c r="T106" s="204">
        <f t="shared" si="14"/>
        <v>0</v>
      </c>
      <c r="U106" s="572"/>
    </row>
    <row r="107" spans="1:21" ht="14.15" customHeight="1">
      <c r="A107" s="231">
        <v>107</v>
      </c>
      <c r="B107" s="252" t="s">
        <v>80</v>
      </c>
      <c r="C107" s="199" t="s">
        <v>248</v>
      </c>
      <c r="D107" s="199" t="s">
        <v>249</v>
      </c>
      <c r="E107" s="199" t="s">
        <v>250</v>
      </c>
      <c r="F107" s="199" t="s">
        <v>176</v>
      </c>
      <c r="G107" s="199" t="s">
        <v>251</v>
      </c>
      <c r="H107" s="199" t="s">
        <v>306</v>
      </c>
      <c r="I107" s="200" t="s">
        <v>123</v>
      </c>
      <c r="J107" s="199" t="s">
        <v>179</v>
      </c>
      <c r="K107" s="199" t="s">
        <v>187</v>
      </c>
      <c r="L107" s="199" t="s">
        <v>261</v>
      </c>
      <c r="M107" s="199" t="s">
        <v>122</v>
      </c>
      <c r="N107" s="201">
        <v>2.0396000000000001</v>
      </c>
      <c r="O107" s="202" t="s">
        <v>81</v>
      </c>
      <c r="P107" s="202"/>
      <c r="Q107" s="203">
        <f t="shared" si="12"/>
        <v>0</v>
      </c>
      <c r="R107" s="203">
        <f t="shared" si="13"/>
        <v>0</v>
      </c>
      <c r="S107" s="213">
        <f>IF(M107="nvt",0,IF(O107&gt;0,VLOOKUP(M107,'3-Productie normen'!A:K,VLOOKUP(O107,'3-Productie normen'!$B$34:$C$35,2,FALSE),FALSE)))</f>
        <v>0</v>
      </c>
      <c r="T107" s="204">
        <f t="shared" si="14"/>
        <v>0</v>
      </c>
      <c r="U107" s="572"/>
    </row>
    <row r="108" spans="1:21" ht="14.15" customHeight="1">
      <c r="A108" s="231">
        <v>108</v>
      </c>
      <c r="B108" s="252" t="s">
        <v>80</v>
      </c>
      <c r="C108" s="199" t="s">
        <v>248</v>
      </c>
      <c r="D108" s="199" t="s">
        <v>249</v>
      </c>
      <c r="E108" s="199" t="s">
        <v>250</v>
      </c>
      <c r="F108" s="199" t="s">
        <v>176</v>
      </c>
      <c r="G108" s="199" t="s">
        <v>251</v>
      </c>
      <c r="H108" s="199" t="s">
        <v>307</v>
      </c>
      <c r="I108" s="200" t="s">
        <v>123</v>
      </c>
      <c r="J108" s="199" t="s">
        <v>179</v>
      </c>
      <c r="K108" s="199" t="s">
        <v>187</v>
      </c>
      <c r="L108" s="199" t="s">
        <v>261</v>
      </c>
      <c r="M108" s="199" t="s">
        <v>122</v>
      </c>
      <c r="N108" s="201">
        <v>2.0396000000000001</v>
      </c>
      <c r="O108" s="202" t="s">
        <v>81</v>
      </c>
      <c r="P108" s="202"/>
      <c r="Q108" s="203">
        <f t="shared" si="12"/>
        <v>0</v>
      </c>
      <c r="R108" s="203">
        <f t="shared" si="13"/>
        <v>0</v>
      </c>
      <c r="S108" s="213">
        <f>IF(M108="nvt",0,IF(O108&gt;0,VLOOKUP(M108,'3-Productie normen'!A:K,VLOOKUP(O108,'3-Productie normen'!$B$34:$C$35,2,FALSE),FALSE)))</f>
        <v>0</v>
      </c>
      <c r="T108" s="204">
        <f t="shared" si="14"/>
        <v>0</v>
      </c>
      <c r="U108" s="572"/>
    </row>
    <row r="109" spans="1:21" ht="14.15" customHeight="1">
      <c r="A109" s="231">
        <v>109</v>
      </c>
      <c r="B109" s="252" t="s">
        <v>80</v>
      </c>
      <c r="C109" s="199" t="s">
        <v>248</v>
      </c>
      <c r="D109" s="199" t="s">
        <v>249</v>
      </c>
      <c r="E109" s="199" t="s">
        <v>250</v>
      </c>
      <c r="F109" s="199" t="s">
        <v>176</v>
      </c>
      <c r="G109" s="199" t="s">
        <v>251</v>
      </c>
      <c r="H109" s="199" t="s">
        <v>308</v>
      </c>
      <c r="I109" s="200" t="s">
        <v>143</v>
      </c>
      <c r="J109" s="199" t="s">
        <v>209</v>
      </c>
      <c r="K109" s="199" t="s">
        <v>213</v>
      </c>
      <c r="L109" s="199" t="s">
        <v>258</v>
      </c>
      <c r="M109" s="199" t="s">
        <v>143</v>
      </c>
      <c r="N109" s="201">
        <v>0.61650000000000005</v>
      </c>
      <c r="O109" s="202"/>
      <c r="P109" s="202"/>
      <c r="Q109" s="203">
        <f t="shared" si="12"/>
        <v>0</v>
      </c>
      <c r="R109" s="203">
        <f t="shared" si="13"/>
        <v>0</v>
      </c>
      <c r="S109" s="213">
        <f>IF(M109="nvt",0,IF(O109&gt;0,VLOOKUP(M109,'3-Productie normen'!A:K,VLOOKUP(O109,'3-Productie normen'!$B$34:$C$35,2,FALSE),FALSE)))</f>
        <v>0</v>
      </c>
      <c r="T109" s="204">
        <f t="shared" si="14"/>
        <v>0</v>
      </c>
      <c r="U109" s="572"/>
    </row>
    <row r="110" spans="1:21" ht="14.15" customHeight="1">
      <c r="A110" s="231">
        <v>110</v>
      </c>
      <c r="B110" s="252" t="s">
        <v>80</v>
      </c>
      <c r="C110" s="199" t="s">
        <v>248</v>
      </c>
      <c r="D110" s="199" t="s">
        <v>249</v>
      </c>
      <c r="E110" s="199" t="s">
        <v>250</v>
      </c>
      <c r="F110" s="199" t="s">
        <v>176</v>
      </c>
      <c r="G110" s="199" t="s">
        <v>251</v>
      </c>
      <c r="H110" s="199" t="s">
        <v>309</v>
      </c>
      <c r="I110" s="200" t="s">
        <v>133</v>
      </c>
      <c r="J110" s="199" t="s">
        <v>222</v>
      </c>
      <c r="K110" s="199" t="s">
        <v>223</v>
      </c>
      <c r="L110" s="199" t="s">
        <v>258</v>
      </c>
      <c r="M110" s="199" t="s">
        <v>138</v>
      </c>
      <c r="N110" s="201">
        <v>12.603</v>
      </c>
      <c r="O110" s="202" t="s">
        <v>81</v>
      </c>
      <c r="P110" s="202"/>
      <c r="Q110" s="203">
        <f t="shared" si="12"/>
        <v>0</v>
      </c>
      <c r="R110" s="203">
        <f t="shared" si="13"/>
        <v>0</v>
      </c>
      <c r="S110" s="213">
        <f>IF(M110="nvt",0,IF(O110&gt;0,VLOOKUP(M110,'3-Productie normen'!A:K,VLOOKUP(O110,'3-Productie normen'!$B$34:$C$35,2,FALSE),FALSE)))</f>
        <v>0</v>
      </c>
      <c r="T110" s="204">
        <f t="shared" si="14"/>
        <v>0</v>
      </c>
      <c r="U110" s="572"/>
    </row>
    <row r="111" spans="1:21" ht="14.15" customHeight="1">
      <c r="A111" s="231">
        <v>111</v>
      </c>
      <c r="B111" s="252" t="s">
        <v>80</v>
      </c>
      <c r="C111" s="199" t="s">
        <v>248</v>
      </c>
      <c r="D111" s="199" t="s">
        <v>249</v>
      </c>
      <c r="E111" s="199" t="s">
        <v>250</v>
      </c>
      <c r="F111" s="199" t="s">
        <v>176</v>
      </c>
      <c r="G111" s="199" t="s">
        <v>251</v>
      </c>
      <c r="H111" s="199" t="s">
        <v>310</v>
      </c>
      <c r="I111" s="200" t="s">
        <v>245</v>
      </c>
      <c r="J111" s="199" t="s">
        <v>255</v>
      </c>
      <c r="K111" s="199" t="s">
        <v>256</v>
      </c>
      <c r="L111" s="199" t="s">
        <v>258</v>
      </c>
      <c r="M111" s="199" t="s">
        <v>143</v>
      </c>
      <c r="N111" s="201">
        <v>0.78180000000000005</v>
      </c>
      <c r="O111" s="202"/>
      <c r="P111" s="202"/>
      <c r="Q111" s="203">
        <f t="shared" si="12"/>
        <v>0</v>
      </c>
      <c r="R111" s="203">
        <f t="shared" si="13"/>
        <v>0</v>
      </c>
      <c r="S111" s="213">
        <f>IF(M111="nvt",0,IF(O111&gt;0,VLOOKUP(M111,'3-Productie normen'!A:K,VLOOKUP(O111,'3-Productie normen'!$B$34:$C$35,2,FALSE),FALSE)))</f>
        <v>0</v>
      </c>
      <c r="T111" s="204">
        <f t="shared" si="14"/>
        <v>0</v>
      </c>
      <c r="U111" s="572"/>
    </row>
    <row r="112" spans="1:21" ht="14.15" customHeight="1">
      <c r="A112" s="231">
        <v>112</v>
      </c>
      <c r="B112" s="252" t="s">
        <v>80</v>
      </c>
      <c r="C112" s="199" t="s">
        <v>248</v>
      </c>
      <c r="D112" s="199" t="s">
        <v>249</v>
      </c>
      <c r="E112" s="199" t="s">
        <v>250</v>
      </c>
      <c r="F112" s="199" t="s">
        <v>176</v>
      </c>
      <c r="G112" s="199" t="s">
        <v>251</v>
      </c>
      <c r="H112" s="199" t="s">
        <v>311</v>
      </c>
      <c r="I112" s="200" t="s">
        <v>133</v>
      </c>
      <c r="J112" s="199" t="s">
        <v>222</v>
      </c>
      <c r="K112" s="199" t="s">
        <v>223</v>
      </c>
      <c r="L112" s="199" t="s">
        <v>258</v>
      </c>
      <c r="M112" s="199" t="s">
        <v>138</v>
      </c>
      <c r="N112" s="201">
        <v>14.5985</v>
      </c>
      <c r="O112" s="202" t="s">
        <v>81</v>
      </c>
      <c r="P112" s="202"/>
      <c r="Q112" s="203">
        <f t="shared" si="12"/>
        <v>0</v>
      </c>
      <c r="R112" s="203">
        <f t="shared" si="13"/>
        <v>0</v>
      </c>
      <c r="S112" s="213">
        <f>IF(M112="nvt",0,IF(O112&gt;0,VLOOKUP(M112,'3-Productie normen'!A:K,VLOOKUP(O112,'3-Productie normen'!$B$34:$C$35,2,FALSE),FALSE)))</f>
        <v>0</v>
      </c>
      <c r="T112" s="204">
        <f t="shared" si="14"/>
        <v>0</v>
      </c>
      <c r="U112" s="572"/>
    </row>
    <row r="113" spans="1:21" ht="14.15" customHeight="1">
      <c r="A113" s="232">
        <v>113</v>
      </c>
      <c r="B113" s="252" t="s">
        <v>80</v>
      </c>
      <c r="C113" s="199" t="s">
        <v>248</v>
      </c>
      <c r="D113" s="199" t="s">
        <v>249</v>
      </c>
      <c r="E113" s="199" t="s">
        <v>250</v>
      </c>
      <c r="F113" s="199" t="s">
        <v>176</v>
      </c>
      <c r="G113" s="199" t="s">
        <v>251</v>
      </c>
      <c r="H113" s="199" t="s">
        <v>312</v>
      </c>
      <c r="I113" s="200" t="s">
        <v>123</v>
      </c>
      <c r="J113" s="199" t="s">
        <v>179</v>
      </c>
      <c r="K113" s="199" t="s">
        <v>179</v>
      </c>
      <c r="L113" s="199" t="s">
        <v>261</v>
      </c>
      <c r="M113" s="199" t="s">
        <v>122</v>
      </c>
      <c r="N113" s="201">
        <v>22.8002</v>
      </c>
      <c r="O113" s="202" t="s">
        <v>81</v>
      </c>
      <c r="P113" s="202"/>
      <c r="Q113" s="203">
        <f t="shared" si="12"/>
        <v>0</v>
      </c>
      <c r="R113" s="203">
        <f t="shared" si="13"/>
        <v>0</v>
      </c>
      <c r="S113" s="213">
        <f>IF(M113="nvt",0,IF(O113&gt;0,VLOOKUP(M113,'3-Productie normen'!A:K,VLOOKUP(O113,'3-Productie normen'!$B$34:$C$35,2,FALSE),FALSE)))</f>
        <v>0</v>
      </c>
      <c r="T113" s="204">
        <f t="shared" si="14"/>
        <v>0</v>
      </c>
      <c r="U113" s="572"/>
    </row>
    <row r="114" spans="1:21" ht="14.15" customHeight="1">
      <c r="A114" s="231">
        <v>114</v>
      </c>
      <c r="B114" s="252" t="s">
        <v>80</v>
      </c>
      <c r="C114" s="199" t="s">
        <v>248</v>
      </c>
      <c r="D114" s="199" t="s">
        <v>249</v>
      </c>
      <c r="E114" s="199" t="s">
        <v>250</v>
      </c>
      <c r="F114" s="199" t="s">
        <v>176</v>
      </c>
      <c r="G114" s="199" t="s">
        <v>251</v>
      </c>
      <c r="H114" s="199" t="s">
        <v>313</v>
      </c>
      <c r="I114" s="200" t="s">
        <v>123</v>
      </c>
      <c r="J114" s="199" t="s">
        <v>179</v>
      </c>
      <c r="K114" s="199" t="s">
        <v>179</v>
      </c>
      <c r="L114" s="199" t="s">
        <v>261</v>
      </c>
      <c r="M114" s="199" t="s">
        <v>122</v>
      </c>
      <c r="N114" s="201">
        <v>23.4587</v>
      </c>
      <c r="O114" s="202" t="s">
        <v>81</v>
      </c>
      <c r="P114" s="202"/>
      <c r="Q114" s="203">
        <f t="shared" si="12"/>
        <v>0</v>
      </c>
      <c r="R114" s="203">
        <f t="shared" si="13"/>
        <v>0</v>
      </c>
      <c r="S114" s="213">
        <f>IF(M114="nvt",0,IF(O114&gt;0,VLOOKUP(M114,'3-Productie normen'!A:K,VLOOKUP(O114,'3-Productie normen'!$B$34:$C$35,2,FALSE),FALSE)))</f>
        <v>0</v>
      </c>
      <c r="T114" s="204">
        <f t="shared" si="14"/>
        <v>0</v>
      </c>
      <c r="U114" s="572"/>
    </row>
    <row r="115" spans="1:21" ht="14.15" customHeight="1">
      <c r="A115" s="231">
        <v>115</v>
      </c>
      <c r="B115" s="252" t="s">
        <v>80</v>
      </c>
      <c r="C115" s="199" t="s">
        <v>248</v>
      </c>
      <c r="D115" s="199" t="s">
        <v>249</v>
      </c>
      <c r="E115" s="199" t="s">
        <v>250</v>
      </c>
      <c r="F115" s="199" t="s">
        <v>176</v>
      </c>
      <c r="G115" s="199" t="s">
        <v>251</v>
      </c>
      <c r="H115" s="199" t="s">
        <v>314</v>
      </c>
      <c r="I115" s="200" t="s">
        <v>123</v>
      </c>
      <c r="J115" s="199" t="s">
        <v>179</v>
      </c>
      <c r="K115" s="199" t="s">
        <v>179</v>
      </c>
      <c r="L115" s="199" t="s">
        <v>261</v>
      </c>
      <c r="M115" s="199" t="s">
        <v>122</v>
      </c>
      <c r="N115" s="201">
        <v>16.726199999999999</v>
      </c>
      <c r="O115" s="202" t="s">
        <v>81</v>
      </c>
      <c r="P115" s="202"/>
      <c r="Q115" s="203">
        <f t="shared" si="12"/>
        <v>0</v>
      </c>
      <c r="R115" s="203">
        <f t="shared" si="13"/>
        <v>0</v>
      </c>
      <c r="S115" s="213">
        <f>IF(M115="nvt",0,IF(O115&gt;0,VLOOKUP(M115,'3-Productie normen'!A:K,VLOOKUP(O115,'3-Productie normen'!$B$34:$C$35,2,FALSE),FALSE)))</f>
        <v>0</v>
      </c>
      <c r="T115" s="204">
        <f t="shared" si="14"/>
        <v>0</v>
      </c>
      <c r="U115" s="572"/>
    </row>
    <row r="116" spans="1:21" ht="14.15" customHeight="1">
      <c r="A116" s="231">
        <v>116</v>
      </c>
      <c r="B116" s="252" t="s">
        <v>80</v>
      </c>
      <c r="C116" s="199" t="s">
        <v>248</v>
      </c>
      <c r="D116" s="199" t="s">
        <v>249</v>
      </c>
      <c r="E116" s="199" t="s">
        <v>250</v>
      </c>
      <c r="F116" s="199" t="s">
        <v>176</v>
      </c>
      <c r="G116" s="199" t="s">
        <v>251</v>
      </c>
      <c r="H116" s="199" t="s">
        <v>315</v>
      </c>
      <c r="I116" s="200" t="s">
        <v>123</v>
      </c>
      <c r="J116" s="199" t="s">
        <v>179</v>
      </c>
      <c r="K116" s="199" t="s">
        <v>179</v>
      </c>
      <c r="L116" s="199" t="s">
        <v>261</v>
      </c>
      <c r="M116" s="199" t="s">
        <v>122</v>
      </c>
      <c r="N116" s="201">
        <v>12.4839</v>
      </c>
      <c r="O116" s="202" t="s">
        <v>81</v>
      </c>
      <c r="P116" s="202"/>
      <c r="Q116" s="203">
        <f t="shared" si="12"/>
        <v>0</v>
      </c>
      <c r="R116" s="203">
        <f t="shared" si="13"/>
        <v>0</v>
      </c>
      <c r="S116" s="213">
        <f>IF(M116="nvt",0,IF(O116&gt;0,VLOOKUP(M116,'3-Productie normen'!A:K,VLOOKUP(O116,'3-Productie normen'!$B$34:$C$35,2,FALSE),FALSE)))</f>
        <v>0</v>
      </c>
      <c r="T116" s="204">
        <f t="shared" si="14"/>
        <v>0</v>
      </c>
      <c r="U116" s="572"/>
    </row>
    <row r="117" spans="1:21" ht="14.15" customHeight="1">
      <c r="A117" s="231">
        <v>117</v>
      </c>
      <c r="B117" s="252" t="s">
        <v>80</v>
      </c>
      <c r="C117" s="199" t="s">
        <v>248</v>
      </c>
      <c r="D117" s="199" t="s">
        <v>249</v>
      </c>
      <c r="E117" s="199" t="s">
        <v>250</v>
      </c>
      <c r="F117" s="199" t="s">
        <v>176</v>
      </c>
      <c r="G117" s="199" t="s">
        <v>251</v>
      </c>
      <c r="H117" s="199" t="s">
        <v>316</v>
      </c>
      <c r="I117" s="200" t="s">
        <v>123</v>
      </c>
      <c r="J117" s="199" t="s">
        <v>179</v>
      </c>
      <c r="K117" s="199" t="s">
        <v>179</v>
      </c>
      <c r="L117" s="199" t="s">
        <v>261</v>
      </c>
      <c r="M117" s="199" t="s">
        <v>122</v>
      </c>
      <c r="N117" s="201">
        <v>23.248200000000001</v>
      </c>
      <c r="O117" s="202" t="s">
        <v>81</v>
      </c>
      <c r="P117" s="202"/>
      <c r="Q117" s="203">
        <f t="shared" si="12"/>
        <v>0</v>
      </c>
      <c r="R117" s="203">
        <f t="shared" si="13"/>
        <v>0</v>
      </c>
      <c r="S117" s="213">
        <f>IF(M117="nvt",0,IF(O117&gt;0,VLOOKUP(M117,'3-Productie normen'!A:K,VLOOKUP(O117,'3-Productie normen'!$B$34:$C$35,2,FALSE),FALSE)))</f>
        <v>0</v>
      </c>
      <c r="T117" s="204">
        <f t="shared" si="14"/>
        <v>0</v>
      </c>
      <c r="U117" s="572"/>
    </row>
    <row r="118" spans="1:21" ht="14.15" customHeight="1">
      <c r="A118" s="231">
        <v>118</v>
      </c>
      <c r="B118" s="252" t="s">
        <v>80</v>
      </c>
      <c r="C118" s="199" t="s">
        <v>248</v>
      </c>
      <c r="D118" s="199" t="s">
        <v>249</v>
      </c>
      <c r="E118" s="199" t="s">
        <v>250</v>
      </c>
      <c r="F118" s="199" t="s">
        <v>176</v>
      </c>
      <c r="G118" s="199" t="s">
        <v>251</v>
      </c>
      <c r="H118" s="199" t="s">
        <v>317</v>
      </c>
      <c r="I118" s="200" t="s">
        <v>123</v>
      </c>
      <c r="J118" s="199" t="s">
        <v>179</v>
      </c>
      <c r="K118" s="199" t="s">
        <v>179</v>
      </c>
      <c r="L118" s="199" t="s">
        <v>261</v>
      </c>
      <c r="M118" s="199" t="s">
        <v>122</v>
      </c>
      <c r="N118" s="201">
        <v>22.8002</v>
      </c>
      <c r="O118" s="202" t="s">
        <v>81</v>
      </c>
      <c r="P118" s="202"/>
      <c r="Q118" s="203">
        <f t="shared" si="12"/>
        <v>0</v>
      </c>
      <c r="R118" s="203">
        <f t="shared" si="13"/>
        <v>0</v>
      </c>
      <c r="S118" s="213">
        <f>IF(M118="nvt",0,IF(O118&gt;0,VLOOKUP(M118,'3-Productie normen'!A:K,VLOOKUP(O118,'3-Productie normen'!$B$34:$C$35,2,FALSE),FALSE)))</f>
        <v>0</v>
      </c>
      <c r="T118" s="204">
        <f t="shared" si="14"/>
        <v>0</v>
      </c>
      <c r="U118" s="572"/>
    </row>
    <row r="119" spans="1:21" ht="14.15" customHeight="1">
      <c r="A119" s="231">
        <v>119</v>
      </c>
      <c r="B119" s="252" t="s">
        <v>80</v>
      </c>
      <c r="C119" s="199" t="s">
        <v>248</v>
      </c>
      <c r="D119" s="199" t="s">
        <v>249</v>
      </c>
      <c r="E119" s="199" t="s">
        <v>250</v>
      </c>
      <c r="F119" s="199" t="s">
        <v>176</v>
      </c>
      <c r="G119" s="199" t="s">
        <v>251</v>
      </c>
      <c r="H119" s="199" t="s">
        <v>318</v>
      </c>
      <c r="I119" s="200" t="s">
        <v>123</v>
      </c>
      <c r="J119" s="199" t="s">
        <v>179</v>
      </c>
      <c r="K119" s="199" t="s">
        <v>179</v>
      </c>
      <c r="L119" s="199" t="s">
        <v>261</v>
      </c>
      <c r="M119" s="199" t="s">
        <v>122</v>
      </c>
      <c r="N119" s="201">
        <v>23.284500000000001</v>
      </c>
      <c r="O119" s="202" t="s">
        <v>81</v>
      </c>
      <c r="P119" s="202"/>
      <c r="Q119" s="203">
        <f t="shared" si="12"/>
        <v>0</v>
      </c>
      <c r="R119" s="203">
        <f t="shared" si="13"/>
        <v>0</v>
      </c>
      <c r="S119" s="213">
        <f>IF(M119="nvt",0,IF(O119&gt;0,VLOOKUP(M119,'3-Productie normen'!A:K,VLOOKUP(O119,'3-Productie normen'!$B$34:$C$35,2,FALSE),FALSE)))</f>
        <v>0</v>
      </c>
      <c r="T119" s="204">
        <f t="shared" si="14"/>
        <v>0</v>
      </c>
      <c r="U119" s="572"/>
    </row>
    <row r="120" spans="1:21" ht="14.15" customHeight="1">
      <c r="A120" s="231">
        <v>120</v>
      </c>
      <c r="B120" s="252" t="s">
        <v>80</v>
      </c>
      <c r="C120" s="199" t="s">
        <v>248</v>
      </c>
      <c r="D120" s="199" t="s">
        <v>249</v>
      </c>
      <c r="E120" s="199" t="s">
        <v>250</v>
      </c>
      <c r="F120" s="199" t="s">
        <v>176</v>
      </c>
      <c r="G120" s="199" t="s">
        <v>251</v>
      </c>
      <c r="H120" s="199" t="s">
        <v>319</v>
      </c>
      <c r="I120" s="200" t="s">
        <v>123</v>
      </c>
      <c r="J120" s="199" t="s">
        <v>179</v>
      </c>
      <c r="K120" s="199" t="s">
        <v>179</v>
      </c>
      <c r="L120" s="199" t="s">
        <v>261</v>
      </c>
      <c r="M120" s="199" t="s">
        <v>122</v>
      </c>
      <c r="N120" s="201">
        <v>11.2088</v>
      </c>
      <c r="O120" s="202" t="s">
        <v>81</v>
      </c>
      <c r="P120" s="202"/>
      <c r="Q120" s="203">
        <f t="shared" si="12"/>
        <v>0</v>
      </c>
      <c r="R120" s="203">
        <f t="shared" si="13"/>
        <v>0</v>
      </c>
      <c r="S120" s="213">
        <f>IF(M120="nvt",0,IF(O120&gt;0,VLOOKUP(M120,'3-Productie normen'!A:K,VLOOKUP(O120,'3-Productie normen'!$B$34:$C$35,2,FALSE),FALSE)))</f>
        <v>0</v>
      </c>
      <c r="T120" s="204">
        <f t="shared" si="14"/>
        <v>0</v>
      </c>
      <c r="U120" s="572"/>
    </row>
    <row r="121" spans="1:21" ht="14.15" customHeight="1">
      <c r="A121" s="232">
        <v>121</v>
      </c>
      <c r="B121" s="252" t="s">
        <v>80</v>
      </c>
      <c r="C121" s="199" t="s">
        <v>248</v>
      </c>
      <c r="D121" s="199" t="s">
        <v>249</v>
      </c>
      <c r="E121" s="199" t="s">
        <v>250</v>
      </c>
      <c r="F121" s="199" t="s">
        <v>176</v>
      </c>
      <c r="G121" s="199" t="s">
        <v>251</v>
      </c>
      <c r="H121" s="199" t="s">
        <v>320</v>
      </c>
      <c r="I121" s="200" t="s">
        <v>123</v>
      </c>
      <c r="J121" s="199" t="s">
        <v>179</v>
      </c>
      <c r="K121" s="199" t="s">
        <v>179</v>
      </c>
      <c r="L121" s="199" t="s">
        <v>261</v>
      </c>
      <c r="M121" s="199" t="s">
        <v>122</v>
      </c>
      <c r="N121" s="201">
        <v>23.284500000000001</v>
      </c>
      <c r="O121" s="202" t="s">
        <v>81</v>
      </c>
      <c r="P121" s="202"/>
      <c r="Q121" s="203">
        <f t="shared" si="12"/>
        <v>0</v>
      </c>
      <c r="R121" s="203">
        <f t="shared" si="13"/>
        <v>0</v>
      </c>
      <c r="S121" s="213">
        <f>IF(M121="nvt",0,IF(O121&gt;0,VLOOKUP(M121,'3-Productie normen'!A:K,VLOOKUP(O121,'3-Productie normen'!$B$34:$C$35,2,FALSE),FALSE)))</f>
        <v>0</v>
      </c>
      <c r="T121" s="204">
        <f t="shared" si="14"/>
        <v>0</v>
      </c>
      <c r="U121" s="572"/>
    </row>
    <row r="122" spans="1:21" ht="14.15" customHeight="1">
      <c r="A122" s="231">
        <v>122</v>
      </c>
      <c r="B122" s="252" t="s">
        <v>80</v>
      </c>
      <c r="C122" s="199" t="s">
        <v>248</v>
      </c>
      <c r="D122" s="199" t="s">
        <v>249</v>
      </c>
      <c r="E122" s="199" t="s">
        <v>250</v>
      </c>
      <c r="F122" s="199" t="s">
        <v>176</v>
      </c>
      <c r="G122" s="199" t="s">
        <v>251</v>
      </c>
      <c r="H122" s="199" t="s">
        <v>321</v>
      </c>
      <c r="I122" s="200" t="s">
        <v>123</v>
      </c>
      <c r="J122" s="199" t="s">
        <v>179</v>
      </c>
      <c r="K122" s="199" t="s">
        <v>179</v>
      </c>
      <c r="L122" s="199" t="s">
        <v>261</v>
      </c>
      <c r="M122" s="199" t="s">
        <v>122</v>
      </c>
      <c r="N122" s="201">
        <v>22.8002</v>
      </c>
      <c r="O122" s="202" t="s">
        <v>81</v>
      </c>
      <c r="P122" s="202"/>
      <c r="Q122" s="203">
        <f>IF(O122="nvt",0,IF(O122&gt;0,S122*N122,0))</f>
        <v>0</v>
      </c>
      <c r="R122" s="203">
        <f>IF(P122&gt;0,T122*N122,0)</f>
        <v>0</v>
      </c>
      <c r="S122" s="213">
        <f>IF(M122="nvt",0,IF(O122&gt;0,VLOOKUP(M122,'3-Productie normen'!A:K,VLOOKUP(O122,'3-Productie normen'!$B$34:$C$35,2,FALSE),FALSE)))</f>
        <v>0</v>
      </c>
      <c r="T122" s="204">
        <f>IF(P122&gt;0,S122*$T$8,0)</f>
        <v>0</v>
      </c>
      <c r="U122" s="572"/>
    </row>
    <row r="123" spans="1:21" ht="14.15" customHeight="1">
      <c r="A123" s="231">
        <v>123</v>
      </c>
      <c r="B123" s="252" t="s">
        <v>80</v>
      </c>
      <c r="C123" s="199" t="s">
        <v>248</v>
      </c>
      <c r="D123" s="199" t="s">
        <v>249</v>
      </c>
      <c r="E123" s="199" t="s">
        <v>250</v>
      </c>
      <c r="F123" s="199" t="s">
        <v>176</v>
      </c>
      <c r="G123" s="199" t="s">
        <v>251</v>
      </c>
      <c r="H123" s="199" t="s">
        <v>322</v>
      </c>
      <c r="I123" s="200" t="s">
        <v>123</v>
      </c>
      <c r="J123" s="199" t="s">
        <v>179</v>
      </c>
      <c r="K123" s="199" t="s">
        <v>179</v>
      </c>
      <c r="L123" s="199" t="s">
        <v>261</v>
      </c>
      <c r="M123" s="199" t="s">
        <v>122</v>
      </c>
      <c r="N123" s="201">
        <v>40.324300000000001</v>
      </c>
      <c r="O123" s="202" t="s">
        <v>81</v>
      </c>
      <c r="P123" s="202"/>
      <c r="Q123" s="203">
        <f t="shared" ref="Q123:Q186" si="15">IF(O123="nvt",0,IF(O123&gt;0,S123*N123,0))</f>
        <v>0</v>
      </c>
      <c r="R123" s="203">
        <f t="shared" ref="R123:R186" si="16">IF(P123&gt;0,T123*N123,0)</f>
        <v>0</v>
      </c>
      <c r="S123" s="213">
        <f>IF(M123="nvt",0,IF(O123&gt;0,VLOOKUP(M123,'3-Productie normen'!A:K,VLOOKUP(O123,'3-Productie normen'!$B$34:$C$35,2,FALSE),FALSE)))</f>
        <v>0</v>
      </c>
      <c r="T123" s="204">
        <f t="shared" ref="T123:T186" si="17">IF(P123&gt;0,S123*$T$8,0)</f>
        <v>0</v>
      </c>
      <c r="U123" s="572"/>
    </row>
    <row r="124" spans="1:21" ht="14.15" customHeight="1">
      <c r="A124" s="231">
        <v>124</v>
      </c>
      <c r="B124" s="252" t="s">
        <v>80</v>
      </c>
      <c r="C124" s="199" t="s">
        <v>248</v>
      </c>
      <c r="D124" s="199" t="s">
        <v>249</v>
      </c>
      <c r="E124" s="199" t="s">
        <v>250</v>
      </c>
      <c r="F124" s="199" t="s">
        <v>176</v>
      </c>
      <c r="G124" s="199" t="s">
        <v>251</v>
      </c>
      <c r="H124" s="199" t="s">
        <v>323</v>
      </c>
      <c r="I124" s="200" t="s">
        <v>123</v>
      </c>
      <c r="J124" s="199" t="s">
        <v>179</v>
      </c>
      <c r="K124" s="199" t="s">
        <v>179</v>
      </c>
      <c r="L124" s="199" t="s">
        <v>261</v>
      </c>
      <c r="M124" s="199" t="s">
        <v>122</v>
      </c>
      <c r="N124" s="201">
        <v>22.796099999999999</v>
      </c>
      <c r="O124" s="202" t="s">
        <v>81</v>
      </c>
      <c r="P124" s="202"/>
      <c r="Q124" s="203">
        <f t="shared" si="15"/>
        <v>0</v>
      </c>
      <c r="R124" s="203">
        <f t="shared" si="16"/>
        <v>0</v>
      </c>
      <c r="S124" s="213">
        <f>IF(M124="nvt",0,IF(O124&gt;0,VLOOKUP(M124,'3-Productie normen'!A:K,VLOOKUP(O124,'3-Productie normen'!$B$34:$C$35,2,FALSE),FALSE)))</f>
        <v>0</v>
      </c>
      <c r="T124" s="204">
        <f t="shared" si="17"/>
        <v>0</v>
      </c>
      <c r="U124" s="572"/>
    </row>
    <row r="125" spans="1:21" ht="14.15" customHeight="1">
      <c r="A125" s="231">
        <v>125</v>
      </c>
      <c r="B125" s="252" t="s">
        <v>80</v>
      </c>
      <c r="C125" s="199" t="s">
        <v>248</v>
      </c>
      <c r="D125" s="199" t="s">
        <v>249</v>
      </c>
      <c r="E125" s="199" t="s">
        <v>250</v>
      </c>
      <c r="F125" s="199" t="s">
        <v>176</v>
      </c>
      <c r="G125" s="199" t="s">
        <v>251</v>
      </c>
      <c r="H125" s="199" t="s">
        <v>324</v>
      </c>
      <c r="I125" s="200" t="s">
        <v>123</v>
      </c>
      <c r="J125" s="199" t="s">
        <v>179</v>
      </c>
      <c r="K125" s="199" t="s">
        <v>179</v>
      </c>
      <c r="L125" s="199" t="s">
        <v>261</v>
      </c>
      <c r="M125" s="199" t="s">
        <v>122</v>
      </c>
      <c r="N125" s="201">
        <v>23.0349</v>
      </c>
      <c r="O125" s="202" t="s">
        <v>81</v>
      </c>
      <c r="P125" s="202"/>
      <c r="Q125" s="203">
        <f t="shared" si="15"/>
        <v>0</v>
      </c>
      <c r="R125" s="203">
        <f t="shared" si="16"/>
        <v>0</v>
      </c>
      <c r="S125" s="213">
        <f>IF(M125="nvt",0,IF(O125&gt;0,VLOOKUP(M125,'3-Productie normen'!A:K,VLOOKUP(O125,'3-Productie normen'!$B$34:$C$35,2,FALSE),FALSE)))</f>
        <v>0</v>
      </c>
      <c r="T125" s="204">
        <f t="shared" si="17"/>
        <v>0</v>
      </c>
      <c r="U125" s="572"/>
    </row>
    <row r="126" spans="1:21" ht="14.15" customHeight="1">
      <c r="A126" s="231">
        <v>126</v>
      </c>
      <c r="B126" s="252" t="s">
        <v>80</v>
      </c>
      <c r="C126" s="199" t="s">
        <v>248</v>
      </c>
      <c r="D126" s="199" t="s">
        <v>249</v>
      </c>
      <c r="E126" s="199" t="s">
        <v>250</v>
      </c>
      <c r="F126" s="199" t="s">
        <v>176</v>
      </c>
      <c r="G126" s="199" t="s">
        <v>251</v>
      </c>
      <c r="H126" s="199" t="s">
        <v>325</v>
      </c>
      <c r="I126" s="200" t="s">
        <v>123</v>
      </c>
      <c r="J126" s="199" t="s">
        <v>179</v>
      </c>
      <c r="K126" s="199" t="s">
        <v>179</v>
      </c>
      <c r="L126" s="199" t="s">
        <v>261</v>
      </c>
      <c r="M126" s="199" t="s">
        <v>122</v>
      </c>
      <c r="N126" s="201">
        <v>22.8002</v>
      </c>
      <c r="O126" s="202" t="s">
        <v>81</v>
      </c>
      <c r="P126" s="202"/>
      <c r="Q126" s="203">
        <f t="shared" si="15"/>
        <v>0</v>
      </c>
      <c r="R126" s="203">
        <f t="shared" si="16"/>
        <v>0</v>
      </c>
      <c r="S126" s="213">
        <f>IF(M126="nvt",0,IF(O126&gt;0,VLOOKUP(M126,'3-Productie normen'!A:K,VLOOKUP(O126,'3-Productie normen'!$B$34:$C$35,2,FALSE),FALSE)))</f>
        <v>0</v>
      </c>
      <c r="T126" s="204">
        <f t="shared" si="17"/>
        <v>0</v>
      </c>
      <c r="U126" s="572"/>
    </row>
    <row r="127" spans="1:21" ht="14.15" customHeight="1">
      <c r="A127" s="231">
        <v>127</v>
      </c>
      <c r="B127" s="252" t="s">
        <v>80</v>
      </c>
      <c r="C127" s="199" t="s">
        <v>248</v>
      </c>
      <c r="D127" s="199" t="s">
        <v>249</v>
      </c>
      <c r="E127" s="199" t="s">
        <v>250</v>
      </c>
      <c r="F127" s="199" t="s">
        <v>176</v>
      </c>
      <c r="G127" s="199" t="s">
        <v>251</v>
      </c>
      <c r="H127" s="199" t="s">
        <v>326</v>
      </c>
      <c r="I127" s="200" t="s">
        <v>123</v>
      </c>
      <c r="J127" s="199" t="s">
        <v>179</v>
      </c>
      <c r="K127" s="199" t="s">
        <v>179</v>
      </c>
      <c r="L127" s="199" t="s">
        <v>261</v>
      </c>
      <c r="M127" s="199" t="s">
        <v>122</v>
      </c>
      <c r="N127" s="201">
        <v>23.277899999999999</v>
      </c>
      <c r="O127" s="202" t="s">
        <v>81</v>
      </c>
      <c r="P127" s="202"/>
      <c r="Q127" s="203">
        <f t="shared" si="15"/>
        <v>0</v>
      </c>
      <c r="R127" s="203">
        <f t="shared" si="16"/>
        <v>0</v>
      </c>
      <c r="S127" s="213">
        <f>IF(M127="nvt",0,IF(O127&gt;0,VLOOKUP(M127,'3-Productie normen'!A:K,VLOOKUP(O127,'3-Productie normen'!$B$34:$C$35,2,FALSE),FALSE)))</f>
        <v>0</v>
      </c>
      <c r="T127" s="204">
        <f t="shared" si="17"/>
        <v>0</v>
      </c>
      <c r="U127" s="572"/>
    </row>
    <row r="128" spans="1:21" ht="14.15" customHeight="1">
      <c r="A128" s="231">
        <v>128</v>
      </c>
      <c r="B128" s="252" t="s">
        <v>80</v>
      </c>
      <c r="C128" s="199" t="s">
        <v>248</v>
      </c>
      <c r="D128" s="199" t="s">
        <v>249</v>
      </c>
      <c r="E128" s="199" t="s">
        <v>250</v>
      </c>
      <c r="F128" s="199" t="s">
        <v>176</v>
      </c>
      <c r="G128" s="199" t="s">
        <v>251</v>
      </c>
      <c r="H128" s="199" t="s">
        <v>327</v>
      </c>
      <c r="I128" s="200" t="s">
        <v>123</v>
      </c>
      <c r="J128" s="199" t="s">
        <v>179</v>
      </c>
      <c r="K128" s="199" t="s">
        <v>179</v>
      </c>
      <c r="L128" s="199" t="s">
        <v>261</v>
      </c>
      <c r="M128" s="199" t="s">
        <v>122</v>
      </c>
      <c r="N128" s="201">
        <v>8.4695</v>
      </c>
      <c r="O128" s="202" t="s">
        <v>81</v>
      </c>
      <c r="P128" s="202"/>
      <c r="Q128" s="203">
        <f t="shared" si="15"/>
        <v>0</v>
      </c>
      <c r="R128" s="203">
        <f t="shared" si="16"/>
        <v>0</v>
      </c>
      <c r="S128" s="213">
        <f>IF(M128="nvt",0,IF(O128&gt;0,VLOOKUP(M128,'3-Productie normen'!A:K,VLOOKUP(O128,'3-Productie normen'!$B$34:$C$35,2,FALSE),FALSE)))</f>
        <v>0</v>
      </c>
      <c r="T128" s="204">
        <f t="shared" si="17"/>
        <v>0</v>
      </c>
      <c r="U128" s="572"/>
    </row>
    <row r="129" spans="1:21" ht="14.15" customHeight="1">
      <c r="A129" s="232">
        <v>129</v>
      </c>
      <c r="B129" s="252" t="s">
        <v>80</v>
      </c>
      <c r="C129" s="199" t="s">
        <v>248</v>
      </c>
      <c r="D129" s="199" t="s">
        <v>249</v>
      </c>
      <c r="E129" s="199" t="s">
        <v>250</v>
      </c>
      <c r="F129" s="199" t="s">
        <v>176</v>
      </c>
      <c r="G129" s="199" t="s">
        <v>251</v>
      </c>
      <c r="H129" s="199" t="s">
        <v>328</v>
      </c>
      <c r="I129" s="200" t="s">
        <v>123</v>
      </c>
      <c r="J129" s="199" t="s">
        <v>179</v>
      </c>
      <c r="K129" s="199" t="s">
        <v>179</v>
      </c>
      <c r="L129" s="199" t="s">
        <v>261</v>
      </c>
      <c r="M129" s="199" t="s">
        <v>122</v>
      </c>
      <c r="N129" s="201">
        <v>8.4695</v>
      </c>
      <c r="O129" s="202" t="s">
        <v>81</v>
      </c>
      <c r="P129" s="202"/>
      <c r="Q129" s="203">
        <f t="shared" si="15"/>
        <v>0</v>
      </c>
      <c r="R129" s="203">
        <f t="shared" si="16"/>
        <v>0</v>
      </c>
      <c r="S129" s="213">
        <f>IF(M129="nvt",0,IF(O129&gt;0,VLOOKUP(M129,'3-Productie normen'!A:K,VLOOKUP(O129,'3-Productie normen'!$B$34:$C$35,2,FALSE),FALSE)))</f>
        <v>0</v>
      </c>
      <c r="T129" s="204">
        <f t="shared" si="17"/>
        <v>0</v>
      </c>
      <c r="U129" s="572"/>
    </row>
    <row r="130" spans="1:21" ht="14.15" customHeight="1">
      <c r="A130" s="231">
        <v>130</v>
      </c>
      <c r="B130" s="252" t="s">
        <v>80</v>
      </c>
      <c r="C130" s="199" t="s">
        <v>248</v>
      </c>
      <c r="D130" s="199" t="s">
        <v>249</v>
      </c>
      <c r="E130" s="199" t="s">
        <v>250</v>
      </c>
      <c r="F130" s="199" t="s">
        <v>176</v>
      </c>
      <c r="G130" s="199" t="s">
        <v>251</v>
      </c>
      <c r="H130" s="199" t="s">
        <v>329</v>
      </c>
      <c r="I130" s="200" t="s">
        <v>123</v>
      </c>
      <c r="J130" s="199" t="s">
        <v>179</v>
      </c>
      <c r="K130" s="199" t="s">
        <v>179</v>
      </c>
      <c r="L130" s="199" t="s">
        <v>261</v>
      </c>
      <c r="M130" s="199" t="s">
        <v>122</v>
      </c>
      <c r="N130" s="201">
        <v>22.791699999999999</v>
      </c>
      <c r="O130" s="202" t="s">
        <v>81</v>
      </c>
      <c r="P130" s="202"/>
      <c r="Q130" s="203">
        <f t="shared" si="15"/>
        <v>0</v>
      </c>
      <c r="R130" s="203">
        <f t="shared" si="16"/>
        <v>0</v>
      </c>
      <c r="S130" s="213">
        <f>IF(M130="nvt",0,IF(O130&gt;0,VLOOKUP(M130,'3-Productie normen'!A:K,VLOOKUP(O130,'3-Productie normen'!$B$34:$C$35,2,FALSE),FALSE)))</f>
        <v>0</v>
      </c>
      <c r="T130" s="204">
        <f t="shared" si="17"/>
        <v>0</v>
      </c>
      <c r="U130" s="572"/>
    </row>
    <row r="131" spans="1:21" ht="14.15" customHeight="1">
      <c r="A131" s="231">
        <v>131</v>
      </c>
      <c r="B131" s="252" t="s">
        <v>80</v>
      </c>
      <c r="C131" s="199" t="s">
        <v>248</v>
      </c>
      <c r="D131" s="199" t="s">
        <v>249</v>
      </c>
      <c r="E131" s="199" t="s">
        <v>250</v>
      </c>
      <c r="F131" s="199" t="s">
        <v>176</v>
      </c>
      <c r="G131" s="199" t="s">
        <v>251</v>
      </c>
      <c r="H131" s="199" t="s">
        <v>330</v>
      </c>
      <c r="I131" s="200" t="s">
        <v>123</v>
      </c>
      <c r="J131" s="199" t="s">
        <v>179</v>
      </c>
      <c r="K131" s="199" t="s">
        <v>179</v>
      </c>
      <c r="L131" s="199" t="s">
        <v>261</v>
      </c>
      <c r="M131" s="199" t="s">
        <v>122</v>
      </c>
      <c r="N131" s="201">
        <v>22.8002</v>
      </c>
      <c r="O131" s="202" t="s">
        <v>81</v>
      </c>
      <c r="P131" s="202"/>
      <c r="Q131" s="203">
        <f t="shared" si="15"/>
        <v>0</v>
      </c>
      <c r="R131" s="203">
        <f t="shared" si="16"/>
        <v>0</v>
      </c>
      <c r="S131" s="213">
        <f>IF(M131="nvt",0,IF(O131&gt;0,VLOOKUP(M131,'3-Productie normen'!A:K,VLOOKUP(O131,'3-Productie normen'!$B$34:$C$35,2,FALSE),FALSE)))</f>
        <v>0</v>
      </c>
      <c r="T131" s="204">
        <f t="shared" si="17"/>
        <v>0</v>
      </c>
      <c r="U131" s="572"/>
    </row>
    <row r="132" spans="1:21" ht="14.15" customHeight="1">
      <c r="A132" s="231">
        <v>132</v>
      </c>
      <c r="B132" s="252" t="s">
        <v>80</v>
      </c>
      <c r="C132" s="199" t="s">
        <v>248</v>
      </c>
      <c r="D132" s="199" t="s">
        <v>249</v>
      </c>
      <c r="E132" s="199" t="s">
        <v>250</v>
      </c>
      <c r="F132" s="199" t="s">
        <v>176</v>
      </c>
      <c r="G132" s="199" t="s">
        <v>251</v>
      </c>
      <c r="H132" s="199" t="s">
        <v>331</v>
      </c>
      <c r="I132" s="200" t="s">
        <v>123</v>
      </c>
      <c r="J132" s="199" t="s">
        <v>179</v>
      </c>
      <c r="K132" s="199" t="s">
        <v>179</v>
      </c>
      <c r="L132" s="199" t="s">
        <v>261</v>
      </c>
      <c r="M132" s="199" t="s">
        <v>122</v>
      </c>
      <c r="N132" s="201">
        <v>40.326700000000002</v>
      </c>
      <c r="O132" s="202" t="s">
        <v>81</v>
      </c>
      <c r="P132" s="202"/>
      <c r="Q132" s="203">
        <f t="shared" si="15"/>
        <v>0</v>
      </c>
      <c r="R132" s="203">
        <f t="shared" si="16"/>
        <v>0</v>
      </c>
      <c r="S132" s="213">
        <f>IF(M132="nvt",0,IF(O132&gt;0,VLOOKUP(M132,'3-Productie normen'!A:K,VLOOKUP(O132,'3-Productie normen'!$B$34:$C$35,2,FALSE),FALSE)))</f>
        <v>0</v>
      </c>
      <c r="T132" s="204">
        <f t="shared" si="17"/>
        <v>0</v>
      </c>
      <c r="U132" s="572"/>
    </row>
    <row r="133" spans="1:21" ht="14.15" customHeight="1">
      <c r="A133" s="231">
        <v>133</v>
      </c>
      <c r="B133" s="252" t="s">
        <v>80</v>
      </c>
      <c r="C133" s="199" t="s">
        <v>248</v>
      </c>
      <c r="D133" s="199" t="s">
        <v>249</v>
      </c>
      <c r="E133" s="199" t="s">
        <v>250</v>
      </c>
      <c r="F133" s="199" t="s">
        <v>176</v>
      </c>
      <c r="G133" s="199" t="s">
        <v>251</v>
      </c>
      <c r="H133" s="199" t="s">
        <v>332</v>
      </c>
      <c r="I133" s="200" t="s">
        <v>123</v>
      </c>
      <c r="J133" s="199" t="s">
        <v>179</v>
      </c>
      <c r="K133" s="199" t="s">
        <v>179</v>
      </c>
      <c r="L133" s="199" t="s">
        <v>261</v>
      </c>
      <c r="M133" s="199" t="s">
        <v>122</v>
      </c>
      <c r="N133" s="201">
        <v>11.2104</v>
      </c>
      <c r="O133" s="202" t="s">
        <v>81</v>
      </c>
      <c r="P133" s="202"/>
      <c r="Q133" s="203">
        <f t="shared" si="15"/>
        <v>0</v>
      </c>
      <c r="R133" s="203">
        <f t="shared" si="16"/>
        <v>0</v>
      </c>
      <c r="S133" s="213">
        <f>IF(M133="nvt",0,IF(O133&gt;0,VLOOKUP(M133,'3-Productie normen'!A:K,VLOOKUP(O133,'3-Productie normen'!$B$34:$C$35,2,FALSE),FALSE)))</f>
        <v>0</v>
      </c>
      <c r="T133" s="204">
        <f t="shared" si="17"/>
        <v>0</v>
      </c>
      <c r="U133" s="572"/>
    </row>
    <row r="134" spans="1:21" ht="14.15" customHeight="1">
      <c r="A134" s="231">
        <v>134</v>
      </c>
      <c r="B134" s="252" t="s">
        <v>80</v>
      </c>
      <c r="C134" s="199" t="s">
        <v>248</v>
      </c>
      <c r="D134" s="199" t="s">
        <v>249</v>
      </c>
      <c r="E134" s="199" t="s">
        <v>250</v>
      </c>
      <c r="F134" s="199" t="s">
        <v>176</v>
      </c>
      <c r="G134" s="199" t="s">
        <v>251</v>
      </c>
      <c r="H134" s="199" t="s">
        <v>333</v>
      </c>
      <c r="I134" s="200" t="s">
        <v>123</v>
      </c>
      <c r="J134" s="199" t="s">
        <v>179</v>
      </c>
      <c r="K134" s="199" t="s">
        <v>179</v>
      </c>
      <c r="L134" s="199" t="s">
        <v>261</v>
      </c>
      <c r="M134" s="199" t="s">
        <v>122</v>
      </c>
      <c r="N134" s="201">
        <v>11.2104</v>
      </c>
      <c r="O134" s="202" t="s">
        <v>81</v>
      </c>
      <c r="P134" s="202"/>
      <c r="Q134" s="203">
        <f t="shared" si="15"/>
        <v>0</v>
      </c>
      <c r="R134" s="203">
        <f t="shared" si="16"/>
        <v>0</v>
      </c>
      <c r="S134" s="213">
        <f>IF(M134="nvt",0,IF(O134&gt;0,VLOOKUP(M134,'3-Productie normen'!A:K,VLOOKUP(O134,'3-Productie normen'!$B$34:$C$35,2,FALSE),FALSE)))</f>
        <v>0</v>
      </c>
      <c r="T134" s="204">
        <f t="shared" si="17"/>
        <v>0</v>
      </c>
      <c r="U134" s="572"/>
    </row>
    <row r="135" spans="1:21" ht="14.15" customHeight="1">
      <c r="A135" s="231">
        <v>135</v>
      </c>
      <c r="B135" s="252" t="s">
        <v>80</v>
      </c>
      <c r="C135" s="199" t="s">
        <v>248</v>
      </c>
      <c r="D135" s="199" t="s">
        <v>249</v>
      </c>
      <c r="E135" s="199" t="s">
        <v>250</v>
      </c>
      <c r="F135" s="199" t="s">
        <v>176</v>
      </c>
      <c r="G135" s="199" t="s">
        <v>251</v>
      </c>
      <c r="H135" s="199" t="s">
        <v>334</v>
      </c>
      <c r="I135" s="200" t="s">
        <v>123</v>
      </c>
      <c r="J135" s="199" t="s">
        <v>179</v>
      </c>
      <c r="K135" s="199" t="s">
        <v>179</v>
      </c>
      <c r="L135" s="199" t="s">
        <v>261</v>
      </c>
      <c r="M135" s="199" t="s">
        <v>122</v>
      </c>
      <c r="N135" s="201">
        <v>23.273800000000001</v>
      </c>
      <c r="O135" s="202" t="s">
        <v>81</v>
      </c>
      <c r="P135" s="202"/>
      <c r="Q135" s="203">
        <f t="shared" si="15"/>
        <v>0</v>
      </c>
      <c r="R135" s="203">
        <f t="shared" si="16"/>
        <v>0</v>
      </c>
      <c r="S135" s="213">
        <f>IF(M135="nvt",0,IF(O135&gt;0,VLOOKUP(M135,'3-Productie normen'!A:K,VLOOKUP(O135,'3-Productie normen'!$B$34:$C$35,2,FALSE),FALSE)))</f>
        <v>0</v>
      </c>
      <c r="T135" s="204">
        <f t="shared" si="17"/>
        <v>0</v>
      </c>
      <c r="U135" s="572"/>
    </row>
    <row r="136" spans="1:21" ht="14.15" customHeight="1">
      <c r="A136" s="231">
        <v>136</v>
      </c>
      <c r="B136" s="252" t="s">
        <v>80</v>
      </c>
      <c r="C136" s="199" t="s">
        <v>248</v>
      </c>
      <c r="D136" s="199" t="s">
        <v>249</v>
      </c>
      <c r="E136" s="199" t="s">
        <v>250</v>
      </c>
      <c r="F136" s="199" t="s">
        <v>176</v>
      </c>
      <c r="G136" s="199" t="s">
        <v>251</v>
      </c>
      <c r="H136" s="199" t="s">
        <v>335</v>
      </c>
      <c r="I136" s="200" t="s">
        <v>123</v>
      </c>
      <c r="J136" s="199" t="s">
        <v>179</v>
      </c>
      <c r="K136" s="199" t="s">
        <v>179</v>
      </c>
      <c r="L136" s="199" t="s">
        <v>261</v>
      </c>
      <c r="M136" s="199" t="s">
        <v>122</v>
      </c>
      <c r="N136" s="201">
        <v>22.798200000000001</v>
      </c>
      <c r="O136" s="202" t="s">
        <v>81</v>
      </c>
      <c r="P136" s="202"/>
      <c r="Q136" s="203">
        <f t="shared" si="15"/>
        <v>0</v>
      </c>
      <c r="R136" s="203">
        <f t="shared" si="16"/>
        <v>0</v>
      </c>
      <c r="S136" s="213">
        <f>IF(M136="nvt",0,IF(O136&gt;0,VLOOKUP(M136,'3-Productie normen'!A:K,VLOOKUP(O136,'3-Productie normen'!$B$34:$C$35,2,FALSE),FALSE)))</f>
        <v>0</v>
      </c>
      <c r="T136" s="204">
        <f t="shared" si="17"/>
        <v>0</v>
      </c>
      <c r="U136" s="572"/>
    </row>
    <row r="137" spans="1:21" ht="14.15" customHeight="1">
      <c r="A137" s="232">
        <v>137</v>
      </c>
      <c r="B137" s="252" t="s">
        <v>80</v>
      </c>
      <c r="C137" s="199" t="s">
        <v>248</v>
      </c>
      <c r="D137" s="199" t="s">
        <v>249</v>
      </c>
      <c r="E137" s="199" t="s">
        <v>250</v>
      </c>
      <c r="F137" s="199" t="s">
        <v>176</v>
      </c>
      <c r="G137" s="199" t="s">
        <v>251</v>
      </c>
      <c r="H137" s="199" t="s">
        <v>336</v>
      </c>
      <c r="I137" s="200" t="s">
        <v>123</v>
      </c>
      <c r="J137" s="199" t="s">
        <v>179</v>
      </c>
      <c r="K137" s="199" t="s">
        <v>179</v>
      </c>
      <c r="L137" s="199" t="s">
        <v>261</v>
      </c>
      <c r="M137" s="199" t="s">
        <v>122</v>
      </c>
      <c r="N137" s="201">
        <v>23.273800000000001</v>
      </c>
      <c r="O137" s="202" t="s">
        <v>81</v>
      </c>
      <c r="P137" s="202"/>
      <c r="Q137" s="203">
        <f t="shared" si="15"/>
        <v>0</v>
      </c>
      <c r="R137" s="203">
        <f t="shared" si="16"/>
        <v>0</v>
      </c>
      <c r="S137" s="213">
        <f>IF(M137="nvt",0,IF(O137&gt;0,VLOOKUP(M137,'3-Productie normen'!A:K,VLOOKUP(O137,'3-Productie normen'!$B$34:$C$35,2,FALSE),FALSE)))</f>
        <v>0</v>
      </c>
      <c r="T137" s="204">
        <f t="shared" si="17"/>
        <v>0</v>
      </c>
      <c r="U137" s="572"/>
    </row>
    <row r="138" spans="1:21" ht="14.15" customHeight="1">
      <c r="A138" s="231">
        <v>138</v>
      </c>
      <c r="B138" s="252" t="s">
        <v>80</v>
      </c>
      <c r="C138" s="199" t="s">
        <v>248</v>
      </c>
      <c r="D138" s="199" t="s">
        <v>249</v>
      </c>
      <c r="E138" s="199" t="s">
        <v>250</v>
      </c>
      <c r="F138" s="199" t="s">
        <v>176</v>
      </c>
      <c r="G138" s="199" t="s">
        <v>251</v>
      </c>
      <c r="H138" s="199" t="s">
        <v>337</v>
      </c>
      <c r="I138" s="200" t="s">
        <v>123</v>
      </c>
      <c r="J138" s="199" t="s">
        <v>179</v>
      </c>
      <c r="K138" s="199" t="s">
        <v>179</v>
      </c>
      <c r="L138" s="199" t="s">
        <v>261</v>
      </c>
      <c r="M138" s="199" t="s">
        <v>122</v>
      </c>
      <c r="N138" s="201">
        <v>22.798200000000001</v>
      </c>
      <c r="O138" s="202" t="s">
        <v>81</v>
      </c>
      <c r="P138" s="202"/>
      <c r="Q138" s="203">
        <f t="shared" si="15"/>
        <v>0</v>
      </c>
      <c r="R138" s="203">
        <f t="shared" si="16"/>
        <v>0</v>
      </c>
      <c r="S138" s="213">
        <f>IF(M138="nvt",0,IF(O138&gt;0,VLOOKUP(M138,'3-Productie normen'!A:K,VLOOKUP(O138,'3-Productie normen'!$B$34:$C$35,2,FALSE),FALSE)))</f>
        <v>0</v>
      </c>
      <c r="T138" s="204">
        <f t="shared" si="17"/>
        <v>0</v>
      </c>
      <c r="U138" s="572"/>
    </row>
    <row r="139" spans="1:21" ht="14.15" customHeight="1">
      <c r="A139" s="231">
        <v>139</v>
      </c>
      <c r="B139" s="252" t="s">
        <v>80</v>
      </c>
      <c r="C139" s="199" t="s">
        <v>248</v>
      </c>
      <c r="D139" s="199" t="s">
        <v>249</v>
      </c>
      <c r="E139" s="199" t="s">
        <v>250</v>
      </c>
      <c r="F139" s="199" t="s">
        <v>176</v>
      </c>
      <c r="G139" s="199" t="s">
        <v>251</v>
      </c>
      <c r="H139" s="199" t="s">
        <v>338</v>
      </c>
      <c r="I139" s="200" t="s">
        <v>123</v>
      </c>
      <c r="J139" s="199" t="s">
        <v>179</v>
      </c>
      <c r="K139" s="199" t="s">
        <v>179</v>
      </c>
      <c r="L139" s="199" t="s">
        <v>261</v>
      </c>
      <c r="M139" s="199" t="s">
        <v>122</v>
      </c>
      <c r="N139" s="201">
        <v>23.2791</v>
      </c>
      <c r="O139" s="202" t="s">
        <v>81</v>
      </c>
      <c r="P139" s="202"/>
      <c r="Q139" s="203">
        <f t="shared" si="15"/>
        <v>0</v>
      </c>
      <c r="R139" s="203">
        <f t="shared" si="16"/>
        <v>0</v>
      </c>
      <c r="S139" s="213">
        <f>IF(M139="nvt",0,IF(O139&gt;0,VLOOKUP(M139,'3-Productie normen'!A:K,VLOOKUP(O139,'3-Productie normen'!$B$34:$C$35,2,FALSE),FALSE)))</f>
        <v>0</v>
      </c>
      <c r="T139" s="204">
        <f t="shared" si="17"/>
        <v>0</v>
      </c>
      <c r="U139" s="572"/>
    </row>
    <row r="140" spans="1:21" ht="14.15" customHeight="1">
      <c r="A140" s="231">
        <v>140</v>
      </c>
      <c r="B140" s="252" t="s">
        <v>80</v>
      </c>
      <c r="C140" s="199" t="s">
        <v>248</v>
      </c>
      <c r="D140" s="199" t="s">
        <v>249</v>
      </c>
      <c r="E140" s="199" t="s">
        <v>250</v>
      </c>
      <c r="F140" s="199" t="s">
        <v>176</v>
      </c>
      <c r="G140" s="199" t="s">
        <v>251</v>
      </c>
      <c r="H140" s="199" t="s">
        <v>339</v>
      </c>
      <c r="I140" s="200" t="s">
        <v>123</v>
      </c>
      <c r="J140" s="199" t="s">
        <v>179</v>
      </c>
      <c r="K140" s="199" t="s">
        <v>179</v>
      </c>
      <c r="L140" s="199" t="s">
        <v>261</v>
      </c>
      <c r="M140" s="199" t="s">
        <v>122</v>
      </c>
      <c r="N140" s="201">
        <v>22.798200000000001</v>
      </c>
      <c r="O140" s="202" t="s">
        <v>81</v>
      </c>
      <c r="P140" s="202"/>
      <c r="Q140" s="203">
        <f t="shared" si="15"/>
        <v>0</v>
      </c>
      <c r="R140" s="203">
        <f t="shared" si="16"/>
        <v>0</v>
      </c>
      <c r="S140" s="213">
        <f>IF(M140="nvt",0,IF(O140&gt;0,VLOOKUP(M140,'3-Productie normen'!A:K,VLOOKUP(O140,'3-Productie normen'!$B$34:$C$35,2,FALSE),FALSE)))</f>
        <v>0</v>
      </c>
      <c r="T140" s="204">
        <f t="shared" si="17"/>
        <v>0</v>
      </c>
      <c r="U140" s="572"/>
    </row>
    <row r="141" spans="1:21" ht="14.15" customHeight="1">
      <c r="A141" s="231">
        <v>141</v>
      </c>
      <c r="B141" s="252" t="s">
        <v>80</v>
      </c>
      <c r="C141" s="199" t="s">
        <v>248</v>
      </c>
      <c r="D141" s="199" t="s">
        <v>249</v>
      </c>
      <c r="E141" s="199" t="s">
        <v>250</v>
      </c>
      <c r="F141" s="199" t="s">
        <v>176</v>
      </c>
      <c r="G141" s="199" t="s">
        <v>251</v>
      </c>
      <c r="H141" s="199" t="s">
        <v>340</v>
      </c>
      <c r="I141" s="200" t="s">
        <v>123</v>
      </c>
      <c r="J141" s="199" t="s">
        <v>179</v>
      </c>
      <c r="K141" s="199" t="s">
        <v>179</v>
      </c>
      <c r="L141" s="199" t="s">
        <v>261</v>
      </c>
      <c r="M141" s="199" t="s">
        <v>122</v>
      </c>
      <c r="N141" s="201">
        <v>59.910200000000003</v>
      </c>
      <c r="O141" s="202" t="s">
        <v>81</v>
      </c>
      <c r="P141" s="202"/>
      <c r="Q141" s="203">
        <f t="shared" si="15"/>
        <v>0</v>
      </c>
      <c r="R141" s="203">
        <f t="shared" si="16"/>
        <v>0</v>
      </c>
      <c r="S141" s="213">
        <f>IF(M141="nvt",0,IF(O141&gt;0,VLOOKUP(M141,'3-Productie normen'!A:K,VLOOKUP(O141,'3-Productie normen'!$B$34:$C$35,2,FALSE),FALSE)))</f>
        <v>0</v>
      </c>
      <c r="T141" s="204">
        <f t="shared" si="17"/>
        <v>0</v>
      </c>
      <c r="U141" s="572"/>
    </row>
    <row r="142" spans="1:21" ht="14.15" customHeight="1">
      <c r="A142" s="231">
        <v>142</v>
      </c>
      <c r="B142" s="252" t="s">
        <v>80</v>
      </c>
      <c r="C142" s="199" t="s">
        <v>248</v>
      </c>
      <c r="D142" s="199" t="s">
        <v>249</v>
      </c>
      <c r="E142" s="199" t="s">
        <v>250</v>
      </c>
      <c r="F142" s="199" t="s">
        <v>176</v>
      </c>
      <c r="G142" s="199" t="s">
        <v>251</v>
      </c>
      <c r="H142" s="199" t="s">
        <v>341</v>
      </c>
      <c r="I142" s="200" t="s">
        <v>123</v>
      </c>
      <c r="J142" s="199" t="s">
        <v>179</v>
      </c>
      <c r="K142" s="199" t="s">
        <v>179</v>
      </c>
      <c r="L142" s="199" t="s">
        <v>261</v>
      </c>
      <c r="M142" s="199" t="s">
        <v>122</v>
      </c>
      <c r="N142" s="201">
        <v>29.5564</v>
      </c>
      <c r="O142" s="202" t="s">
        <v>81</v>
      </c>
      <c r="P142" s="202"/>
      <c r="Q142" s="203">
        <f t="shared" si="15"/>
        <v>0</v>
      </c>
      <c r="R142" s="203">
        <f t="shared" si="16"/>
        <v>0</v>
      </c>
      <c r="S142" s="213">
        <f>IF(M142="nvt",0,IF(O142&gt;0,VLOOKUP(M142,'3-Productie normen'!A:K,VLOOKUP(O142,'3-Productie normen'!$B$34:$C$35,2,FALSE),FALSE)))</f>
        <v>0</v>
      </c>
      <c r="T142" s="204">
        <f t="shared" si="17"/>
        <v>0</v>
      </c>
      <c r="U142" s="572"/>
    </row>
    <row r="143" spans="1:21" ht="14.15" customHeight="1">
      <c r="A143" s="231">
        <v>143</v>
      </c>
      <c r="B143" s="252" t="s">
        <v>80</v>
      </c>
      <c r="C143" s="199" t="s">
        <v>248</v>
      </c>
      <c r="D143" s="199" t="s">
        <v>249</v>
      </c>
      <c r="E143" s="199" t="s">
        <v>250</v>
      </c>
      <c r="F143" s="199" t="s">
        <v>176</v>
      </c>
      <c r="G143" s="199" t="s">
        <v>251</v>
      </c>
      <c r="H143" s="199" t="s">
        <v>342</v>
      </c>
      <c r="I143" s="200" t="s">
        <v>123</v>
      </c>
      <c r="J143" s="199" t="s">
        <v>179</v>
      </c>
      <c r="K143" s="199" t="s">
        <v>179</v>
      </c>
      <c r="L143" s="199" t="s">
        <v>261</v>
      </c>
      <c r="M143" s="199" t="s">
        <v>122</v>
      </c>
      <c r="N143" s="201">
        <v>21.7959</v>
      </c>
      <c r="O143" s="202" t="s">
        <v>81</v>
      </c>
      <c r="P143" s="202"/>
      <c r="Q143" s="203">
        <f t="shared" si="15"/>
        <v>0</v>
      </c>
      <c r="R143" s="203">
        <f t="shared" si="16"/>
        <v>0</v>
      </c>
      <c r="S143" s="213">
        <f>IF(M143="nvt",0,IF(O143&gt;0,VLOOKUP(M143,'3-Productie normen'!A:K,VLOOKUP(O143,'3-Productie normen'!$B$34:$C$35,2,FALSE),FALSE)))</f>
        <v>0</v>
      </c>
      <c r="T143" s="204">
        <f t="shared" si="17"/>
        <v>0</v>
      </c>
      <c r="U143" s="572"/>
    </row>
    <row r="144" spans="1:21" ht="14.15" customHeight="1">
      <c r="A144" s="231">
        <v>144</v>
      </c>
      <c r="B144" s="252" t="s">
        <v>80</v>
      </c>
      <c r="C144" s="199" t="s">
        <v>248</v>
      </c>
      <c r="D144" s="199" t="s">
        <v>249</v>
      </c>
      <c r="E144" s="199" t="s">
        <v>250</v>
      </c>
      <c r="F144" s="199" t="s">
        <v>176</v>
      </c>
      <c r="G144" s="199" t="s">
        <v>251</v>
      </c>
      <c r="H144" s="199" t="s">
        <v>343</v>
      </c>
      <c r="I144" s="200" t="s">
        <v>123</v>
      </c>
      <c r="J144" s="199" t="s">
        <v>179</v>
      </c>
      <c r="K144" s="199" t="s">
        <v>179</v>
      </c>
      <c r="L144" s="199" t="s">
        <v>261</v>
      </c>
      <c r="M144" s="199" t="s">
        <v>122</v>
      </c>
      <c r="N144" s="201">
        <v>57.975900000000003</v>
      </c>
      <c r="O144" s="202" t="s">
        <v>81</v>
      </c>
      <c r="P144" s="202"/>
      <c r="Q144" s="203">
        <f t="shared" si="15"/>
        <v>0</v>
      </c>
      <c r="R144" s="203">
        <f t="shared" si="16"/>
        <v>0</v>
      </c>
      <c r="S144" s="213">
        <f>IF(M144="nvt",0,IF(O144&gt;0,VLOOKUP(M144,'3-Productie normen'!A:K,VLOOKUP(O144,'3-Productie normen'!$B$34:$C$35,2,FALSE),FALSE)))</f>
        <v>0</v>
      </c>
      <c r="T144" s="204">
        <f t="shared" si="17"/>
        <v>0</v>
      </c>
      <c r="U144" s="572"/>
    </row>
    <row r="145" spans="1:21" ht="14.15" customHeight="1">
      <c r="A145" s="232">
        <v>145</v>
      </c>
      <c r="B145" s="252" t="s">
        <v>80</v>
      </c>
      <c r="C145" s="199" t="s">
        <v>248</v>
      </c>
      <c r="D145" s="199" t="s">
        <v>249</v>
      </c>
      <c r="E145" s="199" t="s">
        <v>250</v>
      </c>
      <c r="F145" s="199" t="s">
        <v>176</v>
      </c>
      <c r="G145" s="199" t="s">
        <v>251</v>
      </c>
      <c r="H145" s="199" t="s">
        <v>344</v>
      </c>
      <c r="I145" s="200" t="s">
        <v>123</v>
      </c>
      <c r="J145" s="199" t="s">
        <v>179</v>
      </c>
      <c r="K145" s="199" t="s">
        <v>179</v>
      </c>
      <c r="L145" s="199" t="s">
        <v>261</v>
      </c>
      <c r="M145" s="199" t="s">
        <v>122</v>
      </c>
      <c r="N145" s="201">
        <v>21.7301</v>
      </c>
      <c r="O145" s="202" t="s">
        <v>81</v>
      </c>
      <c r="P145" s="202"/>
      <c r="Q145" s="203">
        <f t="shared" si="15"/>
        <v>0</v>
      </c>
      <c r="R145" s="203">
        <f t="shared" si="16"/>
        <v>0</v>
      </c>
      <c r="S145" s="213">
        <f>IF(M145="nvt",0,IF(O145&gt;0,VLOOKUP(M145,'3-Productie normen'!A:K,VLOOKUP(O145,'3-Productie normen'!$B$34:$C$35,2,FALSE),FALSE)))</f>
        <v>0</v>
      </c>
      <c r="T145" s="204">
        <f t="shared" si="17"/>
        <v>0</v>
      </c>
      <c r="U145" s="572"/>
    </row>
    <row r="146" spans="1:21" ht="14.15" customHeight="1">
      <c r="A146" s="231">
        <v>146</v>
      </c>
      <c r="B146" s="252" t="s">
        <v>80</v>
      </c>
      <c r="C146" s="199" t="s">
        <v>248</v>
      </c>
      <c r="D146" s="199" t="s">
        <v>249</v>
      </c>
      <c r="E146" s="199" t="s">
        <v>250</v>
      </c>
      <c r="F146" s="199" t="s">
        <v>176</v>
      </c>
      <c r="G146" s="199" t="s">
        <v>251</v>
      </c>
      <c r="H146" s="199" t="s">
        <v>345</v>
      </c>
      <c r="I146" s="200" t="s">
        <v>123</v>
      </c>
      <c r="J146" s="199" t="s">
        <v>179</v>
      </c>
      <c r="K146" s="199" t="s">
        <v>179</v>
      </c>
      <c r="L146" s="199" t="s">
        <v>261</v>
      </c>
      <c r="M146" s="199" t="s">
        <v>122</v>
      </c>
      <c r="N146" s="201">
        <v>23.3415</v>
      </c>
      <c r="O146" s="202" t="s">
        <v>81</v>
      </c>
      <c r="P146" s="202"/>
      <c r="Q146" s="203">
        <f t="shared" si="15"/>
        <v>0</v>
      </c>
      <c r="R146" s="203">
        <f t="shared" si="16"/>
        <v>0</v>
      </c>
      <c r="S146" s="213">
        <f>IF(M146="nvt",0,IF(O146&gt;0,VLOOKUP(M146,'3-Productie normen'!A:K,VLOOKUP(O146,'3-Productie normen'!$B$34:$C$35,2,FALSE),FALSE)))</f>
        <v>0</v>
      </c>
      <c r="T146" s="204">
        <f t="shared" si="17"/>
        <v>0</v>
      </c>
      <c r="U146" s="572"/>
    </row>
    <row r="147" spans="1:21" ht="14.15" customHeight="1">
      <c r="A147" s="231">
        <v>147</v>
      </c>
      <c r="B147" s="252" t="s">
        <v>80</v>
      </c>
      <c r="C147" s="199" t="s">
        <v>248</v>
      </c>
      <c r="D147" s="199" t="s">
        <v>249</v>
      </c>
      <c r="E147" s="199" t="s">
        <v>250</v>
      </c>
      <c r="F147" s="199" t="s">
        <v>176</v>
      </c>
      <c r="G147" s="199" t="s">
        <v>251</v>
      </c>
      <c r="H147" s="199" t="s">
        <v>346</v>
      </c>
      <c r="I147" s="200" t="s">
        <v>123</v>
      </c>
      <c r="J147" s="199" t="s">
        <v>179</v>
      </c>
      <c r="K147" s="199" t="s">
        <v>179</v>
      </c>
      <c r="L147" s="199" t="s">
        <v>261</v>
      </c>
      <c r="M147" s="199" t="s">
        <v>122</v>
      </c>
      <c r="N147" s="201">
        <v>22.864100000000001</v>
      </c>
      <c r="O147" s="202" t="s">
        <v>81</v>
      </c>
      <c r="P147" s="202"/>
      <c r="Q147" s="203">
        <f t="shared" si="15"/>
        <v>0</v>
      </c>
      <c r="R147" s="203">
        <f t="shared" si="16"/>
        <v>0</v>
      </c>
      <c r="S147" s="213">
        <f>IF(M147="nvt",0,IF(O147&gt;0,VLOOKUP(M147,'3-Productie normen'!A:K,VLOOKUP(O147,'3-Productie normen'!$B$34:$C$35,2,FALSE),FALSE)))</f>
        <v>0</v>
      </c>
      <c r="T147" s="204">
        <f t="shared" si="17"/>
        <v>0</v>
      </c>
      <c r="U147" s="572"/>
    </row>
    <row r="148" spans="1:21" ht="14.15" customHeight="1">
      <c r="A148" s="231">
        <v>148</v>
      </c>
      <c r="B148" s="252" t="s">
        <v>80</v>
      </c>
      <c r="C148" s="199" t="s">
        <v>248</v>
      </c>
      <c r="D148" s="199" t="s">
        <v>249</v>
      </c>
      <c r="E148" s="199" t="s">
        <v>250</v>
      </c>
      <c r="F148" s="199" t="s">
        <v>176</v>
      </c>
      <c r="G148" s="199" t="s">
        <v>251</v>
      </c>
      <c r="H148" s="199" t="s">
        <v>347</v>
      </c>
      <c r="I148" s="200" t="s">
        <v>123</v>
      </c>
      <c r="J148" s="199" t="s">
        <v>179</v>
      </c>
      <c r="K148" s="199" t="s">
        <v>179</v>
      </c>
      <c r="L148" s="199" t="s">
        <v>261</v>
      </c>
      <c r="M148" s="199" t="s">
        <v>122</v>
      </c>
      <c r="N148" s="201">
        <v>23.3415</v>
      </c>
      <c r="O148" s="202" t="s">
        <v>81</v>
      </c>
      <c r="P148" s="202"/>
      <c r="Q148" s="203">
        <f t="shared" si="15"/>
        <v>0</v>
      </c>
      <c r="R148" s="203">
        <f t="shared" si="16"/>
        <v>0</v>
      </c>
      <c r="S148" s="213">
        <f>IF(M148="nvt",0,IF(O148&gt;0,VLOOKUP(M148,'3-Productie normen'!A:K,VLOOKUP(O148,'3-Productie normen'!$B$34:$C$35,2,FALSE),FALSE)))</f>
        <v>0</v>
      </c>
      <c r="T148" s="204">
        <f t="shared" si="17"/>
        <v>0</v>
      </c>
      <c r="U148" s="572"/>
    </row>
    <row r="149" spans="1:21" ht="14.15" customHeight="1">
      <c r="A149" s="231">
        <v>149</v>
      </c>
      <c r="B149" s="252" t="s">
        <v>80</v>
      </c>
      <c r="C149" s="199" t="s">
        <v>248</v>
      </c>
      <c r="D149" s="199" t="s">
        <v>249</v>
      </c>
      <c r="E149" s="199" t="s">
        <v>250</v>
      </c>
      <c r="F149" s="199" t="s">
        <v>176</v>
      </c>
      <c r="G149" s="199" t="s">
        <v>251</v>
      </c>
      <c r="H149" s="199" t="s">
        <v>348</v>
      </c>
      <c r="I149" s="200" t="s">
        <v>123</v>
      </c>
      <c r="J149" s="199" t="s">
        <v>179</v>
      </c>
      <c r="K149" s="199" t="s">
        <v>179</v>
      </c>
      <c r="L149" s="199" t="s">
        <v>261</v>
      </c>
      <c r="M149" s="199" t="s">
        <v>122</v>
      </c>
      <c r="N149" s="201">
        <v>11.259</v>
      </c>
      <c r="O149" s="202" t="s">
        <v>81</v>
      </c>
      <c r="P149" s="202"/>
      <c r="Q149" s="203">
        <f t="shared" si="15"/>
        <v>0</v>
      </c>
      <c r="R149" s="203">
        <f t="shared" si="16"/>
        <v>0</v>
      </c>
      <c r="S149" s="213">
        <f>IF(M149="nvt",0,IF(O149&gt;0,VLOOKUP(M149,'3-Productie normen'!A:K,VLOOKUP(O149,'3-Productie normen'!$B$34:$C$35,2,FALSE),FALSE)))</f>
        <v>0</v>
      </c>
      <c r="T149" s="204">
        <f t="shared" si="17"/>
        <v>0</v>
      </c>
      <c r="U149" s="572"/>
    </row>
    <row r="150" spans="1:21" ht="14.15" customHeight="1">
      <c r="A150" s="231">
        <v>150</v>
      </c>
      <c r="B150" s="252" t="s">
        <v>80</v>
      </c>
      <c r="C150" s="199" t="s">
        <v>248</v>
      </c>
      <c r="D150" s="199" t="s">
        <v>249</v>
      </c>
      <c r="E150" s="199" t="s">
        <v>250</v>
      </c>
      <c r="F150" s="199" t="s">
        <v>176</v>
      </c>
      <c r="G150" s="199" t="s">
        <v>251</v>
      </c>
      <c r="H150" s="199" t="s">
        <v>349</v>
      </c>
      <c r="I150" s="200" t="s">
        <v>123</v>
      </c>
      <c r="J150" s="199" t="s">
        <v>179</v>
      </c>
      <c r="K150" s="199" t="s">
        <v>179</v>
      </c>
      <c r="L150" s="199" t="s">
        <v>261</v>
      </c>
      <c r="M150" s="199" t="s">
        <v>122</v>
      </c>
      <c r="N150" s="201">
        <v>11.259</v>
      </c>
      <c r="O150" s="202" t="s">
        <v>81</v>
      </c>
      <c r="P150" s="202"/>
      <c r="Q150" s="203">
        <f t="shared" si="15"/>
        <v>0</v>
      </c>
      <c r="R150" s="203">
        <f t="shared" si="16"/>
        <v>0</v>
      </c>
      <c r="S150" s="213">
        <f>IF(M150="nvt",0,IF(O150&gt;0,VLOOKUP(M150,'3-Productie normen'!A:K,VLOOKUP(O150,'3-Productie normen'!$B$34:$C$35,2,FALSE),FALSE)))</f>
        <v>0</v>
      </c>
      <c r="T150" s="204">
        <f t="shared" si="17"/>
        <v>0</v>
      </c>
      <c r="U150" s="572"/>
    </row>
    <row r="151" spans="1:21" ht="14.15" customHeight="1">
      <c r="A151" s="231">
        <v>151</v>
      </c>
      <c r="B151" s="252" t="s">
        <v>80</v>
      </c>
      <c r="C151" s="199" t="s">
        <v>248</v>
      </c>
      <c r="D151" s="199" t="s">
        <v>249</v>
      </c>
      <c r="E151" s="199" t="s">
        <v>250</v>
      </c>
      <c r="F151" s="199" t="s">
        <v>176</v>
      </c>
      <c r="G151" s="199" t="s">
        <v>251</v>
      </c>
      <c r="H151" s="199" t="s">
        <v>350</v>
      </c>
      <c r="I151" s="200" t="s">
        <v>123</v>
      </c>
      <c r="J151" s="199" t="s">
        <v>179</v>
      </c>
      <c r="K151" s="199" t="s">
        <v>179</v>
      </c>
      <c r="L151" s="199" t="s">
        <v>261</v>
      </c>
      <c r="M151" s="199" t="s">
        <v>122</v>
      </c>
      <c r="N151" s="201">
        <v>43.929699999999997</v>
      </c>
      <c r="O151" s="202" t="s">
        <v>81</v>
      </c>
      <c r="P151" s="202"/>
      <c r="Q151" s="203">
        <f t="shared" si="15"/>
        <v>0</v>
      </c>
      <c r="R151" s="203">
        <f t="shared" si="16"/>
        <v>0</v>
      </c>
      <c r="S151" s="213">
        <f>IF(M151="nvt",0,IF(O151&gt;0,VLOOKUP(M151,'3-Productie normen'!A:K,VLOOKUP(O151,'3-Productie normen'!$B$34:$C$35,2,FALSE),FALSE)))</f>
        <v>0</v>
      </c>
      <c r="T151" s="204">
        <f t="shared" si="17"/>
        <v>0</v>
      </c>
      <c r="U151" s="572"/>
    </row>
    <row r="152" spans="1:21" ht="14.15" customHeight="1">
      <c r="A152" s="231">
        <v>152</v>
      </c>
      <c r="B152" s="252" t="s">
        <v>80</v>
      </c>
      <c r="C152" s="199" t="s">
        <v>248</v>
      </c>
      <c r="D152" s="199" t="s">
        <v>249</v>
      </c>
      <c r="E152" s="199" t="s">
        <v>250</v>
      </c>
      <c r="F152" s="199" t="s">
        <v>176</v>
      </c>
      <c r="G152" s="199" t="s">
        <v>251</v>
      </c>
      <c r="H152" s="199" t="s">
        <v>351</v>
      </c>
      <c r="I152" s="200" t="s">
        <v>123</v>
      </c>
      <c r="J152" s="199" t="s">
        <v>179</v>
      </c>
      <c r="K152" s="199" t="s">
        <v>179</v>
      </c>
      <c r="L152" s="199" t="s">
        <v>261</v>
      </c>
      <c r="M152" s="199" t="s">
        <v>122</v>
      </c>
      <c r="N152" s="201">
        <v>21.816500000000001</v>
      </c>
      <c r="O152" s="202" t="s">
        <v>81</v>
      </c>
      <c r="P152" s="202"/>
      <c r="Q152" s="203">
        <f t="shared" si="15"/>
        <v>0</v>
      </c>
      <c r="R152" s="203">
        <f t="shared" si="16"/>
        <v>0</v>
      </c>
      <c r="S152" s="213">
        <f>IF(M152="nvt",0,IF(O152&gt;0,VLOOKUP(M152,'3-Productie normen'!A:K,VLOOKUP(O152,'3-Productie normen'!$B$34:$C$35,2,FALSE),FALSE)))</f>
        <v>0</v>
      </c>
      <c r="T152" s="204">
        <f t="shared" si="17"/>
        <v>0</v>
      </c>
      <c r="U152" s="572"/>
    </row>
    <row r="153" spans="1:21" ht="14.15" customHeight="1">
      <c r="A153" s="232">
        <v>153</v>
      </c>
      <c r="B153" s="252" t="s">
        <v>80</v>
      </c>
      <c r="C153" s="199" t="s">
        <v>248</v>
      </c>
      <c r="D153" s="199" t="s">
        <v>249</v>
      </c>
      <c r="E153" s="199" t="s">
        <v>250</v>
      </c>
      <c r="F153" s="199" t="s">
        <v>176</v>
      </c>
      <c r="G153" s="199" t="s">
        <v>251</v>
      </c>
      <c r="H153" s="199" t="s">
        <v>352</v>
      </c>
      <c r="I153" s="200" t="s">
        <v>123</v>
      </c>
      <c r="J153" s="199" t="s">
        <v>179</v>
      </c>
      <c r="K153" s="199" t="s">
        <v>179</v>
      </c>
      <c r="L153" s="199" t="s">
        <v>261</v>
      </c>
      <c r="M153" s="199" t="s">
        <v>122</v>
      </c>
      <c r="N153" s="201">
        <v>21.809100000000001</v>
      </c>
      <c r="O153" s="202" t="s">
        <v>81</v>
      </c>
      <c r="P153" s="202"/>
      <c r="Q153" s="203">
        <f t="shared" si="15"/>
        <v>0</v>
      </c>
      <c r="R153" s="203">
        <f t="shared" si="16"/>
        <v>0</v>
      </c>
      <c r="S153" s="213">
        <f>IF(M153="nvt",0,IF(O153&gt;0,VLOOKUP(M153,'3-Productie normen'!A:K,VLOOKUP(O153,'3-Productie normen'!$B$34:$C$35,2,FALSE),FALSE)))</f>
        <v>0</v>
      </c>
      <c r="T153" s="204">
        <f t="shared" si="17"/>
        <v>0</v>
      </c>
      <c r="U153" s="572"/>
    </row>
    <row r="154" spans="1:21" ht="14.15" customHeight="1">
      <c r="A154" s="231">
        <v>154</v>
      </c>
      <c r="B154" s="252" t="s">
        <v>80</v>
      </c>
      <c r="C154" s="199" t="s">
        <v>248</v>
      </c>
      <c r="D154" s="199" t="s">
        <v>249</v>
      </c>
      <c r="E154" s="199" t="s">
        <v>250</v>
      </c>
      <c r="F154" s="199" t="s">
        <v>176</v>
      </c>
      <c r="G154" s="199" t="s">
        <v>251</v>
      </c>
      <c r="H154" s="199" t="s">
        <v>353</v>
      </c>
      <c r="I154" s="200" t="s">
        <v>123</v>
      </c>
      <c r="J154" s="199" t="s">
        <v>179</v>
      </c>
      <c r="K154" s="199" t="s">
        <v>179</v>
      </c>
      <c r="L154" s="199" t="s">
        <v>261</v>
      </c>
      <c r="M154" s="199" t="s">
        <v>122</v>
      </c>
      <c r="N154" s="201">
        <v>23.273800000000001</v>
      </c>
      <c r="O154" s="202" t="s">
        <v>81</v>
      </c>
      <c r="P154" s="202"/>
      <c r="Q154" s="203">
        <f t="shared" si="15"/>
        <v>0</v>
      </c>
      <c r="R154" s="203">
        <f t="shared" si="16"/>
        <v>0</v>
      </c>
      <c r="S154" s="213">
        <f>IF(M154="nvt",0,IF(O154&gt;0,VLOOKUP(M154,'3-Productie normen'!A:K,VLOOKUP(O154,'3-Productie normen'!$B$34:$C$35,2,FALSE),FALSE)))</f>
        <v>0</v>
      </c>
      <c r="T154" s="204">
        <f t="shared" si="17"/>
        <v>0</v>
      </c>
      <c r="U154" s="572"/>
    </row>
    <row r="155" spans="1:21" ht="14.15" customHeight="1">
      <c r="A155" s="231">
        <v>155</v>
      </c>
      <c r="B155" s="252" t="s">
        <v>80</v>
      </c>
      <c r="C155" s="199" t="s">
        <v>248</v>
      </c>
      <c r="D155" s="199" t="s">
        <v>249</v>
      </c>
      <c r="E155" s="199" t="s">
        <v>250</v>
      </c>
      <c r="F155" s="199" t="s">
        <v>176</v>
      </c>
      <c r="G155" s="199" t="s">
        <v>251</v>
      </c>
      <c r="H155" s="199" t="s">
        <v>354</v>
      </c>
      <c r="I155" s="200" t="s">
        <v>123</v>
      </c>
      <c r="J155" s="199" t="s">
        <v>179</v>
      </c>
      <c r="K155" s="199" t="s">
        <v>179</v>
      </c>
      <c r="L155" s="199" t="s">
        <v>261</v>
      </c>
      <c r="M155" s="199" t="s">
        <v>122</v>
      </c>
      <c r="N155" s="201">
        <v>23.249500000000001</v>
      </c>
      <c r="O155" s="202" t="s">
        <v>81</v>
      </c>
      <c r="P155" s="202"/>
      <c r="Q155" s="203">
        <f t="shared" si="15"/>
        <v>0</v>
      </c>
      <c r="R155" s="203">
        <f t="shared" si="16"/>
        <v>0</v>
      </c>
      <c r="S155" s="213">
        <f>IF(M155="nvt",0,IF(O155&gt;0,VLOOKUP(M155,'3-Productie normen'!A:K,VLOOKUP(O155,'3-Productie normen'!$B$34:$C$35,2,FALSE),FALSE)))</f>
        <v>0</v>
      </c>
      <c r="T155" s="204">
        <f t="shared" si="17"/>
        <v>0</v>
      </c>
      <c r="U155" s="572"/>
    </row>
    <row r="156" spans="1:21" ht="14.15" customHeight="1">
      <c r="A156" s="231">
        <v>156</v>
      </c>
      <c r="B156" s="252" t="s">
        <v>80</v>
      </c>
      <c r="C156" s="199" t="s">
        <v>248</v>
      </c>
      <c r="D156" s="199" t="s">
        <v>249</v>
      </c>
      <c r="E156" s="199" t="s">
        <v>250</v>
      </c>
      <c r="F156" s="199" t="s">
        <v>176</v>
      </c>
      <c r="G156" s="199" t="s">
        <v>251</v>
      </c>
      <c r="H156" s="199" t="s">
        <v>355</v>
      </c>
      <c r="I156" s="200" t="s">
        <v>123</v>
      </c>
      <c r="J156" s="199" t="s">
        <v>179</v>
      </c>
      <c r="K156" s="199" t="s">
        <v>179</v>
      </c>
      <c r="L156" s="199" t="s">
        <v>261</v>
      </c>
      <c r="M156" s="199" t="s">
        <v>122</v>
      </c>
      <c r="N156" s="201">
        <v>11.214600000000001</v>
      </c>
      <c r="O156" s="202" t="s">
        <v>81</v>
      </c>
      <c r="P156" s="202"/>
      <c r="Q156" s="203">
        <f t="shared" si="15"/>
        <v>0</v>
      </c>
      <c r="R156" s="203">
        <f t="shared" si="16"/>
        <v>0</v>
      </c>
      <c r="S156" s="213">
        <f>IF(M156="nvt",0,IF(O156&gt;0,VLOOKUP(M156,'3-Productie normen'!A:K,VLOOKUP(O156,'3-Productie normen'!$B$34:$C$35,2,FALSE),FALSE)))</f>
        <v>0</v>
      </c>
      <c r="T156" s="204">
        <f t="shared" si="17"/>
        <v>0</v>
      </c>
      <c r="U156" s="572"/>
    </row>
    <row r="157" spans="1:21" ht="14.15" customHeight="1">
      <c r="A157" s="231">
        <v>157</v>
      </c>
      <c r="B157" s="252" t="s">
        <v>80</v>
      </c>
      <c r="C157" s="199" t="s">
        <v>248</v>
      </c>
      <c r="D157" s="199" t="s">
        <v>249</v>
      </c>
      <c r="E157" s="199" t="s">
        <v>250</v>
      </c>
      <c r="F157" s="199" t="s">
        <v>176</v>
      </c>
      <c r="G157" s="199" t="s">
        <v>251</v>
      </c>
      <c r="H157" s="199" t="s">
        <v>356</v>
      </c>
      <c r="I157" s="207" t="s">
        <v>123</v>
      </c>
      <c r="J157" s="199" t="s">
        <v>179</v>
      </c>
      <c r="K157" s="199" t="s">
        <v>187</v>
      </c>
      <c r="L157" s="199" t="s">
        <v>261</v>
      </c>
      <c r="M157" s="199" t="s">
        <v>141</v>
      </c>
      <c r="N157" s="201">
        <v>29.315000000000001</v>
      </c>
      <c r="O157" s="202" t="s">
        <v>81</v>
      </c>
      <c r="P157" s="202"/>
      <c r="Q157" s="203">
        <f t="shared" si="15"/>
        <v>0</v>
      </c>
      <c r="R157" s="203">
        <f t="shared" si="16"/>
        <v>0</v>
      </c>
      <c r="S157" s="213">
        <f>IF(M157="nvt",0,IF(O157&gt;0,VLOOKUP(M157,'3-Productie normen'!A:K,VLOOKUP(O157,'3-Productie normen'!$B$34:$C$35,2,FALSE),FALSE)))</f>
        <v>0</v>
      </c>
      <c r="T157" s="204">
        <f t="shared" si="17"/>
        <v>0</v>
      </c>
      <c r="U157" s="572"/>
    </row>
    <row r="158" spans="1:21" ht="14.15" customHeight="1">
      <c r="A158" s="231">
        <v>158</v>
      </c>
      <c r="B158" s="252" t="s">
        <v>80</v>
      </c>
      <c r="C158" s="199" t="s">
        <v>248</v>
      </c>
      <c r="D158" s="199" t="s">
        <v>249</v>
      </c>
      <c r="E158" s="199" t="s">
        <v>250</v>
      </c>
      <c r="F158" s="199" t="s">
        <v>176</v>
      </c>
      <c r="G158" s="199" t="s">
        <v>251</v>
      </c>
      <c r="H158" s="199" t="s">
        <v>357</v>
      </c>
      <c r="I158" s="207" t="s">
        <v>123</v>
      </c>
      <c r="J158" s="199" t="s">
        <v>179</v>
      </c>
      <c r="K158" s="199" t="s">
        <v>187</v>
      </c>
      <c r="L158" s="199" t="s">
        <v>261</v>
      </c>
      <c r="M158" s="199" t="s">
        <v>141</v>
      </c>
      <c r="N158" s="201">
        <v>44.054000000000002</v>
      </c>
      <c r="O158" s="202" t="s">
        <v>81</v>
      </c>
      <c r="P158" s="202"/>
      <c r="Q158" s="203">
        <f t="shared" si="15"/>
        <v>0</v>
      </c>
      <c r="R158" s="203">
        <f t="shared" si="16"/>
        <v>0</v>
      </c>
      <c r="S158" s="213">
        <f>IF(M158="nvt",0,IF(O158&gt;0,VLOOKUP(M158,'3-Productie normen'!A:K,VLOOKUP(O158,'3-Productie normen'!$B$34:$C$35,2,FALSE),FALSE)))</f>
        <v>0</v>
      </c>
      <c r="T158" s="204">
        <f t="shared" si="17"/>
        <v>0</v>
      </c>
      <c r="U158" s="572"/>
    </row>
    <row r="159" spans="1:21" ht="14.15" customHeight="1">
      <c r="A159" s="231">
        <v>159</v>
      </c>
      <c r="B159" s="252" t="s">
        <v>80</v>
      </c>
      <c r="C159" s="199" t="s">
        <v>248</v>
      </c>
      <c r="D159" s="199" t="s">
        <v>249</v>
      </c>
      <c r="E159" s="199" t="s">
        <v>250</v>
      </c>
      <c r="F159" s="199" t="s">
        <v>176</v>
      </c>
      <c r="G159" s="199" t="s">
        <v>251</v>
      </c>
      <c r="H159" s="199" t="s">
        <v>358</v>
      </c>
      <c r="I159" s="200" t="s">
        <v>123</v>
      </c>
      <c r="J159" s="199" t="s">
        <v>179</v>
      </c>
      <c r="K159" s="199" t="s">
        <v>179</v>
      </c>
      <c r="L159" s="199" t="s">
        <v>261</v>
      </c>
      <c r="M159" s="199" t="s">
        <v>122</v>
      </c>
      <c r="N159" s="201">
        <v>4.8890000000000002</v>
      </c>
      <c r="O159" s="202" t="s">
        <v>81</v>
      </c>
      <c r="P159" s="202"/>
      <c r="Q159" s="203">
        <f t="shared" si="15"/>
        <v>0</v>
      </c>
      <c r="R159" s="203">
        <f t="shared" si="16"/>
        <v>0</v>
      </c>
      <c r="S159" s="213">
        <f>IF(M159="nvt",0,IF(O159&gt;0,VLOOKUP(M159,'3-Productie normen'!A:K,VLOOKUP(O159,'3-Productie normen'!$B$34:$C$35,2,FALSE),FALSE)))</f>
        <v>0</v>
      </c>
      <c r="T159" s="204">
        <f t="shared" si="17"/>
        <v>0</v>
      </c>
      <c r="U159" s="572"/>
    </row>
    <row r="160" spans="1:21" ht="14.15" customHeight="1">
      <c r="A160" s="231">
        <v>160</v>
      </c>
      <c r="B160" s="252" t="s">
        <v>80</v>
      </c>
      <c r="C160" s="199" t="s">
        <v>248</v>
      </c>
      <c r="D160" s="199" t="s">
        <v>249</v>
      </c>
      <c r="E160" s="199" t="s">
        <v>250</v>
      </c>
      <c r="F160" s="199" t="s">
        <v>176</v>
      </c>
      <c r="G160" s="199" t="s">
        <v>251</v>
      </c>
      <c r="H160" s="199" t="s">
        <v>359</v>
      </c>
      <c r="I160" s="200" t="s">
        <v>123</v>
      </c>
      <c r="J160" s="199" t="s">
        <v>179</v>
      </c>
      <c r="K160" s="199" t="s">
        <v>179</v>
      </c>
      <c r="L160" s="199" t="s">
        <v>261</v>
      </c>
      <c r="M160" s="199" t="s">
        <v>122</v>
      </c>
      <c r="N160" s="201">
        <v>4.8844000000000003</v>
      </c>
      <c r="O160" s="202" t="s">
        <v>81</v>
      </c>
      <c r="P160" s="202"/>
      <c r="Q160" s="203">
        <f t="shared" si="15"/>
        <v>0</v>
      </c>
      <c r="R160" s="203">
        <f t="shared" si="16"/>
        <v>0</v>
      </c>
      <c r="S160" s="213">
        <f>IF(M160="nvt",0,IF(O160&gt;0,VLOOKUP(M160,'3-Productie normen'!A:K,VLOOKUP(O160,'3-Productie normen'!$B$34:$C$35,2,FALSE),FALSE)))</f>
        <v>0</v>
      </c>
      <c r="T160" s="204">
        <f t="shared" si="17"/>
        <v>0</v>
      </c>
      <c r="U160" s="572"/>
    </row>
    <row r="161" spans="1:21" ht="14.15" customHeight="1">
      <c r="A161" s="232">
        <v>161</v>
      </c>
      <c r="B161" s="252" t="s">
        <v>80</v>
      </c>
      <c r="C161" s="199" t="s">
        <v>248</v>
      </c>
      <c r="D161" s="199" t="s">
        <v>249</v>
      </c>
      <c r="E161" s="199" t="s">
        <v>250</v>
      </c>
      <c r="F161" s="199" t="s">
        <v>176</v>
      </c>
      <c r="G161" s="199" t="s">
        <v>251</v>
      </c>
      <c r="H161" s="199" t="s">
        <v>360</v>
      </c>
      <c r="I161" s="207" t="s">
        <v>123</v>
      </c>
      <c r="J161" s="199" t="s">
        <v>179</v>
      </c>
      <c r="K161" s="199" t="s">
        <v>187</v>
      </c>
      <c r="L161" s="199" t="s">
        <v>261</v>
      </c>
      <c r="M161" s="199" t="s">
        <v>141</v>
      </c>
      <c r="N161" s="201">
        <v>21.756599999999999</v>
      </c>
      <c r="O161" s="202" t="s">
        <v>81</v>
      </c>
      <c r="P161" s="202"/>
      <c r="Q161" s="203">
        <f t="shared" si="15"/>
        <v>0</v>
      </c>
      <c r="R161" s="203">
        <f t="shared" si="16"/>
        <v>0</v>
      </c>
      <c r="S161" s="213">
        <f>IF(M161="nvt",0,IF(O161&gt;0,VLOOKUP(M161,'3-Productie normen'!A:K,VLOOKUP(O161,'3-Productie normen'!$B$34:$C$35,2,FALSE),FALSE)))</f>
        <v>0</v>
      </c>
      <c r="T161" s="204">
        <f t="shared" si="17"/>
        <v>0</v>
      </c>
      <c r="U161" s="572"/>
    </row>
    <row r="162" spans="1:21" ht="14.15" customHeight="1">
      <c r="A162" s="231">
        <v>162</v>
      </c>
      <c r="B162" s="252" t="s">
        <v>80</v>
      </c>
      <c r="C162" s="199" t="s">
        <v>248</v>
      </c>
      <c r="D162" s="199" t="s">
        <v>249</v>
      </c>
      <c r="E162" s="199" t="s">
        <v>250</v>
      </c>
      <c r="F162" s="199" t="s">
        <v>176</v>
      </c>
      <c r="G162" s="199" t="s">
        <v>251</v>
      </c>
      <c r="H162" s="199" t="s">
        <v>361</v>
      </c>
      <c r="I162" s="200" t="s">
        <v>123</v>
      </c>
      <c r="J162" s="199" t="s">
        <v>179</v>
      </c>
      <c r="K162" s="199" t="s">
        <v>179</v>
      </c>
      <c r="L162" s="199" t="s">
        <v>261</v>
      </c>
      <c r="M162" s="199" t="s">
        <v>122</v>
      </c>
      <c r="N162" s="201">
        <v>5.2125000000000004</v>
      </c>
      <c r="O162" s="202" t="s">
        <v>81</v>
      </c>
      <c r="P162" s="202"/>
      <c r="Q162" s="203">
        <f t="shared" si="15"/>
        <v>0</v>
      </c>
      <c r="R162" s="203">
        <f t="shared" si="16"/>
        <v>0</v>
      </c>
      <c r="S162" s="213">
        <f>IF(M162="nvt",0,IF(O162&gt;0,VLOOKUP(M162,'3-Productie normen'!A:K,VLOOKUP(O162,'3-Productie normen'!$B$34:$C$35,2,FALSE),FALSE)))</f>
        <v>0</v>
      </c>
      <c r="T162" s="204">
        <f t="shared" si="17"/>
        <v>0</v>
      </c>
      <c r="U162" s="572"/>
    </row>
    <row r="163" spans="1:21" ht="14.15" customHeight="1">
      <c r="A163" s="231">
        <v>163</v>
      </c>
      <c r="B163" s="252" t="s">
        <v>80</v>
      </c>
      <c r="C163" s="199" t="s">
        <v>248</v>
      </c>
      <c r="D163" s="199" t="s">
        <v>249</v>
      </c>
      <c r="E163" s="199" t="s">
        <v>250</v>
      </c>
      <c r="F163" s="199" t="s">
        <v>176</v>
      </c>
      <c r="G163" s="199" t="s">
        <v>251</v>
      </c>
      <c r="H163" s="199" t="s">
        <v>362</v>
      </c>
      <c r="I163" s="200" t="s">
        <v>123</v>
      </c>
      <c r="J163" s="199" t="s">
        <v>179</v>
      </c>
      <c r="K163" s="199" t="s">
        <v>179</v>
      </c>
      <c r="L163" s="199" t="s">
        <v>261</v>
      </c>
      <c r="M163" s="199" t="s">
        <v>122</v>
      </c>
      <c r="N163" s="201">
        <v>5.2125000000000004</v>
      </c>
      <c r="O163" s="202" t="s">
        <v>81</v>
      </c>
      <c r="P163" s="202"/>
      <c r="Q163" s="203">
        <f t="shared" si="15"/>
        <v>0</v>
      </c>
      <c r="R163" s="203">
        <f t="shared" si="16"/>
        <v>0</v>
      </c>
      <c r="S163" s="213">
        <f>IF(M163="nvt",0,IF(O163&gt;0,VLOOKUP(M163,'3-Productie normen'!A:K,VLOOKUP(O163,'3-Productie normen'!$B$34:$C$35,2,FALSE),FALSE)))</f>
        <v>0</v>
      </c>
      <c r="T163" s="204">
        <f t="shared" si="17"/>
        <v>0</v>
      </c>
      <c r="U163" s="572"/>
    </row>
    <row r="164" spans="1:21" ht="14.15" customHeight="1">
      <c r="A164" s="231">
        <v>164</v>
      </c>
      <c r="B164" s="252" t="s">
        <v>80</v>
      </c>
      <c r="C164" s="199" t="s">
        <v>248</v>
      </c>
      <c r="D164" s="199" t="s">
        <v>249</v>
      </c>
      <c r="E164" s="199" t="s">
        <v>250</v>
      </c>
      <c r="F164" s="199" t="s">
        <v>176</v>
      </c>
      <c r="G164" s="199" t="s">
        <v>251</v>
      </c>
      <c r="H164" s="199" t="s">
        <v>363</v>
      </c>
      <c r="I164" s="207" t="s">
        <v>123</v>
      </c>
      <c r="J164" s="199" t="s">
        <v>179</v>
      </c>
      <c r="K164" s="199" t="s">
        <v>187</v>
      </c>
      <c r="L164" s="199" t="s">
        <v>261</v>
      </c>
      <c r="M164" s="199" t="s">
        <v>141</v>
      </c>
      <c r="N164" s="201">
        <v>10.679399999999999</v>
      </c>
      <c r="O164" s="202" t="s">
        <v>81</v>
      </c>
      <c r="P164" s="202"/>
      <c r="Q164" s="203">
        <f t="shared" si="15"/>
        <v>0</v>
      </c>
      <c r="R164" s="203">
        <f t="shared" si="16"/>
        <v>0</v>
      </c>
      <c r="S164" s="213">
        <f>IF(M164="nvt",0,IF(O164&gt;0,VLOOKUP(M164,'3-Productie normen'!A:K,VLOOKUP(O164,'3-Productie normen'!$B$34:$C$35,2,FALSE),FALSE)))</f>
        <v>0</v>
      </c>
      <c r="T164" s="204">
        <f t="shared" si="17"/>
        <v>0</v>
      </c>
      <c r="U164" s="572"/>
    </row>
    <row r="165" spans="1:21" ht="14.15" customHeight="1">
      <c r="A165" s="231">
        <v>165</v>
      </c>
      <c r="B165" s="252" t="s">
        <v>80</v>
      </c>
      <c r="C165" s="199" t="s">
        <v>248</v>
      </c>
      <c r="D165" s="199" t="s">
        <v>249</v>
      </c>
      <c r="E165" s="199" t="s">
        <v>250</v>
      </c>
      <c r="F165" s="199" t="s">
        <v>176</v>
      </c>
      <c r="G165" s="199" t="s">
        <v>251</v>
      </c>
      <c r="H165" s="199" t="s">
        <v>364</v>
      </c>
      <c r="I165" s="207" t="s">
        <v>123</v>
      </c>
      <c r="J165" s="199" t="s">
        <v>179</v>
      </c>
      <c r="K165" s="199" t="s">
        <v>187</v>
      </c>
      <c r="L165" s="199" t="s">
        <v>261</v>
      </c>
      <c r="M165" s="199" t="s">
        <v>141</v>
      </c>
      <c r="N165" s="201">
        <v>10.679399999999999</v>
      </c>
      <c r="O165" s="202" t="s">
        <v>81</v>
      </c>
      <c r="P165" s="202"/>
      <c r="Q165" s="203">
        <f t="shared" si="15"/>
        <v>0</v>
      </c>
      <c r="R165" s="203">
        <f t="shared" si="16"/>
        <v>0</v>
      </c>
      <c r="S165" s="213">
        <f>IF(M165="nvt",0,IF(O165&gt;0,VLOOKUP(M165,'3-Productie normen'!A:K,VLOOKUP(O165,'3-Productie normen'!$B$34:$C$35,2,FALSE),FALSE)))</f>
        <v>0</v>
      </c>
      <c r="T165" s="204">
        <f t="shared" si="17"/>
        <v>0</v>
      </c>
      <c r="U165" s="572"/>
    </row>
    <row r="166" spans="1:21" ht="14.15" customHeight="1">
      <c r="A166" s="231">
        <v>166</v>
      </c>
      <c r="B166" s="252" t="s">
        <v>80</v>
      </c>
      <c r="C166" s="199" t="s">
        <v>248</v>
      </c>
      <c r="D166" s="199" t="s">
        <v>249</v>
      </c>
      <c r="E166" s="199" t="s">
        <v>250</v>
      </c>
      <c r="F166" s="199" t="s">
        <v>176</v>
      </c>
      <c r="G166" s="199" t="s">
        <v>251</v>
      </c>
      <c r="H166" s="199" t="s">
        <v>365</v>
      </c>
      <c r="I166" s="200" t="s">
        <v>123</v>
      </c>
      <c r="J166" s="199" t="s">
        <v>179</v>
      </c>
      <c r="K166" s="199" t="s">
        <v>179</v>
      </c>
      <c r="L166" s="199" t="s">
        <v>261</v>
      </c>
      <c r="M166" s="199" t="s">
        <v>122</v>
      </c>
      <c r="N166" s="201">
        <v>5.2125000000000004</v>
      </c>
      <c r="O166" s="202" t="s">
        <v>81</v>
      </c>
      <c r="P166" s="202"/>
      <c r="Q166" s="203">
        <f t="shared" si="15"/>
        <v>0</v>
      </c>
      <c r="R166" s="203">
        <f t="shared" si="16"/>
        <v>0</v>
      </c>
      <c r="S166" s="213">
        <f>IF(M166="nvt",0,IF(O166&gt;0,VLOOKUP(M166,'3-Productie normen'!A:K,VLOOKUP(O166,'3-Productie normen'!$B$34:$C$35,2,FALSE),FALSE)))</f>
        <v>0</v>
      </c>
      <c r="T166" s="204">
        <f t="shared" si="17"/>
        <v>0</v>
      </c>
      <c r="U166" s="572"/>
    </row>
    <row r="167" spans="1:21" ht="14.15" customHeight="1">
      <c r="A167" s="231">
        <v>167</v>
      </c>
      <c r="B167" s="252" t="s">
        <v>80</v>
      </c>
      <c r="C167" s="199" t="s">
        <v>248</v>
      </c>
      <c r="D167" s="199" t="s">
        <v>249</v>
      </c>
      <c r="E167" s="199" t="s">
        <v>250</v>
      </c>
      <c r="F167" s="199" t="s">
        <v>176</v>
      </c>
      <c r="G167" s="199" t="s">
        <v>251</v>
      </c>
      <c r="H167" s="199" t="s">
        <v>366</v>
      </c>
      <c r="I167" s="200" t="s">
        <v>123</v>
      </c>
      <c r="J167" s="199" t="s">
        <v>179</v>
      </c>
      <c r="K167" s="199" t="s">
        <v>179</v>
      </c>
      <c r="L167" s="199" t="s">
        <v>261</v>
      </c>
      <c r="M167" s="199" t="s">
        <v>122</v>
      </c>
      <c r="N167" s="201">
        <v>5.2308000000000003</v>
      </c>
      <c r="O167" s="202" t="s">
        <v>81</v>
      </c>
      <c r="P167" s="202"/>
      <c r="Q167" s="203">
        <f t="shared" si="15"/>
        <v>0</v>
      </c>
      <c r="R167" s="203">
        <f t="shared" si="16"/>
        <v>0</v>
      </c>
      <c r="S167" s="213">
        <f>IF(M167="nvt",0,IF(O167&gt;0,VLOOKUP(M167,'3-Productie normen'!A:K,VLOOKUP(O167,'3-Productie normen'!$B$34:$C$35,2,FALSE),FALSE)))</f>
        <v>0</v>
      </c>
      <c r="T167" s="204">
        <f t="shared" si="17"/>
        <v>0</v>
      </c>
      <c r="U167" s="572"/>
    </row>
    <row r="168" spans="1:21" ht="14.15" customHeight="1">
      <c r="A168" s="231">
        <v>168</v>
      </c>
      <c r="B168" s="252" t="s">
        <v>80</v>
      </c>
      <c r="C168" s="199" t="s">
        <v>248</v>
      </c>
      <c r="D168" s="199" t="s">
        <v>249</v>
      </c>
      <c r="E168" s="199" t="s">
        <v>250</v>
      </c>
      <c r="F168" s="199" t="s">
        <v>176</v>
      </c>
      <c r="G168" s="199" t="s">
        <v>251</v>
      </c>
      <c r="H168" s="199" t="s">
        <v>367</v>
      </c>
      <c r="I168" s="207" t="s">
        <v>123</v>
      </c>
      <c r="J168" s="199" t="s">
        <v>179</v>
      </c>
      <c r="K168" s="199" t="s">
        <v>187</v>
      </c>
      <c r="L168" s="199" t="s">
        <v>261</v>
      </c>
      <c r="M168" s="199" t="s">
        <v>141</v>
      </c>
      <c r="N168" s="201">
        <v>10.6806</v>
      </c>
      <c r="O168" s="202" t="s">
        <v>81</v>
      </c>
      <c r="P168" s="202"/>
      <c r="Q168" s="203">
        <f t="shared" si="15"/>
        <v>0</v>
      </c>
      <c r="R168" s="203">
        <f t="shared" si="16"/>
        <v>0</v>
      </c>
      <c r="S168" s="213">
        <f>IF(M168="nvt",0,IF(O168&gt;0,VLOOKUP(M168,'3-Productie normen'!A:K,VLOOKUP(O168,'3-Productie normen'!$B$34:$C$35,2,FALSE),FALSE)))</f>
        <v>0</v>
      </c>
      <c r="T168" s="204">
        <f t="shared" si="17"/>
        <v>0</v>
      </c>
      <c r="U168" s="572"/>
    </row>
    <row r="169" spans="1:21" ht="14.15" customHeight="1">
      <c r="A169" s="232">
        <v>169</v>
      </c>
      <c r="B169" s="252" t="s">
        <v>80</v>
      </c>
      <c r="C169" s="199" t="s">
        <v>248</v>
      </c>
      <c r="D169" s="199" t="s">
        <v>249</v>
      </c>
      <c r="E169" s="199" t="s">
        <v>250</v>
      </c>
      <c r="F169" s="199" t="s">
        <v>176</v>
      </c>
      <c r="G169" s="199" t="s">
        <v>251</v>
      </c>
      <c r="H169" s="199" t="s">
        <v>368</v>
      </c>
      <c r="I169" s="200" t="s">
        <v>143</v>
      </c>
      <c r="J169" s="199" t="s">
        <v>222</v>
      </c>
      <c r="K169" s="199" t="s">
        <v>223</v>
      </c>
      <c r="L169" s="199" t="s">
        <v>258</v>
      </c>
      <c r="M169" s="199" t="s">
        <v>143</v>
      </c>
      <c r="N169" s="201">
        <v>13.660600000000001</v>
      </c>
      <c r="O169" s="202"/>
      <c r="P169" s="202"/>
      <c r="Q169" s="203">
        <f t="shared" si="15"/>
        <v>0</v>
      </c>
      <c r="R169" s="203">
        <f t="shared" si="16"/>
        <v>0</v>
      </c>
      <c r="S169" s="213">
        <f>IF(M169="nvt",0,IF(O169&gt;0,VLOOKUP(M169,'3-Productie normen'!A:K,VLOOKUP(O169,'3-Productie normen'!$B$34:$C$35,2,FALSE),FALSE)))</f>
        <v>0</v>
      </c>
      <c r="T169" s="204">
        <f t="shared" si="17"/>
        <v>0</v>
      </c>
      <c r="U169" s="572"/>
    </row>
    <row r="170" spans="1:21" ht="14.15" customHeight="1">
      <c r="A170" s="231">
        <v>170</v>
      </c>
      <c r="B170" s="252" t="s">
        <v>80</v>
      </c>
      <c r="C170" s="199" t="s">
        <v>248</v>
      </c>
      <c r="D170" s="199" t="s">
        <v>249</v>
      </c>
      <c r="E170" s="199" t="s">
        <v>250</v>
      </c>
      <c r="F170" s="199" t="s">
        <v>176</v>
      </c>
      <c r="G170" s="199" t="s">
        <v>251</v>
      </c>
      <c r="H170" s="199" t="s">
        <v>369</v>
      </c>
      <c r="I170" s="200" t="s">
        <v>143</v>
      </c>
      <c r="J170" s="199" t="s">
        <v>222</v>
      </c>
      <c r="K170" s="199" t="s">
        <v>223</v>
      </c>
      <c r="L170" s="199" t="s">
        <v>258</v>
      </c>
      <c r="M170" s="199" t="s">
        <v>143</v>
      </c>
      <c r="N170" s="201">
        <v>12.553599999999999</v>
      </c>
      <c r="O170" s="202"/>
      <c r="P170" s="202"/>
      <c r="Q170" s="203">
        <f t="shared" si="15"/>
        <v>0</v>
      </c>
      <c r="R170" s="203">
        <f t="shared" si="16"/>
        <v>0</v>
      </c>
      <c r="S170" s="213">
        <f>IF(M170="nvt",0,IF(O170&gt;0,VLOOKUP(M170,'3-Productie normen'!A:K,VLOOKUP(O170,'3-Productie normen'!$B$34:$C$35,2,FALSE),FALSE)))</f>
        <v>0</v>
      </c>
      <c r="T170" s="204">
        <f t="shared" si="17"/>
        <v>0</v>
      </c>
      <c r="U170" s="572"/>
    </row>
    <row r="171" spans="1:21" ht="14.15" customHeight="1">
      <c r="A171" s="231">
        <v>171</v>
      </c>
      <c r="B171" s="252" t="s">
        <v>80</v>
      </c>
      <c r="C171" s="199" t="s">
        <v>248</v>
      </c>
      <c r="D171" s="199" t="s">
        <v>249</v>
      </c>
      <c r="E171" s="199" t="s">
        <v>250</v>
      </c>
      <c r="F171" s="199" t="s">
        <v>176</v>
      </c>
      <c r="G171" s="199" t="s">
        <v>251</v>
      </c>
      <c r="H171" s="199" t="s">
        <v>370</v>
      </c>
      <c r="I171" s="200" t="s">
        <v>245</v>
      </c>
      <c r="J171" s="199" t="s">
        <v>179</v>
      </c>
      <c r="K171" s="199" t="s">
        <v>235</v>
      </c>
      <c r="L171" s="199" t="s">
        <v>258</v>
      </c>
      <c r="M171" s="199" t="s">
        <v>143</v>
      </c>
      <c r="N171" s="201">
        <v>6.93</v>
      </c>
      <c r="O171" s="202"/>
      <c r="P171" s="202"/>
      <c r="Q171" s="203">
        <f t="shared" si="15"/>
        <v>0</v>
      </c>
      <c r="R171" s="203">
        <f t="shared" si="16"/>
        <v>0</v>
      </c>
      <c r="S171" s="213">
        <f>IF(M171="nvt",0,IF(O171&gt;0,VLOOKUP(M171,'3-Productie normen'!A:K,VLOOKUP(O171,'3-Productie normen'!$B$34:$C$35,2,FALSE),FALSE)))</f>
        <v>0</v>
      </c>
      <c r="T171" s="204">
        <f t="shared" si="17"/>
        <v>0</v>
      </c>
      <c r="U171" s="572"/>
    </row>
    <row r="172" spans="1:21" ht="14.15" customHeight="1">
      <c r="A172" s="231">
        <v>172</v>
      </c>
      <c r="B172" s="252" t="s">
        <v>80</v>
      </c>
      <c r="C172" s="199" t="s">
        <v>248</v>
      </c>
      <c r="D172" s="199" t="s">
        <v>249</v>
      </c>
      <c r="E172" s="199" t="s">
        <v>250</v>
      </c>
      <c r="F172" s="199" t="s">
        <v>176</v>
      </c>
      <c r="G172" s="199" t="s">
        <v>251</v>
      </c>
      <c r="H172" s="199" t="s">
        <v>371</v>
      </c>
      <c r="I172" s="200" t="s">
        <v>143</v>
      </c>
      <c r="J172" s="199" t="s">
        <v>209</v>
      </c>
      <c r="K172" s="199" t="s">
        <v>213</v>
      </c>
      <c r="L172" s="199" t="s">
        <v>258</v>
      </c>
      <c r="M172" s="199" t="s">
        <v>143</v>
      </c>
      <c r="N172" s="201">
        <v>0.70609999999999995</v>
      </c>
      <c r="O172" s="202"/>
      <c r="P172" s="202"/>
      <c r="Q172" s="203">
        <f t="shared" si="15"/>
        <v>0</v>
      </c>
      <c r="R172" s="203">
        <f t="shared" si="16"/>
        <v>0</v>
      </c>
      <c r="S172" s="213">
        <f>IF(M172="nvt",0,IF(O172&gt;0,VLOOKUP(M172,'3-Productie normen'!A:K,VLOOKUP(O172,'3-Productie normen'!$B$34:$C$35,2,FALSE),FALSE)))</f>
        <v>0</v>
      </c>
      <c r="T172" s="204">
        <f t="shared" si="17"/>
        <v>0</v>
      </c>
      <c r="U172" s="572"/>
    </row>
    <row r="173" spans="1:21" ht="14.15" customHeight="1">
      <c r="A173" s="231">
        <v>173</v>
      </c>
      <c r="B173" s="252" t="s">
        <v>80</v>
      </c>
      <c r="C173" s="199" t="s">
        <v>248</v>
      </c>
      <c r="D173" s="199" t="s">
        <v>249</v>
      </c>
      <c r="E173" s="199" t="s">
        <v>250</v>
      </c>
      <c r="F173" s="199" t="s">
        <v>176</v>
      </c>
      <c r="G173" s="199" t="s">
        <v>251</v>
      </c>
      <c r="H173" s="199" t="s">
        <v>372</v>
      </c>
      <c r="I173" s="200" t="s">
        <v>133</v>
      </c>
      <c r="J173" s="199" t="s">
        <v>255</v>
      </c>
      <c r="K173" s="199" t="s">
        <v>256</v>
      </c>
      <c r="L173" s="199" t="s">
        <v>258</v>
      </c>
      <c r="M173" s="199" t="s">
        <v>138</v>
      </c>
      <c r="N173" s="201">
        <v>3.7509000000000001</v>
      </c>
      <c r="O173" s="202" t="s">
        <v>81</v>
      </c>
      <c r="P173" s="202"/>
      <c r="Q173" s="203">
        <f t="shared" si="15"/>
        <v>0</v>
      </c>
      <c r="R173" s="203">
        <f t="shared" si="16"/>
        <v>0</v>
      </c>
      <c r="S173" s="213">
        <f>IF(M173="nvt",0,IF(O173&gt;0,VLOOKUP(M173,'3-Productie normen'!A:K,VLOOKUP(O173,'3-Productie normen'!$B$34:$C$35,2,FALSE),FALSE)))</f>
        <v>0</v>
      </c>
      <c r="T173" s="204">
        <f t="shared" si="17"/>
        <v>0</v>
      </c>
      <c r="U173" s="572"/>
    </row>
    <row r="174" spans="1:21" ht="14.15" customHeight="1">
      <c r="A174" s="231">
        <v>174</v>
      </c>
      <c r="B174" s="252" t="s">
        <v>80</v>
      </c>
      <c r="C174" s="199" t="s">
        <v>248</v>
      </c>
      <c r="D174" s="199" t="s">
        <v>249</v>
      </c>
      <c r="E174" s="199" t="s">
        <v>250</v>
      </c>
      <c r="F174" s="199" t="s">
        <v>176</v>
      </c>
      <c r="G174" s="199" t="s">
        <v>251</v>
      </c>
      <c r="H174" s="199" t="s">
        <v>373</v>
      </c>
      <c r="I174" s="200" t="s">
        <v>143</v>
      </c>
      <c r="J174" s="199" t="s">
        <v>209</v>
      </c>
      <c r="K174" s="199" t="s">
        <v>213</v>
      </c>
      <c r="L174" s="199" t="s">
        <v>258</v>
      </c>
      <c r="M174" s="199" t="s">
        <v>143</v>
      </c>
      <c r="N174" s="201">
        <v>0.83460000000000001</v>
      </c>
      <c r="O174" s="202"/>
      <c r="P174" s="202"/>
      <c r="Q174" s="203">
        <f t="shared" si="15"/>
        <v>0</v>
      </c>
      <c r="R174" s="203">
        <f t="shared" si="16"/>
        <v>0</v>
      </c>
      <c r="S174" s="213">
        <f>IF(M174="nvt",0,IF(O174&gt;0,VLOOKUP(M174,'3-Productie normen'!A:K,VLOOKUP(O174,'3-Productie normen'!$B$34:$C$35,2,FALSE),FALSE)))</f>
        <v>0</v>
      </c>
      <c r="T174" s="204">
        <f t="shared" si="17"/>
        <v>0</v>
      </c>
      <c r="U174" s="572"/>
    </row>
    <row r="175" spans="1:21" ht="14.15" customHeight="1">
      <c r="A175" s="231">
        <v>175</v>
      </c>
      <c r="B175" s="262" t="s">
        <v>82</v>
      </c>
      <c r="C175" s="199" t="s">
        <v>374</v>
      </c>
      <c r="D175" s="199" t="s">
        <v>375</v>
      </c>
      <c r="E175" s="199" t="s">
        <v>376</v>
      </c>
      <c r="F175" s="199" t="s">
        <v>176</v>
      </c>
      <c r="G175" s="199" t="s">
        <v>377</v>
      </c>
      <c r="H175" s="199" t="s">
        <v>378</v>
      </c>
      <c r="I175" s="200" t="s">
        <v>245</v>
      </c>
      <c r="J175" s="199" t="s">
        <v>379</v>
      </c>
      <c r="K175" s="199" t="s">
        <v>380</v>
      </c>
      <c r="L175" s="199" t="s">
        <v>381</v>
      </c>
      <c r="M175" s="199" t="s">
        <v>143</v>
      </c>
      <c r="N175" s="201">
        <v>489.99990000000003</v>
      </c>
      <c r="O175" s="202"/>
      <c r="P175" s="202"/>
      <c r="Q175" s="203">
        <f t="shared" si="15"/>
        <v>0</v>
      </c>
      <c r="R175" s="203">
        <f t="shared" si="16"/>
        <v>0</v>
      </c>
      <c r="S175" s="213">
        <f>IF(M175="nvt",0,IF(O175&gt;0,VLOOKUP(M175,'3-Productie normen'!A:K,VLOOKUP(O175,'3-Productie normen'!$B$34:$C$35,2,FALSE),FALSE)))</f>
        <v>0</v>
      </c>
      <c r="T175" s="204">
        <f t="shared" si="17"/>
        <v>0</v>
      </c>
      <c r="U175" s="572"/>
    </row>
    <row r="176" spans="1:21" ht="14.15" customHeight="1">
      <c r="A176" s="231">
        <v>176</v>
      </c>
      <c r="B176" s="262" t="s">
        <v>82</v>
      </c>
      <c r="C176" s="199" t="s">
        <v>374</v>
      </c>
      <c r="D176" s="199" t="s">
        <v>375</v>
      </c>
      <c r="E176" s="199" t="s">
        <v>376</v>
      </c>
      <c r="F176" s="199" t="s">
        <v>176</v>
      </c>
      <c r="G176" s="199" t="s">
        <v>377</v>
      </c>
      <c r="H176" s="199" t="s">
        <v>382</v>
      </c>
      <c r="I176" s="200" t="s">
        <v>245</v>
      </c>
      <c r="J176" s="199" t="s">
        <v>379</v>
      </c>
      <c r="K176" s="199" t="s">
        <v>380</v>
      </c>
      <c r="L176" s="199" t="s">
        <v>381</v>
      </c>
      <c r="M176" s="199" t="s">
        <v>143</v>
      </c>
      <c r="N176" s="201">
        <v>90.262699999999995</v>
      </c>
      <c r="O176" s="202"/>
      <c r="P176" s="202"/>
      <c r="Q176" s="203">
        <f t="shared" si="15"/>
        <v>0</v>
      </c>
      <c r="R176" s="203">
        <f t="shared" si="16"/>
        <v>0</v>
      </c>
      <c r="S176" s="213">
        <f>IF(M176="nvt",0,IF(O176&gt;0,VLOOKUP(M176,'3-Productie normen'!A:K,VLOOKUP(O176,'3-Productie normen'!$B$34:$C$35,2,FALSE),FALSE)))</f>
        <v>0</v>
      </c>
      <c r="T176" s="204">
        <f t="shared" si="17"/>
        <v>0</v>
      </c>
      <c r="U176" s="572"/>
    </row>
    <row r="177" spans="1:21" ht="14.15" customHeight="1">
      <c r="A177" s="232">
        <v>177</v>
      </c>
      <c r="B177" s="262" t="s">
        <v>82</v>
      </c>
      <c r="C177" s="199" t="s">
        <v>374</v>
      </c>
      <c r="D177" s="199" t="s">
        <v>375</v>
      </c>
      <c r="E177" s="199" t="s">
        <v>376</v>
      </c>
      <c r="F177" s="199" t="s">
        <v>176</v>
      </c>
      <c r="G177" s="199" t="s">
        <v>377</v>
      </c>
      <c r="H177" s="199" t="s">
        <v>383</v>
      </c>
      <c r="I177" s="200" t="s">
        <v>123</v>
      </c>
      <c r="J177" s="199" t="s">
        <v>379</v>
      </c>
      <c r="K177" s="199" t="s">
        <v>380</v>
      </c>
      <c r="L177" s="199" t="s">
        <v>180</v>
      </c>
      <c r="M177" s="199" t="s">
        <v>122</v>
      </c>
      <c r="N177" s="201">
        <v>16.148599999999998</v>
      </c>
      <c r="O177" s="202" t="s">
        <v>81</v>
      </c>
      <c r="P177" s="202"/>
      <c r="Q177" s="203">
        <f t="shared" si="15"/>
        <v>0</v>
      </c>
      <c r="R177" s="203">
        <f t="shared" si="16"/>
        <v>0</v>
      </c>
      <c r="S177" s="213">
        <f>IF(M177="nvt",0,IF(O177&gt;0,VLOOKUP(M177,'3-Productie normen'!A:K,VLOOKUP(O177,'3-Productie normen'!$B$34:$C$35,2,FALSE),FALSE)))</f>
        <v>0</v>
      </c>
      <c r="T177" s="204">
        <f t="shared" si="17"/>
        <v>0</v>
      </c>
      <c r="U177" s="572"/>
    </row>
    <row r="178" spans="1:21" ht="14.15" customHeight="1">
      <c r="A178" s="231">
        <v>178</v>
      </c>
      <c r="B178" s="262" t="s">
        <v>82</v>
      </c>
      <c r="C178" s="199" t="s">
        <v>374</v>
      </c>
      <c r="D178" s="199" t="s">
        <v>375</v>
      </c>
      <c r="E178" s="199" t="s">
        <v>376</v>
      </c>
      <c r="F178" s="199" t="s">
        <v>176</v>
      </c>
      <c r="G178" s="199" t="s">
        <v>377</v>
      </c>
      <c r="H178" s="199" t="s">
        <v>384</v>
      </c>
      <c r="I178" s="200" t="s">
        <v>123</v>
      </c>
      <c r="J178" s="199" t="s">
        <v>179</v>
      </c>
      <c r="K178" s="199" t="s">
        <v>187</v>
      </c>
      <c r="L178" s="199" t="s">
        <v>180</v>
      </c>
      <c r="M178" s="199" t="s">
        <v>122</v>
      </c>
      <c r="N178" s="201">
        <v>26.572900000000001</v>
      </c>
      <c r="O178" s="202" t="s">
        <v>81</v>
      </c>
      <c r="P178" s="202"/>
      <c r="Q178" s="203">
        <f t="shared" si="15"/>
        <v>0</v>
      </c>
      <c r="R178" s="203">
        <f t="shared" si="16"/>
        <v>0</v>
      </c>
      <c r="S178" s="213">
        <f>IF(M178="nvt",0,IF(O178&gt;0,VLOOKUP(M178,'3-Productie normen'!A:K,VLOOKUP(O178,'3-Productie normen'!$B$34:$C$35,2,FALSE),FALSE)))</f>
        <v>0</v>
      </c>
      <c r="T178" s="204">
        <f t="shared" si="17"/>
        <v>0</v>
      </c>
      <c r="U178" s="572"/>
    </row>
    <row r="179" spans="1:21" ht="14.15" customHeight="1">
      <c r="A179" s="231">
        <v>179</v>
      </c>
      <c r="B179" s="262" t="s">
        <v>82</v>
      </c>
      <c r="C179" s="199" t="s">
        <v>374</v>
      </c>
      <c r="D179" s="199" t="s">
        <v>375</v>
      </c>
      <c r="E179" s="199" t="s">
        <v>376</v>
      </c>
      <c r="F179" s="199" t="s">
        <v>176</v>
      </c>
      <c r="G179" s="199" t="s">
        <v>377</v>
      </c>
      <c r="H179" s="199" t="s">
        <v>385</v>
      </c>
      <c r="I179" s="200" t="s">
        <v>125</v>
      </c>
      <c r="J179" s="199" t="s">
        <v>222</v>
      </c>
      <c r="K179" s="199" t="s">
        <v>279</v>
      </c>
      <c r="L179" s="199" t="s">
        <v>180</v>
      </c>
      <c r="M179" s="199" t="s">
        <v>238</v>
      </c>
      <c r="N179" s="201">
        <v>5.8117999999999999</v>
      </c>
      <c r="O179" s="202" t="s">
        <v>81</v>
      </c>
      <c r="P179" s="202"/>
      <c r="Q179" s="203">
        <f t="shared" si="15"/>
        <v>0</v>
      </c>
      <c r="R179" s="203">
        <f t="shared" si="16"/>
        <v>0</v>
      </c>
      <c r="S179" s="213">
        <f>IF(M179="nvt",0,IF(O179&gt;0,VLOOKUP(M179,'3-Productie normen'!A:K,VLOOKUP(O179,'3-Productie normen'!$B$34:$C$35,2,FALSE),FALSE)))</f>
        <v>0</v>
      </c>
      <c r="T179" s="204">
        <f t="shared" si="17"/>
        <v>0</v>
      </c>
      <c r="U179" s="572"/>
    </row>
    <row r="180" spans="1:21" ht="14.15" customHeight="1">
      <c r="A180" s="231">
        <v>180</v>
      </c>
      <c r="B180" s="262" t="s">
        <v>82</v>
      </c>
      <c r="C180" s="199" t="s">
        <v>374</v>
      </c>
      <c r="D180" s="199" t="s">
        <v>375</v>
      </c>
      <c r="E180" s="199" t="s">
        <v>376</v>
      </c>
      <c r="F180" s="199" t="s">
        <v>176</v>
      </c>
      <c r="G180" s="199" t="s">
        <v>377</v>
      </c>
      <c r="H180" s="199" t="s">
        <v>386</v>
      </c>
      <c r="I180" s="200" t="s">
        <v>133</v>
      </c>
      <c r="J180" s="199" t="s">
        <v>222</v>
      </c>
      <c r="K180" s="199" t="s">
        <v>223</v>
      </c>
      <c r="L180" s="199" t="s">
        <v>387</v>
      </c>
      <c r="M180" s="225" t="s">
        <v>139</v>
      </c>
      <c r="N180" s="201">
        <v>2.2534000000000001</v>
      </c>
      <c r="O180" s="202" t="s">
        <v>81</v>
      </c>
      <c r="P180" s="202" t="s">
        <v>81</v>
      </c>
      <c r="Q180" s="203">
        <f t="shared" si="15"/>
        <v>0</v>
      </c>
      <c r="R180" s="203">
        <f t="shared" si="16"/>
        <v>0</v>
      </c>
      <c r="S180" s="213">
        <f>IF(M180="nvt",0,IF(O180&gt;0,VLOOKUP(M180,'3-Productie normen'!A:K,VLOOKUP(O180,'3-Productie normen'!$B$34:$C$35,2,FALSE),FALSE)))</f>
        <v>0</v>
      </c>
      <c r="T180" s="213">
        <f t="shared" si="17"/>
        <v>0</v>
      </c>
      <c r="U180" s="572"/>
    </row>
    <row r="181" spans="1:21" ht="14.15" customHeight="1">
      <c r="A181" s="231">
        <v>181</v>
      </c>
      <c r="B181" s="262" t="s">
        <v>82</v>
      </c>
      <c r="C181" s="199" t="s">
        <v>374</v>
      </c>
      <c r="D181" s="199" t="s">
        <v>375</v>
      </c>
      <c r="E181" s="199" t="s">
        <v>376</v>
      </c>
      <c r="F181" s="199" t="s">
        <v>176</v>
      </c>
      <c r="G181" s="199" t="s">
        <v>377</v>
      </c>
      <c r="H181" s="199" t="s">
        <v>388</v>
      </c>
      <c r="I181" s="200" t="s">
        <v>133</v>
      </c>
      <c r="J181" s="199" t="s">
        <v>222</v>
      </c>
      <c r="K181" s="199" t="s">
        <v>223</v>
      </c>
      <c r="L181" s="199" t="s">
        <v>387</v>
      </c>
      <c r="M181" s="199" t="s">
        <v>138</v>
      </c>
      <c r="N181" s="201">
        <v>1.08</v>
      </c>
      <c r="O181" s="202" t="s">
        <v>81</v>
      </c>
      <c r="P181" s="202"/>
      <c r="Q181" s="203">
        <f t="shared" si="15"/>
        <v>0</v>
      </c>
      <c r="R181" s="203">
        <f t="shared" si="16"/>
        <v>0</v>
      </c>
      <c r="S181" s="213">
        <f>IF(M181="nvt",0,IF(O181&gt;0,VLOOKUP(M181,'3-Productie normen'!A:K,VLOOKUP(O181,'3-Productie normen'!$B$34:$C$35,2,FALSE),FALSE)))</f>
        <v>0</v>
      </c>
      <c r="T181" s="204">
        <f t="shared" si="17"/>
        <v>0</v>
      </c>
      <c r="U181" s="572"/>
    </row>
    <row r="182" spans="1:21" ht="14.15" customHeight="1">
      <c r="A182" s="231">
        <v>182</v>
      </c>
      <c r="B182" s="262" t="s">
        <v>82</v>
      </c>
      <c r="C182" s="199" t="s">
        <v>374</v>
      </c>
      <c r="D182" s="199" t="s">
        <v>375</v>
      </c>
      <c r="E182" s="199" t="s">
        <v>376</v>
      </c>
      <c r="F182" s="199" t="s">
        <v>176</v>
      </c>
      <c r="G182" s="199" t="s">
        <v>377</v>
      </c>
      <c r="H182" s="199" t="s">
        <v>389</v>
      </c>
      <c r="I182" s="200" t="s">
        <v>133</v>
      </c>
      <c r="J182" s="199" t="s">
        <v>222</v>
      </c>
      <c r="K182" s="199" t="s">
        <v>223</v>
      </c>
      <c r="L182" s="199" t="s">
        <v>387</v>
      </c>
      <c r="M182" s="199" t="s">
        <v>138</v>
      </c>
      <c r="N182" s="201">
        <v>1.08</v>
      </c>
      <c r="O182" s="202" t="s">
        <v>81</v>
      </c>
      <c r="P182" s="202"/>
      <c r="Q182" s="203">
        <f t="shared" si="15"/>
        <v>0</v>
      </c>
      <c r="R182" s="203">
        <f t="shared" si="16"/>
        <v>0</v>
      </c>
      <c r="S182" s="213">
        <f>IF(M182="nvt",0,IF(O182&gt;0,VLOOKUP(M182,'3-Productie normen'!A:K,VLOOKUP(O182,'3-Productie normen'!$B$34:$C$35,2,FALSE),FALSE)))</f>
        <v>0</v>
      </c>
      <c r="T182" s="204">
        <f t="shared" si="17"/>
        <v>0</v>
      </c>
      <c r="U182" s="572"/>
    </row>
    <row r="183" spans="1:21" ht="14.15" customHeight="1">
      <c r="A183" s="231">
        <v>183</v>
      </c>
      <c r="B183" s="262" t="s">
        <v>82</v>
      </c>
      <c r="C183" s="199" t="s">
        <v>374</v>
      </c>
      <c r="D183" s="199" t="s">
        <v>375</v>
      </c>
      <c r="E183" s="199" t="s">
        <v>376</v>
      </c>
      <c r="F183" s="199" t="s">
        <v>176</v>
      </c>
      <c r="G183" s="199" t="s">
        <v>377</v>
      </c>
      <c r="H183" s="199" t="s">
        <v>390</v>
      </c>
      <c r="I183" s="200" t="s">
        <v>136</v>
      </c>
      <c r="J183" s="199" t="s">
        <v>179</v>
      </c>
      <c r="K183" s="199" t="s">
        <v>265</v>
      </c>
      <c r="L183" s="199" t="s">
        <v>180</v>
      </c>
      <c r="M183" s="199" t="s">
        <v>135</v>
      </c>
      <c r="N183" s="201">
        <v>10.7705</v>
      </c>
      <c r="O183" s="202" t="s">
        <v>81</v>
      </c>
      <c r="P183" s="202"/>
      <c r="Q183" s="203">
        <f t="shared" si="15"/>
        <v>0</v>
      </c>
      <c r="R183" s="203">
        <f t="shared" si="16"/>
        <v>0</v>
      </c>
      <c r="S183" s="213">
        <f>IF(M183="nvt",0,IF(O183&gt;0,VLOOKUP(M183,'3-Productie normen'!A:K,VLOOKUP(O183,'3-Productie normen'!$B$34:$C$35,2,FALSE),FALSE)))</f>
        <v>0</v>
      </c>
      <c r="T183" s="204">
        <f t="shared" si="17"/>
        <v>0</v>
      </c>
      <c r="U183" s="572"/>
    </row>
    <row r="184" spans="1:21" ht="14.15" customHeight="1">
      <c r="A184" s="231">
        <v>184</v>
      </c>
      <c r="B184" s="262" t="s">
        <v>82</v>
      </c>
      <c r="C184" s="199" t="s">
        <v>374</v>
      </c>
      <c r="D184" s="199" t="s">
        <v>375</v>
      </c>
      <c r="E184" s="199" t="s">
        <v>376</v>
      </c>
      <c r="F184" s="199" t="s">
        <v>176</v>
      </c>
      <c r="G184" s="199" t="s">
        <v>377</v>
      </c>
      <c r="H184" s="199" t="s">
        <v>391</v>
      </c>
      <c r="I184" s="200" t="s">
        <v>245</v>
      </c>
      <c r="J184" s="199" t="s">
        <v>222</v>
      </c>
      <c r="K184" s="199" t="s">
        <v>223</v>
      </c>
      <c r="L184" s="199" t="s">
        <v>387</v>
      </c>
      <c r="M184" s="199" t="s">
        <v>143</v>
      </c>
      <c r="N184" s="201">
        <v>2.3250000000000002</v>
      </c>
      <c r="O184" s="202"/>
      <c r="P184" s="202"/>
      <c r="Q184" s="203">
        <f t="shared" si="15"/>
        <v>0</v>
      </c>
      <c r="R184" s="203">
        <f t="shared" si="16"/>
        <v>0</v>
      </c>
      <c r="S184" s="213">
        <f>IF(M184="nvt",0,IF(O184&gt;0,VLOOKUP(M184,'3-Productie normen'!A:K,VLOOKUP(O184,'3-Productie normen'!$B$34:$C$35,2,FALSE),FALSE)))</f>
        <v>0</v>
      </c>
      <c r="T184" s="204">
        <f t="shared" si="17"/>
        <v>0</v>
      </c>
      <c r="U184" s="572"/>
    </row>
    <row r="185" spans="1:21" ht="14.15" customHeight="1">
      <c r="A185" s="232">
        <v>185</v>
      </c>
      <c r="B185" s="262" t="s">
        <v>82</v>
      </c>
      <c r="C185" s="199" t="s">
        <v>374</v>
      </c>
      <c r="D185" s="199" t="s">
        <v>375</v>
      </c>
      <c r="E185" s="199" t="s">
        <v>376</v>
      </c>
      <c r="F185" s="199" t="s">
        <v>176</v>
      </c>
      <c r="G185" s="199" t="s">
        <v>377</v>
      </c>
      <c r="H185" s="199" t="s">
        <v>392</v>
      </c>
      <c r="I185" s="200" t="s">
        <v>245</v>
      </c>
      <c r="J185" s="199" t="s">
        <v>255</v>
      </c>
      <c r="K185" s="199" t="s">
        <v>256</v>
      </c>
      <c r="L185" s="199" t="s">
        <v>381</v>
      </c>
      <c r="M185" s="199" t="s">
        <v>143</v>
      </c>
      <c r="N185" s="201">
        <v>29.791499999999999</v>
      </c>
      <c r="O185" s="202"/>
      <c r="P185" s="202"/>
      <c r="Q185" s="203">
        <f t="shared" si="15"/>
        <v>0</v>
      </c>
      <c r="R185" s="203">
        <f t="shared" si="16"/>
        <v>0</v>
      </c>
      <c r="S185" s="213">
        <f>IF(M185="nvt",0,IF(O185&gt;0,VLOOKUP(M185,'3-Productie normen'!A:K,VLOOKUP(O185,'3-Productie normen'!$B$34:$C$35,2,FALSE),FALSE)))</f>
        <v>0</v>
      </c>
      <c r="T185" s="204">
        <f t="shared" si="17"/>
        <v>0</v>
      </c>
      <c r="U185" s="572"/>
    </row>
    <row r="186" spans="1:21" ht="14.15" customHeight="1">
      <c r="A186" s="231">
        <v>186</v>
      </c>
      <c r="B186" s="262" t="s">
        <v>82</v>
      </c>
      <c r="C186" s="199" t="s">
        <v>374</v>
      </c>
      <c r="D186" s="199" t="s">
        <v>375</v>
      </c>
      <c r="E186" s="199" t="s">
        <v>376</v>
      </c>
      <c r="F186" s="199" t="s">
        <v>176</v>
      </c>
      <c r="G186" s="199" t="s">
        <v>377</v>
      </c>
      <c r="H186" s="199" t="s">
        <v>393</v>
      </c>
      <c r="I186" s="200" t="s">
        <v>130</v>
      </c>
      <c r="J186" s="199" t="s">
        <v>209</v>
      </c>
      <c r="K186" s="199" t="s">
        <v>220</v>
      </c>
      <c r="L186" s="199" t="s">
        <v>381</v>
      </c>
      <c r="M186" s="199" t="s">
        <v>140</v>
      </c>
      <c r="N186" s="201">
        <v>3.68</v>
      </c>
      <c r="O186" s="202" t="s">
        <v>81</v>
      </c>
      <c r="P186" s="202"/>
      <c r="Q186" s="203">
        <f t="shared" si="15"/>
        <v>0</v>
      </c>
      <c r="R186" s="203">
        <f t="shared" si="16"/>
        <v>0</v>
      </c>
      <c r="S186" s="213">
        <f>IF(M186="nvt",0,IF(O186&gt;0,VLOOKUP(M186,'3-Productie normen'!A:K,VLOOKUP(O186,'3-Productie normen'!$B$34:$C$35,2,FALSE),FALSE)))</f>
        <v>0</v>
      </c>
      <c r="T186" s="204">
        <f t="shared" si="17"/>
        <v>0</v>
      </c>
      <c r="U186" s="572"/>
    </row>
    <row r="187" spans="1:21" ht="14.15" customHeight="1">
      <c r="A187" s="231">
        <v>187</v>
      </c>
      <c r="B187" s="262" t="s">
        <v>82</v>
      </c>
      <c r="C187" s="199" t="s">
        <v>374</v>
      </c>
      <c r="D187" s="199" t="s">
        <v>375</v>
      </c>
      <c r="E187" s="199" t="s">
        <v>376</v>
      </c>
      <c r="F187" s="199" t="s">
        <v>176</v>
      </c>
      <c r="G187" s="199" t="s">
        <v>377</v>
      </c>
      <c r="H187" s="199" t="s">
        <v>394</v>
      </c>
      <c r="I187" s="200" t="s">
        <v>143</v>
      </c>
      <c r="J187" s="199" t="s">
        <v>209</v>
      </c>
      <c r="K187" s="199" t="s">
        <v>213</v>
      </c>
      <c r="L187" s="199" t="s">
        <v>381</v>
      </c>
      <c r="M187" s="199" t="s">
        <v>143</v>
      </c>
      <c r="N187" s="201">
        <v>3.5</v>
      </c>
      <c r="O187" s="202"/>
      <c r="P187" s="202"/>
      <c r="Q187" s="203">
        <f t="shared" ref="Q187:Q250" si="18">IF(O187="nvt",0,IF(O187&gt;0,S187*N187,0))</f>
        <v>0</v>
      </c>
      <c r="R187" s="203">
        <f t="shared" ref="R187:R250" si="19">IF(P187&gt;0,T187*N187,0)</f>
        <v>0</v>
      </c>
      <c r="S187" s="213">
        <f>IF(M187="nvt",0,IF(O187&gt;0,VLOOKUP(M187,'3-Productie normen'!A:K,VLOOKUP(O187,'3-Productie normen'!$B$34:$C$35,2,FALSE),FALSE)))</f>
        <v>0</v>
      </c>
      <c r="T187" s="204">
        <f t="shared" ref="T187:T250" si="20">IF(P187&gt;0,S187*$T$8,0)</f>
        <v>0</v>
      </c>
      <c r="U187" s="572"/>
    </row>
    <row r="188" spans="1:21" ht="14.15" customHeight="1">
      <c r="A188" s="231">
        <v>188</v>
      </c>
      <c r="B188" s="262" t="s">
        <v>82</v>
      </c>
      <c r="C188" s="199" t="s">
        <v>374</v>
      </c>
      <c r="D188" s="199" t="s">
        <v>375</v>
      </c>
      <c r="E188" s="199" t="s">
        <v>376</v>
      </c>
      <c r="F188" s="199" t="s">
        <v>176</v>
      </c>
      <c r="G188" s="199" t="s">
        <v>377</v>
      </c>
      <c r="H188" s="199" t="s">
        <v>395</v>
      </c>
      <c r="I188" s="200" t="s">
        <v>143</v>
      </c>
      <c r="J188" s="199" t="s">
        <v>209</v>
      </c>
      <c r="K188" s="199" t="s">
        <v>213</v>
      </c>
      <c r="L188" s="199" t="s">
        <v>381</v>
      </c>
      <c r="M188" s="199" t="s">
        <v>143</v>
      </c>
      <c r="N188" s="201">
        <v>6.0556999999999999</v>
      </c>
      <c r="O188" s="202"/>
      <c r="P188" s="202"/>
      <c r="Q188" s="203">
        <f t="shared" si="18"/>
        <v>0</v>
      </c>
      <c r="R188" s="203">
        <f t="shared" si="19"/>
        <v>0</v>
      </c>
      <c r="S188" s="213">
        <f>IF(M188="nvt",0,IF(O188&gt;0,VLOOKUP(M188,'3-Productie normen'!A:K,VLOOKUP(O188,'3-Productie normen'!$B$34:$C$35,2,FALSE),FALSE)))</f>
        <v>0</v>
      </c>
      <c r="T188" s="204">
        <f t="shared" si="20"/>
        <v>0</v>
      </c>
      <c r="U188" s="572"/>
    </row>
    <row r="189" spans="1:21" ht="14.15" customHeight="1">
      <c r="A189" s="231">
        <v>189</v>
      </c>
      <c r="B189" s="262" t="s">
        <v>82</v>
      </c>
      <c r="C189" s="199" t="s">
        <v>374</v>
      </c>
      <c r="D189" s="199" t="s">
        <v>375</v>
      </c>
      <c r="E189" s="199" t="s">
        <v>376</v>
      </c>
      <c r="F189" s="199" t="s">
        <v>176</v>
      </c>
      <c r="G189" s="199" t="s">
        <v>377</v>
      </c>
      <c r="H189" s="199" t="s">
        <v>396</v>
      </c>
      <c r="I189" s="200" t="s">
        <v>143</v>
      </c>
      <c r="J189" s="199" t="s">
        <v>209</v>
      </c>
      <c r="K189" s="199" t="s">
        <v>213</v>
      </c>
      <c r="L189" s="199" t="s">
        <v>381</v>
      </c>
      <c r="M189" s="199" t="s">
        <v>143</v>
      </c>
      <c r="N189" s="201">
        <v>0.47899999999999998</v>
      </c>
      <c r="O189" s="202"/>
      <c r="P189" s="202"/>
      <c r="Q189" s="203">
        <f t="shared" si="18"/>
        <v>0</v>
      </c>
      <c r="R189" s="203">
        <f t="shared" si="19"/>
        <v>0</v>
      </c>
      <c r="S189" s="213">
        <f>IF(M189="nvt",0,IF(O189&gt;0,VLOOKUP(M189,'3-Productie normen'!A:K,VLOOKUP(O189,'3-Productie normen'!$B$34:$C$35,2,FALSE),FALSE)))</f>
        <v>0</v>
      </c>
      <c r="T189" s="204">
        <f t="shared" si="20"/>
        <v>0</v>
      </c>
      <c r="U189" s="572"/>
    </row>
    <row r="190" spans="1:21" ht="14.15" customHeight="1">
      <c r="A190" s="231">
        <v>190</v>
      </c>
      <c r="B190" s="262" t="s">
        <v>82</v>
      </c>
      <c r="C190" s="199" t="s">
        <v>374</v>
      </c>
      <c r="D190" s="199" t="s">
        <v>375</v>
      </c>
      <c r="E190" s="199" t="s">
        <v>376</v>
      </c>
      <c r="F190" s="199" t="s">
        <v>176</v>
      </c>
      <c r="G190" s="199" t="s">
        <v>377</v>
      </c>
      <c r="H190" s="199" t="s">
        <v>397</v>
      </c>
      <c r="I190" s="200" t="s">
        <v>245</v>
      </c>
      <c r="J190" s="199" t="s">
        <v>209</v>
      </c>
      <c r="K190" s="199" t="s">
        <v>220</v>
      </c>
      <c r="L190" s="199" t="s">
        <v>398</v>
      </c>
      <c r="M190" s="199" t="s">
        <v>143</v>
      </c>
      <c r="N190" s="201">
        <v>3.7191000000000001</v>
      </c>
      <c r="O190" s="202"/>
      <c r="P190" s="202"/>
      <c r="Q190" s="203">
        <f t="shared" si="18"/>
        <v>0</v>
      </c>
      <c r="R190" s="203">
        <f t="shared" si="19"/>
        <v>0</v>
      </c>
      <c r="S190" s="213">
        <f>IF(M190="nvt",0,IF(O190&gt;0,VLOOKUP(M190,'3-Productie normen'!A:K,VLOOKUP(O190,'3-Productie normen'!$B$34:$C$35,2,FALSE),FALSE)))</f>
        <v>0</v>
      </c>
      <c r="T190" s="204">
        <f t="shared" si="20"/>
        <v>0</v>
      </c>
      <c r="U190" s="572"/>
    </row>
    <row r="191" spans="1:21" ht="14.15" customHeight="1">
      <c r="A191" s="231">
        <v>191</v>
      </c>
      <c r="B191" s="262" t="s">
        <v>82</v>
      </c>
      <c r="C191" s="199" t="s">
        <v>374</v>
      </c>
      <c r="D191" s="199" t="s">
        <v>375</v>
      </c>
      <c r="E191" s="199" t="s">
        <v>376</v>
      </c>
      <c r="F191" s="199" t="s">
        <v>176</v>
      </c>
      <c r="G191" s="199" t="s">
        <v>377</v>
      </c>
      <c r="H191" s="199" t="s">
        <v>399</v>
      </c>
      <c r="I191" s="200" t="s">
        <v>245</v>
      </c>
      <c r="J191" s="199" t="s">
        <v>209</v>
      </c>
      <c r="K191" s="199" t="s">
        <v>220</v>
      </c>
      <c r="L191" s="199" t="s">
        <v>398</v>
      </c>
      <c r="M191" s="199" t="s">
        <v>143</v>
      </c>
      <c r="N191" s="201">
        <v>2.6629</v>
      </c>
      <c r="O191" s="202"/>
      <c r="P191" s="202"/>
      <c r="Q191" s="203">
        <f t="shared" si="18"/>
        <v>0</v>
      </c>
      <c r="R191" s="203">
        <f t="shared" si="19"/>
        <v>0</v>
      </c>
      <c r="S191" s="213">
        <f>IF(M191="nvt",0,IF(O191&gt;0,VLOOKUP(M191,'3-Productie normen'!A:K,VLOOKUP(O191,'3-Productie normen'!$B$34:$C$35,2,FALSE),FALSE)))</f>
        <v>0</v>
      </c>
      <c r="T191" s="204">
        <f t="shared" si="20"/>
        <v>0</v>
      </c>
      <c r="U191" s="572"/>
    </row>
    <row r="192" spans="1:21" ht="14.15" customHeight="1">
      <c r="A192" s="231">
        <v>192</v>
      </c>
      <c r="B192" s="262" t="s">
        <v>82</v>
      </c>
      <c r="C192" s="199" t="s">
        <v>374</v>
      </c>
      <c r="D192" s="199" t="s">
        <v>375</v>
      </c>
      <c r="E192" s="199" t="s">
        <v>376</v>
      </c>
      <c r="F192" s="199" t="s">
        <v>176</v>
      </c>
      <c r="G192" s="199" t="s">
        <v>377</v>
      </c>
      <c r="H192" s="199" t="s">
        <v>400</v>
      </c>
      <c r="I192" s="200" t="s">
        <v>245</v>
      </c>
      <c r="J192" s="199" t="s">
        <v>209</v>
      </c>
      <c r="K192" s="199" t="s">
        <v>220</v>
      </c>
      <c r="L192" s="199" t="s">
        <v>398</v>
      </c>
      <c r="M192" s="199" t="s">
        <v>143</v>
      </c>
      <c r="N192" s="201">
        <v>3.0030000000000001</v>
      </c>
      <c r="O192" s="202"/>
      <c r="P192" s="202"/>
      <c r="Q192" s="203">
        <f t="shared" si="18"/>
        <v>0</v>
      </c>
      <c r="R192" s="203">
        <f t="shared" si="19"/>
        <v>0</v>
      </c>
      <c r="S192" s="213">
        <f>IF(M192="nvt",0,IF(O192&gt;0,VLOOKUP(M192,'3-Productie normen'!A:K,VLOOKUP(O192,'3-Productie normen'!$B$34:$C$35,2,FALSE),FALSE)))</f>
        <v>0</v>
      </c>
      <c r="T192" s="204">
        <f t="shared" si="20"/>
        <v>0</v>
      </c>
      <c r="U192" s="572"/>
    </row>
    <row r="193" spans="1:21" ht="14.15" customHeight="1">
      <c r="A193" s="232">
        <v>193</v>
      </c>
      <c r="B193" s="262" t="s">
        <v>82</v>
      </c>
      <c r="C193" s="199" t="s">
        <v>374</v>
      </c>
      <c r="D193" s="199" t="s">
        <v>375</v>
      </c>
      <c r="E193" s="199" t="s">
        <v>376</v>
      </c>
      <c r="F193" s="199" t="s">
        <v>176</v>
      </c>
      <c r="G193" s="199" t="s">
        <v>377</v>
      </c>
      <c r="H193" s="199" t="s">
        <v>401</v>
      </c>
      <c r="I193" s="200" t="s">
        <v>130</v>
      </c>
      <c r="J193" s="199" t="s">
        <v>209</v>
      </c>
      <c r="K193" s="199" t="s">
        <v>220</v>
      </c>
      <c r="L193" s="199" t="s">
        <v>398</v>
      </c>
      <c r="M193" s="199" t="s">
        <v>140</v>
      </c>
      <c r="N193" s="201">
        <v>2.3831000000000002</v>
      </c>
      <c r="O193" s="202" t="s">
        <v>81</v>
      </c>
      <c r="P193" s="202"/>
      <c r="Q193" s="203">
        <f t="shared" si="18"/>
        <v>0</v>
      </c>
      <c r="R193" s="203">
        <f t="shared" si="19"/>
        <v>0</v>
      </c>
      <c r="S193" s="213">
        <f>IF(M193="nvt",0,IF(O193&gt;0,VLOOKUP(M193,'3-Productie normen'!A:K,VLOOKUP(O193,'3-Productie normen'!$B$34:$C$35,2,FALSE),FALSE)))</f>
        <v>0</v>
      </c>
      <c r="T193" s="204">
        <f t="shared" si="20"/>
        <v>0</v>
      </c>
      <c r="U193" s="572"/>
    </row>
    <row r="194" spans="1:21" ht="14.15" customHeight="1">
      <c r="A194" s="231">
        <v>194</v>
      </c>
      <c r="B194" s="262" t="s">
        <v>82</v>
      </c>
      <c r="C194" s="199" t="s">
        <v>374</v>
      </c>
      <c r="D194" s="199" t="s">
        <v>375</v>
      </c>
      <c r="E194" s="199" t="s">
        <v>376</v>
      </c>
      <c r="F194" s="199" t="s">
        <v>176</v>
      </c>
      <c r="G194" s="199" t="s">
        <v>177</v>
      </c>
      <c r="H194" s="199" t="s">
        <v>402</v>
      </c>
      <c r="I194" s="200" t="s">
        <v>123</v>
      </c>
      <c r="J194" s="199" t="s">
        <v>179</v>
      </c>
      <c r="K194" s="199" t="s">
        <v>179</v>
      </c>
      <c r="L194" s="199" t="s">
        <v>180</v>
      </c>
      <c r="M194" s="199" t="s">
        <v>122</v>
      </c>
      <c r="N194" s="201">
        <v>46.749499999999998</v>
      </c>
      <c r="O194" s="202" t="s">
        <v>81</v>
      </c>
      <c r="P194" s="202"/>
      <c r="Q194" s="203">
        <f t="shared" si="18"/>
        <v>0</v>
      </c>
      <c r="R194" s="203">
        <f t="shared" si="19"/>
        <v>0</v>
      </c>
      <c r="S194" s="213">
        <f>IF(M194="nvt",0,IF(O194&gt;0,VLOOKUP(M194,'3-Productie normen'!A:K,VLOOKUP(O194,'3-Productie normen'!$B$34:$C$35,2,FALSE),FALSE)))</f>
        <v>0</v>
      </c>
      <c r="T194" s="204">
        <f t="shared" si="20"/>
        <v>0</v>
      </c>
      <c r="U194" s="572"/>
    </row>
    <row r="195" spans="1:21" ht="14.15" customHeight="1">
      <c r="A195" s="231">
        <v>195</v>
      </c>
      <c r="B195" s="262" t="s">
        <v>82</v>
      </c>
      <c r="C195" s="199" t="s">
        <v>374</v>
      </c>
      <c r="D195" s="199" t="s">
        <v>375</v>
      </c>
      <c r="E195" s="199" t="s">
        <v>376</v>
      </c>
      <c r="F195" s="199" t="s">
        <v>176</v>
      </c>
      <c r="G195" s="199" t="s">
        <v>177</v>
      </c>
      <c r="H195" s="199" t="s">
        <v>403</v>
      </c>
      <c r="I195" s="200" t="s">
        <v>245</v>
      </c>
      <c r="J195" s="199" t="s">
        <v>379</v>
      </c>
      <c r="K195" s="199" t="s">
        <v>380</v>
      </c>
      <c r="L195" s="199" t="s">
        <v>404</v>
      </c>
      <c r="M195" s="199" t="s">
        <v>143</v>
      </c>
      <c r="N195" s="201">
        <v>51.963299999999997</v>
      </c>
      <c r="O195" s="202"/>
      <c r="P195" s="202"/>
      <c r="Q195" s="203">
        <f t="shared" si="18"/>
        <v>0</v>
      </c>
      <c r="R195" s="203">
        <f t="shared" si="19"/>
        <v>0</v>
      </c>
      <c r="S195" s="213">
        <f>IF(M195="nvt",0,IF(O195&gt;0,VLOOKUP(M195,'3-Productie normen'!A:K,VLOOKUP(O195,'3-Productie normen'!$B$34:$C$35,2,FALSE),FALSE)))</f>
        <v>0</v>
      </c>
      <c r="T195" s="204">
        <f t="shared" si="20"/>
        <v>0</v>
      </c>
      <c r="U195" s="572"/>
    </row>
    <row r="196" spans="1:21" ht="14.15" customHeight="1">
      <c r="A196" s="231">
        <v>196</v>
      </c>
      <c r="B196" s="262" t="s">
        <v>82</v>
      </c>
      <c r="C196" s="199" t="s">
        <v>374</v>
      </c>
      <c r="D196" s="199" t="s">
        <v>375</v>
      </c>
      <c r="E196" s="199" t="s">
        <v>376</v>
      </c>
      <c r="F196" s="199" t="s">
        <v>176</v>
      </c>
      <c r="G196" s="199" t="s">
        <v>177</v>
      </c>
      <c r="H196" s="199" t="s">
        <v>405</v>
      </c>
      <c r="I196" s="200" t="s">
        <v>245</v>
      </c>
      <c r="J196" s="199" t="s">
        <v>209</v>
      </c>
      <c r="K196" s="199" t="s">
        <v>220</v>
      </c>
      <c r="L196" s="199" t="s">
        <v>398</v>
      </c>
      <c r="M196" s="199" t="s">
        <v>143</v>
      </c>
      <c r="N196" s="201">
        <v>1.3783000000000001</v>
      </c>
      <c r="O196" s="202"/>
      <c r="P196" s="202"/>
      <c r="Q196" s="203">
        <f t="shared" si="18"/>
        <v>0</v>
      </c>
      <c r="R196" s="203">
        <f t="shared" si="19"/>
        <v>0</v>
      </c>
      <c r="S196" s="213">
        <f>IF(M196="nvt",0,IF(O196&gt;0,VLOOKUP(M196,'3-Productie normen'!A:K,VLOOKUP(O196,'3-Productie normen'!$B$34:$C$35,2,FALSE),FALSE)))</f>
        <v>0</v>
      </c>
      <c r="T196" s="204">
        <f t="shared" si="20"/>
        <v>0</v>
      </c>
      <c r="U196" s="572"/>
    </row>
    <row r="197" spans="1:21" ht="14.15" customHeight="1">
      <c r="A197" s="231">
        <v>197</v>
      </c>
      <c r="B197" s="262" t="s">
        <v>82</v>
      </c>
      <c r="C197" s="199" t="s">
        <v>374</v>
      </c>
      <c r="D197" s="199" t="s">
        <v>375</v>
      </c>
      <c r="E197" s="199" t="s">
        <v>376</v>
      </c>
      <c r="F197" s="199" t="s">
        <v>176</v>
      </c>
      <c r="G197" s="199" t="s">
        <v>177</v>
      </c>
      <c r="H197" s="199" t="s">
        <v>406</v>
      </c>
      <c r="I197" s="200" t="s">
        <v>130</v>
      </c>
      <c r="J197" s="199" t="s">
        <v>209</v>
      </c>
      <c r="K197" s="199" t="s">
        <v>220</v>
      </c>
      <c r="L197" s="199" t="s">
        <v>398</v>
      </c>
      <c r="M197" s="199" t="s">
        <v>140</v>
      </c>
      <c r="N197" s="201">
        <v>4.3539000000000003</v>
      </c>
      <c r="O197" s="202" t="s">
        <v>81</v>
      </c>
      <c r="P197" s="202"/>
      <c r="Q197" s="203">
        <f t="shared" si="18"/>
        <v>0</v>
      </c>
      <c r="R197" s="203">
        <f t="shared" si="19"/>
        <v>0</v>
      </c>
      <c r="S197" s="213">
        <f>IF(M197="nvt",0,IF(O197&gt;0,VLOOKUP(M197,'3-Productie normen'!A:K,VLOOKUP(O197,'3-Productie normen'!$B$34:$C$35,2,FALSE),FALSE)))</f>
        <v>0</v>
      </c>
      <c r="T197" s="204">
        <f t="shared" si="20"/>
        <v>0</v>
      </c>
      <c r="U197" s="572"/>
    </row>
    <row r="198" spans="1:21" ht="14.15" customHeight="1">
      <c r="A198" s="231">
        <v>198</v>
      </c>
      <c r="B198" s="262" t="s">
        <v>82</v>
      </c>
      <c r="C198" s="199" t="s">
        <v>374</v>
      </c>
      <c r="D198" s="199" t="s">
        <v>375</v>
      </c>
      <c r="E198" s="199" t="s">
        <v>376</v>
      </c>
      <c r="F198" s="199" t="s">
        <v>176</v>
      </c>
      <c r="G198" s="199" t="s">
        <v>407</v>
      </c>
      <c r="H198" s="199" t="s">
        <v>408</v>
      </c>
      <c r="I198" s="200" t="s">
        <v>245</v>
      </c>
      <c r="J198" s="199" t="s">
        <v>255</v>
      </c>
      <c r="K198" s="199" t="s">
        <v>256</v>
      </c>
      <c r="L198" s="199" t="s">
        <v>381</v>
      </c>
      <c r="M198" s="199" t="s">
        <v>143</v>
      </c>
      <c r="N198" s="201">
        <v>8.4817</v>
      </c>
      <c r="O198" s="202"/>
      <c r="P198" s="202"/>
      <c r="Q198" s="203">
        <f t="shared" si="18"/>
        <v>0</v>
      </c>
      <c r="R198" s="203">
        <f t="shared" si="19"/>
        <v>0</v>
      </c>
      <c r="S198" s="213">
        <f>IF(M198="nvt",0,IF(O198&gt;0,VLOOKUP(M198,'3-Productie normen'!A:K,VLOOKUP(O198,'3-Productie normen'!$B$34:$C$35,2,FALSE),FALSE)))</f>
        <v>0</v>
      </c>
      <c r="T198" s="204">
        <f t="shared" si="20"/>
        <v>0</v>
      </c>
      <c r="U198" s="572"/>
    </row>
    <row r="199" spans="1:21" ht="14.15" customHeight="1">
      <c r="A199" s="231">
        <v>199</v>
      </c>
      <c r="B199" s="262" t="s">
        <v>82</v>
      </c>
      <c r="C199" s="199" t="s">
        <v>374</v>
      </c>
      <c r="D199" s="199" t="s">
        <v>375</v>
      </c>
      <c r="E199" s="199" t="s">
        <v>376</v>
      </c>
      <c r="F199" s="199" t="s">
        <v>176</v>
      </c>
      <c r="G199" s="199" t="s">
        <v>407</v>
      </c>
      <c r="H199" s="199" t="s">
        <v>409</v>
      </c>
      <c r="I199" s="200" t="s">
        <v>245</v>
      </c>
      <c r="J199" s="199" t="s">
        <v>209</v>
      </c>
      <c r="K199" s="199" t="s">
        <v>213</v>
      </c>
      <c r="L199" s="199" t="s">
        <v>381</v>
      </c>
      <c r="M199" s="199" t="s">
        <v>143</v>
      </c>
      <c r="N199" s="201">
        <v>29.849799999999998</v>
      </c>
      <c r="O199" s="202"/>
      <c r="P199" s="202"/>
      <c r="Q199" s="203">
        <f t="shared" si="18"/>
        <v>0</v>
      </c>
      <c r="R199" s="203">
        <f t="shared" si="19"/>
        <v>0</v>
      </c>
      <c r="S199" s="213">
        <f>IF(M199="nvt",0,IF(O199&gt;0,VLOOKUP(M199,'3-Productie normen'!A:K,VLOOKUP(O199,'3-Productie normen'!$B$34:$C$35,2,FALSE),FALSE)))</f>
        <v>0</v>
      </c>
      <c r="T199" s="204">
        <f t="shared" si="20"/>
        <v>0</v>
      </c>
      <c r="U199" s="572"/>
    </row>
    <row r="200" spans="1:21" ht="14.15" customHeight="1">
      <c r="A200" s="231">
        <v>200</v>
      </c>
      <c r="B200" s="262" t="s">
        <v>82</v>
      </c>
      <c r="C200" s="199" t="s">
        <v>374</v>
      </c>
      <c r="D200" s="199" t="s">
        <v>375</v>
      </c>
      <c r="E200" s="199" t="s">
        <v>376</v>
      </c>
      <c r="F200" s="199" t="s">
        <v>176</v>
      </c>
      <c r="G200" s="199" t="s">
        <v>407</v>
      </c>
      <c r="H200" s="199" t="s">
        <v>410</v>
      </c>
      <c r="I200" s="200" t="s">
        <v>245</v>
      </c>
      <c r="J200" s="199" t="s">
        <v>255</v>
      </c>
      <c r="K200" s="199" t="s">
        <v>256</v>
      </c>
      <c r="L200" s="199" t="s">
        <v>381</v>
      </c>
      <c r="M200" s="199" t="s">
        <v>143</v>
      </c>
      <c r="N200" s="201">
        <v>28.154</v>
      </c>
      <c r="O200" s="202"/>
      <c r="P200" s="202"/>
      <c r="Q200" s="203">
        <f t="shared" si="18"/>
        <v>0</v>
      </c>
      <c r="R200" s="203">
        <f t="shared" si="19"/>
        <v>0</v>
      </c>
      <c r="S200" s="213">
        <f>IF(M200="nvt",0,IF(O200&gt;0,VLOOKUP(M200,'3-Productie normen'!A:K,VLOOKUP(O200,'3-Productie normen'!$B$34:$C$35,2,FALSE),FALSE)))</f>
        <v>0</v>
      </c>
      <c r="T200" s="204">
        <f t="shared" si="20"/>
        <v>0</v>
      </c>
      <c r="U200" s="572"/>
    </row>
    <row r="201" spans="1:21" ht="14.15" customHeight="1">
      <c r="A201" s="232">
        <v>201</v>
      </c>
      <c r="B201" s="262" t="s">
        <v>82</v>
      </c>
      <c r="C201" s="199" t="s">
        <v>374</v>
      </c>
      <c r="D201" s="199" t="s">
        <v>375</v>
      </c>
      <c r="E201" s="199" t="s">
        <v>376</v>
      </c>
      <c r="F201" s="199" t="s">
        <v>176</v>
      </c>
      <c r="G201" s="199" t="s">
        <v>407</v>
      </c>
      <c r="H201" s="199" t="s">
        <v>411</v>
      </c>
      <c r="I201" s="200" t="s">
        <v>136</v>
      </c>
      <c r="J201" s="199" t="s">
        <v>255</v>
      </c>
      <c r="K201" s="199" t="s">
        <v>256</v>
      </c>
      <c r="L201" s="199" t="s">
        <v>381</v>
      </c>
      <c r="M201" s="199" t="s">
        <v>135</v>
      </c>
      <c r="N201" s="201">
        <v>52.673400000000001</v>
      </c>
      <c r="O201" s="202" t="s">
        <v>81</v>
      </c>
      <c r="P201" s="202"/>
      <c r="Q201" s="203">
        <f t="shared" si="18"/>
        <v>0</v>
      </c>
      <c r="R201" s="203">
        <f t="shared" si="19"/>
        <v>0</v>
      </c>
      <c r="S201" s="213">
        <f>IF(M201="nvt",0,IF(O201&gt;0,VLOOKUP(M201,'3-Productie normen'!A:K,VLOOKUP(O201,'3-Productie normen'!$B$34:$C$35,2,FALSE),FALSE)))</f>
        <v>0</v>
      </c>
      <c r="T201" s="204">
        <f t="shared" si="20"/>
        <v>0</v>
      </c>
      <c r="U201" s="572"/>
    </row>
    <row r="202" spans="1:21" ht="14.15" customHeight="1">
      <c r="A202" s="231">
        <v>202</v>
      </c>
      <c r="B202" s="262" t="s">
        <v>82</v>
      </c>
      <c r="C202" s="199" t="s">
        <v>374</v>
      </c>
      <c r="D202" s="199" t="s">
        <v>375</v>
      </c>
      <c r="E202" s="199" t="s">
        <v>376</v>
      </c>
      <c r="F202" s="199" t="s">
        <v>176</v>
      </c>
      <c r="G202" s="199" t="s">
        <v>407</v>
      </c>
      <c r="H202" s="199" t="s">
        <v>412</v>
      </c>
      <c r="I202" s="200" t="s">
        <v>130</v>
      </c>
      <c r="J202" s="199" t="s">
        <v>209</v>
      </c>
      <c r="K202" s="199" t="s">
        <v>220</v>
      </c>
      <c r="L202" s="199" t="s">
        <v>398</v>
      </c>
      <c r="M202" s="199" t="s">
        <v>140</v>
      </c>
      <c r="N202" s="201">
        <v>3.8967000000000001</v>
      </c>
      <c r="O202" s="202" t="s">
        <v>81</v>
      </c>
      <c r="P202" s="202"/>
      <c r="Q202" s="203">
        <f t="shared" si="18"/>
        <v>0</v>
      </c>
      <c r="R202" s="203">
        <f t="shared" si="19"/>
        <v>0</v>
      </c>
      <c r="S202" s="213">
        <f>IF(M202="nvt",0,IF(O202&gt;0,VLOOKUP(M202,'3-Productie normen'!A:K,VLOOKUP(O202,'3-Productie normen'!$B$34:$C$35,2,FALSE),FALSE)))</f>
        <v>0</v>
      </c>
      <c r="T202" s="204">
        <f t="shared" si="20"/>
        <v>0</v>
      </c>
      <c r="U202" s="572"/>
    </row>
    <row r="203" spans="1:21" ht="14.15" customHeight="1">
      <c r="A203" s="231">
        <v>203</v>
      </c>
      <c r="B203" s="262" t="s">
        <v>82</v>
      </c>
      <c r="C203" s="199" t="s">
        <v>374</v>
      </c>
      <c r="D203" s="199" t="s">
        <v>375</v>
      </c>
      <c r="E203" s="199" t="s">
        <v>376</v>
      </c>
      <c r="F203" s="199" t="s">
        <v>176</v>
      </c>
      <c r="G203" s="199" t="s">
        <v>407</v>
      </c>
      <c r="H203" s="199" t="s">
        <v>413</v>
      </c>
      <c r="I203" s="200" t="s">
        <v>130</v>
      </c>
      <c r="J203" s="199" t="s">
        <v>209</v>
      </c>
      <c r="K203" s="199" t="s">
        <v>220</v>
      </c>
      <c r="L203" s="199" t="s">
        <v>398</v>
      </c>
      <c r="M203" s="199" t="s">
        <v>140</v>
      </c>
      <c r="N203" s="201">
        <v>1.3783000000000001</v>
      </c>
      <c r="O203" s="202" t="s">
        <v>81</v>
      </c>
      <c r="P203" s="202"/>
      <c r="Q203" s="203">
        <f t="shared" si="18"/>
        <v>0</v>
      </c>
      <c r="R203" s="203">
        <f t="shared" si="19"/>
        <v>0</v>
      </c>
      <c r="S203" s="213">
        <f>IF(M203="nvt",0,IF(O203&gt;0,VLOOKUP(M203,'3-Productie normen'!A:K,VLOOKUP(O203,'3-Productie normen'!$B$34:$C$35,2,FALSE),FALSE)))</f>
        <v>0</v>
      </c>
      <c r="T203" s="204">
        <f t="shared" si="20"/>
        <v>0</v>
      </c>
      <c r="U203" s="572"/>
    </row>
    <row r="204" spans="1:21" ht="14.15" customHeight="1">
      <c r="A204" s="231">
        <v>204</v>
      </c>
      <c r="B204" s="262" t="s">
        <v>82</v>
      </c>
      <c r="C204" s="199" t="s">
        <v>374</v>
      </c>
      <c r="D204" s="199" t="s">
        <v>375</v>
      </c>
      <c r="E204" s="199" t="s">
        <v>376</v>
      </c>
      <c r="F204" s="199" t="s">
        <v>176</v>
      </c>
      <c r="G204" s="199" t="s">
        <v>407</v>
      </c>
      <c r="H204" s="199" t="s">
        <v>414</v>
      </c>
      <c r="I204" s="200" t="s">
        <v>130</v>
      </c>
      <c r="J204" s="199" t="s">
        <v>209</v>
      </c>
      <c r="K204" s="199" t="s">
        <v>220</v>
      </c>
      <c r="L204" s="199" t="s">
        <v>398</v>
      </c>
      <c r="M204" s="199" t="s">
        <v>140</v>
      </c>
      <c r="N204" s="201">
        <v>3.6067</v>
      </c>
      <c r="O204" s="202" t="s">
        <v>81</v>
      </c>
      <c r="P204" s="202"/>
      <c r="Q204" s="203">
        <f t="shared" si="18"/>
        <v>0</v>
      </c>
      <c r="R204" s="203">
        <f t="shared" si="19"/>
        <v>0</v>
      </c>
      <c r="S204" s="213">
        <f>IF(M204="nvt",0,IF(O204&gt;0,VLOOKUP(M204,'3-Productie normen'!A:K,VLOOKUP(O204,'3-Productie normen'!$B$34:$C$35,2,FALSE),FALSE)))</f>
        <v>0</v>
      </c>
      <c r="T204" s="204">
        <f t="shared" si="20"/>
        <v>0</v>
      </c>
      <c r="U204" s="572"/>
    </row>
    <row r="205" spans="1:21" ht="14.15" customHeight="1">
      <c r="A205" s="231">
        <v>205</v>
      </c>
      <c r="B205" s="262" t="s">
        <v>82</v>
      </c>
      <c r="C205" s="199" t="s">
        <v>374</v>
      </c>
      <c r="D205" s="199" t="s">
        <v>375</v>
      </c>
      <c r="E205" s="199" t="s">
        <v>376</v>
      </c>
      <c r="F205" s="199" t="s">
        <v>176</v>
      </c>
      <c r="G205" s="199" t="s">
        <v>251</v>
      </c>
      <c r="H205" s="199" t="s">
        <v>415</v>
      </c>
      <c r="I205" s="200" t="s">
        <v>143</v>
      </c>
      <c r="J205" s="199" t="s">
        <v>209</v>
      </c>
      <c r="K205" s="199" t="s">
        <v>213</v>
      </c>
      <c r="L205" s="199" t="s">
        <v>381</v>
      </c>
      <c r="M205" s="199" t="s">
        <v>143</v>
      </c>
      <c r="N205" s="201">
        <v>51.267299999999999</v>
      </c>
      <c r="O205" s="202"/>
      <c r="P205" s="202"/>
      <c r="Q205" s="203">
        <f t="shared" si="18"/>
        <v>0</v>
      </c>
      <c r="R205" s="203">
        <f t="shared" si="19"/>
        <v>0</v>
      </c>
      <c r="S205" s="213">
        <f>IF(M205="nvt",0,IF(O205&gt;0,VLOOKUP(M205,'3-Productie normen'!A:K,VLOOKUP(O205,'3-Productie normen'!$B$34:$C$35,2,FALSE),FALSE)))</f>
        <v>0</v>
      </c>
      <c r="T205" s="204">
        <f t="shared" si="20"/>
        <v>0</v>
      </c>
      <c r="U205" s="572"/>
    </row>
    <row r="206" spans="1:21" ht="14.15" customHeight="1">
      <c r="A206" s="231">
        <v>206</v>
      </c>
      <c r="B206" s="262" t="s">
        <v>82</v>
      </c>
      <c r="C206" s="199" t="s">
        <v>374</v>
      </c>
      <c r="D206" s="199" t="s">
        <v>375</v>
      </c>
      <c r="E206" s="199" t="s">
        <v>376</v>
      </c>
      <c r="F206" s="199" t="s">
        <v>176</v>
      </c>
      <c r="G206" s="199" t="s">
        <v>251</v>
      </c>
      <c r="H206" s="199" t="s">
        <v>416</v>
      </c>
      <c r="I206" s="200" t="s">
        <v>143</v>
      </c>
      <c r="J206" s="199" t="s">
        <v>209</v>
      </c>
      <c r="K206" s="199" t="s">
        <v>213</v>
      </c>
      <c r="L206" s="199" t="s">
        <v>381</v>
      </c>
      <c r="M206" s="199" t="s">
        <v>143</v>
      </c>
      <c r="N206" s="201">
        <v>7.15</v>
      </c>
      <c r="O206" s="202"/>
      <c r="P206" s="202"/>
      <c r="Q206" s="203">
        <f t="shared" si="18"/>
        <v>0</v>
      </c>
      <c r="R206" s="203">
        <f t="shared" si="19"/>
        <v>0</v>
      </c>
      <c r="S206" s="213">
        <f>IF(M206="nvt",0,IF(O206&gt;0,VLOOKUP(M206,'3-Productie normen'!A:K,VLOOKUP(O206,'3-Productie normen'!$B$34:$C$35,2,FALSE),FALSE)))</f>
        <v>0</v>
      </c>
      <c r="T206" s="204">
        <f t="shared" si="20"/>
        <v>0</v>
      </c>
      <c r="U206" s="572"/>
    </row>
    <row r="207" spans="1:21" ht="14.15" customHeight="1">
      <c r="A207" s="231">
        <v>207</v>
      </c>
      <c r="B207" s="262" t="s">
        <v>82</v>
      </c>
      <c r="C207" s="199" t="s">
        <v>374</v>
      </c>
      <c r="D207" s="199" t="s">
        <v>375</v>
      </c>
      <c r="E207" s="199" t="s">
        <v>376</v>
      </c>
      <c r="F207" s="199" t="s">
        <v>176</v>
      </c>
      <c r="G207" s="199" t="s">
        <v>251</v>
      </c>
      <c r="H207" s="199" t="s">
        <v>417</v>
      </c>
      <c r="I207" s="200" t="s">
        <v>143</v>
      </c>
      <c r="J207" s="199" t="s">
        <v>209</v>
      </c>
      <c r="K207" s="199" t="s">
        <v>213</v>
      </c>
      <c r="L207" s="199" t="s">
        <v>381</v>
      </c>
      <c r="M207" s="199" t="s">
        <v>143</v>
      </c>
      <c r="N207" s="201">
        <v>16.355</v>
      </c>
      <c r="O207" s="202"/>
      <c r="P207" s="202"/>
      <c r="Q207" s="203">
        <f t="shared" si="18"/>
        <v>0</v>
      </c>
      <c r="R207" s="203">
        <f t="shared" si="19"/>
        <v>0</v>
      </c>
      <c r="S207" s="213">
        <f>IF(M207="nvt",0,IF(O207&gt;0,VLOOKUP(M207,'3-Productie normen'!A:K,VLOOKUP(O207,'3-Productie normen'!$B$34:$C$35,2,FALSE),FALSE)))</f>
        <v>0</v>
      </c>
      <c r="T207" s="204">
        <f t="shared" si="20"/>
        <v>0</v>
      </c>
      <c r="U207" s="572"/>
    </row>
    <row r="208" spans="1:21" ht="14.15" customHeight="1">
      <c r="A208" s="231">
        <v>208</v>
      </c>
      <c r="B208" s="262" t="s">
        <v>82</v>
      </c>
      <c r="C208" s="199" t="s">
        <v>374</v>
      </c>
      <c r="D208" s="199" t="s">
        <v>375</v>
      </c>
      <c r="E208" s="199" t="s">
        <v>376</v>
      </c>
      <c r="F208" s="199" t="s">
        <v>176</v>
      </c>
      <c r="G208" s="199" t="s">
        <v>251</v>
      </c>
      <c r="H208" s="199" t="s">
        <v>412</v>
      </c>
      <c r="I208" s="200" t="s">
        <v>130</v>
      </c>
      <c r="J208" s="199" t="s">
        <v>209</v>
      </c>
      <c r="K208" s="199" t="s">
        <v>220</v>
      </c>
      <c r="L208" s="199" t="s">
        <v>398</v>
      </c>
      <c r="M208" s="199" t="s">
        <v>140</v>
      </c>
      <c r="N208" s="201">
        <v>4.2759999999999998</v>
      </c>
      <c r="O208" s="202" t="s">
        <v>81</v>
      </c>
      <c r="P208" s="202"/>
      <c r="Q208" s="203">
        <f t="shared" si="18"/>
        <v>0</v>
      </c>
      <c r="R208" s="203">
        <f t="shared" si="19"/>
        <v>0</v>
      </c>
      <c r="S208" s="213">
        <f>IF(M208="nvt",0,IF(O208&gt;0,VLOOKUP(M208,'3-Productie normen'!A:K,VLOOKUP(O208,'3-Productie normen'!$B$34:$C$35,2,FALSE),FALSE)))</f>
        <v>0</v>
      </c>
      <c r="T208" s="204">
        <f t="shared" si="20"/>
        <v>0</v>
      </c>
      <c r="U208" s="572"/>
    </row>
    <row r="209" spans="1:21" ht="14.15" customHeight="1">
      <c r="A209" s="232">
        <v>209</v>
      </c>
      <c r="B209" s="262" t="s">
        <v>83</v>
      </c>
      <c r="C209" s="199" t="s">
        <v>418</v>
      </c>
      <c r="D209" s="199" t="s">
        <v>419</v>
      </c>
      <c r="E209" s="199" t="s">
        <v>420</v>
      </c>
      <c r="F209" s="199" t="s">
        <v>176</v>
      </c>
      <c r="G209" s="199" t="s">
        <v>377</v>
      </c>
      <c r="H209" s="199" t="s">
        <v>421</v>
      </c>
      <c r="I209" s="200" t="s">
        <v>130</v>
      </c>
      <c r="J209" s="199" t="s">
        <v>209</v>
      </c>
      <c r="K209" s="199" t="s">
        <v>220</v>
      </c>
      <c r="L209" s="199" t="s">
        <v>180</v>
      </c>
      <c r="M209" s="199" t="s">
        <v>140</v>
      </c>
      <c r="N209" s="201">
        <v>13.2018</v>
      </c>
      <c r="O209" s="202" t="s">
        <v>81</v>
      </c>
      <c r="P209" s="202"/>
      <c r="Q209" s="203">
        <f t="shared" si="18"/>
        <v>0</v>
      </c>
      <c r="R209" s="203">
        <f t="shared" si="19"/>
        <v>0</v>
      </c>
      <c r="S209" s="213">
        <f>IF(M209="nvt",0,IF(O209&gt;0,VLOOKUP(M209,'3-Productie normen'!A:K,VLOOKUP(O209,'3-Productie normen'!$B$34:$C$35,2,FALSE),FALSE)))</f>
        <v>0</v>
      </c>
      <c r="T209" s="204">
        <f t="shared" si="20"/>
        <v>0</v>
      </c>
      <c r="U209" s="572"/>
    </row>
    <row r="210" spans="1:21" ht="14.15" customHeight="1">
      <c r="A210" s="231">
        <v>210</v>
      </c>
      <c r="B210" s="262" t="s">
        <v>83</v>
      </c>
      <c r="C210" s="199" t="s">
        <v>418</v>
      </c>
      <c r="D210" s="199" t="s">
        <v>419</v>
      </c>
      <c r="E210" s="199" t="s">
        <v>420</v>
      </c>
      <c r="F210" s="199" t="s">
        <v>176</v>
      </c>
      <c r="G210" s="199" t="s">
        <v>377</v>
      </c>
      <c r="H210" s="199" t="s">
        <v>422</v>
      </c>
      <c r="I210" s="200" t="s">
        <v>245</v>
      </c>
      <c r="J210" s="199" t="s">
        <v>255</v>
      </c>
      <c r="K210" s="199" t="s">
        <v>256</v>
      </c>
      <c r="L210" s="199" t="s">
        <v>261</v>
      </c>
      <c r="M210" s="199" t="s">
        <v>143</v>
      </c>
      <c r="N210" s="201">
        <v>14.0777</v>
      </c>
      <c r="O210" s="202"/>
      <c r="P210" s="202"/>
      <c r="Q210" s="203">
        <f t="shared" si="18"/>
        <v>0</v>
      </c>
      <c r="R210" s="203">
        <f t="shared" si="19"/>
        <v>0</v>
      </c>
      <c r="S210" s="213">
        <f>IF(M210="nvt",0,IF(O210&gt;0,VLOOKUP(M210,'3-Productie normen'!A:K,VLOOKUP(O210,'3-Productie normen'!$B$34:$C$35,2,FALSE),FALSE)))</f>
        <v>0</v>
      </c>
      <c r="T210" s="204">
        <f t="shared" si="20"/>
        <v>0</v>
      </c>
      <c r="U210" s="572"/>
    </row>
    <row r="211" spans="1:21" ht="14.15" customHeight="1">
      <c r="A211" s="231">
        <v>211</v>
      </c>
      <c r="B211" s="262" t="s">
        <v>83</v>
      </c>
      <c r="C211" s="199" t="s">
        <v>418</v>
      </c>
      <c r="D211" s="199" t="s">
        <v>419</v>
      </c>
      <c r="E211" s="199" t="s">
        <v>420</v>
      </c>
      <c r="F211" s="199" t="s">
        <v>176</v>
      </c>
      <c r="G211" s="199" t="s">
        <v>377</v>
      </c>
      <c r="H211" s="199" t="s">
        <v>423</v>
      </c>
      <c r="I211" s="200" t="s">
        <v>130</v>
      </c>
      <c r="J211" s="199" t="s">
        <v>209</v>
      </c>
      <c r="K211" s="199" t="s">
        <v>220</v>
      </c>
      <c r="L211" s="199" t="s">
        <v>387</v>
      </c>
      <c r="M211" s="199" t="s">
        <v>140</v>
      </c>
      <c r="N211" s="201">
        <v>17.128299999999999</v>
      </c>
      <c r="O211" s="202" t="s">
        <v>81</v>
      </c>
      <c r="P211" s="202"/>
      <c r="Q211" s="203">
        <f t="shared" si="18"/>
        <v>0</v>
      </c>
      <c r="R211" s="203">
        <f t="shared" si="19"/>
        <v>0</v>
      </c>
      <c r="S211" s="213">
        <f>IF(M211="nvt",0,IF(O211&gt;0,VLOOKUP(M211,'3-Productie normen'!A:K,VLOOKUP(O211,'3-Productie normen'!$B$34:$C$35,2,FALSE),FALSE)))</f>
        <v>0</v>
      </c>
      <c r="T211" s="204">
        <f t="shared" si="20"/>
        <v>0</v>
      </c>
      <c r="U211" s="572"/>
    </row>
    <row r="212" spans="1:21" ht="14.15" customHeight="1">
      <c r="A212" s="231">
        <v>212</v>
      </c>
      <c r="B212" s="262" t="s">
        <v>83</v>
      </c>
      <c r="C212" s="199" t="s">
        <v>418</v>
      </c>
      <c r="D212" s="199" t="s">
        <v>419</v>
      </c>
      <c r="E212" s="199" t="s">
        <v>420</v>
      </c>
      <c r="F212" s="199" t="s">
        <v>176</v>
      </c>
      <c r="G212" s="199" t="s">
        <v>377</v>
      </c>
      <c r="H212" s="199" t="s">
        <v>424</v>
      </c>
      <c r="I212" s="200" t="s">
        <v>125</v>
      </c>
      <c r="J212" s="199" t="s">
        <v>222</v>
      </c>
      <c r="K212" s="199" t="s">
        <v>279</v>
      </c>
      <c r="L212" s="199" t="s">
        <v>425</v>
      </c>
      <c r="M212" s="208" t="s">
        <v>129</v>
      </c>
      <c r="N212" s="201">
        <v>29.831800000000001</v>
      </c>
      <c r="O212" s="202" t="s">
        <v>81</v>
      </c>
      <c r="P212" s="202"/>
      <c r="Q212" s="203">
        <f t="shared" si="18"/>
        <v>0</v>
      </c>
      <c r="R212" s="203">
        <f t="shared" si="19"/>
        <v>0</v>
      </c>
      <c r="S212" s="213">
        <f>IF(M212="nvt",0,IF(O212&gt;0,VLOOKUP(M212,'3-Productie normen'!A:K,VLOOKUP(O212,'3-Productie normen'!$B$34:$C$35,2,FALSE),FALSE)))</f>
        <v>0</v>
      </c>
      <c r="T212" s="204">
        <f t="shared" si="20"/>
        <v>0</v>
      </c>
      <c r="U212" s="572"/>
    </row>
    <row r="213" spans="1:21" ht="14.15" customHeight="1">
      <c r="A213" s="231">
        <v>213</v>
      </c>
      <c r="B213" s="262" t="s">
        <v>83</v>
      </c>
      <c r="C213" s="199" t="s">
        <v>418</v>
      </c>
      <c r="D213" s="199" t="s">
        <v>419</v>
      </c>
      <c r="E213" s="199" t="s">
        <v>420</v>
      </c>
      <c r="F213" s="199" t="s">
        <v>176</v>
      </c>
      <c r="G213" s="199" t="s">
        <v>377</v>
      </c>
      <c r="H213" s="199" t="s">
        <v>426</v>
      </c>
      <c r="I213" s="200" t="s">
        <v>123</v>
      </c>
      <c r="J213" s="199" t="s">
        <v>179</v>
      </c>
      <c r="K213" s="199" t="s">
        <v>179</v>
      </c>
      <c r="L213" s="199" t="s">
        <v>261</v>
      </c>
      <c r="M213" s="199" t="s">
        <v>122</v>
      </c>
      <c r="N213" s="201">
        <v>2.0794000000000001</v>
      </c>
      <c r="O213" s="202" t="s">
        <v>81</v>
      </c>
      <c r="P213" s="202"/>
      <c r="Q213" s="203">
        <f t="shared" si="18"/>
        <v>0</v>
      </c>
      <c r="R213" s="203">
        <f t="shared" si="19"/>
        <v>0</v>
      </c>
      <c r="S213" s="213">
        <f>IF(M213="nvt",0,IF(O213&gt;0,VLOOKUP(M213,'3-Productie normen'!A:K,VLOOKUP(O213,'3-Productie normen'!$B$34:$C$35,2,FALSE),FALSE)))</f>
        <v>0</v>
      </c>
      <c r="T213" s="204">
        <f t="shared" si="20"/>
        <v>0</v>
      </c>
      <c r="U213" s="572"/>
    </row>
    <row r="214" spans="1:21" ht="14.15" customHeight="1">
      <c r="A214" s="231">
        <v>214</v>
      </c>
      <c r="B214" s="262" t="s">
        <v>83</v>
      </c>
      <c r="C214" s="199" t="s">
        <v>418</v>
      </c>
      <c r="D214" s="199" t="s">
        <v>419</v>
      </c>
      <c r="E214" s="199" t="s">
        <v>420</v>
      </c>
      <c r="F214" s="199" t="s">
        <v>176</v>
      </c>
      <c r="G214" s="199" t="s">
        <v>377</v>
      </c>
      <c r="H214" s="199" t="s">
        <v>427</v>
      </c>
      <c r="I214" s="200" t="s">
        <v>123</v>
      </c>
      <c r="J214" s="199" t="s">
        <v>179</v>
      </c>
      <c r="K214" s="199" t="s">
        <v>179</v>
      </c>
      <c r="L214" s="199" t="s">
        <v>261</v>
      </c>
      <c r="M214" s="199" t="s">
        <v>122</v>
      </c>
      <c r="N214" s="201">
        <v>2.0851000000000002</v>
      </c>
      <c r="O214" s="202" t="s">
        <v>81</v>
      </c>
      <c r="P214" s="202"/>
      <c r="Q214" s="203">
        <f t="shared" si="18"/>
        <v>0</v>
      </c>
      <c r="R214" s="203">
        <f t="shared" si="19"/>
        <v>0</v>
      </c>
      <c r="S214" s="213">
        <f>IF(M214="nvt",0,IF(O214&gt;0,VLOOKUP(M214,'3-Productie normen'!A:K,VLOOKUP(O214,'3-Productie normen'!$B$34:$C$35,2,FALSE),FALSE)))</f>
        <v>0</v>
      </c>
      <c r="T214" s="204">
        <f t="shared" si="20"/>
        <v>0</v>
      </c>
      <c r="U214" s="572"/>
    </row>
    <row r="215" spans="1:21" ht="14.15" customHeight="1">
      <c r="A215" s="231">
        <v>215</v>
      </c>
      <c r="B215" s="262" t="s">
        <v>83</v>
      </c>
      <c r="C215" s="199" t="s">
        <v>418</v>
      </c>
      <c r="D215" s="199" t="s">
        <v>419</v>
      </c>
      <c r="E215" s="199" t="s">
        <v>420</v>
      </c>
      <c r="F215" s="199" t="s">
        <v>176</v>
      </c>
      <c r="G215" s="199" t="s">
        <v>377</v>
      </c>
      <c r="H215" s="199" t="s">
        <v>428</v>
      </c>
      <c r="I215" s="200" t="s">
        <v>123</v>
      </c>
      <c r="J215" s="199" t="s">
        <v>179</v>
      </c>
      <c r="K215" s="199" t="s">
        <v>179</v>
      </c>
      <c r="L215" s="199" t="s">
        <v>261</v>
      </c>
      <c r="M215" s="199" t="s">
        <v>122</v>
      </c>
      <c r="N215" s="201">
        <v>41.285400000000003</v>
      </c>
      <c r="O215" s="202" t="s">
        <v>81</v>
      </c>
      <c r="P215" s="202"/>
      <c r="Q215" s="203">
        <f t="shared" si="18"/>
        <v>0</v>
      </c>
      <c r="R215" s="203">
        <f t="shared" si="19"/>
        <v>0</v>
      </c>
      <c r="S215" s="213">
        <f>IF(M215="nvt",0,IF(O215&gt;0,VLOOKUP(M215,'3-Productie normen'!A:K,VLOOKUP(O215,'3-Productie normen'!$B$34:$C$35,2,FALSE),FALSE)))</f>
        <v>0</v>
      </c>
      <c r="T215" s="204">
        <f t="shared" si="20"/>
        <v>0</v>
      </c>
      <c r="U215" s="572"/>
    </row>
    <row r="216" spans="1:21" ht="14.15" customHeight="1">
      <c r="A216" s="231">
        <v>216</v>
      </c>
      <c r="B216" s="262" t="s">
        <v>83</v>
      </c>
      <c r="C216" s="199" t="s">
        <v>418</v>
      </c>
      <c r="D216" s="199" t="s">
        <v>419</v>
      </c>
      <c r="E216" s="199" t="s">
        <v>420</v>
      </c>
      <c r="F216" s="199" t="s">
        <v>176</v>
      </c>
      <c r="G216" s="199" t="s">
        <v>377</v>
      </c>
      <c r="H216" s="199" t="s">
        <v>429</v>
      </c>
      <c r="I216" s="200" t="s">
        <v>123</v>
      </c>
      <c r="J216" s="199" t="s">
        <v>179</v>
      </c>
      <c r="K216" s="199" t="s">
        <v>179</v>
      </c>
      <c r="L216" s="199" t="s">
        <v>261</v>
      </c>
      <c r="M216" s="199" t="s">
        <v>122</v>
      </c>
      <c r="N216" s="201">
        <v>45.609299999999998</v>
      </c>
      <c r="O216" s="202" t="s">
        <v>81</v>
      </c>
      <c r="P216" s="202"/>
      <c r="Q216" s="203">
        <f t="shared" si="18"/>
        <v>0</v>
      </c>
      <c r="R216" s="203">
        <f t="shared" si="19"/>
        <v>0</v>
      </c>
      <c r="S216" s="213">
        <f>IF(M216="nvt",0,IF(O216&gt;0,VLOOKUP(M216,'3-Productie normen'!A:K,VLOOKUP(O216,'3-Productie normen'!$B$34:$C$35,2,FALSE),FALSE)))</f>
        <v>0</v>
      </c>
      <c r="T216" s="204">
        <f t="shared" si="20"/>
        <v>0</v>
      </c>
      <c r="U216" s="572"/>
    </row>
    <row r="217" spans="1:21" ht="14.15" customHeight="1">
      <c r="A217" s="232">
        <v>217</v>
      </c>
      <c r="B217" s="262" t="s">
        <v>83</v>
      </c>
      <c r="C217" s="199" t="s">
        <v>418</v>
      </c>
      <c r="D217" s="199" t="s">
        <v>419</v>
      </c>
      <c r="E217" s="199" t="s">
        <v>420</v>
      </c>
      <c r="F217" s="199" t="s">
        <v>176</v>
      </c>
      <c r="G217" s="199" t="s">
        <v>377</v>
      </c>
      <c r="H217" s="199" t="s">
        <v>430</v>
      </c>
      <c r="I217" s="200" t="s">
        <v>123</v>
      </c>
      <c r="J217" s="199" t="s">
        <v>179</v>
      </c>
      <c r="K217" s="199" t="s">
        <v>179</v>
      </c>
      <c r="L217" s="199" t="s">
        <v>261</v>
      </c>
      <c r="M217" s="199" t="s">
        <v>122</v>
      </c>
      <c r="N217" s="201">
        <v>14.2639</v>
      </c>
      <c r="O217" s="202" t="s">
        <v>81</v>
      </c>
      <c r="P217" s="202"/>
      <c r="Q217" s="203">
        <f t="shared" si="18"/>
        <v>0</v>
      </c>
      <c r="R217" s="203">
        <f t="shared" si="19"/>
        <v>0</v>
      </c>
      <c r="S217" s="213">
        <f>IF(M217="nvt",0,IF(O217&gt;0,VLOOKUP(M217,'3-Productie normen'!A:K,VLOOKUP(O217,'3-Productie normen'!$B$34:$C$35,2,FALSE),FALSE)))</f>
        <v>0</v>
      </c>
      <c r="T217" s="204">
        <f t="shared" si="20"/>
        <v>0</v>
      </c>
      <c r="U217" s="572"/>
    </row>
    <row r="218" spans="1:21" ht="14.15" customHeight="1">
      <c r="A218" s="231">
        <v>218</v>
      </c>
      <c r="B218" s="262" t="s">
        <v>83</v>
      </c>
      <c r="C218" s="199" t="s">
        <v>418</v>
      </c>
      <c r="D218" s="199" t="s">
        <v>419</v>
      </c>
      <c r="E218" s="199" t="s">
        <v>420</v>
      </c>
      <c r="F218" s="199" t="s">
        <v>176</v>
      </c>
      <c r="G218" s="199" t="s">
        <v>377</v>
      </c>
      <c r="H218" s="199" t="s">
        <v>431</v>
      </c>
      <c r="I218" s="200" t="s">
        <v>123</v>
      </c>
      <c r="J218" s="199" t="s">
        <v>179</v>
      </c>
      <c r="K218" s="199" t="s">
        <v>179</v>
      </c>
      <c r="L218" s="199" t="s">
        <v>261</v>
      </c>
      <c r="M218" s="199" t="s">
        <v>122</v>
      </c>
      <c r="N218" s="201">
        <v>24.086500000000001</v>
      </c>
      <c r="O218" s="202" t="s">
        <v>81</v>
      </c>
      <c r="P218" s="202"/>
      <c r="Q218" s="203">
        <f t="shared" si="18"/>
        <v>0</v>
      </c>
      <c r="R218" s="203">
        <f t="shared" si="19"/>
        <v>0</v>
      </c>
      <c r="S218" s="213">
        <f>IF(M218="nvt",0,IF(O218&gt;0,VLOOKUP(M218,'3-Productie normen'!A:K,VLOOKUP(O218,'3-Productie normen'!$B$34:$C$35,2,FALSE),FALSE)))</f>
        <v>0</v>
      </c>
      <c r="T218" s="204">
        <f t="shared" si="20"/>
        <v>0</v>
      </c>
      <c r="U218" s="572"/>
    </row>
    <row r="219" spans="1:21" ht="14.15" customHeight="1">
      <c r="A219" s="231">
        <v>219</v>
      </c>
      <c r="B219" s="262" t="s">
        <v>83</v>
      </c>
      <c r="C219" s="199" t="s">
        <v>418</v>
      </c>
      <c r="D219" s="199" t="s">
        <v>419</v>
      </c>
      <c r="E219" s="199" t="s">
        <v>420</v>
      </c>
      <c r="F219" s="199" t="s">
        <v>176</v>
      </c>
      <c r="G219" s="199" t="s">
        <v>377</v>
      </c>
      <c r="H219" s="199" t="s">
        <v>432</v>
      </c>
      <c r="I219" s="200" t="s">
        <v>123</v>
      </c>
      <c r="J219" s="199" t="s">
        <v>179</v>
      </c>
      <c r="K219" s="199" t="s">
        <v>179</v>
      </c>
      <c r="L219" s="199" t="s">
        <v>261</v>
      </c>
      <c r="M219" s="199" t="s">
        <v>122</v>
      </c>
      <c r="N219" s="201">
        <v>31.343800000000002</v>
      </c>
      <c r="O219" s="202" t="s">
        <v>81</v>
      </c>
      <c r="P219" s="202"/>
      <c r="Q219" s="203">
        <f t="shared" si="18"/>
        <v>0</v>
      </c>
      <c r="R219" s="203">
        <f t="shared" si="19"/>
        <v>0</v>
      </c>
      <c r="S219" s="213">
        <f>IF(M219="nvt",0,IF(O219&gt;0,VLOOKUP(M219,'3-Productie normen'!A:K,VLOOKUP(O219,'3-Productie normen'!$B$34:$C$35,2,FALSE),FALSE)))</f>
        <v>0</v>
      </c>
      <c r="T219" s="204">
        <f t="shared" si="20"/>
        <v>0</v>
      </c>
      <c r="U219" s="572"/>
    </row>
    <row r="220" spans="1:21" ht="14.15" customHeight="1">
      <c r="A220" s="231">
        <v>220</v>
      </c>
      <c r="B220" s="262" t="s">
        <v>83</v>
      </c>
      <c r="C220" s="199" t="s">
        <v>418</v>
      </c>
      <c r="D220" s="199" t="s">
        <v>419</v>
      </c>
      <c r="E220" s="199" t="s">
        <v>420</v>
      </c>
      <c r="F220" s="199" t="s">
        <v>176</v>
      </c>
      <c r="G220" s="199" t="s">
        <v>377</v>
      </c>
      <c r="H220" s="199" t="s">
        <v>433</v>
      </c>
      <c r="I220" s="200" t="s">
        <v>123</v>
      </c>
      <c r="J220" s="199" t="s">
        <v>179</v>
      </c>
      <c r="K220" s="199" t="s">
        <v>179</v>
      </c>
      <c r="L220" s="199" t="s">
        <v>261</v>
      </c>
      <c r="M220" s="199" t="s">
        <v>122</v>
      </c>
      <c r="N220" s="201">
        <v>24.067699999999999</v>
      </c>
      <c r="O220" s="202" t="s">
        <v>81</v>
      </c>
      <c r="P220" s="202"/>
      <c r="Q220" s="203">
        <f t="shared" si="18"/>
        <v>0</v>
      </c>
      <c r="R220" s="203">
        <f t="shared" si="19"/>
        <v>0</v>
      </c>
      <c r="S220" s="213">
        <f>IF(M220="nvt",0,IF(O220&gt;0,VLOOKUP(M220,'3-Productie normen'!A:K,VLOOKUP(O220,'3-Productie normen'!$B$34:$C$35,2,FALSE),FALSE)))</f>
        <v>0</v>
      </c>
      <c r="T220" s="204">
        <f t="shared" si="20"/>
        <v>0</v>
      </c>
      <c r="U220" s="572"/>
    </row>
    <row r="221" spans="1:21" ht="14.15" customHeight="1">
      <c r="A221" s="231">
        <v>221</v>
      </c>
      <c r="B221" s="262" t="s">
        <v>83</v>
      </c>
      <c r="C221" s="199" t="s">
        <v>418</v>
      </c>
      <c r="D221" s="199" t="s">
        <v>419</v>
      </c>
      <c r="E221" s="199" t="s">
        <v>420</v>
      </c>
      <c r="F221" s="199" t="s">
        <v>176</v>
      </c>
      <c r="G221" s="199" t="s">
        <v>377</v>
      </c>
      <c r="H221" s="199" t="s">
        <v>434</v>
      </c>
      <c r="I221" s="200" t="s">
        <v>123</v>
      </c>
      <c r="J221" s="199" t="s">
        <v>179</v>
      </c>
      <c r="K221" s="199" t="s">
        <v>179</v>
      </c>
      <c r="L221" s="199" t="s">
        <v>261</v>
      </c>
      <c r="M221" s="199" t="s">
        <v>122</v>
      </c>
      <c r="N221" s="201">
        <v>14.2622</v>
      </c>
      <c r="O221" s="202" t="s">
        <v>81</v>
      </c>
      <c r="P221" s="202"/>
      <c r="Q221" s="203">
        <f t="shared" si="18"/>
        <v>0</v>
      </c>
      <c r="R221" s="203">
        <f t="shared" si="19"/>
        <v>0</v>
      </c>
      <c r="S221" s="213">
        <f>IF(M221="nvt",0,IF(O221&gt;0,VLOOKUP(M221,'3-Productie normen'!A:K,VLOOKUP(O221,'3-Productie normen'!$B$34:$C$35,2,FALSE),FALSE)))</f>
        <v>0</v>
      </c>
      <c r="T221" s="204">
        <f t="shared" si="20"/>
        <v>0</v>
      </c>
      <c r="U221" s="572"/>
    </row>
    <row r="222" spans="1:21" ht="14.15" customHeight="1">
      <c r="A222" s="231">
        <v>222</v>
      </c>
      <c r="B222" s="262" t="s">
        <v>83</v>
      </c>
      <c r="C222" s="199" t="s">
        <v>418</v>
      </c>
      <c r="D222" s="199" t="s">
        <v>419</v>
      </c>
      <c r="E222" s="199" t="s">
        <v>420</v>
      </c>
      <c r="F222" s="199" t="s">
        <v>176</v>
      </c>
      <c r="G222" s="199" t="s">
        <v>377</v>
      </c>
      <c r="H222" s="199" t="s">
        <v>435</v>
      </c>
      <c r="I222" s="200" t="s">
        <v>123</v>
      </c>
      <c r="J222" s="199" t="s">
        <v>179</v>
      </c>
      <c r="K222" s="199" t="s">
        <v>179</v>
      </c>
      <c r="L222" s="199" t="s">
        <v>261</v>
      </c>
      <c r="M222" s="199" t="s">
        <v>122</v>
      </c>
      <c r="N222" s="201">
        <v>24.067699999999999</v>
      </c>
      <c r="O222" s="202" t="s">
        <v>81</v>
      </c>
      <c r="P222" s="202"/>
      <c r="Q222" s="203">
        <f t="shared" si="18"/>
        <v>0</v>
      </c>
      <c r="R222" s="203">
        <f t="shared" si="19"/>
        <v>0</v>
      </c>
      <c r="S222" s="213">
        <f>IF(M222="nvt",0,IF(O222&gt;0,VLOOKUP(M222,'3-Productie normen'!A:K,VLOOKUP(O222,'3-Productie normen'!$B$34:$C$35,2,FALSE),FALSE)))</f>
        <v>0</v>
      </c>
      <c r="T222" s="204">
        <f t="shared" si="20"/>
        <v>0</v>
      </c>
      <c r="U222" s="572"/>
    </row>
    <row r="223" spans="1:21" ht="14.15" customHeight="1">
      <c r="A223" s="231">
        <v>223</v>
      </c>
      <c r="B223" s="262" t="s">
        <v>83</v>
      </c>
      <c r="C223" s="199" t="s">
        <v>418</v>
      </c>
      <c r="D223" s="199" t="s">
        <v>419</v>
      </c>
      <c r="E223" s="199" t="s">
        <v>420</v>
      </c>
      <c r="F223" s="199" t="s">
        <v>176</v>
      </c>
      <c r="G223" s="199" t="s">
        <v>377</v>
      </c>
      <c r="H223" s="199" t="s">
        <v>436</v>
      </c>
      <c r="I223" s="200" t="s">
        <v>123</v>
      </c>
      <c r="J223" s="199" t="s">
        <v>179</v>
      </c>
      <c r="K223" s="199" t="s">
        <v>179</v>
      </c>
      <c r="L223" s="199" t="s">
        <v>261</v>
      </c>
      <c r="M223" s="199" t="s">
        <v>122</v>
      </c>
      <c r="N223" s="201">
        <v>14.2622</v>
      </c>
      <c r="O223" s="202" t="s">
        <v>81</v>
      </c>
      <c r="P223" s="202"/>
      <c r="Q223" s="203">
        <f t="shared" si="18"/>
        <v>0</v>
      </c>
      <c r="R223" s="203">
        <f t="shared" si="19"/>
        <v>0</v>
      </c>
      <c r="S223" s="213">
        <f>IF(M223="nvt",0,IF(O223&gt;0,VLOOKUP(M223,'3-Productie normen'!A:K,VLOOKUP(O223,'3-Productie normen'!$B$34:$C$35,2,FALSE),FALSE)))</f>
        <v>0</v>
      </c>
      <c r="T223" s="204">
        <f t="shared" si="20"/>
        <v>0</v>
      </c>
      <c r="U223" s="572"/>
    </row>
    <row r="224" spans="1:21" ht="14.15" customHeight="1">
      <c r="A224" s="231">
        <v>224</v>
      </c>
      <c r="B224" s="262" t="s">
        <v>83</v>
      </c>
      <c r="C224" s="199" t="s">
        <v>418</v>
      </c>
      <c r="D224" s="199" t="s">
        <v>419</v>
      </c>
      <c r="E224" s="199" t="s">
        <v>420</v>
      </c>
      <c r="F224" s="199" t="s">
        <v>176</v>
      </c>
      <c r="G224" s="199" t="s">
        <v>377</v>
      </c>
      <c r="H224" s="199" t="s">
        <v>437</v>
      </c>
      <c r="I224" s="207" t="s">
        <v>130</v>
      </c>
      <c r="J224" s="199" t="s">
        <v>222</v>
      </c>
      <c r="K224" s="199" t="s">
        <v>237</v>
      </c>
      <c r="L224" s="199" t="s">
        <v>425</v>
      </c>
      <c r="M224" s="208" t="s">
        <v>129</v>
      </c>
      <c r="N224" s="201">
        <v>38.653199999999998</v>
      </c>
      <c r="O224" s="202" t="s">
        <v>81</v>
      </c>
      <c r="P224" s="202"/>
      <c r="Q224" s="203">
        <f t="shared" si="18"/>
        <v>0</v>
      </c>
      <c r="R224" s="203">
        <f t="shared" si="19"/>
        <v>0</v>
      </c>
      <c r="S224" s="213">
        <f>IF(M224="nvt",0,IF(O224&gt;0,VLOOKUP(M224,'3-Productie normen'!A:K,VLOOKUP(O224,'3-Productie normen'!$B$34:$C$35,2,FALSE),FALSE)))</f>
        <v>0</v>
      </c>
      <c r="T224" s="204">
        <f t="shared" si="20"/>
        <v>0</v>
      </c>
      <c r="U224" s="572"/>
    </row>
    <row r="225" spans="1:21" ht="14.15" customHeight="1">
      <c r="A225" s="232">
        <v>225</v>
      </c>
      <c r="B225" s="262" t="s">
        <v>83</v>
      </c>
      <c r="C225" s="199" t="s">
        <v>418</v>
      </c>
      <c r="D225" s="199" t="s">
        <v>419</v>
      </c>
      <c r="E225" s="199" t="s">
        <v>420</v>
      </c>
      <c r="F225" s="199" t="s">
        <v>176</v>
      </c>
      <c r="G225" s="199" t="s">
        <v>377</v>
      </c>
      <c r="H225" s="199" t="s">
        <v>438</v>
      </c>
      <c r="I225" s="200" t="s">
        <v>123</v>
      </c>
      <c r="J225" s="199" t="s">
        <v>179</v>
      </c>
      <c r="K225" s="199" t="s">
        <v>179</v>
      </c>
      <c r="L225" s="199" t="s">
        <v>261</v>
      </c>
      <c r="M225" s="199" t="s">
        <v>122</v>
      </c>
      <c r="N225" s="201">
        <v>2.0813000000000001</v>
      </c>
      <c r="O225" s="202" t="s">
        <v>81</v>
      </c>
      <c r="P225" s="202"/>
      <c r="Q225" s="203">
        <f t="shared" si="18"/>
        <v>0</v>
      </c>
      <c r="R225" s="203">
        <f t="shared" si="19"/>
        <v>0</v>
      </c>
      <c r="S225" s="213">
        <f>IF(M225="nvt",0,IF(O225&gt;0,VLOOKUP(M225,'3-Productie normen'!A:K,VLOOKUP(O225,'3-Productie normen'!$B$34:$C$35,2,FALSE),FALSE)))</f>
        <v>0</v>
      </c>
      <c r="T225" s="204">
        <f t="shared" si="20"/>
        <v>0</v>
      </c>
      <c r="U225" s="572"/>
    </row>
    <row r="226" spans="1:21" ht="14.15" customHeight="1">
      <c r="A226" s="231">
        <v>226</v>
      </c>
      <c r="B226" s="262" t="s">
        <v>83</v>
      </c>
      <c r="C226" s="199" t="s">
        <v>418</v>
      </c>
      <c r="D226" s="199" t="s">
        <v>419</v>
      </c>
      <c r="E226" s="199" t="s">
        <v>420</v>
      </c>
      <c r="F226" s="199" t="s">
        <v>176</v>
      </c>
      <c r="G226" s="199" t="s">
        <v>377</v>
      </c>
      <c r="H226" s="199" t="s">
        <v>439</v>
      </c>
      <c r="I226" s="200" t="s">
        <v>123</v>
      </c>
      <c r="J226" s="199" t="s">
        <v>179</v>
      </c>
      <c r="K226" s="199" t="s">
        <v>179</v>
      </c>
      <c r="L226" s="199" t="s">
        <v>261</v>
      </c>
      <c r="M226" s="199" t="s">
        <v>122</v>
      </c>
      <c r="N226" s="201">
        <v>2.0813000000000001</v>
      </c>
      <c r="O226" s="202" t="s">
        <v>81</v>
      </c>
      <c r="P226" s="202"/>
      <c r="Q226" s="203">
        <f t="shared" si="18"/>
        <v>0</v>
      </c>
      <c r="R226" s="203">
        <f t="shared" si="19"/>
        <v>0</v>
      </c>
      <c r="S226" s="213">
        <f>IF(M226="nvt",0,IF(O226&gt;0,VLOOKUP(M226,'3-Productie normen'!A:K,VLOOKUP(O226,'3-Productie normen'!$B$34:$C$35,2,FALSE),FALSE)))</f>
        <v>0</v>
      </c>
      <c r="T226" s="204">
        <f t="shared" si="20"/>
        <v>0</v>
      </c>
      <c r="U226" s="572"/>
    </row>
    <row r="227" spans="1:21" ht="14.15" customHeight="1">
      <c r="A227" s="231">
        <v>227</v>
      </c>
      <c r="B227" s="262" t="s">
        <v>83</v>
      </c>
      <c r="C227" s="199" t="s">
        <v>418</v>
      </c>
      <c r="D227" s="199" t="s">
        <v>419</v>
      </c>
      <c r="E227" s="199" t="s">
        <v>420</v>
      </c>
      <c r="F227" s="199" t="s">
        <v>176</v>
      </c>
      <c r="G227" s="199" t="s">
        <v>377</v>
      </c>
      <c r="H227" s="199" t="s">
        <v>440</v>
      </c>
      <c r="I227" s="207" t="s">
        <v>123</v>
      </c>
      <c r="J227" s="199" t="s">
        <v>179</v>
      </c>
      <c r="K227" s="199" t="s">
        <v>187</v>
      </c>
      <c r="L227" s="199" t="s">
        <v>261</v>
      </c>
      <c r="M227" s="199" t="s">
        <v>141</v>
      </c>
      <c r="N227" s="201">
        <v>16.635300000000001</v>
      </c>
      <c r="O227" s="202" t="s">
        <v>81</v>
      </c>
      <c r="P227" s="202"/>
      <c r="Q227" s="203">
        <f t="shared" si="18"/>
        <v>0</v>
      </c>
      <c r="R227" s="203">
        <f t="shared" si="19"/>
        <v>0</v>
      </c>
      <c r="S227" s="213">
        <f>IF(M227="nvt",0,IF(O227&gt;0,VLOOKUP(M227,'3-Productie normen'!A:K,VLOOKUP(O227,'3-Productie normen'!$B$34:$C$35,2,FALSE),FALSE)))</f>
        <v>0</v>
      </c>
      <c r="T227" s="204">
        <f t="shared" si="20"/>
        <v>0</v>
      </c>
      <c r="U227" s="572"/>
    </row>
    <row r="228" spans="1:21" ht="14.15" customHeight="1">
      <c r="A228" s="231">
        <v>228</v>
      </c>
      <c r="B228" s="262" t="s">
        <v>83</v>
      </c>
      <c r="C228" s="199" t="s">
        <v>418</v>
      </c>
      <c r="D228" s="199" t="s">
        <v>419</v>
      </c>
      <c r="E228" s="199" t="s">
        <v>420</v>
      </c>
      <c r="F228" s="199" t="s">
        <v>176</v>
      </c>
      <c r="G228" s="199" t="s">
        <v>377</v>
      </c>
      <c r="H228" s="199" t="s">
        <v>441</v>
      </c>
      <c r="I228" s="200" t="s">
        <v>123</v>
      </c>
      <c r="J228" s="199" t="s">
        <v>179</v>
      </c>
      <c r="K228" s="199" t="s">
        <v>179</v>
      </c>
      <c r="L228" s="199" t="s">
        <v>261</v>
      </c>
      <c r="M228" s="199" t="s">
        <v>122</v>
      </c>
      <c r="N228" s="201">
        <v>48.816400000000002</v>
      </c>
      <c r="O228" s="202" t="s">
        <v>81</v>
      </c>
      <c r="P228" s="202"/>
      <c r="Q228" s="203">
        <f t="shared" si="18"/>
        <v>0</v>
      </c>
      <c r="R228" s="203">
        <f t="shared" si="19"/>
        <v>0</v>
      </c>
      <c r="S228" s="213">
        <f>IF(M228="nvt",0,IF(O228&gt;0,VLOOKUP(M228,'3-Productie normen'!A:K,VLOOKUP(O228,'3-Productie normen'!$B$34:$C$35,2,FALSE),FALSE)))</f>
        <v>0</v>
      </c>
      <c r="T228" s="204">
        <f t="shared" si="20"/>
        <v>0</v>
      </c>
      <c r="U228" s="572"/>
    </row>
    <row r="229" spans="1:21" ht="14.15" customHeight="1">
      <c r="A229" s="231">
        <v>229</v>
      </c>
      <c r="B229" s="262" t="s">
        <v>83</v>
      </c>
      <c r="C229" s="199" t="s">
        <v>418</v>
      </c>
      <c r="D229" s="199" t="s">
        <v>419</v>
      </c>
      <c r="E229" s="199" t="s">
        <v>420</v>
      </c>
      <c r="F229" s="199" t="s">
        <v>176</v>
      </c>
      <c r="G229" s="199" t="s">
        <v>377</v>
      </c>
      <c r="H229" s="199" t="s">
        <v>442</v>
      </c>
      <c r="I229" s="200" t="s">
        <v>123</v>
      </c>
      <c r="J229" s="199" t="s">
        <v>179</v>
      </c>
      <c r="K229" s="199" t="s">
        <v>179</v>
      </c>
      <c r="L229" s="199" t="s">
        <v>261</v>
      </c>
      <c r="M229" s="199" t="s">
        <v>122</v>
      </c>
      <c r="N229" s="201">
        <v>16.6525</v>
      </c>
      <c r="O229" s="202" t="s">
        <v>81</v>
      </c>
      <c r="P229" s="202"/>
      <c r="Q229" s="203">
        <f t="shared" si="18"/>
        <v>0</v>
      </c>
      <c r="R229" s="203">
        <f t="shared" si="19"/>
        <v>0</v>
      </c>
      <c r="S229" s="213">
        <f>IF(M229="nvt",0,IF(O229&gt;0,VLOOKUP(M229,'3-Productie normen'!A:K,VLOOKUP(O229,'3-Productie normen'!$B$34:$C$35,2,FALSE),FALSE)))</f>
        <v>0</v>
      </c>
      <c r="T229" s="204">
        <f t="shared" si="20"/>
        <v>0</v>
      </c>
      <c r="U229" s="572"/>
    </row>
    <row r="230" spans="1:21" ht="14.15" customHeight="1">
      <c r="A230" s="231">
        <v>230</v>
      </c>
      <c r="B230" s="262" t="s">
        <v>83</v>
      </c>
      <c r="C230" s="199" t="s">
        <v>418</v>
      </c>
      <c r="D230" s="199" t="s">
        <v>419</v>
      </c>
      <c r="E230" s="199" t="s">
        <v>420</v>
      </c>
      <c r="F230" s="199" t="s">
        <v>176</v>
      </c>
      <c r="G230" s="199" t="s">
        <v>377</v>
      </c>
      <c r="H230" s="199" t="s">
        <v>443</v>
      </c>
      <c r="I230" s="200" t="s">
        <v>123</v>
      </c>
      <c r="J230" s="199" t="s">
        <v>179</v>
      </c>
      <c r="K230" s="199" t="s">
        <v>179</v>
      </c>
      <c r="L230" s="199" t="s">
        <v>261</v>
      </c>
      <c r="M230" s="199" t="s">
        <v>122</v>
      </c>
      <c r="N230" s="201">
        <v>16.634399999999999</v>
      </c>
      <c r="O230" s="202" t="s">
        <v>81</v>
      </c>
      <c r="P230" s="202"/>
      <c r="Q230" s="203">
        <f t="shared" si="18"/>
        <v>0</v>
      </c>
      <c r="R230" s="203">
        <f t="shared" si="19"/>
        <v>0</v>
      </c>
      <c r="S230" s="213">
        <f>IF(M230="nvt",0,IF(O230&gt;0,VLOOKUP(M230,'3-Productie normen'!A:K,VLOOKUP(O230,'3-Productie normen'!$B$34:$C$35,2,FALSE),FALSE)))</f>
        <v>0</v>
      </c>
      <c r="T230" s="204">
        <f t="shared" si="20"/>
        <v>0</v>
      </c>
      <c r="U230" s="572"/>
    </row>
    <row r="231" spans="1:21" ht="14.15" customHeight="1">
      <c r="A231" s="231">
        <v>231</v>
      </c>
      <c r="B231" s="262" t="s">
        <v>83</v>
      </c>
      <c r="C231" s="199" t="s">
        <v>418</v>
      </c>
      <c r="D231" s="199" t="s">
        <v>419</v>
      </c>
      <c r="E231" s="199" t="s">
        <v>420</v>
      </c>
      <c r="F231" s="199" t="s">
        <v>176</v>
      </c>
      <c r="G231" s="199" t="s">
        <v>377</v>
      </c>
      <c r="H231" s="199" t="s">
        <v>444</v>
      </c>
      <c r="I231" s="200" t="s">
        <v>123</v>
      </c>
      <c r="J231" s="199" t="s">
        <v>179</v>
      </c>
      <c r="K231" s="199" t="s">
        <v>179</v>
      </c>
      <c r="L231" s="199" t="s">
        <v>261</v>
      </c>
      <c r="M231" s="199" t="s">
        <v>122</v>
      </c>
      <c r="N231" s="201">
        <v>22.929200000000002</v>
      </c>
      <c r="O231" s="202" t="s">
        <v>81</v>
      </c>
      <c r="P231" s="202"/>
      <c r="Q231" s="203">
        <f t="shared" si="18"/>
        <v>0</v>
      </c>
      <c r="R231" s="203">
        <f t="shared" si="19"/>
        <v>0</v>
      </c>
      <c r="S231" s="213">
        <f>IF(M231="nvt",0,IF(O231&gt;0,VLOOKUP(M231,'3-Productie normen'!A:K,VLOOKUP(O231,'3-Productie normen'!$B$34:$C$35,2,FALSE),FALSE)))</f>
        <v>0</v>
      </c>
      <c r="T231" s="204">
        <f t="shared" si="20"/>
        <v>0</v>
      </c>
      <c r="U231" s="572"/>
    </row>
    <row r="232" spans="1:21" ht="14.15" customHeight="1">
      <c r="A232" s="231">
        <v>232</v>
      </c>
      <c r="B232" s="262" t="s">
        <v>83</v>
      </c>
      <c r="C232" s="199" t="s">
        <v>418</v>
      </c>
      <c r="D232" s="199" t="s">
        <v>419</v>
      </c>
      <c r="E232" s="199" t="s">
        <v>420</v>
      </c>
      <c r="F232" s="199" t="s">
        <v>176</v>
      </c>
      <c r="G232" s="199" t="s">
        <v>377</v>
      </c>
      <c r="H232" s="199" t="s">
        <v>445</v>
      </c>
      <c r="I232" s="200" t="s">
        <v>123</v>
      </c>
      <c r="J232" s="199" t="s">
        <v>179</v>
      </c>
      <c r="K232" s="199" t="s">
        <v>179</v>
      </c>
      <c r="L232" s="199" t="s">
        <v>261</v>
      </c>
      <c r="M232" s="199" t="s">
        <v>122</v>
      </c>
      <c r="N232" s="201">
        <v>24.116299999999999</v>
      </c>
      <c r="O232" s="202" t="s">
        <v>81</v>
      </c>
      <c r="P232" s="202"/>
      <c r="Q232" s="203">
        <f t="shared" si="18"/>
        <v>0</v>
      </c>
      <c r="R232" s="203">
        <f t="shared" si="19"/>
        <v>0</v>
      </c>
      <c r="S232" s="213">
        <f>IF(M232="nvt",0,IF(O232&gt;0,VLOOKUP(M232,'3-Productie normen'!A:K,VLOOKUP(O232,'3-Productie normen'!$B$34:$C$35,2,FALSE),FALSE)))</f>
        <v>0</v>
      </c>
      <c r="T232" s="204">
        <f t="shared" si="20"/>
        <v>0</v>
      </c>
      <c r="U232" s="572"/>
    </row>
    <row r="233" spans="1:21" ht="14.15" customHeight="1">
      <c r="A233" s="232">
        <v>233</v>
      </c>
      <c r="B233" s="262" t="s">
        <v>83</v>
      </c>
      <c r="C233" s="199" t="s">
        <v>418</v>
      </c>
      <c r="D233" s="199" t="s">
        <v>419</v>
      </c>
      <c r="E233" s="199" t="s">
        <v>420</v>
      </c>
      <c r="F233" s="199" t="s">
        <v>176</v>
      </c>
      <c r="G233" s="199" t="s">
        <v>377</v>
      </c>
      <c r="H233" s="199" t="s">
        <v>446</v>
      </c>
      <c r="I233" s="207" t="s">
        <v>130</v>
      </c>
      <c r="J233" s="199" t="s">
        <v>222</v>
      </c>
      <c r="K233" s="199" t="s">
        <v>237</v>
      </c>
      <c r="L233" s="199" t="s">
        <v>425</v>
      </c>
      <c r="M233" s="208" t="s">
        <v>129</v>
      </c>
      <c r="N233" s="201">
        <v>34.4343</v>
      </c>
      <c r="O233" s="202" t="s">
        <v>81</v>
      </c>
      <c r="P233" s="202"/>
      <c r="Q233" s="203">
        <f t="shared" si="18"/>
        <v>0</v>
      </c>
      <c r="R233" s="203">
        <f t="shared" si="19"/>
        <v>0</v>
      </c>
      <c r="S233" s="213">
        <f>IF(M233="nvt",0,IF(O233&gt;0,VLOOKUP(M233,'3-Productie normen'!A:K,VLOOKUP(O233,'3-Productie normen'!$B$34:$C$35,2,FALSE),FALSE)))</f>
        <v>0</v>
      </c>
      <c r="T233" s="204">
        <f t="shared" si="20"/>
        <v>0</v>
      </c>
      <c r="U233" s="572"/>
    </row>
    <row r="234" spans="1:21" ht="14.15" customHeight="1">
      <c r="A234" s="231">
        <v>234</v>
      </c>
      <c r="B234" s="262" t="s">
        <v>83</v>
      </c>
      <c r="C234" s="199" t="s">
        <v>418</v>
      </c>
      <c r="D234" s="199" t="s">
        <v>419</v>
      </c>
      <c r="E234" s="199" t="s">
        <v>420</v>
      </c>
      <c r="F234" s="199" t="s">
        <v>176</v>
      </c>
      <c r="G234" s="199" t="s">
        <v>377</v>
      </c>
      <c r="H234" s="199" t="s">
        <v>447</v>
      </c>
      <c r="I234" s="200" t="s">
        <v>136</v>
      </c>
      <c r="J234" s="199" t="s">
        <v>179</v>
      </c>
      <c r="K234" s="199" t="s">
        <v>265</v>
      </c>
      <c r="L234" s="199" t="s">
        <v>425</v>
      </c>
      <c r="M234" s="199" t="s">
        <v>135</v>
      </c>
      <c r="N234" s="201">
        <v>67.487899999999996</v>
      </c>
      <c r="O234" s="202" t="s">
        <v>81</v>
      </c>
      <c r="P234" s="202"/>
      <c r="Q234" s="203">
        <f t="shared" si="18"/>
        <v>0</v>
      </c>
      <c r="R234" s="203">
        <f t="shared" si="19"/>
        <v>0</v>
      </c>
      <c r="S234" s="213">
        <f>IF(M234="nvt",0,IF(O234&gt;0,VLOOKUP(M234,'3-Productie normen'!A:K,VLOOKUP(O234,'3-Productie normen'!$B$34:$C$35,2,FALSE),FALSE)))</f>
        <v>0</v>
      </c>
      <c r="T234" s="204">
        <f t="shared" si="20"/>
        <v>0</v>
      </c>
      <c r="U234" s="572"/>
    </row>
    <row r="235" spans="1:21" ht="14.15" customHeight="1">
      <c r="A235" s="231">
        <v>235</v>
      </c>
      <c r="B235" s="262" t="s">
        <v>83</v>
      </c>
      <c r="C235" s="199" t="s">
        <v>418</v>
      </c>
      <c r="D235" s="199" t="s">
        <v>419</v>
      </c>
      <c r="E235" s="199" t="s">
        <v>420</v>
      </c>
      <c r="F235" s="199" t="s">
        <v>176</v>
      </c>
      <c r="G235" s="199" t="s">
        <v>377</v>
      </c>
      <c r="H235" s="199" t="s">
        <v>448</v>
      </c>
      <c r="I235" s="207" t="s">
        <v>123</v>
      </c>
      <c r="J235" s="199" t="s">
        <v>179</v>
      </c>
      <c r="K235" s="199" t="s">
        <v>187</v>
      </c>
      <c r="L235" s="199" t="s">
        <v>261</v>
      </c>
      <c r="M235" s="199" t="s">
        <v>141</v>
      </c>
      <c r="N235" s="201">
        <v>22.840499999999999</v>
      </c>
      <c r="O235" s="202" t="s">
        <v>81</v>
      </c>
      <c r="P235" s="202"/>
      <c r="Q235" s="203">
        <f t="shared" si="18"/>
        <v>0</v>
      </c>
      <c r="R235" s="203">
        <f t="shared" si="19"/>
        <v>0</v>
      </c>
      <c r="S235" s="213">
        <f>IF(M235="nvt",0,IF(O235&gt;0,VLOOKUP(M235,'3-Productie normen'!A:K,VLOOKUP(O235,'3-Productie normen'!$B$34:$C$35,2,FALSE),FALSE)))</f>
        <v>0</v>
      </c>
      <c r="T235" s="204">
        <f t="shared" si="20"/>
        <v>0</v>
      </c>
      <c r="U235" s="572"/>
    </row>
    <row r="236" spans="1:21" ht="14.15" customHeight="1">
      <c r="A236" s="231">
        <v>236</v>
      </c>
      <c r="B236" s="262" t="s">
        <v>83</v>
      </c>
      <c r="C236" s="199" t="s">
        <v>418</v>
      </c>
      <c r="D236" s="199" t="s">
        <v>419</v>
      </c>
      <c r="E236" s="199" t="s">
        <v>420</v>
      </c>
      <c r="F236" s="199" t="s">
        <v>176</v>
      </c>
      <c r="G236" s="199" t="s">
        <v>377</v>
      </c>
      <c r="H236" s="199" t="s">
        <v>449</v>
      </c>
      <c r="I236" s="207" t="s">
        <v>123</v>
      </c>
      <c r="J236" s="199" t="s">
        <v>179</v>
      </c>
      <c r="K236" s="199" t="s">
        <v>187</v>
      </c>
      <c r="L236" s="199" t="s">
        <v>261</v>
      </c>
      <c r="M236" s="199" t="s">
        <v>141</v>
      </c>
      <c r="N236" s="201">
        <v>69.479500000000002</v>
      </c>
      <c r="O236" s="202" t="s">
        <v>81</v>
      </c>
      <c r="P236" s="202"/>
      <c r="Q236" s="203">
        <f t="shared" si="18"/>
        <v>0</v>
      </c>
      <c r="R236" s="203">
        <f t="shared" si="19"/>
        <v>0</v>
      </c>
      <c r="S236" s="213">
        <f>IF(M236="nvt",0,IF(O236&gt;0,VLOOKUP(M236,'3-Productie normen'!A:K,VLOOKUP(O236,'3-Productie normen'!$B$34:$C$35,2,FALSE),FALSE)))</f>
        <v>0</v>
      </c>
      <c r="T236" s="204">
        <f t="shared" si="20"/>
        <v>0</v>
      </c>
      <c r="U236" s="572"/>
    </row>
    <row r="237" spans="1:21" ht="14.15" customHeight="1">
      <c r="A237" s="231">
        <v>237</v>
      </c>
      <c r="B237" s="262" t="s">
        <v>83</v>
      </c>
      <c r="C237" s="199" t="s">
        <v>418</v>
      </c>
      <c r="D237" s="199" t="s">
        <v>419</v>
      </c>
      <c r="E237" s="199" t="s">
        <v>420</v>
      </c>
      <c r="F237" s="199" t="s">
        <v>176</v>
      </c>
      <c r="G237" s="199" t="s">
        <v>377</v>
      </c>
      <c r="H237" s="199" t="s">
        <v>450</v>
      </c>
      <c r="I237" s="200" t="s">
        <v>133</v>
      </c>
      <c r="J237" s="199" t="s">
        <v>222</v>
      </c>
      <c r="K237" s="199" t="s">
        <v>223</v>
      </c>
      <c r="L237" s="199" t="s">
        <v>451</v>
      </c>
      <c r="M237" s="199" t="s">
        <v>138</v>
      </c>
      <c r="N237" s="201">
        <v>7.7100999999999997</v>
      </c>
      <c r="O237" s="202" t="s">
        <v>81</v>
      </c>
      <c r="P237" s="202"/>
      <c r="Q237" s="203">
        <f t="shared" si="18"/>
        <v>0</v>
      </c>
      <c r="R237" s="203">
        <f t="shared" si="19"/>
        <v>0</v>
      </c>
      <c r="S237" s="213">
        <f>IF(M237="nvt",0,IF(O237&gt;0,VLOOKUP(M237,'3-Productie normen'!A:K,VLOOKUP(O237,'3-Productie normen'!$B$34:$C$35,2,FALSE),FALSE)))</f>
        <v>0</v>
      </c>
      <c r="T237" s="204">
        <f t="shared" si="20"/>
        <v>0</v>
      </c>
      <c r="U237" s="572"/>
    </row>
    <row r="238" spans="1:21" ht="14.15" customHeight="1">
      <c r="A238" s="231">
        <v>238</v>
      </c>
      <c r="B238" s="262" t="s">
        <v>83</v>
      </c>
      <c r="C238" s="199" t="s">
        <v>418</v>
      </c>
      <c r="D238" s="199" t="s">
        <v>419</v>
      </c>
      <c r="E238" s="199" t="s">
        <v>420</v>
      </c>
      <c r="F238" s="199" t="s">
        <v>176</v>
      </c>
      <c r="G238" s="199" t="s">
        <v>377</v>
      </c>
      <c r="H238" s="199" t="s">
        <v>452</v>
      </c>
      <c r="I238" s="200" t="s">
        <v>123</v>
      </c>
      <c r="J238" s="199" t="s">
        <v>222</v>
      </c>
      <c r="K238" s="199" t="s">
        <v>223</v>
      </c>
      <c r="L238" s="199" t="s">
        <v>451</v>
      </c>
      <c r="M238" s="199" t="s">
        <v>122</v>
      </c>
      <c r="N238" s="201">
        <v>1.1982999999999999</v>
      </c>
      <c r="O238" s="202" t="s">
        <v>81</v>
      </c>
      <c r="P238" s="202"/>
      <c r="Q238" s="203">
        <f t="shared" si="18"/>
        <v>0</v>
      </c>
      <c r="R238" s="203">
        <f t="shared" si="19"/>
        <v>0</v>
      </c>
      <c r="S238" s="213">
        <f>IF(M238="nvt",0,IF(O238&gt;0,VLOOKUP(M238,'3-Productie normen'!A:K,VLOOKUP(O238,'3-Productie normen'!$B$34:$C$35,2,FALSE),FALSE)))</f>
        <v>0</v>
      </c>
      <c r="T238" s="204">
        <f t="shared" si="20"/>
        <v>0</v>
      </c>
      <c r="U238" s="572"/>
    </row>
    <row r="239" spans="1:21" ht="14.15" customHeight="1">
      <c r="A239" s="231">
        <v>239</v>
      </c>
      <c r="B239" s="262" t="s">
        <v>83</v>
      </c>
      <c r="C239" s="199" t="s">
        <v>418</v>
      </c>
      <c r="D239" s="199" t="s">
        <v>419</v>
      </c>
      <c r="E239" s="199" t="s">
        <v>420</v>
      </c>
      <c r="F239" s="199" t="s">
        <v>176</v>
      </c>
      <c r="G239" s="199" t="s">
        <v>377</v>
      </c>
      <c r="H239" s="199" t="s">
        <v>453</v>
      </c>
      <c r="I239" s="200" t="s">
        <v>133</v>
      </c>
      <c r="J239" s="199" t="s">
        <v>222</v>
      </c>
      <c r="K239" s="199" t="s">
        <v>223</v>
      </c>
      <c r="L239" s="199" t="s">
        <v>451</v>
      </c>
      <c r="M239" s="199" t="s">
        <v>138</v>
      </c>
      <c r="N239" s="201">
        <v>1.1979</v>
      </c>
      <c r="O239" s="202" t="s">
        <v>81</v>
      </c>
      <c r="P239" s="202"/>
      <c r="Q239" s="203">
        <f t="shared" si="18"/>
        <v>0</v>
      </c>
      <c r="R239" s="203">
        <f t="shared" si="19"/>
        <v>0</v>
      </c>
      <c r="S239" s="213">
        <f>IF(M239="nvt",0,IF(O239&gt;0,VLOOKUP(M239,'3-Productie normen'!A:K,VLOOKUP(O239,'3-Productie normen'!$B$34:$C$35,2,FALSE),FALSE)))</f>
        <v>0</v>
      </c>
      <c r="T239" s="204">
        <f t="shared" si="20"/>
        <v>0</v>
      </c>
      <c r="U239" s="572"/>
    </row>
    <row r="240" spans="1:21" ht="14.15" customHeight="1">
      <c r="A240" s="231">
        <v>240</v>
      </c>
      <c r="B240" s="262" t="s">
        <v>83</v>
      </c>
      <c r="C240" s="199" t="s">
        <v>418</v>
      </c>
      <c r="D240" s="199" t="s">
        <v>419</v>
      </c>
      <c r="E240" s="199" t="s">
        <v>420</v>
      </c>
      <c r="F240" s="199" t="s">
        <v>176</v>
      </c>
      <c r="G240" s="199" t="s">
        <v>377</v>
      </c>
      <c r="H240" s="199" t="s">
        <v>454</v>
      </c>
      <c r="I240" s="200" t="s">
        <v>133</v>
      </c>
      <c r="J240" s="199" t="s">
        <v>222</v>
      </c>
      <c r="K240" s="199" t="s">
        <v>223</v>
      </c>
      <c r="L240" s="199" t="s">
        <v>451</v>
      </c>
      <c r="M240" s="199" t="s">
        <v>138</v>
      </c>
      <c r="N240" s="201">
        <v>4.6109999999999998</v>
      </c>
      <c r="O240" s="202" t="s">
        <v>81</v>
      </c>
      <c r="P240" s="202"/>
      <c r="Q240" s="203">
        <f t="shared" si="18"/>
        <v>0</v>
      </c>
      <c r="R240" s="203">
        <f t="shared" si="19"/>
        <v>0</v>
      </c>
      <c r="S240" s="213">
        <f>IF(M240="nvt",0,IF(O240&gt;0,VLOOKUP(M240,'3-Productie normen'!A:K,VLOOKUP(O240,'3-Productie normen'!$B$34:$C$35,2,FALSE),FALSE)))</f>
        <v>0</v>
      </c>
      <c r="T240" s="204">
        <f t="shared" si="20"/>
        <v>0</v>
      </c>
      <c r="U240" s="572"/>
    </row>
    <row r="241" spans="1:21" ht="14.15" customHeight="1">
      <c r="A241" s="232">
        <v>241</v>
      </c>
      <c r="B241" s="262" t="s">
        <v>83</v>
      </c>
      <c r="C241" s="199" t="s">
        <v>418</v>
      </c>
      <c r="D241" s="199" t="s">
        <v>419</v>
      </c>
      <c r="E241" s="199" t="s">
        <v>420</v>
      </c>
      <c r="F241" s="199" t="s">
        <v>176</v>
      </c>
      <c r="G241" s="199" t="s">
        <v>377</v>
      </c>
      <c r="H241" s="199" t="s">
        <v>455</v>
      </c>
      <c r="I241" s="200" t="s">
        <v>133</v>
      </c>
      <c r="J241" s="199" t="s">
        <v>222</v>
      </c>
      <c r="K241" s="199" t="s">
        <v>223</v>
      </c>
      <c r="L241" s="199" t="s">
        <v>451</v>
      </c>
      <c r="M241" s="199" t="s">
        <v>138</v>
      </c>
      <c r="N241" s="201">
        <v>7.0614999999999997</v>
      </c>
      <c r="O241" s="202" t="s">
        <v>81</v>
      </c>
      <c r="P241" s="202"/>
      <c r="Q241" s="203">
        <f t="shared" si="18"/>
        <v>0</v>
      </c>
      <c r="R241" s="203">
        <f t="shared" si="19"/>
        <v>0</v>
      </c>
      <c r="S241" s="213">
        <f>IF(M241="nvt",0,IF(O241&gt;0,VLOOKUP(M241,'3-Productie normen'!A:K,VLOOKUP(O241,'3-Productie normen'!$B$34:$C$35,2,FALSE),FALSE)))</f>
        <v>0</v>
      </c>
      <c r="T241" s="204">
        <f t="shared" si="20"/>
        <v>0</v>
      </c>
      <c r="U241" s="572"/>
    </row>
    <row r="242" spans="1:21" ht="14.15" customHeight="1">
      <c r="A242" s="231">
        <v>242</v>
      </c>
      <c r="B242" s="262" t="s">
        <v>83</v>
      </c>
      <c r="C242" s="199" t="s">
        <v>418</v>
      </c>
      <c r="D242" s="199" t="s">
        <v>419</v>
      </c>
      <c r="E242" s="199" t="s">
        <v>420</v>
      </c>
      <c r="F242" s="199" t="s">
        <v>176</v>
      </c>
      <c r="G242" s="199" t="s">
        <v>377</v>
      </c>
      <c r="H242" s="199" t="s">
        <v>456</v>
      </c>
      <c r="I242" s="200" t="s">
        <v>133</v>
      </c>
      <c r="J242" s="199" t="s">
        <v>222</v>
      </c>
      <c r="K242" s="199" t="s">
        <v>223</v>
      </c>
      <c r="L242" s="199" t="s">
        <v>451</v>
      </c>
      <c r="M242" s="199" t="s">
        <v>138</v>
      </c>
      <c r="N242" s="201">
        <v>1.5138</v>
      </c>
      <c r="O242" s="202" t="s">
        <v>81</v>
      </c>
      <c r="P242" s="202"/>
      <c r="Q242" s="203">
        <f t="shared" si="18"/>
        <v>0</v>
      </c>
      <c r="R242" s="203">
        <f t="shared" si="19"/>
        <v>0</v>
      </c>
      <c r="S242" s="213">
        <f>IF(M242="nvt",0,IF(O242&gt;0,VLOOKUP(M242,'3-Productie normen'!A:K,VLOOKUP(O242,'3-Productie normen'!$B$34:$C$35,2,FALSE),FALSE)))</f>
        <v>0</v>
      </c>
      <c r="T242" s="204">
        <f t="shared" si="20"/>
        <v>0</v>
      </c>
      <c r="U242" s="572"/>
    </row>
    <row r="243" spans="1:21" ht="14.15" customHeight="1">
      <c r="A243" s="231">
        <v>243</v>
      </c>
      <c r="B243" s="262" t="s">
        <v>83</v>
      </c>
      <c r="C243" s="199" t="s">
        <v>418</v>
      </c>
      <c r="D243" s="199" t="s">
        <v>419</v>
      </c>
      <c r="E243" s="199" t="s">
        <v>420</v>
      </c>
      <c r="F243" s="199" t="s">
        <v>176</v>
      </c>
      <c r="G243" s="199" t="s">
        <v>377</v>
      </c>
      <c r="H243" s="199" t="s">
        <v>457</v>
      </c>
      <c r="I243" s="200" t="s">
        <v>133</v>
      </c>
      <c r="J243" s="199" t="s">
        <v>222</v>
      </c>
      <c r="K243" s="199" t="s">
        <v>223</v>
      </c>
      <c r="L243" s="199" t="s">
        <v>451</v>
      </c>
      <c r="M243" s="199" t="s">
        <v>138</v>
      </c>
      <c r="N243" s="201">
        <v>1.514</v>
      </c>
      <c r="O243" s="202" t="s">
        <v>81</v>
      </c>
      <c r="P243" s="202"/>
      <c r="Q243" s="203">
        <f t="shared" si="18"/>
        <v>0</v>
      </c>
      <c r="R243" s="203">
        <f t="shared" si="19"/>
        <v>0</v>
      </c>
      <c r="S243" s="213">
        <f>IF(M243="nvt",0,IF(O243&gt;0,VLOOKUP(M243,'3-Productie normen'!A:K,VLOOKUP(O243,'3-Productie normen'!$B$34:$C$35,2,FALSE),FALSE)))</f>
        <v>0</v>
      </c>
      <c r="T243" s="204">
        <f t="shared" si="20"/>
        <v>0</v>
      </c>
      <c r="U243" s="572"/>
    </row>
    <row r="244" spans="1:21" ht="14.15" customHeight="1">
      <c r="A244" s="231">
        <v>244</v>
      </c>
      <c r="B244" s="262" t="s">
        <v>83</v>
      </c>
      <c r="C244" s="199" t="s">
        <v>418</v>
      </c>
      <c r="D244" s="199" t="s">
        <v>419</v>
      </c>
      <c r="E244" s="199" t="s">
        <v>420</v>
      </c>
      <c r="F244" s="199" t="s">
        <v>176</v>
      </c>
      <c r="G244" s="199" t="s">
        <v>377</v>
      </c>
      <c r="H244" s="199" t="s">
        <v>458</v>
      </c>
      <c r="I244" s="200" t="s">
        <v>123</v>
      </c>
      <c r="J244" s="199" t="s">
        <v>179</v>
      </c>
      <c r="K244" s="199" t="s">
        <v>179</v>
      </c>
      <c r="L244" s="199" t="s">
        <v>425</v>
      </c>
      <c r="M244" s="199" t="s">
        <v>122</v>
      </c>
      <c r="N244" s="201">
        <v>8.8362999999999996</v>
      </c>
      <c r="O244" s="202" t="s">
        <v>81</v>
      </c>
      <c r="P244" s="202"/>
      <c r="Q244" s="203">
        <f t="shared" si="18"/>
        <v>0</v>
      </c>
      <c r="R244" s="203">
        <f t="shared" si="19"/>
        <v>0</v>
      </c>
      <c r="S244" s="213">
        <f>IF(M244="nvt",0,IF(O244&gt;0,VLOOKUP(M244,'3-Productie normen'!A:K,VLOOKUP(O244,'3-Productie normen'!$B$34:$C$35,2,FALSE),FALSE)))</f>
        <v>0</v>
      </c>
      <c r="T244" s="204">
        <f t="shared" si="20"/>
        <v>0</v>
      </c>
      <c r="U244" s="572"/>
    </row>
    <row r="245" spans="1:21" ht="14.15" customHeight="1">
      <c r="A245" s="231">
        <v>245</v>
      </c>
      <c r="B245" s="262" t="s">
        <v>83</v>
      </c>
      <c r="C245" s="199" t="s">
        <v>418</v>
      </c>
      <c r="D245" s="199" t="s">
        <v>419</v>
      </c>
      <c r="E245" s="199" t="s">
        <v>420</v>
      </c>
      <c r="F245" s="199" t="s">
        <v>176</v>
      </c>
      <c r="G245" s="199" t="s">
        <v>377</v>
      </c>
      <c r="H245" s="199" t="s">
        <v>459</v>
      </c>
      <c r="I245" s="200" t="s">
        <v>123</v>
      </c>
      <c r="J245" s="199" t="s">
        <v>222</v>
      </c>
      <c r="K245" s="199" t="s">
        <v>240</v>
      </c>
      <c r="L245" s="199" t="s">
        <v>425</v>
      </c>
      <c r="M245" s="199" t="s">
        <v>122</v>
      </c>
      <c r="N245" s="201">
        <v>34.239699999999999</v>
      </c>
      <c r="O245" s="202" t="s">
        <v>81</v>
      </c>
      <c r="P245" s="202"/>
      <c r="Q245" s="203">
        <f t="shared" si="18"/>
        <v>0</v>
      </c>
      <c r="R245" s="203">
        <f t="shared" si="19"/>
        <v>0</v>
      </c>
      <c r="S245" s="213">
        <f>IF(M245="nvt",0,IF(O245&gt;0,VLOOKUP(M245,'3-Productie normen'!A:K,VLOOKUP(O245,'3-Productie normen'!$B$34:$C$35,2,FALSE),FALSE)))</f>
        <v>0</v>
      </c>
      <c r="T245" s="204">
        <f t="shared" si="20"/>
        <v>0</v>
      </c>
      <c r="U245" s="572"/>
    </row>
    <row r="246" spans="1:21" ht="14.15" customHeight="1">
      <c r="A246" s="231">
        <v>246</v>
      </c>
      <c r="B246" s="262" t="s">
        <v>83</v>
      </c>
      <c r="C246" s="199" t="s">
        <v>418</v>
      </c>
      <c r="D246" s="199" t="s">
        <v>419</v>
      </c>
      <c r="E246" s="199" t="s">
        <v>420</v>
      </c>
      <c r="F246" s="199" t="s">
        <v>176</v>
      </c>
      <c r="G246" s="199" t="s">
        <v>377</v>
      </c>
      <c r="H246" s="199" t="s">
        <v>460</v>
      </c>
      <c r="I246" s="200" t="s">
        <v>130</v>
      </c>
      <c r="J246" s="199" t="s">
        <v>209</v>
      </c>
      <c r="K246" s="199" t="s">
        <v>220</v>
      </c>
      <c r="L246" s="199" t="s">
        <v>461</v>
      </c>
      <c r="M246" s="199" t="s">
        <v>140</v>
      </c>
      <c r="N246" s="201">
        <v>18.393799999999999</v>
      </c>
      <c r="O246" s="202" t="s">
        <v>81</v>
      </c>
      <c r="P246" s="202"/>
      <c r="Q246" s="203">
        <f t="shared" si="18"/>
        <v>0</v>
      </c>
      <c r="R246" s="203">
        <f t="shared" si="19"/>
        <v>0</v>
      </c>
      <c r="S246" s="213">
        <f>IF(M246="nvt",0,IF(O246&gt;0,VLOOKUP(M246,'3-Productie normen'!A:K,VLOOKUP(O246,'3-Productie normen'!$B$34:$C$35,2,FALSE),FALSE)))</f>
        <v>0</v>
      </c>
      <c r="T246" s="204">
        <f t="shared" si="20"/>
        <v>0</v>
      </c>
      <c r="U246" s="572"/>
    </row>
    <row r="247" spans="1:21" ht="14.15" customHeight="1">
      <c r="A247" s="231">
        <v>247</v>
      </c>
      <c r="B247" s="262" t="s">
        <v>83</v>
      </c>
      <c r="C247" s="199" t="s">
        <v>418</v>
      </c>
      <c r="D247" s="199" t="s">
        <v>419</v>
      </c>
      <c r="E247" s="199" t="s">
        <v>420</v>
      </c>
      <c r="F247" s="199" t="s">
        <v>176</v>
      </c>
      <c r="G247" s="199" t="s">
        <v>377</v>
      </c>
      <c r="H247" s="199" t="s">
        <v>462</v>
      </c>
      <c r="I247" s="200" t="s">
        <v>125</v>
      </c>
      <c r="J247" s="199" t="s">
        <v>222</v>
      </c>
      <c r="K247" s="199" t="s">
        <v>279</v>
      </c>
      <c r="L247" s="199" t="s">
        <v>261</v>
      </c>
      <c r="M247" s="199" t="s">
        <v>124</v>
      </c>
      <c r="N247" s="201">
        <v>28.873200000000001</v>
      </c>
      <c r="O247" s="202" t="s">
        <v>81</v>
      </c>
      <c r="P247" s="202"/>
      <c r="Q247" s="203">
        <f t="shared" si="18"/>
        <v>0</v>
      </c>
      <c r="R247" s="203">
        <f t="shared" si="19"/>
        <v>0</v>
      </c>
      <c r="S247" s="213">
        <f>IF(M247="nvt",0,IF(O247&gt;0,VLOOKUP(M247,'3-Productie normen'!A:K,VLOOKUP(O247,'3-Productie normen'!$B$34:$C$35,2,FALSE),FALSE)))</f>
        <v>0</v>
      </c>
      <c r="T247" s="204">
        <f t="shared" si="20"/>
        <v>0</v>
      </c>
      <c r="U247" s="572"/>
    </row>
    <row r="248" spans="1:21" ht="14.15" customHeight="1">
      <c r="A248" s="231">
        <v>248</v>
      </c>
      <c r="B248" s="262" t="s">
        <v>83</v>
      </c>
      <c r="C248" s="199" t="s">
        <v>418</v>
      </c>
      <c r="D248" s="199" t="s">
        <v>419</v>
      </c>
      <c r="E248" s="199" t="s">
        <v>420</v>
      </c>
      <c r="F248" s="199" t="s">
        <v>176</v>
      </c>
      <c r="G248" s="199" t="s">
        <v>377</v>
      </c>
      <c r="H248" s="199" t="s">
        <v>463</v>
      </c>
      <c r="I248" s="200" t="s">
        <v>130</v>
      </c>
      <c r="J248" s="199" t="s">
        <v>209</v>
      </c>
      <c r="K248" s="199" t="s">
        <v>215</v>
      </c>
      <c r="L248" s="199" t="s">
        <v>398</v>
      </c>
      <c r="M248" s="199" t="s">
        <v>134</v>
      </c>
      <c r="N248" s="201">
        <v>2.9786999999999999</v>
      </c>
      <c r="O248" s="202" t="s">
        <v>81</v>
      </c>
      <c r="P248" s="202"/>
      <c r="Q248" s="203">
        <f t="shared" si="18"/>
        <v>0</v>
      </c>
      <c r="R248" s="203">
        <f t="shared" si="19"/>
        <v>0</v>
      </c>
      <c r="S248" s="213">
        <f>IF(M248="nvt",0,IF(O248&gt;0,VLOOKUP(M248,'3-Productie normen'!A:K,VLOOKUP(O248,'3-Productie normen'!$B$34:$C$35,2,FALSE),FALSE)))</f>
        <v>0</v>
      </c>
      <c r="T248" s="204">
        <f t="shared" si="20"/>
        <v>0</v>
      </c>
      <c r="U248" s="572"/>
    </row>
    <row r="249" spans="1:21" ht="14.15" customHeight="1">
      <c r="A249" s="232">
        <v>249</v>
      </c>
      <c r="B249" s="262" t="s">
        <v>83</v>
      </c>
      <c r="C249" s="199" t="s">
        <v>418</v>
      </c>
      <c r="D249" s="199" t="s">
        <v>419</v>
      </c>
      <c r="E249" s="199" t="s">
        <v>420</v>
      </c>
      <c r="F249" s="199" t="s">
        <v>176</v>
      </c>
      <c r="G249" s="199" t="s">
        <v>377</v>
      </c>
      <c r="H249" s="199" t="s">
        <v>464</v>
      </c>
      <c r="I249" s="200" t="s">
        <v>130</v>
      </c>
      <c r="J249" s="199" t="s">
        <v>209</v>
      </c>
      <c r="K249" s="199" t="s">
        <v>215</v>
      </c>
      <c r="L249" s="199" t="s">
        <v>425</v>
      </c>
      <c r="M249" s="199" t="s">
        <v>134</v>
      </c>
      <c r="N249" s="201">
        <v>3.6</v>
      </c>
      <c r="O249" s="202" t="s">
        <v>81</v>
      </c>
      <c r="P249" s="202"/>
      <c r="Q249" s="203">
        <f t="shared" si="18"/>
        <v>0</v>
      </c>
      <c r="R249" s="203">
        <f t="shared" si="19"/>
        <v>0</v>
      </c>
      <c r="S249" s="213">
        <f>IF(M249="nvt",0,IF(O249&gt;0,VLOOKUP(M249,'3-Productie normen'!A:K,VLOOKUP(O249,'3-Productie normen'!$B$34:$C$35,2,FALSE),FALSE)))</f>
        <v>0</v>
      </c>
      <c r="T249" s="204">
        <f t="shared" si="20"/>
        <v>0</v>
      </c>
      <c r="U249" s="572"/>
    </row>
    <row r="250" spans="1:21" ht="14.15" customHeight="1">
      <c r="A250" s="231">
        <v>250</v>
      </c>
      <c r="B250" s="262" t="s">
        <v>83</v>
      </c>
      <c r="C250" s="199" t="s">
        <v>418</v>
      </c>
      <c r="D250" s="199" t="s">
        <v>419</v>
      </c>
      <c r="E250" s="199" t="s">
        <v>420</v>
      </c>
      <c r="F250" s="199" t="s">
        <v>176</v>
      </c>
      <c r="G250" s="199" t="s">
        <v>377</v>
      </c>
      <c r="H250" s="199" t="s">
        <v>465</v>
      </c>
      <c r="I250" s="200" t="s">
        <v>130</v>
      </c>
      <c r="J250" s="199" t="s">
        <v>209</v>
      </c>
      <c r="K250" s="199" t="s">
        <v>215</v>
      </c>
      <c r="L250" s="199" t="s">
        <v>425</v>
      </c>
      <c r="M250" s="199" t="s">
        <v>134</v>
      </c>
      <c r="N250" s="201">
        <v>8.8219999999999992</v>
      </c>
      <c r="O250" s="202" t="s">
        <v>81</v>
      </c>
      <c r="P250" s="202"/>
      <c r="Q250" s="203">
        <f t="shared" si="18"/>
        <v>0</v>
      </c>
      <c r="R250" s="203">
        <f t="shared" si="19"/>
        <v>0</v>
      </c>
      <c r="S250" s="213">
        <f>IF(M250="nvt",0,IF(O250&gt;0,VLOOKUP(M250,'3-Productie normen'!A:K,VLOOKUP(O250,'3-Productie normen'!$B$34:$C$35,2,FALSE),FALSE)))</f>
        <v>0</v>
      </c>
      <c r="T250" s="204">
        <f t="shared" si="20"/>
        <v>0</v>
      </c>
      <c r="U250" s="572"/>
    </row>
    <row r="251" spans="1:21" ht="14.15" customHeight="1">
      <c r="A251" s="231">
        <v>251</v>
      </c>
      <c r="B251" s="262" t="s">
        <v>83</v>
      </c>
      <c r="C251" s="199" t="s">
        <v>418</v>
      </c>
      <c r="D251" s="199" t="s">
        <v>419</v>
      </c>
      <c r="E251" s="199" t="s">
        <v>420</v>
      </c>
      <c r="F251" s="199" t="s">
        <v>176</v>
      </c>
      <c r="G251" s="199" t="s">
        <v>377</v>
      </c>
      <c r="H251" s="199" t="s">
        <v>466</v>
      </c>
      <c r="I251" s="200" t="s">
        <v>143</v>
      </c>
      <c r="J251" s="199" t="s">
        <v>209</v>
      </c>
      <c r="K251" s="199" t="s">
        <v>213</v>
      </c>
      <c r="L251" s="199" t="s">
        <v>381</v>
      </c>
      <c r="M251" s="199" t="s">
        <v>143</v>
      </c>
      <c r="N251" s="201">
        <v>36.429900000000004</v>
      </c>
      <c r="O251" s="202"/>
      <c r="P251" s="202"/>
      <c r="Q251" s="203">
        <f t="shared" ref="Q251:Q314" si="21">IF(O251="nvt",0,IF(O251&gt;0,S251*N251,0))</f>
        <v>0</v>
      </c>
      <c r="R251" s="203">
        <f t="shared" ref="R251:R314" si="22">IF(P251&gt;0,T251*N251,0)</f>
        <v>0</v>
      </c>
      <c r="S251" s="213">
        <f>IF(M251="nvt",0,IF(O251&gt;0,VLOOKUP(M251,'3-Productie normen'!A:K,VLOOKUP(O251,'3-Productie normen'!$B$34:$C$35,2,FALSE),FALSE)))</f>
        <v>0</v>
      </c>
      <c r="T251" s="204">
        <f t="shared" ref="T251:T314" si="23">IF(P251&gt;0,S251*$T$8,0)</f>
        <v>0</v>
      </c>
      <c r="U251" s="572"/>
    </row>
    <row r="252" spans="1:21" ht="14.15" customHeight="1">
      <c r="A252" s="231">
        <v>252</v>
      </c>
      <c r="B252" s="262" t="s">
        <v>83</v>
      </c>
      <c r="C252" s="199" t="s">
        <v>418</v>
      </c>
      <c r="D252" s="199" t="s">
        <v>419</v>
      </c>
      <c r="E252" s="199" t="s">
        <v>420</v>
      </c>
      <c r="F252" s="199" t="s">
        <v>176</v>
      </c>
      <c r="G252" s="199" t="s">
        <v>377</v>
      </c>
      <c r="H252" s="199" t="s">
        <v>467</v>
      </c>
      <c r="I252" s="200" t="s">
        <v>143</v>
      </c>
      <c r="J252" s="199" t="s">
        <v>209</v>
      </c>
      <c r="K252" s="199" t="s">
        <v>213</v>
      </c>
      <c r="L252" s="199" t="s">
        <v>263</v>
      </c>
      <c r="M252" s="199" t="s">
        <v>143</v>
      </c>
      <c r="N252" s="201">
        <v>26.384399999999999</v>
      </c>
      <c r="O252" s="202"/>
      <c r="P252" s="202"/>
      <c r="Q252" s="203">
        <f t="shared" si="21"/>
        <v>0</v>
      </c>
      <c r="R252" s="203">
        <f t="shared" si="22"/>
        <v>0</v>
      </c>
      <c r="S252" s="213">
        <f>IF(M252="nvt",0,IF(O252&gt;0,VLOOKUP(M252,'3-Productie normen'!A:K,VLOOKUP(O252,'3-Productie normen'!$B$34:$C$35,2,FALSE),FALSE)))</f>
        <v>0</v>
      </c>
      <c r="T252" s="204">
        <f t="shared" si="23"/>
        <v>0</v>
      </c>
      <c r="U252" s="572"/>
    </row>
    <row r="253" spans="1:21" ht="14.15" customHeight="1">
      <c r="A253" s="231">
        <v>253</v>
      </c>
      <c r="B253" s="262" t="s">
        <v>83</v>
      </c>
      <c r="C253" s="199" t="s">
        <v>418</v>
      </c>
      <c r="D253" s="199" t="s">
        <v>419</v>
      </c>
      <c r="E253" s="199" t="s">
        <v>420</v>
      </c>
      <c r="F253" s="199" t="s">
        <v>176</v>
      </c>
      <c r="G253" s="199" t="s">
        <v>377</v>
      </c>
      <c r="H253" s="199" t="s">
        <v>468</v>
      </c>
      <c r="I253" s="200" t="s">
        <v>125</v>
      </c>
      <c r="J253" s="199" t="s">
        <v>222</v>
      </c>
      <c r="K253" s="199" t="s">
        <v>279</v>
      </c>
      <c r="L253" s="199" t="s">
        <v>425</v>
      </c>
      <c r="M253" s="208" t="s">
        <v>129</v>
      </c>
      <c r="N253" s="201">
        <v>92.580100000000002</v>
      </c>
      <c r="O253" s="202" t="s">
        <v>81</v>
      </c>
      <c r="P253" s="202"/>
      <c r="Q253" s="203">
        <f t="shared" si="21"/>
        <v>0</v>
      </c>
      <c r="R253" s="203">
        <f t="shared" si="22"/>
        <v>0</v>
      </c>
      <c r="S253" s="213">
        <f>IF(M253="nvt",0,IF(O253&gt;0,VLOOKUP(M253,'3-Productie normen'!A:K,VLOOKUP(O253,'3-Productie normen'!$B$34:$C$35,2,FALSE),FALSE)))</f>
        <v>0</v>
      </c>
      <c r="T253" s="204">
        <f t="shared" si="23"/>
        <v>0</v>
      </c>
      <c r="U253" s="572"/>
    </row>
    <row r="254" spans="1:21" ht="14.15" customHeight="1">
      <c r="A254" s="231">
        <v>254</v>
      </c>
      <c r="B254" s="262" t="s">
        <v>83</v>
      </c>
      <c r="C254" s="199" t="s">
        <v>418</v>
      </c>
      <c r="D254" s="199" t="s">
        <v>419</v>
      </c>
      <c r="E254" s="199" t="s">
        <v>420</v>
      </c>
      <c r="F254" s="199" t="s">
        <v>176</v>
      </c>
      <c r="G254" s="199" t="s">
        <v>377</v>
      </c>
      <c r="H254" s="199" t="s">
        <v>469</v>
      </c>
      <c r="I254" s="200" t="s">
        <v>125</v>
      </c>
      <c r="J254" s="199" t="s">
        <v>222</v>
      </c>
      <c r="K254" s="199" t="s">
        <v>279</v>
      </c>
      <c r="L254" s="199" t="s">
        <v>425</v>
      </c>
      <c r="M254" s="208" t="s">
        <v>129</v>
      </c>
      <c r="N254" s="201">
        <v>42.026699999999998</v>
      </c>
      <c r="O254" s="202" t="s">
        <v>81</v>
      </c>
      <c r="P254" s="202"/>
      <c r="Q254" s="203">
        <f t="shared" si="21"/>
        <v>0</v>
      </c>
      <c r="R254" s="203">
        <f t="shared" si="22"/>
        <v>0</v>
      </c>
      <c r="S254" s="213">
        <f>IF(M254="nvt",0,IF(O254&gt;0,VLOOKUP(M254,'3-Productie normen'!A:K,VLOOKUP(O254,'3-Productie normen'!$B$34:$C$35,2,FALSE),FALSE)))</f>
        <v>0</v>
      </c>
      <c r="T254" s="204">
        <f t="shared" si="23"/>
        <v>0</v>
      </c>
      <c r="U254" s="572"/>
    </row>
    <row r="255" spans="1:21" ht="14.15" customHeight="1">
      <c r="A255" s="231">
        <v>255</v>
      </c>
      <c r="B255" s="262" t="s">
        <v>83</v>
      </c>
      <c r="C255" s="199" t="s">
        <v>418</v>
      </c>
      <c r="D255" s="199" t="s">
        <v>419</v>
      </c>
      <c r="E255" s="199" t="s">
        <v>420</v>
      </c>
      <c r="F255" s="199" t="s">
        <v>176</v>
      </c>
      <c r="G255" s="199" t="s">
        <v>377</v>
      </c>
      <c r="H255" s="199" t="s">
        <v>470</v>
      </c>
      <c r="I255" s="200" t="s">
        <v>125</v>
      </c>
      <c r="J255" s="199" t="s">
        <v>222</v>
      </c>
      <c r="K255" s="199" t="s">
        <v>279</v>
      </c>
      <c r="L255" s="199" t="s">
        <v>387</v>
      </c>
      <c r="M255" s="208" t="s">
        <v>129</v>
      </c>
      <c r="N255" s="201">
        <v>11.8354</v>
      </c>
      <c r="O255" s="202" t="s">
        <v>81</v>
      </c>
      <c r="P255" s="202"/>
      <c r="Q255" s="203">
        <f t="shared" si="21"/>
        <v>0</v>
      </c>
      <c r="R255" s="203">
        <f t="shared" si="22"/>
        <v>0</v>
      </c>
      <c r="S255" s="213">
        <f>IF(M255="nvt",0,IF(O255&gt;0,VLOOKUP(M255,'3-Productie normen'!A:K,VLOOKUP(O255,'3-Productie normen'!$B$34:$C$35,2,FALSE),FALSE)))</f>
        <v>0</v>
      </c>
      <c r="T255" s="204">
        <f t="shared" si="23"/>
        <v>0</v>
      </c>
      <c r="U255" s="572"/>
    </row>
    <row r="256" spans="1:21" ht="14.15" customHeight="1">
      <c r="A256" s="231">
        <v>256</v>
      </c>
      <c r="B256" s="262" t="s">
        <v>83</v>
      </c>
      <c r="C256" s="199" t="s">
        <v>418</v>
      </c>
      <c r="D256" s="199" t="s">
        <v>419</v>
      </c>
      <c r="E256" s="199" t="s">
        <v>420</v>
      </c>
      <c r="F256" s="199" t="s">
        <v>176</v>
      </c>
      <c r="G256" s="199" t="s">
        <v>377</v>
      </c>
      <c r="H256" s="199" t="s">
        <v>471</v>
      </c>
      <c r="I256" s="200" t="s">
        <v>123</v>
      </c>
      <c r="J256" s="199" t="s">
        <v>255</v>
      </c>
      <c r="K256" s="199" t="s">
        <v>256</v>
      </c>
      <c r="L256" s="199" t="s">
        <v>387</v>
      </c>
      <c r="M256" s="199" t="s">
        <v>122</v>
      </c>
      <c r="N256" s="201">
        <v>5.2839999999999998</v>
      </c>
      <c r="O256" s="202" t="s">
        <v>81</v>
      </c>
      <c r="P256" s="202"/>
      <c r="Q256" s="203">
        <f t="shared" si="21"/>
        <v>0</v>
      </c>
      <c r="R256" s="203">
        <f t="shared" si="22"/>
        <v>0</v>
      </c>
      <c r="S256" s="213">
        <f>IF(M256="nvt",0,IF(O256&gt;0,VLOOKUP(M256,'3-Productie normen'!A:K,VLOOKUP(O256,'3-Productie normen'!$B$34:$C$35,2,FALSE),FALSE)))</f>
        <v>0</v>
      </c>
      <c r="T256" s="204">
        <f t="shared" si="23"/>
        <v>0</v>
      </c>
      <c r="U256" s="572"/>
    </row>
    <row r="257" spans="1:21" ht="14.15" customHeight="1">
      <c r="A257" s="232">
        <v>257</v>
      </c>
      <c r="B257" s="262" t="s">
        <v>83</v>
      </c>
      <c r="C257" s="199" t="s">
        <v>418</v>
      </c>
      <c r="D257" s="199" t="s">
        <v>419</v>
      </c>
      <c r="E257" s="199" t="s">
        <v>420</v>
      </c>
      <c r="F257" s="199" t="s">
        <v>176</v>
      </c>
      <c r="G257" s="199" t="s">
        <v>377</v>
      </c>
      <c r="H257" s="199" t="s">
        <v>472</v>
      </c>
      <c r="I257" s="200" t="s">
        <v>143</v>
      </c>
      <c r="J257" s="199" t="s">
        <v>209</v>
      </c>
      <c r="K257" s="199" t="s">
        <v>213</v>
      </c>
      <c r="L257" s="199" t="s">
        <v>263</v>
      </c>
      <c r="M257" s="199" t="s">
        <v>143</v>
      </c>
      <c r="N257" s="201">
        <v>3.9049</v>
      </c>
      <c r="O257" s="202"/>
      <c r="P257" s="202"/>
      <c r="Q257" s="203">
        <f t="shared" si="21"/>
        <v>0</v>
      </c>
      <c r="R257" s="203">
        <f t="shared" si="22"/>
        <v>0</v>
      </c>
      <c r="S257" s="213">
        <f>IF(M257="nvt",0,IF(O257&gt;0,VLOOKUP(M257,'3-Productie normen'!A:K,VLOOKUP(O257,'3-Productie normen'!$B$34:$C$35,2,FALSE),FALSE)))</f>
        <v>0</v>
      </c>
      <c r="T257" s="204">
        <f t="shared" si="23"/>
        <v>0</v>
      </c>
      <c r="U257" s="572"/>
    </row>
    <row r="258" spans="1:21" ht="14.15" customHeight="1">
      <c r="A258" s="231">
        <v>258</v>
      </c>
      <c r="B258" s="262" t="s">
        <v>83</v>
      </c>
      <c r="C258" s="199" t="s">
        <v>418</v>
      </c>
      <c r="D258" s="199" t="s">
        <v>419</v>
      </c>
      <c r="E258" s="199" t="s">
        <v>420</v>
      </c>
      <c r="F258" s="199" t="s">
        <v>176</v>
      </c>
      <c r="G258" s="199" t="s">
        <v>377</v>
      </c>
      <c r="H258" s="199" t="s">
        <v>473</v>
      </c>
      <c r="I258" s="200" t="s">
        <v>143</v>
      </c>
      <c r="J258" s="199" t="s">
        <v>209</v>
      </c>
      <c r="K258" s="199" t="s">
        <v>213</v>
      </c>
      <c r="L258" s="199" t="s">
        <v>263</v>
      </c>
      <c r="M258" s="199" t="s">
        <v>143</v>
      </c>
      <c r="N258" s="201">
        <v>3.9049</v>
      </c>
      <c r="O258" s="202"/>
      <c r="P258" s="202"/>
      <c r="Q258" s="203">
        <f t="shared" si="21"/>
        <v>0</v>
      </c>
      <c r="R258" s="203">
        <f t="shared" si="22"/>
        <v>0</v>
      </c>
      <c r="S258" s="213">
        <f>IF(M258="nvt",0,IF(O258&gt;0,VLOOKUP(M258,'3-Productie normen'!A:K,VLOOKUP(O258,'3-Productie normen'!$B$34:$C$35,2,FALSE),FALSE)))</f>
        <v>0</v>
      </c>
      <c r="T258" s="204">
        <f t="shared" si="23"/>
        <v>0</v>
      </c>
      <c r="U258" s="572"/>
    </row>
    <row r="259" spans="1:21" ht="14.15" customHeight="1">
      <c r="A259" s="231">
        <v>259</v>
      </c>
      <c r="B259" s="262" t="s">
        <v>83</v>
      </c>
      <c r="C259" s="199" t="s">
        <v>418</v>
      </c>
      <c r="D259" s="199" t="s">
        <v>419</v>
      </c>
      <c r="E259" s="199" t="s">
        <v>420</v>
      </c>
      <c r="F259" s="199" t="s">
        <v>176</v>
      </c>
      <c r="G259" s="199" t="s">
        <v>377</v>
      </c>
      <c r="H259" s="199" t="s">
        <v>474</v>
      </c>
      <c r="I259" s="200" t="s">
        <v>143</v>
      </c>
      <c r="J259" s="199" t="s">
        <v>209</v>
      </c>
      <c r="K259" s="199" t="s">
        <v>213</v>
      </c>
      <c r="L259" s="199" t="s">
        <v>263</v>
      </c>
      <c r="M259" s="199" t="s">
        <v>143</v>
      </c>
      <c r="N259" s="201">
        <v>3.9049</v>
      </c>
      <c r="O259" s="202"/>
      <c r="P259" s="202"/>
      <c r="Q259" s="203">
        <f t="shared" si="21"/>
        <v>0</v>
      </c>
      <c r="R259" s="203">
        <f t="shared" si="22"/>
        <v>0</v>
      </c>
      <c r="S259" s="213">
        <f>IF(M259="nvt",0,IF(O259&gt;0,VLOOKUP(M259,'3-Productie normen'!A:K,VLOOKUP(O259,'3-Productie normen'!$B$34:$C$35,2,FALSE),FALSE)))</f>
        <v>0</v>
      </c>
      <c r="T259" s="204">
        <f t="shared" si="23"/>
        <v>0</v>
      </c>
      <c r="U259" s="572"/>
    </row>
    <row r="260" spans="1:21" ht="14.15" customHeight="1">
      <c r="A260" s="231">
        <v>260</v>
      </c>
      <c r="B260" s="262" t="s">
        <v>83</v>
      </c>
      <c r="C260" s="199" t="s">
        <v>418</v>
      </c>
      <c r="D260" s="199" t="s">
        <v>419</v>
      </c>
      <c r="E260" s="199" t="s">
        <v>420</v>
      </c>
      <c r="F260" s="199" t="s">
        <v>176</v>
      </c>
      <c r="G260" s="199" t="s">
        <v>377</v>
      </c>
      <c r="H260" s="199" t="s">
        <v>475</v>
      </c>
      <c r="I260" s="200" t="s">
        <v>143</v>
      </c>
      <c r="J260" s="199" t="s">
        <v>209</v>
      </c>
      <c r="K260" s="199" t="s">
        <v>213</v>
      </c>
      <c r="L260" s="199" t="s">
        <v>381</v>
      </c>
      <c r="M260" s="199" t="s">
        <v>143</v>
      </c>
      <c r="N260" s="201">
        <v>3.9049999999999998</v>
      </c>
      <c r="O260" s="202"/>
      <c r="P260" s="202"/>
      <c r="Q260" s="203">
        <f t="shared" si="21"/>
        <v>0</v>
      </c>
      <c r="R260" s="203">
        <f t="shared" si="22"/>
        <v>0</v>
      </c>
      <c r="S260" s="213">
        <f>IF(M260="nvt",0,IF(O260&gt;0,VLOOKUP(M260,'3-Productie normen'!A:K,VLOOKUP(O260,'3-Productie normen'!$B$34:$C$35,2,FALSE),FALSE)))</f>
        <v>0</v>
      </c>
      <c r="T260" s="204">
        <f t="shared" si="23"/>
        <v>0</v>
      </c>
      <c r="U260" s="572"/>
    </row>
    <row r="261" spans="1:21" ht="14.15" customHeight="1">
      <c r="A261" s="231">
        <v>261</v>
      </c>
      <c r="B261" s="262" t="s">
        <v>83</v>
      </c>
      <c r="C261" s="199" t="s">
        <v>418</v>
      </c>
      <c r="D261" s="199" t="s">
        <v>419</v>
      </c>
      <c r="E261" s="199" t="s">
        <v>420</v>
      </c>
      <c r="F261" s="199" t="s">
        <v>176</v>
      </c>
      <c r="G261" s="199" t="s">
        <v>177</v>
      </c>
      <c r="H261" s="199" t="s">
        <v>476</v>
      </c>
      <c r="I261" s="200" t="s">
        <v>123</v>
      </c>
      <c r="J261" s="199" t="s">
        <v>179</v>
      </c>
      <c r="K261" s="199" t="s">
        <v>179</v>
      </c>
      <c r="L261" s="199" t="s">
        <v>261</v>
      </c>
      <c r="M261" s="199" t="s">
        <v>122</v>
      </c>
      <c r="N261" s="201">
        <v>65.184700000000007</v>
      </c>
      <c r="O261" s="202" t="s">
        <v>81</v>
      </c>
      <c r="P261" s="202"/>
      <c r="Q261" s="203">
        <f t="shared" si="21"/>
        <v>0</v>
      </c>
      <c r="R261" s="203">
        <f t="shared" si="22"/>
        <v>0</v>
      </c>
      <c r="S261" s="213">
        <f>IF(M261="nvt",0,IF(O261&gt;0,VLOOKUP(M261,'3-Productie normen'!A:K,VLOOKUP(O261,'3-Productie normen'!$B$34:$C$35,2,FALSE),FALSE)))</f>
        <v>0</v>
      </c>
      <c r="T261" s="204">
        <f t="shared" si="23"/>
        <v>0</v>
      </c>
      <c r="U261" s="572"/>
    </row>
    <row r="262" spans="1:21" ht="14.15" customHeight="1">
      <c r="A262" s="231">
        <v>262</v>
      </c>
      <c r="B262" s="262" t="s">
        <v>83</v>
      </c>
      <c r="C262" s="199" t="s">
        <v>418</v>
      </c>
      <c r="D262" s="199" t="s">
        <v>419</v>
      </c>
      <c r="E262" s="199" t="s">
        <v>420</v>
      </c>
      <c r="F262" s="199" t="s">
        <v>176</v>
      </c>
      <c r="G262" s="199" t="s">
        <v>177</v>
      </c>
      <c r="H262" s="199" t="s">
        <v>477</v>
      </c>
      <c r="I262" s="200" t="s">
        <v>123</v>
      </c>
      <c r="J262" s="199" t="s">
        <v>179</v>
      </c>
      <c r="K262" s="199" t="s">
        <v>179</v>
      </c>
      <c r="L262" s="199" t="s">
        <v>261</v>
      </c>
      <c r="M262" s="199" t="s">
        <v>122</v>
      </c>
      <c r="N262" s="201">
        <v>26.1067</v>
      </c>
      <c r="O262" s="202" t="s">
        <v>81</v>
      </c>
      <c r="P262" s="202"/>
      <c r="Q262" s="203">
        <f t="shared" si="21"/>
        <v>0</v>
      </c>
      <c r="R262" s="203">
        <f t="shared" si="22"/>
        <v>0</v>
      </c>
      <c r="S262" s="213">
        <f>IF(M262="nvt",0,IF(O262&gt;0,VLOOKUP(M262,'3-Productie normen'!A:K,VLOOKUP(O262,'3-Productie normen'!$B$34:$C$35,2,FALSE),FALSE)))</f>
        <v>0</v>
      </c>
      <c r="T262" s="204">
        <f t="shared" si="23"/>
        <v>0</v>
      </c>
      <c r="U262" s="572"/>
    </row>
    <row r="263" spans="1:21" ht="14.15" customHeight="1">
      <c r="A263" s="231">
        <v>263</v>
      </c>
      <c r="B263" s="262" t="s">
        <v>83</v>
      </c>
      <c r="C263" s="199" t="s">
        <v>418</v>
      </c>
      <c r="D263" s="199" t="s">
        <v>419</v>
      </c>
      <c r="E263" s="199" t="s">
        <v>420</v>
      </c>
      <c r="F263" s="199" t="s">
        <v>176</v>
      </c>
      <c r="G263" s="199" t="s">
        <v>177</v>
      </c>
      <c r="H263" s="199" t="s">
        <v>478</v>
      </c>
      <c r="I263" s="200" t="s">
        <v>130</v>
      </c>
      <c r="J263" s="199" t="s">
        <v>209</v>
      </c>
      <c r="K263" s="199" t="s">
        <v>220</v>
      </c>
      <c r="L263" s="199" t="s">
        <v>461</v>
      </c>
      <c r="M263" s="199" t="s">
        <v>140</v>
      </c>
      <c r="N263" s="201">
        <v>17.062200000000001</v>
      </c>
      <c r="O263" s="202" t="s">
        <v>81</v>
      </c>
      <c r="P263" s="202"/>
      <c r="Q263" s="203">
        <f t="shared" si="21"/>
        <v>0</v>
      </c>
      <c r="R263" s="203">
        <f t="shared" si="22"/>
        <v>0</v>
      </c>
      <c r="S263" s="213">
        <f>IF(M263="nvt",0,IF(O263&gt;0,VLOOKUP(M263,'3-Productie normen'!A:K,VLOOKUP(O263,'3-Productie normen'!$B$34:$C$35,2,FALSE),FALSE)))</f>
        <v>0</v>
      </c>
      <c r="T263" s="204">
        <f t="shared" si="23"/>
        <v>0</v>
      </c>
      <c r="U263" s="572"/>
    </row>
    <row r="264" spans="1:21" ht="14.15" customHeight="1">
      <c r="A264" s="231">
        <v>264</v>
      </c>
      <c r="B264" s="262" t="s">
        <v>83</v>
      </c>
      <c r="C264" s="199" t="s">
        <v>418</v>
      </c>
      <c r="D264" s="199" t="s">
        <v>419</v>
      </c>
      <c r="E264" s="199" t="s">
        <v>420</v>
      </c>
      <c r="F264" s="199" t="s">
        <v>176</v>
      </c>
      <c r="G264" s="199" t="s">
        <v>177</v>
      </c>
      <c r="H264" s="199" t="s">
        <v>479</v>
      </c>
      <c r="I264" s="200" t="s">
        <v>123</v>
      </c>
      <c r="J264" s="199" t="s">
        <v>179</v>
      </c>
      <c r="K264" s="199" t="s">
        <v>179</v>
      </c>
      <c r="L264" s="199" t="s">
        <v>261</v>
      </c>
      <c r="M264" s="199" t="s">
        <v>122</v>
      </c>
      <c r="N264" s="201">
        <v>17.396000000000001</v>
      </c>
      <c r="O264" s="202" t="s">
        <v>81</v>
      </c>
      <c r="P264" s="202"/>
      <c r="Q264" s="203">
        <f t="shared" si="21"/>
        <v>0</v>
      </c>
      <c r="R264" s="203">
        <f t="shared" si="22"/>
        <v>0</v>
      </c>
      <c r="S264" s="213">
        <f>IF(M264="nvt",0,IF(O264&gt;0,VLOOKUP(M264,'3-Productie normen'!A:K,VLOOKUP(O264,'3-Productie normen'!$B$34:$C$35,2,FALSE),FALSE)))</f>
        <v>0</v>
      </c>
      <c r="T264" s="204">
        <f t="shared" si="23"/>
        <v>0</v>
      </c>
      <c r="U264" s="572"/>
    </row>
    <row r="265" spans="1:21" ht="14.15" customHeight="1">
      <c r="A265" s="232">
        <v>265</v>
      </c>
      <c r="B265" s="262" t="s">
        <v>83</v>
      </c>
      <c r="C265" s="199" t="s">
        <v>418</v>
      </c>
      <c r="D265" s="199" t="s">
        <v>419</v>
      </c>
      <c r="E265" s="199" t="s">
        <v>420</v>
      </c>
      <c r="F265" s="199" t="s">
        <v>176</v>
      </c>
      <c r="G265" s="199" t="s">
        <v>177</v>
      </c>
      <c r="H265" s="199" t="s">
        <v>480</v>
      </c>
      <c r="I265" s="200" t="s">
        <v>123</v>
      </c>
      <c r="J265" s="199" t="s">
        <v>179</v>
      </c>
      <c r="K265" s="199" t="s">
        <v>179</v>
      </c>
      <c r="L265" s="199" t="s">
        <v>261</v>
      </c>
      <c r="M265" s="199" t="s">
        <v>122</v>
      </c>
      <c r="N265" s="201">
        <v>24.1495</v>
      </c>
      <c r="O265" s="202" t="s">
        <v>81</v>
      </c>
      <c r="P265" s="202"/>
      <c r="Q265" s="203">
        <f t="shared" si="21"/>
        <v>0</v>
      </c>
      <c r="R265" s="203">
        <f t="shared" si="22"/>
        <v>0</v>
      </c>
      <c r="S265" s="213">
        <f>IF(M265="nvt",0,IF(O265&gt;0,VLOOKUP(M265,'3-Productie normen'!A:K,VLOOKUP(O265,'3-Productie normen'!$B$34:$C$35,2,FALSE),FALSE)))</f>
        <v>0</v>
      </c>
      <c r="T265" s="204">
        <f t="shared" si="23"/>
        <v>0</v>
      </c>
      <c r="U265" s="572"/>
    </row>
    <row r="266" spans="1:21" ht="14.15" customHeight="1">
      <c r="A266" s="231">
        <v>266</v>
      </c>
      <c r="B266" s="262" t="s">
        <v>83</v>
      </c>
      <c r="C266" s="199" t="s">
        <v>418</v>
      </c>
      <c r="D266" s="199" t="s">
        <v>419</v>
      </c>
      <c r="E266" s="199" t="s">
        <v>420</v>
      </c>
      <c r="F266" s="199" t="s">
        <v>176</v>
      </c>
      <c r="G266" s="199" t="s">
        <v>177</v>
      </c>
      <c r="H266" s="199" t="s">
        <v>481</v>
      </c>
      <c r="I266" s="200" t="s">
        <v>123</v>
      </c>
      <c r="J266" s="199" t="s">
        <v>179</v>
      </c>
      <c r="K266" s="199" t="s">
        <v>179</v>
      </c>
      <c r="L266" s="199" t="s">
        <v>261</v>
      </c>
      <c r="M266" s="199" t="s">
        <v>122</v>
      </c>
      <c r="N266" s="201">
        <v>45.436799999999998</v>
      </c>
      <c r="O266" s="202" t="s">
        <v>81</v>
      </c>
      <c r="P266" s="202"/>
      <c r="Q266" s="203">
        <f t="shared" si="21"/>
        <v>0</v>
      </c>
      <c r="R266" s="203">
        <f t="shared" si="22"/>
        <v>0</v>
      </c>
      <c r="S266" s="213">
        <f>IF(M266="nvt",0,IF(O266&gt;0,VLOOKUP(M266,'3-Productie normen'!A:K,VLOOKUP(O266,'3-Productie normen'!$B$34:$C$35,2,FALSE),FALSE)))</f>
        <v>0</v>
      </c>
      <c r="T266" s="204">
        <f t="shared" si="23"/>
        <v>0</v>
      </c>
      <c r="U266" s="572"/>
    </row>
    <row r="267" spans="1:21" ht="14.15" customHeight="1">
      <c r="A267" s="231">
        <v>267</v>
      </c>
      <c r="B267" s="262" t="s">
        <v>83</v>
      </c>
      <c r="C267" s="199" t="s">
        <v>418</v>
      </c>
      <c r="D267" s="199" t="s">
        <v>482</v>
      </c>
      <c r="E267" s="199" t="s">
        <v>420</v>
      </c>
      <c r="F267" s="199" t="s">
        <v>176</v>
      </c>
      <c r="G267" s="199" t="s">
        <v>177</v>
      </c>
      <c r="H267" s="199" t="s">
        <v>483</v>
      </c>
      <c r="I267" s="200" t="s">
        <v>123</v>
      </c>
      <c r="J267" s="199" t="s">
        <v>179</v>
      </c>
      <c r="K267" s="199" t="s">
        <v>179</v>
      </c>
      <c r="L267" s="199" t="s">
        <v>261</v>
      </c>
      <c r="M267" s="199" t="s">
        <v>122</v>
      </c>
      <c r="N267" s="201">
        <v>19.722000000000001</v>
      </c>
      <c r="O267" s="202" t="s">
        <v>81</v>
      </c>
      <c r="P267" s="202"/>
      <c r="Q267" s="203">
        <f t="shared" si="21"/>
        <v>0</v>
      </c>
      <c r="R267" s="203">
        <f t="shared" si="22"/>
        <v>0</v>
      </c>
      <c r="S267" s="213">
        <f>IF(M267="nvt",0,IF(O267&gt;0,VLOOKUP(M267,'3-Productie normen'!A:K,VLOOKUP(O267,'3-Productie normen'!$B$34:$C$35,2,FALSE),FALSE)))</f>
        <v>0</v>
      </c>
      <c r="T267" s="204">
        <f t="shared" si="23"/>
        <v>0</v>
      </c>
      <c r="U267" s="572"/>
    </row>
    <row r="268" spans="1:21" ht="14.15" customHeight="1">
      <c r="A268" s="231">
        <v>268</v>
      </c>
      <c r="B268" s="262" t="s">
        <v>83</v>
      </c>
      <c r="C268" s="199" t="s">
        <v>418</v>
      </c>
      <c r="D268" s="199" t="s">
        <v>419</v>
      </c>
      <c r="E268" s="199" t="s">
        <v>420</v>
      </c>
      <c r="F268" s="199" t="s">
        <v>176</v>
      </c>
      <c r="G268" s="199" t="s">
        <v>177</v>
      </c>
      <c r="H268" s="199" t="s">
        <v>484</v>
      </c>
      <c r="I268" s="200" t="s">
        <v>123</v>
      </c>
      <c r="J268" s="199" t="s">
        <v>179</v>
      </c>
      <c r="K268" s="199" t="s">
        <v>179</v>
      </c>
      <c r="L268" s="199" t="s">
        <v>261</v>
      </c>
      <c r="M268" s="199" t="s">
        <v>122</v>
      </c>
      <c r="N268" s="201">
        <v>16.642499999999998</v>
      </c>
      <c r="O268" s="202" t="s">
        <v>81</v>
      </c>
      <c r="P268" s="202"/>
      <c r="Q268" s="203">
        <f t="shared" si="21"/>
        <v>0</v>
      </c>
      <c r="R268" s="203">
        <f t="shared" si="22"/>
        <v>0</v>
      </c>
      <c r="S268" s="213">
        <f>IF(M268="nvt",0,IF(O268&gt;0,VLOOKUP(M268,'3-Productie normen'!A:K,VLOOKUP(O268,'3-Productie normen'!$B$34:$C$35,2,FALSE),FALSE)))</f>
        <v>0</v>
      </c>
      <c r="T268" s="204">
        <f t="shared" si="23"/>
        <v>0</v>
      </c>
      <c r="U268" s="572"/>
    </row>
    <row r="269" spans="1:21" ht="14.15" customHeight="1">
      <c r="A269" s="231">
        <v>269</v>
      </c>
      <c r="B269" s="262" t="s">
        <v>83</v>
      </c>
      <c r="C269" s="199" t="s">
        <v>418</v>
      </c>
      <c r="D269" s="199" t="s">
        <v>419</v>
      </c>
      <c r="E269" s="199" t="s">
        <v>420</v>
      </c>
      <c r="F269" s="199" t="s">
        <v>176</v>
      </c>
      <c r="G269" s="199" t="s">
        <v>177</v>
      </c>
      <c r="H269" s="199" t="s">
        <v>485</v>
      </c>
      <c r="I269" s="200" t="s">
        <v>125</v>
      </c>
      <c r="J269" s="199" t="s">
        <v>222</v>
      </c>
      <c r="K269" s="199" t="s">
        <v>279</v>
      </c>
      <c r="L269" s="199" t="s">
        <v>425</v>
      </c>
      <c r="M269" s="208" t="s">
        <v>129</v>
      </c>
      <c r="N269" s="201">
        <v>61.977699999999999</v>
      </c>
      <c r="O269" s="202" t="s">
        <v>81</v>
      </c>
      <c r="P269" s="202"/>
      <c r="Q269" s="203">
        <f t="shared" si="21"/>
        <v>0</v>
      </c>
      <c r="R269" s="203">
        <f t="shared" si="22"/>
        <v>0</v>
      </c>
      <c r="S269" s="213">
        <f>IF(M269="nvt",0,IF(O269&gt;0,VLOOKUP(M269,'3-Productie normen'!A:K,VLOOKUP(O269,'3-Productie normen'!$B$34:$C$35,2,FALSE),FALSE)))</f>
        <v>0</v>
      </c>
      <c r="T269" s="204">
        <f t="shared" si="23"/>
        <v>0</v>
      </c>
      <c r="U269" s="572"/>
    </row>
    <row r="270" spans="1:21" ht="14.15" customHeight="1">
      <c r="A270" s="231">
        <v>270</v>
      </c>
      <c r="B270" s="262" t="s">
        <v>83</v>
      </c>
      <c r="C270" s="199" t="s">
        <v>418</v>
      </c>
      <c r="D270" s="199" t="s">
        <v>419</v>
      </c>
      <c r="E270" s="199" t="s">
        <v>420</v>
      </c>
      <c r="F270" s="199" t="s">
        <v>176</v>
      </c>
      <c r="G270" s="199" t="s">
        <v>177</v>
      </c>
      <c r="H270" s="199" t="s">
        <v>486</v>
      </c>
      <c r="I270" s="200" t="s">
        <v>123</v>
      </c>
      <c r="J270" s="199" t="s">
        <v>179</v>
      </c>
      <c r="K270" s="199" t="s">
        <v>179</v>
      </c>
      <c r="L270" s="199" t="s">
        <v>261</v>
      </c>
      <c r="M270" s="199" t="s">
        <v>122</v>
      </c>
      <c r="N270" s="201">
        <v>16.642499999999998</v>
      </c>
      <c r="O270" s="202" t="s">
        <v>81</v>
      </c>
      <c r="P270" s="202"/>
      <c r="Q270" s="203">
        <f t="shared" si="21"/>
        <v>0</v>
      </c>
      <c r="R270" s="203">
        <f t="shared" si="22"/>
        <v>0</v>
      </c>
      <c r="S270" s="213">
        <f>IF(M270="nvt",0,IF(O270&gt;0,VLOOKUP(M270,'3-Productie normen'!A:K,VLOOKUP(O270,'3-Productie normen'!$B$34:$C$35,2,FALSE),FALSE)))</f>
        <v>0</v>
      </c>
      <c r="T270" s="204">
        <f t="shared" si="23"/>
        <v>0</v>
      </c>
      <c r="U270" s="572"/>
    </row>
    <row r="271" spans="1:21" ht="14.15" customHeight="1">
      <c r="A271" s="231">
        <v>271</v>
      </c>
      <c r="B271" s="262" t="s">
        <v>83</v>
      </c>
      <c r="C271" s="199" t="s">
        <v>418</v>
      </c>
      <c r="D271" s="199" t="s">
        <v>419</v>
      </c>
      <c r="E271" s="199" t="s">
        <v>420</v>
      </c>
      <c r="F271" s="199" t="s">
        <v>176</v>
      </c>
      <c r="G271" s="199" t="s">
        <v>177</v>
      </c>
      <c r="H271" s="199" t="s">
        <v>487</v>
      </c>
      <c r="I271" s="200" t="s">
        <v>123</v>
      </c>
      <c r="J271" s="199" t="s">
        <v>179</v>
      </c>
      <c r="K271" s="199" t="s">
        <v>179</v>
      </c>
      <c r="L271" s="199" t="s">
        <v>261</v>
      </c>
      <c r="M271" s="199" t="s">
        <v>122</v>
      </c>
      <c r="N271" s="201">
        <v>16.642499999999998</v>
      </c>
      <c r="O271" s="202" t="s">
        <v>81</v>
      </c>
      <c r="P271" s="202"/>
      <c r="Q271" s="203">
        <f t="shared" si="21"/>
        <v>0</v>
      </c>
      <c r="R271" s="203">
        <f t="shared" si="22"/>
        <v>0</v>
      </c>
      <c r="S271" s="213">
        <f>IF(M271="nvt",0,IF(O271&gt;0,VLOOKUP(M271,'3-Productie normen'!A:K,VLOOKUP(O271,'3-Productie normen'!$B$34:$C$35,2,FALSE),FALSE)))</f>
        <v>0</v>
      </c>
      <c r="T271" s="204">
        <f t="shared" si="23"/>
        <v>0</v>
      </c>
      <c r="U271" s="572"/>
    </row>
    <row r="272" spans="1:21" ht="14.15" customHeight="1">
      <c r="A272" s="231">
        <v>272</v>
      </c>
      <c r="B272" s="262" t="s">
        <v>83</v>
      </c>
      <c r="C272" s="199" t="s">
        <v>418</v>
      </c>
      <c r="D272" s="199" t="s">
        <v>419</v>
      </c>
      <c r="E272" s="199" t="s">
        <v>420</v>
      </c>
      <c r="F272" s="199" t="s">
        <v>176</v>
      </c>
      <c r="G272" s="199" t="s">
        <v>177</v>
      </c>
      <c r="H272" s="199" t="s">
        <v>488</v>
      </c>
      <c r="I272" s="200" t="s">
        <v>123</v>
      </c>
      <c r="J272" s="199" t="s">
        <v>179</v>
      </c>
      <c r="K272" s="199" t="s">
        <v>179</v>
      </c>
      <c r="L272" s="199" t="s">
        <v>261</v>
      </c>
      <c r="M272" s="199" t="s">
        <v>122</v>
      </c>
      <c r="N272" s="201">
        <v>48.7941</v>
      </c>
      <c r="O272" s="202" t="s">
        <v>81</v>
      </c>
      <c r="P272" s="202"/>
      <c r="Q272" s="203">
        <f t="shared" si="21"/>
        <v>0</v>
      </c>
      <c r="R272" s="203">
        <f t="shared" si="22"/>
        <v>0</v>
      </c>
      <c r="S272" s="213">
        <f>IF(M272="nvt",0,IF(O272&gt;0,VLOOKUP(M272,'3-Productie normen'!A:K,VLOOKUP(O272,'3-Productie normen'!$B$34:$C$35,2,FALSE),FALSE)))</f>
        <v>0</v>
      </c>
      <c r="T272" s="204">
        <f t="shared" si="23"/>
        <v>0</v>
      </c>
      <c r="U272" s="572"/>
    </row>
    <row r="273" spans="1:21" ht="14.15" customHeight="1">
      <c r="A273" s="232">
        <v>273</v>
      </c>
      <c r="B273" s="262" t="s">
        <v>83</v>
      </c>
      <c r="C273" s="199" t="s">
        <v>418</v>
      </c>
      <c r="D273" s="199" t="s">
        <v>419</v>
      </c>
      <c r="E273" s="199" t="s">
        <v>420</v>
      </c>
      <c r="F273" s="199" t="s">
        <v>176</v>
      </c>
      <c r="G273" s="199" t="s">
        <v>177</v>
      </c>
      <c r="H273" s="199" t="s">
        <v>489</v>
      </c>
      <c r="I273" s="200" t="s">
        <v>123</v>
      </c>
      <c r="J273" s="199" t="s">
        <v>179</v>
      </c>
      <c r="K273" s="199" t="s">
        <v>179</v>
      </c>
      <c r="L273" s="199" t="s">
        <v>261</v>
      </c>
      <c r="M273" s="199" t="s">
        <v>122</v>
      </c>
      <c r="N273" s="201">
        <v>16.641400000000001</v>
      </c>
      <c r="O273" s="202" t="s">
        <v>81</v>
      </c>
      <c r="P273" s="202"/>
      <c r="Q273" s="203">
        <f t="shared" si="21"/>
        <v>0</v>
      </c>
      <c r="R273" s="203">
        <f t="shared" si="22"/>
        <v>0</v>
      </c>
      <c r="S273" s="213">
        <f>IF(M273="nvt",0,IF(O273&gt;0,VLOOKUP(M273,'3-Productie normen'!A:K,VLOOKUP(O273,'3-Productie normen'!$B$34:$C$35,2,FALSE),FALSE)))</f>
        <v>0</v>
      </c>
      <c r="T273" s="204">
        <f t="shared" si="23"/>
        <v>0</v>
      </c>
      <c r="U273" s="572"/>
    </row>
    <row r="274" spans="1:21" ht="14.15" customHeight="1">
      <c r="A274" s="231">
        <v>274</v>
      </c>
      <c r="B274" s="262" t="s">
        <v>83</v>
      </c>
      <c r="C274" s="199" t="s">
        <v>418</v>
      </c>
      <c r="D274" s="199" t="s">
        <v>419</v>
      </c>
      <c r="E274" s="199" t="s">
        <v>420</v>
      </c>
      <c r="F274" s="199" t="s">
        <v>176</v>
      </c>
      <c r="G274" s="199" t="s">
        <v>177</v>
      </c>
      <c r="H274" s="199" t="s">
        <v>490</v>
      </c>
      <c r="I274" s="207" t="s">
        <v>123</v>
      </c>
      <c r="J274" s="199" t="s">
        <v>179</v>
      </c>
      <c r="K274" s="199" t="s">
        <v>187</v>
      </c>
      <c r="L274" s="199" t="s">
        <v>261</v>
      </c>
      <c r="M274" s="199" t="s">
        <v>141</v>
      </c>
      <c r="N274" s="201">
        <v>20.264600000000002</v>
      </c>
      <c r="O274" s="202" t="s">
        <v>81</v>
      </c>
      <c r="P274" s="202"/>
      <c r="Q274" s="203">
        <f t="shared" si="21"/>
        <v>0</v>
      </c>
      <c r="R274" s="203">
        <f t="shared" si="22"/>
        <v>0</v>
      </c>
      <c r="S274" s="213">
        <f>IF(M274="nvt",0,IF(O274&gt;0,VLOOKUP(M274,'3-Productie normen'!A:K,VLOOKUP(O274,'3-Productie normen'!$B$34:$C$35,2,FALSE),FALSE)))</f>
        <v>0</v>
      </c>
      <c r="T274" s="204">
        <f t="shared" si="23"/>
        <v>0</v>
      </c>
      <c r="U274" s="572"/>
    </row>
    <row r="275" spans="1:21" ht="14.15" customHeight="1">
      <c r="A275" s="231">
        <v>275</v>
      </c>
      <c r="B275" s="262" t="s">
        <v>83</v>
      </c>
      <c r="C275" s="199" t="s">
        <v>418</v>
      </c>
      <c r="D275" s="199" t="s">
        <v>419</v>
      </c>
      <c r="E275" s="199" t="s">
        <v>420</v>
      </c>
      <c r="F275" s="199" t="s">
        <v>176</v>
      </c>
      <c r="G275" s="199" t="s">
        <v>177</v>
      </c>
      <c r="H275" s="199" t="s">
        <v>491</v>
      </c>
      <c r="I275" s="207" t="s">
        <v>123</v>
      </c>
      <c r="J275" s="199" t="s">
        <v>179</v>
      </c>
      <c r="K275" s="199" t="s">
        <v>187</v>
      </c>
      <c r="L275" s="199" t="s">
        <v>261</v>
      </c>
      <c r="M275" s="199" t="s">
        <v>141</v>
      </c>
      <c r="N275" s="201">
        <v>17.579899999999999</v>
      </c>
      <c r="O275" s="202" t="s">
        <v>81</v>
      </c>
      <c r="P275" s="202"/>
      <c r="Q275" s="203">
        <f t="shared" si="21"/>
        <v>0</v>
      </c>
      <c r="R275" s="203">
        <f t="shared" si="22"/>
        <v>0</v>
      </c>
      <c r="S275" s="213">
        <f>IF(M275="nvt",0,IF(O275&gt;0,VLOOKUP(M275,'3-Productie normen'!A:K,VLOOKUP(O275,'3-Productie normen'!$B$34:$C$35,2,FALSE),FALSE)))</f>
        <v>0</v>
      </c>
      <c r="T275" s="204">
        <f t="shared" si="23"/>
        <v>0</v>
      </c>
      <c r="U275" s="572"/>
    </row>
    <row r="276" spans="1:21" ht="14.15" customHeight="1">
      <c r="A276" s="231">
        <v>276</v>
      </c>
      <c r="B276" s="262" t="s">
        <v>83</v>
      </c>
      <c r="C276" s="199" t="s">
        <v>418</v>
      </c>
      <c r="D276" s="199" t="s">
        <v>419</v>
      </c>
      <c r="E276" s="199" t="s">
        <v>420</v>
      </c>
      <c r="F276" s="199" t="s">
        <v>176</v>
      </c>
      <c r="G276" s="199" t="s">
        <v>177</v>
      </c>
      <c r="H276" s="199" t="s">
        <v>492</v>
      </c>
      <c r="I276" s="200" t="s">
        <v>125</v>
      </c>
      <c r="J276" s="199" t="s">
        <v>222</v>
      </c>
      <c r="K276" s="199" t="s">
        <v>279</v>
      </c>
      <c r="L276" s="199" t="s">
        <v>425</v>
      </c>
      <c r="M276" s="208" t="s">
        <v>129</v>
      </c>
      <c r="N276" s="201">
        <v>73.419600000000003</v>
      </c>
      <c r="O276" s="202" t="s">
        <v>81</v>
      </c>
      <c r="P276" s="202"/>
      <c r="Q276" s="203">
        <f t="shared" si="21"/>
        <v>0</v>
      </c>
      <c r="R276" s="203">
        <f t="shared" si="22"/>
        <v>0</v>
      </c>
      <c r="S276" s="213">
        <f>IF(M276="nvt",0,IF(O276&gt;0,VLOOKUP(M276,'3-Productie normen'!A:K,VLOOKUP(O276,'3-Productie normen'!$B$34:$C$35,2,FALSE),FALSE)))</f>
        <v>0</v>
      </c>
      <c r="T276" s="204">
        <f t="shared" si="23"/>
        <v>0</v>
      </c>
      <c r="U276" s="572"/>
    </row>
    <row r="277" spans="1:21" ht="14.15" customHeight="1">
      <c r="A277" s="231">
        <v>277</v>
      </c>
      <c r="B277" s="262" t="s">
        <v>83</v>
      </c>
      <c r="C277" s="199" t="s">
        <v>418</v>
      </c>
      <c r="D277" s="199" t="s">
        <v>419</v>
      </c>
      <c r="E277" s="199" t="s">
        <v>420</v>
      </c>
      <c r="F277" s="199" t="s">
        <v>176</v>
      </c>
      <c r="G277" s="199" t="s">
        <v>177</v>
      </c>
      <c r="H277" s="199" t="s">
        <v>493</v>
      </c>
      <c r="I277" s="200" t="s">
        <v>123</v>
      </c>
      <c r="J277" s="199" t="s">
        <v>179</v>
      </c>
      <c r="K277" s="199" t="s">
        <v>179</v>
      </c>
      <c r="L277" s="199" t="s">
        <v>261</v>
      </c>
      <c r="M277" s="199" t="s">
        <v>122</v>
      </c>
      <c r="N277" s="201">
        <v>69.716099999999997</v>
      </c>
      <c r="O277" s="202" t="s">
        <v>81</v>
      </c>
      <c r="P277" s="202"/>
      <c r="Q277" s="203">
        <f t="shared" si="21"/>
        <v>0</v>
      </c>
      <c r="R277" s="203">
        <f t="shared" si="22"/>
        <v>0</v>
      </c>
      <c r="S277" s="213">
        <f>IF(M277="nvt",0,IF(O277&gt;0,VLOOKUP(M277,'3-Productie normen'!A:K,VLOOKUP(O277,'3-Productie normen'!$B$34:$C$35,2,FALSE),FALSE)))</f>
        <v>0</v>
      </c>
      <c r="T277" s="204">
        <f t="shared" si="23"/>
        <v>0</v>
      </c>
      <c r="U277" s="572"/>
    </row>
    <row r="278" spans="1:21" ht="14.15" customHeight="1">
      <c r="A278" s="231">
        <v>278</v>
      </c>
      <c r="B278" s="262" t="s">
        <v>83</v>
      </c>
      <c r="C278" s="199" t="s">
        <v>418</v>
      </c>
      <c r="D278" s="199" t="s">
        <v>419</v>
      </c>
      <c r="E278" s="199" t="s">
        <v>420</v>
      </c>
      <c r="F278" s="199" t="s">
        <v>176</v>
      </c>
      <c r="G278" s="199" t="s">
        <v>177</v>
      </c>
      <c r="H278" s="199" t="s">
        <v>494</v>
      </c>
      <c r="I278" s="200" t="s">
        <v>123</v>
      </c>
      <c r="J278" s="199" t="s">
        <v>179</v>
      </c>
      <c r="K278" s="199" t="s">
        <v>179</v>
      </c>
      <c r="L278" s="199" t="s">
        <v>261</v>
      </c>
      <c r="M278" s="199" t="s">
        <v>122</v>
      </c>
      <c r="N278" s="201">
        <v>3.8555999999999999</v>
      </c>
      <c r="O278" s="202" t="s">
        <v>81</v>
      </c>
      <c r="P278" s="202"/>
      <c r="Q278" s="203">
        <f t="shared" si="21"/>
        <v>0</v>
      </c>
      <c r="R278" s="203">
        <f t="shared" si="22"/>
        <v>0</v>
      </c>
      <c r="S278" s="213">
        <f>IF(M278="nvt",0,IF(O278&gt;0,VLOOKUP(M278,'3-Productie normen'!A:K,VLOOKUP(O278,'3-Productie normen'!$B$34:$C$35,2,FALSE),FALSE)))</f>
        <v>0</v>
      </c>
      <c r="T278" s="204">
        <f t="shared" si="23"/>
        <v>0</v>
      </c>
      <c r="U278" s="572"/>
    </row>
    <row r="279" spans="1:21" ht="14.15" customHeight="1">
      <c r="A279" s="231">
        <v>279</v>
      </c>
      <c r="B279" s="262" t="s">
        <v>83</v>
      </c>
      <c r="C279" s="199" t="s">
        <v>418</v>
      </c>
      <c r="D279" s="199" t="s">
        <v>419</v>
      </c>
      <c r="E279" s="199" t="s">
        <v>420</v>
      </c>
      <c r="F279" s="199" t="s">
        <v>176</v>
      </c>
      <c r="G279" s="199" t="s">
        <v>177</v>
      </c>
      <c r="H279" s="199" t="s">
        <v>495</v>
      </c>
      <c r="I279" s="200" t="s">
        <v>123</v>
      </c>
      <c r="J279" s="199" t="s">
        <v>179</v>
      </c>
      <c r="K279" s="199" t="s">
        <v>179</v>
      </c>
      <c r="L279" s="199" t="s">
        <v>261</v>
      </c>
      <c r="M279" s="199" t="s">
        <v>122</v>
      </c>
      <c r="N279" s="201">
        <v>3.9782000000000002</v>
      </c>
      <c r="O279" s="202" t="s">
        <v>81</v>
      </c>
      <c r="P279" s="202"/>
      <c r="Q279" s="203">
        <f t="shared" si="21"/>
        <v>0</v>
      </c>
      <c r="R279" s="203">
        <f t="shared" si="22"/>
        <v>0</v>
      </c>
      <c r="S279" s="213">
        <f>IF(M279="nvt",0,IF(O279&gt;0,VLOOKUP(M279,'3-Productie normen'!A:K,VLOOKUP(O279,'3-Productie normen'!$B$34:$C$35,2,FALSE),FALSE)))</f>
        <v>0</v>
      </c>
      <c r="T279" s="204">
        <f t="shared" si="23"/>
        <v>0</v>
      </c>
      <c r="U279" s="572"/>
    </row>
    <row r="280" spans="1:21" ht="14.15" customHeight="1">
      <c r="A280" s="231">
        <v>280</v>
      </c>
      <c r="B280" s="262" t="s">
        <v>83</v>
      </c>
      <c r="C280" s="199" t="s">
        <v>418</v>
      </c>
      <c r="D280" s="199" t="s">
        <v>419</v>
      </c>
      <c r="E280" s="199" t="s">
        <v>420</v>
      </c>
      <c r="F280" s="199" t="s">
        <v>176</v>
      </c>
      <c r="G280" s="199" t="s">
        <v>177</v>
      </c>
      <c r="H280" s="199" t="s">
        <v>496</v>
      </c>
      <c r="I280" s="200" t="s">
        <v>123</v>
      </c>
      <c r="J280" s="199" t="s">
        <v>179</v>
      </c>
      <c r="K280" s="199" t="s">
        <v>179</v>
      </c>
      <c r="L280" s="199" t="s">
        <v>261</v>
      </c>
      <c r="M280" s="199" t="s">
        <v>122</v>
      </c>
      <c r="N280" s="201">
        <v>3.8557000000000001</v>
      </c>
      <c r="O280" s="202" t="s">
        <v>81</v>
      </c>
      <c r="P280" s="202"/>
      <c r="Q280" s="203">
        <f t="shared" si="21"/>
        <v>0</v>
      </c>
      <c r="R280" s="203">
        <f t="shared" si="22"/>
        <v>0</v>
      </c>
      <c r="S280" s="213">
        <f>IF(M280="nvt",0,IF(O280&gt;0,VLOOKUP(M280,'3-Productie normen'!A:K,VLOOKUP(O280,'3-Productie normen'!$B$34:$C$35,2,FALSE),FALSE)))</f>
        <v>0</v>
      </c>
      <c r="T280" s="204">
        <f t="shared" si="23"/>
        <v>0</v>
      </c>
      <c r="U280" s="572"/>
    </row>
    <row r="281" spans="1:21" ht="14.15" customHeight="1">
      <c r="A281" s="232">
        <v>281</v>
      </c>
      <c r="B281" s="262" t="s">
        <v>83</v>
      </c>
      <c r="C281" s="199" t="s">
        <v>418</v>
      </c>
      <c r="D281" s="199" t="s">
        <v>419</v>
      </c>
      <c r="E281" s="199" t="s">
        <v>420</v>
      </c>
      <c r="F281" s="199" t="s">
        <v>176</v>
      </c>
      <c r="G281" s="199" t="s">
        <v>177</v>
      </c>
      <c r="H281" s="199" t="s">
        <v>497</v>
      </c>
      <c r="I281" s="200" t="s">
        <v>123</v>
      </c>
      <c r="J281" s="199" t="s">
        <v>179</v>
      </c>
      <c r="K281" s="199" t="s">
        <v>179</v>
      </c>
      <c r="L281" s="199" t="s">
        <v>261</v>
      </c>
      <c r="M281" s="199" t="s">
        <v>122</v>
      </c>
      <c r="N281" s="201">
        <v>3.9782000000000002</v>
      </c>
      <c r="O281" s="202" t="s">
        <v>81</v>
      </c>
      <c r="P281" s="202"/>
      <c r="Q281" s="203">
        <f t="shared" si="21"/>
        <v>0</v>
      </c>
      <c r="R281" s="203">
        <f t="shared" si="22"/>
        <v>0</v>
      </c>
      <c r="S281" s="213">
        <f>IF(M281="nvt",0,IF(O281&gt;0,VLOOKUP(M281,'3-Productie normen'!A:K,VLOOKUP(O281,'3-Productie normen'!$B$34:$C$35,2,FALSE),FALSE)))</f>
        <v>0</v>
      </c>
      <c r="T281" s="204">
        <f t="shared" si="23"/>
        <v>0</v>
      </c>
      <c r="U281" s="572"/>
    </row>
    <row r="282" spans="1:21" ht="14.15" customHeight="1">
      <c r="A282" s="231">
        <v>282</v>
      </c>
      <c r="B282" s="262" t="s">
        <v>83</v>
      </c>
      <c r="C282" s="199" t="s">
        <v>418</v>
      </c>
      <c r="D282" s="199" t="s">
        <v>419</v>
      </c>
      <c r="E282" s="199" t="s">
        <v>420</v>
      </c>
      <c r="F282" s="199" t="s">
        <v>176</v>
      </c>
      <c r="G282" s="199" t="s">
        <v>177</v>
      </c>
      <c r="H282" s="199" t="s">
        <v>498</v>
      </c>
      <c r="I282" s="200" t="s">
        <v>130</v>
      </c>
      <c r="J282" s="199" t="s">
        <v>209</v>
      </c>
      <c r="K282" s="199" t="s">
        <v>220</v>
      </c>
      <c r="L282" s="199" t="s">
        <v>425</v>
      </c>
      <c r="M282" s="199" t="s">
        <v>140</v>
      </c>
      <c r="N282" s="201">
        <v>4.6375000000000002</v>
      </c>
      <c r="O282" s="202" t="s">
        <v>81</v>
      </c>
      <c r="P282" s="202"/>
      <c r="Q282" s="203">
        <f t="shared" si="21"/>
        <v>0</v>
      </c>
      <c r="R282" s="203">
        <f t="shared" si="22"/>
        <v>0</v>
      </c>
      <c r="S282" s="213">
        <f>IF(M282="nvt",0,IF(O282&gt;0,VLOOKUP(M282,'3-Productie normen'!A:K,VLOOKUP(O282,'3-Productie normen'!$B$34:$C$35,2,FALSE),FALSE)))</f>
        <v>0</v>
      </c>
      <c r="T282" s="204">
        <f t="shared" si="23"/>
        <v>0</v>
      </c>
      <c r="U282" s="572"/>
    </row>
    <row r="283" spans="1:21" ht="14.15" customHeight="1">
      <c r="A283" s="231">
        <v>283</v>
      </c>
      <c r="B283" s="262" t="s">
        <v>83</v>
      </c>
      <c r="C283" s="199" t="s">
        <v>418</v>
      </c>
      <c r="D283" s="199" t="s">
        <v>419</v>
      </c>
      <c r="E283" s="199" t="s">
        <v>420</v>
      </c>
      <c r="F283" s="199" t="s">
        <v>176</v>
      </c>
      <c r="G283" s="199" t="s">
        <v>177</v>
      </c>
      <c r="H283" s="199" t="s">
        <v>499</v>
      </c>
      <c r="I283" s="207" t="s">
        <v>123</v>
      </c>
      <c r="J283" s="199" t="s">
        <v>179</v>
      </c>
      <c r="K283" s="199" t="s">
        <v>187</v>
      </c>
      <c r="L283" s="199" t="s">
        <v>261</v>
      </c>
      <c r="M283" s="199" t="s">
        <v>141</v>
      </c>
      <c r="N283" s="201">
        <v>15.425000000000001</v>
      </c>
      <c r="O283" s="202" t="s">
        <v>81</v>
      </c>
      <c r="P283" s="202"/>
      <c r="Q283" s="203">
        <f t="shared" si="21"/>
        <v>0</v>
      </c>
      <c r="R283" s="203">
        <f t="shared" si="22"/>
        <v>0</v>
      </c>
      <c r="S283" s="213">
        <f>IF(M283="nvt",0,IF(O283&gt;0,VLOOKUP(M283,'3-Productie normen'!A:K,VLOOKUP(O283,'3-Productie normen'!$B$34:$C$35,2,FALSE),FALSE)))</f>
        <v>0</v>
      </c>
      <c r="T283" s="204">
        <f t="shared" si="23"/>
        <v>0</v>
      </c>
      <c r="U283" s="572"/>
    </row>
    <row r="284" spans="1:21" ht="14.15" customHeight="1">
      <c r="A284" s="231">
        <v>284</v>
      </c>
      <c r="B284" s="262" t="s">
        <v>83</v>
      </c>
      <c r="C284" s="199" t="s">
        <v>418</v>
      </c>
      <c r="D284" s="199" t="s">
        <v>419</v>
      </c>
      <c r="E284" s="199" t="s">
        <v>420</v>
      </c>
      <c r="F284" s="199" t="s">
        <v>176</v>
      </c>
      <c r="G284" s="199" t="s">
        <v>177</v>
      </c>
      <c r="H284" s="199" t="s">
        <v>500</v>
      </c>
      <c r="I284" s="207" t="s">
        <v>123</v>
      </c>
      <c r="J284" s="199" t="s">
        <v>179</v>
      </c>
      <c r="K284" s="199" t="s">
        <v>187</v>
      </c>
      <c r="L284" s="199" t="s">
        <v>261</v>
      </c>
      <c r="M284" s="199" t="s">
        <v>141</v>
      </c>
      <c r="N284" s="201">
        <v>15.4124</v>
      </c>
      <c r="O284" s="202" t="s">
        <v>81</v>
      </c>
      <c r="P284" s="202"/>
      <c r="Q284" s="203">
        <f t="shared" si="21"/>
        <v>0</v>
      </c>
      <c r="R284" s="203">
        <f t="shared" si="22"/>
        <v>0</v>
      </c>
      <c r="S284" s="213">
        <f>IF(M284="nvt",0,IF(O284&gt;0,VLOOKUP(M284,'3-Productie normen'!A:K,VLOOKUP(O284,'3-Productie normen'!$B$34:$C$35,2,FALSE),FALSE)))</f>
        <v>0</v>
      </c>
      <c r="T284" s="204">
        <f t="shared" si="23"/>
        <v>0</v>
      </c>
      <c r="U284" s="572"/>
    </row>
    <row r="285" spans="1:21" ht="14.15" customHeight="1">
      <c r="A285" s="231">
        <v>285</v>
      </c>
      <c r="B285" s="262" t="s">
        <v>83</v>
      </c>
      <c r="C285" s="199" t="s">
        <v>418</v>
      </c>
      <c r="D285" s="199" t="s">
        <v>419</v>
      </c>
      <c r="E285" s="199" t="s">
        <v>420</v>
      </c>
      <c r="F285" s="199" t="s">
        <v>176</v>
      </c>
      <c r="G285" s="199" t="s">
        <v>177</v>
      </c>
      <c r="H285" s="199" t="s">
        <v>501</v>
      </c>
      <c r="I285" s="200" t="s">
        <v>125</v>
      </c>
      <c r="J285" s="199" t="s">
        <v>222</v>
      </c>
      <c r="K285" s="199" t="s">
        <v>279</v>
      </c>
      <c r="L285" s="199" t="s">
        <v>425</v>
      </c>
      <c r="M285" s="208" t="s">
        <v>129</v>
      </c>
      <c r="N285" s="201">
        <v>37.378599999999999</v>
      </c>
      <c r="O285" s="202" t="s">
        <v>81</v>
      </c>
      <c r="P285" s="202"/>
      <c r="Q285" s="203">
        <f t="shared" si="21"/>
        <v>0</v>
      </c>
      <c r="R285" s="203">
        <f t="shared" si="22"/>
        <v>0</v>
      </c>
      <c r="S285" s="213">
        <f>IF(M285="nvt",0,IF(O285&gt;0,VLOOKUP(M285,'3-Productie normen'!A:K,VLOOKUP(O285,'3-Productie normen'!$B$34:$C$35,2,FALSE),FALSE)))</f>
        <v>0</v>
      </c>
      <c r="T285" s="204">
        <f t="shared" si="23"/>
        <v>0</v>
      </c>
      <c r="U285" s="572"/>
    </row>
    <row r="286" spans="1:21" ht="14.15" customHeight="1">
      <c r="A286" s="231">
        <v>286</v>
      </c>
      <c r="B286" s="262" t="s">
        <v>83</v>
      </c>
      <c r="C286" s="199" t="s">
        <v>418</v>
      </c>
      <c r="D286" s="199" t="s">
        <v>419</v>
      </c>
      <c r="E286" s="199" t="s">
        <v>420</v>
      </c>
      <c r="F286" s="199" t="s">
        <v>176</v>
      </c>
      <c r="G286" s="199" t="s">
        <v>177</v>
      </c>
      <c r="H286" s="199" t="s">
        <v>502</v>
      </c>
      <c r="I286" s="200" t="s">
        <v>123</v>
      </c>
      <c r="J286" s="199" t="s">
        <v>179</v>
      </c>
      <c r="K286" s="199" t="s">
        <v>179</v>
      </c>
      <c r="L286" s="199" t="s">
        <v>261</v>
      </c>
      <c r="M286" s="199" t="s">
        <v>122</v>
      </c>
      <c r="N286" s="201">
        <v>24.044499999999999</v>
      </c>
      <c r="O286" s="202" t="s">
        <v>81</v>
      </c>
      <c r="P286" s="202"/>
      <c r="Q286" s="203">
        <f t="shared" si="21"/>
        <v>0</v>
      </c>
      <c r="R286" s="203">
        <f t="shared" si="22"/>
        <v>0</v>
      </c>
      <c r="S286" s="213">
        <f>IF(M286="nvt",0,IF(O286&gt;0,VLOOKUP(M286,'3-Productie normen'!A:K,VLOOKUP(O286,'3-Productie normen'!$B$34:$C$35,2,FALSE),FALSE)))</f>
        <v>0</v>
      </c>
      <c r="T286" s="204">
        <f t="shared" si="23"/>
        <v>0</v>
      </c>
      <c r="U286" s="572"/>
    </row>
    <row r="287" spans="1:21" ht="14.15" customHeight="1">
      <c r="A287" s="231">
        <v>287</v>
      </c>
      <c r="B287" s="262" t="s">
        <v>83</v>
      </c>
      <c r="C287" s="199" t="s">
        <v>418</v>
      </c>
      <c r="D287" s="199" t="s">
        <v>419</v>
      </c>
      <c r="E287" s="199" t="s">
        <v>420</v>
      </c>
      <c r="F287" s="199" t="s">
        <v>176</v>
      </c>
      <c r="G287" s="199" t="s">
        <v>177</v>
      </c>
      <c r="H287" s="199" t="s">
        <v>503</v>
      </c>
      <c r="I287" s="200" t="s">
        <v>123</v>
      </c>
      <c r="J287" s="199" t="s">
        <v>179</v>
      </c>
      <c r="K287" s="199" t="s">
        <v>179</v>
      </c>
      <c r="L287" s="199" t="s">
        <v>261</v>
      </c>
      <c r="M287" s="199" t="s">
        <v>122</v>
      </c>
      <c r="N287" s="201">
        <v>16.6187</v>
      </c>
      <c r="O287" s="202" t="s">
        <v>81</v>
      </c>
      <c r="P287" s="202"/>
      <c r="Q287" s="203">
        <f t="shared" si="21"/>
        <v>0</v>
      </c>
      <c r="R287" s="203">
        <f t="shared" si="22"/>
        <v>0</v>
      </c>
      <c r="S287" s="213">
        <f>IF(M287="nvt",0,IF(O287&gt;0,VLOOKUP(M287,'3-Productie normen'!A:K,VLOOKUP(O287,'3-Productie normen'!$B$34:$C$35,2,FALSE),FALSE)))</f>
        <v>0</v>
      </c>
      <c r="T287" s="204">
        <f t="shared" si="23"/>
        <v>0</v>
      </c>
      <c r="U287" s="572"/>
    </row>
    <row r="288" spans="1:21" ht="14.15" customHeight="1">
      <c r="A288" s="231">
        <v>288</v>
      </c>
      <c r="B288" s="262" t="s">
        <v>83</v>
      </c>
      <c r="C288" s="199" t="s">
        <v>418</v>
      </c>
      <c r="D288" s="199" t="s">
        <v>419</v>
      </c>
      <c r="E288" s="199" t="s">
        <v>420</v>
      </c>
      <c r="F288" s="199" t="s">
        <v>176</v>
      </c>
      <c r="G288" s="199" t="s">
        <v>177</v>
      </c>
      <c r="H288" s="199" t="s">
        <v>504</v>
      </c>
      <c r="I288" s="200" t="s">
        <v>123</v>
      </c>
      <c r="J288" s="199" t="s">
        <v>179</v>
      </c>
      <c r="K288" s="199" t="s">
        <v>179</v>
      </c>
      <c r="L288" s="199" t="s">
        <v>261</v>
      </c>
      <c r="M288" s="199" t="s">
        <v>122</v>
      </c>
      <c r="N288" s="201">
        <v>24.0441</v>
      </c>
      <c r="O288" s="202" t="s">
        <v>81</v>
      </c>
      <c r="P288" s="202"/>
      <c r="Q288" s="203">
        <f t="shared" si="21"/>
        <v>0</v>
      </c>
      <c r="R288" s="203">
        <f t="shared" si="22"/>
        <v>0</v>
      </c>
      <c r="S288" s="213">
        <f>IF(M288="nvt",0,IF(O288&gt;0,VLOOKUP(M288,'3-Productie normen'!A:K,VLOOKUP(O288,'3-Productie normen'!$B$34:$C$35,2,FALSE),FALSE)))</f>
        <v>0</v>
      </c>
      <c r="T288" s="204">
        <f t="shared" si="23"/>
        <v>0</v>
      </c>
      <c r="U288" s="572"/>
    </row>
    <row r="289" spans="1:21" ht="14.15" customHeight="1">
      <c r="A289" s="232">
        <v>289</v>
      </c>
      <c r="B289" s="262" t="s">
        <v>83</v>
      </c>
      <c r="C289" s="199" t="s">
        <v>418</v>
      </c>
      <c r="D289" s="199" t="s">
        <v>419</v>
      </c>
      <c r="E289" s="199" t="s">
        <v>420</v>
      </c>
      <c r="F289" s="199" t="s">
        <v>176</v>
      </c>
      <c r="G289" s="199" t="s">
        <v>177</v>
      </c>
      <c r="H289" s="199" t="s">
        <v>505</v>
      </c>
      <c r="I289" s="200" t="s">
        <v>123</v>
      </c>
      <c r="J289" s="199" t="s">
        <v>179</v>
      </c>
      <c r="K289" s="199" t="s">
        <v>179</v>
      </c>
      <c r="L289" s="199" t="s">
        <v>261</v>
      </c>
      <c r="M289" s="199" t="s">
        <v>122</v>
      </c>
      <c r="N289" s="201">
        <v>16.6187</v>
      </c>
      <c r="O289" s="202" t="s">
        <v>81</v>
      </c>
      <c r="P289" s="202"/>
      <c r="Q289" s="203">
        <f t="shared" si="21"/>
        <v>0</v>
      </c>
      <c r="R289" s="203">
        <f t="shared" si="22"/>
        <v>0</v>
      </c>
      <c r="S289" s="213">
        <f>IF(M289="nvt",0,IF(O289&gt;0,VLOOKUP(M289,'3-Productie normen'!A:K,VLOOKUP(O289,'3-Productie normen'!$B$34:$C$35,2,FALSE),FALSE)))</f>
        <v>0</v>
      </c>
      <c r="T289" s="204">
        <f t="shared" si="23"/>
        <v>0</v>
      </c>
      <c r="U289" s="572"/>
    </row>
    <row r="290" spans="1:21" ht="14.15" customHeight="1">
      <c r="A290" s="231">
        <v>290</v>
      </c>
      <c r="B290" s="262" t="s">
        <v>83</v>
      </c>
      <c r="C290" s="199" t="s">
        <v>418</v>
      </c>
      <c r="D290" s="199" t="s">
        <v>419</v>
      </c>
      <c r="E290" s="199" t="s">
        <v>420</v>
      </c>
      <c r="F290" s="199" t="s">
        <v>176</v>
      </c>
      <c r="G290" s="199" t="s">
        <v>177</v>
      </c>
      <c r="H290" s="199" t="s">
        <v>506</v>
      </c>
      <c r="I290" s="200" t="s">
        <v>136</v>
      </c>
      <c r="J290" s="199" t="s">
        <v>179</v>
      </c>
      <c r="K290" s="199" t="s">
        <v>265</v>
      </c>
      <c r="L290" s="199" t="s">
        <v>425</v>
      </c>
      <c r="M290" s="199" t="s">
        <v>135</v>
      </c>
      <c r="N290" s="201">
        <v>37.936799999999998</v>
      </c>
      <c r="O290" s="202" t="s">
        <v>81</v>
      </c>
      <c r="P290" s="202"/>
      <c r="Q290" s="203">
        <f t="shared" si="21"/>
        <v>0</v>
      </c>
      <c r="R290" s="203">
        <f t="shared" si="22"/>
        <v>0</v>
      </c>
      <c r="S290" s="213">
        <f>IF(M290="nvt",0,IF(O290&gt;0,VLOOKUP(M290,'3-Productie normen'!A:K,VLOOKUP(O290,'3-Productie normen'!$B$34:$C$35,2,FALSE),FALSE)))</f>
        <v>0</v>
      </c>
      <c r="T290" s="204">
        <f t="shared" si="23"/>
        <v>0</v>
      </c>
      <c r="U290" s="572"/>
    </row>
    <row r="291" spans="1:21" ht="14.15" customHeight="1">
      <c r="A291" s="231">
        <v>291</v>
      </c>
      <c r="B291" s="262" t="s">
        <v>83</v>
      </c>
      <c r="C291" s="199" t="s">
        <v>418</v>
      </c>
      <c r="D291" s="199" t="s">
        <v>419</v>
      </c>
      <c r="E291" s="199" t="s">
        <v>420</v>
      </c>
      <c r="F291" s="199" t="s">
        <v>176</v>
      </c>
      <c r="G291" s="199" t="s">
        <v>177</v>
      </c>
      <c r="H291" s="199" t="s">
        <v>507</v>
      </c>
      <c r="I291" s="200" t="s">
        <v>123</v>
      </c>
      <c r="J291" s="199" t="s">
        <v>179</v>
      </c>
      <c r="K291" s="199" t="s">
        <v>179</v>
      </c>
      <c r="L291" s="199" t="s">
        <v>261</v>
      </c>
      <c r="M291" s="199" t="s">
        <v>122</v>
      </c>
      <c r="N291" s="201">
        <v>16.6187</v>
      </c>
      <c r="O291" s="202" t="s">
        <v>81</v>
      </c>
      <c r="P291" s="202"/>
      <c r="Q291" s="203">
        <f t="shared" si="21"/>
        <v>0</v>
      </c>
      <c r="R291" s="203">
        <f t="shared" si="22"/>
        <v>0</v>
      </c>
      <c r="S291" s="213">
        <f>IF(M291="nvt",0,IF(O291&gt;0,VLOOKUP(M291,'3-Productie normen'!A:K,VLOOKUP(O291,'3-Productie normen'!$B$34:$C$35,2,FALSE),FALSE)))</f>
        <v>0</v>
      </c>
      <c r="T291" s="204">
        <f t="shared" si="23"/>
        <v>0</v>
      </c>
      <c r="U291" s="572"/>
    </row>
    <row r="292" spans="1:21" ht="14.15" customHeight="1">
      <c r="A292" s="231">
        <v>292</v>
      </c>
      <c r="B292" s="262" t="s">
        <v>83</v>
      </c>
      <c r="C292" s="199" t="s">
        <v>418</v>
      </c>
      <c r="D292" s="199" t="s">
        <v>419</v>
      </c>
      <c r="E292" s="199" t="s">
        <v>420</v>
      </c>
      <c r="F292" s="199" t="s">
        <v>176</v>
      </c>
      <c r="G292" s="199" t="s">
        <v>177</v>
      </c>
      <c r="H292" s="199" t="s">
        <v>508</v>
      </c>
      <c r="I292" s="200" t="s">
        <v>136</v>
      </c>
      <c r="J292" s="199" t="s">
        <v>222</v>
      </c>
      <c r="K292" s="199" t="s">
        <v>279</v>
      </c>
      <c r="L292" s="199" t="s">
        <v>425</v>
      </c>
      <c r="M292" s="199" t="s">
        <v>135</v>
      </c>
      <c r="N292" s="201">
        <v>7.8787000000000003</v>
      </c>
      <c r="O292" s="202" t="s">
        <v>81</v>
      </c>
      <c r="P292" s="202"/>
      <c r="Q292" s="203">
        <f t="shared" si="21"/>
        <v>0</v>
      </c>
      <c r="R292" s="203">
        <f t="shared" si="22"/>
        <v>0</v>
      </c>
      <c r="S292" s="213">
        <f>IF(M292="nvt",0,IF(O292&gt;0,VLOOKUP(M292,'3-Productie normen'!A:K,VLOOKUP(O292,'3-Productie normen'!$B$34:$C$35,2,FALSE),FALSE)))</f>
        <v>0</v>
      </c>
      <c r="T292" s="204">
        <f t="shared" si="23"/>
        <v>0</v>
      </c>
      <c r="U292" s="572"/>
    </row>
    <row r="293" spans="1:21" ht="14.15" customHeight="1">
      <c r="A293" s="231">
        <v>293</v>
      </c>
      <c r="B293" s="262" t="s">
        <v>83</v>
      </c>
      <c r="C293" s="199" t="s">
        <v>418</v>
      </c>
      <c r="D293" s="199" t="s">
        <v>419</v>
      </c>
      <c r="E293" s="199" t="s">
        <v>420</v>
      </c>
      <c r="F293" s="199" t="s">
        <v>176</v>
      </c>
      <c r="G293" s="199" t="s">
        <v>177</v>
      </c>
      <c r="H293" s="199" t="s">
        <v>509</v>
      </c>
      <c r="I293" s="200" t="s">
        <v>123</v>
      </c>
      <c r="J293" s="199" t="s">
        <v>222</v>
      </c>
      <c r="K293" s="199" t="s">
        <v>223</v>
      </c>
      <c r="L293" s="199" t="s">
        <v>425</v>
      </c>
      <c r="M293" s="199" t="s">
        <v>122</v>
      </c>
      <c r="N293" s="201">
        <v>2.0411999999999999</v>
      </c>
      <c r="O293" s="202" t="s">
        <v>81</v>
      </c>
      <c r="P293" s="202"/>
      <c r="Q293" s="203">
        <f t="shared" si="21"/>
        <v>0</v>
      </c>
      <c r="R293" s="203">
        <f t="shared" si="22"/>
        <v>0</v>
      </c>
      <c r="S293" s="213">
        <f>IF(M293="nvt",0,IF(O293&gt;0,VLOOKUP(M293,'3-Productie normen'!A:K,VLOOKUP(O293,'3-Productie normen'!$B$34:$C$35,2,FALSE),FALSE)))</f>
        <v>0</v>
      </c>
      <c r="T293" s="204">
        <f t="shared" si="23"/>
        <v>0</v>
      </c>
      <c r="U293" s="572"/>
    </row>
    <row r="294" spans="1:21" ht="14.15" customHeight="1">
      <c r="A294" s="231">
        <v>294</v>
      </c>
      <c r="B294" s="262" t="s">
        <v>83</v>
      </c>
      <c r="C294" s="199" t="s">
        <v>418</v>
      </c>
      <c r="D294" s="199" t="s">
        <v>419</v>
      </c>
      <c r="E294" s="199" t="s">
        <v>420</v>
      </c>
      <c r="F294" s="199" t="s">
        <v>176</v>
      </c>
      <c r="G294" s="199" t="s">
        <v>177</v>
      </c>
      <c r="H294" s="199" t="s">
        <v>510</v>
      </c>
      <c r="I294" s="200" t="s">
        <v>123</v>
      </c>
      <c r="J294" s="199" t="s">
        <v>179</v>
      </c>
      <c r="K294" s="199" t="s">
        <v>179</v>
      </c>
      <c r="L294" s="199" t="s">
        <v>261</v>
      </c>
      <c r="M294" s="199" t="s">
        <v>122</v>
      </c>
      <c r="N294" s="201">
        <v>16.6113</v>
      </c>
      <c r="O294" s="202" t="s">
        <v>81</v>
      </c>
      <c r="P294" s="202"/>
      <c r="Q294" s="203">
        <f t="shared" si="21"/>
        <v>0</v>
      </c>
      <c r="R294" s="203">
        <f t="shared" si="22"/>
        <v>0</v>
      </c>
      <c r="S294" s="213">
        <f>IF(M294="nvt",0,IF(O294&gt;0,VLOOKUP(M294,'3-Productie normen'!A:K,VLOOKUP(O294,'3-Productie normen'!$B$34:$C$35,2,FALSE),FALSE)))</f>
        <v>0</v>
      </c>
      <c r="T294" s="204">
        <f t="shared" si="23"/>
        <v>0</v>
      </c>
      <c r="U294" s="572"/>
    </row>
    <row r="295" spans="1:21" ht="14.15" customHeight="1">
      <c r="A295" s="231">
        <v>295</v>
      </c>
      <c r="B295" s="262" t="s">
        <v>83</v>
      </c>
      <c r="C295" s="199" t="s">
        <v>418</v>
      </c>
      <c r="D295" s="199" t="s">
        <v>419</v>
      </c>
      <c r="E295" s="199" t="s">
        <v>420</v>
      </c>
      <c r="F295" s="199" t="s">
        <v>176</v>
      </c>
      <c r="G295" s="199" t="s">
        <v>177</v>
      </c>
      <c r="H295" s="199" t="s">
        <v>511</v>
      </c>
      <c r="I295" s="200" t="s">
        <v>133</v>
      </c>
      <c r="J295" s="199" t="s">
        <v>222</v>
      </c>
      <c r="K295" s="199" t="s">
        <v>223</v>
      </c>
      <c r="L295" s="199" t="s">
        <v>451</v>
      </c>
      <c r="M295" s="199" t="s">
        <v>138</v>
      </c>
      <c r="N295" s="201">
        <v>13.340299999999999</v>
      </c>
      <c r="O295" s="202" t="s">
        <v>81</v>
      </c>
      <c r="P295" s="202"/>
      <c r="Q295" s="203">
        <f t="shared" si="21"/>
        <v>0</v>
      </c>
      <c r="R295" s="203">
        <f t="shared" si="22"/>
        <v>0</v>
      </c>
      <c r="S295" s="213">
        <f>IF(M295="nvt",0,IF(O295&gt;0,VLOOKUP(M295,'3-Productie normen'!A:K,VLOOKUP(O295,'3-Productie normen'!$B$34:$C$35,2,FALSE),FALSE)))</f>
        <v>0</v>
      </c>
      <c r="T295" s="204">
        <f t="shared" si="23"/>
        <v>0</v>
      </c>
      <c r="U295" s="572"/>
    </row>
    <row r="296" spans="1:21" ht="14.15" customHeight="1">
      <c r="A296" s="231">
        <v>296</v>
      </c>
      <c r="B296" s="262" t="s">
        <v>83</v>
      </c>
      <c r="C296" s="199" t="s">
        <v>418</v>
      </c>
      <c r="D296" s="199" t="s">
        <v>419</v>
      </c>
      <c r="E296" s="199" t="s">
        <v>420</v>
      </c>
      <c r="F296" s="199" t="s">
        <v>176</v>
      </c>
      <c r="G296" s="199" t="s">
        <v>177</v>
      </c>
      <c r="H296" s="199" t="s">
        <v>512</v>
      </c>
      <c r="I296" s="200" t="s">
        <v>133</v>
      </c>
      <c r="J296" s="199" t="s">
        <v>222</v>
      </c>
      <c r="K296" s="199" t="s">
        <v>223</v>
      </c>
      <c r="L296" s="199" t="s">
        <v>451</v>
      </c>
      <c r="M296" s="199" t="s">
        <v>138</v>
      </c>
      <c r="N296" s="201">
        <v>2.1537000000000002</v>
      </c>
      <c r="O296" s="202" t="s">
        <v>81</v>
      </c>
      <c r="P296" s="202"/>
      <c r="Q296" s="203">
        <f t="shared" si="21"/>
        <v>0</v>
      </c>
      <c r="R296" s="203">
        <f t="shared" si="22"/>
        <v>0</v>
      </c>
      <c r="S296" s="213">
        <f>IF(M296="nvt",0,IF(O296&gt;0,VLOOKUP(M296,'3-Productie normen'!A:K,VLOOKUP(O296,'3-Productie normen'!$B$34:$C$35,2,FALSE),FALSE)))</f>
        <v>0</v>
      </c>
      <c r="T296" s="204">
        <f t="shared" si="23"/>
        <v>0</v>
      </c>
      <c r="U296" s="572"/>
    </row>
    <row r="297" spans="1:21" ht="14.15" customHeight="1">
      <c r="A297" s="232">
        <v>297</v>
      </c>
      <c r="B297" s="262" t="s">
        <v>83</v>
      </c>
      <c r="C297" s="199" t="s">
        <v>418</v>
      </c>
      <c r="D297" s="199" t="s">
        <v>419</v>
      </c>
      <c r="E297" s="199" t="s">
        <v>420</v>
      </c>
      <c r="F297" s="199" t="s">
        <v>176</v>
      </c>
      <c r="G297" s="199" t="s">
        <v>177</v>
      </c>
      <c r="H297" s="199" t="s">
        <v>513</v>
      </c>
      <c r="I297" s="200" t="s">
        <v>133</v>
      </c>
      <c r="J297" s="199" t="s">
        <v>222</v>
      </c>
      <c r="K297" s="199" t="s">
        <v>223</v>
      </c>
      <c r="L297" s="199" t="s">
        <v>451</v>
      </c>
      <c r="M297" s="199" t="s">
        <v>138</v>
      </c>
      <c r="N297" s="201">
        <v>2.2631000000000001</v>
      </c>
      <c r="O297" s="202" t="s">
        <v>81</v>
      </c>
      <c r="P297" s="202"/>
      <c r="Q297" s="203">
        <f t="shared" si="21"/>
        <v>0</v>
      </c>
      <c r="R297" s="203">
        <f t="shared" si="22"/>
        <v>0</v>
      </c>
      <c r="S297" s="213">
        <f>IF(M297="nvt",0,IF(O297&gt;0,VLOOKUP(M297,'3-Productie normen'!A:K,VLOOKUP(O297,'3-Productie normen'!$B$34:$C$35,2,FALSE),FALSE)))</f>
        <v>0</v>
      </c>
      <c r="T297" s="204">
        <f t="shared" si="23"/>
        <v>0</v>
      </c>
      <c r="U297" s="572"/>
    </row>
    <row r="298" spans="1:21" ht="14.15" customHeight="1">
      <c r="A298" s="231">
        <v>298</v>
      </c>
      <c r="B298" s="262" t="s">
        <v>83</v>
      </c>
      <c r="C298" s="199" t="s">
        <v>418</v>
      </c>
      <c r="D298" s="199" t="s">
        <v>419</v>
      </c>
      <c r="E298" s="199" t="s">
        <v>420</v>
      </c>
      <c r="F298" s="199" t="s">
        <v>176</v>
      </c>
      <c r="G298" s="199" t="s">
        <v>177</v>
      </c>
      <c r="H298" s="199" t="s">
        <v>514</v>
      </c>
      <c r="I298" s="200" t="s">
        <v>133</v>
      </c>
      <c r="J298" s="199" t="s">
        <v>222</v>
      </c>
      <c r="K298" s="199" t="s">
        <v>223</v>
      </c>
      <c r="L298" s="199" t="s">
        <v>451</v>
      </c>
      <c r="M298" s="199" t="s">
        <v>138</v>
      </c>
      <c r="N298" s="201">
        <v>1.25</v>
      </c>
      <c r="O298" s="202" t="s">
        <v>81</v>
      </c>
      <c r="P298" s="202"/>
      <c r="Q298" s="203">
        <f t="shared" si="21"/>
        <v>0</v>
      </c>
      <c r="R298" s="203">
        <f t="shared" si="22"/>
        <v>0</v>
      </c>
      <c r="S298" s="213">
        <f>IF(M298="nvt",0,IF(O298&gt;0,VLOOKUP(M298,'3-Productie normen'!A:K,VLOOKUP(O298,'3-Productie normen'!$B$34:$C$35,2,FALSE),FALSE)))</f>
        <v>0</v>
      </c>
      <c r="T298" s="204">
        <f t="shared" si="23"/>
        <v>0</v>
      </c>
      <c r="U298" s="572"/>
    </row>
    <row r="299" spans="1:21" ht="14.15" customHeight="1">
      <c r="A299" s="231">
        <v>299</v>
      </c>
      <c r="B299" s="262" t="s">
        <v>83</v>
      </c>
      <c r="C299" s="199" t="s">
        <v>418</v>
      </c>
      <c r="D299" s="199" t="s">
        <v>419</v>
      </c>
      <c r="E299" s="199" t="s">
        <v>420</v>
      </c>
      <c r="F299" s="199" t="s">
        <v>176</v>
      </c>
      <c r="G299" s="199" t="s">
        <v>177</v>
      </c>
      <c r="H299" s="199" t="s">
        <v>515</v>
      </c>
      <c r="I299" s="200" t="s">
        <v>133</v>
      </c>
      <c r="J299" s="199" t="s">
        <v>222</v>
      </c>
      <c r="K299" s="199" t="s">
        <v>223</v>
      </c>
      <c r="L299" s="199" t="s">
        <v>451</v>
      </c>
      <c r="M299" s="199" t="s">
        <v>138</v>
      </c>
      <c r="N299" s="201">
        <v>1.25</v>
      </c>
      <c r="O299" s="202" t="s">
        <v>81</v>
      </c>
      <c r="P299" s="202"/>
      <c r="Q299" s="203">
        <f t="shared" si="21"/>
        <v>0</v>
      </c>
      <c r="R299" s="203">
        <f t="shared" si="22"/>
        <v>0</v>
      </c>
      <c r="S299" s="213">
        <f>IF(M299="nvt",0,IF(O299&gt;0,VLOOKUP(M299,'3-Productie normen'!A:K,VLOOKUP(O299,'3-Productie normen'!$B$34:$C$35,2,FALSE),FALSE)))</f>
        <v>0</v>
      </c>
      <c r="T299" s="204">
        <f t="shared" si="23"/>
        <v>0</v>
      </c>
      <c r="U299" s="572"/>
    </row>
    <row r="300" spans="1:21" ht="14.15" customHeight="1">
      <c r="A300" s="231">
        <v>300</v>
      </c>
      <c r="B300" s="262" t="s">
        <v>83</v>
      </c>
      <c r="C300" s="199" t="s">
        <v>418</v>
      </c>
      <c r="D300" s="199" t="s">
        <v>419</v>
      </c>
      <c r="E300" s="199" t="s">
        <v>420</v>
      </c>
      <c r="F300" s="199" t="s">
        <v>176</v>
      </c>
      <c r="G300" s="199" t="s">
        <v>177</v>
      </c>
      <c r="H300" s="199" t="s">
        <v>516</v>
      </c>
      <c r="I300" s="200" t="s">
        <v>123</v>
      </c>
      <c r="J300" s="199" t="s">
        <v>179</v>
      </c>
      <c r="K300" s="199" t="s">
        <v>179</v>
      </c>
      <c r="L300" s="199" t="s">
        <v>261</v>
      </c>
      <c r="M300" s="199" t="s">
        <v>122</v>
      </c>
      <c r="N300" s="201">
        <v>16.651700000000002</v>
      </c>
      <c r="O300" s="202" t="s">
        <v>81</v>
      </c>
      <c r="P300" s="202"/>
      <c r="Q300" s="203">
        <f t="shared" si="21"/>
        <v>0</v>
      </c>
      <c r="R300" s="203">
        <f t="shared" si="22"/>
        <v>0</v>
      </c>
      <c r="S300" s="213">
        <f>IF(M300="nvt",0,IF(O300&gt;0,VLOOKUP(M300,'3-Productie normen'!A:K,VLOOKUP(O300,'3-Productie normen'!$B$34:$C$35,2,FALSE),FALSE)))</f>
        <v>0</v>
      </c>
      <c r="T300" s="204">
        <f t="shared" si="23"/>
        <v>0</v>
      </c>
      <c r="U300" s="572"/>
    </row>
    <row r="301" spans="1:21" ht="14.15" customHeight="1">
      <c r="A301" s="231">
        <v>301</v>
      </c>
      <c r="B301" s="262" t="s">
        <v>83</v>
      </c>
      <c r="C301" s="199" t="s">
        <v>418</v>
      </c>
      <c r="D301" s="199" t="s">
        <v>419</v>
      </c>
      <c r="E301" s="199" t="s">
        <v>420</v>
      </c>
      <c r="F301" s="199" t="s">
        <v>176</v>
      </c>
      <c r="G301" s="199" t="s">
        <v>177</v>
      </c>
      <c r="H301" s="199" t="s">
        <v>517</v>
      </c>
      <c r="I301" s="200" t="s">
        <v>130</v>
      </c>
      <c r="J301" s="199" t="s">
        <v>209</v>
      </c>
      <c r="K301" s="199" t="s">
        <v>220</v>
      </c>
      <c r="L301" s="199" t="s">
        <v>461</v>
      </c>
      <c r="M301" s="199" t="s">
        <v>140</v>
      </c>
      <c r="N301" s="201">
        <v>18.489799999999999</v>
      </c>
      <c r="O301" s="202" t="s">
        <v>81</v>
      </c>
      <c r="P301" s="202"/>
      <c r="Q301" s="203">
        <f t="shared" si="21"/>
        <v>0</v>
      </c>
      <c r="R301" s="203">
        <f t="shared" si="22"/>
        <v>0</v>
      </c>
      <c r="S301" s="213">
        <f>IF(M301="nvt",0,IF(O301&gt;0,VLOOKUP(M301,'3-Productie normen'!A:K,VLOOKUP(O301,'3-Productie normen'!$B$34:$C$35,2,FALSE),FALSE)))</f>
        <v>0</v>
      </c>
      <c r="T301" s="204">
        <f t="shared" si="23"/>
        <v>0</v>
      </c>
      <c r="U301" s="572"/>
    </row>
    <row r="302" spans="1:21" ht="14.15" customHeight="1">
      <c r="A302" s="231">
        <v>302</v>
      </c>
      <c r="B302" s="262" t="s">
        <v>83</v>
      </c>
      <c r="C302" s="199" t="s">
        <v>418</v>
      </c>
      <c r="D302" s="199" t="s">
        <v>419</v>
      </c>
      <c r="E302" s="199" t="s">
        <v>420</v>
      </c>
      <c r="F302" s="199" t="s">
        <v>176</v>
      </c>
      <c r="G302" s="199" t="s">
        <v>177</v>
      </c>
      <c r="H302" s="199" t="s">
        <v>518</v>
      </c>
      <c r="I302" s="200" t="s">
        <v>123</v>
      </c>
      <c r="J302" s="199" t="s">
        <v>179</v>
      </c>
      <c r="K302" s="199" t="s">
        <v>179</v>
      </c>
      <c r="L302" s="199" t="s">
        <v>261</v>
      </c>
      <c r="M302" s="199" t="s">
        <v>122</v>
      </c>
      <c r="N302" s="201">
        <v>15.605499999999999</v>
      </c>
      <c r="O302" s="202" t="s">
        <v>81</v>
      </c>
      <c r="P302" s="202"/>
      <c r="Q302" s="203">
        <f t="shared" si="21"/>
        <v>0</v>
      </c>
      <c r="R302" s="203">
        <f t="shared" si="22"/>
        <v>0</v>
      </c>
      <c r="S302" s="213">
        <f>IF(M302="nvt",0,IF(O302&gt;0,VLOOKUP(M302,'3-Productie normen'!A:K,VLOOKUP(O302,'3-Productie normen'!$B$34:$C$35,2,FALSE),FALSE)))</f>
        <v>0</v>
      </c>
      <c r="T302" s="204">
        <f t="shared" si="23"/>
        <v>0</v>
      </c>
      <c r="U302" s="572"/>
    </row>
    <row r="303" spans="1:21" ht="14.15" customHeight="1">
      <c r="A303" s="231">
        <v>303</v>
      </c>
      <c r="B303" s="262" t="s">
        <v>83</v>
      </c>
      <c r="C303" s="199" t="s">
        <v>418</v>
      </c>
      <c r="D303" s="199" t="s">
        <v>419</v>
      </c>
      <c r="E303" s="199" t="s">
        <v>420</v>
      </c>
      <c r="F303" s="199" t="s">
        <v>176</v>
      </c>
      <c r="G303" s="199" t="s">
        <v>177</v>
      </c>
      <c r="H303" s="199" t="s">
        <v>519</v>
      </c>
      <c r="I303" s="200" t="s">
        <v>130</v>
      </c>
      <c r="J303" s="199" t="s">
        <v>209</v>
      </c>
      <c r="K303" s="199" t="s">
        <v>215</v>
      </c>
      <c r="L303" s="199" t="s">
        <v>425</v>
      </c>
      <c r="M303" s="199" t="s">
        <v>134</v>
      </c>
      <c r="N303" s="201">
        <v>8.8219999999999992</v>
      </c>
      <c r="O303" s="202" t="s">
        <v>81</v>
      </c>
      <c r="P303" s="202"/>
      <c r="Q303" s="203">
        <f t="shared" si="21"/>
        <v>0</v>
      </c>
      <c r="R303" s="203">
        <f t="shared" si="22"/>
        <v>0</v>
      </c>
      <c r="S303" s="213">
        <f>IF(M303="nvt",0,IF(O303&gt;0,VLOOKUP(M303,'3-Productie normen'!A:K,VLOOKUP(O303,'3-Productie normen'!$B$34:$C$35,2,FALSE),FALSE)))</f>
        <v>0</v>
      </c>
      <c r="T303" s="204">
        <f t="shared" si="23"/>
        <v>0</v>
      </c>
      <c r="U303" s="572"/>
    </row>
    <row r="304" spans="1:21" ht="14.15" customHeight="1">
      <c r="A304" s="231">
        <v>304</v>
      </c>
      <c r="B304" s="262" t="s">
        <v>83</v>
      </c>
      <c r="C304" s="199" t="s">
        <v>418</v>
      </c>
      <c r="D304" s="199" t="s">
        <v>419</v>
      </c>
      <c r="E304" s="199" t="s">
        <v>420</v>
      </c>
      <c r="F304" s="199" t="s">
        <v>176</v>
      </c>
      <c r="G304" s="199" t="s">
        <v>177</v>
      </c>
      <c r="H304" s="199" t="s">
        <v>520</v>
      </c>
      <c r="I304" s="200" t="s">
        <v>130</v>
      </c>
      <c r="J304" s="199" t="s">
        <v>209</v>
      </c>
      <c r="K304" s="199" t="s">
        <v>215</v>
      </c>
      <c r="L304" s="199" t="s">
        <v>425</v>
      </c>
      <c r="M304" s="199" t="s">
        <v>134</v>
      </c>
      <c r="N304" s="201">
        <v>3.6</v>
      </c>
      <c r="O304" s="202" t="s">
        <v>81</v>
      </c>
      <c r="P304" s="202"/>
      <c r="Q304" s="203">
        <f t="shared" si="21"/>
        <v>0</v>
      </c>
      <c r="R304" s="203">
        <f t="shared" si="22"/>
        <v>0</v>
      </c>
      <c r="S304" s="213">
        <f>IF(M304="nvt",0,IF(O304&gt;0,VLOOKUP(M304,'3-Productie normen'!A:K,VLOOKUP(O304,'3-Productie normen'!$B$34:$C$35,2,FALSE),FALSE)))</f>
        <v>0</v>
      </c>
      <c r="T304" s="204">
        <f t="shared" si="23"/>
        <v>0</v>
      </c>
      <c r="U304" s="572"/>
    </row>
    <row r="305" spans="1:21" ht="14.15" customHeight="1">
      <c r="A305" s="232">
        <v>305</v>
      </c>
      <c r="B305" s="262" t="s">
        <v>83</v>
      </c>
      <c r="C305" s="199" t="s">
        <v>418</v>
      </c>
      <c r="D305" s="199" t="s">
        <v>419</v>
      </c>
      <c r="E305" s="199" t="s">
        <v>420</v>
      </c>
      <c r="F305" s="199" t="s">
        <v>176</v>
      </c>
      <c r="G305" s="199" t="s">
        <v>177</v>
      </c>
      <c r="H305" s="199" t="s">
        <v>521</v>
      </c>
      <c r="I305" s="200" t="s">
        <v>123</v>
      </c>
      <c r="J305" s="199" t="s">
        <v>179</v>
      </c>
      <c r="K305" s="199" t="s">
        <v>179</v>
      </c>
      <c r="L305" s="199" t="s">
        <v>261</v>
      </c>
      <c r="M305" s="199" t="s">
        <v>122</v>
      </c>
      <c r="N305" s="201">
        <v>15.6038</v>
      </c>
      <c r="O305" s="202" t="s">
        <v>81</v>
      </c>
      <c r="P305" s="202"/>
      <c r="Q305" s="203">
        <f t="shared" si="21"/>
        <v>0</v>
      </c>
      <c r="R305" s="203">
        <f t="shared" si="22"/>
        <v>0</v>
      </c>
      <c r="S305" s="213">
        <f>IF(M305="nvt",0,IF(O305&gt;0,VLOOKUP(M305,'3-Productie normen'!A:K,VLOOKUP(O305,'3-Productie normen'!$B$34:$C$35,2,FALSE),FALSE)))</f>
        <v>0</v>
      </c>
      <c r="T305" s="204">
        <f t="shared" si="23"/>
        <v>0</v>
      </c>
      <c r="U305" s="572"/>
    </row>
    <row r="306" spans="1:21" ht="14.15" customHeight="1">
      <c r="A306" s="231">
        <v>306</v>
      </c>
      <c r="B306" s="262" t="s">
        <v>83</v>
      </c>
      <c r="C306" s="199" t="s">
        <v>418</v>
      </c>
      <c r="D306" s="199" t="s">
        <v>419</v>
      </c>
      <c r="E306" s="199" t="s">
        <v>420</v>
      </c>
      <c r="F306" s="199" t="s">
        <v>176</v>
      </c>
      <c r="G306" s="199" t="s">
        <v>177</v>
      </c>
      <c r="H306" s="199" t="s">
        <v>522</v>
      </c>
      <c r="I306" s="200" t="s">
        <v>123</v>
      </c>
      <c r="J306" s="199" t="s">
        <v>179</v>
      </c>
      <c r="K306" s="199" t="s">
        <v>179</v>
      </c>
      <c r="L306" s="199" t="s">
        <v>261</v>
      </c>
      <c r="M306" s="199" t="s">
        <v>122</v>
      </c>
      <c r="N306" s="201">
        <v>15.271599999999999</v>
      </c>
      <c r="O306" s="202" t="s">
        <v>81</v>
      </c>
      <c r="P306" s="202"/>
      <c r="Q306" s="203">
        <f t="shared" si="21"/>
        <v>0</v>
      </c>
      <c r="R306" s="203">
        <f t="shared" si="22"/>
        <v>0</v>
      </c>
      <c r="S306" s="213">
        <f>IF(M306="nvt",0,IF(O306&gt;0,VLOOKUP(M306,'3-Productie normen'!A:K,VLOOKUP(O306,'3-Productie normen'!$B$34:$C$35,2,FALSE),FALSE)))</f>
        <v>0</v>
      </c>
      <c r="T306" s="204">
        <f t="shared" si="23"/>
        <v>0</v>
      </c>
      <c r="U306" s="572"/>
    </row>
    <row r="307" spans="1:21" ht="14.15" customHeight="1">
      <c r="A307" s="231">
        <v>307</v>
      </c>
      <c r="B307" s="262" t="s">
        <v>83</v>
      </c>
      <c r="C307" s="199" t="s">
        <v>418</v>
      </c>
      <c r="D307" s="199" t="s">
        <v>419</v>
      </c>
      <c r="E307" s="199" t="s">
        <v>420</v>
      </c>
      <c r="F307" s="199" t="s">
        <v>176</v>
      </c>
      <c r="G307" s="199" t="s">
        <v>177</v>
      </c>
      <c r="H307" s="199" t="s">
        <v>523</v>
      </c>
      <c r="I307" s="200" t="s">
        <v>125</v>
      </c>
      <c r="J307" s="199" t="s">
        <v>222</v>
      </c>
      <c r="K307" s="199" t="s">
        <v>279</v>
      </c>
      <c r="L307" s="199" t="s">
        <v>425</v>
      </c>
      <c r="M307" s="208" t="s">
        <v>129</v>
      </c>
      <c r="N307" s="201">
        <v>67.508300000000006</v>
      </c>
      <c r="O307" s="202" t="s">
        <v>81</v>
      </c>
      <c r="P307" s="202"/>
      <c r="Q307" s="203">
        <f t="shared" si="21"/>
        <v>0</v>
      </c>
      <c r="R307" s="203">
        <f t="shared" si="22"/>
        <v>0</v>
      </c>
      <c r="S307" s="213">
        <f>IF(M307="nvt",0,IF(O307&gt;0,VLOOKUP(M307,'3-Productie normen'!A:K,VLOOKUP(O307,'3-Productie normen'!$B$34:$C$35,2,FALSE),FALSE)))</f>
        <v>0</v>
      </c>
      <c r="T307" s="204">
        <f t="shared" si="23"/>
        <v>0</v>
      </c>
      <c r="U307" s="572"/>
    </row>
    <row r="308" spans="1:21" ht="14.15" customHeight="1">
      <c r="A308" s="231">
        <v>308</v>
      </c>
      <c r="B308" s="262" t="s">
        <v>83</v>
      </c>
      <c r="C308" s="199" t="s">
        <v>418</v>
      </c>
      <c r="D308" s="199" t="s">
        <v>419</v>
      </c>
      <c r="E308" s="199" t="s">
        <v>420</v>
      </c>
      <c r="F308" s="199" t="s">
        <v>176</v>
      </c>
      <c r="G308" s="199" t="s">
        <v>177</v>
      </c>
      <c r="H308" s="199" t="s">
        <v>524</v>
      </c>
      <c r="I308" s="207" t="s">
        <v>123</v>
      </c>
      <c r="J308" s="199" t="s">
        <v>179</v>
      </c>
      <c r="K308" s="199" t="s">
        <v>187</v>
      </c>
      <c r="L308" s="199" t="s">
        <v>261</v>
      </c>
      <c r="M308" s="199" t="s">
        <v>141</v>
      </c>
      <c r="N308" s="201">
        <v>29.707599999999999</v>
      </c>
      <c r="O308" s="202" t="s">
        <v>81</v>
      </c>
      <c r="P308" s="202"/>
      <c r="Q308" s="203">
        <f t="shared" si="21"/>
        <v>0</v>
      </c>
      <c r="R308" s="203">
        <f t="shared" si="22"/>
        <v>0</v>
      </c>
      <c r="S308" s="213">
        <f>IF(M308="nvt",0,IF(O308&gt;0,VLOOKUP(M308,'3-Productie normen'!A:K,VLOOKUP(O308,'3-Productie normen'!$B$34:$C$35,2,FALSE),FALSE)))</f>
        <v>0</v>
      </c>
      <c r="T308" s="204">
        <f t="shared" si="23"/>
        <v>0</v>
      </c>
      <c r="U308" s="572"/>
    </row>
    <row r="309" spans="1:21" ht="14.15" customHeight="1">
      <c r="A309" s="231">
        <v>309</v>
      </c>
      <c r="B309" s="262" t="s">
        <v>83</v>
      </c>
      <c r="C309" s="199" t="s">
        <v>418</v>
      </c>
      <c r="D309" s="199" t="s">
        <v>419</v>
      </c>
      <c r="E309" s="199" t="s">
        <v>420</v>
      </c>
      <c r="F309" s="199" t="s">
        <v>176</v>
      </c>
      <c r="G309" s="199" t="s">
        <v>177</v>
      </c>
      <c r="H309" s="199" t="s">
        <v>525</v>
      </c>
      <c r="I309" s="200" t="s">
        <v>123</v>
      </c>
      <c r="J309" s="199" t="s">
        <v>179</v>
      </c>
      <c r="K309" s="199" t="s">
        <v>288</v>
      </c>
      <c r="L309" s="199" t="s">
        <v>425</v>
      </c>
      <c r="M309" s="199" t="s">
        <v>122</v>
      </c>
      <c r="N309" s="201">
        <v>29.9709</v>
      </c>
      <c r="O309" s="202" t="s">
        <v>81</v>
      </c>
      <c r="P309" s="202"/>
      <c r="Q309" s="203">
        <f t="shared" si="21"/>
        <v>0</v>
      </c>
      <c r="R309" s="203">
        <f t="shared" si="22"/>
        <v>0</v>
      </c>
      <c r="S309" s="213">
        <f>IF(M309="nvt",0,IF(O309&gt;0,VLOOKUP(M309,'3-Productie normen'!A:K,VLOOKUP(O309,'3-Productie normen'!$B$34:$C$35,2,FALSE),FALSE)))</f>
        <v>0</v>
      </c>
      <c r="T309" s="204">
        <f t="shared" si="23"/>
        <v>0</v>
      </c>
      <c r="U309" s="572"/>
    </row>
    <row r="310" spans="1:21" ht="14.15" customHeight="1">
      <c r="A310" s="231">
        <v>310</v>
      </c>
      <c r="B310" s="262" t="s">
        <v>83</v>
      </c>
      <c r="C310" s="199" t="s">
        <v>418</v>
      </c>
      <c r="D310" s="199" t="s">
        <v>419</v>
      </c>
      <c r="E310" s="199" t="s">
        <v>420</v>
      </c>
      <c r="F310" s="199" t="s">
        <v>176</v>
      </c>
      <c r="G310" s="199" t="s">
        <v>177</v>
      </c>
      <c r="H310" s="199" t="s">
        <v>526</v>
      </c>
      <c r="I310" s="200" t="s">
        <v>123</v>
      </c>
      <c r="J310" s="199" t="s">
        <v>179</v>
      </c>
      <c r="K310" s="199" t="s">
        <v>179</v>
      </c>
      <c r="L310" s="199" t="s">
        <v>261</v>
      </c>
      <c r="M310" s="199" t="s">
        <v>122</v>
      </c>
      <c r="N310" s="201">
        <v>36.396799999999999</v>
      </c>
      <c r="O310" s="202" t="s">
        <v>81</v>
      </c>
      <c r="P310" s="202"/>
      <c r="Q310" s="203">
        <f t="shared" si="21"/>
        <v>0</v>
      </c>
      <c r="R310" s="203">
        <f t="shared" si="22"/>
        <v>0</v>
      </c>
      <c r="S310" s="213">
        <f>IF(M310="nvt",0,IF(O310&gt;0,VLOOKUP(M310,'3-Productie normen'!A:K,VLOOKUP(O310,'3-Productie normen'!$B$34:$C$35,2,FALSE),FALSE)))</f>
        <v>0</v>
      </c>
      <c r="T310" s="204">
        <f t="shared" si="23"/>
        <v>0</v>
      </c>
      <c r="U310" s="572"/>
    </row>
    <row r="311" spans="1:21" ht="14.15" customHeight="1">
      <c r="A311" s="231">
        <v>311</v>
      </c>
      <c r="B311" s="262" t="s">
        <v>83</v>
      </c>
      <c r="C311" s="199" t="s">
        <v>418</v>
      </c>
      <c r="D311" s="199" t="s">
        <v>419</v>
      </c>
      <c r="E311" s="199" t="s">
        <v>420</v>
      </c>
      <c r="F311" s="199" t="s">
        <v>176</v>
      </c>
      <c r="G311" s="199" t="s">
        <v>407</v>
      </c>
      <c r="H311" s="199" t="s">
        <v>527</v>
      </c>
      <c r="I311" s="200" t="s">
        <v>123</v>
      </c>
      <c r="J311" s="199" t="s">
        <v>179</v>
      </c>
      <c r="K311" s="199" t="s">
        <v>179</v>
      </c>
      <c r="L311" s="199" t="s">
        <v>261</v>
      </c>
      <c r="M311" s="199" t="s">
        <v>122</v>
      </c>
      <c r="N311" s="201">
        <v>38.567799999999998</v>
      </c>
      <c r="O311" s="202" t="s">
        <v>81</v>
      </c>
      <c r="P311" s="202"/>
      <c r="Q311" s="203">
        <f t="shared" si="21"/>
        <v>0</v>
      </c>
      <c r="R311" s="203">
        <f t="shared" si="22"/>
        <v>0</v>
      </c>
      <c r="S311" s="213">
        <f>IF(M311="nvt",0,IF(O311&gt;0,VLOOKUP(M311,'3-Productie normen'!A:K,VLOOKUP(O311,'3-Productie normen'!$B$34:$C$35,2,FALSE),FALSE)))</f>
        <v>0</v>
      </c>
      <c r="T311" s="204">
        <f t="shared" si="23"/>
        <v>0</v>
      </c>
      <c r="U311" s="572"/>
    </row>
    <row r="312" spans="1:21" ht="14.15" customHeight="1">
      <c r="A312" s="231">
        <v>312</v>
      </c>
      <c r="B312" s="262" t="s">
        <v>83</v>
      </c>
      <c r="C312" s="199" t="s">
        <v>418</v>
      </c>
      <c r="D312" s="199" t="s">
        <v>419</v>
      </c>
      <c r="E312" s="199" t="s">
        <v>420</v>
      </c>
      <c r="F312" s="199" t="s">
        <v>176</v>
      </c>
      <c r="G312" s="199" t="s">
        <v>407</v>
      </c>
      <c r="H312" s="199" t="s">
        <v>528</v>
      </c>
      <c r="I312" s="200" t="s">
        <v>123</v>
      </c>
      <c r="J312" s="199" t="s">
        <v>179</v>
      </c>
      <c r="K312" s="199" t="s">
        <v>179</v>
      </c>
      <c r="L312" s="199" t="s">
        <v>261</v>
      </c>
      <c r="M312" s="199" t="s">
        <v>122</v>
      </c>
      <c r="N312" s="201">
        <v>26.1313</v>
      </c>
      <c r="O312" s="202" t="s">
        <v>81</v>
      </c>
      <c r="P312" s="202"/>
      <c r="Q312" s="203">
        <f t="shared" si="21"/>
        <v>0</v>
      </c>
      <c r="R312" s="203">
        <f t="shared" si="22"/>
        <v>0</v>
      </c>
      <c r="S312" s="213">
        <f>IF(M312="nvt",0,IF(O312&gt;0,VLOOKUP(M312,'3-Productie normen'!A:K,VLOOKUP(O312,'3-Productie normen'!$B$34:$C$35,2,FALSE),FALSE)))</f>
        <v>0</v>
      </c>
      <c r="T312" s="204">
        <f t="shared" si="23"/>
        <v>0</v>
      </c>
      <c r="U312" s="572"/>
    </row>
    <row r="313" spans="1:21" ht="14.15" customHeight="1">
      <c r="A313" s="232">
        <v>313</v>
      </c>
      <c r="B313" s="262" t="s">
        <v>83</v>
      </c>
      <c r="C313" s="199" t="s">
        <v>418</v>
      </c>
      <c r="D313" s="199" t="s">
        <v>419</v>
      </c>
      <c r="E313" s="199" t="s">
        <v>420</v>
      </c>
      <c r="F313" s="199" t="s">
        <v>176</v>
      </c>
      <c r="G313" s="199" t="s">
        <v>407</v>
      </c>
      <c r="H313" s="199" t="s">
        <v>529</v>
      </c>
      <c r="I313" s="200" t="s">
        <v>123</v>
      </c>
      <c r="J313" s="199" t="s">
        <v>179</v>
      </c>
      <c r="K313" s="199" t="s">
        <v>179</v>
      </c>
      <c r="L313" s="199" t="s">
        <v>261</v>
      </c>
      <c r="M313" s="199" t="s">
        <v>122</v>
      </c>
      <c r="N313" s="201">
        <v>25.906600000000001</v>
      </c>
      <c r="O313" s="202" t="s">
        <v>81</v>
      </c>
      <c r="P313" s="202"/>
      <c r="Q313" s="203">
        <f t="shared" si="21"/>
        <v>0</v>
      </c>
      <c r="R313" s="203">
        <f t="shared" si="22"/>
        <v>0</v>
      </c>
      <c r="S313" s="213">
        <f>IF(M313="nvt",0,IF(O313&gt;0,VLOOKUP(M313,'3-Productie normen'!A:K,VLOOKUP(O313,'3-Productie normen'!$B$34:$C$35,2,FALSE),FALSE)))</f>
        <v>0</v>
      </c>
      <c r="T313" s="204">
        <f t="shared" si="23"/>
        <v>0</v>
      </c>
      <c r="U313" s="572"/>
    </row>
    <row r="314" spans="1:21" ht="14.15" customHeight="1">
      <c r="A314" s="231">
        <v>314</v>
      </c>
      <c r="B314" s="262" t="s">
        <v>83</v>
      </c>
      <c r="C314" s="199" t="s">
        <v>418</v>
      </c>
      <c r="D314" s="199" t="s">
        <v>419</v>
      </c>
      <c r="E314" s="199" t="s">
        <v>420</v>
      </c>
      <c r="F314" s="199" t="s">
        <v>176</v>
      </c>
      <c r="G314" s="199" t="s">
        <v>407</v>
      </c>
      <c r="H314" s="199" t="s">
        <v>530</v>
      </c>
      <c r="I314" s="200" t="s">
        <v>123</v>
      </c>
      <c r="J314" s="199" t="s">
        <v>179</v>
      </c>
      <c r="K314" s="199" t="s">
        <v>179</v>
      </c>
      <c r="L314" s="199" t="s">
        <v>261</v>
      </c>
      <c r="M314" s="199" t="s">
        <v>122</v>
      </c>
      <c r="N314" s="201">
        <v>17.420100000000001</v>
      </c>
      <c r="O314" s="202" t="s">
        <v>81</v>
      </c>
      <c r="P314" s="202"/>
      <c r="Q314" s="203">
        <f t="shared" si="21"/>
        <v>0</v>
      </c>
      <c r="R314" s="203">
        <f t="shared" si="22"/>
        <v>0</v>
      </c>
      <c r="S314" s="213">
        <f>IF(M314="nvt",0,IF(O314&gt;0,VLOOKUP(M314,'3-Productie normen'!A:K,VLOOKUP(O314,'3-Productie normen'!$B$34:$C$35,2,FALSE),FALSE)))</f>
        <v>0</v>
      </c>
      <c r="T314" s="204">
        <f t="shared" si="23"/>
        <v>0</v>
      </c>
      <c r="U314" s="572"/>
    </row>
    <row r="315" spans="1:21" ht="14.15" customHeight="1">
      <c r="A315" s="231">
        <v>315</v>
      </c>
      <c r="B315" s="262" t="s">
        <v>83</v>
      </c>
      <c r="C315" s="199" t="s">
        <v>418</v>
      </c>
      <c r="D315" s="199" t="s">
        <v>419</v>
      </c>
      <c r="E315" s="199" t="s">
        <v>420</v>
      </c>
      <c r="F315" s="199" t="s">
        <v>176</v>
      </c>
      <c r="G315" s="199" t="s">
        <v>407</v>
      </c>
      <c r="H315" s="199" t="s">
        <v>531</v>
      </c>
      <c r="I315" s="200" t="s">
        <v>125</v>
      </c>
      <c r="J315" s="199" t="s">
        <v>222</v>
      </c>
      <c r="K315" s="199" t="s">
        <v>279</v>
      </c>
      <c r="L315" s="199" t="s">
        <v>425</v>
      </c>
      <c r="M315" s="208" t="s">
        <v>129</v>
      </c>
      <c r="N315" s="201">
        <v>51.414900000000003</v>
      </c>
      <c r="O315" s="202" t="s">
        <v>81</v>
      </c>
      <c r="P315" s="202"/>
      <c r="Q315" s="203">
        <f t="shared" ref="Q315:Q370" si="24">IF(O315="nvt",0,IF(O315&gt;0,S315*N315,0))</f>
        <v>0</v>
      </c>
      <c r="R315" s="203">
        <f t="shared" ref="R315:R370" si="25">IF(P315&gt;0,T315*N315,0)</f>
        <v>0</v>
      </c>
      <c r="S315" s="213">
        <f>IF(M315="nvt",0,IF(O315&gt;0,VLOOKUP(M315,'3-Productie normen'!A:K,VLOOKUP(O315,'3-Productie normen'!$B$34:$C$35,2,FALSE),FALSE)))</f>
        <v>0</v>
      </c>
      <c r="T315" s="204">
        <f t="shared" ref="T315:T370" si="26">IF(P315&gt;0,S315*$T$8,0)</f>
        <v>0</v>
      </c>
      <c r="U315" s="572"/>
    </row>
    <row r="316" spans="1:21" ht="14.15" customHeight="1">
      <c r="A316" s="231">
        <v>316</v>
      </c>
      <c r="B316" s="262" t="s">
        <v>83</v>
      </c>
      <c r="C316" s="199" t="s">
        <v>418</v>
      </c>
      <c r="D316" s="199" t="s">
        <v>419</v>
      </c>
      <c r="E316" s="199" t="s">
        <v>420</v>
      </c>
      <c r="F316" s="199" t="s">
        <v>176</v>
      </c>
      <c r="G316" s="199" t="s">
        <v>407</v>
      </c>
      <c r="H316" s="199" t="s">
        <v>532</v>
      </c>
      <c r="I316" s="200" t="s">
        <v>130</v>
      </c>
      <c r="J316" s="199" t="s">
        <v>209</v>
      </c>
      <c r="K316" s="199" t="s">
        <v>220</v>
      </c>
      <c r="L316" s="199" t="s">
        <v>425</v>
      </c>
      <c r="M316" s="199" t="s">
        <v>140</v>
      </c>
      <c r="N316" s="201">
        <v>4.8307000000000002</v>
      </c>
      <c r="O316" s="202" t="s">
        <v>81</v>
      </c>
      <c r="P316" s="202"/>
      <c r="Q316" s="203">
        <f t="shared" si="24"/>
        <v>0</v>
      </c>
      <c r="R316" s="203">
        <f t="shared" si="25"/>
        <v>0</v>
      </c>
      <c r="S316" s="213">
        <f>IF(M316="nvt",0,IF(O316&gt;0,VLOOKUP(M316,'3-Productie normen'!A:K,VLOOKUP(O316,'3-Productie normen'!$B$34:$C$35,2,FALSE),FALSE)))</f>
        <v>0</v>
      </c>
      <c r="T316" s="204">
        <f t="shared" si="26"/>
        <v>0</v>
      </c>
      <c r="U316" s="572"/>
    </row>
    <row r="317" spans="1:21" ht="14.15" customHeight="1">
      <c r="A317" s="231">
        <v>317</v>
      </c>
      <c r="B317" s="262" t="s">
        <v>83</v>
      </c>
      <c r="C317" s="199" t="s">
        <v>418</v>
      </c>
      <c r="D317" s="199" t="s">
        <v>419</v>
      </c>
      <c r="E317" s="199" t="s">
        <v>420</v>
      </c>
      <c r="F317" s="199" t="s">
        <v>176</v>
      </c>
      <c r="G317" s="199" t="s">
        <v>407</v>
      </c>
      <c r="H317" s="199" t="s">
        <v>533</v>
      </c>
      <c r="I317" s="200" t="s">
        <v>130</v>
      </c>
      <c r="J317" s="199" t="s">
        <v>209</v>
      </c>
      <c r="K317" s="199" t="s">
        <v>220</v>
      </c>
      <c r="L317" s="199" t="s">
        <v>387</v>
      </c>
      <c r="M317" s="199" t="s">
        <v>140</v>
      </c>
      <c r="N317" s="201">
        <v>17.0626</v>
      </c>
      <c r="O317" s="202" t="s">
        <v>81</v>
      </c>
      <c r="P317" s="202"/>
      <c r="Q317" s="203">
        <f t="shared" si="24"/>
        <v>0</v>
      </c>
      <c r="R317" s="203">
        <f t="shared" si="25"/>
        <v>0</v>
      </c>
      <c r="S317" s="213">
        <f>IF(M317="nvt",0,IF(O317&gt;0,VLOOKUP(M317,'3-Productie normen'!A:K,VLOOKUP(O317,'3-Productie normen'!$B$34:$C$35,2,FALSE),FALSE)))</f>
        <v>0</v>
      </c>
      <c r="T317" s="204">
        <f t="shared" si="26"/>
        <v>0</v>
      </c>
      <c r="U317" s="572"/>
    </row>
    <row r="318" spans="1:21" ht="14.15" customHeight="1">
      <c r="A318" s="231">
        <v>318</v>
      </c>
      <c r="B318" s="262" t="s">
        <v>83</v>
      </c>
      <c r="C318" s="199" t="s">
        <v>418</v>
      </c>
      <c r="D318" s="199" t="s">
        <v>419</v>
      </c>
      <c r="E318" s="199" t="s">
        <v>420</v>
      </c>
      <c r="F318" s="199" t="s">
        <v>176</v>
      </c>
      <c r="G318" s="199" t="s">
        <v>407</v>
      </c>
      <c r="H318" s="199" t="s">
        <v>534</v>
      </c>
      <c r="I318" s="200" t="s">
        <v>123</v>
      </c>
      <c r="J318" s="199" t="s">
        <v>179</v>
      </c>
      <c r="K318" s="199" t="s">
        <v>179</v>
      </c>
      <c r="L318" s="199" t="s">
        <v>261</v>
      </c>
      <c r="M318" s="199" t="s">
        <v>122</v>
      </c>
      <c r="N318" s="201">
        <v>24.313600000000001</v>
      </c>
      <c r="O318" s="202" t="s">
        <v>81</v>
      </c>
      <c r="P318" s="202"/>
      <c r="Q318" s="203">
        <f t="shared" si="24"/>
        <v>0</v>
      </c>
      <c r="R318" s="203">
        <f t="shared" si="25"/>
        <v>0</v>
      </c>
      <c r="S318" s="213">
        <f>IF(M318="nvt",0,IF(O318&gt;0,VLOOKUP(M318,'3-Productie normen'!A:K,VLOOKUP(O318,'3-Productie normen'!$B$34:$C$35,2,FALSE),FALSE)))</f>
        <v>0</v>
      </c>
      <c r="T318" s="204">
        <f t="shared" si="26"/>
        <v>0</v>
      </c>
      <c r="U318" s="572"/>
    </row>
    <row r="319" spans="1:21" ht="14.15" customHeight="1">
      <c r="A319" s="231">
        <v>319</v>
      </c>
      <c r="B319" s="262" t="s">
        <v>83</v>
      </c>
      <c r="C319" s="199" t="s">
        <v>418</v>
      </c>
      <c r="D319" s="199" t="s">
        <v>419</v>
      </c>
      <c r="E319" s="199" t="s">
        <v>420</v>
      </c>
      <c r="F319" s="199" t="s">
        <v>176</v>
      </c>
      <c r="G319" s="199" t="s">
        <v>407</v>
      </c>
      <c r="H319" s="199" t="s">
        <v>535</v>
      </c>
      <c r="I319" s="200" t="s">
        <v>125</v>
      </c>
      <c r="J319" s="199" t="s">
        <v>222</v>
      </c>
      <c r="K319" s="199" t="s">
        <v>279</v>
      </c>
      <c r="L319" s="199" t="s">
        <v>261</v>
      </c>
      <c r="M319" s="208" t="s">
        <v>129</v>
      </c>
      <c r="N319" s="201">
        <v>2.2608000000000001</v>
      </c>
      <c r="O319" s="202" t="s">
        <v>81</v>
      </c>
      <c r="P319" s="202"/>
      <c r="Q319" s="203">
        <f t="shared" si="24"/>
        <v>0</v>
      </c>
      <c r="R319" s="203">
        <f t="shared" si="25"/>
        <v>0</v>
      </c>
      <c r="S319" s="213">
        <f>IF(M319="nvt",0,IF(O319&gt;0,VLOOKUP(M319,'3-Productie normen'!A:K,VLOOKUP(O319,'3-Productie normen'!$B$34:$C$35,2,FALSE),FALSE)))</f>
        <v>0</v>
      </c>
      <c r="T319" s="204">
        <f t="shared" si="26"/>
        <v>0</v>
      </c>
      <c r="U319" s="572"/>
    </row>
    <row r="320" spans="1:21" ht="14.15" customHeight="1">
      <c r="A320" s="231">
        <v>320</v>
      </c>
      <c r="B320" s="262" t="s">
        <v>83</v>
      </c>
      <c r="C320" s="199" t="s">
        <v>418</v>
      </c>
      <c r="D320" s="199" t="s">
        <v>419</v>
      </c>
      <c r="E320" s="199" t="s">
        <v>420</v>
      </c>
      <c r="F320" s="199" t="s">
        <v>176</v>
      </c>
      <c r="G320" s="199" t="s">
        <v>407</v>
      </c>
      <c r="H320" s="199" t="s">
        <v>536</v>
      </c>
      <c r="I320" s="207" t="s">
        <v>123</v>
      </c>
      <c r="J320" s="199" t="s">
        <v>179</v>
      </c>
      <c r="K320" s="199" t="s">
        <v>187</v>
      </c>
      <c r="L320" s="199" t="s">
        <v>261</v>
      </c>
      <c r="M320" s="199" t="s">
        <v>141</v>
      </c>
      <c r="N320" s="201">
        <v>17.549399999999999</v>
      </c>
      <c r="O320" s="202" t="s">
        <v>81</v>
      </c>
      <c r="P320" s="202"/>
      <c r="Q320" s="203">
        <f t="shared" si="24"/>
        <v>0</v>
      </c>
      <c r="R320" s="203">
        <f t="shared" si="25"/>
        <v>0</v>
      </c>
      <c r="S320" s="213">
        <f>IF(M320="nvt",0,IF(O320&gt;0,VLOOKUP(M320,'3-Productie normen'!A:K,VLOOKUP(O320,'3-Productie normen'!$B$34:$C$35,2,FALSE),FALSE)))</f>
        <v>0</v>
      </c>
      <c r="T320" s="204">
        <f t="shared" si="26"/>
        <v>0</v>
      </c>
      <c r="U320" s="572"/>
    </row>
    <row r="321" spans="1:21" ht="14.15" customHeight="1">
      <c r="A321" s="232">
        <v>321</v>
      </c>
      <c r="B321" s="262" t="s">
        <v>83</v>
      </c>
      <c r="C321" s="199" t="s">
        <v>418</v>
      </c>
      <c r="D321" s="199" t="s">
        <v>419</v>
      </c>
      <c r="E321" s="199" t="s">
        <v>420</v>
      </c>
      <c r="F321" s="199" t="s">
        <v>176</v>
      </c>
      <c r="G321" s="199" t="s">
        <v>407</v>
      </c>
      <c r="H321" s="199" t="s">
        <v>537</v>
      </c>
      <c r="I321" s="207" t="s">
        <v>123</v>
      </c>
      <c r="J321" s="199" t="s">
        <v>179</v>
      </c>
      <c r="K321" s="199" t="s">
        <v>187</v>
      </c>
      <c r="L321" s="199" t="s">
        <v>261</v>
      </c>
      <c r="M321" s="199" t="s">
        <v>141</v>
      </c>
      <c r="N321" s="201">
        <v>12.92</v>
      </c>
      <c r="O321" s="202" t="s">
        <v>81</v>
      </c>
      <c r="P321" s="202"/>
      <c r="Q321" s="203">
        <f t="shared" si="24"/>
        <v>0</v>
      </c>
      <c r="R321" s="203">
        <f t="shared" si="25"/>
        <v>0</v>
      </c>
      <c r="S321" s="213">
        <f>IF(M321="nvt",0,IF(O321&gt;0,VLOOKUP(M321,'3-Productie normen'!A:K,VLOOKUP(O321,'3-Productie normen'!$B$34:$C$35,2,FALSE),FALSE)))</f>
        <v>0</v>
      </c>
      <c r="T321" s="204">
        <f t="shared" si="26"/>
        <v>0</v>
      </c>
      <c r="U321" s="572"/>
    </row>
    <row r="322" spans="1:21" ht="14.15" customHeight="1">
      <c r="A322" s="231">
        <v>322</v>
      </c>
      <c r="B322" s="262" t="s">
        <v>83</v>
      </c>
      <c r="C322" s="199" t="s">
        <v>418</v>
      </c>
      <c r="D322" s="199" t="s">
        <v>419</v>
      </c>
      <c r="E322" s="199" t="s">
        <v>420</v>
      </c>
      <c r="F322" s="199" t="s">
        <v>176</v>
      </c>
      <c r="G322" s="199" t="s">
        <v>407</v>
      </c>
      <c r="H322" s="199" t="s">
        <v>538</v>
      </c>
      <c r="I322" s="200" t="s">
        <v>123</v>
      </c>
      <c r="J322" s="199" t="s">
        <v>179</v>
      </c>
      <c r="K322" s="199" t="s">
        <v>179</v>
      </c>
      <c r="L322" s="199" t="s">
        <v>261</v>
      </c>
      <c r="M322" s="199" t="s">
        <v>122</v>
      </c>
      <c r="N322" s="201">
        <v>56.254100000000001</v>
      </c>
      <c r="O322" s="202" t="s">
        <v>81</v>
      </c>
      <c r="P322" s="202"/>
      <c r="Q322" s="203">
        <f t="shared" si="24"/>
        <v>0</v>
      </c>
      <c r="R322" s="203">
        <f t="shared" si="25"/>
        <v>0</v>
      </c>
      <c r="S322" s="213">
        <f>IF(M322="nvt",0,IF(O322&gt;0,VLOOKUP(M322,'3-Productie normen'!A:K,VLOOKUP(O322,'3-Productie normen'!$B$34:$C$35,2,FALSE),FALSE)))</f>
        <v>0</v>
      </c>
      <c r="T322" s="204">
        <f t="shared" si="26"/>
        <v>0</v>
      </c>
      <c r="U322" s="572"/>
    </row>
    <row r="323" spans="1:21" ht="14.15" customHeight="1">
      <c r="A323" s="231">
        <v>323</v>
      </c>
      <c r="B323" s="262" t="s">
        <v>83</v>
      </c>
      <c r="C323" s="199" t="s">
        <v>418</v>
      </c>
      <c r="D323" s="199" t="s">
        <v>419</v>
      </c>
      <c r="E323" s="199" t="s">
        <v>420</v>
      </c>
      <c r="F323" s="199" t="s">
        <v>176</v>
      </c>
      <c r="G323" s="199" t="s">
        <v>407</v>
      </c>
      <c r="H323" s="199" t="s">
        <v>539</v>
      </c>
      <c r="I323" s="200" t="s">
        <v>123</v>
      </c>
      <c r="J323" s="199" t="s">
        <v>179</v>
      </c>
      <c r="K323" s="199" t="s">
        <v>179</v>
      </c>
      <c r="L323" s="199" t="s">
        <v>261</v>
      </c>
      <c r="M323" s="199" t="s">
        <v>122</v>
      </c>
      <c r="N323" s="201">
        <v>51.957500000000003</v>
      </c>
      <c r="O323" s="202" t="s">
        <v>81</v>
      </c>
      <c r="P323" s="202"/>
      <c r="Q323" s="203">
        <f t="shared" si="24"/>
        <v>0</v>
      </c>
      <c r="R323" s="203">
        <f t="shared" si="25"/>
        <v>0</v>
      </c>
      <c r="S323" s="213">
        <f>IF(M323="nvt",0,IF(O323&gt;0,VLOOKUP(M323,'3-Productie normen'!A:K,VLOOKUP(O323,'3-Productie normen'!$B$34:$C$35,2,FALSE),FALSE)))</f>
        <v>0</v>
      </c>
      <c r="T323" s="204">
        <f t="shared" si="26"/>
        <v>0</v>
      </c>
      <c r="U323" s="572"/>
    </row>
    <row r="324" spans="1:21" ht="14.15" customHeight="1">
      <c r="A324" s="231">
        <v>324</v>
      </c>
      <c r="B324" s="262" t="s">
        <v>83</v>
      </c>
      <c r="C324" s="199" t="s">
        <v>418</v>
      </c>
      <c r="D324" s="199" t="s">
        <v>419</v>
      </c>
      <c r="E324" s="199" t="s">
        <v>420</v>
      </c>
      <c r="F324" s="199" t="s">
        <v>176</v>
      </c>
      <c r="G324" s="199" t="s">
        <v>407</v>
      </c>
      <c r="H324" s="199" t="s">
        <v>540</v>
      </c>
      <c r="I324" s="200" t="s">
        <v>123</v>
      </c>
      <c r="J324" s="199" t="s">
        <v>179</v>
      </c>
      <c r="K324" s="199" t="s">
        <v>179</v>
      </c>
      <c r="L324" s="199" t="s">
        <v>261</v>
      </c>
      <c r="M324" s="199" t="s">
        <v>122</v>
      </c>
      <c r="N324" s="201">
        <v>3.9506999999999999</v>
      </c>
      <c r="O324" s="202" t="s">
        <v>81</v>
      </c>
      <c r="P324" s="202"/>
      <c r="Q324" s="203">
        <f t="shared" si="24"/>
        <v>0</v>
      </c>
      <c r="R324" s="203">
        <f t="shared" si="25"/>
        <v>0</v>
      </c>
      <c r="S324" s="213">
        <f>IF(M324="nvt",0,IF(O324&gt;0,VLOOKUP(M324,'3-Productie normen'!A:K,VLOOKUP(O324,'3-Productie normen'!$B$34:$C$35,2,FALSE),FALSE)))</f>
        <v>0</v>
      </c>
      <c r="T324" s="204">
        <f t="shared" si="26"/>
        <v>0</v>
      </c>
      <c r="U324" s="572"/>
    </row>
    <row r="325" spans="1:21" ht="14.15" customHeight="1">
      <c r="A325" s="231">
        <v>325</v>
      </c>
      <c r="B325" s="262" t="s">
        <v>83</v>
      </c>
      <c r="C325" s="199" t="s">
        <v>418</v>
      </c>
      <c r="D325" s="199" t="s">
        <v>419</v>
      </c>
      <c r="E325" s="199" t="s">
        <v>420</v>
      </c>
      <c r="F325" s="199" t="s">
        <v>176</v>
      </c>
      <c r="G325" s="199" t="s">
        <v>407</v>
      </c>
      <c r="H325" s="199" t="s">
        <v>541</v>
      </c>
      <c r="I325" s="200" t="s">
        <v>123</v>
      </c>
      <c r="J325" s="199" t="s">
        <v>179</v>
      </c>
      <c r="K325" s="199" t="s">
        <v>179</v>
      </c>
      <c r="L325" s="199" t="s">
        <v>261</v>
      </c>
      <c r="M325" s="199" t="s">
        <v>122</v>
      </c>
      <c r="N325" s="201">
        <v>3.9788999999999999</v>
      </c>
      <c r="O325" s="202" t="s">
        <v>81</v>
      </c>
      <c r="P325" s="202"/>
      <c r="Q325" s="203">
        <f t="shared" si="24"/>
        <v>0</v>
      </c>
      <c r="R325" s="203">
        <f t="shared" si="25"/>
        <v>0</v>
      </c>
      <c r="S325" s="213">
        <f>IF(M325="nvt",0,IF(O325&gt;0,VLOOKUP(M325,'3-Productie normen'!A:K,VLOOKUP(O325,'3-Productie normen'!$B$34:$C$35,2,FALSE),FALSE)))</f>
        <v>0</v>
      </c>
      <c r="T325" s="204">
        <f t="shared" si="26"/>
        <v>0</v>
      </c>
      <c r="U325" s="572"/>
    </row>
    <row r="326" spans="1:21" ht="14.15" customHeight="1">
      <c r="A326" s="231">
        <v>326</v>
      </c>
      <c r="B326" s="262" t="s">
        <v>83</v>
      </c>
      <c r="C326" s="199" t="s">
        <v>418</v>
      </c>
      <c r="D326" s="199" t="s">
        <v>419</v>
      </c>
      <c r="E326" s="199" t="s">
        <v>420</v>
      </c>
      <c r="F326" s="199" t="s">
        <v>176</v>
      </c>
      <c r="G326" s="199" t="s">
        <v>407</v>
      </c>
      <c r="H326" s="199" t="s">
        <v>542</v>
      </c>
      <c r="I326" s="200" t="s">
        <v>123</v>
      </c>
      <c r="J326" s="199" t="s">
        <v>179</v>
      </c>
      <c r="K326" s="199" t="s">
        <v>179</v>
      </c>
      <c r="L326" s="199" t="s">
        <v>261</v>
      </c>
      <c r="M326" s="199" t="s">
        <v>122</v>
      </c>
      <c r="N326" s="201">
        <v>3.9398</v>
      </c>
      <c r="O326" s="202" t="s">
        <v>81</v>
      </c>
      <c r="P326" s="202"/>
      <c r="Q326" s="203">
        <f t="shared" si="24"/>
        <v>0</v>
      </c>
      <c r="R326" s="203">
        <f t="shared" si="25"/>
        <v>0</v>
      </c>
      <c r="S326" s="213">
        <f>IF(M326="nvt",0,IF(O326&gt;0,VLOOKUP(M326,'3-Productie normen'!A:K,VLOOKUP(O326,'3-Productie normen'!$B$34:$C$35,2,FALSE),FALSE)))</f>
        <v>0</v>
      </c>
      <c r="T326" s="204">
        <f t="shared" si="26"/>
        <v>0</v>
      </c>
      <c r="U326" s="572"/>
    </row>
    <row r="327" spans="1:21" ht="14.15" customHeight="1">
      <c r="A327" s="231">
        <v>327</v>
      </c>
      <c r="B327" s="262" t="s">
        <v>83</v>
      </c>
      <c r="C327" s="199" t="s">
        <v>418</v>
      </c>
      <c r="D327" s="199" t="s">
        <v>419</v>
      </c>
      <c r="E327" s="199" t="s">
        <v>420</v>
      </c>
      <c r="F327" s="199" t="s">
        <v>176</v>
      </c>
      <c r="G327" s="199" t="s">
        <v>407</v>
      </c>
      <c r="H327" s="199" t="s">
        <v>543</v>
      </c>
      <c r="I327" s="200" t="s">
        <v>123</v>
      </c>
      <c r="J327" s="199" t="s">
        <v>179</v>
      </c>
      <c r="K327" s="199" t="s">
        <v>179</v>
      </c>
      <c r="L327" s="199" t="s">
        <v>261</v>
      </c>
      <c r="M327" s="199" t="s">
        <v>122</v>
      </c>
      <c r="N327" s="201">
        <v>3.9660000000000002</v>
      </c>
      <c r="O327" s="202" t="s">
        <v>81</v>
      </c>
      <c r="P327" s="202"/>
      <c r="Q327" s="203">
        <f t="shared" si="24"/>
        <v>0</v>
      </c>
      <c r="R327" s="203">
        <f t="shared" si="25"/>
        <v>0</v>
      </c>
      <c r="S327" s="213">
        <f>IF(M327="nvt",0,IF(O327&gt;0,VLOOKUP(M327,'3-Productie normen'!A:K,VLOOKUP(O327,'3-Productie normen'!$B$34:$C$35,2,FALSE),FALSE)))</f>
        <v>0</v>
      </c>
      <c r="T327" s="204">
        <f t="shared" si="26"/>
        <v>0</v>
      </c>
      <c r="U327" s="572"/>
    </row>
    <row r="328" spans="1:21" ht="14.15" customHeight="1">
      <c r="A328" s="231">
        <v>328</v>
      </c>
      <c r="B328" s="262" t="s">
        <v>83</v>
      </c>
      <c r="C328" s="199" t="s">
        <v>418</v>
      </c>
      <c r="D328" s="199" t="s">
        <v>419</v>
      </c>
      <c r="E328" s="199" t="s">
        <v>420</v>
      </c>
      <c r="F328" s="199" t="s">
        <v>176</v>
      </c>
      <c r="G328" s="199" t="s">
        <v>407</v>
      </c>
      <c r="H328" s="199" t="s">
        <v>544</v>
      </c>
      <c r="I328" s="200" t="s">
        <v>123</v>
      </c>
      <c r="J328" s="199" t="s">
        <v>179</v>
      </c>
      <c r="K328" s="199" t="s">
        <v>179</v>
      </c>
      <c r="L328" s="199" t="s">
        <v>261</v>
      </c>
      <c r="M328" s="199" t="s">
        <v>122</v>
      </c>
      <c r="N328" s="201">
        <v>24.048500000000001</v>
      </c>
      <c r="O328" s="202" t="s">
        <v>81</v>
      </c>
      <c r="P328" s="202"/>
      <c r="Q328" s="203">
        <f t="shared" si="24"/>
        <v>0</v>
      </c>
      <c r="R328" s="203">
        <f t="shared" si="25"/>
        <v>0</v>
      </c>
      <c r="S328" s="213">
        <f>IF(M328="nvt",0,IF(O328&gt;0,VLOOKUP(M328,'3-Productie normen'!A:K,VLOOKUP(O328,'3-Productie normen'!$B$34:$C$35,2,FALSE),FALSE)))</f>
        <v>0</v>
      </c>
      <c r="T328" s="204">
        <f t="shared" si="26"/>
        <v>0</v>
      </c>
      <c r="U328" s="572"/>
    </row>
    <row r="329" spans="1:21" ht="14.15" customHeight="1">
      <c r="A329" s="232">
        <v>329</v>
      </c>
      <c r="B329" s="262" t="s">
        <v>83</v>
      </c>
      <c r="C329" s="199" t="s">
        <v>418</v>
      </c>
      <c r="D329" s="199" t="s">
        <v>419</v>
      </c>
      <c r="E329" s="199" t="s">
        <v>420</v>
      </c>
      <c r="F329" s="199" t="s">
        <v>176</v>
      </c>
      <c r="G329" s="199" t="s">
        <v>407</v>
      </c>
      <c r="H329" s="199" t="s">
        <v>545</v>
      </c>
      <c r="I329" s="200" t="s">
        <v>125</v>
      </c>
      <c r="J329" s="199" t="s">
        <v>222</v>
      </c>
      <c r="K329" s="199" t="s">
        <v>279</v>
      </c>
      <c r="L329" s="199" t="s">
        <v>425</v>
      </c>
      <c r="M329" s="208" t="s">
        <v>129</v>
      </c>
      <c r="N329" s="201">
        <v>37.781500000000001</v>
      </c>
      <c r="O329" s="202" t="s">
        <v>81</v>
      </c>
      <c r="P329" s="202"/>
      <c r="Q329" s="203">
        <f t="shared" si="24"/>
        <v>0</v>
      </c>
      <c r="R329" s="203">
        <f t="shared" si="25"/>
        <v>0</v>
      </c>
      <c r="S329" s="213">
        <f>IF(M329="nvt",0,IF(O329&gt;0,VLOOKUP(M329,'3-Productie normen'!A:K,VLOOKUP(O329,'3-Productie normen'!$B$34:$C$35,2,FALSE),FALSE)))</f>
        <v>0</v>
      </c>
      <c r="T329" s="204">
        <f t="shared" si="26"/>
        <v>0</v>
      </c>
      <c r="U329" s="572"/>
    </row>
    <row r="330" spans="1:21" ht="14.15" customHeight="1">
      <c r="A330" s="231">
        <v>330</v>
      </c>
      <c r="B330" s="262" t="s">
        <v>83</v>
      </c>
      <c r="C330" s="199" t="s">
        <v>418</v>
      </c>
      <c r="D330" s="199" t="s">
        <v>419</v>
      </c>
      <c r="E330" s="199" t="s">
        <v>420</v>
      </c>
      <c r="F330" s="199" t="s">
        <v>176</v>
      </c>
      <c r="G330" s="199" t="s">
        <v>407</v>
      </c>
      <c r="H330" s="199" t="s">
        <v>546</v>
      </c>
      <c r="I330" s="200" t="s">
        <v>123</v>
      </c>
      <c r="J330" s="199" t="s">
        <v>179</v>
      </c>
      <c r="K330" s="199" t="s">
        <v>179</v>
      </c>
      <c r="L330" s="199" t="s">
        <v>261</v>
      </c>
      <c r="M330" s="199" t="s">
        <v>122</v>
      </c>
      <c r="N330" s="201">
        <v>24.0413</v>
      </c>
      <c r="O330" s="202" t="s">
        <v>81</v>
      </c>
      <c r="P330" s="202"/>
      <c r="Q330" s="203">
        <f t="shared" si="24"/>
        <v>0</v>
      </c>
      <c r="R330" s="203">
        <f t="shared" si="25"/>
        <v>0</v>
      </c>
      <c r="S330" s="213">
        <f>IF(M330="nvt",0,IF(O330&gt;0,VLOOKUP(M330,'3-Productie normen'!A:K,VLOOKUP(O330,'3-Productie normen'!$B$34:$C$35,2,FALSE),FALSE)))</f>
        <v>0</v>
      </c>
      <c r="T330" s="204">
        <f t="shared" si="26"/>
        <v>0</v>
      </c>
      <c r="U330" s="572"/>
    </row>
    <row r="331" spans="1:21" ht="14.15" customHeight="1">
      <c r="A331" s="231">
        <v>331</v>
      </c>
      <c r="B331" s="262" t="s">
        <v>83</v>
      </c>
      <c r="C331" s="199" t="s">
        <v>418</v>
      </c>
      <c r="D331" s="199" t="s">
        <v>419</v>
      </c>
      <c r="E331" s="199" t="s">
        <v>420</v>
      </c>
      <c r="F331" s="199" t="s">
        <v>176</v>
      </c>
      <c r="G331" s="199" t="s">
        <v>407</v>
      </c>
      <c r="H331" s="199" t="s">
        <v>547</v>
      </c>
      <c r="I331" s="200" t="s">
        <v>123</v>
      </c>
      <c r="J331" s="199" t="s">
        <v>179</v>
      </c>
      <c r="K331" s="199" t="s">
        <v>179</v>
      </c>
      <c r="L331" s="199" t="s">
        <v>261</v>
      </c>
      <c r="M331" s="199" t="s">
        <v>122</v>
      </c>
      <c r="N331" s="201">
        <v>16.6159</v>
      </c>
      <c r="O331" s="202" t="s">
        <v>81</v>
      </c>
      <c r="P331" s="202"/>
      <c r="Q331" s="203">
        <f t="shared" si="24"/>
        <v>0</v>
      </c>
      <c r="R331" s="203">
        <f t="shared" si="25"/>
        <v>0</v>
      </c>
      <c r="S331" s="213">
        <f>IF(M331="nvt",0,IF(O331&gt;0,VLOOKUP(M331,'3-Productie normen'!A:K,VLOOKUP(O331,'3-Productie normen'!$B$34:$C$35,2,FALSE),FALSE)))</f>
        <v>0</v>
      </c>
      <c r="T331" s="204">
        <f t="shared" si="26"/>
        <v>0</v>
      </c>
      <c r="U331" s="572"/>
    </row>
    <row r="332" spans="1:21" ht="14.15" customHeight="1">
      <c r="A332" s="231">
        <v>332</v>
      </c>
      <c r="B332" s="262" t="s">
        <v>83</v>
      </c>
      <c r="C332" s="199" t="s">
        <v>418</v>
      </c>
      <c r="D332" s="199" t="s">
        <v>419</v>
      </c>
      <c r="E332" s="199" t="s">
        <v>420</v>
      </c>
      <c r="F332" s="199" t="s">
        <v>176</v>
      </c>
      <c r="G332" s="199" t="s">
        <v>407</v>
      </c>
      <c r="H332" s="199" t="s">
        <v>548</v>
      </c>
      <c r="I332" s="200" t="s">
        <v>123</v>
      </c>
      <c r="J332" s="199" t="s">
        <v>179</v>
      </c>
      <c r="K332" s="199" t="s">
        <v>179</v>
      </c>
      <c r="L332" s="199" t="s">
        <v>261</v>
      </c>
      <c r="M332" s="199" t="s">
        <v>122</v>
      </c>
      <c r="N332" s="201">
        <v>24.090199999999999</v>
      </c>
      <c r="O332" s="202" t="s">
        <v>81</v>
      </c>
      <c r="P332" s="202"/>
      <c r="Q332" s="203">
        <f t="shared" si="24"/>
        <v>0</v>
      </c>
      <c r="R332" s="203">
        <f t="shared" si="25"/>
        <v>0</v>
      </c>
      <c r="S332" s="213">
        <f>IF(M332="nvt",0,IF(O332&gt;0,VLOOKUP(M332,'3-Productie normen'!A:K,VLOOKUP(O332,'3-Productie normen'!$B$34:$C$35,2,FALSE),FALSE)))</f>
        <v>0</v>
      </c>
      <c r="T332" s="204">
        <f t="shared" si="26"/>
        <v>0</v>
      </c>
      <c r="U332" s="572"/>
    </row>
    <row r="333" spans="1:21" ht="14.15" customHeight="1">
      <c r="A333" s="231">
        <v>333</v>
      </c>
      <c r="B333" s="262" t="s">
        <v>83</v>
      </c>
      <c r="C333" s="199" t="s">
        <v>418</v>
      </c>
      <c r="D333" s="199" t="s">
        <v>419</v>
      </c>
      <c r="E333" s="199" t="s">
        <v>420</v>
      </c>
      <c r="F333" s="199" t="s">
        <v>176</v>
      </c>
      <c r="G333" s="199" t="s">
        <v>407</v>
      </c>
      <c r="H333" s="199" t="s">
        <v>549</v>
      </c>
      <c r="I333" s="200" t="s">
        <v>123</v>
      </c>
      <c r="J333" s="199" t="s">
        <v>179</v>
      </c>
      <c r="K333" s="199" t="s">
        <v>179</v>
      </c>
      <c r="L333" s="199" t="s">
        <v>261</v>
      </c>
      <c r="M333" s="199" t="s">
        <v>122</v>
      </c>
      <c r="N333" s="201">
        <v>16.6204</v>
      </c>
      <c r="O333" s="202" t="s">
        <v>81</v>
      </c>
      <c r="P333" s="202"/>
      <c r="Q333" s="203">
        <f t="shared" si="24"/>
        <v>0</v>
      </c>
      <c r="R333" s="203">
        <f t="shared" si="25"/>
        <v>0</v>
      </c>
      <c r="S333" s="213">
        <f>IF(M333="nvt",0,IF(O333&gt;0,VLOOKUP(M333,'3-Productie normen'!A:K,VLOOKUP(O333,'3-Productie normen'!$B$34:$C$35,2,FALSE),FALSE)))</f>
        <v>0</v>
      </c>
      <c r="T333" s="204">
        <f t="shared" si="26"/>
        <v>0</v>
      </c>
      <c r="U333" s="572"/>
    </row>
    <row r="334" spans="1:21" ht="14.15" customHeight="1">
      <c r="A334" s="231">
        <v>334</v>
      </c>
      <c r="B334" s="262" t="s">
        <v>83</v>
      </c>
      <c r="C334" s="199" t="s">
        <v>418</v>
      </c>
      <c r="D334" s="199" t="s">
        <v>419</v>
      </c>
      <c r="E334" s="199" t="s">
        <v>420</v>
      </c>
      <c r="F334" s="199" t="s">
        <v>176</v>
      </c>
      <c r="G334" s="199" t="s">
        <v>407</v>
      </c>
      <c r="H334" s="199" t="s">
        <v>550</v>
      </c>
      <c r="I334" s="200" t="s">
        <v>123</v>
      </c>
      <c r="J334" s="199" t="s">
        <v>179</v>
      </c>
      <c r="K334" s="199" t="s">
        <v>179</v>
      </c>
      <c r="L334" s="199" t="s">
        <v>261</v>
      </c>
      <c r="M334" s="199" t="s">
        <v>122</v>
      </c>
      <c r="N334" s="201">
        <v>24.090199999999999</v>
      </c>
      <c r="O334" s="202" t="s">
        <v>81</v>
      </c>
      <c r="P334" s="202"/>
      <c r="Q334" s="203">
        <f t="shared" si="24"/>
        <v>0</v>
      </c>
      <c r="R334" s="203">
        <f t="shared" si="25"/>
        <v>0</v>
      </c>
      <c r="S334" s="213">
        <f>IF(M334="nvt",0,IF(O334&gt;0,VLOOKUP(M334,'3-Productie normen'!A:K,VLOOKUP(O334,'3-Productie normen'!$B$34:$C$35,2,FALSE),FALSE)))</f>
        <v>0</v>
      </c>
      <c r="T334" s="204">
        <f t="shared" si="26"/>
        <v>0</v>
      </c>
      <c r="U334" s="572"/>
    </row>
    <row r="335" spans="1:21" ht="14.15" customHeight="1">
      <c r="A335" s="231">
        <v>335</v>
      </c>
      <c r="B335" s="262" t="s">
        <v>83</v>
      </c>
      <c r="C335" s="199" t="s">
        <v>418</v>
      </c>
      <c r="D335" s="199" t="s">
        <v>419</v>
      </c>
      <c r="E335" s="199" t="s">
        <v>420</v>
      </c>
      <c r="F335" s="199" t="s">
        <v>176</v>
      </c>
      <c r="G335" s="199" t="s">
        <v>407</v>
      </c>
      <c r="H335" s="199" t="s">
        <v>551</v>
      </c>
      <c r="I335" s="200" t="s">
        <v>123</v>
      </c>
      <c r="J335" s="199" t="s">
        <v>179</v>
      </c>
      <c r="K335" s="199" t="s">
        <v>179</v>
      </c>
      <c r="L335" s="199" t="s">
        <v>261</v>
      </c>
      <c r="M335" s="199" t="s">
        <v>122</v>
      </c>
      <c r="N335" s="201">
        <v>16.604299999999999</v>
      </c>
      <c r="O335" s="202" t="s">
        <v>81</v>
      </c>
      <c r="P335" s="202"/>
      <c r="Q335" s="203">
        <f t="shared" si="24"/>
        <v>0</v>
      </c>
      <c r="R335" s="203">
        <f t="shared" si="25"/>
        <v>0</v>
      </c>
      <c r="S335" s="213">
        <f>IF(M335="nvt",0,IF(O335&gt;0,VLOOKUP(M335,'3-Productie normen'!A:K,VLOOKUP(O335,'3-Productie normen'!$B$34:$C$35,2,FALSE),FALSE)))</f>
        <v>0</v>
      </c>
      <c r="T335" s="204">
        <f t="shared" si="26"/>
        <v>0</v>
      </c>
      <c r="U335" s="572"/>
    </row>
    <row r="336" spans="1:21" ht="14.15" customHeight="1">
      <c r="A336" s="231">
        <v>336</v>
      </c>
      <c r="B336" s="262" t="s">
        <v>83</v>
      </c>
      <c r="C336" s="199" t="s">
        <v>418</v>
      </c>
      <c r="D336" s="199" t="s">
        <v>419</v>
      </c>
      <c r="E336" s="199" t="s">
        <v>420</v>
      </c>
      <c r="F336" s="199" t="s">
        <v>176</v>
      </c>
      <c r="G336" s="199" t="s">
        <v>407</v>
      </c>
      <c r="H336" s="199" t="s">
        <v>552</v>
      </c>
      <c r="I336" s="200" t="s">
        <v>123</v>
      </c>
      <c r="J336" s="199" t="s">
        <v>179</v>
      </c>
      <c r="K336" s="199" t="s">
        <v>179</v>
      </c>
      <c r="L336" s="199" t="s">
        <v>261</v>
      </c>
      <c r="M336" s="199" t="s">
        <v>122</v>
      </c>
      <c r="N336" s="201">
        <v>24.090199999999999</v>
      </c>
      <c r="O336" s="202" t="s">
        <v>81</v>
      </c>
      <c r="P336" s="202"/>
      <c r="Q336" s="203">
        <f t="shared" si="24"/>
        <v>0</v>
      </c>
      <c r="R336" s="203">
        <f t="shared" si="25"/>
        <v>0</v>
      </c>
      <c r="S336" s="213">
        <f>IF(M336="nvt",0,IF(O336&gt;0,VLOOKUP(M336,'3-Productie normen'!A:K,VLOOKUP(O336,'3-Productie normen'!$B$34:$C$35,2,FALSE),FALSE)))</f>
        <v>0</v>
      </c>
      <c r="T336" s="204">
        <f t="shared" si="26"/>
        <v>0</v>
      </c>
      <c r="U336" s="572"/>
    </row>
    <row r="337" spans="1:41" ht="14.15" customHeight="1">
      <c r="A337" s="232">
        <v>337</v>
      </c>
      <c r="B337" s="262" t="s">
        <v>83</v>
      </c>
      <c r="C337" s="199" t="s">
        <v>418</v>
      </c>
      <c r="D337" s="199" t="s">
        <v>419</v>
      </c>
      <c r="E337" s="199" t="s">
        <v>420</v>
      </c>
      <c r="F337" s="199" t="s">
        <v>176</v>
      </c>
      <c r="G337" s="199" t="s">
        <v>407</v>
      </c>
      <c r="H337" s="199" t="s">
        <v>553</v>
      </c>
      <c r="I337" s="200" t="s">
        <v>123</v>
      </c>
      <c r="J337" s="199" t="s">
        <v>179</v>
      </c>
      <c r="K337" s="199" t="s">
        <v>179</v>
      </c>
      <c r="L337" s="199" t="s">
        <v>261</v>
      </c>
      <c r="M337" s="199" t="s">
        <v>122</v>
      </c>
      <c r="N337" s="201">
        <v>16.602399999999999</v>
      </c>
      <c r="O337" s="202" t="s">
        <v>81</v>
      </c>
      <c r="P337" s="202"/>
      <c r="Q337" s="203">
        <f t="shared" si="24"/>
        <v>0</v>
      </c>
      <c r="R337" s="203">
        <f t="shared" si="25"/>
        <v>0</v>
      </c>
      <c r="S337" s="213">
        <f>IF(M337="nvt",0,IF(O337&gt;0,VLOOKUP(M337,'3-Productie normen'!A:K,VLOOKUP(O337,'3-Productie normen'!$B$34:$C$35,2,FALSE),FALSE)))</f>
        <v>0</v>
      </c>
      <c r="T337" s="204">
        <f t="shared" si="26"/>
        <v>0</v>
      </c>
      <c r="U337" s="572"/>
    </row>
    <row r="338" spans="1:41" ht="14.15" customHeight="1">
      <c r="A338" s="231">
        <v>338</v>
      </c>
      <c r="B338" s="262" t="s">
        <v>83</v>
      </c>
      <c r="C338" s="199" t="s">
        <v>418</v>
      </c>
      <c r="D338" s="199" t="s">
        <v>419</v>
      </c>
      <c r="E338" s="199" t="s">
        <v>420</v>
      </c>
      <c r="F338" s="199" t="s">
        <v>176</v>
      </c>
      <c r="G338" s="199" t="s">
        <v>407</v>
      </c>
      <c r="H338" s="199" t="s">
        <v>554</v>
      </c>
      <c r="I338" s="200" t="s">
        <v>123</v>
      </c>
      <c r="J338" s="199" t="s">
        <v>179</v>
      </c>
      <c r="K338" s="199" t="s">
        <v>179</v>
      </c>
      <c r="L338" s="199" t="s">
        <v>261</v>
      </c>
      <c r="M338" s="199" t="s">
        <v>122</v>
      </c>
      <c r="N338" s="201">
        <v>24.0441</v>
      </c>
      <c r="O338" s="202" t="s">
        <v>81</v>
      </c>
      <c r="P338" s="202"/>
      <c r="Q338" s="203">
        <f t="shared" si="24"/>
        <v>0</v>
      </c>
      <c r="R338" s="203">
        <f t="shared" si="25"/>
        <v>0</v>
      </c>
      <c r="S338" s="213">
        <f>IF(M338="nvt",0,IF(O338&gt;0,VLOOKUP(M338,'3-Productie normen'!A:K,VLOOKUP(O338,'3-Productie normen'!$B$34:$C$35,2,FALSE),FALSE)))</f>
        <v>0</v>
      </c>
      <c r="T338" s="204">
        <f t="shared" si="26"/>
        <v>0</v>
      </c>
      <c r="U338" s="572"/>
    </row>
    <row r="339" spans="1:41" ht="14.15" customHeight="1">
      <c r="A339" s="231">
        <v>339</v>
      </c>
      <c r="B339" s="262" t="s">
        <v>83</v>
      </c>
      <c r="C339" s="199" t="s">
        <v>418</v>
      </c>
      <c r="D339" s="199" t="s">
        <v>419</v>
      </c>
      <c r="E339" s="199" t="s">
        <v>420</v>
      </c>
      <c r="F339" s="199" t="s">
        <v>176</v>
      </c>
      <c r="G339" s="199" t="s">
        <v>407</v>
      </c>
      <c r="H339" s="199" t="s">
        <v>555</v>
      </c>
      <c r="I339" s="200" t="s">
        <v>123</v>
      </c>
      <c r="J339" s="199" t="s">
        <v>179</v>
      </c>
      <c r="K339" s="199" t="s">
        <v>179</v>
      </c>
      <c r="L339" s="199" t="s">
        <v>261</v>
      </c>
      <c r="M339" s="199" t="s">
        <v>122</v>
      </c>
      <c r="N339" s="201">
        <v>16.6204</v>
      </c>
      <c r="O339" s="202" t="s">
        <v>81</v>
      </c>
      <c r="P339" s="202"/>
      <c r="Q339" s="203">
        <f t="shared" si="24"/>
        <v>0</v>
      </c>
      <c r="R339" s="203">
        <f t="shared" si="25"/>
        <v>0</v>
      </c>
      <c r="S339" s="213">
        <f>IF(M339="nvt",0,IF(O339&gt;0,VLOOKUP(M339,'3-Productie normen'!A:K,VLOOKUP(O339,'3-Productie normen'!$B$34:$C$35,2,FALSE),FALSE)))</f>
        <v>0</v>
      </c>
      <c r="T339" s="204">
        <f t="shared" si="26"/>
        <v>0</v>
      </c>
      <c r="U339" s="572"/>
    </row>
    <row r="340" spans="1:41" ht="14.15" customHeight="1">
      <c r="A340" s="231">
        <v>340</v>
      </c>
      <c r="B340" s="262" t="s">
        <v>83</v>
      </c>
      <c r="C340" s="199" t="s">
        <v>418</v>
      </c>
      <c r="D340" s="199" t="s">
        <v>419</v>
      </c>
      <c r="E340" s="199" t="s">
        <v>420</v>
      </c>
      <c r="F340" s="199" t="s">
        <v>176</v>
      </c>
      <c r="G340" s="199" t="s">
        <v>407</v>
      </c>
      <c r="H340" s="199" t="s">
        <v>556</v>
      </c>
      <c r="I340" s="200" t="s">
        <v>125</v>
      </c>
      <c r="J340" s="199" t="s">
        <v>222</v>
      </c>
      <c r="K340" s="199" t="s">
        <v>279</v>
      </c>
      <c r="L340" s="199" t="s">
        <v>425</v>
      </c>
      <c r="M340" s="208" t="s">
        <v>129</v>
      </c>
      <c r="N340" s="201">
        <v>39.7958</v>
      </c>
      <c r="O340" s="202" t="s">
        <v>81</v>
      </c>
      <c r="P340" s="202"/>
      <c r="Q340" s="203">
        <f t="shared" si="24"/>
        <v>0</v>
      </c>
      <c r="R340" s="203">
        <f t="shared" si="25"/>
        <v>0</v>
      </c>
      <c r="S340" s="213">
        <f>IF(M340="nvt",0,IF(O340&gt;0,VLOOKUP(M340,'3-Productie normen'!A:K,VLOOKUP(O340,'3-Productie normen'!$B$34:$C$35,2,FALSE),FALSE)))</f>
        <v>0</v>
      </c>
      <c r="T340" s="204">
        <f t="shared" si="26"/>
        <v>0</v>
      </c>
      <c r="U340" s="572"/>
    </row>
    <row r="341" spans="1:41" ht="14.15" customHeight="1">
      <c r="A341" s="231">
        <v>341</v>
      </c>
      <c r="B341" s="262" t="s">
        <v>83</v>
      </c>
      <c r="C341" s="199" t="s">
        <v>418</v>
      </c>
      <c r="D341" s="199" t="s">
        <v>419</v>
      </c>
      <c r="E341" s="199" t="s">
        <v>420</v>
      </c>
      <c r="F341" s="199" t="s">
        <v>176</v>
      </c>
      <c r="G341" s="199" t="s">
        <v>407</v>
      </c>
      <c r="H341" s="199" t="s">
        <v>557</v>
      </c>
      <c r="I341" s="200" t="s">
        <v>123</v>
      </c>
      <c r="J341" s="199" t="s">
        <v>179</v>
      </c>
      <c r="K341" s="199" t="s">
        <v>288</v>
      </c>
      <c r="L341" s="199" t="s">
        <v>425</v>
      </c>
      <c r="M341" s="199" t="s">
        <v>122</v>
      </c>
      <c r="N341" s="201">
        <v>6.6637000000000004</v>
      </c>
      <c r="O341" s="202" t="s">
        <v>81</v>
      </c>
      <c r="P341" s="202"/>
      <c r="Q341" s="203">
        <f t="shared" si="24"/>
        <v>0</v>
      </c>
      <c r="R341" s="203">
        <f t="shared" si="25"/>
        <v>0</v>
      </c>
      <c r="S341" s="213">
        <f>IF(M341="nvt",0,IF(O341&gt;0,VLOOKUP(M341,'3-Productie normen'!A:K,VLOOKUP(O341,'3-Productie normen'!$B$34:$C$35,2,FALSE),FALSE)))</f>
        <v>0</v>
      </c>
      <c r="T341" s="204">
        <f t="shared" si="26"/>
        <v>0</v>
      </c>
      <c r="U341" s="572"/>
    </row>
    <row r="342" spans="1:41" ht="14.15" customHeight="1">
      <c r="A342" s="231">
        <v>342</v>
      </c>
      <c r="B342" s="262" t="s">
        <v>83</v>
      </c>
      <c r="C342" s="199" t="s">
        <v>418</v>
      </c>
      <c r="D342" s="199" t="s">
        <v>419</v>
      </c>
      <c r="E342" s="199" t="s">
        <v>420</v>
      </c>
      <c r="F342" s="199" t="s">
        <v>176</v>
      </c>
      <c r="G342" s="199" t="s">
        <v>407</v>
      </c>
      <c r="H342" s="199" t="s">
        <v>558</v>
      </c>
      <c r="I342" s="200" t="s">
        <v>123</v>
      </c>
      <c r="J342" s="199" t="s">
        <v>179</v>
      </c>
      <c r="K342" s="199" t="s">
        <v>179</v>
      </c>
      <c r="L342" s="199" t="s">
        <v>261</v>
      </c>
      <c r="M342" s="199" t="s">
        <v>122</v>
      </c>
      <c r="N342" s="201">
        <v>16.633500000000002</v>
      </c>
      <c r="O342" s="202" t="s">
        <v>81</v>
      </c>
      <c r="P342" s="202"/>
      <c r="Q342" s="203">
        <f t="shared" si="24"/>
        <v>0</v>
      </c>
      <c r="R342" s="203">
        <f t="shared" si="25"/>
        <v>0</v>
      </c>
      <c r="S342" s="213">
        <f>IF(M342="nvt",0,IF(O342&gt;0,VLOOKUP(M342,'3-Productie normen'!A:K,VLOOKUP(O342,'3-Productie normen'!$B$34:$C$35,2,FALSE),FALSE)))</f>
        <v>0</v>
      </c>
      <c r="T342" s="204">
        <f t="shared" si="26"/>
        <v>0</v>
      </c>
      <c r="U342" s="572"/>
    </row>
    <row r="343" spans="1:41" ht="14.15" customHeight="1">
      <c r="A343" s="231">
        <v>343</v>
      </c>
      <c r="B343" s="262" t="s">
        <v>83</v>
      </c>
      <c r="C343" s="199" t="s">
        <v>418</v>
      </c>
      <c r="D343" s="199" t="s">
        <v>419</v>
      </c>
      <c r="E343" s="199" t="s">
        <v>420</v>
      </c>
      <c r="F343" s="199" t="s">
        <v>176</v>
      </c>
      <c r="G343" s="199" t="s">
        <v>407</v>
      </c>
      <c r="H343" s="199" t="s">
        <v>559</v>
      </c>
      <c r="I343" s="200" t="s">
        <v>123</v>
      </c>
      <c r="J343" s="199" t="s">
        <v>179</v>
      </c>
      <c r="K343" s="199" t="s">
        <v>179</v>
      </c>
      <c r="L343" s="199" t="s">
        <v>261</v>
      </c>
      <c r="M343" s="199" t="s">
        <v>122</v>
      </c>
      <c r="N343" s="201">
        <v>24.090199999999999</v>
      </c>
      <c r="O343" s="202" t="s">
        <v>81</v>
      </c>
      <c r="P343" s="202"/>
      <c r="Q343" s="203">
        <f t="shared" si="24"/>
        <v>0</v>
      </c>
      <c r="R343" s="203">
        <f t="shared" si="25"/>
        <v>0</v>
      </c>
      <c r="S343" s="213">
        <f>IF(M343="nvt",0,IF(O343&gt;0,VLOOKUP(M343,'3-Productie normen'!A:K,VLOOKUP(O343,'3-Productie normen'!$B$34:$C$35,2,FALSE),FALSE)))</f>
        <v>0</v>
      </c>
      <c r="T343" s="204">
        <f t="shared" si="26"/>
        <v>0</v>
      </c>
      <c r="U343" s="572"/>
    </row>
    <row r="344" spans="1:41" ht="14.15" customHeight="1">
      <c r="A344" s="231">
        <v>344</v>
      </c>
      <c r="B344" s="262" t="s">
        <v>83</v>
      </c>
      <c r="C344" s="199" t="s">
        <v>418</v>
      </c>
      <c r="D344" s="199" t="s">
        <v>419</v>
      </c>
      <c r="E344" s="199" t="s">
        <v>420</v>
      </c>
      <c r="F344" s="199" t="s">
        <v>176</v>
      </c>
      <c r="G344" s="199" t="s">
        <v>407</v>
      </c>
      <c r="H344" s="199" t="s">
        <v>560</v>
      </c>
      <c r="I344" s="207" t="s">
        <v>123</v>
      </c>
      <c r="J344" s="199" t="s">
        <v>179</v>
      </c>
      <c r="K344" s="199" t="s">
        <v>187</v>
      </c>
      <c r="L344" s="199" t="s">
        <v>261</v>
      </c>
      <c r="M344" s="199" t="s">
        <v>141</v>
      </c>
      <c r="N344" s="201">
        <v>16.651299999999999</v>
      </c>
      <c r="O344" s="202" t="s">
        <v>81</v>
      </c>
      <c r="P344" s="202"/>
      <c r="Q344" s="203">
        <f t="shared" si="24"/>
        <v>0</v>
      </c>
      <c r="R344" s="203">
        <f t="shared" si="25"/>
        <v>0</v>
      </c>
      <c r="S344" s="213">
        <f>IF(M344="nvt",0,IF(O344&gt;0,VLOOKUP(M344,'3-Productie normen'!A:K,VLOOKUP(O344,'3-Productie normen'!$B$34:$C$35,2,FALSE),FALSE)))</f>
        <v>0</v>
      </c>
      <c r="T344" s="204">
        <f t="shared" si="26"/>
        <v>0</v>
      </c>
      <c r="U344" s="572"/>
    </row>
    <row r="345" spans="1:41" ht="14.15" customHeight="1">
      <c r="A345" s="232">
        <v>345</v>
      </c>
      <c r="B345" s="262" t="s">
        <v>83</v>
      </c>
      <c r="C345" s="199" t="s">
        <v>418</v>
      </c>
      <c r="D345" s="199" t="s">
        <v>419</v>
      </c>
      <c r="E345" s="199" t="s">
        <v>420</v>
      </c>
      <c r="F345" s="199" t="s">
        <v>176</v>
      </c>
      <c r="G345" s="199" t="s">
        <v>407</v>
      </c>
      <c r="H345" s="199" t="s">
        <v>561</v>
      </c>
      <c r="I345" s="200" t="s">
        <v>123</v>
      </c>
      <c r="J345" s="199" t="s">
        <v>179</v>
      </c>
      <c r="K345" s="199" t="s">
        <v>179</v>
      </c>
      <c r="L345" s="199" t="s">
        <v>261</v>
      </c>
      <c r="M345" s="199" t="s">
        <v>122</v>
      </c>
      <c r="N345" s="201">
        <v>40.622399999999999</v>
      </c>
      <c r="O345" s="202" t="s">
        <v>81</v>
      </c>
      <c r="P345" s="202"/>
      <c r="Q345" s="203">
        <f t="shared" si="24"/>
        <v>0</v>
      </c>
      <c r="R345" s="203">
        <f t="shared" si="25"/>
        <v>0</v>
      </c>
      <c r="S345" s="213">
        <f>IF(M345="nvt",0,IF(O345&gt;0,VLOOKUP(M345,'3-Productie normen'!A:K,VLOOKUP(O345,'3-Productie normen'!$B$34:$C$35,2,FALSE),FALSE)))</f>
        <v>0</v>
      </c>
      <c r="T345" s="204">
        <f t="shared" si="26"/>
        <v>0</v>
      </c>
      <c r="U345" s="572"/>
    </row>
    <row r="346" spans="1:41" ht="14.15" customHeight="1">
      <c r="A346" s="231">
        <v>346</v>
      </c>
      <c r="B346" s="262" t="s">
        <v>83</v>
      </c>
      <c r="C346" s="199" t="s">
        <v>418</v>
      </c>
      <c r="D346" s="199" t="s">
        <v>419</v>
      </c>
      <c r="E346" s="199" t="s">
        <v>420</v>
      </c>
      <c r="F346" s="199" t="s">
        <v>176</v>
      </c>
      <c r="G346" s="199" t="s">
        <v>407</v>
      </c>
      <c r="H346" s="199" t="s">
        <v>562</v>
      </c>
      <c r="I346" s="207" t="s">
        <v>123</v>
      </c>
      <c r="J346" s="199" t="s">
        <v>179</v>
      </c>
      <c r="K346" s="199" t="s">
        <v>187</v>
      </c>
      <c r="L346" s="199" t="s">
        <v>261</v>
      </c>
      <c r="M346" s="199" t="s">
        <v>141</v>
      </c>
      <c r="N346" s="201">
        <v>16.642700000000001</v>
      </c>
      <c r="O346" s="202" t="s">
        <v>81</v>
      </c>
      <c r="P346" s="202"/>
      <c r="Q346" s="203">
        <f t="shared" si="24"/>
        <v>0</v>
      </c>
      <c r="R346" s="203">
        <f t="shared" si="25"/>
        <v>0</v>
      </c>
      <c r="S346" s="213">
        <f>IF(M346="nvt",0,IF(O346&gt;0,VLOOKUP(M346,'3-Productie normen'!A:K,VLOOKUP(O346,'3-Productie normen'!$B$34:$C$35,2,FALSE),FALSE)))</f>
        <v>0</v>
      </c>
      <c r="T346" s="204">
        <f t="shared" si="26"/>
        <v>0</v>
      </c>
      <c r="U346" s="572"/>
    </row>
    <row r="347" spans="1:41" ht="14.15" customHeight="1">
      <c r="A347" s="231">
        <v>347</v>
      </c>
      <c r="B347" s="262" t="s">
        <v>83</v>
      </c>
      <c r="C347" s="199" t="s">
        <v>418</v>
      </c>
      <c r="D347" s="199" t="s">
        <v>419</v>
      </c>
      <c r="E347" s="199" t="s">
        <v>420</v>
      </c>
      <c r="F347" s="199" t="s">
        <v>176</v>
      </c>
      <c r="G347" s="199" t="s">
        <v>407</v>
      </c>
      <c r="H347" s="199" t="s">
        <v>563</v>
      </c>
      <c r="I347" s="200" t="s">
        <v>136</v>
      </c>
      <c r="J347" s="199" t="s">
        <v>179</v>
      </c>
      <c r="K347" s="199" t="s">
        <v>265</v>
      </c>
      <c r="L347" s="199" t="s">
        <v>425</v>
      </c>
      <c r="M347" s="199" t="s">
        <v>135</v>
      </c>
      <c r="N347" s="201">
        <v>15.573700000000001</v>
      </c>
      <c r="O347" s="202" t="s">
        <v>81</v>
      </c>
      <c r="P347" s="202"/>
      <c r="Q347" s="203">
        <f t="shared" si="24"/>
        <v>0</v>
      </c>
      <c r="R347" s="203">
        <f t="shared" si="25"/>
        <v>0</v>
      </c>
      <c r="S347" s="213">
        <f>IF(M347="nvt",0,IF(O347&gt;0,VLOOKUP(M347,'3-Productie normen'!A:K,VLOOKUP(O347,'3-Productie normen'!$B$34:$C$35,2,FALSE),FALSE)))</f>
        <v>0</v>
      </c>
      <c r="T347" s="204">
        <f t="shared" si="26"/>
        <v>0</v>
      </c>
      <c r="U347" s="572"/>
    </row>
    <row r="348" spans="1:41" ht="14.15" customHeight="1">
      <c r="A348" s="231">
        <v>348</v>
      </c>
      <c r="B348" s="262" t="s">
        <v>83</v>
      </c>
      <c r="C348" s="199" t="s">
        <v>418</v>
      </c>
      <c r="D348" s="199" t="s">
        <v>419</v>
      </c>
      <c r="E348" s="199" t="s">
        <v>420</v>
      </c>
      <c r="F348" s="199" t="s">
        <v>176</v>
      </c>
      <c r="G348" s="199" t="s">
        <v>407</v>
      </c>
      <c r="H348" s="199" t="s">
        <v>564</v>
      </c>
      <c r="I348" s="200" t="s">
        <v>123</v>
      </c>
      <c r="J348" s="199" t="s">
        <v>255</v>
      </c>
      <c r="K348" s="199" t="s">
        <v>256</v>
      </c>
      <c r="L348" s="199" t="s">
        <v>425</v>
      </c>
      <c r="M348" s="199" t="s">
        <v>122</v>
      </c>
      <c r="N348" s="201">
        <v>2.0411999999999999</v>
      </c>
      <c r="O348" s="202" t="s">
        <v>81</v>
      </c>
      <c r="P348" s="202"/>
      <c r="Q348" s="203">
        <f t="shared" si="24"/>
        <v>0</v>
      </c>
      <c r="R348" s="203">
        <f t="shared" si="25"/>
        <v>0</v>
      </c>
      <c r="S348" s="213">
        <f>IF(M348="nvt",0,IF(O348&gt;0,VLOOKUP(M348,'3-Productie normen'!A:K,VLOOKUP(O348,'3-Productie normen'!$B$34:$C$35,2,FALSE),FALSE)))</f>
        <v>0</v>
      </c>
      <c r="T348" s="204">
        <f t="shared" si="26"/>
        <v>0</v>
      </c>
      <c r="U348" s="572"/>
    </row>
    <row r="349" spans="1:41" ht="14.15" customHeight="1">
      <c r="A349" s="231">
        <v>349</v>
      </c>
      <c r="B349" s="262" t="s">
        <v>83</v>
      </c>
      <c r="C349" s="199" t="s">
        <v>418</v>
      </c>
      <c r="D349" s="199" t="s">
        <v>419</v>
      </c>
      <c r="E349" s="199" t="s">
        <v>420</v>
      </c>
      <c r="F349" s="199" t="s">
        <v>176</v>
      </c>
      <c r="G349" s="199" t="s">
        <v>407</v>
      </c>
      <c r="H349" s="199" t="s">
        <v>565</v>
      </c>
      <c r="I349" s="200" t="s">
        <v>123</v>
      </c>
      <c r="J349" s="199" t="s">
        <v>255</v>
      </c>
      <c r="K349" s="199" t="s">
        <v>566</v>
      </c>
      <c r="L349" s="199" t="s">
        <v>425</v>
      </c>
      <c r="M349" s="199" t="s">
        <v>122</v>
      </c>
      <c r="N349" s="201">
        <v>6.5472999999999999</v>
      </c>
      <c r="O349" s="202" t="s">
        <v>81</v>
      </c>
      <c r="P349" s="202"/>
      <c r="Q349" s="203">
        <f t="shared" si="24"/>
        <v>0</v>
      </c>
      <c r="R349" s="203">
        <f t="shared" si="25"/>
        <v>0</v>
      </c>
      <c r="S349" s="213">
        <f>IF(M349="nvt",0,IF(O349&gt;0,VLOOKUP(M349,'3-Productie normen'!A:K,VLOOKUP(O349,'3-Productie normen'!$B$34:$C$35,2,FALSE),FALSE)))</f>
        <v>0</v>
      </c>
      <c r="T349" s="204">
        <f t="shared" si="26"/>
        <v>0</v>
      </c>
      <c r="U349" s="572"/>
    </row>
    <row r="350" spans="1:41" s="206" customFormat="1" ht="14.15" customHeight="1">
      <c r="A350" s="231">
        <v>350</v>
      </c>
      <c r="B350" s="262" t="s">
        <v>83</v>
      </c>
      <c r="C350" s="199" t="s">
        <v>418</v>
      </c>
      <c r="D350" s="199" t="s">
        <v>419</v>
      </c>
      <c r="E350" s="199" t="s">
        <v>420</v>
      </c>
      <c r="F350" s="199" t="s">
        <v>176</v>
      </c>
      <c r="G350" s="199" t="s">
        <v>407</v>
      </c>
      <c r="H350" s="199" t="s">
        <v>567</v>
      </c>
      <c r="I350" s="200" t="s">
        <v>136</v>
      </c>
      <c r="J350" s="199" t="s">
        <v>179</v>
      </c>
      <c r="K350" s="199" t="s">
        <v>265</v>
      </c>
      <c r="L350" s="199" t="s">
        <v>425</v>
      </c>
      <c r="M350" s="199" t="s">
        <v>135</v>
      </c>
      <c r="N350" s="201">
        <v>33.726900000000001</v>
      </c>
      <c r="O350" s="202" t="s">
        <v>81</v>
      </c>
      <c r="P350" s="202"/>
      <c r="Q350" s="203">
        <f t="shared" si="24"/>
        <v>0</v>
      </c>
      <c r="R350" s="203">
        <f t="shared" si="25"/>
        <v>0</v>
      </c>
      <c r="S350" s="213">
        <f>IF(M350="nvt",0,IF(O350&gt;0,VLOOKUP(M350,'3-Productie normen'!A:K,VLOOKUP(O350,'3-Productie normen'!$B$34:$C$35,2,FALSE),FALSE)))</f>
        <v>0</v>
      </c>
      <c r="T350" s="204">
        <f t="shared" si="26"/>
        <v>0</v>
      </c>
      <c r="U350" s="572"/>
      <c r="V350" s="3"/>
      <c r="W350" s="32"/>
      <c r="X350" s="32"/>
      <c r="Y350" s="32"/>
      <c r="Z350" s="32"/>
      <c r="AA350" s="32"/>
      <c r="AB350" s="32"/>
      <c r="AC350" s="32"/>
      <c r="AD350" s="32"/>
      <c r="AE350" s="32"/>
      <c r="AF350" s="32"/>
      <c r="AG350" s="32"/>
      <c r="AH350" s="32"/>
      <c r="AI350" s="32"/>
      <c r="AJ350" s="32"/>
      <c r="AK350" s="32"/>
      <c r="AL350" s="32"/>
      <c r="AM350" s="32"/>
      <c r="AN350" s="32"/>
      <c r="AO350" s="569"/>
    </row>
    <row r="351" spans="1:41" ht="14.15" customHeight="1">
      <c r="A351" s="231">
        <v>351</v>
      </c>
      <c r="B351" s="262" t="s">
        <v>83</v>
      </c>
      <c r="C351" s="199" t="s">
        <v>418</v>
      </c>
      <c r="D351" s="199" t="s">
        <v>419</v>
      </c>
      <c r="E351" s="199" t="s">
        <v>420</v>
      </c>
      <c r="F351" s="199" t="s">
        <v>176</v>
      </c>
      <c r="G351" s="199" t="s">
        <v>407</v>
      </c>
      <c r="H351" s="199" t="s">
        <v>568</v>
      </c>
      <c r="I351" s="200" t="s">
        <v>133</v>
      </c>
      <c r="J351" s="199" t="s">
        <v>222</v>
      </c>
      <c r="K351" s="199" t="s">
        <v>223</v>
      </c>
      <c r="L351" s="199" t="s">
        <v>451</v>
      </c>
      <c r="M351" s="199" t="s">
        <v>138</v>
      </c>
      <c r="N351" s="201">
        <v>13.343400000000001</v>
      </c>
      <c r="O351" s="202" t="s">
        <v>81</v>
      </c>
      <c r="P351" s="202"/>
      <c r="Q351" s="203">
        <f t="shared" si="24"/>
        <v>0</v>
      </c>
      <c r="R351" s="203">
        <f t="shared" si="25"/>
        <v>0</v>
      </c>
      <c r="S351" s="213">
        <f>IF(M351="nvt",0,IF(O351&gt;0,VLOOKUP(M351,'3-Productie normen'!A:K,VLOOKUP(O351,'3-Productie normen'!$B$34:$C$35,2,FALSE),FALSE)))</f>
        <v>0</v>
      </c>
      <c r="T351" s="204">
        <f t="shared" si="26"/>
        <v>0</v>
      </c>
      <c r="U351" s="572"/>
    </row>
    <row r="352" spans="1:41" ht="14.15" customHeight="1">
      <c r="A352" s="231">
        <v>352</v>
      </c>
      <c r="B352" s="262" t="s">
        <v>83</v>
      </c>
      <c r="C352" s="199" t="s">
        <v>418</v>
      </c>
      <c r="D352" s="199" t="s">
        <v>419</v>
      </c>
      <c r="E352" s="199" t="s">
        <v>420</v>
      </c>
      <c r="F352" s="199" t="s">
        <v>176</v>
      </c>
      <c r="G352" s="199" t="s">
        <v>407</v>
      </c>
      <c r="H352" s="199" t="s">
        <v>569</v>
      </c>
      <c r="I352" s="200" t="s">
        <v>133</v>
      </c>
      <c r="J352" s="199" t="s">
        <v>222</v>
      </c>
      <c r="K352" s="199" t="s">
        <v>223</v>
      </c>
      <c r="L352" s="199" t="s">
        <v>451</v>
      </c>
      <c r="M352" s="199" t="s">
        <v>138</v>
      </c>
      <c r="N352" s="201">
        <v>2.1539999999999999</v>
      </c>
      <c r="O352" s="202" t="s">
        <v>81</v>
      </c>
      <c r="P352" s="202"/>
      <c r="Q352" s="203">
        <f t="shared" si="24"/>
        <v>0</v>
      </c>
      <c r="R352" s="203">
        <f t="shared" si="25"/>
        <v>0</v>
      </c>
      <c r="S352" s="213">
        <f>IF(M352="nvt",0,IF(O352&gt;0,VLOOKUP(M352,'3-Productie normen'!A:K,VLOOKUP(O352,'3-Productie normen'!$B$34:$C$35,2,FALSE),FALSE)))</f>
        <v>0</v>
      </c>
      <c r="T352" s="204">
        <f t="shared" si="26"/>
        <v>0</v>
      </c>
      <c r="U352" s="572"/>
    </row>
    <row r="353" spans="1:21" ht="14.15" customHeight="1">
      <c r="A353" s="232">
        <v>353</v>
      </c>
      <c r="B353" s="262" t="s">
        <v>83</v>
      </c>
      <c r="C353" s="199" t="s">
        <v>418</v>
      </c>
      <c r="D353" s="199" t="s">
        <v>419</v>
      </c>
      <c r="E353" s="199" t="s">
        <v>420</v>
      </c>
      <c r="F353" s="199" t="s">
        <v>176</v>
      </c>
      <c r="G353" s="199" t="s">
        <v>407</v>
      </c>
      <c r="H353" s="199" t="s">
        <v>570</v>
      </c>
      <c r="I353" s="200" t="s">
        <v>133</v>
      </c>
      <c r="J353" s="199" t="s">
        <v>222</v>
      </c>
      <c r="K353" s="199" t="s">
        <v>223</v>
      </c>
      <c r="L353" s="199" t="s">
        <v>451</v>
      </c>
      <c r="M353" s="199" t="s">
        <v>138</v>
      </c>
      <c r="N353" s="201">
        <v>2.2631999999999999</v>
      </c>
      <c r="O353" s="202" t="s">
        <v>81</v>
      </c>
      <c r="P353" s="202"/>
      <c r="Q353" s="203">
        <f t="shared" si="24"/>
        <v>0</v>
      </c>
      <c r="R353" s="203">
        <f t="shared" si="25"/>
        <v>0</v>
      </c>
      <c r="S353" s="213">
        <f>IF(M353="nvt",0,IF(O353&gt;0,VLOOKUP(M353,'3-Productie normen'!A:K,VLOOKUP(O353,'3-Productie normen'!$B$34:$C$35,2,FALSE),FALSE)))</f>
        <v>0</v>
      </c>
      <c r="T353" s="204">
        <f t="shared" si="26"/>
        <v>0</v>
      </c>
      <c r="U353" s="572"/>
    </row>
    <row r="354" spans="1:21" ht="14.15" customHeight="1">
      <c r="A354" s="231">
        <v>354</v>
      </c>
      <c r="B354" s="262" t="s">
        <v>83</v>
      </c>
      <c r="C354" s="199" t="s">
        <v>418</v>
      </c>
      <c r="D354" s="199" t="s">
        <v>419</v>
      </c>
      <c r="E354" s="199" t="s">
        <v>420</v>
      </c>
      <c r="F354" s="199" t="s">
        <v>176</v>
      </c>
      <c r="G354" s="199" t="s">
        <v>407</v>
      </c>
      <c r="H354" s="199" t="s">
        <v>571</v>
      </c>
      <c r="I354" s="200" t="s">
        <v>133</v>
      </c>
      <c r="J354" s="199" t="s">
        <v>222</v>
      </c>
      <c r="K354" s="199" t="s">
        <v>223</v>
      </c>
      <c r="L354" s="199" t="s">
        <v>451</v>
      </c>
      <c r="M354" s="199" t="s">
        <v>138</v>
      </c>
      <c r="N354" s="201">
        <v>1.25</v>
      </c>
      <c r="O354" s="202" t="s">
        <v>81</v>
      </c>
      <c r="P354" s="202"/>
      <c r="Q354" s="203">
        <f t="shared" si="24"/>
        <v>0</v>
      </c>
      <c r="R354" s="203">
        <f t="shared" si="25"/>
        <v>0</v>
      </c>
      <c r="S354" s="213">
        <f>IF(M354="nvt",0,IF(O354&gt;0,VLOOKUP(M354,'3-Productie normen'!A:K,VLOOKUP(O354,'3-Productie normen'!$B$34:$C$35,2,FALSE),FALSE)))</f>
        <v>0</v>
      </c>
      <c r="T354" s="204">
        <f t="shared" si="26"/>
        <v>0</v>
      </c>
      <c r="U354" s="572"/>
    </row>
    <row r="355" spans="1:21" ht="14.15" customHeight="1">
      <c r="A355" s="231">
        <v>355</v>
      </c>
      <c r="B355" s="262" t="s">
        <v>83</v>
      </c>
      <c r="C355" s="199" t="s">
        <v>418</v>
      </c>
      <c r="D355" s="199" t="s">
        <v>419</v>
      </c>
      <c r="E355" s="199" t="s">
        <v>420</v>
      </c>
      <c r="F355" s="199" t="s">
        <v>176</v>
      </c>
      <c r="G355" s="199" t="s">
        <v>407</v>
      </c>
      <c r="H355" s="199" t="s">
        <v>572</v>
      </c>
      <c r="I355" s="200" t="s">
        <v>133</v>
      </c>
      <c r="J355" s="199" t="s">
        <v>222</v>
      </c>
      <c r="K355" s="199" t="s">
        <v>223</v>
      </c>
      <c r="L355" s="199" t="s">
        <v>451</v>
      </c>
      <c r="M355" s="199" t="s">
        <v>138</v>
      </c>
      <c r="N355" s="201">
        <v>1.25</v>
      </c>
      <c r="O355" s="202" t="s">
        <v>81</v>
      </c>
      <c r="P355" s="202"/>
      <c r="Q355" s="203">
        <f t="shared" si="24"/>
        <v>0</v>
      </c>
      <c r="R355" s="203">
        <f t="shared" si="25"/>
        <v>0</v>
      </c>
      <c r="S355" s="213">
        <f>IF(M355="nvt",0,IF(O355&gt;0,VLOOKUP(M355,'3-Productie normen'!A:K,VLOOKUP(O355,'3-Productie normen'!$B$34:$C$35,2,FALSE),FALSE)))</f>
        <v>0</v>
      </c>
      <c r="T355" s="204">
        <f t="shared" si="26"/>
        <v>0</v>
      </c>
      <c r="U355" s="572"/>
    </row>
    <row r="356" spans="1:21" ht="14.15" customHeight="1">
      <c r="A356" s="231">
        <v>356</v>
      </c>
      <c r="B356" s="262" t="s">
        <v>83</v>
      </c>
      <c r="C356" s="199" t="s">
        <v>418</v>
      </c>
      <c r="D356" s="199" t="s">
        <v>419</v>
      </c>
      <c r="E356" s="199" t="s">
        <v>420</v>
      </c>
      <c r="F356" s="199" t="s">
        <v>176</v>
      </c>
      <c r="G356" s="199" t="s">
        <v>407</v>
      </c>
      <c r="H356" s="199" t="s">
        <v>573</v>
      </c>
      <c r="I356" s="200" t="s">
        <v>130</v>
      </c>
      <c r="J356" s="199" t="s">
        <v>209</v>
      </c>
      <c r="K356" s="199" t="s">
        <v>220</v>
      </c>
      <c r="L356" s="199" t="s">
        <v>387</v>
      </c>
      <c r="M356" s="199" t="s">
        <v>140</v>
      </c>
      <c r="N356" s="201">
        <v>19.1584</v>
      </c>
      <c r="O356" s="202" t="s">
        <v>81</v>
      </c>
      <c r="P356" s="202"/>
      <c r="Q356" s="203">
        <f t="shared" si="24"/>
        <v>0</v>
      </c>
      <c r="R356" s="203">
        <f t="shared" si="25"/>
        <v>0</v>
      </c>
      <c r="S356" s="213">
        <f>IF(M356="nvt",0,IF(O356&gt;0,VLOOKUP(M356,'3-Productie normen'!A:K,VLOOKUP(O356,'3-Productie normen'!$B$34:$C$35,2,FALSE),FALSE)))</f>
        <v>0</v>
      </c>
      <c r="T356" s="204">
        <f t="shared" si="26"/>
        <v>0</v>
      </c>
      <c r="U356" s="572"/>
    </row>
    <row r="357" spans="1:21" ht="14.15" customHeight="1">
      <c r="A357" s="231">
        <v>357</v>
      </c>
      <c r="B357" s="262" t="s">
        <v>83</v>
      </c>
      <c r="C357" s="199" t="s">
        <v>418</v>
      </c>
      <c r="D357" s="199" t="s">
        <v>419</v>
      </c>
      <c r="E357" s="199" t="s">
        <v>420</v>
      </c>
      <c r="F357" s="199" t="s">
        <v>176</v>
      </c>
      <c r="G357" s="199" t="s">
        <v>407</v>
      </c>
      <c r="H357" s="199" t="s">
        <v>574</v>
      </c>
      <c r="I357" s="200" t="s">
        <v>123</v>
      </c>
      <c r="J357" s="199" t="s">
        <v>179</v>
      </c>
      <c r="K357" s="199" t="s">
        <v>179</v>
      </c>
      <c r="L357" s="199" t="s">
        <v>261</v>
      </c>
      <c r="M357" s="199" t="s">
        <v>122</v>
      </c>
      <c r="N357" s="201">
        <v>15.548400000000001</v>
      </c>
      <c r="O357" s="202" t="s">
        <v>81</v>
      </c>
      <c r="P357" s="202"/>
      <c r="Q357" s="203">
        <f t="shared" si="24"/>
        <v>0</v>
      </c>
      <c r="R357" s="203">
        <f t="shared" si="25"/>
        <v>0</v>
      </c>
      <c r="S357" s="213">
        <f>IF(M357="nvt",0,IF(O357&gt;0,VLOOKUP(M357,'3-Productie normen'!A:K,VLOOKUP(O357,'3-Productie normen'!$B$34:$C$35,2,FALSE),FALSE)))</f>
        <v>0</v>
      </c>
      <c r="T357" s="204">
        <f t="shared" si="26"/>
        <v>0</v>
      </c>
      <c r="U357" s="572"/>
    </row>
    <row r="358" spans="1:21" ht="14.15" customHeight="1">
      <c r="A358" s="231">
        <v>358</v>
      </c>
      <c r="B358" s="262" t="s">
        <v>83</v>
      </c>
      <c r="C358" s="199" t="s">
        <v>418</v>
      </c>
      <c r="D358" s="199" t="s">
        <v>419</v>
      </c>
      <c r="E358" s="199" t="s">
        <v>420</v>
      </c>
      <c r="F358" s="199" t="s">
        <v>176</v>
      </c>
      <c r="G358" s="199" t="s">
        <v>407</v>
      </c>
      <c r="H358" s="199" t="s">
        <v>575</v>
      </c>
      <c r="I358" s="200" t="s">
        <v>130</v>
      </c>
      <c r="J358" s="199" t="s">
        <v>209</v>
      </c>
      <c r="K358" s="199" t="s">
        <v>215</v>
      </c>
      <c r="L358" s="199" t="s">
        <v>425</v>
      </c>
      <c r="M358" s="199" t="s">
        <v>134</v>
      </c>
      <c r="N358" s="201">
        <v>3.6</v>
      </c>
      <c r="O358" s="202" t="s">
        <v>81</v>
      </c>
      <c r="P358" s="202"/>
      <c r="Q358" s="203">
        <f t="shared" si="24"/>
        <v>0</v>
      </c>
      <c r="R358" s="203">
        <f t="shared" si="25"/>
        <v>0</v>
      </c>
      <c r="S358" s="213">
        <f>IF(M358="nvt",0,IF(O358&gt;0,VLOOKUP(M358,'3-Productie normen'!A:K,VLOOKUP(O358,'3-Productie normen'!$B$34:$C$35,2,FALSE),FALSE)))</f>
        <v>0</v>
      </c>
      <c r="T358" s="204">
        <f t="shared" si="26"/>
        <v>0</v>
      </c>
      <c r="U358" s="572"/>
    </row>
    <row r="359" spans="1:21" ht="14.15" customHeight="1">
      <c r="A359" s="231">
        <v>359</v>
      </c>
      <c r="B359" s="262" t="s">
        <v>83</v>
      </c>
      <c r="C359" s="199" t="s">
        <v>418</v>
      </c>
      <c r="D359" s="199" t="s">
        <v>419</v>
      </c>
      <c r="E359" s="199" t="s">
        <v>420</v>
      </c>
      <c r="F359" s="199" t="s">
        <v>176</v>
      </c>
      <c r="G359" s="199" t="s">
        <v>407</v>
      </c>
      <c r="H359" s="199" t="s">
        <v>576</v>
      </c>
      <c r="I359" s="200" t="s">
        <v>130</v>
      </c>
      <c r="J359" s="199" t="s">
        <v>209</v>
      </c>
      <c r="K359" s="199" t="s">
        <v>215</v>
      </c>
      <c r="L359" s="199" t="s">
        <v>425</v>
      </c>
      <c r="M359" s="199" t="s">
        <v>134</v>
      </c>
      <c r="N359" s="201">
        <v>8.8219999999999992</v>
      </c>
      <c r="O359" s="202" t="s">
        <v>81</v>
      </c>
      <c r="P359" s="202"/>
      <c r="Q359" s="203">
        <f t="shared" si="24"/>
        <v>0</v>
      </c>
      <c r="R359" s="203">
        <f t="shared" si="25"/>
        <v>0</v>
      </c>
      <c r="S359" s="213">
        <f>IF(M359="nvt",0,IF(O359&gt;0,VLOOKUP(M359,'3-Productie normen'!A:K,VLOOKUP(O359,'3-Productie normen'!$B$34:$C$35,2,FALSE),FALSE)))</f>
        <v>0</v>
      </c>
      <c r="T359" s="204">
        <f t="shared" si="26"/>
        <v>0</v>
      </c>
      <c r="U359" s="572"/>
    </row>
    <row r="360" spans="1:21" ht="14.15" customHeight="1">
      <c r="A360" s="231">
        <v>360</v>
      </c>
      <c r="B360" s="262" t="s">
        <v>83</v>
      </c>
      <c r="C360" s="199" t="s">
        <v>418</v>
      </c>
      <c r="D360" s="199" t="s">
        <v>419</v>
      </c>
      <c r="E360" s="199" t="s">
        <v>420</v>
      </c>
      <c r="F360" s="199" t="s">
        <v>176</v>
      </c>
      <c r="G360" s="199" t="s">
        <v>407</v>
      </c>
      <c r="H360" s="199" t="s">
        <v>577</v>
      </c>
      <c r="I360" s="200" t="s">
        <v>123</v>
      </c>
      <c r="J360" s="199" t="s">
        <v>179</v>
      </c>
      <c r="K360" s="199" t="s">
        <v>179</v>
      </c>
      <c r="L360" s="199" t="s">
        <v>261</v>
      </c>
      <c r="M360" s="199" t="s">
        <v>122</v>
      </c>
      <c r="N360" s="201">
        <v>15.491199999999999</v>
      </c>
      <c r="O360" s="202" t="s">
        <v>81</v>
      </c>
      <c r="P360" s="202"/>
      <c r="Q360" s="203">
        <f t="shared" si="24"/>
        <v>0</v>
      </c>
      <c r="R360" s="203">
        <f t="shared" si="25"/>
        <v>0</v>
      </c>
      <c r="S360" s="213">
        <f>IF(M360="nvt",0,IF(O360&gt;0,VLOOKUP(M360,'3-Productie normen'!A:K,VLOOKUP(O360,'3-Productie normen'!$B$34:$C$35,2,FALSE),FALSE)))</f>
        <v>0</v>
      </c>
      <c r="T360" s="204">
        <f t="shared" si="26"/>
        <v>0</v>
      </c>
      <c r="U360" s="572"/>
    </row>
    <row r="361" spans="1:21" ht="14.15" customHeight="1">
      <c r="A361" s="232">
        <v>361</v>
      </c>
      <c r="B361" s="262" t="s">
        <v>83</v>
      </c>
      <c r="C361" s="199" t="s">
        <v>418</v>
      </c>
      <c r="D361" s="199" t="s">
        <v>419</v>
      </c>
      <c r="E361" s="199" t="s">
        <v>420</v>
      </c>
      <c r="F361" s="199" t="s">
        <v>176</v>
      </c>
      <c r="G361" s="199" t="s">
        <v>407</v>
      </c>
      <c r="H361" s="199" t="s">
        <v>578</v>
      </c>
      <c r="I361" s="200" t="s">
        <v>123</v>
      </c>
      <c r="J361" s="199" t="s">
        <v>179</v>
      </c>
      <c r="K361" s="199" t="s">
        <v>179</v>
      </c>
      <c r="L361" s="199" t="s">
        <v>261</v>
      </c>
      <c r="M361" s="199" t="s">
        <v>122</v>
      </c>
      <c r="N361" s="201">
        <v>15.216100000000001</v>
      </c>
      <c r="O361" s="202" t="s">
        <v>81</v>
      </c>
      <c r="P361" s="202"/>
      <c r="Q361" s="203">
        <f t="shared" si="24"/>
        <v>0</v>
      </c>
      <c r="R361" s="203">
        <f t="shared" si="25"/>
        <v>0</v>
      </c>
      <c r="S361" s="213">
        <f>IF(M361="nvt",0,IF(O361&gt;0,VLOOKUP(M361,'3-Productie normen'!A:K,VLOOKUP(O361,'3-Productie normen'!$B$34:$C$35,2,FALSE),FALSE)))</f>
        <v>0</v>
      </c>
      <c r="T361" s="204">
        <f t="shared" si="26"/>
        <v>0</v>
      </c>
      <c r="U361" s="572"/>
    </row>
    <row r="362" spans="1:21" ht="14.15" customHeight="1">
      <c r="A362" s="231">
        <v>362</v>
      </c>
      <c r="B362" s="262" t="s">
        <v>83</v>
      </c>
      <c r="C362" s="199" t="s">
        <v>418</v>
      </c>
      <c r="D362" s="199" t="s">
        <v>419</v>
      </c>
      <c r="E362" s="199" t="s">
        <v>420</v>
      </c>
      <c r="F362" s="199" t="s">
        <v>176</v>
      </c>
      <c r="G362" s="199" t="s">
        <v>407</v>
      </c>
      <c r="H362" s="199" t="s">
        <v>579</v>
      </c>
      <c r="I362" s="200" t="s">
        <v>125</v>
      </c>
      <c r="J362" s="199" t="s">
        <v>222</v>
      </c>
      <c r="K362" s="199" t="s">
        <v>279</v>
      </c>
      <c r="L362" s="199" t="s">
        <v>425</v>
      </c>
      <c r="M362" s="208" t="s">
        <v>129</v>
      </c>
      <c r="N362" s="201">
        <v>67.412999999999997</v>
      </c>
      <c r="O362" s="202" t="s">
        <v>81</v>
      </c>
      <c r="P362" s="202"/>
      <c r="Q362" s="203">
        <f t="shared" si="24"/>
        <v>0</v>
      </c>
      <c r="R362" s="203">
        <f t="shared" si="25"/>
        <v>0</v>
      </c>
      <c r="S362" s="213">
        <f>IF(M362="nvt",0,IF(O362&gt;0,VLOOKUP(M362,'3-Productie normen'!A:K,VLOOKUP(O362,'3-Productie normen'!$B$34:$C$35,2,FALSE),FALSE)))</f>
        <v>0</v>
      </c>
      <c r="T362" s="204">
        <f t="shared" si="26"/>
        <v>0</v>
      </c>
      <c r="U362" s="572"/>
    </row>
    <row r="363" spans="1:21" ht="14.15" customHeight="1">
      <c r="A363" s="231">
        <v>363</v>
      </c>
      <c r="B363" s="262" t="s">
        <v>83</v>
      </c>
      <c r="C363" s="199" t="s">
        <v>418</v>
      </c>
      <c r="D363" s="199" t="s">
        <v>419</v>
      </c>
      <c r="E363" s="199" t="s">
        <v>420</v>
      </c>
      <c r="F363" s="199" t="s">
        <v>176</v>
      </c>
      <c r="G363" s="199" t="s">
        <v>407</v>
      </c>
      <c r="H363" s="199" t="s">
        <v>580</v>
      </c>
      <c r="I363" s="207" t="s">
        <v>123</v>
      </c>
      <c r="J363" s="199" t="s">
        <v>179</v>
      </c>
      <c r="K363" s="199" t="s">
        <v>187</v>
      </c>
      <c r="L363" s="199" t="s">
        <v>261</v>
      </c>
      <c r="M363" s="199" t="s">
        <v>141</v>
      </c>
      <c r="N363" s="201">
        <v>29.6996</v>
      </c>
      <c r="O363" s="202" t="s">
        <v>81</v>
      </c>
      <c r="P363" s="202"/>
      <c r="Q363" s="203">
        <f t="shared" si="24"/>
        <v>0</v>
      </c>
      <c r="R363" s="203">
        <f t="shared" si="25"/>
        <v>0</v>
      </c>
      <c r="S363" s="213">
        <f>IF(M363="nvt",0,IF(O363&gt;0,VLOOKUP(M363,'3-Productie normen'!A:K,VLOOKUP(O363,'3-Productie normen'!$B$34:$C$35,2,FALSE),FALSE)))</f>
        <v>0</v>
      </c>
      <c r="T363" s="204">
        <f t="shared" si="26"/>
        <v>0</v>
      </c>
      <c r="U363" s="572"/>
    </row>
    <row r="364" spans="1:21" ht="14.15" customHeight="1">
      <c r="A364" s="231">
        <v>364</v>
      </c>
      <c r="B364" s="262" t="s">
        <v>83</v>
      </c>
      <c r="C364" s="199" t="s">
        <v>418</v>
      </c>
      <c r="D364" s="199" t="s">
        <v>419</v>
      </c>
      <c r="E364" s="199" t="s">
        <v>420</v>
      </c>
      <c r="F364" s="199" t="s">
        <v>176</v>
      </c>
      <c r="G364" s="199" t="s">
        <v>407</v>
      </c>
      <c r="H364" s="199" t="s">
        <v>581</v>
      </c>
      <c r="I364" s="200" t="s">
        <v>123</v>
      </c>
      <c r="J364" s="199" t="s">
        <v>179</v>
      </c>
      <c r="K364" s="199" t="s">
        <v>179</v>
      </c>
      <c r="L364" s="199" t="s">
        <v>261</v>
      </c>
      <c r="M364" s="199" t="s">
        <v>122</v>
      </c>
      <c r="N364" s="201">
        <v>35.927900000000001</v>
      </c>
      <c r="O364" s="202" t="s">
        <v>81</v>
      </c>
      <c r="P364" s="202"/>
      <c r="Q364" s="203">
        <f t="shared" si="24"/>
        <v>0</v>
      </c>
      <c r="R364" s="203">
        <f t="shared" si="25"/>
        <v>0</v>
      </c>
      <c r="S364" s="213">
        <f>IF(M364="nvt",0,IF(O364&gt;0,VLOOKUP(M364,'3-Productie normen'!A:K,VLOOKUP(O364,'3-Productie normen'!$B$34:$C$35,2,FALSE),FALSE)))</f>
        <v>0</v>
      </c>
      <c r="T364" s="204">
        <f t="shared" si="26"/>
        <v>0</v>
      </c>
      <c r="U364" s="572"/>
    </row>
    <row r="365" spans="1:21" ht="14.15" customHeight="1">
      <c r="A365" s="231">
        <v>365</v>
      </c>
      <c r="B365" s="262" t="s">
        <v>83</v>
      </c>
      <c r="C365" s="199" t="s">
        <v>418</v>
      </c>
      <c r="D365" s="199" t="s">
        <v>419</v>
      </c>
      <c r="E365" s="199" t="s">
        <v>420</v>
      </c>
      <c r="F365" s="199" t="s">
        <v>176</v>
      </c>
      <c r="G365" s="199" t="s">
        <v>407</v>
      </c>
      <c r="H365" s="199" t="s">
        <v>582</v>
      </c>
      <c r="I365" s="207" t="s">
        <v>123</v>
      </c>
      <c r="J365" s="199" t="s">
        <v>179</v>
      </c>
      <c r="K365" s="199" t="s">
        <v>187</v>
      </c>
      <c r="L365" s="199" t="s">
        <v>261</v>
      </c>
      <c r="M365" s="199" t="s">
        <v>141</v>
      </c>
      <c r="N365" s="201">
        <v>29.9709</v>
      </c>
      <c r="O365" s="202" t="s">
        <v>81</v>
      </c>
      <c r="P365" s="202"/>
      <c r="Q365" s="203">
        <f t="shared" si="24"/>
        <v>0</v>
      </c>
      <c r="R365" s="203">
        <f t="shared" si="25"/>
        <v>0</v>
      </c>
      <c r="S365" s="213">
        <f>IF(M365="nvt",0,IF(O365&gt;0,VLOOKUP(M365,'3-Productie normen'!A:K,VLOOKUP(O365,'3-Productie normen'!$B$34:$C$35,2,FALSE),FALSE)))</f>
        <v>0</v>
      </c>
      <c r="T365" s="204">
        <f t="shared" si="26"/>
        <v>0</v>
      </c>
      <c r="U365" s="572"/>
    </row>
    <row r="366" spans="1:21" ht="14.15" customHeight="1">
      <c r="A366" s="231">
        <v>366</v>
      </c>
      <c r="B366" s="262" t="s">
        <v>83</v>
      </c>
      <c r="C366" s="199" t="s">
        <v>418</v>
      </c>
      <c r="D366" s="199" t="s">
        <v>419</v>
      </c>
      <c r="E366" s="199" t="s">
        <v>420</v>
      </c>
      <c r="F366" s="199" t="s">
        <v>176</v>
      </c>
      <c r="G366" s="199" t="s">
        <v>251</v>
      </c>
      <c r="H366" s="199" t="s">
        <v>583</v>
      </c>
      <c r="I366" s="207" t="s">
        <v>123</v>
      </c>
      <c r="J366" s="199" t="s">
        <v>179</v>
      </c>
      <c r="K366" s="199" t="s">
        <v>187</v>
      </c>
      <c r="L366" s="199" t="s">
        <v>261</v>
      </c>
      <c r="M366" s="199" t="s">
        <v>141</v>
      </c>
      <c r="N366" s="201">
        <v>22.448699999999999</v>
      </c>
      <c r="O366" s="202" t="s">
        <v>81</v>
      </c>
      <c r="P366" s="202"/>
      <c r="Q366" s="203">
        <f t="shared" si="24"/>
        <v>0</v>
      </c>
      <c r="R366" s="203">
        <f t="shared" si="25"/>
        <v>0</v>
      </c>
      <c r="S366" s="213">
        <f>IF(M366="nvt",0,IF(O366&gt;0,VLOOKUP(M366,'3-Productie normen'!A:K,VLOOKUP(O366,'3-Productie normen'!$B$34:$C$35,2,FALSE),FALSE)))</f>
        <v>0</v>
      </c>
      <c r="T366" s="204">
        <f t="shared" si="26"/>
        <v>0</v>
      </c>
      <c r="U366" s="572"/>
    </row>
    <row r="367" spans="1:21" ht="14.15" customHeight="1">
      <c r="A367" s="231">
        <v>367</v>
      </c>
      <c r="B367" s="262" t="s">
        <v>83</v>
      </c>
      <c r="C367" s="199" t="s">
        <v>418</v>
      </c>
      <c r="D367" s="199" t="s">
        <v>419</v>
      </c>
      <c r="E367" s="199" t="s">
        <v>420</v>
      </c>
      <c r="F367" s="199" t="s">
        <v>176</v>
      </c>
      <c r="G367" s="199" t="s">
        <v>251</v>
      </c>
      <c r="H367" s="199" t="s">
        <v>584</v>
      </c>
      <c r="I367" s="207" t="s">
        <v>123</v>
      </c>
      <c r="J367" s="199" t="s">
        <v>179</v>
      </c>
      <c r="K367" s="199" t="s">
        <v>187</v>
      </c>
      <c r="L367" s="199" t="s">
        <v>261</v>
      </c>
      <c r="M367" s="199" t="s">
        <v>141</v>
      </c>
      <c r="N367" s="201">
        <v>20.646100000000001</v>
      </c>
      <c r="O367" s="202" t="s">
        <v>81</v>
      </c>
      <c r="P367" s="202"/>
      <c r="Q367" s="203">
        <f t="shared" si="24"/>
        <v>0</v>
      </c>
      <c r="R367" s="203">
        <f t="shared" si="25"/>
        <v>0</v>
      </c>
      <c r="S367" s="213">
        <f>IF(M367="nvt",0,IF(O367&gt;0,VLOOKUP(M367,'3-Productie normen'!A:K,VLOOKUP(O367,'3-Productie normen'!$B$34:$C$35,2,FALSE),FALSE)))</f>
        <v>0</v>
      </c>
      <c r="T367" s="204">
        <f t="shared" si="26"/>
        <v>0</v>
      </c>
      <c r="U367" s="572"/>
    </row>
    <row r="368" spans="1:21" ht="14.15" customHeight="1">
      <c r="A368" s="231">
        <v>368</v>
      </c>
      <c r="B368" s="262" t="s">
        <v>83</v>
      </c>
      <c r="C368" s="199" t="s">
        <v>418</v>
      </c>
      <c r="D368" s="199" t="s">
        <v>419</v>
      </c>
      <c r="E368" s="199" t="s">
        <v>420</v>
      </c>
      <c r="F368" s="199" t="s">
        <v>176</v>
      </c>
      <c r="G368" s="199" t="s">
        <v>251</v>
      </c>
      <c r="H368" s="199" t="s">
        <v>585</v>
      </c>
      <c r="I368" s="200" t="s">
        <v>130</v>
      </c>
      <c r="J368" s="199" t="s">
        <v>209</v>
      </c>
      <c r="K368" s="199" t="s">
        <v>220</v>
      </c>
      <c r="L368" s="199" t="s">
        <v>387</v>
      </c>
      <c r="M368" s="199" t="s">
        <v>140</v>
      </c>
      <c r="N368" s="201">
        <v>18.675699999999999</v>
      </c>
      <c r="O368" s="202" t="s">
        <v>81</v>
      </c>
      <c r="P368" s="202"/>
      <c r="Q368" s="203">
        <f t="shared" si="24"/>
        <v>0</v>
      </c>
      <c r="R368" s="203">
        <f t="shared" si="25"/>
        <v>0</v>
      </c>
      <c r="S368" s="213">
        <f>IF(M368="nvt",0,IF(O368&gt;0,VLOOKUP(M368,'3-Productie normen'!A:K,VLOOKUP(O368,'3-Productie normen'!$B$34:$C$35,2,FALSE),FALSE)))</f>
        <v>0</v>
      </c>
      <c r="T368" s="204">
        <f t="shared" si="26"/>
        <v>0</v>
      </c>
      <c r="U368" s="572"/>
    </row>
    <row r="369" spans="1:21" ht="14.15" customHeight="1">
      <c r="A369" s="232">
        <v>369</v>
      </c>
      <c r="B369" s="262" t="s">
        <v>83</v>
      </c>
      <c r="C369" s="199" t="s">
        <v>418</v>
      </c>
      <c r="D369" s="199" t="s">
        <v>419</v>
      </c>
      <c r="E369" s="199" t="s">
        <v>420</v>
      </c>
      <c r="F369" s="199" t="s">
        <v>176</v>
      </c>
      <c r="G369" s="199" t="s">
        <v>251</v>
      </c>
      <c r="H369" s="199" t="s">
        <v>586</v>
      </c>
      <c r="I369" s="200" t="s">
        <v>130</v>
      </c>
      <c r="J369" s="199" t="s">
        <v>209</v>
      </c>
      <c r="K369" s="199" t="s">
        <v>215</v>
      </c>
      <c r="L369" s="199" t="s">
        <v>425</v>
      </c>
      <c r="M369" s="199" t="s">
        <v>134</v>
      </c>
      <c r="N369" s="201">
        <v>8.9411000000000005</v>
      </c>
      <c r="O369" s="202" t="s">
        <v>81</v>
      </c>
      <c r="P369" s="202"/>
      <c r="Q369" s="203">
        <f t="shared" si="24"/>
        <v>0</v>
      </c>
      <c r="R369" s="203">
        <f t="shared" si="25"/>
        <v>0</v>
      </c>
      <c r="S369" s="213">
        <f>IF(M369="nvt",0,IF(O369&gt;0,VLOOKUP(M369,'3-Productie normen'!A:K,VLOOKUP(O369,'3-Productie normen'!$B$34:$C$35,2,FALSE),FALSE)))</f>
        <v>0</v>
      </c>
      <c r="T369" s="204">
        <f t="shared" si="26"/>
        <v>0</v>
      </c>
      <c r="U369" s="572"/>
    </row>
    <row r="370" spans="1:21" ht="14.15" customHeight="1">
      <c r="A370" s="231">
        <v>370</v>
      </c>
      <c r="B370" s="262" t="s">
        <v>83</v>
      </c>
      <c r="C370" s="199" t="s">
        <v>418</v>
      </c>
      <c r="D370" s="199" t="s">
        <v>419</v>
      </c>
      <c r="E370" s="199" t="s">
        <v>420</v>
      </c>
      <c r="F370" s="199" t="s">
        <v>176</v>
      </c>
      <c r="G370" s="199" t="s">
        <v>251</v>
      </c>
      <c r="H370" s="199" t="s">
        <v>587</v>
      </c>
      <c r="I370" s="200" t="s">
        <v>130</v>
      </c>
      <c r="J370" s="199" t="s">
        <v>209</v>
      </c>
      <c r="K370" s="199" t="s">
        <v>215</v>
      </c>
      <c r="L370" s="199" t="s">
        <v>425</v>
      </c>
      <c r="M370" s="199" t="s">
        <v>134</v>
      </c>
      <c r="N370" s="201">
        <v>3.6</v>
      </c>
      <c r="O370" s="202" t="s">
        <v>81</v>
      </c>
      <c r="P370" s="202"/>
      <c r="Q370" s="203">
        <f t="shared" si="24"/>
        <v>0</v>
      </c>
      <c r="R370" s="203">
        <f t="shared" si="25"/>
        <v>0</v>
      </c>
      <c r="S370" s="213">
        <f>IF(M370="nvt",0,IF(O370&gt;0,VLOOKUP(M370,'3-Productie normen'!A:K,VLOOKUP(O370,'3-Productie normen'!$B$34:$C$35,2,FALSE),FALSE)))</f>
        <v>0</v>
      </c>
      <c r="T370" s="204">
        <f t="shared" si="26"/>
        <v>0</v>
      </c>
      <c r="U370" s="572"/>
    </row>
    <row r="371" spans="1:21" ht="14.15" customHeight="1">
      <c r="A371" s="231">
        <v>371</v>
      </c>
      <c r="B371" s="262" t="s">
        <v>83</v>
      </c>
      <c r="C371" s="199" t="s">
        <v>418</v>
      </c>
      <c r="D371" s="199" t="s">
        <v>419</v>
      </c>
      <c r="E371" s="199" t="s">
        <v>420</v>
      </c>
      <c r="F371" s="199" t="s">
        <v>176</v>
      </c>
      <c r="G371" s="199" t="s">
        <v>251</v>
      </c>
      <c r="H371" s="199" t="s">
        <v>588</v>
      </c>
      <c r="I371" s="200" t="s">
        <v>130</v>
      </c>
      <c r="J371" s="199" t="s">
        <v>209</v>
      </c>
      <c r="K371" s="199" t="s">
        <v>220</v>
      </c>
      <c r="L371" s="199" t="s">
        <v>387</v>
      </c>
      <c r="M371" s="199" t="s">
        <v>140</v>
      </c>
      <c r="N371" s="201">
        <v>21.808499999999999</v>
      </c>
      <c r="O371" s="202" t="s">
        <v>81</v>
      </c>
      <c r="P371" s="202"/>
      <c r="Q371" s="203">
        <f>IF(O371="nvt",0,IF(O371&gt;0,S371*N371,0))</f>
        <v>0</v>
      </c>
      <c r="R371" s="203">
        <f>IF(P371&gt;0,T371*N371,0)</f>
        <v>0</v>
      </c>
      <c r="S371" s="213">
        <f>IF(M371="nvt",0,IF(O371&gt;0,VLOOKUP(M371,'3-Productie normen'!A:K,VLOOKUP(O371,'3-Productie normen'!$B$34:$C$35,2,FALSE),FALSE)))</f>
        <v>0</v>
      </c>
      <c r="T371" s="204">
        <f>IF(P371&gt;0,S371*$T$8,0)</f>
        <v>0</v>
      </c>
      <c r="U371" s="572"/>
    </row>
    <row r="372" spans="1:21" ht="14.15" customHeight="1">
      <c r="A372" s="231">
        <v>372</v>
      </c>
      <c r="B372" s="262" t="s">
        <v>83</v>
      </c>
      <c r="C372" s="199" t="s">
        <v>418</v>
      </c>
      <c r="D372" s="199" t="s">
        <v>419</v>
      </c>
      <c r="E372" s="199" t="s">
        <v>420</v>
      </c>
      <c r="F372" s="199" t="s">
        <v>176</v>
      </c>
      <c r="G372" s="199" t="s">
        <v>251</v>
      </c>
      <c r="H372" s="199" t="s">
        <v>589</v>
      </c>
      <c r="I372" s="200" t="s">
        <v>245</v>
      </c>
      <c r="J372" s="199" t="s">
        <v>255</v>
      </c>
      <c r="K372" s="199" t="s">
        <v>256</v>
      </c>
      <c r="L372" s="199" t="s">
        <v>261</v>
      </c>
      <c r="M372" s="199" t="s">
        <v>143</v>
      </c>
      <c r="N372" s="201">
        <v>24.673999999999999</v>
      </c>
      <c r="O372" s="202"/>
      <c r="P372" s="202"/>
      <c r="Q372" s="203">
        <f t="shared" ref="Q372:Q400" si="27">IF(O372="nvt",0,IF(O372&gt;0,S372*N372,0))</f>
        <v>0</v>
      </c>
      <c r="R372" s="203">
        <f t="shared" ref="R372:R400" si="28">IF(P372&gt;0,T372*N372,0)</f>
        <v>0</v>
      </c>
      <c r="S372" s="213">
        <f>IF(M372="nvt",0,IF(O372&gt;0,VLOOKUP(M372,'3-Productie normen'!A:K,VLOOKUP(O372,'3-Productie normen'!$B$34:$C$35,2,FALSE),FALSE)))</f>
        <v>0</v>
      </c>
      <c r="T372" s="204">
        <f t="shared" ref="T372:T400" si="29">IF(P372&gt;0,S372*$T$8,0)</f>
        <v>0</v>
      </c>
      <c r="U372" s="572"/>
    </row>
    <row r="373" spans="1:21" ht="14.15" customHeight="1">
      <c r="A373" s="231">
        <v>373</v>
      </c>
      <c r="B373" s="262" t="s">
        <v>83</v>
      </c>
      <c r="C373" s="199" t="s">
        <v>418</v>
      </c>
      <c r="D373" s="199" t="s">
        <v>419</v>
      </c>
      <c r="E373" s="199" t="s">
        <v>420</v>
      </c>
      <c r="F373" s="199" t="s">
        <v>176</v>
      </c>
      <c r="G373" s="199" t="s">
        <v>251</v>
      </c>
      <c r="H373" s="199" t="s">
        <v>590</v>
      </c>
      <c r="I373" s="200" t="s">
        <v>123</v>
      </c>
      <c r="J373" s="199" t="s">
        <v>255</v>
      </c>
      <c r="K373" s="199" t="s">
        <v>256</v>
      </c>
      <c r="L373" s="199" t="s">
        <v>261</v>
      </c>
      <c r="M373" s="199" t="s">
        <v>122</v>
      </c>
      <c r="N373" s="201">
        <v>5.9607000000000001</v>
      </c>
      <c r="O373" s="202" t="s">
        <v>81</v>
      </c>
      <c r="P373" s="202"/>
      <c r="Q373" s="203">
        <f t="shared" si="27"/>
        <v>0</v>
      </c>
      <c r="R373" s="203">
        <f t="shared" si="28"/>
        <v>0</v>
      </c>
      <c r="S373" s="213">
        <f>IF(M373="nvt",0,IF(O373&gt;0,VLOOKUP(M373,'3-Productie normen'!A:K,VLOOKUP(O373,'3-Productie normen'!$B$34:$C$35,2,FALSE),FALSE)))</f>
        <v>0</v>
      </c>
      <c r="T373" s="204">
        <f t="shared" si="29"/>
        <v>0</v>
      </c>
      <c r="U373" s="572"/>
    </row>
    <row r="374" spans="1:21" ht="14.15" customHeight="1">
      <c r="A374" s="231">
        <v>374</v>
      </c>
      <c r="B374" s="262" t="s">
        <v>83</v>
      </c>
      <c r="C374" s="199" t="s">
        <v>418</v>
      </c>
      <c r="D374" s="199" t="s">
        <v>419</v>
      </c>
      <c r="E374" s="199" t="s">
        <v>420</v>
      </c>
      <c r="F374" s="199" t="s">
        <v>176</v>
      </c>
      <c r="G374" s="199" t="s">
        <v>251</v>
      </c>
      <c r="H374" s="199" t="s">
        <v>591</v>
      </c>
      <c r="I374" s="200" t="s">
        <v>143</v>
      </c>
      <c r="J374" s="199" t="s">
        <v>179</v>
      </c>
      <c r="K374" s="199" t="s">
        <v>235</v>
      </c>
      <c r="L374" s="199" t="s">
        <v>180</v>
      </c>
      <c r="M374" s="199" t="s">
        <v>143</v>
      </c>
      <c r="N374" s="201">
        <v>4.0629999999999997</v>
      </c>
      <c r="O374" s="202"/>
      <c r="P374" s="202"/>
      <c r="Q374" s="203">
        <f t="shared" si="27"/>
        <v>0</v>
      </c>
      <c r="R374" s="203">
        <f t="shared" si="28"/>
        <v>0</v>
      </c>
      <c r="S374" s="213">
        <f>IF(M374="nvt",0,IF(O374&gt;0,VLOOKUP(M374,'3-Productie normen'!A:K,VLOOKUP(O374,'3-Productie normen'!$B$34:$C$35,2,FALSE),FALSE)))</f>
        <v>0</v>
      </c>
      <c r="T374" s="204">
        <f t="shared" si="29"/>
        <v>0</v>
      </c>
      <c r="U374" s="572"/>
    </row>
    <row r="375" spans="1:21" ht="14.15" customHeight="1">
      <c r="A375" s="231">
        <v>375</v>
      </c>
      <c r="B375" s="262" t="s">
        <v>83</v>
      </c>
      <c r="C375" s="199" t="s">
        <v>418</v>
      </c>
      <c r="D375" s="199" t="s">
        <v>419</v>
      </c>
      <c r="E375" s="199" t="s">
        <v>420</v>
      </c>
      <c r="F375" s="199" t="s">
        <v>176</v>
      </c>
      <c r="G375" s="199" t="s">
        <v>251</v>
      </c>
      <c r="H375" s="199" t="s">
        <v>592</v>
      </c>
      <c r="I375" s="200" t="s">
        <v>123</v>
      </c>
      <c r="J375" s="199" t="s">
        <v>179</v>
      </c>
      <c r="K375" s="199" t="s">
        <v>179</v>
      </c>
      <c r="L375" s="199" t="s">
        <v>261</v>
      </c>
      <c r="M375" s="199" t="s">
        <v>122</v>
      </c>
      <c r="N375" s="201">
        <v>32.381900000000002</v>
      </c>
      <c r="O375" s="202" t="s">
        <v>81</v>
      </c>
      <c r="P375" s="202"/>
      <c r="Q375" s="203">
        <f t="shared" si="27"/>
        <v>0</v>
      </c>
      <c r="R375" s="203">
        <f t="shared" si="28"/>
        <v>0</v>
      </c>
      <c r="S375" s="213">
        <f>IF(M375="nvt",0,IF(O375&gt;0,VLOOKUP(M375,'3-Productie normen'!A:K,VLOOKUP(O375,'3-Productie normen'!$B$34:$C$35,2,FALSE),FALSE)))</f>
        <v>0</v>
      </c>
      <c r="T375" s="204">
        <f t="shared" si="29"/>
        <v>0</v>
      </c>
      <c r="U375" s="572"/>
    </row>
    <row r="376" spans="1:21" ht="14.15" customHeight="1">
      <c r="A376" s="231">
        <v>376</v>
      </c>
      <c r="B376" s="262" t="s">
        <v>83</v>
      </c>
      <c r="C376" s="199" t="s">
        <v>418</v>
      </c>
      <c r="D376" s="199" t="s">
        <v>419</v>
      </c>
      <c r="E376" s="199" t="s">
        <v>420</v>
      </c>
      <c r="F376" s="199" t="s">
        <v>176</v>
      </c>
      <c r="G376" s="199" t="s">
        <v>251</v>
      </c>
      <c r="H376" s="199" t="s">
        <v>593</v>
      </c>
      <c r="I376" s="200" t="s">
        <v>123</v>
      </c>
      <c r="J376" s="199" t="s">
        <v>179</v>
      </c>
      <c r="K376" s="199" t="s">
        <v>179</v>
      </c>
      <c r="L376" s="199" t="s">
        <v>261</v>
      </c>
      <c r="M376" s="199" t="s">
        <v>122</v>
      </c>
      <c r="N376" s="201">
        <v>11.6074</v>
      </c>
      <c r="O376" s="202" t="s">
        <v>81</v>
      </c>
      <c r="P376" s="202"/>
      <c r="Q376" s="203">
        <f t="shared" si="27"/>
        <v>0</v>
      </c>
      <c r="R376" s="203">
        <f t="shared" si="28"/>
        <v>0</v>
      </c>
      <c r="S376" s="213">
        <f>IF(M376="nvt",0,IF(O376&gt;0,VLOOKUP(M376,'3-Productie normen'!A:K,VLOOKUP(O376,'3-Productie normen'!$B$34:$C$35,2,FALSE),FALSE)))</f>
        <v>0</v>
      </c>
      <c r="T376" s="204">
        <f t="shared" si="29"/>
        <v>0</v>
      </c>
      <c r="U376" s="572"/>
    </row>
    <row r="377" spans="1:21" ht="14.15" customHeight="1">
      <c r="A377" s="232">
        <v>377</v>
      </c>
      <c r="B377" s="262" t="s">
        <v>83</v>
      </c>
      <c r="C377" s="199" t="s">
        <v>418</v>
      </c>
      <c r="D377" s="199" t="s">
        <v>419</v>
      </c>
      <c r="E377" s="199" t="s">
        <v>420</v>
      </c>
      <c r="F377" s="199" t="s">
        <v>176</v>
      </c>
      <c r="G377" s="199" t="s">
        <v>251</v>
      </c>
      <c r="H377" s="199" t="s">
        <v>594</v>
      </c>
      <c r="I377" s="200" t="s">
        <v>123</v>
      </c>
      <c r="J377" s="199" t="s">
        <v>179</v>
      </c>
      <c r="K377" s="199" t="s">
        <v>179</v>
      </c>
      <c r="L377" s="199" t="s">
        <v>261</v>
      </c>
      <c r="M377" s="199" t="s">
        <v>122</v>
      </c>
      <c r="N377" s="201">
        <v>15.692600000000001</v>
      </c>
      <c r="O377" s="202" t="s">
        <v>81</v>
      </c>
      <c r="P377" s="202"/>
      <c r="Q377" s="203">
        <f t="shared" si="27"/>
        <v>0</v>
      </c>
      <c r="R377" s="203">
        <f t="shared" si="28"/>
        <v>0</v>
      </c>
      <c r="S377" s="213">
        <f>IF(M377="nvt",0,IF(O377&gt;0,VLOOKUP(M377,'3-Productie normen'!A:K,VLOOKUP(O377,'3-Productie normen'!$B$34:$C$35,2,FALSE),FALSE)))</f>
        <v>0</v>
      </c>
      <c r="T377" s="204">
        <f t="shared" si="29"/>
        <v>0</v>
      </c>
      <c r="U377" s="572"/>
    </row>
    <row r="378" spans="1:21" ht="14.15" customHeight="1">
      <c r="A378" s="231">
        <v>378</v>
      </c>
      <c r="B378" s="262" t="s">
        <v>83</v>
      </c>
      <c r="C378" s="199" t="s">
        <v>418</v>
      </c>
      <c r="D378" s="199" t="s">
        <v>419</v>
      </c>
      <c r="E378" s="199" t="s">
        <v>420</v>
      </c>
      <c r="F378" s="199" t="s">
        <v>176</v>
      </c>
      <c r="G378" s="199" t="s">
        <v>251</v>
      </c>
      <c r="H378" s="199" t="s">
        <v>595</v>
      </c>
      <c r="I378" s="200" t="s">
        <v>123</v>
      </c>
      <c r="J378" s="199" t="s">
        <v>179</v>
      </c>
      <c r="K378" s="199" t="s">
        <v>179</v>
      </c>
      <c r="L378" s="199" t="s">
        <v>261</v>
      </c>
      <c r="M378" s="199" t="s">
        <v>122</v>
      </c>
      <c r="N378" s="201">
        <v>11.6074</v>
      </c>
      <c r="O378" s="202" t="s">
        <v>81</v>
      </c>
      <c r="P378" s="202"/>
      <c r="Q378" s="203">
        <f t="shared" si="27"/>
        <v>0</v>
      </c>
      <c r="R378" s="203">
        <f t="shared" si="28"/>
        <v>0</v>
      </c>
      <c r="S378" s="213">
        <f>IF(M378="nvt",0,IF(O378&gt;0,VLOOKUP(M378,'3-Productie normen'!A:K,VLOOKUP(O378,'3-Productie normen'!$B$34:$C$35,2,FALSE),FALSE)))</f>
        <v>0</v>
      </c>
      <c r="T378" s="204">
        <f t="shared" si="29"/>
        <v>0</v>
      </c>
      <c r="U378" s="572"/>
    </row>
    <row r="379" spans="1:21" ht="14.15" customHeight="1">
      <c r="A379" s="231">
        <v>379</v>
      </c>
      <c r="B379" s="262" t="s">
        <v>83</v>
      </c>
      <c r="C379" s="199" t="s">
        <v>418</v>
      </c>
      <c r="D379" s="199" t="s">
        <v>419</v>
      </c>
      <c r="E379" s="199" t="s">
        <v>420</v>
      </c>
      <c r="F379" s="199" t="s">
        <v>176</v>
      </c>
      <c r="G379" s="199" t="s">
        <v>251</v>
      </c>
      <c r="H379" s="199" t="s">
        <v>596</v>
      </c>
      <c r="I379" s="200" t="s">
        <v>123</v>
      </c>
      <c r="J379" s="199" t="s">
        <v>179</v>
      </c>
      <c r="K379" s="199" t="s">
        <v>179</v>
      </c>
      <c r="L379" s="199" t="s">
        <v>261</v>
      </c>
      <c r="M379" s="199" t="s">
        <v>122</v>
      </c>
      <c r="N379" s="201">
        <v>11.640599999999999</v>
      </c>
      <c r="O379" s="202" t="s">
        <v>81</v>
      </c>
      <c r="P379" s="202"/>
      <c r="Q379" s="203">
        <f t="shared" si="27"/>
        <v>0</v>
      </c>
      <c r="R379" s="203">
        <f t="shared" si="28"/>
        <v>0</v>
      </c>
      <c r="S379" s="213">
        <f>IF(M379="nvt",0,IF(O379&gt;0,VLOOKUP(M379,'3-Productie normen'!A:K,VLOOKUP(O379,'3-Productie normen'!$B$34:$C$35,2,FALSE),FALSE)))</f>
        <v>0</v>
      </c>
      <c r="T379" s="204">
        <f t="shared" si="29"/>
        <v>0</v>
      </c>
      <c r="U379" s="572"/>
    </row>
    <row r="380" spans="1:21" ht="14.15" customHeight="1">
      <c r="A380" s="231">
        <v>380</v>
      </c>
      <c r="B380" s="262" t="s">
        <v>83</v>
      </c>
      <c r="C380" s="199" t="s">
        <v>418</v>
      </c>
      <c r="D380" s="199" t="s">
        <v>419</v>
      </c>
      <c r="E380" s="199" t="s">
        <v>420</v>
      </c>
      <c r="F380" s="199" t="s">
        <v>176</v>
      </c>
      <c r="G380" s="199" t="s">
        <v>251</v>
      </c>
      <c r="H380" s="199" t="s">
        <v>597</v>
      </c>
      <c r="I380" s="200" t="s">
        <v>123</v>
      </c>
      <c r="J380" s="199" t="s">
        <v>179</v>
      </c>
      <c r="K380" s="199" t="s">
        <v>179</v>
      </c>
      <c r="L380" s="199" t="s">
        <v>261</v>
      </c>
      <c r="M380" s="199" t="s">
        <v>122</v>
      </c>
      <c r="N380" s="201">
        <v>15.692600000000001</v>
      </c>
      <c r="O380" s="202" t="s">
        <v>81</v>
      </c>
      <c r="P380" s="202"/>
      <c r="Q380" s="203">
        <f t="shared" si="27"/>
        <v>0</v>
      </c>
      <c r="R380" s="203">
        <f t="shared" si="28"/>
        <v>0</v>
      </c>
      <c r="S380" s="213">
        <f>IF(M380="nvt",0,IF(O380&gt;0,VLOOKUP(M380,'3-Productie normen'!A:K,VLOOKUP(O380,'3-Productie normen'!$B$34:$C$35,2,FALSE),FALSE)))</f>
        <v>0</v>
      </c>
      <c r="T380" s="204">
        <f t="shared" si="29"/>
        <v>0</v>
      </c>
      <c r="U380" s="572"/>
    </row>
    <row r="381" spans="1:21" ht="14.15" customHeight="1">
      <c r="A381" s="231">
        <v>381</v>
      </c>
      <c r="B381" s="262" t="s">
        <v>83</v>
      </c>
      <c r="C381" s="199" t="s">
        <v>418</v>
      </c>
      <c r="D381" s="199" t="s">
        <v>419</v>
      </c>
      <c r="E381" s="199" t="s">
        <v>420</v>
      </c>
      <c r="F381" s="199" t="s">
        <v>176</v>
      </c>
      <c r="G381" s="199" t="s">
        <v>251</v>
      </c>
      <c r="H381" s="199" t="s">
        <v>598</v>
      </c>
      <c r="I381" s="200" t="s">
        <v>123</v>
      </c>
      <c r="J381" s="199" t="s">
        <v>179</v>
      </c>
      <c r="K381" s="199" t="s">
        <v>179</v>
      </c>
      <c r="L381" s="199" t="s">
        <v>261</v>
      </c>
      <c r="M381" s="199" t="s">
        <v>122</v>
      </c>
      <c r="N381" s="201">
        <v>11.574199999999999</v>
      </c>
      <c r="O381" s="202" t="s">
        <v>81</v>
      </c>
      <c r="P381" s="202"/>
      <c r="Q381" s="203">
        <f t="shared" si="27"/>
        <v>0</v>
      </c>
      <c r="R381" s="203">
        <f t="shared" si="28"/>
        <v>0</v>
      </c>
      <c r="S381" s="213">
        <f>IF(M381="nvt",0,IF(O381&gt;0,VLOOKUP(M381,'3-Productie normen'!A:K,VLOOKUP(O381,'3-Productie normen'!$B$34:$C$35,2,FALSE),FALSE)))</f>
        <v>0</v>
      </c>
      <c r="T381" s="204">
        <f t="shared" si="29"/>
        <v>0</v>
      </c>
      <c r="U381" s="572"/>
    </row>
    <row r="382" spans="1:21" ht="14.15" customHeight="1">
      <c r="A382" s="231">
        <v>382</v>
      </c>
      <c r="B382" s="262" t="s">
        <v>83</v>
      </c>
      <c r="C382" s="199" t="s">
        <v>418</v>
      </c>
      <c r="D382" s="199" t="s">
        <v>419</v>
      </c>
      <c r="E382" s="199" t="s">
        <v>420</v>
      </c>
      <c r="F382" s="199" t="s">
        <v>176</v>
      </c>
      <c r="G382" s="199" t="s">
        <v>251</v>
      </c>
      <c r="H382" s="199" t="s">
        <v>599</v>
      </c>
      <c r="I382" s="200" t="s">
        <v>123</v>
      </c>
      <c r="J382" s="199" t="s">
        <v>179</v>
      </c>
      <c r="K382" s="199" t="s">
        <v>179</v>
      </c>
      <c r="L382" s="199" t="s">
        <v>261</v>
      </c>
      <c r="M382" s="199" t="s">
        <v>122</v>
      </c>
      <c r="N382" s="201">
        <v>15.692600000000001</v>
      </c>
      <c r="O382" s="202" t="s">
        <v>81</v>
      </c>
      <c r="P382" s="202"/>
      <c r="Q382" s="203">
        <f t="shared" si="27"/>
        <v>0</v>
      </c>
      <c r="R382" s="203">
        <f t="shared" si="28"/>
        <v>0</v>
      </c>
      <c r="S382" s="213">
        <f>IF(M382="nvt",0,IF(O382&gt;0,VLOOKUP(M382,'3-Productie normen'!A:K,VLOOKUP(O382,'3-Productie normen'!$B$34:$C$35,2,FALSE),FALSE)))</f>
        <v>0</v>
      </c>
      <c r="T382" s="204">
        <f t="shared" si="29"/>
        <v>0</v>
      </c>
      <c r="U382" s="572"/>
    </row>
    <row r="383" spans="1:21" ht="14.15" customHeight="1">
      <c r="A383" s="231">
        <v>383</v>
      </c>
      <c r="B383" s="262" t="s">
        <v>83</v>
      </c>
      <c r="C383" s="199" t="s">
        <v>418</v>
      </c>
      <c r="D383" s="199" t="s">
        <v>419</v>
      </c>
      <c r="E383" s="199" t="s">
        <v>420</v>
      </c>
      <c r="F383" s="199" t="s">
        <v>176</v>
      </c>
      <c r="G383" s="199" t="s">
        <v>251</v>
      </c>
      <c r="H383" s="199" t="s">
        <v>600</v>
      </c>
      <c r="I383" s="200" t="s">
        <v>123</v>
      </c>
      <c r="J383" s="199" t="s">
        <v>179</v>
      </c>
      <c r="K383" s="199" t="s">
        <v>179</v>
      </c>
      <c r="L383" s="199" t="s">
        <v>261</v>
      </c>
      <c r="M383" s="199" t="s">
        <v>122</v>
      </c>
      <c r="N383" s="201">
        <v>11.6074</v>
      </c>
      <c r="O383" s="202" t="s">
        <v>81</v>
      </c>
      <c r="P383" s="202"/>
      <c r="Q383" s="203">
        <f t="shared" si="27"/>
        <v>0</v>
      </c>
      <c r="R383" s="203">
        <f t="shared" si="28"/>
        <v>0</v>
      </c>
      <c r="S383" s="213">
        <f>IF(M383="nvt",0,IF(O383&gt;0,VLOOKUP(M383,'3-Productie normen'!A:K,VLOOKUP(O383,'3-Productie normen'!$B$34:$C$35,2,FALSE),FALSE)))</f>
        <v>0</v>
      </c>
      <c r="T383" s="204">
        <f t="shared" si="29"/>
        <v>0</v>
      </c>
      <c r="U383" s="572"/>
    </row>
    <row r="384" spans="1:21" ht="14.15" customHeight="1">
      <c r="A384" s="231">
        <v>384</v>
      </c>
      <c r="B384" s="262" t="s">
        <v>83</v>
      </c>
      <c r="C384" s="199" t="s">
        <v>418</v>
      </c>
      <c r="D384" s="199" t="s">
        <v>419</v>
      </c>
      <c r="E384" s="199" t="s">
        <v>420</v>
      </c>
      <c r="F384" s="199" t="s">
        <v>176</v>
      </c>
      <c r="G384" s="199" t="s">
        <v>251</v>
      </c>
      <c r="H384" s="199" t="s">
        <v>601</v>
      </c>
      <c r="I384" s="200" t="s">
        <v>123</v>
      </c>
      <c r="J384" s="199" t="s">
        <v>179</v>
      </c>
      <c r="K384" s="199" t="s">
        <v>179</v>
      </c>
      <c r="L384" s="199" t="s">
        <v>261</v>
      </c>
      <c r="M384" s="199" t="s">
        <v>122</v>
      </c>
      <c r="N384" s="201">
        <v>8.5175999999999998</v>
      </c>
      <c r="O384" s="202" t="s">
        <v>81</v>
      </c>
      <c r="P384" s="202"/>
      <c r="Q384" s="203">
        <f t="shared" si="27"/>
        <v>0</v>
      </c>
      <c r="R384" s="203">
        <f t="shared" si="28"/>
        <v>0</v>
      </c>
      <c r="S384" s="213">
        <f>IF(M384="nvt",0,IF(O384&gt;0,VLOOKUP(M384,'3-Productie normen'!A:K,VLOOKUP(O384,'3-Productie normen'!$B$34:$C$35,2,FALSE),FALSE)))</f>
        <v>0</v>
      </c>
      <c r="T384" s="204">
        <f t="shared" si="29"/>
        <v>0</v>
      </c>
      <c r="U384" s="572"/>
    </row>
    <row r="385" spans="1:21" ht="14.15" customHeight="1">
      <c r="A385" s="232">
        <v>385</v>
      </c>
      <c r="B385" s="262" t="s">
        <v>83</v>
      </c>
      <c r="C385" s="199" t="s">
        <v>418</v>
      </c>
      <c r="D385" s="199" t="s">
        <v>419</v>
      </c>
      <c r="E385" s="199" t="s">
        <v>420</v>
      </c>
      <c r="F385" s="199" t="s">
        <v>176</v>
      </c>
      <c r="G385" s="199" t="s">
        <v>251</v>
      </c>
      <c r="H385" s="199" t="s">
        <v>602</v>
      </c>
      <c r="I385" s="200" t="s">
        <v>123</v>
      </c>
      <c r="J385" s="199" t="s">
        <v>179</v>
      </c>
      <c r="K385" s="199" t="s">
        <v>179</v>
      </c>
      <c r="L385" s="199" t="s">
        <v>261</v>
      </c>
      <c r="M385" s="199" t="s">
        <v>122</v>
      </c>
      <c r="N385" s="201">
        <v>11.607799999999999</v>
      </c>
      <c r="O385" s="202" t="s">
        <v>81</v>
      </c>
      <c r="P385" s="202"/>
      <c r="Q385" s="203">
        <f t="shared" si="27"/>
        <v>0</v>
      </c>
      <c r="R385" s="203">
        <f t="shared" si="28"/>
        <v>0</v>
      </c>
      <c r="S385" s="213">
        <f>IF(M385="nvt",0,IF(O385&gt;0,VLOOKUP(M385,'3-Productie normen'!A:K,VLOOKUP(O385,'3-Productie normen'!$B$34:$C$35,2,FALSE),FALSE)))</f>
        <v>0</v>
      </c>
      <c r="T385" s="204">
        <f t="shared" si="29"/>
        <v>0</v>
      </c>
      <c r="U385" s="572"/>
    </row>
    <row r="386" spans="1:21" ht="14.15" customHeight="1">
      <c r="A386" s="231">
        <v>386</v>
      </c>
      <c r="B386" s="262" t="s">
        <v>83</v>
      </c>
      <c r="C386" s="199" t="s">
        <v>418</v>
      </c>
      <c r="D386" s="199" t="s">
        <v>419</v>
      </c>
      <c r="E386" s="199" t="s">
        <v>420</v>
      </c>
      <c r="F386" s="199" t="s">
        <v>176</v>
      </c>
      <c r="G386" s="199" t="s">
        <v>251</v>
      </c>
      <c r="H386" s="199" t="s">
        <v>603</v>
      </c>
      <c r="I386" s="200" t="s">
        <v>123</v>
      </c>
      <c r="J386" s="199" t="s">
        <v>179</v>
      </c>
      <c r="K386" s="199" t="s">
        <v>179</v>
      </c>
      <c r="L386" s="199" t="s">
        <v>261</v>
      </c>
      <c r="M386" s="199" t="s">
        <v>122</v>
      </c>
      <c r="N386" s="201">
        <v>8.5175999999999998</v>
      </c>
      <c r="O386" s="202" t="s">
        <v>81</v>
      </c>
      <c r="P386" s="202"/>
      <c r="Q386" s="203">
        <f t="shared" si="27"/>
        <v>0</v>
      </c>
      <c r="R386" s="203">
        <f t="shared" si="28"/>
        <v>0</v>
      </c>
      <c r="S386" s="213">
        <f>IF(M386="nvt",0,IF(O386&gt;0,VLOOKUP(M386,'3-Productie normen'!A:K,VLOOKUP(O386,'3-Productie normen'!$B$34:$C$35,2,FALSE),FALSE)))</f>
        <v>0</v>
      </c>
      <c r="T386" s="204">
        <f t="shared" si="29"/>
        <v>0</v>
      </c>
      <c r="U386" s="572"/>
    </row>
    <row r="387" spans="1:21" ht="14.15" customHeight="1">
      <c r="A387" s="231">
        <v>387</v>
      </c>
      <c r="B387" s="262" t="s">
        <v>83</v>
      </c>
      <c r="C387" s="199" t="s">
        <v>418</v>
      </c>
      <c r="D387" s="199" t="s">
        <v>419</v>
      </c>
      <c r="E387" s="199" t="s">
        <v>420</v>
      </c>
      <c r="F387" s="199" t="s">
        <v>176</v>
      </c>
      <c r="G387" s="199" t="s">
        <v>251</v>
      </c>
      <c r="H387" s="199" t="s">
        <v>604</v>
      </c>
      <c r="I387" s="200" t="s">
        <v>123</v>
      </c>
      <c r="J387" s="199" t="s">
        <v>179</v>
      </c>
      <c r="K387" s="199" t="s">
        <v>179</v>
      </c>
      <c r="L387" s="199" t="s">
        <v>261</v>
      </c>
      <c r="M387" s="199" t="s">
        <v>122</v>
      </c>
      <c r="N387" s="201">
        <v>11.607799999999999</v>
      </c>
      <c r="O387" s="202" t="s">
        <v>81</v>
      </c>
      <c r="P387" s="202"/>
      <c r="Q387" s="203">
        <f t="shared" si="27"/>
        <v>0</v>
      </c>
      <c r="R387" s="203">
        <f t="shared" si="28"/>
        <v>0</v>
      </c>
      <c r="S387" s="213">
        <f>IF(M387="nvt",0,IF(O387&gt;0,VLOOKUP(M387,'3-Productie normen'!A:K,VLOOKUP(O387,'3-Productie normen'!$B$34:$C$35,2,FALSE),FALSE)))</f>
        <v>0</v>
      </c>
      <c r="T387" s="204">
        <f t="shared" si="29"/>
        <v>0</v>
      </c>
      <c r="U387" s="572"/>
    </row>
    <row r="388" spans="1:21" ht="14.15" customHeight="1">
      <c r="A388" s="231">
        <v>388</v>
      </c>
      <c r="B388" s="262" t="s">
        <v>83</v>
      </c>
      <c r="C388" s="199" t="s">
        <v>418</v>
      </c>
      <c r="D388" s="199" t="s">
        <v>419</v>
      </c>
      <c r="E388" s="199" t="s">
        <v>420</v>
      </c>
      <c r="F388" s="199" t="s">
        <v>176</v>
      </c>
      <c r="G388" s="199" t="s">
        <v>251</v>
      </c>
      <c r="H388" s="199" t="s">
        <v>605</v>
      </c>
      <c r="I388" s="200" t="s">
        <v>123</v>
      </c>
      <c r="J388" s="199" t="s">
        <v>179</v>
      </c>
      <c r="K388" s="199" t="s">
        <v>179</v>
      </c>
      <c r="L388" s="199" t="s">
        <v>261</v>
      </c>
      <c r="M388" s="199" t="s">
        <v>122</v>
      </c>
      <c r="N388" s="201">
        <v>8.5177999999999994</v>
      </c>
      <c r="O388" s="202" t="s">
        <v>81</v>
      </c>
      <c r="P388" s="202"/>
      <c r="Q388" s="203">
        <f t="shared" si="27"/>
        <v>0</v>
      </c>
      <c r="R388" s="203">
        <f t="shared" si="28"/>
        <v>0</v>
      </c>
      <c r="S388" s="213">
        <f>IF(M388="nvt",0,IF(O388&gt;0,VLOOKUP(M388,'3-Productie normen'!A:K,VLOOKUP(O388,'3-Productie normen'!$B$34:$C$35,2,FALSE),FALSE)))</f>
        <v>0</v>
      </c>
      <c r="T388" s="204">
        <f t="shared" si="29"/>
        <v>0</v>
      </c>
      <c r="U388" s="572"/>
    </row>
    <row r="389" spans="1:21" ht="14.15" customHeight="1">
      <c r="A389" s="231">
        <v>389</v>
      </c>
      <c r="B389" s="262" t="s">
        <v>83</v>
      </c>
      <c r="C389" s="199" t="s">
        <v>418</v>
      </c>
      <c r="D389" s="199" t="s">
        <v>419</v>
      </c>
      <c r="E389" s="199" t="s">
        <v>420</v>
      </c>
      <c r="F389" s="199" t="s">
        <v>176</v>
      </c>
      <c r="G389" s="199" t="s">
        <v>251</v>
      </c>
      <c r="H389" s="199" t="s">
        <v>606</v>
      </c>
      <c r="I389" s="200" t="s">
        <v>123</v>
      </c>
      <c r="J389" s="199" t="s">
        <v>179</v>
      </c>
      <c r="K389" s="199" t="s">
        <v>179</v>
      </c>
      <c r="L389" s="199" t="s">
        <v>261</v>
      </c>
      <c r="M389" s="199" t="s">
        <v>122</v>
      </c>
      <c r="N389" s="201">
        <v>11.6074</v>
      </c>
      <c r="O389" s="202" t="s">
        <v>81</v>
      </c>
      <c r="P389" s="202"/>
      <c r="Q389" s="203">
        <f t="shared" si="27"/>
        <v>0</v>
      </c>
      <c r="R389" s="203">
        <f t="shared" si="28"/>
        <v>0</v>
      </c>
      <c r="S389" s="213">
        <f>IF(M389="nvt",0,IF(O389&gt;0,VLOOKUP(M389,'3-Productie normen'!A:K,VLOOKUP(O389,'3-Productie normen'!$B$34:$C$35,2,FALSE),FALSE)))</f>
        <v>0</v>
      </c>
      <c r="T389" s="204">
        <f t="shared" si="29"/>
        <v>0</v>
      </c>
      <c r="U389" s="572"/>
    </row>
    <row r="390" spans="1:21" ht="14.15" customHeight="1">
      <c r="A390" s="231">
        <v>390</v>
      </c>
      <c r="B390" s="262" t="s">
        <v>83</v>
      </c>
      <c r="C390" s="199" t="s">
        <v>418</v>
      </c>
      <c r="D390" s="199" t="s">
        <v>419</v>
      </c>
      <c r="E390" s="199" t="s">
        <v>420</v>
      </c>
      <c r="F390" s="199" t="s">
        <v>176</v>
      </c>
      <c r="G390" s="199" t="s">
        <v>251</v>
      </c>
      <c r="H390" s="199" t="s">
        <v>607</v>
      </c>
      <c r="I390" s="200" t="s">
        <v>123</v>
      </c>
      <c r="J390" s="199" t="s">
        <v>179</v>
      </c>
      <c r="K390" s="199" t="s">
        <v>179</v>
      </c>
      <c r="L390" s="199" t="s">
        <v>261</v>
      </c>
      <c r="M390" s="199" t="s">
        <v>122</v>
      </c>
      <c r="N390" s="201">
        <v>8.5175000000000001</v>
      </c>
      <c r="O390" s="202" t="s">
        <v>81</v>
      </c>
      <c r="P390" s="202"/>
      <c r="Q390" s="203">
        <f t="shared" si="27"/>
        <v>0</v>
      </c>
      <c r="R390" s="203">
        <f t="shared" si="28"/>
        <v>0</v>
      </c>
      <c r="S390" s="213">
        <f>IF(M390="nvt",0,IF(O390&gt;0,VLOOKUP(M390,'3-Productie normen'!A:K,VLOOKUP(O390,'3-Productie normen'!$B$34:$C$35,2,FALSE),FALSE)))</f>
        <v>0</v>
      </c>
      <c r="T390" s="204">
        <f t="shared" si="29"/>
        <v>0</v>
      </c>
      <c r="U390" s="572"/>
    </row>
    <row r="391" spans="1:21" ht="14.15" customHeight="1">
      <c r="A391" s="231">
        <v>391</v>
      </c>
      <c r="B391" s="262" t="s">
        <v>83</v>
      </c>
      <c r="C391" s="199" t="s">
        <v>418</v>
      </c>
      <c r="D391" s="199" t="s">
        <v>419</v>
      </c>
      <c r="E391" s="199" t="s">
        <v>420</v>
      </c>
      <c r="F391" s="199" t="s">
        <v>176</v>
      </c>
      <c r="G391" s="199" t="s">
        <v>251</v>
      </c>
      <c r="H391" s="199" t="s">
        <v>608</v>
      </c>
      <c r="I391" s="200" t="s">
        <v>123</v>
      </c>
      <c r="J391" s="199" t="s">
        <v>179</v>
      </c>
      <c r="K391" s="199" t="s">
        <v>179</v>
      </c>
      <c r="L391" s="199" t="s">
        <v>261</v>
      </c>
      <c r="M391" s="199" t="s">
        <v>122</v>
      </c>
      <c r="N391" s="201">
        <v>8.5177999999999994</v>
      </c>
      <c r="O391" s="202" t="s">
        <v>81</v>
      </c>
      <c r="P391" s="202"/>
      <c r="Q391" s="203">
        <f t="shared" si="27"/>
        <v>0</v>
      </c>
      <c r="R391" s="203">
        <f t="shared" si="28"/>
        <v>0</v>
      </c>
      <c r="S391" s="213">
        <f>IF(M391="nvt",0,IF(O391&gt;0,VLOOKUP(M391,'3-Productie normen'!A:K,VLOOKUP(O391,'3-Productie normen'!$B$34:$C$35,2,FALSE),FALSE)))</f>
        <v>0</v>
      </c>
      <c r="T391" s="204">
        <f t="shared" si="29"/>
        <v>0</v>
      </c>
      <c r="U391" s="572"/>
    </row>
    <row r="392" spans="1:21" ht="14.15" customHeight="1">
      <c r="A392" s="231">
        <v>392</v>
      </c>
      <c r="B392" s="262" t="s">
        <v>83</v>
      </c>
      <c r="C392" s="199" t="s">
        <v>418</v>
      </c>
      <c r="D392" s="199" t="s">
        <v>419</v>
      </c>
      <c r="E392" s="199" t="s">
        <v>420</v>
      </c>
      <c r="F392" s="199" t="s">
        <v>176</v>
      </c>
      <c r="G392" s="199" t="s">
        <v>251</v>
      </c>
      <c r="H392" s="199" t="s">
        <v>609</v>
      </c>
      <c r="I392" s="200" t="s">
        <v>123</v>
      </c>
      <c r="J392" s="199" t="s">
        <v>179</v>
      </c>
      <c r="K392" s="199" t="s">
        <v>179</v>
      </c>
      <c r="L392" s="199" t="s">
        <v>261</v>
      </c>
      <c r="M392" s="199" t="s">
        <v>122</v>
      </c>
      <c r="N392" s="201">
        <v>27.628699999999998</v>
      </c>
      <c r="O392" s="202" t="s">
        <v>81</v>
      </c>
      <c r="P392" s="202"/>
      <c r="Q392" s="203">
        <f t="shared" si="27"/>
        <v>0</v>
      </c>
      <c r="R392" s="203">
        <f t="shared" si="28"/>
        <v>0</v>
      </c>
      <c r="S392" s="213">
        <f>IF(M392="nvt",0,IF(O392&gt;0,VLOOKUP(M392,'3-Productie normen'!A:K,VLOOKUP(O392,'3-Productie normen'!$B$34:$C$35,2,FALSE),FALSE)))</f>
        <v>0</v>
      </c>
      <c r="T392" s="204">
        <f t="shared" si="29"/>
        <v>0</v>
      </c>
      <c r="U392" s="572"/>
    </row>
    <row r="393" spans="1:21" ht="14.15" customHeight="1">
      <c r="A393" s="232">
        <v>393</v>
      </c>
      <c r="B393" s="262" t="s">
        <v>83</v>
      </c>
      <c r="C393" s="199" t="s">
        <v>418</v>
      </c>
      <c r="D393" s="199" t="s">
        <v>419</v>
      </c>
      <c r="E393" s="199" t="s">
        <v>420</v>
      </c>
      <c r="F393" s="199" t="s">
        <v>176</v>
      </c>
      <c r="G393" s="199" t="s">
        <v>251</v>
      </c>
      <c r="H393" s="199" t="s">
        <v>610</v>
      </c>
      <c r="I393" s="200" t="s">
        <v>123</v>
      </c>
      <c r="J393" s="199" t="s">
        <v>179</v>
      </c>
      <c r="K393" s="199" t="s">
        <v>179</v>
      </c>
      <c r="L393" s="199" t="s">
        <v>261</v>
      </c>
      <c r="M393" s="199" t="s">
        <v>122</v>
      </c>
      <c r="N393" s="201">
        <v>8.5183999999999997</v>
      </c>
      <c r="O393" s="202" t="s">
        <v>81</v>
      </c>
      <c r="P393" s="202"/>
      <c r="Q393" s="203">
        <f t="shared" si="27"/>
        <v>0</v>
      </c>
      <c r="R393" s="203">
        <f t="shared" si="28"/>
        <v>0</v>
      </c>
      <c r="S393" s="213">
        <f>IF(M393="nvt",0,IF(O393&gt;0,VLOOKUP(M393,'3-Productie normen'!A:K,VLOOKUP(O393,'3-Productie normen'!$B$34:$C$35,2,FALSE),FALSE)))</f>
        <v>0</v>
      </c>
      <c r="T393" s="204">
        <f t="shared" si="29"/>
        <v>0</v>
      </c>
      <c r="U393" s="572"/>
    </row>
    <row r="394" spans="1:21" ht="14.15" customHeight="1">
      <c r="A394" s="231">
        <v>394</v>
      </c>
      <c r="B394" s="262" t="s">
        <v>83</v>
      </c>
      <c r="C394" s="199" t="s">
        <v>418</v>
      </c>
      <c r="D394" s="199" t="s">
        <v>419</v>
      </c>
      <c r="E394" s="199" t="s">
        <v>420</v>
      </c>
      <c r="F394" s="199" t="s">
        <v>176</v>
      </c>
      <c r="G394" s="199" t="s">
        <v>251</v>
      </c>
      <c r="H394" s="199" t="s">
        <v>611</v>
      </c>
      <c r="I394" s="200" t="s">
        <v>123</v>
      </c>
      <c r="J394" s="199" t="s">
        <v>179</v>
      </c>
      <c r="K394" s="199" t="s">
        <v>179</v>
      </c>
      <c r="L394" s="199" t="s">
        <v>261</v>
      </c>
      <c r="M394" s="199" t="s">
        <v>122</v>
      </c>
      <c r="N394" s="201">
        <v>8.5177999999999994</v>
      </c>
      <c r="O394" s="202" t="s">
        <v>81</v>
      </c>
      <c r="P394" s="202"/>
      <c r="Q394" s="203">
        <f t="shared" si="27"/>
        <v>0</v>
      </c>
      <c r="R394" s="203">
        <f t="shared" si="28"/>
        <v>0</v>
      </c>
      <c r="S394" s="213">
        <f>IF(M394="nvt",0,IF(O394&gt;0,VLOOKUP(M394,'3-Productie normen'!A:K,VLOOKUP(O394,'3-Productie normen'!$B$34:$C$35,2,FALSE),FALSE)))</f>
        <v>0</v>
      </c>
      <c r="T394" s="204">
        <f t="shared" si="29"/>
        <v>0</v>
      </c>
      <c r="U394" s="572"/>
    </row>
    <row r="395" spans="1:21" ht="14.15" customHeight="1">
      <c r="A395" s="231">
        <v>395</v>
      </c>
      <c r="B395" s="262" t="s">
        <v>83</v>
      </c>
      <c r="C395" s="199" t="s">
        <v>418</v>
      </c>
      <c r="D395" s="199" t="s">
        <v>419</v>
      </c>
      <c r="E395" s="199" t="s">
        <v>420</v>
      </c>
      <c r="F395" s="199" t="s">
        <v>176</v>
      </c>
      <c r="G395" s="199" t="s">
        <v>251</v>
      </c>
      <c r="H395" s="199" t="s">
        <v>612</v>
      </c>
      <c r="I395" s="200" t="s">
        <v>123</v>
      </c>
      <c r="J395" s="199" t="s">
        <v>179</v>
      </c>
      <c r="K395" s="199" t="s">
        <v>179</v>
      </c>
      <c r="L395" s="199" t="s">
        <v>261</v>
      </c>
      <c r="M395" s="199" t="s">
        <v>122</v>
      </c>
      <c r="N395" s="201">
        <v>18.2454</v>
      </c>
      <c r="O395" s="202" t="s">
        <v>81</v>
      </c>
      <c r="P395" s="202"/>
      <c r="Q395" s="203">
        <f t="shared" si="27"/>
        <v>0</v>
      </c>
      <c r="R395" s="203">
        <f t="shared" si="28"/>
        <v>0</v>
      </c>
      <c r="S395" s="213">
        <f>IF(M395="nvt",0,IF(O395&gt;0,VLOOKUP(M395,'3-Productie normen'!A:K,VLOOKUP(O395,'3-Productie normen'!$B$34:$C$35,2,FALSE),FALSE)))</f>
        <v>0</v>
      </c>
      <c r="T395" s="204">
        <f t="shared" si="29"/>
        <v>0</v>
      </c>
      <c r="U395" s="572"/>
    </row>
    <row r="396" spans="1:21" ht="14.15" customHeight="1">
      <c r="A396" s="231">
        <v>396</v>
      </c>
      <c r="B396" s="262" t="s">
        <v>83</v>
      </c>
      <c r="C396" s="199" t="s">
        <v>418</v>
      </c>
      <c r="D396" s="199" t="s">
        <v>419</v>
      </c>
      <c r="E396" s="199" t="s">
        <v>420</v>
      </c>
      <c r="F396" s="199" t="s">
        <v>176</v>
      </c>
      <c r="G396" s="199" t="s">
        <v>251</v>
      </c>
      <c r="H396" s="199" t="s">
        <v>613</v>
      </c>
      <c r="I396" s="200" t="s">
        <v>123</v>
      </c>
      <c r="J396" s="199" t="s">
        <v>179</v>
      </c>
      <c r="K396" s="199" t="s">
        <v>179</v>
      </c>
      <c r="L396" s="199" t="s">
        <v>261</v>
      </c>
      <c r="M396" s="199" t="s">
        <v>122</v>
      </c>
      <c r="N396" s="201">
        <v>8.5177999999999994</v>
      </c>
      <c r="O396" s="202" t="s">
        <v>81</v>
      </c>
      <c r="P396" s="202"/>
      <c r="Q396" s="203">
        <f t="shared" si="27"/>
        <v>0</v>
      </c>
      <c r="R396" s="203">
        <f t="shared" si="28"/>
        <v>0</v>
      </c>
      <c r="S396" s="213">
        <f>IF(M396="nvt",0,IF(O396&gt;0,VLOOKUP(M396,'3-Productie normen'!A:K,VLOOKUP(O396,'3-Productie normen'!$B$34:$C$35,2,FALSE),FALSE)))</f>
        <v>0</v>
      </c>
      <c r="T396" s="204">
        <f t="shared" si="29"/>
        <v>0</v>
      </c>
      <c r="U396" s="572"/>
    </row>
    <row r="397" spans="1:21" ht="14.15" customHeight="1">
      <c r="A397" s="231">
        <v>397</v>
      </c>
      <c r="B397" s="262" t="s">
        <v>83</v>
      </c>
      <c r="C397" s="199" t="s">
        <v>418</v>
      </c>
      <c r="D397" s="199" t="s">
        <v>419</v>
      </c>
      <c r="E397" s="199" t="s">
        <v>420</v>
      </c>
      <c r="F397" s="199" t="s">
        <v>176</v>
      </c>
      <c r="G397" s="199" t="s">
        <v>251</v>
      </c>
      <c r="H397" s="199" t="s">
        <v>614</v>
      </c>
      <c r="I397" s="207" t="s">
        <v>123</v>
      </c>
      <c r="J397" s="199" t="s">
        <v>179</v>
      </c>
      <c r="K397" s="199" t="s">
        <v>187</v>
      </c>
      <c r="L397" s="199" t="s">
        <v>261</v>
      </c>
      <c r="M397" s="199" t="s">
        <v>141</v>
      </c>
      <c r="N397" s="201">
        <v>27.6281</v>
      </c>
      <c r="O397" s="202" t="s">
        <v>81</v>
      </c>
      <c r="P397" s="202"/>
      <c r="Q397" s="203">
        <f t="shared" si="27"/>
        <v>0</v>
      </c>
      <c r="R397" s="203">
        <f t="shared" si="28"/>
        <v>0</v>
      </c>
      <c r="S397" s="213">
        <f>IF(M397="nvt",0,IF(O397&gt;0,VLOOKUP(M397,'3-Productie normen'!A:K,VLOOKUP(O397,'3-Productie normen'!$B$34:$C$35,2,FALSE),FALSE)))</f>
        <v>0</v>
      </c>
      <c r="T397" s="204">
        <f t="shared" si="29"/>
        <v>0</v>
      </c>
      <c r="U397" s="572"/>
    </row>
    <row r="398" spans="1:21" ht="14.15" customHeight="1">
      <c r="A398" s="231">
        <v>398</v>
      </c>
      <c r="B398" s="262" t="s">
        <v>83</v>
      </c>
      <c r="C398" s="199" t="s">
        <v>418</v>
      </c>
      <c r="D398" s="199" t="s">
        <v>419</v>
      </c>
      <c r="E398" s="199" t="s">
        <v>420</v>
      </c>
      <c r="F398" s="199" t="s">
        <v>176</v>
      </c>
      <c r="G398" s="199" t="s">
        <v>251</v>
      </c>
      <c r="H398" s="199" t="s">
        <v>615</v>
      </c>
      <c r="I398" s="200" t="s">
        <v>125</v>
      </c>
      <c r="J398" s="199" t="s">
        <v>222</v>
      </c>
      <c r="K398" s="199" t="s">
        <v>279</v>
      </c>
      <c r="L398" s="199" t="s">
        <v>425</v>
      </c>
      <c r="M398" s="208" t="s">
        <v>129</v>
      </c>
      <c r="N398" s="201">
        <v>38.365900000000003</v>
      </c>
      <c r="O398" s="202" t="s">
        <v>81</v>
      </c>
      <c r="P398" s="202"/>
      <c r="Q398" s="203">
        <f t="shared" si="27"/>
        <v>0</v>
      </c>
      <c r="R398" s="203">
        <f t="shared" si="28"/>
        <v>0</v>
      </c>
      <c r="S398" s="213">
        <f>IF(M398="nvt",0,IF(O398&gt;0,VLOOKUP(M398,'3-Productie normen'!A:K,VLOOKUP(O398,'3-Productie normen'!$B$34:$C$35,2,FALSE),FALSE)))</f>
        <v>0</v>
      </c>
      <c r="T398" s="204">
        <f t="shared" si="29"/>
        <v>0</v>
      </c>
      <c r="U398" s="572"/>
    </row>
    <row r="399" spans="1:21" ht="14.15" customHeight="1">
      <c r="A399" s="231">
        <v>399</v>
      </c>
      <c r="B399" s="262" t="s">
        <v>83</v>
      </c>
      <c r="C399" s="199" t="s">
        <v>418</v>
      </c>
      <c r="D399" s="199" t="s">
        <v>419</v>
      </c>
      <c r="E399" s="199" t="s">
        <v>420</v>
      </c>
      <c r="F399" s="199" t="s">
        <v>176</v>
      </c>
      <c r="G399" s="199" t="s">
        <v>251</v>
      </c>
      <c r="H399" s="199" t="s">
        <v>616</v>
      </c>
      <c r="I399" s="200" t="s">
        <v>136</v>
      </c>
      <c r="J399" s="199" t="s">
        <v>179</v>
      </c>
      <c r="K399" s="199" t="s">
        <v>265</v>
      </c>
      <c r="L399" s="199" t="s">
        <v>425</v>
      </c>
      <c r="M399" s="199" t="s">
        <v>135</v>
      </c>
      <c r="N399" s="201">
        <v>41.671599999999998</v>
      </c>
      <c r="O399" s="202" t="s">
        <v>81</v>
      </c>
      <c r="P399" s="202"/>
      <c r="Q399" s="203">
        <f t="shared" si="27"/>
        <v>0</v>
      </c>
      <c r="R399" s="203">
        <f t="shared" si="28"/>
        <v>0</v>
      </c>
      <c r="S399" s="213">
        <f>IF(M399="nvt",0,IF(O399&gt;0,VLOOKUP(M399,'3-Productie normen'!A:K,VLOOKUP(O399,'3-Productie normen'!$B$34:$C$35,2,FALSE),FALSE)))</f>
        <v>0</v>
      </c>
      <c r="T399" s="204">
        <f t="shared" si="29"/>
        <v>0</v>
      </c>
      <c r="U399" s="572"/>
    </row>
    <row r="400" spans="1:21" ht="14.15" customHeight="1">
      <c r="A400" s="231">
        <v>400</v>
      </c>
      <c r="B400" s="262" t="s">
        <v>83</v>
      </c>
      <c r="C400" s="199" t="s">
        <v>418</v>
      </c>
      <c r="D400" s="199" t="s">
        <v>419</v>
      </c>
      <c r="E400" s="199" t="s">
        <v>420</v>
      </c>
      <c r="F400" s="199" t="s">
        <v>176</v>
      </c>
      <c r="G400" s="199" t="s">
        <v>251</v>
      </c>
      <c r="H400" s="199" t="s">
        <v>617</v>
      </c>
      <c r="I400" s="200" t="s">
        <v>123</v>
      </c>
      <c r="J400" s="199" t="s">
        <v>255</v>
      </c>
      <c r="K400" s="199" t="s">
        <v>256</v>
      </c>
      <c r="L400" s="199" t="s">
        <v>425</v>
      </c>
      <c r="M400" s="199" t="s">
        <v>122</v>
      </c>
      <c r="N400" s="201">
        <v>16.317599999999999</v>
      </c>
      <c r="O400" s="202" t="s">
        <v>81</v>
      </c>
      <c r="P400" s="202"/>
      <c r="Q400" s="203">
        <f t="shared" si="27"/>
        <v>0</v>
      </c>
      <c r="R400" s="203">
        <f t="shared" si="28"/>
        <v>0</v>
      </c>
      <c r="S400" s="213">
        <f>IF(M400="nvt",0,IF(O400&gt;0,VLOOKUP(M400,'3-Productie normen'!A:K,VLOOKUP(O400,'3-Productie normen'!$B$34:$C$35,2,FALSE),FALSE)))</f>
        <v>0</v>
      </c>
      <c r="T400" s="204">
        <f t="shared" si="29"/>
        <v>0</v>
      </c>
      <c r="U400" s="572"/>
    </row>
    <row r="401" spans="1:41" ht="14.15" customHeight="1">
      <c r="A401" s="232">
        <v>401</v>
      </c>
      <c r="B401" s="262" t="s">
        <v>83</v>
      </c>
      <c r="C401" s="199" t="s">
        <v>418</v>
      </c>
      <c r="D401" s="199" t="s">
        <v>419</v>
      </c>
      <c r="E401" s="199" t="s">
        <v>420</v>
      </c>
      <c r="F401" s="199" t="s">
        <v>176</v>
      </c>
      <c r="G401" s="199" t="s">
        <v>251</v>
      </c>
      <c r="H401" s="199" t="s">
        <v>618</v>
      </c>
      <c r="I401" s="200" t="s">
        <v>143</v>
      </c>
      <c r="J401" s="199" t="s">
        <v>209</v>
      </c>
      <c r="K401" s="199" t="s">
        <v>213</v>
      </c>
      <c r="L401" s="199" t="s">
        <v>263</v>
      </c>
      <c r="M401" s="199" t="s">
        <v>143</v>
      </c>
      <c r="N401" s="201">
        <v>1.2507999999999999</v>
      </c>
      <c r="O401" s="202"/>
      <c r="P401" s="202"/>
      <c r="Q401" s="203">
        <f>IF(O401="nvt",0,IF(O401&gt;0,S401*N401,0))</f>
        <v>0</v>
      </c>
      <c r="R401" s="203">
        <f>IF(P401&gt;0,T401*N401,0)</f>
        <v>0</v>
      </c>
      <c r="S401" s="213">
        <f>IF(M401="nvt",0,IF(O401&gt;0,VLOOKUP(M401,'3-Productie normen'!A:K,VLOOKUP(O401,'3-Productie normen'!$B$34:$C$35,2,FALSE),FALSE)))</f>
        <v>0</v>
      </c>
      <c r="T401" s="204">
        <f>IF(P401&gt;0,S401*$T$8,0)</f>
        <v>0</v>
      </c>
      <c r="U401" s="572"/>
    </row>
    <row r="402" spans="1:41" ht="14.15" customHeight="1">
      <c r="A402" s="231">
        <v>402</v>
      </c>
      <c r="B402" s="262" t="s">
        <v>83</v>
      </c>
      <c r="C402" s="199" t="s">
        <v>418</v>
      </c>
      <c r="D402" s="199" t="s">
        <v>419</v>
      </c>
      <c r="E402" s="199" t="s">
        <v>420</v>
      </c>
      <c r="F402" s="199" t="s">
        <v>176</v>
      </c>
      <c r="G402" s="199" t="s">
        <v>251</v>
      </c>
      <c r="H402" s="199" t="s">
        <v>619</v>
      </c>
      <c r="I402" s="200" t="s">
        <v>133</v>
      </c>
      <c r="J402" s="199" t="s">
        <v>222</v>
      </c>
      <c r="K402" s="199" t="s">
        <v>223</v>
      </c>
      <c r="L402" s="199" t="s">
        <v>451</v>
      </c>
      <c r="M402" s="199" t="s">
        <v>138</v>
      </c>
      <c r="N402" s="201">
        <v>7.7314999999999996</v>
      </c>
      <c r="O402" s="202" t="s">
        <v>81</v>
      </c>
      <c r="P402" s="202"/>
      <c r="Q402" s="203">
        <f t="shared" ref="Q402:Q423" si="30">IF(O402="nvt",0,IF(O402&gt;0,S402*N402,0))</f>
        <v>0</v>
      </c>
      <c r="R402" s="203">
        <f t="shared" ref="R402:R423" si="31">IF(P402&gt;0,T402*N402,0)</f>
        <v>0</v>
      </c>
      <c r="S402" s="213">
        <f>IF(M402="nvt",0,IF(O402&gt;0,VLOOKUP(M402,'3-Productie normen'!A:K,VLOOKUP(O402,'3-Productie normen'!$B$34:$C$35,2,FALSE),FALSE)))</f>
        <v>0</v>
      </c>
      <c r="T402" s="204">
        <f t="shared" ref="T402:T423" si="32">IF(P402&gt;0,S402*$T$8,0)</f>
        <v>0</v>
      </c>
      <c r="U402" s="572"/>
    </row>
    <row r="403" spans="1:41" ht="14.15" customHeight="1">
      <c r="A403" s="231">
        <v>403</v>
      </c>
      <c r="B403" s="262" t="s">
        <v>83</v>
      </c>
      <c r="C403" s="199" t="s">
        <v>418</v>
      </c>
      <c r="D403" s="199" t="s">
        <v>419</v>
      </c>
      <c r="E403" s="199" t="s">
        <v>420</v>
      </c>
      <c r="F403" s="199" t="s">
        <v>176</v>
      </c>
      <c r="G403" s="199" t="s">
        <v>251</v>
      </c>
      <c r="H403" s="199" t="s">
        <v>620</v>
      </c>
      <c r="I403" s="200" t="s">
        <v>133</v>
      </c>
      <c r="J403" s="199" t="s">
        <v>222</v>
      </c>
      <c r="K403" s="199" t="s">
        <v>223</v>
      </c>
      <c r="L403" s="199" t="s">
        <v>451</v>
      </c>
      <c r="M403" s="199" t="s">
        <v>138</v>
      </c>
      <c r="N403" s="201">
        <v>1.1389</v>
      </c>
      <c r="O403" s="202" t="s">
        <v>81</v>
      </c>
      <c r="P403" s="202"/>
      <c r="Q403" s="203">
        <f t="shared" si="30"/>
        <v>0</v>
      </c>
      <c r="R403" s="203">
        <f t="shared" si="31"/>
        <v>0</v>
      </c>
      <c r="S403" s="213">
        <f>IF(M403="nvt",0,IF(O403&gt;0,VLOOKUP(M403,'3-Productie normen'!A:K,VLOOKUP(O403,'3-Productie normen'!$B$34:$C$35,2,FALSE),FALSE)))</f>
        <v>0</v>
      </c>
      <c r="T403" s="204">
        <f t="shared" si="32"/>
        <v>0</v>
      </c>
      <c r="U403" s="572"/>
    </row>
    <row r="404" spans="1:41" ht="14.15" customHeight="1">
      <c r="A404" s="231">
        <v>404</v>
      </c>
      <c r="B404" s="262" t="s">
        <v>83</v>
      </c>
      <c r="C404" s="199" t="s">
        <v>418</v>
      </c>
      <c r="D404" s="199" t="s">
        <v>419</v>
      </c>
      <c r="E404" s="199" t="s">
        <v>420</v>
      </c>
      <c r="F404" s="199" t="s">
        <v>176</v>
      </c>
      <c r="G404" s="199" t="s">
        <v>251</v>
      </c>
      <c r="H404" s="199" t="s">
        <v>621</v>
      </c>
      <c r="I404" s="200" t="s">
        <v>133</v>
      </c>
      <c r="J404" s="199" t="s">
        <v>222</v>
      </c>
      <c r="K404" s="199" t="s">
        <v>223</v>
      </c>
      <c r="L404" s="199" t="s">
        <v>451</v>
      </c>
      <c r="M404" s="199" t="s">
        <v>138</v>
      </c>
      <c r="N404" s="201">
        <v>1.1389</v>
      </c>
      <c r="O404" s="202" t="s">
        <v>81</v>
      </c>
      <c r="P404" s="202"/>
      <c r="Q404" s="203">
        <f t="shared" si="30"/>
        <v>0</v>
      </c>
      <c r="R404" s="203">
        <f t="shared" si="31"/>
        <v>0</v>
      </c>
      <c r="S404" s="213">
        <f>IF(M404="nvt",0,IF(O404&gt;0,VLOOKUP(M404,'3-Productie normen'!A:K,VLOOKUP(O404,'3-Productie normen'!$B$34:$C$35,2,FALSE),FALSE)))</f>
        <v>0</v>
      </c>
      <c r="T404" s="204">
        <f t="shared" si="32"/>
        <v>0</v>
      </c>
      <c r="U404" s="572"/>
    </row>
    <row r="405" spans="1:41" s="206" customFormat="1" ht="14.15" customHeight="1">
      <c r="A405" s="231">
        <v>405</v>
      </c>
      <c r="B405" s="262" t="s">
        <v>83</v>
      </c>
      <c r="C405" s="199" t="s">
        <v>418</v>
      </c>
      <c r="D405" s="199" t="s">
        <v>419</v>
      </c>
      <c r="E405" s="199" t="s">
        <v>420</v>
      </c>
      <c r="F405" s="199" t="s">
        <v>176</v>
      </c>
      <c r="G405" s="199" t="s">
        <v>251</v>
      </c>
      <c r="H405" s="199" t="s">
        <v>622</v>
      </c>
      <c r="I405" s="200" t="s">
        <v>133</v>
      </c>
      <c r="J405" s="199" t="s">
        <v>222</v>
      </c>
      <c r="K405" s="199" t="s">
        <v>223</v>
      </c>
      <c r="L405" s="199" t="s">
        <v>451</v>
      </c>
      <c r="M405" s="199" t="s">
        <v>138</v>
      </c>
      <c r="N405" s="201">
        <v>1.2943</v>
      </c>
      <c r="O405" s="202" t="s">
        <v>81</v>
      </c>
      <c r="P405" s="202"/>
      <c r="Q405" s="203">
        <f t="shared" si="30"/>
        <v>0</v>
      </c>
      <c r="R405" s="203">
        <f t="shared" si="31"/>
        <v>0</v>
      </c>
      <c r="S405" s="213">
        <f>IF(M405="nvt",0,IF(O405&gt;0,VLOOKUP(M405,'3-Productie normen'!A:K,VLOOKUP(O405,'3-Productie normen'!$B$34:$C$35,2,FALSE),FALSE)))</f>
        <v>0</v>
      </c>
      <c r="T405" s="204">
        <f t="shared" si="32"/>
        <v>0</v>
      </c>
      <c r="U405" s="572"/>
      <c r="V405" s="3"/>
      <c r="W405" s="32"/>
      <c r="X405" s="32"/>
      <c r="Y405" s="32"/>
      <c r="Z405" s="32"/>
      <c r="AA405" s="32"/>
      <c r="AB405" s="32"/>
      <c r="AC405" s="32"/>
      <c r="AD405" s="32"/>
      <c r="AE405" s="32"/>
      <c r="AF405" s="32"/>
      <c r="AG405" s="32"/>
      <c r="AH405" s="32"/>
      <c r="AI405" s="32"/>
      <c r="AJ405" s="32"/>
      <c r="AK405" s="32"/>
      <c r="AL405" s="32"/>
      <c r="AM405" s="32"/>
      <c r="AN405" s="32"/>
      <c r="AO405" s="569"/>
    </row>
    <row r="406" spans="1:41" ht="14.15" customHeight="1">
      <c r="A406" s="231">
        <v>406</v>
      </c>
      <c r="B406" s="262" t="s">
        <v>83</v>
      </c>
      <c r="C406" s="199" t="s">
        <v>418</v>
      </c>
      <c r="D406" s="199" t="s">
        <v>419</v>
      </c>
      <c r="E406" s="199" t="s">
        <v>420</v>
      </c>
      <c r="F406" s="199" t="s">
        <v>176</v>
      </c>
      <c r="G406" s="199" t="s">
        <v>251</v>
      </c>
      <c r="H406" s="199" t="s">
        <v>623</v>
      </c>
      <c r="I406" s="200" t="s">
        <v>133</v>
      </c>
      <c r="J406" s="199" t="s">
        <v>222</v>
      </c>
      <c r="K406" s="199" t="s">
        <v>223</v>
      </c>
      <c r="L406" s="199" t="s">
        <v>451</v>
      </c>
      <c r="M406" s="199" t="s">
        <v>138</v>
      </c>
      <c r="N406" s="201">
        <v>9.8933999999999997</v>
      </c>
      <c r="O406" s="202" t="s">
        <v>81</v>
      </c>
      <c r="P406" s="202"/>
      <c r="Q406" s="203">
        <f t="shared" si="30"/>
        <v>0</v>
      </c>
      <c r="R406" s="203">
        <f t="shared" si="31"/>
        <v>0</v>
      </c>
      <c r="S406" s="213">
        <f>IF(M406="nvt",0,IF(O406&gt;0,VLOOKUP(M406,'3-Productie normen'!A:K,VLOOKUP(O406,'3-Productie normen'!$B$34:$C$35,2,FALSE),FALSE)))</f>
        <v>0</v>
      </c>
      <c r="T406" s="204">
        <f t="shared" si="32"/>
        <v>0</v>
      </c>
      <c r="U406" s="572"/>
    </row>
    <row r="407" spans="1:41" ht="14.15" customHeight="1">
      <c r="A407" s="231">
        <v>407</v>
      </c>
      <c r="B407" s="262" t="s">
        <v>83</v>
      </c>
      <c r="C407" s="199" t="s">
        <v>418</v>
      </c>
      <c r="D407" s="199" t="s">
        <v>419</v>
      </c>
      <c r="E407" s="199" t="s">
        <v>420</v>
      </c>
      <c r="F407" s="199" t="s">
        <v>176</v>
      </c>
      <c r="G407" s="199" t="s">
        <v>251</v>
      </c>
      <c r="H407" s="199" t="s">
        <v>624</v>
      </c>
      <c r="I407" s="200" t="s">
        <v>133</v>
      </c>
      <c r="J407" s="199" t="s">
        <v>222</v>
      </c>
      <c r="K407" s="199" t="s">
        <v>223</v>
      </c>
      <c r="L407" s="199" t="s">
        <v>451</v>
      </c>
      <c r="M407" s="199" t="s">
        <v>138</v>
      </c>
      <c r="N407" s="201">
        <v>1.1395</v>
      </c>
      <c r="O407" s="202" t="s">
        <v>81</v>
      </c>
      <c r="P407" s="202"/>
      <c r="Q407" s="203">
        <f t="shared" si="30"/>
        <v>0</v>
      </c>
      <c r="R407" s="203">
        <f t="shared" si="31"/>
        <v>0</v>
      </c>
      <c r="S407" s="213">
        <f>IF(M407="nvt",0,IF(O407&gt;0,VLOOKUP(M407,'3-Productie normen'!A:K,VLOOKUP(O407,'3-Productie normen'!$B$34:$C$35,2,FALSE),FALSE)))</f>
        <v>0</v>
      </c>
      <c r="T407" s="204">
        <f t="shared" si="32"/>
        <v>0</v>
      </c>
      <c r="U407" s="572"/>
    </row>
    <row r="408" spans="1:41" ht="14.15" customHeight="1">
      <c r="A408" s="231">
        <v>408</v>
      </c>
      <c r="B408" s="262" t="s">
        <v>83</v>
      </c>
      <c r="C408" s="199" t="s">
        <v>418</v>
      </c>
      <c r="D408" s="199" t="s">
        <v>419</v>
      </c>
      <c r="E408" s="199" t="s">
        <v>420</v>
      </c>
      <c r="F408" s="199" t="s">
        <v>176</v>
      </c>
      <c r="G408" s="199" t="s">
        <v>251</v>
      </c>
      <c r="H408" s="199" t="s">
        <v>625</v>
      </c>
      <c r="I408" s="200" t="s">
        <v>133</v>
      </c>
      <c r="J408" s="199" t="s">
        <v>222</v>
      </c>
      <c r="K408" s="199" t="s">
        <v>223</v>
      </c>
      <c r="L408" s="199" t="s">
        <v>451</v>
      </c>
      <c r="M408" s="199" t="s">
        <v>138</v>
      </c>
      <c r="N408" s="201">
        <v>1.1395</v>
      </c>
      <c r="O408" s="202" t="s">
        <v>81</v>
      </c>
      <c r="P408" s="202"/>
      <c r="Q408" s="203">
        <f t="shared" si="30"/>
        <v>0</v>
      </c>
      <c r="R408" s="203">
        <f t="shared" si="31"/>
        <v>0</v>
      </c>
      <c r="S408" s="213">
        <f>IF(M408="nvt",0,IF(O408&gt;0,VLOOKUP(M408,'3-Productie normen'!A:K,VLOOKUP(O408,'3-Productie normen'!$B$34:$C$35,2,FALSE),FALSE)))</f>
        <v>0</v>
      </c>
      <c r="T408" s="204">
        <f t="shared" si="32"/>
        <v>0</v>
      </c>
      <c r="U408" s="572"/>
    </row>
    <row r="409" spans="1:41" ht="14.15" customHeight="1">
      <c r="A409" s="232">
        <v>409</v>
      </c>
      <c r="B409" s="262" t="s">
        <v>83</v>
      </c>
      <c r="C409" s="199" t="s">
        <v>418</v>
      </c>
      <c r="D409" s="199" t="s">
        <v>419</v>
      </c>
      <c r="E409" s="199" t="s">
        <v>420</v>
      </c>
      <c r="F409" s="199" t="s">
        <v>176</v>
      </c>
      <c r="G409" s="199" t="s">
        <v>251</v>
      </c>
      <c r="H409" s="199" t="s">
        <v>626</v>
      </c>
      <c r="I409" s="200" t="s">
        <v>133</v>
      </c>
      <c r="J409" s="199" t="s">
        <v>222</v>
      </c>
      <c r="K409" s="199" t="s">
        <v>223</v>
      </c>
      <c r="L409" s="199" t="s">
        <v>451</v>
      </c>
      <c r="M409" s="199" t="s">
        <v>138</v>
      </c>
      <c r="N409" s="201">
        <v>1.1395</v>
      </c>
      <c r="O409" s="202" t="s">
        <v>81</v>
      </c>
      <c r="P409" s="202"/>
      <c r="Q409" s="203">
        <f t="shared" si="30"/>
        <v>0</v>
      </c>
      <c r="R409" s="203">
        <f t="shared" si="31"/>
        <v>0</v>
      </c>
      <c r="S409" s="213">
        <f>IF(M409="nvt",0,IF(O409&gt;0,VLOOKUP(M409,'3-Productie normen'!A:K,VLOOKUP(O409,'3-Productie normen'!$B$34:$C$35,2,FALSE),FALSE)))</f>
        <v>0</v>
      </c>
      <c r="T409" s="204">
        <f t="shared" si="32"/>
        <v>0</v>
      </c>
      <c r="U409" s="572"/>
    </row>
    <row r="410" spans="1:41" ht="14.15" customHeight="1">
      <c r="A410" s="231">
        <v>410</v>
      </c>
      <c r="B410" s="262" t="s">
        <v>83</v>
      </c>
      <c r="C410" s="199" t="s">
        <v>418</v>
      </c>
      <c r="D410" s="199" t="s">
        <v>419</v>
      </c>
      <c r="E410" s="199" t="s">
        <v>420</v>
      </c>
      <c r="F410" s="199" t="s">
        <v>176</v>
      </c>
      <c r="G410" s="199" t="s">
        <v>251</v>
      </c>
      <c r="H410" s="199" t="s">
        <v>627</v>
      </c>
      <c r="I410" s="200" t="s">
        <v>133</v>
      </c>
      <c r="J410" s="199" t="s">
        <v>222</v>
      </c>
      <c r="K410" s="199" t="s">
        <v>223</v>
      </c>
      <c r="L410" s="199" t="s">
        <v>451</v>
      </c>
      <c r="M410" s="199" t="s">
        <v>138</v>
      </c>
      <c r="N410" s="201">
        <v>7.5048000000000004</v>
      </c>
      <c r="O410" s="202" t="s">
        <v>81</v>
      </c>
      <c r="P410" s="202"/>
      <c r="Q410" s="203">
        <f t="shared" si="30"/>
        <v>0</v>
      </c>
      <c r="R410" s="203">
        <f t="shared" si="31"/>
        <v>0</v>
      </c>
      <c r="S410" s="213">
        <f>IF(M410="nvt",0,IF(O410&gt;0,VLOOKUP(M410,'3-Productie normen'!A:K,VLOOKUP(O410,'3-Productie normen'!$B$34:$C$35,2,FALSE),FALSE)))</f>
        <v>0</v>
      </c>
      <c r="T410" s="204">
        <f t="shared" si="32"/>
        <v>0</v>
      </c>
      <c r="U410" s="572"/>
    </row>
    <row r="411" spans="1:41" ht="14.15" customHeight="1">
      <c r="A411" s="231">
        <v>411</v>
      </c>
      <c r="B411" s="262" t="s">
        <v>83</v>
      </c>
      <c r="C411" s="199" t="s">
        <v>418</v>
      </c>
      <c r="D411" s="199" t="s">
        <v>419</v>
      </c>
      <c r="E411" s="199" t="s">
        <v>420</v>
      </c>
      <c r="F411" s="199" t="s">
        <v>176</v>
      </c>
      <c r="G411" s="199" t="s">
        <v>251</v>
      </c>
      <c r="H411" s="199" t="s">
        <v>628</v>
      </c>
      <c r="I411" s="200" t="s">
        <v>125</v>
      </c>
      <c r="J411" s="199" t="s">
        <v>222</v>
      </c>
      <c r="K411" s="199" t="s">
        <v>279</v>
      </c>
      <c r="L411" s="199" t="s">
        <v>425</v>
      </c>
      <c r="M411" s="208" t="s">
        <v>129</v>
      </c>
      <c r="N411" s="201">
        <v>97.3703</v>
      </c>
      <c r="O411" s="202" t="s">
        <v>81</v>
      </c>
      <c r="P411" s="202"/>
      <c r="Q411" s="203">
        <f t="shared" si="30"/>
        <v>0</v>
      </c>
      <c r="R411" s="203">
        <f t="shared" si="31"/>
        <v>0</v>
      </c>
      <c r="S411" s="213">
        <f>IF(M411="nvt",0,IF(O411&gt;0,VLOOKUP(M411,'3-Productie normen'!A:K,VLOOKUP(O411,'3-Productie normen'!$B$34:$C$35,2,FALSE),FALSE)))</f>
        <v>0</v>
      </c>
      <c r="T411" s="204">
        <f t="shared" si="32"/>
        <v>0</v>
      </c>
      <c r="U411" s="572"/>
    </row>
    <row r="412" spans="1:41" ht="14.15" customHeight="1">
      <c r="A412" s="231">
        <v>412</v>
      </c>
      <c r="B412" s="262" t="s">
        <v>83</v>
      </c>
      <c r="C412" s="199" t="s">
        <v>418</v>
      </c>
      <c r="D412" s="199" t="s">
        <v>419</v>
      </c>
      <c r="E412" s="199" t="s">
        <v>420</v>
      </c>
      <c r="F412" s="199" t="s">
        <v>176</v>
      </c>
      <c r="G412" s="199" t="s">
        <v>629</v>
      </c>
      <c r="H412" s="199" t="s">
        <v>630</v>
      </c>
      <c r="I412" s="200" t="s">
        <v>143</v>
      </c>
      <c r="J412" s="199" t="s">
        <v>209</v>
      </c>
      <c r="K412" s="199" t="s">
        <v>213</v>
      </c>
      <c r="L412" s="199" t="s">
        <v>631</v>
      </c>
      <c r="M412" s="199" t="s">
        <v>143</v>
      </c>
      <c r="N412" s="201">
        <v>34.636299999999999</v>
      </c>
      <c r="O412" s="202"/>
      <c r="P412" s="202"/>
      <c r="Q412" s="203">
        <f t="shared" si="30"/>
        <v>0</v>
      </c>
      <c r="R412" s="203">
        <f t="shared" si="31"/>
        <v>0</v>
      </c>
      <c r="S412" s="213">
        <f>IF(M412="nvt",0,IF(O412&gt;0,VLOOKUP(M412,'3-Productie normen'!A:K,VLOOKUP(O412,'3-Productie normen'!$B$34:$C$35,2,FALSE),FALSE)))</f>
        <v>0</v>
      </c>
      <c r="T412" s="204">
        <f t="shared" si="32"/>
        <v>0</v>
      </c>
      <c r="U412" s="572"/>
    </row>
    <row r="413" spans="1:41" ht="14.15" customHeight="1">
      <c r="A413" s="231">
        <v>413</v>
      </c>
      <c r="B413" s="262" t="s">
        <v>83</v>
      </c>
      <c r="C413" s="199" t="s">
        <v>418</v>
      </c>
      <c r="D413" s="199" t="s">
        <v>419</v>
      </c>
      <c r="E413" s="199" t="s">
        <v>420</v>
      </c>
      <c r="F413" s="199" t="s">
        <v>176</v>
      </c>
      <c r="G413" s="199" t="s">
        <v>629</v>
      </c>
      <c r="H413" s="199" t="s">
        <v>632</v>
      </c>
      <c r="I413" s="200" t="s">
        <v>143</v>
      </c>
      <c r="J413" s="199" t="s">
        <v>209</v>
      </c>
      <c r="K413" s="199" t="s">
        <v>213</v>
      </c>
      <c r="L413" s="199" t="s">
        <v>631</v>
      </c>
      <c r="M413" s="199" t="s">
        <v>143</v>
      </c>
      <c r="N413" s="201">
        <v>21.101099999999999</v>
      </c>
      <c r="O413" s="202"/>
      <c r="P413" s="202"/>
      <c r="Q413" s="203">
        <f t="shared" si="30"/>
        <v>0</v>
      </c>
      <c r="R413" s="203">
        <f t="shared" si="31"/>
        <v>0</v>
      </c>
      <c r="S413" s="213">
        <f>IF(M413="nvt",0,IF(O413&gt;0,VLOOKUP(M413,'3-Productie normen'!A:K,VLOOKUP(O413,'3-Productie normen'!$B$34:$C$35,2,FALSE),FALSE)))</f>
        <v>0</v>
      </c>
      <c r="T413" s="204">
        <f t="shared" si="32"/>
        <v>0</v>
      </c>
      <c r="U413" s="572"/>
    </row>
    <row r="414" spans="1:41" ht="14.15" customHeight="1">
      <c r="A414" s="231">
        <v>414</v>
      </c>
      <c r="B414" s="262" t="s">
        <v>83</v>
      </c>
      <c r="C414" s="199" t="s">
        <v>418</v>
      </c>
      <c r="D414" s="199" t="s">
        <v>419</v>
      </c>
      <c r="E414" s="199" t="s">
        <v>420</v>
      </c>
      <c r="F414" s="199" t="s">
        <v>176</v>
      </c>
      <c r="G414" s="199" t="s">
        <v>133</v>
      </c>
      <c r="H414" s="199" t="s">
        <v>633</v>
      </c>
      <c r="I414" s="200" t="s">
        <v>125</v>
      </c>
      <c r="J414" s="199" t="s">
        <v>255</v>
      </c>
      <c r="K414" s="199" t="s">
        <v>256</v>
      </c>
      <c r="L414" s="199" t="s">
        <v>263</v>
      </c>
      <c r="M414" s="208" t="s">
        <v>129</v>
      </c>
      <c r="N414" s="201">
        <v>6.0536000000000003</v>
      </c>
      <c r="O414" s="202" t="s">
        <v>81</v>
      </c>
      <c r="P414" s="202"/>
      <c r="Q414" s="203">
        <f t="shared" si="30"/>
        <v>0</v>
      </c>
      <c r="R414" s="203">
        <f t="shared" si="31"/>
        <v>0</v>
      </c>
      <c r="S414" s="213">
        <f>IF(M414="nvt",0,IF(O414&gt;0,VLOOKUP(M414,'3-Productie normen'!A:K,VLOOKUP(O414,'3-Productie normen'!$B$34:$C$35,2,FALSE),FALSE)))</f>
        <v>0</v>
      </c>
      <c r="T414" s="204">
        <f t="shared" si="32"/>
        <v>0</v>
      </c>
      <c r="U414" s="572"/>
    </row>
    <row r="415" spans="1:41" ht="14.15" customHeight="1">
      <c r="A415" s="231">
        <v>415</v>
      </c>
      <c r="B415" s="262" t="s">
        <v>83</v>
      </c>
      <c r="C415" s="199" t="s">
        <v>418</v>
      </c>
      <c r="D415" s="199" t="s">
        <v>419</v>
      </c>
      <c r="E415" s="199" t="s">
        <v>420</v>
      </c>
      <c r="F415" s="199" t="s">
        <v>176</v>
      </c>
      <c r="G415" s="199" t="s">
        <v>133</v>
      </c>
      <c r="H415" s="199" t="s">
        <v>634</v>
      </c>
      <c r="I415" s="200" t="s">
        <v>143</v>
      </c>
      <c r="J415" s="199" t="s">
        <v>222</v>
      </c>
      <c r="K415" s="199" t="s">
        <v>279</v>
      </c>
      <c r="L415" s="199" t="s">
        <v>263</v>
      </c>
      <c r="M415" s="199" t="s">
        <v>143</v>
      </c>
      <c r="N415" s="201">
        <v>23.080300000000001</v>
      </c>
      <c r="O415" s="202"/>
      <c r="P415" s="202"/>
      <c r="Q415" s="203">
        <f t="shared" si="30"/>
        <v>0</v>
      </c>
      <c r="R415" s="203">
        <f t="shared" si="31"/>
        <v>0</v>
      </c>
      <c r="S415" s="213">
        <f>IF(M415="nvt",0,IF(O415&gt;0,VLOOKUP(M415,'3-Productie normen'!A:K,VLOOKUP(O415,'3-Productie normen'!$B$34:$C$35,2,FALSE),FALSE)))</f>
        <v>0</v>
      </c>
      <c r="T415" s="204">
        <f t="shared" si="32"/>
        <v>0</v>
      </c>
      <c r="U415" s="572"/>
    </row>
    <row r="416" spans="1:41" ht="14.15" customHeight="1">
      <c r="A416" s="231">
        <v>416</v>
      </c>
      <c r="B416" s="262" t="s">
        <v>83</v>
      </c>
      <c r="C416" s="199" t="s">
        <v>418</v>
      </c>
      <c r="D416" s="199" t="s">
        <v>419</v>
      </c>
      <c r="E416" s="199" t="s">
        <v>420</v>
      </c>
      <c r="F416" s="199" t="s">
        <v>176</v>
      </c>
      <c r="G416" s="199" t="s">
        <v>133</v>
      </c>
      <c r="H416" s="199" t="s">
        <v>635</v>
      </c>
      <c r="I416" s="200" t="s">
        <v>130</v>
      </c>
      <c r="J416" s="199" t="s">
        <v>209</v>
      </c>
      <c r="K416" s="199" t="s">
        <v>220</v>
      </c>
      <c r="L416" s="199" t="s">
        <v>461</v>
      </c>
      <c r="M416" s="199" t="s">
        <v>140</v>
      </c>
      <c r="N416" s="201">
        <v>17.031099999999999</v>
      </c>
      <c r="O416" s="202" t="s">
        <v>81</v>
      </c>
      <c r="P416" s="202"/>
      <c r="Q416" s="203">
        <f t="shared" si="30"/>
        <v>0</v>
      </c>
      <c r="R416" s="203">
        <f t="shared" si="31"/>
        <v>0</v>
      </c>
      <c r="S416" s="213">
        <f>IF(M416="nvt",0,IF(O416&gt;0,VLOOKUP(M416,'3-Productie normen'!A:K,VLOOKUP(O416,'3-Productie normen'!$B$34:$C$35,2,FALSE),FALSE)))</f>
        <v>0</v>
      </c>
      <c r="T416" s="204">
        <f t="shared" si="32"/>
        <v>0</v>
      </c>
      <c r="U416" s="572"/>
    </row>
    <row r="417" spans="1:21" ht="14.15" customHeight="1">
      <c r="A417" s="232">
        <v>417</v>
      </c>
      <c r="B417" s="262" t="s">
        <v>83</v>
      </c>
      <c r="C417" s="199" t="s">
        <v>418</v>
      </c>
      <c r="D417" s="199" t="s">
        <v>419</v>
      </c>
      <c r="E417" s="199" t="s">
        <v>420</v>
      </c>
      <c r="F417" s="199" t="s">
        <v>176</v>
      </c>
      <c r="G417" s="199" t="s">
        <v>133</v>
      </c>
      <c r="H417" s="199" t="s">
        <v>636</v>
      </c>
      <c r="I417" s="200" t="s">
        <v>143</v>
      </c>
      <c r="J417" s="199" t="s">
        <v>209</v>
      </c>
      <c r="K417" s="199" t="s">
        <v>213</v>
      </c>
      <c r="L417" s="199" t="s">
        <v>631</v>
      </c>
      <c r="M417" s="199" t="s">
        <v>143</v>
      </c>
      <c r="N417" s="201">
        <v>117.4042</v>
      </c>
      <c r="O417" s="202"/>
      <c r="P417" s="202"/>
      <c r="Q417" s="203">
        <f t="shared" si="30"/>
        <v>0</v>
      </c>
      <c r="R417" s="203">
        <f t="shared" si="31"/>
        <v>0</v>
      </c>
      <c r="S417" s="213">
        <f>IF(M417="nvt",0,IF(O417&gt;0,VLOOKUP(M417,'3-Productie normen'!A:K,VLOOKUP(O417,'3-Productie normen'!$B$34:$C$35,2,FALSE),FALSE)))</f>
        <v>0</v>
      </c>
      <c r="T417" s="204">
        <f t="shared" si="32"/>
        <v>0</v>
      </c>
      <c r="U417" s="572"/>
    </row>
    <row r="418" spans="1:21" ht="14.15" customHeight="1">
      <c r="A418" s="231">
        <v>418</v>
      </c>
      <c r="B418" s="262" t="s">
        <v>83</v>
      </c>
      <c r="C418" s="199" t="s">
        <v>418</v>
      </c>
      <c r="D418" s="199" t="s">
        <v>419</v>
      </c>
      <c r="E418" s="199" t="s">
        <v>420</v>
      </c>
      <c r="F418" s="199" t="s">
        <v>176</v>
      </c>
      <c r="G418" s="199" t="s">
        <v>133</v>
      </c>
      <c r="H418" s="199" t="s">
        <v>637</v>
      </c>
      <c r="I418" s="200" t="s">
        <v>127</v>
      </c>
      <c r="J418" s="199" t="s">
        <v>379</v>
      </c>
      <c r="K418" s="199" t="s">
        <v>379</v>
      </c>
      <c r="L418" s="199" t="s">
        <v>631</v>
      </c>
      <c r="M418" s="199" t="s">
        <v>128</v>
      </c>
      <c r="N418" s="201">
        <v>41.213500000000003</v>
      </c>
      <c r="O418" s="202">
        <v>255</v>
      </c>
      <c r="P418" s="202"/>
      <c r="Q418" s="203">
        <f t="shared" si="30"/>
        <v>0</v>
      </c>
      <c r="R418" s="203">
        <f t="shared" si="31"/>
        <v>0</v>
      </c>
      <c r="S418" s="213">
        <f>IF(M418="nvt",0,IF(O418&gt;0,VLOOKUP(M418,'3-Productie normen'!A:K,VLOOKUP(O418,'3-Productie normen'!$B$34:$C$35,2,FALSE),FALSE)))</f>
        <v>0</v>
      </c>
      <c r="T418" s="204">
        <f t="shared" si="32"/>
        <v>0</v>
      </c>
      <c r="U418" s="572"/>
    </row>
    <row r="419" spans="1:21" ht="14.15" customHeight="1">
      <c r="A419" s="231">
        <v>419</v>
      </c>
      <c r="B419" s="262" t="s">
        <v>83</v>
      </c>
      <c r="C419" s="199" t="s">
        <v>418</v>
      </c>
      <c r="D419" s="199" t="s">
        <v>419</v>
      </c>
      <c r="E419" s="199" t="s">
        <v>420</v>
      </c>
      <c r="F419" s="199" t="s">
        <v>176</v>
      </c>
      <c r="G419" s="199" t="s">
        <v>133</v>
      </c>
      <c r="H419" s="199" t="s">
        <v>638</v>
      </c>
      <c r="I419" s="200" t="s">
        <v>125</v>
      </c>
      <c r="J419" s="199" t="s">
        <v>222</v>
      </c>
      <c r="K419" s="199" t="s">
        <v>279</v>
      </c>
      <c r="L419" s="199" t="s">
        <v>631</v>
      </c>
      <c r="M419" s="208" t="s">
        <v>129</v>
      </c>
      <c r="N419" s="201">
        <v>33.259</v>
      </c>
      <c r="O419" s="202" t="s">
        <v>81</v>
      </c>
      <c r="P419" s="202"/>
      <c r="Q419" s="203">
        <f t="shared" si="30"/>
        <v>0</v>
      </c>
      <c r="R419" s="203">
        <f t="shared" si="31"/>
        <v>0</v>
      </c>
      <c r="S419" s="213">
        <f>IF(M419="nvt",0,IF(O419&gt;0,VLOOKUP(M419,'3-Productie normen'!A:K,VLOOKUP(O419,'3-Productie normen'!$B$34:$C$35,2,FALSE),FALSE)))</f>
        <v>0</v>
      </c>
      <c r="T419" s="204">
        <f t="shared" si="32"/>
        <v>0</v>
      </c>
      <c r="U419" s="572"/>
    </row>
    <row r="420" spans="1:21" ht="14.15" customHeight="1">
      <c r="A420" s="231">
        <v>420</v>
      </c>
      <c r="B420" s="262" t="s">
        <v>83</v>
      </c>
      <c r="C420" s="199" t="s">
        <v>418</v>
      </c>
      <c r="D420" s="199" t="s">
        <v>419</v>
      </c>
      <c r="E420" s="199" t="s">
        <v>420</v>
      </c>
      <c r="F420" s="199" t="s">
        <v>176</v>
      </c>
      <c r="G420" s="199" t="s">
        <v>133</v>
      </c>
      <c r="H420" s="199" t="s">
        <v>639</v>
      </c>
      <c r="I420" s="200" t="s">
        <v>127</v>
      </c>
      <c r="J420" s="199" t="s">
        <v>379</v>
      </c>
      <c r="K420" s="199" t="s">
        <v>640</v>
      </c>
      <c r="L420" s="199" t="s">
        <v>631</v>
      </c>
      <c r="M420" s="199" t="s">
        <v>128</v>
      </c>
      <c r="N420" s="201">
        <v>16.554099999999998</v>
      </c>
      <c r="O420" s="202">
        <v>255</v>
      </c>
      <c r="P420" s="202"/>
      <c r="Q420" s="203">
        <f t="shared" si="30"/>
        <v>0</v>
      </c>
      <c r="R420" s="203">
        <f t="shared" si="31"/>
        <v>0</v>
      </c>
      <c r="S420" s="213">
        <f>IF(M420="nvt",0,IF(O420&gt;0,VLOOKUP(M420,'3-Productie normen'!A:K,VLOOKUP(O420,'3-Productie normen'!$B$34:$C$35,2,FALSE),FALSE)))</f>
        <v>0</v>
      </c>
      <c r="T420" s="204">
        <f t="shared" si="32"/>
        <v>0</v>
      </c>
      <c r="U420" s="572"/>
    </row>
    <row r="421" spans="1:21" ht="14.15" customHeight="1">
      <c r="A421" s="231">
        <v>421</v>
      </c>
      <c r="B421" s="262" t="s">
        <v>83</v>
      </c>
      <c r="C421" s="199" t="s">
        <v>418</v>
      </c>
      <c r="D421" s="199" t="s">
        <v>419</v>
      </c>
      <c r="E421" s="199" t="s">
        <v>420</v>
      </c>
      <c r="F421" s="199" t="s">
        <v>176</v>
      </c>
      <c r="G421" s="199" t="s">
        <v>133</v>
      </c>
      <c r="H421" s="199" t="s">
        <v>641</v>
      </c>
      <c r="I421" s="200" t="s">
        <v>127</v>
      </c>
      <c r="J421" s="199" t="s">
        <v>379</v>
      </c>
      <c r="K421" s="199" t="s">
        <v>640</v>
      </c>
      <c r="L421" s="199" t="s">
        <v>631</v>
      </c>
      <c r="M421" s="199" t="s">
        <v>128</v>
      </c>
      <c r="N421" s="201">
        <v>33.460500000000003</v>
      </c>
      <c r="O421" s="202">
        <v>255</v>
      </c>
      <c r="P421" s="202"/>
      <c r="Q421" s="203">
        <f t="shared" si="30"/>
        <v>0</v>
      </c>
      <c r="R421" s="203">
        <f t="shared" si="31"/>
        <v>0</v>
      </c>
      <c r="S421" s="213">
        <f>IF(M421="nvt",0,IF(O421&gt;0,VLOOKUP(M421,'3-Productie normen'!A:K,VLOOKUP(O421,'3-Productie normen'!$B$34:$C$35,2,FALSE),FALSE)))</f>
        <v>0</v>
      </c>
      <c r="T421" s="204">
        <f t="shared" si="32"/>
        <v>0</v>
      </c>
      <c r="U421" s="572"/>
    </row>
    <row r="422" spans="1:21" ht="14.15" customHeight="1">
      <c r="A422" s="231">
        <v>422</v>
      </c>
      <c r="B422" s="262" t="s">
        <v>83</v>
      </c>
      <c r="C422" s="199" t="s">
        <v>418</v>
      </c>
      <c r="D422" s="199" t="s">
        <v>419</v>
      </c>
      <c r="E422" s="199" t="s">
        <v>420</v>
      </c>
      <c r="F422" s="199" t="s">
        <v>176</v>
      </c>
      <c r="G422" s="199" t="s">
        <v>133</v>
      </c>
      <c r="H422" s="199" t="s">
        <v>642</v>
      </c>
      <c r="I422" s="200" t="s">
        <v>143</v>
      </c>
      <c r="J422" s="199" t="s">
        <v>255</v>
      </c>
      <c r="K422" s="199" t="s">
        <v>256</v>
      </c>
      <c r="L422" s="199" t="s">
        <v>263</v>
      </c>
      <c r="M422" s="199" t="s">
        <v>143</v>
      </c>
      <c r="N422" s="201">
        <v>31.684799999999999</v>
      </c>
      <c r="O422" s="202"/>
      <c r="P422" s="202"/>
      <c r="Q422" s="203">
        <f t="shared" si="30"/>
        <v>0</v>
      </c>
      <c r="R422" s="203">
        <f t="shared" si="31"/>
        <v>0</v>
      </c>
      <c r="S422" s="213">
        <f>IF(M422="nvt",0,IF(O422&gt;0,VLOOKUP(M422,'3-Productie normen'!A:K,VLOOKUP(O422,'3-Productie normen'!$B$34:$C$35,2,FALSE),FALSE)))</f>
        <v>0</v>
      </c>
      <c r="T422" s="204">
        <f t="shared" si="32"/>
        <v>0</v>
      </c>
      <c r="U422" s="572"/>
    </row>
    <row r="423" spans="1:21" ht="14.15" customHeight="1">
      <c r="A423" s="231">
        <v>423</v>
      </c>
      <c r="B423" s="262" t="s">
        <v>83</v>
      </c>
      <c r="C423" s="199" t="s">
        <v>418</v>
      </c>
      <c r="D423" s="199" t="s">
        <v>419</v>
      </c>
      <c r="E423" s="199" t="s">
        <v>420</v>
      </c>
      <c r="F423" s="199" t="s">
        <v>176</v>
      </c>
      <c r="G423" s="199" t="s">
        <v>133</v>
      </c>
      <c r="H423" s="199" t="s">
        <v>643</v>
      </c>
      <c r="I423" s="200" t="s">
        <v>143</v>
      </c>
      <c r="J423" s="199" t="s">
        <v>255</v>
      </c>
      <c r="K423" s="199" t="s">
        <v>256</v>
      </c>
      <c r="L423" s="199" t="s">
        <v>263</v>
      </c>
      <c r="M423" s="199" t="s">
        <v>143</v>
      </c>
      <c r="N423" s="201">
        <v>41.268500000000003</v>
      </c>
      <c r="O423" s="202"/>
      <c r="P423" s="202"/>
      <c r="Q423" s="203">
        <f t="shared" si="30"/>
        <v>0</v>
      </c>
      <c r="R423" s="203">
        <f t="shared" si="31"/>
        <v>0</v>
      </c>
      <c r="S423" s="213">
        <f>IF(M423="nvt",0,IF(O423&gt;0,VLOOKUP(M423,'3-Productie normen'!A:K,VLOOKUP(O423,'3-Productie normen'!$B$34:$C$35,2,FALSE),FALSE)))</f>
        <v>0</v>
      </c>
      <c r="T423" s="204">
        <f t="shared" si="32"/>
        <v>0</v>
      </c>
      <c r="U423" s="572"/>
    </row>
    <row r="424" spans="1:21" ht="14.15" customHeight="1">
      <c r="A424" s="231">
        <v>424</v>
      </c>
      <c r="B424" s="262" t="s">
        <v>83</v>
      </c>
      <c r="C424" s="199" t="s">
        <v>418</v>
      </c>
      <c r="D424" s="199" t="s">
        <v>419</v>
      </c>
      <c r="E424" s="199" t="s">
        <v>420</v>
      </c>
      <c r="F424" s="199" t="s">
        <v>176</v>
      </c>
      <c r="G424" s="199" t="s">
        <v>133</v>
      </c>
      <c r="H424" s="199" t="s">
        <v>644</v>
      </c>
      <c r="I424" s="200" t="s">
        <v>127</v>
      </c>
      <c r="J424" s="199" t="s">
        <v>379</v>
      </c>
      <c r="K424" s="199" t="s">
        <v>640</v>
      </c>
      <c r="L424" s="199" t="s">
        <v>631</v>
      </c>
      <c r="M424" s="199" t="s">
        <v>128</v>
      </c>
      <c r="N424" s="201">
        <v>25.062000000000001</v>
      </c>
      <c r="O424" s="202">
        <v>255</v>
      </c>
      <c r="P424" s="202"/>
      <c r="Q424" s="203">
        <f>IF(O424="nvt",0,IF(O424&gt;0,S424*N424,0))</f>
        <v>0</v>
      </c>
      <c r="R424" s="203">
        <f>IF(P424&gt;0,T424*N424,0)</f>
        <v>0</v>
      </c>
      <c r="S424" s="213">
        <f>IF(M424="nvt",0,IF(O424&gt;0,VLOOKUP(M424,'3-Productie normen'!A:K,VLOOKUP(O424,'3-Productie normen'!$B$34:$C$35,2,FALSE),FALSE)))</f>
        <v>0</v>
      </c>
      <c r="T424" s="204">
        <f>IF(P424&gt;0,S424*$T$8,0)</f>
        <v>0</v>
      </c>
      <c r="U424" s="572"/>
    </row>
    <row r="425" spans="1:21" ht="14.15" customHeight="1">
      <c r="A425" s="232">
        <v>425</v>
      </c>
      <c r="B425" s="262" t="s">
        <v>83</v>
      </c>
      <c r="C425" s="199" t="s">
        <v>418</v>
      </c>
      <c r="D425" s="199" t="s">
        <v>419</v>
      </c>
      <c r="E425" s="199" t="s">
        <v>420</v>
      </c>
      <c r="F425" s="199" t="s">
        <v>176</v>
      </c>
      <c r="G425" s="199" t="s">
        <v>133</v>
      </c>
      <c r="H425" s="199" t="s">
        <v>645</v>
      </c>
      <c r="I425" s="200" t="s">
        <v>125</v>
      </c>
      <c r="J425" s="199" t="s">
        <v>222</v>
      </c>
      <c r="K425" s="199" t="s">
        <v>279</v>
      </c>
      <c r="L425" s="199" t="s">
        <v>631</v>
      </c>
      <c r="M425" s="208" t="s">
        <v>129</v>
      </c>
      <c r="N425" s="201">
        <v>40.664400000000001</v>
      </c>
      <c r="O425" s="202" t="s">
        <v>81</v>
      </c>
      <c r="P425" s="202"/>
      <c r="Q425" s="203">
        <f t="shared" ref="Q425:Q439" si="33">IF(O425="nvt",0,IF(O425&gt;0,S425*N425,0))</f>
        <v>0</v>
      </c>
      <c r="R425" s="203">
        <f t="shared" ref="R425:R439" si="34">IF(P425&gt;0,T425*N425,0)</f>
        <v>0</v>
      </c>
      <c r="S425" s="213">
        <f>IF(M425="nvt",0,IF(O425&gt;0,VLOOKUP(M425,'3-Productie normen'!A:K,VLOOKUP(O425,'3-Productie normen'!$B$34:$C$35,2,FALSE),FALSE)))</f>
        <v>0</v>
      </c>
      <c r="T425" s="204">
        <f t="shared" ref="T425:T439" si="35">IF(P425&gt;0,S425*$T$8,0)</f>
        <v>0</v>
      </c>
      <c r="U425" s="572"/>
    </row>
    <row r="426" spans="1:21" ht="14.15" customHeight="1">
      <c r="A426" s="231">
        <v>426</v>
      </c>
      <c r="B426" s="262" t="s">
        <v>83</v>
      </c>
      <c r="C426" s="199" t="s">
        <v>418</v>
      </c>
      <c r="D426" s="199" t="s">
        <v>419</v>
      </c>
      <c r="E426" s="199" t="s">
        <v>420</v>
      </c>
      <c r="F426" s="199" t="s">
        <v>176</v>
      </c>
      <c r="G426" s="199" t="s">
        <v>133</v>
      </c>
      <c r="H426" s="199" t="s">
        <v>646</v>
      </c>
      <c r="I426" s="200" t="s">
        <v>127</v>
      </c>
      <c r="J426" s="199" t="s">
        <v>379</v>
      </c>
      <c r="K426" s="199" t="s">
        <v>640</v>
      </c>
      <c r="L426" s="199" t="s">
        <v>631</v>
      </c>
      <c r="M426" s="199" t="s">
        <v>128</v>
      </c>
      <c r="N426" s="201">
        <v>59.067999999999998</v>
      </c>
      <c r="O426" s="202">
        <v>255</v>
      </c>
      <c r="P426" s="202"/>
      <c r="Q426" s="203">
        <f t="shared" si="33"/>
        <v>0</v>
      </c>
      <c r="R426" s="203">
        <f t="shared" si="34"/>
        <v>0</v>
      </c>
      <c r="S426" s="213">
        <f>IF(M426="nvt",0,IF(O426&gt;0,VLOOKUP(M426,'3-Productie normen'!A:K,VLOOKUP(O426,'3-Productie normen'!$B$34:$C$35,2,FALSE),FALSE)))</f>
        <v>0</v>
      </c>
      <c r="T426" s="204">
        <f t="shared" si="35"/>
        <v>0</v>
      </c>
      <c r="U426" s="572"/>
    </row>
    <row r="427" spans="1:21" ht="14.15" customHeight="1">
      <c r="A427" s="231">
        <v>427</v>
      </c>
      <c r="B427" s="262" t="s">
        <v>83</v>
      </c>
      <c r="C427" s="199" t="s">
        <v>418</v>
      </c>
      <c r="D427" s="199" t="s">
        <v>419</v>
      </c>
      <c r="E427" s="199" t="s">
        <v>420</v>
      </c>
      <c r="F427" s="199" t="s">
        <v>176</v>
      </c>
      <c r="G427" s="199" t="s">
        <v>133</v>
      </c>
      <c r="H427" s="199" t="s">
        <v>647</v>
      </c>
      <c r="I427" s="200" t="s">
        <v>143</v>
      </c>
      <c r="J427" s="199" t="s">
        <v>255</v>
      </c>
      <c r="K427" s="199" t="s">
        <v>256</v>
      </c>
      <c r="L427" s="199" t="s">
        <v>263</v>
      </c>
      <c r="M427" s="199" t="s">
        <v>143</v>
      </c>
      <c r="N427" s="201">
        <v>24.205500000000001</v>
      </c>
      <c r="O427" s="202"/>
      <c r="P427" s="202"/>
      <c r="Q427" s="203">
        <f t="shared" si="33"/>
        <v>0</v>
      </c>
      <c r="R427" s="203">
        <f t="shared" si="34"/>
        <v>0</v>
      </c>
      <c r="S427" s="213">
        <f>IF(M427="nvt",0,IF(O427&gt;0,VLOOKUP(M427,'3-Productie normen'!A:K,VLOOKUP(O427,'3-Productie normen'!$B$34:$C$35,2,FALSE),FALSE)))</f>
        <v>0</v>
      </c>
      <c r="T427" s="204">
        <f t="shared" si="35"/>
        <v>0</v>
      </c>
      <c r="U427" s="572"/>
    </row>
    <row r="428" spans="1:21" ht="14.15" customHeight="1">
      <c r="A428" s="231">
        <v>428</v>
      </c>
      <c r="B428" s="262" t="s">
        <v>83</v>
      </c>
      <c r="C428" s="199" t="s">
        <v>418</v>
      </c>
      <c r="D428" s="199" t="s">
        <v>419</v>
      </c>
      <c r="E428" s="199" t="s">
        <v>420</v>
      </c>
      <c r="F428" s="199" t="s">
        <v>176</v>
      </c>
      <c r="G428" s="199" t="s">
        <v>133</v>
      </c>
      <c r="H428" s="199" t="s">
        <v>648</v>
      </c>
      <c r="I428" s="200" t="s">
        <v>143</v>
      </c>
      <c r="J428" s="199" t="s">
        <v>179</v>
      </c>
      <c r="K428" s="199" t="s">
        <v>235</v>
      </c>
      <c r="L428" s="199" t="s">
        <v>263</v>
      </c>
      <c r="M428" s="199" t="s">
        <v>143</v>
      </c>
      <c r="N428" s="201">
        <v>24.065899999999999</v>
      </c>
      <c r="O428" s="202"/>
      <c r="P428" s="202"/>
      <c r="Q428" s="203">
        <f t="shared" si="33"/>
        <v>0</v>
      </c>
      <c r="R428" s="203">
        <f t="shared" si="34"/>
        <v>0</v>
      </c>
      <c r="S428" s="213">
        <f>IF(M428="nvt",0,IF(O428&gt;0,VLOOKUP(M428,'3-Productie normen'!A:K,VLOOKUP(O428,'3-Productie normen'!$B$34:$C$35,2,FALSE),FALSE)))</f>
        <v>0</v>
      </c>
      <c r="T428" s="204">
        <f t="shared" si="35"/>
        <v>0</v>
      </c>
      <c r="U428" s="572"/>
    </row>
    <row r="429" spans="1:21" ht="14.15" customHeight="1">
      <c r="A429" s="231">
        <v>429</v>
      </c>
      <c r="B429" s="262" t="s">
        <v>83</v>
      </c>
      <c r="C429" s="199" t="s">
        <v>418</v>
      </c>
      <c r="D429" s="199" t="s">
        <v>419</v>
      </c>
      <c r="E429" s="199" t="s">
        <v>420</v>
      </c>
      <c r="F429" s="199" t="s">
        <v>176</v>
      </c>
      <c r="G429" s="199" t="s">
        <v>133</v>
      </c>
      <c r="H429" s="199" t="s">
        <v>649</v>
      </c>
      <c r="I429" s="207" t="s">
        <v>130</v>
      </c>
      <c r="J429" s="199" t="s">
        <v>222</v>
      </c>
      <c r="K429" s="199" t="s">
        <v>237</v>
      </c>
      <c r="L429" s="199" t="s">
        <v>631</v>
      </c>
      <c r="M429" s="208" t="s">
        <v>129</v>
      </c>
      <c r="N429" s="201">
        <v>35.650300000000001</v>
      </c>
      <c r="O429" s="202" t="s">
        <v>81</v>
      </c>
      <c r="P429" s="202"/>
      <c r="Q429" s="203">
        <f t="shared" si="33"/>
        <v>0</v>
      </c>
      <c r="R429" s="203">
        <f t="shared" si="34"/>
        <v>0</v>
      </c>
      <c r="S429" s="213">
        <f>IF(M429="nvt",0,IF(O429&gt;0,VLOOKUP(M429,'3-Productie normen'!A:K,VLOOKUP(O429,'3-Productie normen'!$B$34:$C$35,2,FALSE),FALSE)))</f>
        <v>0</v>
      </c>
      <c r="T429" s="204">
        <f t="shared" si="35"/>
        <v>0</v>
      </c>
      <c r="U429" s="572"/>
    </row>
    <row r="430" spans="1:21" ht="14.15" customHeight="1">
      <c r="A430" s="231">
        <v>430</v>
      </c>
      <c r="B430" s="262" t="s">
        <v>83</v>
      </c>
      <c r="C430" s="199" t="s">
        <v>418</v>
      </c>
      <c r="D430" s="199" t="s">
        <v>419</v>
      </c>
      <c r="E430" s="199" t="s">
        <v>420</v>
      </c>
      <c r="F430" s="199" t="s">
        <v>176</v>
      </c>
      <c r="G430" s="199" t="s">
        <v>133</v>
      </c>
      <c r="H430" s="199" t="s">
        <v>650</v>
      </c>
      <c r="I430" s="200" t="s">
        <v>127</v>
      </c>
      <c r="J430" s="199" t="s">
        <v>379</v>
      </c>
      <c r="K430" s="199" t="s">
        <v>640</v>
      </c>
      <c r="L430" s="199" t="s">
        <v>631</v>
      </c>
      <c r="M430" s="199" t="s">
        <v>128</v>
      </c>
      <c r="N430" s="201">
        <v>19.3171</v>
      </c>
      <c r="O430" s="202">
        <v>255</v>
      </c>
      <c r="P430" s="202"/>
      <c r="Q430" s="203">
        <f t="shared" si="33"/>
        <v>0</v>
      </c>
      <c r="R430" s="203">
        <f t="shared" si="34"/>
        <v>0</v>
      </c>
      <c r="S430" s="213">
        <f>IF(M430="nvt",0,IF(O430&gt;0,VLOOKUP(M430,'3-Productie normen'!A:K,VLOOKUP(O430,'3-Productie normen'!$B$34:$C$35,2,FALSE),FALSE)))</f>
        <v>0</v>
      </c>
      <c r="T430" s="204">
        <f t="shared" si="35"/>
        <v>0</v>
      </c>
      <c r="U430" s="572"/>
    </row>
    <row r="431" spans="1:21" ht="14.15" customHeight="1">
      <c r="A431" s="231">
        <v>431</v>
      </c>
      <c r="B431" s="262" t="s">
        <v>83</v>
      </c>
      <c r="C431" s="199" t="s">
        <v>418</v>
      </c>
      <c r="D431" s="199" t="s">
        <v>419</v>
      </c>
      <c r="E431" s="199" t="s">
        <v>420</v>
      </c>
      <c r="F431" s="199" t="s">
        <v>176</v>
      </c>
      <c r="G431" s="199" t="s">
        <v>133</v>
      </c>
      <c r="H431" s="199" t="s">
        <v>651</v>
      </c>
      <c r="I431" s="200" t="s">
        <v>127</v>
      </c>
      <c r="J431" s="199" t="s">
        <v>379</v>
      </c>
      <c r="K431" s="199" t="s">
        <v>640</v>
      </c>
      <c r="L431" s="199" t="s">
        <v>631</v>
      </c>
      <c r="M431" s="199" t="s">
        <v>128</v>
      </c>
      <c r="N431" s="201">
        <v>19.392099999999999</v>
      </c>
      <c r="O431" s="202">
        <v>255</v>
      </c>
      <c r="P431" s="202"/>
      <c r="Q431" s="203">
        <f t="shared" si="33"/>
        <v>0</v>
      </c>
      <c r="R431" s="203">
        <f t="shared" si="34"/>
        <v>0</v>
      </c>
      <c r="S431" s="213">
        <f>IF(M431="nvt",0,IF(O431&gt;0,VLOOKUP(M431,'3-Productie normen'!A:K,VLOOKUP(O431,'3-Productie normen'!$B$34:$C$35,2,FALSE),FALSE)))</f>
        <v>0</v>
      </c>
      <c r="T431" s="204">
        <f t="shared" si="35"/>
        <v>0</v>
      </c>
      <c r="U431" s="572"/>
    </row>
    <row r="432" spans="1:21" ht="14.15" customHeight="1">
      <c r="A432" s="231">
        <v>432</v>
      </c>
      <c r="B432" s="262" t="s">
        <v>83</v>
      </c>
      <c r="C432" s="199" t="s">
        <v>418</v>
      </c>
      <c r="D432" s="199" t="s">
        <v>419</v>
      </c>
      <c r="E432" s="199" t="s">
        <v>420</v>
      </c>
      <c r="F432" s="199" t="s">
        <v>176</v>
      </c>
      <c r="G432" s="199" t="s">
        <v>133</v>
      </c>
      <c r="H432" s="199" t="s">
        <v>652</v>
      </c>
      <c r="I432" s="200" t="s">
        <v>127</v>
      </c>
      <c r="J432" s="199" t="s">
        <v>379</v>
      </c>
      <c r="K432" s="199" t="s">
        <v>379</v>
      </c>
      <c r="L432" s="199" t="s">
        <v>451</v>
      </c>
      <c r="M432" s="199" t="s">
        <v>128</v>
      </c>
      <c r="N432" s="201">
        <v>100.9402</v>
      </c>
      <c r="O432" s="202">
        <v>255</v>
      </c>
      <c r="P432" s="202"/>
      <c r="Q432" s="203">
        <f t="shared" si="33"/>
        <v>0</v>
      </c>
      <c r="R432" s="203">
        <f t="shared" si="34"/>
        <v>0</v>
      </c>
      <c r="S432" s="213">
        <f>IF(M432="nvt",0,IF(O432&gt;0,VLOOKUP(M432,'3-Productie normen'!A:K,VLOOKUP(O432,'3-Productie normen'!$B$34:$C$35,2,FALSE),FALSE)))</f>
        <v>0</v>
      </c>
      <c r="T432" s="204">
        <f t="shared" si="35"/>
        <v>0</v>
      </c>
      <c r="U432" s="572"/>
    </row>
    <row r="433" spans="1:21" ht="14.15" customHeight="1">
      <c r="A433" s="232">
        <v>433</v>
      </c>
      <c r="B433" s="262" t="s">
        <v>83</v>
      </c>
      <c r="C433" s="199" t="s">
        <v>418</v>
      </c>
      <c r="D433" s="199" t="s">
        <v>419</v>
      </c>
      <c r="E433" s="199" t="s">
        <v>420</v>
      </c>
      <c r="F433" s="199" t="s">
        <v>176</v>
      </c>
      <c r="G433" s="199" t="s">
        <v>133</v>
      </c>
      <c r="H433" s="199" t="s">
        <v>653</v>
      </c>
      <c r="I433" s="200" t="s">
        <v>127</v>
      </c>
      <c r="J433" s="199" t="s">
        <v>379</v>
      </c>
      <c r="K433" s="199" t="s">
        <v>640</v>
      </c>
      <c r="L433" s="199" t="s">
        <v>631</v>
      </c>
      <c r="M433" s="199" t="s">
        <v>128</v>
      </c>
      <c r="N433" s="201">
        <v>44.389600000000002</v>
      </c>
      <c r="O433" s="202">
        <v>255</v>
      </c>
      <c r="P433" s="202"/>
      <c r="Q433" s="203">
        <f t="shared" si="33"/>
        <v>0</v>
      </c>
      <c r="R433" s="203">
        <f t="shared" si="34"/>
        <v>0</v>
      </c>
      <c r="S433" s="213">
        <f>IF(M433="nvt",0,IF(O433&gt;0,VLOOKUP(M433,'3-Productie normen'!A:K,VLOOKUP(O433,'3-Productie normen'!$B$34:$C$35,2,FALSE),FALSE)))</f>
        <v>0</v>
      </c>
      <c r="T433" s="204">
        <f t="shared" si="35"/>
        <v>0</v>
      </c>
      <c r="U433" s="572"/>
    </row>
    <row r="434" spans="1:21" ht="14.15" customHeight="1">
      <c r="A434" s="231">
        <v>434</v>
      </c>
      <c r="B434" s="262" t="s">
        <v>83</v>
      </c>
      <c r="C434" s="199" t="s">
        <v>418</v>
      </c>
      <c r="D434" s="199" t="s">
        <v>419</v>
      </c>
      <c r="E434" s="199" t="s">
        <v>420</v>
      </c>
      <c r="F434" s="199" t="s">
        <v>176</v>
      </c>
      <c r="G434" s="199" t="s">
        <v>133</v>
      </c>
      <c r="H434" s="199" t="s">
        <v>654</v>
      </c>
      <c r="I434" s="207" t="s">
        <v>130</v>
      </c>
      <c r="J434" s="199" t="s">
        <v>222</v>
      </c>
      <c r="K434" s="199" t="s">
        <v>237</v>
      </c>
      <c r="L434" s="199" t="s">
        <v>631</v>
      </c>
      <c r="M434" s="208" t="s">
        <v>129</v>
      </c>
      <c r="N434" s="201">
        <v>13.2347</v>
      </c>
      <c r="O434" s="202" t="s">
        <v>81</v>
      </c>
      <c r="P434" s="202"/>
      <c r="Q434" s="203">
        <f t="shared" si="33"/>
        <v>0</v>
      </c>
      <c r="R434" s="203">
        <f t="shared" si="34"/>
        <v>0</v>
      </c>
      <c r="S434" s="213">
        <f>IF(M434="nvt",0,IF(O434&gt;0,VLOOKUP(M434,'3-Productie normen'!A:K,VLOOKUP(O434,'3-Productie normen'!$B$34:$C$35,2,FALSE),FALSE)))</f>
        <v>0</v>
      </c>
      <c r="T434" s="204">
        <f t="shared" si="35"/>
        <v>0</v>
      </c>
      <c r="U434" s="572"/>
    </row>
    <row r="435" spans="1:21" ht="14.15" customHeight="1">
      <c r="A435" s="231">
        <v>435</v>
      </c>
      <c r="B435" s="262" t="s">
        <v>83</v>
      </c>
      <c r="C435" s="199" t="s">
        <v>418</v>
      </c>
      <c r="D435" s="199" t="s">
        <v>419</v>
      </c>
      <c r="E435" s="199" t="s">
        <v>420</v>
      </c>
      <c r="F435" s="199" t="s">
        <v>176</v>
      </c>
      <c r="G435" s="199" t="s">
        <v>133</v>
      </c>
      <c r="H435" s="199" t="s">
        <v>655</v>
      </c>
      <c r="I435" s="200" t="s">
        <v>143</v>
      </c>
      <c r="J435" s="199" t="s">
        <v>209</v>
      </c>
      <c r="K435" s="199" t="s">
        <v>213</v>
      </c>
      <c r="L435" s="199" t="s">
        <v>263</v>
      </c>
      <c r="M435" s="199" t="s">
        <v>143</v>
      </c>
      <c r="N435" s="201">
        <v>8.3123000000000005</v>
      </c>
      <c r="O435" s="202"/>
      <c r="P435" s="202"/>
      <c r="Q435" s="203">
        <f t="shared" si="33"/>
        <v>0</v>
      </c>
      <c r="R435" s="203">
        <f t="shared" si="34"/>
        <v>0</v>
      </c>
      <c r="S435" s="213">
        <f>IF(M435="nvt",0,IF(O435&gt;0,VLOOKUP(M435,'3-Productie normen'!A:K,VLOOKUP(O435,'3-Productie normen'!$B$34:$C$35,2,FALSE),FALSE)))</f>
        <v>0</v>
      </c>
      <c r="T435" s="204">
        <f t="shared" si="35"/>
        <v>0</v>
      </c>
      <c r="U435" s="572"/>
    </row>
    <row r="436" spans="1:21" ht="14.15" customHeight="1">
      <c r="A436" s="231">
        <v>436</v>
      </c>
      <c r="B436" s="262" t="s">
        <v>83</v>
      </c>
      <c r="C436" s="199" t="s">
        <v>418</v>
      </c>
      <c r="D436" s="199" t="s">
        <v>419</v>
      </c>
      <c r="E436" s="199" t="s">
        <v>420</v>
      </c>
      <c r="F436" s="199" t="s">
        <v>176</v>
      </c>
      <c r="G436" s="199" t="s">
        <v>133</v>
      </c>
      <c r="H436" s="199" t="s">
        <v>656</v>
      </c>
      <c r="I436" s="200" t="s">
        <v>130</v>
      </c>
      <c r="J436" s="199" t="s">
        <v>209</v>
      </c>
      <c r="K436" s="199" t="s">
        <v>220</v>
      </c>
      <c r="L436" s="199" t="s">
        <v>461</v>
      </c>
      <c r="M436" s="199" t="s">
        <v>140</v>
      </c>
      <c r="N436" s="201">
        <v>12.4833</v>
      </c>
      <c r="O436" s="202" t="s">
        <v>81</v>
      </c>
      <c r="P436" s="202"/>
      <c r="Q436" s="203">
        <f t="shared" si="33"/>
        <v>0</v>
      </c>
      <c r="R436" s="203">
        <f t="shared" si="34"/>
        <v>0</v>
      </c>
      <c r="S436" s="213">
        <f>IF(M436="nvt",0,IF(O436&gt;0,VLOOKUP(M436,'3-Productie normen'!A:K,VLOOKUP(O436,'3-Productie normen'!$B$34:$C$35,2,FALSE),FALSE)))</f>
        <v>0</v>
      </c>
      <c r="T436" s="204">
        <f t="shared" si="35"/>
        <v>0</v>
      </c>
      <c r="U436" s="572"/>
    </row>
    <row r="437" spans="1:21" ht="14.15" customHeight="1">
      <c r="A437" s="231">
        <v>437</v>
      </c>
      <c r="B437" s="262" t="s">
        <v>83</v>
      </c>
      <c r="C437" s="199" t="s">
        <v>418</v>
      </c>
      <c r="D437" s="199" t="s">
        <v>419</v>
      </c>
      <c r="E437" s="199" t="s">
        <v>420</v>
      </c>
      <c r="F437" s="199" t="s">
        <v>176</v>
      </c>
      <c r="G437" s="199" t="s">
        <v>133</v>
      </c>
      <c r="H437" s="199" t="s">
        <v>657</v>
      </c>
      <c r="I437" s="200" t="s">
        <v>130</v>
      </c>
      <c r="J437" s="199" t="s">
        <v>209</v>
      </c>
      <c r="K437" s="199" t="s">
        <v>215</v>
      </c>
      <c r="L437" s="199" t="s">
        <v>425</v>
      </c>
      <c r="M437" s="199" t="s">
        <v>134</v>
      </c>
      <c r="N437" s="201">
        <v>3.5975000000000001</v>
      </c>
      <c r="O437" s="202" t="s">
        <v>81</v>
      </c>
      <c r="P437" s="202"/>
      <c r="Q437" s="203">
        <f t="shared" si="33"/>
        <v>0</v>
      </c>
      <c r="R437" s="203">
        <f t="shared" si="34"/>
        <v>0</v>
      </c>
      <c r="S437" s="213">
        <f>IF(M437="nvt",0,IF(O437&gt;0,VLOOKUP(M437,'3-Productie normen'!A:K,VLOOKUP(O437,'3-Productie normen'!$B$34:$C$35,2,FALSE),FALSE)))</f>
        <v>0</v>
      </c>
      <c r="T437" s="204">
        <f t="shared" si="35"/>
        <v>0</v>
      </c>
      <c r="U437" s="572"/>
    </row>
    <row r="438" spans="1:21" ht="14.15" customHeight="1">
      <c r="A438" s="231">
        <v>438</v>
      </c>
      <c r="B438" s="262" t="s">
        <v>83</v>
      </c>
      <c r="C438" s="199" t="s">
        <v>418</v>
      </c>
      <c r="D438" s="199" t="s">
        <v>419</v>
      </c>
      <c r="E438" s="199" t="s">
        <v>420</v>
      </c>
      <c r="F438" s="199" t="s">
        <v>176</v>
      </c>
      <c r="G438" s="199" t="s">
        <v>133</v>
      </c>
      <c r="H438" s="199" t="s">
        <v>658</v>
      </c>
      <c r="I438" s="200" t="s">
        <v>130</v>
      </c>
      <c r="J438" s="199" t="s">
        <v>209</v>
      </c>
      <c r="K438" s="199" t="s">
        <v>215</v>
      </c>
      <c r="L438" s="199" t="s">
        <v>425</v>
      </c>
      <c r="M438" s="199" t="s">
        <v>134</v>
      </c>
      <c r="N438" s="201">
        <v>8.8219999999999992</v>
      </c>
      <c r="O438" s="202" t="s">
        <v>81</v>
      </c>
      <c r="P438" s="202"/>
      <c r="Q438" s="203">
        <f t="shared" si="33"/>
        <v>0</v>
      </c>
      <c r="R438" s="203">
        <f t="shared" si="34"/>
        <v>0</v>
      </c>
      <c r="S438" s="213">
        <f>IF(M438="nvt",0,IF(O438&gt;0,VLOOKUP(M438,'3-Productie normen'!A:K,VLOOKUP(O438,'3-Productie normen'!$B$34:$C$35,2,FALSE),FALSE)))</f>
        <v>0</v>
      </c>
      <c r="T438" s="204">
        <f t="shared" si="35"/>
        <v>0</v>
      </c>
      <c r="U438" s="572"/>
    </row>
    <row r="439" spans="1:21" ht="14.15" customHeight="1">
      <c r="A439" s="231">
        <v>439</v>
      </c>
      <c r="B439" s="262" t="s">
        <v>83</v>
      </c>
      <c r="C439" s="199" t="s">
        <v>418</v>
      </c>
      <c r="D439" s="199" t="s">
        <v>419</v>
      </c>
      <c r="E439" s="199" t="s">
        <v>420</v>
      </c>
      <c r="F439" s="199" t="s">
        <v>176</v>
      </c>
      <c r="G439" s="199" t="s">
        <v>133</v>
      </c>
      <c r="H439" s="199" t="s">
        <v>659</v>
      </c>
      <c r="I439" s="200" t="s">
        <v>143</v>
      </c>
      <c r="J439" s="199" t="s">
        <v>209</v>
      </c>
      <c r="K439" s="199" t="s">
        <v>213</v>
      </c>
      <c r="L439" s="199" t="s">
        <v>263</v>
      </c>
      <c r="M439" s="199" t="s">
        <v>143</v>
      </c>
      <c r="N439" s="201">
        <v>41.094900000000003</v>
      </c>
      <c r="O439" s="202"/>
      <c r="P439" s="202"/>
      <c r="Q439" s="203">
        <f t="shared" si="33"/>
        <v>0</v>
      </c>
      <c r="R439" s="203">
        <f t="shared" si="34"/>
        <v>0</v>
      </c>
      <c r="S439" s="213">
        <f>IF(M439="nvt",0,IF(O439&gt;0,VLOOKUP(M439,'3-Productie normen'!A:K,VLOOKUP(O439,'3-Productie normen'!$B$34:$C$35,2,FALSE),FALSE)))</f>
        <v>0</v>
      </c>
      <c r="T439" s="204">
        <f t="shared" si="35"/>
        <v>0</v>
      </c>
      <c r="U439" s="572"/>
    </row>
    <row r="440" spans="1:21" ht="14.15" customHeight="1">
      <c r="A440" s="231">
        <v>440</v>
      </c>
      <c r="B440" s="262" t="s">
        <v>83</v>
      </c>
      <c r="C440" s="199" t="s">
        <v>418</v>
      </c>
      <c r="D440" s="199" t="s">
        <v>419</v>
      </c>
      <c r="E440" s="199" t="s">
        <v>420</v>
      </c>
      <c r="F440" s="199" t="s">
        <v>176</v>
      </c>
      <c r="G440" s="199" t="s">
        <v>133</v>
      </c>
      <c r="H440" s="199" t="s">
        <v>660</v>
      </c>
      <c r="I440" s="200" t="s">
        <v>125</v>
      </c>
      <c r="J440" s="199" t="s">
        <v>222</v>
      </c>
      <c r="K440" s="199" t="s">
        <v>279</v>
      </c>
      <c r="L440" s="199" t="s">
        <v>461</v>
      </c>
      <c r="M440" s="208" t="s">
        <v>129</v>
      </c>
      <c r="N440" s="201">
        <v>82.555599999999998</v>
      </c>
      <c r="O440" s="202" t="s">
        <v>81</v>
      </c>
      <c r="P440" s="202"/>
      <c r="Q440" s="203">
        <f>IF(O440="nvt",0,IF(O440&gt;0,S440*N440,0))</f>
        <v>0</v>
      </c>
      <c r="R440" s="203">
        <f>IF(P440&gt;0,T440*N440,0)</f>
        <v>0</v>
      </c>
      <c r="S440" s="213">
        <f>IF(M440="nvt",0,IF(O440&gt;0,VLOOKUP(M440,'3-Productie normen'!A:K,VLOOKUP(O440,'3-Productie normen'!$B$34:$C$35,2,FALSE),FALSE)))</f>
        <v>0</v>
      </c>
      <c r="T440" s="204">
        <f>IF(P440&gt;0,S440*$T$8,0)</f>
        <v>0</v>
      </c>
      <c r="U440" s="572"/>
    </row>
    <row r="441" spans="1:21" ht="14.15" customHeight="1">
      <c r="A441" s="232">
        <v>441</v>
      </c>
      <c r="B441" s="262" t="s">
        <v>83</v>
      </c>
      <c r="C441" s="199" t="s">
        <v>418</v>
      </c>
      <c r="D441" s="199" t="s">
        <v>419</v>
      </c>
      <c r="E441" s="199" t="s">
        <v>420</v>
      </c>
      <c r="F441" s="199" t="s">
        <v>176</v>
      </c>
      <c r="G441" s="199" t="s">
        <v>133</v>
      </c>
      <c r="H441" s="199" t="s">
        <v>661</v>
      </c>
      <c r="I441" s="200" t="s">
        <v>143</v>
      </c>
      <c r="J441" s="199" t="s">
        <v>179</v>
      </c>
      <c r="K441" s="199" t="s">
        <v>235</v>
      </c>
      <c r="L441" s="199" t="s">
        <v>263</v>
      </c>
      <c r="M441" s="199" t="s">
        <v>143</v>
      </c>
      <c r="N441" s="201">
        <v>16.807500000000001</v>
      </c>
      <c r="O441" s="202"/>
      <c r="P441" s="202"/>
      <c r="Q441" s="203">
        <f t="shared" ref="Q441:Q456" si="36">IF(O441="nvt",0,IF(O441&gt;0,S441*N441,0))</f>
        <v>0</v>
      </c>
      <c r="R441" s="203">
        <f t="shared" ref="R441:R456" si="37">IF(P441&gt;0,T441*N441,0)</f>
        <v>0</v>
      </c>
      <c r="S441" s="213">
        <f>IF(M441="nvt",0,IF(O441&gt;0,VLOOKUP(M441,'3-Productie normen'!A:K,VLOOKUP(O441,'3-Productie normen'!$B$34:$C$35,2,FALSE),FALSE)))</f>
        <v>0</v>
      </c>
      <c r="T441" s="204">
        <f t="shared" ref="T441:T456" si="38">IF(P441&gt;0,S441*$T$8,0)</f>
        <v>0</v>
      </c>
      <c r="U441" s="572"/>
    </row>
    <row r="442" spans="1:21" ht="14.15" customHeight="1">
      <c r="A442" s="231">
        <v>442</v>
      </c>
      <c r="B442" s="262" t="s">
        <v>83</v>
      </c>
      <c r="C442" s="199" t="s">
        <v>418</v>
      </c>
      <c r="D442" s="199" t="s">
        <v>419</v>
      </c>
      <c r="E442" s="199" t="s">
        <v>420</v>
      </c>
      <c r="F442" s="199" t="s">
        <v>176</v>
      </c>
      <c r="G442" s="199" t="s">
        <v>133</v>
      </c>
      <c r="H442" s="199" t="s">
        <v>662</v>
      </c>
      <c r="I442" s="200" t="s">
        <v>133</v>
      </c>
      <c r="J442" s="199" t="s">
        <v>222</v>
      </c>
      <c r="K442" s="199" t="s">
        <v>223</v>
      </c>
      <c r="L442" s="199" t="s">
        <v>461</v>
      </c>
      <c r="M442" s="199" t="s">
        <v>138</v>
      </c>
      <c r="N442" s="201">
        <v>4.5061</v>
      </c>
      <c r="O442" s="202" t="s">
        <v>81</v>
      </c>
      <c r="P442" s="202"/>
      <c r="Q442" s="203">
        <f t="shared" si="36"/>
        <v>0</v>
      </c>
      <c r="R442" s="203">
        <f t="shared" si="37"/>
        <v>0</v>
      </c>
      <c r="S442" s="213">
        <f>IF(M442="nvt",0,IF(O442&gt;0,VLOOKUP(M442,'3-Productie normen'!A:K,VLOOKUP(O442,'3-Productie normen'!$B$34:$C$35,2,FALSE),FALSE)))</f>
        <v>0</v>
      </c>
      <c r="T442" s="204">
        <f t="shared" si="38"/>
        <v>0</v>
      </c>
      <c r="U442" s="572"/>
    </row>
    <row r="443" spans="1:21" ht="14.15" customHeight="1">
      <c r="A443" s="231">
        <v>443</v>
      </c>
      <c r="B443" s="262" t="s">
        <v>83</v>
      </c>
      <c r="C443" s="199" t="s">
        <v>418</v>
      </c>
      <c r="D443" s="199" t="s">
        <v>419</v>
      </c>
      <c r="E443" s="199" t="s">
        <v>420</v>
      </c>
      <c r="F443" s="199" t="s">
        <v>176</v>
      </c>
      <c r="G443" s="199" t="s">
        <v>133</v>
      </c>
      <c r="H443" s="199" t="s">
        <v>663</v>
      </c>
      <c r="I443" s="200" t="s">
        <v>133</v>
      </c>
      <c r="J443" s="199" t="s">
        <v>222</v>
      </c>
      <c r="K443" s="199" t="s">
        <v>223</v>
      </c>
      <c r="L443" s="199" t="s">
        <v>461</v>
      </c>
      <c r="M443" s="199" t="s">
        <v>138</v>
      </c>
      <c r="N443" s="201">
        <v>17.5379</v>
      </c>
      <c r="O443" s="202" t="s">
        <v>81</v>
      </c>
      <c r="P443" s="202"/>
      <c r="Q443" s="203">
        <f t="shared" si="36"/>
        <v>0</v>
      </c>
      <c r="R443" s="203">
        <f t="shared" si="37"/>
        <v>0</v>
      </c>
      <c r="S443" s="213">
        <f>IF(M443="nvt",0,IF(O443&gt;0,VLOOKUP(M443,'3-Productie normen'!A:K,VLOOKUP(O443,'3-Productie normen'!$B$34:$C$35,2,FALSE),FALSE)))</f>
        <v>0</v>
      </c>
      <c r="T443" s="204">
        <f t="shared" si="38"/>
        <v>0</v>
      </c>
      <c r="U443" s="572"/>
    </row>
    <row r="444" spans="1:21" ht="14.15" customHeight="1">
      <c r="A444" s="231">
        <v>444</v>
      </c>
      <c r="B444" s="262" t="s">
        <v>83</v>
      </c>
      <c r="C444" s="199" t="s">
        <v>418</v>
      </c>
      <c r="D444" s="199" t="s">
        <v>419</v>
      </c>
      <c r="E444" s="199" t="s">
        <v>420</v>
      </c>
      <c r="F444" s="199" t="s">
        <v>176</v>
      </c>
      <c r="G444" s="199" t="s">
        <v>133</v>
      </c>
      <c r="H444" s="199" t="s">
        <v>664</v>
      </c>
      <c r="I444" s="200" t="s">
        <v>133</v>
      </c>
      <c r="J444" s="199" t="s">
        <v>222</v>
      </c>
      <c r="K444" s="199" t="s">
        <v>223</v>
      </c>
      <c r="L444" s="199" t="s">
        <v>461</v>
      </c>
      <c r="M444" s="199" t="s">
        <v>138</v>
      </c>
      <c r="N444" s="201">
        <v>1.1929000000000001</v>
      </c>
      <c r="O444" s="202" t="s">
        <v>81</v>
      </c>
      <c r="P444" s="202"/>
      <c r="Q444" s="203">
        <f t="shared" si="36"/>
        <v>0</v>
      </c>
      <c r="R444" s="203">
        <f t="shared" si="37"/>
        <v>0</v>
      </c>
      <c r="S444" s="213">
        <f>IF(M444="nvt",0,IF(O444&gt;0,VLOOKUP(M444,'3-Productie normen'!A:K,VLOOKUP(O444,'3-Productie normen'!$B$34:$C$35,2,FALSE),FALSE)))</f>
        <v>0</v>
      </c>
      <c r="T444" s="204">
        <f t="shared" si="38"/>
        <v>0</v>
      </c>
      <c r="U444" s="572"/>
    </row>
    <row r="445" spans="1:21" ht="14.15" customHeight="1">
      <c r="A445" s="231">
        <v>445</v>
      </c>
      <c r="B445" s="262" t="s">
        <v>83</v>
      </c>
      <c r="C445" s="199" t="s">
        <v>418</v>
      </c>
      <c r="D445" s="199" t="s">
        <v>419</v>
      </c>
      <c r="E445" s="199" t="s">
        <v>420</v>
      </c>
      <c r="F445" s="199" t="s">
        <v>176</v>
      </c>
      <c r="G445" s="199" t="s">
        <v>133</v>
      </c>
      <c r="H445" s="199" t="s">
        <v>665</v>
      </c>
      <c r="I445" s="200" t="s">
        <v>133</v>
      </c>
      <c r="J445" s="199" t="s">
        <v>222</v>
      </c>
      <c r="K445" s="199" t="s">
        <v>223</v>
      </c>
      <c r="L445" s="199" t="s">
        <v>461</v>
      </c>
      <c r="M445" s="199" t="s">
        <v>138</v>
      </c>
      <c r="N445" s="201">
        <v>2.5384000000000002</v>
      </c>
      <c r="O445" s="202" t="s">
        <v>81</v>
      </c>
      <c r="P445" s="202"/>
      <c r="Q445" s="203">
        <f t="shared" si="36"/>
        <v>0</v>
      </c>
      <c r="R445" s="203">
        <f t="shared" si="37"/>
        <v>0</v>
      </c>
      <c r="S445" s="213">
        <f>IF(M445="nvt",0,IF(O445&gt;0,VLOOKUP(M445,'3-Productie normen'!A:K,VLOOKUP(O445,'3-Productie normen'!$B$34:$C$35,2,FALSE),FALSE)))</f>
        <v>0</v>
      </c>
      <c r="T445" s="204">
        <f t="shared" si="38"/>
        <v>0</v>
      </c>
      <c r="U445" s="572"/>
    </row>
    <row r="446" spans="1:21" ht="14.15" customHeight="1">
      <c r="A446" s="231">
        <v>446</v>
      </c>
      <c r="B446" s="262" t="s">
        <v>83</v>
      </c>
      <c r="C446" s="199" t="s">
        <v>418</v>
      </c>
      <c r="D446" s="199" t="s">
        <v>419</v>
      </c>
      <c r="E446" s="199" t="s">
        <v>420</v>
      </c>
      <c r="F446" s="199" t="s">
        <v>176</v>
      </c>
      <c r="G446" s="199" t="s">
        <v>133</v>
      </c>
      <c r="H446" s="199" t="s">
        <v>666</v>
      </c>
      <c r="I446" s="200" t="s">
        <v>133</v>
      </c>
      <c r="J446" s="199" t="s">
        <v>222</v>
      </c>
      <c r="K446" s="199" t="s">
        <v>223</v>
      </c>
      <c r="L446" s="199" t="s">
        <v>461</v>
      </c>
      <c r="M446" s="199" t="s">
        <v>138</v>
      </c>
      <c r="N446" s="201">
        <v>22.595199999999998</v>
      </c>
      <c r="O446" s="202" t="s">
        <v>81</v>
      </c>
      <c r="P446" s="202"/>
      <c r="Q446" s="203">
        <f t="shared" si="36"/>
        <v>0</v>
      </c>
      <c r="R446" s="203">
        <f t="shared" si="37"/>
        <v>0</v>
      </c>
      <c r="S446" s="213">
        <f>IF(M446="nvt",0,IF(O446&gt;0,VLOOKUP(M446,'3-Productie normen'!A:K,VLOOKUP(O446,'3-Productie normen'!$B$34:$C$35,2,FALSE),FALSE)))</f>
        <v>0</v>
      </c>
      <c r="T446" s="204">
        <f t="shared" si="38"/>
        <v>0</v>
      </c>
      <c r="U446" s="572"/>
    </row>
    <row r="447" spans="1:21" ht="14.15" customHeight="1">
      <c r="A447" s="231">
        <v>447</v>
      </c>
      <c r="B447" s="262" t="s">
        <v>83</v>
      </c>
      <c r="C447" s="199" t="s">
        <v>418</v>
      </c>
      <c r="D447" s="199" t="s">
        <v>419</v>
      </c>
      <c r="E447" s="199" t="s">
        <v>420</v>
      </c>
      <c r="F447" s="199" t="s">
        <v>176</v>
      </c>
      <c r="G447" s="199" t="s">
        <v>133</v>
      </c>
      <c r="H447" s="199" t="s">
        <v>667</v>
      </c>
      <c r="I447" s="200" t="s">
        <v>133</v>
      </c>
      <c r="J447" s="199" t="s">
        <v>222</v>
      </c>
      <c r="K447" s="199" t="s">
        <v>223</v>
      </c>
      <c r="L447" s="199" t="s">
        <v>461</v>
      </c>
      <c r="M447" s="199" t="s">
        <v>138</v>
      </c>
      <c r="N447" s="201">
        <v>1.1929000000000001</v>
      </c>
      <c r="O447" s="202" t="s">
        <v>81</v>
      </c>
      <c r="P447" s="202"/>
      <c r="Q447" s="203">
        <f t="shared" si="36"/>
        <v>0</v>
      </c>
      <c r="R447" s="203">
        <f t="shared" si="37"/>
        <v>0</v>
      </c>
      <c r="S447" s="213">
        <f>IF(M447="nvt",0,IF(O447&gt;0,VLOOKUP(M447,'3-Productie normen'!A:K,VLOOKUP(O447,'3-Productie normen'!$B$34:$C$35,2,FALSE),FALSE)))</f>
        <v>0</v>
      </c>
      <c r="T447" s="204">
        <f t="shared" si="38"/>
        <v>0</v>
      </c>
      <c r="U447" s="572"/>
    </row>
    <row r="448" spans="1:21" ht="14.15" customHeight="1">
      <c r="A448" s="231">
        <v>448</v>
      </c>
      <c r="B448" s="262" t="s">
        <v>83</v>
      </c>
      <c r="C448" s="199" t="s">
        <v>418</v>
      </c>
      <c r="D448" s="199" t="s">
        <v>419</v>
      </c>
      <c r="E448" s="199" t="s">
        <v>420</v>
      </c>
      <c r="F448" s="199" t="s">
        <v>176</v>
      </c>
      <c r="G448" s="199" t="s">
        <v>133</v>
      </c>
      <c r="H448" s="199" t="s">
        <v>668</v>
      </c>
      <c r="I448" s="200" t="s">
        <v>133</v>
      </c>
      <c r="J448" s="199" t="s">
        <v>222</v>
      </c>
      <c r="K448" s="199" t="s">
        <v>223</v>
      </c>
      <c r="L448" s="199" t="s">
        <v>461</v>
      </c>
      <c r="M448" s="199" t="s">
        <v>138</v>
      </c>
      <c r="N448" s="201">
        <v>2.5384000000000002</v>
      </c>
      <c r="O448" s="202" t="s">
        <v>81</v>
      </c>
      <c r="P448" s="202"/>
      <c r="Q448" s="203">
        <f t="shared" si="36"/>
        <v>0</v>
      </c>
      <c r="R448" s="203">
        <f t="shared" si="37"/>
        <v>0</v>
      </c>
      <c r="S448" s="213">
        <f>IF(M448="nvt",0,IF(O448&gt;0,VLOOKUP(M448,'3-Productie normen'!A:K,VLOOKUP(O448,'3-Productie normen'!$B$34:$C$35,2,FALSE),FALSE)))</f>
        <v>0</v>
      </c>
      <c r="T448" s="204">
        <f t="shared" si="38"/>
        <v>0</v>
      </c>
      <c r="U448" s="572"/>
    </row>
    <row r="449" spans="1:21" ht="14.15" customHeight="1">
      <c r="A449" s="232">
        <v>449</v>
      </c>
      <c r="B449" s="262" t="s">
        <v>83</v>
      </c>
      <c r="C449" s="199" t="s">
        <v>418</v>
      </c>
      <c r="D449" s="199" t="s">
        <v>419</v>
      </c>
      <c r="E449" s="199" t="s">
        <v>420</v>
      </c>
      <c r="F449" s="199" t="s">
        <v>176</v>
      </c>
      <c r="G449" s="199" t="s">
        <v>133</v>
      </c>
      <c r="H449" s="199" t="s">
        <v>669</v>
      </c>
      <c r="I449" s="200" t="s">
        <v>143</v>
      </c>
      <c r="J449" s="199" t="s">
        <v>209</v>
      </c>
      <c r="K449" s="199" t="s">
        <v>213</v>
      </c>
      <c r="L449" s="199" t="s">
        <v>381</v>
      </c>
      <c r="M449" s="199" t="s">
        <v>143</v>
      </c>
      <c r="N449" s="201">
        <v>23.195399999999999</v>
      </c>
      <c r="O449" s="202"/>
      <c r="P449" s="202"/>
      <c r="Q449" s="203">
        <f t="shared" si="36"/>
        <v>0</v>
      </c>
      <c r="R449" s="203">
        <f t="shared" si="37"/>
        <v>0</v>
      </c>
      <c r="S449" s="213">
        <f>IF(M449="nvt",0,IF(O449&gt;0,VLOOKUP(M449,'3-Productie normen'!A:K,VLOOKUP(O449,'3-Productie normen'!$B$34:$C$35,2,FALSE),FALSE)))</f>
        <v>0</v>
      </c>
      <c r="T449" s="204">
        <f t="shared" si="38"/>
        <v>0</v>
      </c>
      <c r="U449" s="572"/>
    </row>
    <row r="450" spans="1:21" ht="14.15" customHeight="1">
      <c r="A450" s="231">
        <v>450</v>
      </c>
      <c r="B450" s="262" t="s">
        <v>83</v>
      </c>
      <c r="C450" s="199" t="s">
        <v>418</v>
      </c>
      <c r="D450" s="199" t="s">
        <v>419</v>
      </c>
      <c r="E450" s="199" t="s">
        <v>420</v>
      </c>
      <c r="F450" s="199" t="s">
        <v>176</v>
      </c>
      <c r="G450" s="199" t="s">
        <v>133</v>
      </c>
      <c r="H450" s="199" t="s">
        <v>670</v>
      </c>
      <c r="I450" s="200" t="s">
        <v>143</v>
      </c>
      <c r="J450" s="199" t="s">
        <v>209</v>
      </c>
      <c r="K450" s="199" t="s">
        <v>213</v>
      </c>
      <c r="L450" s="199" t="s">
        <v>381</v>
      </c>
      <c r="M450" s="199" t="s">
        <v>143</v>
      </c>
      <c r="N450" s="201">
        <v>1.5006999999999999</v>
      </c>
      <c r="O450" s="202"/>
      <c r="P450" s="202"/>
      <c r="Q450" s="203">
        <f t="shared" si="36"/>
        <v>0</v>
      </c>
      <c r="R450" s="203">
        <f t="shared" si="37"/>
        <v>0</v>
      </c>
      <c r="S450" s="213">
        <f>IF(M450="nvt",0,IF(O450&gt;0,VLOOKUP(M450,'3-Productie normen'!A:K,VLOOKUP(O450,'3-Productie normen'!$B$34:$C$35,2,FALSE),FALSE)))</f>
        <v>0</v>
      </c>
      <c r="T450" s="204">
        <f t="shared" si="38"/>
        <v>0</v>
      </c>
      <c r="U450" s="572"/>
    </row>
    <row r="451" spans="1:21" ht="14.15" customHeight="1">
      <c r="A451" s="231">
        <v>451</v>
      </c>
      <c r="B451" s="262" t="s">
        <v>83</v>
      </c>
      <c r="C451" s="199" t="s">
        <v>418</v>
      </c>
      <c r="D451" s="199" t="s">
        <v>419</v>
      </c>
      <c r="E451" s="199" t="s">
        <v>671</v>
      </c>
      <c r="F451" s="199" t="s">
        <v>176</v>
      </c>
      <c r="G451" s="199" t="s">
        <v>377</v>
      </c>
      <c r="H451" s="199" t="s">
        <v>672</v>
      </c>
      <c r="I451" s="207" t="s">
        <v>130</v>
      </c>
      <c r="J451" s="199" t="s">
        <v>222</v>
      </c>
      <c r="K451" s="199" t="s">
        <v>237</v>
      </c>
      <c r="L451" s="199" t="s">
        <v>425</v>
      </c>
      <c r="M451" s="208" t="s">
        <v>129</v>
      </c>
      <c r="N451" s="201">
        <v>30.3733</v>
      </c>
      <c r="O451" s="202" t="s">
        <v>81</v>
      </c>
      <c r="P451" s="202"/>
      <c r="Q451" s="203">
        <f t="shared" si="36"/>
        <v>0</v>
      </c>
      <c r="R451" s="203">
        <f t="shared" si="37"/>
        <v>0</v>
      </c>
      <c r="S451" s="213">
        <f>IF(M451="nvt",0,IF(O451&gt;0,VLOOKUP(M451,'3-Productie normen'!A:K,VLOOKUP(O451,'3-Productie normen'!$B$34:$C$35,2,FALSE),FALSE)))</f>
        <v>0</v>
      </c>
      <c r="T451" s="204">
        <f t="shared" si="38"/>
        <v>0</v>
      </c>
      <c r="U451" s="572"/>
    </row>
    <row r="452" spans="1:21" ht="14.15" customHeight="1">
      <c r="A452" s="231">
        <v>452</v>
      </c>
      <c r="B452" s="262" t="s">
        <v>83</v>
      </c>
      <c r="C452" s="199" t="s">
        <v>418</v>
      </c>
      <c r="D452" s="199" t="s">
        <v>419</v>
      </c>
      <c r="E452" s="199" t="s">
        <v>671</v>
      </c>
      <c r="F452" s="199" t="s">
        <v>176</v>
      </c>
      <c r="G452" s="199" t="s">
        <v>377</v>
      </c>
      <c r="H452" s="199" t="s">
        <v>673</v>
      </c>
      <c r="I452" s="200" t="s">
        <v>130</v>
      </c>
      <c r="J452" s="199" t="s">
        <v>209</v>
      </c>
      <c r="K452" s="199" t="s">
        <v>220</v>
      </c>
      <c r="L452" s="199" t="s">
        <v>674</v>
      </c>
      <c r="M452" s="199" t="s">
        <v>140</v>
      </c>
      <c r="N452" s="201">
        <v>13.705399999999999</v>
      </c>
      <c r="O452" s="202" t="s">
        <v>81</v>
      </c>
      <c r="P452" s="202"/>
      <c r="Q452" s="203">
        <f t="shared" si="36"/>
        <v>0</v>
      </c>
      <c r="R452" s="203">
        <f t="shared" si="37"/>
        <v>0</v>
      </c>
      <c r="S452" s="213">
        <f>IF(M452="nvt",0,IF(O452&gt;0,VLOOKUP(M452,'3-Productie normen'!A:K,VLOOKUP(O452,'3-Productie normen'!$B$34:$C$35,2,FALSE),FALSE)))</f>
        <v>0</v>
      </c>
      <c r="T452" s="204">
        <f t="shared" si="38"/>
        <v>0</v>
      </c>
      <c r="U452" s="572"/>
    </row>
    <row r="453" spans="1:21" ht="14.15" customHeight="1">
      <c r="A453" s="231">
        <v>453</v>
      </c>
      <c r="B453" s="262" t="s">
        <v>83</v>
      </c>
      <c r="C453" s="199" t="s">
        <v>418</v>
      </c>
      <c r="D453" s="199" t="s">
        <v>419</v>
      </c>
      <c r="E453" s="199" t="s">
        <v>671</v>
      </c>
      <c r="F453" s="199" t="s">
        <v>176</v>
      </c>
      <c r="G453" s="199" t="s">
        <v>377</v>
      </c>
      <c r="H453" s="199" t="s">
        <v>675</v>
      </c>
      <c r="I453" s="200" t="s">
        <v>123</v>
      </c>
      <c r="J453" s="199" t="s">
        <v>179</v>
      </c>
      <c r="K453" s="199" t="s">
        <v>179</v>
      </c>
      <c r="L453" s="199" t="s">
        <v>261</v>
      </c>
      <c r="M453" s="199" t="s">
        <v>122</v>
      </c>
      <c r="N453" s="201">
        <v>18.542899999999999</v>
      </c>
      <c r="O453" s="202" t="s">
        <v>81</v>
      </c>
      <c r="P453" s="202"/>
      <c r="Q453" s="203">
        <f t="shared" si="36"/>
        <v>0</v>
      </c>
      <c r="R453" s="203">
        <f t="shared" si="37"/>
        <v>0</v>
      </c>
      <c r="S453" s="213">
        <f>IF(M453="nvt",0,IF(O453&gt;0,VLOOKUP(M453,'3-Productie normen'!A:K,VLOOKUP(O453,'3-Productie normen'!$B$34:$C$35,2,FALSE),FALSE)))</f>
        <v>0</v>
      </c>
      <c r="T453" s="204">
        <f t="shared" si="38"/>
        <v>0</v>
      </c>
      <c r="U453" s="572"/>
    </row>
    <row r="454" spans="1:21" ht="14.15" customHeight="1">
      <c r="A454" s="231">
        <v>454</v>
      </c>
      <c r="B454" s="262" t="s">
        <v>83</v>
      </c>
      <c r="C454" s="199" t="s">
        <v>418</v>
      </c>
      <c r="D454" s="199" t="s">
        <v>419</v>
      </c>
      <c r="E454" s="199" t="s">
        <v>671</v>
      </c>
      <c r="F454" s="199" t="s">
        <v>176</v>
      </c>
      <c r="G454" s="199" t="s">
        <v>377</v>
      </c>
      <c r="H454" s="199" t="s">
        <v>676</v>
      </c>
      <c r="I454" s="200" t="s">
        <v>123</v>
      </c>
      <c r="J454" s="199" t="s">
        <v>179</v>
      </c>
      <c r="K454" s="199" t="s">
        <v>179</v>
      </c>
      <c r="L454" s="199" t="s">
        <v>261</v>
      </c>
      <c r="M454" s="199" t="s">
        <v>122</v>
      </c>
      <c r="N454" s="201">
        <v>18.8125</v>
      </c>
      <c r="O454" s="202" t="s">
        <v>81</v>
      </c>
      <c r="P454" s="202"/>
      <c r="Q454" s="203">
        <f t="shared" si="36"/>
        <v>0</v>
      </c>
      <c r="R454" s="203">
        <f t="shared" si="37"/>
        <v>0</v>
      </c>
      <c r="S454" s="213">
        <f>IF(M454="nvt",0,IF(O454&gt;0,VLOOKUP(M454,'3-Productie normen'!A:K,VLOOKUP(O454,'3-Productie normen'!$B$34:$C$35,2,FALSE),FALSE)))</f>
        <v>0</v>
      </c>
      <c r="T454" s="204">
        <f t="shared" si="38"/>
        <v>0</v>
      </c>
      <c r="U454" s="572"/>
    </row>
    <row r="455" spans="1:21" ht="14.15" customHeight="1">
      <c r="A455" s="231">
        <v>455</v>
      </c>
      <c r="B455" s="262" t="s">
        <v>83</v>
      </c>
      <c r="C455" s="199" t="s">
        <v>418</v>
      </c>
      <c r="D455" s="199" t="s">
        <v>419</v>
      </c>
      <c r="E455" s="199" t="s">
        <v>671</v>
      </c>
      <c r="F455" s="199" t="s">
        <v>176</v>
      </c>
      <c r="G455" s="199" t="s">
        <v>377</v>
      </c>
      <c r="H455" s="199" t="s">
        <v>677</v>
      </c>
      <c r="I455" s="200" t="s">
        <v>123</v>
      </c>
      <c r="J455" s="199" t="s">
        <v>179</v>
      </c>
      <c r="K455" s="199" t="s">
        <v>179</v>
      </c>
      <c r="L455" s="199" t="s">
        <v>261</v>
      </c>
      <c r="M455" s="199" t="s">
        <v>122</v>
      </c>
      <c r="N455" s="201">
        <v>99.4833</v>
      </c>
      <c r="O455" s="202" t="s">
        <v>81</v>
      </c>
      <c r="P455" s="202"/>
      <c r="Q455" s="203">
        <f t="shared" si="36"/>
        <v>0</v>
      </c>
      <c r="R455" s="203">
        <f t="shared" si="37"/>
        <v>0</v>
      </c>
      <c r="S455" s="213">
        <f>IF(M455="nvt",0,IF(O455&gt;0,VLOOKUP(M455,'3-Productie normen'!A:K,VLOOKUP(O455,'3-Productie normen'!$B$34:$C$35,2,FALSE),FALSE)))</f>
        <v>0</v>
      </c>
      <c r="T455" s="204">
        <f t="shared" si="38"/>
        <v>0</v>
      </c>
      <c r="U455" s="572"/>
    </row>
    <row r="456" spans="1:21" ht="14.15" customHeight="1">
      <c r="A456" s="231">
        <v>456</v>
      </c>
      <c r="B456" s="262" t="s">
        <v>83</v>
      </c>
      <c r="C456" s="199" t="s">
        <v>418</v>
      </c>
      <c r="D456" s="199" t="s">
        <v>419</v>
      </c>
      <c r="E456" s="199" t="s">
        <v>671</v>
      </c>
      <c r="F456" s="199" t="s">
        <v>176</v>
      </c>
      <c r="G456" s="199" t="s">
        <v>377</v>
      </c>
      <c r="H456" s="199" t="s">
        <v>678</v>
      </c>
      <c r="I456" s="200" t="s">
        <v>133</v>
      </c>
      <c r="J456" s="199" t="s">
        <v>222</v>
      </c>
      <c r="K456" s="199" t="s">
        <v>223</v>
      </c>
      <c r="L456" s="199" t="s">
        <v>451</v>
      </c>
      <c r="M456" s="199" t="s">
        <v>138</v>
      </c>
      <c r="N456" s="201">
        <v>5.7378999999999998</v>
      </c>
      <c r="O456" s="202" t="s">
        <v>81</v>
      </c>
      <c r="P456" s="202"/>
      <c r="Q456" s="203">
        <f t="shared" si="36"/>
        <v>0</v>
      </c>
      <c r="R456" s="203">
        <f t="shared" si="37"/>
        <v>0</v>
      </c>
      <c r="S456" s="213">
        <f>IF(M456="nvt",0,IF(O456&gt;0,VLOOKUP(M456,'3-Productie normen'!A:K,VLOOKUP(O456,'3-Productie normen'!$B$34:$C$35,2,FALSE),FALSE)))</f>
        <v>0</v>
      </c>
      <c r="T456" s="204">
        <f t="shared" si="38"/>
        <v>0</v>
      </c>
      <c r="U456" s="572"/>
    </row>
    <row r="457" spans="1:21" ht="14.15" customHeight="1">
      <c r="A457" s="232">
        <v>457</v>
      </c>
      <c r="B457" s="262" t="s">
        <v>83</v>
      </c>
      <c r="C457" s="199" t="s">
        <v>418</v>
      </c>
      <c r="D457" s="199" t="s">
        <v>419</v>
      </c>
      <c r="E457" s="199" t="s">
        <v>671</v>
      </c>
      <c r="F457" s="199" t="s">
        <v>176</v>
      </c>
      <c r="G457" s="199" t="s">
        <v>377</v>
      </c>
      <c r="H457" s="199" t="s">
        <v>679</v>
      </c>
      <c r="I457" s="200" t="s">
        <v>133</v>
      </c>
      <c r="J457" s="199" t="s">
        <v>222</v>
      </c>
      <c r="K457" s="199" t="s">
        <v>223</v>
      </c>
      <c r="L457" s="199" t="s">
        <v>451</v>
      </c>
      <c r="M457" s="199" t="s">
        <v>138</v>
      </c>
      <c r="N457" s="201">
        <v>1.1656</v>
      </c>
      <c r="O457" s="202" t="s">
        <v>81</v>
      </c>
      <c r="P457" s="202"/>
      <c r="Q457" s="203">
        <f>IF(O457="nvt",0,IF(O457&gt;0,S457*N457,0))</f>
        <v>0</v>
      </c>
      <c r="R457" s="203">
        <f>IF(P457&gt;0,T457*N457,0)</f>
        <v>0</v>
      </c>
      <c r="S457" s="213">
        <f>IF(M457="nvt",0,IF(O457&gt;0,VLOOKUP(M457,'3-Productie normen'!A:K,VLOOKUP(O457,'3-Productie normen'!$B$34:$C$35,2,FALSE),FALSE)))</f>
        <v>0</v>
      </c>
      <c r="T457" s="204">
        <f>IF(P457&gt;0,S457*$T$8,0)</f>
        <v>0</v>
      </c>
      <c r="U457" s="572"/>
    </row>
    <row r="458" spans="1:21" ht="14.15" customHeight="1">
      <c r="A458" s="231">
        <v>458</v>
      </c>
      <c r="B458" s="262" t="s">
        <v>83</v>
      </c>
      <c r="C458" s="199" t="s">
        <v>418</v>
      </c>
      <c r="D458" s="199" t="s">
        <v>419</v>
      </c>
      <c r="E458" s="199" t="s">
        <v>671</v>
      </c>
      <c r="F458" s="199" t="s">
        <v>176</v>
      </c>
      <c r="G458" s="199" t="s">
        <v>377</v>
      </c>
      <c r="H458" s="199" t="s">
        <v>680</v>
      </c>
      <c r="I458" s="200" t="s">
        <v>133</v>
      </c>
      <c r="J458" s="199" t="s">
        <v>222</v>
      </c>
      <c r="K458" s="199" t="s">
        <v>223</v>
      </c>
      <c r="L458" s="199" t="s">
        <v>451</v>
      </c>
      <c r="M458" s="199" t="s">
        <v>138</v>
      </c>
      <c r="N458" s="201">
        <v>1.1656</v>
      </c>
      <c r="O458" s="202" t="s">
        <v>81</v>
      </c>
      <c r="P458" s="202"/>
      <c r="Q458" s="203">
        <f t="shared" ref="Q458:Q482" si="39">IF(O458="nvt",0,IF(O458&gt;0,S458*N458,0))</f>
        <v>0</v>
      </c>
      <c r="R458" s="203">
        <f t="shared" ref="R458:R482" si="40">IF(P458&gt;0,T458*N458,0)</f>
        <v>0</v>
      </c>
      <c r="S458" s="213">
        <f>IF(M458="nvt",0,IF(O458&gt;0,VLOOKUP(M458,'3-Productie normen'!A:K,VLOOKUP(O458,'3-Productie normen'!$B$34:$C$35,2,FALSE),FALSE)))</f>
        <v>0</v>
      </c>
      <c r="T458" s="204">
        <f t="shared" ref="T458:T482" si="41">IF(P458&gt;0,S458*$T$8,0)</f>
        <v>0</v>
      </c>
      <c r="U458" s="572"/>
    </row>
    <row r="459" spans="1:21" ht="14.15" customHeight="1">
      <c r="A459" s="231">
        <v>459</v>
      </c>
      <c r="B459" s="262" t="s">
        <v>83</v>
      </c>
      <c r="C459" s="199" t="s">
        <v>418</v>
      </c>
      <c r="D459" s="199" t="s">
        <v>419</v>
      </c>
      <c r="E459" s="199" t="s">
        <v>671</v>
      </c>
      <c r="F459" s="199" t="s">
        <v>176</v>
      </c>
      <c r="G459" s="199" t="s">
        <v>377</v>
      </c>
      <c r="H459" s="199" t="s">
        <v>681</v>
      </c>
      <c r="I459" s="200" t="s">
        <v>133</v>
      </c>
      <c r="J459" s="199" t="s">
        <v>222</v>
      </c>
      <c r="K459" s="199" t="s">
        <v>223</v>
      </c>
      <c r="L459" s="199" t="s">
        <v>451</v>
      </c>
      <c r="M459" s="199" t="s">
        <v>138</v>
      </c>
      <c r="N459" s="201">
        <v>7.6166</v>
      </c>
      <c r="O459" s="202" t="s">
        <v>81</v>
      </c>
      <c r="P459" s="202"/>
      <c r="Q459" s="203">
        <f t="shared" si="39"/>
        <v>0</v>
      </c>
      <c r="R459" s="203">
        <f t="shared" si="40"/>
        <v>0</v>
      </c>
      <c r="S459" s="213">
        <f>IF(M459="nvt",0,IF(O459&gt;0,VLOOKUP(M459,'3-Productie normen'!A:K,VLOOKUP(O459,'3-Productie normen'!$B$34:$C$35,2,FALSE),FALSE)))</f>
        <v>0</v>
      </c>
      <c r="T459" s="204">
        <f t="shared" si="41"/>
        <v>0</v>
      </c>
      <c r="U459" s="572"/>
    </row>
    <row r="460" spans="1:21" ht="14.15" customHeight="1">
      <c r="A460" s="231">
        <v>460</v>
      </c>
      <c r="B460" s="262" t="s">
        <v>83</v>
      </c>
      <c r="C460" s="199" t="s">
        <v>418</v>
      </c>
      <c r="D460" s="199" t="s">
        <v>419</v>
      </c>
      <c r="E460" s="199" t="s">
        <v>671</v>
      </c>
      <c r="F460" s="199" t="s">
        <v>176</v>
      </c>
      <c r="G460" s="199" t="s">
        <v>377</v>
      </c>
      <c r="H460" s="199" t="s">
        <v>682</v>
      </c>
      <c r="I460" s="200" t="s">
        <v>133</v>
      </c>
      <c r="J460" s="199" t="s">
        <v>222</v>
      </c>
      <c r="K460" s="199" t="s">
        <v>223</v>
      </c>
      <c r="L460" s="199" t="s">
        <v>451</v>
      </c>
      <c r="M460" s="199" t="s">
        <v>138</v>
      </c>
      <c r="N460" s="201">
        <v>1.1656</v>
      </c>
      <c r="O460" s="202" t="s">
        <v>81</v>
      </c>
      <c r="P460" s="202"/>
      <c r="Q460" s="203">
        <f t="shared" si="39"/>
        <v>0</v>
      </c>
      <c r="R460" s="203">
        <f t="shared" si="40"/>
        <v>0</v>
      </c>
      <c r="S460" s="213">
        <f>IF(M460="nvt",0,IF(O460&gt;0,VLOOKUP(M460,'3-Productie normen'!A:K,VLOOKUP(O460,'3-Productie normen'!$B$34:$C$35,2,FALSE),FALSE)))</f>
        <v>0</v>
      </c>
      <c r="T460" s="204">
        <f t="shared" si="41"/>
        <v>0</v>
      </c>
      <c r="U460" s="572"/>
    </row>
    <row r="461" spans="1:21" ht="14.15" customHeight="1">
      <c r="A461" s="231">
        <v>461</v>
      </c>
      <c r="B461" s="262" t="s">
        <v>83</v>
      </c>
      <c r="C461" s="199" t="s">
        <v>418</v>
      </c>
      <c r="D461" s="199" t="s">
        <v>419</v>
      </c>
      <c r="E461" s="199" t="s">
        <v>671</v>
      </c>
      <c r="F461" s="199" t="s">
        <v>176</v>
      </c>
      <c r="G461" s="199" t="s">
        <v>377</v>
      </c>
      <c r="H461" s="199" t="s">
        <v>683</v>
      </c>
      <c r="I461" s="200" t="s">
        <v>123</v>
      </c>
      <c r="J461" s="199" t="s">
        <v>255</v>
      </c>
      <c r="K461" s="199" t="s">
        <v>256</v>
      </c>
      <c r="L461" s="199" t="s">
        <v>451</v>
      </c>
      <c r="M461" s="199" t="s">
        <v>122</v>
      </c>
      <c r="N461" s="201">
        <v>2.38</v>
      </c>
      <c r="O461" s="202" t="s">
        <v>81</v>
      </c>
      <c r="P461" s="202"/>
      <c r="Q461" s="203">
        <f t="shared" si="39"/>
        <v>0</v>
      </c>
      <c r="R461" s="203">
        <f t="shared" si="40"/>
        <v>0</v>
      </c>
      <c r="S461" s="213">
        <f>IF(M461="nvt",0,IF(O461&gt;0,VLOOKUP(M461,'3-Productie normen'!A:K,VLOOKUP(O461,'3-Productie normen'!$B$34:$C$35,2,FALSE),FALSE)))</f>
        <v>0</v>
      </c>
      <c r="T461" s="204">
        <f t="shared" si="41"/>
        <v>0</v>
      </c>
      <c r="U461" s="572"/>
    </row>
    <row r="462" spans="1:21" ht="14.15" customHeight="1">
      <c r="A462" s="231">
        <v>462</v>
      </c>
      <c r="B462" s="262" t="s">
        <v>83</v>
      </c>
      <c r="C462" s="199" t="s">
        <v>418</v>
      </c>
      <c r="D462" s="199" t="s">
        <v>419</v>
      </c>
      <c r="E462" s="199" t="s">
        <v>671</v>
      </c>
      <c r="F462" s="199" t="s">
        <v>176</v>
      </c>
      <c r="G462" s="199" t="s">
        <v>377</v>
      </c>
      <c r="H462" s="199" t="s">
        <v>684</v>
      </c>
      <c r="I462" s="200" t="s">
        <v>143</v>
      </c>
      <c r="J462" s="199" t="s">
        <v>209</v>
      </c>
      <c r="K462" s="199" t="s">
        <v>213</v>
      </c>
      <c r="L462" s="199" t="s">
        <v>263</v>
      </c>
      <c r="M462" s="199" t="s">
        <v>143</v>
      </c>
      <c r="N462" s="201">
        <v>2.8214000000000001</v>
      </c>
      <c r="O462" s="202"/>
      <c r="P462" s="202"/>
      <c r="Q462" s="203">
        <f t="shared" si="39"/>
        <v>0</v>
      </c>
      <c r="R462" s="203">
        <f t="shared" si="40"/>
        <v>0</v>
      </c>
      <c r="S462" s="213">
        <f>IF(M462="nvt",0,IF(O462&gt;0,VLOOKUP(M462,'3-Productie normen'!A:K,VLOOKUP(O462,'3-Productie normen'!$B$34:$C$35,2,FALSE),FALSE)))</f>
        <v>0</v>
      </c>
      <c r="T462" s="204">
        <f t="shared" si="41"/>
        <v>0</v>
      </c>
      <c r="U462" s="572"/>
    </row>
    <row r="463" spans="1:21" ht="14.15" customHeight="1">
      <c r="A463" s="231">
        <v>463</v>
      </c>
      <c r="B463" s="262" t="s">
        <v>83</v>
      </c>
      <c r="C463" s="199" t="s">
        <v>418</v>
      </c>
      <c r="D463" s="199" t="s">
        <v>419</v>
      </c>
      <c r="E463" s="199" t="s">
        <v>671</v>
      </c>
      <c r="F463" s="199" t="s">
        <v>176</v>
      </c>
      <c r="G463" s="199" t="s">
        <v>377</v>
      </c>
      <c r="H463" s="199" t="s">
        <v>685</v>
      </c>
      <c r="I463" s="200" t="s">
        <v>143</v>
      </c>
      <c r="J463" s="199" t="s">
        <v>209</v>
      </c>
      <c r="K463" s="199" t="s">
        <v>210</v>
      </c>
      <c r="L463" s="199" t="s">
        <v>398</v>
      </c>
      <c r="M463" s="199" t="s">
        <v>143</v>
      </c>
      <c r="N463" s="201">
        <v>3.7155</v>
      </c>
      <c r="O463" s="202"/>
      <c r="P463" s="202"/>
      <c r="Q463" s="203">
        <f t="shared" si="39"/>
        <v>0</v>
      </c>
      <c r="R463" s="203">
        <f t="shared" si="40"/>
        <v>0</v>
      </c>
      <c r="S463" s="213">
        <f>IF(M463="nvt",0,IF(O463&gt;0,VLOOKUP(M463,'3-Productie normen'!A:K,VLOOKUP(O463,'3-Productie normen'!$B$34:$C$35,2,FALSE),FALSE)))</f>
        <v>0</v>
      </c>
      <c r="T463" s="204">
        <f t="shared" si="41"/>
        <v>0</v>
      </c>
      <c r="U463" s="572"/>
    </row>
    <row r="464" spans="1:21" ht="14.15" customHeight="1">
      <c r="A464" s="231">
        <v>464</v>
      </c>
      <c r="B464" s="262" t="s">
        <v>83</v>
      </c>
      <c r="C464" s="199" t="s">
        <v>418</v>
      </c>
      <c r="D464" s="199" t="s">
        <v>419</v>
      </c>
      <c r="E464" s="199" t="s">
        <v>671</v>
      </c>
      <c r="F464" s="199" t="s">
        <v>176</v>
      </c>
      <c r="G464" s="199" t="s">
        <v>377</v>
      </c>
      <c r="H464" s="199" t="s">
        <v>686</v>
      </c>
      <c r="I464" s="200" t="s">
        <v>125</v>
      </c>
      <c r="J464" s="199" t="s">
        <v>222</v>
      </c>
      <c r="K464" s="199" t="s">
        <v>279</v>
      </c>
      <c r="L464" s="199" t="s">
        <v>425</v>
      </c>
      <c r="M464" s="208" t="s">
        <v>129</v>
      </c>
      <c r="N464" s="201">
        <v>27.4132</v>
      </c>
      <c r="O464" s="202" t="s">
        <v>81</v>
      </c>
      <c r="P464" s="202"/>
      <c r="Q464" s="203">
        <f t="shared" si="39"/>
        <v>0</v>
      </c>
      <c r="R464" s="203">
        <f t="shared" si="40"/>
        <v>0</v>
      </c>
      <c r="S464" s="213">
        <f>IF(M464="nvt",0,IF(O464&gt;0,VLOOKUP(M464,'3-Productie normen'!A:K,VLOOKUP(O464,'3-Productie normen'!$B$34:$C$35,2,FALSE),FALSE)))</f>
        <v>0</v>
      </c>
      <c r="T464" s="204">
        <f t="shared" si="41"/>
        <v>0</v>
      </c>
      <c r="U464" s="572"/>
    </row>
    <row r="465" spans="1:21" ht="14.15" customHeight="1">
      <c r="A465" s="232">
        <v>465</v>
      </c>
      <c r="B465" s="262" t="s">
        <v>83</v>
      </c>
      <c r="C465" s="199" t="s">
        <v>418</v>
      </c>
      <c r="D465" s="199" t="s">
        <v>419</v>
      </c>
      <c r="E465" s="199" t="s">
        <v>671</v>
      </c>
      <c r="F465" s="199" t="s">
        <v>176</v>
      </c>
      <c r="G465" s="199" t="s">
        <v>377</v>
      </c>
      <c r="H465" s="199" t="s">
        <v>687</v>
      </c>
      <c r="I465" s="200" t="s">
        <v>125</v>
      </c>
      <c r="J465" s="199" t="s">
        <v>222</v>
      </c>
      <c r="K465" s="199" t="s">
        <v>279</v>
      </c>
      <c r="L465" s="199" t="s">
        <v>425</v>
      </c>
      <c r="M465" s="208" t="s">
        <v>129</v>
      </c>
      <c r="N465" s="201">
        <v>26.8231</v>
      </c>
      <c r="O465" s="202" t="s">
        <v>81</v>
      </c>
      <c r="P465" s="202"/>
      <c r="Q465" s="203">
        <f t="shared" si="39"/>
        <v>0</v>
      </c>
      <c r="R465" s="203">
        <f t="shared" si="40"/>
        <v>0</v>
      </c>
      <c r="S465" s="213">
        <f>IF(M465="nvt",0,IF(O465&gt;0,VLOOKUP(M465,'3-Productie normen'!A:K,VLOOKUP(O465,'3-Productie normen'!$B$34:$C$35,2,FALSE),FALSE)))</f>
        <v>0</v>
      </c>
      <c r="T465" s="204">
        <f t="shared" si="41"/>
        <v>0</v>
      </c>
      <c r="U465" s="572"/>
    </row>
    <row r="466" spans="1:21" ht="14.15" customHeight="1">
      <c r="A466" s="231">
        <v>466</v>
      </c>
      <c r="B466" s="262" t="s">
        <v>83</v>
      </c>
      <c r="C466" s="199" t="s">
        <v>418</v>
      </c>
      <c r="D466" s="199" t="s">
        <v>419</v>
      </c>
      <c r="E466" s="199" t="s">
        <v>671</v>
      </c>
      <c r="F466" s="199" t="s">
        <v>176</v>
      </c>
      <c r="G466" s="199" t="s">
        <v>377</v>
      </c>
      <c r="H466" s="199" t="s">
        <v>688</v>
      </c>
      <c r="I466" s="200" t="s">
        <v>123</v>
      </c>
      <c r="J466" s="199" t="s">
        <v>179</v>
      </c>
      <c r="K466" s="199" t="s">
        <v>179</v>
      </c>
      <c r="L466" s="199" t="s">
        <v>261</v>
      </c>
      <c r="M466" s="199" t="s">
        <v>122</v>
      </c>
      <c r="N466" s="201">
        <v>18.542300000000001</v>
      </c>
      <c r="O466" s="202" t="s">
        <v>81</v>
      </c>
      <c r="P466" s="202"/>
      <c r="Q466" s="203">
        <f t="shared" si="39"/>
        <v>0</v>
      </c>
      <c r="R466" s="203">
        <f t="shared" si="40"/>
        <v>0</v>
      </c>
      <c r="S466" s="213">
        <f>IF(M466="nvt",0,IF(O466&gt;0,VLOOKUP(M466,'3-Productie normen'!A:K,VLOOKUP(O466,'3-Productie normen'!$B$34:$C$35,2,FALSE),FALSE)))</f>
        <v>0</v>
      </c>
      <c r="T466" s="204">
        <f t="shared" si="41"/>
        <v>0</v>
      </c>
      <c r="U466" s="572"/>
    </row>
    <row r="467" spans="1:21" ht="14.15" customHeight="1">
      <c r="A467" s="231">
        <v>467</v>
      </c>
      <c r="B467" s="262" t="s">
        <v>83</v>
      </c>
      <c r="C467" s="199" t="s">
        <v>418</v>
      </c>
      <c r="D467" s="199" t="s">
        <v>419</v>
      </c>
      <c r="E467" s="199" t="s">
        <v>671</v>
      </c>
      <c r="F467" s="199" t="s">
        <v>176</v>
      </c>
      <c r="G467" s="199" t="s">
        <v>377</v>
      </c>
      <c r="H467" s="199" t="s">
        <v>689</v>
      </c>
      <c r="I467" s="200" t="s">
        <v>123</v>
      </c>
      <c r="J467" s="199" t="s">
        <v>179</v>
      </c>
      <c r="K467" s="199" t="s">
        <v>179</v>
      </c>
      <c r="L467" s="199" t="s">
        <v>261</v>
      </c>
      <c r="M467" s="199" t="s">
        <v>122</v>
      </c>
      <c r="N467" s="201">
        <v>18.542300000000001</v>
      </c>
      <c r="O467" s="202" t="s">
        <v>81</v>
      </c>
      <c r="P467" s="202"/>
      <c r="Q467" s="203">
        <f t="shared" si="39"/>
        <v>0</v>
      </c>
      <c r="R467" s="203">
        <f t="shared" si="40"/>
        <v>0</v>
      </c>
      <c r="S467" s="213">
        <f>IF(M467="nvt",0,IF(O467&gt;0,VLOOKUP(M467,'3-Productie normen'!A:K,VLOOKUP(O467,'3-Productie normen'!$B$34:$C$35,2,FALSE),FALSE)))</f>
        <v>0</v>
      </c>
      <c r="T467" s="204">
        <f t="shared" si="41"/>
        <v>0</v>
      </c>
      <c r="U467" s="572"/>
    </row>
    <row r="468" spans="1:21" ht="14.15" customHeight="1">
      <c r="A468" s="231">
        <v>468</v>
      </c>
      <c r="B468" s="262" t="s">
        <v>83</v>
      </c>
      <c r="C468" s="199" t="s">
        <v>418</v>
      </c>
      <c r="D468" s="199" t="s">
        <v>419</v>
      </c>
      <c r="E468" s="199" t="s">
        <v>671</v>
      </c>
      <c r="F468" s="199" t="s">
        <v>176</v>
      </c>
      <c r="G468" s="199" t="s">
        <v>377</v>
      </c>
      <c r="H468" s="199" t="s">
        <v>690</v>
      </c>
      <c r="I468" s="200" t="s">
        <v>123</v>
      </c>
      <c r="J468" s="199" t="s">
        <v>179</v>
      </c>
      <c r="K468" s="199" t="s">
        <v>179</v>
      </c>
      <c r="L468" s="199" t="s">
        <v>261</v>
      </c>
      <c r="M468" s="199" t="s">
        <v>122</v>
      </c>
      <c r="N468" s="201">
        <v>18.542300000000001</v>
      </c>
      <c r="O468" s="202" t="s">
        <v>81</v>
      </c>
      <c r="P468" s="202"/>
      <c r="Q468" s="203">
        <f t="shared" si="39"/>
        <v>0</v>
      </c>
      <c r="R468" s="203">
        <f t="shared" si="40"/>
        <v>0</v>
      </c>
      <c r="S468" s="213">
        <f>IF(M468="nvt",0,IF(O468&gt;0,VLOOKUP(M468,'3-Productie normen'!A:K,VLOOKUP(O468,'3-Productie normen'!$B$34:$C$35,2,FALSE),FALSE)))</f>
        <v>0</v>
      </c>
      <c r="T468" s="204">
        <f t="shared" si="41"/>
        <v>0</v>
      </c>
      <c r="U468" s="572"/>
    </row>
    <row r="469" spans="1:21" ht="14.15" customHeight="1">
      <c r="A469" s="231">
        <v>469</v>
      </c>
      <c r="B469" s="262" t="s">
        <v>83</v>
      </c>
      <c r="C469" s="199" t="s">
        <v>418</v>
      </c>
      <c r="D469" s="199" t="s">
        <v>419</v>
      </c>
      <c r="E469" s="199" t="s">
        <v>671</v>
      </c>
      <c r="F469" s="199" t="s">
        <v>176</v>
      </c>
      <c r="G469" s="199" t="s">
        <v>377</v>
      </c>
      <c r="H469" s="199" t="s">
        <v>691</v>
      </c>
      <c r="I469" s="200" t="s">
        <v>123</v>
      </c>
      <c r="J469" s="199" t="s">
        <v>179</v>
      </c>
      <c r="K469" s="199" t="s">
        <v>179</v>
      </c>
      <c r="L469" s="199" t="s">
        <v>261</v>
      </c>
      <c r="M469" s="199" t="s">
        <v>122</v>
      </c>
      <c r="N469" s="201">
        <v>18.809999999999999</v>
      </c>
      <c r="O469" s="202" t="s">
        <v>81</v>
      </c>
      <c r="P469" s="202"/>
      <c r="Q469" s="203">
        <f t="shared" si="39"/>
        <v>0</v>
      </c>
      <c r="R469" s="203">
        <f t="shared" si="40"/>
        <v>0</v>
      </c>
      <c r="S469" s="213">
        <f>IF(M469="nvt",0,IF(O469&gt;0,VLOOKUP(M469,'3-Productie normen'!A:K,VLOOKUP(O469,'3-Productie normen'!$B$34:$C$35,2,FALSE),FALSE)))</f>
        <v>0</v>
      </c>
      <c r="T469" s="204">
        <f t="shared" si="41"/>
        <v>0</v>
      </c>
      <c r="U469" s="572"/>
    </row>
    <row r="470" spans="1:21" ht="14.15" customHeight="1">
      <c r="A470" s="231">
        <v>470</v>
      </c>
      <c r="B470" s="262" t="s">
        <v>83</v>
      </c>
      <c r="C470" s="199" t="s">
        <v>418</v>
      </c>
      <c r="D470" s="199" t="s">
        <v>419</v>
      </c>
      <c r="E470" s="199" t="s">
        <v>671</v>
      </c>
      <c r="F470" s="199" t="s">
        <v>176</v>
      </c>
      <c r="G470" s="199" t="s">
        <v>377</v>
      </c>
      <c r="H470" s="199" t="s">
        <v>692</v>
      </c>
      <c r="I470" s="200" t="s">
        <v>123</v>
      </c>
      <c r="J470" s="199" t="s">
        <v>179</v>
      </c>
      <c r="K470" s="199" t="s">
        <v>179</v>
      </c>
      <c r="L470" s="199" t="s">
        <v>261</v>
      </c>
      <c r="M470" s="199" t="s">
        <v>122</v>
      </c>
      <c r="N470" s="201">
        <v>18.809999999999999</v>
      </c>
      <c r="O470" s="202" t="s">
        <v>81</v>
      </c>
      <c r="P470" s="202"/>
      <c r="Q470" s="203">
        <f t="shared" si="39"/>
        <v>0</v>
      </c>
      <c r="R470" s="203">
        <f t="shared" si="40"/>
        <v>0</v>
      </c>
      <c r="S470" s="213">
        <f>IF(M470="nvt",0,IF(O470&gt;0,VLOOKUP(M470,'3-Productie normen'!A:K,VLOOKUP(O470,'3-Productie normen'!$B$34:$C$35,2,FALSE),FALSE)))</f>
        <v>0</v>
      </c>
      <c r="T470" s="204">
        <f t="shared" si="41"/>
        <v>0</v>
      </c>
      <c r="U470" s="572"/>
    </row>
    <row r="471" spans="1:21" ht="14.15" customHeight="1">
      <c r="A471" s="231">
        <v>471</v>
      </c>
      <c r="B471" s="262" t="s">
        <v>83</v>
      </c>
      <c r="C471" s="199" t="s">
        <v>418</v>
      </c>
      <c r="D471" s="199" t="s">
        <v>419</v>
      </c>
      <c r="E471" s="199" t="s">
        <v>671</v>
      </c>
      <c r="F471" s="199" t="s">
        <v>176</v>
      </c>
      <c r="G471" s="199" t="s">
        <v>177</v>
      </c>
      <c r="H471" s="199" t="s">
        <v>693</v>
      </c>
      <c r="I471" s="200" t="s">
        <v>130</v>
      </c>
      <c r="J471" s="199" t="s">
        <v>209</v>
      </c>
      <c r="K471" s="199" t="s">
        <v>220</v>
      </c>
      <c r="L471" s="199" t="s">
        <v>674</v>
      </c>
      <c r="M471" s="199" t="s">
        <v>140</v>
      </c>
      <c r="N471" s="201">
        <v>13.661199999999999</v>
      </c>
      <c r="O471" s="202" t="s">
        <v>81</v>
      </c>
      <c r="P471" s="202"/>
      <c r="Q471" s="203">
        <f t="shared" si="39"/>
        <v>0</v>
      </c>
      <c r="R471" s="203">
        <f t="shared" si="40"/>
        <v>0</v>
      </c>
      <c r="S471" s="213">
        <f>IF(M471="nvt",0,IF(O471&gt;0,VLOOKUP(M471,'3-Productie normen'!A:K,VLOOKUP(O471,'3-Productie normen'!$B$34:$C$35,2,FALSE),FALSE)))</f>
        <v>0</v>
      </c>
      <c r="T471" s="204">
        <f t="shared" si="41"/>
        <v>0</v>
      </c>
      <c r="U471" s="572"/>
    </row>
    <row r="472" spans="1:21" ht="14.15" customHeight="1">
      <c r="A472" s="231">
        <v>472</v>
      </c>
      <c r="B472" s="262" t="s">
        <v>83</v>
      </c>
      <c r="C472" s="199" t="s">
        <v>418</v>
      </c>
      <c r="D472" s="199" t="s">
        <v>419</v>
      </c>
      <c r="E472" s="199" t="s">
        <v>671</v>
      </c>
      <c r="F472" s="199" t="s">
        <v>176</v>
      </c>
      <c r="G472" s="199" t="s">
        <v>177</v>
      </c>
      <c r="H472" s="199" t="s">
        <v>694</v>
      </c>
      <c r="I472" s="207" t="s">
        <v>123</v>
      </c>
      <c r="J472" s="199" t="s">
        <v>179</v>
      </c>
      <c r="K472" s="199" t="s">
        <v>187</v>
      </c>
      <c r="L472" s="199" t="s">
        <v>261</v>
      </c>
      <c r="M472" s="199" t="s">
        <v>141</v>
      </c>
      <c r="N472" s="201">
        <v>27.406300000000002</v>
      </c>
      <c r="O472" s="202" t="s">
        <v>81</v>
      </c>
      <c r="P472" s="202"/>
      <c r="Q472" s="203">
        <f t="shared" si="39"/>
        <v>0</v>
      </c>
      <c r="R472" s="203">
        <f t="shared" si="40"/>
        <v>0</v>
      </c>
      <c r="S472" s="213">
        <f>IF(M472="nvt",0,IF(O472&gt;0,VLOOKUP(M472,'3-Productie normen'!A:K,VLOOKUP(O472,'3-Productie normen'!$B$34:$C$35,2,FALSE),FALSE)))</f>
        <v>0</v>
      </c>
      <c r="T472" s="204">
        <f t="shared" si="41"/>
        <v>0</v>
      </c>
      <c r="U472" s="572"/>
    </row>
    <row r="473" spans="1:21" ht="14.15" customHeight="1">
      <c r="A473" s="232">
        <v>473</v>
      </c>
      <c r="B473" s="262" t="s">
        <v>83</v>
      </c>
      <c r="C473" s="199" t="s">
        <v>418</v>
      </c>
      <c r="D473" s="199" t="s">
        <v>419</v>
      </c>
      <c r="E473" s="199" t="s">
        <v>671</v>
      </c>
      <c r="F473" s="199" t="s">
        <v>176</v>
      </c>
      <c r="G473" s="199" t="s">
        <v>177</v>
      </c>
      <c r="H473" s="199" t="s">
        <v>695</v>
      </c>
      <c r="I473" s="200" t="s">
        <v>123</v>
      </c>
      <c r="J473" s="199" t="s">
        <v>179</v>
      </c>
      <c r="K473" s="199" t="s">
        <v>179</v>
      </c>
      <c r="L473" s="199" t="s">
        <v>261</v>
      </c>
      <c r="M473" s="199" t="s">
        <v>122</v>
      </c>
      <c r="N473" s="201">
        <v>27.5928</v>
      </c>
      <c r="O473" s="202" t="s">
        <v>81</v>
      </c>
      <c r="P473" s="202"/>
      <c r="Q473" s="203">
        <f t="shared" si="39"/>
        <v>0</v>
      </c>
      <c r="R473" s="203">
        <f t="shared" si="40"/>
        <v>0</v>
      </c>
      <c r="S473" s="213">
        <f>IF(M473="nvt",0,IF(O473&gt;0,VLOOKUP(M473,'3-Productie normen'!A:K,VLOOKUP(O473,'3-Productie normen'!$B$34:$C$35,2,FALSE),FALSE)))</f>
        <v>0</v>
      </c>
      <c r="T473" s="204">
        <f t="shared" si="41"/>
        <v>0</v>
      </c>
      <c r="U473" s="572"/>
    </row>
    <row r="474" spans="1:21" ht="14.15" customHeight="1">
      <c r="A474" s="231">
        <v>474</v>
      </c>
      <c r="B474" s="262" t="s">
        <v>83</v>
      </c>
      <c r="C474" s="199" t="s">
        <v>418</v>
      </c>
      <c r="D474" s="199" t="s">
        <v>419</v>
      </c>
      <c r="E474" s="199" t="s">
        <v>671</v>
      </c>
      <c r="F474" s="199" t="s">
        <v>176</v>
      </c>
      <c r="G474" s="199" t="s">
        <v>177</v>
      </c>
      <c r="H474" s="199" t="s">
        <v>696</v>
      </c>
      <c r="I474" s="200" t="s">
        <v>123</v>
      </c>
      <c r="J474" s="199" t="s">
        <v>179</v>
      </c>
      <c r="K474" s="199" t="s">
        <v>179</v>
      </c>
      <c r="L474" s="199" t="s">
        <v>261</v>
      </c>
      <c r="M474" s="199" t="s">
        <v>122</v>
      </c>
      <c r="N474" s="201">
        <v>24.320799999999998</v>
      </c>
      <c r="O474" s="202" t="s">
        <v>81</v>
      </c>
      <c r="P474" s="202"/>
      <c r="Q474" s="203">
        <f t="shared" si="39"/>
        <v>0</v>
      </c>
      <c r="R474" s="203">
        <f t="shared" si="40"/>
        <v>0</v>
      </c>
      <c r="S474" s="213">
        <f>IF(M474="nvt",0,IF(O474&gt;0,VLOOKUP(M474,'3-Productie normen'!A:K,VLOOKUP(O474,'3-Productie normen'!$B$34:$C$35,2,FALSE),FALSE)))</f>
        <v>0</v>
      </c>
      <c r="T474" s="204">
        <f t="shared" si="41"/>
        <v>0</v>
      </c>
      <c r="U474" s="572"/>
    </row>
    <row r="475" spans="1:21" ht="14.15" customHeight="1">
      <c r="A475" s="231">
        <v>475</v>
      </c>
      <c r="B475" s="262" t="s">
        <v>83</v>
      </c>
      <c r="C475" s="199" t="s">
        <v>418</v>
      </c>
      <c r="D475" s="199" t="s">
        <v>419</v>
      </c>
      <c r="E475" s="199" t="s">
        <v>671</v>
      </c>
      <c r="F475" s="199" t="s">
        <v>176</v>
      </c>
      <c r="G475" s="199" t="s">
        <v>177</v>
      </c>
      <c r="H475" s="199" t="s">
        <v>697</v>
      </c>
      <c r="I475" s="200" t="s">
        <v>123</v>
      </c>
      <c r="J475" s="199" t="s">
        <v>179</v>
      </c>
      <c r="K475" s="199" t="s">
        <v>179</v>
      </c>
      <c r="L475" s="199" t="s">
        <v>261</v>
      </c>
      <c r="M475" s="199" t="s">
        <v>122</v>
      </c>
      <c r="N475" s="201">
        <v>52.203499999999998</v>
      </c>
      <c r="O475" s="202" t="s">
        <v>81</v>
      </c>
      <c r="P475" s="202"/>
      <c r="Q475" s="203">
        <f t="shared" si="39"/>
        <v>0</v>
      </c>
      <c r="R475" s="203">
        <f t="shared" si="40"/>
        <v>0</v>
      </c>
      <c r="S475" s="213">
        <f>IF(M475="nvt",0,IF(O475&gt;0,VLOOKUP(M475,'3-Productie normen'!A:K,VLOOKUP(O475,'3-Productie normen'!$B$34:$C$35,2,FALSE),FALSE)))</f>
        <v>0</v>
      </c>
      <c r="T475" s="204">
        <f t="shared" si="41"/>
        <v>0</v>
      </c>
      <c r="U475" s="572"/>
    </row>
    <row r="476" spans="1:21" ht="14.15" customHeight="1">
      <c r="A476" s="231">
        <v>476</v>
      </c>
      <c r="B476" s="262" t="s">
        <v>83</v>
      </c>
      <c r="C476" s="199" t="s">
        <v>418</v>
      </c>
      <c r="D476" s="199" t="s">
        <v>419</v>
      </c>
      <c r="E476" s="199" t="s">
        <v>671</v>
      </c>
      <c r="F476" s="199" t="s">
        <v>176</v>
      </c>
      <c r="G476" s="199" t="s">
        <v>177</v>
      </c>
      <c r="H476" s="199" t="s">
        <v>698</v>
      </c>
      <c r="I476" s="200" t="s">
        <v>123</v>
      </c>
      <c r="J476" s="199" t="s">
        <v>179</v>
      </c>
      <c r="K476" s="199" t="s">
        <v>179</v>
      </c>
      <c r="L476" s="199" t="s">
        <v>261</v>
      </c>
      <c r="M476" s="199" t="s">
        <v>122</v>
      </c>
      <c r="N476" s="201">
        <v>49.0139</v>
      </c>
      <c r="O476" s="202" t="s">
        <v>81</v>
      </c>
      <c r="P476" s="202"/>
      <c r="Q476" s="203">
        <f t="shared" si="39"/>
        <v>0</v>
      </c>
      <c r="R476" s="203">
        <f t="shared" si="40"/>
        <v>0</v>
      </c>
      <c r="S476" s="213">
        <f>IF(M476="nvt",0,IF(O476&gt;0,VLOOKUP(M476,'3-Productie normen'!A:K,VLOOKUP(O476,'3-Productie normen'!$B$34:$C$35,2,FALSE),FALSE)))</f>
        <v>0</v>
      </c>
      <c r="T476" s="204">
        <f t="shared" si="41"/>
        <v>0</v>
      </c>
      <c r="U476" s="572"/>
    </row>
    <row r="477" spans="1:21" ht="14.15" customHeight="1">
      <c r="A477" s="231">
        <v>477</v>
      </c>
      <c r="B477" s="262" t="s">
        <v>83</v>
      </c>
      <c r="C477" s="199" t="s">
        <v>418</v>
      </c>
      <c r="D477" s="199" t="s">
        <v>419</v>
      </c>
      <c r="E477" s="199" t="s">
        <v>671</v>
      </c>
      <c r="F477" s="199" t="s">
        <v>176</v>
      </c>
      <c r="G477" s="199" t="s">
        <v>177</v>
      </c>
      <c r="H477" s="199" t="s">
        <v>699</v>
      </c>
      <c r="I477" s="200" t="s">
        <v>133</v>
      </c>
      <c r="J477" s="199" t="s">
        <v>222</v>
      </c>
      <c r="K477" s="199" t="s">
        <v>223</v>
      </c>
      <c r="L477" s="199" t="s">
        <v>451</v>
      </c>
      <c r="M477" s="199" t="s">
        <v>138</v>
      </c>
      <c r="N477" s="201">
        <v>3.2218</v>
      </c>
      <c r="O477" s="202" t="s">
        <v>81</v>
      </c>
      <c r="P477" s="202"/>
      <c r="Q477" s="203">
        <f t="shared" si="39"/>
        <v>0</v>
      </c>
      <c r="R477" s="203">
        <f t="shared" si="40"/>
        <v>0</v>
      </c>
      <c r="S477" s="213">
        <f>IF(M477="nvt",0,IF(O477&gt;0,VLOOKUP(M477,'3-Productie normen'!A:K,VLOOKUP(O477,'3-Productie normen'!$B$34:$C$35,2,FALSE),FALSE)))</f>
        <v>0</v>
      </c>
      <c r="T477" s="204">
        <f t="shared" si="41"/>
        <v>0</v>
      </c>
      <c r="U477" s="572"/>
    </row>
    <row r="478" spans="1:21" ht="14.15" customHeight="1">
      <c r="A478" s="231">
        <v>478</v>
      </c>
      <c r="B478" s="262" t="s">
        <v>83</v>
      </c>
      <c r="C478" s="199" t="s">
        <v>418</v>
      </c>
      <c r="D478" s="199" t="s">
        <v>419</v>
      </c>
      <c r="E478" s="199" t="s">
        <v>671</v>
      </c>
      <c r="F478" s="199" t="s">
        <v>176</v>
      </c>
      <c r="G478" s="199" t="s">
        <v>177</v>
      </c>
      <c r="H478" s="199" t="s">
        <v>700</v>
      </c>
      <c r="I478" s="200" t="s">
        <v>133</v>
      </c>
      <c r="J478" s="199" t="s">
        <v>222</v>
      </c>
      <c r="K478" s="199" t="s">
        <v>223</v>
      </c>
      <c r="L478" s="199" t="s">
        <v>451</v>
      </c>
      <c r="M478" s="199" t="s">
        <v>138</v>
      </c>
      <c r="N478" s="201">
        <v>1.1656</v>
      </c>
      <c r="O478" s="202" t="s">
        <v>81</v>
      </c>
      <c r="P478" s="202"/>
      <c r="Q478" s="203">
        <f t="shared" si="39"/>
        <v>0</v>
      </c>
      <c r="R478" s="203">
        <f t="shared" si="40"/>
        <v>0</v>
      </c>
      <c r="S478" s="213">
        <f>IF(M478="nvt",0,IF(O478&gt;0,VLOOKUP(M478,'3-Productie normen'!A:K,VLOOKUP(O478,'3-Productie normen'!$B$34:$C$35,2,FALSE),FALSE)))</f>
        <v>0</v>
      </c>
      <c r="T478" s="204">
        <f t="shared" si="41"/>
        <v>0</v>
      </c>
      <c r="U478" s="572"/>
    </row>
    <row r="479" spans="1:21" ht="14.15" customHeight="1">
      <c r="A479" s="231">
        <v>479</v>
      </c>
      <c r="B479" s="262" t="s">
        <v>83</v>
      </c>
      <c r="C479" s="199" t="s">
        <v>418</v>
      </c>
      <c r="D479" s="199" t="s">
        <v>419</v>
      </c>
      <c r="E479" s="199" t="s">
        <v>671</v>
      </c>
      <c r="F479" s="199" t="s">
        <v>176</v>
      </c>
      <c r="G479" s="199" t="s">
        <v>177</v>
      </c>
      <c r="H479" s="199" t="s">
        <v>701</v>
      </c>
      <c r="I479" s="200" t="s">
        <v>133</v>
      </c>
      <c r="J479" s="199" t="s">
        <v>222</v>
      </c>
      <c r="K479" s="199" t="s">
        <v>223</v>
      </c>
      <c r="L479" s="199" t="s">
        <v>451</v>
      </c>
      <c r="M479" s="199" t="s">
        <v>138</v>
      </c>
      <c r="N479" s="201">
        <v>1.1656</v>
      </c>
      <c r="O479" s="202" t="s">
        <v>81</v>
      </c>
      <c r="P479" s="202"/>
      <c r="Q479" s="203">
        <f t="shared" si="39"/>
        <v>0</v>
      </c>
      <c r="R479" s="203">
        <f t="shared" si="40"/>
        <v>0</v>
      </c>
      <c r="S479" s="213">
        <f>IF(M479="nvt",0,IF(O479&gt;0,VLOOKUP(M479,'3-Productie normen'!A:K,VLOOKUP(O479,'3-Productie normen'!$B$34:$C$35,2,FALSE),FALSE)))</f>
        <v>0</v>
      </c>
      <c r="T479" s="204">
        <f t="shared" si="41"/>
        <v>0</v>
      </c>
      <c r="U479" s="572"/>
    </row>
    <row r="480" spans="1:21" ht="14.15" customHeight="1">
      <c r="A480" s="231">
        <v>480</v>
      </c>
      <c r="B480" s="262" t="s">
        <v>83</v>
      </c>
      <c r="C480" s="199" t="s">
        <v>418</v>
      </c>
      <c r="D480" s="199" t="s">
        <v>419</v>
      </c>
      <c r="E480" s="199" t="s">
        <v>671</v>
      </c>
      <c r="F480" s="199" t="s">
        <v>176</v>
      </c>
      <c r="G480" s="199" t="s">
        <v>177</v>
      </c>
      <c r="H480" s="199" t="s">
        <v>702</v>
      </c>
      <c r="I480" s="200" t="s">
        <v>133</v>
      </c>
      <c r="J480" s="199" t="s">
        <v>222</v>
      </c>
      <c r="K480" s="199" t="s">
        <v>223</v>
      </c>
      <c r="L480" s="199" t="s">
        <v>451</v>
      </c>
      <c r="M480" s="199" t="s">
        <v>138</v>
      </c>
      <c r="N480" s="201">
        <v>6.3296999999999999</v>
      </c>
      <c r="O480" s="202" t="s">
        <v>81</v>
      </c>
      <c r="P480" s="202"/>
      <c r="Q480" s="203">
        <f t="shared" si="39"/>
        <v>0</v>
      </c>
      <c r="R480" s="203">
        <f t="shared" si="40"/>
        <v>0</v>
      </c>
      <c r="S480" s="213">
        <f>IF(M480="nvt",0,IF(O480&gt;0,VLOOKUP(M480,'3-Productie normen'!A:K,VLOOKUP(O480,'3-Productie normen'!$B$34:$C$35,2,FALSE),FALSE)))</f>
        <v>0</v>
      </c>
      <c r="T480" s="204">
        <f t="shared" si="41"/>
        <v>0</v>
      </c>
      <c r="U480" s="572"/>
    </row>
    <row r="481" spans="1:21" ht="14.15" customHeight="1">
      <c r="A481" s="232">
        <v>481</v>
      </c>
      <c r="B481" s="262" t="s">
        <v>83</v>
      </c>
      <c r="C481" s="199" t="s">
        <v>418</v>
      </c>
      <c r="D481" s="199" t="s">
        <v>419</v>
      </c>
      <c r="E481" s="199" t="s">
        <v>671</v>
      </c>
      <c r="F481" s="199" t="s">
        <v>176</v>
      </c>
      <c r="G481" s="199" t="s">
        <v>177</v>
      </c>
      <c r="H481" s="199" t="s">
        <v>703</v>
      </c>
      <c r="I481" s="200" t="s">
        <v>133</v>
      </c>
      <c r="J481" s="199" t="s">
        <v>222</v>
      </c>
      <c r="K481" s="199" t="s">
        <v>223</v>
      </c>
      <c r="L481" s="199" t="s">
        <v>451</v>
      </c>
      <c r="M481" s="199" t="s">
        <v>138</v>
      </c>
      <c r="N481" s="201">
        <v>1.1656</v>
      </c>
      <c r="O481" s="202" t="s">
        <v>81</v>
      </c>
      <c r="P481" s="202"/>
      <c r="Q481" s="203">
        <f t="shared" si="39"/>
        <v>0</v>
      </c>
      <c r="R481" s="203">
        <f t="shared" si="40"/>
        <v>0</v>
      </c>
      <c r="S481" s="213">
        <f>IF(M481="nvt",0,IF(O481&gt;0,VLOOKUP(M481,'3-Productie normen'!A:K,VLOOKUP(O481,'3-Productie normen'!$B$34:$C$35,2,FALSE),FALSE)))</f>
        <v>0</v>
      </c>
      <c r="T481" s="204">
        <f t="shared" si="41"/>
        <v>0</v>
      </c>
      <c r="U481" s="572"/>
    </row>
    <row r="482" spans="1:21" ht="14.15" customHeight="1">
      <c r="A482" s="231">
        <v>482</v>
      </c>
      <c r="B482" s="262" t="s">
        <v>83</v>
      </c>
      <c r="C482" s="199" t="s">
        <v>418</v>
      </c>
      <c r="D482" s="199" t="s">
        <v>419</v>
      </c>
      <c r="E482" s="199" t="s">
        <v>671</v>
      </c>
      <c r="F482" s="199" t="s">
        <v>176</v>
      </c>
      <c r="G482" s="199" t="s">
        <v>177</v>
      </c>
      <c r="H482" s="199" t="s">
        <v>704</v>
      </c>
      <c r="I482" s="200" t="s">
        <v>143</v>
      </c>
      <c r="J482" s="199" t="s">
        <v>209</v>
      </c>
      <c r="K482" s="199" t="s">
        <v>220</v>
      </c>
      <c r="L482" s="199" t="s">
        <v>398</v>
      </c>
      <c r="M482" s="199" t="s">
        <v>143</v>
      </c>
      <c r="N482" s="201">
        <v>9.5984999999999996</v>
      </c>
      <c r="O482" s="202"/>
      <c r="P482" s="202"/>
      <c r="Q482" s="203">
        <f t="shared" si="39"/>
        <v>0</v>
      </c>
      <c r="R482" s="203">
        <f t="shared" si="40"/>
        <v>0</v>
      </c>
      <c r="S482" s="213">
        <f>IF(M482="nvt",0,IF(O482&gt;0,VLOOKUP(M482,'3-Productie normen'!A:K,VLOOKUP(O482,'3-Productie normen'!$B$34:$C$35,2,FALSE),FALSE)))</f>
        <v>0</v>
      </c>
      <c r="T482" s="204">
        <f t="shared" si="41"/>
        <v>0</v>
      </c>
      <c r="U482" s="572"/>
    </row>
    <row r="483" spans="1:21" ht="14.15" customHeight="1">
      <c r="A483" s="231">
        <v>483</v>
      </c>
      <c r="B483" s="262" t="s">
        <v>83</v>
      </c>
      <c r="C483" s="199" t="s">
        <v>418</v>
      </c>
      <c r="D483" s="199" t="s">
        <v>419</v>
      </c>
      <c r="E483" s="199" t="s">
        <v>671</v>
      </c>
      <c r="F483" s="199" t="s">
        <v>176</v>
      </c>
      <c r="G483" s="199" t="s">
        <v>177</v>
      </c>
      <c r="H483" s="199" t="s">
        <v>705</v>
      </c>
      <c r="I483" s="200" t="s">
        <v>123</v>
      </c>
      <c r="J483" s="199" t="s">
        <v>255</v>
      </c>
      <c r="K483" s="199" t="s">
        <v>256</v>
      </c>
      <c r="L483" s="199" t="s">
        <v>451</v>
      </c>
      <c r="M483" s="199" t="s">
        <v>122</v>
      </c>
      <c r="N483" s="201">
        <v>2.4396</v>
      </c>
      <c r="O483" s="202" t="s">
        <v>81</v>
      </c>
      <c r="P483" s="202"/>
      <c r="Q483" s="203">
        <f>IF(O483="nvt",0,IF(O483&gt;0,S483*N483,0))</f>
        <v>0</v>
      </c>
      <c r="R483" s="203">
        <f>IF(P483&gt;0,T483*N483,0)</f>
        <v>0</v>
      </c>
      <c r="S483" s="213">
        <f>IF(M483="nvt",0,IF(O483&gt;0,VLOOKUP(M483,'3-Productie normen'!A:K,VLOOKUP(O483,'3-Productie normen'!$B$34:$C$35,2,FALSE),FALSE)))</f>
        <v>0</v>
      </c>
      <c r="T483" s="204">
        <f>IF(P483&gt;0,S483*$T$8,0)</f>
        <v>0</v>
      </c>
      <c r="U483" s="572"/>
    </row>
    <row r="484" spans="1:21" ht="14.15" customHeight="1">
      <c r="A484" s="231">
        <v>484</v>
      </c>
      <c r="B484" s="262" t="s">
        <v>83</v>
      </c>
      <c r="C484" s="199" t="s">
        <v>418</v>
      </c>
      <c r="D484" s="199" t="s">
        <v>419</v>
      </c>
      <c r="E484" s="199" t="s">
        <v>671</v>
      </c>
      <c r="F484" s="199" t="s">
        <v>176</v>
      </c>
      <c r="G484" s="199" t="s">
        <v>177</v>
      </c>
      <c r="H484" s="199" t="s">
        <v>706</v>
      </c>
      <c r="I484" s="200" t="s">
        <v>143</v>
      </c>
      <c r="J484" s="199" t="s">
        <v>209</v>
      </c>
      <c r="K484" s="199" t="s">
        <v>213</v>
      </c>
      <c r="L484" s="199" t="s">
        <v>263</v>
      </c>
      <c r="M484" s="199" t="s">
        <v>143</v>
      </c>
      <c r="N484" s="201">
        <v>2.9317000000000002</v>
      </c>
      <c r="O484" s="202"/>
      <c r="P484" s="202"/>
      <c r="Q484" s="203">
        <f t="shared" ref="Q484:Q522" si="42">IF(O484="nvt",0,IF(O484&gt;0,S484*N484,0))</f>
        <v>0</v>
      </c>
      <c r="R484" s="203">
        <f t="shared" ref="R484:R522" si="43">IF(P484&gt;0,T484*N484,0)</f>
        <v>0</v>
      </c>
      <c r="S484" s="213">
        <f>IF(M484="nvt",0,IF(O484&gt;0,VLOOKUP(M484,'3-Productie normen'!A:K,VLOOKUP(O484,'3-Productie normen'!$B$34:$C$35,2,FALSE),FALSE)))</f>
        <v>0</v>
      </c>
      <c r="T484" s="204">
        <f t="shared" ref="T484:T522" si="44">IF(P484&gt;0,S484*$T$8,0)</f>
        <v>0</v>
      </c>
      <c r="U484" s="572"/>
    </row>
    <row r="485" spans="1:21" ht="14.15" customHeight="1">
      <c r="A485" s="231">
        <v>485</v>
      </c>
      <c r="B485" s="262" t="s">
        <v>83</v>
      </c>
      <c r="C485" s="199" t="s">
        <v>418</v>
      </c>
      <c r="D485" s="199" t="s">
        <v>419</v>
      </c>
      <c r="E485" s="199" t="s">
        <v>671</v>
      </c>
      <c r="F485" s="199" t="s">
        <v>176</v>
      </c>
      <c r="G485" s="199" t="s">
        <v>177</v>
      </c>
      <c r="H485" s="199" t="s">
        <v>707</v>
      </c>
      <c r="I485" s="200" t="s">
        <v>143</v>
      </c>
      <c r="J485" s="199" t="s">
        <v>209</v>
      </c>
      <c r="K485" s="199" t="s">
        <v>210</v>
      </c>
      <c r="L485" s="199" t="s">
        <v>398</v>
      </c>
      <c r="M485" s="199" t="s">
        <v>143</v>
      </c>
      <c r="N485" s="201">
        <v>3.8250999999999999</v>
      </c>
      <c r="O485" s="202"/>
      <c r="P485" s="202"/>
      <c r="Q485" s="203">
        <f t="shared" si="42"/>
        <v>0</v>
      </c>
      <c r="R485" s="203">
        <f t="shared" si="43"/>
        <v>0</v>
      </c>
      <c r="S485" s="213">
        <f>IF(M485="nvt",0,IF(O485&gt;0,VLOOKUP(M485,'3-Productie normen'!A:K,VLOOKUP(O485,'3-Productie normen'!$B$34:$C$35,2,FALSE),FALSE)))</f>
        <v>0</v>
      </c>
      <c r="T485" s="204">
        <f t="shared" si="44"/>
        <v>0</v>
      </c>
      <c r="U485" s="572"/>
    </row>
    <row r="486" spans="1:21" ht="14.15" customHeight="1">
      <c r="A486" s="231">
        <v>486</v>
      </c>
      <c r="B486" s="262" t="s">
        <v>83</v>
      </c>
      <c r="C486" s="199" t="s">
        <v>418</v>
      </c>
      <c r="D486" s="199" t="s">
        <v>419</v>
      </c>
      <c r="E486" s="199" t="s">
        <v>671</v>
      </c>
      <c r="F486" s="199" t="s">
        <v>176</v>
      </c>
      <c r="G486" s="199" t="s">
        <v>177</v>
      </c>
      <c r="H486" s="199" t="s">
        <v>708</v>
      </c>
      <c r="I486" s="200" t="s">
        <v>125</v>
      </c>
      <c r="J486" s="199" t="s">
        <v>222</v>
      </c>
      <c r="K486" s="199" t="s">
        <v>279</v>
      </c>
      <c r="L486" s="199" t="s">
        <v>425</v>
      </c>
      <c r="M486" s="208" t="s">
        <v>129</v>
      </c>
      <c r="N486" s="201">
        <v>67.720299999999995</v>
      </c>
      <c r="O486" s="202" t="s">
        <v>81</v>
      </c>
      <c r="P486" s="202"/>
      <c r="Q486" s="203">
        <f t="shared" si="42"/>
        <v>0</v>
      </c>
      <c r="R486" s="203">
        <f t="shared" si="43"/>
        <v>0</v>
      </c>
      <c r="S486" s="213">
        <f>IF(M486="nvt",0,IF(O486&gt;0,VLOOKUP(M486,'3-Productie normen'!A:K,VLOOKUP(O486,'3-Productie normen'!$B$34:$C$35,2,FALSE),FALSE)))</f>
        <v>0</v>
      </c>
      <c r="T486" s="204">
        <f t="shared" si="44"/>
        <v>0</v>
      </c>
      <c r="U486" s="572"/>
    </row>
    <row r="487" spans="1:21" ht="14.15" customHeight="1">
      <c r="A487" s="231">
        <v>487</v>
      </c>
      <c r="B487" s="262" t="s">
        <v>83</v>
      </c>
      <c r="C487" s="199" t="s">
        <v>418</v>
      </c>
      <c r="D487" s="199" t="s">
        <v>419</v>
      </c>
      <c r="E487" s="199" t="s">
        <v>671</v>
      </c>
      <c r="F487" s="199" t="s">
        <v>176</v>
      </c>
      <c r="G487" s="199" t="s">
        <v>177</v>
      </c>
      <c r="H487" s="199" t="s">
        <v>709</v>
      </c>
      <c r="I487" s="200" t="s">
        <v>123</v>
      </c>
      <c r="J487" s="199" t="s">
        <v>179</v>
      </c>
      <c r="K487" s="199" t="s">
        <v>179</v>
      </c>
      <c r="L487" s="199" t="s">
        <v>261</v>
      </c>
      <c r="M487" s="199" t="s">
        <v>122</v>
      </c>
      <c r="N487" s="201">
        <v>3.9952999999999999</v>
      </c>
      <c r="O487" s="202" t="s">
        <v>81</v>
      </c>
      <c r="P487" s="202"/>
      <c r="Q487" s="203">
        <f t="shared" si="42"/>
        <v>0</v>
      </c>
      <c r="R487" s="203">
        <f t="shared" si="43"/>
        <v>0</v>
      </c>
      <c r="S487" s="213">
        <f>IF(M487="nvt",0,IF(O487&gt;0,VLOOKUP(M487,'3-Productie normen'!A:K,VLOOKUP(O487,'3-Productie normen'!$B$34:$C$35,2,FALSE),FALSE)))</f>
        <v>0</v>
      </c>
      <c r="T487" s="204">
        <f t="shared" si="44"/>
        <v>0</v>
      </c>
      <c r="U487" s="572"/>
    </row>
    <row r="488" spans="1:21" ht="14.15" customHeight="1">
      <c r="A488" s="231">
        <v>488</v>
      </c>
      <c r="B488" s="262" t="s">
        <v>83</v>
      </c>
      <c r="C488" s="199" t="s">
        <v>418</v>
      </c>
      <c r="D488" s="199" t="s">
        <v>419</v>
      </c>
      <c r="E488" s="199" t="s">
        <v>671</v>
      </c>
      <c r="F488" s="199" t="s">
        <v>176</v>
      </c>
      <c r="G488" s="199" t="s">
        <v>177</v>
      </c>
      <c r="H488" s="199" t="s">
        <v>710</v>
      </c>
      <c r="I488" s="200" t="s">
        <v>123</v>
      </c>
      <c r="J488" s="199" t="s">
        <v>179</v>
      </c>
      <c r="K488" s="199" t="s">
        <v>179</v>
      </c>
      <c r="L488" s="199" t="s">
        <v>261</v>
      </c>
      <c r="M488" s="199" t="s">
        <v>122</v>
      </c>
      <c r="N488" s="201">
        <v>3.9950000000000001</v>
      </c>
      <c r="O488" s="202" t="s">
        <v>81</v>
      </c>
      <c r="P488" s="202"/>
      <c r="Q488" s="203">
        <f t="shared" si="42"/>
        <v>0</v>
      </c>
      <c r="R488" s="203">
        <f t="shared" si="43"/>
        <v>0</v>
      </c>
      <c r="S488" s="213">
        <f>IF(M488="nvt",0,IF(O488&gt;0,VLOOKUP(M488,'3-Productie normen'!A:K,VLOOKUP(O488,'3-Productie normen'!$B$34:$C$35,2,FALSE),FALSE)))</f>
        <v>0</v>
      </c>
      <c r="T488" s="204">
        <f t="shared" si="44"/>
        <v>0</v>
      </c>
      <c r="U488" s="572"/>
    </row>
    <row r="489" spans="1:21" ht="14.15" customHeight="1">
      <c r="A489" s="232">
        <v>489</v>
      </c>
      <c r="B489" s="262" t="s">
        <v>83</v>
      </c>
      <c r="C489" s="199" t="s">
        <v>418</v>
      </c>
      <c r="D489" s="199" t="s">
        <v>419</v>
      </c>
      <c r="E489" s="199" t="s">
        <v>671</v>
      </c>
      <c r="F489" s="199" t="s">
        <v>176</v>
      </c>
      <c r="G489" s="199" t="s">
        <v>177</v>
      </c>
      <c r="H489" s="199" t="s">
        <v>711</v>
      </c>
      <c r="I489" s="200" t="s">
        <v>123</v>
      </c>
      <c r="J489" s="199" t="s">
        <v>179</v>
      </c>
      <c r="K489" s="199" t="s">
        <v>179</v>
      </c>
      <c r="L489" s="199" t="s">
        <v>261</v>
      </c>
      <c r="M489" s="199" t="s">
        <v>122</v>
      </c>
      <c r="N489" s="201">
        <v>18.017600000000002</v>
      </c>
      <c r="O489" s="202" t="s">
        <v>81</v>
      </c>
      <c r="P489" s="202"/>
      <c r="Q489" s="203">
        <f t="shared" si="42"/>
        <v>0</v>
      </c>
      <c r="R489" s="203">
        <f t="shared" si="43"/>
        <v>0</v>
      </c>
      <c r="S489" s="213">
        <f>IF(M489="nvt",0,IF(O489&gt;0,VLOOKUP(M489,'3-Productie normen'!A:K,VLOOKUP(O489,'3-Productie normen'!$B$34:$C$35,2,FALSE),FALSE)))</f>
        <v>0</v>
      </c>
      <c r="T489" s="204">
        <f t="shared" si="44"/>
        <v>0</v>
      </c>
      <c r="U489" s="572"/>
    </row>
    <row r="490" spans="1:21" ht="14.15" customHeight="1">
      <c r="A490" s="231">
        <v>490</v>
      </c>
      <c r="B490" s="262" t="s">
        <v>83</v>
      </c>
      <c r="C490" s="199" t="s">
        <v>418</v>
      </c>
      <c r="D490" s="199" t="s">
        <v>419</v>
      </c>
      <c r="E490" s="199" t="s">
        <v>671</v>
      </c>
      <c r="F490" s="199" t="s">
        <v>176</v>
      </c>
      <c r="G490" s="199" t="s">
        <v>177</v>
      </c>
      <c r="H490" s="199" t="s">
        <v>712</v>
      </c>
      <c r="I490" s="200" t="s">
        <v>123</v>
      </c>
      <c r="J490" s="199" t="s">
        <v>179</v>
      </c>
      <c r="K490" s="199" t="s">
        <v>179</v>
      </c>
      <c r="L490" s="199" t="s">
        <v>261</v>
      </c>
      <c r="M490" s="199" t="s">
        <v>122</v>
      </c>
      <c r="N490" s="201">
        <v>18.2499</v>
      </c>
      <c r="O490" s="202" t="s">
        <v>81</v>
      </c>
      <c r="P490" s="202"/>
      <c r="Q490" s="203">
        <f t="shared" si="42"/>
        <v>0</v>
      </c>
      <c r="R490" s="203">
        <f t="shared" si="43"/>
        <v>0</v>
      </c>
      <c r="S490" s="213">
        <f>IF(M490="nvt",0,IF(O490&gt;0,VLOOKUP(M490,'3-Productie normen'!A:K,VLOOKUP(O490,'3-Productie normen'!$B$34:$C$35,2,FALSE),FALSE)))</f>
        <v>0</v>
      </c>
      <c r="T490" s="204">
        <f t="shared" si="44"/>
        <v>0</v>
      </c>
      <c r="U490" s="572"/>
    </row>
    <row r="491" spans="1:21" ht="14.15" customHeight="1">
      <c r="A491" s="231">
        <v>491</v>
      </c>
      <c r="B491" s="262" t="s">
        <v>83</v>
      </c>
      <c r="C491" s="199" t="s">
        <v>418</v>
      </c>
      <c r="D491" s="199" t="s">
        <v>419</v>
      </c>
      <c r="E491" s="199" t="s">
        <v>671</v>
      </c>
      <c r="F491" s="199" t="s">
        <v>176</v>
      </c>
      <c r="G491" s="199" t="s">
        <v>177</v>
      </c>
      <c r="H491" s="199" t="s">
        <v>713</v>
      </c>
      <c r="I491" s="200" t="s">
        <v>123</v>
      </c>
      <c r="J491" s="199" t="s">
        <v>179</v>
      </c>
      <c r="K491" s="199" t="s">
        <v>179</v>
      </c>
      <c r="L491" s="199" t="s">
        <v>261</v>
      </c>
      <c r="M491" s="199" t="s">
        <v>122</v>
      </c>
      <c r="N491" s="201">
        <v>13.84</v>
      </c>
      <c r="O491" s="202" t="s">
        <v>81</v>
      </c>
      <c r="P491" s="202"/>
      <c r="Q491" s="203">
        <f t="shared" si="42"/>
        <v>0</v>
      </c>
      <c r="R491" s="203">
        <f t="shared" si="43"/>
        <v>0</v>
      </c>
      <c r="S491" s="213">
        <f>IF(M491="nvt",0,IF(O491&gt;0,VLOOKUP(M491,'3-Productie normen'!A:K,VLOOKUP(O491,'3-Productie normen'!$B$34:$C$35,2,FALSE),FALSE)))</f>
        <v>0</v>
      </c>
      <c r="T491" s="204">
        <f t="shared" si="44"/>
        <v>0</v>
      </c>
      <c r="U491" s="572"/>
    </row>
    <row r="492" spans="1:21" ht="14.15" customHeight="1">
      <c r="A492" s="231">
        <v>492</v>
      </c>
      <c r="B492" s="262" t="s">
        <v>83</v>
      </c>
      <c r="C492" s="199" t="s">
        <v>418</v>
      </c>
      <c r="D492" s="199" t="s">
        <v>419</v>
      </c>
      <c r="E492" s="199" t="s">
        <v>671</v>
      </c>
      <c r="F492" s="199" t="s">
        <v>176</v>
      </c>
      <c r="G492" s="199" t="s">
        <v>177</v>
      </c>
      <c r="H492" s="199" t="s">
        <v>714</v>
      </c>
      <c r="I492" s="200" t="s">
        <v>123</v>
      </c>
      <c r="J492" s="199" t="s">
        <v>179</v>
      </c>
      <c r="K492" s="199" t="s">
        <v>179</v>
      </c>
      <c r="L492" s="199" t="s">
        <v>261</v>
      </c>
      <c r="M492" s="199" t="s">
        <v>122</v>
      </c>
      <c r="N492" s="201">
        <v>13.8392</v>
      </c>
      <c r="O492" s="202" t="s">
        <v>81</v>
      </c>
      <c r="P492" s="202"/>
      <c r="Q492" s="203">
        <f t="shared" si="42"/>
        <v>0</v>
      </c>
      <c r="R492" s="203">
        <f t="shared" si="43"/>
        <v>0</v>
      </c>
      <c r="S492" s="213">
        <f>IF(M492="nvt",0,IF(O492&gt;0,VLOOKUP(M492,'3-Productie normen'!A:K,VLOOKUP(O492,'3-Productie normen'!$B$34:$C$35,2,FALSE),FALSE)))</f>
        <v>0</v>
      </c>
      <c r="T492" s="204">
        <f t="shared" si="44"/>
        <v>0</v>
      </c>
      <c r="U492" s="572"/>
    </row>
    <row r="493" spans="1:21" ht="14.15" customHeight="1">
      <c r="A493" s="231">
        <v>493</v>
      </c>
      <c r="B493" s="262" t="s">
        <v>83</v>
      </c>
      <c r="C493" s="199" t="s">
        <v>418</v>
      </c>
      <c r="D493" s="199" t="s">
        <v>419</v>
      </c>
      <c r="E493" s="199" t="s">
        <v>671</v>
      </c>
      <c r="F493" s="199" t="s">
        <v>176</v>
      </c>
      <c r="G493" s="199" t="s">
        <v>177</v>
      </c>
      <c r="H493" s="199" t="s">
        <v>715</v>
      </c>
      <c r="I493" s="200" t="s">
        <v>123</v>
      </c>
      <c r="J493" s="199" t="s">
        <v>179</v>
      </c>
      <c r="K493" s="199" t="s">
        <v>179</v>
      </c>
      <c r="L493" s="199" t="s">
        <v>261</v>
      </c>
      <c r="M493" s="199" t="s">
        <v>122</v>
      </c>
      <c r="N493" s="201">
        <v>18.250399999999999</v>
      </c>
      <c r="O493" s="202" t="s">
        <v>81</v>
      </c>
      <c r="P493" s="202"/>
      <c r="Q493" s="203">
        <f t="shared" si="42"/>
        <v>0</v>
      </c>
      <c r="R493" s="203">
        <f t="shared" si="43"/>
        <v>0</v>
      </c>
      <c r="S493" s="213">
        <f>IF(M493="nvt",0,IF(O493&gt;0,VLOOKUP(M493,'3-Productie normen'!A:K,VLOOKUP(O493,'3-Productie normen'!$B$34:$C$35,2,FALSE),FALSE)))</f>
        <v>0</v>
      </c>
      <c r="T493" s="204">
        <f t="shared" si="44"/>
        <v>0</v>
      </c>
      <c r="U493" s="572"/>
    </row>
    <row r="494" spans="1:21" ht="14.15" customHeight="1">
      <c r="A494" s="231">
        <v>494</v>
      </c>
      <c r="B494" s="262" t="s">
        <v>83</v>
      </c>
      <c r="C494" s="199" t="s">
        <v>418</v>
      </c>
      <c r="D494" s="199" t="s">
        <v>419</v>
      </c>
      <c r="E494" s="199" t="s">
        <v>671</v>
      </c>
      <c r="F494" s="199" t="s">
        <v>176</v>
      </c>
      <c r="G494" s="199" t="s">
        <v>177</v>
      </c>
      <c r="H494" s="199" t="s">
        <v>716</v>
      </c>
      <c r="I494" s="200" t="s">
        <v>123</v>
      </c>
      <c r="J494" s="199" t="s">
        <v>179</v>
      </c>
      <c r="K494" s="199" t="s">
        <v>179</v>
      </c>
      <c r="L494" s="199" t="s">
        <v>261</v>
      </c>
      <c r="M494" s="199" t="s">
        <v>122</v>
      </c>
      <c r="N494" s="201">
        <v>18.018699999999999</v>
      </c>
      <c r="O494" s="202" t="s">
        <v>81</v>
      </c>
      <c r="P494" s="202"/>
      <c r="Q494" s="203">
        <f t="shared" si="42"/>
        <v>0</v>
      </c>
      <c r="R494" s="203">
        <f t="shared" si="43"/>
        <v>0</v>
      </c>
      <c r="S494" s="213">
        <f>IF(M494="nvt",0,IF(O494&gt;0,VLOOKUP(M494,'3-Productie normen'!A:K,VLOOKUP(O494,'3-Productie normen'!$B$34:$C$35,2,FALSE),FALSE)))</f>
        <v>0</v>
      </c>
      <c r="T494" s="204">
        <f t="shared" si="44"/>
        <v>0</v>
      </c>
      <c r="U494" s="572"/>
    </row>
    <row r="495" spans="1:21" ht="14.15" customHeight="1">
      <c r="A495" s="231">
        <v>495</v>
      </c>
      <c r="B495" s="262" t="s">
        <v>83</v>
      </c>
      <c r="C495" s="199" t="s">
        <v>418</v>
      </c>
      <c r="D495" s="199" t="s">
        <v>419</v>
      </c>
      <c r="E495" s="199" t="s">
        <v>671</v>
      </c>
      <c r="F495" s="199" t="s">
        <v>176</v>
      </c>
      <c r="G495" s="199" t="s">
        <v>177</v>
      </c>
      <c r="H495" s="199" t="s">
        <v>717</v>
      </c>
      <c r="I495" s="207" t="s">
        <v>130</v>
      </c>
      <c r="J495" s="199" t="s">
        <v>222</v>
      </c>
      <c r="K495" s="199" t="s">
        <v>237</v>
      </c>
      <c r="L495" s="199" t="s">
        <v>425</v>
      </c>
      <c r="M495" s="208" t="s">
        <v>129</v>
      </c>
      <c r="N495" s="201">
        <v>30.855599999999999</v>
      </c>
      <c r="O495" s="202" t="s">
        <v>81</v>
      </c>
      <c r="P495" s="202"/>
      <c r="Q495" s="203">
        <f t="shared" si="42"/>
        <v>0</v>
      </c>
      <c r="R495" s="203">
        <f t="shared" si="43"/>
        <v>0</v>
      </c>
      <c r="S495" s="213">
        <f>IF(M495="nvt",0,IF(O495&gt;0,VLOOKUP(M495,'3-Productie normen'!A:K,VLOOKUP(O495,'3-Productie normen'!$B$34:$C$35,2,FALSE),FALSE)))</f>
        <v>0</v>
      </c>
      <c r="T495" s="204">
        <f t="shared" si="44"/>
        <v>0</v>
      </c>
      <c r="U495" s="572"/>
    </row>
    <row r="496" spans="1:21" ht="14.15" customHeight="1">
      <c r="A496" s="231">
        <v>496</v>
      </c>
      <c r="B496" s="262" t="s">
        <v>83</v>
      </c>
      <c r="C496" s="199" t="s">
        <v>418</v>
      </c>
      <c r="D496" s="199" t="s">
        <v>419</v>
      </c>
      <c r="E496" s="199" t="s">
        <v>671</v>
      </c>
      <c r="F496" s="199" t="s">
        <v>176</v>
      </c>
      <c r="G496" s="199" t="s">
        <v>177</v>
      </c>
      <c r="H496" s="199" t="s">
        <v>718</v>
      </c>
      <c r="I496" s="207" t="s">
        <v>130</v>
      </c>
      <c r="J496" s="199" t="s">
        <v>222</v>
      </c>
      <c r="K496" s="199" t="s">
        <v>237</v>
      </c>
      <c r="L496" s="199" t="s">
        <v>425</v>
      </c>
      <c r="M496" s="208" t="s">
        <v>129</v>
      </c>
      <c r="N496" s="201">
        <v>48.538699999999999</v>
      </c>
      <c r="O496" s="202" t="s">
        <v>81</v>
      </c>
      <c r="P496" s="202"/>
      <c r="Q496" s="203">
        <f t="shared" si="42"/>
        <v>0</v>
      </c>
      <c r="R496" s="203">
        <f t="shared" si="43"/>
        <v>0</v>
      </c>
      <c r="S496" s="213">
        <f>IF(M496="nvt",0,IF(O496&gt;0,VLOOKUP(M496,'3-Productie normen'!A:K,VLOOKUP(O496,'3-Productie normen'!$B$34:$C$35,2,FALSE),FALSE)))</f>
        <v>0</v>
      </c>
      <c r="T496" s="204">
        <f t="shared" si="44"/>
        <v>0</v>
      </c>
      <c r="U496" s="572"/>
    </row>
    <row r="497" spans="1:21" ht="14.15" customHeight="1">
      <c r="A497" s="232">
        <v>497</v>
      </c>
      <c r="B497" s="262" t="s">
        <v>83</v>
      </c>
      <c r="C497" s="199" t="s">
        <v>418</v>
      </c>
      <c r="D497" s="199" t="s">
        <v>419</v>
      </c>
      <c r="E497" s="199" t="s">
        <v>671</v>
      </c>
      <c r="F497" s="199" t="s">
        <v>176</v>
      </c>
      <c r="G497" s="199" t="s">
        <v>177</v>
      </c>
      <c r="H497" s="199" t="s">
        <v>719</v>
      </c>
      <c r="I497" s="200" t="s">
        <v>123</v>
      </c>
      <c r="J497" s="199" t="s">
        <v>179</v>
      </c>
      <c r="K497" s="199" t="s">
        <v>179</v>
      </c>
      <c r="L497" s="199" t="s">
        <v>261</v>
      </c>
      <c r="M497" s="199" t="s">
        <v>122</v>
      </c>
      <c r="N497" s="201">
        <v>4.3403999999999998</v>
      </c>
      <c r="O497" s="202" t="s">
        <v>81</v>
      </c>
      <c r="P497" s="202"/>
      <c r="Q497" s="203">
        <f t="shared" si="42"/>
        <v>0</v>
      </c>
      <c r="R497" s="203">
        <f t="shared" si="43"/>
        <v>0</v>
      </c>
      <c r="S497" s="213">
        <f>IF(M497="nvt",0,IF(O497&gt;0,VLOOKUP(M497,'3-Productie normen'!A:K,VLOOKUP(O497,'3-Productie normen'!$B$34:$C$35,2,FALSE),FALSE)))</f>
        <v>0</v>
      </c>
      <c r="T497" s="204">
        <f t="shared" si="44"/>
        <v>0</v>
      </c>
      <c r="U497" s="572"/>
    </row>
    <row r="498" spans="1:21" ht="14.15" customHeight="1">
      <c r="A498" s="231">
        <v>498</v>
      </c>
      <c r="B498" s="262" t="s">
        <v>83</v>
      </c>
      <c r="C498" s="199" t="s">
        <v>418</v>
      </c>
      <c r="D498" s="199" t="s">
        <v>419</v>
      </c>
      <c r="E498" s="199" t="s">
        <v>671</v>
      </c>
      <c r="F498" s="199" t="s">
        <v>176</v>
      </c>
      <c r="G498" s="199" t="s">
        <v>177</v>
      </c>
      <c r="H498" s="199" t="s">
        <v>720</v>
      </c>
      <c r="I498" s="200" t="s">
        <v>123</v>
      </c>
      <c r="J498" s="199" t="s">
        <v>179</v>
      </c>
      <c r="K498" s="199" t="s">
        <v>179</v>
      </c>
      <c r="L498" s="199" t="s">
        <v>261</v>
      </c>
      <c r="M498" s="199" t="s">
        <v>122</v>
      </c>
      <c r="N498" s="201">
        <v>4.5106000000000002</v>
      </c>
      <c r="O498" s="202" t="s">
        <v>81</v>
      </c>
      <c r="P498" s="202"/>
      <c r="Q498" s="203">
        <f t="shared" si="42"/>
        <v>0</v>
      </c>
      <c r="R498" s="203">
        <f t="shared" si="43"/>
        <v>0</v>
      </c>
      <c r="S498" s="213">
        <f>IF(M498="nvt",0,IF(O498&gt;0,VLOOKUP(M498,'3-Productie normen'!A:K,VLOOKUP(O498,'3-Productie normen'!$B$34:$C$35,2,FALSE),FALSE)))</f>
        <v>0</v>
      </c>
      <c r="T498" s="204">
        <f t="shared" si="44"/>
        <v>0</v>
      </c>
      <c r="U498" s="572"/>
    </row>
    <row r="499" spans="1:21" ht="14.15" customHeight="1">
      <c r="A499" s="231">
        <v>499</v>
      </c>
      <c r="B499" s="262" t="s">
        <v>83</v>
      </c>
      <c r="C499" s="199" t="s">
        <v>418</v>
      </c>
      <c r="D499" s="199" t="s">
        <v>419</v>
      </c>
      <c r="E499" s="199" t="s">
        <v>671</v>
      </c>
      <c r="F499" s="199" t="s">
        <v>176</v>
      </c>
      <c r="G499" s="199" t="s">
        <v>177</v>
      </c>
      <c r="H499" s="199" t="s">
        <v>721</v>
      </c>
      <c r="I499" s="200" t="s">
        <v>123</v>
      </c>
      <c r="J499" s="199" t="s">
        <v>179</v>
      </c>
      <c r="K499" s="199" t="s">
        <v>179</v>
      </c>
      <c r="L499" s="199" t="s">
        <v>261</v>
      </c>
      <c r="M499" s="199" t="s">
        <v>122</v>
      </c>
      <c r="N499" s="201">
        <v>18.017399999999999</v>
      </c>
      <c r="O499" s="202" t="s">
        <v>81</v>
      </c>
      <c r="P499" s="202"/>
      <c r="Q499" s="203">
        <f t="shared" si="42"/>
        <v>0</v>
      </c>
      <c r="R499" s="203">
        <f t="shared" si="43"/>
        <v>0</v>
      </c>
      <c r="S499" s="213">
        <f>IF(M499="nvt",0,IF(O499&gt;0,VLOOKUP(M499,'3-Productie normen'!A:K,VLOOKUP(O499,'3-Productie normen'!$B$34:$C$35,2,FALSE),FALSE)))</f>
        <v>0</v>
      </c>
      <c r="T499" s="204">
        <f t="shared" si="44"/>
        <v>0</v>
      </c>
      <c r="U499" s="572"/>
    </row>
    <row r="500" spans="1:21" ht="14.15" customHeight="1">
      <c r="A500" s="231">
        <v>500</v>
      </c>
      <c r="B500" s="262" t="s">
        <v>83</v>
      </c>
      <c r="C500" s="199" t="s">
        <v>418</v>
      </c>
      <c r="D500" s="199" t="s">
        <v>419</v>
      </c>
      <c r="E500" s="199" t="s">
        <v>671</v>
      </c>
      <c r="F500" s="199" t="s">
        <v>176</v>
      </c>
      <c r="G500" s="199" t="s">
        <v>177</v>
      </c>
      <c r="H500" s="199" t="s">
        <v>722</v>
      </c>
      <c r="I500" s="200" t="s">
        <v>123</v>
      </c>
      <c r="J500" s="199" t="s">
        <v>179</v>
      </c>
      <c r="K500" s="199" t="s">
        <v>179</v>
      </c>
      <c r="L500" s="199" t="s">
        <v>261</v>
      </c>
      <c r="M500" s="199" t="s">
        <v>122</v>
      </c>
      <c r="N500" s="201">
        <v>18.017199999999999</v>
      </c>
      <c r="O500" s="202" t="s">
        <v>81</v>
      </c>
      <c r="P500" s="202"/>
      <c r="Q500" s="203">
        <f t="shared" si="42"/>
        <v>0</v>
      </c>
      <c r="R500" s="203">
        <f t="shared" si="43"/>
        <v>0</v>
      </c>
      <c r="S500" s="213">
        <f>IF(M500="nvt",0,IF(O500&gt;0,VLOOKUP(M500,'3-Productie normen'!A:K,VLOOKUP(O500,'3-Productie normen'!$B$34:$C$35,2,FALSE),FALSE)))</f>
        <v>0</v>
      </c>
      <c r="T500" s="204">
        <f t="shared" si="44"/>
        <v>0</v>
      </c>
      <c r="U500" s="572"/>
    </row>
    <row r="501" spans="1:21" ht="14.15" customHeight="1">
      <c r="A501" s="231">
        <v>501</v>
      </c>
      <c r="B501" s="262" t="s">
        <v>83</v>
      </c>
      <c r="C501" s="199" t="s">
        <v>418</v>
      </c>
      <c r="D501" s="199" t="s">
        <v>419</v>
      </c>
      <c r="E501" s="199" t="s">
        <v>671</v>
      </c>
      <c r="F501" s="199" t="s">
        <v>176</v>
      </c>
      <c r="G501" s="199" t="s">
        <v>177</v>
      </c>
      <c r="H501" s="199" t="s">
        <v>723</v>
      </c>
      <c r="I501" s="200" t="s">
        <v>123</v>
      </c>
      <c r="J501" s="199" t="s">
        <v>179</v>
      </c>
      <c r="K501" s="199" t="s">
        <v>179</v>
      </c>
      <c r="L501" s="199" t="s">
        <v>261</v>
      </c>
      <c r="M501" s="199" t="s">
        <v>122</v>
      </c>
      <c r="N501" s="201">
        <v>18.2486</v>
      </c>
      <c r="O501" s="202" t="s">
        <v>81</v>
      </c>
      <c r="P501" s="202"/>
      <c r="Q501" s="203">
        <f t="shared" si="42"/>
        <v>0</v>
      </c>
      <c r="R501" s="203">
        <f t="shared" si="43"/>
        <v>0</v>
      </c>
      <c r="S501" s="213">
        <f>IF(M501="nvt",0,IF(O501&gt;0,VLOOKUP(M501,'3-Productie normen'!A:K,VLOOKUP(O501,'3-Productie normen'!$B$34:$C$35,2,FALSE),FALSE)))</f>
        <v>0</v>
      </c>
      <c r="T501" s="204">
        <f t="shared" si="44"/>
        <v>0</v>
      </c>
      <c r="U501" s="572"/>
    </row>
    <row r="502" spans="1:21" ht="14.15" customHeight="1">
      <c r="A502" s="231">
        <v>502</v>
      </c>
      <c r="B502" s="262" t="s">
        <v>83</v>
      </c>
      <c r="C502" s="199" t="s">
        <v>418</v>
      </c>
      <c r="D502" s="199" t="s">
        <v>419</v>
      </c>
      <c r="E502" s="199" t="s">
        <v>671</v>
      </c>
      <c r="F502" s="199" t="s">
        <v>176</v>
      </c>
      <c r="G502" s="199" t="s">
        <v>177</v>
      </c>
      <c r="H502" s="199" t="s">
        <v>724</v>
      </c>
      <c r="I502" s="200" t="s">
        <v>123</v>
      </c>
      <c r="J502" s="199" t="s">
        <v>179</v>
      </c>
      <c r="K502" s="199" t="s">
        <v>179</v>
      </c>
      <c r="L502" s="199" t="s">
        <v>261</v>
      </c>
      <c r="M502" s="199" t="s">
        <v>122</v>
      </c>
      <c r="N502" s="201">
        <v>37.020099999999999</v>
      </c>
      <c r="O502" s="202" t="s">
        <v>81</v>
      </c>
      <c r="P502" s="202"/>
      <c r="Q502" s="203">
        <f t="shared" si="42"/>
        <v>0</v>
      </c>
      <c r="R502" s="203">
        <f t="shared" si="43"/>
        <v>0</v>
      </c>
      <c r="S502" s="213">
        <f>IF(M502="nvt",0,IF(O502&gt;0,VLOOKUP(M502,'3-Productie normen'!A:K,VLOOKUP(O502,'3-Productie normen'!$B$34:$C$35,2,FALSE),FALSE)))</f>
        <v>0</v>
      </c>
      <c r="T502" s="204">
        <f t="shared" si="44"/>
        <v>0</v>
      </c>
      <c r="U502" s="572"/>
    </row>
    <row r="503" spans="1:21" ht="14.15" customHeight="1">
      <c r="A503" s="231">
        <v>503</v>
      </c>
      <c r="B503" s="262" t="s">
        <v>83</v>
      </c>
      <c r="C503" s="199" t="s">
        <v>418</v>
      </c>
      <c r="D503" s="199" t="s">
        <v>419</v>
      </c>
      <c r="E503" s="199" t="s">
        <v>671</v>
      </c>
      <c r="F503" s="199" t="s">
        <v>176</v>
      </c>
      <c r="G503" s="199" t="s">
        <v>407</v>
      </c>
      <c r="H503" s="199" t="s">
        <v>725</v>
      </c>
      <c r="I503" s="200" t="s">
        <v>125</v>
      </c>
      <c r="J503" s="199" t="s">
        <v>222</v>
      </c>
      <c r="K503" s="199" t="s">
        <v>279</v>
      </c>
      <c r="L503" s="199" t="s">
        <v>425</v>
      </c>
      <c r="M503" s="208" t="s">
        <v>129</v>
      </c>
      <c r="N503" s="201">
        <v>31.885400000000001</v>
      </c>
      <c r="O503" s="202" t="s">
        <v>81</v>
      </c>
      <c r="P503" s="202"/>
      <c r="Q503" s="203">
        <f t="shared" si="42"/>
        <v>0</v>
      </c>
      <c r="R503" s="203">
        <f t="shared" si="43"/>
        <v>0</v>
      </c>
      <c r="S503" s="213">
        <f>IF(M503="nvt",0,IF(O503&gt;0,VLOOKUP(M503,'3-Productie normen'!A:K,VLOOKUP(O503,'3-Productie normen'!$B$34:$C$35,2,FALSE),FALSE)))</f>
        <v>0</v>
      </c>
      <c r="T503" s="204">
        <f t="shared" si="44"/>
        <v>0</v>
      </c>
      <c r="U503" s="572"/>
    </row>
    <row r="504" spans="1:21" ht="14.15" customHeight="1">
      <c r="A504" s="231">
        <v>504</v>
      </c>
      <c r="B504" s="262" t="s">
        <v>83</v>
      </c>
      <c r="C504" s="199" t="s">
        <v>418</v>
      </c>
      <c r="D504" s="199" t="s">
        <v>419</v>
      </c>
      <c r="E504" s="199" t="s">
        <v>671</v>
      </c>
      <c r="F504" s="199" t="s">
        <v>176</v>
      </c>
      <c r="G504" s="199" t="s">
        <v>407</v>
      </c>
      <c r="H504" s="199" t="s">
        <v>726</v>
      </c>
      <c r="I504" s="200" t="s">
        <v>123</v>
      </c>
      <c r="J504" s="199" t="s">
        <v>179</v>
      </c>
      <c r="K504" s="199" t="s">
        <v>179</v>
      </c>
      <c r="L504" s="199" t="s">
        <v>261</v>
      </c>
      <c r="M504" s="199" t="s">
        <v>122</v>
      </c>
      <c r="N504" s="201">
        <v>9.1394000000000002</v>
      </c>
      <c r="O504" s="202" t="s">
        <v>81</v>
      </c>
      <c r="P504" s="202"/>
      <c r="Q504" s="203">
        <f t="shared" si="42"/>
        <v>0</v>
      </c>
      <c r="R504" s="203">
        <f t="shared" si="43"/>
        <v>0</v>
      </c>
      <c r="S504" s="213">
        <f>IF(M504="nvt",0,IF(O504&gt;0,VLOOKUP(M504,'3-Productie normen'!A:K,VLOOKUP(O504,'3-Productie normen'!$B$34:$C$35,2,FALSE),FALSE)))</f>
        <v>0</v>
      </c>
      <c r="T504" s="204">
        <f t="shared" si="44"/>
        <v>0</v>
      </c>
      <c r="U504" s="572"/>
    </row>
    <row r="505" spans="1:21" ht="14.15" customHeight="1">
      <c r="A505" s="232">
        <v>505</v>
      </c>
      <c r="B505" s="262" t="s">
        <v>83</v>
      </c>
      <c r="C505" s="199" t="s">
        <v>418</v>
      </c>
      <c r="D505" s="199" t="s">
        <v>419</v>
      </c>
      <c r="E505" s="199" t="s">
        <v>671</v>
      </c>
      <c r="F505" s="199" t="s">
        <v>176</v>
      </c>
      <c r="G505" s="199" t="s">
        <v>407</v>
      </c>
      <c r="H505" s="199" t="s">
        <v>727</v>
      </c>
      <c r="I505" s="200" t="s">
        <v>130</v>
      </c>
      <c r="J505" s="199" t="s">
        <v>209</v>
      </c>
      <c r="K505" s="199" t="s">
        <v>220</v>
      </c>
      <c r="L505" s="199" t="s">
        <v>674</v>
      </c>
      <c r="M505" s="199" t="s">
        <v>140</v>
      </c>
      <c r="N505" s="201">
        <v>13.6853</v>
      </c>
      <c r="O505" s="202" t="s">
        <v>81</v>
      </c>
      <c r="P505" s="202"/>
      <c r="Q505" s="203">
        <f t="shared" si="42"/>
        <v>0</v>
      </c>
      <c r="R505" s="203">
        <f t="shared" si="43"/>
        <v>0</v>
      </c>
      <c r="S505" s="213">
        <f>IF(M505="nvt",0,IF(O505&gt;0,VLOOKUP(M505,'3-Productie normen'!A:K,VLOOKUP(O505,'3-Productie normen'!$B$34:$C$35,2,FALSE),FALSE)))</f>
        <v>0</v>
      </c>
      <c r="T505" s="204">
        <f t="shared" si="44"/>
        <v>0</v>
      </c>
      <c r="U505" s="572"/>
    </row>
    <row r="506" spans="1:21" ht="14.15" customHeight="1">
      <c r="A506" s="231">
        <v>506</v>
      </c>
      <c r="B506" s="262" t="s">
        <v>83</v>
      </c>
      <c r="C506" s="199" t="s">
        <v>418</v>
      </c>
      <c r="D506" s="199" t="s">
        <v>419</v>
      </c>
      <c r="E506" s="199" t="s">
        <v>671</v>
      </c>
      <c r="F506" s="199" t="s">
        <v>176</v>
      </c>
      <c r="G506" s="199" t="s">
        <v>407</v>
      </c>
      <c r="H506" s="199" t="s">
        <v>728</v>
      </c>
      <c r="I506" s="200" t="s">
        <v>123</v>
      </c>
      <c r="J506" s="199" t="s">
        <v>179</v>
      </c>
      <c r="K506" s="199" t="s">
        <v>179</v>
      </c>
      <c r="L506" s="199" t="s">
        <v>261</v>
      </c>
      <c r="M506" s="199" t="s">
        <v>122</v>
      </c>
      <c r="N506" s="201">
        <v>11.119199999999999</v>
      </c>
      <c r="O506" s="202" t="s">
        <v>81</v>
      </c>
      <c r="P506" s="202"/>
      <c r="Q506" s="203">
        <f t="shared" si="42"/>
        <v>0</v>
      </c>
      <c r="R506" s="203">
        <f t="shared" si="43"/>
        <v>0</v>
      </c>
      <c r="S506" s="213">
        <f>IF(M506="nvt",0,IF(O506&gt;0,VLOOKUP(M506,'3-Productie normen'!A:K,VLOOKUP(O506,'3-Productie normen'!$B$34:$C$35,2,FALSE),FALSE)))</f>
        <v>0</v>
      </c>
      <c r="T506" s="204">
        <f t="shared" si="44"/>
        <v>0</v>
      </c>
      <c r="U506" s="572"/>
    </row>
    <row r="507" spans="1:21" ht="14.15" customHeight="1">
      <c r="A507" s="231">
        <v>507</v>
      </c>
      <c r="B507" s="262" t="s">
        <v>83</v>
      </c>
      <c r="C507" s="199" t="s">
        <v>418</v>
      </c>
      <c r="D507" s="199" t="s">
        <v>419</v>
      </c>
      <c r="E507" s="199" t="s">
        <v>671</v>
      </c>
      <c r="F507" s="199" t="s">
        <v>176</v>
      </c>
      <c r="G507" s="199" t="s">
        <v>407</v>
      </c>
      <c r="H507" s="199" t="s">
        <v>729</v>
      </c>
      <c r="I507" s="207" t="s">
        <v>130</v>
      </c>
      <c r="J507" s="199" t="s">
        <v>222</v>
      </c>
      <c r="K507" s="199" t="s">
        <v>237</v>
      </c>
      <c r="L507" s="199" t="s">
        <v>425</v>
      </c>
      <c r="M507" s="208" t="s">
        <v>129</v>
      </c>
      <c r="N507" s="201">
        <v>41.493200000000002</v>
      </c>
      <c r="O507" s="202" t="s">
        <v>81</v>
      </c>
      <c r="P507" s="202"/>
      <c r="Q507" s="203">
        <f t="shared" si="42"/>
        <v>0</v>
      </c>
      <c r="R507" s="203">
        <f t="shared" si="43"/>
        <v>0</v>
      </c>
      <c r="S507" s="213">
        <f>IF(M507="nvt",0,IF(O507&gt;0,VLOOKUP(M507,'3-Productie normen'!A:K,VLOOKUP(O507,'3-Productie normen'!$B$34:$C$35,2,FALSE),FALSE)))</f>
        <v>0</v>
      </c>
      <c r="T507" s="204">
        <f t="shared" si="44"/>
        <v>0</v>
      </c>
      <c r="U507" s="572"/>
    </row>
    <row r="508" spans="1:21" ht="14.15" customHeight="1">
      <c r="A508" s="231">
        <v>508</v>
      </c>
      <c r="B508" s="262" t="s">
        <v>83</v>
      </c>
      <c r="C508" s="199" t="s">
        <v>418</v>
      </c>
      <c r="D508" s="199" t="s">
        <v>419</v>
      </c>
      <c r="E508" s="199" t="s">
        <v>671</v>
      </c>
      <c r="F508" s="199" t="s">
        <v>176</v>
      </c>
      <c r="G508" s="199" t="s">
        <v>407</v>
      </c>
      <c r="H508" s="199" t="s">
        <v>730</v>
      </c>
      <c r="I508" s="200" t="s">
        <v>136</v>
      </c>
      <c r="J508" s="199" t="s">
        <v>179</v>
      </c>
      <c r="K508" s="199" t="s">
        <v>265</v>
      </c>
      <c r="L508" s="199" t="s">
        <v>425</v>
      </c>
      <c r="M508" s="199" t="s">
        <v>135</v>
      </c>
      <c r="N508" s="201">
        <v>43.145499999999998</v>
      </c>
      <c r="O508" s="202" t="s">
        <v>81</v>
      </c>
      <c r="P508" s="202"/>
      <c r="Q508" s="203">
        <f t="shared" si="42"/>
        <v>0</v>
      </c>
      <c r="R508" s="203">
        <f t="shared" si="43"/>
        <v>0</v>
      </c>
      <c r="S508" s="213">
        <f>IF(M508="nvt",0,IF(O508&gt;0,VLOOKUP(M508,'3-Productie normen'!A:K,VLOOKUP(O508,'3-Productie normen'!$B$34:$C$35,2,FALSE),FALSE)))</f>
        <v>0</v>
      </c>
      <c r="T508" s="204">
        <f t="shared" si="44"/>
        <v>0</v>
      </c>
      <c r="U508" s="572"/>
    </row>
    <row r="509" spans="1:21" ht="14.15" customHeight="1">
      <c r="A509" s="231">
        <v>509</v>
      </c>
      <c r="B509" s="262" t="s">
        <v>83</v>
      </c>
      <c r="C509" s="199" t="s">
        <v>418</v>
      </c>
      <c r="D509" s="199" t="s">
        <v>419</v>
      </c>
      <c r="E509" s="199" t="s">
        <v>671</v>
      </c>
      <c r="F509" s="199" t="s">
        <v>176</v>
      </c>
      <c r="G509" s="199" t="s">
        <v>407</v>
      </c>
      <c r="H509" s="199" t="s">
        <v>731</v>
      </c>
      <c r="I509" s="200" t="s">
        <v>123</v>
      </c>
      <c r="J509" s="199" t="s">
        <v>179</v>
      </c>
      <c r="K509" s="199" t="s">
        <v>179</v>
      </c>
      <c r="L509" s="199" t="s">
        <v>261</v>
      </c>
      <c r="M509" s="199" t="s">
        <v>122</v>
      </c>
      <c r="N509" s="201">
        <v>4.2424999999999997</v>
      </c>
      <c r="O509" s="202" t="s">
        <v>81</v>
      </c>
      <c r="P509" s="202"/>
      <c r="Q509" s="203">
        <f t="shared" si="42"/>
        <v>0</v>
      </c>
      <c r="R509" s="203">
        <f t="shared" si="43"/>
        <v>0</v>
      </c>
      <c r="S509" s="213">
        <f>IF(M509="nvt",0,IF(O509&gt;0,VLOOKUP(M509,'3-Productie normen'!A:K,VLOOKUP(O509,'3-Productie normen'!$B$34:$C$35,2,FALSE),FALSE)))</f>
        <v>0</v>
      </c>
      <c r="T509" s="204">
        <f t="shared" si="44"/>
        <v>0</v>
      </c>
      <c r="U509" s="572"/>
    </row>
    <row r="510" spans="1:21" ht="14.15" customHeight="1">
      <c r="A510" s="231">
        <v>510</v>
      </c>
      <c r="B510" s="262" t="s">
        <v>83</v>
      </c>
      <c r="C510" s="199" t="s">
        <v>418</v>
      </c>
      <c r="D510" s="199" t="s">
        <v>419</v>
      </c>
      <c r="E510" s="199" t="s">
        <v>671</v>
      </c>
      <c r="F510" s="199" t="s">
        <v>176</v>
      </c>
      <c r="G510" s="199" t="s">
        <v>407</v>
      </c>
      <c r="H510" s="199" t="s">
        <v>732</v>
      </c>
      <c r="I510" s="200" t="s">
        <v>123</v>
      </c>
      <c r="J510" s="199" t="s">
        <v>179</v>
      </c>
      <c r="K510" s="199" t="s">
        <v>179</v>
      </c>
      <c r="L510" s="199" t="s">
        <v>261</v>
      </c>
      <c r="M510" s="199" t="s">
        <v>122</v>
      </c>
      <c r="N510" s="201">
        <v>4.2401</v>
      </c>
      <c r="O510" s="202" t="s">
        <v>81</v>
      </c>
      <c r="P510" s="202"/>
      <c r="Q510" s="203">
        <f t="shared" si="42"/>
        <v>0</v>
      </c>
      <c r="R510" s="203">
        <f t="shared" si="43"/>
        <v>0</v>
      </c>
      <c r="S510" s="213">
        <f>IF(M510="nvt",0,IF(O510&gt;0,VLOOKUP(M510,'3-Productie normen'!A:K,VLOOKUP(O510,'3-Productie normen'!$B$34:$C$35,2,FALSE),FALSE)))</f>
        <v>0</v>
      </c>
      <c r="T510" s="204">
        <f t="shared" si="44"/>
        <v>0</v>
      </c>
      <c r="U510" s="572"/>
    </row>
    <row r="511" spans="1:21" ht="14.15" customHeight="1">
      <c r="A511" s="231">
        <v>511</v>
      </c>
      <c r="B511" s="262" t="s">
        <v>83</v>
      </c>
      <c r="C511" s="199" t="s">
        <v>418</v>
      </c>
      <c r="D511" s="199" t="s">
        <v>419</v>
      </c>
      <c r="E511" s="199" t="s">
        <v>671</v>
      </c>
      <c r="F511" s="199" t="s">
        <v>176</v>
      </c>
      <c r="G511" s="199" t="s">
        <v>407</v>
      </c>
      <c r="H511" s="199" t="s">
        <v>733</v>
      </c>
      <c r="I511" s="200" t="s">
        <v>123</v>
      </c>
      <c r="J511" s="199" t="s">
        <v>179</v>
      </c>
      <c r="K511" s="199" t="s">
        <v>179</v>
      </c>
      <c r="L511" s="199" t="s">
        <v>261</v>
      </c>
      <c r="M511" s="199" t="s">
        <v>122</v>
      </c>
      <c r="N511" s="201">
        <v>17.537700000000001</v>
      </c>
      <c r="O511" s="202" t="s">
        <v>81</v>
      </c>
      <c r="P511" s="202"/>
      <c r="Q511" s="203">
        <f t="shared" si="42"/>
        <v>0</v>
      </c>
      <c r="R511" s="203">
        <f t="shared" si="43"/>
        <v>0</v>
      </c>
      <c r="S511" s="213">
        <f>IF(M511="nvt",0,IF(O511&gt;0,VLOOKUP(M511,'3-Productie normen'!A:K,VLOOKUP(O511,'3-Productie normen'!$B$34:$C$35,2,FALSE),FALSE)))</f>
        <v>0</v>
      </c>
      <c r="T511" s="204">
        <f t="shared" si="44"/>
        <v>0</v>
      </c>
      <c r="U511" s="572"/>
    </row>
    <row r="512" spans="1:21" ht="14.15" customHeight="1">
      <c r="A512" s="231">
        <v>512</v>
      </c>
      <c r="B512" s="262" t="s">
        <v>83</v>
      </c>
      <c r="C512" s="199" t="s">
        <v>418</v>
      </c>
      <c r="D512" s="199" t="s">
        <v>419</v>
      </c>
      <c r="E512" s="199" t="s">
        <v>671</v>
      </c>
      <c r="F512" s="199" t="s">
        <v>176</v>
      </c>
      <c r="G512" s="199" t="s">
        <v>407</v>
      </c>
      <c r="H512" s="199" t="s">
        <v>734</v>
      </c>
      <c r="I512" s="200" t="s">
        <v>123</v>
      </c>
      <c r="J512" s="199" t="s">
        <v>179</v>
      </c>
      <c r="K512" s="199" t="s">
        <v>179</v>
      </c>
      <c r="L512" s="199" t="s">
        <v>261</v>
      </c>
      <c r="M512" s="199" t="s">
        <v>122</v>
      </c>
      <c r="N512" s="201">
        <v>22.215199999999999</v>
      </c>
      <c r="O512" s="202" t="s">
        <v>81</v>
      </c>
      <c r="P512" s="202"/>
      <c r="Q512" s="203">
        <f t="shared" si="42"/>
        <v>0</v>
      </c>
      <c r="R512" s="203">
        <f t="shared" si="43"/>
        <v>0</v>
      </c>
      <c r="S512" s="213">
        <f>IF(M512="nvt",0,IF(O512&gt;0,VLOOKUP(M512,'3-Productie normen'!A:K,VLOOKUP(O512,'3-Productie normen'!$B$34:$C$35,2,FALSE),FALSE)))</f>
        <v>0</v>
      </c>
      <c r="T512" s="204">
        <f t="shared" si="44"/>
        <v>0</v>
      </c>
      <c r="U512" s="572"/>
    </row>
    <row r="513" spans="1:21" ht="14.15" customHeight="1">
      <c r="A513" s="232">
        <v>513</v>
      </c>
      <c r="B513" s="262" t="s">
        <v>83</v>
      </c>
      <c r="C513" s="199" t="s">
        <v>418</v>
      </c>
      <c r="D513" s="199" t="s">
        <v>419</v>
      </c>
      <c r="E513" s="199" t="s">
        <v>671</v>
      </c>
      <c r="F513" s="199" t="s">
        <v>176</v>
      </c>
      <c r="G513" s="199" t="s">
        <v>407</v>
      </c>
      <c r="H513" s="199" t="s">
        <v>735</v>
      </c>
      <c r="I513" s="200" t="s">
        <v>123</v>
      </c>
      <c r="J513" s="199" t="s">
        <v>179</v>
      </c>
      <c r="K513" s="199" t="s">
        <v>179</v>
      </c>
      <c r="L513" s="199" t="s">
        <v>261</v>
      </c>
      <c r="M513" s="199" t="s">
        <v>122</v>
      </c>
      <c r="N513" s="201">
        <v>12.193899999999999</v>
      </c>
      <c r="O513" s="202" t="s">
        <v>81</v>
      </c>
      <c r="P513" s="202"/>
      <c r="Q513" s="203">
        <f t="shared" si="42"/>
        <v>0</v>
      </c>
      <c r="R513" s="203">
        <f t="shared" si="43"/>
        <v>0</v>
      </c>
      <c r="S513" s="213">
        <f>IF(M513="nvt",0,IF(O513&gt;0,VLOOKUP(M513,'3-Productie normen'!A:K,VLOOKUP(O513,'3-Productie normen'!$B$34:$C$35,2,FALSE),FALSE)))</f>
        <v>0</v>
      </c>
      <c r="T513" s="204">
        <f t="shared" si="44"/>
        <v>0</v>
      </c>
      <c r="U513" s="572"/>
    </row>
    <row r="514" spans="1:21" ht="14.15" customHeight="1">
      <c r="A514" s="231">
        <v>514</v>
      </c>
      <c r="B514" s="262" t="s">
        <v>83</v>
      </c>
      <c r="C514" s="199" t="s">
        <v>418</v>
      </c>
      <c r="D514" s="199" t="s">
        <v>419</v>
      </c>
      <c r="E514" s="199" t="s">
        <v>671</v>
      </c>
      <c r="F514" s="199" t="s">
        <v>176</v>
      </c>
      <c r="G514" s="199" t="s">
        <v>407</v>
      </c>
      <c r="H514" s="199" t="s">
        <v>736</v>
      </c>
      <c r="I514" s="200" t="s">
        <v>123</v>
      </c>
      <c r="J514" s="199" t="s">
        <v>179</v>
      </c>
      <c r="K514" s="199" t="s">
        <v>179</v>
      </c>
      <c r="L514" s="199" t="s">
        <v>261</v>
      </c>
      <c r="M514" s="199" t="s">
        <v>122</v>
      </c>
      <c r="N514" s="201">
        <v>23.1602</v>
      </c>
      <c r="O514" s="202" t="s">
        <v>81</v>
      </c>
      <c r="P514" s="202"/>
      <c r="Q514" s="203">
        <f t="shared" si="42"/>
        <v>0</v>
      </c>
      <c r="R514" s="203">
        <f t="shared" si="43"/>
        <v>0</v>
      </c>
      <c r="S514" s="213">
        <f>IF(M514="nvt",0,IF(O514&gt;0,VLOOKUP(M514,'3-Productie normen'!A:K,VLOOKUP(O514,'3-Productie normen'!$B$34:$C$35,2,FALSE),FALSE)))</f>
        <v>0</v>
      </c>
      <c r="T514" s="204">
        <f t="shared" si="44"/>
        <v>0</v>
      </c>
      <c r="U514" s="572"/>
    </row>
    <row r="515" spans="1:21" ht="14.15" customHeight="1">
      <c r="A515" s="231">
        <v>515</v>
      </c>
      <c r="B515" s="262" t="s">
        <v>83</v>
      </c>
      <c r="C515" s="199" t="s">
        <v>418</v>
      </c>
      <c r="D515" s="199" t="s">
        <v>419</v>
      </c>
      <c r="E515" s="199" t="s">
        <v>671</v>
      </c>
      <c r="F515" s="199" t="s">
        <v>176</v>
      </c>
      <c r="G515" s="199" t="s">
        <v>407</v>
      </c>
      <c r="H515" s="199" t="s">
        <v>737</v>
      </c>
      <c r="I515" s="200" t="s">
        <v>123</v>
      </c>
      <c r="J515" s="199" t="s">
        <v>179</v>
      </c>
      <c r="K515" s="199" t="s">
        <v>179</v>
      </c>
      <c r="L515" s="199" t="s">
        <v>261</v>
      </c>
      <c r="M515" s="199" t="s">
        <v>122</v>
      </c>
      <c r="N515" s="201">
        <v>12.193099999999999</v>
      </c>
      <c r="O515" s="202" t="s">
        <v>81</v>
      </c>
      <c r="P515" s="202"/>
      <c r="Q515" s="203">
        <f t="shared" si="42"/>
        <v>0</v>
      </c>
      <c r="R515" s="203">
        <f t="shared" si="43"/>
        <v>0</v>
      </c>
      <c r="S515" s="213">
        <f>IF(M515="nvt",0,IF(O515&gt;0,VLOOKUP(M515,'3-Productie normen'!A:K,VLOOKUP(O515,'3-Productie normen'!$B$34:$C$35,2,FALSE),FALSE)))</f>
        <v>0</v>
      </c>
      <c r="T515" s="204">
        <f t="shared" si="44"/>
        <v>0</v>
      </c>
      <c r="U515" s="572"/>
    </row>
    <row r="516" spans="1:21" ht="14.15" customHeight="1">
      <c r="A516" s="231">
        <v>516</v>
      </c>
      <c r="B516" s="262" t="s">
        <v>83</v>
      </c>
      <c r="C516" s="199" t="s">
        <v>418</v>
      </c>
      <c r="D516" s="199" t="s">
        <v>419</v>
      </c>
      <c r="E516" s="199" t="s">
        <v>671</v>
      </c>
      <c r="F516" s="199" t="s">
        <v>176</v>
      </c>
      <c r="G516" s="199" t="s">
        <v>407</v>
      </c>
      <c r="H516" s="199" t="s">
        <v>738</v>
      </c>
      <c r="I516" s="200" t="s">
        <v>123</v>
      </c>
      <c r="J516" s="199" t="s">
        <v>179</v>
      </c>
      <c r="K516" s="199" t="s">
        <v>179</v>
      </c>
      <c r="L516" s="199" t="s">
        <v>261</v>
      </c>
      <c r="M516" s="199" t="s">
        <v>122</v>
      </c>
      <c r="N516" s="201">
        <v>24.1052</v>
      </c>
      <c r="O516" s="202" t="s">
        <v>81</v>
      </c>
      <c r="P516" s="202"/>
      <c r="Q516" s="203">
        <f t="shared" si="42"/>
        <v>0</v>
      </c>
      <c r="R516" s="203">
        <f t="shared" si="43"/>
        <v>0</v>
      </c>
      <c r="S516" s="213">
        <f>IF(M516="nvt",0,IF(O516&gt;0,VLOOKUP(M516,'3-Productie normen'!A:K,VLOOKUP(O516,'3-Productie normen'!$B$34:$C$35,2,FALSE),FALSE)))</f>
        <v>0</v>
      </c>
      <c r="T516" s="204">
        <f t="shared" si="44"/>
        <v>0</v>
      </c>
      <c r="U516" s="572"/>
    </row>
    <row r="517" spans="1:21" ht="14.15" customHeight="1">
      <c r="A517" s="231">
        <v>517</v>
      </c>
      <c r="B517" s="262" t="s">
        <v>83</v>
      </c>
      <c r="C517" s="199" t="s">
        <v>418</v>
      </c>
      <c r="D517" s="199" t="s">
        <v>419</v>
      </c>
      <c r="E517" s="199" t="s">
        <v>671</v>
      </c>
      <c r="F517" s="199" t="s">
        <v>176</v>
      </c>
      <c r="G517" s="199" t="s">
        <v>407</v>
      </c>
      <c r="H517" s="199" t="s">
        <v>739</v>
      </c>
      <c r="I517" s="200" t="s">
        <v>123</v>
      </c>
      <c r="J517" s="199" t="s">
        <v>179</v>
      </c>
      <c r="K517" s="199" t="s">
        <v>179</v>
      </c>
      <c r="L517" s="199" t="s">
        <v>261</v>
      </c>
      <c r="M517" s="199" t="s">
        <v>122</v>
      </c>
      <c r="N517" s="201">
        <v>12.200699999999999</v>
      </c>
      <c r="O517" s="202" t="s">
        <v>81</v>
      </c>
      <c r="P517" s="202"/>
      <c r="Q517" s="203">
        <f t="shared" si="42"/>
        <v>0</v>
      </c>
      <c r="R517" s="203">
        <f t="shared" si="43"/>
        <v>0</v>
      </c>
      <c r="S517" s="213">
        <f>IF(M517="nvt",0,IF(O517&gt;0,VLOOKUP(M517,'3-Productie normen'!A:K,VLOOKUP(O517,'3-Productie normen'!$B$34:$C$35,2,FALSE),FALSE)))</f>
        <v>0</v>
      </c>
      <c r="T517" s="204">
        <f t="shared" si="44"/>
        <v>0</v>
      </c>
      <c r="U517" s="572"/>
    </row>
    <row r="518" spans="1:21" ht="14.15" customHeight="1">
      <c r="A518" s="231">
        <v>518</v>
      </c>
      <c r="B518" s="262" t="s">
        <v>83</v>
      </c>
      <c r="C518" s="199" t="s">
        <v>418</v>
      </c>
      <c r="D518" s="199" t="s">
        <v>419</v>
      </c>
      <c r="E518" s="199" t="s">
        <v>671</v>
      </c>
      <c r="F518" s="199" t="s">
        <v>176</v>
      </c>
      <c r="G518" s="199" t="s">
        <v>407</v>
      </c>
      <c r="H518" s="199" t="s">
        <v>740</v>
      </c>
      <c r="I518" s="200" t="s">
        <v>123</v>
      </c>
      <c r="J518" s="199" t="s">
        <v>179</v>
      </c>
      <c r="K518" s="199" t="s">
        <v>179</v>
      </c>
      <c r="L518" s="199" t="s">
        <v>261</v>
      </c>
      <c r="M518" s="199" t="s">
        <v>122</v>
      </c>
      <c r="N518" s="201">
        <v>25.0502</v>
      </c>
      <c r="O518" s="202" t="s">
        <v>81</v>
      </c>
      <c r="P518" s="202"/>
      <c r="Q518" s="203">
        <f t="shared" si="42"/>
        <v>0</v>
      </c>
      <c r="R518" s="203">
        <f t="shared" si="43"/>
        <v>0</v>
      </c>
      <c r="S518" s="213">
        <f>IF(M518="nvt",0,IF(O518&gt;0,VLOOKUP(M518,'3-Productie normen'!A:K,VLOOKUP(O518,'3-Productie normen'!$B$34:$C$35,2,FALSE),FALSE)))</f>
        <v>0</v>
      </c>
      <c r="T518" s="204">
        <f t="shared" si="44"/>
        <v>0</v>
      </c>
      <c r="U518" s="572"/>
    </row>
    <row r="519" spans="1:21" ht="14.15" customHeight="1">
      <c r="A519" s="231">
        <v>519</v>
      </c>
      <c r="B519" s="262" t="s">
        <v>83</v>
      </c>
      <c r="C519" s="199" t="s">
        <v>418</v>
      </c>
      <c r="D519" s="199" t="s">
        <v>419</v>
      </c>
      <c r="E519" s="199" t="s">
        <v>671</v>
      </c>
      <c r="F519" s="199" t="s">
        <v>176</v>
      </c>
      <c r="G519" s="199" t="s">
        <v>407</v>
      </c>
      <c r="H519" s="199" t="s">
        <v>741</v>
      </c>
      <c r="I519" s="200" t="s">
        <v>123</v>
      </c>
      <c r="J519" s="199" t="s">
        <v>179</v>
      </c>
      <c r="K519" s="199" t="s">
        <v>179</v>
      </c>
      <c r="L519" s="199" t="s">
        <v>261</v>
      </c>
      <c r="M519" s="199" t="s">
        <v>122</v>
      </c>
      <c r="N519" s="201">
        <v>25.995200000000001</v>
      </c>
      <c r="O519" s="202" t="s">
        <v>81</v>
      </c>
      <c r="P519" s="202"/>
      <c r="Q519" s="203">
        <f t="shared" si="42"/>
        <v>0</v>
      </c>
      <c r="R519" s="203">
        <f t="shared" si="43"/>
        <v>0</v>
      </c>
      <c r="S519" s="213">
        <f>IF(M519="nvt",0,IF(O519&gt;0,VLOOKUP(M519,'3-Productie normen'!A:K,VLOOKUP(O519,'3-Productie normen'!$B$34:$C$35,2,FALSE),FALSE)))</f>
        <v>0</v>
      </c>
      <c r="T519" s="204">
        <f t="shared" si="44"/>
        <v>0</v>
      </c>
      <c r="U519" s="572"/>
    </row>
    <row r="520" spans="1:21" ht="14.15" customHeight="1">
      <c r="A520" s="231">
        <v>520</v>
      </c>
      <c r="B520" s="262" t="s">
        <v>83</v>
      </c>
      <c r="C520" s="199" t="s">
        <v>418</v>
      </c>
      <c r="D520" s="199" t="s">
        <v>419</v>
      </c>
      <c r="E520" s="199" t="s">
        <v>671</v>
      </c>
      <c r="F520" s="199" t="s">
        <v>176</v>
      </c>
      <c r="G520" s="199" t="s">
        <v>407</v>
      </c>
      <c r="H520" s="199" t="s">
        <v>742</v>
      </c>
      <c r="I520" s="200" t="s">
        <v>133</v>
      </c>
      <c r="J520" s="199" t="s">
        <v>222</v>
      </c>
      <c r="K520" s="199" t="s">
        <v>223</v>
      </c>
      <c r="L520" s="199" t="s">
        <v>451</v>
      </c>
      <c r="M520" s="199" t="s">
        <v>138</v>
      </c>
      <c r="N520" s="201">
        <v>3.2218</v>
      </c>
      <c r="O520" s="202" t="s">
        <v>81</v>
      </c>
      <c r="P520" s="202"/>
      <c r="Q520" s="203">
        <f t="shared" si="42"/>
        <v>0</v>
      </c>
      <c r="R520" s="203">
        <f t="shared" si="43"/>
        <v>0</v>
      </c>
      <c r="S520" s="213">
        <f>IF(M520="nvt",0,IF(O520&gt;0,VLOOKUP(M520,'3-Productie normen'!A:K,VLOOKUP(O520,'3-Productie normen'!$B$34:$C$35,2,FALSE),FALSE)))</f>
        <v>0</v>
      </c>
      <c r="T520" s="204">
        <f t="shared" si="44"/>
        <v>0</v>
      </c>
      <c r="U520" s="572"/>
    </row>
    <row r="521" spans="1:21" ht="14.15" customHeight="1">
      <c r="A521" s="232">
        <v>521</v>
      </c>
      <c r="B521" s="262" t="s">
        <v>83</v>
      </c>
      <c r="C521" s="199" t="s">
        <v>418</v>
      </c>
      <c r="D521" s="199" t="s">
        <v>419</v>
      </c>
      <c r="E521" s="199" t="s">
        <v>671</v>
      </c>
      <c r="F521" s="199" t="s">
        <v>176</v>
      </c>
      <c r="G521" s="199" t="s">
        <v>407</v>
      </c>
      <c r="H521" s="199" t="s">
        <v>743</v>
      </c>
      <c r="I521" s="200" t="s">
        <v>133</v>
      </c>
      <c r="J521" s="199" t="s">
        <v>222</v>
      </c>
      <c r="K521" s="199" t="s">
        <v>223</v>
      </c>
      <c r="L521" s="199" t="s">
        <v>451</v>
      </c>
      <c r="M521" s="199" t="s">
        <v>138</v>
      </c>
      <c r="N521" s="201">
        <v>1.1700999999999999</v>
      </c>
      <c r="O521" s="202" t="s">
        <v>81</v>
      </c>
      <c r="P521" s="202"/>
      <c r="Q521" s="203">
        <f t="shared" si="42"/>
        <v>0</v>
      </c>
      <c r="R521" s="203">
        <f t="shared" si="43"/>
        <v>0</v>
      </c>
      <c r="S521" s="213">
        <f>IF(M521="nvt",0,IF(O521&gt;0,VLOOKUP(M521,'3-Productie normen'!A:K,VLOOKUP(O521,'3-Productie normen'!$B$34:$C$35,2,FALSE),FALSE)))</f>
        <v>0</v>
      </c>
      <c r="T521" s="204">
        <f t="shared" si="44"/>
        <v>0</v>
      </c>
      <c r="U521" s="572"/>
    </row>
    <row r="522" spans="1:21" ht="14.15" customHeight="1">
      <c r="A522" s="231">
        <v>522</v>
      </c>
      <c r="B522" s="262" t="s">
        <v>83</v>
      </c>
      <c r="C522" s="199" t="s">
        <v>418</v>
      </c>
      <c r="D522" s="199" t="s">
        <v>419</v>
      </c>
      <c r="E522" s="199" t="s">
        <v>671</v>
      </c>
      <c r="F522" s="199" t="s">
        <v>176</v>
      </c>
      <c r="G522" s="199" t="s">
        <v>407</v>
      </c>
      <c r="H522" s="199" t="s">
        <v>744</v>
      </c>
      <c r="I522" s="200" t="s">
        <v>133</v>
      </c>
      <c r="J522" s="199" t="s">
        <v>222</v>
      </c>
      <c r="K522" s="199" t="s">
        <v>223</v>
      </c>
      <c r="L522" s="199" t="s">
        <v>451</v>
      </c>
      <c r="M522" s="199" t="s">
        <v>138</v>
      </c>
      <c r="N522" s="201">
        <v>1.1700999999999999</v>
      </c>
      <c r="O522" s="202" t="s">
        <v>81</v>
      </c>
      <c r="P522" s="202"/>
      <c r="Q522" s="203">
        <f t="shared" si="42"/>
        <v>0</v>
      </c>
      <c r="R522" s="203">
        <f t="shared" si="43"/>
        <v>0</v>
      </c>
      <c r="S522" s="213">
        <f>IF(M522="nvt",0,IF(O522&gt;0,VLOOKUP(M522,'3-Productie normen'!A:K,VLOOKUP(O522,'3-Productie normen'!$B$34:$C$35,2,FALSE),FALSE)))</f>
        <v>0</v>
      </c>
      <c r="T522" s="204">
        <f t="shared" si="44"/>
        <v>0</v>
      </c>
      <c r="U522" s="572"/>
    </row>
    <row r="523" spans="1:21" ht="14.15" customHeight="1">
      <c r="A523" s="231">
        <v>523</v>
      </c>
      <c r="B523" s="262" t="s">
        <v>83</v>
      </c>
      <c r="C523" s="199" t="s">
        <v>418</v>
      </c>
      <c r="D523" s="199" t="s">
        <v>419</v>
      </c>
      <c r="E523" s="199" t="s">
        <v>671</v>
      </c>
      <c r="F523" s="199" t="s">
        <v>176</v>
      </c>
      <c r="G523" s="199" t="s">
        <v>407</v>
      </c>
      <c r="H523" s="199" t="s">
        <v>745</v>
      </c>
      <c r="I523" s="200" t="s">
        <v>123</v>
      </c>
      <c r="J523" s="199" t="s">
        <v>179</v>
      </c>
      <c r="K523" s="199" t="s">
        <v>179</v>
      </c>
      <c r="L523" s="199" t="s">
        <v>261</v>
      </c>
      <c r="M523" s="199" t="s">
        <v>122</v>
      </c>
      <c r="N523" s="201">
        <v>20.386299999999999</v>
      </c>
      <c r="O523" s="202" t="s">
        <v>81</v>
      </c>
      <c r="P523" s="202"/>
      <c r="Q523" s="203">
        <f>IF(O523="nvt",0,IF(O523&gt;0,S523*N523,0))</f>
        <v>0</v>
      </c>
      <c r="R523" s="203">
        <f>IF(P523&gt;0,T523*N523,0)</f>
        <v>0</v>
      </c>
      <c r="S523" s="213">
        <f>IF(M523="nvt",0,IF(O523&gt;0,VLOOKUP(M523,'3-Productie normen'!A:K,VLOOKUP(O523,'3-Productie normen'!$B$34:$C$35,2,FALSE),FALSE)))</f>
        <v>0</v>
      </c>
      <c r="T523" s="204">
        <f>IF(P523&gt;0,S523*$T$8,0)</f>
        <v>0</v>
      </c>
      <c r="U523" s="572"/>
    </row>
    <row r="524" spans="1:21" ht="14.15" customHeight="1">
      <c r="A524" s="231">
        <v>524</v>
      </c>
      <c r="B524" s="262" t="s">
        <v>83</v>
      </c>
      <c r="C524" s="199" t="s">
        <v>418</v>
      </c>
      <c r="D524" s="199" t="s">
        <v>419</v>
      </c>
      <c r="E524" s="199" t="s">
        <v>671</v>
      </c>
      <c r="F524" s="199" t="s">
        <v>176</v>
      </c>
      <c r="G524" s="199" t="s">
        <v>407</v>
      </c>
      <c r="H524" s="199" t="s">
        <v>746</v>
      </c>
      <c r="I524" s="200" t="s">
        <v>133</v>
      </c>
      <c r="J524" s="199" t="s">
        <v>222</v>
      </c>
      <c r="K524" s="199" t="s">
        <v>223</v>
      </c>
      <c r="L524" s="199" t="s">
        <v>451</v>
      </c>
      <c r="M524" s="199" t="s">
        <v>138</v>
      </c>
      <c r="N524" s="201">
        <v>6.3338000000000001</v>
      </c>
      <c r="O524" s="202" t="s">
        <v>81</v>
      </c>
      <c r="P524" s="202"/>
      <c r="Q524" s="203">
        <f t="shared" ref="Q524:Q552" si="45">IF(O524="nvt",0,IF(O524&gt;0,S524*N524,0))</f>
        <v>0</v>
      </c>
      <c r="R524" s="203">
        <f t="shared" ref="R524:R552" si="46">IF(P524&gt;0,T524*N524,0)</f>
        <v>0</v>
      </c>
      <c r="S524" s="213">
        <f>IF(M524="nvt",0,IF(O524&gt;0,VLOOKUP(M524,'3-Productie normen'!A:K,VLOOKUP(O524,'3-Productie normen'!$B$34:$C$35,2,FALSE),FALSE)))</f>
        <v>0</v>
      </c>
      <c r="T524" s="204">
        <f t="shared" ref="T524:T552" si="47">IF(P524&gt;0,S524*$T$8,0)</f>
        <v>0</v>
      </c>
      <c r="U524" s="572"/>
    </row>
    <row r="525" spans="1:21" ht="14.15" customHeight="1">
      <c r="A525" s="231">
        <v>525</v>
      </c>
      <c r="B525" s="262" t="s">
        <v>83</v>
      </c>
      <c r="C525" s="199" t="s">
        <v>418</v>
      </c>
      <c r="D525" s="199" t="s">
        <v>419</v>
      </c>
      <c r="E525" s="199" t="s">
        <v>671</v>
      </c>
      <c r="F525" s="199" t="s">
        <v>176</v>
      </c>
      <c r="G525" s="199" t="s">
        <v>407</v>
      </c>
      <c r="H525" s="199" t="s">
        <v>747</v>
      </c>
      <c r="I525" s="200" t="s">
        <v>133</v>
      </c>
      <c r="J525" s="199" t="s">
        <v>222</v>
      </c>
      <c r="K525" s="199" t="s">
        <v>223</v>
      </c>
      <c r="L525" s="199" t="s">
        <v>451</v>
      </c>
      <c r="M525" s="199" t="s">
        <v>138</v>
      </c>
      <c r="N525" s="201">
        <v>1.1700999999999999</v>
      </c>
      <c r="O525" s="202" t="s">
        <v>81</v>
      </c>
      <c r="P525" s="202"/>
      <c r="Q525" s="203">
        <f t="shared" si="45"/>
        <v>0</v>
      </c>
      <c r="R525" s="203">
        <f t="shared" si="46"/>
        <v>0</v>
      </c>
      <c r="S525" s="213">
        <f>IF(M525="nvt",0,IF(O525&gt;0,VLOOKUP(M525,'3-Productie normen'!A:K,VLOOKUP(O525,'3-Productie normen'!$B$34:$C$35,2,FALSE),FALSE)))</f>
        <v>0</v>
      </c>
      <c r="T525" s="204">
        <f t="shared" si="47"/>
        <v>0</v>
      </c>
      <c r="U525" s="572"/>
    </row>
    <row r="526" spans="1:21" ht="14.15" customHeight="1">
      <c r="A526" s="231">
        <v>526</v>
      </c>
      <c r="B526" s="262" t="s">
        <v>83</v>
      </c>
      <c r="C526" s="199" t="s">
        <v>418</v>
      </c>
      <c r="D526" s="199" t="s">
        <v>419</v>
      </c>
      <c r="E526" s="199" t="s">
        <v>671</v>
      </c>
      <c r="F526" s="199" t="s">
        <v>176</v>
      </c>
      <c r="G526" s="199" t="s">
        <v>407</v>
      </c>
      <c r="H526" s="199" t="s">
        <v>748</v>
      </c>
      <c r="I526" s="200" t="s">
        <v>143</v>
      </c>
      <c r="J526" s="199" t="s">
        <v>209</v>
      </c>
      <c r="K526" s="199" t="s">
        <v>220</v>
      </c>
      <c r="L526" s="199" t="s">
        <v>398</v>
      </c>
      <c r="M526" s="199" t="s">
        <v>143</v>
      </c>
      <c r="N526" s="201">
        <v>9.6870999999999992</v>
      </c>
      <c r="O526" s="202"/>
      <c r="P526" s="202"/>
      <c r="Q526" s="203">
        <f t="shared" si="45"/>
        <v>0</v>
      </c>
      <c r="R526" s="203">
        <f t="shared" si="46"/>
        <v>0</v>
      </c>
      <c r="S526" s="213">
        <f>IF(M526="nvt",0,IF(O526&gt;0,VLOOKUP(M526,'3-Productie normen'!A:K,VLOOKUP(O526,'3-Productie normen'!$B$34:$C$35,2,FALSE),FALSE)))</f>
        <v>0</v>
      </c>
      <c r="T526" s="204">
        <f t="shared" si="47"/>
        <v>0</v>
      </c>
      <c r="U526" s="572"/>
    </row>
    <row r="527" spans="1:21" ht="14.15" customHeight="1">
      <c r="A527" s="231">
        <v>527</v>
      </c>
      <c r="B527" s="262" t="s">
        <v>83</v>
      </c>
      <c r="C527" s="199" t="s">
        <v>418</v>
      </c>
      <c r="D527" s="199" t="s">
        <v>419</v>
      </c>
      <c r="E527" s="199" t="s">
        <v>671</v>
      </c>
      <c r="F527" s="199" t="s">
        <v>176</v>
      </c>
      <c r="G527" s="199" t="s">
        <v>407</v>
      </c>
      <c r="H527" s="199" t="s">
        <v>749</v>
      </c>
      <c r="I527" s="200" t="s">
        <v>123</v>
      </c>
      <c r="J527" s="199" t="s">
        <v>255</v>
      </c>
      <c r="K527" s="199" t="s">
        <v>256</v>
      </c>
      <c r="L527" s="199" t="s">
        <v>451</v>
      </c>
      <c r="M527" s="199" t="s">
        <v>122</v>
      </c>
      <c r="N527" s="201">
        <v>2.4396</v>
      </c>
      <c r="O527" s="202" t="s">
        <v>81</v>
      </c>
      <c r="P527" s="202"/>
      <c r="Q527" s="203">
        <f t="shared" si="45"/>
        <v>0</v>
      </c>
      <c r="R527" s="203">
        <f t="shared" si="46"/>
        <v>0</v>
      </c>
      <c r="S527" s="213">
        <f>IF(M527="nvt",0,IF(O527&gt;0,VLOOKUP(M527,'3-Productie normen'!A:K,VLOOKUP(O527,'3-Productie normen'!$B$34:$C$35,2,FALSE),FALSE)))</f>
        <v>0</v>
      </c>
      <c r="T527" s="204">
        <f t="shared" si="47"/>
        <v>0</v>
      </c>
      <c r="U527" s="572"/>
    </row>
    <row r="528" spans="1:21" ht="14.15" customHeight="1">
      <c r="A528" s="231">
        <v>528</v>
      </c>
      <c r="B528" s="262" t="s">
        <v>83</v>
      </c>
      <c r="C528" s="199" t="s">
        <v>418</v>
      </c>
      <c r="D528" s="199" t="s">
        <v>419</v>
      </c>
      <c r="E528" s="199" t="s">
        <v>671</v>
      </c>
      <c r="F528" s="199" t="s">
        <v>176</v>
      </c>
      <c r="G528" s="199" t="s">
        <v>407</v>
      </c>
      <c r="H528" s="199" t="s">
        <v>750</v>
      </c>
      <c r="I528" s="200" t="s">
        <v>143</v>
      </c>
      <c r="J528" s="199" t="s">
        <v>209</v>
      </c>
      <c r="K528" s="199" t="s">
        <v>213</v>
      </c>
      <c r="L528" s="199" t="s">
        <v>263</v>
      </c>
      <c r="M528" s="199" t="s">
        <v>143</v>
      </c>
      <c r="N528" s="201">
        <v>2.9317000000000002</v>
      </c>
      <c r="O528" s="202"/>
      <c r="P528" s="202"/>
      <c r="Q528" s="203">
        <f t="shared" si="45"/>
        <v>0</v>
      </c>
      <c r="R528" s="203">
        <f t="shared" si="46"/>
        <v>0</v>
      </c>
      <c r="S528" s="213">
        <f>IF(M528="nvt",0,IF(O528&gt;0,VLOOKUP(M528,'3-Productie normen'!A:K,VLOOKUP(O528,'3-Productie normen'!$B$34:$C$35,2,FALSE),FALSE)))</f>
        <v>0</v>
      </c>
      <c r="T528" s="204">
        <f t="shared" si="47"/>
        <v>0</v>
      </c>
      <c r="U528" s="572"/>
    </row>
    <row r="529" spans="1:21" ht="14.15" customHeight="1">
      <c r="A529" s="232">
        <v>529</v>
      </c>
      <c r="B529" s="262" t="s">
        <v>83</v>
      </c>
      <c r="C529" s="199" t="s">
        <v>418</v>
      </c>
      <c r="D529" s="199" t="s">
        <v>419</v>
      </c>
      <c r="E529" s="199" t="s">
        <v>671</v>
      </c>
      <c r="F529" s="199" t="s">
        <v>176</v>
      </c>
      <c r="G529" s="199" t="s">
        <v>407</v>
      </c>
      <c r="H529" s="199" t="s">
        <v>751</v>
      </c>
      <c r="I529" s="200" t="s">
        <v>143</v>
      </c>
      <c r="J529" s="199" t="s">
        <v>209</v>
      </c>
      <c r="K529" s="199" t="s">
        <v>210</v>
      </c>
      <c r="L529" s="199" t="s">
        <v>398</v>
      </c>
      <c r="M529" s="199" t="s">
        <v>143</v>
      </c>
      <c r="N529" s="201">
        <v>3.8250999999999999</v>
      </c>
      <c r="O529" s="202"/>
      <c r="P529" s="202"/>
      <c r="Q529" s="203">
        <f t="shared" si="45"/>
        <v>0</v>
      </c>
      <c r="R529" s="203">
        <f t="shared" si="46"/>
        <v>0</v>
      </c>
      <c r="S529" s="213">
        <f>IF(M529="nvt",0,IF(O529&gt;0,VLOOKUP(M529,'3-Productie normen'!A:K,VLOOKUP(O529,'3-Productie normen'!$B$34:$C$35,2,FALSE),FALSE)))</f>
        <v>0</v>
      </c>
      <c r="T529" s="204">
        <f t="shared" si="47"/>
        <v>0</v>
      </c>
      <c r="U529" s="572"/>
    </row>
    <row r="530" spans="1:21" ht="14.15" customHeight="1">
      <c r="A530" s="231">
        <v>530</v>
      </c>
      <c r="B530" s="262" t="s">
        <v>83</v>
      </c>
      <c r="C530" s="199" t="s">
        <v>418</v>
      </c>
      <c r="D530" s="199" t="s">
        <v>419</v>
      </c>
      <c r="E530" s="199" t="s">
        <v>671</v>
      </c>
      <c r="F530" s="199" t="s">
        <v>176</v>
      </c>
      <c r="G530" s="199" t="s">
        <v>407</v>
      </c>
      <c r="H530" s="199" t="s">
        <v>752</v>
      </c>
      <c r="I530" s="200" t="s">
        <v>123</v>
      </c>
      <c r="J530" s="199" t="s">
        <v>179</v>
      </c>
      <c r="K530" s="199" t="s">
        <v>179</v>
      </c>
      <c r="L530" s="199" t="s">
        <v>261</v>
      </c>
      <c r="M530" s="199" t="s">
        <v>122</v>
      </c>
      <c r="N530" s="201">
        <v>18.0185</v>
      </c>
      <c r="O530" s="202" t="s">
        <v>81</v>
      </c>
      <c r="P530" s="202"/>
      <c r="Q530" s="203">
        <f t="shared" si="45"/>
        <v>0</v>
      </c>
      <c r="R530" s="203">
        <f t="shared" si="46"/>
        <v>0</v>
      </c>
      <c r="S530" s="213">
        <f>IF(M530="nvt",0,IF(O530&gt;0,VLOOKUP(M530,'3-Productie normen'!A:K,VLOOKUP(O530,'3-Productie normen'!$B$34:$C$35,2,FALSE),FALSE)))</f>
        <v>0</v>
      </c>
      <c r="T530" s="204">
        <f t="shared" si="47"/>
        <v>0</v>
      </c>
      <c r="U530" s="572"/>
    </row>
    <row r="531" spans="1:21" ht="14.15" customHeight="1">
      <c r="A531" s="231">
        <v>531</v>
      </c>
      <c r="B531" s="262" t="s">
        <v>83</v>
      </c>
      <c r="C531" s="199" t="s">
        <v>418</v>
      </c>
      <c r="D531" s="199" t="s">
        <v>419</v>
      </c>
      <c r="E531" s="199" t="s">
        <v>671</v>
      </c>
      <c r="F531" s="199" t="s">
        <v>176</v>
      </c>
      <c r="G531" s="199" t="s">
        <v>407</v>
      </c>
      <c r="H531" s="199" t="s">
        <v>753</v>
      </c>
      <c r="I531" s="200" t="s">
        <v>123</v>
      </c>
      <c r="J531" s="199" t="s">
        <v>179</v>
      </c>
      <c r="K531" s="199" t="s">
        <v>179</v>
      </c>
      <c r="L531" s="199" t="s">
        <v>261</v>
      </c>
      <c r="M531" s="199" t="s">
        <v>122</v>
      </c>
      <c r="N531" s="201">
        <v>18.2499</v>
      </c>
      <c r="O531" s="202" t="s">
        <v>81</v>
      </c>
      <c r="P531" s="202"/>
      <c r="Q531" s="203">
        <f t="shared" si="45"/>
        <v>0</v>
      </c>
      <c r="R531" s="203">
        <f t="shared" si="46"/>
        <v>0</v>
      </c>
      <c r="S531" s="213">
        <f>IF(M531="nvt",0,IF(O531&gt;0,VLOOKUP(M531,'3-Productie normen'!A:K,VLOOKUP(O531,'3-Productie normen'!$B$34:$C$35,2,FALSE),FALSE)))</f>
        <v>0</v>
      </c>
      <c r="T531" s="204">
        <f t="shared" si="47"/>
        <v>0</v>
      </c>
      <c r="U531" s="572"/>
    </row>
    <row r="532" spans="1:21" ht="14.15" customHeight="1">
      <c r="A532" s="231">
        <v>532</v>
      </c>
      <c r="B532" s="262" t="s">
        <v>83</v>
      </c>
      <c r="C532" s="199" t="s">
        <v>418</v>
      </c>
      <c r="D532" s="199" t="s">
        <v>419</v>
      </c>
      <c r="E532" s="199" t="s">
        <v>671</v>
      </c>
      <c r="F532" s="199" t="s">
        <v>176</v>
      </c>
      <c r="G532" s="199" t="s">
        <v>407</v>
      </c>
      <c r="H532" s="199" t="s">
        <v>754</v>
      </c>
      <c r="I532" s="200" t="s">
        <v>123</v>
      </c>
      <c r="J532" s="199" t="s">
        <v>179</v>
      </c>
      <c r="K532" s="199" t="s">
        <v>179</v>
      </c>
      <c r="L532" s="199" t="s">
        <v>261</v>
      </c>
      <c r="M532" s="199" t="s">
        <v>122</v>
      </c>
      <c r="N532" s="201">
        <v>18.25</v>
      </c>
      <c r="O532" s="202" t="s">
        <v>81</v>
      </c>
      <c r="P532" s="202"/>
      <c r="Q532" s="203">
        <f t="shared" si="45"/>
        <v>0</v>
      </c>
      <c r="R532" s="203">
        <f t="shared" si="46"/>
        <v>0</v>
      </c>
      <c r="S532" s="213">
        <f>IF(M532="nvt",0,IF(O532&gt;0,VLOOKUP(M532,'3-Productie normen'!A:K,VLOOKUP(O532,'3-Productie normen'!$B$34:$C$35,2,FALSE),FALSE)))</f>
        <v>0</v>
      </c>
      <c r="T532" s="204">
        <f t="shared" si="47"/>
        <v>0</v>
      </c>
      <c r="U532" s="572"/>
    </row>
    <row r="533" spans="1:21" ht="14.15" customHeight="1">
      <c r="A533" s="231">
        <v>533</v>
      </c>
      <c r="B533" s="262" t="s">
        <v>83</v>
      </c>
      <c r="C533" s="199" t="s">
        <v>418</v>
      </c>
      <c r="D533" s="199" t="s">
        <v>419</v>
      </c>
      <c r="E533" s="199" t="s">
        <v>671</v>
      </c>
      <c r="F533" s="199" t="s">
        <v>176</v>
      </c>
      <c r="G533" s="199" t="s">
        <v>407</v>
      </c>
      <c r="H533" s="199" t="s">
        <v>755</v>
      </c>
      <c r="I533" s="200" t="s">
        <v>123</v>
      </c>
      <c r="J533" s="199" t="s">
        <v>179</v>
      </c>
      <c r="K533" s="199" t="s">
        <v>179</v>
      </c>
      <c r="L533" s="199" t="s">
        <v>261</v>
      </c>
      <c r="M533" s="199" t="s">
        <v>122</v>
      </c>
      <c r="N533" s="201">
        <v>18.161999999999999</v>
      </c>
      <c r="O533" s="202" t="s">
        <v>81</v>
      </c>
      <c r="P533" s="202"/>
      <c r="Q533" s="203">
        <f t="shared" si="45"/>
        <v>0</v>
      </c>
      <c r="R533" s="203">
        <f t="shared" si="46"/>
        <v>0</v>
      </c>
      <c r="S533" s="213">
        <f>IF(M533="nvt",0,IF(O533&gt;0,VLOOKUP(M533,'3-Productie normen'!A:K,VLOOKUP(O533,'3-Productie normen'!$B$34:$C$35,2,FALSE),FALSE)))</f>
        <v>0</v>
      </c>
      <c r="T533" s="204">
        <f t="shared" si="47"/>
        <v>0</v>
      </c>
      <c r="U533" s="572"/>
    </row>
    <row r="534" spans="1:21" ht="14.15" customHeight="1">
      <c r="A534" s="231">
        <v>534</v>
      </c>
      <c r="B534" s="262" t="s">
        <v>83</v>
      </c>
      <c r="C534" s="199" t="s">
        <v>418</v>
      </c>
      <c r="D534" s="199" t="s">
        <v>419</v>
      </c>
      <c r="E534" s="199" t="s">
        <v>671</v>
      </c>
      <c r="F534" s="199" t="s">
        <v>176</v>
      </c>
      <c r="G534" s="199" t="s">
        <v>407</v>
      </c>
      <c r="H534" s="199" t="s">
        <v>756</v>
      </c>
      <c r="I534" s="200" t="s">
        <v>123</v>
      </c>
      <c r="J534" s="199" t="s">
        <v>179</v>
      </c>
      <c r="K534" s="199" t="s">
        <v>179</v>
      </c>
      <c r="L534" s="199" t="s">
        <v>261</v>
      </c>
      <c r="M534" s="199" t="s">
        <v>122</v>
      </c>
      <c r="N534" s="201">
        <v>18.25</v>
      </c>
      <c r="O534" s="202" t="s">
        <v>81</v>
      </c>
      <c r="P534" s="202"/>
      <c r="Q534" s="203">
        <f t="shared" si="45"/>
        <v>0</v>
      </c>
      <c r="R534" s="203">
        <f t="shared" si="46"/>
        <v>0</v>
      </c>
      <c r="S534" s="213">
        <f>IF(M534="nvt",0,IF(O534&gt;0,VLOOKUP(M534,'3-Productie normen'!A:K,VLOOKUP(O534,'3-Productie normen'!$B$34:$C$35,2,FALSE),FALSE)))</f>
        <v>0</v>
      </c>
      <c r="T534" s="204">
        <f t="shared" si="47"/>
        <v>0</v>
      </c>
      <c r="U534" s="572"/>
    </row>
    <row r="535" spans="1:21" ht="14.15" customHeight="1">
      <c r="A535" s="231">
        <v>535</v>
      </c>
      <c r="B535" s="262" t="s">
        <v>83</v>
      </c>
      <c r="C535" s="199" t="s">
        <v>418</v>
      </c>
      <c r="D535" s="199" t="s">
        <v>419</v>
      </c>
      <c r="E535" s="199" t="s">
        <v>671</v>
      </c>
      <c r="F535" s="199" t="s">
        <v>176</v>
      </c>
      <c r="G535" s="199" t="s">
        <v>407</v>
      </c>
      <c r="H535" s="199" t="s">
        <v>757</v>
      </c>
      <c r="I535" s="200" t="s">
        <v>123</v>
      </c>
      <c r="J535" s="199" t="s">
        <v>179</v>
      </c>
      <c r="K535" s="199" t="s">
        <v>179</v>
      </c>
      <c r="L535" s="199" t="s">
        <v>261</v>
      </c>
      <c r="M535" s="199" t="s">
        <v>122</v>
      </c>
      <c r="N535" s="201">
        <v>18.018599999999999</v>
      </c>
      <c r="O535" s="202" t="s">
        <v>81</v>
      </c>
      <c r="P535" s="202"/>
      <c r="Q535" s="203">
        <f t="shared" si="45"/>
        <v>0</v>
      </c>
      <c r="R535" s="203">
        <f t="shared" si="46"/>
        <v>0</v>
      </c>
      <c r="S535" s="213">
        <f>IF(M535="nvt",0,IF(O535&gt;0,VLOOKUP(M535,'3-Productie normen'!A:K,VLOOKUP(O535,'3-Productie normen'!$B$34:$C$35,2,FALSE),FALSE)))</f>
        <v>0</v>
      </c>
      <c r="T535" s="204">
        <f t="shared" si="47"/>
        <v>0</v>
      </c>
      <c r="U535" s="572"/>
    </row>
    <row r="536" spans="1:21" ht="14.15" customHeight="1">
      <c r="A536" s="231">
        <v>536</v>
      </c>
      <c r="B536" s="262" t="s">
        <v>83</v>
      </c>
      <c r="C536" s="199" t="s">
        <v>418</v>
      </c>
      <c r="D536" s="199" t="s">
        <v>419</v>
      </c>
      <c r="E536" s="199" t="s">
        <v>671</v>
      </c>
      <c r="F536" s="199" t="s">
        <v>176</v>
      </c>
      <c r="G536" s="199" t="s">
        <v>407</v>
      </c>
      <c r="H536" s="199" t="s">
        <v>758</v>
      </c>
      <c r="I536" s="207" t="s">
        <v>130</v>
      </c>
      <c r="J536" s="199" t="s">
        <v>222</v>
      </c>
      <c r="K536" s="199" t="s">
        <v>237</v>
      </c>
      <c r="L536" s="199" t="s">
        <v>425</v>
      </c>
      <c r="M536" s="208" t="s">
        <v>129</v>
      </c>
      <c r="N536" s="201">
        <v>30.855599999999999</v>
      </c>
      <c r="O536" s="202" t="s">
        <v>81</v>
      </c>
      <c r="P536" s="202"/>
      <c r="Q536" s="203">
        <f t="shared" si="45"/>
        <v>0</v>
      </c>
      <c r="R536" s="203">
        <f t="shared" si="46"/>
        <v>0</v>
      </c>
      <c r="S536" s="213">
        <f>IF(M536="nvt",0,IF(O536&gt;0,VLOOKUP(M536,'3-Productie normen'!A:K,VLOOKUP(O536,'3-Productie normen'!$B$34:$C$35,2,FALSE),FALSE)))</f>
        <v>0</v>
      </c>
      <c r="T536" s="204">
        <f t="shared" si="47"/>
        <v>0</v>
      </c>
      <c r="U536" s="572"/>
    </row>
    <row r="537" spans="1:21" ht="14.15" customHeight="1">
      <c r="A537" s="232">
        <v>537</v>
      </c>
      <c r="B537" s="262" t="s">
        <v>83</v>
      </c>
      <c r="C537" s="199" t="s">
        <v>418</v>
      </c>
      <c r="D537" s="199" t="s">
        <v>419</v>
      </c>
      <c r="E537" s="199" t="s">
        <v>671</v>
      </c>
      <c r="F537" s="199" t="s">
        <v>176</v>
      </c>
      <c r="G537" s="199" t="s">
        <v>251</v>
      </c>
      <c r="H537" s="199" t="s">
        <v>759</v>
      </c>
      <c r="I537" s="207" t="s">
        <v>130</v>
      </c>
      <c r="J537" s="199" t="s">
        <v>222</v>
      </c>
      <c r="K537" s="199" t="s">
        <v>237</v>
      </c>
      <c r="L537" s="199" t="s">
        <v>425</v>
      </c>
      <c r="M537" s="208" t="s">
        <v>129</v>
      </c>
      <c r="N537" s="201">
        <v>30.904199999999999</v>
      </c>
      <c r="O537" s="202" t="s">
        <v>81</v>
      </c>
      <c r="P537" s="202"/>
      <c r="Q537" s="203">
        <f t="shared" si="45"/>
        <v>0</v>
      </c>
      <c r="R537" s="203">
        <f t="shared" si="46"/>
        <v>0</v>
      </c>
      <c r="S537" s="213">
        <f>IF(M537="nvt",0,IF(O537&gt;0,VLOOKUP(M537,'3-Productie normen'!A:K,VLOOKUP(O537,'3-Productie normen'!$B$34:$C$35,2,FALSE),FALSE)))</f>
        <v>0</v>
      </c>
      <c r="T537" s="204">
        <f t="shared" si="47"/>
        <v>0</v>
      </c>
      <c r="U537" s="572"/>
    </row>
    <row r="538" spans="1:21" ht="14.15" customHeight="1">
      <c r="A538" s="231">
        <v>538</v>
      </c>
      <c r="B538" s="262" t="s">
        <v>83</v>
      </c>
      <c r="C538" s="199" t="s">
        <v>418</v>
      </c>
      <c r="D538" s="199" t="s">
        <v>419</v>
      </c>
      <c r="E538" s="199" t="s">
        <v>671</v>
      </c>
      <c r="F538" s="199" t="s">
        <v>176</v>
      </c>
      <c r="G538" s="199" t="s">
        <v>251</v>
      </c>
      <c r="H538" s="199" t="s">
        <v>760</v>
      </c>
      <c r="I538" s="207" t="s">
        <v>130</v>
      </c>
      <c r="J538" s="199" t="s">
        <v>222</v>
      </c>
      <c r="K538" s="199" t="s">
        <v>237</v>
      </c>
      <c r="L538" s="199" t="s">
        <v>425</v>
      </c>
      <c r="M538" s="208" t="s">
        <v>129</v>
      </c>
      <c r="N538" s="201">
        <v>54.919400000000003</v>
      </c>
      <c r="O538" s="202" t="s">
        <v>81</v>
      </c>
      <c r="P538" s="202"/>
      <c r="Q538" s="203">
        <f t="shared" si="45"/>
        <v>0</v>
      </c>
      <c r="R538" s="203">
        <f t="shared" si="46"/>
        <v>0</v>
      </c>
      <c r="S538" s="213">
        <f>IF(M538="nvt",0,IF(O538&gt;0,VLOOKUP(M538,'3-Productie normen'!A:K,VLOOKUP(O538,'3-Productie normen'!$B$34:$C$35,2,FALSE),FALSE)))</f>
        <v>0</v>
      </c>
      <c r="T538" s="204">
        <f t="shared" si="47"/>
        <v>0</v>
      </c>
      <c r="U538" s="572"/>
    </row>
    <row r="539" spans="1:21" ht="14.15" customHeight="1">
      <c r="A539" s="231">
        <v>539</v>
      </c>
      <c r="B539" s="262" t="s">
        <v>83</v>
      </c>
      <c r="C539" s="199" t="s">
        <v>418</v>
      </c>
      <c r="D539" s="199" t="s">
        <v>419</v>
      </c>
      <c r="E539" s="199" t="s">
        <v>671</v>
      </c>
      <c r="F539" s="199" t="s">
        <v>176</v>
      </c>
      <c r="G539" s="199" t="s">
        <v>251</v>
      </c>
      <c r="H539" s="199" t="s">
        <v>761</v>
      </c>
      <c r="I539" s="200" t="s">
        <v>136</v>
      </c>
      <c r="J539" s="199" t="s">
        <v>179</v>
      </c>
      <c r="K539" s="199" t="s">
        <v>762</v>
      </c>
      <c r="L539" s="199" t="s">
        <v>425</v>
      </c>
      <c r="M539" s="199" t="s">
        <v>137</v>
      </c>
      <c r="N539" s="201">
        <v>64.308800000000005</v>
      </c>
      <c r="O539" s="202" t="s">
        <v>81</v>
      </c>
      <c r="P539" s="202"/>
      <c r="Q539" s="203">
        <f t="shared" si="45"/>
        <v>0</v>
      </c>
      <c r="R539" s="203">
        <f t="shared" si="46"/>
        <v>0</v>
      </c>
      <c r="S539" s="213">
        <f>IF(M539="nvt",0,IF(O539&gt;0,VLOOKUP(M539,'3-Productie normen'!A:K,VLOOKUP(O539,'3-Productie normen'!$B$34:$C$35,2,FALSE),FALSE)))</f>
        <v>0</v>
      </c>
      <c r="T539" s="204">
        <f t="shared" si="47"/>
        <v>0</v>
      </c>
      <c r="U539" s="572"/>
    </row>
    <row r="540" spans="1:21" ht="14.15" customHeight="1">
      <c r="A540" s="231">
        <v>540</v>
      </c>
      <c r="B540" s="262" t="s">
        <v>83</v>
      </c>
      <c r="C540" s="199" t="s">
        <v>418</v>
      </c>
      <c r="D540" s="199" t="s">
        <v>419</v>
      </c>
      <c r="E540" s="199" t="s">
        <v>671</v>
      </c>
      <c r="F540" s="199" t="s">
        <v>176</v>
      </c>
      <c r="G540" s="199" t="s">
        <v>251</v>
      </c>
      <c r="H540" s="199" t="s">
        <v>763</v>
      </c>
      <c r="I540" s="200" t="s">
        <v>136</v>
      </c>
      <c r="J540" s="199" t="s">
        <v>179</v>
      </c>
      <c r="K540" s="199" t="s">
        <v>762</v>
      </c>
      <c r="L540" s="199" t="s">
        <v>425</v>
      </c>
      <c r="M540" s="199" t="s">
        <v>137</v>
      </c>
      <c r="N540" s="201">
        <v>87.240099999999998</v>
      </c>
      <c r="O540" s="202" t="s">
        <v>81</v>
      </c>
      <c r="P540" s="202"/>
      <c r="Q540" s="203">
        <f t="shared" si="45"/>
        <v>0</v>
      </c>
      <c r="R540" s="203">
        <f t="shared" si="46"/>
        <v>0</v>
      </c>
      <c r="S540" s="213">
        <f>IF(M540="nvt",0,IF(O540&gt;0,VLOOKUP(M540,'3-Productie normen'!A:K,VLOOKUP(O540,'3-Productie normen'!$B$34:$C$35,2,FALSE),FALSE)))</f>
        <v>0</v>
      </c>
      <c r="T540" s="204">
        <f t="shared" si="47"/>
        <v>0</v>
      </c>
      <c r="U540" s="572"/>
    </row>
    <row r="541" spans="1:21" ht="14.15" customHeight="1">
      <c r="A541" s="231">
        <v>541</v>
      </c>
      <c r="B541" s="262" t="s">
        <v>83</v>
      </c>
      <c r="C541" s="199" t="s">
        <v>418</v>
      </c>
      <c r="D541" s="199" t="s">
        <v>419</v>
      </c>
      <c r="E541" s="199" t="s">
        <v>671</v>
      </c>
      <c r="F541" s="199" t="s">
        <v>176</v>
      </c>
      <c r="G541" s="199" t="s">
        <v>251</v>
      </c>
      <c r="H541" s="199" t="s">
        <v>764</v>
      </c>
      <c r="I541" s="200" t="s">
        <v>136</v>
      </c>
      <c r="J541" s="199" t="s">
        <v>179</v>
      </c>
      <c r="K541" s="199" t="s">
        <v>762</v>
      </c>
      <c r="L541" s="199" t="s">
        <v>425</v>
      </c>
      <c r="M541" s="199" t="s">
        <v>137</v>
      </c>
      <c r="N541" s="201">
        <v>96.808000000000007</v>
      </c>
      <c r="O541" s="202" t="s">
        <v>81</v>
      </c>
      <c r="P541" s="202"/>
      <c r="Q541" s="203">
        <f t="shared" si="45"/>
        <v>0</v>
      </c>
      <c r="R541" s="203">
        <f t="shared" si="46"/>
        <v>0</v>
      </c>
      <c r="S541" s="213">
        <f>IF(M541="nvt",0,IF(O541&gt;0,VLOOKUP(M541,'3-Productie normen'!A:K,VLOOKUP(O541,'3-Productie normen'!$B$34:$C$35,2,FALSE),FALSE)))</f>
        <v>0</v>
      </c>
      <c r="T541" s="204">
        <f t="shared" si="47"/>
        <v>0</v>
      </c>
      <c r="U541" s="572"/>
    </row>
    <row r="542" spans="1:21" ht="14.15" customHeight="1">
      <c r="A542" s="231">
        <v>542</v>
      </c>
      <c r="B542" s="262" t="s">
        <v>83</v>
      </c>
      <c r="C542" s="199" t="s">
        <v>418</v>
      </c>
      <c r="D542" s="199" t="s">
        <v>419</v>
      </c>
      <c r="E542" s="199" t="s">
        <v>671</v>
      </c>
      <c r="F542" s="199" t="s">
        <v>176</v>
      </c>
      <c r="G542" s="199" t="s">
        <v>251</v>
      </c>
      <c r="H542" s="199" t="s">
        <v>765</v>
      </c>
      <c r="I542" s="200" t="s">
        <v>143</v>
      </c>
      <c r="J542" s="199" t="s">
        <v>179</v>
      </c>
      <c r="K542" s="199" t="s">
        <v>762</v>
      </c>
      <c r="L542" s="199" t="s">
        <v>451</v>
      </c>
      <c r="M542" s="199" t="s">
        <v>143</v>
      </c>
      <c r="N542" s="201">
        <v>23.152200000000001</v>
      </c>
      <c r="O542" s="202"/>
      <c r="P542" s="202"/>
      <c r="Q542" s="203">
        <f t="shared" si="45"/>
        <v>0</v>
      </c>
      <c r="R542" s="203">
        <f t="shared" si="46"/>
        <v>0</v>
      </c>
      <c r="S542" s="213">
        <f>IF(M542="nvt",0,IF(O542&gt;0,VLOOKUP(M542,'3-Productie normen'!A:K,VLOOKUP(O542,'3-Productie normen'!$B$34:$C$35,2,FALSE),FALSE)))</f>
        <v>0</v>
      </c>
      <c r="T542" s="204">
        <f t="shared" si="47"/>
        <v>0</v>
      </c>
      <c r="U542" s="572"/>
    </row>
    <row r="543" spans="1:21" ht="14.15" customHeight="1">
      <c r="A543" s="231">
        <v>543</v>
      </c>
      <c r="B543" s="262" t="s">
        <v>83</v>
      </c>
      <c r="C543" s="199" t="s">
        <v>418</v>
      </c>
      <c r="D543" s="199" t="s">
        <v>419</v>
      </c>
      <c r="E543" s="199" t="s">
        <v>671</v>
      </c>
      <c r="F543" s="199" t="s">
        <v>176</v>
      </c>
      <c r="G543" s="199" t="s">
        <v>251</v>
      </c>
      <c r="H543" s="199" t="s">
        <v>766</v>
      </c>
      <c r="I543" s="200" t="s">
        <v>130</v>
      </c>
      <c r="J543" s="199" t="s">
        <v>209</v>
      </c>
      <c r="K543" s="199" t="s">
        <v>220</v>
      </c>
      <c r="L543" s="199" t="s">
        <v>674</v>
      </c>
      <c r="M543" s="199" t="s">
        <v>140</v>
      </c>
      <c r="N543" s="201">
        <v>13.6853</v>
      </c>
      <c r="O543" s="202" t="s">
        <v>81</v>
      </c>
      <c r="P543" s="202"/>
      <c r="Q543" s="203">
        <f t="shared" si="45"/>
        <v>0</v>
      </c>
      <c r="R543" s="203">
        <f t="shared" si="46"/>
        <v>0</v>
      </c>
      <c r="S543" s="213">
        <f>IF(M543="nvt",0,IF(O543&gt;0,VLOOKUP(M543,'3-Productie normen'!A:K,VLOOKUP(O543,'3-Productie normen'!$B$34:$C$35,2,FALSE),FALSE)))</f>
        <v>0</v>
      </c>
      <c r="T543" s="204">
        <f t="shared" si="47"/>
        <v>0</v>
      </c>
      <c r="U543" s="572"/>
    </row>
    <row r="544" spans="1:21" ht="14.15" customHeight="1">
      <c r="A544" s="231">
        <v>544</v>
      </c>
      <c r="B544" s="262" t="s">
        <v>83</v>
      </c>
      <c r="C544" s="199" t="s">
        <v>418</v>
      </c>
      <c r="D544" s="199" t="s">
        <v>419</v>
      </c>
      <c r="E544" s="199" t="s">
        <v>671</v>
      </c>
      <c r="F544" s="199" t="s">
        <v>176</v>
      </c>
      <c r="G544" s="199" t="s">
        <v>251</v>
      </c>
      <c r="H544" s="199" t="s">
        <v>767</v>
      </c>
      <c r="I544" s="200" t="s">
        <v>143</v>
      </c>
      <c r="J544" s="199" t="s">
        <v>179</v>
      </c>
      <c r="K544" s="199" t="s">
        <v>762</v>
      </c>
      <c r="L544" s="199" t="s">
        <v>451</v>
      </c>
      <c r="M544" s="199" t="s">
        <v>143</v>
      </c>
      <c r="N544" s="201">
        <v>14.724600000000001</v>
      </c>
      <c r="O544" s="202"/>
      <c r="P544" s="202"/>
      <c r="Q544" s="203">
        <f t="shared" si="45"/>
        <v>0</v>
      </c>
      <c r="R544" s="203">
        <f t="shared" si="46"/>
        <v>0</v>
      </c>
      <c r="S544" s="213">
        <f>IF(M544="nvt",0,IF(O544&gt;0,VLOOKUP(M544,'3-Productie normen'!A:K,VLOOKUP(O544,'3-Productie normen'!$B$34:$C$35,2,FALSE),FALSE)))</f>
        <v>0</v>
      </c>
      <c r="T544" s="204">
        <f t="shared" si="47"/>
        <v>0</v>
      </c>
      <c r="U544" s="572"/>
    </row>
    <row r="545" spans="1:21" ht="14.15" customHeight="1">
      <c r="A545" s="232">
        <v>545</v>
      </c>
      <c r="B545" s="262" t="s">
        <v>83</v>
      </c>
      <c r="C545" s="199" t="s">
        <v>418</v>
      </c>
      <c r="D545" s="199" t="s">
        <v>419</v>
      </c>
      <c r="E545" s="199" t="s">
        <v>671</v>
      </c>
      <c r="F545" s="199" t="s">
        <v>176</v>
      </c>
      <c r="G545" s="199" t="s">
        <v>251</v>
      </c>
      <c r="H545" s="199" t="s">
        <v>768</v>
      </c>
      <c r="I545" s="200" t="s">
        <v>143</v>
      </c>
      <c r="J545" s="199" t="s">
        <v>179</v>
      </c>
      <c r="K545" s="199" t="s">
        <v>762</v>
      </c>
      <c r="L545" s="199" t="s">
        <v>451</v>
      </c>
      <c r="M545" s="199" t="s">
        <v>143</v>
      </c>
      <c r="N545" s="201">
        <v>18.509699999999999</v>
      </c>
      <c r="O545" s="202"/>
      <c r="P545" s="202"/>
      <c r="Q545" s="203">
        <f t="shared" si="45"/>
        <v>0</v>
      </c>
      <c r="R545" s="203">
        <f t="shared" si="46"/>
        <v>0</v>
      </c>
      <c r="S545" s="213">
        <f>IF(M545="nvt",0,IF(O545&gt;0,VLOOKUP(M545,'3-Productie normen'!A:K,VLOOKUP(O545,'3-Productie normen'!$B$34:$C$35,2,FALSE),FALSE)))</f>
        <v>0</v>
      </c>
      <c r="T545" s="204">
        <f t="shared" si="47"/>
        <v>0</v>
      </c>
      <c r="U545" s="572"/>
    </row>
    <row r="546" spans="1:21" ht="14.15" customHeight="1">
      <c r="A546" s="231">
        <v>546</v>
      </c>
      <c r="B546" s="262" t="s">
        <v>83</v>
      </c>
      <c r="C546" s="199" t="s">
        <v>418</v>
      </c>
      <c r="D546" s="199" t="s">
        <v>419</v>
      </c>
      <c r="E546" s="199" t="s">
        <v>671</v>
      </c>
      <c r="F546" s="199" t="s">
        <v>176</v>
      </c>
      <c r="G546" s="199" t="s">
        <v>251</v>
      </c>
      <c r="H546" s="199" t="s">
        <v>769</v>
      </c>
      <c r="I546" s="200" t="s">
        <v>143</v>
      </c>
      <c r="J546" s="199" t="s">
        <v>179</v>
      </c>
      <c r="K546" s="199" t="s">
        <v>762</v>
      </c>
      <c r="L546" s="199" t="s">
        <v>451</v>
      </c>
      <c r="M546" s="199" t="s">
        <v>143</v>
      </c>
      <c r="N546" s="201">
        <v>1.1599999999999999</v>
      </c>
      <c r="O546" s="202"/>
      <c r="P546" s="202"/>
      <c r="Q546" s="203">
        <f t="shared" si="45"/>
        <v>0</v>
      </c>
      <c r="R546" s="203">
        <f t="shared" si="46"/>
        <v>0</v>
      </c>
      <c r="S546" s="213">
        <f>IF(M546="nvt",0,IF(O546&gt;0,VLOOKUP(M546,'3-Productie normen'!A:K,VLOOKUP(O546,'3-Productie normen'!$B$34:$C$35,2,FALSE),FALSE)))</f>
        <v>0</v>
      </c>
      <c r="T546" s="204">
        <f t="shared" si="47"/>
        <v>0</v>
      </c>
      <c r="U546" s="572"/>
    </row>
    <row r="547" spans="1:21" ht="14.15" customHeight="1">
      <c r="A547" s="231">
        <v>547</v>
      </c>
      <c r="B547" s="262" t="s">
        <v>83</v>
      </c>
      <c r="C547" s="199" t="s">
        <v>418</v>
      </c>
      <c r="D547" s="199" t="s">
        <v>419</v>
      </c>
      <c r="E547" s="199" t="s">
        <v>671</v>
      </c>
      <c r="F547" s="199" t="s">
        <v>176</v>
      </c>
      <c r="G547" s="199" t="s">
        <v>251</v>
      </c>
      <c r="H547" s="199" t="s">
        <v>770</v>
      </c>
      <c r="I547" s="200" t="s">
        <v>123</v>
      </c>
      <c r="J547" s="199" t="s">
        <v>255</v>
      </c>
      <c r="K547" s="199" t="s">
        <v>256</v>
      </c>
      <c r="L547" s="199" t="s">
        <v>451</v>
      </c>
      <c r="M547" s="199" t="s">
        <v>122</v>
      </c>
      <c r="N547" s="201">
        <v>2.3774999999999999</v>
      </c>
      <c r="O547" s="202" t="s">
        <v>81</v>
      </c>
      <c r="P547" s="202"/>
      <c r="Q547" s="203">
        <f t="shared" si="45"/>
        <v>0</v>
      </c>
      <c r="R547" s="203">
        <f t="shared" si="46"/>
        <v>0</v>
      </c>
      <c r="S547" s="213">
        <f>IF(M547="nvt",0,IF(O547&gt;0,VLOOKUP(M547,'3-Productie normen'!A:K,VLOOKUP(O547,'3-Productie normen'!$B$34:$C$35,2,FALSE),FALSE)))</f>
        <v>0</v>
      </c>
      <c r="T547" s="204">
        <f t="shared" si="47"/>
        <v>0</v>
      </c>
      <c r="U547" s="572"/>
    </row>
    <row r="548" spans="1:21" ht="14.15" customHeight="1">
      <c r="A548" s="231">
        <v>548</v>
      </c>
      <c r="B548" s="262" t="s">
        <v>83</v>
      </c>
      <c r="C548" s="199" t="s">
        <v>418</v>
      </c>
      <c r="D548" s="199" t="s">
        <v>419</v>
      </c>
      <c r="E548" s="199" t="s">
        <v>671</v>
      </c>
      <c r="F548" s="199" t="s">
        <v>176</v>
      </c>
      <c r="G548" s="199" t="s">
        <v>251</v>
      </c>
      <c r="H548" s="199" t="s">
        <v>771</v>
      </c>
      <c r="I548" s="200" t="s">
        <v>143</v>
      </c>
      <c r="J548" s="199" t="s">
        <v>209</v>
      </c>
      <c r="K548" s="199" t="s">
        <v>213</v>
      </c>
      <c r="L548" s="199" t="s">
        <v>461</v>
      </c>
      <c r="M548" s="199" t="s">
        <v>143</v>
      </c>
      <c r="N548" s="201">
        <v>2.8188</v>
      </c>
      <c r="O548" s="202"/>
      <c r="P548" s="202"/>
      <c r="Q548" s="203">
        <f t="shared" si="45"/>
        <v>0</v>
      </c>
      <c r="R548" s="203">
        <f t="shared" si="46"/>
        <v>0</v>
      </c>
      <c r="S548" s="213">
        <f>IF(M548="nvt",0,IF(O548&gt;0,VLOOKUP(M548,'3-Productie normen'!A:K,VLOOKUP(O548,'3-Productie normen'!$B$34:$C$35,2,FALSE),FALSE)))</f>
        <v>0</v>
      </c>
      <c r="T548" s="204">
        <f t="shared" si="47"/>
        <v>0</v>
      </c>
      <c r="U548" s="572"/>
    </row>
    <row r="549" spans="1:21" ht="14.15" customHeight="1">
      <c r="A549" s="231">
        <v>549</v>
      </c>
      <c r="B549" s="262" t="s">
        <v>83</v>
      </c>
      <c r="C549" s="199" t="s">
        <v>418</v>
      </c>
      <c r="D549" s="199" t="s">
        <v>419</v>
      </c>
      <c r="E549" s="199" t="s">
        <v>671</v>
      </c>
      <c r="F549" s="199" t="s">
        <v>176</v>
      </c>
      <c r="G549" s="199" t="s">
        <v>251</v>
      </c>
      <c r="H549" s="199" t="s">
        <v>772</v>
      </c>
      <c r="I549" s="200" t="s">
        <v>143</v>
      </c>
      <c r="J549" s="199" t="s">
        <v>209</v>
      </c>
      <c r="K549" s="199" t="s">
        <v>210</v>
      </c>
      <c r="L549" s="199" t="s">
        <v>398</v>
      </c>
      <c r="M549" s="199" t="s">
        <v>143</v>
      </c>
      <c r="N549" s="201">
        <v>3.7151999999999998</v>
      </c>
      <c r="O549" s="202"/>
      <c r="P549" s="202"/>
      <c r="Q549" s="203">
        <f t="shared" si="45"/>
        <v>0</v>
      </c>
      <c r="R549" s="203">
        <f t="shared" si="46"/>
        <v>0</v>
      </c>
      <c r="S549" s="213">
        <f>IF(M549="nvt",0,IF(O549&gt;0,VLOOKUP(M549,'3-Productie normen'!A:K,VLOOKUP(O549,'3-Productie normen'!$B$34:$C$35,2,FALSE),FALSE)))</f>
        <v>0</v>
      </c>
      <c r="T549" s="204">
        <f t="shared" si="47"/>
        <v>0</v>
      </c>
      <c r="U549" s="572"/>
    </row>
    <row r="550" spans="1:21" ht="14.15" customHeight="1">
      <c r="A550" s="231">
        <v>550</v>
      </c>
      <c r="B550" s="262" t="s">
        <v>83</v>
      </c>
      <c r="C550" s="199" t="s">
        <v>418</v>
      </c>
      <c r="D550" s="199" t="s">
        <v>419</v>
      </c>
      <c r="E550" s="199" t="s">
        <v>671</v>
      </c>
      <c r="F550" s="199" t="s">
        <v>176</v>
      </c>
      <c r="G550" s="199" t="s">
        <v>251</v>
      </c>
      <c r="H550" s="199" t="s">
        <v>773</v>
      </c>
      <c r="I550" s="207" t="s">
        <v>123</v>
      </c>
      <c r="J550" s="199" t="s">
        <v>179</v>
      </c>
      <c r="K550" s="199" t="s">
        <v>187</v>
      </c>
      <c r="L550" s="199" t="s">
        <v>261</v>
      </c>
      <c r="M550" s="199" t="s">
        <v>141</v>
      </c>
      <c r="N550" s="201">
        <v>17.951899999999998</v>
      </c>
      <c r="O550" s="202" t="s">
        <v>81</v>
      </c>
      <c r="P550" s="202"/>
      <c r="Q550" s="203">
        <f t="shared" si="45"/>
        <v>0</v>
      </c>
      <c r="R550" s="203">
        <f t="shared" si="46"/>
        <v>0</v>
      </c>
      <c r="S550" s="213">
        <f>IF(M550="nvt",0,IF(O550&gt;0,VLOOKUP(M550,'3-Productie normen'!A:K,VLOOKUP(O550,'3-Productie normen'!$B$34:$C$35,2,FALSE),FALSE)))</f>
        <v>0</v>
      </c>
      <c r="T550" s="204">
        <f t="shared" si="47"/>
        <v>0</v>
      </c>
      <c r="U550" s="572"/>
    </row>
    <row r="551" spans="1:21" ht="14.15" customHeight="1">
      <c r="A551" s="231">
        <v>551</v>
      </c>
      <c r="B551" s="262" t="s">
        <v>83</v>
      </c>
      <c r="C551" s="199" t="s">
        <v>418</v>
      </c>
      <c r="D551" s="199" t="s">
        <v>419</v>
      </c>
      <c r="E551" s="199" t="s">
        <v>671</v>
      </c>
      <c r="F551" s="199" t="s">
        <v>176</v>
      </c>
      <c r="G551" s="199" t="s">
        <v>251</v>
      </c>
      <c r="H551" s="199" t="s">
        <v>774</v>
      </c>
      <c r="I551" s="207" t="s">
        <v>123</v>
      </c>
      <c r="J551" s="199" t="s">
        <v>179</v>
      </c>
      <c r="K551" s="199" t="s">
        <v>187</v>
      </c>
      <c r="L551" s="199" t="s">
        <v>261</v>
      </c>
      <c r="M551" s="199" t="s">
        <v>141</v>
      </c>
      <c r="N551" s="201">
        <v>18.1248</v>
      </c>
      <c r="O551" s="202" t="s">
        <v>81</v>
      </c>
      <c r="P551" s="202"/>
      <c r="Q551" s="203">
        <f t="shared" si="45"/>
        <v>0</v>
      </c>
      <c r="R551" s="203">
        <f t="shared" si="46"/>
        <v>0</v>
      </c>
      <c r="S551" s="213">
        <f>IF(M551="nvt",0,IF(O551&gt;0,VLOOKUP(M551,'3-Productie normen'!A:K,VLOOKUP(O551,'3-Productie normen'!$B$34:$C$35,2,FALSE),FALSE)))</f>
        <v>0</v>
      </c>
      <c r="T551" s="204">
        <f t="shared" si="47"/>
        <v>0</v>
      </c>
      <c r="U551" s="572"/>
    </row>
    <row r="552" spans="1:21" ht="14.15" customHeight="1">
      <c r="A552" s="231">
        <v>552</v>
      </c>
      <c r="B552" s="262" t="s">
        <v>83</v>
      </c>
      <c r="C552" s="199" t="s">
        <v>418</v>
      </c>
      <c r="D552" s="199" t="s">
        <v>419</v>
      </c>
      <c r="E552" s="199" t="s">
        <v>671</v>
      </c>
      <c r="F552" s="199" t="s">
        <v>176</v>
      </c>
      <c r="G552" s="199" t="s">
        <v>251</v>
      </c>
      <c r="H552" s="199" t="s">
        <v>775</v>
      </c>
      <c r="I552" s="207" t="s">
        <v>123</v>
      </c>
      <c r="J552" s="199" t="s">
        <v>179</v>
      </c>
      <c r="K552" s="199" t="s">
        <v>187</v>
      </c>
      <c r="L552" s="199" t="s">
        <v>261</v>
      </c>
      <c r="M552" s="199" t="s">
        <v>141</v>
      </c>
      <c r="N552" s="201">
        <v>37.198900000000002</v>
      </c>
      <c r="O552" s="202" t="s">
        <v>81</v>
      </c>
      <c r="P552" s="202"/>
      <c r="Q552" s="203">
        <f t="shared" si="45"/>
        <v>0</v>
      </c>
      <c r="R552" s="203">
        <f t="shared" si="46"/>
        <v>0</v>
      </c>
      <c r="S552" s="213">
        <f>IF(M552="nvt",0,IF(O552&gt;0,VLOOKUP(M552,'3-Productie normen'!A:K,VLOOKUP(O552,'3-Productie normen'!$B$34:$C$35,2,FALSE),FALSE)))</f>
        <v>0</v>
      </c>
      <c r="T552" s="204">
        <f t="shared" si="47"/>
        <v>0</v>
      </c>
      <c r="U552" s="572"/>
    </row>
    <row r="553" spans="1:21" ht="14.15" customHeight="1">
      <c r="A553" s="232">
        <v>553</v>
      </c>
      <c r="B553" s="262" t="s">
        <v>83</v>
      </c>
      <c r="C553" s="199" t="s">
        <v>418</v>
      </c>
      <c r="D553" s="199" t="s">
        <v>419</v>
      </c>
      <c r="E553" s="199" t="s">
        <v>671</v>
      </c>
      <c r="F553" s="199" t="s">
        <v>176</v>
      </c>
      <c r="G553" s="199" t="s">
        <v>251</v>
      </c>
      <c r="H553" s="199" t="s">
        <v>776</v>
      </c>
      <c r="I553" s="207" t="s">
        <v>123</v>
      </c>
      <c r="J553" s="199" t="s">
        <v>179</v>
      </c>
      <c r="K553" s="199" t="s">
        <v>187</v>
      </c>
      <c r="L553" s="199" t="s">
        <v>261</v>
      </c>
      <c r="M553" s="199" t="s">
        <v>141</v>
      </c>
      <c r="N553" s="201">
        <v>37.006100000000004</v>
      </c>
      <c r="O553" s="202" t="s">
        <v>81</v>
      </c>
      <c r="P553" s="202"/>
      <c r="Q553" s="203">
        <f>IF(O553="nvt",0,IF(O553&gt;0,S553*N553,0))</f>
        <v>0</v>
      </c>
      <c r="R553" s="203">
        <f>IF(P553&gt;0,T553*N553,0)</f>
        <v>0</v>
      </c>
      <c r="S553" s="213">
        <f>IF(M553="nvt",0,IF(O553&gt;0,VLOOKUP(M553,'3-Productie normen'!A:K,VLOOKUP(O553,'3-Productie normen'!$B$34:$C$35,2,FALSE),FALSE)))</f>
        <v>0</v>
      </c>
      <c r="T553" s="204">
        <f>IF(P553&gt;0,S553*$T$8,0)</f>
        <v>0</v>
      </c>
      <c r="U553" s="572"/>
    </row>
    <row r="554" spans="1:21" ht="14.15" customHeight="1">
      <c r="A554" s="231">
        <v>554</v>
      </c>
      <c r="B554" s="262" t="s">
        <v>83</v>
      </c>
      <c r="C554" s="199" t="s">
        <v>418</v>
      </c>
      <c r="D554" s="199" t="s">
        <v>419</v>
      </c>
      <c r="E554" s="199" t="s">
        <v>671</v>
      </c>
      <c r="F554" s="199" t="s">
        <v>176</v>
      </c>
      <c r="G554" s="199" t="s">
        <v>251</v>
      </c>
      <c r="H554" s="199" t="s">
        <v>777</v>
      </c>
      <c r="I554" s="200" t="s">
        <v>143</v>
      </c>
      <c r="J554" s="199" t="s">
        <v>209</v>
      </c>
      <c r="K554" s="199" t="s">
        <v>220</v>
      </c>
      <c r="L554" s="199" t="s">
        <v>398</v>
      </c>
      <c r="M554" s="199" t="s">
        <v>143</v>
      </c>
      <c r="N554" s="201">
        <v>9.3731000000000009</v>
      </c>
      <c r="O554" s="202"/>
      <c r="P554" s="202"/>
      <c r="Q554" s="203">
        <f t="shared" ref="Q554:Q575" si="48">IF(O554="nvt",0,IF(O554&gt;0,S554*N554,0))</f>
        <v>0</v>
      </c>
      <c r="R554" s="203">
        <f t="shared" ref="R554:R575" si="49">IF(P554&gt;0,T554*N554,0)</f>
        <v>0</v>
      </c>
      <c r="S554" s="213">
        <f>IF(M554="nvt",0,IF(O554&gt;0,VLOOKUP(M554,'3-Productie normen'!A:K,VLOOKUP(O554,'3-Productie normen'!$B$34:$C$35,2,FALSE),FALSE)))</f>
        <v>0</v>
      </c>
      <c r="T554" s="204">
        <f t="shared" ref="T554:T575" si="50">IF(P554&gt;0,S554*$T$8,0)</f>
        <v>0</v>
      </c>
      <c r="U554" s="572"/>
    </row>
    <row r="555" spans="1:21" ht="14.15" customHeight="1">
      <c r="A555" s="231">
        <v>555</v>
      </c>
      <c r="B555" s="262" t="s">
        <v>83</v>
      </c>
      <c r="C555" s="199" t="s">
        <v>418</v>
      </c>
      <c r="D555" s="199" t="s">
        <v>419</v>
      </c>
      <c r="E555" s="199" t="s">
        <v>671</v>
      </c>
      <c r="F555" s="199" t="s">
        <v>176</v>
      </c>
      <c r="G555" s="199" t="s">
        <v>629</v>
      </c>
      <c r="H555" s="199" t="s">
        <v>778</v>
      </c>
      <c r="I555" s="200" t="s">
        <v>143</v>
      </c>
      <c r="J555" s="199" t="s">
        <v>209</v>
      </c>
      <c r="K555" s="199" t="s">
        <v>213</v>
      </c>
      <c r="L555" s="199" t="s">
        <v>461</v>
      </c>
      <c r="M555" s="199" t="s">
        <v>143</v>
      </c>
      <c r="N555" s="201">
        <v>133.0008</v>
      </c>
      <c r="O555" s="202"/>
      <c r="P555" s="202"/>
      <c r="Q555" s="203">
        <f t="shared" si="48"/>
        <v>0</v>
      </c>
      <c r="R555" s="203">
        <f t="shared" si="49"/>
        <v>0</v>
      </c>
      <c r="S555" s="213">
        <f>IF(M555="nvt",0,IF(O555&gt;0,VLOOKUP(M555,'3-Productie normen'!A:K,VLOOKUP(O555,'3-Productie normen'!$B$34:$C$35,2,FALSE),FALSE)))</f>
        <v>0</v>
      </c>
      <c r="T555" s="204">
        <f t="shared" si="50"/>
        <v>0</v>
      </c>
      <c r="U555" s="572"/>
    </row>
    <row r="556" spans="1:21" ht="14.15" customHeight="1">
      <c r="A556" s="231">
        <v>556</v>
      </c>
      <c r="B556" s="262" t="s">
        <v>83</v>
      </c>
      <c r="C556" s="199" t="s">
        <v>418</v>
      </c>
      <c r="D556" s="199" t="s">
        <v>419</v>
      </c>
      <c r="E556" s="199" t="s">
        <v>671</v>
      </c>
      <c r="F556" s="199" t="s">
        <v>176</v>
      </c>
      <c r="G556" s="199" t="s">
        <v>133</v>
      </c>
      <c r="H556" s="199" t="s">
        <v>779</v>
      </c>
      <c r="I556" s="207" t="s">
        <v>130</v>
      </c>
      <c r="J556" s="199" t="s">
        <v>222</v>
      </c>
      <c r="K556" s="199" t="s">
        <v>237</v>
      </c>
      <c r="L556" s="199" t="s">
        <v>213</v>
      </c>
      <c r="M556" s="208" t="s">
        <v>129</v>
      </c>
      <c r="N556" s="201">
        <v>46.089100000000002</v>
      </c>
      <c r="O556" s="202" t="s">
        <v>81</v>
      </c>
      <c r="P556" s="202"/>
      <c r="Q556" s="203">
        <f t="shared" si="48"/>
        <v>0</v>
      </c>
      <c r="R556" s="203">
        <f t="shared" si="49"/>
        <v>0</v>
      </c>
      <c r="S556" s="213">
        <f>IF(M556="nvt",0,IF(O556&gt;0,VLOOKUP(M556,'3-Productie normen'!A:K,VLOOKUP(O556,'3-Productie normen'!$B$34:$C$35,2,FALSE),FALSE)))</f>
        <v>0</v>
      </c>
      <c r="T556" s="204">
        <f t="shared" si="50"/>
        <v>0</v>
      </c>
      <c r="U556" s="572"/>
    </row>
    <row r="557" spans="1:21" ht="14.15" customHeight="1">
      <c r="A557" s="231">
        <v>557</v>
      </c>
      <c r="B557" s="262" t="s">
        <v>83</v>
      </c>
      <c r="C557" s="199" t="s">
        <v>418</v>
      </c>
      <c r="D557" s="199" t="s">
        <v>419</v>
      </c>
      <c r="E557" s="199" t="s">
        <v>671</v>
      </c>
      <c r="F557" s="199" t="s">
        <v>176</v>
      </c>
      <c r="G557" s="199" t="s">
        <v>133</v>
      </c>
      <c r="H557" s="199" t="s">
        <v>780</v>
      </c>
      <c r="I557" s="200" t="s">
        <v>130</v>
      </c>
      <c r="J557" s="199" t="s">
        <v>209</v>
      </c>
      <c r="K557" s="199" t="s">
        <v>220</v>
      </c>
      <c r="L557" s="199" t="s">
        <v>674</v>
      </c>
      <c r="M557" s="199" t="s">
        <v>140</v>
      </c>
      <c r="N557" s="201">
        <v>13.0139</v>
      </c>
      <c r="O557" s="202" t="s">
        <v>81</v>
      </c>
      <c r="P557" s="202"/>
      <c r="Q557" s="203">
        <f t="shared" si="48"/>
        <v>0</v>
      </c>
      <c r="R557" s="203">
        <f t="shared" si="49"/>
        <v>0</v>
      </c>
      <c r="S557" s="213">
        <f>IF(M557="nvt",0,IF(O557&gt;0,VLOOKUP(M557,'3-Productie normen'!A:K,VLOOKUP(O557,'3-Productie normen'!$B$34:$C$35,2,FALSE),FALSE)))</f>
        <v>0</v>
      </c>
      <c r="T557" s="204">
        <f t="shared" si="50"/>
        <v>0</v>
      </c>
      <c r="U557" s="572"/>
    </row>
    <row r="558" spans="1:21" ht="14.15" customHeight="1">
      <c r="A558" s="231">
        <v>558</v>
      </c>
      <c r="B558" s="262" t="s">
        <v>83</v>
      </c>
      <c r="C558" s="199" t="s">
        <v>418</v>
      </c>
      <c r="D558" s="199" t="s">
        <v>419</v>
      </c>
      <c r="E558" s="199" t="s">
        <v>671</v>
      </c>
      <c r="F558" s="199" t="s">
        <v>176</v>
      </c>
      <c r="G558" s="199" t="s">
        <v>133</v>
      </c>
      <c r="H558" s="199" t="s">
        <v>781</v>
      </c>
      <c r="I558" s="200" t="s">
        <v>143</v>
      </c>
      <c r="J558" s="199" t="s">
        <v>179</v>
      </c>
      <c r="K558" s="199" t="s">
        <v>235</v>
      </c>
      <c r="L558" s="199" t="s">
        <v>263</v>
      </c>
      <c r="M558" s="199" t="s">
        <v>143</v>
      </c>
      <c r="N558" s="201">
        <v>15.4826</v>
      </c>
      <c r="O558" s="202"/>
      <c r="P558" s="202"/>
      <c r="Q558" s="203">
        <f t="shared" si="48"/>
        <v>0</v>
      </c>
      <c r="R558" s="203">
        <f t="shared" si="49"/>
        <v>0</v>
      </c>
      <c r="S558" s="213">
        <f>IF(M558="nvt",0,IF(O558&gt;0,VLOOKUP(M558,'3-Productie normen'!A:K,VLOOKUP(O558,'3-Productie normen'!$B$34:$C$35,2,FALSE),FALSE)))</f>
        <v>0</v>
      </c>
      <c r="T558" s="204">
        <f t="shared" si="50"/>
        <v>0</v>
      </c>
      <c r="U558" s="572"/>
    </row>
    <row r="559" spans="1:21" ht="14.15" customHeight="1">
      <c r="A559" s="231">
        <v>559</v>
      </c>
      <c r="B559" s="262" t="s">
        <v>83</v>
      </c>
      <c r="C559" s="199" t="s">
        <v>418</v>
      </c>
      <c r="D559" s="199" t="s">
        <v>419</v>
      </c>
      <c r="E559" s="199" t="s">
        <v>671</v>
      </c>
      <c r="F559" s="199" t="s">
        <v>176</v>
      </c>
      <c r="G559" s="199" t="s">
        <v>133</v>
      </c>
      <c r="H559" s="199" t="s">
        <v>782</v>
      </c>
      <c r="I559" s="200" t="s">
        <v>143</v>
      </c>
      <c r="J559" s="199" t="s">
        <v>209</v>
      </c>
      <c r="K559" s="199" t="s">
        <v>213</v>
      </c>
      <c r="L559" s="199" t="s">
        <v>263</v>
      </c>
      <c r="M559" s="199" t="s">
        <v>143</v>
      </c>
      <c r="N559" s="201">
        <v>8.6738</v>
      </c>
      <c r="O559" s="202"/>
      <c r="P559" s="202"/>
      <c r="Q559" s="203">
        <f t="shared" si="48"/>
        <v>0</v>
      </c>
      <c r="R559" s="203">
        <f t="shared" si="49"/>
        <v>0</v>
      </c>
      <c r="S559" s="213">
        <f>IF(M559="nvt",0,IF(O559&gt;0,VLOOKUP(M559,'3-Productie normen'!A:K,VLOOKUP(O559,'3-Productie normen'!$B$34:$C$35,2,FALSE),FALSE)))</f>
        <v>0</v>
      </c>
      <c r="T559" s="204">
        <f t="shared" si="50"/>
        <v>0</v>
      </c>
      <c r="U559" s="572"/>
    </row>
    <row r="560" spans="1:21" ht="14.15" customHeight="1">
      <c r="A560" s="231">
        <v>560</v>
      </c>
      <c r="B560" s="262" t="s">
        <v>83</v>
      </c>
      <c r="C560" s="199" t="s">
        <v>418</v>
      </c>
      <c r="D560" s="199" t="s">
        <v>419</v>
      </c>
      <c r="E560" s="199" t="s">
        <v>671</v>
      </c>
      <c r="F560" s="199" t="s">
        <v>176</v>
      </c>
      <c r="G560" s="199" t="s">
        <v>133</v>
      </c>
      <c r="H560" s="199" t="s">
        <v>783</v>
      </c>
      <c r="I560" s="207" t="s">
        <v>130</v>
      </c>
      <c r="J560" s="199" t="s">
        <v>222</v>
      </c>
      <c r="K560" s="199" t="s">
        <v>237</v>
      </c>
      <c r="L560" s="199" t="s">
        <v>263</v>
      </c>
      <c r="M560" s="208" t="s">
        <v>129</v>
      </c>
      <c r="N560" s="201">
        <v>30.214500000000001</v>
      </c>
      <c r="O560" s="202" t="s">
        <v>81</v>
      </c>
      <c r="P560" s="202"/>
      <c r="Q560" s="203">
        <f t="shared" si="48"/>
        <v>0</v>
      </c>
      <c r="R560" s="203">
        <f t="shared" si="49"/>
        <v>0</v>
      </c>
      <c r="S560" s="213">
        <f>IF(M560="nvt",0,IF(O560&gt;0,VLOOKUP(M560,'3-Productie normen'!A:K,VLOOKUP(O560,'3-Productie normen'!$B$34:$C$35,2,FALSE),FALSE)))</f>
        <v>0</v>
      </c>
      <c r="T560" s="204">
        <f t="shared" si="50"/>
        <v>0</v>
      </c>
      <c r="U560" s="572"/>
    </row>
    <row r="561" spans="1:21" ht="14.15" customHeight="1">
      <c r="A561" s="232">
        <v>561</v>
      </c>
      <c r="B561" s="262" t="s">
        <v>85</v>
      </c>
      <c r="C561" s="199" t="s">
        <v>784</v>
      </c>
      <c r="D561" s="199" t="s">
        <v>785</v>
      </c>
      <c r="E561" s="199" t="s">
        <v>786</v>
      </c>
      <c r="F561" s="199" t="s">
        <v>176</v>
      </c>
      <c r="G561" s="199" t="s">
        <v>377</v>
      </c>
      <c r="H561" s="199" t="s">
        <v>787</v>
      </c>
      <c r="I561" s="200" t="s">
        <v>133</v>
      </c>
      <c r="J561" s="199" t="s">
        <v>222</v>
      </c>
      <c r="K561" s="199" t="s">
        <v>223</v>
      </c>
      <c r="L561" s="199" t="s">
        <v>461</v>
      </c>
      <c r="M561" s="199" t="s">
        <v>138</v>
      </c>
      <c r="N561" s="201">
        <v>5.2550999999999997</v>
      </c>
      <c r="O561" s="202" t="s">
        <v>81</v>
      </c>
      <c r="P561" s="202"/>
      <c r="Q561" s="203">
        <f t="shared" si="48"/>
        <v>0</v>
      </c>
      <c r="R561" s="203">
        <f t="shared" si="49"/>
        <v>0</v>
      </c>
      <c r="S561" s="213">
        <f>IF(M561="nvt",0,IF(O561&gt;0,VLOOKUP(M561,'3-Productie normen'!A:K,VLOOKUP(O561,'3-Productie normen'!$B$34:$C$35,2,FALSE),FALSE)))</f>
        <v>0</v>
      </c>
      <c r="T561" s="204">
        <f t="shared" si="50"/>
        <v>0</v>
      </c>
      <c r="U561" s="572"/>
    </row>
    <row r="562" spans="1:21" ht="14.15" customHeight="1">
      <c r="A562" s="231">
        <v>562</v>
      </c>
      <c r="B562" s="262" t="s">
        <v>85</v>
      </c>
      <c r="C562" s="199" t="s">
        <v>784</v>
      </c>
      <c r="D562" s="199" t="s">
        <v>785</v>
      </c>
      <c r="E562" s="199" t="s">
        <v>786</v>
      </c>
      <c r="F562" s="199" t="s">
        <v>176</v>
      </c>
      <c r="G562" s="199" t="s">
        <v>377</v>
      </c>
      <c r="H562" s="199" t="s">
        <v>788</v>
      </c>
      <c r="I562" s="200" t="s">
        <v>143</v>
      </c>
      <c r="J562" s="199" t="s">
        <v>209</v>
      </c>
      <c r="K562" s="199" t="s">
        <v>213</v>
      </c>
      <c r="L562" s="199" t="s">
        <v>381</v>
      </c>
      <c r="M562" s="199" t="s">
        <v>143</v>
      </c>
      <c r="N562" s="201">
        <v>5.5098000000000003</v>
      </c>
      <c r="O562" s="202"/>
      <c r="P562" s="202"/>
      <c r="Q562" s="203">
        <f t="shared" si="48"/>
        <v>0</v>
      </c>
      <c r="R562" s="203">
        <f t="shared" si="49"/>
        <v>0</v>
      </c>
      <c r="S562" s="213">
        <f>IF(M562="nvt",0,IF(O562&gt;0,VLOOKUP(M562,'3-Productie normen'!A:K,VLOOKUP(O562,'3-Productie normen'!$B$34:$C$35,2,FALSE),FALSE)))</f>
        <v>0</v>
      </c>
      <c r="T562" s="204">
        <f t="shared" si="50"/>
        <v>0</v>
      </c>
      <c r="U562" s="572"/>
    </row>
    <row r="563" spans="1:21" ht="14.15" customHeight="1">
      <c r="A563" s="231">
        <v>563</v>
      </c>
      <c r="B563" s="262" t="s">
        <v>85</v>
      </c>
      <c r="C563" s="199" t="s">
        <v>784</v>
      </c>
      <c r="D563" s="199" t="s">
        <v>785</v>
      </c>
      <c r="E563" s="199" t="s">
        <v>786</v>
      </c>
      <c r="F563" s="199" t="s">
        <v>176</v>
      </c>
      <c r="G563" s="199" t="s">
        <v>377</v>
      </c>
      <c r="H563" s="199" t="s">
        <v>789</v>
      </c>
      <c r="I563" s="200" t="s">
        <v>127</v>
      </c>
      <c r="J563" s="199" t="s">
        <v>790</v>
      </c>
      <c r="K563" s="199" t="s">
        <v>791</v>
      </c>
      <c r="L563" s="199" t="s">
        <v>451</v>
      </c>
      <c r="M563" s="199" t="s">
        <v>126</v>
      </c>
      <c r="N563" s="201">
        <v>33.340600000000002</v>
      </c>
      <c r="O563" s="202">
        <v>255</v>
      </c>
      <c r="P563" s="202"/>
      <c r="Q563" s="203">
        <f t="shared" si="48"/>
        <v>0</v>
      </c>
      <c r="R563" s="203">
        <f t="shared" si="49"/>
        <v>0</v>
      </c>
      <c r="S563" s="213">
        <f>IF(M563="nvt",0,IF(O563&gt;0,VLOOKUP(M563,'3-Productie normen'!A:K,VLOOKUP(O563,'3-Productie normen'!$B$34:$C$35,2,FALSE),FALSE)))</f>
        <v>0</v>
      </c>
      <c r="T563" s="204">
        <f t="shared" si="50"/>
        <v>0</v>
      </c>
      <c r="U563" s="572"/>
    </row>
    <row r="564" spans="1:21" ht="14.15" customHeight="1">
      <c r="A564" s="231">
        <v>564</v>
      </c>
      <c r="B564" s="262" t="s">
        <v>85</v>
      </c>
      <c r="C564" s="199" t="s">
        <v>784</v>
      </c>
      <c r="D564" s="199" t="s">
        <v>785</v>
      </c>
      <c r="E564" s="199" t="s">
        <v>786</v>
      </c>
      <c r="F564" s="199" t="s">
        <v>176</v>
      </c>
      <c r="G564" s="199" t="s">
        <v>377</v>
      </c>
      <c r="H564" s="199" t="s">
        <v>792</v>
      </c>
      <c r="I564" s="200" t="s">
        <v>127</v>
      </c>
      <c r="J564" s="199" t="s">
        <v>790</v>
      </c>
      <c r="K564" s="199" t="s">
        <v>793</v>
      </c>
      <c r="L564" s="199" t="s">
        <v>451</v>
      </c>
      <c r="M564" s="199" t="s">
        <v>126</v>
      </c>
      <c r="N564" s="201">
        <v>4.6817000000000002</v>
      </c>
      <c r="O564" s="202">
        <v>255</v>
      </c>
      <c r="P564" s="202"/>
      <c r="Q564" s="203">
        <f t="shared" si="48"/>
        <v>0</v>
      </c>
      <c r="R564" s="203">
        <f t="shared" si="49"/>
        <v>0</v>
      </c>
      <c r="S564" s="213">
        <f>IF(M564="nvt",0,IF(O564&gt;0,VLOOKUP(M564,'3-Productie normen'!A:K,VLOOKUP(O564,'3-Productie normen'!$B$34:$C$35,2,FALSE),FALSE)))</f>
        <v>0</v>
      </c>
      <c r="T564" s="204">
        <f t="shared" si="50"/>
        <v>0</v>
      </c>
      <c r="U564" s="572"/>
    </row>
    <row r="565" spans="1:21" ht="14.15" customHeight="1">
      <c r="A565" s="231">
        <v>565</v>
      </c>
      <c r="B565" s="262" t="s">
        <v>85</v>
      </c>
      <c r="C565" s="199" t="s">
        <v>784</v>
      </c>
      <c r="D565" s="199" t="s">
        <v>785</v>
      </c>
      <c r="E565" s="199" t="s">
        <v>786</v>
      </c>
      <c r="F565" s="199" t="s">
        <v>176</v>
      </c>
      <c r="G565" s="199" t="s">
        <v>377</v>
      </c>
      <c r="H565" s="199" t="s">
        <v>794</v>
      </c>
      <c r="I565" s="200" t="s">
        <v>127</v>
      </c>
      <c r="J565" s="199" t="s">
        <v>790</v>
      </c>
      <c r="K565" s="199" t="s">
        <v>793</v>
      </c>
      <c r="L565" s="199" t="s">
        <v>451</v>
      </c>
      <c r="M565" s="199" t="s">
        <v>126</v>
      </c>
      <c r="N565" s="201">
        <v>0.99239999999999995</v>
      </c>
      <c r="O565" s="202">
        <v>255</v>
      </c>
      <c r="P565" s="202"/>
      <c r="Q565" s="203">
        <f t="shared" si="48"/>
        <v>0</v>
      </c>
      <c r="R565" s="203">
        <f t="shared" si="49"/>
        <v>0</v>
      </c>
      <c r="S565" s="213">
        <f>IF(M565="nvt",0,IF(O565&gt;0,VLOOKUP(M565,'3-Productie normen'!A:K,VLOOKUP(O565,'3-Productie normen'!$B$34:$C$35,2,FALSE),FALSE)))</f>
        <v>0</v>
      </c>
      <c r="T565" s="204">
        <f t="shared" si="50"/>
        <v>0</v>
      </c>
      <c r="U565" s="572"/>
    </row>
    <row r="566" spans="1:21" ht="14.15" customHeight="1">
      <c r="A566" s="231">
        <v>566</v>
      </c>
      <c r="B566" s="262" t="s">
        <v>85</v>
      </c>
      <c r="C566" s="199" t="s">
        <v>784</v>
      </c>
      <c r="D566" s="199" t="s">
        <v>785</v>
      </c>
      <c r="E566" s="199" t="s">
        <v>786</v>
      </c>
      <c r="F566" s="199" t="s">
        <v>176</v>
      </c>
      <c r="G566" s="199" t="s">
        <v>377</v>
      </c>
      <c r="H566" s="199" t="s">
        <v>795</v>
      </c>
      <c r="I566" s="200" t="s">
        <v>133</v>
      </c>
      <c r="J566" s="199" t="s">
        <v>222</v>
      </c>
      <c r="K566" s="199" t="s">
        <v>223</v>
      </c>
      <c r="L566" s="199" t="s">
        <v>461</v>
      </c>
      <c r="M566" s="199" t="s">
        <v>138</v>
      </c>
      <c r="N566" s="201">
        <v>3.8586999999999998</v>
      </c>
      <c r="O566" s="202" t="s">
        <v>81</v>
      </c>
      <c r="P566" s="202"/>
      <c r="Q566" s="203">
        <f t="shared" si="48"/>
        <v>0</v>
      </c>
      <c r="R566" s="203">
        <f t="shared" si="49"/>
        <v>0</v>
      </c>
      <c r="S566" s="213">
        <f>IF(M566="nvt",0,IF(O566&gt;0,VLOOKUP(M566,'3-Productie normen'!A:K,VLOOKUP(O566,'3-Productie normen'!$B$34:$C$35,2,FALSE),FALSE)))</f>
        <v>0</v>
      </c>
      <c r="T566" s="204">
        <f t="shared" si="50"/>
        <v>0</v>
      </c>
      <c r="U566" s="572"/>
    </row>
    <row r="567" spans="1:21" ht="14.15" customHeight="1">
      <c r="A567" s="231">
        <v>567</v>
      </c>
      <c r="B567" s="262" t="s">
        <v>85</v>
      </c>
      <c r="C567" s="199" t="s">
        <v>784</v>
      </c>
      <c r="D567" s="199" t="s">
        <v>785</v>
      </c>
      <c r="E567" s="199" t="s">
        <v>786</v>
      </c>
      <c r="F567" s="199" t="s">
        <v>176</v>
      </c>
      <c r="G567" s="199" t="s">
        <v>377</v>
      </c>
      <c r="H567" s="199" t="s">
        <v>796</v>
      </c>
      <c r="I567" s="200" t="s">
        <v>127</v>
      </c>
      <c r="J567" s="199" t="s">
        <v>379</v>
      </c>
      <c r="K567" s="199" t="s">
        <v>379</v>
      </c>
      <c r="L567" s="199" t="s">
        <v>451</v>
      </c>
      <c r="M567" s="199" t="s">
        <v>128</v>
      </c>
      <c r="N567" s="201">
        <v>22.396799999999999</v>
      </c>
      <c r="O567" s="202">
        <v>255</v>
      </c>
      <c r="P567" s="202"/>
      <c r="Q567" s="203">
        <f t="shared" si="48"/>
        <v>0</v>
      </c>
      <c r="R567" s="203">
        <f t="shared" si="49"/>
        <v>0</v>
      </c>
      <c r="S567" s="213">
        <f>IF(M567="nvt",0,IF(O567&gt;0,VLOOKUP(M567,'3-Productie normen'!A:K,VLOOKUP(O567,'3-Productie normen'!$B$34:$C$35,2,FALSE),FALSE)))</f>
        <v>0</v>
      </c>
      <c r="T567" s="204">
        <f t="shared" si="50"/>
        <v>0</v>
      </c>
      <c r="U567" s="572"/>
    </row>
    <row r="568" spans="1:21" ht="14.15" customHeight="1">
      <c r="A568" s="231">
        <v>568</v>
      </c>
      <c r="B568" s="262" t="s">
        <v>85</v>
      </c>
      <c r="C568" s="199" t="s">
        <v>784</v>
      </c>
      <c r="D568" s="199" t="s">
        <v>785</v>
      </c>
      <c r="E568" s="199" t="s">
        <v>786</v>
      </c>
      <c r="F568" s="199" t="s">
        <v>176</v>
      </c>
      <c r="G568" s="199" t="s">
        <v>377</v>
      </c>
      <c r="H568" s="199" t="s">
        <v>797</v>
      </c>
      <c r="I568" s="200" t="s">
        <v>127</v>
      </c>
      <c r="J568" s="199" t="s">
        <v>379</v>
      </c>
      <c r="K568" s="199" t="s">
        <v>379</v>
      </c>
      <c r="L568" s="199" t="s">
        <v>451</v>
      </c>
      <c r="M568" s="199" t="s">
        <v>128</v>
      </c>
      <c r="N568" s="201">
        <v>19.4482</v>
      </c>
      <c r="O568" s="202">
        <v>255</v>
      </c>
      <c r="P568" s="202"/>
      <c r="Q568" s="203">
        <f t="shared" si="48"/>
        <v>0</v>
      </c>
      <c r="R568" s="203">
        <f t="shared" si="49"/>
        <v>0</v>
      </c>
      <c r="S568" s="213">
        <f>IF(M568="nvt",0,IF(O568&gt;0,VLOOKUP(M568,'3-Productie normen'!A:K,VLOOKUP(O568,'3-Productie normen'!$B$34:$C$35,2,FALSE),FALSE)))</f>
        <v>0</v>
      </c>
      <c r="T568" s="204">
        <f t="shared" si="50"/>
        <v>0</v>
      </c>
      <c r="U568" s="572"/>
    </row>
    <row r="569" spans="1:21" ht="14.15" customHeight="1">
      <c r="A569" s="232">
        <v>569</v>
      </c>
      <c r="B569" s="262" t="s">
        <v>85</v>
      </c>
      <c r="C569" s="199" t="s">
        <v>784</v>
      </c>
      <c r="D569" s="199" t="s">
        <v>785</v>
      </c>
      <c r="E569" s="199" t="s">
        <v>786</v>
      </c>
      <c r="F569" s="199" t="s">
        <v>176</v>
      </c>
      <c r="G569" s="199" t="s">
        <v>377</v>
      </c>
      <c r="H569" s="199" t="s">
        <v>798</v>
      </c>
      <c r="I569" s="200" t="s">
        <v>127</v>
      </c>
      <c r="J569" s="199" t="s">
        <v>790</v>
      </c>
      <c r="K569" s="199" t="s">
        <v>790</v>
      </c>
      <c r="L569" s="199" t="s">
        <v>451</v>
      </c>
      <c r="M569" s="199" t="s">
        <v>126</v>
      </c>
      <c r="N569" s="201">
        <v>22.408000000000001</v>
      </c>
      <c r="O569" s="202">
        <v>255</v>
      </c>
      <c r="P569" s="202"/>
      <c r="Q569" s="203">
        <f t="shared" si="48"/>
        <v>0</v>
      </c>
      <c r="R569" s="203">
        <f t="shared" si="49"/>
        <v>0</v>
      </c>
      <c r="S569" s="213">
        <f>IF(M569="nvt",0,IF(O569&gt;0,VLOOKUP(M569,'3-Productie normen'!A:K,VLOOKUP(O569,'3-Productie normen'!$B$34:$C$35,2,FALSE),FALSE)))</f>
        <v>0</v>
      </c>
      <c r="T569" s="204">
        <f t="shared" si="50"/>
        <v>0</v>
      </c>
      <c r="U569" s="572"/>
    </row>
    <row r="570" spans="1:21" ht="14.15" customHeight="1">
      <c r="A570" s="231">
        <v>570</v>
      </c>
      <c r="B570" s="262" t="s">
        <v>85</v>
      </c>
      <c r="C570" s="199" t="s">
        <v>784</v>
      </c>
      <c r="D570" s="199" t="s">
        <v>785</v>
      </c>
      <c r="E570" s="199" t="s">
        <v>786</v>
      </c>
      <c r="F570" s="199" t="s">
        <v>176</v>
      </c>
      <c r="G570" s="199" t="s">
        <v>377</v>
      </c>
      <c r="H570" s="199" t="s">
        <v>799</v>
      </c>
      <c r="I570" s="200" t="s">
        <v>123</v>
      </c>
      <c r="J570" s="199" t="s">
        <v>179</v>
      </c>
      <c r="K570" s="199" t="s">
        <v>179</v>
      </c>
      <c r="L570" s="199" t="s">
        <v>451</v>
      </c>
      <c r="M570" s="199" t="s">
        <v>122</v>
      </c>
      <c r="N570" s="201">
        <v>123.54389999999999</v>
      </c>
      <c r="O570" s="202" t="s">
        <v>81</v>
      </c>
      <c r="P570" s="202"/>
      <c r="Q570" s="203">
        <f t="shared" si="48"/>
        <v>0</v>
      </c>
      <c r="R570" s="203">
        <f t="shared" si="49"/>
        <v>0</v>
      </c>
      <c r="S570" s="213">
        <f>IF(M570="nvt",0,IF(O570&gt;0,VLOOKUP(M570,'3-Productie normen'!A:K,VLOOKUP(O570,'3-Productie normen'!$B$34:$C$35,2,FALSE),FALSE)))</f>
        <v>0</v>
      </c>
      <c r="T570" s="204">
        <f t="shared" si="50"/>
        <v>0</v>
      </c>
      <c r="U570" s="572"/>
    </row>
    <row r="571" spans="1:21" ht="14.15" customHeight="1">
      <c r="A571" s="231">
        <v>571</v>
      </c>
      <c r="B571" s="262" t="s">
        <v>85</v>
      </c>
      <c r="C571" s="199" t="s">
        <v>784</v>
      </c>
      <c r="D571" s="199" t="s">
        <v>785</v>
      </c>
      <c r="E571" s="199" t="s">
        <v>786</v>
      </c>
      <c r="F571" s="199" t="s">
        <v>176</v>
      </c>
      <c r="G571" s="199" t="s">
        <v>377</v>
      </c>
      <c r="H571" s="199" t="s">
        <v>800</v>
      </c>
      <c r="I571" s="200" t="s">
        <v>127</v>
      </c>
      <c r="J571" s="199" t="s">
        <v>790</v>
      </c>
      <c r="K571" s="199" t="s">
        <v>791</v>
      </c>
      <c r="L571" s="199" t="s">
        <v>451</v>
      </c>
      <c r="M571" s="199" t="s">
        <v>126</v>
      </c>
      <c r="N571" s="201">
        <v>37.073999999999998</v>
      </c>
      <c r="O571" s="202">
        <v>255</v>
      </c>
      <c r="P571" s="202"/>
      <c r="Q571" s="203">
        <f t="shared" si="48"/>
        <v>0</v>
      </c>
      <c r="R571" s="203">
        <f t="shared" si="49"/>
        <v>0</v>
      </c>
      <c r="S571" s="213">
        <f>IF(M571="nvt",0,IF(O571&gt;0,VLOOKUP(M571,'3-Productie normen'!A:K,VLOOKUP(O571,'3-Productie normen'!$B$34:$C$35,2,FALSE),FALSE)))</f>
        <v>0</v>
      </c>
      <c r="T571" s="204">
        <f t="shared" si="50"/>
        <v>0</v>
      </c>
      <c r="U571" s="572"/>
    </row>
    <row r="572" spans="1:21" ht="14.15" customHeight="1">
      <c r="A572" s="231">
        <v>572</v>
      </c>
      <c r="B572" s="262" t="s">
        <v>85</v>
      </c>
      <c r="C572" s="199" t="s">
        <v>784</v>
      </c>
      <c r="D572" s="199" t="s">
        <v>785</v>
      </c>
      <c r="E572" s="199" t="s">
        <v>786</v>
      </c>
      <c r="F572" s="199" t="s">
        <v>176</v>
      </c>
      <c r="G572" s="199" t="s">
        <v>377</v>
      </c>
      <c r="H572" s="199" t="s">
        <v>801</v>
      </c>
      <c r="I572" s="200" t="s">
        <v>127</v>
      </c>
      <c r="J572" s="199" t="s">
        <v>379</v>
      </c>
      <c r="K572" s="199" t="s">
        <v>379</v>
      </c>
      <c r="L572" s="199" t="s">
        <v>451</v>
      </c>
      <c r="M572" s="199" t="s">
        <v>128</v>
      </c>
      <c r="N572" s="201">
        <v>144.286</v>
      </c>
      <c r="O572" s="202">
        <v>255</v>
      </c>
      <c r="P572" s="202"/>
      <c r="Q572" s="203">
        <f t="shared" si="48"/>
        <v>0</v>
      </c>
      <c r="R572" s="203">
        <f t="shared" si="49"/>
        <v>0</v>
      </c>
      <c r="S572" s="213">
        <f>IF(M572="nvt",0,IF(O572&gt;0,VLOOKUP(M572,'3-Productie normen'!A:K,VLOOKUP(O572,'3-Productie normen'!$B$34:$C$35,2,FALSE),FALSE)))</f>
        <v>0</v>
      </c>
      <c r="T572" s="204">
        <f t="shared" si="50"/>
        <v>0</v>
      </c>
      <c r="U572" s="572"/>
    </row>
    <row r="573" spans="1:21" ht="14.15" customHeight="1">
      <c r="A573" s="231">
        <v>573</v>
      </c>
      <c r="B573" s="262" t="s">
        <v>85</v>
      </c>
      <c r="C573" s="199" t="s">
        <v>784</v>
      </c>
      <c r="D573" s="199" t="s">
        <v>785</v>
      </c>
      <c r="E573" s="199" t="s">
        <v>786</v>
      </c>
      <c r="F573" s="199" t="s">
        <v>176</v>
      </c>
      <c r="G573" s="199" t="s">
        <v>377</v>
      </c>
      <c r="H573" s="199" t="s">
        <v>802</v>
      </c>
      <c r="I573" s="200" t="s">
        <v>133</v>
      </c>
      <c r="J573" s="199" t="s">
        <v>222</v>
      </c>
      <c r="K573" s="199" t="s">
        <v>223</v>
      </c>
      <c r="L573" s="199" t="s">
        <v>461</v>
      </c>
      <c r="M573" s="199" t="s">
        <v>138</v>
      </c>
      <c r="N573" s="201">
        <v>7.6258999999999997</v>
      </c>
      <c r="O573" s="202" t="s">
        <v>81</v>
      </c>
      <c r="P573" s="202"/>
      <c r="Q573" s="203">
        <f t="shared" si="48"/>
        <v>0</v>
      </c>
      <c r="R573" s="203">
        <f t="shared" si="49"/>
        <v>0</v>
      </c>
      <c r="S573" s="213">
        <f>IF(M573="nvt",0,IF(O573&gt;0,VLOOKUP(M573,'3-Productie normen'!A:K,VLOOKUP(O573,'3-Productie normen'!$B$34:$C$35,2,FALSE),FALSE)))</f>
        <v>0</v>
      </c>
      <c r="T573" s="204">
        <f t="shared" si="50"/>
        <v>0</v>
      </c>
      <c r="U573" s="572"/>
    </row>
    <row r="574" spans="1:21" ht="14.15" customHeight="1">
      <c r="A574" s="231">
        <v>574</v>
      </c>
      <c r="B574" s="262" t="s">
        <v>85</v>
      </c>
      <c r="C574" s="199" t="s">
        <v>784</v>
      </c>
      <c r="D574" s="199" t="s">
        <v>785</v>
      </c>
      <c r="E574" s="199" t="s">
        <v>786</v>
      </c>
      <c r="F574" s="199" t="s">
        <v>176</v>
      </c>
      <c r="G574" s="199" t="s">
        <v>377</v>
      </c>
      <c r="H574" s="199" t="s">
        <v>803</v>
      </c>
      <c r="I574" s="200" t="s">
        <v>133</v>
      </c>
      <c r="J574" s="199" t="s">
        <v>222</v>
      </c>
      <c r="K574" s="199" t="s">
        <v>223</v>
      </c>
      <c r="L574" s="199" t="s">
        <v>461</v>
      </c>
      <c r="M574" s="199" t="s">
        <v>138</v>
      </c>
      <c r="N574" s="201">
        <v>1.5672999999999999</v>
      </c>
      <c r="O574" s="202" t="s">
        <v>81</v>
      </c>
      <c r="P574" s="202"/>
      <c r="Q574" s="203">
        <f t="shared" si="48"/>
        <v>0</v>
      </c>
      <c r="R574" s="203">
        <f t="shared" si="49"/>
        <v>0</v>
      </c>
      <c r="S574" s="213">
        <f>IF(M574="nvt",0,IF(O574&gt;0,VLOOKUP(M574,'3-Productie normen'!A:K,VLOOKUP(O574,'3-Productie normen'!$B$34:$C$35,2,FALSE),FALSE)))</f>
        <v>0</v>
      </c>
      <c r="T574" s="204">
        <f t="shared" si="50"/>
        <v>0</v>
      </c>
      <c r="U574" s="572"/>
    </row>
    <row r="575" spans="1:21" ht="14.15" customHeight="1">
      <c r="A575" s="231">
        <v>575</v>
      </c>
      <c r="B575" s="262" t="s">
        <v>85</v>
      </c>
      <c r="C575" s="199" t="s">
        <v>784</v>
      </c>
      <c r="D575" s="199" t="s">
        <v>785</v>
      </c>
      <c r="E575" s="199" t="s">
        <v>786</v>
      </c>
      <c r="F575" s="199" t="s">
        <v>176</v>
      </c>
      <c r="G575" s="199" t="s">
        <v>377</v>
      </c>
      <c r="H575" s="199" t="s">
        <v>804</v>
      </c>
      <c r="I575" s="200" t="s">
        <v>133</v>
      </c>
      <c r="J575" s="199" t="s">
        <v>222</v>
      </c>
      <c r="K575" s="199" t="s">
        <v>223</v>
      </c>
      <c r="L575" s="199" t="s">
        <v>461</v>
      </c>
      <c r="M575" s="199" t="s">
        <v>138</v>
      </c>
      <c r="N575" s="201">
        <v>1.5672999999999999</v>
      </c>
      <c r="O575" s="202" t="s">
        <v>81</v>
      </c>
      <c r="P575" s="202"/>
      <c r="Q575" s="203">
        <f t="shared" si="48"/>
        <v>0</v>
      </c>
      <c r="R575" s="203">
        <f t="shared" si="49"/>
        <v>0</v>
      </c>
      <c r="S575" s="213">
        <f>IF(M575="nvt",0,IF(O575&gt;0,VLOOKUP(M575,'3-Productie normen'!A:K,VLOOKUP(O575,'3-Productie normen'!$B$34:$C$35,2,FALSE),FALSE)))</f>
        <v>0</v>
      </c>
      <c r="T575" s="204">
        <f t="shared" si="50"/>
        <v>0</v>
      </c>
      <c r="U575" s="572"/>
    </row>
    <row r="576" spans="1:21" ht="14.15" customHeight="1">
      <c r="A576" s="231">
        <v>576</v>
      </c>
      <c r="B576" s="262" t="s">
        <v>85</v>
      </c>
      <c r="C576" s="199" t="s">
        <v>784</v>
      </c>
      <c r="D576" s="199" t="s">
        <v>785</v>
      </c>
      <c r="E576" s="199" t="s">
        <v>786</v>
      </c>
      <c r="F576" s="199" t="s">
        <v>176</v>
      </c>
      <c r="G576" s="199" t="s">
        <v>377</v>
      </c>
      <c r="H576" s="199" t="s">
        <v>805</v>
      </c>
      <c r="I576" s="200" t="s">
        <v>143</v>
      </c>
      <c r="J576" s="199" t="s">
        <v>255</v>
      </c>
      <c r="K576" s="199" t="s">
        <v>566</v>
      </c>
      <c r="L576" s="199" t="s">
        <v>451</v>
      </c>
      <c r="M576" s="199" t="s">
        <v>143</v>
      </c>
      <c r="N576" s="201">
        <v>63.953200000000002</v>
      </c>
      <c r="O576" s="202"/>
      <c r="P576" s="202"/>
      <c r="Q576" s="203">
        <f>IF(O576="nvt",0,IF(O576&gt;0,S576*N576,0))</f>
        <v>0</v>
      </c>
      <c r="R576" s="203">
        <f>IF(P576&gt;0,T576*N576,0)</f>
        <v>0</v>
      </c>
      <c r="S576" s="213">
        <f>IF(M576="nvt",0,IF(O576&gt;0,VLOOKUP(M576,'3-Productie normen'!A:K,VLOOKUP(O576,'3-Productie normen'!$B$34:$C$35,2,FALSE),FALSE)))</f>
        <v>0</v>
      </c>
      <c r="T576" s="204">
        <f>IF(P576&gt;0,S576*$T$8,0)</f>
        <v>0</v>
      </c>
      <c r="U576" s="572"/>
    </row>
    <row r="577" spans="1:21" ht="14.15" customHeight="1">
      <c r="A577" s="232">
        <v>577</v>
      </c>
      <c r="B577" s="262" t="s">
        <v>85</v>
      </c>
      <c r="C577" s="199" t="s">
        <v>784</v>
      </c>
      <c r="D577" s="199" t="s">
        <v>785</v>
      </c>
      <c r="E577" s="199" t="s">
        <v>786</v>
      </c>
      <c r="F577" s="199" t="s">
        <v>176</v>
      </c>
      <c r="G577" s="199" t="s">
        <v>377</v>
      </c>
      <c r="H577" s="199" t="s">
        <v>806</v>
      </c>
      <c r="I577" s="200" t="s">
        <v>133</v>
      </c>
      <c r="J577" s="199" t="s">
        <v>222</v>
      </c>
      <c r="K577" s="199" t="s">
        <v>223</v>
      </c>
      <c r="L577" s="199" t="s">
        <v>461</v>
      </c>
      <c r="M577" s="199" t="s">
        <v>138</v>
      </c>
      <c r="N577" s="201">
        <v>3.9542999999999999</v>
      </c>
      <c r="O577" s="202" t="s">
        <v>81</v>
      </c>
      <c r="P577" s="202"/>
      <c r="Q577" s="203">
        <f t="shared" ref="Q577:Q591" si="51">IF(O577="nvt",0,IF(O577&gt;0,S577*N577,0))</f>
        <v>0</v>
      </c>
      <c r="R577" s="203">
        <f t="shared" ref="R577:R591" si="52">IF(P577&gt;0,T577*N577,0)</f>
        <v>0</v>
      </c>
      <c r="S577" s="213">
        <f>IF(M577="nvt",0,IF(O577&gt;0,VLOOKUP(M577,'3-Productie normen'!A:K,VLOOKUP(O577,'3-Productie normen'!$B$34:$C$35,2,FALSE),FALSE)))</f>
        <v>0</v>
      </c>
      <c r="T577" s="204">
        <f t="shared" ref="T577:T591" si="53">IF(P577&gt;0,S577*$T$8,0)</f>
        <v>0</v>
      </c>
      <c r="U577" s="572"/>
    </row>
    <row r="578" spans="1:21" ht="14.15" customHeight="1">
      <c r="A578" s="231">
        <v>578</v>
      </c>
      <c r="B578" s="262" t="s">
        <v>85</v>
      </c>
      <c r="C578" s="199" t="s">
        <v>784</v>
      </c>
      <c r="D578" s="199" t="s">
        <v>785</v>
      </c>
      <c r="E578" s="199" t="s">
        <v>786</v>
      </c>
      <c r="F578" s="199" t="s">
        <v>176</v>
      </c>
      <c r="G578" s="199" t="s">
        <v>377</v>
      </c>
      <c r="H578" s="199" t="s">
        <v>807</v>
      </c>
      <c r="I578" s="200" t="s">
        <v>133</v>
      </c>
      <c r="J578" s="199" t="s">
        <v>222</v>
      </c>
      <c r="K578" s="199" t="s">
        <v>223</v>
      </c>
      <c r="L578" s="199" t="s">
        <v>461</v>
      </c>
      <c r="M578" s="199" t="s">
        <v>138</v>
      </c>
      <c r="N578" s="201">
        <v>2.0287000000000002</v>
      </c>
      <c r="O578" s="202" t="s">
        <v>81</v>
      </c>
      <c r="P578" s="202"/>
      <c r="Q578" s="203">
        <f t="shared" si="51"/>
        <v>0</v>
      </c>
      <c r="R578" s="203">
        <f t="shared" si="52"/>
        <v>0</v>
      </c>
      <c r="S578" s="213">
        <f>IF(M578="nvt",0,IF(O578&gt;0,VLOOKUP(M578,'3-Productie normen'!A:K,VLOOKUP(O578,'3-Productie normen'!$B$34:$C$35,2,FALSE),FALSE)))</f>
        <v>0</v>
      </c>
      <c r="T578" s="204">
        <f t="shared" si="53"/>
        <v>0</v>
      </c>
      <c r="U578" s="572"/>
    </row>
    <row r="579" spans="1:21" ht="14.15" customHeight="1">
      <c r="A579" s="231">
        <v>579</v>
      </c>
      <c r="B579" s="262" t="s">
        <v>85</v>
      </c>
      <c r="C579" s="199" t="s">
        <v>784</v>
      </c>
      <c r="D579" s="199" t="s">
        <v>785</v>
      </c>
      <c r="E579" s="199" t="s">
        <v>786</v>
      </c>
      <c r="F579" s="199" t="s">
        <v>176</v>
      </c>
      <c r="G579" s="199" t="s">
        <v>377</v>
      </c>
      <c r="H579" s="199" t="s">
        <v>808</v>
      </c>
      <c r="I579" s="200" t="s">
        <v>123</v>
      </c>
      <c r="J579" s="199" t="s">
        <v>209</v>
      </c>
      <c r="K579" s="199" t="s">
        <v>213</v>
      </c>
      <c r="L579" s="199" t="s">
        <v>451</v>
      </c>
      <c r="M579" s="199" t="s">
        <v>122</v>
      </c>
      <c r="N579" s="201">
        <v>5.4058999999999999</v>
      </c>
      <c r="O579" s="202" t="s">
        <v>81</v>
      </c>
      <c r="P579" s="202"/>
      <c r="Q579" s="203">
        <f t="shared" si="51"/>
        <v>0</v>
      </c>
      <c r="R579" s="203">
        <f t="shared" si="52"/>
        <v>0</v>
      </c>
      <c r="S579" s="213">
        <f>IF(M579="nvt",0,IF(O579&gt;0,VLOOKUP(M579,'3-Productie normen'!A:K,VLOOKUP(O579,'3-Productie normen'!$B$34:$C$35,2,FALSE),FALSE)))</f>
        <v>0</v>
      </c>
      <c r="T579" s="204">
        <f t="shared" si="53"/>
        <v>0</v>
      </c>
      <c r="U579" s="572"/>
    </row>
    <row r="580" spans="1:21" ht="14.15" customHeight="1">
      <c r="A580" s="231">
        <v>580</v>
      </c>
      <c r="B580" s="262" t="s">
        <v>85</v>
      </c>
      <c r="C580" s="199" t="s">
        <v>784</v>
      </c>
      <c r="D580" s="199" t="s">
        <v>785</v>
      </c>
      <c r="E580" s="199" t="s">
        <v>786</v>
      </c>
      <c r="F580" s="199" t="s">
        <v>176</v>
      </c>
      <c r="G580" s="199" t="s">
        <v>377</v>
      </c>
      <c r="H580" s="199" t="s">
        <v>809</v>
      </c>
      <c r="I580" s="200" t="s">
        <v>143</v>
      </c>
      <c r="J580" s="199" t="s">
        <v>209</v>
      </c>
      <c r="K580" s="199" t="s">
        <v>210</v>
      </c>
      <c r="L580" s="199" t="s">
        <v>381</v>
      </c>
      <c r="M580" s="199" t="s">
        <v>143</v>
      </c>
      <c r="N580" s="201">
        <v>7.1646000000000001</v>
      </c>
      <c r="O580" s="202"/>
      <c r="P580" s="202"/>
      <c r="Q580" s="203">
        <f t="shared" si="51"/>
        <v>0</v>
      </c>
      <c r="R580" s="203">
        <f t="shared" si="52"/>
        <v>0</v>
      </c>
      <c r="S580" s="213">
        <f>IF(M580="nvt",0,IF(O580&gt;0,VLOOKUP(M580,'3-Productie normen'!A:K,VLOOKUP(O580,'3-Productie normen'!$B$34:$C$35,2,FALSE),FALSE)))</f>
        <v>0</v>
      </c>
      <c r="T580" s="204">
        <f t="shared" si="53"/>
        <v>0</v>
      </c>
      <c r="U580" s="572"/>
    </row>
    <row r="581" spans="1:21" ht="14.15" customHeight="1">
      <c r="A581" s="231">
        <v>581</v>
      </c>
      <c r="B581" s="262" t="s">
        <v>85</v>
      </c>
      <c r="C581" s="199" t="s">
        <v>784</v>
      </c>
      <c r="D581" s="199" t="s">
        <v>785</v>
      </c>
      <c r="E581" s="199" t="s">
        <v>786</v>
      </c>
      <c r="F581" s="199" t="s">
        <v>176</v>
      </c>
      <c r="G581" s="199" t="s">
        <v>377</v>
      </c>
      <c r="H581" s="199" t="s">
        <v>810</v>
      </c>
      <c r="I581" s="200" t="s">
        <v>127</v>
      </c>
      <c r="J581" s="199" t="s">
        <v>379</v>
      </c>
      <c r="K581" s="199" t="s">
        <v>379</v>
      </c>
      <c r="L581" s="199" t="s">
        <v>451</v>
      </c>
      <c r="M581" s="199" t="s">
        <v>128</v>
      </c>
      <c r="N581" s="201">
        <v>13.9413</v>
      </c>
      <c r="O581" s="202">
        <v>255</v>
      </c>
      <c r="P581" s="202"/>
      <c r="Q581" s="203">
        <f t="shared" si="51"/>
        <v>0</v>
      </c>
      <c r="R581" s="203">
        <f t="shared" si="52"/>
        <v>0</v>
      </c>
      <c r="S581" s="213">
        <f>IF(M581="nvt",0,IF(O581&gt;0,VLOOKUP(M581,'3-Productie normen'!A:K,VLOOKUP(O581,'3-Productie normen'!$B$34:$C$35,2,FALSE),FALSE)))</f>
        <v>0</v>
      </c>
      <c r="T581" s="204">
        <f t="shared" si="53"/>
        <v>0</v>
      </c>
      <c r="U581" s="572"/>
    </row>
    <row r="582" spans="1:21" ht="14.15" customHeight="1">
      <c r="A582" s="231">
        <v>582</v>
      </c>
      <c r="B582" s="262" t="s">
        <v>85</v>
      </c>
      <c r="C582" s="199" t="s">
        <v>784</v>
      </c>
      <c r="D582" s="199" t="s">
        <v>785</v>
      </c>
      <c r="E582" s="199" t="s">
        <v>786</v>
      </c>
      <c r="F582" s="199" t="s">
        <v>176</v>
      </c>
      <c r="G582" s="199" t="s">
        <v>377</v>
      </c>
      <c r="H582" s="199" t="s">
        <v>811</v>
      </c>
      <c r="I582" s="207" t="s">
        <v>130</v>
      </c>
      <c r="J582" s="199" t="s">
        <v>222</v>
      </c>
      <c r="K582" s="199" t="s">
        <v>237</v>
      </c>
      <c r="L582" s="199" t="s">
        <v>451</v>
      </c>
      <c r="M582" s="208" t="s">
        <v>129</v>
      </c>
      <c r="N582" s="201">
        <v>23.197600000000001</v>
      </c>
      <c r="O582" s="202" t="s">
        <v>81</v>
      </c>
      <c r="P582" s="202"/>
      <c r="Q582" s="203">
        <f t="shared" si="51"/>
        <v>0</v>
      </c>
      <c r="R582" s="203">
        <f t="shared" si="52"/>
        <v>0</v>
      </c>
      <c r="S582" s="213">
        <f>IF(M582="nvt",0,IF(O582&gt;0,VLOOKUP(M582,'3-Productie normen'!A:K,VLOOKUP(O582,'3-Productie normen'!$B$34:$C$35,2,FALSE),FALSE)))</f>
        <v>0</v>
      </c>
      <c r="T582" s="204">
        <f t="shared" si="53"/>
        <v>0</v>
      </c>
      <c r="U582" s="572"/>
    </row>
    <row r="583" spans="1:21" ht="14.15" customHeight="1">
      <c r="A583" s="231">
        <v>583</v>
      </c>
      <c r="B583" s="262" t="s">
        <v>85</v>
      </c>
      <c r="C583" s="199" t="s">
        <v>784</v>
      </c>
      <c r="D583" s="199" t="s">
        <v>785</v>
      </c>
      <c r="E583" s="199" t="s">
        <v>786</v>
      </c>
      <c r="F583" s="199" t="s">
        <v>176</v>
      </c>
      <c r="G583" s="199" t="s">
        <v>377</v>
      </c>
      <c r="H583" s="199" t="s">
        <v>812</v>
      </c>
      <c r="I583" s="200" t="s">
        <v>123</v>
      </c>
      <c r="J583" s="199" t="s">
        <v>179</v>
      </c>
      <c r="K583" s="199" t="s">
        <v>179</v>
      </c>
      <c r="L583" s="199" t="s">
        <v>451</v>
      </c>
      <c r="M583" s="199" t="s">
        <v>122</v>
      </c>
      <c r="N583" s="201">
        <v>83.076499999999996</v>
      </c>
      <c r="O583" s="202" t="s">
        <v>81</v>
      </c>
      <c r="P583" s="202"/>
      <c r="Q583" s="203">
        <f t="shared" si="51"/>
        <v>0</v>
      </c>
      <c r="R583" s="203">
        <f t="shared" si="52"/>
        <v>0</v>
      </c>
      <c r="S583" s="213">
        <f>IF(M583="nvt",0,IF(O583&gt;0,VLOOKUP(M583,'3-Productie normen'!A:K,VLOOKUP(O583,'3-Productie normen'!$B$34:$C$35,2,FALSE),FALSE)))</f>
        <v>0</v>
      </c>
      <c r="T583" s="204">
        <f t="shared" si="53"/>
        <v>0</v>
      </c>
      <c r="U583" s="572"/>
    </row>
    <row r="584" spans="1:21" ht="14.15" customHeight="1">
      <c r="A584" s="231">
        <v>584</v>
      </c>
      <c r="B584" s="262" t="s">
        <v>85</v>
      </c>
      <c r="C584" s="199" t="s">
        <v>784</v>
      </c>
      <c r="D584" s="199" t="s">
        <v>785</v>
      </c>
      <c r="E584" s="199" t="s">
        <v>786</v>
      </c>
      <c r="F584" s="199" t="s">
        <v>176</v>
      </c>
      <c r="G584" s="199" t="s">
        <v>377</v>
      </c>
      <c r="H584" s="199" t="s">
        <v>813</v>
      </c>
      <c r="I584" s="200" t="s">
        <v>127</v>
      </c>
      <c r="J584" s="199" t="s">
        <v>179</v>
      </c>
      <c r="K584" s="199" t="s">
        <v>179</v>
      </c>
      <c r="L584" s="199" t="s">
        <v>451</v>
      </c>
      <c r="M584" s="199" t="s">
        <v>126</v>
      </c>
      <c r="N584" s="201">
        <v>26.5428</v>
      </c>
      <c r="O584" s="202">
        <v>255</v>
      </c>
      <c r="P584" s="202"/>
      <c r="Q584" s="203">
        <f t="shared" si="51"/>
        <v>0</v>
      </c>
      <c r="R584" s="203">
        <f t="shared" si="52"/>
        <v>0</v>
      </c>
      <c r="S584" s="213">
        <f>IF(M584="nvt",0,IF(O584&gt;0,VLOOKUP(M584,'3-Productie normen'!A:K,VLOOKUP(O584,'3-Productie normen'!$B$34:$C$35,2,FALSE),FALSE)))</f>
        <v>0</v>
      </c>
      <c r="T584" s="204">
        <f t="shared" si="53"/>
        <v>0</v>
      </c>
      <c r="U584" s="572"/>
    </row>
    <row r="585" spans="1:21" ht="14.15" customHeight="1">
      <c r="A585" s="232">
        <v>585</v>
      </c>
      <c r="B585" s="262" t="s">
        <v>85</v>
      </c>
      <c r="C585" s="199" t="s">
        <v>784</v>
      </c>
      <c r="D585" s="199" t="s">
        <v>785</v>
      </c>
      <c r="E585" s="199" t="s">
        <v>786</v>
      </c>
      <c r="F585" s="199" t="s">
        <v>176</v>
      </c>
      <c r="G585" s="199" t="s">
        <v>377</v>
      </c>
      <c r="H585" s="199" t="s">
        <v>814</v>
      </c>
      <c r="I585" s="200" t="s">
        <v>127</v>
      </c>
      <c r="J585" s="199" t="s">
        <v>379</v>
      </c>
      <c r="K585" s="199" t="s">
        <v>379</v>
      </c>
      <c r="L585" s="199" t="s">
        <v>451</v>
      </c>
      <c r="M585" s="199" t="s">
        <v>128</v>
      </c>
      <c r="N585" s="201">
        <v>30.892399999999999</v>
      </c>
      <c r="O585" s="202">
        <v>255</v>
      </c>
      <c r="P585" s="202"/>
      <c r="Q585" s="203">
        <f t="shared" si="51"/>
        <v>0</v>
      </c>
      <c r="R585" s="203">
        <f t="shared" si="52"/>
        <v>0</v>
      </c>
      <c r="S585" s="213">
        <f>IF(M585="nvt",0,IF(O585&gt;0,VLOOKUP(M585,'3-Productie normen'!A:K,VLOOKUP(O585,'3-Productie normen'!$B$34:$C$35,2,FALSE),FALSE)))</f>
        <v>0</v>
      </c>
      <c r="T585" s="204">
        <f t="shared" si="53"/>
        <v>0</v>
      </c>
      <c r="U585" s="572"/>
    </row>
    <row r="586" spans="1:21" ht="14.15" customHeight="1">
      <c r="A586" s="231">
        <v>586</v>
      </c>
      <c r="B586" s="262" t="s">
        <v>85</v>
      </c>
      <c r="C586" s="199" t="s">
        <v>784</v>
      </c>
      <c r="D586" s="199" t="s">
        <v>785</v>
      </c>
      <c r="E586" s="199" t="s">
        <v>786</v>
      </c>
      <c r="F586" s="199" t="s">
        <v>176</v>
      </c>
      <c r="G586" s="199" t="s">
        <v>377</v>
      </c>
      <c r="H586" s="199" t="s">
        <v>815</v>
      </c>
      <c r="I586" s="200" t="s">
        <v>127</v>
      </c>
      <c r="J586" s="199" t="s">
        <v>379</v>
      </c>
      <c r="K586" s="199" t="s">
        <v>379</v>
      </c>
      <c r="L586" s="199" t="s">
        <v>451</v>
      </c>
      <c r="M586" s="199" t="s">
        <v>128</v>
      </c>
      <c r="N586" s="201">
        <v>29.0047</v>
      </c>
      <c r="O586" s="202">
        <v>255</v>
      </c>
      <c r="P586" s="202"/>
      <c r="Q586" s="203">
        <f t="shared" si="51"/>
        <v>0</v>
      </c>
      <c r="R586" s="203">
        <f t="shared" si="52"/>
        <v>0</v>
      </c>
      <c r="S586" s="213">
        <f>IF(M586="nvt",0,IF(O586&gt;0,VLOOKUP(M586,'3-Productie normen'!A:K,VLOOKUP(O586,'3-Productie normen'!$B$34:$C$35,2,FALSE),FALSE)))</f>
        <v>0</v>
      </c>
      <c r="T586" s="204">
        <f t="shared" si="53"/>
        <v>0</v>
      </c>
      <c r="U586" s="572"/>
    </row>
    <row r="587" spans="1:21" ht="14.15" customHeight="1">
      <c r="A587" s="231">
        <v>587</v>
      </c>
      <c r="B587" s="262" t="s">
        <v>85</v>
      </c>
      <c r="C587" s="199" t="s">
        <v>784</v>
      </c>
      <c r="D587" s="199" t="s">
        <v>785</v>
      </c>
      <c r="E587" s="199" t="s">
        <v>786</v>
      </c>
      <c r="F587" s="199" t="s">
        <v>176</v>
      </c>
      <c r="G587" s="199" t="s">
        <v>377</v>
      </c>
      <c r="H587" s="199" t="s">
        <v>816</v>
      </c>
      <c r="I587" s="200" t="s">
        <v>127</v>
      </c>
      <c r="J587" s="199" t="s">
        <v>379</v>
      </c>
      <c r="K587" s="199" t="s">
        <v>379</v>
      </c>
      <c r="L587" s="199" t="s">
        <v>451</v>
      </c>
      <c r="M587" s="199" t="s">
        <v>128</v>
      </c>
      <c r="N587" s="201">
        <v>38.991599999999998</v>
      </c>
      <c r="O587" s="202">
        <v>255</v>
      </c>
      <c r="P587" s="202"/>
      <c r="Q587" s="203">
        <f t="shared" si="51"/>
        <v>0</v>
      </c>
      <c r="R587" s="203">
        <f t="shared" si="52"/>
        <v>0</v>
      </c>
      <c r="S587" s="213">
        <f>IF(M587="nvt",0,IF(O587&gt;0,VLOOKUP(M587,'3-Productie normen'!A:K,VLOOKUP(O587,'3-Productie normen'!$B$34:$C$35,2,FALSE),FALSE)))</f>
        <v>0</v>
      </c>
      <c r="T587" s="204">
        <f t="shared" si="53"/>
        <v>0</v>
      </c>
      <c r="U587" s="572"/>
    </row>
    <row r="588" spans="1:21" ht="14.15" customHeight="1">
      <c r="A588" s="231">
        <v>588</v>
      </c>
      <c r="B588" s="262" t="s">
        <v>85</v>
      </c>
      <c r="C588" s="199" t="s">
        <v>784</v>
      </c>
      <c r="D588" s="199" t="s">
        <v>785</v>
      </c>
      <c r="E588" s="199" t="s">
        <v>786</v>
      </c>
      <c r="F588" s="199" t="s">
        <v>176</v>
      </c>
      <c r="G588" s="199" t="s">
        <v>377</v>
      </c>
      <c r="H588" s="199" t="s">
        <v>817</v>
      </c>
      <c r="I588" s="200" t="s">
        <v>127</v>
      </c>
      <c r="J588" s="199" t="s">
        <v>379</v>
      </c>
      <c r="K588" s="199" t="s">
        <v>379</v>
      </c>
      <c r="L588" s="199" t="s">
        <v>451</v>
      </c>
      <c r="M588" s="199" t="s">
        <v>128</v>
      </c>
      <c r="N588" s="201">
        <v>50.423299999999998</v>
      </c>
      <c r="O588" s="202">
        <v>255</v>
      </c>
      <c r="P588" s="202"/>
      <c r="Q588" s="203">
        <f t="shared" si="51"/>
        <v>0</v>
      </c>
      <c r="R588" s="203">
        <f t="shared" si="52"/>
        <v>0</v>
      </c>
      <c r="S588" s="213">
        <f>IF(M588="nvt",0,IF(O588&gt;0,VLOOKUP(M588,'3-Productie normen'!A:K,VLOOKUP(O588,'3-Productie normen'!$B$34:$C$35,2,FALSE),FALSE)))</f>
        <v>0</v>
      </c>
      <c r="T588" s="204">
        <f t="shared" si="53"/>
        <v>0</v>
      </c>
      <c r="U588" s="572"/>
    </row>
    <row r="589" spans="1:21" ht="14.15" customHeight="1">
      <c r="A589" s="231">
        <v>589</v>
      </c>
      <c r="B589" s="262" t="s">
        <v>85</v>
      </c>
      <c r="C589" s="199" t="s">
        <v>784</v>
      </c>
      <c r="D589" s="199" t="s">
        <v>785</v>
      </c>
      <c r="E589" s="199" t="s">
        <v>786</v>
      </c>
      <c r="F589" s="199" t="s">
        <v>176</v>
      </c>
      <c r="G589" s="199" t="s">
        <v>377</v>
      </c>
      <c r="H589" s="199" t="s">
        <v>818</v>
      </c>
      <c r="I589" s="200" t="s">
        <v>127</v>
      </c>
      <c r="J589" s="199" t="s">
        <v>379</v>
      </c>
      <c r="K589" s="199" t="s">
        <v>379</v>
      </c>
      <c r="L589" s="199" t="s">
        <v>451</v>
      </c>
      <c r="M589" s="199" t="s">
        <v>128</v>
      </c>
      <c r="N589" s="201">
        <v>19.229600000000001</v>
      </c>
      <c r="O589" s="202">
        <v>255</v>
      </c>
      <c r="P589" s="202"/>
      <c r="Q589" s="203">
        <f t="shared" si="51"/>
        <v>0</v>
      </c>
      <c r="R589" s="203">
        <f t="shared" si="52"/>
        <v>0</v>
      </c>
      <c r="S589" s="213">
        <f>IF(M589="nvt",0,IF(O589&gt;0,VLOOKUP(M589,'3-Productie normen'!A:K,VLOOKUP(O589,'3-Productie normen'!$B$34:$C$35,2,FALSE),FALSE)))</f>
        <v>0</v>
      </c>
      <c r="T589" s="204">
        <f t="shared" si="53"/>
        <v>0</v>
      </c>
      <c r="U589" s="572"/>
    </row>
    <row r="590" spans="1:21" ht="14.15" customHeight="1">
      <c r="A590" s="231">
        <v>590</v>
      </c>
      <c r="B590" s="262" t="s">
        <v>85</v>
      </c>
      <c r="C590" s="199" t="s">
        <v>784</v>
      </c>
      <c r="D590" s="199" t="s">
        <v>785</v>
      </c>
      <c r="E590" s="199" t="s">
        <v>786</v>
      </c>
      <c r="F590" s="199" t="s">
        <v>176</v>
      </c>
      <c r="G590" s="199" t="s">
        <v>377</v>
      </c>
      <c r="H590" s="199" t="s">
        <v>819</v>
      </c>
      <c r="I590" s="200" t="s">
        <v>127</v>
      </c>
      <c r="J590" s="199" t="s">
        <v>379</v>
      </c>
      <c r="K590" s="199" t="s">
        <v>379</v>
      </c>
      <c r="L590" s="199" t="s">
        <v>451</v>
      </c>
      <c r="M590" s="199" t="s">
        <v>128</v>
      </c>
      <c r="N590" s="201">
        <v>24.903600000000001</v>
      </c>
      <c r="O590" s="202">
        <v>255</v>
      </c>
      <c r="P590" s="202"/>
      <c r="Q590" s="203">
        <f t="shared" si="51"/>
        <v>0</v>
      </c>
      <c r="R590" s="203">
        <f t="shared" si="52"/>
        <v>0</v>
      </c>
      <c r="S590" s="213">
        <f>IF(M590="nvt",0,IF(O590&gt;0,VLOOKUP(M590,'3-Productie normen'!A:K,VLOOKUP(O590,'3-Productie normen'!$B$34:$C$35,2,FALSE),FALSE)))</f>
        <v>0</v>
      </c>
      <c r="T590" s="204">
        <f t="shared" si="53"/>
        <v>0</v>
      </c>
      <c r="U590" s="572"/>
    </row>
    <row r="591" spans="1:21" ht="14.15" customHeight="1">
      <c r="A591" s="231">
        <v>591</v>
      </c>
      <c r="B591" s="262" t="s">
        <v>85</v>
      </c>
      <c r="C591" s="199" t="s">
        <v>784</v>
      </c>
      <c r="D591" s="199" t="s">
        <v>785</v>
      </c>
      <c r="E591" s="199" t="s">
        <v>786</v>
      </c>
      <c r="F591" s="199" t="s">
        <v>176</v>
      </c>
      <c r="G591" s="199" t="s">
        <v>377</v>
      </c>
      <c r="H591" s="199" t="s">
        <v>820</v>
      </c>
      <c r="I591" s="200" t="s">
        <v>127</v>
      </c>
      <c r="J591" s="199" t="s">
        <v>379</v>
      </c>
      <c r="K591" s="199" t="s">
        <v>379</v>
      </c>
      <c r="L591" s="199" t="s">
        <v>451</v>
      </c>
      <c r="M591" s="199" t="s">
        <v>128</v>
      </c>
      <c r="N591" s="201">
        <v>42.292900000000003</v>
      </c>
      <c r="O591" s="202">
        <v>255</v>
      </c>
      <c r="P591" s="202"/>
      <c r="Q591" s="203">
        <f t="shared" si="51"/>
        <v>0</v>
      </c>
      <c r="R591" s="203">
        <f t="shared" si="52"/>
        <v>0</v>
      </c>
      <c r="S591" s="213">
        <f>IF(M591="nvt",0,IF(O591&gt;0,VLOOKUP(M591,'3-Productie normen'!A:K,VLOOKUP(O591,'3-Productie normen'!$B$34:$C$35,2,FALSE),FALSE)))</f>
        <v>0</v>
      </c>
      <c r="T591" s="204">
        <f t="shared" si="53"/>
        <v>0</v>
      </c>
      <c r="U591" s="572"/>
    </row>
    <row r="592" spans="1:21" ht="14.15" customHeight="1">
      <c r="A592" s="231">
        <v>592</v>
      </c>
      <c r="B592" s="262" t="s">
        <v>85</v>
      </c>
      <c r="C592" s="199" t="s">
        <v>784</v>
      </c>
      <c r="D592" s="199" t="s">
        <v>785</v>
      </c>
      <c r="E592" s="199" t="s">
        <v>786</v>
      </c>
      <c r="F592" s="199" t="s">
        <v>176</v>
      </c>
      <c r="G592" s="199" t="s">
        <v>377</v>
      </c>
      <c r="H592" s="199" t="s">
        <v>821</v>
      </c>
      <c r="I592" s="200" t="s">
        <v>127</v>
      </c>
      <c r="J592" s="199" t="s">
        <v>379</v>
      </c>
      <c r="K592" s="199" t="s">
        <v>379</v>
      </c>
      <c r="L592" s="199" t="s">
        <v>451</v>
      </c>
      <c r="M592" s="199" t="s">
        <v>128</v>
      </c>
      <c r="N592" s="201">
        <v>67.448700000000002</v>
      </c>
      <c r="O592" s="202">
        <v>255</v>
      </c>
      <c r="P592" s="202"/>
      <c r="Q592" s="203">
        <f>IF(O592="nvt",0,IF(O592&gt;0,S592*N592,0))</f>
        <v>0</v>
      </c>
      <c r="R592" s="203">
        <f>IF(P592&gt;0,T592*N592,0)</f>
        <v>0</v>
      </c>
      <c r="S592" s="213">
        <f>IF(M592="nvt",0,IF(O592&gt;0,VLOOKUP(M592,'3-Productie normen'!A:K,VLOOKUP(O592,'3-Productie normen'!$B$34:$C$35,2,FALSE),FALSE)))</f>
        <v>0</v>
      </c>
      <c r="T592" s="204">
        <f>IF(P592&gt;0,S592*$T$8,0)</f>
        <v>0</v>
      </c>
      <c r="U592" s="572"/>
    </row>
    <row r="593" spans="1:21" ht="14.15" customHeight="1">
      <c r="A593" s="232">
        <v>593</v>
      </c>
      <c r="B593" s="262" t="s">
        <v>85</v>
      </c>
      <c r="C593" s="199" t="s">
        <v>784</v>
      </c>
      <c r="D593" s="199" t="s">
        <v>785</v>
      </c>
      <c r="E593" s="199" t="s">
        <v>786</v>
      </c>
      <c r="F593" s="199" t="s">
        <v>176</v>
      </c>
      <c r="G593" s="199" t="s">
        <v>377</v>
      </c>
      <c r="H593" s="199" t="s">
        <v>822</v>
      </c>
      <c r="I593" s="200" t="s">
        <v>127</v>
      </c>
      <c r="J593" s="199" t="s">
        <v>379</v>
      </c>
      <c r="K593" s="199" t="s">
        <v>379</v>
      </c>
      <c r="L593" s="199" t="s">
        <v>451</v>
      </c>
      <c r="M593" s="199" t="s">
        <v>128</v>
      </c>
      <c r="N593" s="201">
        <v>12.2798</v>
      </c>
      <c r="O593" s="202">
        <v>255</v>
      </c>
      <c r="P593" s="202"/>
      <c r="Q593" s="203">
        <f t="shared" ref="Q593:Q608" si="54">IF(O593="nvt",0,IF(O593&gt;0,S593*N593,0))</f>
        <v>0</v>
      </c>
      <c r="R593" s="203">
        <f t="shared" ref="R593:R608" si="55">IF(P593&gt;0,T593*N593,0)</f>
        <v>0</v>
      </c>
      <c r="S593" s="213">
        <f>IF(M593="nvt",0,IF(O593&gt;0,VLOOKUP(M593,'3-Productie normen'!A:K,VLOOKUP(O593,'3-Productie normen'!$B$34:$C$35,2,FALSE),FALSE)))</f>
        <v>0</v>
      </c>
      <c r="T593" s="204">
        <f t="shared" ref="T593:T608" si="56">IF(P593&gt;0,S593*$T$8,0)</f>
        <v>0</v>
      </c>
      <c r="U593" s="572"/>
    </row>
    <row r="594" spans="1:21" ht="14.15" customHeight="1">
      <c r="A594" s="231">
        <v>594</v>
      </c>
      <c r="B594" s="262" t="s">
        <v>85</v>
      </c>
      <c r="C594" s="199" t="s">
        <v>784</v>
      </c>
      <c r="D594" s="199" t="s">
        <v>785</v>
      </c>
      <c r="E594" s="199" t="s">
        <v>786</v>
      </c>
      <c r="F594" s="199" t="s">
        <v>176</v>
      </c>
      <c r="G594" s="199" t="s">
        <v>377</v>
      </c>
      <c r="H594" s="199" t="s">
        <v>823</v>
      </c>
      <c r="I594" s="200" t="s">
        <v>127</v>
      </c>
      <c r="J594" s="199" t="s">
        <v>379</v>
      </c>
      <c r="K594" s="199" t="s">
        <v>379</v>
      </c>
      <c r="L594" s="199" t="s">
        <v>451</v>
      </c>
      <c r="M594" s="199" t="s">
        <v>128</v>
      </c>
      <c r="N594" s="201">
        <v>37.029899999999998</v>
      </c>
      <c r="O594" s="202">
        <v>255</v>
      </c>
      <c r="P594" s="202"/>
      <c r="Q594" s="203">
        <f t="shared" si="54"/>
        <v>0</v>
      </c>
      <c r="R594" s="203">
        <f t="shared" si="55"/>
        <v>0</v>
      </c>
      <c r="S594" s="213">
        <f>IF(M594="nvt",0,IF(O594&gt;0,VLOOKUP(M594,'3-Productie normen'!A:K,VLOOKUP(O594,'3-Productie normen'!$B$34:$C$35,2,FALSE),FALSE)))</f>
        <v>0</v>
      </c>
      <c r="T594" s="204">
        <f t="shared" si="56"/>
        <v>0</v>
      </c>
      <c r="U594" s="572"/>
    </row>
    <row r="595" spans="1:21" ht="14.15" customHeight="1">
      <c r="A595" s="231">
        <v>595</v>
      </c>
      <c r="B595" s="262" t="s">
        <v>85</v>
      </c>
      <c r="C595" s="199" t="s">
        <v>784</v>
      </c>
      <c r="D595" s="199" t="s">
        <v>785</v>
      </c>
      <c r="E595" s="199" t="s">
        <v>786</v>
      </c>
      <c r="F595" s="199" t="s">
        <v>176</v>
      </c>
      <c r="G595" s="199" t="s">
        <v>377</v>
      </c>
      <c r="H595" s="199" t="s">
        <v>824</v>
      </c>
      <c r="I595" s="200" t="s">
        <v>127</v>
      </c>
      <c r="J595" s="199" t="s">
        <v>379</v>
      </c>
      <c r="K595" s="199" t="s">
        <v>379</v>
      </c>
      <c r="L595" s="199" t="s">
        <v>451</v>
      </c>
      <c r="M595" s="199" t="s">
        <v>128</v>
      </c>
      <c r="N595" s="201">
        <v>38.077599999999997</v>
      </c>
      <c r="O595" s="202">
        <v>255</v>
      </c>
      <c r="P595" s="202"/>
      <c r="Q595" s="203">
        <f t="shared" si="54"/>
        <v>0</v>
      </c>
      <c r="R595" s="203">
        <f t="shared" si="55"/>
        <v>0</v>
      </c>
      <c r="S595" s="213">
        <f>IF(M595="nvt",0,IF(O595&gt;0,VLOOKUP(M595,'3-Productie normen'!A:K,VLOOKUP(O595,'3-Productie normen'!$B$34:$C$35,2,FALSE),FALSE)))</f>
        <v>0</v>
      </c>
      <c r="T595" s="204">
        <f t="shared" si="56"/>
        <v>0</v>
      </c>
      <c r="U595" s="572"/>
    </row>
    <row r="596" spans="1:21" ht="14.15" customHeight="1">
      <c r="A596" s="231">
        <v>596</v>
      </c>
      <c r="B596" s="262" t="s">
        <v>85</v>
      </c>
      <c r="C596" s="199" t="s">
        <v>784</v>
      </c>
      <c r="D596" s="199" t="s">
        <v>785</v>
      </c>
      <c r="E596" s="199" t="s">
        <v>786</v>
      </c>
      <c r="F596" s="199" t="s">
        <v>176</v>
      </c>
      <c r="G596" s="199" t="s">
        <v>377</v>
      </c>
      <c r="H596" s="199" t="s">
        <v>825</v>
      </c>
      <c r="I596" s="200" t="s">
        <v>127</v>
      </c>
      <c r="J596" s="199" t="s">
        <v>379</v>
      </c>
      <c r="K596" s="199" t="s">
        <v>379</v>
      </c>
      <c r="L596" s="199" t="s">
        <v>451</v>
      </c>
      <c r="M596" s="199" t="s">
        <v>128</v>
      </c>
      <c r="N596" s="201">
        <v>50.418799999999997</v>
      </c>
      <c r="O596" s="202">
        <v>255</v>
      </c>
      <c r="P596" s="202"/>
      <c r="Q596" s="203">
        <f t="shared" si="54"/>
        <v>0</v>
      </c>
      <c r="R596" s="203">
        <f t="shared" si="55"/>
        <v>0</v>
      </c>
      <c r="S596" s="213">
        <f>IF(M596="nvt",0,IF(O596&gt;0,VLOOKUP(M596,'3-Productie normen'!A:K,VLOOKUP(O596,'3-Productie normen'!$B$34:$C$35,2,FALSE),FALSE)))</f>
        <v>0</v>
      </c>
      <c r="T596" s="204">
        <f t="shared" si="56"/>
        <v>0</v>
      </c>
      <c r="U596" s="572"/>
    </row>
    <row r="597" spans="1:21" ht="14.15" customHeight="1">
      <c r="A597" s="231">
        <v>597</v>
      </c>
      <c r="B597" s="262" t="s">
        <v>85</v>
      </c>
      <c r="C597" s="199" t="s">
        <v>784</v>
      </c>
      <c r="D597" s="199" t="s">
        <v>785</v>
      </c>
      <c r="E597" s="199" t="s">
        <v>786</v>
      </c>
      <c r="F597" s="199" t="s">
        <v>176</v>
      </c>
      <c r="G597" s="199" t="s">
        <v>377</v>
      </c>
      <c r="H597" s="199" t="s">
        <v>826</v>
      </c>
      <c r="I597" s="200" t="s">
        <v>127</v>
      </c>
      <c r="J597" s="199" t="s">
        <v>379</v>
      </c>
      <c r="K597" s="199" t="s">
        <v>379</v>
      </c>
      <c r="L597" s="199" t="s">
        <v>451</v>
      </c>
      <c r="M597" s="199" t="s">
        <v>128</v>
      </c>
      <c r="N597" s="201">
        <v>51.346699999999998</v>
      </c>
      <c r="O597" s="202">
        <v>255</v>
      </c>
      <c r="P597" s="202"/>
      <c r="Q597" s="203">
        <f t="shared" si="54"/>
        <v>0</v>
      </c>
      <c r="R597" s="203">
        <f t="shared" si="55"/>
        <v>0</v>
      </c>
      <c r="S597" s="213">
        <f>IF(M597="nvt",0,IF(O597&gt;0,VLOOKUP(M597,'3-Productie normen'!A:K,VLOOKUP(O597,'3-Productie normen'!$B$34:$C$35,2,FALSE),FALSE)))</f>
        <v>0</v>
      </c>
      <c r="T597" s="204">
        <f t="shared" si="56"/>
        <v>0</v>
      </c>
      <c r="U597" s="572"/>
    </row>
    <row r="598" spans="1:21" ht="14.15" customHeight="1">
      <c r="A598" s="231">
        <v>598</v>
      </c>
      <c r="B598" s="262" t="s">
        <v>85</v>
      </c>
      <c r="C598" s="199" t="s">
        <v>784</v>
      </c>
      <c r="D598" s="199" t="s">
        <v>785</v>
      </c>
      <c r="E598" s="199" t="s">
        <v>786</v>
      </c>
      <c r="F598" s="199" t="s">
        <v>176</v>
      </c>
      <c r="G598" s="199" t="s">
        <v>377</v>
      </c>
      <c r="H598" s="199" t="s">
        <v>827</v>
      </c>
      <c r="I598" s="200" t="s">
        <v>127</v>
      </c>
      <c r="J598" s="199" t="s">
        <v>379</v>
      </c>
      <c r="K598" s="199" t="s">
        <v>379</v>
      </c>
      <c r="L598" s="199" t="s">
        <v>451</v>
      </c>
      <c r="M598" s="199" t="s">
        <v>128</v>
      </c>
      <c r="N598" s="201">
        <v>14.6221</v>
      </c>
      <c r="O598" s="202">
        <v>255</v>
      </c>
      <c r="P598" s="202"/>
      <c r="Q598" s="203">
        <f t="shared" si="54"/>
        <v>0</v>
      </c>
      <c r="R598" s="203">
        <f t="shared" si="55"/>
        <v>0</v>
      </c>
      <c r="S598" s="213">
        <f>IF(M598="nvt",0,IF(O598&gt;0,VLOOKUP(M598,'3-Productie normen'!A:K,VLOOKUP(O598,'3-Productie normen'!$B$34:$C$35,2,FALSE),FALSE)))</f>
        <v>0</v>
      </c>
      <c r="T598" s="204">
        <f t="shared" si="56"/>
        <v>0</v>
      </c>
      <c r="U598" s="572"/>
    </row>
    <row r="599" spans="1:21" ht="14.15" customHeight="1">
      <c r="A599" s="231">
        <v>599</v>
      </c>
      <c r="B599" s="262" t="s">
        <v>85</v>
      </c>
      <c r="C599" s="199" t="s">
        <v>784</v>
      </c>
      <c r="D599" s="199" t="s">
        <v>785</v>
      </c>
      <c r="E599" s="199" t="s">
        <v>786</v>
      </c>
      <c r="F599" s="199" t="s">
        <v>176</v>
      </c>
      <c r="G599" s="199" t="s">
        <v>377</v>
      </c>
      <c r="H599" s="199" t="s">
        <v>828</v>
      </c>
      <c r="I599" s="200" t="s">
        <v>127</v>
      </c>
      <c r="J599" s="199" t="s">
        <v>790</v>
      </c>
      <c r="K599" s="199" t="s">
        <v>791</v>
      </c>
      <c r="L599" s="199" t="s">
        <v>451</v>
      </c>
      <c r="M599" s="199" t="s">
        <v>126</v>
      </c>
      <c r="N599" s="201">
        <v>36.188600000000001</v>
      </c>
      <c r="O599" s="202">
        <v>255</v>
      </c>
      <c r="P599" s="202"/>
      <c r="Q599" s="203">
        <f t="shared" si="54"/>
        <v>0</v>
      </c>
      <c r="R599" s="203">
        <f t="shared" si="55"/>
        <v>0</v>
      </c>
      <c r="S599" s="213">
        <f>IF(M599="nvt",0,IF(O599&gt;0,VLOOKUP(M599,'3-Productie normen'!A:K,VLOOKUP(O599,'3-Productie normen'!$B$34:$C$35,2,FALSE),FALSE)))</f>
        <v>0</v>
      </c>
      <c r="T599" s="204">
        <f t="shared" si="56"/>
        <v>0</v>
      </c>
      <c r="U599" s="572"/>
    </row>
    <row r="600" spans="1:21" ht="14.15" customHeight="1">
      <c r="A600" s="231">
        <v>600</v>
      </c>
      <c r="B600" s="262" t="s">
        <v>85</v>
      </c>
      <c r="C600" s="199" t="s">
        <v>784</v>
      </c>
      <c r="D600" s="199" t="s">
        <v>785</v>
      </c>
      <c r="E600" s="199" t="s">
        <v>786</v>
      </c>
      <c r="F600" s="199" t="s">
        <v>176</v>
      </c>
      <c r="G600" s="199" t="s">
        <v>377</v>
      </c>
      <c r="H600" s="199" t="s">
        <v>829</v>
      </c>
      <c r="I600" s="200" t="s">
        <v>127</v>
      </c>
      <c r="J600" s="199" t="s">
        <v>790</v>
      </c>
      <c r="K600" s="199" t="s">
        <v>791</v>
      </c>
      <c r="L600" s="199" t="s">
        <v>451</v>
      </c>
      <c r="M600" s="199" t="s">
        <v>126</v>
      </c>
      <c r="N600" s="201">
        <v>121.8981</v>
      </c>
      <c r="O600" s="202">
        <v>255</v>
      </c>
      <c r="P600" s="202"/>
      <c r="Q600" s="203">
        <f t="shared" si="54"/>
        <v>0</v>
      </c>
      <c r="R600" s="203">
        <f t="shared" si="55"/>
        <v>0</v>
      </c>
      <c r="S600" s="213">
        <f>IF(M600="nvt",0,IF(O600&gt;0,VLOOKUP(M600,'3-Productie normen'!A:K,VLOOKUP(O600,'3-Productie normen'!$B$34:$C$35,2,FALSE),FALSE)))</f>
        <v>0</v>
      </c>
      <c r="T600" s="204">
        <f t="shared" si="56"/>
        <v>0</v>
      </c>
      <c r="U600" s="572"/>
    </row>
    <row r="601" spans="1:21" ht="14.15" customHeight="1">
      <c r="A601" s="232">
        <v>601</v>
      </c>
      <c r="B601" s="262" t="s">
        <v>85</v>
      </c>
      <c r="C601" s="199" t="s">
        <v>784</v>
      </c>
      <c r="D601" s="199" t="s">
        <v>785</v>
      </c>
      <c r="E601" s="199" t="s">
        <v>786</v>
      </c>
      <c r="F601" s="199" t="s">
        <v>176</v>
      </c>
      <c r="G601" s="199" t="s">
        <v>377</v>
      </c>
      <c r="H601" s="199" t="s">
        <v>830</v>
      </c>
      <c r="I601" s="200" t="s">
        <v>127</v>
      </c>
      <c r="J601" s="199" t="s">
        <v>790</v>
      </c>
      <c r="K601" s="199" t="s">
        <v>790</v>
      </c>
      <c r="L601" s="199" t="s">
        <v>451</v>
      </c>
      <c r="M601" s="199" t="s">
        <v>126</v>
      </c>
      <c r="N601" s="201">
        <v>24.551300000000001</v>
      </c>
      <c r="O601" s="202">
        <v>255</v>
      </c>
      <c r="P601" s="202"/>
      <c r="Q601" s="203">
        <f t="shared" si="54"/>
        <v>0</v>
      </c>
      <c r="R601" s="203">
        <f t="shared" si="55"/>
        <v>0</v>
      </c>
      <c r="S601" s="213">
        <f>IF(M601="nvt",0,IF(O601&gt;0,VLOOKUP(M601,'3-Productie normen'!A:K,VLOOKUP(O601,'3-Productie normen'!$B$34:$C$35,2,FALSE),FALSE)))</f>
        <v>0</v>
      </c>
      <c r="T601" s="204">
        <f t="shared" si="56"/>
        <v>0</v>
      </c>
      <c r="U601" s="572"/>
    </row>
    <row r="602" spans="1:21" ht="14.15" customHeight="1">
      <c r="A602" s="231">
        <v>602</v>
      </c>
      <c r="B602" s="262" t="s">
        <v>85</v>
      </c>
      <c r="C602" s="199" t="s">
        <v>784</v>
      </c>
      <c r="D602" s="199" t="s">
        <v>785</v>
      </c>
      <c r="E602" s="199" t="s">
        <v>786</v>
      </c>
      <c r="F602" s="199" t="s">
        <v>176</v>
      </c>
      <c r="G602" s="199" t="s">
        <v>377</v>
      </c>
      <c r="H602" s="199" t="s">
        <v>831</v>
      </c>
      <c r="I602" s="200" t="s">
        <v>127</v>
      </c>
      <c r="J602" s="199" t="s">
        <v>790</v>
      </c>
      <c r="K602" s="199" t="s">
        <v>790</v>
      </c>
      <c r="L602" s="199" t="s">
        <v>451</v>
      </c>
      <c r="M602" s="199" t="s">
        <v>126</v>
      </c>
      <c r="N602" s="201">
        <v>22.078499999999998</v>
      </c>
      <c r="O602" s="202">
        <v>255</v>
      </c>
      <c r="P602" s="202"/>
      <c r="Q602" s="203">
        <f t="shared" si="54"/>
        <v>0</v>
      </c>
      <c r="R602" s="203">
        <f t="shared" si="55"/>
        <v>0</v>
      </c>
      <c r="S602" s="213">
        <f>IF(M602="nvt",0,IF(O602&gt;0,VLOOKUP(M602,'3-Productie normen'!A:K,VLOOKUP(O602,'3-Productie normen'!$B$34:$C$35,2,FALSE),FALSE)))</f>
        <v>0</v>
      </c>
      <c r="T602" s="204">
        <f t="shared" si="56"/>
        <v>0</v>
      </c>
      <c r="U602" s="572"/>
    </row>
    <row r="603" spans="1:21" ht="14.15" customHeight="1">
      <c r="A603" s="231">
        <v>603</v>
      </c>
      <c r="B603" s="262" t="s">
        <v>85</v>
      </c>
      <c r="C603" s="199" t="s">
        <v>784</v>
      </c>
      <c r="D603" s="199" t="s">
        <v>785</v>
      </c>
      <c r="E603" s="199" t="s">
        <v>786</v>
      </c>
      <c r="F603" s="199" t="s">
        <v>176</v>
      </c>
      <c r="G603" s="199" t="s">
        <v>377</v>
      </c>
      <c r="H603" s="199" t="s">
        <v>832</v>
      </c>
      <c r="I603" s="200" t="s">
        <v>127</v>
      </c>
      <c r="J603" s="199" t="s">
        <v>790</v>
      </c>
      <c r="K603" s="199" t="s">
        <v>793</v>
      </c>
      <c r="L603" s="199" t="s">
        <v>451</v>
      </c>
      <c r="M603" s="199" t="s">
        <v>126</v>
      </c>
      <c r="N603" s="201">
        <v>9.2834000000000003</v>
      </c>
      <c r="O603" s="202">
        <v>255</v>
      </c>
      <c r="P603" s="202"/>
      <c r="Q603" s="203">
        <f t="shared" si="54"/>
        <v>0</v>
      </c>
      <c r="R603" s="203">
        <f t="shared" si="55"/>
        <v>0</v>
      </c>
      <c r="S603" s="213">
        <f>IF(M603="nvt",0,IF(O603&gt;0,VLOOKUP(M603,'3-Productie normen'!A:K,VLOOKUP(O603,'3-Productie normen'!$B$34:$C$35,2,FALSE),FALSE)))</f>
        <v>0</v>
      </c>
      <c r="T603" s="204">
        <f t="shared" si="56"/>
        <v>0</v>
      </c>
      <c r="U603" s="572"/>
    </row>
    <row r="604" spans="1:21" ht="14.15" customHeight="1">
      <c r="A604" s="231">
        <v>604</v>
      </c>
      <c r="B604" s="262" t="s">
        <v>85</v>
      </c>
      <c r="C604" s="199" t="s">
        <v>784</v>
      </c>
      <c r="D604" s="199" t="s">
        <v>785</v>
      </c>
      <c r="E604" s="199" t="s">
        <v>786</v>
      </c>
      <c r="F604" s="199" t="s">
        <v>176</v>
      </c>
      <c r="G604" s="199" t="s">
        <v>377</v>
      </c>
      <c r="H604" s="199" t="s">
        <v>833</v>
      </c>
      <c r="I604" s="200" t="s">
        <v>127</v>
      </c>
      <c r="J604" s="199" t="s">
        <v>790</v>
      </c>
      <c r="K604" s="199" t="s">
        <v>790</v>
      </c>
      <c r="L604" s="199" t="s">
        <v>451</v>
      </c>
      <c r="M604" s="199" t="s">
        <v>126</v>
      </c>
      <c r="N604" s="201">
        <v>126.80589999999999</v>
      </c>
      <c r="O604" s="202">
        <v>255</v>
      </c>
      <c r="P604" s="202"/>
      <c r="Q604" s="203">
        <f t="shared" si="54"/>
        <v>0</v>
      </c>
      <c r="R604" s="203">
        <f t="shared" si="55"/>
        <v>0</v>
      </c>
      <c r="S604" s="213">
        <f>IF(M604="nvt",0,IF(O604&gt;0,VLOOKUP(M604,'3-Productie normen'!A:K,VLOOKUP(O604,'3-Productie normen'!$B$34:$C$35,2,FALSE),FALSE)))</f>
        <v>0</v>
      </c>
      <c r="T604" s="204">
        <f t="shared" si="56"/>
        <v>0</v>
      </c>
      <c r="U604" s="572"/>
    </row>
    <row r="605" spans="1:21" ht="14.15" customHeight="1">
      <c r="A605" s="231">
        <v>605</v>
      </c>
      <c r="B605" s="262" t="s">
        <v>85</v>
      </c>
      <c r="C605" s="199" t="s">
        <v>784</v>
      </c>
      <c r="D605" s="199" t="s">
        <v>785</v>
      </c>
      <c r="E605" s="199" t="s">
        <v>786</v>
      </c>
      <c r="F605" s="199" t="s">
        <v>176</v>
      </c>
      <c r="G605" s="199" t="s">
        <v>377</v>
      </c>
      <c r="H605" s="199" t="s">
        <v>834</v>
      </c>
      <c r="I605" s="200" t="s">
        <v>127</v>
      </c>
      <c r="J605" s="199" t="s">
        <v>790</v>
      </c>
      <c r="K605" s="199" t="s">
        <v>793</v>
      </c>
      <c r="L605" s="199" t="s">
        <v>451</v>
      </c>
      <c r="M605" s="199" t="s">
        <v>126</v>
      </c>
      <c r="N605" s="201">
        <v>25.0793</v>
      </c>
      <c r="O605" s="202">
        <v>255</v>
      </c>
      <c r="P605" s="202"/>
      <c r="Q605" s="203">
        <f t="shared" si="54"/>
        <v>0</v>
      </c>
      <c r="R605" s="203">
        <f t="shared" si="55"/>
        <v>0</v>
      </c>
      <c r="S605" s="213">
        <f>IF(M605="nvt",0,IF(O605&gt;0,VLOOKUP(M605,'3-Productie normen'!A:K,VLOOKUP(O605,'3-Productie normen'!$B$34:$C$35,2,FALSE),FALSE)))</f>
        <v>0</v>
      </c>
      <c r="T605" s="204">
        <f t="shared" si="56"/>
        <v>0</v>
      </c>
      <c r="U605" s="572"/>
    </row>
    <row r="606" spans="1:21" ht="14.15" customHeight="1">
      <c r="A606" s="231">
        <v>606</v>
      </c>
      <c r="B606" s="262" t="s">
        <v>85</v>
      </c>
      <c r="C606" s="199" t="s">
        <v>784</v>
      </c>
      <c r="D606" s="199" t="s">
        <v>785</v>
      </c>
      <c r="E606" s="199" t="s">
        <v>786</v>
      </c>
      <c r="F606" s="199" t="s">
        <v>176</v>
      </c>
      <c r="G606" s="199" t="s">
        <v>377</v>
      </c>
      <c r="H606" s="199" t="s">
        <v>835</v>
      </c>
      <c r="I606" s="200" t="s">
        <v>127</v>
      </c>
      <c r="J606" s="199" t="s">
        <v>790</v>
      </c>
      <c r="K606" s="199" t="s">
        <v>790</v>
      </c>
      <c r="L606" s="199" t="s">
        <v>451</v>
      </c>
      <c r="M606" s="199" t="s">
        <v>126</v>
      </c>
      <c r="N606" s="201">
        <v>53.6873</v>
      </c>
      <c r="O606" s="202">
        <v>255</v>
      </c>
      <c r="P606" s="202"/>
      <c r="Q606" s="203">
        <f t="shared" si="54"/>
        <v>0</v>
      </c>
      <c r="R606" s="203">
        <f t="shared" si="55"/>
        <v>0</v>
      </c>
      <c r="S606" s="213">
        <f>IF(M606="nvt",0,IF(O606&gt;0,VLOOKUP(M606,'3-Productie normen'!A:K,VLOOKUP(O606,'3-Productie normen'!$B$34:$C$35,2,FALSE),FALSE)))</f>
        <v>0</v>
      </c>
      <c r="T606" s="204">
        <f t="shared" si="56"/>
        <v>0</v>
      </c>
      <c r="U606" s="572"/>
    </row>
    <row r="607" spans="1:21" ht="14.15" customHeight="1">
      <c r="A607" s="231">
        <v>607</v>
      </c>
      <c r="B607" s="262" t="s">
        <v>85</v>
      </c>
      <c r="C607" s="199" t="s">
        <v>784</v>
      </c>
      <c r="D607" s="199" t="s">
        <v>785</v>
      </c>
      <c r="E607" s="199" t="s">
        <v>786</v>
      </c>
      <c r="F607" s="199" t="s">
        <v>176</v>
      </c>
      <c r="G607" s="199" t="s">
        <v>377</v>
      </c>
      <c r="H607" s="199" t="s">
        <v>836</v>
      </c>
      <c r="I607" s="200" t="s">
        <v>127</v>
      </c>
      <c r="J607" s="199" t="s">
        <v>790</v>
      </c>
      <c r="K607" s="199" t="s">
        <v>793</v>
      </c>
      <c r="L607" s="199" t="s">
        <v>451</v>
      </c>
      <c r="M607" s="199" t="s">
        <v>126</v>
      </c>
      <c r="N607" s="201">
        <v>12.8795</v>
      </c>
      <c r="O607" s="202">
        <v>255</v>
      </c>
      <c r="P607" s="202"/>
      <c r="Q607" s="203">
        <f t="shared" si="54"/>
        <v>0</v>
      </c>
      <c r="R607" s="203">
        <f t="shared" si="55"/>
        <v>0</v>
      </c>
      <c r="S607" s="213">
        <f>IF(M607="nvt",0,IF(O607&gt;0,VLOOKUP(M607,'3-Productie normen'!A:K,VLOOKUP(O607,'3-Productie normen'!$B$34:$C$35,2,FALSE),FALSE)))</f>
        <v>0</v>
      </c>
      <c r="T607" s="204">
        <f t="shared" si="56"/>
        <v>0</v>
      </c>
      <c r="U607" s="572"/>
    </row>
    <row r="608" spans="1:21" ht="14.15" customHeight="1">
      <c r="A608" s="231">
        <v>608</v>
      </c>
      <c r="B608" s="262" t="s">
        <v>85</v>
      </c>
      <c r="C608" s="199" t="s">
        <v>784</v>
      </c>
      <c r="D608" s="199" t="s">
        <v>785</v>
      </c>
      <c r="E608" s="199" t="s">
        <v>786</v>
      </c>
      <c r="F608" s="199" t="s">
        <v>176</v>
      </c>
      <c r="G608" s="199" t="s">
        <v>377</v>
      </c>
      <c r="H608" s="199" t="s">
        <v>837</v>
      </c>
      <c r="I608" s="200" t="s">
        <v>127</v>
      </c>
      <c r="J608" s="199" t="s">
        <v>790</v>
      </c>
      <c r="K608" s="199" t="s">
        <v>790</v>
      </c>
      <c r="L608" s="199" t="s">
        <v>451</v>
      </c>
      <c r="M608" s="199" t="s">
        <v>126</v>
      </c>
      <c r="N608" s="201">
        <v>35.840899999999998</v>
      </c>
      <c r="O608" s="202">
        <v>255</v>
      </c>
      <c r="P608" s="202"/>
      <c r="Q608" s="203">
        <f t="shared" si="54"/>
        <v>0</v>
      </c>
      <c r="R608" s="203">
        <f t="shared" si="55"/>
        <v>0</v>
      </c>
      <c r="S608" s="213">
        <f>IF(M608="nvt",0,IF(O608&gt;0,VLOOKUP(M608,'3-Productie normen'!A:K,VLOOKUP(O608,'3-Productie normen'!$B$34:$C$35,2,FALSE),FALSE)))</f>
        <v>0</v>
      </c>
      <c r="T608" s="204">
        <f t="shared" si="56"/>
        <v>0</v>
      </c>
      <c r="U608" s="572"/>
    </row>
    <row r="609" spans="1:41" ht="14.15" customHeight="1">
      <c r="A609" s="232">
        <v>609</v>
      </c>
      <c r="B609" s="262" t="s">
        <v>85</v>
      </c>
      <c r="C609" s="199" t="s">
        <v>784</v>
      </c>
      <c r="D609" s="199" t="s">
        <v>785</v>
      </c>
      <c r="E609" s="199" t="s">
        <v>786</v>
      </c>
      <c r="F609" s="199" t="s">
        <v>176</v>
      </c>
      <c r="G609" s="199" t="s">
        <v>377</v>
      </c>
      <c r="H609" s="199" t="s">
        <v>838</v>
      </c>
      <c r="I609" s="200" t="s">
        <v>127</v>
      </c>
      <c r="J609" s="199" t="s">
        <v>790</v>
      </c>
      <c r="K609" s="199" t="s">
        <v>790</v>
      </c>
      <c r="L609" s="199" t="s">
        <v>451</v>
      </c>
      <c r="M609" s="199" t="s">
        <v>126</v>
      </c>
      <c r="N609" s="201">
        <v>16.2</v>
      </c>
      <c r="O609" s="202">
        <v>255</v>
      </c>
      <c r="P609" s="202"/>
      <c r="Q609" s="203">
        <f>IF(O609="nvt",0,IF(O609&gt;0,S609*N609,0))</f>
        <v>0</v>
      </c>
      <c r="R609" s="203">
        <f>IF(P609&gt;0,T609*N609,0)</f>
        <v>0</v>
      </c>
      <c r="S609" s="213">
        <f>IF(M609="nvt",0,IF(O609&gt;0,VLOOKUP(M609,'3-Productie normen'!A:K,VLOOKUP(O609,'3-Productie normen'!$B$34:$C$35,2,FALSE),FALSE)))</f>
        <v>0</v>
      </c>
      <c r="T609" s="204">
        <f>IF(P609&gt;0,S609*$T$8,0)</f>
        <v>0</v>
      </c>
      <c r="U609" s="572"/>
    </row>
    <row r="610" spans="1:41" ht="14.15" customHeight="1">
      <c r="A610" s="231">
        <v>610</v>
      </c>
      <c r="B610" s="262" t="s">
        <v>85</v>
      </c>
      <c r="C610" s="199" t="s">
        <v>784</v>
      </c>
      <c r="D610" s="199" t="s">
        <v>785</v>
      </c>
      <c r="E610" s="199" t="s">
        <v>786</v>
      </c>
      <c r="F610" s="199" t="s">
        <v>176</v>
      </c>
      <c r="G610" s="199" t="s">
        <v>377</v>
      </c>
      <c r="H610" s="199" t="s">
        <v>839</v>
      </c>
      <c r="I610" s="200" t="s">
        <v>127</v>
      </c>
      <c r="J610" s="199" t="s">
        <v>790</v>
      </c>
      <c r="K610" s="199" t="s">
        <v>790</v>
      </c>
      <c r="L610" s="199" t="s">
        <v>451</v>
      </c>
      <c r="M610" s="199" t="s">
        <v>126</v>
      </c>
      <c r="N610" s="201">
        <v>46.8857</v>
      </c>
      <c r="O610" s="202">
        <v>255</v>
      </c>
      <c r="P610" s="202"/>
      <c r="Q610" s="203">
        <f t="shared" ref="Q610:Q634" si="57">IF(O610="nvt",0,IF(O610&gt;0,S610*N610,0))</f>
        <v>0</v>
      </c>
      <c r="R610" s="203">
        <f t="shared" ref="R610:R634" si="58">IF(P610&gt;0,T610*N610,0)</f>
        <v>0</v>
      </c>
      <c r="S610" s="213">
        <f>IF(M610="nvt",0,IF(O610&gt;0,VLOOKUP(M610,'3-Productie normen'!A:K,VLOOKUP(O610,'3-Productie normen'!$B$34:$C$35,2,FALSE),FALSE)))</f>
        <v>0</v>
      </c>
      <c r="T610" s="204">
        <f t="shared" ref="T610:T634" si="59">IF(P610&gt;0,S610*$T$8,0)</f>
        <v>0</v>
      </c>
      <c r="U610" s="572"/>
    </row>
    <row r="611" spans="1:41" ht="14.15" customHeight="1">
      <c r="A611" s="231">
        <v>611</v>
      </c>
      <c r="B611" s="262" t="s">
        <v>85</v>
      </c>
      <c r="C611" s="199" t="s">
        <v>784</v>
      </c>
      <c r="D611" s="199" t="s">
        <v>785</v>
      </c>
      <c r="E611" s="199" t="s">
        <v>786</v>
      </c>
      <c r="F611" s="199" t="s">
        <v>176</v>
      </c>
      <c r="G611" s="199" t="s">
        <v>377</v>
      </c>
      <c r="H611" s="199" t="s">
        <v>840</v>
      </c>
      <c r="I611" s="200" t="s">
        <v>127</v>
      </c>
      <c r="J611" s="199" t="s">
        <v>790</v>
      </c>
      <c r="K611" s="199" t="s">
        <v>790</v>
      </c>
      <c r="L611" s="199" t="s">
        <v>451</v>
      </c>
      <c r="M611" s="199" t="s">
        <v>126</v>
      </c>
      <c r="N611" s="201">
        <v>7.9561000000000002</v>
      </c>
      <c r="O611" s="202">
        <v>255</v>
      </c>
      <c r="P611" s="202"/>
      <c r="Q611" s="203">
        <f t="shared" si="57"/>
        <v>0</v>
      </c>
      <c r="R611" s="203">
        <f t="shared" si="58"/>
        <v>0</v>
      </c>
      <c r="S611" s="213">
        <f>IF(M611="nvt",0,IF(O611&gt;0,VLOOKUP(M611,'3-Productie normen'!A:K,VLOOKUP(O611,'3-Productie normen'!$B$34:$C$35,2,FALSE),FALSE)))</f>
        <v>0</v>
      </c>
      <c r="T611" s="204">
        <f t="shared" si="59"/>
        <v>0</v>
      </c>
      <c r="U611" s="572"/>
    </row>
    <row r="612" spans="1:41" ht="14.15" customHeight="1">
      <c r="A612" s="231">
        <v>612</v>
      </c>
      <c r="B612" s="262" t="s">
        <v>85</v>
      </c>
      <c r="C612" s="199" t="s">
        <v>784</v>
      </c>
      <c r="D612" s="199" t="s">
        <v>785</v>
      </c>
      <c r="E612" s="199" t="s">
        <v>786</v>
      </c>
      <c r="F612" s="199" t="s">
        <v>176</v>
      </c>
      <c r="G612" s="199" t="s">
        <v>377</v>
      </c>
      <c r="H612" s="199" t="s">
        <v>841</v>
      </c>
      <c r="I612" s="200" t="s">
        <v>127</v>
      </c>
      <c r="J612" s="199" t="s">
        <v>790</v>
      </c>
      <c r="K612" s="199" t="s">
        <v>790</v>
      </c>
      <c r="L612" s="199" t="s">
        <v>451</v>
      </c>
      <c r="M612" s="199" t="s">
        <v>126</v>
      </c>
      <c r="N612" s="201">
        <v>56.488900000000001</v>
      </c>
      <c r="O612" s="202">
        <v>255</v>
      </c>
      <c r="P612" s="202"/>
      <c r="Q612" s="203">
        <f t="shared" si="57"/>
        <v>0</v>
      </c>
      <c r="R612" s="203">
        <f t="shared" si="58"/>
        <v>0</v>
      </c>
      <c r="S612" s="213">
        <f>IF(M612="nvt",0,IF(O612&gt;0,VLOOKUP(M612,'3-Productie normen'!A:K,VLOOKUP(O612,'3-Productie normen'!$B$34:$C$35,2,FALSE),FALSE)))</f>
        <v>0</v>
      </c>
      <c r="T612" s="204">
        <f t="shared" si="59"/>
        <v>0</v>
      </c>
      <c r="U612" s="572"/>
    </row>
    <row r="613" spans="1:41" ht="14.15" customHeight="1">
      <c r="A613" s="231">
        <v>613</v>
      </c>
      <c r="B613" s="262" t="s">
        <v>85</v>
      </c>
      <c r="C613" s="199" t="s">
        <v>784</v>
      </c>
      <c r="D613" s="199" t="s">
        <v>785</v>
      </c>
      <c r="E613" s="199" t="s">
        <v>786</v>
      </c>
      <c r="F613" s="199" t="s">
        <v>176</v>
      </c>
      <c r="G613" s="199" t="s">
        <v>377</v>
      </c>
      <c r="H613" s="199" t="s">
        <v>842</v>
      </c>
      <c r="I613" s="200" t="s">
        <v>127</v>
      </c>
      <c r="J613" s="199" t="s">
        <v>790</v>
      </c>
      <c r="K613" s="199" t="s">
        <v>790</v>
      </c>
      <c r="L613" s="199" t="s">
        <v>451</v>
      </c>
      <c r="M613" s="199" t="s">
        <v>126</v>
      </c>
      <c r="N613" s="201">
        <v>40.018999999999998</v>
      </c>
      <c r="O613" s="202">
        <v>255</v>
      </c>
      <c r="P613" s="202"/>
      <c r="Q613" s="203">
        <f t="shared" si="57"/>
        <v>0</v>
      </c>
      <c r="R613" s="203">
        <f t="shared" si="58"/>
        <v>0</v>
      </c>
      <c r="S613" s="213">
        <f>IF(M613="nvt",0,IF(O613&gt;0,VLOOKUP(M613,'3-Productie normen'!A:K,VLOOKUP(O613,'3-Productie normen'!$B$34:$C$35,2,FALSE),FALSE)))</f>
        <v>0</v>
      </c>
      <c r="T613" s="204">
        <f t="shared" si="59"/>
        <v>0</v>
      </c>
      <c r="U613" s="572"/>
    </row>
    <row r="614" spans="1:41" ht="14.15" customHeight="1">
      <c r="A614" s="231">
        <v>614</v>
      </c>
      <c r="B614" s="262" t="s">
        <v>85</v>
      </c>
      <c r="C614" s="199" t="s">
        <v>784</v>
      </c>
      <c r="D614" s="199" t="s">
        <v>785</v>
      </c>
      <c r="E614" s="199" t="s">
        <v>786</v>
      </c>
      <c r="F614" s="199" t="s">
        <v>176</v>
      </c>
      <c r="G614" s="199" t="s">
        <v>377</v>
      </c>
      <c r="H614" s="199" t="s">
        <v>843</v>
      </c>
      <c r="I614" s="200" t="s">
        <v>127</v>
      </c>
      <c r="J614" s="199" t="s">
        <v>790</v>
      </c>
      <c r="K614" s="199" t="s">
        <v>793</v>
      </c>
      <c r="L614" s="199" t="s">
        <v>451</v>
      </c>
      <c r="M614" s="199" t="s">
        <v>126</v>
      </c>
      <c r="N614" s="201">
        <v>5.6492000000000004</v>
      </c>
      <c r="O614" s="202">
        <v>255</v>
      </c>
      <c r="P614" s="202"/>
      <c r="Q614" s="203">
        <f t="shared" si="57"/>
        <v>0</v>
      </c>
      <c r="R614" s="203">
        <f t="shared" si="58"/>
        <v>0</v>
      </c>
      <c r="S614" s="213">
        <f>IF(M614="nvt",0,IF(O614&gt;0,VLOOKUP(M614,'3-Productie normen'!A:K,VLOOKUP(O614,'3-Productie normen'!$B$34:$C$35,2,FALSE),FALSE)))</f>
        <v>0</v>
      </c>
      <c r="T614" s="204">
        <f t="shared" si="59"/>
        <v>0</v>
      </c>
      <c r="U614" s="572"/>
    </row>
    <row r="615" spans="1:41" ht="14.15" customHeight="1">
      <c r="A615" s="231">
        <v>615</v>
      </c>
      <c r="B615" s="262" t="s">
        <v>85</v>
      </c>
      <c r="C615" s="199" t="s">
        <v>784</v>
      </c>
      <c r="D615" s="199" t="s">
        <v>785</v>
      </c>
      <c r="E615" s="199" t="s">
        <v>786</v>
      </c>
      <c r="F615" s="199" t="s">
        <v>176</v>
      </c>
      <c r="G615" s="199" t="s">
        <v>377</v>
      </c>
      <c r="H615" s="199" t="s">
        <v>844</v>
      </c>
      <c r="I615" s="200" t="s">
        <v>127</v>
      </c>
      <c r="J615" s="199" t="s">
        <v>790</v>
      </c>
      <c r="K615" s="199" t="s">
        <v>790</v>
      </c>
      <c r="L615" s="199" t="s">
        <v>451</v>
      </c>
      <c r="M615" s="199" t="s">
        <v>126</v>
      </c>
      <c r="N615" s="201">
        <v>40.232700000000001</v>
      </c>
      <c r="O615" s="202">
        <v>255</v>
      </c>
      <c r="P615" s="202"/>
      <c r="Q615" s="203">
        <f t="shared" si="57"/>
        <v>0</v>
      </c>
      <c r="R615" s="203">
        <f t="shared" si="58"/>
        <v>0</v>
      </c>
      <c r="S615" s="213">
        <f>IF(M615="nvt",0,IF(O615&gt;0,VLOOKUP(M615,'3-Productie normen'!A:K,VLOOKUP(O615,'3-Productie normen'!$B$34:$C$35,2,FALSE),FALSE)))</f>
        <v>0</v>
      </c>
      <c r="T615" s="204">
        <f t="shared" si="59"/>
        <v>0</v>
      </c>
      <c r="U615" s="572"/>
    </row>
    <row r="616" spans="1:41" ht="14.15" customHeight="1">
      <c r="A616" s="231">
        <v>616</v>
      </c>
      <c r="B616" s="262" t="s">
        <v>85</v>
      </c>
      <c r="C616" s="199" t="s">
        <v>784</v>
      </c>
      <c r="D616" s="199" t="s">
        <v>785</v>
      </c>
      <c r="E616" s="199" t="s">
        <v>786</v>
      </c>
      <c r="F616" s="199" t="s">
        <v>176</v>
      </c>
      <c r="G616" s="199" t="s">
        <v>377</v>
      </c>
      <c r="H616" s="199" t="s">
        <v>845</v>
      </c>
      <c r="I616" s="200" t="s">
        <v>127</v>
      </c>
      <c r="J616" s="199" t="s">
        <v>790</v>
      </c>
      <c r="K616" s="199" t="s">
        <v>793</v>
      </c>
      <c r="L616" s="199" t="s">
        <v>451</v>
      </c>
      <c r="M616" s="199" t="s">
        <v>126</v>
      </c>
      <c r="N616" s="201">
        <v>10.9909</v>
      </c>
      <c r="O616" s="202">
        <v>255</v>
      </c>
      <c r="P616" s="202"/>
      <c r="Q616" s="203">
        <f t="shared" si="57"/>
        <v>0</v>
      </c>
      <c r="R616" s="203">
        <f t="shared" si="58"/>
        <v>0</v>
      </c>
      <c r="S616" s="213">
        <f>IF(M616="nvt",0,IF(O616&gt;0,VLOOKUP(M616,'3-Productie normen'!A:K,VLOOKUP(O616,'3-Productie normen'!$B$34:$C$35,2,FALSE),FALSE)))</f>
        <v>0</v>
      </c>
      <c r="T616" s="204">
        <f t="shared" si="59"/>
        <v>0</v>
      </c>
      <c r="U616" s="572"/>
    </row>
    <row r="617" spans="1:41" ht="14.15" customHeight="1">
      <c r="A617" s="232">
        <v>617</v>
      </c>
      <c r="B617" s="262" t="s">
        <v>85</v>
      </c>
      <c r="C617" s="199" t="s">
        <v>784</v>
      </c>
      <c r="D617" s="199" t="s">
        <v>785</v>
      </c>
      <c r="E617" s="199" t="s">
        <v>786</v>
      </c>
      <c r="F617" s="199" t="s">
        <v>176</v>
      </c>
      <c r="G617" s="199" t="s">
        <v>377</v>
      </c>
      <c r="H617" s="199" t="s">
        <v>846</v>
      </c>
      <c r="I617" s="200" t="s">
        <v>127</v>
      </c>
      <c r="J617" s="199" t="s">
        <v>790</v>
      </c>
      <c r="K617" s="199" t="s">
        <v>790</v>
      </c>
      <c r="L617" s="199" t="s">
        <v>451</v>
      </c>
      <c r="M617" s="199" t="s">
        <v>126</v>
      </c>
      <c r="N617" s="201">
        <v>24.621700000000001</v>
      </c>
      <c r="O617" s="202">
        <v>255</v>
      </c>
      <c r="P617" s="202"/>
      <c r="Q617" s="203">
        <f t="shared" si="57"/>
        <v>0</v>
      </c>
      <c r="R617" s="203">
        <f t="shared" si="58"/>
        <v>0</v>
      </c>
      <c r="S617" s="213">
        <f>IF(M617="nvt",0,IF(O617&gt;0,VLOOKUP(M617,'3-Productie normen'!A:K,VLOOKUP(O617,'3-Productie normen'!$B$34:$C$35,2,FALSE),FALSE)))</f>
        <v>0</v>
      </c>
      <c r="T617" s="204">
        <f t="shared" si="59"/>
        <v>0</v>
      </c>
      <c r="U617" s="572"/>
    </row>
    <row r="618" spans="1:41" ht="14.15" customHeight="1">
      <c r="A618" s="231">
        <v>618</v>
      </c>
      <c r="B618" s="262" t="s">
        <v>85</v>
      </c>
      <c r="C618" s="199" t="s">
        <v>784</v>
      </c>
      <c r="D618" s="199" t="s">
        <v>785</v>
      </c>
      <c r="E618" s="199" t="s">
        <v>786</v>
      </c>
      <c r="F618" s="199" t="s">
        <v>176</v>
      </c>
      <c r="G618" s="199" t="s">
        <v>377</v>
      </c>
      <c r="H618" s="199" t="s">
        <v>847</v>
      </c>
      <c r="I618" s="200" t="s">
        <v>127</v>
      </c>
      <c r="J618" s="199" t="s">
        <v>790</v>
      </c>
      <c r="K618" s="199" t="s">
        <v>793</v>
      </c>
      <c r="L618" s="199" t="s">
        <v>451</v>
      </c>
      <c r="M618" s="199" t="s">
        <v>126</v>
      </c>
      <c r="N618" s="201">
        <v>4.7896999999999998</v>
      </c>
      <c r="O618" s="202">
        <v>255</v>
      </c>
      <c r="P618" s="202"/>
      <c r="Q618" s="203">
        <f t="shared" si="57"/>
        <v>0</v>
      </c>
      <c r="R618" s="203">
        <f t="shared" si="58"/>
        <v>0</v>
      </c>
      <c r="S618" s="213">
        <f>IF(M618="nvt",0,IF(O618&gt;0,VLOOKUP(M618,'3-Productie normen'!A:K,VLOOKUP(O618,'3-Productie normen'!$B$34:$C$35,2,FALSE),FALSE)))</f>
        <v>0</v>
      </c>
      <c r="T618" s="204">
        <f t="shared" si="59"/>
        <v>0</v>
      </c>
      <c r="U618" s="572"/>
    </row>
    <row r="619" spans="1:41" ht="14.15" customHeight="1">
      <c r="A619" s="231">
        <v>619</v>
      </c>
      <c r="B619" s="262" t="s">
        <v>85</v>
      </c>
      <c r="C619" s="199" t="s">
        <v>784</v>
      </c>
      <c r="D619" s="199" t="s">
        <v>785</v>
      </c>
      <c r="E619" s="199" t="s">
        <v>786</v>
      </c>
      <c r="F619" s="199" t="s">
        <v>176</v>
      </c>
      <c r="G619" s="199" t="s">
        <v>377</v>
      </c>
      <c r="H619" s="199" t="s">
        <v>848</v>
      </c>
      <c r="I619" s="200" t="s">
        <v>127</v>
      </c>
      <c r="J619" s="199" t="s">
        <v>790</v>
      </c>
      <c r="K619" s="199" t="s">
        <v>790</v>
      </c>
      <c r="L619" s="199" t="s">
        <v>451</v>
      </c>
      <c r="M619" s="199" t="s">
        <v>126</v>
      </c>
      <c r="N619" s="201">
        <v>40.2393</v>
      </c>
      <c r="O619" s="202">
        <v>255</v>
      </c>
      <c r="P619" s="202"/>
      <c r="Q619" s="203">
        <f t="shared" si="57"/>
        <v>0</v>
      </c>
      <c r="R619" s="203">
        <f t="shared" si="58"/>
        <v>0</v>
      </c>
      <c r="S619" s="213">
        <f>IF(M619="nvt",0,IF(O619&gt;0,VLOOKUP(M619,'3-Productie normen'!A:K,VLOOKUP(O619,'3-Productie normen'!$B$34:$C$35,2,FALSE),FALSE)))</f>
        <v>0</v>
      </c>
      <c r="T619" s="204">
        <f t="shared" si="59"/>
        <v>0</v>
      </c>
      <c r="U619" s="572"/>
    </row>
    <row r="620" spans="1:41" ht="14.15" customHeight="1">
      <c r="A620" s="231">
        <v>620</v>
      </c>
      <c r="B620" s="262" t="s">
        <v>85</v>
      </c>
      <c r="C620" s="199" t="s">
        <v>784</v>
      </c>
      <c r="D620" s="199" t="s">
        <v>785</v>
      </c>
      <c r="E620" s="199" t="s">
        <v>786</v>
      </c>
      <c r="F620" s="199" t="s">
        <v>176</v>
      </c>
      <c r="G620" s="199" t="s">
        <v>377</v>
      </c>
      <c r="H620" s="199" t="s">
        <v>849</v>
      </c>
      <c r="I620" s="200" t="s">
        <v>127</v>
      </c>
      <c r="J620" s="199" t="s">
        <v>790</v>
      </c>
      <c r="K620" s="199" t="s">
        <v>793</v>
      </c>
      <c r="L620" s="199" t="s">
        <v>451</v>
      </c>
      <c r="M620" s="199" t="s">
        <v>126</v>
      </c>
      <c r="N620" s="201">
        <v>5.2148000000000003</v>
      </c>
      <c r="O620" s="202">
        <v>255</v>
      </c>
      <c r="P620" s="202"/>
      <c r="Q620" s="203">
        <f t="shared" si="57"/>
        <v>0</v>
      </c>
      <c r="R620" s="203">
        <f t="shared" si="58"/>
        <v>0</v>
      </c>
      <c r="S620" s="213">
        <f>IF(M620="nvt",0,IF(O620&gt;0,VLOOKUP(M620,'3-Productie normen'!A:K,VLOOKUP(O620,'3-Productie normen'!$B$34:$C$35,2,FALSE),FALSE)))</f>
        <v>0</v>
      </c>
      <c r="T620" s="204">
        <f t="shared" si="59"/>
        <v>0</v>
      </c>
      <c r="U620" s="572"/>
    </row>
    <row r="621" spans="1:41" ht="14.15" customHeight="1">
      <c r="A621" s="231">
        <v>621</v>
      </c>
      <c r="B621" s="262" t="s">
        <v>85</v>
      </c>
      <c r="C621" s="199" t="s">
        <v>784</v>
      </c>
      <c r="D621" s="199" t="s">
        <v>785</v>
      </c>
      <c r="E621" s="199" t="s">
        <v>786</v>
      </c>
      <c r="F621" s="199" t="s">
        <v>176</v>
      </c>
      <c r="G621" s="199" t="s">
        <v>377</v>
      </c>
      <c r="H621" s="199" t="s">
        <v>850</v>
      </c>
      <c r="I621" s="200" t="s">
        <v>127</v>
      </c>
      <c r="J621" s="199" t="s">
        <v>790</v>
      </c>
      <c r="K621" s="199" t="s">
        <v>790</v>
      </c>
      <c r="L621" s="199" t="s">
        <v>451</v>
      </c>
      <c r="M621" s="199" t="s">
        <v>126</v>
      </c>
      <c r="N621" s="201">
        <v>30.8658</v>
      </c>
      <c r="O621" s="202">
        <v>255</v>
      </c>
      <c r="P621" s="202"/>
      <c r="Q621" s="203">
        <f t="shared" si="57"/>
        <v>0</v>
      </c>
      <c r="R621" s="203">
        <f t="shared" si="58"/>
        <v>0</v>
      </c>
      <c r="S621" s="213">
        <f>IF(M621="nvt",0,IF(O621&gt;0,VLOOKUP(M621,'3-Productie normen'!A:K,VLOOKUP(O621,'3-Productie normen'!$B$34:$C$35,2,FALSE),FALSE)))</f>
        <v>0</v>
      </c>
      <c r="T621" s="204">
        <f t="shared" si="59"/>
        <v>0</v>
      </c>
      <c r="U621" s="572"/>
    </row>
    <row r="622" spans="1:41" ht="14.15" customHeight="1">
      <c r="A622" s="231">
        <v>622</v>
      </c>
      <c r="B622" s="262" t="s">
        <v>85</v>
      </c>
      <c r="C622" s="199" t="s">
        <v>784</v>
      </c>
      <c r="D622" s="199" t="s">
        <v>785</v>
      </c>
      <c r="E622" s="199" t="s">
        <v>786</v>
      </c>
      <c r="F622" s="199" t="s">
        <v>176</v>
      </c>
      <c r="G622" s="199" t="s">
        <v>377</v>
      </c>
      <c r="H622" s="199" t="s">
        <v>851</v>
      </c>
      <c r="I622" s="200" t="s">
        <v>127</v>
      </c>
      <c r="J622" s="199" t="s">
        <v>790</v>
      </c>
      <c r="K622" s="199" t="s">
        <v>790</v>
      </c>
      <c r="L622" s="199" t="s">
        <v>451</v>
      </c>
      <c r="M622" s="199" t="s">
        <v>126</v>
      </c>
      <c r="N622" s="201">
        <v>3.3483999999999998</v>
      </c>
      <c r="O622" s="202">
        <v>255</v>
      </c>
      <c r="P622" s="202"/>
      <c r="Q622" s="203">
        <f t="shared" si="57"/>
        <v>0</v>
      </c>
      <c r="R622" s="203">
        <f t="shared" si="58"/>
        <v>0</v>
      </c>
      <c r="S622" s="213">
        <f>IF(M622="nvt",0,IF(O622&gt;0,VLOOKUP(M622,'3-Productie normen'!A:K,VLOOKUP(O622,'3-Productie normen'!$B$34:$C$35,2,FALSE),FALSE)))</f>
        <v>0</v>
      </c>
      <c r="T622" s="204">
        <f t="shared" si="59"/>
        <v>0</v>
      </c>
      <c r="U622" s="572"/>
    </row>
    <row r="623" spans="1:41" s="206" customFormat="1" ht="14.15" customHeight="1">
      <c r="A623" s="231">
        <v>623</v>
      </c>
      <c r="B623" s="262" t="s">
        <v>85</v>
      </c>
      <c r="C623" s="199" t="s">
        <v>784</v>
      </c>
      <c r="D623" s="199" t="s">
        <v>785</v>
      </c>
      <c r="E623" s="199" t="s">
        <v>786</v>
      </c>
      <c r="F623" s="199" t="s">
        <v>176</v>
      </c>
      <c r="G623" s="199" t="s">
        <v>377</v>
      </c>
      <c r="H623" s="199" t="s">
        <v>852</v>
      </c>
      <c r="I623" s="200" t="s">
        <v>127</v>
      </c>
      <c r="J623" s="199" t="s">
        <v>790</v>
      </c>
      <c r="K623" s="199" t="s">
        <v>790</v>
      </c>
      <c r="L623" s="199" t="s">
        <v>451</v>
      </c>
      <c r="M623" s="199" t="s">
        <v>126</v>
      </c>
      <c r="N623" s="201">
        <v>28.373699999999999</v>
      </c>
      <c r="O623" s="202">
        <v>255</v>
      </c>
      <c r="P623" s="202"/>
      <c r="Q623" s="203">
        <f t="shared" si="57"/>
        <v>0</v>
      </c>
      <c r="R623" s="203">
        <f t="shared" si="58"/>
        <v>0</v>
      </c>
      <c r="S623" s="213">
        <f>IF(M623="nvt",0,IF(O623&gt;0,VLOOKUP(M623,'3-Productie normen'!A:K,VLOOKUP(O623,'3-Productie normen'!$B$34:$C$35,2,FALSE),FALSE)))</f>
        <v>0</v>
      </c>
      <c r="T623" s="204">
        <f t="shared" si="59"/>
        <v>0</v>
      </c>
      <c r="U623" s="572"/>
      <c r="V623" s="3"/>
      <c r="W623" s="32"/>
      <c r="X623" s="32"/>
      <c r="Y623" s="32"/>
      <c r="Z623" s="32"/>
      <c r="AA623" s="32"/>
      <c r="AB623" s="32"/>
      <c r="AC623" s="32"/>
      <c r="AD623" s="32"/>
      <c r="AE623" s="32"/>
      <c r="AF623" s="32"/>
      <c r="AG623" s="32"/>
      <c r="AH623" s="32"/>
      <c r="AI623" s="32"/>
      <c r="AJ623" s="32"/>
      <c r="AK623" s="32"/>
      <c r="AL623" s="32"/>
      <c r="AM623" s="32"/>
      <c r="AN623" s="32"/>
      <c r="AO623" s="569"/>
    </row>
    <row r="624" spans="1:41" ht="14.15" customHeight="1">
      <c r="A624" s="231">
        <v>624</v>
      </c>
      <c r="B624" s="262" t="s">
        <v>85</v>
      </c>
      <c r="C624" s="199" t="s">
        <v>784</v>
      </c>
      <c r="D624" s="199" t="s">
        <v>785</v>
      </c>
      <c r="E624" s="199" t="s">
        <v>786</v>
      </c>
      <c r="F624" s="199" t="s">
        <v>176</v>
      </c>
      <c r="G624" s="199" t="s">
        <v>377</v>
      </c>
      <c r="H624" s="199" t="s">
        <v>853</v>
      </c>
      <c r="I624" s="200" t="s">
        <v>127</v>
      </c>
      <c r="J624" s="199" t="s">
        <v>790</v>
      </c>
      <c r="K624" s="199" t="s">
        <v>793</v>
      </c>
      <c r="L624" s="199" t="s">
        <v>451</v>
      </c>
      <c r="M624" s="199" t="s">
        <v>126</v>
      </c>
      <c r="N624" s="201">
        <v>4.8589000000000002</v>
      </c>
      <c r="O624" s="202">
        <v>255</v>
      </c>
      <c r="P624" s="202"/>
      <c r="Q624" s="203">
        <f t="shared" si="57"/>
        <v>0</v>
      </c>
      <c r="R624" s="203">
        <f t="shared" si="58"/>
        <v>0</v>
      </c>
      <c r="S624" s="213">
        <f>IF(M624="nvt",0,IF(O624&gt;0,VLOOKUP(M624,'3-Productie normen'!A:K,VLOOKUP(O624,'3-Productie normen'!$B$34:$C$35,2,FALSE),FALSE)))</f>
        <v>0</v>
      </c>
      <c r="T624" s="204">
        <f t="shared" si="59"/>
        <v>0</v>
      </c>
      <c r="U624" s="572"/>
    </row>
    <row r="625" spans="1:21" ht="14.15" customHeight="1">
      <c r="A625" s="232">
        <v>625</v>
      </c>
      <c r="B625" s="262" t="s">
        <v>85</v>
      </c>
      <c r="C625" s="199" t="s">
        <v>784</v>
      </c>
      <c r="D625" s="199" t="s">
        <v>785</v>
      </c>
      <c r="E625" s="199" t="s">
        <v>786</v>
      </c>
      <c r="F625" s="199" t="s">
        <v>176</v>
      </c>
      <c r="G625" s="199" t="s">
        <v>377</v>
      </c>
      <c r="H625" s="199" t="s">
        <v>854</v>
      </c>
      <c r="I625" s="200" t="s">
        <v>127</v>
      </c>
      <c r="J625" s="199" t="s">
        <v>790</v>
      </c>
      <c r="K625" s="199" t="s">
        <v>790</v>
      </c>
      <c r="L625" s="199" t="s">
        <v>451</v>
      </c>
      <c r="M625" s="199" t="s">
        <v>126</v>
      </c>
      <c r="N625" s="201">
        <v>96.541899999999998</v>
      </c>
      <c r="O625" s="202">
        <v>255</v>
      </c>
      <c r="P625" s="202"/>
      <c r="Q625" s="203">
        <f t="shared" si="57"/>
        <v>0</v>
      </c>
      <c r="R625" s="203">
        <f t="shared" si="58"/>
        <v>0</v>
      </c>
      <c r="S625" s="213">
        <f>IF(M625="nvt",0,IF(O625&gt;0,VLOOKUP(M625,'3-Productie normen'!A:K,VLOOKUP(O625,'3-Productie normen'!$B$34:$C$35,2,FALSE),FALSE)))</f>
        <v>0</v>
      </c>
      <c r="T625" s="204">
        <f t="shared" si="59"/>
        <v>0</v>
      </c>
      <c r="U625" s="572"/>
    </row>
    <row r="626" spans="1:21" ht="14.15" customHeight="1">
      <c r="A626" s="231">
        <v>626</v>
      </c>
      <c r="B626" s="262" t="s">
        <v>85</v>
      </c>
      <c r="C626" s="199" t="s">
        <v>784</v>
      </c>
      <c r="D626" s="199" t="s">
        <v>785</v>
      </c>
      <c r="E626" s="199" t="s">
        <v>786</v>
      </c>
      <c r="F626" s="199" t="s">
        <v>176</v>
      </c>
      <c r="G626" s="199" t="s">
        <v>377</v>
      </c>
      <c r="H626" s="199" t="s">
        <v>855</v>
      </c>
      <c r="I626" s="200" t="s">
        <v>127</v>
      </c>
      <c r="J626" s="199" t="s">
        <v>790</v>
      </c>
      <c r="K626" s="199" t="s">
        <v>790</v>
      </c>
      <c r="L626" s="199" t="s">
        <v>451</v>
      </c>
      <c r="M626" s="199" t="s">
        <v>126</v>
      </c>
      <c r="N626" s="201">
        <v>3.3483999999999998</v>
      </c>
      <c r="O626" s="202">
        <v>255</v>
      </c>
      <c r="P626" s="202"/>
      <c r="Q626" s="203">
        <f t="shared" si="57"/>
        <v>0</v>
      </c>
      <c r="R626" s="203">
        <f t="shared" si="58"/>
        <v>0</v>
      </c>
      <c r="S626" s="213">
        <f>IF(M626="nvt",0,IF(O626&gt;0,VLOOKUP(M626,'3-Productie normen'!A:K,VLOOKUP(O626,'3-Productie normen'!$B$34:$C$35,2,FALSE),FALSE)))</f>
        <v>0</v>
      </c>
      <c r="T626" s="204">
        <f t="shared" si="59"/>
        <v>0</v>
      </c>
      <c r="U626" s="572"/>
    </row>
    <row r="627" spans="1:21" ht="14.15" customHeight="1">
      <c r="A627" s="231">
        <v>627</v>
      </c>
      <c r="B627" s="262" t="s">
        <v>85</v>
      </c>
      <c r="C627" s="199" t="s">
        <v>784</v>
      </c>
      <c r="D627" s="199" t="s">
        <v>785</v>
      </c>
      <c r="E627" s="199" t="s">
        <v>786</v>
      </c>
      <c r="F627" s="199" t="s">
        <v>176</v>
      </c>
      <c r="G627" s="199" t="s">
        <v>377</v>
      </c>
      <c r="H627" s="199" t="s">
        <v>856</v>
      </c>
      <c r="I627" s="200" t="s">
        <v>127</v>
      </c>
      <c r="J627" s="199" t="s">
        <v>790</v>
      </c>
      <c r="K627" s="199" t="s">
        <v>790</v>
      </c>
      <c r="L627" s="199" t="s">
        <v>451</v>
      </c>
      <c r="M627" s="199" t="s">
        <v>126</v>
      </c>
      <c r="N627" s="201">
        <v>96.544200000000004</v>
      </c>
      <c r="O627" s="202">
        <v>255</v>
      </c>
      <c r="P627" s="202"/>
      <c r="Q627" s="203">
        <f t="shared" si="57"/>
        <v>0</v>
      </c>
      <c r="R627" s="203">
        <f t="shared" si="58"/>
        <v>0</v>
      </c>
      <c r="S627" s="213">
        <f>IF(M627="nvt",0,IF(O627&gt;0,VLOOKUP(M627,'3-Productie normen'!A:K,VLOOKUP(O627,'3-Productie normen'!$B$34:$C$35,2,FALSE),FALSE)))</f>
        <v>0</v>
      </c>
      <c r="T627" s="204">
        <f t="shared" si="59"/>
        <v>0</v>
      </c>
      <c r="U627" s="572"/>
    </row>
    <row r="628" spans="1:21" ht="14.15" customHeight="1">
      <c r="A628" s="231">
        <v>628</v>
      </c>
      <c r="B628" s="262" t="s">
        <v>85</v>
      </c>
      <c r="C628" s="199" t="s">
        <v>784</v>
      </c>
      <c r="D628" s="199" t="s">
        <v>785</v>
      </c>
      <c r="E628" s="199" t="s">
        <v>786</v>
      </c>
      <c r="F628" s="199" t="s">
        <v>176</v>
      </c>
      <c r="G628" s="199" t="s">
        <v>377</v>
      </c>
      <c r="H628" s="199" t="s">
        <v>857</v>
      </c>
      <c r="I628" s="200" t="s">
        <v>127</v>
      </c>
      <c r="J628" s="199" t="s">
        <v>790</v>
      </c>
      <c r="K628" s="199" t="s">
        <v>790</v>
      </c>
      <c r="L628" s="199" t="s">
        <v>451</v>
      </c>
      <c r="M628" s="199" t="s">
        <v>126</v>
      </c>
      <c r="N628" s="201">
        <v>3.3483999999999998</v>
      </c>
      <c r="O628" s="202">
        <v>255</v>
      </c>
      <c r="P628" s="202"/>
      <c r="Q628" s="203">
        <f t="shared" si="57"/>
        <v>0</v>
      </c>
      <c r="R628" s="203">
        <f t="shared" si="58"/>
        <v>0</v>
      </c>
      <c r="S628" s="213">
        <f>IF(M628="nvt",0,IF(O628&gt;0,VLOOKUP(M628,'3-Productie normen'!A:K,VLOOKUP(O628,'3-Productie normen'!$B$34:$C$35,2,FALSE),FALSE)))</f>
        <v>0</v>
      </c>
      <c r="T628" s="204">
        <f t="shared" si="59"/>
        <v>0</v>
      </c>
      <c r="U628" s="572"/>
    </row>
    <row r="629" spans="1:21" ht="14.15" customHeight="1">
      <c r="A629" s="231">
        <v>629</v>
      </c>
      <c r="B629" s="262" t="s">
        <v>85</v>
      </c>
      <c r="C629" s="199" t="s">
        <v>784</v>
      </c>
      <c r="D629" s="199" t="s">
        <v>785</v>
      </c>
      <c r="E629" s="199" t="s">
        <v>786</v>
      </c>
      <c r="F629" s="199" t="s">
        <v>176</v>
      </c>
      <c r="G629" s="199" t="s">
        <v>377</v>
      </c>
      <c r="H629" s="199" t="s">
        <v>858</v>
      </c>
      <c r="I629" s="200" t="s">
        <v>127</v>
      </c>
      <c r="J629" s="199" t="s">
        <v>790</v>
      </c>
      <c r="K629" s="199" t="s">
        <v>790</v>
      </c>
      <c r="L629" s="199" t="s">
        <v>451</v>
      </c>
      <c r="M629" s="199" t="s">
        <v>126</v>
      </c>
      <c r="N629" s="201">
        <v>19.1873</v>
      </c>
      <c r="O629" s="202">
        <v>255</v>
      </c>
      <c r="P629" s="202"/>
      <c r="Q629" s="203">
        <f t="shared" si="57"/>
        <v>0</v>
      </c>
      <c r="R629" s="203">
        <f t="shared" si="58"/>
        <v>0</v>
      </c>
      <c r="S629" s="213">
        <f>IF(M629="nvt",0,IF(O629&gt;0,VLOOKUP(M629,'3-Productie normen'!A:K,VLOOKUP(O629,'3-Productie normen'!$B$34:$C$35,2,FALSE),FALSE)))</f>
        <v>0</v>
      </c>
      <c r="T629" s="204">
        <f t="shared" si="59"/>
        <v>0</v>
      </c>
      <c r="U629" s="572"/>
    </row>
    <row r="630" spans="1:21" ht="14.15" customHeight="1">
      <c r="A630" s="231">
        <v>630</v>
      </c>
      <c r="B630" s="262" t="s">
        <v>85</v>
      </c>
      <c r="C630" s="199" t="s">
        <v>784</v>
      </c>
      <c r="D630" s="199" t="s">
        <v>785</v>
      </c>
      <c r="E630" s="199" t="s">
        <v>786</v>
      </c>
      <c r="F630" s="199" t="s">
        <v>176</v>
      </c>
      <c r="G630" s="199" t="s">
        <v>377</v>
      </c>
      <c r="H630" s="199" t="s">
        <v>859</v>
      </c>
      <c r="I630" s="200" t="s">
        <v>127</v>
      </c>
      <c r="J630" s="199" t="s">
        <v>790</v>
      </c>
      <c r="K630" s="199" t="s">
        <v>790</v>
      </c>
      <c r="L630" s="199" t="s">
        <v>451</v>
      </c>
      <c r="M630" s="199" t="s">
        <v>126</v>
      </c>
      <c r="N630" s="201">
        <v>38.040399999999998</v>
      </c>
      <c r="O630" s="202">
        <v>255</v>
      </c>
      <c r="P630" s="202"/>
      <c r="Q630" s="203">
        <f t="shared" si="57"/>
        <v>0</v>
      </c>
      <c r="R630" s="203">
        <f t="shared" si="58"/>
        <v>0</v>
      </c>
      <c r="S630" s="213">
        <f>IF(M630="nvt",0,IF(O630&gt;0,VLOOKUP(M630,'3-Productie normen'!A:K,VLOOKUP(O630,'3-Productie normen'!$B$34:$C$35,2,FALSE),FALSE)))</f>
        <v>0</v>
      </c>
      <c r="T630" s="204">
        <f t="shared" si="59"/>
        <v>0</v>
      </c>
      <c r="U630" s="572"/>
    </row>
    <row r="631" spans="1:21" ht="14.15" customHeight="1">
      <c r="A631" s="231">
        <v>631</v>
      </c>
      <c r="B631" s="262" t="s">
        <v>85</v>
      </c>
      <c r="C631" s="199" t="s">
        <v>784</v>
      </c>
      <c r="D631" s="199" t="s">
        <v>785</v>
      </c>
      <c r="E631" s="199" t="s">
        <v>786</v>
      </c>
      <c r="F631" s="199" t="s">
        <v>176</v>
      </c>
      <c r="G631" s="199" t="s">
        <v>377</v>
      </c>
      <c r="H631" s="199" t="s">
        <v>860</v>
      </c>
      <c r="I631" s="200" t="s">
        <v>127</v>
      </c>
      <c r="J631" s="199" t="s">
        <v>790</v>
      </c>
      <c r="K631" s="199" t="s">
        <v>790</v>
      </c>
      <c r="L631" s="199" t="s">
        <v>451</v>
      </c>
      <c r="M631" s="199" t="s">
        <v>126</v>
      </c>
      <c r="N631" s="201">
        <v>25.2712</v>
      </c>
      <c r="O631" s="202">
        <v>255</v>
      </c>
      <c r="P631" s="202"/>
      <c r="Q631" s="203">
        <f t="shared" si="57"/>
        <v>0</v>
      </c>
      <c r="R631" s="203">
        <f t="shared" si="58"/>
        <v>0</v>
      </c>
      <c r="S631" s="213">
        <f>IF(M631="nvt",0,IF(O631&gt;0,VLOOKUP(M631,'3-Productie normen'!A:K,VLOOKUP(O631,'3-Productie normen'!$B$34:$C$35,2,FALSE),FALSE)))</f>
        <v>0</v>
      </c>
      <c r="T631" s="204">
        <f t="shared" si="59"/>
        <v>0</v>
      </c>
      <c r="U631" s="572"/>
    </row>
    <row r="632" spans="1:21" ht="14.15" customHeight="1">
      <c r="A632" s="231">
        <v>632</v>
      </c>
      <c r="B632" s="262" t="s">
        <v>85</v>
      </c>
      <c r="C632" s="199" t="s">
        <v>784</v>
      </c>
      <c r="D632" s="199" t="s">
        <v>785</v>
      </c>
      <c r="E632" s="199" t="s">
        <v>786</v>
      </c>
      <c r="F632" s="199" t="s">
        <v>176</v>
      </c>
      <c r="G632" s="199" t="s">
        <v>377</v>
      </c>
      <c r="H632" s="199" t="s">
        <v>861</v>
      </c>
      <c r="I632" s="200" t="s">
        <v>127</v>
      </c>
      <c r="J632" s="199" t="s">
        <v>790</v>
      </c>
      <c r="K632" s="199" t="s">
        <v>790</v>
      </c>
      <c r="L632" s="199" t="s">
        <v>451</v>
      </c>
      <c r="M632" s="199" t="s">
        <v>126</v>
      </c>
      <c r="N632" s="201">
        <v>33.796100000000003</v>
      </c>
      <c r="O632" s="202">
        <v>255</v>
      </c>
      <c r="P632" s="202"/>
      <c r="Q632" s="203">
        <f t="shared" si="57"/>
        <v>0</v>
      </c>
      <c r="R632" s="203">
        <f t="shared" si="58"/>
        <v>0</v>
      </c>
      <c r="S632" s="213">
        <f>IF(M632="nvt",0,IF(O632&gt;0,VLOOKUP(M632,'3-Productie normen'!A:K,VLOOKUP(O632,'3-Productie normen'!$B$34:$C$35,2,FALSE),FALSE)))</f>
        <v>0</v>
      </c>
      <c r="T632" s="204">
        <f t="shared" si="59"/>
        <v>0</v>
      </c>
      <c r="U632" s="572"/>
    </row>
    <row r="633" spans="1:21" ht="14.15" customHeight="1">
      <c r="A633" s="232">
        <v>633</v>
      </c>
      <c r="B633" s="262" t="s">
        <v>85</v>
      </c>
      <c r="C633" s="199" t="s">
        <v>784</v>
      </c>
      <c r="D633" s="199" t="s">
        <v>785</v>
      </c>
      <c r="E633" s="199" t="s">
        <v>786</v>
      </c>
      <c r="F633" s="199" t="s">
        <v>176</v>
      </c>
      <c r="G633" s="199" t="s">
        <v>377</v>
      </c>
      <c r="H633" s="199" t="s">
        <v>862</v>
      </c>
      <c r="I633" s="200" t="s">
        <v>127</v>
      </c>
      <c r="J633" s="199" t="s">
        <v>790</v>
      </c>
      <c r="K633" s="199" t="s">
        <v>790</v>
      </c>
      <c r="L633" s="199" t="s">
        <v>451</v>
      </c>
      <c r="M633" s="199" t="s">
        <v>126</v>
      </c>
      <c r="N633" s="201">
        <v>23.7561</v>
      </c>
      <c r="O633" s="202">
        <v>255</v>
      </c>
      <c r="P633" s="202"/>
      <c r="Q633" s="203">
        <f t="shared" si="57"/>
        <v>0</v>
      </c>
      <c r="R633" s="203">
        <f t="shared" si="58"/>
        <v>0</v>
      </c>
      <c r="S633" s="213">
        <f>IF(M633="nvt",0,IF(O633&gt;0,VLOOKUP(M633,'3-Productie normen'!A:K,VLOOKUP(O633,'3-Productie normen'!$B$34:$C$35,2,FALSE),FALSE)))</f>
        <v>0</v>
      </c>
      <c r="T633" s="204">
        <f t="shared" si="59"/>
        <v>0</v>
      </c>
      <c r="U633" s="572"/>
    </row>
    <row r="634" spans="1:21" ht="14.15" customHeight="1">
      <c r="A634" s="231">
        <v>634</v>
      </c>
      <c r="B634" s="262" t="s">
        <v>85</v>
      </c>
      <c r="C634" s="199" t="s">
        <v>784</v>
      </c>
      <c r="D634" s="199" t="s">
        <v>785</v>
      </c>
      <c r="E634" s="199" t="s">
        <v>786</v>
      </c>
      <c r="F634" s="199" t="s">
        <v>176</v>
      </c>
      <c r="G634" s="199" t="s">
        <v>377</v>
      </c>
      <c r="H634" s="199" t="s">
        <v>863</v>
      </c>
      <c r="I634" s="200" t="s">
        <v>127</v>
      </c>
      <c r="J634" s="199" t="s">
        <v>790</v>
      </c>
      <c r="K634" s="199" t="s">
        <v>790</v>
      </c>
      <c r="L634" s="199" t="s">
        <v>451</v>
      </c>
      <c r="M634" s="199" t="s">
        <v>126</v>
      </c>
      <c r="N634" s="201">
        <v>6.8586999999999998</v>
      </c>
      <c r="O634" s="202">
        <v>255</v>
      </c>
      <c r="P634" s="202"/>
      <c r="Q634" s="203">
        <f t="shared" si="57"/>
        <v>0</v>
      </c>
      <c r="R634" s="203">
        <f t="shared" si="58"/>
        <v>0</v>
      </c>
      <c r="S634" s="213">
        <f>IF(M634="nvt",0,IF(O634&gt;0,VLOOKUP(M634,'3-Productie normen'!A:K,VLOOKUP(O634,'3-Productie normen'!$B$34:$C$35,2,FALSE),FALSE)))</f>
        <v>0</v>
      </c>
      <c r="T634" s="204">
        <f t="shared" si="59"/>
        <v>0</v>
      </c>
      <c r="U634" s="572"/>
    </row>
    <row r="635" spans="1:21" ht="14.15" customHeight="1">
      <c r="A635" s="231">
        <v>635</v>
      </c>
      <c r="B635" s="262" t="s">
        <v>85</v>
      </c>
      <c r="C635" s="199" t="s">
        <v>784</v>
      </c>
      <c r="D635" s="199" t="s">
        <v>785</v>
      </c>
      <c r="E635" s="199" t="s">
        <v>786</v>
      </c>
      <c r="F635" s="199" t="s">
        <v>176</v>
      </c>
      <c r="G635" s="199" t="s">
        <v>377</v>
      </c>
      <c r="H635" s="199" t="s">
        <v>864</v>
      </c>
      <c r="I635" s="200" t="s">
        <v>127</v>
      </c>
      <c r="J635" s="199" t="s">
        <v>790</v>
      </c>
      <c r="K635" s="199" t="s">
        <v>790</v>
      </c>
      <c r="L635" s="199" t="s">
        <v>451</v>
      </c>
      <c r="M635" s="199" t="s">
        <v>126</v>
      </c>
      <c r="N635" s="201">
        <v>38.0777</v>
      </c>
      <c r="O635" s="202">
        <v>255</v>
      </c>
      <c r="P635" s="202"/>
      <c r="Q635" s="203">
        <f>IF(O635="nvt",0,IF(O635&gt;0,S635*N635,0))</f>
        <v>0</v>
      </c>
      <c r="R635" s="203">
        <f>IF(P635&gt;0,T635*N635,0)</f>
        <v>0</v>
      </c>
      <c r="S635" s="213">
        <f>IF(M635="nvt",0,IF(O635&gt;0,VLOOKUP(M635,'3-Productie normen'!A:K,VLOOKUP(O635,'3-Productie normen'!$B$34:$C$35,2,FALSE),FALSE)))</f>
        <v>0</v>
      </c>
      <c r="T635" s="204">
        <f>IF(P635&gt;0,S635*$T$8,0)</f>
        <v>0</v>
      </c>
      <c r="U635" s="572"/>
    </row>
    <row r="636" spans="1:21" ht="14.15" customHeight="1">
      <c r="A636" s="231">
        <v>636</v>
      </c>
      <c r="B636" s="262" t="s">
        <v>85</v>
      </c>
      <c r="C636" s="199" t="s">
        <v>784</v>
      </c>
      <c r="D636" s="199" t="s">
        <v>785</v>
      </c>
      <c r="E636" s="199" t="s">
        <v>786</v>
      </c>
      <c r="F636" s="199" t="s">
        <v>176</v>
      </c>
      <c r="G636" s="199" t="s">
        <v>377</v>
      </c>
      <c r="H636" s="199" t="s">
        <v>865</v>
      </c>
      <c r="I636" s="200" t="s">
        <v>127</v>
      </c>
      <c r="J636" s="199" t="s">
        <v>790</v>
      </c>
      <c r="K636" s="199" t="s">
        <v>790</v>
      </c>
      <c r="L636" s="199" t="s">
        <v>451</v>
      </c>
      <c r="M636" s="199" t="s">
        <v>126</v>
      </c>
      <c r="N636" s="201">
        <v>118.11799999999999</v>
      </c>
      <c r="O636" s="202">
        <v>255</v>
      </c>
      <c r="P636" s="202"/>
      <c r="Q636" s="203">
        <f t="shared" ref="Q636:Q699" si="60">IF(O636="nvt",0,IF(O636&gt;0,S636*N636,0))</f>
        <v>0</v>
      </c>
      <c r="R636" s="203">
        <f t="shared" ref="R636:R699" si="61">IF(P636&gt;0,T636*N636,0)</f>
        <v>0</v>
      </c>
      <c r="S636" s="213">
        <f>IF(M636="nvt",0,IF(O636&gt;0,VLOOKUP(M636,'3-Productie normen'!A:K,VLOOKUP(O636,'3-Productie normen'!$B$34:$C$35,2,FALSE),FALSE)))</f>
        <v>0</v>
      </c>
      <c r="T636" s="204">
        <f t="shared" ref="T636:T699" si="62">IF(P636&gt;0,S636*$T$8,0)</f>
        <v>0</v>
      </c>
      <c r="U636" s="572"/>
    </row>
    <row r="637" spans="1:21" ht="14.15" customHeight="1">
      <c r="A637" s="231">
        <v>637</v>
      </c>
      <c r="B637" s="262" t="s">
        <v>85</v>
      </c>
      <c r="C637" s="199" t="s">
        <v>784</v>
      </c>
      <c r="D637" s="199" t="s">
        <v>785</v>
      </c>
      <c r="E637" s="199" t="s">
        <v>786</v>
      </c>
      <c r="F637" s="199" t="s">
        <v>176</v>
      </c>
      <c r="G637" s="199" t="s">
        <v>377</v>
      </c>
      <c r="H637" s="199" t="s">
        <v>866</v>
      </c>
      <c r="I637" s="200" t="s">
        <v>127</v>
      </c>
      <c r="J637" s="199" t="s">
        <v>790</v>
      </c>
      <c r="K637" s="199" t="s">
        <v>790</v>
      </c>
      <c r="L637" s="199" t="s">
        <v>451</v>
      </c>
      <c r="M637" s="199" t="s">
        <v>126</v>
      </c>
      <c r="N637" s="201">
        <v>39.479300000000002</v>
      </c>
      <c r="O637" s="202">
        <v>255</v>
      </c>
      <c r="P637" s="202"/>
      <c r="Q637" s="203">
        <f t="shared" si="60"/>
        <v>0</v>
      </c>
      <c r="R637" s="203">
        <f t="shared" si="61"/>
        <v>0</v>
      </c>
      <c r="S637" s="213">
        <f>IF(M637="nvt",0,IF(O637&gt;0,VLOOKUP(M637,'3-Productie normen'!A:K,VLOOKUP(O637,'3-Productie normen'!$B$34:$C$35,2,FALSE),FALSE)))</f>
        <v>0</v>
      </c>
      <c r="T637" s="204">
        <f t="shared" si="62"/>
        <v>0</v>
      </c>
      <c r="U637" s="572"/>
    </row>
    <row r="638" spans="1:21" ht="14.15" customHeight="1">
      <c r="A638" s="231">
        <v>638</v>
      </c>
      <c r="B638" s="262" t="s">
        <v>85</v>
      </c>
      <c r="C638" s="199" t="s">
        <v>784</v>
      </c>
      <c r="D638" s="199" t="s">
        <v>785</v>
      </c>
      <c r="E638" s="199" t="s">
        <v>786</v>
      </c>
      <c r="F638" s="199" t="s">
        <v>176</v>
      </c>
      <c r="G638" s="199" t="s">
        <v>377</v>
      </c>
      <c r="H638" s="199" t="s">
        <v>867</v>
      </c>
      <c r="I638" s="200" t="s">
        <v>127</v>
      </c>
      <c r="J638" s="199" t="s">
        <v>790</v>
      </c>
      <c r="K638" s="199" t="s">
        <v>790</v>
      </c>
      <c r="L638" s="199" t="s">
        <v>451</v>
      </c>
      <c r="M638" s="199" t="s">
        <v>126</v>
      </c>
      <c r="N638" s="201">
        <v>33.796100000000003</v>
      </c>
      <c r="O638" s="202">
        <v>255</v>
      </c>
      <c r="P638" s="202"/>
      <c r="Q638" s="203">
        <f t="shared" si="60"/>
        <v>0</v>
      </c>
      <c r="R638" s="203">
        <f t="shared" si="61"/>
        <v>0</v>
      </c>
      <c r="S638" s="213">
        <f>IF(M638="nvt",0,IF(O638&gt;0,VLOOKUP(M638,'3-Productie normen'!A:K,VLOOKUP(O638,'3-Productie normen'!$B$34:$C$35,2,FALSE),FALSE)))</f>
        <v>0</v>
      </c>
      <c r="T638" s="204">
        <f t="shared" si="62"/>
        <v>0</v>
      </c>
      <c r="U638" s="572"/>
    </row>
    <row r="639" spans="1:21" ht="14.15" customHeight="1">
      <c r="A639" s="231">
        <v>639</v>
      </c>
      <c r="B639" s="262" t="s">
        <v>85</v>
      </c>
      <c r="C639" s="199" t="s">
        <v>784</v>
      </c>
      <c r="D639" s="199" t="s">
        <v>785</v>
      </c>
      <c r="E639" s="199" t="s">
        <v>786</v>
      </c>
      <c r="F639" s="199" t="s">
        <v>176</v>
      </c>
      <c r="G639" s="199" t="s">
        <v>377</v>
      </c>
      <c r="H639" s="199" t="s">
        <v>868</v>
      </c>
      <c r="I639" s="200" t="s">
        <v>127</v>
      </c>
      <c r="J639" s="199" t="s">
        <v>790</v>
      </c>
      <c r="K639" s="199" t="s">
        <v>790</v>
      </c>
      <c r="L639" s="199" t="s">
        <v>451</v>
      </c>
      <c r="M639" s="199" t="s">
        <v>126</v>
      </c>
      <c r="N639" s="201">
        <v>88.076899999999995</v>
      </c>
      <c r="O639" s="202">
        <v>255</v>
      </c>
      <c r="P639" s="202"/>
      <c r="Q639" s="203">
        <f t="shared" si="60"/>
        <v>0</v>
      </c>
      <c r="R639" s="203">
        <f t="shared" si="61"/>
        <v>0</v>
      </c>
      <c r="S639" s="213">
        <f>IF(M639="nvt",0,IF(O639&gt;0,VLOOKUP(M639,'3-Productie normen'!A:K,VLOOKUP(O639,'3-Productie normen'!$B$34:$C$35,2,FALSE),FALSE)))</f>
        <v>0</v>
      </c>
      <c r="T639" s="204">
        <f t="shared" si="62"/>
        <v>0</v>
      </c>
      <c r="U639" s="572"/>
    </row>
    <row r="640" spans="1:21" ht="14.15" customHeight="1">
      <c r="A640" s="231">
        <v>640</v>
      </c>
      <c r="B640" s="262" t="s">
        <v>85</v>
      </c>
      <c r="C640" s="199" t="s">
        <v>784</v>
      </c>
      <c r="D640" s="199" t="s">
        <v>785</v>
      </c>
      <c r="E640" s="199" t="s">
        <v>786</v>
      </c>
      <c r="F640" s="199" t="s">
        <v>176</v>
      </c>
      <c r="G640" s="199" t="s">
        <v>377</v>
      </c>
      <c r="H640" s="199" t="s">
        <v>869</v>
      </c>
      <c r="I640" s="200" t="s">
        <v>127</v>
      </c>
      <c r="J640" s="199" t="s">
        <v>790</v>
      </c>
      <c r="K640" s="199" t="s">
        <v>790</v>
      </c>
      <c r="L640" s="199" t="s">
        <v>451</v>
      </c>
      <c r="M640" s="199" t="s">
        <v>126</v>
      </c>
      <c r="N640" s="201">
        <v>19.860499999999998</v>
      </c>
      <c r="O640" s="202">
        <v>255</v>
      </c>
      <c r="P640" s="202"/>
      <c r="Q640" s="203">
        <f t="shared" si="60"/>
        <v>0</v>
      </c>
      <c r="R640" s="203">
        <f t="shared" si="61"/>
        <v>0</v>
      </c>
      <c r="S640" s="213">
        <f>IF(M640="nvt",0,IF(O640&gt;0,VLOOKUP(M640,'3-Productie normen'!A:K,VLOOKUP(O640,'3-Productie normen'!$B$34:$C$35,2,FALSE),FALSE)))</f>
        <v>0</v>
      </c>
      <c r="T640" s="204">
        <f t="shared" si="62"/>
        <v>0</v>
      </c>
      <c r="U640" s="572"/>
    </row>
    <row r="641" spans="1:21" ht="14.15" customHeight="1">
      <c r="A641" s="232">
        <v>641</v>
      </c>
      <c r="B641" s="262" t="s">
        <v>85</v>
      </c>
      <c r="C641" s="199" t="s">
        <v>784</v>
      </c>
      <c r="D641" s="199" t="s">
        <v>785</v>
      </c>
      <c r="E641" s="199" t="s">
        <v>786</v>
      </c>
      <c r="F641" s="199" t="s">
        <v>176</v>
      </c>
      <c r="G641" s="199" t="s">
        <v>377</v>
      </c>
      <c r="H641" s="199" t="s">
        <v>870</v>
      </c>
      <c r="I641" s="200" t="s">
        <v>127</v>
      </c>
      <c r="J641" s="199" t="s">
        <v>790</v>
      </c>
      <c r="K641" s="199" t="s">
        <v>790</v>
      </c>
      <c r="L641" s="199" t="s">
        <v>451</v>
      </c>
      <c r="M641" s="199" t="s">
        <v>126</v>
      </c>
      <c r="N641" s="201">
        <v>3.0169000000000001</v>
      </c>
      <c r="O641" s="202">
        <v>255</v>
      </c>
      <c r="P641" s="202"/>
      <c r="Q641" s="203">
        <f t="shared" si="60"/>
        <v>0</v>
      </c>
      <c r="R641" s="203">
        <f t="shared" si="61"/>
        <v>0</v>
      </c>
      <c r="S641" s="213">
        <f>IF(M641="nvt",0,IF(O641&gt;0,VLOOKUP(M641,'3-Productie normen'!A:K,VLOOKUP(O641,'3-Productie normen'!$B$34:$C$35,2,FALSE),FALSE)))</f>
        <v>0</v>
      </c>
      <c r="T641" s="204">
        <f t="shared" si="62"/>
        <v>0</v>
      </c>
      <c r="U641" s="572"/>
    </row>
    <row r="642" spans="1:21" ht="14.15" customHeight="1">
      <c r="A642" s="231">
        <v>642</v>
      </c>
      <c r="B642" s="262" t="s">
        <v>85</v>
      </c>
      <c r="C642" s="199" t="s">
        <v>784</v>
      </c>
      <c r="D642" s="199" t="s">
        <v>785</v>
      </c>
      <c r="E642" s="199" t="s">
        <v>786</v>
      </c>
      <c r="F642" s="199" t="s">
        <v>176</v>
      </c>
      <c r="G642" s="199" t="s">
        <v>377</v>
      </c>
      <c r="H642" s="199" t="s">
        <v>871</v>
      </c>
      <c r="I642" s="200" t="s">
        <v>127</v>
      </c>
      <c r="J642" s="199" t="s">
        <v>790</v>
      </c>
      <c r="K642" s="199" t="s">
        <v>790</v>
      </c>
      <c r="L642" s="199" t="s">
        <v>451</v>
      </c>
      <c r="M642" s="199" t="s">
        <v>126</v>
      </c>
      <c r="N642" s="201">
        <v>22.81</v>
      </c>
      <c r="O642" s="202">
        <v>255</v>
      </c>
      <c r="P642" s="202"/>
      <c r="Q642" s="203">
        <f t="shared" si="60"/>
        <v>0</v>
      </c>
      <c r="R642" s="203">
        <f t="shared" si="61"/>
        <v>0</v>
      </c>
      <c r="S642" s="213">
        <f>IF(M642="nvt",0,IF(O642&gt;0,VLOOKUP(M642,'3-Productie normen'!A:K,VLOOKUP(O642,'3-Productie normen'!$B$34:$C$35,2,FALSE),FALSE)))</f>
        <v>0</v>
      </c>
      <c r="T642" s="204">
        <f t="shared" si="62"/>
        <v>0</v>
      </c>
      <c r="U642" s="572"/>
    </row>
    <row r="643" spans="1:21" ht="14.15" customHeight="1">
      <c r="A643" s="231">
        <v>643</v>
      </c>
      <c r="B643" s="262" t="s">
        <v>85</v>
      </c>
      <c r="C643" s="199" t="s">
        <v>784</v>
      </c>
      <c r="D643" s="199" t="s">
        <v>785</v>
      </c>
      <c r="E643" s="199" t="s">
        <v>786</v>
      </c>
      <c r="F643" s="199" t="s">
        <v>176</v>
      </c>
      <c r="G643" s="199" t="s">
        <v>377</v>
      </c>
      <c r="H643" s="199" t="s">
        <v>872</v>
      </c>
      <c r="I643" s="200" t="s">
        <v>127</v>
      </c>
      <c r="J643" s="199" t="s">
        <v>790</v>
      </c>
      <c r="K643" s="199" t="s">
        <v>790</v>
      </c>
      <c r="L643" s="199" t="s">
        <v>451</v>
      </c>
      <c r="M643" s="199" t="s">
        <v>126</v>
      </c>
      <c r="N643" s="201">
        <v>22.812100000000001</v>
      </c>
      <c r="O643" s="202">
        <v>255</v>
      </c>
      <c r="P643" s="202"/>
      <c r="Q643" s="203">
        <f t="shared" si="60"/>
        <v>0</v>
      </c>
      <c r="R643" s="203">
        <f t="shared" si="61"/>
        <v>0</v>
      </c>
      <c r="S643" s="213">
        <f>IF(M643="nvt",0,IF(O643&gt;0,VLOOKUP(M643,'3-Productie normen'!A:K,VLOOKUP(O643,'3-Productie normen'!$B$34:$C$35,2,FALSE),FALSE)))</f>
        <v>0</v>
      </c>
      <c r="T643" s="204">
        <f t="shared" si="62"/>
        <v>0</v>
      </c>
      <c r="U643" s="572"/>
    </row>
    <row r="644" spans="1:21" ht="14.15" customHeight="1">
      <c r="A644" s="231">
        <v>644</v>
      </c>
      <c r="B644" s="262" t="s">
        <v>85</v>
      </c>
      <c r="C644" s="199" t="s">
        <v>784</v>
      </c>
      <c r="D644" s="199" t="s">
        <v>785</v>
      </c>
      <c r="E644" s="199" t="s">
        <v>786</v>
      </c>
      <c r="F644" s="199" t="s">
        <v>176</v>
      </c>
      <c r="G644" s="199" t="s">
        <v>377</v>
      </c>
      <c r="H644" s="199" t="s">
        <v>873</v>
      </c>
      <c r="I644" s="200" t="s">
        <v>127</v>
      </c>
      <c r="J644" s="199" t="s">
        <v>790</v>
      </c>
      <c r="K644" s="199" t="s">
        <v>790</v>
      </c>
      <c r="L644" s="199" t="s">
        <v>451</v>
      </c>
      <c r="M644" s="199" t="s">
        <v>126</v>
      </c>
      <c r="N644" s="201">
        <v>32.659399999999998</v>
      </c>
      <c r="O644" s="202">
        <v>255</v>
      </c>
      <c r="P644" s="202"/>
      <c r="Q644" s="203">
        <f t="shared" si="60"/>
        <v>0</v>
      </c>
      <c r="R644" s="203">
        <f t="shared" si="61"/>
        <v>0</v>
      </c>
      <c r="S644" s="213">
        <f>IF(M644="nvt",0,IF(O644&gt;0,VLOOKUP(M644,'3-Productie normen'!A:K,VLOOKUP(O644,'3-Productie normen'!$B$34:$C$35,2,FALSE),FALSE)))</f>
        <v>0</v>
      </c>
      <c r="T644" s="204">
        <f t="shared" si="62"/>
        <v>0</v>
      </c>
      <c r="U644" s="572"/>
    </row>
    <row r="645" spans="1:21" ht="14.15" customHeight="1">
      <c r="A645" s="231">
        <v>645</v>
      </c>
      <c r="B645" s="262" t="s">
        <v>85</v>
      </c>
      <c r="C645" s="199" t="s">
        <v>784</v>
      </c>
      <c r="D645" s="199" t="s">
        <v>785</v>
      </c>
      <c r="E645" s="199" t="s">
        <v>786</v>
      </c>
      <c r="F645" s="199" t="s">
        <v>176</v>
      </c>
      <c r="G645" s="199" t="s">
        <v>377</v>
      </c>
      <c r="H645" s="199" t="s">
        <v>874</v>
      </c>
      <c r="I645" s="200" t="s">
        <v>127</v>
      </c>
      <c r="J645" s="199" t="s">
        <v>790</v>
      </c>
      <c r="K645" s="199" t="s">
        <v>790</v>
      </c>
      <c r="L645" s="199" t="s">
        <v>451</v>
      </c>
      <c r="M645" s="199" t="s">
        <v>126</v>
      </c>
      <c r="N645" s="201">
        <v>32.665700000000001</v>
      </c>
      <c r="O645" s="202">
        <v>255</v>
      </c>
      <c r="P645" s="202"/>
      <c r="Q645" s="203">
        <f t="shared" si="60"/>
        <v>0</v>
      </c>
      <c r="R645" s="203">
        <f t="shared" si="61"/>
        <v>0</v>
      </c>
      <c r="S645" s="213">
        <f>IF(M645="nvt",0,IF(O645&gt;0,VLOOKUP(M645,'3-Productie normen'!A:K,VLOOKUP(O645,'3-Productie normen'!$B$34:$C$35,2,FALSE),FALSE)))</f>
        <v>0</v>
      </c>
      <c r="T645" s="204">
        <f t="shared" si="62"/>
        <v>0</v>
      </c>
      <c r="U645" s="572"/>
    </row>
    <row r="646" spans="1:21" ht="14.15" customHeight="1">
      <c r="A646" s="231">
        <v>646</v>
      </c>
      <c r="B646" s="262" t="s">
        <v>85</v>
      </c>
      <c r="C646" s="199" t="s">
        <v>784</v>
      </c>
      <c r="D646" s="199" t="s">
        <v>785</v>
      </c>
      <c r="E646" s="199" t="s">
        <v>786</v>
      </c>
      <c r="F646" s="199" t="s">
        <v>176</v>
      </c>
      <c r="G646" s="199" t="s">
        <v>377</v>
      </c>
      <c r="H646" s="199" t="s">
        <v>875</v>
      </c>
      <c r="I646" s="200" t="s">
        <v>127</v>
      </c>
      <c r="J646" s="199" t="s">
        <v>790</v>
      </c>
      <c r="K646" s="199" t="s">
        <v>790</v>
      </c>
      <c r="L646" s="199" t="s">
        <v>451</v>
      </c>
      <c r="M646" s="199" t="s">
        <v>126</v>
      </c>
      <c r="N646" s="201">
        <v>80.623999999999995</v>
      </c>
      <c r="O646" s="202">
        <v>255</v>
      </c>
      <c r="P646" s="202"/>
      <c r="Q646" s="203">
        <f t="shared" si="60"/>
        <v>0</v>
      </c>
      <c r="R646" s="203">
        <f t="shared" si="61"/>
        <v>0</v>
      </c>
      <c r="S646" s="213">
        <f>IF(M646="nvt",0,IF(O646&gt;0,VLOOKUP(M646,'3-Productie normen'!A:K,VLOOKUP(O646,'3-Productie normen'!$B$34:$C$35,2,FALSE),FALSE)))</f>
        <v>0</v>
      </c>
      <c r="T646" s="204">
        <f t="shared" si="62"/>
        <v>0</v>
      </c>
      <c r="U646" s="572"/>
    </row>
    <row r="647" spans="1:21" ht="14.15" customHeight="1">
      <c r="A647" s="231">
        <v>647</v>
      </c>
      <c r="B647" s="262" t="s">
        <v>85</v>
      </c>
      <c r="C647" s="199" t="s">
        <v>784</v>
      </c>
      <c r="D647" s="199" t="s">
        <v>785</v>
      </c>
      <c r="E647" s="199" t="s">
        <v>786</v>
      </c>
      <c r="F647" s="199" t="s">
        <v>176</v>
      </c>
      <c r="G647" s="199" t="s">
        <v>377</v>
      </c>
      <c r="H647" s="199" t="s">
        <v>876</v>
      </c>
      <c r="I647" s="200" t="s">
        <v>127</v>
      </c>
      <c r="J647" s="199" t="s">
        <v>790</v>
      </c>
      <c r="K647" s="199" t="s">
        <v>790</v>
      </c>
      <c r="L647" s="199" t="s">
        <v>451</v>
      </c>
      <c r="M647" s="199" t="s">
        <v>126</v>
      </c>
      <c r="N647" s="201">
        <v>24.4207</v>
      </c>
      <c r="O647" s="202">
        <v>255</v>
      </c>
      <c r="P647" s="202"/>
      <c r="Q647" s="203">
        <f t="shared" si="60"/>
        <v>0</v>
      </c>
      <c r="R647" s="203">
        <f t="shared" si="61"/>
        <v>0</v>
      </c>
      <c r="S647" s="213">
        <f>IF(M647="nvt",0,IF(O647&gt;0,VLOOKUP(M647,'3-Productie normen'!A:K,VLOOKUP(O647,'3-Productie normen'!$B$34:$C$35,2,FALSE),FALSE)))</f>
        <v>0</v>
      </c>
      <c r="T647" s="204">
        <f t="shared" si="62"/>
        <v>0</v>
      </c>
      <c r="U647" s="572"/>
    </row>
    <row r="648" spans="1:21" ht="14.15" customHeight="1">
      <c r="A648" s="231">
        <v>648</v>
      </c>
      <c r="B648" s="262" t="s">
        <v>85</v>
      </c>
      <c r="C648" s="199" t="s">
        <v>784</v>
      </c>
      <c r="D648" s="199" t="s">
        <v>785</v>
      </c>
      <c r="E648" s="199" t="s">
        <v>786</v>
      </c>
      <c r="F648" s="199" t="s">
        <v>176</v>
      </c>
      <c r="G648" s="199" t="s">
        <v>377</v>
      </c>
      <c r="H648" s="199" t="s">
        <v>877</v>
      </c>
      <c r="I648" s="200" t="s">
        <v>127</v>
      </c>
      <c r="J648" s="199" t="s">
        <v>790</v>
      </c>
      <c r="K648" s="199" t="s">
        <v>790</v>
      </c>
      <c r="L648" s="199" t="s">
        <v>451</v>
      </c>
      <c r="M648" s="199" t="s">
        <v>126</v>
      </c>
      <c r="N648" s="201">
        <v>68.944500000000005</v>
      </c>
      <c r="O648" s="202">
        <v>255</v>
      </c>
      <c r="P648" s="202"/>
      <c r="Q648" s="203">
        <f t="shared" si="60"/>
        <v>0</v>
      </c>
      <c r="R648" s="203">
        <f t="shared" si="61"/>
        <v>0</v>
      </c>
      <c r="S648" s="213">
        <f>IF(M648="nvt",0,IF(O648&gt;0,VLOOKUP(M648,'3-Productie normen'!A:K,VLOOKUP(O648,'3-Productie normen'!$B$34:$C$35,2,FALSE),FALSE)))</f>
        <v>0</v>
      </c>
      <c r="T648" s="204">
        <f t="shared" si="62"/>
        <v>0</v>
      </c>
      <c r="U648" s="572"/>
    </row>
    <row r="649" spans="1:21" ht="14.15" customHeight="1">
      <c r="A649" s="232">
        <v>649</v>
      </c>
      <c r="B649" s="262" t="s">
        <v>85</v>
      </c>
      <c r="C649" s="199" t="s">
        <v>784</v>
      </c>
      <c r="D649" s="199" t="s">
        <v>785</v>
      </c>
      <c r="E649" s="199" t="s">
        <v>786</v>
      </c>
      <c r="F649" s="199" t="s">
        <v>176</v>
      </c>
      <c r="G649" s="199" t="s">
        <v>377</v>
      </c>
      <c r="H649" s="199" t="s">
        <v>878</v>
      </c>
      <c r="I649" s="200" t="s">
        <v>127</v>
      </c>
      <c r="J649" s="199" t="s">
        <v>790</v>
      </c>
      <c r="K649" s="199" t="s">
        <v>790</v>
      </c>
      <c r="L649" s="199" t="s">
        <v>451</v>
      </c>
      <c r="M649" s="199" t="s">
        <v>126</v>
      </c>
      <c r="N649" s="201">
        <v>2.6564999999999999</v>
      </c>
      <c r="O649" s="202">
        <v>255</v>
      </c>
      <c r="P649" s="202"/>
      <c r="Q649" s="203">
        <f t="shared" si="60"/>
        <v>0</v>
      </c>
      <c r="R649" s="203">
        <f t="shared" si="61"/>
        <v>0</v>
      </c>
      <c r="S649" s="213">
        <f>IF(M649="nvt",0,IF(O649&gt;0,VLOOKUP(M649,'3-Productie normen'!A:K,VLOOKUP(O649,'3-Productie normen'!$B$34:$C$35,2,FALSE),FALSE)))</f>
        <v>0</v>
      </c>
      <c r="T649" s="204">
        <f t="shared" si="62"/>
        <v>0</v>
      </c>
      <c r="U649" s="572"/>
    </row>
    <row r="650" spans="1:21" ht="14.15" customHeight="1">
      <c r="A650" s="231">
        <v>650</v>
      </c>
      <c r="B650" s="262" t="s">
        <v>85</v>
      </c>
      <c r="C650" s="199" t="s">
        <v>784</v>
      </c>
      <c r="D650" s="199" t="s">
        <v>785</v>
      </c>
      <c r="E650" s="199" t="s">
        <v>786</v>
      </c>
      <c r="F650" s="199" t="s">
        <v>176</v>
      </c>
      <c r="G650" s="199" t="s">
        <v>377</v>
      </c>
      <c r="H650" s="199" t="s">
        <v>879</v>
      </c>
      <c r="I650" s="200" t="s">
        <v>127</v>
      </c>
      <c r="J650" s="199" t="s">
        <v>790</v>
      </c>
      <c r="K650" s="199" t="s">
        <v>790</v>
      </c>
      <c r="L650" s="199" t="s">
        <v>451</v>
      </c>
      <c r="M650" s="199" t="s">
        <v>126</v>
      </c>
      <c r="N650" s="201">
        <v>19.285299999999999</v>
      </c>
      <c r="O650" s="202">
        <v>255</v>
      </c>
      <c r="P650" s="202"/>
      <c r="Q650" s="203">
        <f t="shared" si="60"/>
        <v>0</v>
      </c>
      <c r="R650" s="203">
        <f t="shared" si="61"/>
        <v>0</v>
      </c>
      <c r="S650" s="213">
        <f>IF(M650="nvt",0,IF(O650&gt;0,VLOOKUP(M650,'3-Productie normen'!A:K,VLOOKUP(O650,'3-Productie normen'!$B$34:$C$35,2,FALSE),FALSE)))</f>
        <v>0</v>
      </c>
      <c r="T650" s="204">
        <f t="shared" si="62"/>
        <v>0</v>
      </c>
      <c r="U650" s="572"/>
    </row>
    <row r="651" spans="1:21" ht="14.15" customHeight="1">
      <c r="A651" s="231">
        <v>651</v>
      </c>
      <c r="B651" s="262" t="s">
        <v>85</v>
      </c>
      <c r="C651" s="199" t="s">
        <v>784</v>
      </c>
      <c r="D651" s="199" t="s">
        <v>785</v>
      </c>
      <c r="E651" s="199" t="s">
        <v>786</v>
      </c>
      <c r="F651" s="199" t="s">
        <v>176</v>
      </c>
      <c r="G651" s="199" t="s">
        <v>377</v>
      </c>
      <c r="H651" s="199" t="s">
        <v>880</v>
      </c>
      <c r="I651" s="200" t="s">
        <v>127</v>
      </c>
      <c r="J651" s="199" t="s">
        <v>790</v>
      </c>
      <c r="K651" s="199" t="s">
        <v>790</v>
      </c>
      <c r="L651" s="199" t="s">
        <v>451</v>
      </c>
      <c r="M651" s="199" t="s">
        <v>126</v>
      </c>
      <c r="N651" s="201">
        <v>35.7376</v>
      </c>
      <c r="O651" s="202">
        <v>255</v>
      </c>
      <c r="P651" s="202"/>
      <c r="Q651" s="203">
        <f t="shared" si="60"/>
        <v>0</v>
      </c>
      <c r="R651" s="203">
        <f t="shared" si="61"/>
        <v>0</v>
      </c>
      <c r="S651" s="213">
        <f>IF(M651="nvt",0,IF(O651&gt;0,VLOOKUP(M651,'3-Productie normen'!A:K,VLOOKUP(O651,'3-Productie normen'!$B$34:$C$35,2,FALSE),FALSE)))</f>
        <v>0</v>
      </c>
      <c r="T651" s="204">
        <f t="shared" si="62"/>
        <v>0</v>
      </c>
      <c r="U651" s="572"/>
    </row>
    <row r="652" spans="1:21" ht="14.15" customHeight="1">
      <c r="A652" s="231">
        <v>652</v>
      </c>
      <c r="B652" s="262" t="s">
        <v>85</v>
      </c>
      <c r="C652" s="199" t="s">
        <v>784</v>
      </c>
      <c r="D652" s="199" t="s">
        <v>785</v>
      </c>
      <c r="E652" s="199" t="s">
        <v>786</v>
      </c>
      <c r="F652" s="199" t="s">
        <v>176</v>
      </c>
      <c r="G652" s="199" t="s">
        <v>377</v>
      </c>
      <c r="H652" s="199" t="s">
        <v>881</v>
      </c>
      <c r="I652" s="200" t="s">
        <v>125</v>
      </c>
      <c r="J652" s="199" t="s">
        <v>222</v>
      </c>
      <c r="K652" s="199" t="s">
        <v>279</v>
      </c>
      <c r="L652" s="199" t="s">
        <v>461</v>
      </c>
      <c r="M652" s="208" t="s">
        <v>129</v>
      </c>
      <c r="N652" s="201">
        <v>15.0276</v>
      </c>
      <c r="O652" s="202" t="s">
        <v>81</v>
      </c>
      <c r="P652" s="202"/>
      <c r="Q652" s="203">
        <f t="shared" si="60"/>
        <v>0</v>
      </c>
      <c r="R652" s="203">
        <f t="shared" si="61"/>
        <v>0</v>
      </c>
      <c r="S652" s="213">
        <f>IF(M652="nvt",0,IF(O652&gt;0,VLOOKUP(M652,'3-Productie normen'!A:K,VLOOKUP(O652,'3-Productie normen'!$B$34:$C$35,2,FALSE),FALSE)))</f>
        <v>0</v>
      </c>
      <c r="T652" s="204">
        <f t="shared" si="62"/>
        <v>0</v>
      </c>
      <c r="U652" s="572"/>
    </row>
    <row r="653" spans="1:21" ht="14.15" customHeight="1">
      <c r="A653" s="231">
        <v>653</v>
      </c>
      <c r="B653" s="262" t="s">
        <v>85</v>
      </c>
      <c r="C653" s="199" t="s">
        <v>784</v>
      </c>
      <c r="D653" s="199" t="s">
        <v>785</v>
      </c>
      <c r="E653" s="199" t="s">
        <v>786</v>
      </c>
      <c r="F653" s="199" t="s">
        <v>176</v>
      </c>
      <c r="G653" s="199" t="s">
        <v>377</v>
      </c>
      <c r="H653" s="199" t="s">
        <v>882</v>
      </c>
      <c r="I653" s="200" t="s">
        <v>123</v>
      </c>
      <c r="J653" s="199" t="s">
        <v>179</v>
      </c>
      <c r="K653" s="199" t="s">
        <v>179</v>
      </c>
      <c r="L653" s="199" t="s">
        <v>180</v>
      </c>
      <c r="M653" s="199" t="s">
        <v>122</v>
      </c>
      <c r="N653" s="201">
        <v>281.92110000000002</v>
      </c>
      <c r="O653" s="202" t="s">
        <v>81</v>
      </c>
      <c r="P653" s="202"/>
      <c r="Q653" s="203">
        <f t="shared" si="60"/>
        <v>0</v>
      </c>
      <c r="R653" s="203">
        <f t="shared" si="61"/>
        <v>0</v>
      </c>
      <c r="S653" s="213">
        <f>IF(M653="nvt",0,IF(O653&gt;0,VLOOKUP(M653,'3-Productie normen'!A:K,VLOOKUP(O653,'3-Productie normen'!$B$34:$C$35,2,FALSE),FALSE)))</f>
        <v>0</v>
      </c>
      <c r="T653" s="204">
        <f t="shared" si="62"/>
        <v>0</v>
      </c>
      <c r="U653" s="572"/>
    </row>
    <row r="654" spans="1:21" ht="14.15" customHeight="1">
      <c r="A654" s="231">
        <v>654</v>
      </c>
      <c r="B654" s="262" t="s">
        <v>85</v>
      </c>
      <c r="C654" s="199" t="s">
        <v>784</v>
      </c>
      <c r="D654" s="199" t="s">
        <v>785</v>
      </c>
      <c r="E654" s="199" t="s">
        <v>786</v>
      </c>
      <c r="F654" s="199" t="s">
        <v>176</v>
      </c>
      <c r="G654" s="199" t="s">
        <v>377</v>
      </c>
      <c r="H654" s="199" t="s">
        <v>883</v>
      </c>
      <c r="I654" s="200" t="s">
        <v>127</v>
      </c>
      <c r="J654" s="199" t="s">
        <v>222</v>
      </c>
      <c r="K654" s="199" t="s">
        <v>279</v>
      </c>
      <c r="L654" s="199" t="s">
        <v>451</v>
      </c>
      <c r="M654" s="199" t="s">
        <v>126</v>
      </c>
      <c r="N654" s="201">
        <v>17.4114</v>
      </c>
      <c r="O654" s="202">
        <v>255</v>
      </c>
      <c r="P654" s="202"/>
      <c r="Q654" s="203">
        <f t="shared" si="60"/>
        <v>0</v>
      </c>
      <c r="R654" s="203">
        <f t="shared" si="61"/>
        <v>0</v>
      </c>
      <c r="S654" s="213">
        <f>IF(M654="nvt",0,IF(O654&gt;0,VLOOKUP(M654,'3-Productie normen'!A:K,VLOOKUP(O654,'3-Productie normen'!$B$34:$C$35,2,FALSE),FALSE)))</f>
        <v>0</v>
      </c>
      <c r="T654" s="204">
        <f t="shared" si="62"/>
        <v>0</v>
      </c>
      <c r="U654" s="572"/>
    </row>
    <row r="655" spans="1:21" ht="14.15" customHeight="1">
      <c r="A655" s="231">
        <v>655</v>
      </c>
      <c r="B655" s="262" t="s">
        <v>85</v>
      </c>
      <c r="C655" s="199" t="s">
        <v>784</v>
      </c>
      <c r="D655" s="199" t="s">
        <v>785</v>
      </c>
      <c r="E655" s="199" t="s">
        <v>786</v>
      </c>
      <c r="F655" s="199" t="s">
        <v>176</v>
      </c>
      <c r="G655" s="199" t="s">
        <v>377</v>
      </c>
      <c r="H655" s="199" t="s">
        <v>884</v>
      </c>
      <c r="I655" s="200" t="s">
        <v>125</v>
      </c>
      <c r="J655" s="199" t="s">
        <v>222</v>
      </c>
      <c r="K655" s="199" t="s">
        <v>279</v>
      </c>
      <c r="L655" s="199" t="s">
        <v>180</v>
      </c>
      <c r="M655" s="208" t="s">
        <v>129</v>
      </c>
      <c r="N655" s="201">
        <v>178.6943</v>
      </c>
      <c r="O655" s="202" t="s">
        <v>81</v>
      </c>
      <c r="P655" s="202"/>
      <c r="Q655" s="203">
        <f t="shared" si="60"/>
        <v>0</v>
      </c>
      <c r="R655" s="203">
        <f t="shared" si="61"/>
        <v>0</v>
      </c>
      <c r="S655" s="213">
        <f>IF(M655="nvt",0,IF(O655&gt;0,VLOOKUP(M655,'3-Productie normen'!A:K,VLOOKUP(O655,'3-Productie normen'!$B$34:$C$35,2,FALSE),FALSE)))</f>
        <v>0</v>
      </c>
      <c r="T655" s="204">
        <f t="shared" si="62"/>
        <v>0</v>
      </c>
      <c r="U655" s="572"/>
    </row>
    <row r="656" spans="1:21" ht="14.15" customHeight="1">
      <c r="A656" s="231">
        <v>656</v>
      </c>
      <c r="B656" s="262" t="s">
        <v>85</v>
      </c>
      <c r="C656" s="199" t="s">
        <v>784</v>
      </c>
      <c r="D656" s="199" t="s">
        <v>785</v>
      </c>
      <c r="E656" s="199" t="s">
        <v>786</v>
      </c>
      <c r="F656" s="199" t="s">
        <v>176</v>
      </c>
      <c r="G656" s="199" t="s">
        <v>377</v>
      </c>
      <c r="H656" s="199" t="s">
        <v>885</v>
      </c>
      <c r="I656" s="200" t="s">
        <v>125</v>
      </c>
      <c r="J656" s="199" t="s">
        <v>222</v>
      </c>
      <c r="K656" s="199" t="s">
        <v>279</v>
      </c>
      <c r="L656" s="199" t="s">
        <v>451</v>
      </c>
      <c r="M656" s="208" t="s">
        <v>129</v>
      </c>
      <c r="N656" s="201">
        <v>28.414000000000001</v>
      </c>
      <c r="O656" s="202" t="s">
        <v>81</v>
      </c>
      <c r="P656" s="202"/>
      <c r="Q656" s="203">
        <f t="shared" si="60"/>
        <v>0</v>
      </c>
      <c r="R656" s="203">
        <f t="shared" si="61"/>
        <v>0</v>
      </c>
      <c r="S656" s="213">
        <f>IF(M656="nvt",0,IF(O656&gt;0,VLOOKUP(M656,'3-Productie normen'!A:K,VLOOKUP(O656,'3-Productie normen'!$B$34:$C$35,2,FALSE),FALSE)))</f>
        <v>0</v>
      </c>
      <c r="T656" s="204">
        <f t="shared" si="62"/>
        <v>0</v>
      </c>
      <c r="U656" s="572"/>
    </row>
    <row r="657" spans="1:21" ht="14.15" customHeight="1">
      <c r="A657" s="232">
        <v>657</v>
      </c>
      <c r="B657" s="262" t="s">
        <v>85</v>
      </c>
      <c r="C657" s="199" t="s">
        <v>784</v>
      </c>
      <c r="D657" s="199" t="s">
        <v>785</v>
      </c>
      <c r="E657" s="199" t="s">
        <v>786</v>
      </c>
      <c r="F657" s="199" t="s">
        <v>176</v>
      </c>
      <c r="G657" s="199" t="s">
        <v>377</v>
      </c>
      <c r="H657" s="199" t="s">
        <v>886</v>
      </c>
      <c r="I657" s="200" t="s">
        <v>127</v>
      </c>
      <c r="J657" s="199" t="s">
        <v>790</v>
      </c>
      <c r="K657" s="199" t="s">
        <v>790</v>
      </c>
      <c r="L657" s="199" t="s">
        <v>451</v>
      </c>
      <c r="M657" s="199" t="s">
        <v>126</v>
      </c>
      <c r="N657" s="201">
        <v>3.7355999999999998</v>
      </c>
      <c r="O657" s="202">
        <v>255</v>
      </c>
      <c r="P657" s="202"/>
      <c r="Q657" s="203">
        <f t="shared" si="60"/>
        <v>0</v>
      </c>
      <c r="R657" s="203">
        <f t="shared" si="61"/>
        <v>0</v>
      </c>
      <c r="S657" s="213">
        <f>IF(M657="nvt",0,IF(O657&gt;0,VLOOKUP(M657,'3-Productie normen'!A:K,VLOOKUP(O657,'3-Productie normen'!$B$34:$C$35,2,FALSE),FALSE)))</f>
        <v>0</v>
      </c>
      <c r="T657" s="204">
        <f t="shared" si="62"/>
        <v>0</v>
      </c>
      <c r="U657" s="572"/>
    </row>
    <row r="658" spans="1:21" ht="14.15" customHeight="1">
      <c r="A658" s="231">
        <v>658</v>
      </c>
      <c r="B658" s="262" t="s">
        <v>85</v>
      </c>
      <c r="C658" s="199" t="s">
        <v>784</v>
      </c>
      <c r="D658" s="199" t="s">
        <v>785</v>
      </c>
      <c r="E658" s="199" t="s">
        <v>786</v>
      </c>
      <c r="F658" s="199" t="s">
        <v>176</v>
      </c>
      <c r="G658" s="199" t="s">
        <v>377</v>
      </c>
      <c r="H658" s="199" t="s">
        <v>887</v>
      </c>
      <c r="I658" s="200" t="s">
        <v>125</v>
      </c>
      <c r="J658" s="199" t="s">
        <v>222</v>
      </c>
      <c r="K658" s="199" t="s">
        <v>279</v>
      </c>
      <c r="L658" s="199" t="s">
        <v>180</v>
      </c>
      <c r="M658" s="208" t="s">
        <v>129</v>
      </c>
      <c r="N658" s="201">
        <v>107.8227</v>
      </c>
      <c r="O658" s="202" t="s">
        <v>81</v>
      </c>
      <c r="P658" s="202"/>
      <c r="Q658" s="203">
        <f t="shared" si="60"/>
        <v>0</v>
      </c>
      <c r="R658" s="203">
        <f t="shared" si="61"/>
        <v>0</v>
      </c>
      <c r="S658" s="213">
        <f>IF(M658="nvt",0,IF(O658&gt;0,VLOOKUP(M658,'3-Productie normen'!A:K,VLOOKUP(O658,'3-Productie normen'!$B$34:$C$35,2,FALSE),FALSE)))</f>
        <v>0</v>
      </c>
      <c r="T658" s="204">
        <f t="shared" si="62"/>
        <v>0</v>
      </c>
      <c r="U658" s="572"/>
    </row>
    <row r="659" spans="1:21" ht="14.15" customHeight="1">
      <c r="A659" s="231">
        <v>659</v>
      </c>
      <c r="B659" s="262" t="s">
        <v>85</v>
      </c>
      <c r="C659" s="199" t="s">
        <v>784</v>
      </c>
      <c r="D659" s="199" t="s">
        <v>785</v>
      </c>
      <c r="E659" s="199" t="s">
        <v>786</v>
      </c>
      <c r="F659" s="199" t="s">
        <v>176</v>
      </c>
      <c r="G659" s="199" t="s">
        <v>377</v>
      </c>
      <c r="H659" s="199" t="s">
        <v>888</v>
      </c>
      <c r="I659" s="200" t="s">
        <v>127</v>
      </c>
      <c r="J659" s="199" t="s">
        <v>790</v>
      </c>
      <c r="K659" s="199" t="s">
        <v>889</v>
      </c>
      <c r="L659" s="199" t="s">
        <v>451</v>
      </c>
      <c r="M659" s="199" t="s">
        <v>126</v>
      </c>
      <c r="N659" s="201">
        <v>6.93</v>
      </c>
      <c r="O659" s="202">
        <v>255</v>
      </c>
      <c r="P659" s="202"/>
      <c r="Q659" s="203">
        <f t="shared" si="60"/>
        <v>0</v>
      </c>
      <c r="R659" s="203">
        <f t="shared" si="61"/>
        <v>0</v>
      </c>
      <c r="S659" s="213">
        <f>IF(M659="nvt",0,IF(O659&gt;0,VLOOKUP(M659,'3-Productie normen'!A:K,VLOOKUP(O659,'3-Productie normen'!$B$34:$C$35,2,FALSE),FALSE)))</f>
        <v>0</v>
      </c>
      <c r="T659" s="204">
        <f t="shared" si="62"/>
        <v>0</v>
      </c>
      <c r="U659" s="572"/>
    </row>
    <row r="660" spans="1:21" ht="14.15" customHeight="1">
      <c r="A660" s="231">
        <v>660</v>
      </c>
      <c r="B660" s="262" t="s">
        <v>85</v>
      </c>
      <c r="C660" s="199" t="s">
        <v>784</v>
      </c>
      <c r="D660" s="199" t="s">
        <v>785</v>
      </c>
      <c r="E660" s="199" t="s">
        <v>786</v>
      </c>
      <c r="F660" s="199" t="s">
        <v>176</v>
      </c>
      <c r="G660" s="199" t="s">
        <v>377</v>
      </c>
      <c r="H660" s="199" t="s">
        <v>890</v>
      </c>
      <c r="I660" s="200" t="s">
        <v>127</v>
      </c>
      <c r="J660" s="199" t="s">
        <v>222</v>
      </c>
      <c r="K660" s="199" t="s">
        <v>279</v>
      </c>
      <c r="L660" s="199" t="s">
        <v>451</v>
      </c>
      <c r="M660" s="199" t="s">
        <v>126</v>
      </c>
      <c r="N660" s="201">
        <v>18.9833</v>
      </c>
      <c r="O660" s="202">
        <v>255</v>
      </c>
      <c r="P660" s="202"/>
      <c r="Q660" s="203">
        <f t="shared" si="60"/>
        <v>0</v>
      </c>
      <c r="R660" s="203">
        <f t="shared" si="61"/>
        <v>0</v>
      </c>
      <c r="S660" s="213">
        <f>IF(M660="nvt",0,IF(O660&gt;0,VLOOKUP(M660,'3-Productie normen'!A:K,VLOOKUP(O660,'3-Productie normen'!$B$34:$C$35,2,FALSE),FALSE)))</f>
        <v>0</v>
      </c>
      <c r="T660" s="204">
        <f t="shared" si="62"/>
        <v>0</v>
      </c>
      <c r="U660" s="572"/>
    </row>
    <row r="661" spans="1:21" ht="14.15" customHeight="1">
      <c r="A661" s="231">
        <v>661</v>
      </c>
      <c r="B661" s="262" t="s">
        <v>85</v>
      </c>
      <c r="C661" s="199" t="s">
        <v>784</v>
      </c>
      <c r="D661" s="199" t="s">
        <v>785</v>
      </c>
      <c r="E661" s="199" t="s">
        <v>786</v>
      </c>
      <c r="F661" s="199" t="s">
        <v>176</v>
      </c>
      <c r="G661" s="199" t="s">
        <v>377</v>
      </c>
      <c r="H661" s="199" t="s">
        <v>891</v>
      </c>
      <c r="I661" s="200" t="s">
        <v>127</v>
      </c>
      <c r="J661" s="199" t="s">
        <v>222</v>
      </c>
      <c r="K661" s="199" t="s">
        <v>237</v>
      </c>
      <c r="L661" s="199" t="s">
        <v>451</v>
      </c>
      <c r="M661" s="199" t="s">
        <v>126</v>
      </c>
      <c r="N661" s="201">
        <v>22.740300000000001</v>
      </c>
      <c r="O661" s="202">
        <v>255</v>
      </c>
      <c r="P661" s="202"/>
      <c r="Q661" s="203">
        <f t="shared" si="60"/>
        <v>0</v>
      </c>
      <c r="R661" s="203">
        <f t="shared" si="61"/>
        <v>0</v>
      </c>
      <c r="S661" s="213">
        <f>IF(M661="nvt",0,IF(O661&gt;0,VLOOKUP(M661,'3-Productie normen'!A:K,VLOOKUP(O661,'3-Productie normen'!$B$34:$C$35,2,FALSE),FALSE)))</f>
        <v>0</v>
      </c>
      <c r="T661" s="204">
        <f t="shared" si="62"/>
        <v>0</v>
      </c>
      <c r="U661" s="572"/>
    </row>
    <row r="662" spans="1:21" ht="14.15" customHeight="1">
      <c r="A662" s="231">
        <v>662</v>
      </c>
      <c r="B662" s="262" t="s">
        <v>85</v>
      </c>
      <c r="C662" s="199" t="s">
        <v>784</v>
      </c>
      <c r="D662" s="199" t="s">
        <v>785</v>
      </c>
      <c r="E662" s="199" t="s">
        <v>786</v>
      </c>
      <c r="F662" s="199" t="s">
        <v>176</v>
      </c>
      <c r="G662" s="199" t="s">
        <v>377</v>
      </c>
      <c r="H662" s="199" t="s">
        <v>892</v>
      </c>
      <c r="I662" s="200" t="s">
        <v>127</v>
      </c>
      <c r="J662" s="199" t="s">
        <v>222</v>
      </c>
      <c r="K662" s="199" t="s">
        <v>237</v>
      </c>
      <c r="L662" s="199" t="s">
        <v>451</v>
      </c>
      <c r="M662" s="199" t="s">
        <v>126</v>
      </c>
      <c r="N662" s="201">
        <v>15.9139</v>
      </c>
      <c r="O662" s="202">
        <v>255</v>
      </c>
      <c r="P662" s="202"/>
      <c r="Q662" s="203">
        <f t="shared" si="60"/>
        <v>0</v>
      </c>
      <c r="R662" s="203">
        <f t="shared" si="61"/>
        <v>0</v>
      </c>
      <c r="S662" s="213">
        <f>IF(M662="nvt",0,IF(O662&gt;0,VLOOKUP(M662,'3-Productie normen'!A:K,VLOOKUP(O662,'3-Productie normen'!$B$34:$C$35,2,FALSE),FALSE)))</f>
        <v>0</v>
      </c>
      <c r="T662" s="204">
        <f t="shared" si="62"/>
        <v>0</v>
      </c>
      <c r="U662" s="572"/>
    </row>
    <row r="663" spans="1:21" ht="14.15" customHeight="1">
      <c r="A663" s="231">
        <v>663</v>
      </c>
      <c r="B663" s="262" t="s">
        <v>85</v>
      </c>
      <c r="C663" s="199" t="s">
        <v>784</v>
      </c>
      <c r="D663" s="199" t="s">
        <v>785</v>
      </c>
      <c r="E663" s="199" t="s">
        <v>786</v>
      </c>
      <c r="F663" s="199" t="s">
        <v>176</v>
      </c>
      <c r="G663" s="199" t="s">
        <v>377</v>
      </c>
      <c r="H663" s="199" t="s">
        <v>893</v>
      </c>
      <c r="I663" s="200" t="s">
        <v>127</v>
      </c>
      <c r="J663" s="199" t="s">
        <v>222</v>
      </c>
      <c r="K663" s="199" t="s">
        <v>279</v>
      </c>
      <c r="L663" s="199" t="s">
        <v>451</v>
      </c>
      <c r="M663" s="199" t="s">
        <v>126</v>
      </c>
      <c r="N663" s="201">
        <v>21.546800000000001</v>
      </c>
      <c r="O663" s="202">
        <v>255</v>
      </c>
      <c r="P663" s="202"/>
      <c r="Q663" s="203">
        <f t="shared" si="60"/>
        <v>0</v>
      </c>
      <c r="R663" s="203">
        <f t="shared" si="61"/>
        <v>0</v>
      </c>
      <c r="S663" s="213">
        <f>IF(M663="nvt",0,IF(O663&gt;0,VLOOKUP(M663,'3-Productie normen'!A:K,VLOOKUP(O663,'3-Productie normen'!$B$34:$C$35,2,FALSE),FALSE)))</f>
        <v>0</v>
      </c>
      <c r="T663" s="204">
        <f t="shared" si="62"/>
        <v>0</v>
      </c>
      <c r="U663" s="572"/>
    </row>
    <row r="664" spans="1:21" ht="14.15" customHeight="1">
      <c r="A664" s="231">
        <v>664</v>
      </c>
      <c r="B664" s="262" t="s">
        <v>85</v>
      </c>
      <c r="C664" s="199" t="s">
        <v>784</v>
      </c>
      <c r="D664" s="199" t="s">
        <v>785</v>
      </c>
      <c r="E664" s="199" t="s">
        <v>786</v>
      </c>
      <c r="F664" s="199" t="s">
        <v>176</v>
      </c>
      <c r="G664" s="199" t="s">
        <v>377</v>
      </c>
      <c r="H664" s="199" t="s">
        <v>894</v>
      </c>
      <c r="I664" s="200" t="s">
        <v>127</v>
      </c>
      <c r="J664" s="199" t="s">
        <v>222</v>
      </c>
      <c r="K664" s="199" t="s">
        <v>279</v>
      </c>
      <c r="L664" s="199" t="s">
        <v>451</v>
      </c>
      <c r="M664" s="199" t="s">
        <v>126</v>
      </c>
      <c r="N664" s="201">
        <v>192.24770000000001</v>
      </c>
      <c r="O664" s="202">
        <v>255</v>
      </c>
      <c r="P664" s="202"/>
      <c r="Q664" s="203">
        <f t="shared" si="60"/>
        <v>0</v>
      </c>
      <c r="R664" s="203">
        <f t="shared" si="61"/>
        <v>0</v>
      </c>
      <c r="S664" s="213">
        <f>IF(M664="nvt",0,IF(O664&gt;0,VLOOKUP(M664,'3-Productie normen'!A:K,VLOOKUP(O664,'3-Productie normen'!$B$34:$C$35,2,FALSE),FALSE)))</f>
        <v>0</v>
      </c>
      <c r="T664" s="204">
        <f t="shared" si="62"/>
        <v>0</v>
      </c>
      <c r="U664" s="572"/>
    </row>
    <row r="665" spans="1:21" ht="14.15" customHeight="1">
      <c r="A665" s="232">
        <v>665</v>
      </c>
      <c r="B665" s="262" t="s">
        <v>85</v>
      </c>
      <c r="C665" s="199" t="s">
        <v>784</v>
      </c>
      <c r="D665" s="199" t="s">
        <v>785</v>
      </c>
      <c r="E665" s="199" t="s">
        <v>786</v>
      </c>
      <c r="F665" s="199" t="s">
        <v>176</v>
      </c>
      <c r="G665" s="199" t="s">
        <v>377</v>
      </c>
      <c r="H665" s="199" t="s">
        <v>895</v>
      </c>
      <c r="I665" s="200" t="s">
        <v>127</v>
      </c>
      <c r="J665" s="199" t="s">
        <v>222</v>
      </c>
      <c r="K665" s="199" t="s">
        <v>279</v>
      </c>
      <c r="L665" s="199" t="s">
        <v>451</v>
      </c>
      <c r="M665" s="199" t="s">
        <v>126</v>
      </c>
      <c r="N665" s="201">
        <v>129.58029999999999</v>
      </c>
      <c r="O665" s="202">
        <v>255</v>
      </c>
      <c r="P665" s="202"/>
      <c r="Q665" s="203">
        <f t="shared" si="60"/>
        <v>0</v>
      </c>
      <c r="R665" s="203">
        <f t="shared" si="61"/>
        <v>0</v>
      </c>
      <c r="S665" s="213">
        <f>IF(M665="nvt",0,IF(O665&gt;0,VLOOKUP(M665,'3-Productie normen'!A:K,VLOOKUP(O665,'3-Productie normen'!$B$34:$C$35,2,FALSE),FALSE)))</f>
        <v>0</v>
      </c>
      <c r="T665" s="204">
        <f t="shared" si="62"/>
        <v>0</v>
      </c>
      <c r="U665" s="572"/>
    </row>
    <row r="666" spans="1:21" ht="14.15" customHeight="1">
      <c r="A666" s="231">
        <v>666</v>
      </c>
      <c r="B666" s="262" t="s">
        <v>85</v>
      </c>
      <c r="C666" s="199" t="s">
        <v>784</v>
      </c>
      <c r="D666" s="199" t="s">
        <v>785</v>
      </c>
      <c r="E666" s="199" t="s">
        <v>786</v>
      </c>
      <c r="F666" s="199" t="s">
        <v>176</v>
      </c>
      <c r="G666" s="199" t="s">
        <v>377</v>
      </c>
      <c r="H666" s="199" t="s">
        <v>896</v>
      </c>
      <c r="I666" s="200" t="s">
        <v>127</v>
      </c>
      <c r="J666" s="199" t="s">
        <v>222</v>
      </c>
      <c r="K666" s="199" t="s">
        <v>211</v>
      </c>
      <c r="L666" s="199" t="s">
        <v>451</v>
      </c>
      <c r="M666" s="199" t="s">
        <v>126</v>
      </c>
      <c r="N666" s="201">
        <v>11.0633</v>
      </c>
      <c r="O666" s="202">
        <v>255</v>
      </c>
      <c r="P666" s="202"/>
      <c r="Q666" s="203">
        <f t="shared" si="60"/>
        <v>0</v>
      </c>
      <c r="R666" s="203">
        <f t="shared" si="61"/>
        <v>0</v>
      </c>
      <c r="S666" s="213">
        <f>IF(M666="nvt",0,IF(O666&gt;0,VLOOKUP(M666,'3-Productie normen'!A:K,VLOOKUP(O666,'3-Productie normen'!$B$34:$C$35,2,FALSE),FALSE)))</f>
        <v>0</v>
      </c>
      <c r="T666" s="204">
        <f t="shared" si="62"/>
        <v>0</v>
      </c>
      <c r="U666" s="572"/>
    </row>
    <row r="667" spans="1:21" ht="14.15" customHeight="1">
      <c r="A667" s="231">
        <v>667</v>
      </c>
      <c r="B667" s="262" t="s">
        <v>85</v>
      </c>
      <c r="C667" s="199" t="s">
        <v>784</v>
      </c>
      <c r="D667" s="199" t="s">
        <v>785</v>
      </c>
      <c r="E667" s="199" t="s">
        <v>786</v>
      </c>
      <c r="F667" s="199" t="s">
        <v>176</v>
      </c>
      <c r="G667" s="199" t="s">
        <v>377</v>
      </c>
      <c r="H667" s="199" t="s">
        <v>897</v>
      </c>
      <c r="I667" s="200" t="s">
        <v>127</v>
      </c>
      <c r="J667" s="199" t="s">
        <v>790</v>
      </c>
      <c r="K667" s="199" t="s">
        <v>791</v>
      </c>
      <c r="L667" s="199" t="s">
        <v>451</v>
      </c>
      <c r="M667" s="199" t="s">
        <v>126</v>
      </c>
      <c r="N667" s="201">
        <v>59.369799999999998</v>
      </c>
      <c r="O667" s="202">
        <v>255</v>
      </c>
      <c r="P667" s="202"/>
      <c r="Q667" s="203">
        <f t="shared" si="60"/>
        <v>0</v>
      </c>
      <c r="R667" s="203">
        <f t="shared" si="61"/>
        <v>0</v>
      </c>
      <c r="S667" s="213">
        <f>IF(M667="nvt",0,IF(O667&gt;0,VLOOKUP(M667,'3-Productie normen'!A:K,VLOOKUP(O667,'3-Productie normen'!$B$34:$C$35,2,FALSE),FALSE)))</f>
        <v>0</v>
      </c>
      <c r="T667" s="204">
        <f t="shared" si="62"/>
        <v>0</v>
      </c>
      <c r="U667" s="572"/>
    </row>
    <row r="668" spans="1:21" ht="14.15" customHeight="1">
      <c r="A668" s="231">
        <v>668</v>
      </c>
      <c r="B668" s="262" t="s">
        <v>85</v>
      </c>
      <c r="C668" s="199" t="s">
        <v>784</v>
      </c>
      <c r="D668" s="199" t="s">
        <v>785</v>
      </c>
      <c r="E668" s="199" t="s">
        <v>786</v>
      </c>
      <c r="F668" s="199" t="s">
        <v>176</v>
      </c>
      <c r="G668" s="199" t="s">
        <v>377</v>
      </c>
      <c r="H668" s="199" t="s">
        <v>898</v>
      </c>
      <c r="I668" s="200" t="s">
        <v>127</v>
      </c>
      <c r="J668" s="199" t="s">
        <v>222</v>
      </c>
      <c r="K668" s="199" t="s">
        <v>279</v>
      </c>
      <c r="L668" s="199" t="s">
        <v>451</v>
      </c>
      <c r="M668" s="199" t="s">
        <v>126</v>
      </c>
      <c r="N668" s="201">
        <v>102.4042</v>
      </c>
      <c r="O668" s="202">
        <v>255</v>
      </c>
      <c r="P668" s="202"/>
      <c r="Q668" s="203">
        <f t="shared" si="60"/>
        <v>0</v>
      </c>
      <c r="R668" s="203">
        <f t="shared" si="61"/>
        <v>0</v>
      </c>
      <c r="S668" s="213">
        <f>IF(M668="nvt",0,IF(O668&gt;0,VLOOKUP(M668,'3-Productie normen'!A:K,VLOOKUP(O668,'3-Productie normen'!$B$34:$C$35,2,FALSE),FALSE)))</f>
        <v>0</v>
      </c>
      <c r="T668" s="204">
        <f t="shared" si="62"/>
        <v>0</v>
      </c>
      <c r="U668" s="572"/>
    </row>
    <row r="669" spans="1:21" ht="14.15" customHeight="1">
      <c r="A669" s="231">
        <v>669</v>
      </c>
      <c r="B669" s="262" t="s">
        <v>85</v>
      </c>
      <c r="C669" s="199" t="s">
        <v>784</v>
      </c>
      <c r="D669" s="199" t="s">
        <v>785</v>
      </c>
      <c r="E669" s="199" t="s">
        <v>786</v>
      </c>
      <c r="F669" s="199" t="s">
        <v>176</v>
      </c>
      <c r="G669" s="199" t="s">
        <v>377</v>
      </c>
      <c r="H669" s="199" t="s">
        <v>899</v>
      </c>
      <c r="I669" s="200" t="s">
        <v>127</v>
      </c>
      <c r="J669" s="199" t="s">
        <v>222</v>
      </c>
      <c r="K669" s="199" t="s">
        <v>279</v>
      </c>
      <c r="L669" s="199" t="s">
        <v>451</v>
      </c>
      <c r="M669" s="199" t="s">
        <v>126</v>
      </c>
      <c r="N669" s="201">
        <v>4.6090999999999998</v>
      </c>
      <c r="O669" s="202">
        <v>255</v>
      </c>
      <c r="P669" s="202"/>
      <c r="Q669" s="203">
        <f t="shared" si="60"/>
        <v>0</v>
      </c>
      <c r="R669" s="203">
        <f t="shared" si="61"/>
        <v>0</v>
      </c>
      <c r="S669" s="213">
        <f>IF(M669="nvt",0,IF(O669&gt;0,VLOOKUP(M669,'3-Productie normen'!A:K,VLOOKUP(O669,'3-Productie normen'!$B$34:$C$35,2,FALSE),FALSE)))</f>
        <v>0</v>
      </c>
      <c r="T669" s="204">
        <f t="shared" si="62"/>
        <v>0</v>
      </c>
      <c r="U669" s="572"/>
    </row>
    <row r="670" spans="1:21" ht="14.15" customHeight="1">
      <c r="A670" s="231">
        <v>670</v>
      </c>
      <c r="B670" s="262" t="s">
        <v>85</v>
      </c>
      <c r="C670" s="199" t="s">
        <v>784</v>
      </c>
      <c r="D670" s="199" t="s">
        <v>785</v>
      </c>
      <c r="E670" s="199" t="s">
        <v>786</v>
      </c>
      <c r="F670" s="199" t="s">
        <v>176</v>
      </c>
      <c r="G670" s="199" t="s">
        <v>377</v>
      </c>
      <c r="H670" s="199" t="s">
        <v>900</v>
      </c>
      <c r="I670" s="200" t="s">
        <v>127</v>
      </c>
      <c r="J670" s="199" t="s">
        <v>222</v>
      </c>
      <c r="K670" s="199" t="s">
        <v>279</v>
      </c>
      <c r="L670" s="199" t="s">
        <v>451</v>
      </c>
      <c r="M670" s="199" t="s">
        <v>126</v>
      </c>
      <c r="N670" s="201">
        <v>35.352499999999999</v>
      </c>
      <c r="O670" s="202">
        <v>255</v>
      </c>
      <c r="P670" s="202"/>
      <c r="Q670" s="203">
        <f t="shared" si="60"/>
        <v>0</v>
      </c>
      <c r="R670" s="203">
        <f t="shared" si="61"/>
        <v>0</v>
      </c>
      <c r="S670" s="213">
        <f>IF(M670="nvt",0,IF(O670&gt;0,VLOOKUP(M670,'3-Productie normen'!A:K,VLOOKUP(O670,'3-Productie normen'!$B$34:$C$35,2,FALSE),FALSE)))</f>
        <v>0</v>
      </c>
      <c r="T670" s="204">
        <f t="shared" si="62"/>
        <v>0</v>
      </c>
      <c r="U670" s="572"/>
    </row>
    <row r="671" spans="1:21" ht="14.15" customHeight="1">
      <c r="A671" s="231">
        <v>671</v>
      </c>
      <c r="B671" s="262" t="s">
        <v>85</v>
      </c>
      <c r="C671" s="199" t="s">
        <v>784</v>
      </c>
      <c r="D671" s="199" t="s">
        <v>785</v>
      </c>
      <c r="E671" s="199" t="s">
        <v>786</v>
      </c>
      <c r="F671" s="199" t="s">
        <v>176</v>
      </c>
      <c r="G671" s="199" t="s">
        <v>377</v>
      </c>
      <c r="H671" s="199" t="s">
        <v>901</v>
      </c>
      <c r="I671" s="200" t="s">
        <v>127</v>
      </c>
      <c r="J671" s="199" t="s">
        <v>790</v>
      </c>
      <c r="K671" s="199" t="s">
        <v>889</v>
      </c>
      <c r="L671" s="199" t="s">
        <v>451</v>
      </c>
      <c r="M671" s="199" t="s">
        <v>126</v>
      </c>
      <c r="N671" s="201">
        <v>10.477</v>
      </c>
      <c r="O671" s="202">
        <v>255</v>
      </c>
      <c r="P671" s="202"/>
      <c r="Q671" s="203">
        <f t="shared" si="60"/>
        <v>0</v>
      </c>
      <c r="R671" s="203">
        <f t="shared" si="61"/>
        <v>0</v>
      </c>
      <c r="S671" s="213">
        <f>IF(M671="nvt",0,IF(O671&gt;0,VLOOKUP(M671,'3-Productie normen'!A:K,VLOOKUP(O671,'3-Productie normen'!$B$34:$C$35,2,FALSE),FALSE)))</f>
        <v>0</v>
      </c>
      <c r="T671" s="204">
        <f t="shared" si="62"/>
        <v>0</v>
      </c>
      <c r="U671" s="572"/>
    </row>
    <row r="672" spans="1:21" ht="14.15" customHeight="1">
      <c r="A672" s="231">
        <v>672</v>
      </c>
      <c r="B672" s="262" t="s">
        <v>85</v>
      </c>
      <c r="C672" s="199" t="s">
        <v>784</v>
      </c>
      <c r="D672" s="199" t="s">
        <v>785</v>
      </c>
      <c r="E672" s="199" t="s">
        <v>786</v>
      </c>
      <c r="F672" s="199" t="s">
        <v>176</v>
      </c>
      <c r="G672" s="199" t="s">
        <v>377</v>
      </c>
      <c r="H672" s="199" t="s">
        <v>902</v>
      </c>
      <c r="I672" s="200" t="s">
        <v>127</v>
      </c>
      <c r="J672" s="199" t="s">
        <v>222</v>
      </c>
      <c r="K672" s="199" t="s">
        <v>279</v>
      </c>
      <c r="L672" s="199" t="s">
        <v>451</v>
      </c>
      <c r="M672" s="199" t="s">
        <v>126</v>
      </c>
      <c r="N672" s="201">
        <v>22.6373</v>
      </c>
      <c r="O672" s="202">
        <v>255</v>
      </c>
      <c r="P672" s="202"/>
      <c r="Q672" s="203">
        <f t="shared" si="60"/>
        <v>0</v>
      </c>
      <c r="R672" s="203">
        <f t="shared" si="61"/>
        <v>0</v>
      </c>
      <c r="S672" s="213">
        <f>IF(M672="nvt",0,IF(O672&gt;0,VLOOKUP(M672,'3-Productie normen'!A:K,VLOOKUP(O672,'3-Productie normen'!$B$34:$C$35,2,FALSE),FALSE)))</f>
        <v>0</v>
      </c>
      <c r="T672" s="204">
        <f t="shared" si="62"/>
        <v>0</v>
      </c>
      <c r="U672" s="572"/>
    </row>
    <row r="673" spans="1:21" ht="14.15" customHeight="1">
      <c r="A673" s="232">
        <v>673</v>
      </c>
      <c r="B673" s="262" t="s">
        <v>85</v>
      </c>
      <c r="C673" s="199" t="s">
        <v>784</v>
      </c>
      <c r="D673" s="199" t="s">
        <v>785</v>
      </c>
      <c r="E673" s="199" t="s">
        <v>786</v>
      </c>
      <c r="F673" s="199" t="s">
        <v>176</v>
      </c>
      <c r="G673" s="199" t="s">
        <v>377</v>
      </c>
      <c r="H673" s="199" t="s">
        <v>903</v>
      </c>
      <c r="I673" s="200" t="s">
        <v>127</v>
      </c>
      <c r="J673" s="199" t="s">
        <v>222</v>
      </c>
      <c r="K673" s="199" t="s">
        <v>279</v>
      </c>
      <c r="L673" s="199" t="s">
        <v>451</v>
      </c>
      <c r="M673" s="199" t="s">
        <v>126</v>
      </c>
      <c r="N673" s="201">
        <v>16.7593</v>
      </c>
      <c r="O673" s="202">
        <v>255</v>
      </c>
      <c r="P673" s="202"/>
      <c r="Q673" s="203">
        <f t="shared" si="60"/>
        <v>0</v>
      </c>
      <c r="R673" s="203">
        <f t="shared" si="61"/>
        <v>0</v>
      </c>
      <c r="S673" s="213">
        <f>IF(M673="nvt",0,IF(O673&gt;0,VLOOKUP(M673,'3-Productie normen'!A:K,VLOOKUP(O673,'3-Productie normen'!$B$34:$C$35,2,FALSE),FALSE)))</f>
        <v>0</v>
      </c>
      <c r="T673" s="204">
        <f t="shared" si="62"/>
        <v>0</v>
      </c>
      <c r="U673" s="572"/>
    </row>
    <row r="674" spans="1:21" ht="14.15" customHeight="1">
      <c r="A674" s="231">
        <v>674</v>
      </c>
      <c r="B674" s="262" t="s">
        <v>85</v>
      </c>
      <c r="C674" s="199" t="s">
        <v>784</v>
      </c>
      <c r="D674" s="199" t="s">
        <v>785</v>
      </c>
      <c r="E674" s="199" t="s">
        <v>786</v>
      </c>
      <c r="F674" s="199" t="s">
        <v>176</v>
      </c>
      <c r="G674" s="199" t="s">
        <v>377</v>
      </c>
      <c r="H674" s="199" t="s">
        <v>904</v>
      </c>
      <c r="I674" s="200" t="s">
        <v>127</v>
      </c>
      <c r="J674" s="199" t="s">
        <v>222</v>
      </c>
      <c r="K674" s="199" t="s">
        <v>279</v>
      </c>
      <c r="L674" s="199" t="s">
        <v>451</v>
      </c>
      <c r="M674" s="199" t="s">
        <v>126</v>
      </c>
      <c r="N674" s="201">
        <v>21.2883</v>
      </c>
      <c r="O674" s="202">
        <v>255</v>
      </c>
      <c r="P674" s="202"/>
      <c r="Q674" s="203">
        <f t="shared" si="60"/>
        <v>0</v>
      </c>
      <c r="R674" s="203">
        <f t="shared" si="61"/>
        <v>0</v>
      </c>
      <c r="S674" s="213">
        <f>IF(M674="nvt",0,IF(O674&gt;0,VLOOKUP(M674,'3-Productie normen'!A:K,VLOOKUP(O674,'3-Productie normen'!$B$34:$C$35,2,FALSE),FALSE)))</f>
        <v>0</v>
      </c>
      <c r="T674" s="204">
        <f t="shared" si="62"/>
        <v>0</v>
      </c>
      <c r="U674" s="572"/>
    </row>
    <row r="675" spans="1:21" ht="14.15" customHeight="1">
      <c r="A675" s="231">
        <v>675</v>
      </c>
      <c r="B675" s="262" t="s">
        <v>85</v>
      </c>
      <c r="C675" s="199" t="s">
        <v>784</v>
      </c>
      <c r="D675" s="199" t="s">
        <v>785</v>
      </c>
      <c r="E675" s="199" t="s">
        <v>786</v>
      </c>
      <c r="F675" s="199" t="s">
        <v>176</v>
      </c>
      <c r="G675" s="199" t="s">
        <v>377</v>
      </c>
      <c r="H675" s="199" t="s">
        <v>905</v>
      </c>
      <c r="I675" s="200" t="s">
        <v>127</v>
      </c>
      <c r="J675" s="199" t="s">
        <v>222</v>
      </c>
      <c r="K675" s="199" t="s">
        <v>279</v>
      </c>
      <c r="L675" s="199" t="s">
        <v>451</v>
      </c>
      <c r="M675" s="199" t="s">
        <v>126</v>
      </c>
      <c r="N675" s="201">
        <v>14.2948</v>
      </c>
      <c r="O675" s="202">
        <v>255</v>
      </c>
      <c r="P675" s="202"/>
      <c r="Q675" s="203">
        <f t="shared" si="60"/>
        <v>0</v>
      </c>
      <c r="R675" s="203">
        <f t="shared" si="61"/>
        <v>0</v>
      </c>
      <c r="S675" s="213">
        <f>IF(M675="nvt",0,IF(O675&gt;0,VLOOKUP(M675,'3-Productie normen'!A:K,VLOOKUP(O675,'3-Productie normen'!$B$34:$C$35,2,FALSE),FALSE)))</f>
        <v>0</v>
      </c>
      <c r="T675" s="204">
        <f t="shared" si="62"/>
        <v>0</v>
      </c>
      <c r="U675" s="572"/>
    </row>
    <row r="676" spans="1:21" ht="14.15" customHeight="1">
      <c r="A676" s="231">
        <v>676</v>
      </c>
      <c r="B676" s="262" t="s">
        <v>85</v>
      </c>
      <c r="C676" s="199" t="s">
        <v>784</v>
      </c>
      <c r="D676" s="199" t="s">
        <v>785</v>
      </c>
      <c r="E676" s="199" t="s">
        <v>786</v>
      </c>
      <c r="F676" s="199" t="s">
        <v>176</v>
      </c>
      <c r="G676" s="199" t="s">
        <v>377</v>
      </c>
      <c r="H676" s="199" t="s">
        <v>906</v>
      </c>
      <c r="I676" s="200" t="s">
        <v>143</v>
      </c>
      <c r="J676" s="199" t="s">
        <v>255</v>
      </c>
      <c r="K676" s="199" t="s">
        <v>566</v>
      </c>
      <c r="L676" s="199" t="s">
        <v>451</v>
      </c>
      <c r="M676" s="199" t="s">
        <v>143</v>
      </c>
      <c r="N676" s="201">
        <v>13.0943</v>
      </c>
      <c r="O676" s="202"/>
      <c r="P676" s="202"/>
      <c r="Q676" s="203">
        <f t="shared" si="60"/>
        <v>0</v>
      </c>
      <c r="R676" s="203">
        <f t="shared" si="61"/>
        <v>0</v>
      </c>
      <c r="S676" s="213">
        <f>IF(M676="nvt",0,IF(O676&gt;0,VLOOKUP(M676,'3-Productie normen'!A:K,VLOOKUP(O676,'3-Productie normen'!$B$34:$C$35,2,FALSE),FALSE)))</f>
        <v>0</v>
      </c>
      <c r="T676" s="204">
        <f t="shared" si="62"/>
        <v>0</v>
      </c>
      <c r="U676" s="572"/>
    </row>
    <row r="677" spans="1:21" ht="14.15" customHeight="1">
      <c r="A677" s="231">
        <v>677</v>
      </c>
      <c r="B677" s="262" t="s">
        <v>85</v>
      </c>
      <c r="C677" s="199" t="s">
        <v>784</v>
      </c>
      <c r="D677" s="199" t="s">
        <v>785</v>
      </c>
      <c r="E677" s="199" t="s">
        <v>786</v>
      </c>
      <c r="F677" s="199" t="s">
        <v>176</v>
      </c>
      <c r="G677" s="199" t="s">
        <v>377</v>
      </c>
      <c r="H677" s="199" t="s">
        <v>907</v>
      </c>
      <c r="I677" s="200" t="s">
        <v>143</v>
      </c>
      <c r="J677" s="199" t="s">
        <v>255</v>
      </c>
      <c r="K677" s="199" t="s">
        <v>566</v>
      </c>
      <c r="L677" s="199" t="s">
        <v>451</v>
      </c>
      <c r="M677" s="199" t="s">
        <v>143</v>
      </c>
      <c r="N677" s="201">
        <v>15.3794</v>
      </c>
      <c r="O677" s="202"/>
      <c r="P677" s="202"/>
      <c r="Q677" s="203">
        <f t="shared" si="60"/>
        <v>0</v>
      </c>
      <c r="R677" s="203">
        <f t="shared" si="61"/>
        <v>0</v>
      </c>
      <c r="S677" s="213">
        <f>IF(M677="nvt",0,IF(O677&gt;0,VLOOKUP(M677,'3-Productie normen'!A:K,VLOOKUP(O677,'3-Productie normen'!$B$34:$C$35,2,FALSE),FALSE)))</f>
        <v>0</v>
      </c>
      <c r="T677" s="204">
        <f t="shared" si="62"/>
        <v>0</v>
      </c>
      <c r="U677" s="572"/>
    </row>
    <row r="678" spans="1:21" ht="14.15" customHeight="1">
      <c r="A678" s="231">
        <v>678</v>
      </c>
      <c r="B678" s="262" t="s">
        <v>85</v>
      </c>
      <c r="C678" s="199" t="s">
        <v>784</v>
      </c>
      <c r="D678" s="199" t="s">
        <v>785</v>
      </c>
      <c r="E678" s="199" t="s">
        <v>786</v>
      </c>
      <c r="F678" s="199" t="s">
        <v>176</v>
      </c>
      <c r="G678" s="199" t="s">
        <v>177</v>
      </c>
      <c r="H678" s="199" t="s">
        <v>908</v>
      </c>
      <c r="I678" s="200" t="s">
        <v>123</v>
      </c>
      <c r="J678" s="199" t="s">
        <v>179</v>
      </c>
      <c r="K678" s="199" t="s">
        <v>179</v>
      </c>
      <c r="L678" s="199" t="s">
        <v>451</v>
      </c>
      <c r="M678" s="199" t="s">
        <v>122</v>
      </c>
      <c r="N678" s="201">
        <v>19.437000000000001</v>
      </c>
      <c r="O678" s="202" t="s">
        <v>81</v>
      </c>
      <c r="P678" s="202"/>
      <c r="Q678" s="203">
        <f t="shared" si="60"/>
        <v>0</v>
      </c>
      <c r="R678" s="203">
        <f t="shared" si="61"/>
        <v>0</v>
      </c>
      <c r="S678" s="213">
        <f>IF(M678="nvt",0,IF(O678&gt;0,VLOOKUP(M678,'3-Productie normen'!A:K,VLOOKUP(O678,'3-Productie normen'!$B$34:$C$35,2,FALSE),FALSE)))</f>
        <v>0</v>
      </c>
      <c r="T678" s="204">
        <f t="shared" si="62"/>
        <v>0</v>
      </c>
      <c r="U678" s="572"/>
    </row>
    <row r="679" spans="1:21" ht="14.15" customHeight="1">
      <c r="A679" s="231">
        <v>679</v>
      </c>
      <c r="B679" s="262" t="s">
        <v>85</v>
      </c>
      <c r="C679" s="199" t="s">
        <v>784</v>
      </c>
      <c r="D679" s="199" t="s">
        <v>785</v>
      </c>
      <c r="E679" s="199" t="s">
        <v>786</v>
      </c>
      <c r="F679" s="199" t="s">
        <v>176</v>
      </c>
      <c r="G679" s="199" t="s">
        <v>177</v>
      </c>
      <c r="H679" s="199" t="s">
        <v>909</v>
      </c>
      <c r="I679" s="207" t="s">
        <v>123</v>
      </c>
      <c r="J679" s="199" t="s">
        <v>179</v>
      </c>
      <c r="K679" s="199" t="s">
        <v>187</v>
      </c>
      <c r="L679" s="199" t="s">
        <v>261</v>
      </c>
      <c r="M679" s="199" t="s">
        <v>141</v>
      </c>
      <c r="N679" s="201">
        <v>27.052099999999999</v>
      </c>
      <c r="O679" s="202" t="s">
        <v>81</v>
      </c>
      <c r="P679" s="202"/>
      <c r="Q679" s="203">
        <f t="shared" si="60"/>
        <v>0</v>
      </c>
      <c r="R679" s="203">
        <f t="shared" si="61"/>
        <v>0</v>
      </c>
      <c r="S679" s="213">
        <f>IF(M679="nvt",0,IF(O679&gt;0,VLOOKUP(M679,'3-Productie normen'!A:K,VLOOKUP(O679,'3-Productie normen'!$B$34:$C$35,2,FALSE),FALSE)))</f>
        <v>0</v>
      </c>
      <c r="T679" s="204">
        <f t="shared" si="62"/>
        <v>0</v>
      </c>
      <c r="U679" s="572"/>
    </row>
    <row r="680" spans="1:21" ht="14.15" customHeight="1">
      <c r="A680" s="231">
        <v>680</v>
      </c>
      <c r="B680" s="262" t="s">
        <v>85</v>
      </c>
      <c r="C680" s="199" t="s">
        <v>784</v>
      </c>
      <c r="D680" s="199" t="s">
        <v>785</v>
      </c>
      <c r="E680" s="199" t="s">
        <v>786</v>
      </c>
      <c r="F680" s="199" t="s">
        <v>176</v>
      </c>
      <c r="G680" s="199" t="s">
        <v>177</v>
      </c>
      <c r="H680" s="199" t="s">
        <v>910</v>
      </c>
      <c r="I680" s="200" t="s">
        <v>143</v>
      </c>
      <c r="J680" s="199" t="s">
        <v>209</v>
      </c>
      <c r="K680" s="199" t="s">
        <v>210</v>
      </c>
      <c r="L680" s="199" t="s">
        <v>451</v>
      </c>
      <c r="M680" s="199" t="s">
        <v>143</v>
      </c>
      <c r="N680" s="201">
        <v>15.0716</v>
      </c>
      <c r="O680" s="202"/>
      <c r="P680" s="202"/>
      <c r="Q680" s="203">
        <f t="shared" si="60"/>
        <v>0</v>
      </c>
      <c r="R680" s="203">
        <f t="shared" si="61"/>
        <v>0</v>
      </c>
      <c r="S680" s="213">
        <f>IF(M680="nvt",0,IF(O680&gt;0,VLOOKUP(M680,'3-Productie normen'!A:K,VLOOKUP(O680,'3-Productie normen'!$B$34:$C$35,2,FALSE),FALSE)))</f>
        <v>0</v>
      </c>
      <c r="T680" s="204">
        <f t="shared" si="62"/>
        <v>0</v>
      </c>
      <c r="U680" s="572"/>
    </row>
    <row r="681" spans="1:21" ht="14.15" customHeight="1">
      <c r="A681" s="232">
        <v>681</v>
      </c>
      <c r="B681" s="262" t="s">
        <v>85</v>
      </c>
      <c r="C681" s="199" t="s">
        <v>784</v>
      </c>
      <c r="D681" s="199" t="s">
        <v>785</v>
      </c>
      <c r="E681" s="199" t="s">
        <v>786</v>
      </c>
      <c r="F681" s="199" t="s">
        <v>176</v>
      </c>
      <c r="G681" s="199" t="s">
        <v>177</v>
      </c>
      <c r="H681" s="199" t="s">
        <v>911</v>
      </c>
      <c r="I681" s="200" t="s">
        <v>123</v>
      </c>
      <c r="J681" s="199" t="s">
        <v>179</v>
      </c>
      <c r="K681" s="199" t="s">
        <v>179</v>
      </c>
      <c r="L681" s="199" t="s">
        <v>451</v>
      </c>
      <c r="M681" s="199" t="s">
        <v>122</v>
      </c>
      <c r="N681" s="201">
        <v>33.643500000000003</v>
      </c>
      <c r="O681" s="202" t="s">
        <v>81</v>
      </c>
      <c r="P681" s="202"/>
      <c r="Q681" s="203">
        <f t="shared" si="60"/>
        <v>0</v>
      </c>
      <c r="R681" s="203">
        <f t="shared" si="61"/>
        <v>0</v>
      </c>
      <c r="S681" s="213">
        <f>IF(M681="nvt",0,IF(O681&gt;0,VLOOKUP(M681,'3-Productie normen'!A:K,VLOOKUP(O681,'3-Productie normen'!$B$34:$C$35,2,FALSE),FALSE)))</f>
        <v>0</v>
      </c>
      <c r="T681" s="204">
        <f t="shared" si="62"/>
        <v>0</v>
      </c>
      <c r="U681" s="572"/>
    </row>
    <row r="682" spans="1:21" ht="14.15" customHeight="1">
      <c r="A682" s="231">
        <v>682</v>
      </c>
      <c r="B682" s="262" t="s">
        <v>85</v>
      </c>
      <c r="C682" s="199" t="s">
        <v>784</v>
      </c>
      <c r="D682" s="199" t="s">
        <v>785</v>
      </c>
      <c r="E682" s="199" t="s">
        <v>786</v>
      </c>
      <c r="F682" s="199" t="s">
        <v>176</v>
      </c>
      <c r="G682" s="199" t="s">
        <v>177</v>
      </c>
      <c r="H682" s="199" t="s">
        <v>912</v>
      </c>
      <c r="I682" s="200" t="s">
        <v>136</v>
      </c>
      <c r="J682" s="199" t="s">
        <v>179</v>
      </c>
      <c r="K682" s="199" t="s">
        <v>265</v>
      </c>
      <c r="L682" s="199" t="s">
        <v>425</v>
      </c>
      <c r="M682" s="199" t="s">
        <v>135</v>
      </c>
      <c r="N682" s="201">
        <v>35.860500000000002</v>
      </c>
      <c r="O682" s="202" t="s">
        <v>81</v>
      </c>
      <c r="P682" s="202"/>
      <c r="Q682" s="203">
        <f t="shared" si="60"/>
        <v>0</v>
      </c>
      <c r="R682" s="203">
        <f t="shared" si="61"/>
        <v>0</v>
      </c>
      <c r="S682" s="213">
        <f>IF(M682="nvt",0,IF(O682&gt;0,VLOOKUP(M682,'3-Productie normen'!A:K,VLOOKUP(O682,'3-Productie normen'!$B$34:$C$35,2,FALSE),FALSE)))</f>
        <v>0</v>
      </c>
      <c r="T682" s="204">
        <f t="shared" si="62"/>
        <v>0</v>
      </c>
      <c r="U682" s="572"/>
    </row>
    <row r="683" spans="1:21" ht="14.15" customHeight="1">
      <c r="A683" s="231">
        <v>683</v>
      </c>
      <c r="B683" s="262" t="s">
        <v>85</v>
      </c>
      <c r="C683" s="199" t="s">
        <v>784</v>
      </c>
      <c r="D683" s="199" t="s">
        <v>785</v>
      </c>
      <c r="E683" s="199" t="s">
        <v>786</v>
      </c>
      <c r="F683" s="199" t="s">
        <v>176</v>
      </c>
      <c r="G683" s="199" t="s">
        <v>177</v>
      </c>
      <c r="H683" s="199" t="s">
        <v>913</v>
      </c>
      <c r="I683" s="200" t="s">
        <v>123</v>
      </c>
      <c r="J683" s="199" t="s">
        <v>179</v>
      </c>
      <c r="K683" s="199" t="s">
        <v>179</v>
      </c>
      <c r="L683" s="199" t="s">
        <v>451</v>
      </c>
      <c r="M683" s="199" t="s">
        <v>122</v>
      </c>
      <c r="N683" s="201">
        <v>12.144</v>
      </c>
      <c r="O683" s="202" t="s">
        <v>81</v>
      </c>
      <c r="P683" s="202"/>
      <c r="Q683" s="203">
        <f t="shared" si="60"/>
        <v>0</v>
      </c>
      <c r="R683" s="203">
        <f t="shared" si="61"/>
        <v>0</v>
      </c>
      <c r="S683" s="213">
        <f>IF(M683="nvt",0,IF(O683&gt;0,VLOOKUP(M683,'3-Productie normen'!A:K,VLOOKUP(O683,'3-Productie normen'!$B$34:$C$35,2,FALSE),FALSE)))</f>
        <v>0</v>
      </c>
      <c r="T683" s="204">
        <f t="shared" si="62"/>
        <v>0</v>
      </c>
      <c r="U683" s="572"/>
    </row>
    <row r="684" spans="1:21" ht="14.15" customHeight="1">
      <c r="A684" s="231">
        <v>684</v>
      </c>
      <c r="B684" s="262" t="s">
        <v>85</v>
      </c>
      <c r="C684" s="199" t="s">
        <v>784</v>
      </c>
      <c r="D684" s="199" t="s">
        <v>785</v>
      </c>
      <c r="E684" s="199" t="s">
        <v>786</v>
      </c>
      <c r="F684" s="199" t="s">
        <v>176</v>
      </c>
      <c r="G684" s="199" t="s">
        <v>177</v>
      </c>
      <c r="H684" s="199" t="s">
        <v>914</v>
      </c>
      <c r="I684" s="200" t="s">
        <v>127</v>
      </c>
      <c r="J684" s="199" t="s">
        <v>379</v>
      </c>
      <c r="K684" s="199" t="s">
        <v>379</v>
      </c>
      <c r="L684" s="199" t="s">
        <v>451</v>
      </c>
      <c r="M684" s="199" t="s">
        <v>128</v>
      </c>
      <c r="N684" s="201">
        <v>26.246700000000001</v>
      </c>
      <c r="O684" s="202">
        <v>255</v>
      </c>
      <c r="P684" s="202"/>
      <c r="Q684" s="203">
        <f t="shared" si="60"/>
        <v>0</v>
      </c>
      <c r="R684" s="203">
        <f t="shared" si="61"/>
        <v>0</v>
      </c>
      <c r="S684" s="213">
        <f>IF(M684="nvt",0,IF(O684&gt;0,VLOOKUP(M684,'3-Productie normen'!A:K,VLOOKUP(O684,'3-Productie normen'!$B$34:$C$35,2,FALSE),FALSE)))</f>
        <v>0</v>
      </c>
      <c r="T684" s="204">
        <f t="shared" si="62"/>
        <v>0</v>
      </c>
      <c r="U684" s="572"/>
    </row>
    <row r="685" spans="1:21" ht="14.15" customHeight="1">
      <c r="A685" s="231">
        <v>685</v>
      </c>
      <c r="B685" s="262" t="s">
        <v>85</v>
      </c>
      <c r="C685" s="199" t="s">
        <v>784</v>
      </c>
      <c r="D685" s="199" t="s">
        <v>785</v>
      </c>
      <c r="E685" s="199" t="s">
        <v>786</v>
      </c>
      <c r="F685" s="199" t="s">
        <v>176</v>
      </c>
      <c r="G685" s="199" t="s">
        <v>177</v>
      </c>
      <c r="H685" s="199" t="s">
        <v>915</v>
      </c>
      <c r="I685" s="200" t="s">
        <v>127</v>
      </c>
      <c r="J685" s="199" t="s">
        <v>379</v>
      </c>
      <c r="K685" s="199" t="s">
        <v>379</v>
      </c>
      <c r="L685" s="199" t="s">
        <v>451</v>
      </c>
      <c r="M685" s="199" t="s">
        <v>128</v>
      </c>
      <c r="N685" s="201">
        <v>26.2502</v>
      </c>
      <c r="O685" s="202">
        <v>255</v>
      </c>
      <c r="P685" s="202"/>
      <c r="Q685" s="203">
        <f t="shared" si="60"/>
        <v>0</v>
      </c>
      <c r="R685" s="203">
        <f t="shared" si="61"/>
        <v>0</v>
      </c>
      <c r="S685" s="213">
        <f>IF(M685="nvt",0,IF(O685&gt;0,VLOOKUP(M685,'3-Productie normen'!A:K,VLOOKUP(O685,'3-Productie normen'!$B$34:$C$35,2,FALSE),FALSE)))</f>
        <v>0</v>
      </c>
      <c r="T685" s="204">
        <f t="shared" si="62"/>
        <v>0</v>
      </c>
      <c r="U685" s="572"/>
    </row>
    <row r="686" spans="1:21" ht="14.15" customHeight="1">
      <c r="A686" s="231">
        <v>686</v>
      </c>
      <c r="B686" s="262" t="s">
        <v>85</v>
      </c>
      <c r="C686" s="199" t="s">
        <v>784</v>
      </c>
      <c r="D686" s="199" t="s">
        <v>785</v>
      </c>
      <c r="E686" s="199" t="s">
        <v>786</v>
      </c>
      <c r="F686" s="199" t="s">
        <v>176</v>
      </c>
      <c r="G686" s="199" t="s">
        <v>177</v>
      </c>
      <c r="H686" s="199" t="s">
        <v>916</v>
      </c>
      <c r="I686" s="200" t="s">
        <v>127</v>
      </c>
      <c r="J686" s="199" t="s">
        <v>379</v>
      </c>
      <c r="K686" s="199" t="s">
        <v>379</v>
      </c>
      <c r="L686" s="199" t="s">
        <v>451</v>
      </c>
      <c r="M686" s="199" t="s">
        <v>128</v>
      </c>
      <c r="N686" s="201">
        <v>26.252600000000001</v>
      </c>
      <c r="O686" s="202">
        <v>255</v>
      </c>
      <c r="P686" s="202"/>
      <c r="Q686" s="203">
        <f t="shared" si="60"/>
        <v>0</v>
      </c>
      <c r="R686" s="203">
        <f t="shared" si="61"/>
        <v>0</v>
      </c>
      <c r="S686" s="213">
        <f>IF(M686="nvt",0,IF(O686&gt;0,VLOOKUP(M686,'3-Productie normen'!A:K,VLOOKUP(O686,'3-Productie normen'!$B$34:$C$35,2,FALSE),FALSE)))</f>
        <v>0</v>
      </c>
      <c r="T686" s="204">
        <f t="shared" si="62"/>
        <v>0</v>
      </c>
      <c r="U686" s="572"/>
    </row>
    <row r="687" spans="1:21" ht="14.15" customHeight="1">
      <c r="A687" s="231">
        <v>687</v>
      </c>
      <c r="B687" s="262" t="s">
        <v>85</v>
      </c>
      <c r="C687" s="199" t="s">
        <v>784</v>
      </c>
      <c r="D687" s="199" t="s">
        <v>785</v>
      </c>
      <c r="E687" s="199" t="s">
        <v>786</v>
      </c>
      <c r="F687" s="199" t="s">
        <v>176</v>
      </c>
      <c r="G687" s="199" t="s">
        <v>177</v>
      </c>
      <c r="H687" s="199" t="s">
        <v>917</v>
      </c>
      <c r="I687" s="200" t="s">
        <v>133</v>
      </c>
      <c r="J687" s="199" t="s">
        <v>222</v>
      </c>
      <c r="K687" s="199" t="s">
        <v>223</v>
      </c>
      <c r="L687" s="199" t="s">
        <v>461</v>
      </c>
      <c r="M687" s="199" t="s">
        <v>138</v>
      </c>
      <c r="N687" s="201">
        <v>7.9539999999999997</v>
      </c>
      <c r="O687" s="202" t="s">
        <v>81</v>
      </c>
      <c r="P687" s="202"/>
      <c r="Q687" s="203">
        <f t="shared" si="60"/>
        <v>0</v>
      </c>
      <c r="R687" s="203">
        <f t="shared" si="61"/>
        <v>0</v>
      </c>
      <c r="S687" s="213">
        <f>IF(M687="nvt",0,IF(O687&gt;0,VLOOKUP(M687,'3-Productie normen'!A:K,VLOOKUP(O687,'3-Productie normen'!$B$34:$C$35,2,FALSE),FALSE)))</f>
        <v>0</v>
      </c>
      <c r="T687" s="204">
        <f t="shared" si="62"/>
        <v>0</v>
      </c>
      <c r="U687" s="572"/>
    </row>
    <row r="688" spans="1:21" ht="14.15" customHeight="1">
      <c r="A688" s="231">
        <v>688</v>
      </c>
      <c r="B688" s="262" t="s">
        <v>85</v>
      </c>
      <c r="C688" s="199" t="s">
        <v>784</v>
      </c>
      <c r="D688" s="199" t="s">
        <v>785</v>
      </c>
      <c r="E688" s="199" t="s">
        <v>786</v>
      </c>
      <c r="F688" s="199" t="s">
        <v>176</v>
      </c>
      <c r="G688" s="199" t="s">
        <v>177</v>
      </c>
      <c r="H688" s="199" t="s">
        <v>918</v>
      </c>
      <c r="I688" s="200" t="s">
        <v>133</v>
      </c>
      <c r="J688" s="199" t="s">
        <v>222</v>
      </c>
      <c r="K688" s="199" t="s">
        <v>223</v>
      </c>
      <c r="L688" s="199" t="s">
        <v>461</v>
      </c>
      <c r="M688" s="199" t="s">
        <v>138</v>
      </c>
      <c r="N688" s="201">
        <v>1.4878</v>
      </c>
      <c r="O688" s="202" t="s">
        <v>81</v>
      </c>
      <c r="P688" s="202"/>
      <c r="Q688" s="203">
        <f t="shared" si="60"/>
        <v>0</v>
      </c>
      <c r="R688" s="203">
        <f t="shared" si="61"/>
        <v>0</v>
      </c>
      <c r="S688" s="213">
        <f>IF(M688="nvt",0,IF(O688&gt;0,VLOOKUP(M688,'3-Productie normen'!A:K,VLOOKUP(O688,'3-Productie normen'!$B$34:$C$35,2,FALSE),FALSE)))</f>
        <v>0</v>
      </c>
      <c r="T688" s="204">
        <f t="shared" si="62"/>
        <v>0</v>
      </c>
      <c r="U688" s="572"/>
    </row>
    <row r="689" spans="1:21" ht="14.15" customHeight="1">
      <c r="A689" s="232">
        <v>689</v>
      </c>
      <c r="B689" s="262" t="s">
        <v>85</v>
      </c>
      <c r="C689" s="199" t="s">
        <v>784</v>
      </c>
      <c r="D689" s="199" t="s">
        <v>785</v>
      </c>
      <c r="E689" s="199" t="s">
        <v>786</v>
      </c>
      <c r="F689" s="199" t="s">
        <v>176</v>
      </c>
      <c r="G689" s="199" t="s">
        <v>177</v>
      </c>
      <c r="H689" s="199" t="s">
        <v>919</v>
      </c>
      <c r="I689" s="200" t="s">
        <v>133</v>
      </c>
      <c r="J689" s="199" t="s">
        <v>222</v>
      </c>
      <c r="K689" s="199" t="s">
        <v>223</v>
      </c>
      <c r="L689" s="199" t="s">
        <v>461</v>
      </c>
      <c r="M689" s="199" t="s">
        <v>138</v>
      </c>
      <c r="N689" s="201">
        <v>1.4878</v>
      </c>
      <c r="O689" s="202" t="s">
        <v>81</v>
      </c>
      <c r="P689" s="202"/>
      <c r="Q689" s="203">
        <f t="shared" si="60"/>
        <v>0</v>
      </c>
      <c r="R689" s="203">
        <f t="shared" si="61"/>
        <v>0</v>
      </c>
      <c r="S689" s="213">
        <f>IF(M689="nvt",0,IF(O689&gt;0,VLOOKUP(M689,'3-Productie normen'!A:K,VLOOKUP(O689,'3-Productie normen'!$B$34:$C$35,2,FALSE),FALSE)))</f>
        <v>0</v>
      </c>
      <c r="T689" s="204">
        <f t="shared" si="62"/>
        <v>0</v>
      </c>
      <c r="U689" s="572"/>
    </row>
    <row r="690" spans="1:21" ht="14.15" customHeight="1">
      <c r="A690" s="231">
        <v>690</v>
      </c>
      <c r="B690" s="262" t="s">
        <v>85</v>
      </c>
      <c r="C690" s="199" t="s">
        <v>784</v>
      </c>
      <c r="D690" s="199" t="s">
        <v>785</v>
      </c>
      <c r="E690" s="199" t="s">
        <v>786</v>
      </c>
      <c r="F690" s="199" t="s">
        <v>176</v>
      </c>
      <c r="G690" s="199" t="s">
        <v>177</v>
      </c>
      <c r="H690" s="199" t="s">
        <v>920</v>
      </c>
      <c r="I690" s="200" t="s">
        <v>127</v>
      </c>
      <c r="J690" s="199" t="s">
        <v>379</v>
      </c>
      <c r="K690" s="199" t="s">
        <v>379</v>
      </c>
      <c r="L690" s="199" t="s">
        <v>451</v>
      </c>
      <c r="M690" s="199" t="s">
        <v>128</v>
      </c>
      <c r="N690" s="201">
        <v>40.832900000000002</v>
      </c>
      <c r="O690" s="202">
        <v>255</v>
      </c>
      <c r="P690" s="202"/>
      <c r="Q690" s="203">
        <f t="shared" si="60"/>
        <v>0</v>
      </c>
      <c r="R690" s="203">
        <f t="shared" si="61"/>
        <v>0</v>
      </c>
      <c r="S690" s="213">
        <f>IF(M690="nvt",0,IF(O690&gt;0,VLOOKUP(M690,'3-Productie normen'!A:K,VLOOKUP(O690,'3-Productie normen'!$B$34:$C$35,2,FALSE),FALSE)))</f>
        <v>0</v>
      </c>
      <c r="T690" s="204">
        <f t="shared" si="62"/>
        <v>0</v>
      </c>
      <c r="U690" s="572"/>
    </row>
    <row r="691" spans="1:21" ht="14.15" customHeight="1">
      <c r="A691" s="231">
        <v>691</v>
      </c>
      <c r="B691" s="262" t="s">
        <v>85</v>
      </c>
      <c r="C691" s="199" t="s">
        <v>784</v>
      </c>
      <c r="D691" s="199" t="s">
        <v>785</v>
      </c>
      <c r="E691" s="199" t="s">
        <v>786</v>
      </c>
      <c r="F691" s="199" t="s">
        <v>176</v>
      </c>
      <c r="G691" s="199" t="s">
        <v>177</v>
      </c>
      <c r="H691" s="199" t="s">
        <v>921</v>
      </c>
      <c r="I691" s="200" t="s">
        <v>133</v>
      </c>
      <c r="J691" s="199" t="s">
        <v>222</v>
      </c>
      <c r="K691" s="199" t="s">
        <v>223</v>
      </c>
      <c r="L691" s="199" t="s">
        <v>461</v>
      </c>
      <c r="M691" s="199" t="s">
        <v>138</v>
      </c>
      <c r="N691" s="201">
        <v>3.9346999999999999</v>
      </c>
      <c r="O691" s="202" t="s">
        <v>81</v>
      </c>
      <c r="P691" s="202"/>
      <c r="Q691" s="203">
        <f t="shared" si="60"/>
        <v>0</v>
      </c>
      <c r="R691" s="203">
        <f t="shared" si="61"/>
        <v>0</v>
      </c>
      <c r="S691" s="213">
        <f>IF(M691="nvt",0,IF(O691&gt;0,VLOOKUP(M691,'3-Productie normen'!A:K,VLOOKUP(O691,'3-Productie normen'!$B$34:$C$35,2,FALSE),FALSE)))</f>
        <v>0</v>
      </c>
      <c r="T691" s="204">
        <f t="shared" si="62"/>
        <v>0</v>
      </c>
      <c r="U691" s="572"/>
    </row>
    <row r="692" spans="1:21" ht="14.15" customHeight="1">
      <c r="A692" s="231">
        <v>692</v>
      </c>
      <c r="B692" s="262" t="s">
        <v>85</v>
      </c>
      <c r="C692" s="199" t="s">
        <v>784</v>
      </c>
      <c r="D692" s="199" t="s">
        <v>785</v>
      </c>
      <c r="E692" s="199" t="s">
        <v>786</v>
      </c>
      <c r="F692" s="199" t="s">
        <v>176</v>
      </c>
      <c r="G692" s="199" t="s">
        <v>177</v>
      </c>
      <c r="H692" s="199" t="s">
        <v>922</v>
      </c>
      <c r="I692" s="200" t="s">
        <v>133</v>
      </c>
      <c r="J692" s="199" t="s">
        <v>222</v>
      </c>
      <c r="K692" s="199" t="s">
        <v>223</v>
      </c>
      <c r="L692" s="199" t="s">
        <v>461</v>
      </c>
      <c r="M692" s="199" t="s">
        <v>138</v>
      </c>
      <c r="N692" s="201">
        <v>1.5853999999999999</v>
      </c>
      <c r="O692" s="202" t="s">
        <v>81</v>
      </c>
      <c r="P692" s="202"/>
      <c r="Q692" s="203">
        <f t="shared" si="60"/>
        <v>0</v>
      </c>
      <c r="R692" s="203">
        <f t="shared" si="61"/>
        <v>0</v>
      </c>
      <c r="S692" s="213">
        <f>IF(M692="nvt",0,IF(O692&gt;0,VLOOKUP(M692,'3-Productie normen'!A:K,VLOOKUP(O692,'3-Productie normen'!$B$34:$C$35,2,FALSE),FALSE)))</f>
        <v>0</v>
      </c>
      <c r="T692" s="204">
        <f t="shared" si="62"/>
        <v>0</v>
      </c>
      <c r="U692" s="572"/>
    </row>
    <row r="693" spans="1:21" ht="14.15" customHeight="1">
      <c r="A693" s="231">
        <v>693</v>
      </c>
      <c r="B693" s="262" t="s">
        <v>85</v>
      </c>
      <c r="C693" s="199" t="s">
        <v>784</v>
      </c>
      <c r="D693" s="199" t="s">
        <v>785</v>
      </c>
      <c r="E693" s="199" t="s">
        <v>786</v>
      </c>
      <c r="F693" s="199" t="s">
        <v>176</v>
      </c>
      <c r="G693" s="199" t="s">
        <v>177</v>
      </c>
      <c r="H693" s="199" t="s">
        <v>923</v>
      </c>
      <c r="I693" s="200" t="s">
        <v>127</v>
      </c>
      <c r="J693" s="199" t="s">
        <v>379</v>
      </c>
      <c r="K693" s="199" t="s">
        <v>379</v>
      </c>
      <c r="L693" s="199" t="s">
        <v>451</v>
      </c>
      <c r="M693" s="199" t="s">
        <v>128</v>
      </c>
      <c r="N693" s="201">
        <v>19.8733</v>
      </c>
      <c r="O693" s="202">
        <v>255</v>
      </c>
      <c r="P693" s="202"/>
      <c r="Q693" s="203">
        <f t="shared" si="60"/>
        <v>0</v>
      </c>
      <c r="R693" s="203">
        <f t="shared" si="61"/>
        <v>0</v>
      </c>
      <c r="S693" s="213">
        <f>IF(M693="nvt",0,IF(O693&gt;0,VLOOKUP(M693,'3-Productie normen'!A:K,VLOOKUP(O693,'3-Productie normen'!$B$34:$C$35,2,FALSE),FALSE)))</f>
        <v>0</v>
      </c>
      <c r="T693" s="204">
        <f t="shared" si="62"/>
        <v>0</v>
      </c>
      <c r="U693" s="572"/>
    </row>
    <row r="694" spans="1:21" ht="14.15" customHeight="1">
      <c r="A694" s="231">
        <v>694</v>
      </c>
      <c r="B694" s="262" t="s">
        <v>85</v>
      </c>
      <c r="C694" s="199" t="s">
        <v>784</v>
      </c>
      <c r="D694" s="199" t="s">
        <v>785</v>
      </c>
      <c r="E694" s="199" t="s">
        <v>786</v>
      </c>
      <c r="F694" s="199" t="s">
        <v>176</v>
      </c>
      <c r="G694" s="199" t="s">
        <v>177</v>
      </c>
      <c r="H694" s="199" t="s">
        <v>924</v>
      </c>
      <c r="I694" s="200" t="s">
        <v>127</v>
      </c>
      <c r="J694" s="199" t="s">
        <v>379</v>
      </c>
      <c r="K694" s="199" t="s">
        <v>379</v>
      </c>
      <c r="L694" s="199" t="s">
        <v>451</v>
      </c>
      <c r="M694" s="199" t="s">
        <v>128</v>
      </c>
      <c r="N694" s="201">
        <v>14.9101</v>
      </c>
      <c r="O694" s="202">
        <v>255</v>
      </c>
      <c r="P694" s="202"/>
      <c r="Q694" s="203">
        <f t="shared" si="60"/>
        <v>0</v>
      </c>
      <c r="R694" s="203">
        <f t="shared" si="61"/>
        <v>0</v>
      </c>
      <c r="S694" s="213">
        <f>IF(M694="nvt",0,IF(O694&gt;0,VLOOKUP(M694,'3-Productie normen'!A:K,VLOOKUP(O694,'3-Productie normen'!$B$34:$C$35,2,FALSE),FALSE)))</f>
        <v>0</v>
      </c>
      <c r="T694" s="204">
        <f t="shared" si="62"/>
        <v>0</v>
      </c>
      <c r="U694" s="572"/>
    </row>
    <row r="695" spans="1:21" ht="14.15" customHeight="1">
      <c r="A695" s="231">
        <v>695</v>
      </c>
      <c r="B695" s="262" t="s">
        <v>85</v>
      </c>
      <c r="C695" s="199" t="s">
        <v>784</v>
      </c>
      <c r="D695" s="199" t="s">
        <v>785</v>
      </c>
      <c r="E695" s="199" t="s">
        <v>786</v>
      </c>
      <c r="F695" s="199" t="s">
        <v>176</v>
      </c>
      <c r="G695" s="199" t="s">
        <v>177</v>
      </c>
      <c r="H695" s="199" t="s">
        <v>925</v>
      </c>
      <c r="I695" s="200" t="s">
        <v>127</v>
      </c>
      <c r="J695" s="199" t="s">
        <v>379</v>
      </c>
      <c r="K695" s="199" t="s">
        <v>379</v>
      </c>
      <c r="L695" s="199" t="s">
        <v>451</v>
      </c>
      <c r="M695" s="199" t="s">
        <v>128</v>
      </c>
      <c r="N695" s="201">
        <v>7.4538000000000002</v>
      </c>
      <c r="O695" s="202">
        <v>255</v>
      </c>
      <c r="P695" s="202"/>
      <c r="Q695" s="203">
        <f t="shared" si="60"/>
        <v>0</v>
      </c>
      <c r="R695" s="203">
        <f t="shared" si="61"/>
        <v>0</v>
      </c>
      <c r="S695" s="213">
        <f>IF(M695="nvt",0,IF(O695&gt;0,VLOOKUP(M695,'3-Productie normen'!A:K,VLOOKUP(O695,'3-Productie normen'!$B$34:$C$35,2,FALSE),FALSE)))</f>
        <v>0</v>
      </c>
      <c r="T695" s="204">
        <f t="shared" si="62"/>
        <v>0</v>
      </c>
      <c r="U695" s="572"/>
    </row>
    <row r="696" spans="1:21" ht="14.15" customHeight="1">
      <c r="A696" s="231">
        <v>696</v>
      </c>
      <c r="B696" s="262" t="s">
        <v>85</v>
      </c>
      <c r="C696" s="199" t="s">
        <v>784</v>
      </c>
      <c r="D696" s="199" t="s">
        <v>785</v>
      </c>
      <c r="E696" s="199" t="s">
        <v>786</v>
      </c>
      <c r="F696" s="199" t="s">
        <v>176</v>
      </c>
      <c r="G696" s="199" t="s">
        <v>177</v>
      </c>
      <c r="H696" s="199" t="s">
        <v>926</v>
      </c>
      <c r="I696" s="200" t="s">
        <v>127</v>
      </c>
      <c r="J696" s="199" t="s">
        <v>379</v>
      </c>
      <c r="K696" s="199" t="s">
        <v>379</v>
      </c>
      <c r="L696" s="199" t="s">
        <v>451</v>
      </c>
      <c r="M696" s="199" t="s">
        <v>128</v>
      </c>
      <c r="N696" s="201">
        <v>7.4538000000000002</v>
      </c>
      <c r="O696" s="202">
        <v>255</v>
      </c>
      <c r="P696" s="202"/>
      <c r="Q696" s="203">
        <f t="shared" si="60"/>
        <v>0</v>
      </c>
      <c r="R696" s="203">
        <f t="shared" si="61"/>
        <v>0</v>
      </c>
      <c r="S696" s="213">
        <f>IF(M696="nvt",0,IF(O696&gt;0,VLOOKUP(M696,'3-Productie normen'!A:K,VLOOKUP(O696,'3-Productie normen'!$B$34:$C$35,2,FALSE),FALSE)))</f>
        <v>0</v>
      </c>
      <c r="T696" s="204">
        <f t="shared" si="62"/>
        <v>0</v>
      </c>
      <c r="U696" s="572"/>
    </row>
    <row r="697" spans="1:21" ht="14.15" customHeight="1">
      <c r="A697" s="232">
        <v>697</v>
      </c>
      <c r="B697" s="262" t="s">
        <v>85</v>
      </c>
      <c r="C697" s="199" t="s">
        <v>784</v>
      </c>
      <c r="D697" s="199" t="s">
        <v>785</v>
      </c>
      <c r="E697" s="199" t="s">
        <v>786</v>
      </c>
      <c r="F697" s="199" t="s">
        <v>176</v>
      </c>
      <c r="G697" s="199" t="s">
        <v>177</v>
      </c>
      <c r="H697" s="199" t="s">
        <v>927</v>
      </c>
      <c r="I697" s="200" t="s">
        <v>127</v>
      </c>
      <c r="J697" s="199" t="s">
        <v>379</v>
      </c>
      <c r="K697" s="199" t="s">
        <v>379</v>
      </c>
      <c r="L697" s="199" t="s">
        <v>451</v>
      </c>
      <c r="M697" s="199" t="s">
        <v>128</v>
      </c>
      <c r="N697" s="201">
        <v>31.581499999999998</v>
      </c>
      <c r="O697" s="202">
        <v>255</v>
      </c>
      <c r="P697" s="202"/>
      <c r="Q697" s="203">
        <f t="shared" si="60"/>
        <v>0</v>
      </c>
      <c r="R697" s="203">
        <f t="shared" si="61"/>
        <v>0</v>
      </c>
      <c r="S697" s="213">
        <f>IF(M697="nvt",0,IF(O697&gt;0,VLOOKUP(M697,'3-Productie normen'!A:K,VLOOKUP(O697,'3-Productie normen'!$B$34:$C$35,2,FALSE),FALSE)))</f>
        <v>0</v>
      </c>
      <c r="T697" s="204">
        <f t="shared" si="62"/>
        <v>0</v>
      </c>
      <c r="U697" s="572"/>
    </row>
    <row r="698" spans="1:21" ht="14.15" customHeight="1">
      <c r="A698" s="231">
        <v>698</v>
      </c>
      <c r="B698" s="262" t="s">
        <v>85</v>
      </c>
      <c r="C698" s="199" t="s">
        <v>784</v>
      </c>
      <c r="D698" s="199" t="s">
        <v>785</v>
      </c>
      <c r="E698" s="199" t="s">
        <v>786</v>
      </c>
      <c r="F698" s="199" t="s">
        <v>176</v>
      </c>
      <c r="G698" s="199" t="s">
        <v>177</v>
      </c>
      <c r="H698" s="199" t="s">
        <v>928</v>
      </c>
      <c r="I698" s="200" t="s">
        <v>127</v>
      </c>
      <c r="J698" s="199" t="s">
        <v>379</v>
      </c>
      <c r="K698" s="199" t="s">
        <v>379</v>
      </c>
      <c r="L698" s="199" t="s">
        <v>451</v>
      </c>
      <c r="M698" s="199" t="s">
        <v>128</v>
      </c>
      <c r="N698" s="201">
        <v>39.917200000000001</v>
      </c>
      <c r="O698" s="202">
        <v>255</v>
      </c>
      <c r="P698" s="202"/>
      <c r="Q698" s="203">
        <f t="shared" si="60"/>
        <v>0</v>
      </c>
      <c r="R698" s="203">
        <f t="shared" si="61"/>
        <v>0</v>
      </c>
      <c r="S698" s="213">
        <f>IF(M698="nvt",0,IF(O698&gt;0,VLOOKUP(M698,'3-Productie normen'!A:K,VLOOKUP(O698,'3-Productie normen'!$B$34:$C$35,2,FALSE),FALSE)))</f>
        <v>0</v>
      </c>
      <c r="T698" s="204">
        <f t="shared" si="62"/>
        <v>0</v>
      </c>
      <c r="U698" s="572"/>
    </row>
    <row r="699" spans="1:21" ht="14.15" customHeight="1">
      <c r="A699" s="231">
        <v>699</v>
      </c>
      <c r="B699" s="262" t="s">
        <v>85</v>
      </c>
      <c r="C699" s="199" t="s">
        <v>784</v>
      </c>
      <c r="D699" s="199" t="s">
        <v>785</v>
      </c>
      <c r="E699" s="199" t="s">
        <v>786</v>
      </c>
      <c r="F699" s="199" t="s">
        <v>176</v>
      </c>
      <c r="G699" s="199" t="s">
        <v>177</v>
      </c>
      <c r="H699" s="199" t="s">
        <v>929</v>
      </c>
      <c r="I699" s="200" t="s">
        <v>127</v>
      </c>
      <c r="J699" s="199" t="s">
        <v>379</v>
      </c>
      <c r="K699" s="199" t="s">
        <v>379</v>
      </c>
      <c r="L699" s="199" t="s">
        <v>451</v>
      </c>
      <c r="M699" s="199" t="s">
        <v>128</v>
      </c>
      <c r="N699" s="201">
        <v>45.613999999999997</v>
      </c>
      <c r="O699" s="202">
        <v>255</v>
      </c>
      <c r="P699" s="202"/>
      <c r="Q699" s="203">
        <f t="shared" si="60"/>
        <v>0</v>
      </c>
      <c r="R699" s="203">
        <f t="shared" si="61"/>
        <v>0</v>
      </c>
      <c r="S699" s="213">
        <f>IF(M699="nvt",0,IF(O699&gt;0,VLOOKUP(M699,'3-Productie normen'!A:K,VLOOKUP(O699,'3-Productie normen'!$B$34:$C$35,2,FALSE),FALSE)))</f>
        <v>0</v>
      </c>
      <c r="T699" s="204">
        <f t="shared" si="62"/>
        <v>0</v>
      </c>
      <c r="U699" s="572"/>
    </row>
    <row r="700" spans="1:21" ht="14.15" customHeight="1">
      <c r="A700" s="231">
        <v>700</v>
      </c>
      <c r="B700" s="262" t="s">
        <v>85</v>
      </c>
      <c r="C700" s="199" t="s">
        <v>784</v>
      </c>
      <c r="D700" s="199" t="s">
        <v>785</v>
      </c>
      <c r="E700" s="199" t="s">
        <v>786</v>
      </c>
      <c r="F700" s="199" t="s">
        <v>176</v>
      </c>
      <c r="G700" s="199" t="s">
        <v>177</v>
      </c>
      <c r="H700" s="199" t="s">
        <v>930</v>
      </c>
      <c r="I700" s="200" t="s">
        <v>127</v>
      </c>
      <c r="J700" s="199" t="s">
        <v>379</v>
      </c>
      <c r="K700" s="199" t="s">
        <v>379</v>
      </c>
      <c r="L700" s="199" t="s">
        <v>451</v>
      </c>
      <c r="M700" s="199" t="s">
        <v>128</v>
      </c>
      <c r="N700" s="201">
        <v>26.3645</v>
      </c>
      <c r="O700" s="202">
        <v>255</v>
      </c>
      <c r="P700" s="202"/>
      <c r="Q700" s="203">
        <f t="shared" ref="Q700:Q763" si="63">IF(O700="nvt",0,IF(O700&gt;0,S700*N700,0))</f>
        <v>0</v>
      </c>
      <c r="R700" s="203">
        <f t="shared" ref="R700:R763" si="64">IF(P700&gt;0,T700*N700,0)</f>
        <v>0</v>
      </c>
      <c r="S700" s="213">
        <f>IF(M700="nvt",0,IF(O700&gt;0,VLOOKUP(M700,'3-Productie normen'!A:K,VLOOKUP(O700,'3-Productie normen'!$B$34:$C$35,2,FALSE),FALSE)))</f>
        <v>0</v>
      </c>
      <c r="T700" s="204">
        <f t="shared" ref="T700:T763" si="65">IF(P700&gt;0,S700*$T$8,0)</f>
        <v>0</v>
      </c>
      <c r="U700" s="572"/>
    </row>
    <row r="701" spans="1:21" ht="14.15" customHeight="1">
      <c r="A701" s="231">
        <v>701</v>
      </c>
      <c r="B701" s="262" t="s">
        <v>85</v>
      </c>
      <c r="C701" s="199" t="s">
        <v>784</v>
      </c>
      <c r="D701" s="199" t="s">
        <v>785</v>
      </c>
      <c r="E701" s="199" t="s">
        <v>786</v>
      </c>
      <c r="F701" s="199" t="s">
        <v>176</v>
      </c>
      <c r="G701" s="199" t="s">
        <v>177</v>
      </c>
      <c r="H701" s="199" t="s">
        <v>931</v>
      </c>
      <c r="I701" s="200" t="s">
        <v>127</v>
      </c>
      <c r="J701" s="199" t="s">
        <v>379</v>
      </c>
      <c r="K701" s="199" t="s">
        <v>379</v>
      </c>
      <c r="L701" s="199" t="s">
        <v>451</v>
      </c>
      <c r="M701" s="199" t="s">
        <v>128</v>
      </c>
      <c r="N701" s="201">
        <v>39.025500000000001</v>
      </c>
      <c r="O701" s="202">
        <v>255</v>
      </c>
      <c r="P701" s="202"/>
      <c r="Q701" s="203">
        <f t="shared" si="63"/>
        <v>0</v>
      </c>
      <c r="R701" s="203">
        <f t="shared" si="64"/>
        <v>0</v>
      </c>
      <c r="S701" s="213">
        <f>IF(M701="nvt",0,IF(O701&gt;0,VLOOKUP(M701,'3-Productie normen'!A:K,VLOOKUP(O701,'3-Productie normen'!$B$34:$C$35,2,FALSE),FALSE)))</f>
        <v>0</v>
      </c>
      <c r="T701" s="204">
        <f t="shared" si="65"/>
        <v>0</v>
      </c>
      <c r="U701" s="572"/>
    </row>
    <row r="702" spans="1:21" ht="14.15" customHeight="1">
      <c r="A702" s="231">
        <v>702</v>
      </c>
      <c r="B702" s="262" t="s">
        <v>85</v>
      </c>
      <c r="C702" s="199" t="s">
        <v>784</v>
      </c>
      <c r="D702" s="199" t="s">
        <v>785</v>
      </c>
      <c r="E702" s="199" t="s">
        <v>786</v>
      </c>
      <c r="F702" s="199" t="s">
        <v>176</v>
      </c>
      <c r="G702" s="199" t="s">
        <v>177</v>
      </c>
      <c r="H702" s="199" t="s">
        <v>932</v>
      </c>
      <c r="I702" s="200" t="s">
        <v>123</v>
      </c>
      <c r="J702" s="199" t="s">
        <v>222</v>
      </c>
      <c r="K702" s="199" t="s">
        <v>223</v>
      </c>
      <c r="L702" s="199" t="s">
        <v>451</v>
      </c>
      <c r="M702" s="199" t="s">
        <v>122</v>
      </c>
      <c r="N702" s="201">
        <v>5.4059999999999997</v>
      </c>
      <c r="O702" s="202" t="s">
        <v>81</v>
      </c>
      <c r="P702" s="202"/>
      <c r="Q702" s="203">
        <f t="shared" si="63"/>
        <v>0</v>
      </c>
      <c r="R702" s="203">
        <f t="shared" si="64"/>
        <v>0</v>
      </c>
      <c r="S702" s="213">
        <f>IF(M702="nvt",0,IF(O702&gt;0,VLOOKUP(M702,'3-Productie normen'!A:K,VLOOKUP(O702,'3-Productie normen'!$B$34:$C$35,2,FALSE),FALSE)))</f>
        <v>0</v>
      </c>
      <c r="T702" s="204">
        <f t="shared" si="65"/>
        <v>0</v>
      </c>
      <c r="U702" s="572"/>
    </row>
    <row r="703" spans="1:21" ht="14.15" customHeight="1">
      <c r="A703" s="231">
        <v>703</v>
      </c>
      <c r="B703" s="262" t="s">
        <v>85</v>
      </c>
      <c r="C703" s="199" t="s">
        <v>784</v>
      </c>
      <c r="D703" s="199" t="s">
        <v>785</v>
      </c>
      <c r="E703" s="199" t="s">
        <v>786</v>
      </c>
      <c r="F703" s="199" t="s">
        <v>176</v>
      </c>
      <c r="G703" s="199" t="s">
        <v>177</v>
      </c>
      <c r="H703" s="199" t="s">
        <v>933</v>
      </c>
      <c r="I703" s="200" t="s">
        <v>127</v>
      </c>
      <c r="J703" s="199" t="s">
        <v>379</v>
      </c>
      <c r="K703" s="199" t="s">
        <v>379</v>
      </c>
      <c r="L703" s="199" t="s">
        <v>451</v>
      </c>
      <c r="M703" s="199" t="s">
        <v>128</v>
      </c>
      <c r="N703" s="201">
        <v>24.171399999999998</v>
      </c>
      <c r="O703" s="202">
        <v>255</v>
      </c>
      <c r="P703" s="202"/>
      <c r="Q703" s="203">
        <f t="shared" si="63"/>
        <v>0</v>
      </c>
      <c r="R703" s="203">
        <f t="shared" si="64"/>
        <v>0</v>
      </c>
      <c r="S703" s="213">
        <f>IF(M703="nvt",0,IF(O703&gt;0,VLOOKUP(M703,'3-Productie normen'!A:K,VLOOKUP(O703,'3-Productie normen'!$B$34:$C$35,2,FALSE),FALSE)))</f>
        <v>0</v>
      </c>
      <c r="T703" s="204">
        <f t="shared" si="65"/>
        <v>0</v>
      </c>
      <c r="U703" s="572"/>
    </row>
    <row r="704" spans="1:21" ht="14.15" customHeight="1">
      <c r="A704" s="231">
        <v>704</v>
      </c>
      <c r="B704" s="262" t="s">
        <v>85</v>
      </c>
      <c r="C704" s="199" t="s">
        <v>784</v>
      </c>
      <c r="D704" s="199" t="s">
        <v>785</v>
      </c>
      <c r="E704" s="199" t="s">
        <v>786</v>
      </c>
      <c r="F704" s="199" t="s">
        <v>176</v>
      </c>
      <c r="G704" s="199" t="s">
        <v>177</v>
      </c>
      <c r="H704" s="199" t="s">
        <v>934</v>
      </c>
      <c r="I704" s="200" t="s">
        <v>127</v>
      </c>
      <c r="J704" s="199" t="s">
        <v>379</v>
      </c>
      <c r="K704" s="199" t="s">
        <v>379</v>
      </c>
      <c r="L704" s="199" t="s">
        <v>451</v>
      </c>
      <c r="M704" s="199" t="s">
        <v>128</v>
      </c>
      <c r="N704" s="201">
        <v>37.044199999999996</v>
      </c>
      <c r="O704" s="202">
        <v>255</v>
      </c>
      <c r="P704" s="202"/>
      <c r="Q704" s="203">
        <f t="shared" si="63"/>
        <v>0</v>
      </c>
      <c r="R704" s="203">
        <f t="shared" si="64"/>
        <v>0</v>
      </c>
      <c r="S704" s="213">
        <f>IF(M704="nvt",0,IF(O704&gt;0,VLOOKUP(M704,'3-Productie normen'!A:K,VLOOKUP(O704,'3-Productie normen'!$B$34:$C$35,2,FALSE),FALSE)))</f>
        <v>0</v>
      </c>
      <c r="T704" s="204">
        <f t="shared" si="65"/>
        <v>0</v>
      </c>
      <c r="U704" s="572"/>
    </row>
    <row r="705" spans="1:21" ht="14.15" customHeight="1">
      <c r="A705" s="232">
        <v>705</v>
      </c>
      <c r="B705" s="262" t="s">
        <v>85</v>
      </c>
      <c r="C705" s="199" t="s">
        <v>784</v>
      </c>
      <c r="D705" s="199" t="s">
        <v>785</v>
      </c>
      <c r="E705" s="199" t="s">
        <v>786</v>
      </c>
      <c r="F705" s="199" t="s">
        <v>176</v>
      </c>
      <c r="G705" s="199" t="s">
        <v>177</v>
      </c>
      <c r="H705" s="199" t="s">
        <v>935</v>
      </c>
      <c r="I705" s="200" t="s">
        <v>127</v>
      </c>
      <c r="J705" s="199" t="s">
        <v>379</v>
      </c>
      <c r="K705" s="199" t="s">
        <v>379</v>
      </c>
      <c r="L705" s="199" t="s">
        <v>451</v>
      </c>
      <c r="M705" s="199" t="s">
        <v>128</v>
      </c>
      <c r="N705" s="201">
        <v>20.891999999999999</v>
      </c>
      <c r="O705" s="202">
        <v>255</v>
      </c>
      <c r="P705" s="202"/>
      <c r="Q705" s="203">
        <f t="shared" si="63"/>
        <v>0</v>
      </c>
      <c r="R705" s="203">
        <f t="shared" si="64"/>
        <v>0</v>
      </c>
      <c r="S705" s="213">
        <f>IF(M705="nvt",0,IF(O705&gt;0,VLOOKUP(M705,'3-Productie normen'!A:K,VLOOKUP(O705,'3-Productie normen'!$B$34:$C$35,2,FALSE),FALSE)))</f>
        <v>0</v>
      </c>
      <c r="T705" s="204">
        <f t="shared" si="65"/>
        <v>0</v>
      </c>
      <c r="U705" s="572"/>
    </row>
    <row r="706" spans="1:21" ht="14.15" customHeight="1">
      <c r="A706" s="231">
        <v>706</v>
      </c>
      <c r="B706" s="262" t="s">
        <v>85</v>
      </c>
      <c r="C706" s="199" t="s">
        <v>784</v>
      </c>
      <c r="D706" s="199" t="s">
        <v>785</v>
      </c>
      <c r="E706" s="199" t="s">
        <v>786</v>
      </c>
      <c r="F706" s="199" t="s">
        <v>176</v>
      </c>
      <c r="G706" s="199" t="s">
        <v>177</v>
      </c>
      <c r="H706" s="199" t="s">
        <v>936</v>
      </c>
      <c r="I706" s="200" t="s">
        <v>127</v>
      </c>
      <c r="J706" s="199" t="s">
        <v>379</v>
      </c>
      <c r="K706" s="199" t="s">
        <v>379</v>
      </c>
      <c r="L706" s="199" t="s">
        <v>451</v>
      </c>
      <c r="M706" s="199" t="s">
        <v>128</v>
      </c>
      <c r="N706" s="201">
        <v>50.361400000000003</v>
      </c>
      <c r="O706" s="202">
        <v>255</v>
      </c>
      <c r="P706" s="202"/>
      <c r="Q706" s="203">
        <f t="shared" si="63"/>
        <v>0</v>
      </c>
      <c r="R706" s="203">
        <f t="shared" si="64"/>
        <v>0</v>
      </c>
      <c r="S706" s="213">
        <f>IF(M706="nvt",0,IF(O706&gt;0,VLOOKUP(M706,'3-Productie normen'!A:K,VLOOKUP(O706,'3-Productie normen'!$B$34:$C$35,2,FALSE),FALSE)))</f>
        <v>0</v>
      </c>
      <c r="T706" s="204">
        <f t="shared" si="65"/>
        <v>0</v>
      </c>
      <c r="U706" s="572"/>
    </row>
    <row r="707" spans="1:21" ht="14.15" customHeight="1">
      <c r="A707" s="231">
        <v>707</v>
      </c>
      <c r="B707" s="262" t="s">
        <v>85</v>
      </c>
      <c r="C707" s="199" t="s">
        <v>784</v>
      </c>
      <c r="D707" s="199" t="s">
        <v>785</v>
      </c>
      <c r="E707" s="199" t="s">
        <v>786</v>
      </c>
      <c r="F707" s="199" t="s">
        <v>176</v>
      </c>
      <c r="G707" s="199" t="s">
        <v>177</v>
      </c>
      <c r="H707" s="199" t="s">
        <v>937</v>
      </c>
      <c r="I707" s="200" t="s">
        <v>127</v>
      </c>
      <c r="J707" s="199" t="s">
        <v>379</v>
      </c>
      <c r="K707" s="199" t="s">
        <v>379</v>
      </c>
      <c r="L707" s="199" t="s">
        <v>451</v>
      </c>
      <c r="M707" s="199" t="s">
        <v>128</v>
      </c>
      <c r="N707" s="201">
        <v>19.243500000000001</v>
      </c>
      <c r="O707" s="202">
        <v>255</v>
      </c>
      <c r="P707" s="202"/>
      <c r="Q707" s="203">
        <f t="shared" si="63"/>
        <v>0</v>
      </c>
      <c r="R707" s="203">
        <f t="shared" si="64"/>
        <v>0</v>
      </c>
      <c r="S707" s="213">
        <f>IF(M707="nvt",0,IF(O707&gt;0,VLOOKUP(M707,'3-Productie normen'!A:K,VLOOKUP(O707,'3-Productie normen'!$B$34:$C$35,2,FALSE),FALSE)))</f>
        <v>0</v>
      </c>
      <c r="T707" s="204">
        <f t="shared" si="65"/>
        <v>0</v>
      </c>
      <c r="U707" s="572"/>
    </row>
    <row r="708" spans="1:21" ht="14.15" customHeight="1">
      <c r="A708" s="231">
        <v>708</v>
      </c>
      <c r="B708" s="262" t="s">
        <v>85</v>
      </c>
      <c r="C708" s="199" t="s">
        <v>784</v>
      </c>
      <c r="D708" s="199" t="s">
        <v>785</v>
      </c>
      <c r="E708" s="199" t="s">
        <v>786</v>
      </c>
      <c r="F708" s="199" t="s">
        <v>176</v>
      </c>
      <c r="G708" s="199" t="s">
        <v>177</v>
      </c>
      <c r="H708" s="199" t="s">
        <v>938</v>
      </c>
      <c r="I708" s="200" t="s">
        <v>127</v>
      </c>
      <c r="J708" s="199" t="s">
        <v>379</v>
      </c>
      <c r="K708" s="199" t="s">
        <v>379</v>
      </c>
      <c r="L708" s="199" t="s">
        <v>451</v>
      </c>
      <c r="M708" s="199" t="s">
        <v>128</v>
      </c>
      <c r="N708" s="201">
        <v>33.109099999999998</v>
      </c>
      <c r="O708" s="202">
        <v>255</v>
      </c>
      <c r="P708" s="202"/>
      <c r="Q708" s="203">
        <f t="shared" si="63"/>
        <v>0</v>
      </c>
      <c r="R708" s="203">
        <f t="shared" si="64"/>
        <v>0</v>
      </c>
      <c r="S708" s="213">
        <f>IF(M708="nvt",0,IF(O708&gt;0,VLOOKUP(M708,'3-Productie normen'!A:K,VLOOKUP(O708,'3-Productie normen'!$B$34:$C$35,2,FALSE),FALSE)))</f>
        <v>0</v>
      </c>
      <c r="T708" s="204">
        <f t="shared" si="65"/>
        <v>0</v>
      </c>
      <c r="U708" s="572"/>
    </row>
    <row r="709" spans="1:21" ht="14.15" customHeight="1">
      <c r="A709" s="231">
        <v>709</v>
      </c>
      <c r="B709" s="262" t="s">
        <v>85</v>
      </c>
      <c r="C709" s="199" t="s">
        <v>784</v>
      </c>
      <c r="D709" s="199" t="s">
        <v>785</v>
      </c>
      <c r="E709" s="199" t="s">
        <v>786</v>
      </c>
      <c r="F709" s="199" t="s">
        <v>176</v>
      </c>
      <c r="G709" s="199" t="s">
        <v>177</v>
      </c>
      <c r="H709" s="199" t="s">
        <v>939</v>
      </c>
      <c r="I709" s="200" t="s">
        <v>127</v>
      </c>
      <c r="J709" s="199" t="s">
        <v>379</v>
      </c>
      <c r="K709" s="199" t="s">
        <v>379</v>
      </c>
      <c r="L709" s="199" t="s">
        <v>451</v>
      </c>
      <c r="M709" s="199" t="s">
        <v>128</v>
      </c>
      <c r="N709" s="201">
        <v>7.0965999999999996</v>
      </c>
      <c r="O709" s="202">
        <v>255</v>
      </c>
      <c r="P709" s="202"/>
      <c r="Q709" s="203">
        <f t="shared" si="63"/>
        <v>0</v>
      </c>
      <c r="R709" s="203">
        <f t="shared" si="64"/>
        <v>0</v>
      </c>
      <c r="S709" s="213">
        <f>IF(M709="nvt",0,IF(O709&gt;0,VLOOKUP(M709,'3-Productie normen'!A:K,VLOOKUP(O709,'3-Productie normen'!$B$34:$C$35,2,FALSE),FALSE)))</f>
        <v>0</v>
      </c>
      <c r="T709" s="204">
        <f t="shared" si="65"/>
        <v>0</v>
      </c>
      <c r="U709" s="572"/>
    </row>
    <row r="710" spans="1:21" ht="14.15" customHeight="1">
      <c r="A710" s="231">
        <v>710</v>
      </c>
      <c r="B710" s="262" t="s">
        <v>85</v>
      </c>
      <c r="C710" s="199" t="s">
        <v>784</v>
      </c>
      <c r="D710" s="199" t="s">
        <v>785</v>
      </c>
      <c r="E710" s="199" t="s">
        <v>786</v>
      </c>
      <c r="F710" s="199" t="s">
        <v>176</v>
      </c>
      <c r="G710" s="199" t="s">
        <v>177</v>
      </c>
      <c r="H710" s="199" t="s">
        <v>940</v>
      </c>
      <c r="I710" s="200" t="s">
        <v>127</v>
      </c>
      <c r="J710" s="199" t="s">
        <v>379</v>
      </c>
      <c r="K710" s="199" t="s">
        <v>379</v>
      </c>
      <c r="L710" s="199" t="s">
        <v>451</v>
      </c>
      <c r="M710" s="199" t="s">
        <v>128</v>
      </c>
      <c r="N710" s="201">
        <v>7.1001000000000003</v>
      </c>
      <c r="O710" s="202">
        <v>255</v>
      </c>
      <c r="P710" s="202"/>
      <c r="Q710" s="203">
        <f t="shared" si="63"/>
        <v>0</v>
      </c>
      <c r="R710" s="203">
        <f t="shared" si="64"/>
        <v>0</v>
      </c>
      <c r="S710" s="213">
        <f>IF(M710="nvt",0,IF(O710&gt;0,VLOOKUP(M710,'3-Productie normen'!A:K,VLOOKUP(O710,'3-Productie normen'!$B$34:$C$35,2,FALSE),FALSE)))</f>
        <v>0</v>
      </c>
      <c r="T710" s="204">
        <f t="shared" si="65"/>
        <v>0</v>
      </c>
      <c r="U710" s="572"/>
    </row>
    <row r="711" spans="1:21" ht="14.15" customHeight="1">
      <c r="A711" s="231">
        <v>711</v>
      </c>
      <c r="B711" s="262" t="s">
        <v>85</v>
      </c>
      <c r="C711" s="199" t="s">
        <v>784</v>
      </c>
      <c r="D711" s="199" t="s">
        <v>785</v>
      </c>
      <c r="E711" s="199" t="s">
        <v>786</v>
      </c>
      <c r="F711" s="199" t="s">
        <v>176</v>
      </c>
      <c r="G711" s="199" t="s">
        <v>177</v>
      </c>
      <c r="H711" s="199" t="s">
        <v>941</v>
      </c>
      <c r="I711" s="200" t="s">
        <v>123</v>
      </c>
      <c r="J711" s="199" t="s">
        <v>179</v>
      </c>
      <c r="K711" s="199" t="s">
        <v>179</v>
      </c>
      <c r="L711" s="199" t="s">
        <v>451</v>
      </c>
      <c r="M711" s="199" t="s">
        <v>122</v>
      </c>
      <c r="N711" s="201">
        <v>37.926499999999997</v>
      </c>
      <c r="O711" s="202" t="s">
        <v>81</v>
      </c>
      <c r="P711" s="202"/>
      <c r="Q711" s="203">
        <f t="shared" si="63"/>
        <v>0</v>
      </c>
      <c r="R711" s="203">
        <f t="shared" si="64"/>
        <v>0</v>
      </c>
      <c r="S711" s="213">
        <f>IF(M711="nvt",0,IF(O711&gt;0,VLOOKUP(M711,'3-Productie normen'!A:K,VLOOKUP(O711,'3-Productie normen'!$B$34:$C$35,2,FALSE),FALSE)))</f>
        <v>0</v>
      </c>
      <c r="T711" s="204">
        <f t="shared" si="65"/>
        <v>0</v>
      </c>
      <c r="U711" s="572"/>
    </row>
    <row r="712" spans="1:21" ht="14.15" customHeight="1">
      <c r="A712" s="231">
        <v>712</v>
      </c>
      <c r="B712" s="262" t="s">
        <v>85</v>
      </c>
      <c r="C712" s="199" t="s">
        <v>784</v>
      </c>
      <c r="D712" s="199" t="s">
        <v>785</v>
      </c>
      <c r="E712" s="199" t="s">
        <v>786</v>
      </c>
      <c r="F712" s="199" t="s">
        <v>176</v>
      </c>
      <c r="G712" s="199" t="s">
        <v>177</v>
      </c>
      <c r="H712" s="199" t="s">
        <v>942</v>
      </c>
      <c r="I712" s="200" t="s">
        <v>127</v>
      </c>
      <c r="J712" s="199" t="s">
        <v>379</v>
      </c>
      <c r="K712" s="199" t="s">
        <v>379</v>
      </c>
      <c r="L712" s="199" t="s">
        <v>451</v>
      </c>
      <c r="M712" s="199" t="s">
        <v>128</v>
      </c>
      <c r="N712" s="201">
        <v>24.8749</v>
      </c>
      <c r="O712" s="202">
        <v>255</v>
      </c>
      <c r="P712" s="202"/>
      <c r="Q712" s="203">
        <f t="shared" si="63"/>
        <v>0</v>
      </c>
      <c r="R712" s="203">
        <f t="shared" si="64"/>
        <v>0</v>
      </c>
      <c r="S712" s="213">
        <f>IF(M712="nvt",0,IF(O712&gt;0,VLOOKUP(M712,'3-Productie normen'!A:K,VLOOKUP(O712,'3-Productie normen'!$B$34:$C$35,2,FALSE),FALSE)))</f>
        <v>0</v>
      </c>
      <c r="T712" s="204">
        <f t="shared" si="65"/>
        <v>0</v>
      </c>
      <c r="U712" s="572"/>
    </row>
    <row r="713" spans="1:21" ht="14.15" customHeight="1">
      <c r="A713" s="232">
        <v>713</v>
      </c>
      <c r="B713" s="262" t="s">
        <v>85</v>
      </c>
      <c r="C713" s="199" t="s">
        <v>784</v>
      </c>
      <c r="D713" s="199" t="s">
        <v>785</v>
      </c>
      <c r="E713" s="199" t="s">
        <v>786</v>
      </c>
      <c r="F713" s="199" t="s">
        <v>176</v>
      </c>
      <c r="G713" s="199" t="s">
        <v>177</v>
      </c>
      <c r="H713" s="199" t="s">
        <v>943</v>
      </c>
      <c r="I713" s="200" t="s">
        <v>127</v>
      </c>
      <c r="J713" s="199" t="s">
        <v>379</v>
      </c>
      <c r="K713" s="199" t="s">
        <v>379</v>
      </c>
      <c r="L713" s="199" t="s">
        <v>451</v>
      </c>
      <c r="M713" s="199" t="s">
        <v>128</v>
      </c>
      <c r="N713" s="201">
        <v>101.5429</v>
      </c>
      <c r="O713" s="202">
        <v>255</v>
      </c>
      <c r="P713" s="202"/>
      <c r="Q713" s="203">
        <f t="shared" si="63"/>
        <v>0</v>
      </c>
      <c r="R713" s="203">
        <f t="shared" si="64"/>
        <v>0</v>
      </c>
      <c r="S713" s="213">
        <f>IF(M713="nvt",0,IF(O713&gt;0,VLOOKUP(M713,'3-Productie normen'!A:K,VLOOKUP(O713,'3-Productie normen'!$B$34:$C$35,2,FALSE),FALSE)))</f>
        <v>0</v>
      </c>
      <c r="T713" s="204">
        <f t="shared" si="65"/>
        <v>0</v>
      </c>
      <c r="U713" s="572"/>
    </row>
    <row r="714" spans="1:21" ht="14.15" customHeight="1">
      <c r="A714" s="231">
        <v>714</v>
      </c>
      <c r="B714" s="262" t="s">
        <v>85</v>
      </c>
      <c r="C714" s="199" t="s">
        <v>784</v>
      </c>
      <c r="D714" s="199" t="s">
        <v>785</v>
      </c>
      <c r="E714" s="199" t="s">
        <v>786</v>
      </c>
      <c r="F714" s="199" t="s">
        <v>176</v>
      </c>
      <c r="G714" s="199" t="s">
        <v>177</v>
      </c>
      <c r="H714" s="199" t="s">
        <v>944</v>
      </c>
      <c r="I714" s="200" t="s">
        <v>127</v>
      </c>
      <c r="J714" s="199" t="s">
        <v>379</v>
      </c>
      <c r="K714" s="199" t="s">
        <v>379</v>
      </c>
      <c r="L714" s="199" t="s">
        <v>451</v>
      </c>
      <c r="M714" s="199" t="s">
        <v>128</v>
      </c>
      <c r="N714" s="201">
        <v>24.878399999999999</v>
      </c>
      <c r="O714" s="202">
        <v>255</v>
      </c>
      <c r="P714" s="202"/>
      <c r="Q714" s="203">
        <f t="shared" si="63"/>
        <v>0</v>
      </c>
      <c r="R714" s="203">
        <f t="shared" si="64"/>
        <v>0</v>
      </c>
      <c r="S714" s="213">
        <f>IF(M714="nvt",0,IF(O714&gt;0,VLOOKUP(M714,'3-Productie normen'!A:K,VLOOKUP(O714,'3-Productie normen'!$B$34:$C$35,2,FALSE),FALSE)))</f>
        <v>0</v>
      </c>
      <c r="T714" s="204">
        <f t="shared" si="65"/>
        <v>0</v>
      </c>
      <c r="U714" s="572"/>
    </row>
    <row r="715" spans="1:21" ht="14.15" customHeight="1">
      <c r="A715" s="231">
        <v>715</v>
      </c>
      <c r="B715" s="262" t="s">
        <v>85</v>
      </c>
      <c r="C715" s="199" t="s">
        <v>784</v>
      </c>
      <c r="D715" s="199" t="s">
        <v>785</v>
      </c>
      <c r="E715" s="199" t="s">
        <v>786</v>
      </c>
      <c r="F715" s="199" t="s">
        <v>176</v>
      </c>
      <c r="G715" s="199" t="s">
        <v>177</v>
      </c>
      <c r="H715" s="199" t="s">
        <v>945</v>
      </c>
      <c r="I715" s="200" t="s">
        <v>127</v>
      </c>
      <c r="J715" s="199" t="s">
        <v>379</v>
      </c>
      <c r="K715" s="199" t="s">
        <v>379</v>
      </c>
      <c r="L715" s="199" t="s">
        <v>451</v>
      </c>
      <c r="M715" s="199" t="s">
        <v>128</v>
      </c>
      <c r="N715" s="201">
        <v>50.406700000000001</v>
      </c>
      <c r="O715" s="202">
        <v>255</v>
      </c>
      <c r="P715" s="202"/>
      <c r="Q715" s="203">
        <f t="shared" si="63"/>
        <v>0</v>
      </c>
      <c r="R715" s="203">
        <f t="shared" si="64"/>
        <v>0</v>
      </c>
      <c r="S715" s="213">
        <f>IF(M715="nvt",0,IF(O715&gt;0,VLOOKUP(M715,'3-Productie normen'!A:K,VLOOKUP(O715,'3-Productie normen'!$B$34:$C$35,2,FALSE),FALSE)))</f>
        <v>0</v>
      </c>
      <c r="T715" s="204">
        <f t="shared" si="65"/>
        <v>0</v>
      </c>
      <c r="U715" s="572"/>
    </row>
    <row r="716" spans="1:21" ht="14.15" customHeight="1">
      <c r="A716" s="231">
        <v>716</v>
      </c>
      <c r="B716" s="262" t="s">
        <v>85</v>
      </c>
      <c r="C716" s="199" t="s">
        <v>784</v>
      </c>
      <c r="D716" s="199" t="s">
        <v>785</v>
      </c>
      <c r="E716" s="199" t="s">
        <v>786</v>
      </c>
      <c r="F716" s="199" t="s">
        <v>176</v>
      </c>
      <c r="G716" s="199" t="s">
        <v>177</v>
      </c>
      <c r="H716" s="199" t="s">
        <v>946</v>
      </c>
      <c r="I716" s="200" t="s">
        <v>127</v>
      </c>
      <c r="J716" s="199" t="s">
        <v>379</v>
      </c>
      <c r="K716" s="199" t="s">
        <v>379</v>
      </c>
      <c r="L716" s="199" t="s">
        <v>451</v>
      </c>
      <c r="M716" s="199" t="s">
        <v>128</v>
      </c>
      <c r="N716" s="201">
        <v>50.410200000000003</v>
      </c>
      <c r="O716" s="202">
        <v>255</v>
      </c>
      <c r="P716" s="202"/>
      <c r="Q716" s="203">
        <f t="shared" si="63"/>
        <v>0</v>
      </c>
      <c r="R716" s="203">
        <f t="shared" si="64"/>
        <v>0</v>
      </c>
      <c r="S716" s="213">
        <f>IF(M716="nvt",0,IF(O716&gt;0,VLOOKUP(M716,'3-Productie normen'!A:K,VLOOKUP(O716,'3-Productie normen'!$B$34:$C$35,2,FALSE),FALSE)))</f>
        <v>0</v>
      </c>
      <c r="T716" s="204">
        <f t="shared" si="65"/>
        <v>0</v>
      </c>
      <c r="U716" s="572"/>
    </row>
    <row r="717" spans="1:21" ht="14.15" customHeight="1">
      <c r="A717" s="231">
        <v>717</v>
      </c>
      <c r="B717" s="262" t="s">
        <v>85</v>
      </c>
      <c r="C717" s="199" t="s">
        <v>784</v>
      </c>
      <c r="D717" s="199" t="s">
        <v>785</v>
      </c>
      <c r="E717" s="199" t="s">
        <v>786</v>
      </c>
      <c r="F717" s="199" t="s">
        <v>176</v>
      </c>
      <c r="G717" s="199" t="s">
        <v>177</v>
      </c>
      <c r="H717" s="199" t="s">
        <v>947</v>
      </c>
      <c r="I717" s="200" t="s">
        <v>143</v>
      </c>
      <c r="J717" s="199" t="s">
        <v>209</v>
      </c>
      <c r="K717" s="199" t="s">
        <v>213</v>
      </c>
      <c r="L717" s="199" t="s">
        <v>425</v>
      </c>
      <c r="M717" s="199" t="s">
        <v>143</v>
      </c>
      <c r="N717" s="201">
        <v>1003.1537</v>
      </c>
      <c r="O717" s="202"/>
      <c r="P717" s="202"/>
      <c r="Q717" s="203">
        <f t="shared" si="63"/>
        <v>0</v>
      </c>
      <c r="R717" s="203">
        <f t="shared" si="64"/>
        <v>0</v>
      </c>
      <c r="S717" s="213">
        <f>IF(M717="nvt",0,IF(O717&gt;0,VLOOKUP(M717,'3-Productie normen'!A:K,VLOOKUP(O717,'3-Productie normen'!$B$34:$C$35,2,FALSE),FALSE)))</f>
        <v>0</v>
      </c>
      <c r="T717" s="204">
        <f t="shared" si="65"/>
        <v>0</v>
      </c>
      <c r="U717" s="572"/>
    </row>
    <row r="718" spans="1:21" ht="14.15" customHeight="1">
      <c r="A718" s="231">
        <v>718</v>
      </c>
      <c r="B718" s="262" t="s">
        <v>85</v>
      </c>
      <c r="C718" s="199" t="s">
        <v>784</v>
      </c>
      <c r="D718" s="199" t="s">
        <v>785</v>
      </c>
      <c r="E718" s="199" t="s">
        <v>786</v>
      </c>
      <c r="F718" s="199" t="s">
        <v>176</v>
      </c>
      <c r="G718" s="199" t="s">
        <v>177</v>
      </c>
      <c r="H718" s="199" t="s">
        <v>948</v>
      </c>
      <c r="I718" s="200" t="s">
        <v>143</v>
      </c>
      <c r="J718" s="199" t="s">
        <v>209</v>
      </c>
      <c r="K718" s="199" t="s">
        <v>213</v>
      </c>
      <c r="L718" s="199" t="s">
        <v>425</v>
      </c>
      <c r="M718" s="199" t="s">
        <v>143</v>
      </c>
      <c r="N718" s="201">
        <v>960.58659999999998</v>
      </c>
      <c r="O718" s="202"/>
      <c r="P718" s="202"/>
      <c r="Q718" s="203">
        <f t="shared" si="63"/>
        <v>0</v>
      </c>
      <c r="R718" s="203">
        <f t="shared" si="64"/>
        <v>0</v>
      </c>
      <c r="S718" s="213">
        <f>IF(M718="nvt",0,IF(O718&gt;0,VLOOKUP(M718,'3-Productie normen'!A:K,VLOOKUP(O718,'3-Productie normen'!$B$34:$C$35,2,FALSE),FALSE)))</f>
        <v>0</v>
      </c>
      <c r="T718" s="204">
        <f t="shared" si="65"/>
        <v>0</v>
      </c>
      <c r="U718" s="572"/>
    </row>
    <row r="719" spans="1:21" ht="14.15" customHeight="1">
      <c r="A719" s="231">
        <v>719</v>
      </c>
      <c r="B719" s="262" t="s">
        <v>85</v>
      </c>
      <c r="C719" s="199" t="s">
        <v>784</v>
      </c>
      <c r="D719" s="199" t="s">
        <v>785</v>
      </c>
      <c r="E719" s="199" t="s">
        <v>786</v>
      </c>
      <c r="F719" s="199" t="s">
        <v>176</v>
      </c>
      <c r="G719" s="199" t="s">
        <v>177</v>
      </c>
      <c r="H719" s="199" t="s">
        <v>949</v>
      </c>
      <c r="I719" s="200" t="s">
        <v>143</v>
      </c>
      <c r="J719" s="199" t="s">
        <v>209</v>
      </c>
      <c r="K719" s="199" t="s">
        <v>213</v>
      </c>
      <c r="L719" s="199" t="s">
        <v>425</v>
      </c>
      <c r="M719" s="199" t="s">
        <v>143</v>
      </c>
      <c r="N719" s="201">
        <v>468.23970000000003</v>
      </c>
      <c r="O719" s="202"/>
      <c r="P719" s="202"/>
      <c r="Q719" s="203">
        <f t="shared" si="63"/>
        <v>0</v>
      </c>
      <c r="R719" s="203">
        <f t="shared" si="64"/>
        <v>0</v>
      </c>
      <c r="S719" s="213">
        <f>IF(M719="nvt",0,IF(O719&gt;0,VLOOKUP(M719,'3-Productie normen'!A:K,VLOOKUP(O719,'3-Productie normen'!$B$34:$C$35,2,FALSE),FALSE)))</f>
        <v>0</v>
      </c>
      <c r="T719" s="204">
        <f t="shared" si="65"/>
        <v>0</v>
      </c>
      <c r="U719" s="572"/>
    </row>
    <row r="720" spans="1:21" ht="14.15" customHeight="1">
      <c r="A720" s="231">
        <v>720</v>
      </c>
      <c r="B720" s="262" t="s">
        <v>85</v>
      </c>
      <c r="C720" s="199" t="s">
        <v>784</v>
      </c>
      <c r="D720" s="199" t="s">
        <v>785</v>
      </c>
      <c r="E720" s="199" t="s">
        <v>786</v>
      </c>
      <c r="F720" s="199" t="s">
        <v>176</v>
      </c>
      <c r="G720" s="199" t="s">
        <v>177</v>
      </c>
      <c r="H720" s="199" t="s">
        <v>950</v>
      </c>
      <c r="I720" s="200" t="s">
        <v>143</v>
      </c>
      <c r="J720" s="199" t="s">
        <v>209</v>
      </c>
      <c r="K720" s="199" t="s">
        <v>213</v>
      </c>
      <c r="L720" s="199" t="s">
        <v>425</v>
      </c>
      <c r="M720" s="199" t="s">
        <v>143</v>
      </c>
      <c r="N720" s="201">
        <v>164.6088</v>
      </c>
      <c r="O720" s="202"/>
      <c r="P720" s="202"/>
      <c r="Q720" s="203">
        <f t="shared" si="63"/>
        <v>0</v>
      </c>
      <c r="R720" s="203">
        <f t="shared" si="64"/>
        <v>0</v>
      </c>
      <c r="S720" s="213">
        <f>IF(M720="nvt",0,IF(O720&gt;0,VLOOKUP(M720,'3-Productie normen'!A:K,VLOOKUP(O720,'3-Productie normen'!$B$34:$C$35,2,FALSE),FALSE)))</f>
        <v>0</v>
      </c>
      <c r="T720" s="204">
        <f t="shared" si="65"/>
        <v>0</v>
      </c>
      <c r="U720" s="572"/>
    </row>
    <row r="721" spans="1:21" ht="14.15" customHeight="1">
      <c r="A721" s="232">
        <v>721</v>
      </c>
      <c r="B721" s="262" t="s">
        <v>85</v>
      </c>
      <c r="C721" s="199" t="s">
        <v>784</v>
      </c>
      <c r="D721" s="199" t="s">
        <v>785</v>
      </c>
      <c r="E721" s="199" t="s">
        <v>786</v>
      </c>
      <c r="F721" s="199" t="s">
        <v>176</v>
      </c>
      <c r="G721" s="199" t="s">
        <v>177</v>
      </c>
      <c r="H721" s="199" t="s">
        <v>951</v>
      </c>
      <c r="I721" s="200" t="s">
        <v>125</v>
      </c>
      <c r="J721" s="199" t="s">
        <v>222</v>
      </c>
      <c r="K721" s="199" t="s">
        <v>279</v>
      </c>
      <c r="L721" s="199" t="s">
        <v>180</v>
      </c>
      <c r="M721" s="208" t="s">
        <v>129</v>
      </c>
      <c r="N721" s="201">
        <v>145.47540000000001</v>
      </c>
      <c r="O721" s="202" t="s">
        <v>81</v>
      </c>
      <c r="P721" s="202"/>
      <c r="Q721" s="203">
        <f t="shared" si="63"/>
        <v>0</v>
      </c>
      <c r="R721" s="203">
        <f t="shared" si="64"/>
        <v>0</v>
      </c>
      <c r="S721" s="213">
        <f>IF(M721="nvt",0,IF(O721&gt;0,VLOOKUP(M721,'3-Productie normen'!A:K,VLOOKUP(O721,'3-Productie normen'!$B$34:$C$35,2,FALSE),FALSE)))</f>
        <v>0</v>
      </c>
      <c r="T721" s="204">
        <f t="shared" si="65"/>
        <v>0</v>
      </c>
      <c r="U721" s="572"/>
    </row>
    <row r="722" spans="1:21" ht="14.15" customHeight="1">
      <c r="A722" s="231">
        <v>722</v>
      </c>
      <c r="B722" s="262" t="s">
        <v>85</v>
      </c>
      <c r="C722" s="199" t="s">
        <v>784</v>
      </c>
      <c r="D722" s="199" t="s">
        <v>785</v>
      </c>
      <c r="E722" s="199" t="s">
        <v>786</v>
      </c>
      <c r="F722" s="199" t="s">
        <v>176</v>
      </c>
      <c r="G722" s="199" t="s">
        <v>177</v>
      </c>
      <c r="H722" s="199" t="s">
        <v>952</v>
      </c>
      <c r="I722" s="200" t="s">
        <v>125</v>
      </c>
      <c r="J722" s="199" t="s">
        <v>222</v>
      </c>
      <c r="K722" s="199" t="s">
        <v>279</v>
      </c>
      <c r="L722" s="199" t="s">
        <v>451</v>
      </c>
      <c r="M722" s="208" t="s">
        <v>129</v>
      </c>
      <c r="N722" s="201">
        <v>260.70269999999999</v>
      </c>
      <c r="O722" s="202" t="s">
        <v>81</v>
      </c>
      <c r="P722" s="202"/>
      <c r="Q722" s="203">
        <f t="shared" si="63"/>
        <v>0</v>
      </c>
      <c r="R722" s="203">
        <f t="shared" si="64"/>
        <v>0</v>
      </c>
      <c r="S722" s="213">
        <f>IF(M722="nvt",0,IF(O722&gt;0,VLOOKUP(M722,'3-Productie normen'!A:K,VLOOKUP(O722,'3-Productie normen'!$B$34:$C$35,2,FALSE),FALSE)))</f>
        <v>0</v>
      </c>
      <c r="T722" s="204">
        <f t="shared" si="65"/>
        <v>0</v>
      </c>
      <c r="U722" s="572"/>
    </row>
    <row r="723" spans="1:21" ht="14.15" customHeight="1">
      <c r="A723" s="231">
        <v>723</v>
      </c>
      <c r="B723" s="262" t="s">
        <v>85</v>
      </c>
      <c r="C723" s="199" t="s">
        <v>784</v>
      </c>
      <c r="D723" s="199" t="s">
        <v>785</v>
      </c>
      <c r="E723" s="199" t="s">
        <v>786</v>
      </c>
      <c r="F723" s="199" t="s">
        <v>176</v>
      </c>
      <c r="G723" s="199" t="s">
        <v>177</v>
      </c>
      <c r="H723" s="199" t="s">
        <v>953</v>
      </c>
      <c r="I723" s="200" t="s">
        <v>125</v>
      </c>
      <c r="J723" s="199" t="s">
        <v>222</v>
      </c>
      <c r="K723" s="199" t="s">
        <v>279</v>
      </c>
      <c r="L723" s="199" t="s">
        <v>180</v>
      </c>
      <c r="M723" s="208" t="s">
        <v>129</v>
      </c>
      <c r="N723" s="201">
        <v>35.728400000000001</v>
      </c>
      <c r="O723" s="202" t="s">
        <v>81</v>
      </c>
      <c r="P723" s="202"/>
      <c r="Q723" s="203">
        <f t="shared" si="63"/>
        <v>0</v>
      </c>
      <c r="R723" s="203">
        <f t="shared" si="64"/>
        <v>0</v>
      </c>
      <c r="S723" s="213">
        <f>IF(M723="nvt",0,IF(O723&gt;0,VLOOKUP(M723,'3-Productie normen'!A:K,VLOOKUP(O723,'3-Productie normen'!$B$34:$C$35,2,FALSE),FALSE)))</f>
        <v>0</v>
      </c>
      <c r="T723" s="204">
        <f t="shared" si="65"/>
        <v>0</v>
      </c>
      <c r="U723" s="572"/>
    </row>
    <row r="724" spans="1:21" ht="14.15" customHeight="1">
      <c r="A724" s="231">
        <v>724</v>
      </c>
      <c r="B724" s="262" t="s">
        <v>85</v>
      </c>
      <c r="C724" s="199" t="s">
        <v>784</v>
      </c>
      <c r="D724" s="199" t="s">
        <v>785</v>
      </c>
      <c r="E724" s="199" t="s">
        <v>786</v>
      </c>
      <c r="F724" s="199" t="s">
        <v>176</v>
      </c>
      <c r="G724" s="199" t="s">
        <v>177</v>
      </c>
      <c r="H724" s="199" t="s">
        <v>954</v>
      </c>
      <c r="I724" s="200" t="s">
        <v>125</v>
      </c>
      <c r="J724" s="199" t="s">
        <v>222</v>
      </c>
      <c r="K724" s="199" t="s">
        <v>279</v>
      </c>
      <c r="L724" s="199" t="s">
        <v>180</v>
      </c>
      <c r="M724" s="208" t="s">
        <v>129</v>
      </c>
      <c r="N724" s="201">
        <v>108.00620000000001</v>
      </c>
      <c r="O724" s="202" t="s">
        <v>81</v>
      </c>
      <c r="P724" s="202"/>
      <c r="Q724" s="203">
        <f t="shared" si="63"/>
        <v>0</v>
      </c>
      <c r="R724" s="203">
        <f t="shared" si="64"/>
        <v>0</v>
      </c>
      <c r="S724" s="213">
        <f>IF(M724="nvt",0,IF(O724&gt;0,VLOOKUP(M724,'3-Productie normen'!A:K,VLOOKUP(O724,'3-Productie normen'!$B$34:$C$35,2,FALSE),FALSE)))</f>
        <v>0</v>
      </c>
      <c r="T724" s="204">
        <f t="shared" si="65"/>
        <v>0</v>
      </c>
      <c r="U724" s="572"/>
    </row>
    <row r="725" spans="1:21" ht="14.15" customHeight="1">
      <c r="A725" s="231">
        <v>725</v>
      </c>
      <c r="B725" s="262" t="s">
        <v>85</v>
      </c>
      <c r="C725" s="199" t="s">
        <v>784</v>
      </c>
      <c r="D725" s="199" t="s">
        <v>785</v>
      </c>
      <c r="E725" s="199" t="s">
        <v>786</v>
      </c>
      <c r="F725" s="199" t="s">
        <v>176</v>
      </c>
      <c r="G725" s="199" t="s">
        <v>177</v>
      </c>
      <c r="H725" s="199" t="s">
        <v>955</v>
      </c>
      <c r="I725" s="200" t="s">
        <v>130</v>
      </c>
      <c r="J725" s="199" t="s">
        <v>209</v>
      </c>
      <c r="K725" s="199" t="s">
        <v>220</v>
      </c>
      <c r="L725" s="199" t="s">
        <v>451</v>
      </c>
      <c r="M725" s="199" t="s">
        <v>140</v>
      </c>
      <c r="N725" s="201">
        <v>18.468699999999998</v>
      </c>
      <c r="O725" s="202" t="s">
        <v>81</v>
      </c>
      <c r="P725" s="202"/>
      <c r="Q725" s="203">
        <f t="shared" si="63"/>
        <v>0</v>
      </c>
      <c r="R725" s="203">
        <f t="shared" si="64"/>
        <v>0</v>
      </c>
      <c r="S725" s="213">
        <f>IF(M725="nvt",0,IF(O725&gt;0,VLOOKUP(M725,'3-Productie normen'!A:K,VLOOKUP(O725,'3-Productie normen'!$B$34:$C$35,2,FALSE),FALSE)))</f>
        <v>0</v>
      </c>
      <c r="T725" s="204">
        <f t="shared" si="65"/>
        <v>0</v>
      </c>
      <c r="U725" s="572"/>
    </row>
    <row r="726" spans="1:21" ht="14.15" customHeight="1">
      <c r="A726" s="231">
        <v>726</v>
      </c>
      <c r="B726" s="262" t="s">
        <v>85</v>
      </c>
      <c r="C726" s="199" t="s">
        <v>784</v>
      </c>
      <c r="D726" s="199" t="s">
        <v>785</v>
      </c>
      <c r="E726" s="199" t="s">
        <v>786</v>
      </c>
      <c r="F726" s="199" t="s">
        <v>176</v>
      </c>
      <c r="G726" s="199" t="s">
        <v>177</v>
      </c>
      <c r="H726" s="199" t="s">
        <v>956</v>
      </c>
      <c r="I726" s="200" t="s">
        <v>125</v>
      </c>
      <c r="J726" s="199" t="s">
        <v>222</v>
      </c>
      <c r="K726" s="199" t="s">
        <v>279</v>
      </c>
      <c r="L726" s="199" t="s">
        <v>451</v>
      </c>
      <c r="M726" s="208" t="s">
        <v>129</v>
      </c>
      <c r="N726" s="201">
        <v>26.369199999999999</v>
      </c>
      <c r="O726" s="202" t="s">
        <v>81</v>
      </c>
      <c r="P726" s="202"/>
      <c r="Q726" s="203">
        <f t="shared" si="63"/>
        <v>0</v>
      </c>
      <c r="R726" s="203">
        <f t="shared" si="64"/>
        <v>0</v>
      </c>
      <c r="S726" s="213">
        <f>IF(M726="nvt",0,IF(O726&gt;0,VLOOKUP(M726,'3-Productie normen'!A:K,VLOOKUP(O726,'3-Productie normen'!$B$34:$C$35,2,FALSE),FALSE)))</f>
        <v>0</v>
      </c>
      <c r="T726" s="204">
        <f t="shared" si="65"/>
        <v>0</v>
      </c>
      <c r="U726" s="572"/>
    </row>
    <row r="727" spans="1:21" ht="14.15" customHeight="1">
      <c r="A727" s="231">
        <v>727</v>
      </c>
      <c r="B727" s="262" t="s">
        <v>85</v>
      </c>
      <c r="C727" s="199" t="s">
        <v>784</v>
      </c>
      <c r="D727" s="199" t="s">
        <v>785</v>
      </c>
      <c r="E727" s="199" t="s">
        <v>786</v>
      </c>
      <c r="F727" s="199" t="s">
        <v>176</v>
      </c>
      <c r="G727" s="199" t="s">
        <v>177</v>
      </c>
      <c r="H727" s="199" t="s">
        <v>957</v>
      </c>
      <c r="I727" s="200" t="s">
        <v>127</v>
      </c>
      <c r="J727" s="199" t="s">
        <v>209</v>
      </c>
      <c r="K727" s="199" t="s">
        <v>210</v>
      </c>
      <c r="L727" s="199" t="s">
        <v>381</v>
      </c>
      <c r="M727" s="199" t="s">
        <v>126</v>
      </c>
      <c r="N727" s="201">
        <v>14.569000000000001</v>
      </c>
      <c r="O727" s="202">
        <v>255</v>
      </c>
      <c r="P727" s="202"/>
      <c r="Q727" s="203">
        <f t="shared" si="63"/>
        <v>0</v>
      </c>
      <c r="R727" s="203">
        <f t="shared" si="64"/>
        <v>0</v>
      </c>
      <c r="S727" s="213">
        <f>IF(M727="nvt",0,IF(O727&gt;0,VLOOKUP(M727,'3-Productie normen'!A:K,VLOOKUP(O727,'3-Productie normen'!$B$34:$C$35,2,FALSE),FALSE)))</f>
        <v>0</v>
      </c>
      <c r="T727" s="204">
        <f t="shared" si="65"/>
        <v>0</v>
      </c>
      <c r="U727" s="572"/>
    </row>
    <row r="728" spans="1:21" ht="14.15" customHeight="1">
      <c r="A728" s="231">
        <v>728</v>
      </c>
      <c r="B728" s="262" t="s">
        <v>85</v>
      </c>
      <c r="C728" s="199" t="s">
        <v>784</v>
      </c>
      <c r="D728" s="199" t="s">
        <v>785</v>
      </c>
      <c r="E728" s="199" t="s">
        <v>786</v>
      </c>
      <c r="F728" s="199" t="s">
        <v>176</v>
      </c>
      <c r="G728" s="199" t="s">
        <v>177</v>
      </c>
      <c r="H728" s="199" t="s">
        <v>958</v>
      </c>
      <c r="I728" s="200" t="s">
        <v>130</v>
      </c>
      <c r="J728" s="199" t="s">
        <v>209</v>
      </c>
      <c r="K728" s="199" t="s">
        <v>220</v>
      </c>
      <c r="L728" s="199" t="s">
        <v>451</v>
      </c>
      <c r="M728" s="199" t="s">
        <v>140</v>
      </c>
      <c r="N728" s="201">
        <v>8.0195000000000007</v>
      </c>
      <c r="O728" s="202" t="s">
        <v>81</v>
      </c>
      <c r="P728" s="202"/>
      <c r="Q728" s="203">
        <f t="shared" si="63"/>
        <v>0</v>
      </c>
      <c r="R728" s="203">
        <f t="shared" si="64"/>
        <v>0</v>
      </c>
      <c r="S728" s="213">
        <f>IF(M728="nvt",0,IF(O728&gt;0,VLOOKUP(M728,'3-Productie normen'!A:K,VLOOKUP(O728,'3-Productie normen'!$B$34:$C$35,2,FALSE),FALSE)))</f>
        <v>0</v>
      </c>
      <c r="T728" s="204">
        <f t="shared" si="65"/>
        <v>0</v>
      </c>
      <c r="U728" s="572"/>
    </row>
    <row r="729" spans="1:21" ht="14.15" customHeight="1">
      <c r="A729" s="232">
        <v>729</v>
      </c>
      <c r="B729" s="262" t="s">
        <v>85</v>
      </c>
      <c r="C729" s="199" t="s">
        <v>784</v>
      </c>
      <c r="D729" s="199" t="s">
        <v>785</v>
      </c>
      <c r="E729" s="199" t="s">
        <v>786</v>
      </c>
      <c r="F729" s="199" t="s">
        <v>176</v>
      </c>
      <c r="G729" s="199" t="s">
        <v>177</v>
      </c>
      <c r="H729" s="199" t="s">
        <v>959</v>
      </c>
      <c r="I729" s="200" t="s">
        <v>125</v>
      </c>
      <c r="J729" s="199" t="s">
        <v>222</v>
      </c>
      <c r="K729" s="199" t="s">
        <v>279</v>
      </c>
      <c r="L729" s="199" t="s">
        <v>451</v>
      </c>
      <c r="M729" s="208" t="s">
        <v>129</v>
      </c>
      <c r="N729" s="201">
        <v>5.0212000000000003</v>
      </c>
      <c r="O729" s="202" t="s">
        <v>81</v>
      </c>
      <c r="P729" s="202"/>
      <c r="Q729" s="203">
        <f t="shared" si="63"/>
        <v>0</v>
      </c>
      <c r="R729" s="203">
        <f t="shared" si="64"/>
        <v>0</v>
      </c>
      <c r="S729" s="213">
        <f>IF(M729="nvt",0,IF(O729&gt;0,VLOOKUP(M729,'3-Productie normen'!A:K,VLOOKUP(O729,'3-Productie normen'!$B$34:$C$35,2,FALSE),FALSE)))</f>
        <v>0</v>
      </c>
      <c r="T729" s="204">
        <f t="shared" si="65"/>
        <v>0</v>
      </c>
      <c r="U729" s="572"/>
    </row>
    <row r="730" spans="1:21" ht="14.15" customHeight="1">
      <c r="A730" s="231">
        <v>730</v>
      </c>
      <c r="B730" s="262" t="s">
        <v>85</v>
      </c>
      <c r="C730" s="199" t="s">
        <v>784</v>
      </c>
      <c r="D730" s="199" t="s">
        <v>785</v>
      </c>
      <c r="E730" s="199" t="s">
        <v>786</v>
      </c>
      <c r="F730" s="199" t="s">
        <v>176</v>
      </c>
      <c r="G730" s="199" t="s">
        <v>177</v>
      </c>
      <c r="H730" s="199" t="s">
        <v>960</v>
      </c>
      <c r="I730" s="200" t="s">
        <v>130</v>
      </c>
      <c r="J730" s="199" t="s">
        <v>209</v>
      </c>
      <c r="K730" s="199" t="s">
        <v>220</v>
      </c>
      <c r="L730" s="199" t="s">
        <v>451</v>
      </c>
      <c r="M730" s="199" t="s">
        <v>140</v>
      </c>
      <c r="N730" s="201">
        <v>4.6463999999999999</v>
      </c>
      <c r="O730" s="202" t="s">
        <v>81</v>
      </c>
      <c r="P730" s="202"/>
      <c r="Q730" s="203">
        <f t="shared" si="63"/>
        <v>0</v>
      </c>
      <c r="R730" s="203">
        <f t="shared" si="64"/>
        <v>0</v>
      </c>
      <c r="S730" s="213">
        <f>IF(M730="nvt",0,IF(O730&gt;0,VLOOKUP(M730,'3-Productie normen'!A:K,VLOOKUP(O730,'3-Productie normen'!$B$34:$C$35,2,FALSE),FALSE)))</f>
        <v>0</v>
      </c>
      <c r="T730" s="204">
        <f t="shared" si="65"/>
        <v>0</v>
      </c>
      <c r="U730" s="572"/>
    </row>
    <row r="731" spans="1:21" ht="14.15" customHeight="1">
      <c r="A731" s="231">
        <v>731</v>
      </c>
      <c r="B731" s="262" t="s">
        <v>85</v>
      </c>
      <c r="C731" s="199" t="s">
        <v>784</v>
      </c>
      <c r="D731" s="199" t="s">
        <v>785</v>
      </c>
      <c r="E731" s="199" t="s">
        <v>786</v>
      </c>
      <c r="F731" s="199" t="s">
        <v>176</v>
      </c>
      <c r="G731" s="199" t="s">
        <v>177</v>
      </c>
      <c r="H731" s="199" t="s">
        <v>961</v>
      </c>
      <c r="I731" s="200" t="s">
        <v>143</v>
      </c>
      <c r="J731" s="199" t="s">
        <v>209</v>
      </c>
      <c r="K731" s="199" t="s">
        <v>210</v>
      </c>
      <c r="L731" s="199" t="s">
        <v>381</v>
      </c>
      <c r="M731" s="199" t="s">
        <v>143</v>
      </c>
      <c r="N731" s="201">
        <v>5.5861999999999998</v>
      </c>
      <c r="O731" s="202"/>
      <c r="P731" s="202"/>
      <c r="Q731" s="203">
        <f t="shared" si="63"/>
        <v>0</v>
      </c>
      <c r="R731" s="203">
        <f t="shared" si="64"/>
        <v>0</v>
      </c>
      <c r="S731" s="213">
        <f>IF(M731="nvt",0,IF(O731&gt;0,VLOOKUP(M731,'3-Productie normen'!A:K,VLOOKUP(O731,'3-Productie normen'!$B$34:$C$35,2,FALSE),FALSE)))</f>
        <v>0</v>
      </c>
      <c r="T731" s="204">
        <f t="shared" si="65"/>
        <v>0</v>
      </c>
      <c r="U731" s="572"/>
    </row>
    <row r="732" spans="1:21" ht="14.15" customHeight="1">
      <c r="A732" s="231">
        <v>732</v>
      </c>
      <c r="B732" s="262" t="s">
        <v>85</v>
      </c>
      <c r="C732" s="199" t="s">
        <v>784</v>
      </c>
      <c r="D732" s="199" t="s">
        <v>785</v>
      </c>
      <c r="E732" s="199" t="s">
        <v>786</v>
      </c>
      <c r="F732" s="199" t="s">
        <v>176</v>
      </c>
      <c r="G732" s="199" t="s">
        <v>177</v>
      </c>
      <c r="H732" s="199" t="s">
        <v>962</v>
      </c>
      <c r="I732" s="200" t="s">
        <v>143</v>
      </c>
      <c r="J732" s="199" t="s">
        <v>209</v>
      </c>
      <c r="K732" s="199" t="s">
        <v>210</v>
      </c>
      <c r="L732" s="199" t="s">
        <v>381</v>
      </c>
      <c r="M732" s="199" t="s">
        <v>143</v>
      </c>
      <c r="N732" s="201">
        <v>7.2541000000000002</v>
      </c>
      <c r="O732" s="202"/>
      <c r="P732" s="202"/>
      <c r="Q732" s="203">
        <f t="shared" si="63"/>
        <v>0</v>
      </c>
      <c r="R732" s="203">
        <f t="shared" si="64"/>
        <v>0</v>
      </c>
      <c r="S732" s="213">
        <f>IF(M732="nvt",0,IF(O732&gt;0,VLOOKUP(M732,'3-Productie normen'!A:K,VLOOKUP(O732,'3-Productie normen'!$B$34:$C$35,2,FALSE),FALSE)))</f>
        <v>0</v>
      </c>
      <c r="T732" s="204">
        <f t="shared" si="65"/>
        <v>0</v>
      </c>
      <c r="U732" s="572"/>
    </row>
    <row r="733" spans="1:21" ht="14.15" customHeight="1">
      <c r="A733" s="231">
        <v>733</v>
      </c>
      <c r="B733" s="262" t="s">
        <v>85</v>
      </c>
      <c r="C733" s="199" t="s">
        <v>784</v>
      </c>
      <c r="D733" s="199" t="s">
        <v>785</v>
      </c>
      <c r="E733" s="199" t="s">
        <v>786</v>
      </c>
      <c r="F733" s="199" t="s">
        <v>176</v>
      </c>
      <c r="G733" s="199" t="s">
        <v>177</v>
      </c>
      <c r="H733" s="199" t="s">
        <v>963</v>
      </c>
      <c r="I733" s="200" t="s">
        <v>143</v>
      </c>
      <c r="J733" s="199" t="s">
        <v>209</v>
      </c>
      <c r="K733" s="199" t="s">
        <v>210</v>
      </c>
      <c r="L733" s="199" t="s">
        <v>381</v>
      </c>
      <c r="M733" s="199" t="s">
        <v>143</v>
      </c>
      <c r="N733" s="201">
        <v>5.5812999999999997</v>
      </c>
      <c r="O733" s="202"/>
      <c r="P733" s="202"/>
      <c r="Q733" s="203">
        <f t="shared" si="63"/>
        <v>0</v>
      </c>
      <c r="R733" s="203">
        <f t="shared" si="64"/>
        <v>0</v>
      </c>
      <c r="S733" s="213">
        <f>IF(M733="nvt",0,IF(O733&gt;0,VLOOKUP(M733,'3-Productie normen'!A:K,VLOOKUP(O733,'3-Productie normen'!$B$34:$C$35,2,FALSE),FALSE)))</f>
        <v>0</v>
      </c>
      <c r="T733" s="204">
        <f t="shared" si="65"/>
        <v>0</v>
      </c>
      <c r="U733" s="572"/>
    </row>
    <row r="734" spans="1:21" ht="14.15" customHeight="1">
      <c r="A734" s="231">
        <v>734</v>
      </c>
      <c r="B734" s="262" t="s">
        <v>85</v>
      </c>
      <c r="C734" s="199" t="s">
        <v>784</v>
      </c>
      <c r="D734" s="199" t="s">
        <v>785</v>
      </c>
      <c r="E734" s="199" t="s">
        <v>786</v>
      </c>
      <c r="F734" s="199" t="s">
        <v>176</v>
      </c>
      <c r="G734" s="199" t="s">
        <v>407</v>
      </c>
      <c r="H734" s="199" t="s">
        <v>964</v>
      </c>
      <c r="I734" s="200" t="s">
        <v>143</v>
      </c>
      <c r="J734" s="199" t="s">
        <v>209</v>
      </c>
      <c r="K734" s="199" t="s">
        <v>213</v>
      </c>
      <c r="L734" s="199" t="s">
        <v>451</v>
      </c>
      <c r="M734" s="199" t="s">
        <v>143</v>
      </c>
      <c r="N734" s="201">
        <v>510.50259999999997</v>
      </c>
      <c r="O734" s="202"/>
      <c r="P734" s="202"/>
      <c r="Q734" s="203">
        <f t="shared" si="63"/>
        <v>0</v>
      </c>
      <c r="R734" s="203">
        <f t="shared" si="64"/>
        <v>0</v>
      </c>
      <c r="S734" s="213">
        <f>IF(M734="nvt",0,IF(O734&gt;0,VLOOKUP(M734,'3-Productie normen'!A:K,VLOOKUP(O734,'3-Productie normen'!$B$34:$C$35,2,FALSE),FALSE)))</f>
        <v>0</v>
      </c>
      <c r="T734" s="204">
        <f t="shared" si="65"/>
        <v>0</v>
      </c>
      <c r="U734" s="572"/>
    </row>
    <row r="735" spans="1:21" ht="14.15" customHeight="1">
      <c r="A735" s="231">
        <v>735</v>
      </c>
      <c r="B735" s="262" t="s">
        <v>85</v>
      </c>
      <c r="C735" s="199" t="s">
        <v>784</v>
      </c>
      <c r="D735" s="199" t="s">
        <v>785</v>
      </c>
      <c r="E735" s="199" t="s">
        <v>786</v>
      </c>
      <c r="F735" s="199" t="s">
        <v>176</v>
      </c>
      <c r="G735" s="199" t="s">
        <v>407</v>
      </c>
      <c r="H735" s="199" t="s">
        <v>965</v>
      </c>
      <c r="I735" s="200" t="s">
        <v>143</v>
      </c>
      <c r="J735" s="199" t="s">
        <v>209</v>
      </c>
      <c r="K735" s="199" t="s">
        <v>213</v>
      </c>
      <c r="L735" s="199" t="s">
        <v>451</v>
      </c>
      <c r="M735" s="199" t="s">
        <v>143</v>
      </c>
      <c r="N735" s="201">
        <v>73.801299999999998</v>
      </c>
      <c r="O735" s="202"/>
      <c r="P735" s="202"/>
      <c r="Q735" s="203">
        <f t="shared" si="63"/>
        <v>0</v>
      </c>
      <c r="R735" s="203">
        <f t="shared" si="64"/>
        <v>0</v>
      </c>
      <c r="S735" s="213">
        <f>IF(M735="nvt",0,IF(O735&gt;0,VLOOKUP(M735,'3-Productie normen'!A:K,VLOOKUP(O735,'3-Productie normen'!$B$34:$C$35,2,FALSE),FALSE)))</f>
        <v>0</v>
      </c>
      <c r="T735" s="204">
        <f t="shared" si="65"/>
        <v>0</v>
      </c>
      <c r="U735" s="572"/>
    </row>
    <row r="736" spans="1:21" ht="14.15" customHeight="1">
      <c r="A736" s="231">
        <v>736</v>
      </c>
      <c r="B736" s="262" t="s">
        <v>85</v>
      </c>
      <c r="C736" s="199" t="s">
        <v>784</v>
      </c>
      <c r="D736" s="199" t="s">
        <v>785</v>
      </c>
      <c r="E736" s="199" t="s">
        <v>786</v>
      </c>
      <c r="F736" s="199" t="s">
        <v>176</v>
      </c>
      <c r="G736" s="199" t="s">
        <v>407</v>
      </c>
      <c r="H736" s="199" t="s">
        <v>966</v>
      </c>
      <c r="I736" s="207" t="s">
        <v>130</v>
      </c>
      <c r="J736" s="199" t="s">
        <v>209</v>
      </c>
      <c r="K736" s="199" t="s">
        <v>220</v>
      </c>
      <c r="L736" s="199" t="s">
        <v>451</v>
      </c>
      <c r="M736" s="208" t="s">
        <v>129</v>
      </c>
      <c r="N736" s="201">
        <v>12.5547</v>
      </c>
      <c r="O736" s="202" t="s">
        <v>81</v>
      </c>
      <c r="P736" s="202"/>
      <c r="Q736" s="203">
        <f t="shared" si="63"/>
        <v>0</v>
      </c>
      <c r="R736" s="203">
        <f t="shared" si="64"/>
        <v>0</v>
      </c>
      <c r="S736" s="213">
        <f>IF(M736="nvt",0,IF(O736&gt;0,VLOOKUP(M736,'3-Productie normen'!A:K,VLOOKUP(O736,'3-Productie normen'!$B$34:$C$35,2,FALSE),FALSE)))</f>
        <v>0</v>
      </c>
      <c r="T736" s="204">
        <f t="shared" si="65"/>
        <v>0</v>
      </c>
      <c r="U736" s="572"/>
    </row>
    <row r="737" spans="1:41" ht="14.15" customHeight="1">
      <c r="A737" s="232">
        <v>737</v>
      </c>
      <c r="B737" s="262" t="s">
        <v>85</v>
      </c>
      <c r="C737" s="199" t="s">
        <v>784</v>
      </c>
      <c r="D737" s="199" t="s">
        <v>785</v>
      </c>
      <c r="E737" s="199" t="s">
        <v>786</v>
      </c>
      <c r="F737" s="199" t="s">
        <v>176</v>
      </c>
      <c r="G737" s="199" t="s">
        <v>407</v>
      </c>
      <c r="H737" s="199" t="s">
        <v>967</v>
      </c>
      <c r="I737" s="200" t="s">
        <v>130</v>
      </c>
      <c r="J737" s="199" t="s">
        <v>222</v>
      </c>
      <c r="K737" s="199" t="s">
        <v>279</v>
      </c>
      <c r="L737" s="199" t="s">
        <v>451</v>
      </c>
      <c r="M737" s="199" t="s">
        <v>140</v>
      </c>
      <c r="N737" s="201">
        <v>16.6755</v>
      </c>
      <c r="O737" s="202" t="s">
        <v>81</v>
      </c>
      <c r="P737" s="202"/>
      <c r="Q737" s="203">
        <f t="shared" si="63"/>
        <v>0</v>
      </c>
      <c r="R737" s="203">
        <f t="shared" si="64"/>
        <v>0</v>
      </c>
      <c r="S737" s="213">
        <f>IF(M737="nvt",0,IF(O737&gt;0,VLOOKUP(M737,'3-Productie normen'!A:K,VLOOKUP(O737,'3-Productie normen'!$B$34:$C$35,2,FALSE),FALSE)))</f>
        <v>0</v>
      </c>
      <c r="T737" s="204">
        <f t="shared" si="65"/>
        <v>0</v>
      </c>
      <c r="U737" s="572"/>
    </row>
    <row r="738" spans="1:41" s="206" customFormat="1" ht="14.15" customHeight="1">
      <c r="A738" s="231">
        <v>738</v>
      </c>
      <c r="B738" s="262" t="s">
        <v>85</v>
      </c>
      <c r="C738" s="199" t="s">
        <v>784</v>
      </c>
      <c r="D738" s="199" t="s">
        <v>785</v>
      </c>
      <c r="E738" s="199" t="s">
        <v>786</v>
      </c>
      <c r="F738" s="199" t="s">
        <v>176</v>
      </c>
      <c r="G738" s="199" t="s">
        <v>251</v>
      </c>
      <c r="H738" s="199" t="s">
        <v>968</v>
      </c>
      <c r="I738" s="200" t="s">
        <v>143</v>
      </c>
      <c r="J738" s="199" t="s">
        <v>209</v>
      </c>
      <c r="K738" s="199" t="s">
        <v>213</v>
      </c>
      <c r="L738" s="199" t="s">
        <v>451</v>
      </c>
      <c r="M738" s="199" t="s">
        <v>143</v>
      </c>
      <c r="N738" s="201">
        <v>188.0256</v>
      </c>
      <c r="O738" s="202"/>
      <c r="P738" s="202"/>
      <c r="Q738" s="203">
        <f t="shared" si="63"/>
        <v>0</v>
      </c>
      <c r="R738" s="203">
        <f t="shared" si="64"/>
        <v>0</v>
      </c>
      <c r="S738" s="213">
        <f>IF(M738="nvt",0,IF(O738&gt;0,VLOOKUP(M738,'3-Productie normen'!A:K,VLOOKUP(O738,'3-Productie normen'!$B$34:$C$35,2,FALSE),FALSE)))</f>
        <v>0</v>
      </c>
      <c r="T738" s="204">
        <f t="shared" si="65"/>
        <v>0</v>
      </c>
      <c r="U738" s="572"/>
      <c r="V738" s="3"/>
      <c r="W738" s="32"/>
      <c r="X738" s="32"/>
      <c r="Y738" s="32"/>
      <c r="Z738" s="32"/>
      <c r="AA738" s="32"/>
      <c r="AB738" s="32"/>
      <c r="AC738" s="32"/>
      <c r="AD738" s="32"/>
      <c r="AE738" s="32"/>
      <c r="AF738" s="32"/>
      <c r="AG738" s="32"/>
      <c r="AH738" s="32"/>
      <c r="AI738" s="32"/>
      <c r="AJ738" s="32"/>
      <c r="AK738" s="32"/>
      <c r="AL738" s="32"/>
      <c r="AM738" s="32"/>
      <c r="AN738" s="32"/>
      <c r="AO738" s="569"/>
    </row>
    <row r="739" spans="1:41" ht="14.15" customHeight="1">
      <c r="A739" s="231">
        <v>739</v>
      </c>
      <c r="B739" s="262" t="s">
        <v>85</v>
      </c>
      <c r="C739" s="199" t="s">
        <v>784</v>
      </c>
      <c r="D739" s="199" t="s">
        <v>785</v>
      </c>
      <c r="E739" s="199" t="s">
        <v>786</v>
      </c>
      <c r="F739" s="199" t="s">
        <v>176</v>
      </c>
      <c r="G739" s="199" t="s">
        <v>251</v>
      </c>
      <c r="H739" s="199" t="s">
        <v>969</v>
      </c>
      <c r="I739" s="200" t="s">
        <v>143</v>
      </c>
      <c r="J739" s="199" t="s">
        <v>209</v>
      </c>
      <c r="K739" s="199" t="s">
        <v>213</v>
      </c>
      <c r="L739" s="199" t="s">
        <v>451</v>
      </c>
      <c r="M739" s="199" t="s">
        <v>143</v>
      </c>
      <c r="N739" s="201">
        <v>233.7</v>
      </c>
      <c r="O739" s="202"/>
      <c r="P739" s="202"/>
      <c r="Q739" s="203">
        <f t="shared" si="63"/>
        <v>0</v>
      </c>
      <c r="R739" s="203">
        <f t="shared" si="64"/>
        <v>0</v>
      </c>
      <c r="S739" s="213">
        <f>IF(M739="nvt",0,IF(O739&gt;0,VLOOKUP(M739,'3-Productie normen'!A:K,VLOOKUP(O739,'3-Productie normen'!$B$34:$C$35,2,FALSE),FALSE)))</f>
        <v>0</v>
      </c>
      <c r="T739" s="204">
        <f t="shared" si="65"/>
        <v>0</v>
      </c>
      <c r="U739" s="572"/>
    </row>
    <row r="740" spans="1:41" ht="14.15" customHeight="1">
      <c r="A740" s="231">
        <v>740</v>
      </c>
      <c r="B740" s="262" t="s">
        <v>85</v>
      </c>
      <c r="C740" s="199" t="s">
        <v>784</v>
      </c>
      <c r="D740" s="199" t="s">
        <v>785</v>
      </c>
      <c r="E740" s="199" t="s">
        <v>786</v>
      </c>
      <c r="F740" s="199" t="s">
        <v>176</v>
      </c>
      <c r="G740" s="199" t="s">
        <v>251</v>
      </c>
      <c r="H740" s="199" t="s">
        <v>970</v>
      </c>
      <c r="I740" s="200" t="s">
        <v>143</v>
      </c>
      <c r="J740" s="199" t="s">
        <v>209</v>
      </c>
      <c r="K740" s="199" t="s">
        <v>213</v>
      </c>
      <c r="L740" s="199" t="s">
        <v>451</v>
      </c>
      <c r="M740" s="199" t="s">
        <v>143</v>
      </c>
      <c r="N740" s="201">
        <v>92.560100000000006</v>
      </c>
      <c r="O740" s="202"/>
      <c r="P740" s="202"/>
      <c r="Q740" s="203">
        <f t="shared" si="63"/>
        <v>0</v>
      </c>
      <c r="R740" s="203">
        <f t="shared" si="64"/>
        <v>0</v>
      </c>
      <c r="S740" s="213">
        <f>IF(M740="nvt",0,IF(O740&gt;0,VLOOKUP(M740,'3-Productie normen'!A:K,VLOOKUP(O740,'3-Productie normen'!$B$34:$C$35,2,FALSE),FALSE)))</f>
        <v>0</v>
      </c>
      <c r="T740" s="204">
        <f t="shared" si="65"/>
        <v>0</v>
      </c>
      <c r="U740" s="572"/>
    </row>
    <row r="741" spans="1:41" ht="14.15" customHeight="1">
      <c r="A741" s="231">
        <v>741</v>
      </c>
      <c r="B741" s="262" t="s">
        <v>85</v>
      </c>
      <c r="C741" s="199" t="s">
        <v>784</v>
      </c>
      <c r="D741" s="199" t="s">
        <v>785</v>
      </c>
      <c r="E741" s="199" t="s">
        <v>786</v>
      </c>
      <c r="F741" s="199" t="s">
        <v>176</v>
      </c>
      <c r="G741" s="199" t="s">
        <v>251</v>
      </c>
      <c r="H741" s="199" t="s">
        <v>971</v>
      </c>
      <c r="I741" s="200" t="s">
        <v>143</v>
      </c>
      <c r="J741" s="199" t="s">
        <v>209</v>
      </c>
      <c r="K741" s="199" t="s">
        <v>213</v>
      </c>
      <c r="L741" s="199" t="s">
        <v>451</v>
      </c>
      <c r="M741" s="199" t="s">
        <v>143</v>
      </c>
      <c r="N741" s="201">
        <v>80.845399999999998</v>
      </c>
      <c r="O741" s="202"/>
      <c r="P741" s="202"/>
      <c r="Q741" s="203">
        <f t="shared" si="63"/>
        <v>0</v>
      </c>
      <c r="R741" s="203">
        <f t="shared" si="64"/>
        <v>0</v>
      </c>
      <c r="S741" s="213">
        <f>IF(M741="nvt",0,IF(O741&gt;0,VLOOKUP(M741,'3-Productie normen'!A:K,VLOOKUP(O741,'3-Productie normen'!$B$34:$C$35,2,FALSE),FALSE)))</f>
        <v>0</v>
      </c>
      <c r="T741" s="204">
        <f t="shared" si="65"/>
        <v>0</v>
      </c>
      <c r="U741" s="572"/>
    </row>
    <row r="742" spans="1:41" ht="14.15" customHeight="1">
      <c r="A742" s="231">
        <v>742</v>
      </c>
      <c r="B742" s="262" t="s">
        <v>85</v>
      </c>
      <c r="C742" s="199" t="s">
        <v>784</v>
      </c>
      <c r="D742" s="199" t="s">
        <v>785</v>
      </c>
      <c r="E742" s="199" t="s">
        <v>786</v>
      </c>
      <c r="F742" s="199" t="s">
        <v>176</v>
      </c>
      <c r="G742" s="199" t="s">
        <v>251</v>
      </c>
      <c r="H742" s="199" t="s">
        <v>972</v>
      </c>
      <c r="I742" s="207" t="s">
        <v>130</v>
      </c>
      <c r="J742" s="199" t="s">
        <v>209</v>
      </c>
      <c r="K742" s="199" t="s">
        <v>220</v>
      </c>
      <c r="L742" s="199" t="s">
        <v>451</v>
      </c>
      <c r="M742" s="208" t="s">
        <v>129</v>
      </c>
      <c r="N742" s="201">
        <v>10.826499999999999</v>
      </c>
      <c r="O742" s="202" t="s">
        <v>81</v>
      </c>
      <c r="P742" s="202"/>
      <c r="Q742" s="203">
        <f t="shared" si="63"/>
        <v>0</v>
      </c>
      <c r="R742" s="203">
        <f t="shared" si="64"/>
        <v>0</v>
      </c>
      <c r="S742" s="213">
        <f>IF(M742="nvt",0,IF(O742&gt;0,VLOOKUP(M742,'3-Productie normen'!A:K,VLOOKUP(O742,'3-Productie normen'!$B$34:$C$35,2,FALSE),FALSE)))</f>
        <v>0</v>
      </c>
      <c r="T742" s="204">
        <f t="shared" si="65"/>
        <v>0</v>
      </c>
      <c r="U742" s="572"/>
    </row>
    <row r="743" spans="1:41" ht="14.15" customHeight="1">
      <c r="A743" s="231">
        <v>743</v>
      </c>
      <c r="B743" s="262" t="s">
        <v>85</v>
      </c>
      <c r="C743" s="199" t="s">
        <v>784</v>
      </c>
      <c r="D743" s="199" t="s">
        <v>785</v>
      </c>
      <c r="E743" s="199" t="s">
        <v>786</v>
      </c>
      <c r="F743" s="199" t="s">
        <v>176</v>
      </c>
      <c r="G743" s="199" t="s">
        <v>251</v>
      </c>
      <c r="H743" s="199" t="s">
        <v>973</v>
      </c>
      <c r="I743" s="200" t="s">
        <v>130</v>
      </c>
      <c r="J743" s="199" t="s">
        <v>209</v>
      </c>
      <c r="K743" s="199" t="s">
        <v>220</v>
      </c>
      <c r="L743" s="199" t="s">
        <v>451</v>
      </c>
      <c r="M743" s="199" t="s">
        <v>140</v>
      </c>
      <c r="N743" s="201">
        <v>14.2331</v>
      </c>
      <c r="O743" s="202" t="s">
        <v>81</v>
      </c>
      <c r="P743" s="202"/>
      <c r="Q743" s="203">
        <f t="shared" si="63"/>
        <v>0</v>
      </c>
      <c r="R743" s="203">
        <f t="shared" si="64"/>
        <v>0</v>
      </c>
      <c r="S743" s="213">
        <f>IF(M743="nvt",0,IF(O743&gt;0,VLOOKUP(M743,'3-Productie normen'!A:K,VLOOKUP(O743,'3-Productie normen'!$B$34:$C$35,2,FALSE),FALSE)))</f>
        <v>0</v>
      </c>
      <c r="T743" s="204">
        <f t="shared" si="65"/>
        <v>0</v>
      </c>
      <c r="U743" s="572"/>
    </row>
    <row r="744" spans="1:41" ht="14.15" customHeight="1">
      <c r="A744" s="231">
        <v>744</v>
      </c>
      <c r="B744" s="262" t="s">
        <v>85</v>
      </c>
      <c r="C744" s="199" t="s">
        <v>784</v>
      </c>
      <c r="D744" s="199" t="s">
        <v>785</v>
      </c>
      <c r="E744" s="199" t="s">
        <v>786</v>
      </c>
      <c r="F744" s="199" t="s">
        <v>176</v>
      </c>
      <c r="G744" s="199" t="s">
        <v>133</v>
      </c>
      <c r="H744" s="199" t="s">
        <v>974</v>
      </c>
      <c r="I744" s="200" t="s">
        <v>143</v>
      </c>
      <c r="J744" s="199" t="s">
        <v>379</v>
      </c>
      <c r="K744" s="199" t="s">
        <v>975</v>
      </c>
      <c r="L744" s="199" t="s">
        <v>451</v>
      </c>
      <c r="M744" s="199" t="s">
        <v>143</v>
      </c>
      <c r="N744" s="201">
        <v>910.00260000000003</v>
      </c>
      <c r="O744" s="202"/>
      <c r="P744" s="202"/>
      <c r="Q744" s="203">
        <f t="shared" si="63"/>
        <v>0</v>
      </c>
      <c r="R744" s="203">
        <f t="shared" si="64"/>
        <v>0</v>
      </c>
      <c r="S744" s="213">
        <f>IF(M744="nvt",0,IF(O744&gt;0,VLOOKUP(M744,'3-Productie normen'!A:K,VLOOKUP(O744,'3-Productie normen'!$B$34:$C$35,2,FALSE),FALSE)))</f>
        <v>0</v>
      </c>
      <c r="T744" s="204">
        <f t="shared" si="65"/>
        <v>0</v>
      </c>
      <c r="U744" s="572"/>
    </row>
    <row r="745" spans="1:41" ht="14.15" customHeight="1">
      <c r="A745" s="232">
        <v>745</v>
      </c>
      <c r="B745" s="262" t="s">
        <v>85</v>
      </c>
      <c r="C745" s="199" t="s">
        <v>784</v>
      </c>
      <c r="D745" s="199" t="s">
        <v>785</v>
      </c>
      <c r="E745" s="199" t="s">
        <v>786</v>
      </c>
      <c r="F745" s="199" t="s">
        <v>176</v>
      </c>
      <c r="G745" s="199" t="s">
        <v>133</v>
      </c>
      <c r="H745" s="199" t="s">
        <v>976</v>
      </c>
      <c r="I745" s="200" t="s">
        <v>143</v>
      </c>
      <c r="J745" s="199" t="s">
        <v>790</v>
      </c>
      <c r="K745" s="199" t="s">
        <v>889</v>
      </c>
      <c r="L745" s="199" t="s">
        <v>451</v>
      </c>
      <c r="M745" s="199" t="s">
        <v>143</v>
      </c>
      <c r="N745" s="201">
        <v>34.7639</v>
      </c>
      <c r="O745" s="202"/>
      <c r="P745" s="202"/>
      <c r="Q745" s="203">
        <f t="shared" si="63"/>
        <v>0</v>
      </c>
      <c r="R745" s="203">
        <f t="shared" si="64"/>
        <v>0</v>
      </c>
      <c r="S745" s="213">
        <f>IF(M745="nvt",0,IF(O745&gt;0,VLOOKUP(M745,'3-Productie normen'!A:K,VLOOKUP(O745,'3-Productie normen'!$B$34:$C$35,2,FALSE),FALSE)))</f>
        <v>0</v>
      </c>
      <c r="T745" s="204">
        <f t="shared" si="65"/>
        <v>0</v>
      </c>
      <c r="U745" s="572"/>
    </row>
    <row r="746" spans="1:41" ht="14.15" customHeight="1">
      <c r="A746" s="231">
        <v>746</v>
      </c>
      <c r="B746" s="262" t="s">
        <v>85</v>
      </c>
      <c r="C746" s="199" t="s">
        <v>784</v>
      </c>
      <c r="D746" s="199" t="s">
        <v>785</v>
      </c>
      <c r="E746" s="199" t="s">
        <v>786</v>
      </c>
      <c r="F746" s="199" t="s">
        <v>176</v>
      </c>
      <c r="G746" s="199" t="s">
        <v>133</v>
      </c>
      <c r="H746" s="199" t="s">
        <v>977</v>
      </c>
      <c r="I746" s="200" t="s">
        <v>127</v>
      </c>
      <c r="J746" s="199" t="s">
        <v>379</v>
      </c>
      <c r="K746" s="199" t="s">
        <v>380</v>
      </c>
      <c r="L746" s="199" t="s">
        <v>451</v>
      </c>
      <c r="M746" s="199" t="s">
        <v>128</v>
      </c>
      <c r="N746" s="201">
        <v>83.429199999999994</v>
      </c>
      <c r="O746" s="202">
        <v>255</v>
      </c>
      <c r="P746" s="202"/>
      <c r="Q746" s="203">
        <f t="shared" si="63"/>
        <v>0</v>
      </c>
      <c r="R746" s="203">
        <f t="shared" si="64"/>
        <v>0</v>
      </c>
      <c r="S746" s="213">
        <f>IF(M746="nvt",0,IF(O746&gt;0,VLOOKUP(M746,'3-Productie normen'!A:K,VLOOKUP(O746,'3-Productie normen'!$B$34:$C$35,2,FALSE),FALSE)))</f>
        <v>0</v>
      </c>
      <c r="T746" s="204">
        <f t="shared" si="65"/>
        <v>0</v>
      </c>
      <c r="U746" s="572"/>
    </row>
    <row r="747" spans="1:41" ht="14.15" customHeight="1">
      <c r="A747" s="231">
        <v>747</v>
      </c>
      <c r="B747" s="262" t="s">
        <v>85</v>
      </c>
      <c r="C747" s="199" t="s">
        <v>784</v>
      </c>
      <c r="D747" s="199" t="s">
        <v>785</v>
      </c>
      <c r="E747" s="199" t="s">
        <v>786</v>
      </c>
      <c r="F747" s="199" t="s">
        <v>176</v>
      </c>
      <c r="G747" s="199" t="s">
        <v>133</v>
      </c>
      <c r="H747" s="199" t="s">
        <v>978</v>
      </c>
      <c r="I747" s="200" t="s">
        <v>127</v>
      </c>
      <c r="J747" s="199" t="s">
        <v>379</v>
      </c>
      <c r="K747" s="199" t="s">
        <v>380</v>
      </c>
      <c r="L747" s="199" t="s">
        <v>451</v>
      </c>
      <c r="M747" s="199" t="s">
        <v>128</v>
      </c>
      <c r="N747" s="201">
        <v>6.4908999999999999</v>
      </c>
      <c r="O747" s="202">
        <v>255</v>
      </c>
      <c r="P747" s="202"/>
      <c r="Q747" s="203">
        <f t="shared" si="63"/>
        <v>0</v>
      </c>
      <c r="R747" s="203">
        <f t="shared" si="64"/>
        <v>0</v>
      </c>
      <c r="S747" s="213">
        <f>IF(M747="nvt",0,IF(O747&gt;0,VLOOKUP(M747,'3-Productie normen'!A:K,VLOOKUP(O747,'3-Productie normen'!$B$34:$C$35,2,FALSE),FALSE)))</f>
        <v>0</v>
      </c>
      <c r="T747" s="204">
        <f t="shared" si="65"/>
        <v>0</v>
      </c>
      <c r="U747" s="572"/>
    </row>
    <row r="748" spans="1:41" ht="14.15" customHeight="1">
      <c r="A748" s="231">
        <v>748</v>
      </c>
      <c r="B748" s="262" t="s">
        <v>85</v>
      </c>
      <c r="C748" s="199" t="s">
        <v>784</v>
      </c>
      <c r="D748" s="199" t="s">
        <v>785</v>
      </c>
      <c r="E748" s="199" t="s">
        <v>786</v>
      </c>
      <c r="F748" s="199" t="s">
        <v>176</v>
      </c>
      <c r="G748" s="199" t="s">
        <v>133</v>
      </c>
      <c r="H748" s="199" t="s">
        <v>979</v>
      </c>
      <c r="I748" s="200" t="s">
        <v>133</v>
      </c>
      <c r="J748" s="199" t="s">
        <v>222</v>
      </c>
      <c r="K748" s="199" t="s">
        <v>223</v>
      </c>
      <c r="L748" s="199" t="s">
        <v>461</v>
      </c>
      <c r="M748" s="199" t="s">
        <v>138</v>
      </c>
      <c r="N748" s="201">
        <v>4.5698999999999996</v>
      </c>
      <c r="O748" s="202" t="s">
        <v>81</v>
      </c>
      <c r="P748" s="202"/>
      <c r="Q748" s="203">
        <f t="shared" si="63"/>
        <v>0</v>
      </c>
      <c r="R748" s="203">
        <f t="shared" si="64"/>
        <v>0</v>
      </c>
      <c r="S748" s="213">
        <f>IF(M748="nvt",0,IF(O748&gt;0,VLOOKUP(M748,'3-Productie normen'!A:K,VLOOKUP(O748,'3-Productie normen'!$B$34:$C$35,2,FALSE),FALSE)))</f>
        <v>0</v>
      </c>
      <c r="T748" s="204">
        <f t="shared" si="65"/>
        <v>0</v>
      </c>
      <c r="U748" s="572"/>
    </row>
    <row r="749" spans="1:41" ht="14.15" customHeight="1">
      <c r="A749" s="231">
        <v>749</v>
      </c>
      <c r="B749" s="262" t="s">
        <v>85</v>
      </c>
      <c r="C749" s="199" t="s">
        <v>784</v>
      </c>
      <c r="D749" s="199" t="s">
        <v>785</v>
      </c>
      <c r="E749" s="199" t="s">
        <v>786</v>
      </c>
      <c r="F749" s="199" t="s">
        <v>176</v>
      </c>
      <c r="G749" s="199" t="s">
        <v>133</v>
      </c>
      <c r="H749" s="199" t="s">
        <v>980</v>
      </c>
      <c r="I749" s="200" t="s">
        <v>133</v>
      </c>
      <c r="J749" s="199" t="s">
        <v>222</v>
      </c>
      <c r="K749" s="199" t="s">
        <v>223</v>
      </c>
      <c r="L749" s="199" t="s">
        <v>461</v>
      </c>
      <c r="M749" s="199" t="s">
        <v>138</v>
      </c>
      <c r="N749" s="201">
        <v>2.2991999999999999</v>
      </c>
      <c r="O749" s="202" t="s">
        <v>81</v>
      </c>
      <c r="P749" s="202"/>
      <c r="Q749" s="203">
        <f t="shared" si="63"/>
        <v>0</v>
      </c>
      <c r="R749" s="203">
        <f t="shared" si="64"/>
        <v>0</v>
      </c>
      <c r="S749" s="213">
        <f>IF(M749="nvt",0,IF(O749&gt;0,VLOOKUP(M749,'3-Productie normen'!A:K,VLOOKUP(O749,'3-Productie normen'!$B$34:$C$35,2,FALSE),FALSE)))</f>
        <v>0</v>
      </c>
      <c r="T749" s="204">
        <f t="shared" si="65"/>
        <v>0</v>
      </c>
      <c r="U749" s="572"/>
    </row>
    <row r="750" spans="1:41" ht="14.15" customHeight="1">
      <c r="A750" s="231">
        <v>750</v>
      </c>
      <c r="B750" s="262" t="s">
        <v>85</v>
      </c>
      <c r="C750" s="199" t="s">
        <v>784</v>
      </c>
      <c r="D750" s="199" t="s">
        <v>785</v>
      </c>
      <c r="E750" s="199" t="s">
        <v>786</v>
      </c>
      <c r="F750" s="199" t="s">
        <v>176</v>
      </c>
      <c r="G750" s="199" t="s">
        <v>133</v>
      </c>
      <c r="H750" s="199" t="s">
        <v>981</v>
      </c>
      <c r="I750" s="200" t="s">
        <v>143</v>
      </c>
      <c r="J750" s="199" t="s">
        <v>209</v>
      </c>
      <c r="K750" s="199" t="s">
        <v>213</v>
      </c>
      <c r="L750" s="199" t="s">
        <v>451</v>
      </c>
      <c r="M750" s="199" t="s">
        <v>143</v>
      </c>
      <c r="N750" s="201">
        <v>30.369199999999999</v>
      </c>
      <c r="O750" s="202"/>
      <c r="P750" s="202"/>
      <c r="Q750" s="203">
        <f t="shared" si="63"/>
        <v>0</v>
      </c>
      <c r="R750" s="203">
        <f t="shared" si="64"/>
        <v>0</v>
      </c>
      <c r="S750" s="213">
        <f>IF(M750="nvt",0,IF(O750&gt;0,VLOOKUP(M750,'3-Productie normen'!A:K,VLOOKUP(O750,'3-Productie normen'!$B$34:$C$35,2,FALSE),FALSE)))</f>
        <v>0</v>
      </c>
      <c r="T750" s="204">
        <f t="shared" si="65"/>
        <v>0</v>
      </c>
      <c r="U750" s="572"/>
    </row>
    <row r="751" spans="1:41" ht="14.15" customHeight="1">
      <c r="A751" s="231">
        <v>751</v>
      </c>
      <c r="B751" s="262" t="s">
        <v>85</v>
      </c>
      <c r="C751" s="199" t="s">
        <v>784</v>
      </c>
      <c r="D751" s="199" t="s">
        <v>785</v>
      </c>
      <c r="E751" s="199" t="s">
        <v>786</v>
      </c>
      <c r="F751" s="199" t="s">
        <v>176</v>
      </c>
      <c r="G751" s="199" t="s">
        <v>133</v>
      </c>
      <c r="H751" s="199" t="s">
        <v>982</v>
      </c>
      <c r="I751" s="200" t="s">
        <v>143</v>
      </c>
      <c r="J751" s="199" t="s">
        <v>209</v>
      </c>
      <c r="K751" s="199" t="s">
        <v>210</v>
      </c>
      <c r="L751" s="199" t="s">
        <v>451</v>
      </c>
      <c r="M751" s="199" t="s">
        <v>143</v>
      </c>
      <c r="N751" s="201">
        <v>9.6716999999999995</v>
      </c>
      <c r="O751" s="202"/>
      <c r="P751" s="202"/>
      <c r="Q751" s="203">
        <f t="shared" si="63"/>
        <v>0</v>
      </c>
      <c r="R751" s="203">
        <f t="shared" si="64"/>
        <v>0</v>
      </c>
      <c r="S751" s="213">
        <f>IF(M751="nvt",0,IF(O751&gt;0,VLOOKUP(M751,'3-Productie normen'!A:K,VLOOKUP(O751,'3-Productie normen'!$B$34:$C$35,2,FALSE),FALSE)))</f>
        <v>0</v>
      </c>
      <c r="T751" s="204">
        <f t="shared" si="65"/>
        <v>0</v>
      </c>
      <c r="U751" s="572"/>
    </row>
    <row r="752" spans="1:41" ht="14.15" customHeight="1">
      <c r="A752" s="231">
        <v>752</v>
      </c>
      <c r="B752" s="262" t="s">
        <v>85</v>
      </c>
      <c r="C752" s="199" t="s">
        <v>784</v>
      </c>
      <c r="D752" s="199" t="s">
        <v>785</v>
      </c>
      <c r="E752" s="199" t="s">
        <v>786</v>
      </c>
      <c r="F752" s="199" t="s">
        <v>176</v>
      </c>
      <c r="G752" s="199" t="s">
        <v>133</v>
      </c>
      <c r="H752" s="199" t="s">
        <v>983</v>
      </c>
      <c r="I752" s="200" t="s">
        <v>143</v>
      </c>
      <c r="J752" s="199" t="s">
        <v>209</v>
      </c>
      <c r="K752" s="199" t="s">
        <v>213</v>
      </c>
      <c r="L752" s="199" t="s">
        <v>451</v>
      </c>
      <c r="M752" s="199" t="s">
        <v>143</v>
      </c>
      <c r="N752" s="201">
        <v>11.514699999999999</v>
      </c>
      <c r="O752" s="202"/>
      <c r="P752" s="202"/>
      <c r="Q752" s="203">
        <f t="shared" si="63"/>
        <v>0</v>
      </c>
      <c r="R752" s="203">
        <f t="shared" si="64"/>
        <v>0</v>
      </c>
      <c r="S752" s="213">
        <f>IF(M752="nvt",0,IF(O752&gt;0,VLOOKUP(M752,'3-Productie normen'!A:K,VLOOKUP(O752,'3-Productie normen'!$B$34:$C$35,2,FALSE),FALSE)))</f>
        <v>0</v>
      </c>
      <c r="T752" s="204">
        <f t="shared" si="65"/>
        <v>0</v>
      </c>
      <c r="U752" s="572"/>
    </row>
    <row r="753" spans="1:21" ht="14.15" customHeight="1">
      <c r="A753" s="232">
        <v>753</v>
      </c>
      <c r="B753" s="262" t="s">
        <v>85</v>
      </c>
      <c r="C753" s="199" t="s">
        <v>784</v>
      </c>
      <c r="D753" s="199" t="s">
        <v>785</v>
      </c>
      <c r="E753" s="199" t="s">
        <v>786</v>
      </c>
      <c r="F753" s="199" t="s">
        <v>176</v>
      </c>
      <c r="G753" s="199" t="s">
        <v>133</v>
      </c>
      <c r="H753" s="199" t="s">
        <v>984</v>
      </c>
      <c r="I753" s="200" t="s">
        <v>143</v>
      </c>
      <c r="J753" s="199" t="s">
        <v>379</v>
      </c>
      <c r="K753" s="199" t="s">
        <v>379</v>
      </c>
      <c r="L753" s="199" t="s">
        <v>451</v>
      </c>
      <c r="M753" s="199" t="s">
        <v>143</v>
      </c>
      <c r="N753" s="201">
        <v>29.463699999999999</v>
      </c>
      <c r="O753" s="202"/>
      <c r="P753" s="202"/>
      <c r="Q753" s="203">
        <f t="shared" si="63"/>
        <v>0</v>
      </c>
      <c r="R753" s="203">
        <f t="shared" si="64"/>
        <v>0</v>
      </c>
      <c r="S753" s="213">
        <f>IF(M753="nvt",0,IF(O753&gt;0,VLOOKUP(M753,'3-Productie normen'!A:K,VLOOKUP(O753,'3-Productie normen'!$B$34:$C$35,2,FALSE),FALSE)))</f>
        <v>0</v>
      </c>
      <c r="T753" s="204">
        <f t="shared" si="65"/>
        <v>0</v>
      </c>
      <c r="U753" s="572"/>
    </row>
    <row r="754" spans="1:21" ht="14.15" customHeight="1">
      <c r="A754" s="231">
        <v>754</v>
      </c>
      <c r="B754" s="262" t="s">
        <v>85</v>
      </c>
      <c r="C754" s="199" t="s">
        <v>784</v>
      </c>
      <c r="D754" s="199" t="s">
        <v>785</v>
      </c>
      <c r="E754" s="199" t="s">
        <v>786</v>
      </c>
      <c r="F754" s="199" t="s">
        <v>176</v>
      </c>
      <c r="G754" s="199" t="s">
        <v>133</v>
      </c>
      <c r="H754" s="199" t="s">
        <v>985</v>
      </c>
      <c r="I754" s="200" t="s">
        <v>143</v>
      </c>
      <c r="J754" s="199" t="s">
        <v>209</v>
      </c>
      <c r="K754" s="199" t="s">
        <v>213</v>
      </c>
      <c r="L754" s="199" t="s">
        <v>451</v>
      </c>
      <c r="M754" s="199" t="s">
        <v>143</v>
      </c>
      <c r="N754" s="201">
        <v>5.1528999999999998</v>
      </c>
      <c r="O754" s="202"/>
      <c r="P754" s="202"/>
      <c r="Q754" s="203">
        <f t="shared" si="63"/>
        <v>0</v>
      </c>
      <c r="R754" s="203">
        <f t="shared" si="64"/>
        <v>0</v>
      </c>
      <c r="S754" s="213">
        <f>IF(M754="nvt",0,IF(O754&gt;0,VLOOKUP(M754,'3-Productie normen'!A:K,VLOOKUP(O754,'3-Productie normen'!$B$34:$C$35,2,FALSE),FALSE)))</f>
        <v>0</v>
      </c>
      <c r="T754" s="204">
        <f t="shared" si="65"/>
        <v>0</v>
      </c>
      <c r="U754" s="572"/>
    </row>
    <row r="755" spans="1:21" ht="14.15" customHeight="1">
      <c r="A755" s="231">
        <v>755</v>
      </c>
      <c r="B755" s="262" t="s">
        <v>85</v>
      </c>
      <c r="C755" s="199" t="s">
        <v>784</v>
      </c>
      <c r="D755" s="199" t="s">
        <v>785</v>
      </c>
      <c r="E755" s="199" t="s">
        <v>786</v>
      </c>
      <c r="F755" s="199" t="s">
        <v>176</v>
      </c>
      <c r="G755" s="199" t="s">
        <v>133</v>
      </c>
      <c r="H755" s="199" t="s">
        <v>986</v>
      </c>
      <c r="I755" s="200" t="s">
        <v>143</v>
      </c>
      <c r="J755" s="199" t="s">
        <v>790</v>
      </c>
      <c r="K755" s="199" t="s">
        <v>793</v>
      </c>
      <c r="L755" s="199" t="s">
        <v>451</v>
      </c>
      <c r="M755" s="199" t="s">
        <v>143</v>
      </c>
      <c r="N755" s="201">
        <v>19.494800000000001</v>
      </c>
      <c r="O755" s="202"/>
      <c r="P755" s="202"/>
      <c r="Q755" s="203">
        <f t="shared" si="63"/>
        <v>0</v>
      </c>
      <c r="R755" s="203">
        <f t="shared" si="64"/>
        <v>0</v>
      </c>
      <c r="S755" s="213">
        <f>IF(M755="nvt",0,IF(O755&gt;0,VLOOKUP(M755,'3-Productie normen'!A:K,VLOOKUP(O755,'3-Productie normen'!$B$34:$C$35,2,FALSE),FALSE)))</f>
        <v>0</v>
      </c>
      <c r="T755" s="204">
        <f t="shared" si="65"/>
        <v>0</v>
      </c>
      <c r="U755" s="572"/>
    </row>
    <row r="756" spans="1:21" ht="14.15" customHeight="1">
      <c r="A756" s="231">
        <v>756</v>
      </c>
      <c r="B756" s="262" t="s">
        <v>85</v>
      </c>
      <c r="C756" s="199" t="s">
        <v>784</v>
      </c>
      <c r="D756" s="199" t="s">
        <v>785</v>
      </c>
      <c r="E756" s="199" t="s">
        <v>786</v>
      </c>
      <c r="F756" s="199" t="s">
        <v>176</v>
      </c>
      <c r="G756" s="199" t="s">
        <v>133</v>
      </c>
      <c r="H756" s="199" t="s">
        <v>987</v>
      </c>
      <c r="I756" s="200" t="s">
        <v>143</v>
      </c>
      <c r="J756" s="199" t="s">
        <v>209</v>
      </c>
      <c r="K756" s="199" t="s">
        <v>213</v>
      </c>
      <c r="L756" s="199" t="s">
        <v>451</v>
      </c>
      <c r="M756" s="199" t="s">
        <v>143</v>
      </c>
      <c r="N756" s="201">
        <v>5.1756000000000002</v>
      </c>
      <c r="O756" s="202"/>
      <c r="P756" s="202"/>
      <c r="Q756" s="203">
        <f t="shared" si="63"/>
        <v>0</v>
      </c>
      <c r="R756" s="203">
        <f t="shared" si="64"/>
        <v>0</v>
      </c>
      <c r="S756" s="213">
        <f>IF(M756="nvt",0,IF(O756&gt;0,VLOOKUP(M756,'3-Productie normen'!A:K,VLOOKUP(O756,'3-Productie normen'!$B$34:$C$35,2,FALSE),FALSE)))</f>
        <v>0</v>
      </c>
      <c r="T756" s="204">
        <f t="shared" si="65"/>
        <v>0</v>
      </c>
      <c r="U756" s="572"/>
    </row>
    <row r="757" spans="1:21" ht="14.15" customHeight="1">
      <c r="A757" s="231">
        <v>757</v>
      </c>
      <c r="B757" s="262" t="s">
        <v>85</v>
      </c>
      <c r="C757" s="199" t="s">
        <v>784</v>
      </c>
      <c r="D757" s="199" t="s">
        <v>785</v>
      </c>
      <c r="E757" s="199" t="s">
        <v>786</v>
      </c>
      <c r="F757" s="199" t="s">
        <v>176</v>
      </c>
      <c r="G757" s="199" t="s">
        <v>133</v>
      </c>
      <c r="H757" s="199" t="s">
        <v>988</v>
      </c>
      <c r="I757" s="200" t="s">
        <v>143</v>
      </c>
      <c r="J757" s="199" t="s">
        <v>790</v>
      </c>
      <c r="K757" s="199" t="s">
        <v>793</v>
      </c>
      <c r="L757" s="199" t="s">
        <v>451</v>
      </c>
      <c r="M757" s="199" t="s">
        <v>143</v>
      </c>
      <c r="N757" s="201">
        <v>19.494800000000001</v>
      </c>
      <c r="O757" s="202"/>
      <c r="P757" s="202"/>
      <c r="Q757" s="203">
        <f t="shared" si="63"/>
        <v>0</v>
      </c>
      <c r="R757" s="203">
        <f t="shared" si="64"/>
        <v>0</v>
      </c>
      <c r="S757" s="213">
        <f>IF(M757="nvt",0,IF(O757&gt;0,VLOOKUP(M757,'3-Productie normen'!A:K,VLOOKUP(O757,'3-Productie normen'!$B$34:$C$35,2,FALSE),FALSE)))</f>
        <v>0</v>
      </c>
      <c r="T757" s="204">
        <f t="shared" si="65"/>
        <v>0</v>
      </c>
      <c r="U757" s="572"/>
    </row>
    <row r="758" spans="1:21" ht="14.15" customHeight="1">
      <c r="A758" s="231">
        <v>758</v>
      </c>
      <c r="B758" s="262" t="s">
        <v>85</v>
      </c>
      <c r="C758" s="199" t="s">
        <v>784</v>
      </c>
      <c r="D758" s="199" t="s">
        <v>785</v>
      </c>
      <c r="E758" s="199" t="s">
        <v>786</v>
      </c>
      <c r="F758" s="199" t="s">
        <v>176</v>
      </c>
      <c r="G758" s="199" t="s">
        <v>133</v>
      </c>
      <c r="H758" s="199" t="s">
        <v>989</v>
      </c>
      <c r="I758" s="200" t="s">
        <v>143</v>
      </c>
      <c r="J758" s="199" t="s">
        <v>209</v>
      </c>
      <c r="K758" s="199" t="s">
        <v>213</v>
      </c>
      <c r="L758" s="199" t="s">
        <v>451</v>
      </c>
      <c r="M758" s="199" t="s">
        <v>143</v>
      </c>
      <c r="N758" s="201">
        <v>5.1756000000000002</v>
      </c>
      <c r="O758" s="202"/>
      <c r="P758" s="202"/>
      <c r="Q758" s="203">
        <f t="shared" si="63"/>
        <v>0</v>
      </c>
      <c r="R758" s="203">
        <f t="shared" si="64"/>
        <v>0</v>
      </c>
      <c r="S758" s="213">
        <f>IF(M758="nvt",0,IF(O758&gt;0,VLOOKUP(M758,'3-Productie normen'!A:K,VLOOKUP(O758,'3-Productie normen'!$B$34:$C$35,2,FALSE),FALSE)))</f>
        <v>0</v>
      </c>
      <c r="T758" s="204">
        <f t="shared" si="65"/>
        <v>0</v>
      </c>
      <c r="U758" s="572"/>
    </row>
    <row r="759" spans="1:21" ht="14.15" customHeight="1">
      <c r="A759" s="231">
        <v>759</v>
      </c>
      <c r="B759" s="262" t="s">
        <v>85</v>
      </c>
      <c r="C759" s="199" t="s">
        <v>784</v>
      </c>
      <c r="D759" s="199" t="s">
        <v>785</v>
      </c>
      <c r="E759" s="199" t="s">
        <v>786</v>
      </c>
      <c r="F759" s="199" t="s">
        <v>176</v>
      </c>
      <c r="G759" s="199" t="s">
        <v>133</v>
      </c>
      <c r="H759" s="199" t="s">
        <v>990</v>
      </c>
      <c r="I759" s="200" t="s">
        <v>143</v>
      </c>
      <c r="J759" s="199" t="s">
        <v>790</v>
      </c>
      <c r="K759" s="199" t="s">
        <v>793</v>
      </c>
      <c r="L759" s="199" t="s">
        <v>451</v>
      </c>
      <c r="M759" s="199" t="s">
        <v>143</v>
      </c>
      <c r="N759" s="201">
        <v>52.914400000000001</v>
      </c>
      <c r="O759" s="202"/>
      <c r="P759" s="202"/>
      <c r="Q759" s="203">
        <f t="shared" si="63"/>
        <v>0</v>
      </c>
      <c r="R759" s="203">
        <f t="shared" si="64"/>
        <v>0</v>
      </c>
      <c r="S759" s="213">
        <f>IF(M759="nvt",0,IF(O759&gt;0,VLOOKUP(M759,'3-Productie normen'!A:K,VLOOKUP(O759,'3-Productie normen'!$B$34:$C$35,2,FALSE),FALSE)))</f>
        <v>0</v>
      </c>
      <c r="T759" s="204">
        <f t="shared" si="65"/>
        <v>0</v>
      </c>
      <c r="U759" s="572"/>
    </row>
    <row r="760" spans="1:21" ht="14.15" customHeight="1">
      <c r="A760" s="231">
        <v>760</v>
      </c>
      <c r="B760" s="262" t="s">
        <v>85</v>
      </c>
      <c r="C760" s="199" t="s">
        <v>784</v>
      </c>
      <c r="D760" s="199" t="s">
        <v>785</v>
      </c>
      <c r="E760" s="199" t="s">
        <v>786</v>
      </c>
      <c r="F760" s="199" t="s">
        <v>176</v>
      </c>
      <c r="G760" s="199" t="s">
        <v>133</v>
      </c>
      <c r="H760" s="199" t="s">
        <v>991</v>
      </c>
      <c r="I760" s="200" t="s">
        <v>143</v>
      </c>
      <c r="J760" s="199" t="s">
        <v>209</v>
      </c>
      <c r="K760" s="199" t="s">
        <v>213</v>
      </c>
      <c r="L760" s="199" t="s">
        <v>451</v>
      </c>
      <c r="M760" s="199" t="s">
        <v>143</v>
      </c>
      <c r="N760" s="201">
        <v>5.1756000000000002</v>
      </c>
      <c r="O760" s="202"/>
      <c r="P760" s="202"/>
      <c r="Q760" s="203">
        <f t="shared" si="63"/>
        <v>0</v>
      </c>
      <c r="R760" s="203">
        <f t="shared" si="64"/>
        <v>0</v>
      </c>
      <c r="S760" s="213">
        <f>IF(M760="nvt",0,IF(O760&gt;0,VLOOKUP(M760,'3-Productie normen'!A:K,VLOOKUP(O760,'3-Productie normen'!$B$34:$C$35,2,FALSE),FALSE)))</f>
        <v>0</v>
      </c>
      <c r="T760" s="204">
        <f t="shared" si="65"/>
        <v>0</v>
      </c>
      <c r="U760" s="572"/>
    </row>
    <row r="761" spans="1:21" ht="14.15" customHeight="1">
      <c r="A761" s="232">
        <v>761</v>
      </c>
      <c r="B761" s="262" t="s">
        <v>85</v>
      </c>
      <c r="C761" s="199" t="s">
        <v>784</v>
      </c>
      <c r="D761" s="199" t="s">
        <v>785</v>
      </c>
      <c r="E761" s="199" t="s">
        <v>786</v>
      </c>
      <c r="F761" s="199" t="s">
        <v>176</v>
      </c>
      <c r="G761" s="199" t="s">
        <v>133</v>
      </c>
      <c r="H761" s="199" t="s">
        <v>992</v>
      </c>
      <c r="I761" s="200" t="s">
        <v>123</v>
      </c>
      <c r="J761" s="199" t="s">
        <v>255</v>
      </c>
      <c r="K761" s="199" t="s">
        <v>256</v>
      </c>
      <c r="L761" s="199" t="s">
        <v>451</v>
      </c>
      <c r="M761" s="199" t="s">
        <v>122</v>
      </c>
      <c r="N761" s="201">
        <v>35.090899999999998</v>
      </c>
      <c r="O761" s="202" t="s">
        <v>81</v>
      </c>
      <c r="P761" s="202"/>
      <c r="Q761" s="203">
        <f t="shared" si="63"/>
        <v>0</v>
      </c>
      <c r="R761" s="203">
        <f t="shared" si="64"/>
        <v>0</v>
      </c>
      <c r="S761" s="213">
        <f>IF(M761="nvt",0,IF(O761&gt;0,VLOOKUP(M761,'3-Productie normen'!A:K,VLOOKUP(O761,'3-Productie normen'!$B$34:$C$35,2,FALSE),FALSE)))</f>
        <v>0</v>
      </c>
      <c r="T761" s="204">
        <f t="shared" si="65"/>
        <v>0</v>
      </c>
      <c r="U761" s="572"/>
    </row>
    <row r="762" spans="1:21" ht="14.15" customHeight="1">
      <c r="A762" s="231">
        <v>762</v>
      </c>
      <c r="B762" s="262" t="s">
        <v>85</v>
      </c>
      <c r="C762" s="199" t="s">
        <v>784</v>
      </c>
      <c r="D762" s="199" t="s">
        <v>785</v>
      </c>
      <c r="E762" s="199" t="s">
        <v>786</v>
      </c>
      <c r="F762" s="199" t="s">
        <v>176</v>
      </c>
      <c r="G762" s="199" t="s">
        <v>133</v>
      </c>
      <c r="H762" s="199" t="s">
        <v>993</v>
      </c>
      <c r="I762" s="200" t="s">
        <v>143</v>
      </c>
      <c r="J762" s="199" t="s">
        <v>209</v>
      </c>
      <c r="K762" s="199" t="s">
        <v>213</v>
      </c>
      <c r="L762" s="199" t="s">
        <v>451</v>
      </c>
      <c r="M762" s="199" t="s">
        <v>143</v>
      </c>
      <c r="N762" s="201">
        <v>39.181100000000001</v>
      </c>
      <c r="O762" s="202"/>
      <c r="P762" s="202"/>
      <c r="Q762" s="203">
        <f t="shared" si="63"/>
        <v>0</v>
      </c>
      <c r="R762" s="203">
        <f t="shared" si="64"/>
        <v>0</v>
      </c>
      <c r="S762" s="213">
        <f>IF(M762="nvt",0,IF(O762&gt;0,VLOOKUP(M762,'3-Productie normen'!A:K,VLOOKUP(O762,'3-Productie normen'!$B$34:$C$35,2,FALSE),FALSE)))</f>
        <v>0</v>
      </c>
      <c r="T762" s="204">
        <f t="shared" si="65"/>
        <v>0</v>
      </c>
      <c r="U762" s="572"/>
    </row>
    <row r="763" spans="1:21" ht="14.15" customHeight="1">
      <c r="A763" s="231">
        <v>763</v>
      </c>
      <c r="B763" s="262" t="s">
        <v>85</v>
      </c>
      <c r="C763" s="199" t="s">
        <v>784</v>
      </c>
      <c r="D763" s="199" t="s">
        <v>785</v>
      </c>
      <c r="E763" s="199" t="s">
        <v>786</v>
      </c>
      <c r="F763" s="199" t="s">
        <v>176</v>
      </c>
      <c r="G763" s="199" t="s">
        <v>133</v>
      </c>
      <c r="H763" s="199" t="s">
        <v>994</v>
      </c>
      <c r="I763" s="200" t="s">
        <v>143</v>
      </c>
      <c r="J763" s="199" t="s">
        <v>222</v>
      </c>
      <c r="K763" s="199" t="s">
        <v>279</v>
      </c>
      <c r="L763" s="199" t="s">
        <v>451</v>
      </c>
      <c r="M763" s="199" t="s">
        <v>143</v>
      </c>
      <c r="N763" s="201">
        <v>8.3394999999999992</v>
      </c>
      <c r="O763" s="202"/>
      <c r="P763" s="202"/>
      <c r="Q763" s="203">
        <f t="shared" si="63"/>
        <v>0</v>
      </c>
      <c r="R763" s="203">
        <f t="shared" si="64"/>
        <v>0</v>
      </c>
      <c r="S763" s="213">
        <f>IF(M763="nvt",0,IF(O763&gt;0,VLOOKUP(M763,'3-Productie normen'!A:K,VLOOKUP(O763,'3-Productie normen'!$B$34:$C$35,2,FALSE),FALSE)))</f>
        <v>0</v>
      </c>
      <c r="T763" s="204">
        <f t="shared" si="65"/>
        <v>0</v>
      </c>
      <c r="U763" s="572"/>
    </row>
    <row r="764" spans="1:21" ht="14.15" customHeight="1">
      <c r="A764" s="231">
        <v>764</v>
      </c>
      <c r="B764" s="262" t="s">
        <v>85</v>
      </c>
      <c r="C764" s="199" t="s">
        <v>784</v>
      </c>
      <c r="D764" s="199" t="s">
        <v>785</v>
      </c>
      <c r="E764" s="199" t="s">
        <v>786</v>
      </c>
      <c r="F764" s="199" t="s">
        <v>176</v>
      </c>
      <c r="G764" s="199" t="s">
        <v>133</v>
      </c>
      <c r="H764" s="199" t="s">
        <v>995</v>
      </c>
      <c r="I764" s="200" t="s">
        <v>133</v>
      </c>
      <c r="J764" s="199" t="s">
        <v>222</v>
      </c>
      <c r="K764" s="199" t="s">
        <v>223</v>
      </c>
      <c r="L764" s="199" t="s">
        <v>461</v>
      </c>
      <c r="M764" s="199" t="s">
        <v>138</v>
      </c>
      <c r="N764" s="201">
        <v>3.5760000000000001</v>
      </c>
      <c r="O764" s="202" t="s">
        <v>81</v>
      </c>
      <c r="P764" s="202"/>
      <c r="Q764" s="203">
        <f t="shared" ref="Q764:Q807" si="66">IF(O764="nvt",0,IF(O764&gt;0,S764*N764,0))</f>
        <v>0</v>
      </c>
      <c r="R764" s="203">
        <f t="shared" ref="R764:R807" si="67">IF(P764&gt;0,T764*N764,0)</f>
        <v>0</v>
      </c>
      <c r="S764" s="213">
        <f>IF(M764="nvt",0,IF(O764&gt;0,VLOOKUP(M764,'3-Productie normen'!A:K,VLOOKUP(O764,'3-Productie normen'!$B$34:$C$35,2,FALSE),FALSE)))</f>
        <v>0</v>
      </c>
      <c r="T764" s="204">
        <f t="shared" ref="T764:T807" si="68">IF(P764&gt;0,S764*$T$8,0)</f>
        <v>0</v>
      </c>
      <c r="U764" s="572"/>
    </row>
    <row r="765" spans="1:21" ht="14.15" customHeight="1">
      <c r="A765" s="231">
        <v>765</v>
      </c>
      <c r="B765" s="262" t="s">
        <v>85</v>
      </c>
      <c r="C765" s="199" t="s">
        <v>784</v>
      </c>
      <c r="D765" s="199" t="s">
        <v>785</v>
      </c>
      <c r="E765" s="199" t="s">
        <v>786</v>
      </c>
      <c r="F765" s="199" t="s">
        <v>176</v>
      </c>
      <c r="G765" s="199" t="s">
        <v>133</v>
      </c>
      <c r="H765" s="199" t="s">
        <v>996</v>
      </c>
      <c r="I765" s="200" t="s">
        <v>245</v>
      </c>
      <c r="J765" s="199" t="s">
        <v>255</v>
      </c>
      <c r="K765" s="199" t="s">
        <v>256</v>
      </c>
      <c r="L765" s="199" t="s">
        <v>451</v>
      </c>
      <c r="M765" s="199" t="s">
        <v>143</v>
      </c>
      <c r="N765" s="201">
        <v>2.5779000000000001</v>
      </c>
      <c r="O765" s="202"/>
      <c r="P765" s="202"/>
      <c r="Q765" s="203">
        <f t="shared" si="66"/>
        <v>0</v>
      </c>
      <c r="R765" s="203">
        <f t="shared" si="67"/>
        <v>0</v>
      </c>
      <c r="S765" s="213">
        <f>IF(M765="nvt",0,IF(O765&gt;0,VLOOKUP(M765,'3-Productie normen'!A:K,VLOOKUP(O765,'3-Productie normen'!$B$34:$C$35,2,FALSE),FALSE)))</f>
        <v>0</v>
      </c>
      <c r="T765" s="204">
        <f t="shared" si="68"/>
        <v>0</v>
      </c>
      <c r="U765" s="572"/>
    </row>
    <row r="766" spans="1:21" ht="14.15" customHeight="1">
      <c r="A766" s="231">
        <v>766</v>
      </c>
      <c r="B766" s="262" t="s">
        <v>85</v>
      </c>
      <c r="C766" s="199" t="s">
        <v>784</v>
      </c>
      <c r="D766" s="199" t="s">
        <v>785</v>
      </c>
      <c r="E766" s="199" t="s">
        <v>786</v>
      </c>
      <c r="F766" s="199" t="s">
        <v>176</v>
      </c>
      <c r="G766" s="199" t="s">
        <v>133</v>
      </c>
      <c r="H766" s="199" t="s">
        <v>997</v>
      </c>
      <c r="I766" s="200" t="s">
        <v>245</v>
      </c>
      <c r="J766" s="199" t="s">
        <v>255</v>
      </c>
      <c r="K766" s="199" t="s">
        <v>256</v>
      </c>
      <c r="L766" s="199" t="s">
        <v>461</v>
      </c>
      <c r="M766" s="199" t="s">
        <v>143</v>
      </c>
      <c r="N766" s="201">
        <v>14.601900000000001</v>
      </c>
      <c r="O766" s="202"/>
      <c r="P766" s="202"/>
      <c r="Q766" s="203">
        <f t="shared" si="66"/>
        <v>0</v>
      </c>
      <c r="R766" s="203">
        <f t="shared" si="67"/>
        <v>0</v>
      </c>
      <c r="S766" s="213">
        <f>IF(M766="nvt",0,IF(O766&gt;0,VLOOKUP(M766,'3-Productie normen'!A:K,VLOOKUP(O766,'3-Productie normen'!$B$34:$C$35,2,FALSE),FALSE)))</f>
        <v>0</v>
      </c>
      <c r="T766" s="204">
        <f t="shared" si="68"/>
        <v>0</v>
      </c>
      <c r="U766" s="572"/>
    </row>
    <row r="767" spans="1:21" ht="14.15" customHeight="1">
      <c r="A767" s="231">
        <v>767</v>
      </c>
      <c r="B767" s="262" t="s">
        <v>85</v>
      </c>
      <c r="C767" s="199" t="s">
        <v>784</v>
      </c>
      <c r="D767" s="199" t="s">
        <v>785</v>
      </c>
      <c r="E767" s="199" t="s">
        <v>786</v>
      </c>
      <c r="F767" s="199" t="s">
        <v>176</v>
      </c>
      <c r="G767" s="199" t="s">
        <v>133</v>
      </c>
      <c r="H767" s="199" t="s">
        <v>998</v>
      </c>
      <c r="I767" s="200" t="s">
        <v>143</v>
      </c>
      <c r="J767" s="199" t="s">
        <v>209</v>
      </c>
      <c r="K767" s="199" t="s">
        <v>213</v>
      </c>
      <c r="L767" s="199" t="s">
        <v>451</v>
      </c>
      <c r="M767" s="199" t="s">
        <v>143</v>
      </c>
      <c r="N767" s="201">
        <v>8.4651999999999994</v>
      </c>
      <c r="O767" s="202"/>
      <c r="P767" s="202"/>
      <c r="Q767" s="203">
        <f t="shared" si="66"/>
        <v>0</v>
      </c>
      <c r="R767" s="203">
        <f t="shared" si="67"/>
        <v>0</v>
      </c>
      <c r="S767" s="213">
        <f>IF(M767="nvt",0,IF(O767&gt;0,VLOOKUP(M767,'3-Productie normen'!A:K,VLOOKUP(O767,'3-Productie normen'!$B$34:$C$35,2,FALSE),FALSE)))</f>
        <v>0</v>
      </c>
      <c r="T767" s="204">
        <f t="shared" si="68"/>
        <v>0</v>
      </c>
      <c r="U767" s="572"/>
    </row>
    <row r="768" spans="1:21" ht="14.15" customHeight="1">
      <c r="A768" s="231">
        <v>768</v>
      </c>
      <c r="B768" s="262" t="s">
        <v>85</v>
      </c>
      <c r="C768" s="199" t="s">
        <v>784</v>
      </c>
      <c r="D768" s="199" t="s">
        <v>785</v>
      </c>
      <c r="E768" s="199" t="s">
        <v>786</v>
      </c>
      <c r="F768" s="199" t="s">
        <v>176</v>
      </c>
      <c r="G768" s="199" t="s">
        <v>133</v>
      </c>
      <c r="H768" s="199" t="s">
        <v>999</v>
      </c>
      <c r="I768" s="200" t="s">
        <v>143</v>
      </c>
      <c r="J768" s="199" t="s">
        <v>209</v>
      </c>
      <c r="K768" s="199" t="s">
        <v>213</v>
      </c>
      <c r="L768" s="199" t="s">
        <v>451</v>
      </c>
      <c r="M768" s="199" t="s">
        <v>143</v>
      </c>
      <c r="N768" s="201">
        <v>17.831700000000001</v>
      </c>
      <c r="O768" s="202"/>
      <c r="P768" s="202"/>
      <c r="Q768" s="203">
        <f t="shared" si="66"/>
        <v>0</v>
      </c>
      <c r="R768" s="203">
        <f t="shared" si="67"/>
        <v>0</v>
      </c>
      <c r="S768" s="213">
        <f>IF(M768="nvt",0,IF(O768&gt;0,VLOOKUP(M768,'3-Productie normen'!A:K,VLOOKUP(O768,'3-Productie normen'!$B$34:$C$35,2,FALSE),FALSE)))</f>
        <v>0</v>
      </c>
      <c r="T768" s="204">
        <f t="shared" si="68"/>
        <v>0</v>
      </c>
      <c r="U768" s="572"/>
    </row>
    <row r="769" spans="1:21" ht="14.15" customHeight="1">
      <c r="A769" s="232">
        <v>769</v>
      </c>
      <c r="B769" s="262" t="s">
        <v>85</v>
      </c>
      <c r="C769" s="199" t="s">
        <v>784</v>
      </c>
      <c r="D769" s="199" t="s">
        <v>785</v>
      </c>
      <c r="E769" s="199" t="s">
        <v>786</v>
      </c>
      <c r="F769" s="199" t="s">
        <v>176</v>
      </c>
      <c r="G769" s="199" t="s">
        <v>133</v>
      </c>
      <c r="H769" s="199" t="s">
        <v>1000</v>
      </c>
      <c r="I769" s="200" t="s">
        <v>143</v>
      </c>
      <c r="J769" s="199" t="s">
        <v>179</v>
      </c>
      <c r="K769" s="199" t="s">
        <v>235</v>
      </c>
      <c r="L769" s="199" t="s">
        <v>387</v>
      </c>
      <c r="M769" s="199" t="s">
        <v>143</v>
      </c>
      <c r="N769" s="201">
        <v>23.628900000000002</v>
      </c>
      <c r="O769" s="202"/>
      <c r="P769" s="202"/>
      <c r="Q769" s="203">
        <f t="shared" si="66"/>
        <v>0</v>
      </c>
      <c r="R769" s="203">
        <f t="shared" si="67"/>
        <v>0</v>
      </c>
      <c r="S769" s="213">
        <f>IF(M769="nvt",0,IF(O769&gt;0,VLOOKUP(M769,'3-Productie normen'!A:K,VLOOKUP(O769,'3-Productie normen'!$B$34:$C$35,2,FALSE),FALSE)))</f>
        <v>0</v>
      </c>
      <c r="T769" s="204">
        <f t="shared" si="68"/>
        <v>0</v>
      </c>
      <c r="U769" s="572"/>
    </row>
    <row r="770" spans="1:21" ht="14.15" customHeight="1">
      <c r="A770" s="231">
        <v>770</v>
      </c>
      <c r="B770" s="262" t="s">
        <v>85</v>
      </c>
      <c r="C770" s="199" t="s">
        <v>784</v>
      </c>
      <c r="D770" s="199" t="s">
        <v>785</v>
      </c>
      <c r="E770" s="199" t="s">
        <v>786</v>
      </c>
      <c r="F770" s="199" t="s">
        <v>176</v>
      </c>
      <c r="G770" s="199" t="s">
        <v>133</v>
      </c>
      <c r="H770" s="199" t="s">
        <v>1001</v>
      </c>
      <c r="I770" s="200" t="s">
        <v>143</v>
      </c>
      <c r="J770" s="199" t="s">
        <v>790</v>
      </c>
      <c r="K770" s="199" t="s">
        <v>793</v>
      </c>
      <c r="L770" s="199" t="s">
        <v>451</v>
      </c>
      <c r="M770" s="199" t="s">
        <v>143</v>
      </c>
      <c r="N770" s="201">
        <v>72.594999999999999</v>
      </c>
      <c r="O770" s="202"/>
      <c r="P770" s="202"/>
      <c r="Q770" s="203">
        <f t="shared" si="66"/>
        <v>0</v>
      </c>
      <c r="R770" s="203">
        <f t="shared" si="67"/>
        <v>0</v>
      </c>
      <c r="S770" s="213">
        <f>IF(M770="nvt",0,IF(O770&gt;0,VLOOKUP(M770,'3-Productie normen'!A:K,VLOOKUP(O770,'3-Productie normen'!$B$34:$C$35,2,FALSE),FALSE)))</f>
        <v>0</v>
      </c>
      <c r="T770" s="204">
        <f t="shared" si="68"/>
        <v>0</v>
      </c>
      <c r="U770" s="572"/>
    </row>
    <row r="771" spans="1:21" ht="14.15" customHeight="1">
      <c r="A771" s="231">
        <v>771</v>
      </c>
      <c r="B771" s="262" t="s">
        <v>85</v>
      </c>
      <c r="C771" s="199" t="s">
        <v>784</v>
      </c>
      <c r="D771" s="199" t="s">
        <v>785</v>
      </c>
      <c r="E771" s="199" t="s">
        <v>786</v>
      </c>
      <c r="F771" s="199" t="s">
        <v>176</v>
      </c>
      <c r="G771" s="199" t="s">
        <v>133</v>
      </c>
      <c r="H771" s="199" t="s">
        <v>1002</v>
      </c>
      <c r="I771" s="200" t="s">
        <v>127</v>
      </c>
      <c r="J771" s="199" t="s">
        <v>379</v>
      </c>
      <c r="K771" s="199" t="s">
        <v>379</v>
      </c>
      <c r="L771" s="199" t="s">
        <v>451</v>
      </c>
      <c r="M771" s="199" t="s">
        <v>126</v>
      </c>
      <c r="N771" s="201">
        <v>120.1431</v>
      </c>
      <c r="O771" s="202">
        <v>255</v>
      </c>
      <c r="P771" s="202"/>
      <c r="Q771" s="203">
        <f t="shared" si="66"/>
        <v>0</v>
      </c>
      <c r="R771" s="203">
        <f t="shared" si="67"/>
        <v>0</v>
      </c>
      <c r="S771" s="213">
        <f>IF(M771="nvt",0,IF(O771&gt;0,VLOOKUP(M771,'3-Productie normen'!A:K,VLOOKUP(O771,'3-Productie normen'!$B$34:$C$35,2,FALSE),FALSE)))</f>
        <v>0</v>
      </c>
      <c r="T771" s="204">
        <f t="shared" si="68"/>
        <v>0</v>
      </c>
      <c r="U771" s="572"/>
    </row>
    <row r="772" spans="1:21" ht="14.15" customHeight="1">
      <c r="A772" s="231">
        <v>772</v>
      </c>
      <c r="B772" s="262" t="s">
        <v>85</v>
      </c>
      <c r="C772" s="199" t="s">
        <v>784</v>
      </c>
      <c r="D772" s="199" t="s">
        <v>785</v>
      </c>
      <c r="E772" s="199" t="s">
        <v>786</v>
      </c>
      <c r="F772" s="199" t="s">
        <v>176</v>
      </c>
      <c r="G772" s="199" t="s">
        <v>133</v>
      </c>
      <c r="H772" s="199" t="s">
        <v>1003</v>
      </c>
      <c r="I772" s="200" t="s">
        <v>127</v>
      </c>
      <c r="J772" s="199" t="s">
        <v>379</v>
      </c>
      <c r="K772" s="199" t="s">
        <v>379</v>
      </c>
      <c r="L772" s="199" t="s">
        <v>451</v>
      </c>
      <c r="M772" s="199" t="s">
        <v>126</v>
      </c>
      <c r="N772" s="201">
        <v>7.9379</v>
      </c>
      <c r="O772" s="202">
        <v>255</v>
      </c>
      <c r="P772" s="202"/>
      <c r="Q772" s="203">
        <f t="shared" si="66"/>
        <v>0</v>
      </c>
      <c r="R772" s="203">
        <f t="shared" si="67"/>
        <v>0</v>
      </c>
      <c r="S772" s="213">
        <f>IF(M772="nvt",0,IF(O772&gt;0,VLOOKUP(M772,'3-Productie normen'!A:K,VLOOKUP(O772,'3-Productie normen'!$B$34:$C$35,2,FALSE),FALSE)))</f>
        <v>0</v>
      </c>
      <c r="T772" s="204">
        <f t="shared" si="68"/>
        <v>0</v>
      </c>
      <c r="U772" s="572"/>
    </row>
    <row r="773" spans="1:21" ht="14.15" customHeight="1">
      <c r="A773" s="231">
        <v>773</v>
      </c>
      <c r="B773" s="262" t="s">
        <v>85</v>
      </c>
      <c r="C773" s="199" t="s">
        <v>784</v>
      </c>
      <c r="D773" s="199" t="s">
        <v>785</v>
      </c>
      <c r="E773" s="199" t="s">
        <v>786</v>
      </c>
      <c r="F773" s="199" t="s">
        <v>176</v>
      </c>
      <c r="G773" s="199" t="s">
        <v>133</v>
      </c>
      <c r="H773" s="199" t="s">
        <v>1004</v>
      </c>
      <c r="I773" s="200" t="s">
        <v>127</v>
      </c>
      <c r="J773" s="199" t="s">
        <v>379</v>
      </c>
      <c r="K773" s="199" t="s">
        <v>379</v>
      </c>
      <c r="L773" s="199" t="s">
        <v>451</v>
      </c>
      <c r="M773" s="199" t="s">
        <v>126</v>
      </c>
      <c r="N773" s="201">
        <v>7.1360999999999999</v>
      </c>
      <c r="O773" s="202">
        <v>255</v>
      </c>
      <c r="P773" s="202"/>
      <c r="Q773" s="203">
        <f t="shared" si="66"/>
        <v>0</v>
      </c>
      <c r="R773" s="203">
        <f t="shared" si="67"/>
        <v>0</v>
      </c>
      <c r="S773" s="213">
        <f>IF(M773="nvt",0,IF(O773&gt;0,VLOOKUP(M773,'3-Productie normen'!A:K,VLOOKUP(O773,'3-Productie normen'!$B$34:$C$35,2,FALSE),FALSE)))</f>
        <v>0</v>
      </c>
      <c r="T773" s="204">
        <f t="shared" si="68"/>
        <v>0</v>
      </c>
      <c r="U773" s="572"/>
    </row>
    <row r="774" spans="1:21" ht="14.15" customHeight="1">
      <c r="A774" s="231">
        <v>774</v>
      </c>
      <c r="B774" s="262" t="s">
        <v>85</v>
      </c>
      <c r="C774" s="199" t="s">
        <v>784</v>
      </c>
      <c r="D774" s="199" t="s">
        <v>785</v>
      </c>
      <c r="E774" s="199" t="s">
        <v>786</v>
      </c>
      <c r="F774" s="199" t="s">
        <v>176</v>
      </c>
      <c r="G774" s="199" t="s">
        <v>133</v>
      </c>
      <c r="H774" s="199" t="s">
        <v>1005</v>
      </c>
      <c r="I774" s="200" t="s">
        <v>143</v>
      </c>
      <c r="J774" s="199" t="s">
        <v>209</v>
      </c>
      <c r="K774" s="199" t="s">
        <v>213</v>
      </c>
      <c r="L774" s="199" t="s">
        <v>451</v>
      </c>
      <c r="M774" s="199" t="s">
        <v>143</v>
      </c>
      <c r="N774" s="201">
        <v>53.931899999999999</v>
      </c>
      <c r="O774" s="202"/>
      <c r="P774" s="202"/>
      <c r="Q774" s="203">
        <f t="shared" si="66"/>
        <v>0</v>
      </c>
      <c r="R774" s="203">
        <f t="shared" si="67"/>
        <v>0</v>
      </c>
      <c r="S774" s="213">
        <f>IF(M774="nvt",0,IF(O774&gt;0,VLOOKUP(M774,'3-Productie normen'!A:K,VLOOKUP(O774,'3-Productie normen'!$B$34:$C$35,2,FALSE),FALSE)))</f>
        <v>0</v>
      </c>
      <c r="T774" s="204">
        <f t="shared" si="68"/>
        <v>0</v>
      </c>
      <c r="U774" s="572"/>
    </row>
    <row r="775" spans="1:21" ht="14.15" customHeight="1">
      <c r="A775" s="231">
        <v>775</v>
      </c>
      <c r="B775" s="262" t="s">
        <v>85</v>
      </c>
      <c r="C775" s="199" t="s">
        <v>784</v>
      </c>
      <c r="D775" s="199" t="s">
        <v>785</v>
      </c>
      <c r="E775" s="199" t="s">
        <v>786</v>
      </c>
      <c r="F775" s="199" t="s">
        <v>176</v>
      </c>
      <c r="G775" s="199" t="s">
        <v>133</v>
      </c>
      <c r="H775" s="199" t="s">
        <v>1006</v>
      </c>
      <c r="I775" s="200" t="s">
        <v>125</v>
      </c>
      <c r="J775" s="199" t="s">
        <v>222</v>
      </c>
      <c r="K775" s="199" t="s">
        <v>279</v>
      </c>
      <c r="L775" s="199" t="s">
        <v>451</v>
      </c>
      <c r="M775" s="208" t="s">
        <v>129</v>
      </c>
      <c r="N775" s="201">
        <v>145.60319999999999</v>
      </c>
      <c r="O775" s="202" t="s">
        <v>81</v>
      </c>
      <c r="P775" s="202"/>
      <c r="Q775" s="203">
        <f t="shared" si="66"/>
        <v>0</v>
      </c>
      <c r="R775" s="203">
        <f t="shared" si="67"/>
        <v>0</v>
      </c>
      <c r="S775" s="213">
        <f>IF(M775="nvt",0,IF(O775&gt;0,VLOOKUP(M775,'3-Productie normen'!A:K,VLOOKUP(O775,'3-Productie normen'!$B$34:$C$35,2,FALSE),FALSE)))</f>
        <v>0</v>
      </c>
      <c r="T775" s="204">
        <f t="shared" si="68"/>
        <v>0</v>
      </c>
      <c r="U775" s="572"/>
    </row>
    <row r="776" spans="1:21" ht="14.15" customHeight="1">
      <c r="A776" s="231">
        <v>776</v>
      </c>
      <c r="B776" s="262" t="s">
        <v>85</v>
      </c>
      <c r="C776" s="199" t="s">
        <v>784</v>
      </c>
      <c r="D776" s="199" t="s">
        <v>785</v>
      </c>
      <c r="E776" s="199" t="s">
        <v>786</v>
      </c>
      <c r="F776" s="199" t="s">
        <v>176</v>
      </c>
      <c r="G776" s="199" t="s">
        <v>133</v>
      </c>
      <c r="H776" s="199" t="s">
        <v>1007</v>
      </c>
      <c r="I776" s="200" t="s">
        <v>143</v>
      </c>
      <c r="J776" s="199" t="s">
        <v>209</v>
      </c>
      <c r="K776" s="199" t="s">
        <v>213</v>
      </c>
      <c r="L776" s="199" t="s">
        <v>451</v>
      </c>
      <c r="M776" s="199" t="s">
        <v>143</v>
      </c>
      <c r="N776" s="201">
        <v>100.25069999999999</v>
      </c>
      <c r="O776" s="202"/>
      <c r="P776" s="202"/>
      <c r="Q776" s="203">
        <f t="shared" si="66"/>
        <v>0</v>
      </c>
      <c r="R776" s="203">
        <f t="shared" si="67"/>
        <v>0</v>
      </c>
      <c r="S776" s="213">
        <f>IF(M776="nvt",0,IF(O776&gt;0,VLOOKUP(M776,'3-Productie normen'!A:K,VLOOKUP(O776,'3-Productie normen'!$B$34:$C$35,2,FALSE),FALSE)))</f>
        <v>0</v>
      </c>
      <c r="T776" s="204">
        <f t="shared" si="68"/>
        <v>0</v>
      </c>
      <c r="U776" s="572"/>
    </row>
    <row r="777" spans="1:21" ht="14.15" customHeight="1">
      <c r="A777" s="232">
        <v>777</v>
      </c>
      <c r="B777" s="262" t="s">
        <v>85</v>
      </c>
      <c r="C777" s="199" t="s">
        <v>784</v>
      </c>
      <c r="D777" s="199" t="s">
        <v>785</v>
      </c>
      <c r="E777" s="199" t="s">
        <v>786</v>
      </c>
      <c r="F777" s="199" t="s">
        <v>176</v>
      </c>
      <c r="G777" s="199" t="s">
        <v>133</v>
      </c>
      <c r="H777" s="199" t="s">
        <v>1008</v>
      </c>
      <c r="I777" s="200" t="s">
        <v>143</v>
      </c>
      <c r="J777" s="199" t="s">
        <v>209</v>
      </c>
      <c r="K777" s="199" t="s">
        <v>220</v>
      </c>
      <c r="L777" s="199" t="s">
        <v>451</v>
      </c>
      <c r="M777" s="199" t="s">
        <v>143</v>
      </c>
      <c r="N777" s="201">
        <v>4.8117999999999999</v>
      </c>
      <c r="O777" s="202"/>
      <c r="P777" s="202"/>
      <c r="Q777" s="203">
        <f t="shared" si="66"/>
        <v>0</v>
      </c>
      <c r="R777" s="203">
        <f t="shared" si="67"/>
        <v>0</v>
      </c>
      <c r="S777" s="213">
        <f>IF(M777="nvt",0,IF(O777&gt;0,VLOOKUP(M777,'3-Productie normen'!A:K,VLOOKUP(O777,'3-Productie normen'!$B$34:$C$35,2,FALSE),FALSE)))</f>
        <v>0</v>
      </c>
      <c r="T777" s="204">
        <f t="shared" si="68"/>
        <v>0</v>
      </c>
      <c r="U777" s="572"/>
    </row>
    <row r="778" spans="1:21" ht="14.15" customHeight="1">
      <c r="A778" s="231">
        <v>778</v>
      </c>
      <c r="B778" s="262" t="s">
        <v>85</v>
      </c>
      <c r="C778" s="199" t="s">
        <v>784</v>
      </c>
      <c r="D778" s="199" t="s">
        <v>785</v>
      </c>
      <c r="E778" s="199" t="s">
        <v>786</v>
      </c>
      <c r="F778" s="199" t="s">
        <v>176</v>
      </c>
      <c r="G778" s="199" t="s">
        <v>133</v>
      </c>
      <c r="H778" s="199" t="s">
        <v>1009</v>
      </c>
      <c r="I778" s="200" t="s">
        <v>143</v>
      </c>
      <c r="J778" s="199" t="s">
        <v>1010</v>
      </c>
      <c r="K778" s="199" t="s">
        <v>211</v>
      </c>
      <c r="L778" s="199" t="s">
        <v>451</v>
      </c>
      <c r="M778" s="199" t="s">
        <v>143</v>
      </c>
      <c r="N778" s="201">
        <v>6.8109999999999999</v>
      </c>
      <c r="O778" s="202"/>
      <c r="P778" s="202"/>
      <c r="Q778" s="203">
        <f t="shared" si="66"/>
        <v>0</v>
      </c>
      <c r="R778" s="203">
        <f t="shared" si="67"/>
        <v>0</v>
      </c>
      <c r="S778" s="213">
        <f>IF(M778="nvt",0,IF(O778&gt;0,VLOOKUP(M778,'3-Productie normen'!A:K,VLOOKUP(O778,'3-Productie normen'!$B$34:$C$35,2,FALSE),FALSE)))</f>
        <v>0</v>
      </c>
      <c r="T778" s="204">
        <f t="shared" si="68"/>
        <v>0</v>
      </c>
      <c r="U778" s="572"/>
    </row>
    <row r="779" spans="1:21" ht="14.15" customHeight="1">
      <c r="A779" s="231">
        <v>779</v>
      </c>
      <c r="B779" s="262" t="s">
        <v>85</v>
      </c>
      <c r="C779" s="199" t="s">
        <v>784</v>
      </c>
      <c r="D779" s="199" t="s">
        <v>785</v>
      </c>
      <c r="E779" s="199" t="s">
        <v>786</v>
      </c>
      <c r="F779" s="199" t="s">
        <v>176</v>
      </c>
      <c r="G779" s="199" t="s">
        <v>133</v>
      </c>
      <c r="H779" s="199" t="s">
        <v>1011</v>
      </c>
      <c r="I779" s="200" t="s">
        <v>143</v>
      </c>
      <c r="J779" s="199" t="s">
        <v>255</v>
      </c>
      <c r="K779" s="199" t="s">
        <v>256</v>
      </c>
      <c r="L779" s="199" t="s">
        <v>451</v>
      </c>
      <c r="M779" s="199" t="s">
        <v>143</v>
      </c>
      <c r="N779" s="201">
        <v>21.784300000000002</v>
      </c>
      <c r="O779" s="202"/>
      <c r="P779" s="202"/>
      <c r="Q779" s="203">
        <f t="shared" si="66"/>
        <v>0</v>
      </c>
      <c r="R779" s="203">
        <f t="shared" si="67"/>
        <v>0</v>
      </c>
      <c r="S779" s="213">
        <f>IF(M779="nvt",0,IF(O779&gt;0,VLOOKUP(M779,'3-Productie normen'!A:K,VLOOKUP(O779,'3-Productie normen'!$B$34:$C$35,2,FALSE),FALSE)))</f>
        <v>0</v>
      </c>
      <c r="T779" s="204">
        <f t="shared" si="68"/>
        <v>0</v>
      </c>
      <c r="U779" s="572"/>
    </row>
    <row r="780" spans="1:21" ht="14.15" customHeight="1">
      <c r="A780" s="231">
        <v>780</v>
      </c>
      <c r="B780" s="262" t="s">
        <v>85</v>
      </c>
      <c r="C780" s="199" t="s">
        <v>784</v>
      </c>
      <c r="D780" s="199" t="s">
        <v>785</v>
      </c>
      <c r="E780" s="199" t="s">
        <v>786</v>
      </c>
      <c r="F780" s="199" t="s">
        <v>176</v>
      </c>
      <c r="G780" s="199" t="s">
        <v>133</v>
      </c>
      <c r="H780" s="199" t="s">
        <v>1012</v>
      </c>
      <c r="I780" s="200" t="s">
        <v>143</v>
      </c>
      <c r="J780" s="199" t="s">
        <v>209</v>
      </c>
      <c r="K780" s="199" t="s">
        <v>213</v>
      </c>
      <c r="L780" s="199" t="s">
        <v>451</v>
      </c>
      <c r="M780" s="199" t="s">
        <v>143</v>
      </c>
      <c r="N780" s="201">
        <v>54.283200000000001</v>
      </c>
      <c r="O780" s="202"/>
      <c r="P780" s="202"/>
      <c r="Q780" s="203">
        <f t="shared" si="66"/>
        <v>0</v>
      </c>
      <c r="R780" s="203">
        <f t="shared" si="67"/>
        <v>0</v>
      </c>
      <c r="S780" s="213">
        <f>IF(M780="nvt",0,IF(O780&gt;0,VLOOKUP(M780,'3-Productie normen'!A:K,VLOOKUP(O780,'3-Productie normen'!$B$34:$C$35,2,FALSE),FALSE)))</f>
        <v>0</v>
      </c>
      <c r="T780" s="204">
        <f t="shared" si="68"/>
        <v>0</v>
      </c>
      <c r="U780" s="572"/>
    </row>
    <row r="781" spans="1:21" ht="14.15" customHeight="1">
      <c r="A781" s="231">
        <v>781</v>
      </c>
      <c r="B781" s="262" t="s">
        <v>85</v>
      </c>
      <c r="C781" s="199" t="s">
        <v>784</v>
      </c>
      <c r="D781" s="199" t="s">
        <v>785</v>
      </c>
      <c r="E781" s="199" t="s">
        <v>786</v>
      </c>
      <c r="F781" s="199" t="s">
        <v>176</v>
      </c>
      <c r="G781" s="199" t="s">
        <v>133</v>
      </c>
      <c r="H781" s="199" t="s">
        <v>1013</v>
      </c>
      <c r="I781" s="200" t="s">
        <v>130</v>
      </c>
      <c r="J781" s="199" t="s">
        <v>209</v>
      </c>
      <c r="K781" s="199" t="s">
        <v>215</v>
      </c>
      <c r="L781" s="199" t="s">
        <v>398</v>
      </c>
      <c r="M781" s="199" t="s">
        <v>134</v>
      </c>
      <c r="N781" s="201">
        <v>20.792999999999999</v>
      </c>
      <c r="O781" s="202" t="s">
        <v>81</v>
      </c>
      <c r="P781" s="202"/>
      <c r="Q781" s="203">
        <f t="shared" si="66"/>
        <v>0</v>
      </c>
      <c r="R781" s="203">
        <f t="shared" si="67"/>
        <v>0</v>
      </c>
      <c r="S781" s="213">
        <f>IF(M781="nvt",0,IF(O781&gt;0,VLOOKUP(M781,'3-Productie normen'!A:K,VLOOKUP(O781,'3-Productie normen'!$B$34:$C$35,2,FALSE),FALSE)))</f>
        <v>0</v>
      </c>
      <c r="T781" s="204">
        <f t="shared" si="68"/>
        <v>0</v>
      </c>
      <c r="U781" s="572"/>
    </row>
    <row r="782" spans="1:21" ht="14.15" customHeight="1">
      <c r="A782" s="231">
        <v>782</v>
      </c>
      <c r="B782" s="262" t="s">
        <v>85</v>
      </c>
      <c r="C782" s="199" t="s">
        <v>784</v>
      </c>
      <c r="D782" s="199" t="s">
        <v>785</v>
      </c>
      <c r="E782" s="199" t="s">
        <v>786</v>
      </c>
      <c r="F782" s="199" t="s">
        <v>176</v>
      </c>
      <c r="G782" s="199" t="s">
        <v>133</v>
      </c>
      <c r="H782" s="199" t="s">
        <v>1014</v>
      </c>
      <c r="I782" s="200" t="s">
        <v>125</v>
      </c>
      <c r="J782" s="199" t="s">
        <v>222</v>
      </c>
      <c r="K782" s="199" t="s">
        <v>279</v>
      </c>
      <c r="L782" s="199" t="s">
        <v>451</v>
      </c>
      <c r="M782" s="208" t="s">
        <v>129</v>
      </c>
      <c r="N782" s="201">
        <v>110.8536</v>
      </c>
      <c r="O782" s="202" t="s">
        <v>81</v>
      </c>
      <c r="P782" s="202"/>
      <c r="Q782" s="203">
        <f t="shared" si="66"/>
        <v>0</v>
      </c>
      <c r="R782" s="203">
        <f t="shared" si="67"/>
        <v>0</v>
      </c>
      <c r="S782" s="213">
        <f>IF(M782="nvt",0,IF(O782&gt;0,VLOOKUP(M782,'3-Productie normen'!A:K,VLOOKUP(O782,'3-Productie normen'!$B$34:$C$35,2,FALSE),FALSE)))</f>
        <v>0</v>
      </c>
      <c r="T782" s="204">
        <f t="shared" si="68"/>
        <v>0</v>
      </c>
      <c r="U782" s="572"/>
    </row>
    <row r="783" spans="1:21" ht="14.15" customHeight="1">
      <c r="A783" s="231">
        <v>783</v>
      </c>
      <c r="B783" s="262" t="s">
        <v>85</v>
      </c>
      <c r="C783" s="199" t="s">
        <v>784</v>
      </c>
      <c r="D783" s="199" t="s">
        <v>785</v>
      </c>
      <c r="E783" s="199" t="s">
        <v>786</v>
      </c>
      <c r="F783" s="199" t="s">
        <v>176</v>
      </c>
      <c r="G783" s="199" t="s">
        <v>133</v>
      </c>
      <c r="H783" s="199" t="s">
        <v>1015</v>
      </c>
      <c r="I783" s="200" t="s">
        <v>130</v>
      </c>
      <c r="J783" s="199" t="s">
        <v>209</v>
      </c>
      <c r="K783" s="199" t="s">
        <v>220</v>
      </c>
      <c r="L783" s="199" t="s">
        <v>451</v>
      </c>
      <c r="M783" s="199" t="s">
        <v>140</v>
      </c>
      <c r="N783" s="201">
        <v>23.7818</v>
      </c>
      <c r="O783" s="202" t="s">
        <v>81</v>
      </c>
      <c r="P783" s="202"/>
      <c r="Q783" s="203">
        <f t="shared" si="66"/>
        <v>0</v>
      </c>
      <c r="R783" s="203">
        <f t="shared" si="67"/>
        <v>0</v>
      </c>
      <c r="S783" s="213">
        <f>IF(M783="nvt",0,IF(O783&gt;0,VLOOKUP(M783,'3-Productie normen'!A:K,VLOOKUP(O783,'3-Productie normen'!$B$34:$C$35,2,FALSE),FALSE)))</f>
        <v>0</v>
      </c>
      <c r="T783" s="204">
        <f t="shared" si="68"/>
        <v>0</v>
      </c>
      <c r="U783" s="572"/>
    </row>
    <row r="784" spans="1:21" ht="14.15" customHeight="1">
      <c r="A784" s="231">
        <v>784</v>
      </c>
      <c r="B784" s="262" t="s">
        <v>85</v>
      </c>
      <c r="C784" s="199" t="s">
        <v>784</v>
      </c>
      <c r="D784" s="199" t="s">
        <v>785</v>
      </c>
      <c r="E784" s="199" t="s">
        <v>786</v>
      </c>
      <c r="F784" s="199" t="s">
        <v>176</v>
      </c>
      <c r="G784" s="199" t="s">
        <v>133</v>
      </c>
      <c r="H784" s="199" t="s">
        <v>1016</v>
      </c>
      <c r="I784" s="200" t="s">
        <v>143</v>
      </c>
      <c r="J784" s="199" t="s">
        <v>209</v>
      </c>
      <c r="K784" s="199" t="s">
        <v>213</v>
      </c>
      <c r="L784" s="199" t="s">
        <v>381</v>
      </c>
      <c r="M784" s="199" t="s">
        <v>143</v>
      </c>
      <c r="N784" s="201">
        <v>1.744</v>
      </c>
      <c r="O784" s="202"/>
      <c r="P784" s="202"/>
      <c r="Q784" s="203">
        <f t="shared" si="66"/>
        <v>0</v>
      </c>
      <c r="R784" s="203">
        <f t="shared" si="67"/>
        <v>0</v>
      </c>
      <c r="S784" s="213">
        <f>IF(M784="nvt",0,IF(O784&gt;0,VLOOKUP(M784,'3-Productie normen'!A:K,VLOOKUP(O784,'3-Productie normen'!$B$34:$C$35,2,FALSE),FALSE)))</f>
        <v>0</v>
      </c>
      <c r="T784" s="204">
        <f t="shared" si="68"/>
        <v>0</v>
      </c>
      <c r="U784" s="572"/>
    </row>
    <row r="785" spans="1:21" ht="14.15" customHeight="1">
      <c r="A785" s="232">
        <v>785</v>
      </c>
      <c r="B785" s="262" t="s">
        <v>85</v>
      </c>
      <c r="C785" s="199" t="s">
        <v>784</v>
      </c>
      <c r="D785" s="199" t="s">
        <v>785</v>
      </c>
      <c r="E785" s="199" t="s">
        <v>786</v>
      </c>
      <c r="F785" s="199" t="s">
        <v>176</v>
      </c>
      <c r="G785" s="199" t="s">
        <v>133</v>
      </c>
      <c r="H785" s="199" t="s">
        <v>1017</v>
      </c>
      <c r="I785" s="200" t="s">
        <v>130</v>
      </c>
      <c r="J785" s="199" t="s">
        <v>209</v>
      </c>
      <c r="K785" s="199" t="s">
        <v>220</v>
      </c>
      <c r="L785" s="199" t="s">
        <v>398</v>
      </c>
      <c r="M785" s="199" t="s">
        <v>140</v>
      </c>
      <c r="N785" s="201">
        <v>8.4479000000000006</v>
      </c>
      <c r="O785" s="202" t="s">
        <v>81</v>
      </c>
      <c r="P785" s="202"/>
      <c r="Q785" s="203">
        <f t="shared" si="66"/>
        <v>0</v>
      </c>
      <c r="R785" s="203">
        <f t="shared" si="67"/>
        <v>0</v>
      </c>
      <c r="S785" s="213">
        <f>IF(M785="nvt",0,IF(O785&gt;0,VLOOKUP(M785,'3-Productie normen'!A:K,VLOOKUP(O785,'3-Productie normen'!$B$34:$C$35,2,FALSE),FALSE)))</f>
        <v>0</v>
      </c>
      <c r="T785" s="204">
        <f t="shared" si="68"/>
        <v>0</v>
      </c>
      <c r="U785" s="572"/>
    </row>
    <row r="786" spans="1:21" ht="14.15" customHeight="1">
      <c r="A786" s="231">
        <v>786</v>
      </c>
      <c r="B786" s="262" t="s">
        <v>85</v>
      </c>
      <c r="C786" s="199" t="s">
        <v>784</v>
      </c>
      <c r="D786" s="199" t="s">
        <v>785</v>
      </c>
      <c r="E786" s="199" t="s">
        <v>786</v>
      </c>
      <c r="F786" s="199" t="s">
        <v>176</v>
      </c>
      <c r="G786" s="199" t="s">
        <v>133</v>
      </c>
      <c r="H786" s="199" t="s">
        <v>1018</v>
      </c>
      <c r="I786" s="200" t="s">
        <v>143</v>
      </c>
      <c r="J786" s="199" t="s">
        <v>255</v>
      </c>
      <c r="K786" s="199" t="s">
        <v>256</v>
      </c>
      <c r="L786" s="199" t="s">
        <v>381</v>
      </c>
      <c r="M786" s="199" t="s">
        <v>143</v>
      </c>
      <c r="N786" s="201">
        <v>23.561199999999999</v>
      </c>
      <c r="O786" s="202"/>
      <c r="P786" s="202"/>
      <c r="Q786" s="203">
        <f t="shared" si="66"/>
        <v>0</v>
      </c>
      <c r="R786" s="203">
        <f t="shared" si="67"/>
        <v>0</v>
      </c>
      <c r="S786" s="213">
        <f>IF(M786="nvt",0,IF(O786&gt;0,VLOOKUP(M786,'3-Productie normen'!A:K,VLOOKUP(O786,'3-Productie normen'!$B$34:$C$35,2,FALSE),FALSE)))</f>
        <v>0</v>
      </c>
      <c r="T786" s="204">
        <f t="shared" si="68"/>
        <v>0</v>
      </c>
      <c r="U786" s="572"/>
    </row>
    <row r="787" spans="1:21" ht="14.15" customHeight="1">
      <c r="A787" s="231">
        <v>787</v>
      </c>
      <c r="B787" s="262" t="s">
        <v>85</v>
      </c>
      <c r="C787" s="199" t="s">
        <v>784</v>
      </c>
      <c r="D787" s="199" t="s">
        <v>785</v>
      </c>
      <c r="E787" s="199" t="s">
        <v>786</v>
      </c>
      <c r="F787" s="199" t="s">
        <v>176</v>
      </c>
      <c r="G787" s="199" t="s">
        <v>133</v>
      </c>
      <c r="H787" s="199" t="s">
        <v>1019</v>
      </c>
      <c r="I787" s="200" t="s">
        <v>143</v>
      </c>
      <c r="J787" s="199" t="s">
        <v>255</v>
      </c>
      <c r="K787" s="199" t="s">
        <v>256</v>
      </c>
      <c r="L787" s="199" t="s">
        <v>381</v>
      </c>
      <c r="M787" s="199" t="s">
        <v>143</v>
      </c>
      <c r="N787" s="201">
        <v>15.554600000000001</v>
      </c>
      <c r="O787" s="202"/>
      <c r="P787" s="202"/>
      <c r="Q787" s="203">
        <f t="shared" si="66"/>
        <v>0</v>
      </c>
      <c r="R787" s="203">
        <f t="shared" si="67"/>
        <v>0</v>
      </c>
      <c r="S787" s="213">
        <f>IF(M787="nvt",0,IF(O787&gt;0,VLOOKUP(M787,'3-Productie normen'!A:K,VLOOKUP(O787,'3-Productie normen'!$B$34:$C$35,2,FALSE),FALSE)))</f>
        <v>0</v>
      </c>
      <c r="T787" s="204">
        <f t="shared" si="68"/>
        <v>0</v>
      </c>
      <c r="U787" s="572"/>
    </row>
    <row r="788" spans="1:21" ht="14.15" customHeight="1">
      <c r="A788" s="231">
        <v>788</v>
      </c>
      <c r="B788" s="262" t="s">
        <v>85</v>
      </c>
      <c r="C788" s="199" t="s">
        <v>784</v>
      </c>
      <c r="D788" s="199" t="s">
        <v>785</v>
      </c>
      <c r="E788" s="199" t="s">
        <v>786</v>
      </c>
      <c r="F788" s="199" t="s">
        <v>176</v>
      </c>
      <c r="G788" s="199" t="s">
        <v>133</v>
      </c>
      <c r="H788" s="199" t="s">
        <v>1020</v>
      </c>
      <c r="I788" s="200" t="s">
        <v>143</v>
      </c>
      <c r="J788" s="199" t="s">
        <v>790</v>
      </c>
      <c r="K788" s="199" t="s">
        <v>793</v>
      </c>
      <c r="L788" s="199" t="s">
        <v>381</v>
      </c>
      <c r="M788" s="199" t="s">
        <v>143</v>
      </c>
      <c r="N788" s="201">
        <v>10.9018</v>
      </c>
      <c r="O788" s="202"/>
      <c r="P788" s="202"/>
      <c r="Q788" s="203">
        <f t="shared" si="66"/>
        <v>0</v>
      </c>
      <c r="R788" s="203">
        <f t="shared" si="67"/>
        <v>0</v>
      </c>
      <c r="S788" s="213">
        <f>IF(M788="nvt",0,IF(O788&gt;0,VLOOKUP(M788,'3-Productie normen'!A:K,VLOOKUP(O788,'3-Productie normen'!$B$34:$C$35,2,FALSE),FALSE)))</f>
        <v>0</v>
      </c>
      <c r="T788" s="204">
        <f t="shared" si="68"/>
        <v>0</v>
      </c>
      <c r="U788" s="572"/>
    </row>
    <row r="789" spans="1:21" ht="14.15" customHeight="1">
      <c r="A789" s="231">
        <v>789</v>
      </c>
      <c r="B789" s="262" t="s">
        <v>85</v>
      </c>
      <c r="C789" s="199" t="s">
        <v>784</v>
      </c>
      <c r="D789" s="199" t="s">
        <v>785</v>
      </c>
      <c r="E789" s="199" t="s">
        <v>786</v>
      </c>
      <c r="F789" s="199" t="s">
        <v>176</v>
      </c>
      <c r="G789" s="199" t="s">
        <v>133</v>
      </c>
      <c r="H789" s="199" t="s">
        <v>1021</v>
      </c>
      <c r="I789" s="200" t="s">
        <v>143</v>
      </c>
      <c r="J789" s="199" t="s">
        <v>255</v>
      </c>
      <c r="K789" s="199" t="s">
        <v>256</v>
      </c>
      <c r="L789" s="199" t="s">
        <v>381</v>
      </c>
      <c r="M789" s="199" t="s">
        <v>143</v>
      </c>
      <c r="N789" s="201">
        <v>22.0198</v>
      </c>
      <c r="O789" s="202"/>
      <c r="P789" s="202"/>
      <c r="Q789" s="203">
        <f t="shared" si="66"/>
        <v>0</v>
      </c>
      <c r="R789" s="203">
        <f t="shared" si="67"/>
        <v>0</v>
      </c>
      <c r="S789" s="213">
        <f>IF(M789="nvt",0,IF(O789&gt;0,VLOOKUP(M789,'3-Productie normen'!A:K,VLOOKUP(O789,'3-Productie normen'!$B$34:$C$35,2,FALSE),FALSE)))</f>
        <v>0</v>
      </c>
      <c r="T789" s="204">
        <f t="shared" si="68"/>
        <v>0</v>
      </c>
      <c r="U789" s="572"/>
    </row>
    <row r="790" spans="1:21" ht="14.15" customHeight="1">
      <c r="A790" s="231">
        <v>790</v>
      </c>
      <c r="B790" s="262" t="s">
        <v>85</v>
      </c>
      <c r="C790" s="199" t="s">
        <v>784</v>
      </c>
      <c r="D790" s="199" t="s">
        <v>785</v>
      </c>
      <c r="E790" s="199" t="s">
        <v>786</v>
      </c>
      <c r="F790" s="199" t="s">
        <v>176</v>
      </c>
      <c r="G790" s="199" t="s">
        <v>133</v>
      </c>
      <c r="H790" s="199" t="s">
        <v>1022</v>
      </c>
      <c r="I790" s="200" t="s">
        <v>143</v>
      </c>
      <c r="J790" s="199" t="s">
        <v>255</v>
      </c>
      <c r="K790" s="199" t="s">
        <v>256</v>
      </c>
      <c r="L790" s="199" t="s">
        <v>381</v>
      </c>
      <c r="M790" s="199" t="s">
        <v>143</v>
      </c>
      <c r="N790" s="201">
        <v>47.044199999999996</v>
      </c>
      <c r="O790" s="202"/>
      <c r="P790" s="202"/>
      <c r="Q790" s="203">
        <f t="shared" si="66"/>
        <v>0</v>
      </c>
      <c r="R790" s="203">
        <f t="shared" si="67"/>
        <v>0</v>
      </c>
      <c r="S790" s="213">
        <f>IF(M790="nvt",0,IF(O790&gt;0,VLOOKUP(M790,'3-Productie normen'!A:K,VLOOKUP(O790,'3-Productie normen'!$B$34:$C$35,2,FALSE),FALSE)))</f>
        <v>0</v>
      </c>
      <c r="T790" s="204">
        <f t="shared" si="68"/>
        <v>0</v>
      </c>
      <c r="U790" s="572"/>
    </row>
    <row r="791" spans="1:21" ht="14.15" customHeight="1">
      <c r="A791" s="231">
        <v>791</v>
      </c>
      <c r="B791" s="262" t="s">
        <v>85</v>
      </c>
      <c r="C791" s="199" t="s">
        <v>784</v>
      </c>
      <c r="D791" s="199" t="s">
        <v>785</v>
      </c>
      <c r="E791" s="199" t="s">
        <v>786</v>
      </c>
      <c r="F791" s="199" t="s">
        <v>176</v>
      </c>
      <c r="G791" s="199" t="s">
        <v>133</v>
      </c>
      <c r="H791" s="199" t="s">
        <v>1023</v>
      </c>
      <c r="I791" s="200" t="s">
        <v>143</v>
      </c>
      <c r="J791" s="199" t="s">
        <v>255</v>
      </c>
      <c r="K791" s="199" t="s">
        <v>256</v>
      </c>
      <c r="L791" s="199" t="s">
        <v>381</v>
      </c>
      <c r="M791" s="199" t="s">
        <v>143</v>
      </c>
      <c r="N791" s="201">
        <v>18.456800000000001</v>
      </c>
      <c r="O791" s="202"/>
      <c r="P791" s="202"/>
      <c r="Q791" s="203">
        <f t="shared" si="66"/>
        <v>0</v>
      </c>
      <c r="R791" s="203">
        <f t="shared" si="67"/>
        <v>0</v>
      </c>
      <c r="S791" s="213">
        <f>IF(M791="nvt",0,IF(O791&gt;0,VLOOKUP(M791,'3-Productie normen'!A:K,VLOOKUP(O791,'3-Productie normen'!$B$34:$C$35,2,FALSE),FALSE)))</f>
        <v>0</v>
      </c>
      <c r="T791" s="204">
        <f t="shared" si="68"/>
        <v>0</v>
      </c>
      <c r="U791" s="572"/>
    </row>
    <row r="792" spans="1:21" ht="14.15" customHeight="1">
      <c r="A792" s="231">
        <v>792</v>
      </c>
      <c r="B792" s="262" t="s">
        <v>85</v>
      </c>
      <c r="C792" s="199" t="s">
        <v>784</v>
      </c>
      <c r="D792" s="199" t="s">
        <v>785</v>
      </c>
      <c r="E792" s="199" t="s">
        <v>786</v>
      </c>
      <c r="F792" s="199" t="s">
        <v>176</v>
      </c>
      <c r="G792" s="199" t="s">
        <v>133</v>
      </c>
      <c r="H792" s="199" t="s">
        <v>1024</v>
      </c>
      <c r="I792" s="200" t="s">
        <v>143</v>
      </c>
      <c r="J792" s="199" t="s">
        <v>255</v>
      </c>
      <c r="K792" s="199" t="s">
        <v>256</v>
      </c>
      <c r="L792" s="199" t="s">
        <v>381</v>
      </c>
      <c r="M792" s="199" t="s">
        <v>143</v>
      </c>
      <c r="N792" s="201">
        <v>18.54</v>
      </c>
      <c r="O792" s="202"/>
      <c r="P792" s="202"/>
      <c r="Q792" s="203">
        <f t="shared" si="66"/>
        <v>0</v>
      </c>
      <c r="R792" s="203">
        <f t="shared" si="67"/>
        <v>0</v>
      </c>
      <c r="S792" s="213">
        <f>IF(M792="nvt",0,IF(O792&gt;0,VLOOKUP(M792,'3-Productie normen'!A:K,VLOOKUP(O792,'3-Productie normen'!$B$34:$C$35,2,FALSE),FALSE)))</f>
        <v>0</v>
      </c>
      <c r="T792" s="204">
        <f t="shared" si="68"/>
        <v>0</v>
      </c>
      <c r="U792" s="572"/>
    </row>
    <row r="793" spans="1:21" ht="14.15" customHeight="1">
      <c r="A793" s="232">
        <v>793</v>
      </c>
      <c r="B793" s="262" t="s">
        <v>85</v>
      </c>
      <c r="C793" s="199" t="s">
        <v>784</v>
      </c>
      <c r="D793" s="199" t="s">
        <v>785</v>
      </c>
      <c r="E793" s="199" t="s">
        <v>786</v>
      </c>
      <c r="F793" s="199" t="s">
        <v>176</v>
      </c>
      <c r="G793" s="199" t="s">
        <v>133</v>
      </c>
      <c r="H793" s="199" t="s">
        <v>1025</v>
      </c>
      <c r="I793" s="200" t="s">
        <v>143</v>
      </c>
      <c r="J793" s="199" t="s">
        <v>255</v>
      </c>
      <c r="K793" s="199" t="s">
        <v>256</v>
      </c>
      <c r="L793" s="199" t="s">
        <v>381</v>
      </c>
      <c r="M793" s="199" t="s">
        <v>143</v>
      </c>
      <c r="N793" s="201">
        <v>47.044199999999996</v>
      </c>
      <c r="O793" s="202"/>
      <c r="P793" s="202"/>
      <c r="Q793" s="203">
        <f t="shared" si="66"/>
        <v>0</v>
      </c>
      <c r="R793" s="203">
        <f t="shared" si="67"/>
        <v>0</v>
      </c>
      <c r="S793" s="213">
        <f>IF(M793="nvt",0,IF(O793&gt;0,VLOOKUP(M793,'3-Productie normen'!A:K,VLOOKUP(O793,'3-Productie normen'!$B$34:$C$35,2,FALSE),FALSE)))</f>
        <v>0</v>
      </c>
      <c r="T793" s="204">
        <f t="shared" si="68"/>
        <v>0</v>
      </c>
      <c r="U793" s="572"/>
    </row>
    <row r="794" spans="1:21" ht="14.15" customHeight="1">
      <c r="A794" s="231">
        <v>794</v>
      </c>
      <c r="B794" s="262" t="s">
        <v>85</v>
      </c>
      <c r="C794" s="199" t="s">
        <v>784</v>
      </c>
      <c r="D794" s="199" t="s">
        <v>785</v>
      </c>
      <c r="E794" s="199" t="s">
        <v>786</v>
      </c>
      <c r="F794" s="199" t="s">
        <v>176</v>
      </c>
      <c r="G794" s="199" t="s">
        <v>133</v>
      </c>
      <c r="H794" s="199" t="s">
        <v>1026</v>
      </c>
      <c r="I794" s="200" t="s">
        <v>143</v>
      </c>
      <c r="J794" s="199" t="s">
        <v>255</v>
      </c>
      <c r="K794" s="199" t="s">
        <v>256</v>
      </c>
      <c r="L794" s="199" t="s">
        <v>381</v>
      </c>
      <c r="M794" s="199" t="s">
        <v>143</v>
      </c>
      <c r="N794" s="201">
        <v>37.4131</v>
      </c>
      <c r="O794" s="202"/>
      <c r="P794" s="202"/>
      <c r="Q794" s="203">
        <f t="shared" si="66"/>
        <v>0</v>
      </c>
      <c r="R794" s="203">
        <f t="shared" si="67"/>
        <v>0</v>
      </c>
      <c r="S794" s="213">
        <f>IF(M794="nvt",0,IF(O794&gt;0,VLOOKUP(M794,'3-Productie normen'!A:K,VLOOKUP(O794,'3-Productie normen'!$B$34:$C$35,2,FALSE),FALSE)))</f>
        <v>0</v>
      </c>
      <c r="T794" s="204">
        <f t="shared" si="68"/>
        <v>0</v>
      </c>
      <c r="U794" s="572"/>
    </row>
    <row r="795" spans="1:21" ht="14.15" customHeight="1">
      <c r="A795" s="231">
        <v>795</v>
      </c>
      <c r="B795" s="262" t="s">
        <v>85</v>
      </c>
      <c r="C795" s="199" t="s">
        <v>784</v>
      </c>
      <c r="D795" s="199" t="s">
        <v>785</v>
      </c>
      <c r="E795" s="199" t="s">
        <v>786</v>
      </c>
      <c r="F795" s="199" t="s">
        <v>176</v>
      </c>
      <c r="G795" s="199" t="s">
        <v>133</v>
      </c>
      <c r="H795" s="199" t="s">
        <v>1027</v>
      </c>
      <c r="I795" s="200" t="s">
        <v>143</v>
      </c>
      <c r="J795" s="199" t="s">
        <v>255</v>
      </c>
      <c r="K795" s="199" t="s">
        <v>256</v>
      </c>
      <c r="L795" s="199" t="s">
        <v>381</v>
      </c>
      <c r="M795" s="199" t="s">
        <v>143</v>
      </c>
      <c r="N795" s="201">
        <v>53.4009</v>
      </c>
      <c r="O795" s="202"/>
      <c r="P795" s="202"/>
      <c r="Q795" s="203">
        <f t="shared" si="66"/>
        <v>0</v>
      </c>
      <c r="R795" s="203">
        <f t="shared" si="67"/>
        <v>0</v>
      </c>
      <c r="S795" s="213">
        <f>IF(M795="nvt",0,IF(O795&gt;0,VLOOKUP(M795,'3-Productie normen'!A:K,VLOOKUP(O795,'3-Productie normen'!$B$34:$C$35,2,FALSE),FALSE)))</f>
        <v>0</v>
      </c>
      <c r="T795" s="204">
        <f t="shared" si="68"/>
        <v>0</v>
      </c>
      <c r="U795" s="572"/>
    </row>
    <row r="796" spans="1:21" ht="14.15" customHeight="1">
      <c r="A796" s="231">
        <v>796</v>
      </c>
      <c r="B796" s="262" t="s">
        <v>85</v>
      </c>
      <c r="C796" s="199" t="s">
        <v>784</v>
      </c>
      <c r="D796" s="199" t="s">
        <v>785</v>
      </c>
      <c r="E796" s="199" t="s">
        <v>786</v>
      </c>
      <c r="F796" s="199" t="s">
        <v>176</v>
      </c>
      <c r="G796" s="199" t="s">
        <v>133</v>
      </c>
      <c r="H796" s="199" t="s">
        <v>1028</v>
      </c>
      <c r="I796" s="200" t="s">
        <v>143</v>
      </c>
      <c r="J796" s="199" t="s">
        <v>255</v>
      </c>
      <c r="K796" s="199" t="s">
        <v>256</v>
      </c>
      <c r="L796" s="199" t="s">
        <v>381</v>
      </c>
      <c r="M796" s="199" t="s">
        <v>143</v>
      </c>
      <c r="N796" s="201">
        <v>18.053999999999998</v>
      </c>
      <c r="O796" s="202"/>
      <c r="P796" s="202"/>
      <c r="Q796" s="203">
        <f t="shared" si="66"/>
        <v>0</v>
      </c>
      <c r="R796" s="203">
        <f t="shared" si="67"/>
        <v>0</v>
      </c>
      <c r="S796" s="213">
        <f>IF(M796="nvt",0,IF(O796&gt;0,VLOOKUP(M796,'3-Productie normen'!A:K,VLOOKUP(O796,'3-Productie normen'!$B$34:$C$35,2,FALSE),FALSE)))</f>
        <v>0</v>
      </c>
      <c r="T796" s="204">
        <f t="shared" si="68"/>
        <v>0</v>
      </c>
      <c r="U796" s="572"/>
    </row>
    <row r="797" spans="1:21" ht="14.15" customHeight="1">
      <c r="A797" s="231">
        <v>797</v>
      </c>
      <c r="B797" s="262" t="s">
        <v>85</v>
      </c>
      <c r="C797" s="199" t="s">
        <v>784</v>
      </c>
      <c r="D797" s="199" t="s">
        <v>785</v>
      </c>
      <c r="E797" s="199" t="s">
        <v>786</v>
      </c>
      <c r="F797" s="199" t="s">
        <v>176</v>
      </c>
      <c r="G797" s="199" t="s">
        <v>133</v>
      </c>
      <c r="H797" s="199" t="s">
        <v>1029</v>
      </c>
      <c r="I797" s="200" t="s">
        <v>125</v>
      </c>
      <c r="J797" s="199" t="s">
        <v>222</v>
      </c>
      <c r="K797" s="199" t="s">
        <v>279</v>
      </c>
      <c r="L797" s="199" t="s">
        <v>451</v>
      </c>
      <c r="M797" s="208" t="s">
        <v>129</v>
      </c>
      <c r="N797" s="201">
        <v>158.41810000000001</v>
      </c>
      <c r="O797" s="202" t="s">
        <v>81</v>
      </c>
      <c r="P797" s="202"/>
      <c r="Q797" s="203">
        <f t="shared" si="66"/>
        <v>0</v>
      </c>
      <c r="R797" s="203">
        <f t="shared" si="67"/>
        <v>0</v>
      </c>
      <c r="S797" s="213">
        <f>IF(M797="nvt",0,IF(O797&gt;0,VLOOKUP(M797,'3-Productie normen'!A:K,VLOOKUP(O797,'3-Productie normen'!$B$34:$C$35,2,FALSE),FALSE)))</f>
        <v>0</v>
      </c>
      <c r="T797" s="204">
        <f t="shared" si="68"/>
        <v>0</v>
      </c>
      <c r="U797" s="572"/>
    </row>
    <row r="798" spans="1:21" ht="14.15" customHeight="1">
      <c r="A798" s="231">
        <v>798</v>
      </c>
      <c r="B798" s="262" t="s">
        <v>85</v>
      </c>
      <c r="C798" s="199" t="s">
        <v>784</v>
      </c>
      <c r="D798" s="199" t="s">
        <v>1030</v>
      </c>
      <c r="E798" s="199" t="s">
        <v>1031</v>
      </c>
      <c r="F798" s="199" t="s">
        <v>176</v>
      </c>
      <c r="G798" s="209">
        <v>1</v>
      </c>
      <c r="H798" s="210">
        <v>1020</v>
      </c>
      <c r="I798" s="207" t="s">
        <v>123</v>
      </c>
      <c r="J798" s="199" t="s">
        <v>179</v>
      </c>
      <c r="K798" s="199" t="s">
        <v>187</v>
      </c>
      <c r="L798" s="199" t="s">
        <v>261</v>
      </c>
      <c r="M798" s="199" t="s">
        <v>141</v>
      </c>
      <c r="N798" s="201">
        <v>25.03</v>
      </c>
      <c r="O798" s="202" t="s">
        <v>81</v>
      </c>
      <c r="P798" s="202"/>
      <c r="Q798" s="203">
        <f t="shared" si="66"/>
        <v>0</v>
      </c>
      <c r="R798" s="203">
        <f t="shared" si="67"/>
        <v>0</v>
      </c>
      <c r="S798" s="213">
        <f>IF(M798="nvt",0,IF(O798&gt;0,VLOOKUP(M798,'3-Productie normen'!A:K,VLOOKUP(O798,'3-Productie normen'!$B$34:$C$35,2,FALSE),FALSE)))</f>
        <v>0</v>
      </c>
      <c r="T798" s="204">
        <f t="shared" si="68"/>
        <v>0</v>
      </c>
      <c r="U798" s="572"/>
    </row>
    <row r="799" spans="1:21" ht="14.15" customHeight="1">
      <c r="A799" s="231">
        <v>3576</v>
      </c>
      <c r="B799" s="542" t="s">
        <v>85</v>
      </c>
      <c r="C799" s="199" t="s">
        <v>784</v>
      </c>
      <c r="D799" s="199" t="s">
        <v>785</v>
      </c>
      <c r="E799" s="199" t="s">
        <v>786</v>
      </c>
      <c r="F799" s="199" t="s">
        <v>176</v>
      </c>
      <c r="G799" s="199" t="s">
        <v>407</v>
      </c>
      <c r="H799" s="199" t="s">
        <v>1032</v>
      </c>
      <c r="I799" s="200" t="s">
        <v>143</v>
      </c>
      <c r="J799" s="199" t="s">
        <v>379</v>
      </c>
      <c r="K799" s="199" t="s">
        <v>975</v>
      </c>
      <c r="L799" s="199" t="s">
        <v>451</v>
      </c>
      <c r="M799" s="199" t="s">
        <v>143</v>
      </c>
      <c r="N799" s="201">
        <v>6.3932000000000002</v>
      </c>
      <c r="O799" s="202"/>
      <c r="P799" s="202"/>
      <c r="Q799" s="203">
        <f t="shared" si="66"/>
        <v>0</v>
      </c>
      <c r="R799" s="203">
        <f t="shared" si="67"/>
        <v>0</v>
      </c>
      <c r="S799" s="213">
        <f>IF(M799="nvt",0,IF(O799&gt;0,VLOOKUP(M799,'3-Productie normen'!A:K,VLOOKUP(O799,'3-Productie normen'!$B$34:$C$35,2,FALSE),FALSE)))</f>
        <v>0</v>
      </c>
      <c r="T799" s="213">
        <f t="shared" si="68"/>
        <v>0</v>
      </c>
      <c r="U799" s="572"/>
    </row>
    <row r="800" spans="1:21" ht="14.15" customHeight="1">
      <c r="A800" s="231">
        <v>799</v>
      </c>
      <c r="B800" s="262" t="s">
        <v>86</v>
      </c>
      <c r="C800" s="199" t="s">
        <v>1033</v>
      </c>
      <c r="D800" s="199" t="s">
        <v>1034</v>
      </c>
      <c r="E800" s="199" t="s">
        <v>1035</v>
      </c>
      <c r="F800" s="199" t="s">
        <v>176</v>
      </c>
      <c r="G800" s="199" t="s">
        <v>377</v>
      </c>
      <c r="H800" s="199" t="s">
        <v>1036</v>
      </c>
      <c r="I800" s="200" t="s">
        <v>125</v>
      </c>
      <c r="J800" s="199" t="s">
        <v>222</v>
      </c>
      <c r="K800" s="199" t="s">
        <v>240</v>
      </c>
      <c r="L800" s="199" t="s">
        <v>1037</v>
      </c>
      <c r="M800" s="199" t="s">
        <v>124</v>
      </c>
      <c r="N800" s="201">
        <v>204.47829999999999</v>
      </c>
      <c r="O800" s="202" t="s">
        <v>81</v>
      </c>
      <c r="P800" s="202"/>
      <c r="Q800" s="203">
        <f t="shared" si="66"/>
        <v>0</v>
      </c>
      <c r="R800" s="203">
        <f t="shared" si="67"/>
        <v>0</v>
      </c>
      <c r="S800" s="213">
        <f>IF(M800="nvt",0,IF(O800&gt;0,VLOOKUP(M800,'3-Productie normen'!A:K,VLOOKUP(O800,'3-Productie normen'!$B$34:$C$35,2,FALSE),FALSE)))</f>
        <v>0</v>
      </c>
      <c r="T800" s="204">
        <f t="shared" si="68"/>
        <v>0</v>
      </c>
      <c r="U800" s="572"/>
    </row>
    <row r="801" spans="1:21" ht="14.15" customHeight="1">
      <c r="A801" s="231">
        <v>800</v>
      </c>
      <c r="B801" s="262" t="s">
        <v>86</v>
      </c>
      <c r="C801" s="199" t="s">
        <v>1033</v>
      </c>
      <c r="D801" s="199" t="s">
        <v>1034</v>
      </c>
      <c r="E801" s="199" t="s">
        <v>1035</v>
      </c>
      <c r="F801" s="199" t="s">
        <v>176</v>
      </c>
      <c r="G801" s="199" t="s">
        <v>377</v>
      </c>
      <c r="H801" s="199" t="s">
        <v>1038</v>
      </c>
      <c r="I801" s="200" t="s">
        <v>125</v>
      </c>
      <c r="J801" s="199" t="s">
        <v>222</v>
      </c>
      <c r="K801" s="199" t="s">
        <v>240</v>
      </c>
      <c r="L801" s="199" t="s">
        <v>197</v>
      </c>
      <c r="M801" s="199" t="s">
        <v>124</v>
      </c>
      <c r="N801" s="201">
        <v>9.6211000000000002</v>
      </c>
      <c r="O801" s="202" t="s">
        <v>81</v>
      </c>
      <c r="P801" s="202"/>
      <c r="Q801" s="203">
        <f t="shared" si="66"/>
        <v>0</v>
      </c>
      <c r="R801" s="203">
        <f t="shared" si="67"/>
        <v>0</v>
      </c>
      <c r="S801" s="213">
        <f>IF(M801="nvt",0,IF(O801&gt;0,VLOOKUP(M801,'3-Productie normen'!A:K,VLOOKUP(O801,'3-Productie normen'!$B$34:$C$35,2,FALSE),FALSE)))</f>
        <v>0</v>
      </c>
      <c r="T801" s="204">
        <f t="shared" si="68"/>
        <v>0</v>
      </c>
      <c r="U801" s="572"/>
    </row>
    <row r="802" spans="1:21" ht="14.15" customHeight="1">
      <c r="A802" s="232">
        <v>801</v>
      </c>
      <c r="B802" s="262" t="s">
        <v>86</v>
      </c>
      <c r="C802" s="199" t="s">
        <v>1033</v>
      </c>
      <c r="D802" s="199" t="s">
        <v>1034</v>
      </c>
      <c r="E802" s="199" t="s">
        <v>1035</v>
      </c>
      <c r="F802" s="199" t="s">
        <v>176</v>
      </c>
      <c r="G802" s="199" t="s">
        <v>377</v>
      </c>
      <c r="H802" s="199" t="s">
        <v>1039</v>
      </c>
      <c r="I802" s="200" t="s">
        <v>125</v>
      </c>
      <c r="J802" s="199" t="s">
        <v>222</v>
      </c>
      <c r="K802" s="199" t="s">
        <v>279</v>
      </c>
      <c r="L802" s="199" t="s">
        <v>387</v>
      </c>
      <c r="M802" s="199" t="s">
        <v>238</v>
      </c>
      <c r="N802" s="201">
        <v>38.154000000000003</v>
      </c>
      <c r="O802" s="202" t="s">
        <v>81</v>
      </c>
      <c r="P802" s="202"/>
      <c r="Q802" s="203">
        <f t="shared" si="66"/>
        <v>0</v>
      </c>
      <c r="R802" s="203">
        <f t="shared" si="67"/>
        <v>0</v>
      </c>
      <c r="S802" s="213">
        <f>IF(M802="nvt",0,IF(O802&gt;0,VLOOKUP(M802,'3-Productie normen'!A:K,VLOOKUP(O802,'3-Productie normen'!$B$34:$C$35,2,FALSE),FALSE)))</f>
        <v>0</v>
      </c>
      <c r="T802" s="204">
        <f t="shared" si="68"/>
        <v>0</v>
      </c>
      <c r="U802" s="572"/>
    </row>
    <row r="803" spans="1:21" ht="14.15" customHeight="1">
      <c r="A803" s="231">
        <v>802</v>
      </c>
      <c r="B803" s="262" t="s">
        <v>86</v>
      </c>
      <c r="C803" s="199" t="s">
        <v>1033</v>
      </c>
      <c r="D803" s="199" t="s">
        <v>1034</v>
      </c>
      <c r="E803" s="199" t="s">
        <v>1035</v>
      </c>
      <c r="F803" s="199" t="s">
        <v>176</v>
      </c>
      <c r="G803" s="199" t="s">
        <v>377</v>
      </c>
      <c r="H803" s="199" t="s">
        <v>1040</v>
      </c>
      <c r="I803" s="200" t="s">
        <v>123</v>
      </c>
      <c r="J803" s="199" t="s">
        <v>179</v>
      </c>
      <c r="K803" s="199" t="s">
        <v>179</v>
      </c>
      <c r="L803" s="199" t="s">
        <v>180</v>
      </c>
      <c r="M803" s="199" t="s">
        <v>122</v>
      </c>
      <c r="N803" s="201">
        <v>13.773099999999999</v>
      </c>
      <c r="O803" s="202" t="s">
        <v>81</v>
      </c>
      <c r="P803" s="202"/>
      <c r="Q803" s="203">
        <f t="shared" si="66"/>
        <v>0</v>
      </c>
      <c r="R803" s="203">
        <f t="shared" si="67"/>
        <v>0</v>
      </c>
      <c r="S803" s="213">
        <f>IF(M803="nvt",0,IF(O803&gt;0,VLOOKUP(M803,'3-Productie normen'!A:K,VLOOKUP(O803,'3-Productie normen'!$B$34:$C$35,2,FALSE),FALSE)))</f>
        <v>0</v>
      </c>
      <c r="T803" s="204">
        <f t="shared" si="68"/>
        <v>0</v>
      </c>
      <c r="U803" s="572"/>
    </row>
    <row r="804" spans="1:21" ht="14.15" customHeight="1">
      <c r="A804" s="231">
        <v>803</v>
      </c>
      <c r="B804" s="262" t="s">
        <v>86</v>
      </c>
      <c r="C804" s="199" t="s">
        <v>1033</v>
      </c>
      <c r="D804" s="199" t="s">
        <v>1034</v>
      </c>
      <c r="E804" s="199" t="s">
        <v>1035</v>
      </c>
      <c r="F804" s="199" t="s">
        <v>176</v>
      </c>
      <c r="G804" s="199" t="s">
        <v>377</v>
      </c>
      <c r="H804" s="199" t="s">
        <v>1041</v>
      </c>
      <c r="I804" s="200" t="s">
        <v>245</v>
      </c>
      <c r="J804" s="199" t="s">
        <v>255</v>
      </c>
      <c r="K804" s="199" t="s">
        <v>256</v>
      </c>
      <c r="L804" s="199" t="s">
        <v>180</v>
      </c>
      <c r="M804" s="199" t="s">
        <v>143</v>
      </c>
      <c r="N804" s="201">
        <v>12.1739</v>
      </c>
      <c r="O804" s="202"/>
      <c r="P804" s="202"/>
      <c r="Q804" s="203">
        <f t="shared" si="66"/>
        <v>0</v>
      </c>
      <c r="R804" s="203">
        <f t="shared" si="67"/>
        <v>0</v>
      </c>
      <c r="S804" s="213">
        <f>IF(M804="nvt",0,IF(O804&gt;0,VLOOKUP(M804,'3-Productie normen'!A:K,VLOOKUP(O804,'3-Productie normen'!$B$34:$C$35,2,FALSE),FALSE)))</f>
        <v>0</v>
      </c>
      <c r="T804" s="204">
        <f t="shared" si="68"/>
        <v>0</v>
      </c>
      <c r="U804" s="572"/>
    </row>
    <row r="805" spans="1:21" ht="14.15" customHeight="1">
      <c r="A805" s="231">
        <v>804</v>
      </c>
      <c r="B805" s="262" t="s">
        <v>86</v>
      </c>
      <c r="C805" s="199" t="s">
        <v>1033</v>
      </c>
      <c r="D805" s="199" t="s">
        <v>1034</v>
      </c>
      <c r="E805" s="199" t="s">
        <v>1035</v>
      </c>
      <c r="F805" s="199" t="s">
        <v>176</v>
      </c>
      <c r="G805" s="199" t="s">
        <v>377</v>
      </c>
      <c r="H805" s="199" t="s">
        <v>1042</v>
      </c>
      <c r="I805" s="200" t="s">
        <v>245</v>
      </c>
      <c r="J805" s="199" t="s">
        <v>255</v>
      </c>
      <c r="K805" s="199" t="s">
        <v>256</v>
      </c>
      <c r="L805" s="199" t="s">
        <v>180</v>
      </c>
      <c r="M805" s="199" t="s">
        <v>143</v>
      </c>
      <c r="N805" s="201">
        <v>4.4874999999999998</v>
      </c>
      <c r="O805" s="202"/>
      <c r="P805" s="202"/>
      <c r="Q805" s="203">
        <f t="shared" si="66"/>
        <v>0</v>
      </c>
      <c r="R805" s="203">
        <f t="shared" si="67"/>
        <v>0</v>
      </c>
      <c r="S805" s="213">
        <f>IF(M805="nvt",0,IF(O805&gt;0,VLOOKUP(M805,'3-Productie normen'!A:K,VLOOKUP(O805,'3-Productie normen'!$B$34:$C$35,2,FALSE),FALSE)))</f>
        <v>0</v>
      </c>
      <c r="T805" s="204">
        <f t="shared" si="68"/>
        <v>0</v>
      </c>
      <c r="U805" s="572"/>
    </row>
    <row r="806" spans="1:21" ht="14.15" customHeight="1">
      <c r="A806" s="231">
        <v>805</v>
      </c>
      <c r="B806" s="262" t="s">
        <v>86</v>
      </c>
      <c r="C806" s="199" t="s">
        <v>1033</v>
      </c>
      <c r="D806" s="199" t="s">
        <v>1034</v>
      </c>
      <c r="E806" s="199" t="s">
        <v>1035</v>
      </c>
      <c r="F806" s="199" t="s">
        <v>176</v>
      </c>
      <c r="G806" s="199" t="s">
        <v>377</v>
      </c>
      <c r="H806" s="199" t="s">
        <v>1043</v>
      </c>
      <c r="I806" s="200" t="s">
        <v>130</v>
      </c>
      <c r="J806" s="199" t="s">
        <v>222</v>
      </c>
      <c r="K806" s="199" t="s">
        <v>237</v>
      </c>
      <c r="L806" s="199" t="s">
        <v>180</v>
      </c>
      <c r="M806" s="199" t="s">
        <v>238</v>
      </c>
      <c r="N806" s="201">
        <v>7.4169999999999998</v>
      </c>
      <c r="O806" s="202" t="s">
        <v>81</v>
      </c>
      <c r="P806" s="202"/>
      <c r="Q806" s="203">
        <f t="shared" si="66"/>
        <v>0</v>
      </c>
      <c r="R806" s="203">
        <f t="shared" si="67"/>
        <v>0</v>
      </c>
      <c r="S806" s="213">
        <f>IF(M806="nvt",0,IF(O806&gt;0,VLOOKUP(M806,'3-Productie normen'!A:K,VLOOKUP(O806,'3-Productie normen'!$B$34:$C$35,2,FALSE),FALSE)))</f>
        <v>0</v>
      </c>
      <c r="T806" s="204">
        <f t="shared" si="68"/>
        <v>0</v>
      </c>
      <c r="U806" s="572"/>
    </row>
    <row r="807" spans="1:21" ht="14.15" customHeight="1">
      <c r="A807" s="231">
        <v>806</v>
      </c>
      <c r="B807" s="262" t="s">
        <v>86</v>
      </c>
      <c r="C807" s="199" t="s">
        <v>1033</v>
      </c>
      <c r="D807" s="199" t="s">
        <v>1034</v>
      </c>
      <c r="E807" s="199" t="s">
        <v>1035</v>
      </c>
      <c r="F807" s="199" t="s">
        <v>176</v>
      </c>
      <c r="G807" s="199" t="s">
        <v>377</v>
      </c>
      <c r="H807" s="199" t="s">
        <v>1044</v>
      </c>
      <c r="I807" s="200" t="s">
        <v>133</v>
      </c>
      <c r="J807" s="199" t="s">
        <v>222</v>
      </c>
      <c r="K807" s="199" t="s">
        <v>223</v>
      </c>
      <c r="L807" s="199" t="s">
        <v>387</v>
      </c>
      <c r="M807" s="225" t="s">
        <v>139</v>
      </c>
      <c r="N807" s="201">
        <v>4.8360000000000003</v>
      </c>
      <c r="O807" s="202" t="s">
        <v>81</v>
      </c>
      <c r="P807" s="202" t="s">
        <v>81</v>
      </c>
      <c r="Q807" s="203">
        <f t="shared" si="66"/>
        <v>0</v>
      </c>
      <c r="R807" s="203">
        <f t="shared" si="67"/>
        <v>0</v>
      </c>
      <c r="S807" s="213">
        <f>IF(M807="nvt",0,IF(O807&gt;0,VLOOKUP(M807,'3-Productie normen'!A:K,VLOOKUP(O807,'3-Productie normen'!$B$34:$C$35,2,FALSE),FALSE)))</f>
        <v>0</v>
      </c>
      <c r="T807" s="213">
        <f t="shared" si="68"/>
        <v>0</v>
      </c>
      <c r="U807" s="572"/>
    </row>
    <row r="808" spans="1:21" ht="14.15" customHeight="1">
      <c r="A808" s="231">
        <v>807</v>
      </c>
      <c r="B808" s="262" t="s">
        <v>86</v>
      </c>
      <c r="C808" s="199" t="s">
        <v>1033</v>
      </c>
      <c r="D808" s="199" t="s">
        <v>1034</v>
      </c>
      <c r="E808" s="199" t="s">
        <v>1035</v>
      </c>
      <c r="F808" s="199" t="s">
        <v>176</v>
      </c>
      <c r="G808" s="199" t="s">
        <v>377</v>
      </c>
      <c r="H808" s="199" t="s">
        <v>1045</v>
      </c>
      <c r="I808" s="200" t="s">
        <v>133</v>
      </c>
      <c r="J808" s="199" t="s">
        <v>222</v>
      </c>
      <c r="K808" s="199" t="s">
        <v>223</v>
      </c>
      <c r="L808" s="199" t="s">
        <v>387</v>
      </c>
      <c r="M808" s="225" t="s">
        <v>139</v>
      </c>
      <c r="N808" s="201">
        <v>1.425</v>
      </c>
      <c r="O808" s="202" t="s">
        <v>81</v>
      </c>
      <c r="P808" s="202" t="s">
        <v>81</v>
      </c>
      <c r="Q808" s="203">
        <f t="shared" ref="Q808:Q822" si="69">IF(O808="nvt",0,IF(O808&gt;0,S808*N808,0))</f>
        <v>0</v>
      </c>
      <c r="R808" s="203">
        <f t="shared" ref="R808:R822" si="70">IF(P808&gt;0,T808*N808,0)</f>
        <v>0</v>
      </c>
      <c r="S808" s="213">
        <f>IF(M808="nvt",0,IF(O808&gt;0,VLOOKUP(M808,'3-Productie normen'!A:K,VLOOKUP(O808,'3-Productie normen'!$B$34:$C$35,2,FALSE),FALSE)))</f>
        <v>0</v>
      </c>
      <c r="T808" s="213">
        <f t="shared" ref="T808:T822" si="71">IF(P808&gt;0,S808*$T$8,0)</f>
        <v>0</v>
      </c>
      <c r="U808" s="572"/>
    </row>
    <row r="809" spans="1:21" ht="14.15" customHeight="1">
      <c r="A809" s="543">
        <v>808</v>
      </c>
      <c r="B809" s="262" t="s">
        <v>86</v>
      </c>
      <c r="C809" s="199" t="s">
        <v>1033</v>
      </c>
      <c r="D809" s="199" t="s">
        <v>1034</v>
      </c>
      <c r="E809" s="199" t="s">
        <v>1035</v>
      </c>
      <c r="F809" s="199" t="s">
        <v>176</v>
      </c>
      <c r="G809" s="199" t="s">
        <v>377</v>
      </c>
      <c r="H809" s="199" t="s">
        <v>1046</v>
      </c>
      <c r="I809" s="545" t="s">
        <v>130</v>
      </c>
      <c r="J809" s="199" t="s">
        <v>209</v>
      </c>
      <c r="K809" s="199" t="s">
        <v>220</v>
      </c>
      <c r="L809" s="199" t="s">
        <v>197</v>
      </c>
      <c r="M809" s="199" t="s">
        <v>140</v>
      </c>
      <c r="N809" s="201">
        <v>10.212400000000001</v>
      </c>
      <c r="O809" s="202" t="s">
        <v>81</v>
      </c>
      <c r="P809" s="202"/>
      <c r="Q809" s="203">
        <f t="shared" si="69"/>
        <v>0</v>
      </c>
      <c r="R809" s="203">
        <f t="shared" si="70"/>
        <v>0</v>
      </c>
      <c r="S809" s="213">
        <f>IF(M809="nvt",0,IF(O809&gt;0,VLOOKUP(M809,'3-Productie normen'!A:K,VLOOKUP(O809,'3-Productie normen'!$B$34:$C$35,2,FALSE),FALSE)))</f>
        <v>0</v>
      </c>
      <c r="T809" s="213">
        <f t="shared" si="71"/>
        <v>0</v>
      </c>
      <c r="U809" s="572"/>
    </row>
    <row r="810" spans="1:21" ht="14.15" customHeight="1">
      <c r="A810" s="544">
        <v>809</v>
      </c>
      <c r="B810" s="262" t="s">
        <v>86</v>
      </c>
      <c r="C810" s="199" t="s">
        <v>1033</v>
      </c>
      <c r="D810" s="199" t="s">
        <v>1034</v>
      </c>
      <c r="E810" s="199" t="s">
        <v>1035</v>
      </c>
      <c r="F810" s="199" t="s">
        <v>176</v>
      </c>
      <c r="G810" s="199" t="s">
        <v>377</v>
      </c>
      <c r="H810" s="199" t="s">
        <v>1047</v>
      </c>
      <c r="I810" s="545" t="s">
        <v>143</v>
      </c>
      <c r="J810" s="199" t="s">
        <v>209</v>
      </c>
      <c r="K810" s="199" t="s">
        <v>213</v>
      </c>
      <c r="L810" s="199" t="s">
        <v>381</v>
      </c>
      <c r="M810" s="199" t="s">
        <v>143</v>
      </c>
      <c r="N810" s="201">
        <v>3.3961999999999999</v>
      </c>
      <c r="O810" s="202"/>
      <c r="P810" s="202"/>
      <c r="Q810" s="203">
        <f t="shared" si="69"/>
        <v>0</v>
      </c>
      <c r="R810" s="203">
        <f t="shared" si="70"/>
        <v>0</v>
      </c>
      <c r="S810" s="213">
        <f>IF(M810="nvt",0,IF(O810&gt;0,VLOOKUP(M810,'3-Productie normen'!A:K,VLOOKUP(O810,'3-Productie normen'!$B$34:$C$35,2,FALSE),FALSE)))</f>
        <v>0</v>
      </c>
      <c r="T810" s="213">
        <f t="shared" si="71"/>
        <v>0</v>
      </c>
      <c r="U810" s="572"/>
    </row>
    <row r="811" spans="1:21" ht="14.15" customHeight="1">
      <c r="A811" s="543">
        <v>810</v>
      </c>
      <c r="B811" s="262" t="s">
        <v>86</v>
      </c>
      <c r="C811" s="199" t="s">
        <v>1033</v>
      </c>
      <c r="D811" s="199" t="s">
        <v>1034</v>
      </c>
      <c r="E811" s="199" t="s">
        <v>1035</v>
      </c>
      <c r="F811" s="199" t="s">
        <v>176</v>
      </c>
      <c r="G811" s="199" t="s">
        <v>1048</v>
      </c>
      <c r="H811" s="199" t="s">
        <v>1049</v>
      </c>
      <c r="I811" s="545" t="s">
        <v>143</v>
      </c>
      <c r="J811" s="199" t="s">
        <v>209</v>
      </c>
      <c r="K811" s="199" t="s">
        <v>213</v>
      </c>
      <c r="L811" s="199" t="s">
        <v>180</v>
      </c>
      <c r="M811" s="199" t="s">
        <v>143</v>
      </c>
      <c r="N811" s="201">
        <v>6.5410000000000004</v>
      </c>
      <c r="O811" s="202"/>
      <c r="P811" s="202"/>
      <c r="Q811" s="203">
        <f t="shared" si="69"/>
        <v>0</v>
      </c>
      <c r="R811" s="203">
        <f t="shared" si="70"/>
        <v>0</v>
      </c>
      <c r="S811" s="213">
        <f>IF(M811="nvt",0,IF(O811&gt;0,VLOOKUP(M811,'3-Productie normen'!A:K,VLOOKUP(O811,'3-Productie normen'!$B$34:$C$35,2,FALSE),FALSE)))</f>
        <v>0</v>
      </c>
      <c r="T811" s="213">
        <f t="shared" si="71"/>
        <v>0</v>
      </c>
      <c r="U811" s="572"/>
    </row>
    <row r="812" spans="1:21" ht="14.15" customHeight="1">
      <c r="A812" s="231">
        <v>811</v>
      </c>
      <c r="B812" s="262" t="s">
        <v>86</v>
      </c>
      <c r="C812" s="199" t="s">
        <v>1033</v>
      </c>
      <c r="D812" s="199" t="s">
        <v>1034</v>
      </c>
      <c r="E812" s="199" t="s">
        <v>1035</v>
      </c>
      <c r="F812" s="199" t="s">
        <v>176</v>
      </c>
      <c r="G812" s="199" t="s">
        <v>1048</v>
      </c>
      <c r="H812" s="199" t="s">
        <v>1050</v>
      </c>
      <c r="I812" s="200" t="s">
        <v>245</v>
      </c>
      <c r="J812" s="199" t="s">
        <v>222</v>
      </c>
      <c r="K812" s="199" t="s">
        <v>237</v>
      </c>
      <c r="L812" s="199" t="s">
        <v>197</v>
      </c>
      <c r="M812" s="199" t="s">
        <v>143</v>
      </c>
      <c r="N812" s="201">
        <v>21.504999999999999</v>
      </c>
      <c r="O812" s="202"/>
      <c r="P812" s="202"/>
      <c r="Q812" s="203">
        <f t="shared" si="69"/>
        <v>0</v>
      </c>
      <c r="R812" s="203">
        <f t="shared" si="70"/>
        <v>0</v>
      </c>
      <c r="S812" s="213">
        <f>IF(M812="nvt",0,IF(O812&gt;0,VLOOKUP(M812,'3-Productie normen'!A:K,VLOOKUP(O812,'3-Productie normen'!$B$34:$C$35,2,FALSE),FALSE)))</f>
        <v>0</v>
      </c>
      <c r="T812" s="213">
        <f t="shared" si="71"/>
        <v>0</v>
      </c>
      <c r="U812" s="572"/>
    </row>
    <row r="813" spans="1:21" ht="14.15" customHeight="1">
      <c r="A813" s="231">
        <v>812</v>
      </c>
      <c r="B813" s="262" t="s">
        <v>86</v>
      </c>
      <c r="C813" s="199" t="s">
        <v>1033</v>
      </c>
      <c r="D813" s="199" t="s">
        <v>1034</v>
      </c>
      <c r="E813" s="199" t="s">
        <v>1035</v>
      </c>
      <c r="F813" s="199" t="s">
        <v>176</v>
      </c>
      <c r="G813" s="199" t="s">
        <v>1048</v>
      </c>
      <c r="H813" s="199" t="s">
        <v>1051</v>
      </c>
      <c r="I813" s="200" t="s">
        <v>133</v>
      </c>
      <c r="J813" s="199" t="s">
        <v>222</v>
      </c>
      <c r="K813" s="199" t="s">
        <v>223</v>
      </c>
      <c r="L813" s="199" t="s">
        <v>387</v>
      </c>
      <c r="M813" s="225" t="s">
        <v>139</v>
      </c>
      <c r="N813" s="201">
        <v>13.773099999999999</v>
      </c>
      <c r="O813" s="202" t="s">
        <v>81</v>
      </c>
      <c r="P813" s="202" t="s">
        <v>81</v>
      </c>
      <c r="Q813" s="203">
        <f t="shared" si="69"/>
        <v>0</v>
      </c>
      <c r="R813" s="203">
        <f t="shared" si="70"/>
        <v>0</v>
      </c>
      <c r="S813" s="213">
        <f>IF(M813="nvt",0,IF(O813&gt;0,VLOOKUP(M813,'3-Productie normen'!A:K,VLOOKUP(O813,'3-Productie normen'!$B$34:$C$35,2,FALSE),FALSE)))</f>
        <v>0</v>
      </c>
      <c r="T813" s="213">
        <f t="shared" si="71"/>
        <v>0</v>
      </c>
      <c r="U813" s="572"/>
    </row>
    <row r="814" spans="1:21" ht="14.15" customHeight="1">
      <c r="A814" s="231">
        <v>813</v>
      </c>
      <c r="B814" s="262" t="s">
        <v>86</v>
      </c>
      <c r="C814" s="199" t="s">
        <v>1033</v>
      </c>
      <c r="D814" s="199" t="s">
        <v>1034</v>
      </c>
      <c r="E814" s="199" t="s">
        <v>1035</v>
      </c>
      <c r="F814" s="199" t="s">
        <v>176</v>
      </c>
      <c r="G814" s="199" t="s">
        <v>1052</v>
      </c>
      <c r="H814" s="199" t="s">
        <v>1053</v>
      </c>
      <c r="I814" s="207" t="s">
        <v>123</v>
      </c>
      <c r="J814" s="199" t="s">
        <v>179</v>
      </c>
      <c r="K814" s="199" t="s">
        <v>187</v>
      </c>
      <c r="L814" s="199" t="s">
        <v>261</v>
      </c>
      <c r="M814" s="199" t="s">
        <v>141</v>
      </c>
      <c r="N814" s="201">
        <v>48.604900000000001</v>
      </c>
      <c r="O814" s="202" t="s">
        <v>81</v>
      </c>
      <c r="P814" s="202"/>
      <c r="Q814" s="203">
        <f t="shared" si="69"/>
        <v>0</v>
      </c>
      <c r="R814" s="203">
        <f t="shared" si="70"/>
        <v>0</v>
      </c>
      <c r="S814" s="213">
        <f>IF(M814="nvt",0,IF(O814&gt;0,VLOOKUP(M814,'3-Productie normen'!A:K,VLOOKUP(O814,'3-Productie normen'!$B$34:$C$35,2,FALSE),FALSE)))</f>
        <v>0</v>
      </c>
      <c r="T814" s="213">
        <f t="shared" si="71"/>
        <v>0</v>
      </c>
      <c r="U814" s="572"/>
    </row>
    <row r="815" spans="1:21" ht="14.15" customHeight="1">
      <c r="A815" s="231">
        <v>814</v>
      </c>
      <c r="B815" s="262" t="s">
        <v>86</v>
      </c>
      <c r="C815" s="199" t="s">
        <v>1033</v>
      </c>
      <c r="D815" s="199" t="s">
        <v>1034</v>
      </c>
      <c r="E815" s="199" t="s">
        <v>1035</v>
      </c>
      <c r="F815" s="199" t="s">
        <v>176</v>
      </c>
      <c r="G815" s="199" t="s">
        <v>1052</v>
      </c>
      <c r="H815" s="199" t="s">
        <v>1054</v>
      </c>
      <c r="I815" s="200" t="s">
        <v>125</v>
      </c>
      <c r="J815" s="199" t="s">
        <v>222</v>
      </c>
      <c r="K815" s="199" t="s">
        <v>279</v>
      </c>
      <c r="L815" s="199" t="s">
        <v>180</v>
      </c>
      <c r="M815" s="199" t="s">
        <v>238</v>
      </c>
      <c r="N815" s="201">
        <v>3.49</v>
      </c>
      <c r="O815" s="202" t="s">
        <v>81</v>
      </c>
      <c r="P815" s="202"/>
      <c r="Q815" s="203">
        <f t="shared" si="69"/>
        <v>0</v>
      </c>
      <c r="R815" s="203">
        <f t="shared" si="70"/>
        <v>0</v>
      </c>
      <c r="S815" s="213">
        <f>IF(M815="nvt",0,IF(O815&gt;0,VLOOKUP(M815,'3-Productie normen'!A:K,VLOOKUP(O815,'3-Productie normen'!$B$34:$C$35,2,FALSE),FALSE)))</f>
        <v>0</v>
      </c>
      <c r="T815" s="213">
        <f t="shared" si="71"/>
        <v>0</v>
      </c>
      <c r="U815" s="572"/>
    </row>
    <row r="816" spans="1:21" ht="14.15" customHeight="1">
      <c r="A816" s="231">
        <v>815</v>
      </c>
      <c r="B816" s="262" t="s">
        <v>86</v>
      </c>
      <c r="C816" s="199" t="s">
        <v>1033</v>
      </c>
      <c r="D816" s="199" t="s">
        <v>1034</v>
      </c>
      <c r="E816" s="199" t="s">
        <v>1035</v>
      </c>
      <c r="F816" s="199" t="s">
        <v>176</v>
      </c>
      <c r="G816" s="199" t="s">
        <v>1052</v>
      </c>
      <c r="H816" s="199" t="s">
        <v>1055</v>
      </c>
      <c r="I816" s="207" t="s">
        <v>123</v>
      </c>
      <c r="J816" s="199" t="s">
        <v>179</v>
      </c>
      <c r="K816" s="199" t="s">
        <v>187</v>
      </c>
      <c r="L816" s="199" t="s">
        <v>261</v>
      </c>
      <c r="M816" s="199" t="s">
        <v>141</v>
      </c>
      <c r="N816" s="201">
        <v>18.407499999999999</v>
      </c>
      <c r="O816" s="202" t="s">
        <v>81</v>
      </c>
      <c r="P816" s="202"/>
      <c r="Q816" s="203">
        <f t="shared" si="69"/>
        <v>0</v>
      </c>
      <c r="R816" s="203">
        <f t="shared" si="70"/>
        <v>0</v>
      </c>
      <c r="S816" s="213">
        <f>IF(M816="nvt",0,IF(O816&gt;0,VLOOKUP(M816,'3-Productie normen'!A:K,VLOOKUP(O816,'3-Productie normen'!$B$34:$C$35,2,FALSE),FALSE)))</f>
        <v>0</v>
      </c>
      <c r="T816" s="213">
        <f t="shared" si="71"/>
        <v>0</v>
      </c>
      <c r="U816" s="572"/>
    </row>
    <row r="817" spans="1:21" ht="14.15" customHeight="1">
      <c r="A817" s="231">
        <v>816</v>
      </c>
      <c r="B817" s="262" t="s">
        <v>86</v>
      </c>
      <c r="C817" s="199" t="s">
        <v>1033</v>
      </c>
      <c r="D817" s="199" t="s">
        <v>1034</v>
      </c>
      <c r="E817" s="199" t="s">
        <v>1035</v>
      </c>
      <c r="F817" s="199" t="s">
        <v>176</v>
      </c>
      <c r="G817" s="199" t="s">
        <v>1052</v>
      </c>
      <c r="H817" s="199" t="s">
        <v>1056</v>
      </c>
      <c r="I817" s="200" t="s">
        <v>245</v>
      </c>
      <c r="J817" s="199" t="s">
        <v>255</v>
      </c>
      <c r="K817" s="199" t="s">
        <v>256</v>
      </c>
      <c r="L817" s="199" t="s">
        <v>387</v>
      </c>
      <c r="M817" s="199" t="s">
        <v>143</v>
      </c>
      <c r="N817" s="201">
        <v>7.9607000000000001</v>
      </c>
      <c r="O817" s="202"/>
      <c r="P817" s="202"/>
      <c r="Q817" s="203">
        <f t="shared" si="69"/>
        <v>0</v>
      </c>
      <c r="R817" s="203">
        <f t="shared" si="70"/>
        <v>0</v>
      </c>
      <c r="S817" s="213">
        <f>IF(M817="nvt",0,IF(O817&gt;0,VLOOKUP(M817,'3-Productie normen'!A:K,VLOOKUP(O817,'3-Productie normen'!$B$34:$C$35,2,FALSE),FALSE)))</f>
        <v>0</v>
      </c>
      <c r="T817" s="213">
        <f t="shared" si="71"/>
        <v>0</v>
      </c>
      <c r="U817" s="572"/>
    </row>
    <row r="818" spans="1:21" ht="14.15" customHeight="1">
      <c r="A818" s="232">
        <v>817</v>
      </c>
      <c r="B818" s="262" t="s">
        <v>86</v>
      </c>
      <c r="C818" s="199" t="s">
        <v>1033</v>
      </c>
      <c r="D818" s="199" t="s">
        <v>1034</v>
      </c>
      <c r="E818" s="199" t="s">
        <v>1035</v>
      </c>
      <c r="F818" s="199" t="s">
        <v>176</v>
      </c>
      <c r="G818" s="199" t="s">
        <v>1052</v>
      </c>
      <c r="H818" s="199" t="s">
        <v>1057</v>
      </c>
      <c r="I818" s="207" t="s">
        <v>123</v>
      </c>
      <c r="J818" s="199" t="s">
        <v>179</v>
      </c>
      <c r="K818" s="199" t="s">
        <v>187</v>
      </c>
      <c r="L818" s="199" t="s">
        <v>261</v>
      </c>
      <c r="M818" s="199" t="s">
        <v>141</v>
      </c>
      <c r="N818" s="201">
        <v>17.4634</v>
      </c>
      <c r="O818" s="202" t="s">
        <v>81</v>
      </c>
      <c r="P818" s="202"/>
      <c r="Q818" s="203">
        <f t="shared" si="69"/>
        <v>0</v>
      </c>
      <c r="R818" s="203">
        <f t="shared" si="70"/>
        <v>0</v>
      </c>
      <c r="S818" s="213">
        <f>IF(M818="nvt",0,IF(O818&gt;0,VLOOKUP(M818,'3-Productie normen'!A:K,VLOOKUP(O818,'3-Productie normen'!$B$34:$C$35,2,FALSE),FALSE)))</f>
        <v>0</v>
      </c>
      <c r="T818" s="213">
        <f t="shared" si="71"/>
        <v>0</v>
      </c>
      <c r="U818" s="572"/>
    </row>
    <row r="819" spans="1:21" ht="14.15" customHeight="1">
      <c r="A819" s="231">
        <v>818</v>
      </c>
      <c r="B819" s="262" t="s">
        <v>86</v>
      </c>
      <c r="C819" s="199" t="s">
        <v>1033</v>
      </c>
      <c r="D819" s="199" t="s">
        <v>1034</v>
      </c>
      <c r="E819" s="199" t="s">
        <v>1035</v>
      </c>
      <c r="F819" s="199" t="s">
        <v>176</v>
      </c>
      <c r="G819" s="199" t="s">
        <v>1052</v>
      </c>
      <c r="H819" s="199" t="s">
        <v>1058</v>
      </c>
      <c r="I819" s="200" t="s">
        <v>245</v>
      </c>
      <c r="J819" s="199" t="s">
        <v>255</v>
      </c>
      <c r="K819" s="199" t="s">
        <v>256</v>
      </c>
      <c r="L819" s="199" t="s">
        <v>180</v>
      </c>
      <c r="M819" s="199" t="s">
        <v>143</v>
      </c>
      <c r="N819" s="201">
        <v>8.9062999999999999</v>
      </c>
      <c r="O819" s="202"/>
      <c r="P819" s="202"/>
      <c r="Q819" s="203">
        <f t="shared" si="69"/>
        <v>0</v>
      </c>
      <c r="R819" s="203">
        <f t="shared" si="70"/>
        <v>0</v>
      </c>
      <c r="S819" s="213">
        <f>IF(M819="nvt",0,IF(O819&gt;0,VLOOKUP(M819,'3-Productie normen'!A:K,VLOOKUP(O819,'3-Productie normen'!$B$34:$C$35,2,FALSE),FALSE)))</f>
        <v>0</v>
      </c>
      <c r="T819" s="213">
        <f t="shared" si="71"/>
        <v>0</v>
      </c>
      <c r="U819" s="572"/>
    </row>
    <row r="820" spans="1:21" ht="14.15" customHeight="1">
      <c r="A820" s="231">
        <v>819</v>
      </c>
      <c r="B820" s="262" t="s">
        <v>86</v>
      </c>
      <c r="C820" s="199" t="s">
        <v>1033</v>
      </c>
      <c r="D820" s="199" t="s">
        <v>1034</v>
      </c>
      <c r="E820" s="199" t="s">
        <v>1035</v>
      </c>
      <c r="F820" s="199" t="s">
        <v>176</v>
      </c>
      <c r="G820" s="199" t="s">
        <v>1052</v>
      </c>
      <c r="H820" s="199" t="s">
        <v>1059</v>
      </c>
      <c r="I820" s="200" t="s">
        <v>245</v>
      </c>
      <c r="J820" s="199" t="s">
        <v>255</v>
      </c>
      <c r="K820" s="199" t="s">
        <v>256</v>
      </c>
      <c r="L820" s="199" t="s">
        <v>180</v>
      </c>
      <c r="M820" s="199" t="s">
        <v>143</v>
      </c>
      <c r="N820" s="201">
        <v>6.8737000000000004</v>
      </c>
      <c r="O820" s="202"/>
      <c r="P820" s="202"/>
      <c r="Q820" s="203">
        <f t="shared" si="69"/>
        <v>0</v>
      </c>
      <c r="R820" s="203">
        <f t="shared" si="70"/>
        <v>0</v>
      </c>
      <c r="S820" s="213">
        <f>IF(M820="nvt",0,IF(O820&gt;0,VLOOKUP(M820,'3-Productie normen'!A:K,VLOOKUP(O820,'3-Productie normen'!$B$34:$C$35,2,FALSE),FALSE)))</f>
        <v>0</v>
      </c>
      <c r="T820" s="213">
        <f t="shared" si="71"/>
        <v>0</v>
      </c>
      <c r="U820" s="572"/>
    </row>
    <row r="821" spans="1:21" ht="14.15" customHeight="1">
      <c r="A821" s="231">
        <v>820</v>
      </c>
      <c r="B821" s="262" t="s">
        <v>86</v>
      </c>
      <c r="C821" s="199" t="s">
        <v>1033</v>
      </c>
      <c r="D821" s="199" t="s">
        <v>1034</v>
      </c>
      <c r="E821" s="199" t="s">
        <v>1035</v>
      </c>
      <c r="F821" s="199" t="s">
        <v>176</v>
      </c>
      <c r="G821" s="199" t="s">
        <v>1052</v>
      </c>
      <c r="H821" s="199" t="s">
        <v>1060</v>
      </c>
      <c r="I821" s="207" t="s">
        <v>123</v>
      </c>
      <c r="J821" s="199" t="s">
        <v>179</v>
      </c>
      <c r="K821" s="199" t="s">
        <v>187</v>
      </c>
      <c r="L821" s="199" t="s">
        <v>261</v>
      </c>
      <c r="M821" s="199" t="s">
        <v>141</v>
      </c>
      <c r="N821" s="201">
        <v>71.875600000000006</v>
      </c>
      <c r="O821" s="202" t="s">
        <v>81</v>
      </c>
      <c r="P821" s="202"/>
      <c r="Q821" s="203">
        <f t="shared" si="69"/>
        <v>0</v>
      </c>
      <c r="R821" s="203">
        <f t="shared" si="70"/>
        <v>0</v>
      </c>
      <c r="S821" s="213">
        <f>IF(M821="nvt",0,IF(O821&gt;0,VLOOKUP(M821,'3-Productie normen'!A:K,VLOOKUP(O821,'3-Productie normen'!$B$34:$C$35,2,FALSE),FALSE)))</f>
        <v>0</v>
      </c>
      <c r="T821" s="213">
        <f t="shared" si="71"/>
        <v>0</v>
      </c>
      <c r="U821" s="572"/>
    </row>
    <row r="822" spans="1:21" ht="14.15" customHeight="1">
      <c r="A822" s="231">
        <v>821</v>
      </c>
      <c r="B822" s="262" t="s">
        <v>86</v>
      </c>
      <c r="C822" s="199" t="s">
        <v>1033</v>
      </c>
      <c r="D822" s="199" t="s">
        <v>1034</v>
      </c>
      <c r="E822" s="199" t="s">
        <v>1035</v>
      </c>
      <c r="F822" s="199" t="s">
        <v>176</v>
      </c>
      <c r="G822" s="199" t="s">
        <v>1052</v>
      </c>
      <c r="H822" s="199" t="s">
        <v>1061</v>
      </c>
      <c r="I822" s="200" t="s">
        <v>123</v>
      </c>
      <c r="J822" s="199" t="s">
        <v>179</v>
      </c>
      <c r="K822" s="199" t="s">
        <v>246</v>
      </c>
      <c r="L822" s="199" t="s">
        <v>261</v>
      </c>
      <c r="M822" s="199" t="s">
        <v>122</v>
      </c>
      <c r="N822" s="201">
        <v>7.5049999999999999</v>
      </c>
      <c r="O822" s="202" t="s">
        <v>81</v>
      </c>
      <c r="P822" s="202"/>
      <c r="Q822" s="203">
        <f t="shared" si="69"/>
        <v>0</v>
      </c>
      <c r="R822" s="203">
        <f t="shared" si="70"/>
        <v>0</v>
      </c>
      <c r="S822" s="213">
        <f>IF(M822="nvt",0,IF(O822&gt;0,VLOOKUP(M822,'3-Productie normen'!A:K,VLOOKUP(O822,'3-Productie normen'!$B$34:$C$35,2,FALSE),FALSE)))</f>
        <v>0</v>
      </c>
      <c r="T822" s="213">
        <f t="shared" si="71"/>
        <v>0</v>
      </c>
      <c r="U822" s="572"/>
    </row>
    <row r="823" spans="1:21" ht="14.15" customHeight="1">
      <c r="A823" s="231">
        <v>822</v>
      </c>
      <c r="B823" s="262" t="s">
        <v>86</v>
      </c>
      <c r="C823" s="199" t="s">
        <v>1033</v>
      </c>
      <c r="D823" s="199" t="s">
        <v>1034</v>
      </c>
      <c r="E823" s="199" t="s">
        <v>1035</v>
      </c>
      <c r="F823" s="199" t="s">
        <v>176</v>
      </c>
      <c r="G823" s="199" t="s">
        <v>1052</v>
      </c>
      <c r="H823" s="199" t="s">
        <v>1062</v>
      </c>
      <c r="I823" s="200" t="s">
        <v>130</v>
      </c>
      <c r="J823" s="199" t="s">
        <v>222</v>
      </c>
      <c r="K823" s="199" t="s">
        <v>237</v>
      </c>
      <c r="L823" s="199" t="s">
        <v>261</v>
      </c>
      <c r="M823" s="199" t="s">
        <v>238</v>
      </c>
      <c r="N823" s="201">
        <v>34.401800000000001</v>
      </c>
      <c r="O823" s="202" t="s">
        <v>81</v>
      </c>
      <c r="P823" s="202"/>
      <c r="Q823" s="203">
        <f t="shared" ref="Q823:Q865" si="72">IF(O823="nvt",0,IF(O823&gt;0,S823*N823,0))</f>
        <v>0</v>
      </c>
      <c r="R823" s="203">
        <f t="shared" ref="R823:R865" si="73">IF(P823&gt;0,T823*N823,0)</f>
        <v>0</v>
      </c>
      <c r="S823" s="213">
        <f>IF(M823="nvt",0,IF(O823&gt;0,VLOOKUP(M823,'3-Productie normen'!A:K,VLOOKUP(O823,'3-Productie normen'!$B$34:$C$35,2,FALSE),FALSE)))</f>
        <v>0</v>
      </c>
      <c r="T823" s="213">
        <f t="shared" ref="T823:T865" si="74">IF(P823&gt;0,S823*$T$8,0)</f>
        <v>0</v>
      </c>
      <c r="U823" s="572"/>
    </row>
    <row r="824" spans="1:21" ht="14.15" customHeight="1">
      <c r="A824" s="231">
        <v>823</v>
      </c>
      <c r="B824" s="262" t="s">
        <v>86</v>
      </c>
      <c r="C824" s="199" t="s">
        <v>1033</v>
      </c>
      <c r="D824" s="199" t="s">
        <v>1034</v>
      </c>
      <c r="E824" s="199" t="s">
        <v>1035</v>
      </c>
      <c r="F824" s="199" t="s">
        <v>176</v>
      </c>
      <c r="G824" s="199" t="s">
        <v>1052</v>
      </c>
      <c r="H824" s="199" t="s">
        <v>1063</v>
      </c>
      <c r="I824" s="207" t="s">
        <v>123</v>
      </c>
      <c r="J824" s="199" t="s">
        <v>179</v>
      </c>
      <c r="K824" s="199" t="s">
        <v>1064</v>
      </c>
      <c r="L824" s="199" t="s">
        <v>261</v>
      </c>
      <c r="M824" s="199" t="s">
        <v>141</v>
      </c>
      <c r="N824" s="201">
        <v>40.037700000000001</v>
      </c>
      <c r="O824" s="202" t="s">
        <v>81</v>
      </c>
      <c r="P824" s="202"/>
      <c r="Q824" s="203">
        <f t="shared" si="72"/>
        <v>0</v>
      </c>
      <c r="R824" s="203">
        <f t="shared" si="73"/>
        <v>0</v>
      </c>
      <c r="S824" s="213">
        <f>IF(M824="nvt",0,IF(O824&gt;0,VLOOKUP(M824,'3-Productie normen'!A:K,VLOOKUP(O824,'3-Productie normen'!$B$34:$C$35,2,FALSE),FALSE)))</f>
        <v>0</v>
      </c>
      <c r="T824" s="213">
        <f t="shared" si="74"/>
        <v>0</v>
      </c>
      <c r="U824" s="572"/>
    </row>
    <row r="825" spans="1:21" ht="14.15" customHeight="1">
      <c r="A825" s="231">
        <v>824</v>
      </c>
      <c r="B825" s="262" t="s">
        <v>86</v>
      </c>
      <c r="C825" s="199" t="s">
        <v>1033</v>
      </c>
      <c r="D825" s="199" t="s">
        <v>1034</v>
      </c>
      <c r="E825" s="199" t="s">
        <v>1035</v>
      </c>
      <c r="F825" s="199" t="s">
        <v>176</v>
      </c>
      <c r="G825" s="199" t="s">
        <v>1052</v>
      </c>
      <c r="H825" s="199" t="s">
        <v>1065</v>
      </c>
      <c r="I825" s="200" t="s">
        <v>136</v>
      </c>
      <c r="J825" s="199" t="s">
        <v>179</v>
      </c>
      <c r="K825" s="199" t="s">
        <v>265</v>
      </c>
      <c r="L825" s="199" t="s">
        <v>425</v>
      </c>
      <c r="M825" s="199" t="s">
        <v>135</v>
      </c>
      <c r="N825" s="201">
        <v>16.8569</v>
      </c>
      <c r="O825" s="202" t="s">
        <v>81</v>
      </c>
      <c r="P825" s="202"/>
      <c r="Q825" s="203">
        <f t="shared" si="72"/>
        <v>0</v>
      </c>
      <c r="R825" s="203">
        <f t="shared" si="73"/>
        <v>0</v>
      </c>
      <c r="S825" s="213">
        <f>IF(M825="nvt",0,IF(O825&gt;0,VLOOKUP(M825,'3-Productie normen'!A:K,VLOOKUP(O825,'3-Productie normen'!$B$34:$C$35,2,FALSE),FALSE)))</f>
        <v>0</v>
      </c>
      <c r="T825" s="213">
        <f t="shared" si="74"/>
        <v>0</v>
      </c>
      <c r="U825" s="572"/>
    </row>
    <row r="826" spans="1:21" ht="14.15" customHeight="1">
      <c r="A826" s="232">
        <v>825</v>
      </c>
      <c r="B826" s="262" t="s">
        <v>86</v>
      </c>
      <c r="C826" s="199" t="s">
        <v>1033</v>
      </c>
      <c r="D826" s="199" t="s">
        <v>1034</v>
      </c>
      <c r="E826" s="199" t="s">
        <v>1035</v>
      </c>
      <c r="F826" s="199" t="s">
        <v>176</v>
      </c>
      <c r="G826" s="199" t="s">
        <v>1052</v>
      </c>
      <c r="H826" s="199" t="s">
        <v>1066</v>
      </c>
      <c r="I826" s="200" t="s">
        <v>123</v>
      </c>
      <c r="J826" s="199" t="s">
        <v>179</v>
      </c>
      <c r="K826" s="199" t="s">
        <v>179</v>
      </c>
      <c r="L826" s="199" t="s">
        <v>261</v>
      </c>
      <c r="M826" s="199" t="s">
        <v>122</v>
      </c>
      <c r="N826" s="201">
        <v>57.100700000000003</v>
      </c>
      <c r="O826" s="202" t="s">
        <v>81</v>
      </c>
      <c r="P826" s="202"/>
      <c r="Q826" s="203">
        <f t="shared" si="72"/>
        <v>0</v>
      </c>
      <c r="R826" s="203">
        <f t="shared" si="73"/>
        <v>0</v>
      </c>
      <c r="S826" s="213">
        <f>IF(M826="nvt",0,IF(O826&gt;0,VLOOKUP(M826,'3-Productie normen'!A:K,VLOOKUP(O826,'3-Productie normen'!$B$34:$C$35,2,FALSE),FALSE)))</f>
        <v>0</v>
      </c>
      <c r="T826" s="213">
        <f t="shared" si="74"/>
        <v>0</v>
      </c>
      <c r="U826" s="572"/>
    </row>
    <row r="827" spans="1:21" ht="14.15" customHeight="1">
      <c r="A827" s="231">
        <v>826</v>
      </c>
      <c r="B827" s="262" t="s">
        <v>86</v>
      </c>
      <c r="C827" s="199" t="s">
        <v>1033</v>
      </c>
      <c r="D827" s="199" t="s">
        <v>1034</v>
      </c>
      <c r="E827" s="199" t="s">
        <v>1035</v>
      </c>
      <c r="F827" s="199" t="s">
        <v>176</v>
      </c>
      <c r="G827" s="199" t="s">
        <v>1052</v>
      </c>
      <c r="H827" s="199" t="s">
        <v>1067</v>
      </c>
      <c r="I827" s="200" t="s">
        <v>123</v>
      </c>
      <c r="J827" s="199" t="s">
        <v>179</v>
      </c>
      <c r="K827" s="199" t="s">
        <v>187</v>
      </c>
      <c r="L827" s="199" t="s">
        <v>180</v>
      </c>
      <c r="M827" s="199" t="s">
        <v>122</v>
      </c>
      <c r="N827" s="201">
        <v>58.722499999999997</v>
      </c>
      <c r="O827" s="202" t="s">
        <v>81</v>
      </c>
      <c r="P827" s="202"/>
      <c r="Q827" s="203">
        <f t="shared" si="72"/>
        <v>0</v>
      </c>
      <c r="R827" s="203">
        <f t="shared" si="73"/>
        <v>0</v>
      </c>
      <c r="S827" s="213">
        <f>IF(M827="nvt",0,IF(O827&gt;0,VLOOKUP(M827,'3-Productie normen'!A:K,VLOOKUP(O827,'3-Productie normen'!$B$34:$C$35,2,FALSE),FALSE)))</f>
        <v>0</v>
      </c>
      <c r="T827" s="213">
        <f t="shared" si="74"/>
        <v>0</v>
      </c>
      <c r="U827" s="572"/>
    </row>
    <row r="828" spans="1:21" ht="14.15" customHeight="1">
      <c r="A828" s="231">
        <v>827</v>
      </c>
      <c r="B828" s="262" t="s">
        <v>86</v>
      </c>
      <c r="C828" s="199" t="s">
        <v>1033</v>
      </c>
      <c r="D828" s="199" t="s">
        <v>1034</v>
      </c>
      <c r="E828" s="199" t="s">
        <v>1035</v>
      </c>
      <c r="F828" s="199" t="s">
        <v>176</v>
      </c>
      <c r="G828" s="199" t="s">
        <v>1052</v>
      </c>
      <c r="H828" s="199" t="s">
        <v>1068</v>
      </c>
      <c r="I828" s="200" t="s">
        <v>245</v>
      </c>
      <c r="J828" s="199" t="s">
        <v>255</v>
      </c>
      <c r="K828" s="199" t="s">
        <v>256</v>
      </c>
      <c r="L828" s="199" t="s">
        <v>180</v>
      </c>
      <c r="M828" s="199" t="s">
        <v>143</v>
      </c>
      <c r="N828" s="201">
        <v>1.5371999999999999</v>
      </c>
      <c r="O828" s="202"/>
      <c r="P828" s="202"/>
      <c r="Q828" s="203">
        <f t="shared" si="72"/>
        <v>0</v>
      </c>
      <c r="R828" s="203">
        <f t="shared" si="73"/>
        <v>0</v>
      </c>
      <c r="S828" s="213">
        <f>IF(M828="nvt",0,IF(O828&gt;0,VLOOKUP(M828,'3-Productie normen'!A:K,VLOOKUP(O828,'3-Productie normen'!$B$34:$C$35,2,FALSE),FALSE)))</f>
        <v>0</v>
      </c>
      <c r="T828" s="213">
        <f t="shared" si="74"/>
        <v>0</v>
      </c>
      <c r="U828" s="572"/>
    </row>
    <row r="829" spans="1:21" ht="14.15" customHeight="1">
      <c r="A829" s="231">
        <v>828</v>
      </c>
      <c r="B829" s="262" t="s">
        <v>86</v>
      </c>
      <c r="C829" s="199" t="s">
        <v>1033</v>
      </c>
      <c r="D829" s="199" t="s">
        <v>1034</v>
      </c>
      <c r="E829" s="199" t="s">
        <v>1035</v>
      </c>
      <c r="F829" s="199" t="s">
        <v>176</v>
      </c>
      <c r="G829" s="199" t="s">
        <v>1052</v>
      </c>
      <c r="H829" s="199" t="s">
        <v>1069</v>
      </c>
      <c r="I829" s="200" t="s">
        <v>123</v>
      </c>
      <c r="J829" s="199" t="s">
        <v>179</v>
      </c>
      <c r="K829" s="199" t="s">
        <v>179</v>
      </c>
      <c r="L829" s="199" t="s">
        <v>425</v>
      </c>
      <c r="M829" s="199" t="s">
        <v>122</v>
      </c>
      <c r="N829" s="201">
        <v>48.719299999999997</v>
      </c>
      <c r="O829" s="202" t="s">
        <v>81</v>
      </c>
      <c r="P829" s="202"/>
      <c r="Q829" s="203">
        <f t="shared" si="72"/>
        <v>0</v>
      </c>
      <c r="R829" s="203">
        <f t="shared" si="73"/>
        <v>0</v>
      </c>
      <c r="S829" s="213">
        <f>IF(M829="nvt",0,IF(O829&gt;0,VLOOKUP(M829,'3-Productie normen'!A:K,VLOOKUP(O829,'3-Productie normen'!$B$34:$C$35,2,FALSE),FALSE)))</f>
        <v>0</v>
      </c>
      <c r="T829" s="213">
        <f t="shared" si="74"/>
        <v>0</v>
      </c>
      <c r="U829" s="572"/>
    </row>
    <row r="830" spans="1:21" ht="14.15" customHeight="1">
      <c r="A830" s="231">
        <v>829</v>
      </c>
      <c r="B830" s="262" t="s">
        <v>86</v>
      </c>
      <c r="C830" s="199" t="s">
        <v>1033</v>
      </c>
      <c r="D830" s="199" t="s">
        <v>1034</v>
      </c>
      <c r="E830" s="199" t="s">
        <v>1035</v>
      </c>
      <c r="F830" s="199" t="s">
        <v>176</v>
      </c>
      <c r="G830" s="199" t="s">
        <v>1052</v>
      </c>
      <c r="H830" s="199" t="s">
        <v>1070</v>
      </c>
      <c r="I830" s="207" t="s">
        <v>123</v>
      </c>
      <c r="J830" s="199" t="s">
        <v>179</v>
      </c>
      <c r="K830" s="199" t="s">
        <v>187</v>
      </c>
      <c r="L830" s="199" t="s">
        <v>261</v>
      </c>
      <c r="M830" s="199" t="s">
        <v>141</v>
      </c>
      <c r="N830" s="201">
        <v>12.25</v>
      </c>
      <c r="O830" s="202" t="s">
        <v>81</v>
      </c>
      <c r="P830" s="202"/>
      <c r="Q830" s="203">
        <f t="shared" si="72"/>
        <v>0</v>
      </c>
      <c r="R830" s="203">
        <f t="shared" si="73"/>
        <v>0</v>
      </c>
      <c r="S830" s="213">
        <f>IF(M830="nvt",0,IF(O830&gt;0,VLOOKUP(M830,'3-Productie normen'!A:K,VLOOKUP(O830,'3-Productie normen'!$B$34:$C$35,2,FALSE),FALSE)))</f>
        <v>0</v>
      </c>
      <c r="T830" s="213">
        <f t="shared" si="74"/>
        <v>0</v>
      </c>
      <c r="U830" s="572"/>
    </row>
    <row r="831" spans="1:21" ht="14.15" customHeight="1">
      <c r="A831" s="231">
        <v>830</v>
      </c>
      <c r="B831" s="262" t="s">
        <v>86</v>
      </c>
      <c r="C831" s="199" t="s">
        <v>1033</v>
      </c>
      <c r="D831" s="199" t="s">
        <v>1034</v>
      </c>
      <c r="E831" s="199" t="s">
        <v>1035</v>
      </c>
      <c r="F831" s="199" t="s">
        <v>176</v>
      </c>
      <c r="G831" s="199" t="s">
        <v>1052</v>
      </c>
      <c r="H831" s="199" t="s">
        <v>1071</v>
      </c>
      <c r="I831" s="207" t="s">
        <v>123</v>
      </c>
      <c r="J831" s="199" t="s">
        <v>179</v>
      </c>
      <c r="K831" s="199" t="s">
        <v>187</v>
      </c>
      <c r="L831" s="199" t="s">
        <v>261</v>
      </c>
      <c r="M831" s="199" t="s">
        <v>141</v>
      </c>
      <c r="N831" s="201">
        <v>12.07</v>
      </c>
      <c r="O831" s="202" t="s">
        <v>81</v>
      </c>
      <c r="P831" s="202"/>
      <c r="Q831" s="203">
        <f t="shared" si="72"/>
        <v>0</v>
      </c>
      <c r="R831" s="203">
        <f t="shared" si="73"/>
        <v>0</v>
      </c>
      <c r="S831" s="213">
        <f>IF(M831="nvt",0,IF(O831&gt;0,VLOOKUP(M831,'3-Productie normen'!A:K,VLOOKUP(O831,'3-Productie normen'!$B$34:$C$35,2,FALSE),FALSE)))</f>
        <v>0</v>
      </c>
      <c r="T831" s="213">
        <f t="shared" si="74"/>
        <v>0</v>
      </c>
      <c r="U831" s="572"/>
    </row>
    <row r="832" spans="1:21" ht="14.15" customHeight="1">
      <c r="A832" s="231">
        <v>831</v>
      </c>
      <c r="B832" s="262" t="s">
        <v>86</v>
      </c>
      <c r="C832" s="199" t="s">
        <v>1033</v>
      </c>
      <c r="D832" s="199" t="s">
        <v>1034</v>
      </c>
      <c r="E832" s="199" t="s">
        <v>1035</v>
      </c>
      <c r="F832" s="199" t="s">
        <v>176</v>
      </c>
      <c r="G832" s="199" t="s">
        <v>1052</v>
      </c>
      <c r="H832" s="199" t="s">
        <v>1072</v>
      </c>
      <c r="I832" s="200" t="s">
        <v>123</v>
      </c>
      <c r="J832" s="199" t="s">
        <v>179</v>
      </c>
      <c r="K832" s="199" t="s">
        <v>179</v>
      </c>
      <c r="L832" s="199" t="s">
        <v>425</v>
      </c>
      <c r="M832" s="199" t="s">
        <v>122</v>
      </c>
      <c r="N832" s="201">
        <v>52.113399999999999</v>
      </c>
      <c r="O832" s="202" t="s">
        <v>81</v>
      </c>
      <c r="P832" s="202"/>
      <c r="Q832" s="203">
        <f t="shared" si="72"/>
        <v>0</v>
      </c>
      <c r="R832" s="203">
        <f t="shared" si="73"/>
        <v>0</v>
      </c>
      <c r="S832" s="213">
        <f>IF(M832="nvt",0,IF(O832&gt;0,VLOOKUP(M832,'3-Productie normen'!A:K,VLOOKUP(O832,'3-Productie normen'!$B$34:$C$35,2,FALSE),FALSE)))</f>
        <v>0</v>
      </c>
      <c r="T832" s="213">
        <f t="shared" si="74"/>
        <v>0</v>
      </c>
      <c r="U832" s="572"/>
    </row>
    <row r="833" spans="1:21" ht="14.15" customHeight="1">
      <c r="A833" s="231">
        <v>832</v>
      </c>
      <c r="B833" s="262" t="s">
        <v>86</v>
      </c>
      <c r="C833" s="199" t="s">
        <v>1033</v>
      </c>
      <c r="D833" s="199" t="s">
        <v>1034</v>
      </c>
      <c r="E833" s="199" t="s">
        <v>1035</v>
      </c>
      <c r="F833" s="199" t="s">
        <v>176</v>
      </c>
      <c r="G833" s="199" t="s">
        <v>1052</v>
      </c>
      <c r="H833" s="199" t="s">
        <v>1073</v>
      </c>
      <c r="I833" s="200" t="s">
        <v>123</v>
      </c>
      <c r="J833" s="199" t="s">
        <v>179</v>
      </c>
      <c r="K833" s="199" t="s">
        <v>1074</v>
      </c>
      <c r="L833" s="199" t="s">
        <v>261</v>
      </c>
      <c r="M833" s="199" t="s">
        <v>122</v>
      </c>
      <c r="N833" s="201">
        <v>5.95</v>
      </c>
      <c r="O833" s="202" t="s">
        <v>81</v>
      </c>
      <c r="P833" s="202"/>
      <c r="Q833" s="203">
        <f t="shared" si="72"/>
        <v>0</v>
      </c>
      <c r="R833" s="203">
        <f t="shared" si="73"/>
        <v>0</v>
      </c>
      <c r="S833" s="213">
        <f>IF(M833="nvt",0,IF(O833&gt;0,VLOOKUP(M833,'3-Productie normen'!A:K,VLOOKUP(O833,'3-Productie normen'!$B$34:$C$35,2,FALSE),FALSE)))</f>
        <v>0</v>
      </c>
      <c r="T833" s="213">
        <f t="shared" si="74"/>
        <v>0</v>
      </c>
      <c r="U833" s="572"/>
    </row>
    <row r="834" spans="1:21" ht="14.15" customHeight="1">
      <c r="A834" s="232">
        <v>833</v>
      </c>
      <c r="B834" s="262" t="s">
        <v>86</v>
      </c>
      <c r="C834" s="199" t="s">
        <v>1033</v>
      </c>
      <c r="D834" s="199" t="s">
        <v>1034</v>
      </c>
      <c r="E834" s="199" t="s">
        <v>1035</v>
      </c>
      <c r="F834" s="199" t="s">
        <v>176</v>
      </c>
      <c r="G834" s="199" t="s">
        <v>1052</v>
      </c>
      <c r="H834" s="199" t="s">
        <v>1075</v>
      </c>
      <c r="I834" s="207" t="s">
        <v>123</v>
      </c>
      <c r="J834" s="199" t="s">
        <v>179</v>
      </c>
      <c r="K834" s="199" t="s">
        <v>187</v>
      </c>
      <c r="L834" s="199" t="s">
        <v>261</v>
      </c>
      <c r="M834" s="199" t="s">
        <v>141</v>
      </c>
      <c r="N834" s="201">
        <v>12.07</v>
      </c>
      <c r="O834" s="202" t="s">
        <v>81</v>
      </c>
      <c r="P834" s="202"/>
      <c r="Q834" s="203">
        <f t="shared" si="72"/>
        <v>0</v>
      </c>
      <c r="R834" s="203">
        <f t="shared" si="73"/>
        <v>0</v>
      </c>
      <c r="S834" s="213">
        <f>IF(M834="nvt",0,IF(O834&gt;0,VLOOKUP(M834,'3-Productie normen'!A:K,VLOOKUP(O834,'3-Productie normen'!$B$34:$C$35,2,FALSE),FALSE)))</f>
        <v>0</v>
      </c>
      <c r="T834" s="213">
        <f t="shared" si="74"/>
        <v>0</v>
      </c>
      <c r="U834" s="572"/>
    </row>
    <row r="835" spans="1:21" ht="14.15" customHeight="1">
      <c r="A835" s="231">
        <v>834</v>
      </c>
      <c r="B835" s="262" t="s">
        <v>86</v>
      </c>
      <c r="C835" s="199" t="s">
        <v>1033</v>
      </c>
      <c r="D835" s="199" t="s">
        <v>1034</v>
      </c>
      <c r="E835" s="199" t="s">
        <v>1035</v>
      </c>
      <c r="F835" s="199" t="s">
        <v>176</v>
      </c>
      <c r="G835" s="199" t="s">
        <v>1052</v>
      </c>
      <c r="H835" s="199" t="s">
        <v>1076</v>
      </c>
      <c r="I835" s="200" t="s">
        <v>123</v>
      </c>
      <c r="J835" s="199" t="s">
        <v>179</v>
      </c>
      <c r="K835" s="199" t="s">
        <v>179</v>
      </c>
      <c r="L835" s="199" t="s">
        <v>425</v>
      </c>
      <c r="M835" s="199" t="s">
        <v>122</v>
      </c>
      <c r="N835" s="201">
        <v>48.477400000000003</v>
      </c>
      <c r="O835" s="202" t="s">
        <v>81</v>
      </c>
      <c r="P835" s="202"/>
      <c r="Q835" s="203">
        <f t="shared" si="72"/>
        <v>0</v>
      </c>
      <c r="R835" s="203">
        <f t="shared" si="73"/>
        <v>0</v>
      </c>
      <c r="S835" s="213">
        <f>IF(M835="nvt",0,IF(O835&gt;0,VLOOKUP(M835,'3-Productie normen'!A:K,VLOOKUP(O835,'3-Productie normen'!$B$34:$C$35,2,FALSE),FALSE)))</f>
        <v>0</v>
      </c>
      <c r="T835" s="213">
        <f t="shared" si="74"/>
        <v>0</v>
      </c>
      <c r="U835" s="572"/>
    </row>
    <row r="836" spans="1:21" ht="14.15" customHeight="1">
      <c r="A836" s="231">
        <v>835</v>
      </c>
      <c r="B836" s="262" t="s">
        <v>86</v>
      </c>
      <c r="C836" s="199" t="s">
        <v>1033</v>
      </c>
      <c r="D836" s="199" t="s">
        <v>1034</v>
      </c>
      <c r="E836" s="199" t="s">
        <v>1035</v>
      </c>
      <c r="F836" s="199" t="s">
        <v>176</v>
      </c>
      <c r="G836" s="199" t="s">
        <v>1052</v>
      </c>
      <c r="H836" s="199" t="s">
        <v>1077</v>
      </c>
      <c r="I836" s="200" t="s">
        <v>123</v>
      </c>
      <c r="J836" s="199" t="s">
        <v>179</v>
      </c>
      <c r="K836" s="199" t="s">
        <v>1074</v>
      </c>
      <c r="L836" s="199" t="s">
        <v>261</v>
      </c>
      <c r="M836" s="199" t="s">
        <v>122</v>
      </c>
      <c r="N836" s="201">
        <v>2.89</v>
      </c>
      <c r="O836" s="202" t="s">
        <v>81</v>
      </c>
      <c r="P836" s="202"/>
      <c r="Q836" s="203">
        <f t="shared" si="72"/>
        <v>0</v>
      </c>
      <c r="R836" s="203">
        <f t="shared" si="73"/>
        <v>0</v>
      </c>
      <c r="S836" s="213">
        <f>IF(M836="nvt",0,IF(O836&gt;0,VLOOKUP(M836,'3-Productie normen'!A:K,VLOOKUP(O836,'3-Productie normen'!$B$34:$C$35,2,FALSE),FALSE)))</f>
        <v>0</v>
      </c>
      <c r="T836" s="213">
        <f t="shared" si="74"/>
        <v>0</v>
      </c>
      <c r="U836" s="572"/>
    </row>
    <row r="837" spans="1:21" ht="14.15" customHeight="1">
      <c r="A837" s="231">
        <v>836</v>
      </c>
      <c r="B837" s="262" t="s">
        <v>86</v>
      </c>
      <c r="C837" s="199" t="s">
        <v>1033</v>
      </c>
      <c r="D837" s="199" t="s">
        <v>1034</v>
      </c>
      <c r="E837" s="199" t="s">
        <v>1035</v>
      </c>
      <c r="F837" s="199" t="s">
        <v>176</v>
      </c>
      <c r="G837" s="199" t="s">
        <v>1052</v>
      </c>
      <c r="H837" s="199" t="s">
        <v>1078</v>
      </c>
      <c r="I837" s="200" t="s">
        <v>123</v>
      </c>
      <c r="J837" s="199" t="s">
        <v>179</v>
      </c>
      <c r="K837" s="199" t="s">
        <v>1074</v>
      </c>
      <c r="L837" s="199" t="s">
        <v>261</v>
      </c>
      <c r="M837" s="199" t="s">
        <v>122</v>
      </c>
      <c r="N837" s="201">
        <v>2.89</v>
      </c>
      <c r="O837" s="202" t="s">
        <v>81</v>
      </c>
      <c r="P837" s="202"/>
      <c r="Q837" s="203">
        <f t="shared" si="72"/>
        <v>0</v>
      </c>
      <c r="R837" s="203">
        <f t="shared" si="73"/>
        <v>0</v>
      </c>
      <c r="S837" s="213">
        <f>IF(M837="nvt",0,IF(O837&gt;0,VLOOKUP(M837,'3-Productie normen'!A:K,VLOOKUP(O837,'3-Productie normen'!$B$34:$C$35,2,FALSE),FALSE)))</f>
        <v>0</v>
      </c>
      <c r="T837" s="213">
        <f t="shared" si="74"/>
        <v>0</v>
      </c>
      <c r="U837" s="572"/>
    </row>
    <row r="838" spans="1:21" ht="14.15" customHeight="1">
      <c r="A838" s="231">
        <v>837</v>
      </c>
      <c r="B838" s="262" t="s">
        <v>86</v>
      </c>
      <c r="C838" s="199" t="s">
        <v>1033</v>
      </c>
      <c r="D838" s="199" t="s">
        <v>1034</v>
      </c>
      <c r="E838" s="199" t="s">
        <v>1035</v>
      </c>
      <c r="F838" s="199" t="s">
        <v>176</v>
      </c>
      <c r="G838" s="199" t="s">
        <v>1052</v>
      </c>
      <c r="H838" s="199" t="s">
        <v>1079</v>
      </c>
      <c r="I838" s="207" t="s">
        <v>123</v>
      </c>
      <c r="J838" s="199" t="s">
        <v>179</v>
      </c>
      <c r="K838" s="199" t="s">
        <v>187</v>
      </c>
      <c r="L838" s="199" t="s">
        <v>261</v>
      </c>
      <c r="M838" s="199" t="s">
        <v>141</v>
      </c>
      <c r="N838" s="201">
        <v>12.25</v>
      </c>
      <c r="O838" s="202" t="s">
        <v>81</v>
      </c>
      <c r="P838" s="202"/>
      <c r="Q838" s="203">
        <f t="shared" si="72"/>
        <v>0</v>
      </c>
      <c r="R838" s="203">
        <f t="shared" si="73"/>
        <v>0</v>
      </c>
      <c r="S838" s="213">
        <f>IF(M838="nvt",0,IF(O838&gt;0,VLOOKUP(M838,'3-Productie normen'!A:K,VLOOKUP(O838,'3-Productie normen'!$B$34:$C$35,2,FALSE),FALSE)))</f>
        <v>0</v>
      </c>
      <c r="T838" s="213">
        <f t="shared" si="74"/>
        <v>0</v>
      </c>
      <c r="U838" s="572"/>
    </row>
    <row r="839" spans="1:21" ht="14.15" customHeight="1">
      <c r="A839" s="231">
        <v>838</v>
      </c>
      <c r="B839" s="262" t="s">
        <v>86</v>
      </c>
      <c r="C839" s="199" t="s">
        <v>1033</v>
      </c>
      <c r="D839" s="199" t="s">
        <v>1034</v>
      </c>
      <c r="E839" s="199" t="s">
        <v>1035</v>
      </c>
      <c r="F839" s="199" t="s">
        <v>176</v>
      </c>
      <c r="G839" s="199" t="s">
        <v>1052</v>
      </c>
      <c r="H839" s="199" t="s">
        <v>1080</v>
      </c>
      <c r="I839" s="207" t="s">
        <v>123</v>
      </c>
      <c r="J839" s="199" t="s">
        <v>179</v>
      </c>
      <c r="K839" s="199" t="s">
        <v>187</v>
      </c>
      <c r="L839" s="199" t="s">
        <v>261</v>
      </c>
      <c r="M839" s="199" t="s">
        <v>141</v>
      </c>
      <c r="N839" s="201">
        <v>24.537500000000001</v>
      </c>
      <c r="O839" s="202" t="s">
        <v>81</v>
      </c>
      <c r="P839" s="202"/>
      <c r="Q839" s="203">
        <f t="shared" si="72"/>
        <v>0</v>
      </c>
      <c r="R839" s="203">
        <f t="shared" si="73"/>
        <v>0</v>
      </c>
      <c r="S839" s="213">
        <f>IF(M839="nvt",0,IF(O839&gt;0,VLOOKUP(M839,'3-Productie normen'!A:K,VLOOKUP(O839,'3-Productie normen'!$B$34:$C$35,2,FALSE),FALSE)))</f>
        <v>0</v>
      </c>
      <c r="T839" s="213">
        <f t="shared" si="74"/>
        <v>0</v>
      </c>
      <c r="U839" s="572"/>
    </row>
    <row r="840" spans="1:21" ht="14.15" customHeight="1">
      <c r="A840" s="231">
        <v>839</v>
      </c>
      <c r="B840" s="262" t="s">
        <v>86</v>
      </c>
      <c r="C840" s="199" t="s">
        <v>1033</v>
      </c>
      <c r="D840" s="199" t="s">
        <v>1034</v>
      </c>
      <c r="E840" s="199" t="s">
        <v>1035</v>
      </c>
      <c r="F840" s="199" t="s">
        <v>176</v>
      </c>
      <c r="G840" s="199" t="s">
        <v>1052</v>
      </c>
      <c r="H840" s="199" t="s">
        <v>1081</v>
      </c>
      <c r="I840" s="200" t="s">
        <v>130</v>
      </c>
      <c r="J840" s="199" t="s">
        <v>222</v>
      </c>
      <c r="K840" s="199" t="s">
        <v>237</v>
      </c>
      <c r="L840" s="199" t="s">
        <v>425</v>
      </c>
      <c r="M840" s="199" t="s">
        <v>238</v>
      </c>
      <c r="N840" s="201">
        <v>109.66500000000001</v>
      </c>
      <c r="O840" s="202" t="s">
        <v>81</v>
      </c>
      <c r="P840" s="202"/>
      <c r="Q840" s="203">
        <f t="shared" si="72"/>
        <v>0</v>
      </c>
      <c r="R840" s="203">
        <f t="shared" si="73"/>
        <v>0</v>
      </c>
      <c r="S840" s="213">
        <f>IF(M840="nvt",0,IF(O840&gt;0,VLOOKUP(M840,'3-Productie normen'!A:K,VLOOKUP(O840,'3-Productie normen'!$B$34:$C$35,2,FALSE),FALSE)))</f>
        <v>0</v>
      </c>
      <c r="T840" s="213">
        <f t="shared" si="74"/>
        <v>0</v>
      </c>
      <c r="U840" s="572"/>
    </row>
    <row r="841" spans="1:21" ht="14.15" customHeight="1">
      <c r="A841" s="231">
        <v>840</v>
      </c>
      <c r="B841" s="262" t="s">
        <v>86</v>
      </c>
      <c r="C841" s="199" t="s">
        <v>1033</v>
      </c>
      <c r="D841" s="199" t="s">
        <v>1034</v>
      </c>
      <c r="E841" s="199" t="s">
        <v>1035</v>
      </c>
      <c r="F841" s="199" t="s">
        <v>176</v>
      </c>
      <c r="G841" s="199" t="s">
        <v>1052</v>
      </c>
      <c r="H841" s="199" t="s">
        <v>1082</v>
      </c>
      <c r="I841" s="200" t="s">
        <v>123</v>
      </c>
      <c r="J841" s="199" t="s">
        <v>179</v>
      </c>
      <c r="K841" s="199" t="s">
        <v>179</v>
      </c>
      <c r="L841" s="199" t="s">
        <v>425</v>
      </c>
      <c r="M841" s="199" t="s">
        <v>122</v>
      </c>
      <c r="N841" s="201">
        <v>34.5625</v>
      </c>
      <c r="O841" s="202" t="s">
        <v>81</v>
      </c>
      <c r="P841" s="202"/>
      <c r="Q841" s="203">
        <f t="shared" si="72"/>
        <v>0</v>
      </c>
      <c r="R841" s="203">
        <f t="shared" si="73"/>
        <v>0</v>
      </c>
      <c r="S841" s="213">
        <f>IF(M841="nvt",0,IF(O841&gt;0,VLOOKUP(M841,'3-Productie normen'!A:K,VLOOKUP(O841,'3-Productie normen'!$B$34:$C$35,2,FALSE),FALSE)))</f>
        <v>0</v>
      </c>
      <c r="T841" s="213">
        <f t="shared" si="74"/>
        <v>0</v>
      </c>
      <c r="U841" s="572"/>
    </row>
    <row r="842" spans="1:21" ht="14.15" customHeight="1">
      <c r="A842" s="232">
        <v>841</v>
      </c>
      <c r="B842" s="262" t="s">
        <v>86</v>
      </c>
      <c r="C842" s="199" t="s">
        <v>1033</v>
      </c>
      <c r="D842" s="199" t="s">
        <v>1034</v>
      </c>
      <c r="E842" s="199" t="s">
        <v>1035</v>
      </c>
      <c r="F842" s="199" t="s">
        <v>176</v>
      </c>
      <c r="G842" s="199" t="s">
        <v>1052</v>
      </c>
      <c r="H842" s="199" t="s">
        <v>1083</v>
      </c>
      <c r="I842" s="200" t="s">
        <v>245</v>
      </c>
      <c r="J842" s="199" t="s">
        <v>179</v>
      </c>
      <c r="K842" s="199" t="s">
        <v>235</v>
      </c>
      <c r="L842" s="199" t="s">
        <v>180</v>
      </c>
      <c r="M842" s="199" t="s">
        <v>143</v>
      </c>
      <c r="N842" s="201">
        <v>15.05</v>
      </c>
      <c r="O842" s="202"/>
      <c r="P842" s="202"/>
      <c r="Q842" s="203">
        <f t="shared" si="72"/>
        <v>0</v>
      </c>
      <c r="R842" s="203">
        <f t="shared" si="73"/>
        <v>0</v>
      </c>
      <c r="S842" s="213">
        <f>IF(M842="nvt",0,IF(O842&gt;0,VLOOKUP(M842,'3-Productie normen'!A:K,VLOOKUP(O842,'3-Productie normen'!$B$34:$C$35,2,FALSE),FALSE)))</f>
        <v>0</v>
      </c>
      <c r="T842" s="213">
        <f t="shared" si="74"/>
        <v>0</v>
      </c>
      <c r="U842" s="572"/>
    </row>
    <row r="843" spans="1:21" ht="14.15" customHeight="1">
      <c r="A843" s="231">
        <v>842</v>
      </c>
      <c r="B843" s="262" t="s">
        <v>86</v>
      </c>
      <c r="C843" s="199" t="s">
        <v>1033</v>
      </c>
      <c r="D843" s="199" t="s">
        <v>1034</v>
      </c>
      <c r="E843" s="199" t="s">
        <v>1035</v>
      </c>
      <c r="F843" s="199" t="s">
        <v>176</v>
      </c>
      <c r="G843" s="199" t="s">
        <v>1052</v>
      </c>
      <c r="H843" s="199" t="s">
        <v>1084</v>
      </c>
      <c r="I843" s="200" t="s">
        <v>123</v>
      </c>
      <c r="J843" s="199" t="s">
        <v>179</v>
      </c>
      <c r="K843" s="199" t="s">
        <v>179</v>
      </c>
      <c r="L843" s="199" t="s">
        <v>261</v>
      </c>
      <c r="M843" s="199" t="s">
        <v>122</v>
      </c>
      <c r="N843" s="201">
        <v>41.927500000000002</v>
      </c>
      <c r="O843" s="202" t="s">
        <v>81</v>
      </c>
      <c r="P843" s="202"/>
      <c r="Q843" s="203">
        <f t="shared" si="72"/>
        <v>0</v>
      </c>
      <c r="R843" s="203">
        <f t="shared" si="73"/>
        <v>0</v>
      </c>
      <c r="S843" s="213">
        <f>IF(M843="nvt",0,IF(O843&gt;0,VLOOKUP(M843,'3-Productie normen'!A:K,VLOOKUP(O843,'3-Productie normen'!$B$34:$C$35,2,FALSE),FALSE)))</f>
        <v>0</v>
      </c>
      <c r="T843" s="213">
        <f t="shared" si="74"/>
        <v>0</v>
      </c>
      <c r="U843" s="572"/>
    </row>
    <row r="844" spans="1:21" ht="14.15" customHeight="1">
      <c r="A844" s="231">
        <v>843</v>
      </c>
      <c r="B844" s="262" t="s">
        <v>86</v>
      </c>
      <c r="C844" s="199" t="s">
        <v>1033</v>
      </c>
      <c r="D844" s="199" t="s">
        <v>1034</v>
      </c>
      <c r="E844" s="199" t="s">
        <v>1035</v>
      </c>
      <c r="F844" s="199" t="s">
        <v>176</v>
      </c>
      <c r="G844" s="199" t="s">
        <v>1052</v>
      </c>
      <c r="H844" s="199" t="s">
        <v>1085</v>
      </c>
      <c r="I844" s="200" t="s">
        <v>123</v>
      </c>
      <c r="J844" s="199" t="s">
        <v>179</v>
      </c>
      <c r="K844" s="199" t="s">
        <v>1074</v>
      </c>
      <c r="L844" s="199" t="s">
        <v>261</v>
      </c>
      <c r="M844" s="199" t="s">
        <v>122</v>
      </c>
      <c r="N844" s="201">
        <v>5.95</v>
      </c>
      <c r="O844" s="202" t="s">
        <v>81</v>
      </c>
      <c r="P844" s="202"/>
      <c r="Q844" s="203">
        <f t="shared" si="72"/>
        <v>0</v>
      </c>
      <c r="R844" s="203">
        <f t="shared" si="73"/>
        <v>0</v>
      </c>
      <c r="S844" s="213">
        <f>IF(M844="nvt",0,IF(O844&gt;0,VLOOKUP(M844,'3-Productie normen'!A:K,VLOOKUP(O844,'3-Productie normen'!$B$34:$C$35,2,FALSE),FALSE)))</f>
        <v>0</v>
      </c>
      <c r="T844" s="213">
        <f t="shared" si="74"/>
        <v>0</v>
      </c>
      <c r="U844" s="572"/>
    </row>
    <row r="845" spans="1:21" ht="14.15" customHeight="1">
      <c r="A845" s="231">
        <v>844</v>
      </c>
      <c r="B845" s="262" t="s">
        <v>86</v>
      </c>
      <c r="C845" s="199" t="s">
        <v>1033</v>
      </c>
      <c r="D845" s="199" t="s">
        <v>1034</v>
      </c>
      <c r="E845" s="199" t="s">
        <v>1035</v>
      </c>
      <c r="F845" s="199" t="s">
        <v>176</v>
      </c>
      <c r="G845" s="199" t="s">
        <v>1052</v>
      </c>
      <c r="H845" s="199" t="s">
        <v>1086</v>
      </c>
      <c r="I845" s="200" t="s">
        <v>136</v>
      </c>
      <c r="J845" s="199" t="s">
        <v>179</v>
      </c>
      <c r="K845" s="199" t="s">
        <v>265</v>
      </c>
      <c r="L845" s="199" t="s">
        <v>425</v>
      </c>
      <c r="M845" s="199" t="s">
        <v>135</v>
      </c>
      <c r="N845" s="201">
        <v>54.6023</v>
      </c>
      <c r="O845" s="202" t="s">
        <v>81</v>
      </c>
      <c r="P845" s="202"/>
      <c r="Q845" s="203">
        <f t="shared" si="72"/>
        <v>0</v>
      </c>
      <c r="R845" s="203">
        <f t="shared" si="73"/>
        <v>0</v>
      </c>
      <c r="S845" s="213">
        <f>IF(M845="nvt",0,IF(O845&gt;0,VLOOKUP(M845,'3-Productie normen'!A:K,VLOOKUP(O845,'3-Productie normen'!$B$34:$C$35,2,FALSE),FALSE)))</f>
        <v>0</v>
      </c>
      <c r="T845" s="213">
        <f t="shared" si="74"/>
        <v>0</v>
      </c>
      <c r="U845" s="572"/>
    </row>
    <row r="846" spans="1:21" ht="14.15" customHeight="1">
      <c r="A846" s="231">
        <v>845</v>
      </c>
      <c r="B846" s="262" t="s">
        <v>86</v>
      </c>
      <c r="C846" s="199" t="s">
        <v>1033</v>
      </c>
      <c r="D846" s="199" t="s">
        <v>1034</v>
      </c>
      <c r="E846" s="199" t="s">
        <v>1035</v>
      </c>
      <c r="F846" s="199" t="s">
        <v>176</v>
      </c>
      <c r="G846" s="199" t="s">
        <v>1052</v>
      </c>
      <c r="H846" s="199" t="s">
        <v>1087</v>
      </c>
      <c r="I846" s="200" t="s">
        <v>123</v>
      </c>
      <c r="J846" s="199" t="s">
        <v>179</v>
      </c>
      <c r="K846" s="199" t="s">
        <v>179</v>
      </c>
      <c r="L846" s="199" t="s">
        <v>261</v>
      </c>
      <c r="M846" s="199" t="s">
        <v>122</v>
      </c>
      <c r="N846" s="201">
        <v>31.99</v>
      </c>
      <c r="O846" s="202" t="s">
        <v>81</v>
      </c>
      <c r="P846" s="202"/>
      <c r="Q846" s="203">
        <f t="shared" si="72"/>
        <v>0</v>
      </c>
      <c r="R846" s="203">
        <f t="shared" si="73"/>
        <v>0</v>
      </c>
      <c r="S846" s="213">
        <f>IF(M846="nvt",0,IF(O846&gt;0,VLOOKUP(M846,'3-Productie normen'!A:K,VLOOKUP(O846,'3-Productie normen'!$B$34:$C$35,2,FALSE),FALSE)))</f>
        <v>0</v>
      </c>
      <c r="T846" s="213">
        <f t="shared" si="74"/>
        <v>0</v>
      </c>
      <c r="U846" s="572"/>
    </row>
    <row r="847" spans="1:21" ht="14.15" customHeight="1">
      <c r="A847" s="231">
        <v>846</v>
      </c>
      <c r="B847" s="262" t="s">
        <v>86</v>
      </c>
      <c r="C847" s="199" t="s">
        <v>1033</v>
      </c>
      <c r="D847" s="199" t="s">
        <v>1034</v>
      </c>
      <c r="E847" s="199" t="s">
        <v>1035</v>
      </c>
      <c r="F847" s="199" t="s">
        <v>176</v>
      </c>
      <c r="G847" s="199" t="s">
        <v>1052</v>
      </c>
      <c r="H847" s="199" t="s">
        <v>1088</v>
      </c>
      <c r="I847" s="200" t="s">
        <v>123</v>
      </c>
      <c r="J847" s="199" t="s">
        <v>179</v>
      </c>
      <c r="K847" s="199" t="s">
        <v>1074</v>
      </c>
      <c r="L847" s="199" t="s">
        <v>261</v>
      </c>
      <c r="M847" s="199" t="s">
        <v>122</v>
      </c>
      <c r="N847" s="201">
        <v>5.95</v>
      </c>
      <c r="O847" s="202" t="s">
        <v>81</v>
      </c>
      <c r="P847" s="202"/>
      <c r="Q847" s="203">
        <f t="shared" si="72"/>
        <v>0</v>
      </c>
      <c r="R847" s="203">
        <f t="shared" si="73"/>
        <v>0</v>
      </c>
      <c r="S847" s="213">
        <f>IF(M847="nvt",0,IF(O847&gt;0,VLOOKUP(M847,'3-Productie normen'!A:K,VLOOKUP(O847,'3-Productie normen'!$B$34:$C$35,2,FALSE),FALSE)))</f>
        <v>0</v>
      </c>
      <c r="T847" s="213">
        <f t="shared" si="74"/>
        <v>0</v>
      </c>
      <c r="U847" s="572"/>
    </row>
    <row r="848" spans="1:21" ht="14.15" customHeight="1">
      <c r="A848" s="231">
        <v>847</v>
      </c>
      <c r="B848" s="262" t="s">
        <v>86</v>
      </c>
      <c r="C848" s="199" t="s">
        <v>1033</v>
      </c>
      <c r="D848" s="199" t="s">
        <v>1034</v>
      </c>
      <c r="E848" s="199" t="s">
        <v>1035</v>
      </c>
      <c r="F848" s="199" t="s">
        <v>176</v>
      </c>
      <c r="G848" s="199" t="s">
        <v>1052</v>
      </c>
      <c r="H848" s="199" t="s">
        <v>1089</v>
      </c>
      <c r="I848" s="200" t="s">
        <v>123</v>
      </c>
      <c r="J848" s="199" t="s">
        <v>179</v>
      </c>
      <c r="K848" s="199" t="s">
        <v>179</v>
      </c>
      <c r="L848" s="199" t="s">
        <v>425</v>
      </c>
      <c r="M848" s="199" t="s">
        <v>122</v>
      </c>
      <c r="N848" s="201">
        <v>44.111600000000003</v>
      </c>
      <c r="O848" s="202" t="s">
        <v>81</v>
      </c>
      <c r="P848" s="202"/>
      <c r="Q848" s="203">
        <f t="shared" si="72"/>
        <v>0</v>
      </c>
      <c r="R848" s="203">
        <f t="shared" si="73"/>
        <v>0</v>
      </c>
      <c r="S848" s="213">
        <f>IF(M848="nvt",0,IF(O848&gt;0,VLOOKUP(M848,'3-Productie normen'!A:K,VLOOKUP(O848,'3-Productie normen'!$B$34:$C$35,2,FALSE),FALSE)))</f>
        <v>0</v>
      </c>
      <c r="T848" s="213">
        <f t="shared" si="74"/>
        <v>0</v>
      </c>
      <c r="U848" s="572"/>
    </row>
    <row r="849" spans="1:21" ht="14.15" customHeight="1">
      <c r="A849" s="231">
        <v>848</v>
      </c>
      <c r="B849" s="262" t="s">
        <v>86</v>
      </c>
      <c r="C849" s="199" t="s">
        <v>1033</v>
      </c>
      <c r="D849" s="199" t="s">
        <v>1034</v>
      </c>
      <c r="E849" s="199" t="s">
        <v>1035</v>
      </c>
      <c r="F849" s="199" t="s">
        <v>176</v>
      </c>
      <c r="G849" s="199" t="s">
        <v>1052</v>
      </c>
      <c r="H849" s="199" t="s">
        <v>1090</v>
      </c>
      <c r="I849" s="200" t="s">
        <v>123</v>
      </c>
      <c r="J849" s="199" t="s">
        <v>179</v>
      </c>
      <c r="K849" s="199" t="s">
        <v>1074</v>
      </c>
      <c r="L849" s="199" t="s">
        <v>425</v>
      </c>
      <c r="M849" s="199" t="s">
        <v>122</v>
      </c>
      <c r="N849" s="201">
        <v>5.95</v>
      </c>
      <c r="O849" s="202" t="s">
        <v>81</v>
      </c>
      <c r="P849" s="202"/>
      <c r="Q849" s="203">
        <f t="shared" si="72"/>
        <v>0</v>
      </c>
      <c r="R849" s="203">
        <f t="shared" si="73"/>
        <v>0</v>
      </c>
      <c r="S849" s="213">
        <f>IF(M849="nvt",0,IF(O849&gt;0,VLOOKUP(M849,'3-Productie normen'!A:K,VLOOKUP(O849,'3-Productie normen'!$B$34:$C$35,2,FALSE),FALSE)))</f>
        <v>0</v>
      </c>
      <c r="T849" s="213">
        <f t="shared" si="74"/>
        <v>0</v>
      </c>
      <c r="U849" s="572"/>
    </row>
    <row r="850" spans="1:21" ht="14.15" customHeight="1">
      <c r="A850" s="232">
        <v>849</v>
      </c>
      <c r="B850" s="262" t="s">
        <v>86</v>
      </c>
      <c r="C850" s="199" t="s">
        <v>1033</v>
      </c>
      <c r="D850" s="199" t="s">
        <v>1034</v>
      </c>
      <c r="E850" s="199" t="s">
        <v>1035</v>
      </c>
      <c r="F850" s="199" t="s">
        <v>176</v>
      </c>
      <c r="G850" s="199" t="s">
        <v>1052</v>
      </c>
      <c r="H850" s="199" t="s">
        <v>1091</v>
      </c>
      <c r="I850" s="200" t="s">
        <v>123</v>
      </c>
      <c r="J850" s="199" t="s">
        <v>179</v>
      </c>
      <c r="K850" s="199" t="s">
        <v>179</v>
      </c>
      <c r="L850" s="199" t="s">
        <v>425</v>
      </c>
      <c r="M850" s="199" t="s">
        <v>122</v>
      </c>
      <c r="N850" s="201">
        <v>44.624099999999999</v>
      </c>
      <c r="O850" s="202" t="s">
        <v>81</v>
      </c>
      <c r="P850" s="202"/>
      <c r="Q850" s="203">
        <f t="shared" si="72"/>
        <v>0</v>
      </c>
      <c r="R850" s="203">
        <f t="shared" si="73"/>
        <v>0</v>
      </c>
      <c r="S850" s="213">
        <f>IF(M850="nvt",0,IF(O850&gt;0,VLOOKUP(M850,'3-Productie normen'!A:K,VLOOKUP(O850,'3-Productie normen'!$B$34:$C$35,2,FALSE),FALSE)))</f>
        <v>0</v>
      </c>
      <c r="T850" s="213">
        <f t="shared" si="74"/>
        <v>0</v>
      </c>
      <c r="U850" s="572"/>
    </row>
    <row r="851" spans="1:21" ht="14.15" customHeight="1">
      <c r="A851" s="231">
        <v>850</v>
      </c>
      <c r="B851" s="262" t="s">
        <v>86</v>
      </c>
      <c r="C851" s="199" t="s">
        <v>1033</v>
      </c>
      <c r="D851" s="199" t="s">
        <v>1034</v>
      </c>
      <c r="E851" s="199" t="s">
        <v>1035</v>
      </c>
      <c r="F851" s="199" t="s">
        <v>176</v>
      </c>
      <c r="G851" s="199" t="s">
        <v>1052</v>
      </c>
      <c r="H851" s="199" t="s">
        <v>1092</v>
      </c>
      <c r="I851" s="200" t="s">
        <v>123</v>
      </c>
      <c r="J851" s="199" t="s">
        <v>179</v>
      </c>
      <c r="K851" s="199" t="s">
        <v>179</v>
      </c>
      <c r="L851" s="199" t="s">
        <v>425</v>
      </c>
      <c r="M851" s="199" t="s">
        <v>122</v>
      </c>
      <c r="N851" s="201">
        <v>44.792999999999999</v>
      </c>
      <c r="O851" s="202" t="s">
        <v>81</v>
      </c>
      <c r="P851" s="202"/>
      <c r="Q851" s="203">
        <f t="shared" si="72"/>
        <v>0</v>
      </c>
      <c r="R851" s="203">
        <f t="shared" si="73"/>
        <v>0</v>
      </c>
      <c r="S851" s="213">
        <f>IF(M851="nvt",0,IF(O851&gt;0,VLOOKUP(M851,'3-Productie normen'!A:K,VLOOKUP(O851,'3-Productie normen'!$B$34:$C$35,2,FALSE),FALSE)))</f>
        <v>0</v>
      </c>
      <c r="T851" s="213">
        <f t="shared" si="74"/>
        <v>0</v>
      </c>
      <c r="U851" s="572"/>
    </row>
    <row r="852" spans="1:21" ht="14.15" customHeight="1">
      <c r="A852" s="231">
        <v>851</v>
      </c>
      <c r="B852" s="262" t="s">
        <v>86</v>
      </c>
      <c r="C852" s="199" t="s">
        <v>1033</v>
      </c>
      <c r="D852" s="199" t="s">
        <v>1034</v>
      </c>
      <c r="E852" s="199" t="s">
        <v>1035</v>
      </c>
      <c r="F852" s="199" t="s">
        <v>176</v>
      </c>
      <c r="G852" s="199" t="s">
        <v>1052</v>
      </c>
      <c r="H852" s="199" t="s">
        <v>1093</v>
      </c>
      <c r="I852" s="200" t="s">
        <v>123</v>
      </c>
      <c r="J852" s="199" t="s">
        <v>179</v>
      </c>
      <c r="K852" s="199" t="s">
        <v>1074</v>
      </c>
      <c r="L852" s="199" t="s">
        <v>425</v>
      </c>
      <c r="M852" s="199" t="s">
        <v>122</v>
      </c>
      <c r="N852" s="201">
        <v>2.89</v>
      </c>
      <c r="O852" s="202" t="s">
        <v>81</v>
      </c>
      <c r="P852" s="202"/>
      <c r="Q852" s="203">
        <f t="shared" si="72"/>
        <v>0</v>
      </c>
      <c r="R852" s="203">
        <f t="shared" si="73"/>
        <v>0</v>
      </c>
      <c r="S852" s="213">
        <f>IF(M852="nvt",0,IF(O852&gt;0,VLOOKUP(M852,'3-Productie normen'!A:K,VLOOKUP(O852,'3-Productie normen'!$B$34:$C$35,2,FALSE),FALSE)))</f>
        <v>0</v>
      </c>
      <c r="T852" s="213">
        <f t="shared" si="74"/>
        <v>0</v>
      </c>
      <c r="U852" s="572"/>
    </row>
    <row r="853" spans="1:21" ht="14.15" customHeight="1">
      <c r="A853" s="231">
        <v>852</v>
      </c>
      <c r="B853" s="262" t="s">
        <v>86</v>
      </c>
      <c r="C853" s="199" t="s">
        <v>1033</v>
      </c>
      <c r="D853" s="199" t="s">
        <v>1034</v>
      </c>
      <c r="E853" s="199" t="s">
        <v>1035</v>
      </c>
      <c r="F853" s="199" t="s">
        <v>176</v>
      </c>
      <c r="G853" s="199" t="s">
        <v>1052</v>
      </c>
      <c r="H853" s="199" t="s">
        <v>1094</v>
      </c>
      <c r="I853" s="200" t="s">
        <v>123</v>
      </c>
      <c r="J853" s="199" t="s">
        <v>179</v>
      </c>
      <c r="K853" s="199" t="s">
        <v>1074</v>
      </c>
      <c r="L853" s="199" t="s">
        <v>425</v>
      </c>
      <c r="M853" s="199" t="s">
        <v>122</v>
      </c>
      <c r="N853" s="201">
        <v>2.8984999999999999</v>
      </c>
      <c r="O853" s="202" t="s">
        <v>81</v>
      </c>
      <c r="P853" s="202"/>
      <c r="Q853" s="203">
        <f t="shared" si="72"/>
        <v>0</v>
      </c>
      <c r="R853" s="203">
        <f t="shared" si="73"/>
        <v>0</v>
      </c>
      <c r="S853" s="213">
        <f>IF(M853="nvt",0,IF(O853&gt;0,VLOOKUP(M853,'3-Productie normen'!A:K,VLOOKUP(O853,'3-Productie normen'!$B$34:$C$35,2,FALSE),FALSE)))</f>
        <v>0</v>
      </c>
      <c r="T853" s="213">
        <f t="shared" si="74"/>
        <v>0</v>
      </c>
      <c r="U853" s="572"/>
    </row>
    <row r="854" spans="1:21" ht="14.15" customHeight="1">
      <c r="A854" s="231">
        <v>853</v>
      </c>
      <c r="B854" s="262" t="s">
        <v>86</v>
      </c>
      <c r="C854" s="199" t="s">
        <v>1033</v>
      </c>
      <c r="D854" s="199" t="s">
        <v>1034</v>
      </c>
      <c r="E854" s="199" t="s">
        <v>1035</v>
      </c>
      <c r="F854" s="199" t="s">
        <v>176</v>
      </c>
      <c r="G854" s="199" t="s">
        <v>1052</v>
      </c>
      <c r="H854" s="199" t="s">
        <v>1095</v>
      </c>
      <c r="I854" s="200" t="s">
        <v>123</v>
      </c>
      <c r="J854" s="199" t="s">
        <v>179</v>
      </c>
      <c r="K854" s="199" t="s">
        <v>179</v>
      </c>
      <c r="L854" s="199" t="s">
        <v>425</v>
      </c>
      <c r="M854" s="199" t="s">
        <v>122</v>
      </c>
      <c r="N854" s="201">
        <v>31.322800000000001</v>
      </c>
      <c r="O854" s="202" t="s">
        <v>81</v>
      </c>
      <c r="P854" s="202"/>
      <c r="Q854" s="203">
        <f t="shared" si="72"/>
        <v>0</v>
      </c>
      <c r="R854" s="203">
        <f t="shared" si="73"/>
        <v>0</v>
      </c>
      <c r="S854" s="213">
        <f>IF(M854="nvt",0,IF(O854&gt;0,VLOOKUP(M854,'3-Productie normen'!A:K,VLOOKUP(O854,'3-Productie normen'!$B$34:$C$35,2,FALSE),FALSE)))</f>
        <v>0</v>
      </c>
      <c r="T854" s="213">
        <f t="shared" si="74"/>
        <v>0</v>
      </c>
      <c r="U854" s="572"/>
    </row>
    <row r="855" spans="1:21" ht="14.15" customHeight="1">
      <c r="A855" s="231">
        <v>854</v>
      </c>
      <c r="B855" s="262" t="s">
        <v>86</v>
      </c>
      <c r="C855" s="199" t="s">
        <v>1033</v>
      </c>
      <c r="D855" s="199" t="s">
        <v>1034</v>
      </c>
      <c r="E855" s="199" t="s">
        <v>1035</v>
      </c>
      <c r="F855" s="199" t="s">
        <v>176</v>
      </c>
      <c r="G855" s="199" t="s">
        <v>1052</v>
      </c>
      <c r="H855" s="199" t="s">
        <v>1096</v>
      </c>
      <c r="I855" s="200" t="s">
        <v>123</v>
      </c>
      <c r="J855" s="199" t="s">
        <v>179</v>
      </c>
      <c r="K855" s="199" t="s">
        <v>1074</v>
      </c>
      <c r="L855" s="199" t="s">
        <v>425</v>
      </c>
      <c r="M855" s="199" t="s">
        <v>122</v>
      </c>
      <c r="N855" s="201">
        <v>5.95</v>
      </c>
      <c r="O855" s="202" t="s">
        <v>81</v>
      </c>
      <c r="P855" s="202"/>
      <c r="Q855" s="203">
        <f t="shared" si="72"/>
        <v>0</v>
      </c>
      <c r="R855" s="203">
        <f t="shared" si="73"/>
        <v>0</v>
      </c>
      <c r="S855" s="213">
        <f>IF(M855="nvt",0,IF(O855&gt;0,VLOOKUP(M855,'3-Productie normen'!A:K,VLOOKUP(O855,'3-Productie normen'!$B$34:$C$35,2,FALSE),FALSE)))</f>
        <v>0</v>
      </c>
      <c r="T855" s="213">
        <f t="shared" si="74"/>
        <v>0</v>
      </c>
      <c r="U855" s="572"/>
    </row>
    <row r="856" spans="1:21" ht="14.15" customHeight="1">
      <c r="A856" s="231">
        <v>855</v>
      </c>
      <c r="B856" s="262" t="s">
        <v>86</v>
      </c>
      <c r="C856" s="199" t="s">
        <v>1033</v>
      </c>
      <c r="D856" s="199" t="s">
        <v>1034</v>
      </c>
      <c r="E856" s="199" t="s">
        <v>1035</v>
      </c>
      <c r="F856" s="199" t="s">
        <v>176</v>
      </c>
      <c r="G856" s="199" t="s">
        <v>1052</v>
      </c>
      <c r="H856" s="199" t="s">
        <v>1097</v>
      </c>
      <c r="I856" s="200" t="s">
        <v>123</v>
      </c>
      <c r="J856" s="199" t="s">
        <v>179</v>
      </c>
      <c r="K856" s="199" t="s">
        <v>179</v>
      </c>
      <c r="L856" s="199" t="s">
        <v>425</v>
      </c>
      <c r="M856" s="199" t="s">
        <v>122</v>
      </c>
      <c r="N856" s="201">
        <v>56.177</v>
      </c>
      <c r="O856" s="202" t="s">
        <v>81</v>
      </c>
      <c r="P856" s="202"/>
      <c r="Q856" s="203">
        <f t="shared" si="72"/>
        <v>0</v>
      </c>
      <c r="R856" s="203">
        <f t="shared" si="73"/>
        <v>0</v>
      </c>
      <c r="S856" s="213">
        <f>IF(M856="nvt",0,IF(O856&gt;0,VLOOKUP(M856,'3-Productie normen'!A:K,VLOOKUP(O856,'3-Productie normen'!$B$34:$C$35,2,FALSE),FALSE)))</f>
        <v>0</v>
      </c>
      <c r="T856" s="213">
        <f t="shared" si="74"/>
        <v>0</v>
      </c>
      <c r="U856" s="572"/>
    </row>
    <row r="857" spans="1:21" ht="14.15" customHeight="1">
      <c r="A857" s="231">
        <v>856</v>
      </c>
      <c r="B857" s="262" t="s">
        <v>86</v>
      </c>
      <c r="C857" s="199" t="s">
        <v>1033</v>
      </c>
      <c r="D857" s="199" t="s">
        <v>1034</v>
      </c>
      <c r="E857" s="199" t="s">
        <v>1035</v>
      </c>
      <c r="F857" s="199" t="s">
        <v>176</v>
      </c>
      <c r="G857" s="199" t="s">
        <v>1052</v>
      </c>
      <c r="H857" s="199" t="s">
        <v>1098</v>
      </c>
      <c r="I857" s="200" t="s">
        <v>123</v>
      </c>
      <c r="J857" s="199" t="s">
        <v>179</v>
      </c>
      <c r="K857" s="199" t="s">
        <v>1074</v>
      </c>
      <c r="L857" s="199" t="s">
        <v>425</v>
      </c>
      <c r="M857" s="199" t="s">
        <v>122</v>
      </c>
      <c r="N857" s="201">
        <v>2.89</v>
      </c>
      <c r="O857" s="202" t="s">
        <v>81</v>
      </c>
      <c r="P857" s="202"/>
      <c r="Q857" s="203">
        <f t="shared" si="72"/>
        <v>0</v>
      </c>
      <c r="R857" s="203">
        <f t="shared" si="73"/>
        <v>0</v>
      </c>
      <c r="S857" s="213">
        <f>IF(M857="nvt",0,IF(O857&gt;0,VLOOKUP(M857,'3-Productie normen'!A:K,VLOOKUP(O857,'3-Productie normen'!$B$34:$C$35,2,FALSE),FALSE)))</f>
        <v>0</v>
      </c>
      <c r="T857" s="213">
        <f t="shared" si="74"/>
        <v>0</v>
      </c>
      <c r="U857" s="572"/>
    </row>
    <row r="858" spans="1:21" ht="14.15" customHeight="1">
      <c r="A858" s="232">
        <v>857</v>
      </c>
      <c r="B858" s="262" t="s">
        <v>86</v>
      </c>
      <c r="C858" s="199" t="s">
        <v>1033</v>
      </c>
      <c r="D858" s="199" t="s">
        <v>1034</v>
      </c>
      <c r="E858" s="199" t="s">
        <v>1035</v>
      </c>
      <c r="F858" s="199" t="s">
        <v>176</v>
      </c>
      <c r="G858" s="199" t="s">
        <v>1052</v>
      </c>
      <c r="H858" s="199" t="s">
        <v>1099</v>
      </c>
      <c r="I858" s="200" t="s">
        <v>123</v>
      </c>
      <c r="J858" s="199" t="s">
        <v>179</v>
      </c>
      <c r="K858" s="199" t="s">
        <v>1074</v>
      </c>
      <c r="L858" s="199" t="s">
        <v>425</v>
      </c>
      <c r="M858" s="199" t="s">
        <v>122</v>
      </c>
      <c r="N858" s="201">
        <v>2.8984999999999999</v>
      </c>
      <c r="O858" s="202" t="s">
        <v>81</v>
      </c>
      <c r="P858" s="202"/>
      <c r="Q858" s="203">
        <f t="shared" si="72"/>
        <v>0</v>
      </c>
      <c r="R858" s="203">
        <f t="shared" si="73"/>
        <v>0</v>
      </c>
      <c r="S858" s="213">
        <f>IF(M858="nvt",0,IF(O858&gt;0,VLOOKUP(M858,'3-Productie normen'!A:K,VLOOKUP(O858,'3-Productie normen'!$B$34:$C$35,2,FALSE),FALSE)))</f>
        <v>0</v>
      </c>
      <c r="T858" s="213">
        <f t="shared" si="74"/>
        <v>0</v>
      </c>
      <c r="U858" s="572"/>
    </row>
    <row r="859" spans="1:21" ht="14.15" customHeight="1">
      <c r="A859" s="231">
        <v>858</v>
      </c>
      <c r="B859" s="262" t="s">
        <v>86</v>
      </c>
      <c r="C859" s="199" t="s">
        <v>1033</v>
      </c>
      <c r="D859" s="199" t="s">
        <v>1034</v>
      </c>
      <c r="E859" s="199" t="s">
        <v>1035</v>
      </c>
      <c r="F859" s="199" t="s">
        <v>176</v>
      </c>
      <c r="G859" s="199" t="s">
        <v>1052</v>
      </c>
      <c r="H859" s="199" t="s">
        <v>1100</v>
      </c>
      <c r="I859" s="200" t="s">
        <v>130</v>
      </c>
      <c r="J859" s="199" t="s">
        <v>222</v>
      </c>
      <c r="K859" s="199" t="s">
        <v>237</v>
      </c>
      <c r="L859" s="199" t="s">
        <v>261</v>
      </c>
      <c r="M859" s="199" t="s">
        <v>238</v>
      </c>
      <c r="N859" s="201">
        <v>36.411700000000003</v>
      </c>
      <c r="O859" s="202" t="s">
        <v>81</v>
      </c>
      <c r="P859" s="202"/>
      <c r="Q859" s="203">
        <f t="shared" si="72"/>
        <v>0</v>
      </c>
      <c r="R859" s="203">
        <f t="shared" si="73"/>
        <v>0</v>
      </c>
      <c r="S859" s="213">
        <f>IF(M859="nvt",0,IF(O859&gt;0,VLOOKUP(M859,'3-Productie normen'!A:K,VLOOKUP(O859,'3-Productie normen'!$B$34:$C$35,2,FALSE),FALSE)))</f>
        <v>0</v>
      </c>
      <c r="T859" s="213">
        <f t="shared" si="74"/>
        <v>0</v>
      </c>
      <c r="U859" s="572"/>
    </row>
    <row r="860" spans="1:21" ht="14.15" customHeight="1">
      <c r="A860" s="231">
        <v>859</v>
      </c>
      <c r="B860" s="262" t="s">
        <v>86</v>
      </c>
      <c r="C860" s="199" t="s">
        <v>1033</v>
      </c>
      <c r="D860" s="199" t="s">
        <v>1034</v>
      </c>
      <c r="E860" s="199" t="s">
        <v>1035</v>
      </c>
      <c r="F860" s="199" t="s">
        <v>176</v>
      </c>
      <c r="G860" s="199" t="s">
        <v>1052</v>
      </c>
      <c r="H860" s="199" t="s">
        <v>1101</v>
      </c>
      <c r="I860" s="200" t="s">
        <v>123</v>
      </c>
      <c r="J860" s="199" t="s">
        <v>179</v>
      </c>
      <c r="K860" s="199" t="s">
        <v>179</v>
      </c>
      <c r="L860" s="199" t="s">
        <v>261</v>
      </c>
      <c r="M860" s="199" t="s">
        <v>122</v>
      </c>
      <c r="N860" s="201">
        <v>31.995000000000001</v>
      </c>
      <c r="O860" s="202" t="s">
        <v>81</v>
      </c>
      <c r="P860" s="202"/>
      <c r="Q860" s="203">
        <f t="shared" si="72"/>
        <v>0</v>
      </c>
      <c r="R860" s="203">
        <f t="shared" si="73"/>
        <v>0</v>
      </c>
      <c r="S860" s="213">
        <f>IF(M860="nvt",0,IF(O860&gt;0,VLOOKUP(M860,'3-Productie normen'!A:K,VLOOKUP(O860,'3-Productie normen'!$B$34:$C$35,2,FALSE),FALSE)))</f>
        <v>0</v>
      </c>
      <c r="T860" s="213">
        <f t="shared" si="74"/>
        <v>0</v>
      </c>
      <c r="U860" s="572"/>
    </row>
    <row r="861" spans="1:21" ht="14.15" customHeight="1">
      <c r="A861" s="231">
        <v>860</v>
      </c>
      <c r="B861" s="262" t="s">
        <v>86</v>
      </c>
      <c r="C861" s="199" t="s">
        <v>1033</v>
      </c>
      <c r="D861" s="199" t="s">
        <v>1034</v>
      </c>
      <c r="E861" s="199" t="s">
        <v>1035</v>
      </c>
      <c r="F861" s="199" t="s">
        <v>176</v>
      </c>
      <c r="G861" s="199" t="s">
        <v>1052</v>
      </c>
      <c r="H861" s="199" t="s">
        <v>1102</v>
      </c>
      <c r="I861" s="200" t="s">
        <v>123</v>
      </c>
      <c r="J861" s="199" t="s">
        <v>179</v>
      </c>
      <c r="K861" s="199" t="s">
        <v>1074</v>
      </c>
      <c r="L861" s="199" t="s">
        <v>261</v>
      </c>
      <c r="M861" s="199" t="s">
        <v>122</v>
      </c>
      <c r="N861" s="201">
        <v>2.8</v>
      </c>
      <c r="O861" s="202" t="s">
        <v>81</v>
      </c>
      <c r="P861" s="202"/>
      <c r="Q861" s="203">
        <f t="shared" si="72"/>
        <v>0</v>
      </c>
      <c r="R861" s="203">
        <f t="shared" si="73"/>
        <v>0</v>
      </c>
      <c r="S861" s="213">
        <f>IF(M861="nvt",0,IF(O861&gt;0,VLOOKUP(M861,'3-Productie normen'!A:K,VLOOKUP(O861,'3-Productie normen'!$B$34:$C$35,2,FALSE),FALSE)))</f>
        <v>0</v>
      </c>
      <c r="T861" s="213">
        <f t="shared" si="74"/>
        <v>0</v>
      </c>
      <c r="U861" s="572"/>
    </row>
    <row r="862" spans="1:21" ht="14.15" customHeight="1">
      <c r="A862" s="231">
        <v>861</v>
      </c>
      <c r="B862" s="262" t="s">
        <v>86</v>
      </c>
      <c r="C862" s="199" t="s">
        <v>1033</v>
      </c>
      <c r="D862" s="199" t="s">
        <v>1034</v>
      </c>
      <c r="E862" s="199" t="s">
        <v>1035</v>
      </c>
      <c r="F862" s="199" t="s">
        <v>176</v>
      </c>
      <c r="G862" s="199" t="s">
        <v>1052</v>
      </c>
      <c r="H862" s="199" t="s">
        <v>1103</v>
      </c>
      <c r="I862" s="200" t="s">
        <v>123</v>
      </c>
      <c r="J862" s="199" t="s">
        <v>179</v>
      </c>
      <c r="K862" s="199" t="s">
        <v>1074</v>
      </c>
      <c r="L862" s="199" t="s">
        <v>261</v>
      </c>
      <c r="M862" s="199" t="s">
        <v>122</v>
      </c>
      <c r="N862" s="201">
        <v>2.89</v>
      </c>
      <c r="O862" s="202" t="s">
        <v>81</v>
      </c>
      <c r="P862" s="202"/>
      <c r="Q862" s="203">
        <f t="shared" si="72"/>
        <v>0</v>
      </c>
      <c r="R862" s="203">
        <f t="shared" si="73"/>
        <v>0</v>
      </c>
      <c r="S862" s="213">
        <f>IF(M862="nvt",0,IF(O862&gt;0,VLOOKUP(M862,'3-Productie normen'!A:K,VLOOKUP(O862,'3-Productie normen'!$B$34:$C$35,2,FALSE),FALSE)))</f>
        <v>0</v>
      </c>
      <c r="T862" s="213">
        <f t="shared" si="74"/>
        <v>0</v>
      </c>
      <c r="U862" s="572"/>
    </row>
    <row r="863" spans="1:21" ht="14.15" customHeight="1">
      <c r="A863" s="231">
        <v>862</v>
      </c>
      <c r="B863" s="262" t="s">
        <v>86</v>
      </c>
      <c r="C863" s="199" t="s">
        <v>1033</v>
      </c>
      <c r="D863" s="199" t="s">
        <v>1034</v>
      </c>
      <c r="E863" s="199" t="s">
        <v>1035</v>
      </c>
      <c r="F863" s="199" t="s">
        <v>176</v>
      </c>
      <c r="G863" s="199" t="s">
        <v>1052</v>
      </c>
      <c r="H863" s="199" t="s">
        <v>1104</v>
      </c>
      <c r="I863" s="207" t="s">
        <v>123</v>
      </c>
      <c r="J863" s="199" t="s">
        <v>179</v>
      </c>
      <c r="K863" s="199" t="s">
        <v>187</v>
      </c>
      <c r="L863" s="199" t="s">
        <v>261</v>
      </c>
      <c r="M863" s="199" t="s">
        <v>141</v>
      </c>
      <c r="N863" s="201">
        <v>10.15</v>
      </c>
      <c r="O863" s="202" t="s">
        <v>81</v>
      </c>
      <c r="P863" s="202"/>
      <c r="Q863" s="203">
        <f t="shared" si="72"/>
        <v>0</v>
      </c>
      <c r="R863" s="203">
        <f t="shared" si="73"/>
        <v>0</v>
      </c>
      <c r="S863" s="213">
        <f>IF(M863="nvt",0,IF(O863&gt;0,VLOOKUP(M863,'3-Productie normen'!A:K,VLOOKUP(O863,'3-Productie normen'!$B$34:$C$35,2,FALSE),FALSE)))</f>
        <v>0</v>
      </c>
      <c r="T863" s="213">
        <f t="shared" si="74"/>
        <v>0</v>
      </c>
      <c r="U863" s="572"/>
    </row>
    <row r="864" spans="1:21" ht="14.15" customHeight="1">
      <c r="A864" s="231">
        <v>863</v>
      </c>
      <c r="B864" s="262" t="s">
        <v>86</v>
      </c>
      <c r="C864" s="199" t="s">
        <v>1033</v>
      </c>
      <c r="D864" s="199" t="s">
        <v>1034</v>
      </c>
      <c r="E864" s="199" t="s">
        <v>1035</v>
      </c>
      <c r="F864" s="199" t="s">
        <v>176</v>
      </c>
      <c r="G864" s="199" t="s">
        <v>1052</v>
      </c>
      <c r="H864" s="199" t="s">
        <v>1105</v>
      </c>
      <c r="I864" s="200" t="s">
        <v>123</v>
      </c>
      <c r="J864" s="199" t="s">
        <v>179</v>
      </c>
      <c r="K864" s="199" t="s">
        <v>1074</v>
      </c>
      <c r="L864" s="199" t="s">
        <v>261</v>
      </c>
      <c r="M864" s="199" t="s">
        <v>122</v>
      </c>
      <c r="N864" s="201">
        <v>2.8</v>
      </c>
      <c r="O864" s="202" t="s">
        <v>81</v>
      </c>
      <c r="P864" s="202"/>
      <c r="Q864" s="203">
        <f t="shared" si="72"/>
        <v>0</v>
      </c>
      <c r="R864" s="203">
        <f t="shared" si="73"/>
        <v>0</v>
      </c>
      <c r="S864" s="213">
        <f>IF(M864="nvt",0,IF(O864&gt;0,VLOOKUP(M864,'3-Productie normen'!A:K,VLOOKUP(O864,'3-Productie normen'!$B$34:$C$35,2,FALSE),FALSE)))</f>
        <v>0</v>
      </c>
      <c r="T864" s="213">
        <f t="shared" si="74"/>
        <v>0</v>
      </c>
      <c r="U864" s="572"/>
    </row>
    <row r="865" spans="1:21" ht="14.15" customHeight="1">
      <c r="A865" s="231">
        <v>864</v>
      </c>
      <c r="B865" s="262" t="s">
        <v>86</v>
      </c>
      <c r="C865" s="199" t="s">
        <v>1033</v>
      </c>
      <c r="D865" s="199" t="s">
        <v>1034</v>
      </c>
      <c r="E865" s="199" t="s">
        <v>1035</v>
      </c>
      <c r="F865" s="199" t="s">
        <v>176</v>
      </c>
      <c r="G865" s="199" t="s">
        <v>1052</v>
      </c>
      <c r="H865" s="199" t="s">
        <v>1106</v>
      </c>
      <c r="I865" s="200" t="s">
        <v>123</v>
      </c>
      <c r="J865" s="199" t="s">
        <v>179</v>
      </c>
      <c r="K865" s="199" t="s">
        <v>1074</v>
      </c>
      <c r="L865" s="199" t="s">
        <v>261</v>
      </c>
      <c r="M865" s="199" t="s">
        <v>122</v>
      </c>
      <c r="N865" s="201">
        <v>2.89</v>
      </c>
      <c r="O865" s="202" t="s">
        <v>81</v>
      </c>
      <c r="P865" s="202"/>
      <c r="Q865" s="203">
        <f t="shared" si="72"/>
        <v>0</v>
      </c>
      <c r="R865" s="203">
        <f t="shared" si="73"/>
        <v>0</v>
      </c>
      <c r="S865" s="213">
        <f>IF(M865="nvt",0,IF(O865&gt;0,VLOOKUP(M865,'3-Productie normen'!A:K,VLOOKUP(O865,'3-Productie normen'!$B$34:$C$35,2,FALSE),FALSE)))</f>
        <v>0</v>
      </c>
      <c r="T865" s="213">
        <f t="shared" si="74"/>
        <v>0</v>
      </c>
      <c r="U865" s="572"/>
    </row>
    <row r="866" spans="1:21" ht="14.15" customHeight="1">
      <c r="A866" s="232">
        <v>865</v>
      </c>
      <c r="B866" s="262" t="s">
        <v>86</v>
      </c>
      <c r="C866" s="199" t="s">
        <v>1033</v>
      </c>
      <c r="D866" s="199" t="s">
        <v>1034</v>
      </c>
      <c r="E866" s="199" t="s">
        <v>1035</v>
      </c>
      <c r="F866" s="199" t="s">
        <v>176</v>
      </c>
      <c r="G866" s="199" t="s">
        <v>1052</v>
      </c>
      <c r="H866" s="199" t="s">
        <v>1107</v>
      </c>
      <c r="I866" s="200" t="s">
        <v>123</v>
      </c>
      <c r="J866" s="199" t="s">
        <v>179</v>
      </c>
      <c r="K866" s="199" t="s">
        <v>179</v>
      </c>
      <c r="L866" s="199" t="s">
        <v>261</v>
      </c>
      <c r="M866" s="199" t="s">
        <v>122</v>
      </c>
      <c r="N866" s="201">
        <v>31.995000000000001</v>
      </c>
      <c r="O866" s="202" t="s">
        <v>81</v>
      </c>
      <c r="P866" s="202"/>
      <c r="Q866" s="203">
        <f t="shared" ref="Q866:Q929" si="75">IF(O866="nvt",0,IF(O866&gt;0,S866*N866,0))</f>
        <v>0</v>
      </c>
      <c r="R866" s="203">
        <f t="shared" ref="R866:R929" si="76">IF(P866&gt;0,T866*N866,0)</f>
        <v>0</v>
      </c>
      <c r="S866" s="213">
        <f>IF(M866="nvt",0,IF(O866&gt;0,VLOOKUP(M866,'3-Productie normen'!A:K,VLOOKUP(O866,'3-Productie normen'!$B$34:$C$35,2,FALSE),FALSE)))</f>
        <v>0</v>
      </c>
      <c r="T866" s="213">
        <f t="shared" ref="T866:T929" si="77">IF(P866&gt;0,S866*$T$8,0)</f>
        <v>0</v>
      </c>
      <c r="U866" s="572"/>
    </row>
    <row r="867" spans="1:21" ht="14.15" customHeight="1">
      <c r="A867" s="231">
        <v>866</v>
      </c>
      <c r="B867" s="262" t="s">
        <v>86</v>
      </c>
      <c r="C867" s="199" t="s">
        <v>1033</v>
      </c>
      <c r="D867" s="199" t="s">
        <v>1034</v>
      </c>
      <c r="E867" s="199" t="s">
        <v>1035</v>
      </c>
      <c r="F867" s="199" t="s">
        <v>176</v>
      </c>
      <c r="G867" s="199" t="s">
        <v>1052</v>
      </c>
      <c r="H867" s="199" t="s">
        <v>1108</v>
      </c>
      <c r="I867" s="200" t="s">
        <v>123</v>
      </c>
      <c r="J867" s="199" t="s">
        <v>179</v>
      </c>
      <c r="K867" s="199" t="s">
        <v>1074</v>
      </c>
      <c r="L867" s="199" t="s">
        <v>261</v>
      </c>
      <c r="M867" s="199" t="s">
        <v>122</v>
      </c>
      <c r="N867" s="201">
        <v>2.89</v>
      </c>
      <c r="O867" s="202" t="s">
        <v>81</v>
      </c>
      <c r="P867" s="202"/>
      <c r="Q867" s="203">
        <f t="shared" si="75"/>
        <v>0</v>
      </c>
      <c r="R867" s="203">
        <f t="shared" si="76"/>
        <v>0</v>
      </c>
      <c r="S867" s="213">
        <f>IF(M867="nvt",0,IF(O867&gt;0,VLOOKUP(M867,'3-Productie normen'!A:K,VLOOKUP(O867,'3-Productie normen'!$B$34:$C$35,2,FALSE),FALSE)))</f>
        <v>0</v>
      </c>
      <c r="T867" s="213">
        <f t="shared" si="77"/>
        <v>0</v>
      </c>
      <c r="U867" s="572"/>
    </row>
    <row r="868" spans="1:21" ht="14.15" customHeight="1">
      <c r="A868" s="231">
        <v>867</v>
      </c>
      <c r="B868" s="262" t="s">
        <v>86</v>
      </c>
      <c r="C868" s="199" t="s">
        <v>1033</v>
      </c>
      <c r="D868" s="199" t="s">
        <v>1034</v>
      </c>
      <c r="E868" s="199" t="s">
        <v>1035</v>
      </c>
      <c r="F868" s="199" t="s">
        <v>176</v>
      </c>
      <c r="G868" s="199" t="s">
        <v>1052</v>
      </c>
      <c r="H868" s="199" t="s">
        <v>1109</v>
      </c>
      <c r="I868" s="207" t="s">
        <v>123</v>
      </c>
      <c r="J868" s="199" t="s">
        <v>179</v>
      </c>
      <c r="K868" s="199" t="s">
        <v>187</v>
      </c>
      <c r="L868" s="199" t="s">
        <v>425</v>
      </c>
      <c r="M868" s="199" t="s">
        <v>141</v>
      </c>
      <c r="N868" s="201">
        <v>13.0025</v>
      </c>
      <c r="O868" s="202" t="s">
        <v>81</v>
      </c>
      <c r="P868" s="202"/>
      <c r="Q868" s="203">
        <f t="shared" si="75"/>
        <v>0</v>
      </c>
      <c r="R868" s="203">
        <f t="shared" si="76"/>
        <v>0</v>
      </c>
      <c r="S868" s="213">
        <f>IF(M868="nvt",0,IF(O868&gt;0,VLOOKUP(M868,'3-Productie normen'!A:K,VLOOKUP(O868,'3-Productie normen'!$B$34:$C$35,2,FALSE),FALSE)))</f>
        <v>0</v>
      </c>
      <c r="T868" s="213">
        <f t="shared" si="77"/>
        <v>0</v>
      </c>
      <c r="U868" s="572"/>
    </row>
    <row r="869" spans="1:21" ht="14.15" customHeight="1">
      <c r="A869" s="231">
        <v>868</v>
      </c>
      <c r="B869" s="262" t="s">
        <v>86</v>
      </c>
      <c r="C869" s="199" t="s">
        <v>1033</v>
      </c>
      <c r="D869" s="199" t="s">
        <v>1034</v>
      </c>
      <c r="E869" s="199" t="s">
        <v>1035</v>
      </c>
      <c r="F869" s="199" t="s">
        <v>176</v>
      </c>
      <c r="G869" s="199" t="s">
        <v>1052</v>
      </c>
      <c r="H869" s="199" t="s">
        <v>1110</v>
      </c>
      <c r="I869" s="200" t="s">
        <v>123</v>
      </c>
      <c r="J869" s="199" t="s">
        <v>179</v>
      </c>
      <c r="K869" s="199" t="s">
        <v>179</v>
      </c>
      <c r="L869" s="199" t="s">
        <v>261</v>
      </c>
      <c r="M869" s="199" t="s">
        <v>122</v>
      </c>
      <c r="N869" s="201">
        <v>31.6</v>
      </c>
      <c r="O869" s="202" t="s">
        <v>81</v>
      </c>
      <c r="P869" s="202"/>
      <c r="Q869" s="203">
        <f t="shared" si="75"/>
        <v>0</v>
      </c>
      <c r="R869" s="203">
        <f t="shared" si="76"/>
        <v>0</v>
      </c>
      <c r="S869" s="213">
        <f>IF(M869="nvt",0,IF(O869&gt;0,VLOOKUP(M869,'3-Productie normen'!A:K,VLOOKUP(O869,'3-Productie normen'!$B$34:$C$35,2,FALSE),FALSE)))</f>
        <v>0</v>
      </c>
      <c r="T869" s="213">
        <f t="shared" si="77"/>
        <v>0</v>
      </c>
      <c r="U869" s="572"/>
    </row>
    <row r="870" spans="1:21" ht="14.15" customHeight="1">
      <c r="A870" s="231">
        <v>869</v>
      </c>
      <c r="B870" s="262" t="s">
        <v>86</v>
      </c>
      <c r="C870" s="199" t="s">
        <v>1033</v>
      </c>
      <c r="D870" s="199" t="s">
        <v>1034</v>
      </c>
      <c r="E870" s="199" t="s">
        <v>1035</v>
      </c>
      <c r="F870" s="199" t="s">
        <v>176</v>
      </c>
      <c r="G870" s="199" t="s">
        <v>1052</v>
      </c>
      <c r="H870" s="199" t="s">
        <v>1111</v>
      </c>
      <c r="I870" s="200" t="s">
        <v>123</v>
      </c>
      <c r="J870" s="199" t="s">
        <v>179</v>
      </c>
      <c r="K870" s="199" t="s">
        <v>1074</v>
      </c>
      <c r="L870" s="199" t="s">
        <v>261</v>
      </c>
      <c r="M870" s="199" t="s">
        <v>122</v>
      </c>
      <c r="N870" s="201">
        <v>2.89</v>
      </c>
      <c r="O870" s="202" t="s">
        <v>81</v>
      </c>
      <c r="P870" s="202"/>
      <c r="Q870" s="203">
        <f t="shared" si="75"/>
        <v>0</v>
      </c>
      <c r="R870" s="203">
        <f t="shared" si="76"/>
        <v>0</v>
      </c>
      <c r="S870" s="213">
        <f>IF(M870="nvt",0,IF(O870&gt;0,VLOOKUP(M870,'3-Productie normen'!A:K,VLOOKUP(O870,'3-Productie normen'!$B$34:$C$35,2,FALSE),FALSE)))</f>
        <v>0</v>
      </c>
      <c r="T870" s="213">
        <f t="shared" si="77"/>
        <v>0</v>
      </c>
      <c r="U870" s="572"/>
    </row>
    <row r="871" spans="1:21" ht="14.15" customHeight="1">
      <c r="A871" s="231">
        <v>870</v>
      </c>
      <c r="B871" s="262" t="s">
        <v>86</v>
      </c>
      <c r="C871" s="199" t="s">
        <v>1033</v>
      </c>
      <c r="D871" s="199" t="s">
        <v>1034</v>
      </c>
      <c r="E871" s="199" t="s">
        <v>1035</v>
      </c>
      <c r="F871" s="199" t="s">
        <v>176</v>
      </c>
      <c r="G871" s="199" t="s">
        <v>1052</v>
      </c>
      <c r="H871" s="199" t="s">
        <v>1112</v>
      </c>
      <c r="I871" s="200" t="s">
        <v>123</v>
      </c>
      <c r="J871" s="199" t="s">
        <v>179</v>
      </c>
      <c r="K871" s="199" t="s">
        <v>246</v>
      </c>
      <c r="L871" s="199" t="s">
        <v>261</v>
      </c>
      <c r="M871" s="199" t="s">
        <v>122</v>
      </c>
      <c r="N871" s="201">
        <v>8.0050000000000008</v>
      </c>
      <c r="O871" s="202" t="s">
        <v>81</v>
      </c>
      <c r="P871" s="202"/>
      <c r="Q871" s="203">
        <f t="shared" si="75"/>
        <v>0</v>
      </c>
      <c r="R871" s="203">
        <f t="shared" si="76"/>
        <v>0</v>
      </c>
      <c r="S871" s="213">
        <f>IF(M871="nvt",0,IF(O871&gt;0,VLOOKUP(M871,'3-Productie normen'!A:K,VLOOKUP(O871,'3-Productie normen'!$B$34:$C$35,2,FALSE),FALSE)))</f>
        <v>0</v>
      </c>
      <c r="T871" s="213">
        <f t="shared" si="77"/>
        <v>0</v>
      </c>
      <c r="U871" s="572"/>
    </row>
    <row r="872" spans="1:21" ht="14.15" customHeight="1">
      <c r="A872" s="231">
        <v>871</v>
      </c>
      <c r="B872" s="262" t="s">
        <v>86</v>
      </c>
      <c r="C872" s="199" t="s">
        <v>1033</v>
      </c>
      <c r="D872" s="199" t="s">
        <v>1034</v>
      </c>
      <c r="E872" s="199" t="s">
        <v>1035</v>
      </c>
      <c r="F872" s="199" t="s">
        <v>176</v>
      </c>
      <c r="G872" s="199" t="s">
        <v>1052</v>
      </c>
      <c r="H872" s="199" t="s">
        <v>1113</v>
      </c>
      <c r="I872" s="200" t="s">
        <v>123</v>
      </c>
      <c r="J872" s="199" t="s">
        <v>179</v>
      </c>
      <c r="K872" s="199" t="s">
        <v>1074</v>
      </c>
      <c r="L872" s="199" t="s">
        <v>261</v>
      </c>
      <c r="M872" s="199" t="s">
        <v>122</v>
      </c>
      <c r="N872" s="201">
        <v>5.9499000000000004</v>
      </c>
      <c r="O872" s="202" t="s">
        <v>81</v>
      </c>
      <c r="P872" s="202"/>
      <c r="Q872" s="203">
        <f t="shared" si="75"/>
        <v>0</v>
      </c>
      <c r="R872" s="203">
        <f t="shared" si="76"/>
        <v>0</v>
      </c>
      <c r="S872" s="213">
        <f>IF(M872="nvt",0,IF(O872&gt;0,VLOOKUP(M872,'3-Productie normen'!A:K,VLOOKUP(O872,'3-Productie normen'!$B$34:$C$35,2,FALSE),FALSE)))</f>
        <v>0</v>
      </c>
      <c r="T872" s="213">
        <f t="shared" si="77"/>
        <v>0</v>
      </c>
      <c r="U872" s="572"/>
    </row>
    <row r="873" spans="1:21" ht="14.15" customHeight="1">
      <c r="A873" s="231">
        <v>872</v>
      </c>
      <c r="B873" s="262" t="s">
        <v>86</v>
      </c>
      <c r="C873" s="199" t="s">
        <v>1033</v>
      </c>
      <c r="D873" s="199" t="s">
        <v>1034</v>
      </c>
      <c r="E873" s="199" t="s">
        <v>1035</v>
      </c>
      <c r="F873" s="199" t="s">
        <v>176</v>
      </c>
      <c r="G873" s="199" t="s">
        <v>1052</v>
      </c>
      <c r="H873" s="199" t="s">
        <v>1114</v>
      </c>
      <c r="I873" s="200" t="s">
        <v>123</v>
      </c>
      <c r="J873" s="199" t="s">
        <v>179</v>
      </c>
      <c r="K873" s="199" t="s">
        <v>179</v>
      </c>
      <c r="L873" s="199" t="s">
        <v>425</v>
      </c>
      <c r="M873" s="199" t="s">
        <v>122</v>
      </c>
      <c r="N873" s="201">
        <v>39.697499999999998</v>
      </c>
      <c r="O873" s="202" t="s">
        <v>81</v>
      </c>
      <c r="P873" s="202"/>
      <c r="Q873" s="203">
        <f t="shared" si="75"/>
        <v>0</v>
      </c>
      <c r="R873" s="203">
        <f t="shared" si="76"/>
        <v>0</v>
      </c>
      <c r="S873" s="213">
        <f>IF(M873="nvt",0,IF(O873&gt;0,VLOOKUP(M873,'3-Productie normen'!A:K,VLOOKUP(O873,'3-Productie normen'!$B$34:$C$35,2,FALSE),FALSE)))</f>
        <v>0</v>
      </c>
      <c r="T873" s="213">
        <f t="shared" si="77"/>
        <v>0</v>
      </c>
      <c r="U873" s="572"/>
    </row>
    <row r="874" spans="1:21" ht="14.15" customHeight="1">
      <c r="A874" s="232">
        <v>873</v>
      </c>
      <c r="B874" s="262" t="s">
        <v>86</v>
      </c>
      <c r="C874" s="199" t="s">
        <v>1033</v>
      </c>
      <c r="D874" s="199" t="s">
        <v>1034</v>
      </c>
      <c r="E874" s="199" t="s">
        <v>1035</v>
      </c>
      <c r="F874" s="199" t="s">
        <v>176</v>
      </c>
      <c r="G874" s="199" t="s">
        <v>1052</v>
      </c>
      <c r="H874" s="199" t="s">
        <v>1115</v>
      </c>
      <c r="I874" s="207" t="s">
        <v>123</v>
      </c>
      <c r="J874" s="199" t="s">
        <v>179</v>
      </c>
      <c r="K874" s="199" t="s">
        <v>187</v>
      </c>
      <c r="L874" s="199" t="s">
        <v>261</v>
      </c>
      <c r="M874" s="199" t="s">
        <v>141</v>
      </c>
      <c r="N874" s="201">
        <v>12.25</v>
      </c>
      <c r="O874" s="202" t="s">
        <v>81</v>
      </c>
      <c r="P874" s="202"/>
      <c r="Q874" s="203">
        <f t="shared" si="75"/>
        <v>0</v>
      </c>
      <c r="R874" s="203">
        <f t="shared" si="76"/>
        <v>0</v>
      </c>
      <c r="S874" s="213">
        <f>IF(M874="nvt",0,IF(O874&gt;0,VLOOKUP(M874,'3-Productie normen'!A:K,VLOOKUP(O874,'3-Productie normen'!$B$34:$C$35,2,FALSE),FALSE)))</f>
        <v>0</v>
      </c>
      <c r="T874" s="213">
        <f t="shared" si="77"/>
        <v>0</v>
      </c>
      <c r="U874" s="572"/>
    </row>
    <row r="875" spans="1:21" ht="14.15" customHeight="1">
      <c r="A875" s="231">
        <v>874</v>
      </c>
      <c r="B875" s="262" t="s">
        <v>86</v>
      </c>
      <c r="C875" s="199" t="s">
        <v>1033</v>
      </c>
      <c r="D875" s="199" t="s">
        <v>1034</v>
      </c>
      <c r="E875" s="199" t="s">
        <v>1035</v>
      </c>
      <c r="F875" s="199" t="s">
        <v>176</v>
      </c>
      <c r="G875" s="199" t="s">
        <v>1052</v>
      </c>
      <c r="H875" s="199" t="s">
        <v>1116</v>
      </c>
      <c r="I875" s="200" t="s">
        <v>123</v>
      </c>
      <c r="J875" s="199" t="s">
        <v>179</v>
      </c>
      <c r="K875" s="199" t="s">
        <v>1074</v>
      </c>
      <c r="L875" s="199" t="s">
        <v>261</v>
      </c>
      <c r="M875" s="199" t="s">
        <v>122</v>
      </c>
      <c r="N875" s="201">
        <v>2.89</v>
      </c>
      <c r="O875" s="202" t="s">
        <v>81</v>
      </c>
      <c r="P875" s="202"/>
      <c r="Q875" s="203">
        <f t="shared" si="75"/>
        <v>0</v>
      </c>
      <c r="R875" s="203">
        <f t="shared" si="76"/>
        <v>0</v>
      </c>
      <c r="S875" s="213">
        <f>IF(M875="nvt",0,IF(O875&gt;0,VLOOKUP(M875,'3-Productie normen'!A:K,VLOOKUP(O875,'3-Productie normen'!$B$34:$C$35,2,FALSE),FALSE)))</f>
        <v>0</v>
      </c>
      <c r="T875" s="213">
        <f t="shared" si="77"/>
        <v>0</v>
      </c>
      <c r="U875" s="572"/>
    </row>
    <row r="876" spans="1:21" ht="14.15" customHeight="1">
      <c r="A876" s="231">
        <v>875</v>
      </c>
      <c r="B876" s="262" t="s">
        <v>86</v>
      </c>
      <c r="C876" s="199" t="s">
        <v>1033</v>
      </c>
      <c r="D876" s="199" t="s">
        <v>1034</v>
      </c>
      <c r="E876" s="199" t="s">
        <v>1035</v>
      </c>
      <c r="F876" s="199" t="s">
        <v>176</v>
      </c>
      <c r="G876" s="199" t="s">
        <v>1052</v>
      </c>
      <c r="H876" s="199" t="s">
        <v>1117</v>
      </c>
      <c r="I876" s="200" t="s">
        <v>123</v>
      </c>
      <c r="J876" s="199" t="s">
        <v>179</v>
      </c>
      <c r="K876" s="199" t="s">
        <v>1074</v>
      </c>
      <c r="L876" s="199" t="s">
        <v>261</v>
      </c>
      <c r="M876" s="199" t="s">
        <v>122</v>
      </c>
      <c r="N876" s="201">
        <v>5.9499000000000004</v>
      </c>
      <c r="O876" s="202" t="s">
        <v>81</v>
      </c>
      <c r="P876" s="202"/>
      <c r="Q876" s="203">
        <f t="shared" si="75"/>
        <v>0</v>
      </c>
      <c r="R876" s="203">
        <f t="shared" si="76"/>
        <v>0</v>
      </c>
      <c r="S876" s="213">
        <f>IF(M876="nvt",0,IF(O876&gt;0,VLOOKUP(M876,'3-Productie normen'!A:K,VLOOKUP(O876,'3-Productie normen'!$B$34:$C$35,2,FALSE),FALSE)))</f>
        <v>0</v>
      </c>
      <c r="T876" s="213">
        <f t="shared" si="77"/>
        <v>0</v>
      </c>
      <c r="U876" s="572"/>
    </row>
    <row r="877" spans="1:21" ht="14.15" customHeight="1">
      <c r="A877" s="231">
        <v>876</v>
      </c>
      <c r="B877" s="262" t="s">
        <v>86</v>
      </c>
      <c r="C877" s="199" t="s">
        <v>1033</v>
      </c>
      <c r="D877" s="199" t="s">
        <v>1034</v>
      </c>
      <c r="E877" s="199" t="s">
        <v>1035</v>
      </c>
      <c r="F877" s="199" t="s">
        <v>176</v>
      </c>
      <c r="G877" s="199" t="s">
        <v>1052</v>
      </c>
      <c r="H877" s="199" t="s">
        <v>1118</v>
      </c>
      <c r="I877" s="200" t="s">
        <v>123</v>
      </c>
      <c r="J877" s="199" t="s">
        <v>179</v>
      </c>
      <c r="K877" s="199" t="s">
        <v>179</v>
      </c>
      <c r="L877" s="199" t="s">
        <v>425</v>
      </c>
      <c r="M877" s="199" t="s">
        <v>122</v>
      </c>
      <c r="N877" s="201">
        <v>39.610900000000001</v>
      </c>
      <c r="O877" s="202" t="s">
        <v>81</v>
      </c>
      <c r="P877" s="202"/>
      <c r="Q877" s="203">
        <f t="shared" si="75"/>
        <v>0</v>
      </c>
      <c r="R877" s="203">
        <f t="shared" si="76"/>
        <v>0</v>
      </c>
      <c r="S877" s="213">
        <f>IF(M877="nvt",0,IF(O877&gt;0,VLOOKUP(M877,'3-Productie normen'!A:K,VLOOKUP(O877,'3-Productie normen'!$B$34:$C$35,2,FALSE),FALSE)))</f>
        <v>0</v>
      </c>
      <c r="T877" s="213">
        <f t="shared" si="77"/>
        <v>0</v>
      </c>
      <c r="U877" s="572"/>
    </row>
    <row r="878" spans="1:21" ht="14.15" customHeight="1">
      <c r="A878" s="231">
        <v>877</v>
      </c>
      <c r="B878" s="262" t="s">
        <v>86</v>
      </c>
      <c r="C878" s="199" t="s">
        <v>1033</v>
      </c>
      <c r="D878" s="199" t="s">
        <v>1034</v>
      </c>
      <c r="E878" s="199" t="s">
        <v>1035</v>
      </c>
      <c r="F878" s="199" t="s">
        <v>176</v>
      </c>
      <c r="G878" s="199" t="s">
        <v>1052</v>
      </c>
      <c r="H878" s="199" t="s">
        <v>1119</v>
      </c>
      <c r="I878" s="207" t="s">
        <v>123</v>
      </c>
      <c r="J878" s="199" t="s">
        <v>179</v>
      </c>
      <c r="K878" s="199" t="s">
        <v>187</v>
      </c>
      <c r="L878" s="199" t="s">
        <v>261</v>
      </c>
      <c r="M878" s="199" t="s">
        <v>141</v>
      </c>
      <c r="N878" s="201">
        <v>12.25</v>
      </c>
      <c r="O878" s="202" t="s">
        <v>81</v>
      </c>
      <c r="P878" s="202"/>
      <c r="Q878" s="203">
        <f t="shared" si="75"/>
        <v>0</v>
      </c>
      <c r="R878" s="203">
        <f t="shared" si="76"/>
        <v>0</v>
      </c>
      <c r="S878" s="213">
        <f>IF(M878="nvt",0,IF(O878&gt;0,VLOOKUP(M878,'3-Productie normen'!A:K,VLOOKUP(O878,'3-Productie normen'!$B$34:$C$35,2,FALSE),FALSE)))</f>
        <v>0</v>
      </c>
      <c r="T878" s="213">
        <f t="shared" si="77"/>
        <v>0</v>
      </c>
      <c r="U878" s="572"/>
    </row>
    <row r="879" spans="1:21" ht="14.15" customHeight="1">
      <c r="A879" s="231">
        <v>878</v>
      </c>
      <c r="B879" s="262" t="s">
        <v>86</v>
      </c>
      <c r="C879" s="199" t="s">
        <v>1033</v>
      </c>
      <c r="D879" s="199" t="s">
        <v>1034</v>
      </c>
      <c r="E879" s="199" t="s">
        <v>1035</v>
      </c>
      <c r="F879" s="199" t="s">
        <v>176</v>
      </c>
      <c r="G879" s="199" t="s">
        <v>1052</v>
      </c>
      <c r="H879" s="199" t="s">
        <v>1120</v>
      </c>
      <c r="I879" s="200" t="s">
        <v>123</v>
      </c>
      <c r="J879" s="199" t="s">
        <v>179</v>
      </c>
      <c r="K879" s="199" t="s">
        <v>1074</v>
      </c>
      <c r="L879" s="199" t="s">
        <v>261</v>
      </c>
      <c r="M879" s="199" t="s">
        <v>122</v>
      </c>
      <c r="N879" s="201">
        <v>2.89</v>
      </c>
      <c r="O879" s="202" t="s">
        <v>81</v>
      </c>
      <c r="P879" s="202"/>
      <c r="Q879" s="203">
        <f t="shared" si="75"/>
        <v>0</v>
      </c>
      <c r="R879" s="203">
        <f t="shared" si="76"/>
        <v>0</v>
      </c>
      <c r="S879" s="213">
        <f>IF(M879="nvt",0,IF(O879&gt;0,VLOOKUP(M879,'3-Productie normen'!A:K,VLOOKUP(O879,'3-Productie normen'!$B$34:$C$35,2,FALSE),FALSE)))</f>
        <v>0</v>
      </c>
      <c r="T879" s="213">
        <f t="shared" si="77"/>
        <v>0</v>
      </c>
      <c r="U879" s="572"/>
    </row>
    <row r="880" spans="1:21" ht="14.15" customHeight="1">
      <c r="A880" s="231">
        <v>879</v>
      </c>
      <c r="B880" s="262" t="s">
        <v>86</v>
      </c>
      <c r="C880" s="199" t="s">
        <v>1033</v>
      </c>
      <c r="D880" s="199" t="s">
        <v>1034</v>
      </c>
      <c r="E880" s="199" t="s">
        <v>1035</v>
      </c>
      <c r="F880" s="199" t="s">
        <v>176</v>
      </c>
      <c r="G880" s="199" t="s">
        <v>1052</v>
      </c>
      <c r="H880" s="199" t="s">
        <v>1121</v>
      </c>
      <c r="I880" s="200" t="s">
        <v>130</v>
      </c>
      <c r="J880" s="199" t="s">
        <v>222</v>
      </c>
      <c r="K880" s="199" t="s">
        <v>237</v>
      </c>
      <c r="L880" s="199" t="s">
        <v>197</v>
      </c>
      <c r="M880" s="199" t="s">
        <v>238</v>
      </c>
      <c r="N880" s="201">
        <v>22.177</v>
      </c>
      <c r="O880" s="202" t="s">
        <v>81</v>
      </c>
      <c r="P880" s="202"/>
      <c r="Q880" s="203">
        <f t="shared" si="75"/>
        <v>0</v>
      </c>
      <c r="R880" s="203">
        <f t="shared" si="76"/>
        <v>0</v>
      </c>
      <c r="S880" s="213">
        <f>IF(M880="nvt",0,IF(O880&gt;0,VLOOKUP(M880,'3-Productie normen'!A:K,VLOOKUP(O880,'3-Productie normen'!$B$34:$C$35,2,FALSE),FALSE)))</f>
        <v>0</v>
      </c>
      <c r="T880" s="213">
        <f t="shared" si="77"/>
        <v>0</v>
      </c>
      <c r="U880" s="572"/>
    </row>
    <row r="881" spans="1:21" ht="14.15" customHeight="1">
      <c r="A881" s="231">
        <v>880</v>
      </c>
      <c r="B881" s="262" t="s">
        <v>86</v>
      </c>
      <c r="C881" s="199" t="s">
        <v>1033</v>
      </c>
      <c r="D881" s="199" t="s">
        <v>1034</v>
      </c>
      <c r="E881" s="199" t="s">
        <v>1035</v>
      </c>
      <c r="F881" s="199" t="s">
        <v>176</v>
      </c>
      <c r="G881" s="199" t="s">
        <v>1052</v>
      </c>
      <c r="H881" s="199" t="s">
        <v>1122</v>
      </c>
      <c r="I881" s="200" t="s">
        <v>123</v>
      </c>
      <c r="J881" s="199" t="s">
        <v>179</v>
      </c>
      <c r="K881" s="199" t="s">
        <v>179</v>
      </c>
      <c r="L881" s="199" t="s">
        <v>425</v>
      </c>
      <c r="M881" s="199" t="s">
        <v>122</v>
      </c>
      <c r="N881" s="201">
        <v>46.799100000000003</v>
      </c>
      <c r="O881" s="202" t="s">
        <v>81</v>
      </c>
      <c r="P881" s="202"/>
      <c r="Q881" s="203">
        <f t="shared" si="75"/>
        <v>0</v>
      </c>
      <c r="R881" s="203">
        <f t="shared" si="76"/>
        <v>0</v>
      </c>
      <c r="S881" s="213">
        <f>IF(M881="nvt",0,IF(O881&gt;0,VLOOKUP(M881,'3-Productie normen'!A:K,VLOOKUP(O881,'3-Productie normen'!$B$34:$C$35,2,FALSE),FALSE)))</f>
        <v>0</v>
      </c>
      <c r="T881" s="213">
        <f t="shared" si="77"/>
        <v>0</v>
      </c>
      <c r="U881" s="572"/>
    </row>
    <row r="882" spans="1:21" ht="14.15" customHeight="1">
      <c r="A882" s="232">
        <v>881</v>
      </c>
      <c r="B882" s="262" t="s">
        <v>86</v>
      </c>
      <c r="C882" s="199" t="s">
        <v>1033</v>
      </c>
      <c r="D882" s="199" t="s">
        <v>1034</v>
      </c>
      <c r="E882" s="199" t="s">
        <v>1035</v>
      </c>
      <c r="F882" s="199" t="s">
        <v>176</v>
      </c>
      <c r="G882" s="199" t="s">
        <v>1052</v>
      </c>
      <c r="H882" s="199" t="s">
        <v>1123</v>
      </c>
      <c r="I882" s="207" t="s">
        <v>123</v>
      </c>
      <c r="J882" s="199" t="s">
        <v>179</v>
      </c>
      <c r="K882" s="199" t="s">
        <v>187</v>
      </c>
      <c r="L882" s="199" t="s">
        <v>425</v>
      </c>
      <c r="M882" s="199" t="s">
        <v>141</v>
      </c>
      <c r="N882" s="201">
        <v>12.25</v>
      </c>
      <c r="O882" s="202" t="s">
        <v>81</v>
      </c>
      <c r="P882" s="202"/>
      <c r="Q882" s="203">
        <f t="shared" si="75"/>
        <v>0</v>
      </c>
      <c r="R882" s="203">
        <f t="shared" si="76"/>
        <v>0</v>
      </c>
      <c r="S882" s="213">
        <f>IF(M882="nvt",0,IF(O882&gt;0,VLOOKUP(M882,'3-Productie normen'!A:K,VLOOKUP(O882,'3-Productie normen'!$B$34:$C$35,2,FALSE),FALSE)))</f>
        <v>0</v>
      </c>
      <c r="T882" s="213">
        <f t="shared" si="77"/>
        <v>0</v>
      </c>
      <c r="U882" s="572"/>
    </row>
    <row r="883" spans="1:21" ht="14.15" customHeight="1">
      <c r="A883" s="231">
        <v>882</v>
      </c>
      <c r="B883" s="262" t="s">
        <v>86</v>
      </c>
      <c r="C883" s="199" t="s">
        <v>1033</v>
      </c>
      <c r="D883" s="199" t="s">
        <v>1034</v>
      </c>
      <c r="E883" s="199" t="s">
        <v>1035</v>
      </c>
      <c r="F883" s="199" t="s">
        <v>176</v>
      </c>
      <c r="G883" s="199" t="s">
        <v>1052</v>
      </c>
      <c r="H883" s="199" t="s">
        <v>1124</v>
      </c>
      <c r="I883" s="200" t="s">
        <v>123</v>
      </c>
      <c r="J883" s="199" t="s">
        <v>179</v>
      </c>
      <c r="K883" s="199" t="s">
        <v>179</v>
      </c>
      <c r="L883" s="199" t="s">
        <v>425</v>
      </c>
      <c r="M883" s="199" t="s">
        <v>122</v>
      </c>
      <c r="N883" s="201">
        <v>46.0764</v>
      </c>
      <c r="O883" s="202" t="s">
        <v>81</v>
      </c>
      <c r="P883" s="202"/>
      <c r="Q883" s="203">
        <f t="shared" si="75"/>
        <v>0</v>
      </c>
      <c r="R883" s="203">
        <f t="shared" si="76"/>
        <v>0</v>
      </c>
      <c r="S883" s="213">
        <f>IF(M883="nvt",0,IF(O883&gt;0,VLOOKUP(M883,'3-Productie normen'!A:K,VLOOKUP(O883,'3-Productie normen'!$B$34:$C$35,2,FALSE),FALSE)))</f>
        <v>0</v>
      </c>
      <c r="T883" s="213">
        <f t="shared" si="77"/>
        <v>0</v>
      </c>
      <c r="U883" s="572"/>
    </row>
    <row r="884" spans="1:21" ht="14.15" customHeight="1">
      <c r="A884" s="231">
        <v>883</v>
      </c>
      <c r="B884" s="262" t="s">
        <v>86</v>
      </c>
      <c r="C884" s="199" t="s">
        <v>1033</v>
      </c>
      <c r="D884" s="199" t="s">
        <v>1034</v>
      </c>
      <c r="E884" s="199" t="s">
        <v>1035</v>
      </c>
      <c r="F884" s="199" t="s">
        <v>176</v>
      </c>
      <c r="G884" s="199" t="s">
        <v>1052</v>
      </c>
      <c r="H884" s="199" t="s">
        <v>1125</v>
      </c>
      <c r="I884" s="200" t="s">
        <v>123</v>
      </c>
      <c r="J884" s="199" t="s">
        <v>179</v>
      </c>
      <c r="K884" s="199" t="s">
        <v>1074</v>
      </c>
      <c r="L884" s="199" t="s">
        <v>425</v>
      </c>
      <c r="M884" s="199" t="s">
        <v>122</v>
      </c>
      <c r="N884" s="201">
        <v>4.4287999999999998</v>
      </c>
      <c r="O884" s="202" t="s">
        <v>81</v>
      </c>
      <c r="P884" s="202"/>
      <c r="Q884" s="203">
        <f t="shared" si="75"/>
        <v>0</v>
      </c>
      <c r="R884" s="203">
        <f t="shared" si="76"/>
        <v>0</v>
      </c>
      <c r="S884" s="213">
        <f>IF(M884="nvt",0,IF(O884&gt;0,VLOOKUP(M884,'3-Productie normen'!A:K,VLOOKUP(O884,'3-Productie normen'!$B$34:$C$35,2,FALSE),FALSE)))</f>
        <v>0</v>
      </c>
      <c r="T884" s="213">
        <f t="shared" si="77"/>
        <v>0</v>
      </c>
      <c r="U884" s="572"/>
    </row>
    <row r="885" spans="1:21" ht="14.15" customHeight="1">
      <c r="A885" s="231">
        <v>884</v>
      </c>
      <c r="B885" s="262" t="s">
        <v>86</v>
      </c>
      <c r="C885" s="199" t="s">
        <v>1033</v>
      </c>
      <c r="D885" s="199" t="s">
        <v>1034</v>
      </c>
      <c r="E885" s="199" t="s">
        <v>1035</v>
      </c>
      <c r="F885" s="199" t="s">
        <v>176</v>
      </c>
      <c r="G885" s="199" t="s">
        <v>1052</v>
      </c>
      <c r="H885" s="199" t="s">
        <v>1126</v>
      </c>
      <c r="I885" s="200" t="s">
        <v>123</v>
      </c>
      <c r="J885" s="199" t="s">
        <v>179</v>
      </c>
      <c r="K885" s="199" t="s">
        <v>1074</v>
      </c>
      <c r="L885" s="199" t="s">
        <v>425</v>
      </c>
      <c r="M885" s="199" t="s">
        <v>122</v>
      </c>
      <c r="N885" s="201">
        <v>4.2557999999999998</v>
      </c>
      <c r="O885" s="202" t="s">
        <v>81</v>
      </c>
      <c r="P885" s="202"/>
      <c r="Q885" s="203">
        <f t="shared" si="75"/>
        <v>0</v>
      </c>
      <c r="R885" s="203">
        <f t="shared" si="76"/>
        <v>0</v>
      </c>
      <c r="S885" s="213">
        <f>IF(M885="nvt",0,IF(O885&gt;0,VLOOKUP(M885,'3-Productie normen'!A:K,VLOOKUP(O885,'3-Productie normen'!$B$34:$C$35,2,FALSE),FALSE)))</f>
        <v>0</v>
      </c>
      <c r="T885" s="213">
        <f t="shared" si="77"/>
        <v>0</v>
      </c>
      <c r="U885" s="572"/>
    </row>
    <row r="886" spans="1:21" ht="14.15" customHeight="1">
      <c r="A886" s="231">
        <v>885</v>
      </c>
      <c r="B886" s="262" t="s">
        <v>86</v>
      </c>
      <c r="C886" s="199" t="s">
        <v>1033</v>
      </c>
      <c r="D886" s="199" t="s">
        <v>1034</v>
      </c>
      <c r="E886" s="199" t="s">
        <v>1035</v>
      </c>
      <c r="F886" s="199" t="s">
        <v>176</v>
      </c>
      <c r="G886" s="199" t="s">
        <v>1052</v>
      </c>
      <c r="H886" s="199" t="s">
        <v>1127</v>
      </c>
      <c r="I886" s="200" t="s">
        <v>130</v>
      </c>
      <c r="J886" s="199" t="s">
        <v>222</v>
      </c>
      <c r="K886" s="199" t="s">
        <v>237</v>
      </c>
      <c r="L886" s="199" t="s">
        <v>425</v>
      </c>
      <c r="M886" s="199" t="s">
        <v>238</v>
      </c>
      <c r="N886" s="201">
        <v>85.694000000000003</v>
      </c>
      <c r="O886" s="202" t="s">
        <v>81</v>
      </c>
      <c r="P886" s="202"/>
      <c r="Q886" s="203">
        <f t="shared" si="75"/>
        <v>0</v>
      </c>
      <c r="R886" s="203">
        <f t="shared" si="76"/>
        <v>0</v>
      </c>
      <c r="S886" s="213">
        <f>IF(M886="nvt",0,IF(O886&gt;0,VLOOKUP(M886,'3-Productie normen'!A:K,VLOOKUP(O886,'3-Productie normen'!$B$34:$C$35,2,FALSE),FALSE)))</f>
        <v>0</v>
      </c>
      <c r="T886" s="213">
        <f t="shared" si="77"/>
        <v>0</v>
      </c>
      <c r="U886" s="572"/>
    </row>
    <row r="887" spans="1:21" ht="14.15" customHeight="1">
      <c r="A887" s="231">
        <v>886</v>
      </c>
      <c r="B887" s="262" t="s">
        <v>86</v>
      </c>
      <c r="C887" s="199" t="s">
        <v>1033</v>
      </c>
      <c r="D887" s="199" t="s">
        <v>1034</v>
      </c>
      <c r="E887" s="199" t="s">
        <v>1035</v>
      </c>
      <c r="F887" s="199" t="s">
        <v>176</v>
      </c>
      <c r="G887" s="199" t="s">
        <v>1052</v>
      </c>
      <c r="H887" s="199" t="s">
        <v>1128</v>
      </c>
      <c r="I887" s="200" t="s">
        <v>130</v>
      </c>
      <c r="J887" s="199" t="s">
        <v>222</v>
      </c>
      <c r="K887" s="199" t="s">
        <v>237</v>
      </c>
      <c r="L887" s="199" t="s">
        <v>261</v>
      </c>
      <c r="M887" s="199" t="s">
        <v>238</v>
      </c>
      <c r="N887" s="201">
        <v>68.858699999999999</v>
      </c>
      <c r="O887" s="202" t="s">
        <v>81</v>
      </c>
      <c r="P887" s="202"/>
      <c r="Q887" s="203">
        <f t="shared" si="75"/>
        <v>0</v>
      </c>
      <c r="R887" s="203">
        <f t="shared" si="76"/>
        <v>0</v>
      </c>
      <c r="S887" s="213">
        <f>IF(M887="nvt",0,IF(O887&gt;0,VLOOKUP(M887,'3-Productie normen'!A:K,VLOOKUP(O887,'3-Productie normen'!$B$34:$C$35,2,FALSE),FALSE)))</f>
        <v>0</v>
      </c>
      <c r="T887" s="213">
        <f t="shared" si="77"/>
        <v>0</v>
      </c>
      <c r="U887" s="572"/>
    </row>
    <row r="888" spans="1:21" ht="14.15" customHeight="1">
      <c r="A888" s="231">
        <v>887</v>
      </c>
      <c r="B888" s="262" t="s">
        <v>86</v>
      </c>
      <c r="C888" s="199" t="s">
        <v>1033</v>
      </c>
      <c r="D888" s="199" t="s">
        <v>1034</v>
      </c>
      <c r="E888" s="199" t="s">
        <v>1035</v>
      </c>
      <c r="F888" s="199" t="s">
        <v>176</v>
      </c>
      <c r="G888" s="199" t="s">
        <v>1052</v>
      </c>
      <c r="H888" s="199" t="s">
        <v>1129</v>
      </c>
      <c r="I888" s="200" t="s">
        <v>130</v>
      </c>
      <c r="J888" s="199" t="s">
        <v>222</v>
      </c>
      <c r="K888" s="199" t="s">
        <v>237</v>
      </c>
      <c r="L888" s="199" t="s">
        <v>425</v>
      </c>
      <c r="M888" s="199" t="s">
        <v>238</v>
      </c>
      <c r="N888" s="201">
        <v>78.597999999999999</v>
      </c>
      <c r="O888" s="202" t="s">
        <v>81</v>
      </c>
      <c r="P888" s="202"/>
      <c r="Q888" s="203">
        <f t="shared" si="75"/>
        <v>0</v>
      </c>
      <c r="R888" s="203">
        <f t="shared" si="76"/>
        <v>0</v>
      </c>
      <c r="S888" s="213">
        <f>IF(M888="nvt",0,IF(O888&gt;0,VLOOKUP(M888,'3-Productie normen'!A:K,VLOOKUP(O888,'3-Productie normen'!$B$34:$C$35,2,FALSE),FALSE)))</f>
        <v>0</v>
      </c>
      <c r="T888" s="213">
        <f t="shared" si="77"/>
        <v>0</v>
      </c>
      <c r="U888" s="572"/>
    </row>
    <row r="889" spans="1:21" ht="14.15" customHeight="1">
      <c r="A889" s="231">
        <v>888</v>
      </c>
      <c r="B889" s="262" t="s">
        <v>86</v>
      </c>
      <c r="C889" s="199" t="s">
        <v>1033</v>
      </c>
      <c r="D889" s="199" t="s">
        <v>1034</v>
      </c>
      <c r="E889" s="199" t="s">
        <v>1035</v>
      </c>
      <c r="F889" s="199" t="s">
        <v>176</v>
      </c>
      <c r="G889" s="199" t="s">
        <v>1052</v>
      </c>
      <c r="H889" s="199" t="s">
        <v>1130</v>
      </c>
      <c r="I889" s="200" t="s">
        <v>133</v>
      </c>
      <c r="J889" s="199" t="s">
        <v>222</v>
      </c>
      <c r="K889" s="199" t="s">
        <v>223</v>
      </c>
      <c r="L889" s="199" t="s">
        <v>387</v>
      </c>
      <c r="M889" s="225" t="s">
        <v>139</v>
      </c>
      <c r="N889" s="201">
        <v>7.5589000000000004</v>
      </c>
      <c r="O889" s="202" t="s">
        <v>81</v>
      </c>
      <c r="P889" s="202" t="s">
        <v>81</v>
      </c>
      <c r="Q889" s="203">
        <f t="shared" si="75"/>
        <v>0</v>
      </c>
      <c r="R889" s="203">
        <f t="shared" si="76"/>
        <v>0</v>
      </c>
      <c r="S889" s="213">
        <f>IF(M889="nvt",0,IF(O889&gt;0,VLOOKUP(M889,'3-Productie normen'!A:K,VLOOKUP(O889,'3-Productie normen'!$B$34:$C$35,2,FALSE),FALSE)))</f>
        <v>0</v>
      </c>
      <c r="T889" s="213">
        <f t="shared" si="77"/>
        <v>0</v>
      </c>
      <c r="U889" s="572"/>
    </row>
    <row r="890" spans="1:21" ht="14.15" customHeight="1">
      <c r="A890" s="232">
        <v>889</v>
      </c>
      <c r="B890" s="262" t="s">
        <v>86</v>
      </c>
      <c r="C890" s="199" t="s">
        <v>1033</v>
      </c>
      <c r="D890" s="199" t="s">
        <v>1034</v>
      </c>
      <c r="E890" s="199" t="s">
        <v>1035</v>
      </c>
      <c r="F890" s="199" t="s">
        <v>176</v>
      </c>
      <c r="G890" s="199" t="s">
        <v>1052</v>
      </c>
      <c r="H890" s="199" t="s">
        <v>1131</v>
      </c>
      <c r="I890" s="200" t="s">
        <v>133</v>
      </c>
      <c r="J890" s="199" t="s">
        <v>222</v>
      </c>
      <c r="K890" s="199" t="s">
        <v>223</v>
      </c>
      <c r="L890" s="199" t="s">
        <v>387</v>
      </c>
      <c r="M890" s="225" t="s">
        <v>139</v>
      </c>
      <c r="N890" s="201">
        <v>2.0528</v>
      </c>
      <c r="O890" s="202" t="s">
        <v>81</v>
      </c>
      <c r="P890" s="202" t="s">
        <v>81</v>
      </c>
      <c r="Q890" s="203">
        <f t="shared" si="75"/>
        <v>0</v>
      </c>
      <c r="R890" s="203">
        <f t="shared" si="76"/>
        <v>0</v>
      </c>
      <c r="S890" s="213">
        <f>IF(M890="nvt",0,IF(O890&gt;0,VLOOKUP(M890,'3-Productie normen'!A:K,VLOOKUP(O890,'3-Productie normen'!$B$34:$C$35,2,FALSE),FALSE)))</f>
        <v>0</v>
      </c>
      <c r="T890" s="213">
        <f t="shared" si="77"/>
        <v>0</v>
      </c>
      <c r="U890" s="572"/>
    </row>
    <row r="891" spans="1:21" ht="14.15" customHeight="1">
      <c r="A891" s="231">
        <v>890</v>
      </c>
      <c r="B891" s="262" t="s">
        <v>86</v>
      </c>
      <c r="C891" s="199" t="s">
        <v>1033</v>
      </c>
      <c r="D891" s="199" t="s">
        <v>1034</v>
      </c>
      <c r="E891" s="199" t="s">
        <v>1035</v>
      </c>
      <c r="F891" s="199" t="s">
        <v>176</v>
      </c>
      <c r="G891" s="199" t="s">
        <v>1052</v>
      </c>
      <c r="H891" s="199" t="s">
        <v>1132</v>
      </c>
      <c r="I891" s="200" t="s">
        <v>133</v>
      </c>
      <c r="J891" s="199" t="s">
        <v>222</v>
      </c>
      <c r="K891" s="199" t="s">
        <v>223</v>
      </c>
      <c r="L891" s="199" t="s">
        <v>387</v>
      </c>
      <c r="M891" s="225" t="s">
        <v>139</v>
      </c>
      <c r="N891" s="201">
        <v>2.0528</v>
      </c>
      <c r="O891" s="202" t="s">
        <v>81</v>
      </c>
      <c r="P891" s="202" t="s">
        <v>81</v>
      </c>
      <c r="Q891" s="203">
        <f t="shared" si="75"/>
        <v>0</v>
      </c>
      <c r="R891" s="203">
        <f t="shared" si="76"/>
        <v>0</v>
      </c>
      <c r="S891" s="213">
        <f>IF(M891="nvt",0,IF(O891&gt;0,VLOOKUP(M891,'3-Productie normen'!A:K,VLOOKUP(O891,'3-Productie normen'!$B$34:$C$35,2,FALSE),FALSE)))</f>
        <v>0</v>
      </c>
      <c r="T891" s="213">
        <f t="shared" si="77"/>
        <v>0</v>
      </c>
      <c r="U891" s="572"/>
    </row>
    <row r="892" spans="1:21" ht="14.15" customHeight="1">
      <c r="A892" s="231">
        <v>891</v>
      </c>
      <c r="B892" s="262" t="s">
        <v>86</v>
      </c>
      <c r="C892" s="199" t="s">
        <v>1033</v>
      </c>
      <c r="D892" s="199" t="s">
        <v>1034</v>
      </c>
      <c r="E892" s="199" t="s">
        <v>1035</v>
      </c>
      <c r="F892" s="199" t="s">
        <v>176</v>
      </c>
      <c r="G892" s="199" t="s">
        <v>1052</v>
      </c>
      <c r="H892" s="199" t="s">
        <v>1133</v>
      </c>
      <c r="I892" s="200" t="s">
        <v>133</v>
      </c>
      <c r="J892" s="199" t="s">
        <v>222</v>
      </c>
      <c r="K892" s="199" t="s">
        <v>223</v>
      </c>
      <c r="L892" s="199" t="s">
        <v>387</v>
      </c>
      <c r="M892" s="225" t="s">
        <v>139</v>
      </c>
      <c r="N892" s="201">
        <v>2.0528</v>
      </c>
      <c r="O892" s="202" t="s">
        <v>81</v>
      </c>
      <c r="P892" s="202" t="s">
        <v>81</v>
      </c>
      <c r="Q892" s="203">
        <f t="shared" si="75"/>
        <v>0</v>
      </c>
      <c r="R892" s="203">
        <f t="shared" si="76"/>
        <v>0</v>
      </c>
      <c r="S892" s="213">
        <f>IF(M892="nvt",0,IF(O892&gt;0,VLOOKUP(M892,'3-Productie normen'!A:K,VLOOKUP(O892,'3-Productie normen'!$B$34:$C$35,2,FALSE),FALSE)))</f>
        <v>0</v>
      </c>
      <c r="T892" s="213">
        <f t="shared" si="77"/>
        <v>0</v>
      </c>
      <c r="U892" s="572"/>
    </row>
    <row r="893" spans="1:21" ht="14.15" customHeight="1">
      <c r="A893" s="231">
        <v>892</v>
      </c>
      <c r="B893" s="262" t="s">
        <v>86</v>
      </c>
      <c r="C893" s="199" t="s">
        <v>1033</v>
      </c>
      <c r="D893" s="199" t="s">
        <v>1034</v>
      </c>
      <c r="E893" s="199" t="s">
        <v>1035</v>
      </c>
      <c r="F893" s="199" t="s">
        <v>176</v>
      </c>
      <c r="G893" s="199" t="s">
        <v>1052</v>
      </c>
      <c r="H893" s="199" t="s">
        <v>1134</v>
      </c>
      <c r="I893" s="200" t="s">
        <v>133</v>
      </c>
      <c r="J893" s="199" t="s">
        <v>222</v>
      </c>
      <c r="K893" s="199" t="s">
        <v>223</v>
      </c>
      <c r="L893" s="199" t="s">
        <v>387</v>
      </c>
      <c r="M893" s="225" t="s">
        <v>139</v>
      </c>
      <c r="N893" s="201">
        <v>2.0528</v>
      </c>
      <c r="O893" s="202" t="s">
        <v>81</v>
      </c>
      <c r="P893" s="202" t="s">
        <v>81</v>
      </c>
      <c r="Q893" s="203">
        <f t="shared" si="75"/>
        <v>0</v>
      </c>
      <c r="R893" s="203">
        <f t="shared" si="76"/>
        <v>0</v>
      </c>
      <c r="S893" s="213">
        <f>IF(M893="nvt",0,IF(O893&gt;0,VLOOKUP(M893,'3-Productie normen'!A:K,VLOOKUP(O893,'3-Productie normen'!$B$34:$C$35,2,FALSE),FALSE)))</f>
        <v>0</v>
      </c>
      <c r="T893" s="213">
        <f t="shared" si="77"/>
        <v>0</v>
      </c>
      <c r="U893" s="572"/>
    </row>
    <row r="894" spans="1:21" ht="14.15" customHeight="1">
      <c r="A894" s="231">
        <v>893</v>
      </c>
      <c r="B894" s="262" t="s">
        <v>86</v>
      </c>
      <c r="C894" s="199" t="s">
        <v>1033</v>
      </c>
      <c r="D894" s="199" t="s">
        <v>1034</v>
      </c>
      <c r="E894" s="199" t="s">
        <v>1035</v>
      </c>
      <c r="F894" s="199" t="s">
        <v>176</v>
      </c>
      <c r="G894" s="199" t="s">
        <v>1052</v>
      </c>
      <c r="H894" s="199" t="s">
        <v>1135</v>
      </c>
      <c r="I894" s="200" t="s">
        <v>133</v>
      </c>
      <c r="J894" s="199" t="s">
        <v>222</v>
      </c>
      <c r="K894" s="199" t="s">
        <v>223</v>
      </c>
      <c r="L894" s="199" t="s">
        <v>387</v>
      </c>
      <c r="M894" s="225" t="s">
        <v>139</v>
      </c>
      <c r="N894" s="201">
        <v>3.7025999999999999</v>
      </c>
      <c r="O894" s="202" t="s">
        <v>81</v>
      </c>
      <c r="P894" s="202" t="s">
        <v>81</v>
      </c>
      <c r="Q894" s="203">
        <f t="shared" si="75"/>
        <v>0</v>
      </c>
      <c r="R894" s="203">
        <f t="shared" si="76"/>
        <v>0</v>
      </c>
      <c r="S894" s="213">
        <f>IF(M894="nvt",0,IF(O894&gt;0,VLOOKUP(M894,'3-Productie normen'!A:K,VLOOKUP(O894,'3-Productie normen'!$B$34:$C$35,2,FALSE),FALSE)))</f>
        <v>0</v>
      </c>
      <c r="T894" s="213">
        <f t="shared" si="77"/>
        <v>0</v>
      </c>
      <c r="U894" s="572"/>
    </row>
    <row r="895" spans="1:21" ht="14.15" customHeight="1">
      <c r="A895" s="231">
        <v>894</v>
      </c>
      <c r="B895" s="262" t="s">
        <v>86</v>
      </c>
      <c r="C895" s="199" t="s">
        <v>1033</v>
      </c>
      <c r="D895" s="199" t="s">
        <v>1034</v>
      </c>
      <c r="E895" s="199" t="s">
        <v>1035</v>
      </c>
      <c r="F895" s="199" t="s">
        <v>176</v>
      </c>
      <c r="G895" s="199" t="s">
        <v>1052</v>
      </c>
      <c r="H895" s="199" t="s">
        <v>1136</v>
      </c>
      <c r="I895" s="200" t="s">
        <v>133</v>
      </c>
      <c r="J895" s="199" t="s">
        <v>222</v>
      </c>
      <c r="K895" s="199" t="s">
        <v>223</v>
      </c>
      <c r="L895" s="199" t="s">
        <v>387</v>
      </c>
      <c r="M895" s="225" t="s">
        <v>139</v>
      </c>
      <c r="N895" s="201">
        <v>1.2265999999999999</v>
      </c>
      <c r="O895" s="202" t="s">
        <v>81</v>
      </c>
      <c r="P895" s="202" t="s">
        <v>81</v>
      </c>
      <c r="Q895" s="203">
        <f t="shared" si="75"/>
        <v>0</v>
      </c>
      <c r="R895" s="203">
        <f t="shared" si="76"/>
        <v>0</v>
      </c>
      <c r="S895" s="213">
        <f>IF(M895="nvt",0,IF(O895&gt;0,VLOOKUP(M895,'3-Productie normen'!A:K,VLOOKUP(O895,'3-Productie normen'!$B$34:$C$35,2,FALSE),FALSE)))</f>
        <v>0</v>
      </c>
      <c r="T895" s="213">
        <f t="shared" si="77"/>
        <v>0</v>
      </c>
      <c r="U895" s="572"/>
    </row>
    <row r="896" spans="1:21" ht="14.15" customHeight="1">
      <c r="A896" s="231">
        <v>895</v>
      </c>
      <c r="B896" s="262" t="s">
        <v>86</v>
      </c>
      <c r="C896" s="199" t="s">
        <v>1033</v>
      </c>
      <c r="D896" s="199" t="s">
        <v>1034</v>
      </c>
      <c r="E896" s="199" t="s">
        <v>1035</v>
      </c>
      <c r="F896" s="199" t="s">
        <v>176</v>
      </c>
      <c r="G896" s="199" t="s">
        <v>1052</v>
      </c>
      <c r="H896" s="199" t="s">
        <v>1137</v>
      </c>
      <c r="I896" s="200" t="s">
        <v>133</v>
      </c>
      <c r="J896" s="199" t="s">
        <v>222</v>
      </c>
      <c r="K896" s="199" t="s">
        <v>223</v>
      </c>
      <c r="L896" s="199" t="s">
        <v>387</v>
      </c>
      <c r="M896" s="225" t="s">
        <v>139</v>
      </c>
      <c r="N896" s="201">
        <v>1.2265999999999999</v>
      </c>
      <c r="O896" s="202" t="s">
        <v>81</v>
      </c>
      <c r="P896" s="202" t="s">
        <v>81</v>
      </c>
      <c r="Q896" s="203">
        <f t="shared" si="75"/>
        <v>0</v>
      </c>
      <c r="R896" s="203">
        <f t="shared" si="76"/>
        <v>0</v>
      </c>
      <c r="S896" s="213">
        <f>IF(M896="nvt",0,IF(O896&gt;0,VLOOKUP(M896,'3-Productie normen'!A:K,VLOOKUP(O896,'3-Productie normen'!$B$34:$C$35,2,FALSE),FALSE)))</f>
        <v>0</v>
      </c>
      <c r="T896" s="213">
        <f t="shared" si="77"/>
        <v>0</v>
      </c>
      <c r="U896" s="572"/>
    </row>
    <row r="897" spans="1:21" ht="14.15" customHeight="1">
      <c r="A897" s="231">
        <v>896</v>
      </c>
      <c r="B897" s="262" t="s">
        <v>86</v>
      </c>
      <c r="C897" s="199" t="s">
        <v>1033</v>
      </c>
      <c r="D897" s="199" t="s">
        <v>1034</v>
      </c>
      <c r="E897" s="199" t="s">
        <v>1035</v>
      </c>
      <c r="F897" s="199" t="s">
        <v>176</v>
      </c>
      <c r="G897" s="199" t="s">
        <v>1052</v>
      </c>
      <c r="H897" s="199" t="s">
        <v>1138</v>
      </c>
      <c r="I897" s="200" t="s">
        <v>133</v>
      </c>
      <c r="J897" s="199" t="s">
        <v>222</v>
      </c>
      <c r="K897" s="199" t="s">
        <v>223</v>
      </c>
      <c r="L897" s="199" t="s">
        <v>387</v>
      </c>
      <c r="M897" s="225" t="s">
        <v>139</v>
      </c>
      <c r="N897" s="201">
        <v>3.7025999999999999</v>
      </c>
      <c r="O897" s="202" t="s">
        <v>81</v>
      </c>
      <c r="P897" s="202" t="s">
        <v>81</v>
      </c>
      <c r="Q897" s="203">
        <f t="shared" si="75"/>
        <v>0</v>
      </c>
      <c r="R897" s="203">
        <f t="shared" si="76"/>
        <v>0</v>
      </c>
      <c r="S897" s="213">
        <f>IF(M897="nvt",0,IF(O897&gt;0,VLOOKUP(M897,'3-Productie normen'!A:K,VLOOKUP(O897,'3-Productie normen'!$B$34:$C$35,2,FALSE),FALSE)))</f>
        <v>0</v>
      </c>
      <c r="T897" s="213">
        <f t="shared" si="77"/>
        <v>0</v>
      </c>
      <c r="U897" s="572"/>
    </row>
    <row r="898" spans="1:21" ht="14.15" customHeight="1">
      <c r="A898" s="232">
        <v>897</v>
      </c>
      <c r="B898" s="262" t="s">
        <v>86</v>
      </c>
      <c r="C898" s="199" t="s">
        <v>1033</v>
      </c>
      <c r="D898" s="199" t="s">
        <v>1034</v>
      </c>
      <c r="E898" s="199" t="s">
        <v>1035</v>
      </c>
      <c r="F898" s="199" t="s">
        <v>176</v>
      </c>
      <c r="G898" s="199" t="s">
        <v>1052</v>
      </c>
      <c r="H898" s="199" t="s">
        <v>1139</v>
      </c>
      <c r="I898" s="200" t="s">
        <v>133</v>
      </c>
      <c r="J898" s="199" t="s">
        <v>222</v>
      </c>
      <c r="K898" s="199" t="s">
        <v>223</v>
      </c>
      <c r="L898" s="199" t="s">
        <v>387</v>
      </c>
      <c r="M898" s="225" t="s">
        <v>139</v>
      </c>
      <c r="N898" s="201">
        <v>1.2265999999999999</v>
      </c>
      <c r="O898" s="202" t="s">
        <v>81</v>
      </c>
      <c r="P898" s="202" t="s">
        <v>81</v>
      </c>
      <c r="Q898" s="203">
        <f t="shared" si="75"/>
        <v>0</v>
      </c>
      <c r="R898" s="203">
        <f t="shared" si="76"/>
        <v>0</v>
      </c>
      <c r="S898" s="213">
        <f>IF(M898="nvt",0,IF(O898&gt;0,VLOOKUP(M898,'3-Productie normen'!A:K,VLOOKUP(O898,'3-Productie normen'!$B$34:$C$35,2,FALSE),FALSE)))</f>
        <v>0</v>
      </c>
      <c r="T898" s="213">
        <f t="shared" si="77"/>
        <v>0</v>
      </c>
      <c r="U898" s="572"/>
    </row>
    <row r="899" spans="1:21" ht="14.15" customHeight="1">
      <c r="A899" s="231">
        <v>898</v>
      </c>
      <c r="B899" s="262" t="s">
        <v>86</v>
      </c>
      <c r="C899" s="199" t="s">
        <v>1033</v>
      </c>
      <c r="D899" s="199" t="s">
        <v>1034</v>
      </c>
      <c r="E899" s="199" t="s">
        <v>1035</v>
      </c>
      <c r="F899" s="199" t="s">
        <v>176</v>
      </c>
      <c r="G899" s="199" t="s">
        <v>1052</v>
      </c>
      <c r="H899" s="199" t="s">
        <v>1140</v>
      </c>
      <c r="I899" s="200" t="s">
        <v>133</v>
      </c>
      <c r="J899" s="199" t="s">
        <v>222</v>
      </c>
      <c r="K899" s="199" t="s">
        <v>223</v>
      </c>
      <c r="L899" s="199" t="s">
        <v>387</v>
      </c>
      <c r="M899" s="225" t="s">
        <v>139</v>
      </c>
      <c r="N899" s="201">
        <v>1.2265999999999999</v>
      </c>
      <c r="O899" s="202" t="s">
        <v>81</v>
      </c>
      <c r="P899" s="202" t="s">
        <v>81</v>
      </c>
      <c r="Q899" s="203">
        <f t="shared" si="75"/>
        <v>0</v>
      </c>
      <c r="R899" s="203">
        <f t="shared" si="76"/>
        <v>0</v>
      </c>
      <c r="S899" s="213">
        <f>IF(M899="nvt",0,IF(O899&gt;0,VLOOKUP(M899,'3-Productie normen'!A:K,VLOOKUP(O899,'3-Productie normen'!$B$34:$C$35,2,FALSE),FALSE)))</f>
        <v>0</v>
      </c>
      <c r="T899" s="213">
        <f t="shared" si="77"/>
        <v>0</v>
      </c>
      <c r="U899" s="572"/>
    </row>
    <row r="900" spans="1:21" ht="14.15" customHeight="1">
      <c r="A900" s="231">
        <v>899</v>
      </c>
      <c r="B900" s="262" t="s">
        <v>86</v>
      </c>
      <c r="C900" s="199" t="s">
        <v>1033</v>
      </c>
      <c r="D900" s="199" t="s">
        <v>1034</v>
      </c>
      <c r="E900" s="199" t="s">
        <v>1035</v>
      </c>
      <c r="F900" s="199" t="s">
        <v>176</v>
      </c>
      <c r="G900" s="199" t="s">
        <v>1052</v>
      </c>
      <c r="H900" s="199" t="s">
        <v>1141</v>
      </c>
      <c r="I900" s="207" t="s">
        <v>130</v>
      </c>
      <c r="J900" s="199" t="s">
        <v>209</v>
      </c>
      <c r="K900" s="199" t="s">
        <v>220</v>
      </c>
      <c r="L900" s="199" t="s">
        <v>197</v>
      </c>
      <c r="M900" s="199" t="s">
        <v>238</v>
      </c>
      <c r="N900" s="201">
        <v>10.212400000000001</v>
      </c>
      <c r="O900" s="202" t="s">
        <v>81</v>
      </c>
      <c r="P900" s="202"/>
      <c r="Q900" s="203">
        <f t="shared" si="75"/>
        <v>0</v>
      </c>
      <c r="R900" s="203">
        <f t="shared" si="76"/>
        <v>0</v>
      </c>
      <c r="S900" s="213">
        <f>IF(M900="nvt",0,IF(O900&gt;0,VLOOKUP(M900,'3-Productie normen'!A:K,VLOOKUP(O900,'3-Productie normen'!$B$34:$C$35,2,FALSE),FALSE)))</f>
        <v>0</v>
      </c>
      <c r="T900" s="213">
        <f t="shared" si="77"/>
        <v>0</v>
      </c>
      <c r="U900" s="572"/>
    </row>
    <row r="901" spans="1:21" ht="14.15" customHeight="1">
      <c r="A901" s="231">
        <v>900</v>
      </c>
      <c r="B901" s="262" t="s">
        <v>86</v>
      </c>
      <c r="C901" s="199" t="s">
        <v>1033</v>
      </c>
      <c r="D901" s="199" t="s">
        <v>1034</v>
      </c>
      <c r="E901" s="199" t="s">
        <v>1035</v>
      </c>
      <c r="F901" s="199" t="s">
        <v>176</v>
      </c>
      <c r="G901" s="199" t="s">
        <v>1052</v>
      </c>
      <c r="H901" s="199" t="s">
        <v>1142</v>
      </c>
      <c r="I901" s="207" t="s">
        <v>130</v>
      </c>
      <c r="J901" s="199" t="s">
        <v>209</v>
      </c>
      <c r="K901" s="199" t="s">
        <v>220</v>
      </c>
      <c r="L901" s="199" t="s">
        <v>197</v>
      </c>
      <c r="M901" s="199" t="s">
        <v>238</v>
      </c>
      <c r="N901" s="201">
        <v>12.148400000000001</v>
      </c>
      <c r="O901" s="202" t="s">
        <v>81</v>
      </c>
      <c r="P901" s="202"/>
      <c r="Q901" s="203">
        <f t="shared" si="75"/>
        <v>0</v>
      </c>
      <c r="R901" s="203">
        <f t="shared" si="76"/>
        <v>0</v>
      </c>
      <c r="S901" s="213">
        <f>IF(M901="nvt",0,IF(O901&gt;0,VLOOKUP(M901,'3-Productie normen'!A:K,VLOOKUP(O901,'3-Productie normen'!$B$34:$C$35,2,FALSE),FALSE)))</f>
        <v>0</v>
      </c>
      <c r="T901" s="213">
        <f t="shared" si="77"/>
        <v>0</v>
      </c>
      <c r="U901" s="572"/>
    </row>
    <row r="902" spans="1:21" ht="14.15" customHeight="1">
      <c r="A902" s="231">
        <v>901</v>
      </c>
      <c r="B902" s="262" t="s">
        <v>86</v>
      </c>
      <c r="C902" s="199" t="s">
        <v>1033</v>
      </c>
      <c r="D902" s="199" t="s">
        <v>1034</v>
      </c>
      <c r="E902" s="199" t="s">
        <v>1035</v>
      </c>
      <c r="F902" s="199" t="s">
        <v>176</v>
      </c>
      <c r="G902" s="199" t="s">
        <v>1052</v>
      </c>
      <c r="H902" s="199" t="s">
        <v>1143</v>
      </c>
      <c r="I902" s="200" t="s">
        <v>245</v>
      </c>
      <c r="J902" s="199" t="s">
        <v>209</v>
      </c>
      <c r="K902" s="199" t="s">
        <v>210</v>
      </c>
      <c r="L902" s="199" t="s">
        <v>381</v>
      </c>
      <c r="M902" s="199" t="s">
        <v>143</v>
      </c>
      <c r="N902" s="201">
        <v>6.5410000000000004</v>
      </c>
      <c r="O902" s="202"/>
      <c r="P902" s="202"/>
      <c r="Q902" s="203">
        <f t="shared" si="75"/>
        <v>0</v>
      </c>
      <c r="R902" s="203">
        <f t="shared" si="76"/>
        <v>0</v>
      </c>
      <c r="S902" s="213">
        <f>IF(M902="nvt",0,IF(O902&gt;0,VLOOKUP(M902,'3-Productie normen'!A:K,VLOOKUP(O902,'3-Productie normen'!$B$34:$C$35,2,FALSE),FALSE)))</f>
        <v>0</v>
      </c>
      <c r="T902" s="213">
        <f t="shared" si="77"/>
        <v>0</v>
      </c>
      <c r="U902" s="572"/>
    </row>
    <row r="903" spans="1:21" ht="14.15" customHeight="1">
      <c r="A903" s="231">
        <v>902</v>
      </c>
      <c r="B903" s="262" t="s">
        <v>86</v>
      </c>
      <c r="C903" s="199" t="s">
        <v>1033</v>
      </c>
      <c r="D903" s="199" t="s">
        <v>1034</v>
      </c>
      <c r="E903" s="199" t="s">
        <v>1035</v>
      </c>
      <c r="F903" s="199" t="s">
        <v>176</v>
      </c>
      <c r="G903" s="199" t="s">
        <v>1052</v>
      </c>
      <c r="H903" s="199" t="s">
        <v>1144</v>
      </c>
      <c r="I903" s="200" t="s">
        <v>245</v>
      </c>
      <c r="J903" s="199" t="s">
        <v>209</v>
      </c>
      <c r="K903" s="199" t="s">
        <v>210</v>
      </c>
      <c r="L903" s="199" t="s">
        <v>381</v>
      </c>
      <c r="M903" s="199" t="s">
        <v>143</v>
      </c>
      <c r="N903" s="201">
        <v>2.6345000000000001</v>
      </c>
      <c r="O903" s="202"/>
      <c r="P903" s="202"/>
      <c r="Q903" s="203">
        <f t="shared" si="75"/>
        <v>0</v>
      </c>
      <c r="R903" s="203">
        <f t="shared" si="76"/>
        <v>0</v>
      </c>
      <c r="S903" s="213">
        <f>IF(M903="nvt",0,IF(O903&gt;0,VLOOKUP(M903,'3-Productie normen'!A:K,VLOOKUP(O903,'3-Productie normen'!$B$34:$C$35,2,FALSE),FALSE)))</f>
        <v>0</v>
      </c>
      <c r="T903" s="213">
        <f t="shared" si="77"/>
        <v>0</v>
      </c>
      <c r="U903" s="572"/>
    </row>
    <row r="904" spans="1:21" ht="14.15" customHeight="1">
      <c r="A904" s="231">
        <v>903</v>
      </c>
      <c r="B904" s="262" t="s">
        <v>86</v>
      </c>
      <c r="C904" s="199" t="s">
        <v>1033</v>
      </c>
      <c r="D904" s="199" t="s">
        <v>1034</v>
      </c>
      <c r="E904" s="199" t="s">
        <v>1035</v>
      </c>
      <c r="F904" s="199" t="s">
        <v>176</v>
      </c>
      <c r="G904" s="199" t="s">
        <v>1052</v>
      </c>
      <c r="H904" s="199" t="s">
        <v>1145</v>
      </c>
      <c r="I904" s="200" t="s">
        <v>245</v>
      </c>
      <c r="J904" s="199" t="s">
        <v>209</v>
      </c>
      <c r="K904" s="199" t="s">
        <v>213</v>
      </c>
      <c r="L904" s="199" t="s">
        <v>381</v>
      </c>
      <c r="M904" s="199" t="s">
        <v>143</v>
      </c>
      <c r="N904" s="201">
        <v>0.67030000000000001</v>
      </c>
      <c r="O904" s="202"/>
      <c r="P904" s="202"/>
      <c r="Q904" s="203">
        <f t="shared" si="75"/>
        <v>0</v>
      </c>
      <c r="R904" s="203">
        <f t="shared" si="76"/>
        <v>0</v>
      </c>
      <c r="S904" s="213">
        <f>IF(M904="nvt",0,IF(O904&gt;0,VLOOKUP(M904,'3-Productie normen'!A:K,VLOOKUP(O904,'3-Productie normen'!$B$34:$C$35,2,FALSE),FALSE)))</f>
        <v>0</v>
      </c>
      <c r="T904" s="213">
        <f t="shared" si="77"/>
        <v>0</v>
      </c>
      <c r="U904" s="572"/>
    </row>
    <row r="905" spans="1:21" ht="14.15" customHeight="1">
      <c r="A905" s="231">
        <v>904</v>
      </c>
      <c r="B905" s="262" t="s">
        <v>86</v>
      </c>
      <c r="C905" s="199" t="s">
        <v>1033</v>
      </c>
      <c r="D905" s="199" t="s">
        <v>1034</v>
      </c>
      <c r="E905" s="199" t="s">
        <v>1035</v>
      </c>
      <c r="F905" s="199" t="s">
        <v>176</v>
      </c>
      <c r="G905" s="199" t="s">
        <v>1146</v>
      </c>
      <c r="H905" s="199" t="s">
        <v>1147</v>
      </c>
      <c r="I905" s="207" t="s">
        <v>123</v>
      </c>
      <c r="J905" s="199" t="s">
        <v>179</v>
      </c>
      <c r="K905" s="199" t="s">
        <v>187</v>
      </c>
      <c r="L905" s="199" t="s">
        <v>261</v>
      </c>
      <c r="M905" s="199" t="s">
        <v>141</v>
      </c>
      <c r="N905" s="201">
        <v>48.604900000000001</v>
      </c>
      <c r="O905" s="202" t="s">
        <v>81</v>
      </c>
      <c r="P905" s="202"/>
      <c r="Q905" s="203">
        <f t="shared" si="75"/>
        <v>0</v>
      </c>
      <c r="R905" s="203">
        <f t="shared" si="76"/>
        <v>0</v>
      </c>
      <c r="S905" s="213">
        <f>IF(M905="nvt",0,IF(O905&gt;0,VLOOKUP(M905,'3-Productie normen'!A:K,VLOOKUP(O905,'3-Productie normen'!$B$34:$C$35,2,FALSE),FALSE)))</f>
        <v>0</v>
      </c>
      <c r="T905" s="213">
        <f t="shared" si="77"/>
        <v>0</v>
      </c>
      <c r="U905" s="572"/>
    </row>
    <row r="906" spans="1:21" ht="14.15" customHeight="1">
      <c r="A906" s="232">
        <v>905</v>
      </c>
      <c r="B906" s="262" t="s">
        <v>86</v>
      </c>
      <c r="C906" s="199" t="s">
        <v>1033</v>
      </c>
      <c r="D906" s="199" t="s">
        <v>1034</v>
      </c>
      <c r="E906" s="199" t="s">
        <v>1035</v>
      </c>
      <c r="F906" s="199" t="s">
        <v>176</v>
      </c>
      <c r="G906" s="199" t="s">
        <v>1146</v>
      </c>
      <c r="H906" s="199" t="s">
        <v>1148</v>
      </c>
      <c r="I906" s="200" t="s">
        <v>125</v>
      </c>
      <c r="J906" s="199" t="s">
        <v>222</v>
      </c>
      <c r="K906" s="199" t="s">
        <v>279</v>
      </c>
      <c r="L906" s="199" t="s">
        <v>180</v>
      </c>
      <c r="M906" s="199" t="s">
        <v>238</v>
      </c>
      <c r="N906" s="201">
        <v>3.49</v>
      </c>
      <c r="O906" s="202" t="s">
        <v>81</v>
      </c>
      <c r="P906" s="202"/>
      <c r="Q906" s="203">
        <f t="shared" si="75"/>
        <v>0</v>
      </c>
      <c r="R906" s="203">
        <f t="shared" si="76"/>
        <v>0</v>
      </c>
      <c r="S906" s="213">
        <f>IF(M906="nvt",0,IF(O906&gt;0,VLOOKUP(M906,'3-Productie normen'!A:K,VLOOKUP(O906,'3-Productie normen'!$B$34:$C$35,2,FALSE),FALSE)))</f>
        <v>0</v>
      </c>
      <c r="T906" s="213">
        <f t="shared" si="77"/>
        <v>0</v>
      </c>
      <c r="U906" s="572"/>
    </row>
    <row r="907" spans="1:21" ht="14.15" customHeight="1">
      <c r="A907" s="231">
        <v>906</v>
      </c>
      <c r="B907" s="262" t="s">
        <v>86</v>
      </c>
      <c r="C907" s="199" t="s">
        <v>1033</v>
      </c>
      <c r="D907" s="199" t="s">
        <v>1034</v>
      </c>
      <c r="E907" s="199" t="s">
        <v>1035</v>
      </c>
      <c r="F907" s="199" t="s">
        <v>176</v>
      </c>
      <c r="G907" s="199" t="s">
        <v>1146</v>
      </c>
      <c r="H907" s="199" t="s">
        <v>1149</v>
      </c>
      <c r="I907" s="207" t="s">
        <v>123</v>
      </c>
      <c r="J907" s="199" t="s">
        <v>179</v>
      </c>
      <c r="K907" s="199" t="s">
        <v>187</v>
      </c>
      <c r="L907" s="199" t="s">
        <v>261</v>
      </c>
      <c r="M907" s="199" t="s">
        <v>141</v>
      </c>
      <c r="N907" s="201">
        <v>18.407499999999999</v>
      </c>
      <c r="O907" s="202" t="s">
        <v>81</v>
      </c>
      <c r="P907" s="202"/>
      <c r="Q907" s="203">
        <f t="shared" si="75"/>
        <v>0</v>
      </c>
      <c r="R907" s="203">
        <f t="shared" si="76"/>
        <v>0</v>
      </c>
      <c r="S907" s="213">
        <f>IF(M907="nvt",0,IF(O907&gt;0,VLOOKUP(M907,'3-Productie normen'!A:K,VLOOKUP(O907,'3-Productie normen'!$B$34:$C$35,2,FALSE),FALSE)))</f>
        <v>0</v>
      </c>
      <c r="T907" s="213">
        <f t="shared" si="77"/>
        <v>0</v>
      </c>
      <c r="U907" s="572"/>
    </row>
    <row r="908" spans="1:21" ht="14.15" customHeight="1">
      <c r="A908" s="231">
        <v>907</v>
      </c>
      <c r="B908" s="262" t="s">
        <v>86</v>
      </c>
      <c r="C908" s="199" t="s">
        <v>1033</v>
      </c>
      <c r="D908" s="199" t="s">
        <v>1034</v>
      </c>
      <c r="E908" s="199" t="s">
        <v>1035</v>
      </c>
      <c r="F908" s="199" t="s">
        <v>176</v>
      </c>
      <c r="G908" s="199" t="s">
        <v>1146</v>
      </c>
      <c r="H908" s="199" t="s">
        <v>1150</v>
      </c>
      <c r="I908" s="200" t="s">
        <v>245</v>
      </c>
      <c r="J908" s="199" t="s">
        <v>255</v>
      </c>
      <c r="K908" s="199" t="s">
        <v>256</v>
      </c>
      <c r="L908" s="199" t="s">
        <v>387</v>
      </c>
      <c r="M908" s="199" t="s">
        <v>143</v>
      </c>
      <c r="N908" s="201">
        <v>7.9607000000000001</v>
      </c>
      <c r="O908" s="202"/>
      <c r="P908" s="202"/>
      <c r="Q908" s="203">
        <f t="shared" si="75"/>
        <v>0</v>
      </c>
      <c r="R908" s="203">
        <f t="shared" si="76"/>
        <v>0</v>
      </c>
      <c r="S908" s="213">
        <f>IF(M908="nvt",0,IF(O908&gt;0,VLOOKUP(M908,'3-Productie normen'!A:K,VLOOKUP(O908,'3-Productie normen'!$B$34:$C$35,2,FALSE),FALSE)))</f>
        <v>0</v>
      </c>
      <c r="T908" s="213">
        <f t="shared" si="77"/>
        <v>0</v>
      </c>
      <c r="U908" s="572"/>
    </row>
    <row r="909" spans="1:21" ht="14.15" customHeight="1">
      <c r="A909" s="231">
        <v>908</v>
      </c>
      <c r="B909" s="262" t="s">
        <v>86</v>
      </c>
      <c r="C909" s="199" t="s">
        <v>1033</v>
      </c>
      <c r="D909" s="199" t="s">
        <v>1034</v>
      </c>
      <c r="E909" s="199" t="s">
        <v>1035</v>
      </c>
      <c r="F909" s="199" t="s">
        <v>176</v>
      </c>
      <c r="G909" s="199" t="s">
        <v>1146</v>
      </c>
      <c r="H909" s="199" t="s">
        <v>1151</v>
      </c>
      <c r="I909" s="200" t="s">
        <v>123</v>
      </c>
      <c r="J909" s="199" t="s">
        <v>179</v>
      </c>
      <c r="K909" s="199" t="s">
        <v>187</v>
      </c>
      <c r="L909" s="199" t="s">
        <v>180</v>
      </c>
      <c r="M909" s="199" t="s">
        <v>122</v>
      </c>
      <c r="N909" s="201">
        <v>24.234100000000002</v>
      </c>
      <c r="O909" s="202" t="s">
        <v>81</v>
      </c>
      <c r="P909" s="202"/>
      <c r="Q909" s="203">
        <f t="shared" si="75"/>
        <v>0</v>
      </c>
      <c r="R909" s="203">
        <f t="shared" si="76"/>
        <v>0</v>
      </c>
      <c r="S909" s="213">
        <f>IF(M909="nvt",0,IF(O909&gt;0,VLOOKUP(M909,'3-Productie normen'!A:K,VLOOKUP(O909,'3-Productie normen'!$B$34:$C$35,2,FALSE),FALSE)))</f>
        <v>0</v>
      </c>
      <c r="T909" s="213">
        <f t="shared" si="77"/>
        <v>0</v>
      </c>
      <c r="U909" s="572"/>
    </row>
    <row r="910" spans="1:21" ht="14.15" customHeight="1">
      <c r="A910" s="231">
        <v>909</v>
      </c>
      <c r="B910" s="262" t="s">
        <v>86</v>
      </c>
      <c r="C910" s="199" t="s">
        <v>1033</v>
      </c>
      <c r="D910" s="199" t="s">
        <v>1034</v>
      </c>
      <c r="E910" s="199" t="s">
        <v>1035</v>
      </c>
      <c r="F910" s="199" t="s">
        <v>176</v>
      </c>
      <c r="G910" s="199" t="s">
        <v>1146</v>
      </c>
      <c r="H910" s="199" t="s">
        <v>1152</v>
      </c>
      <c r="I910" s="200" t="s">
        <v>245</v>
      </c>
      <c r="J910" s="199" t="s">
        <v>255</v>
      </c>
      <c r="K910" s="199" t="s">
        <v>256</v>
      </c>
      <c r="L910" s="199" t="s">
        <v>180</v>
      </c>
      <c r="M910" s="199" t="s">
        <v>143</v>
      </c>
      <c r="N910" s="201">
        <v>8.9062999999999999</v>
      </c>
      <c r="O910" s="202"/>
      <c r="P910" s="202"/>
      <c r="Q910" s="203">
        <f t="shared" si="75"/>
        <v>0</v>
      </c>
      <c r="R910" s="203">
        <f t="shared" si="76"/>
        <v>0</v>
      </c>
      <c r="S910" s="213">
        <f>IF(M910="nvt",0,IF(O910&gt;0,VLOOKUP(M910,'3-Productie normen'!A:K,VLOOKUP(O910,'3-Productie normen'!$B$34:$C$35,2,FALSE),FALSE)))</f>
        <v>0</v>
      </c>
      <c r="T910" s="213">
        <f t="shared" si="77"/>
        <v>0</v>
      </c>
      <c r="U910" s="572"/>
    </row>
    <row r="911" spans="1:21" ht="14.15" customHeight="1">
      <c r="A911" s="231">
        <v>910</v>
      </c>
      <c r="B911" s="262" t="s">
        <v>86</v>
      </c>
      <c r="C911" s="199" t="s">
        <v>1033</v>
      </c>
      <c r="D911" s="199" t="s">
        <v>1034</v>
      </c>
      <c r="E911" s="199" t="s">
        <v>1035</v>
      </c>
      <c r="F911" s="199" t="s">
        <v>176</v>
      </c>
      <c r="G911" s="199" t="s">
        <v>1146</v>
      </c>
      <c r="H911" s="199" t="s">
        <v>1153</v>
      </c>
      <c r="I911" s="200" t="s">
        <v>245</v>
      </c>
      <c r="J911" s="199" t="s">
        <v>255</v>
      </c>
      <c r="K911" s="199" t="s">
        <v>256</v>
      </c>
      <c r="L911" s="199" t="s">
        <v>180</v>
      </c>
      <c r="M911" s="199" t="s">
        <v>143</v>
      </c>
      <c r="N911" s="201">
        <v>8.0106000000000002</v>
      </c>
      <c r="O911" s="202"/>
      <c r="P911" s="202"/>
      <c r="Q911" s="203">
        <f t="shared" si="75"/>
        <v>0</v>
      </c>
      <c r="R911" s="203">
        <f t="shared" si="76"/>
        <v>0</v>
      </c>
      <c r="S911" s="213">
        <f>IF(M911="nvt",0,IF(O911&gt;0,VLOOKUP(M911,'3-Productie normen'!A:K,VLOOKUP(O911,'3-Productie normen'!$B$34:$C$35,2,FALSE),FALSE)))</f>
        <v>0</v>
      </c>
      <c r="T911" s="213">
        <f t="shared" si="77"/>
        <v>0</v>
      </c>
      <c r="U911" s="572"/>
    </row>
    <row r="912" spans="1:21" ht="14.15" customHeight="1">
      <c r="A912" s="231">
        <v>911</v>
      </c>
      <c r="B912" s="262" t="s">
        <v>86</v>
      </c>
      <c r="C912" s="199" t="s">
        <v>1033</v>
      </c>
      <c r="D912" s="199" t="s">
        <v>1034</v>
      </c>
      <c r="E912" s="199" t="s">
        <v>1035</v>
      </c>
      <c r="F912" s="199" t="s">
        <v>176</v>
      </c>
      <c r="G912" s="199" t="s">
        <v>1146</v>
      </c>
      <c r="H912" s="199" t="s">
        <v>1154</v>
      </c>
      <c r="I912" s="207" t="s">
        <v>123</v>
      </c>
      <c r="J912" s="199" t="s">
        <v>179</v>
      </c>
      <c r="K912" s="199" t="s">
        <v>187</v>
      </c>
      <c r="L912" s="199" t="s">
        <v>261</v>
      </c>
      <c r="M912" s="199" t="s">
        <v>141</v>
      </c>
      <c r="N912" s="201">
        <v>71.875600000000006</v>
      </c>
      <c r="O912" s="202" t="s">
        <v>81</v>
      </c>
      <c r="P912" s="202"/>
      <c r="Q912" s="203">
        <f t="shared" si="75"/>
        <v>0</v>
      </c>
      <c r="R912" s="203">
        <f t="shared" si="76"/>
        <v>0</v>
      </c>
      <c r="S912" s="213">
        <f>IF(M912="nvt",0,IF(O912&gt;0,VLOOKUP(M912,'3-Productie normen'!A:K,VLOOKUP(O912,'3-Productie normen'!$B$34:$C$35,2,FALSE),FALSE)))</f>
        <v>0</v>
      </c>
      <c r="T912" s="213">
        <f t="shared" si="77"/>
        <v>0</v>
      </c>
      <c r="U912" s="572"/>
    </row>
    <row r="913" spans="1:21" ht="14.15" customHeight="1">
      <c r="A913" s="231">
        <v>912</v>
      </c>
      <c r="B913" s="262" t="s">
        <v>86</v>
      </c>
      <c r="C913" s="199" t="s">
        <v>1033</v>
      </c>
      <c r="D913" s="199" t="s">
        <v>1034</v>
      </c>
      <c r="E913" s="199" t="s">
        <v>1035</v>
      </c>
      <c r="F913" s="199" t="s">
        <v>176</v>
      </c>
      <c r="G913" s="199" t="s">
        <v>1146</v>
      </c>
      <c r="H913" s="199" t="s">
        <v>1155</v>
      </c>
      <c r="I913" s="200" t="s">
        <v>136</v>
      </c>
      <c r="J913" s="199" t="s">
        <v>179</v>
      </c>
      <c r="K913" s="199" t="s">
        <v>265</v>
      </c>
      <c r="L913" s="199" t="s">
        <v>261</v>
      </c>
      <c r="M913" s="199" t="s">
        <v>135</v>
      </c>
      <c r="N913" s="201">
        <v>16.129799999999999</v>
      </c>
      <c r="O913" s="202" t="s">
        <v>81</v>
      </c>
      <c r="P913" s="202"/>
      <c r="Q913" s="203">
        <f t="shared" si="75"/>
        <v>0</v>
      </c>
      <c r="R913" s="203">
        <f t="shared" si="76"/>
        <v>0</v>
      </c>
      <c r="S913" s="213">
        <f>IF(M913="nvt",0,IF(O913&gt;0,VLOOKUP(M913,'3-Productie normen'!A:K,VLOOKUP(O913,'3-Productie normen'!$B$34:$C$35,2,FALSE),FALSE)))</f>
        <v>0</v>
      </c>
      <c r="T913" s="213">
        <f t="shared" si="77"/>
        <v>0</v>
      </c>
      <c r="U913" s="572"/>
    </row>
    <row r="914" spans="1:21" ht="14.15" customHeight="1">
      <c r="A914" s="232">
        <v>913</v>
      </c>
      <c r="B914" s="262" t="s">
        <v>86</v>
      </c>
      <c r="C914" s="199" t="s">
        <v>1033</v>
      </c>
      <c r="D914" s="199" t="s">
        <v>1034</v>
      </c>
      <c r="E914" s="199" t="s">
        <v>1035</v>
      </c>
      <c r="F914" s="199" t="s">
        <v>176</v>
      </c>
      <c r="G914" s="199" t="s">
        <v>1146</v>
      </c>
      <c r="H914" s="199" t="s">
        <v>1156</v>
      </c>
      <c r="I914" s="200" t="s">
        <v>130</v>
      </c>
      <c r="J914" s="199" t="s">
        <v>222</v>
      </c>
      <c r="K914" s="199" t="s">
        <v>237</v>
      </c>
      <c r="L914" s="199" t="s">
        <v>261</v>
      </c>
      <c r="M914" s="199" t="s">
        <v>238</v>
      </c>
      <c r="N914" s="201">
        <v>34.409100000000002</v>
      </c>
      <c r="O914" s="202" t="s">
        <v>81</v>
      </c>
      <c r="P914" s="202"/>
      <c r="Q914" s="203">
        <f t="shared" si="75"/>
        <v>0</v>
      </c>
      <c r="R914" s="203">
        <f t="shared" si="76"/>
        <v>0</v>
      </c>
      <c r="S914" s="213">
        <f>IF(M914="nvt",0,IF(O914&gt;0,VLOOKUP(M914,'3-Productie normen'!A:K,VLOOKUP(O914,'3-Productie normen'!$B$34:$C$35,2,FALSE),FALSE)))</f>
        <v>0</v>
      </c>
      <c r="T914" s="213">
        <f t="shared" si="77"/>
        <v>0</v>
      </c>
      <c r="U914" s="572"/>
    </row>
    <row r="915" spans="1:21" ht="14.15" customHeight="1">
      <c r="A915" s="231">
        <v>914</v>
      </c>
      <c r="B915" s="262" t="s">
        <v>86</v>
      </c>
      <c r="C915" s="199" t="s">
        <v>1033</v>
      </c>
      <c r="D915" s="199" t="s">
        <v>1034</v>
      </c>
      <c r="E915" s="199" t="s">
        <v>1035</v>
      </c>
      <c r="F915" s="199" t="s">
        <v>176</v>
      </c>
      <c r="G915" s="199" t="s">
        <v>1146</v>
      </c>
      <c r="H915" s="199" t="s">
        <v>1157</v>
      </c>
      <c r="I915" s="207" t="s">
        <v>123</v>
      </c>
      <c r="J915" s="199" t="s">
        <v>179</v>
      </c>
      <c r="K915" s="199" t="s">
        <v>187</v>
      </c>
      <c r="L915" s="199" t="s">
        <v>261</v>
      </c>
      <c r="M915" s="199" t="s">
        <v>141</v>
      </c>
      <c r="N915" s="201">
        <v>40.037700000000001</v>
      </c>
      <c r="O915" s="202" t="s">
        <v>81</v>
      </c>
      <c r="P915" s="202"/>
      <c r="Q915" s="203">
        <f t="shared" si="75"/>
        <v>0</v>
      </c>
      <c r="R915" s="203">
        <f t="shared" si="76"/>
        <v>0</v>
      </c>
      <c r="S915" s="213">
        <f>IF(M915="nvt",0,IF(O915&gt;0,VLOOKUP(M915,'3-Productie normen'!A:K,VLOOKUP(O915,'3-Productie normen'!$B$34:$C$35,2,FALSE),FALSE)))</f>
        <v>0</v>
      </c>
      <c r="T915" s="213">
        <f t="shared" si="77"/>
        <v>0</v>
      </c>
      <c r="U915" s="572"/>
    </row>
    <row r="916" spans="1:21" ht="14.15" customHeight="1">
      <c r="A916" s="231">
        <v>915</v>
      </c>
      <c r="B916" s="262" t="s">
        <v>86</v>
      </c>
      <c r="C916" s="199" t="s">
        <v>1033</v>
      </c>
      <c r="D916" s="199" t="s">
        <v>1034</v>
      </c>
      <c r="E916" s="199" t="s">
        <v>1035</v>
      </c>
      <c r="F916" s="199" t="s">
        <v>176</v>
      </c>
      <c r="G916" s="199" t="s">
        <v>1146</v>
      </c>
      <c r="H916" s="199" t="s">
        <v>1158</v>
      </c>
      <c r="I916" s="207" t="s">
        <v>123</v>
      </c>
      <c r="J916" s="199" t="s">
        <v>179</v>
      </c>
      <c r="K916" s="199" t="s">
        <v>187</v>
      </c>
      <c r="L916" s="199" t="s">
        <v>261</v>
      </c>
      <c r="M916" s="199" t="s">
        <v>141</v>
      </c>
      <c r="N916" s="201">
        <v>43.14</v>
      </c>
      <c r="O916" s="202" t="s">
        <v>81</v>
      </c>
      <c r="P916" s="202"/>
      <c r="Q916" s="203">
        <f t="shared" si="75"/>
        <v>0</v>
      </c>
      <c r="R916" s="203">
        <f t="shared" si="76"/>
        <v>0</v>
      </c>
      <c r="S916" s="213">
        <f>IF(M916="nvt",0,IF(O916&gt;0,VLOOKUP(M916,'3-Productie normen'!A:K,VLOOKUP(O916,'3-Productie normen'!$B$34:$C$35,2,FALSE),FALSE)))</f>
        <v>0</v>
      </c>
      <c r="T916" s="213">
        <f t="shared" si="77"/>
        <v>0</v>
      </c>
      <c r="U916" s="572"/>
    </row>
    <row r="917" spans="1:21" ht="14.15" customHeight="1">
      <c r="A917" s="231">
        <v>916</v>
      </c>
      <c r="B917" s="262" t="s">
        <v>86</v>
      </c>
      <c r="C917" s="199" t="s">
        <v>1033</v>
      </c>
      <c r="D917" s="199" t="s">
        <v>1034</v>
      </c>
      <c r="E917" s="199" t="s">
        <v>1035</v>
      </c>
      <c r="F917" s="199" t="s">
        <v>176</v>
      </c>
      <c r="G917" s="199" t="s">
        <v>1146</v>
      </c>
      <c r="H917" s="199" t="s">
        <v>1159</v>
      </c>
      <c r="I917" s="207" t="s">
        <v>123</v>
      </c>
      <c r="J917" s="199" t="s">
        <v>179</v>
      </c>
      <c r="K917" s="199" t="s">
        <v>187</v>
      </c>
      <c r="L917" s="199" t="s">
        <v>261</v>
      </c>
      <c r="M917" s="199" t="s">
        <v>141</v>
      </c>
      <c r="N917" s="201">
        <v>15.05</v>
      </c>
      <c r="O917" s="202" t="s">
        <v>81</v>
      </c>
      <c r="P917" s="202"/>
      <c r="Q917" s="203">
        <f t="shared" si="75"/>
        <v>0</v>
      </c>
      <c r="R917" s="203">
        <f t="shared" si="76"/>
        <v>0</v>
      </c>
      <c r="S917" s="213">
        <f>IF(M917="nvt",0,IF(O917&gt;0,VLOOKUP(M917,'3-Productie normen'!A:K,VLOOKUP(O917,'3-Productie normen'!$B$34:$C$35,2,FALSE),FALSE)))</f>
        <v>0</v>
      </c>
      <c r="T917" s="213">
        <f t="shared" si="77"/>
        <v>0</v>
      </c>
      <c r="U917" s="572"/>
    </row>
    <row r="918" spans="1:21" ht="14.15" customHeight="1">
      <c r="A918" s="231">
        <v>917</v>
      </c>
      <c r="B918" s="262" t="s">
        <v>86</v>
      </c>
      <c r="C918" s="199" t="s">
        <v>1033</v>
      </c>
      <c r="D918" s="199" t="s">
        <v>1034</v>
      </c>
      <c r="E918" s="199" t="s">
        <v>1035</v>
      </c>
      <c r="F918" s="199" t="s">
        <v>176</v>
      </c>
      <c r="G918" s="199" t="s">
        <v>1146</v>
      </c>
      <c r="H918" s="199" t="s">
        <v>1160</v>
      </c>
      <c r="I918" s="200" t="s">
        <v>123</v>
      </c>
      <c r="J918" s="199" t="s">
        <v>179</v>
      </c>
      <c r="K918" s="199" t="s">
        <v>179</v>
      </c>
      <c r="L918" s="199" t="s">
        <v>425</v>
      </c>
      <c r="M918" s="199" t="s">
        <v>122</v>
      </c>
      <c r="N918" s="201">
        <v>3.68</v>
      </c>
      <c r="O918" s="202" t="s">
        <v>81</v>
      </c>
      <c r="P918" s="202"/>
      <c r="Q918" s="203">
        <f t="shared" si="75"/>
        <v>0</v>
      </c>
      <c r="R918" s="203">
        <f t="shared" si="76"/>
        <v>0</v>
      </c>
      <c r="S918" s="213">
        <f>IF(M918="nvt",0,IF(O918&gt;0,VLOOKUP(M918,'3-Productie normen'!A:K,VLOOKUP(O918,'3-Productie normen'!$B$34:$C$35,2,FALSE),FALSE)))</f>
        <v>0</v>
      </c>
      <c r="T918" s="213">
        <f t="shared" si="77"/>
        <v>0</v>
      </c>
      <c r="U918" s="572"/>
    </row>
    <row r="919" spans="1:21" ht="14.15" customHeight="1">
      <c r="A919" s="231">
        <v>918</v>
      </c>
      <c r="B919" s="262" t="s">
        <v>86</v>
      </c>
      <c r="C919" s="199" t="s">
        <v>1033</v>
      </c>
      <c r="D919" s="199" t="s">
        <v>1034</v>
      </c>
      <c r="E919" s="199" t="s">
        <v>1035</v>
      </c>
      <c r="F919" s="199" t="s">
        <v>176</v>
      </c>
      <c r="G919" s="199" t="s">
        <v>1146</v>
      </c>
      <c r="H919" s="199" t="s">
        <v>1161</v>
      </c>
      <c r="I919" s="200" t="s">
        <v>123</v>
      </c>
      <c r="J919" s="199" t="s">
        <v>179</v>
      </c>
      <c r="K919" s="199" t="s">
        <v>179</v>
      </c>
      <c r="L919" s="199" t="s">
        <v>425</v>
      </c>
      <c r="M919" s="199" t="s">
        <v>122</v>
      </c>
      <c r="N919" s="201">
        <v>43.078699999999998</v>
      </c>
      <c r="O919" s="202" t="s">
        <v>81</v>
      </c>
      <c r="P919" s="202"/>
      <c r="Q919" s="203">
        <f t="shared" si="75"/>
        <v>0</v>
      </c>
      <c r="R919" s="203">
        <f t="shared" si="76"/>
        <v>0</v>
      </c>
      <c r="S919" s="213">
        <f>IF(M919="nvt",0,IF(O919&gt;0,VLOOKUP(M919,'3-Productie normen'!A:K,VLOOKUP(O919,'3-Productie normen'!$B$34:$C$35,2,FALSE),FALSE)))</f>
        <v>0</v>
      </c>
      <c r="T919" s="213">
        <f t="shared" si="77"/>
        <v>0</v>
      </c>
      <c r="U919" s="572"/>
    </row>
    <row r="920" spans="1:21" ht="14.15" customHeight="1">
      <c r="A920" s="231">
        <v>919</v>
      </c>
      <c r="B920" s="262" t="s">
        <v>86</v>
      </c>
      <c r="C920" s="199" t="s">
        <v>1033</v>
      </c>
      <c r="D920" s="199" t="s">
        <v>1034</v>
      </c>
      <c r="E920" s="199" t="s">
        <v>1035</v>
      </c>
      <c r="F920" s="199" t="s">
        <v>176</v>
      </c>
      <c r="G920" s="199" t="s">
        <v>1146</v>
      </c>
      <c r="H920" s="199" t="s">
        <v>1162</v>
      </c>
      <c r="I920" s="200" t="s">
        <v>123</v>
      </c>
      <c r="J920" s="199" t="s">
        <v>179</v>
      </c>
      <c r="K920" s="199" t="s">
        <v>179</v>
      </c>
      <c r="L920" s="199" t="s">
        <v>425</v>
      </c>
      <c r="M920" s="199" t="s">
        <v>122</v>
      </c>
      <c r="N920" s="201">
        <v>3.68</v>
      </c>
      <c r="O920" s="202" t="s">
        <v>81</v>
      </c>
      <c r="P920" s="202"/>
      <c r="Q920" s="203">
        <f t="shared" si="75"/>
        <v>0</v>
      </c>
      <c r="R920" s="203">
        <f t="shared" si="76"/>
        <v>0</v>
      </c>
      <c r="S920" s="213">
        <f>IF(M920="nvt",0,IF(O920&gt;0,VLOOKUP(M920,'3-Productie normen'!A:K,VLOOKUP(O920,'3-Productie normen'!$B$34:$C$35,2,FALSE),FALSE)))</f>
        <v>0</v>
      </c>
      <c r="T920" s="213">
        <f t="shared" si="77"/>
        <v>0</v>
      </c>
      <c r="U920" s="572"/>
    </row>
    <row r="921" spans="1:21" ht="14.15" customHeight="1">
      <c r="A921" s="231">
        <v>920</v>
      </c>
      <c r="B921" s="262" t="s">
        <v>86</v>
      </c>
      <c r="C921" s="199" t="s">
        <v>1033</v>
      </c>
      <c r="D921" s="199" t="s">
        <v>1034</v>
      </c>
      <c r="E921" s="199" t="s">
        <v>1035</v>
      </c>
      <c r="F921" s="199" t="s">
        <v>176</v>
      </c>
      <c r="G921" s="199" t="s">
        <v>1146</v>
      </c>
      <c r="H921" s="199" t="s">
        <v>1163</v>
      </c>
      <c r="I921" s="207" t="s">
        <v>123</v>
      </c>
      <c r="J921" s="199" t="s">
        <v>179</v>
      </c>
      <c r="K921" s="199" t="s">
        <v>187</v>
      </c>
      <c r="L921" s="199" t="s">
        <v>261</v>
      </c>
      <c r="M921" s="199" t="s">
        <v>141</v>
      </c>
      <c r="N921" s="201">
        <v>35.020000000000003</v>
      </c>
      <c r="O921" s="202" t="s">
        <v>81</v>
      </c>
      <c r="P921" s="202"/>
      <c r="Q921" s="203">
        <f t="shared" si="75"/>
        <v>0</v>
      </c>
      <c r="R921" s="203">
        <f t="shared" si="76"/>
        <v>0</v>
      </c>
      <c r="S921" s="213">
        <f>IF(M921="nvt",0,IF(O921&gt;0,VLOOKUP(M921,'3-Productie normen'!A:K,VLOOKUP(O921,'3-Productie normen'!$B$34:$C$35,2,FALSE),FALSE)))</f>
        <v>0</v>
      </c>
      <c r="T921" s="213">
        <f t="shared" si="77"/>
        <v>0</v>
      </c>
      <c r="U921" s="572"/>
    </row>
    <row r="922" spans="1:21" ht="14.15" customHeight="1">
      <c r="A922" s="232">
        <v>921</v>
      </c>
      <c r="B922" s="262" t="s">
        <v>86</v>
      </c>
      <c r="C922" s="199" t="s">
        <v>1033</v>
      </c>
      <c r="D922" s="199" t="s">
        <v>1034</v>
      </c>
      <c r="E922" s="199" t="s">
        <v>1035</v>
      </c>
      <c r="F922" s="199" t="s">
        <v>176</v>
      </c>
      <c r="G922" s="199" t="s">
        <v>1146</v>
      </c>
      <c r="H922" s="199" t="s">
        <v>1164</v>
      </c>
      <c r="I922" s="200" t="s">
        <v>123</v>
      </c>
      <c r="J922" s="199" t="s">
        <v>179</v>
      </c>
      <c r="K922" s="199" t="s">
        <v>179</v>
      </c>
      <c r="L922" s="199" t="s">
        <v>261</v>
      </c>
      <c r="M922" s="199" t="s">
        <v>122</v>
      </c>
      <c r="N922" s="201">
        <v>7.35</v>
      </c>
      <c r="O922" s="202" t="s">
        <v>81</v>
      </c>
      <c r="P922" s="202"/>
      <c r="Q922" s="203">
        <f t="shared" si="75"/>
        <v>0</v>
      </c>
      <c r="R922" s="203">
        <f t="shared" si="76"/>
        <v>0</v>
      </c>
      <c r="S922" s="213">
        <f>IF(M922="nvt",0,IF(O922&gt;0,VLOOKUP(M922,'3-Productie normen'!A:K,VLOOKUP(O922,'3-Productie normen'!$B$34:$C$35,2,FALSE),FALSE)))</f>
        <v>0</v>
      </c>
      <c r="T922" s="213">
        <f t="shared" si="77"/>
        <v>0</v>
      </c>
      <c r="U922" s="572"/>
    </row>
    <row r="923" spans="1:21" ht="14.15" customHeight="1">
      <c r="A923" s="231">
        <v>922</v>
      </c>
      <c r="B923" s="262" t="s">
        <v>86</v>
      </c>
      <c r="C923" s="199" t="s">
        <v>1033</v>
      </c>
      <c r="D923" s="199" t="s">
        <v>1034</v>
      </c>
      <c r="E923" s="199" t="s">
        <v>1035</v>
      </c>
      <c r="F923" s="199" t="s">
        <v>176</v>
      </c>
      <c r="G923" s="199" t="s">
        <v>1146</v>
      </c>
      <c r="H923" s="199" t="s">
        <v>1165</v>
      </c>
      <c r="I923" s="200" t="s">
        <v>123</v>
      </c>
      <c r="J923" s="199" t="s">
        <v>179</v>
      </c>
      <c r="K923" s="199" t="s">
        <v>179</v>
      </c>
      <c r="L923" s="199" t="s">
        <v>425</v>
      </c>
      <c r="M923" s="199" t="s">
        <v>122</v>
      </c>
      <c r="N923" s="201">
        <v>48.719299999999997</v>
      </c>
      <c r="O923" s="202" t="s">
        <v>81</v>
      </c>
      <c r="P923" s="202"/>
      <c r="Q923" s="203">
        <f t="shared" si="75"/>
        <v>0</v>
      </c>
      <c r="R923" s="203">
        <f t="shared" si="76"/>
        <v>0</v>
      </c>
      <c r="S923" s="213">
        <f>IF(M923="nvt",0,IF(O923&gt;0,VLOOKUP(M923,'3-Productie normen'!A:K,VLOOKUP(O923,'3-Productie normen'!$B$34:$C$35,2,FALSE),FALSE)))</f>
        <v>0</v>
      </c>
      <c r="T923" s="213">
        <f t="shared" si="77"/>
        <v>0</v>
      </c>
      <c r="U923" s="572"/>
    </row>
    <row r="924" spans="1:21" ht="14.15" customHeight="1">
      <c r="A924" s="231">
        <v>923</v>
      </c>
      <c r="B924" s="262" t="s">
        <v>86</v>
      </c>
      <c r="C924" s="199" t="s">
        <v>1033</v>
      </c>
      <c r="D924" s="199" t="s">
        <v>1034</v>
      </c>
      <c r="E924" s="199" t="s">
        <v>1035</v>
      </c>
      <c r="F924" s="199" t="s">
        <v>176</v>
      </c>
      <c r="G924" s="199" t="s">
        <v>1146</v>
      </c>
      <c r="H924" s="199" t="s">
        <v>1166</v>
      </c>
      <c r="I924" s="200" t="s">
        <v>123</v>
      </c>
      <c r="J924" s="199" t="s">
        <v>179</v>
      </c>
      <c r="K924" s="199" t="s">
        <v>179</v>
      </c>
      <c r="L924" s="199" t="s">
        <v>261</v>
      </c>
      <c r="M924" s="199" t="s">
        <v>122</v>
      </c>
      <c r="N924" s="201">
        <v>7.35</v>
      </c>
      <c r="O924" s="202" t="s">
        <v>81</v>
      </c>
      <c r="P924" s="202"/>
      <c r="Q924" s="203">
        <f t="shared" si="75"/>
        <v>0</v>
      </c>
      <c r="R924" s="203">
        <f t="shared" si="76"/>
        <v>0</v>
      </c>
      <c r="S924" s="213">
        <f>IF(M924="nvt",0,IF(O924&gt;0,VLOOKUP(M924,'3-Productie normen'!A:K,VLOOKUP(O924,'3-Productie normen'!$B$34:$C$35,2,FALSE),FALSE)))</f>
        <v>0</v>
      </c>
      <c r="T924" s="213">
        <f t="shared" si="77"/>
        <v>0</v>
      </c>
      <c r="U924" s="572"/>
    </row>
    <row r="925" spans="1:21" ht="14.15" customHeight="1">
      <c r="A925" s="231">
        <v>924</v>
      </c>
      <c r="B925" s="262" t="s">
        <v>86</v>
      </c>
      <c r="C925" s="199" t="s">
        <v>1033</v>
      </c>
      <c r="D925" s="199" t="s">
        <v>1034</v>
      </c>
      <c r="E925" s="199" t="s">
        <v>1035</v>
      </c>
      <c r="F925" s="199" t="s">
        <v>176</v>
      </c>
      <c r="G925" s="199" t="s">
        <v>1146</v>
      </c>
      <c r="H925" s="199" t="s">
        <v>1167</v>
      </c>
      <c r="I925" s="200" t="s">
        <v>123</v>
      </c>
      <c r="J925" s="199" t="s">
        <v>179</v>
      </c>
      <c r="K925" s="199" t="s">
        <v>246</v>
      </c>
      <c r="L925" s="199" t="s">
        <v>261</v>
      </c>
      <c r="M925" s="199" t="s">
        <v>122</v>
      </c>
      <c r="N925" s="201">
        <v>7.31</v>
      </c>
      <c r="O925" s="202" t="s">
        <v>81</v>
      </c>
      <c r="P925" s="202"/>
      <c r="Q925" s="203">
        <f t="shared" si="75"/>
        <v>0</v>
      </c>
      <c r="R925" s="203">
        <f t="shared" si="76"/>
        <v>0</v>
      </c>
      <c r="S925" s="213">
        <f>IF(M925="nvt",0,IF(O925&gt;0,VLOOKUP(M925,'3-Productie normen'!A:K,VLOOKUP(O925,'3-Productie normen'!$B$34:$C$35,2,FALSE),FALSE)))</f>
        <v>0</v>
      </c>
      <c r="T925" s="213">
        <f t="shared" si="77"/>
        <v>0</v>
      </c>
      <c r="U925" s="572"/>
    </row>
    <row r="926" spans="1:21" ht="14.15" customHeight="1">
      <c r="A926" s="231">
        <v>925</v>
      </c>
      <c r="B926" s="262" t="s">
        <v>86</v>
      </c>
      <c r="C926" s="199" t="s">
        <v>1033</v>
      </c>
      <c r="D926" s="199" t="s">
        <v>1034</v>
      </c>
      <c r="E926" s="199" t="s">
        <v>1035</v>
      </c>
      <c r="F926" s="199" t="s">
        <v>176</v>
      </c>
      <c r="G926" s="199" t="s">
        <v>1146</v>
      </c>
      <c r="H926" s="199" t="s">
        <v>1168</v>
      </c>
      <c r="I926" s="200" t="s">
        <v>123</v>
      </c>
      <c r="J926" s="199" t="s">
        <v>179</v>
      </c>
      <c r="K926" s="199" t="s">
        <v>179</v>
      </c>
      <c r="L926" s="199" t="s">
        <v>425</v>
      </c>
      <c r="M926" s="199" t="s">
        <v>122</v>
      </c>
      <c r="N926" s="201">
        <v>40.860599999999998</v>
      </c>
      <c r="O926" s="202" t="s">
        <v>81</v>
      </c>
      <c r="P926" s="202"/>
      <c r="Q926" s="203">
        <f t="shared" si="75"/>
        <v>0</v>
      </c>
      <c r="R926" s="203">
        <f t="shared" si="76"/>
        <v>0</v>
      </c>
      <c r="S926" s="213">
        <f>IF(M926="nvt",0,IF(O926&gt;0,VLOOKUP(M926,'3-Productie normen'!A:K,VLOOKUP(O926,'3-Productie normen'!$B$34:$C$35,2,FALSE),FALSE)))</f>
        <v>0</v>
      </c>
      <c r="T926" s="213">
        <f t="shared" si="77"/>
        <v>0</v>
      </c>
      <c r="U926" s="572"/>
    </row>
    <row r="927" spans="1:21" ht="14.15" customHeight="1">
      <c r="A927" s="231">
        <v>926</v>
      </c>
      <c r="B927" s="262" t="s">
        <v>86</v>
      </c>
      <c r="C927" s="199" t="s">
        <v>1033</v>
      </c>
      <c r="D927" s="199" t="s">
        <v>1034</v>
      </c>
      <c r="E927" s="199" t="s">
        <v>1035</v>
      </c>
      <c r="F927" s="199" t="s">
        <v>176</v>
      </c>
      <c r="G927" s="199" t="s">
        <v>1146</v>
      </c>
      <c r="H927" s="199" t="s">
        <v>1169</v>
      </c>
      <c r="I927" s="207" t="s">
        <v>123</v>
      </c>
      <c r="J927" s="199" t="s">
        <v>179</v>
      </c>
      <c r="K927" s="199" t="s">
        <v>187</v>
      </c>
      <c r="L927" s="199" t="s">
        <v>261</v>
      </c>
      <c r="M927" s="199" t="s">
        <v>141</v>
      </c>
      <c r="N927" s="201">
        <v>15.05</v>
      </c>
      <c r="O927" s="202" t="s">
        <v>81</v>
      </c>
      <c r="P927" s="202"/>
      <c r="Q927" s="203">
        <f t="shared" si="75"/>
        <v>0</v>
      </c>
      <c r="R927" s="203">
        <f t="shared" si="76"/>
        <v>0</v>
      </c>
      <c r="S927" s="213">
        <f>IF(M927="nvt",0,IF(O927&gt;0,VLOOKUP(M927,'3-Productie normen'!A:K,VLOOKUP(O927,'3-Productie normen'!$B$34:$C$35,2,FALSE),FALSE)))</f>
        <v>0</v>
      </c>
      <c r="T927" s="213">
        <f t="shared" si="77"/>
        <v>0</v>
      </c>
      <c r="U927" s="572"/>
    </row>
    <row r="928" spans="1:21" ht="14.15" customHeight="1">
      <c r="A928" s="231">
        <v>927</v>
      </c>
      <c r="B928" s="262" t="s">
        <v>86</v>
      </c>
      <c r="C928" s="199" t="s">
        <v>1033</v>
      </c>
      <c r="D928" s="199" t="s">
        <v>1034</v>
      </c>
      <c r="E928" s="199" t="s">
        <v>1035</v>
      </c>
      <c r="F928" s="199" t="s">
        <v>176</v>
      </c>
      <c r="G928" s="199" t="s">
        <v>1146</v>
      </c>
      <c r="H928" s="199" t="s">
        <v>1170</v>
      </c>
      <c r="I928" s="200" t="s">
        <v>123</v>
      </c>
      <c r="J928" s="199" t="s">
        <v>179</v>
      </c>
      <c r="K928" s="199" t="s">
        <v>179</v>
      </c>
      <c r="L928" s="199" t="s">
        <v>261</v>
      </c>
      <c r="M928" s="199" t="s">
        <v>122</v>
      </c>
      <c r="N928" s="201">
        <v>17.211200000000002</v>
      </c>
      <c r="O928" s="202" t="s">
        <v>81</v>
      </c>
      <c r="P928" s="202"/>
      <c r="Q928" s="203">
        <f t="shared" si="75"/>
        <v>0</v>
      </c>
      <c r="R928" s="203">
        <f t="shared" si="76"/>
        <v>0</v>
      </c>
      <c r="S928" s="213">
        <f>IF(M928="nvt",0,IF(O928&gt;0,VLOOKUP(M928,'3-Productie normen'!A:K,VLOOKUP(O928,'3-Productie normen'!$B$34:$C$35,2,FALSE),FALSE)))</f>
        <v>0</v>
      </c>
      <c r="T928" s="213">
        <f t="shared" si="77"/>
        <v>0</v>
      </c>
      <c r="U928" s="572"/>
    </row>
    <row r="929" spans="1:21" ht="14.15" customHeight="1">
      <c r="A929" s="231">
        <v>928</v>
      </c>
      <c r="B929" s="262" t="s">
        <v>86</v>
      </c>
      <c r="C929" s="199" t="s">
        <v>1033</v>
      </c>
      <c r="D929" s="199" t="s">
        <v>1034</v>
      </c>
      <c r="E929" s="199" t="s">
        <v>1035</v>
      </c>
      <c r="F929" s="199" t="s">
        <v>176</v>
      </c>
      <c r="G929" s="199" t="s">
        <v>1146</v>
      </c>
      <c r="H929" s="199" t="s">
        <v>1171</v>
      </c>
      <c r="I929" s="207" t="s">
        <v>123</v>
      </c>
      <c r="J929" s="199" t="s">
        <v>179</v>
      </c>
      <c r="K929" s="199" t="s">
        <v>187</v>
      </c>
      <c r="L929" s="199" t="s">
        <v>261</v>
      </c>
      <c r="M929" s="199" t="s">
        <v>141</v>
      </c>
      <c r="N929" s="201">
        <v>15.05</v>
      </c>
      <c r="O929" s="202" t="s">
        <v>81</v>
      </c>
      <c r="P929" s="202"/>
      <c r="Q929" s="203">
        <f t="shared" si="75"/>
        <v>0</v>
      </c>
      <c r="R929" s="203">
        <f t="shared" si="76"/>
        <v>0</v>
      </c>
      <c r="S929" s="213">
        <f>IF(M929="nvt",0,IF(O929&gt;0,VLOOKUP(M929,'3-Productie normen'!A:K,VLOOKUP(O929,'3-Productie normen'!$B$34:$C$35,2,FALSE),FALSE)))</f>
        <v>0</v>
      </c>
      <c r="T929" s="213">
        <f t="shared" si="77"/>
        <v>0</v>
      </c>
      <c r="U929" s="572"/>
    </row>
    <row r="930" spans="1:21" ht="14.15" customHeight="1">
      <c r="A930" s="232">
        <v>929</v>
      </c>
      <c r="B930" s="262" t="s">
        <v>86</v>
      </c>
      <c r="C930" s="199" t="s">
        <v>1033</v>
      </c>
      <c r="D930" s="199" t="s">
        <v>1034</v>
      </c>
      <c r="E930" s="199" t="s">
        <v>1035</v>
      </c>
      <c r="F930" s="199" t="s">
        <v>176</v>
      </c>
      <c r="G930" s="199" t="s">
        <v>1146</v>
      </c>
      <c r="H930" s="199" t="s">
        <v>1172</v>
      </c>
      <c r="I930" s="200" t="s">
        <v>123</v>
      </c>
      <c r="J930" s="199" t="s">
        <v>179</v>
      </c>
      <c r="K930" s="199" t="s">
        <v>179</v>
      </c>
      <c r="L930" s="199" t="s">
        <v>425</v>
      </c>
      <c r="M930" s="199" t="s">
        <v>122</v>
      </c>
      <c r="N930" s="201">
        <v>14.937099999999999</v>
      </c>
      <c r="O930" s="202" t="s">
        <v>81</v>
      </c>
      <c r="P930" s="202"/>
      <c r="Q930" s="203">
        <f t="shared" ref="Q930:Q993" si="78">IF(O930="nvt",0,IF(O930&gt;0,S930*N930,0))</f>
        <v>0</v>
      </c>
      <c r="R930" s="203">
        <f t="shared" ref="R930:R993" si="79">IF(P930&gt;0,T930*N930,0)</f>
        <v>0</v>
      </c>
      <c r="S930" s="213">
        <f>IF(M930="nvt",0,IF(O930&gt;0,VLOOKUP(M930,'3-Productie normen'!A:K,VLOOKUP(O930,'3-Productie normen'!$B$34:$C$35,2,FALSE),FALSE)))</f>
        <v>0</v>
      </c>
      <c r="T930" s="213">
        <f t="shared" ref="T930:T993" si="80">IF(P930&gt;0,S930*$T$8,0)</f>
        <v>0</v>
      </c>
      <c r="U930" s="572"/>
    </row>
    <row r="931" spans="1:21" ht="14.15" customHeight="1">
      <c r="A931" s="231">
        <v>930</v>
      </c>
      <c r="B931" s="262" t="s">
        <v>86</v>
      </c>
      <c r="C931" s="199" t="s">
        <v>1033</v>
      </c>
      <c r="D931" s="199" t="s">
        <v>1034</v>
      </c>
      <c r="E931" s="199" t="s">
        <v>1035</v>
      </c>
      <c r="F931" s="199" t="s">
        <v>176</v>
      </c>
      <c r="G931" s="199" t="s">
        <v>1146</v>
      </c>
      <c r="H931" s="199" t="s">
        <v>1173</v>
      </c>
      <c r="I931" s="200" t="s">
        <v>123</v>
      </c>
      <c r="J931" s="199" t="s">
        <v>179</v>
      </c>
      <c r="K931" s="199" t="s">
        <v>179</v>
      </c>
      <c r="L931" s="199" t="s">
        <v>261</v>
      </c>
      <c r="M931" s="199" t="s">
        <v>122</v>
      </c>
      <c r="N931" s="201">
        <v>12.773</v>
      </c>
      <c r="O931" s="202" t="s">
        <v>81</v>
      </c>
      <c r="P931" s="202"/>
      <c r="Q931" s="203">
        <f t="shared" si="78"/>
        <v>0</v>
      </c>
      <c r="R931" s="203">
        <f t="shared" si="79"/>
        <v>0</v>
      </c>
      <c r="S931" s="213">
        <f>IF(M931="nvt",0,IF(O931&gt;0,VLOOKUP(M931,'3-Productie normen'!A:K,VLOOKUP(O931,'3-Productie normen'!$B$34:$C$35,2,FALSE),FALSE)))</f>
        <v>0</v>
      </c>
      <c r="T931" s="213">
        <f t="shared" si="80"/>
        <v>0</v>
      </c>
      <c r="U931" s="572"/>
    </row>
    <row r="932" spans="1:21" ht="14.15" customHeight="1">
      <c r="A932" s="231">
        <v>931</v>
      </c>
      <c r="B932" s="262" t="s">
        <v>86</v>
      </c>
      <c r="C932" s="199" t="s">
        <v>1033</v>
      </c>
      <c r="D932" s="199" t="s">
        <v>1034</v>
      </c>
      <c r="E932" s="199" t="s">
        <v>1035</v>
      </c>
      <c r="F932" s="199" t="s">
        <v>176</v>
      </c>
      <c r="G932" s="199" t="s">
        <v>1146</v>
      </c>
      <c r="H932" s="199" t="s">
        <v>1174</v>
      </c>
      <c r="I932" s="207" t="s">
        <v>123</v>
      </c>
      <c r="J932" s="199" t="s">
        <v>179</v>
      </c>
      <c r="K932" s="199" t="s">
        <v>187</v>
      </c>
      <c r="L932" s="199" t="s">
        <v>261</v>
      </c>
      <c r="M932" s="199" t="s">
        <v>141</v>
      </c>
      <c r="N932" s="201">
        <v>15.05</v>
      </c>
      <c r="O932" s="202" t="s">
        <v>81</v>
      </c>
      <c r="P932" s="202"/>
      <c r="Q932" s="203">
        <f t="shared" si="78"/>
        <v>0</v>
      </c>
      <c r="R932" s="203">
        <f t="shared" si="79"/>
        <v>0</v>
      </c>
      <c r="S932" s="213">
        <f>IF(M932="nvt",0,IF(O932&gt;0,VLOOKUP(M932,'3-Productie normen'!A:K,VLOOKUP(O932,'3-Productie normen'!$B$34:$C$35,2,FALSE),FALSE)))</f>
        <v>0</v>
      </c>
      <c r="T932" s="213">
        <f t="shared" si="80"/>
        <v>0</v>
      </c>
      <c r="U932" s="572"/>
    </row>
    <row r="933" spans="1:21" ht="14.15" customHeight="1">
      <c r="A933" s="231">
        <v>932</v>
      </c>
      <c r="B933" s="262" t="s">
        <v>86</v>
      </c>
      <c r="C933" s="199" t="s">
        <v>1033</v>
      </c>
      <c r="D933" s="199" t="s">
        <v>1034</v>
      </c>
      <c r="E933" s="199" t="s">
        <v>1035</v>
      </c>
      <c r="F933" s="199" t="s">
        <v>176</v>
      </c>
      <c r="G933" s="199" t="s">
        <v>1146</v>
      </c>
      <c r="H933" s="199" t="s">
        <v>1175</v>
      </c>
      <c r="I933" s="200" t="s">
        <v>130</v>
      </c>
      <c r="J933" s="199" t="s">
        <v>222</v>
      </c>
      <c r="K933" s="199" t="s">
        <v>237</v>
      </c>
      <c r="L933" s="199" t="s">
        <v>425</v>
      </c>
      <c r="M933" s="199" t="s">
        <v>238</v>
      </c>
      <c r="N933" s="201">
        <v>98.22</v>
      </c>
      <c r="O933" s="202" t="s">
        <v>81</v>
      </c>
      <c r="P933" s="202"/>
      <c r="Q933" s="203">
        <f t="shared" si="78"/>
        <v>0</v>
      </c>
      <c r="R933" s="203">
        <f t="shared" si="79"/>
        <v>0</v>
      </c>
      <c r="S933" s="213">
        <f>IF(M933="nvt",0,IF(O933&gt;0,VLOOKUP(M933,'3-Productie normen'!A:K,VLOOKUP(O933,'3-Productie normen'!$B$34:$C$35,2,FALSE),FALSE)))</f>
        <v>0</v>
      </c>
      <c r="T933" s="213">
        <f t="shared" si="80"/>
        <v>0</v>
      </c>
      <c r="U933" s="572"/>
    </row>
    <row r="934" spans="1:21" ht="14.15" customHeight="1">
      <c r="A934" s="231">
        <v>933</v>
      </c>
      <c r="B934" s="262" t="s">
        <v>86</v>
      </c>
      <c r="C934" s="199" t="s">
        <v>1033</v>
      </c>
      <c r="D934" s="199" t="s">
        <v>1034</v>
      </c>
      <c r="E934" s="199" t="s">
        <v>1035</v>
      </c>
      <c r="F934" s="199" t="s">
        <v>176</v>
      </c>
      <c r="G934" s="199" t="s">
        <v>1146</v>
      </c>
      <c r="H934" s="199" t="s">
        <v>1176</v>
      </c>
      <c r="I934" s="200" t="s">
        <v>123</v>
      </c>
      <c r="J934" s="199" t="s">
        <v>179</v>
      </c>
      <c r="K934" s="199" t="s">
        <v>179</v>
      </c>
      <c r="L934" s="199" t="s">
        <v>425</v>
      </c>
      <c r="M934" s="199" t="s">
        <v>122</v>
      </c>
      <c r="N934" s="201">
        <v>44.792999999999999</v>
      </c>
      <c r="O934" s="202" t="s">
        <v>81</v>
      </c>
      <c r="P934" s="202"/>
      <c r="Q934" s="203">
        <f t="shared" si="78"/>
        <v>0</v>
      </c>
      <c r="R934" s="203">
        <f t="shared" si="79"/>
        <v>0</v>
      </c>
      <c r="S934" s="213">
        <f>IF(M934="nvt",0,IF(O934&gt;0,VLOOKUP(M934,'3-Productie normen'!A:K,VLOOKUP(O934,'3-Productie normen'!$B$34:$C$35,2,FALSE),FALSE)))</f>
        <v>0</v>
      </c>
      <c r="T934" s="213">
        <f t="shared" si="80"/>
        <v>0</v>
      </c>
      <c r="U934" s="572"/>
    </row>
    <row r="935" spans="1:21" ht="14.15" customHeight="1">
      <c r="A935" s="231">
        <v>934</v>
      </c>
      <c r="B935" s="262" t="s">
        <v>86</v>
      </c>
      <c r="C935" s="199" t="s">
        <v>1033</v>
      </c>
      <c r="D935" s="199" t="s">
        <v>1034</v>
      </c>
      <c r="E935" s="199" t="s">
        <v>1035</v>
      </c>
      <c r="F935" s="199" t="s">
        <v>176</v>
      </c>
      <c r="G935" s="199" t="s">
        <v>1146</v>
      </c>
      <c r="H935" s="199" t="s">
        <v>1177</v>
      </c>
      <c r="I935" s="200" t="s">
        <v>245</v>
      </c>
      <c r="J935" s="199" t="s">
        <v>179</v>
      </c>
      <c r="K935" s="199" t="s">
        <v>235</v>
      </c>
      <c r="L935" s="199" t="s">
        <v>180</v>
      </c>
      <c r="M935" s="199" t="s">
        <v>143</v>
      </c>
      <c r="N935" s="201">
        <v>15.05</v>
      </c>
      <c r="O935" s="202"/>
      <c r="P935" s="202"/>
      <c r="Q935" s="203">
        <f t="shared" si="78"/>
        <v>0</v>
      </c>
      <c r="R935" s="203">
        <f t="shared" si="79"/>
        <v>0</v>
      </c>
      <c r="S935" s="213">
        <f>IF(M935="nvt",0,IF(O935&gt;0,VLOOKUP(M935,'3-Productie normen'!A:K,VLOOKUP(O935,'3-Productie normen'!$B$34:$C$35,2,FALSE),FALSE)))</f>
        <v>0</v>
      </c>
      <c r="T935" s="213">
        <f t="shared" si="80"/>
        <v>0</v>
      </c>
      <c r="U935" s="572"/>
    </row>
    <row r="936" spans="1:21" ht="14.15" customHeight="1">
      <c r="A936" s="231">
        <v>935</v>
      </c>
      <c r="B936" s="262" t="s">
        <v>86</v>
      </c>
      <c r="C936" s="199" t="s">
        <v>1033</v>
      </c>
      <c r="D936" s="199" t="s">
        <v>1034</v>
      </c>
      <c r="E936" s="199" t="s">
        <v>1035</v>
      </c>
      <c r="F936" s="199" t="s">
        <v>176</v>
      </c>
      <c r="G936" s="199" t="s">
        <v>1146</v>
      </c>
      <c r="H936" s="199" t="s">
        <v>1178</v>
      </c>
      <c r="I936" s="200" t="s">
        <v>123</v>
      </c>
      <c r="J936" s="199" t="s">
        <v>179</v>
      </c>
      <c r="K936" s="199" t="s">
        <v>179</v>
      </c>
      <c r="L936" s="199" t="s">
        <v>261</v>
      </c>
      <c r="M936" s="199" t="s">
        <v>122</v>
      </c>
      <c r="N936" s="201">
        <v>22.991900000000001</v>
      </c>
      <c r="O936" s="202" t="s">
        <v>81</v>
      </c>
      <c r="P936" s="202"/>
      <c r="Q936" s="203">
        <f t="shared" si="78"/>
        <v>0</v>
      </c>
      <c r="R936" s="203">
        <f t="shared" si="79"/>
        <v>0</v>
      </c>
      <c r="S936" s="213">
        <f>IF(M936="nvt",0,IF(O936&gt;0,VLOOKUP(M936,'3-Productie normen'!A:K,VLOOKUP(O936,'3-Productie normen'!$B$34:$C$35,2,FALSE),FALSE)))</f>
        <v>0</v>
      </c>
      <c r="T936" s="213">
        <f t="shared" si="80"/>
        <v>0</v>
      </c>
      <c r="U936" s="572"/>
    </row>
    <row r="937" spans="1:21" ht="14.15" customHeight="1">
      <c r="A937" s="231">
        <v>936</v>
      </c>
      <c r="B937" s="262" t="s">
        <v>86</v>
      </c>
      <c r="C937" s="199" t="s">
        <v>1033</v>
      </c>
      <c r="D937" s="199" t="s">
        <v>1034</v>
      </c>
      <c r="E937" s="199" t="s">
        <v>1035</v>
      </c>
      <c r="F937" s="199" t="s">
        <v>176</v>
      </c>
      <c r="G937" s="199" t="s">
        <v>1146</v>
      </c>
      <c r="H937" s="199" t="s">
        <v>1179</v>
      </c>
      <c r="I937" s="207" t="s">
        <v>123</v>
      </c>
      <c r="J937" s="199" t="s">
        <v>179</v>
      </c>
      <c r="K937" s="199" t="s">
        <v>187</v>
      </c>
      <c r="L937" s="199" t="s">
        <v>261</v>
      </c>
      <c r="M937" s="199" t="s">
        <v>141</v>
      </c>
      <c r="N937" s="201">
        <v>15.05</v>
      </c>
      <c r="O937" s="202" t="s">
        <v>81</v>
      </c>
      <c r="P937" s="202"/>
      <c r="Q937" s="203">
        <f t="shared" si="78"/>
        <v>0</v>
      </c>
      <c r="R937" s="203">
        <f t="shared" si="79"/>
        <v>0</v>
      </c>
      <c r="S937" s="213">
        <f>IF(M937="nvt",0,IF(O937&gt;0,VLOOKUP(M937,'3-Productie normen'!A:K,VLOOKUP(O937,'3-Productie normen'!$B$34:$C$35,2,FALSE),FALSE)))</f>
        <v>0</v>
      </c>
      <c r="T937" s="213">
        <f t="shared" si="80"/>
        <v>0</v>
      </c>
      <c r="U937" s="572"/>
    </row>
    <row r="938" spans="1:21" ht="14.15" customHeight="1">
      <c r="A938" s="232">
        <v>937</v>
      </c>
      <c r="B938" s="262" t="s">
        <v>86</v>
      </c>
      <c r="C938" s="199" t="s">
        <v>1033</v>
      </c>
      <c r="D938" s="199" t="s">
        <v>1034</v>
      </c>
      <c r="E938" s="199" t="s">
        <v>1035</v>
      </c>
      <c r="F938" s="199" t="s">
        <v>176</v>
      </c>
      <c r="G938" s="199" t="s">
        <v>1146</v>
      </c>
      <c r="H938" s="199" t="s">
        <v>1180</v>
      </c>
      <c r="I938" s="200" t="s">
        <v>123</v>
      </c>
      <c r="J938" s="199" t="s">
        <v>179</v>
      </c>
      <c r="K938" s="199" t="s">
        <v>179</v>
      </c>
      <c r="L938" s="199" t="s">
        <v>425</v>
      </c>
      <c r="M938" s="199" t="s">
        <v>122</v>
      </c>
      <c r="N938" s="201">
        <v>22.030899999999999</v>
      </c>
      <c r="O938" s="202" t="s">
        <v>81</v>
      </c>
      <c r="P938" s="202"/>
      <c r="Q938" s="203">
        <f t="shared" si="78"/>
        <v>0</v>
      </c>
      <c r="R938" s="203">
        <f t="shared" si="79"/>
        <v>0</v>
      </c>
      <c r="S938" s="213">
        <f>IF(M938="nvt",0,IF(O938&gt;0,VLOOKUP(M938,'3-Productie normen'!A:K,VLOOKUP(O938,'3-Productie normen'!$B$34:$C$35,2,FALSE),FALSE)))</f>
        <v>0</v>
      </c>
      <c r="T938" s="213">
        <f t="shared" si="80"/>
        <v>0</v>
      </c>
      <c r="U938" s="572"/>
    </row>
    <row r="939" spans="1:21" ht="14.15" customHeight="1">
      <c r="A939" s="231">
        <v>938</v>
      </c>
      <c r="B939" s="262" t="s">
        <v>86</v>
      </c>
      <c r="C939" s="199" t="s">
        <v>1033</v>
      </c>
      <c r="D939" s="199" t="s">
        <v>1034</v>
      </c>
      <c r="E939" s="199" t="s">
        <v>1035</v>
      </c>
      <c r="F939" s="199" t="s">
        <v>176</v>
      </c>
      <c r="G939" s="199" t="s">
        <v>1146</v>
      </c>
      <c r="H939" s="199" t="s">
        <v>1181</v>
      </c>
      <c r="I939" s="200" t="s">
        <v>123</v>
      </c>
      <c r="J939" s="199" t="s">
        <v>179</v>
      </c>
      <c r="K939" s="199" t="s">
        <v>179</v>
      </c>
      <c r="L939" s="199" t="s">
        <v>425</v>
      </c>
      <c r="M939" s="199" t="s">
        <v>122</v>
      </c>
      <c r="N939" s="201">
        <v>42.1023</v>
      </c>
      <c r="O939" s="202" t="s">
        <v>81</v>
      </c>
      <c r="P939" s="202"/>
      <c r="Q939" s="203">
        <f t="shared" si="78"/>
        <v>0</v>
      </c>
      <c r="R939" s="203">
        <f t="shared" si="79"/>
        <v>0</v>
      </c>
      <c r="S939" s="213">
        <f>IF(M939="nvt",0,IF(O939&gt;0,VLOOKUP(M939,'3-Productie normen'!A:K,VLOOKUP(O939,'3-Productie normen'!$B$34:$C$35,2,FALSE),FALSE)))</f>
        <v>0</v>
      </c>
      <c r="T939" s="213">
        <f t="shared" si="80"/>
        <v>0</v>
      </c>
      <c r="U939" s="572"/>
    </row>
    <row r="940" spans="1:21" ht="14.15" customHeight="1">
      <c r="A940" s="231">
        <v>939</v>
      </c>
      <c r="B940" s="262" t="s">
        <v>86</v>
      </c>
      <c r="C940" s="199" t="s">
        <v>1033</v>
      </c>
      <c r="D940" s="199" t="s">
        <v>1034</v>
      </c>
      <c r="E940" s="199" t="s">
        <v>1035</v>
      </c>
      <c r="F940" s="199" t="s">
        <v>176</v>
      </c>
      <c r="G940" s="199" t="s">
        <v>1146</v>
      </c>
      <c r="H940" s="199" t="s">
        <v>1182</v>
      </c>
      <c r="I940" s="207" t="s">
        <v>123</v>
      </c>
      <c r="J940" s="199" t="s">
        <v>179</v>
      </c>
      <c r="K940" s="199" t="s">
        <v>1074</v>
      </c>
      <c r="L940" s="199" t="s">
        <v>425</v>
      </c>
      <c r="M940" s="199" t="s">
        <v>141</v>
      </c>
      <c r="N940" s="201">
        <v>33.188099999999999</v>
      </c>
      <c r="O940" s="202" t="s">
        <v>81</v>
      </c>
      <c r="P940" s="202"/>
      <c r="Q940" s="203">
        <f t="shared" si="78"/>
        <v>0</v>
      </c>
      <c r="R940" s="203">
        <f t="shared" si="79"/>
        <v>0</v>
      </c>
      <c r="S940" s="213">
        <f>IF(M940="nvt",0,IF(O940&gt;0,VLOOKUP(M940,'3-Productie normen'!A:K,VLOOKUP(O940,'3-Productie normen'!$B$34:$C$35,2,FALSE),FALSE)))</f>
        <v>0</v>
      </c>
      <c r="T940" s="213">
        <f t="shared" si="80"/>
        <v>0</v>
      </c>
      <c r="U940" s="572"/>
    </row>
    <row r="941" spans="1:21" ht="14.15" customHeight="1">
      <c r="A941" s="231">
        <v>940</v>
      </c>
      <c r="B941" s="262" t="s">
        <v>86</v>
      </c>
      <c r="C941" s="199" t="s">
        <v>1033</v>
      </c>
      <c r="D941" s="199" t="s">
        <v>1034</v>
      </c>
      <c r="E941" s="199" t="s">
        <v>1035</v>
      </c>
      <c r="F941" s="199" t="s">
        <v>176</v>
      </c>
      <c r="G941" s="199" t="s">
        <v>1146</v>
      </c>
      <c r="H941" s="199" t="s">
        <v>1183</v>
      </c>
      <c r="I941" s="200" t="s">
        <v>123</v>
      </c>
      <c r="J941" s="199" t="s">
        <v>179</v>
      </c>
      <c r="K941" s="199" t="s">
        <v>179</v>
      </c>
      <c r="L941" s="199" t="s">
        <v>425</v>
      </c>
      <c r="M941" s="199" t="s">
        <v>122</v>
      </c>
      <c r="N941" s="201">
        <v>31.3078</v>
      </c>
      <c r="O941" s="202" t="s">
        <v>81</v>
      </c>
      <c r="P941" s="202"/>
      <c r="Q941" s="203">
        <f t="shared" si="78"/>
        <v>0</v>
      </c>
      <c r="R941" s="203">
        <f t="shared" si="79"/>
        <v>0</v>
      </c>
      <c r="S941" s="213">
        <f>IF(M941="nvt",0,IF(O941&gt;0,VLOOKUP(M941,'3-Productie normen'!A:K,VLOOKUP(O941,'3-Productie normen'!$B$34:$C$35,2,FALSE),FALSE)))</f>
        <v>0</v>
      </c>
      <c r="T941" s="213">
        <f t="shared" si="80"/>
        <v>0</v>
      </c>
      <c r="U941" s="572"/>
    </row>
    <row r="942" spans="1:21" ht="14.15" customHeight="1">
      <c r="A942" s="231">
        <v>941</v>
      </c>
      <c r="B942" s="262" t="s">
        <v>86</v>
      </c>
      <c r="C942" s="199" t="s">
        <v>1033</v>
      </c>
      <c r="D942" s="199" t="s">
        <v>1034</v>
      </c>
      <c r="E942" s="199" t="s">
        <v>1035</v>
      </c>
      <c r="F942" s="199" t="s">
        <v>176</v>
      </c>
      <c r="G942" s="199" t="s">
        <v>1146</v>
      </c>
      <c r="H942" s="199" t="s">
        <v>1184</v>
      </c>
      <c r="I942" s="200" t="s">
        <v>245</v>
      </c>
      <c r="J942" s="199" t="s">
        <v>255</v>
      </c>
      <c r="K942" s="199" t="s">
        <v>1185</v>
      </c>
      <c r="L942" s="199" t="s">
        <v>180</v>
      </c>
      <c r="M942" s="199" t="s">
        <v>143</v>
      </c>
      <c r="N942" s="201">
        <v>31.15</v>
      </c>
      <c r="O942" s="202"/>
      <c r="P942" s="202"/>
      <c r="Q942" s="203">
        <f t="shared" si="78"/>
        <v>0</v>
      </c>
      <c r="R942" s="203">
        <f t="shared" si="79"/>
        <v>0</v>
      </c>
      <c r="S942" s="213">
        <f>IF(M942="nvt",0,IF(O942&gt;0,VLOOKUP(M942,'3-Productie normen'!A:K,VLOOKUP(O942,'3-Productie normen'!$B$34:$C$35,2,FALSE),FALSE)))</f>
        <v>0</v>
      </c>
      <c r="T942" s="213">
        <f t="shared" si="80"/>
        <v>0</v>
      </c>
      <c r="U942" s="572"/>
    </row>
    <row r="943" spans="1:21" ht="14.15" customHeight="1">
      <c r="A943" s="231">
        <v>942</v>
      </c>
      <c r="B943" s="262" t="s">
        <v>86</v>
      </c>
      <c r="C943" s="199" t="s">
        <v>1033</v>
      </c>
      <c r="D943" s="199" t="s">
        <v>1034</v>
      </c>
      <c r="E943" s="199" t="s">
        <v>1035</v>
      </c>
      <c r="F943" s="199" t="s">
        <v>176</v>
      </c>
      <c r="G943" s="199" t="s">
        <v>1146</v>
      </c>
      <c r="H943" s="199" t="s">
        <v>1186</v>
      </c>
      <c r="I943" s="200" t="s">
        <v>136</v>
      </c>
      <c r="J943" s="199" t="s">
        <v>179</v>
      </c>
      <c r="K943" s="199" t="s">
        <v>265</v>
      </c>
      <c r="L943" s="199" t="s">
        <v>425</v>
      </c>
      <c r="M943" s="199" t="s">
        <v>135</v>
      </c>
      <c r="N943" s="201">
        <v>33.846699999999998</v>
      </c>
      <c r="O943" s="202" t="s">
        <v>81</v>
      </c>
      <c r="P943" s="202"/>
      <c r="Q943" s="203">
        <f t="shared" si="78"/>
        <v>0</v>
      </c>
      <c r="R943" s="203">
        <f t="shared" si="79"/>
        <v>0</v>
      </c>
      <c r="S943" s="213">
        <f>IF(M943="nvt",0,IF(O943&gt;0,VLOOKUP(M943,'3-Productie normen'!A:K,VLOOKUP(O943,'3-Productie normen'!$B$34:$C$35,2,FALSE),FALSE)))</f>
        <v>0</v>
      </c>
      <c r="T943" s="213">
        <f t="shared" si="80"/>
        <v>0</v>
      </c>
      <c r="U943" s="572"/>
    </row>
    <row r="944" spans="1:21" ht="14.15" customHeight="1">
      <c r="A944" s="231">
        <v>943</v>
      </c>
      <c r="B944" s="262" t="s">
        <v>86</v>
      </c>
      <c r="C944" s="199" t="s">
        <v>1033</v>
      </c>
      <c r="D944" s="199" t="s">
        <v>1034</v>
      </c>
      <c r="E944" s="199" t="s">
        <v>1035</v>
      </c>
      <c r="F944" s="199" t="s">
        <v>176</v>
      </c>
      <c r="G944" s="199" t="s">
        <v>1146</v>
      </c>
      <c r="H944" s="199" t="s">
        <v>1187</v>
      </c>
      <c r="I944" s="207" t="s">
        <v>123</v>
      </c>
      <c r="J944" s="199" t="s">
        <v>179</v>
      </c>
      <c r="K944" s="199" t="s">
        <v>187</v>
      </c>
      <c r="L944" s="199" t="s">
        <v>261</v>
      </c>
      <c r="M944" s="199" t="s">
        <v>141</v>
      </c>
      <c r="N944" s="201">
        <v>14.8565</v>
      </c>
      <c r="O944" s="202" t="s">
        <v>81</v>
      </c>
      <c r="P944" s="202"/>
      <c r="Q944" s="203">
        <f t="shared" si="78"/>
        <v>0</v>
      </c>
      <c r="R944" s="203">
        <f t="shared" si="79"/>
        <v>0</v>
      </c>
      <c r="S944" s="213">
        <f>IF(M944="nvt",0,IF(O944&gt;0,VLOOKUP(M944,'3-Productie normen'!A:K,VLOOKUP(O944,'3-Productie normen'!$B$34:$C$35,2,FALSE),FALSE)))</f>
        <v>0</v>
      </c>
      <c r="T944" s="213">
        <f t="shared" si="80"/>
        <v>0</v>
      </c>
      <c r="U944" s="572"/>
    </row>
    <row r="945" spans="1:21" ht="14.15" customHeight="1">
      <c r="A945" s="231">
        <v>944</v>
      </c>
      <c r="B945" s="262" t="s">
        <v>86</v>
      </c>
      <c r="C945" s="199" t="s">
        <v>1033</v>
      </c>
      <c r="D945" s="199" t="s">
        <v>1034</v>
      </c>
      <c r="E945" s="199" t="s">
        <v>1035</v>
      </c>
      <c r="F945" s="199" t="s">
        <v>176</v>
      </c>
      <c r="G945" s="199" t="s">
        <v>1146</v>
      </c>
      <c r="H945" s="199" t="s">
        <v>1188</v>
      </c>
      <c r="I945" s="200" t="s">
        <v>123</v>
      </c>
      <c r="J945" s="199" t="s">
        <v>179</v>
      </c>
      <c r="K945" s="199" t="s">
        <v>179</v>
      </c>
      <c r="L945" s="199" t="s">
        <v>425</v>
      </c>
      <c r="M945" s="199" t="s">
        <v>122</v>
      </c>
      <c r="N945" s="201">
        <v>44.101799999999997</v>
      </c>
      <c r="O945" s="202" t="s">
        <v>81</v>
      </c>
      <c r="P945" s="202"/>
      <c r="Q945" s="203">
        <f t="shared" si="78"/>
        <v>0</v>
      </c>
      <c r="R945" s="203">
        <f t="shared" si="79"/>
        <v>0</v>
      </c>
      <c r="S945" s="213">
        <f>IF(M945="nvt",0,IF(O945&gt;0,VLOOKUP(M945,'3-Productie normen'!A:K,VLOOKUP(O945,'3-Productie normen'!$B$34:$C$35,2,FALSE),FALSE)))</f>
        <v>0</v>
      </c>
      <c r="T945" s="213">
        <f t="shared" si="80"/>
        <v>0</v>
      </c>
      <c r="U945" s="572"/>
    </row>
    <row r="946" spans="1:21" ht="14.15" customHeight="1">
      <c r="A946" s="232">
        <v>945</v>
      </c>
      <c r="B946" s="262" t="s">
        <v>86</v>
      </c>
      <c r="C946" s="199" t="s">
        <v>1033</v>
      </c>
      <c r="D946" s="199" t="s">
        <v>1034</v>
      </c>
      <c r="E946" s="199" t="s">
        <v>1035</v>
      </c>
      <c r="F946" s="199" t="s">
        <v>176</v>
      </c>
      <c r="G946" s="199" t="s">
        <v>1146</v>
      </c>
      <c r="H946" s="199" t="s">
        <v>1189</v>
      </c>
      <c r="I946" s="207" t="s">
        <v>123</v>
      </c>
      <c r="J946" s="199" t="s">
        <v>179</v>
      </c>
      <c r="K946" s="199" t="s">
        <v>187</v>
      </c>
      <c r="L946" s="199" t="s">
        <v>425</v>
      </c>
      <c r="M946" s="199" t="s">
        <v>141</v>
      </c>
      <c r="N946" s="201">
        <v>17.149999999999999</v>
      </c>
      <c r="O946" s="202" t="s">
        <v>81</v>
      </c>
      <c r="P946" s="202"/>
      <c r="Q946" s="203">
        <f t="shared" si="78"/>
        <v>0</v>
      </c>
      <c r="R946" s="203">
        <f t="shared" si="79"/>
        <v>0</v>
      </c>
      <c r="S946" s="213">
        <f>IF(M946="nvt",0,IF(O946&gt;0,VLOOKUP(M946,'3-Productie normen'!A:K,VLOOKUP(O946,'3-Productie normen'!$B$34:$C$35,2,FALSE),FALSE)))</f>
        <v>0</v>
      </c>
      <c r="T946" s="213">
        <f t="shared" si="80"/>
        <v>0</v>
      </c>
      <c r="U946" s="572"/>
    </row>
    <row r="947" spans="1:21" ht="14.15" customHeight="1">
      <c r="A947" s="231">
        <v>946</v>
      </c>
      <c r="B947" s="262" t="s">
        <v>86</v>
      </c>
      <c r="C947" s="199" t="s">
        <v>1033</v>
      </c>
      <c r="D947" s="199" t="s">
        <v>1034</v>
      </c>
      <c r="E947" s="199" t="s">
        <v>1035</v>
      </c>
      <c r="F947" s="199" t="s">
        <v>176</v>
      </c>
      <c r="G947" s="199" t="s">
        <v>1146</v>
      </c>
      <c r="H947" s="199" t="s">
        <v>1190</v>
      </c>
      <c r="I947" s="200" t="s">
        <v>123</v>
      </c>
      <c r="J947" s="199" t="s">
        <v>179</v>
      </c>
      <c r="K947" s="199" t="s">
        <v>1074</v>
      </c>
      <c r="L947" s="199" t="s">
        <v>261</v>
      </c>
      <c r="M947" s="199" t="s">
        <v>122</v>
      </c>
      <c r="N947" s="201">
        <v>7.35</v>
      </c>
      <c r="O947" s="202" t="s">
        <v>81</v>
      </c>
      <c r="P947" s="202"/>
      <c r="Q947" s="203">
        <f t="shared" si="78"/>
        <v>0</v>
      </c>
      <c r="R947" s="203">
        <f t="shared" si="79"/>
        <v>0</v>
      </c>
      <c r="S947" s="213">
        <f>IF(M947="nvt",0,IF(O947&gt;0,VLOOKUP(M947,'3-Productie normen'!A:K,VLOOKUP(O947,'3-Productie normen'!$B$34:$C$35,2,FALSE),FALSE)))</f>
        <v>0</v>
      </c>
      <c r="T947" s="213">
        <f t="shared" si="80"/>
        <v>0</v>
      </c>
      <c r="U947" s="572"/>
    </row>
    <row r="948" spans="1:21" ht="14.15" customHeight="1">
      <c r="A948" s="231">
        <v>947</v>
      </c>
      <c r="B948" s="262" t="s">
        <v>86</v>
      </c>
      <c r="C948" s="199" t="s">
        <v>1033</v>
      </c>
      <c r="D948" s="199" t="s">
        <v>1034</v>
      </c>
      <c r="E948" s="199" t="s">
        <v>1035</v>
      </c>
      <c r="F948" s="199" t="s">
        <v>176</v>
      </c>
      <c r="G948" s="199" t="s">
        <v>1146</v>
      </c>
      <c r="H948" s="199" t="s">
        <v>1191</v>
      </c>
      <c r="I948" s="200" t="s">
        <v>130</v>
      </c>
      <c r="J948" s="199" t="s">
        <v>222</v>
      </c>
      <c r="K948" s="199" t="s">
        <v>237</v>
      </c>
      <c r="L948" s="199" t="s">
        <v>261</v>
      </c>
      <c r="M948" s="199" t="s">
        <v>238</v>
      </c>
      <c r="N948" s="201">
        <v>57.51</v>
      </c>
      <c r="O948" s="202" t="s">
        <v>81</v>
      </c>
      <c r="P948" s="202"/>
      <c r="Q948" s="203">
        <f t="shared" si="78"/>
        <v>0</v>
      </c>
      <c r="R948" s="203">
        <f t="shared" si="79"/>
        <v>0</v>
      </c>
      <c r="S948" s="213">
        <f>IF(M948="nvt",0,IF(O948&gt;0,VLOOKUP(M948,'3-Productie normen'!A:K,VLOOKUP(O948,'3-Productie normen'!$B$34:$C$35,2,FALSE),FALSE)))</f>
        <v>0</v>
      </c>
      <c r="T948" s="213">
        <f t="shared" si="80"/>
        <v>0</v>
      </c>
      <c r="U948" s="572"/>
    </row>
    <row r="949" spans="1:21" ht="14.15" customHeight="1">
      <c r="A949" s="231">
        <v>948</v>
      </c>
      <c r="B949" s="262" t="s">
        <v>86</v>
      </c>
      <c r="C949" s="199" t="s">
        <v>1033</v>
      </c>
      <c r="D949" s="199" t="s">
        <v>1034</v>
      </c>
      <c r="E949" s="199" t="s">
        <v>1035</v>
      </c>
      <c r="F949" s="199" t="s">
        <v>176</v>
      </c>
      <c r="G949" s="199" t="s">
        <v>1146</v>
      </c>
      <c r="H949" s="199" t="s">
        <v>1192</v>
      </c>
      <c r="I949" s="200" t="s">
        <v>123</v>
      </c>
      <c r="J949" s="199" t="s">
        <v>179</v>
      </c>
      <c r="K949" s="199" t="s">
        <v>179</v>
      </c>
      <c r="L949" s="199" t="s">
        <v>425</v>
      </c>
      <c r="M949" s="199" t="s">
        <v>122</v>
      </c>
      <c r="N949" s="201">
        <v>44.792999999999999</v>
      </c>
      <c r="O949" s="202" t="s">
        <v>81</v>
      </c>
      <c r="P949" s="202"/>
      <c r="Q949" s="203">
        <f t="shared" si="78"/>
        <v>0</v>
      </c>
      <c r="R949" s="203">
        <f t="shared" si="79"/>
        <v>0</v>
      </c>
      <c r="S949" s="213">
        <f>IF(M949="nvt",0,IF(O949&gt;0,VLOOKUP(M949,'3-Productie normen'!A:K,VLOOKUP(O949,'3-Productie normen'!$B$34:$C$35,2,FALSE),FALSE)))</f>
        <v>0</v>
      </c>
      <c r="T949" s="213">
        <f t="shared" si="80"/>
        <v>0</v>
      </c>
      <c r="U949" s="572"/>
    </row>
    <row r="950" spans="1:21" ht="14.15" customHeight="1">
      <c r="A950" s="231">
        <v>949</v>
      </c>
      <c r="B950" s="262" t="s">
        <v>86</v>
      </c>
      <c r="C950" s="199" t="s">
        <v>1033</v>
      </c>
      <c r="D950" s="199" t="s">
        <v>1034</v>
      </c>
      <c r="E950" s="199" t="s">
        <v>1035</v>
      </c>
      <c r="F950" s="199" t="s">
        <v>176</v>
      </c>
      <c r="G950" s="199" t="s">
        <v>1146</v>
      </c>
      <c r="H950" s="199" t="s">
        <v>1193</v>
      </c>
      <c r="I950" s="200" t="s">
        <v>123</v>
      </c>
      <c r="J950" s="199" t="s">
        <v>179</v>
      </c>
      <c r="K950" s="199" t="s">
        <v>246</v>
      </c>
      <c r="L950" s="199" t="s">
        <v>261</v>
      </c>
      <c r="M950" s="199" t="s">
        <v>122</v>
      </c>
      <c r="N950" s="201">
        <v>7.31</v>
      </c>
      <c r="O950" s="202" t="s">
        <v>81</v>
      </c>
      <c r="P950" s="202"/>
      <c r="Q950" s="203">
        <f t="shared" si="78"/>
        <v>0</v>
      </c>
      <c r="R950" s="203">
        <f t="shared" si="79"/>
        <v>0</v>
      </c>
      <c r="S950" s="213">
        <f>IF(M950="nvt",0,IF(O950&gt;0,VLOOKUP(M950,'3-Productie normen'!A:K,VLOOKUP(O950,'3-Productie normen'!$B$34:$C$35,2,FALSE),FALSE)))</f>
        <v>0</v>
      </c>
      <c r="T950" s="213">
        <f t="shared" si="80"/>
        <v>0</v>
      </c>
      <c r="U950" s="572"/>
    </row>
    <row r="951" spans="1:21" ht="14.15" customHeight="1">
      <c r="A951" s="231">
        <v>950</v>
      </c>
      <c r="B951" s="262" t="s">
        <v>86</v>
      </c>
      <c r="C951" s="199" t="s">
        <v>1033</v>
      </c>
      <c r="D951" s="199" t="s">
        <v>1034</v>
      </c>
      <c r="E951" s="199" t="s">
        <v>1035</v>
      </c>
      <c r="F951" s="199" t="s">
        <v>176</v>
      </c>
      <c r="G951" s="199" t="s">
        <v>1146</v>
      </c>
      <c r="H951" s="199" t="s">
        <v>1194</v>
      </c>
      <c r="I951" s="200" t="s">
        <v>123</v>
      </c>
      <c r="J951" s="199" t="s">
        <v>179</v>
      </c>
      <c r="K951" s="199" t="s">
        <v>179</v>
      </c>
      <c r="L951" s="199" t="s">
        <v>425</v>
      </c>
      <c r="M951" s="199" t="s">
        <v>122</v>
      </c>
      <c r="N951" s="201">
        <v>53.072000000000003</v>
      </c>
      <c r="O951" s="202" t="s">
        <v>81</v>
      </c>
      <c r="P951" s="202"/>
      <c r="Q951" s="203">
        <f t="shared" si="78"/>
        <v>0</v>
      </c>
      <c r="R951" s="203">
        <f t="shared" si="79"/>
        <v>0</v>
      </c>
      <c r="S951" s="213">
        <f>IF(M951="nvt",0,IF(O951&gt;0,VLOOKUP(M951,'3-Productie normen'!A:K,VLOOKUP(O951,'3-Productie normen'!$B$34:$C$35,2,FALSE),FALSE)))</f>
        <v>0</v>
      </c>
      <c r="T951" s="213">
        <f t="shared" si="80"/>
        <v>0</v>
      </c>
      <c r="U951" s="572"/>
    </row>
    <row r="952" spans="1:21" ht="14.15" customHeight="1">
      <c r="A952" s="231">
        <v>951</v>
      </c>
      <c r="B952" s="262" t="s">
        <v>86</v>
      </c>
      <c r="C952" s="199" t="s">
        <v>1033</v>
      </c>
      <c r="D952" s="199" t="s">
        <v>1034</v>
      </c>
      <c r="E952" s="199" t="s">
        <v>1035</v>
      </c>
      <c r="F952" s="199" t="s">
        <v>176</v>
      </c>
      <c r="G952" s="199" t="s">
        <v>1146</v>
      </c>
      <c r="H952" s="199" t="s">
        <v>1195</v>
      </c>
      <c r="I952" s="200" t="s">
        <v>123</v>
      </c>
      <c r="J952" s="199" t="s">
        <v>179</v>
      </c>
      <c r="K952" s="199" t="s">
        <v>179</v>
      </c>
      <c r="L952" s="199" t="s">
        <v>425</v>
      </c>
      <c r="M952" s="199" t="s">
        <v>122</v>
      </c>
      <c r="N952" s="201">
        <v>21.166899999999998</v>
      </c>
      <c r="O952" s="202" t="s">
        <v>81</v>
      </c>
      <c r="P952" s="202"/>
      <c r="Q952" s="203">
        <f t="shared" si="78"/>
        <v>0</v>
      </c>
      <c r="R952" s="203">
        <f t="shared" si="79"/>
        <v>0</v>
      </c>
      <c r="S952" s="213">
        <f>IF(M952="nvt",0,IF(O952&gt;0,VLOOKUP(M952,'3-Productie normen'!A:K,VLOOKUP(O952,'3-Productie normen'!$B$34:$C$35,2,FALSE),FALSE)))</f>
        <v>0</v>
      </c>
      <c r="T952" s="213">
        <f t="shared" si="80"/>
        <v>0</v>
      </c>
      <c r="U952" s="572"/>
    </row>
    <row r="953" spans="1:21" ht="14.15" customHeight="1">
      <c r="A953" s="231">
        <v>952</v>
      </c>
      <c r="B953" s="262" t="s">
        <v>86</v>
      </c>
      <c r="C953" s="199" t="s">
        <v>1033</v>
      </c>
      <c r="D953" s="199" t="s">
        <v>1034</v>
      </c>
      <c r="E953" s="199" t="s">
        <v>1035</v>
      </c>
      <c r="F953" s="199" t="s">
        <v>176</v>
      </c>
      <c r="G953" s="199" t="s">
        <v>1146</v>
      </c>
      <c r="H953" s="199" t="s">
        <v>1196</v>
      </c>
      <c r="I953" s="207" t="s">
        <v>123</v>
      </c>
      <c r="J953" s="199" t="s">
        <v>179</v>
      </c>
      <c r="K953" s="199" t="s">
        <v>187</v>
      </c>
      <c r="L953" s="199" t="s">
        <v>261</v>
      </c>
      <c r="M953" s="199" t="s">
        <v>141</v>
      </c>
      <c r="N953" s="201">
        <v>15.0715</v>
      </c>
      <c r="O953" s="202" t="s">
        <v>81</v>
      </c>
      <c r="P953" s="202"/>
      <c r="Q953" s="203">
        <f t="shared" si="78"/>
        <v>0</v>
      </c>
      <c r="R953" s="203">
        <f t="shared" si="79"/>
        <v>0</v>
      </c>
      <c r="S953" s="213">
        <f>IF(M953="nvt",0,IF(O953&gt;0,VLOOKUP(M953,'3-Productie normen'!A:K,VLOOKUP(O953,'3-Productie normen'!$B$34:$C$35,2,FALSE),FALSE)))</f>
        <v>0</v>
      </c>
      <c r="T953" s="213">
        <f t="shared" si="80"/>
        <v>0</v>
      </c>
      <c r="U953" s="572"/>
    </row>
    <row r="954" spans="1:21" ht="14.15" customHeight="1">
      <c r="A954" s="232">
        <v>953</v>
      </c>
      <c r="B954" s="262" t="s">
        <v>86</v>
      </c>
      <c r="C954" s="199" t="s">
        <v>1033</v>
      </c>
      <c r="D954" s="199" t="s">
        <v>1034</v>
      </c>
      <c r="E954" s="199" t="s">
        <v>1035</v>
      </c>
      <c r="F954" s="199" t="s">
        <v>176</v>
      </c>
      <c r="G954" s="199" t="s">
        <v>1146</v>
      </c>
      <c r="H954" s="199" t="s">
        <v>1197</v>
      </c>
      <c r="I954" s="200" t="s">
        <v>123</v>
      </c>
      <c r="J954" s="199" t="s">
        <v>179</v>
      </c>
      <c r="K954" s="199" t="s">
        <v>179</v>
      </c>
      <c r="L954" s="199" t="s">
        <v>261</v>
      </c>
      <c r="M954" s="199" t="s">
        <v>122</v>
      </c>
      <c r="N954" s="201">
        <v>22.68</v>
      </c>
      <c r="O954" s="202" t="s">
        <v>81</v>
      </c>
      <c r="P954" s="202"/>
      <c r="Q954" s="203">
        <f t="shared" si="78"/>
        <v>0</v>
      </c>
      <c r="R954" s="203">
        <f t="shared" si="79"/>
        <v>0</v>
      </c>
      <c r="S954" s="213">
        <f>IF(M954="nvt",0,IF(O954&gt;0,VLOOKUP(M954,'3-Productie normen'!A:K,VLOOKUP(O954,'3-Productie normen'!$B$34:$C$35,2,FALSE),FALSE)))</f>
        <v>0</v>
      </c>
      <c r="T954" s="213">
        <f t="shared" si="80"/>
        <v>0</v>
      </c>
      <c r="U954" s="572"/>
    </row>
    <row r="955" spans="1:21" ht="14.15" customHeight="1">
      <c r="A955" s="231">
        <v>954</v>
      </c>
      <c r="B955" s="262" t="s">
        <v>86</v>
      </c>
      <c r="C955" s="199" t="s">
        <v>1033</v>
      </c>
      <c r="D955" s="199" t="s">
        <v>1034</v>
      </c>
      <c r="E955" s="199" t="s">
        <v>1035</v>
      </c>
      <c r="F955" s="199" t="s">
        <v>176</v>
      </c>
      <c r="G955" s="199" t="s">
        <v>1146</v>
      </c>
      <c r="H955" s="199" t="s">
        <v>1198</v>
      </c>
      <c r="I955" s="200" t="s">
        <v>123</v>
      </c>
      <c r="J955" s="199" t="s">
        <v>179</v>
      </c>
      <c r="K955" s="199" t="s">
        <v>179</v>
      </c>
      <c r="L955" s="199" t="s">
        <v>261</v>
      </c>
      <c r="M955" s="199" t="s">
        <v>122</v>
      </c>
      <c r="N955" s="201">
        <v>7.35</v>
      </c>
      <c r="O955" s="202" t="s">
        <v>81</v>
      </c>
      <c r="P955" s="202"/>
      <c r="Q955" s="203">
        <f t="shared" si="78"/>
        <v>0</v>
      </c>
      <c r="R955" s="203">
        <f t="shared" si="79"/>
        <v>0</v>
      </c>
      <c r="S955" s="213">
        <f>IF(M955="nvt",0,IF(O955&gt;0,VLOOKUP(M955,'3-Productie normen'!A:K,VLOOKUP(O955,'3-Productie normen'!$B$34:$C$35,2,FALSE),FALSE)))</f>
        <v>0</v>
      </c>
      <c r="T955" s="213">
        <f t="shared" si="80"/>
        <v>0</v>
      </c>
      <c r="U955" s="572"/>
    </row>
    <row r="956" spans="1:21" ht="14.15" customHeight="1">
      <c r="A956" s="231">
        <v>955</v>
      </c>
      <c r="B956" s="262" t="s">
        <v>86</v>
      </c>
      <c r="C956" s="199" t="s">
        <v>1033</v>
      </c>
      <c r="D956" s="199" t="s">
        <v>1034</v>
      </c>
      <c r="E956" s="199" t="s">
        <v>1035</v>
      </c>
      <c r="F956" s="199" t="s">
        <v>176</v>
      </c>
      <c r="G956" s="199" t="s">
        <v>1146</v>
      </c>
      <c r="H956" s="199" t="s">
        <v>1199</v>
      </c>
      <c r="I956" s="200" t="s">
        <v>123</v>
      </c>
      <c r="J956" s="199" t="s">
        <v>179</v>
      </c>
      <c r="K956" s="199" t="s">
        <v>179</v>
      </c>
      <c r="L956" s="199" t="s">
        <v>425</v>
      </c>
      <c r="M956" s="199" t="s">
        <v>122</v>
      </c>
      <c r="N956" s="201">
        <v>20.5931</v>
      </c>
      <c r="O956" s="202" t="s">
        <v>81</v>
      </c>
      <c r="P956" s="202"/>
      <c r="Q956" s="203">
        <f t="shared" si="78"/>
        <v>0</v>
      </c>
      <c r="R956" s="203">
        <f t="shared" si="79"/>
        <v>0</v>
      </c>
      <c r="S956" s="213">
        <f>IF(M956="nvt",0,IF(O956&gt;0,VLOOKUP(M956,'3-Productie normen'!A:K,VLOOKUP(O956,'3-Productie normen'!$B$34:$C$35,2,FALSE),FALSE)))</f>
        <v>0</v>
      </c>
      <c r="T956" s="213">
        <f t="shared" si="80"/>
        <v>0</v>
      </c>
      <c r="U956" s="572"/>
    </row>
    <row r="957" spans="1:21" ht="14.15" customHeight="1">
      <c r="A957" s="231">
        <v>956</v>
      </c>
      <c r="B957" s="262" t="s">
        <v>86</v>
      </c>
      <c r="C957" s="199" t="s">
        <v>1033</v>
      </c>
      <c r="D957" s="199" t="s">
        <v>1034</v>
      </c>
      <c r="E957" s="199" t="s">
        <v>1035</v>
      </c>
      <c r="F957" s="199" t="s">
        <v>176</v>
      </c>
      <c r="G957" s="199" t="s">
        <v>1146</v>
      </c>
      <c r="H957" s="199" t="s">
        <v>1200</v>
      </c>
      <c r="I957" s="200" t="s">
        <v>123</v>
      </c>
      <c r="J957" s="199" t="s">
        <v>179</v>
      </c>
      <c r="K957" s="199" t="s">
        <v>179</v>
      </c>
      <c r="L957" s="199" t="s">
        <v>261</v>
      </c>
      <c r="M957" s="199" t="s">
        <v>122</v>
      </c>
      <c r="N957" s="201">
        <v>7.35</v>
      </c>
      <c r="O957" s="202" t="s">
        <v>81</v>
      </c>
      <c r="P957" s="202"/>
      <c r="Q957" s="203">
        <f t="shared" si="78"/>
        <v>0</v>
      </c>
      <c r="R957" s="203">
        <f t="shared" si="79"/>
        <v>0</v>
      </c>
      <c r="S957" s="213">
        <f>IF(M957="nvt",0,IF(O957&gt;0,VLOOKUP(M957,'3-Productie normen'!A:K,VLOOKUP(O957,'3-Productie normen'!$B$34:$C$35,2,FALSE),FALSE)))</f>
        <v>0</v>
      </c>
      <c r="T957" s="213">
        <f t="shared" si="80"/>
        <v>0</v>
      </c>
      <c r="U957" s="572"/>
    </row>
    <row r="958" spans="1:21" ht="14.15" customHeight="1">
      <c r="A958" s="231">
        <v>957</v>
      </c>
      <c r="B958" s="262" t="s">
        <v>86</v>
      </c>
      <c r="C958" s="199" t="s">
        <v>1033</v>
      </c>
      <c r="D958" s="199" t="s">
        <v>1034</v>
      </c>
      <c r="E958" s="199" t="s">
        <v>1035</v>
      </c>
      <c r="F958" s="199" t="s">
        <v>176</v>
      </c>
      <c r="G958" s="199" t="s">
        <v>1146</v>
      </c>
      <c r="H958" s="199" t="s">
        <v>1201</v>
      </c>
      <c r="I958" s="200" t="s">
        <v>123</v>
      </c>
      <c r="J958" s="199" t="s">
        <v>179</v>
      </c>
      <c r="K958" s="199" t="s">
        <v>179</v>
      </c>
      <c r="L958" s="199" t="s">
        <v>261</v>
      </c>
      <c r="M958" s="199" t="s">
        <v>122</v>
      </c>
      <c r="N958" s="201">
        <v>22.54</v>
      </c>
      <c r="O958" s="202" t="s">
        <v>81</v>
      </c>
      <c r="P958" s="202"/>
      <c r="Q958" s="203">
        <f t="shared" si="78"/>
        <v>0</v>
      </c>
      <c r="R958" s="203">
        <f t="shared" si="79"/>
        <v>0</v>
      </c>
      <c r="S958" s="213">
        <f>IF(M958="nvt",0,IF(O958&gt;0,VLOOKUP(M958,'3-Productie normen'!A:K,VLOOKUP(O958,'3-Productie normen'!$B$34:$C$35,2,FALSE),FALSE)))</f>
        <v>0</v>
      </c>
      <c r="T958" s="213">
        <f t="shared" si="80"/>
        <v>0</v>
      </c>
      <c r="U958" s="572"/>
    </row>
    <row r="959" spans="1:21" ht="14.15" customHeight="1">
      <c r="A959" s="231">
        <v>958</v>
      </c>
      <c r="B959" s="262" t="s">
        <v>86</v>
      </c>
      <c r="C959" s="199" t="s">
        <v>1033</v>
      </c>
      <c r="D959" s="199" t="s">
        <v>1034</v>
      </c>
      <c r="E959" s="199" t="s">
        <v>1035</v>
      </c>
      <c r="F959" s="199" t="s">
        <v>176</v>
      </c>
      <c r="G959" s="199" t="s">
        <v>1146</v>
      </c>
      <c r="H959" s="199" t="s">
        <v>1202</v>
      </c>
      <c r="I959" s="200" t="s">
        <v>123</v>
      </c>
      <c r="J959" s="199" t="s">
        <v>179</v>
      </c>
      <c r="K959" s="199" t="s">
        <v>179</v>
      </c>
      <c r="L959" s="199" t="s">
        <v>261</v>
      </c>
      <c r="M959" s="199" t="s">
        <v>122</v>
      </c>
      <c r="N959" s="201">
        <v>7.35</v>
      </c>
      <c r="O959" s="202" t="s">
        <v>81</v>
      </c>
      <c r="P959" s="202"/>
      <c r="Q959" s="203">
        <f t="shared" si="78"/>
        <v>0</v>
      </c>
      <c r="R959" s="203">
        <f t="shared" si="79"/>
        <v>0</v>
      </c>
      <c r="S959" s="213">
        <f>IF(M959="nvt",0,IF(O959&gt;0,VLOOKUP(M959,'3-Productie normen'!A:K,VLOOKUP(O959,'3-Productie normen'!$B$34:$C$35,2,FALSE),FALSE)))</f>
        <v>0</v>
      </c>
      <c r="T959" s="213">
        <f t="shared" si="80"/>
        <v>0</v>
      </c>
      <c r="U959" s="572"/>
    </row>
    <row r="960" spans="1:21" ht="14.15" customHeight="1">
      <c r="A960" s="231">
        <v>959</v>
      </c>
      <c r="B960" s="262" t="s">
        <v>86</v>
      </c>
      <c r="C960" s="199" t="s">
        <v>1033</v>
      </c>
      <c r="D960" s="199" t="s">
        <v>1034</v>
      </c>
      <c r="E960" s="199" t="s">
        <v>1035</v>
      </c>
      <c r="F960" s="199" t="s">
        <v>176</v>
      </c>
      <c r="G960" s="199" t="s">
        <v>1146</v>
      </c>
      <c r="H960" s="199" t="s">
        <v>1203</v>
      </c>
      <c r="I960" s="207" t="s">
        <v>123</v>
      </c>
      <c r="J960" s="199" t="s">
        <v>179</v>
      </c>
      <c r="K960" s="199" t="s">
        <v>187</v>
      </c>
      <c r="L960" s="199" t="s">
        <v>425</v>
      </c>
      <c r="M960" s="199" t="s">
        <v>141</v>
      </c>
      <c r="N960" s="201">
        <v>18.27</v>
      </c>
      <c r="O960" s="202" t="s">
        <v>81</v>
      </c>
      <c r="P960" s="202"/>
      <c r="Q960" s="203">
        <f t="shared" si="78"/>
        <v>0</v>
      </c>
      <c r="R960" s="203">
        <f t="shared" si="79"/>
        <v>0</v>
      </c>
      <c r="S960" s="213">
        <f>IF(M960="nvt",0,IF(O960&gt;0,VLOOKUP(M960,'3-Productie normen'!A:K,VLOOKUP(O960,'3-Productie normen'!$B$34:$C$35,2,FALSE),FALSE)))</f>
        <v>0</v>
      </c>
      <c r="T960" s="213">
        <f t="shared" si="80"/>
        <v>0</v>
      </c>
      <c r="U960" s="572"/>
    </row>
    <row r="961" spans="1:21" ht="14.15" customHeight="1">
      <c r="A961" s="231">
        <v>960</v>
      </c>
      <c r="B961" s="262" t="s">
        <v>86</v>
      </c>
      <c r="C961" s="199" t="s">
        <v>1033</v>
      </c>
      <c r="D961" s="199" t="s">
        <v>1034</v>
      </c>
      <c r="E961" s="199" t="s">
        <v>1035</v>
      </c>
      <c r="F961" s="199" t="s">
        <v>176</v>
      </c>
      <c r="G961" s="199" t="s">
        <v>1146</v>
      </c>
      <c r="H961" s="199" t="s">
        <v>1204</v>
      </c>
      <c r="I961" s="207" t="s">
        <v>123</v>
      </c>
      <c r="J961" s="199" t="s">
        <v>179</v>
      </c>
      <c r="K961" s="199" t="s">
        <v>187</v>
      </c>
      <c r="L961" s="199" t="s">
        <v>261</v>
      </c>
      <c r="M961" s="199" t="s">
        <v>141</v>
      </c>
      <c r="N961" s="201">
        <v>15.05</v>
      </c>
      <c r="O961" s="202" t="s">
        <v>81</v>
      </c>
      <c r="P961" s="202"/>
      <c r="Q961" s="203">
        <f t="shared" si="78"/>
        <v>0</v>
      </c>
      <c r="R961" s="203">
        <f t="shared" si="79"/>
        <v>0</v>
      </c>
      <c r="S961" s="213">
        <f>IF(M961="nvt",0,IF(O961&gt;0,VLOOKUP(M961,'3-Productie normen'!A:K,VLOOKUP(O961,'3-Productie normen'!$B$34:$C$35,2,FALSE),FALSE)))</f>
        <v>0</v>
      </c>
      <c r="T961" s="213">
        <f t="shared" si="80"/>
        <v>0</v>
      </c>
      <c r="U961" s="572"/>
    </row>
    <row r="962" spans="1:21" ht="14.15" customHeight="1">
      <c r="A962" s="232">
        <v>961</v>
      </c>
      <c r="B962" s="262" t="s">
        <v>86</v>
      </c>
      <c r="C962" s="199" t="s">
        <v>1033</v>
      </c>
      <c r="D962" s="199" t="s">
        <v>1034</v>
      </c>
      <c r="E962" s="199" t="s">
        <v>1035</v>
      </c>
      <c r="F962" s="199" t="s">
        <v>176</v>
      </c>
      <c r="G962" s="199" t="s">
        <v>1146</v>
      </c>
      <c r="H962" s="199" t="s">
        <v>1205</v>
      </c>
      <c r="I962" s="200" t="s">
        <v>123</v>
      </c>
      <c r="J962" s="199" t="s">
        <v>179</v>
      </c>
      <c r="K962" s="199" t="s">
        <v>179</v>
      </c>
      <c r="L962" s="199" t="s">
        <v>261</v>
      </c>
      <c r="M962" s="199" t="s">
        <v>122</v>
      </c>
      <c r="N962" s="201">
        <v>22.54</v>
      </c>
      <c r="O962" s="202" t="s">
        <v>81</v>
      </c>
      <c r="P962" s="202"/>
      <c r="Q962" s="203">
        <f t="shared" si="78"/>
        <v>0</v>
      </c>
      <c r="R962" s="203">
        <f t="shared" si="79"/>
        <v>0</v>
      </c>
      <c r="S962" s="213">
        <f>IF(M962="nvt",0,IF(O962&gt;0,VLOOKUP(M962,'3-Productie normen'!A:K,VLOOKUP(O962,'3-Productie normen'!$B$34:$C$35,2,FALSE),FALSE)))</f>
        <v>0</v>
      </c>
      <c r="T962" s="213">
        <f t="shared" si="80"/>
        <v>0</v>
      </c>
      <c r="U962" s="572"/>
    </row>
    <row r="963" spans="1:21" ht="14.15" customHeight="1">
      <c r="A963" s="231">
        <v>962</v>
      </c>
      <c r="B963" s="262" t="s">
        <v>86</v>
      </c>
      <c r="C963" s="199" t="s">
        <v>1033</v>
      </c>
      <c r="D963" s="199" t="s">
        <v>1034</v>
      </c>
      <c r="E963" s="199" t="s">
        <v>1035</v>
      </c>
      <c r="F963" s="199" t="s">
        <v>176</v>
      </c>
      <c r="G963" s="199" t="s">
        <v>1146</v>
      </c>
      <c r="H963" s="199" t="s">
        <v>1206</v>
      </c>
      <c r="I963" s="200" t="s">
        <v>123</v>
      </c>
      <c r="J963" s="199" t="s">
        <v>179</v>
      </c>
      <c r="K963" s="199" t="s">
        <v>179</v>
      </c>
      <c r="L963" s="199" t="s">
        <v>425</v>
      </c>
      <c r="M963" s="199" t="s">
        <v>122</v>
      </c>
      <c r="N963" s="201">
        <v>22.707000000000001</v>
      </c>
      <c r="O963" s="202" t="s">
        <v>81</v>
      </c>
      <c r="P963" s="202"/>
      <c r="Q963" s="203">
        <f t="shared" si="78"/>
        <v>0</v>
      </c>
      <c r="R963" s="203">
        <f t="shared" si="79"/>
        <v>0</v>
      </c>
      <c r="S963" s="213">
        <f>IF(M963="nvt",0,IF(O963&gt;0,VLOOKUP(M963,'3-Productie normen'!A:K,VLOOKUP(O963,'3-Productie normen'!$B$34:$C$35,2,FALSE),FALSE)))</f>
        <v>0</v>
      </c>
      <c r="T963" s="213">
        <f t="shared" si="80"/>
        <v>0</v>
      </c>
      <c r="U963" s="572"/>
    </row>
    <row r="964" spans="1:21" ht="14.15" customHeight="1">
      <c r="A964" s="231">
        <v>963</v>
      </c>
      <c r="B964" s="262" t="s">
        <v>86</v>
      </c>
      <c r="C964" s="199" t="s">
        <v>1033</v>
      </c>
      <c r="D964" s="199" t="s">
        <v>1034</v>
      </c>
      <c r="E964" s="199" t="s">
        <v>1035</v>
      </c>
      <c r="F964" s="199" t="s">
        <v>176</v>
      </c>
      <c r="G964" s="199" t="s">
        <v>1146</v>
      </c>
      <c r="H964" s="199" t="s">
        <v>1207</v>
      </c>
      <c r="I964" s="207" t="s">
        <v>123</v>
      </c>
      <c r="J964" s="199" t="s">
        <v>179</v>
      </c>
      <c r="K964" s="199" t="s">
        <v>187</v>
      </c>
      <c r="L964" s="199" t="s">
        <v>261</v>
      </c>
      <c r="M964" s="199" t="s">
        <v>141</v>
      </c>
      <c r="N964" s="201">
        <v>15.05</v>
      </c>
      <c r="O964" s="202" t="s">
        <v>81</v>
      </c>
      <c r="P964" s="202"/>
      <c r="Q964" s="203">
        <f t="shared" si="78"/>
        <v>0</v>
      </c>
      <c r="R964" s="203">
        <f t="shared" si="79"/>
        <v>0</v>
      </c>
      <c r="S964" s="213">
        <f>IF(M964="nvt",0,IF(O964&gt;0,VLOOKUP(M964,'3-Productie normen'!A:K,VLOOKUP(O964,'3-Productie normen'!$B$34:$C$35,2,FALSE),FALSE)))</f>
        <v>0</v>
      </c>
      <c r="T964" s="213">
        <f t="shared" si="80"/>
        <v>0</v>
      </c>
      <c r="U964" s="572"/>
    </row>
    <row r="965" spans="1:21" ht="14.15" customHeight="1">
      <c r="A965" s="231">
        <v>964</v>
      </c>
      <c r="B965" s="262" t="s">
        <v>86</v>
      </c>
      <c r="C965" s="199" t="s">
        <v>1033</v>
      </c>
      <c r="D965" s="199" t="s">
        <v>1034</v>
      </c>
      <c r="E965" s="199" t="s">
        <v>1035</v>
      </c>
      <c r="F965" s="199" t="s">
        <v>176</v>
      </c>
      <c r="G965" s="199" t="s">
        <v>1146</v>
      </c>
      <c r="H965" s="199" t="s">
        <v>1208</v>
      </c>
      <c r="I965" s="200" t="s">
        <v>130</v>
      </c>
      <c r="J965" s="199" t="s">
        <v>222</v>
      </c>
      <c r="K965" s="199" t="s">
        <v>237</v>
      </c>
      <c r="L965" s="199" t="s">
        <v>425</v>
      </c>
      <c r="M965" s="199" t="s">
        <v>238</v>
      </c>
      <c r="N965" s="201">
        <v>21.458500000000001</v>
      </c>
      <c r="O965" s="202" t="s">
        <v>81</v>
      </c>
      <c r="P965" s="202"/>
      <c r="Q965" s="203">
        <f t="shared" si="78"/>
        <v>0</v>
      </c>
      <c r="R965" s="203">
        <f t="shared" si="79"/>
        <v>0</v>
      </c>
      <c r="S965" s="213">
        <f>IF(M965="nvt",0,IF(O965&gt;0,VLOOKUP(M965,'3-Productie normen'!A:K,VLOOKUP(O965,'3-Productie normen'!$B$34:$C$35,2,FALSE),FALSE)))</f>
        <v>0</v>
      </c>
      <c r="T965" s="213">
        <f t="shared" si="80"/>
        <v>0</v>
      </c>
      <c r="U965" s="572"/>
    </row>
    <row r="966" spans="1:21" ht="14.15" customHeight="1">
      <c r="A966" s="231">
        <v>965</v>
      </c>
      <c r="B966" s="262" t="s">
        <v>86</v>
      </c>
      <c r="C966" s="199" t="s">
        <v>1033</v>
      </c>
      <c r="D966" s="199" t="s">
        <v>1034</v>
      </c>
      <c r="E966" s="199" t="s">
        <v>1035</v>
      </c>
      <c r="F966" s="199" t="s">
        <v>176</v>
      </c>
      <c r="G966" s="199" t="s">
        <v>1146</v>
      </c>
      <c r="H966" s="199" t="s">
        <v>1209</v>
      </c>
      <c r="I966" s="200" t="s">
        <v>123</v>
      </c>
      <c r="J966" s="199" t="s">
        <v>179</v>
      </c>
      <c r="K966" s="199" t="s">
        <v>179</v>
      </c>
      <c r="L966" s="199" t="s">
        <v>261</v>
      </c>
      <c r="M966" s="199" t="s">
        <v>122</v>
      </c>
      <c r="N966" s="201">
        <v>7.5603999999999996</v>
      </c>
      <c r="O966" s="202" t="s">
        <v>81</v>
      </c>
      <c r="P966" s="202"/>
      <c r="Q966" s="203">
        <f t="shared" si="78"/>
        <v>0</v>
      </c>
      <c r="R966" s="203">
        <f t="shared" si="79"/>
        <v>0</v>
      </c>
      <c r="S966" s="213">
        <f>IF(M966="nvt",0,IF(O966&gt;0,VLOOKUP(M966,'3-Productie normen'!A:K,VLOOKUP(O966,'3-Productie normen'!$B$34:$C$35,2,FALSE),FALSE)))</f>
        <v>0</v>
      </c>
      <c r="T966" s="213">
        <f t="shared" si="80"/>
        <v>0</v>
      </c>
      <c r="U966" s="572"/>
    </row>
    <row r="967" spans="1:21" ht="14.15" customHeight="1">
      <c r="A967" s="231">
        <v>966</v>
      </c>
      <c r="B967" s="262" t="s">
        <v>86</v>
      </c>
      <c r="C967" s="199" t="s">
        <v>1033</v>
      </c>
      <c r="D967" s="199" t="s">
        <v>1034</v>
      </c>
      <c r="E967" s="199" t="s">
        <v>1035</v>
      </c>
      <c r="F967" s="199" t="s">
        <v>176</v>
      </c>
      <c r="G967" s="199" t="s">
        <v>1146</v>
      </c>
      <c r="H967" s="199" t="s">
        <v>1210</v>
      </c>
      <c r="I967" s="200" t="s">
        <v>123</v>
      </c>
      <c r="J967" s="199" t="s">
        <v>179</v>
      </c>
      <c r="K967" s="199" t="s">
        <v>179</v>
      </c>
      <c r="L967" s="199" t="s">
        <v>425</v>
      </c>
      <c r="M967" s="199" t="s">
        <v>122</v>
      </c>
      <c r="N967" s="201">
        <v>62.634399999999999</v>
      </c>
      <c r="O967" s="202" t="s">
        <v>81</v>
      </c>
      <c r="P967" s="202"/>
      <c r="Q967" s="203">
        <f t="shared" si="78"/>
        <v>0</v>
      </c>
      <c r="R967" s="203">
        <f t="shared" si="79"/>
        <v>0</v>
      </c>
      <c r="S967" s="213">
        <f>IF(M967="nvt",0,IF(O967&gt;0,VLOOKUP(M967,'3-Productie normen'!A:K,VLOOKUP(O967,'3-Productie normen'!$B$34:$C$35,2,FALSE),FALSE)))</f>
        <v>0</v>
      </c>
      <c r="T967" s="213">
        <f t="shared" si="80"/>
        <v>0</v>
      </c>
      <c r="U967" s="572"/>
    </row>
    <row r="968" spans="1:21" ht="14.15" customHeight="1">
      <c r="A968" s="231">
        <v>967</v>
      </c>
      <c r="B968" s="262" t="s">
        <v>86</v>
      </c>
      <c r="C968" s="199" t="s">
        <v>1033</v>
      </c>
      <c r="D968" s="199" t="s">
        <v>1034</v>
      </c>
      <c r="E968" s="199" t="s">
        <v>1035</v>
      </c>
      <c r="F968" s="199" t="s">
        <v>176</v>
      </c>
      <c r="G968" s="199" t="s">
        <v>1146</v>
      </c>
      <c r="H968" s="199" t="s">
        <v>1211</v>
      </c>
      <c r="I968" s="200" t="s">
        <v>123</v>
      </c>
      <c r="J968" s="199" t="s">
        <v>179</v>
      </c>
      <c r="K968" s="199" t="s">
        <v>179</v>
      </c>
      <c r="L968" s="199" t="s">
        <v>425</v>
      </c>
      <c r="M968" s="199" t="s">
        <v>122</v>
      </c>
      <c r="N968" s="201">
        <v>72.671000000000006</v>
      </c>
      <c r="O968" s="202" t="s">
        <v>81</v>
      </c>
      <c r="P968" s="202"/>
      <c r="Q968" s="203">
        <f t="shared" si="78"/>
        <v>0</v>
      </c>
      <c r="R968" s="203">
        <f t="shared" si="79"/>
        <v>0</v>
      </c>
      <c r="S968" s="213">
        <f>IF(M968="nvt",0,IF(O968&gt;0,VLOOKUP(M968,'3-Productie normen'!A:K,VLOOKUP(O968,'3-Productie normen'!$B$34:$C$35,2,FALSE),FALSE)))</f>
        <v>0</v>
      </c>
      <c r="T968" s="213">
        <f t="shared" si="80"/>
        <v>0</v>
      </c>
      <c r="U968" s="572"/>
    </row>
    <row r="969" spans="1:21" ht="14.15" customHeight="1">
      <c r="A969" s="231">
        <v>968</v>
      </c>
      <c r="B969" s="262" t="s">
        <v>86</v>
      </c>
      <c r="C969" s="199" t="s">
        <v>1033</v>
      </c>
      <c r="D969" s="199" t="s">
        <v>1034</v>
      </c>
      <c r="E969" s="199" t="s">
        <v>1035</v>
      </c>
      <c r="F969" s="199" t="s">
        <v>176</v>
      </c>
      <c r="G969" s="199" t="s">
        <v>1146</v>
      </c>
      <c r="H969" s="199" t="s">
        <v>1212</v>
      </c>
      <c r="I969" s="200" t="s">
        <v>130</v>
      </c>
      <c r="J969" s="199" t="s">
        <v>222</v>
      </c>
      <c r="K969" s="199" t="s">
        <v>237</v>
      </c>
      <c r="L969" s="199" t="s">
        <v>425</v>
      </c>
      <c r="M969" s="199" t="s">
        <v>238</v>
      </c>
      <c r="N969" s="201">
        <v>97.228200000000001</v>
      </c>
      <c r="O969" s="202" t="s">
        <v>81</v>
      </c>
      <c r="P969" s="202"/>
      <c r="Q969" s="203">
        <f t="shared" si="78"/>
        <v>0</v>
      </c>
      <c r="R969" s="203">
        <f t="shared" si="79"/>
        <v>0</v>
      </c>
      <c r="S969" s="213">
        <f>IF(M969="nvt",0,IF(O969&gt;0,VLOOKUP(M969,'3-Productie normen'!A:K,VLOOKUP(O969,'3-Productie normen'!$B$34:$C$35,2,FALSE),FALSE)))</f>
        <v>0</v>
      </c>
      <c r="T969" s="213">
        <f t="shared" si="80"/>
        <v>0</v>
      </c>
      <c r="U969" s="572"/>
    </row>
    <row r="970" spans="1:21" ht="14.15" customHeight="1">
      <c r="A970" s="232">
        <v>969</v>
      </c>
      <c r="B970" s="262" t="s">
        <v>86</v>
      </c>
      <c r="C970" s="199" t="s">
        <v>1033</v>
      </c>
      <c r="D970" s="199" t="s">
        <v>1034</v>
      </c>
      <c r="E970" s="199" t="s">
        <v>1035</v>
      </c>
      <c r="F970" s="199" t="s">
        <v>176</v>
      </c>
      <c r="G970" s="199" t="s">
        <v>1146</v>
      </c>
      <c r="H970" s="199" t="s">
        <v>1213</v>
      </c>
      <c r="I970" s="200" t="s">
        <v>130</v>
      </c>
      <c r="J970" s="199" t="s">
        <v>222</v>
      </c>
      <c r="K970" s="199" t="s">
        <v>237</v>
      </c>
      <c r="L970" s="199" t="s">
        <v>261</v>
      </c>
      <c r="M970" s="199" t="s">
        <v>238</v>
      </c>
      <c r="N970" s="201">
        <v>51.188000000000002</v>
      </c>
      <c r="O970" s="202" t="s">
        <v>81</v>
      </c>
      <c r="P970" s="202"/>
      <c r="Q970" s="203">
        <f t="shared" si="78"/>
        <v>0</v>
      </c>
      <c r="R970" s="203">
        <f t="shared" si="79"/>
        <v>0</v>
      </c>
      <c r="S970" s="213">
        <f>IF(M970="nvt",0,IF(O970&gt;0,VLOOKUP(M970,'3-Productie normen'!A:K,VLOOKUP(O970,'3-Productie normen'!$B$34:$C$35,2,FALSE),FALSE)))</f>
        <v>0</v>
      </c>
      <c r="T970" s="213">
        <f t="shared" si="80"/>
        <v>0</v>
      </c>
      <c r="U970" s="572"/>
    </row>
    <row r="971" spans="1:21" ht="14.15" customHeight="1">
      <c r="A971" s="231">
        <v>970</v>
      </c>
      <c r="B971" s="262" t="s">
        <v>86</v>
      </c>
      <c r="C971" s="199" t="s">
        <v>1033</v>
      </c>
      <c r="D971" s="199" t="s">
        <v>1034</v>
      </c>
      <c r="E971" s="199" t="s">
        <v>1035</v>
      </c>
      <c r="F971" s="199" t="s">
        <v>176</v>
      </c>
      <c r="G971" s="199" t="s">
        <v>1146</v>
      </c>
      <c r="H971" s="199" t="s">
        <v>1214</v>
      </c>
      <c r="I971" s="200" t="s">
        <v>130</v>
      </c>
      <c r="J971" s="199" t="s">
        <v>222</v>
      </c>
      <c r="K971" s="199" t="s">
        <v>237</v>
      </c>
      <c r="L971" s="199" t="s">
        <v>425</v>
      </c>
      <c r="M971" s="199" t="s">
        <v>238</v>
      </c>
      <c r="N971" s="201">
        <v>46.31</v>
      </c>
      <c r="O971" s="202" t="s">
        <v>81</v>
      </c>
      <c r="P971" s="202"/>
      <c r="Q971" s="203">
        <f t="shared" si="78"/>
        <v>0</v>
      </c>
      <c r="R971" s="203">
        <f t="shared" si="79"/>
        <v>0</v>
      </c>
      <c r="S971" s="213">
        <f>IF(M971="nvt",0,IF(O971&gt;0,VLOOKUP(M971,'3-Productie normen'!A:K,VLOOKUP(O971,'3-Productie normen'!$B$34:$C$35,2,FALSE),FALSE)))</f>
        <v>0</v>
      </c>
      <c r="T971" s="213">
        <f t="shared" si="80"/>
        <v>0</v>
      </c>
      <c r="U971" s="572"/>
    </row>
    <row r="972" spans="1:21" ht="14.15" customHeight="1">
      <c r="A972" s="231">
        <v>971</v>
      </c>
      <c r="B972" s="262" t="s">
        <v>86</v>
      </c>
      <c r="C972" s="199" t="s">
        <v>1033</v>
      </c>
      <c r="D972" s="199" t="s">
        <v>1034</v>
      </c>
      <c r="E972" s="199" t="s">
        <v>1035</v>
      </c>
      <c r="F972" s="199" t="s">
        <v>176</v>
      </c>
      <c r="G972" s="199" t="s">
        <v>1146</v>
      </c>
      <c r="H972" s="199" t="s">
        <v>1215</v>
      </c>
      <c r="I972" s="200" t="s">
        <v>123</v>
      </c>
      <c r="J972" s="199" t="s">
        <v>179</v>
      </c>
      <c r="K972" s="199" t="s">
        <v>1074</v>
      </c>
      <c r="L972" s="199" t="s">
        <v>197</v>
      </c>
      <c r="M972" s="199" t="s">
        <v>122</v>
      </c>
      <c r="N972" s="201">
        <v>3.68</v>
      </c>
      <c r="O972" s="202" t="s">
        <v>81</v>
      </c>
      <c r="P972" s="202"/>
      <c r="Q972" s="203">
        <f t="shared" si="78"/>
        <v>0</v>
      </c>
      <c r="R972" s="203">
        <f t="shared" si="79"/>
        <v>0</v>
      </c>
      <c r="S972" s="213">
        <f>IF(M972="nvt",0,IF(O972&gt;0,VLOOKUP(M972,'3-Productie normen'!A:K,VLOOKUP(O972,'3-Productie normen'!$B$34:$C$35,2,FALSE),FALSE)))</f>
        <v>0</v>
      </c>
      <c r="T972" s="213">
        <f t="shared" si="80"/>
        <v>0</v>
      </c>
      <c r="U972" s="572"/>
    </row>
    <row r="973" spans="1:21" ht="14.15" customHeight="1">
      <c r="A973" s="231">
        <v>972</v>
      </c>
      <c r="B973" s="262" t="s">
        <v>86</v>
      </c>
      <c r="C973" s="199" t="s">
        <v>1033</v>
      </c>
      <c r="D973" s="199" t="s">
        <v>1034</v>
      </c>
      <c r="E973" s="199" t="s">
        <v>1035</v>
      </c>
      <c r="F973" s="199" t="s">
        <v>176</v>
      </c>
      <c r="G973" s="199" t="s">
        <v>1146</v>
      </c>
      <c r="H973" s="199" t="s">
        <v>1216</v>
      </c>
      <c r="I973" s="200" t="s">
        <v>123</v>
      </c>
      <c r="J973" s="199" t="s">
        <v>179</v>
      </c>
      <c r="K973" s="199" t="s">
        <v>1074</v>
      </c>
      <c r="L973" s="199" t="s">
        <v>197</v>
      </c>
      <c r="M973" s="199" t="s">
        <v>122</v>
      </c>
      <c r="N973" s="201">
        <v>3.68</v>
      </c>
      <c r="O973" s="202" t="s">
        <v>81</v>
      </c>
      <c r="P973" s="202"/>
      <c r="Q973" s="203">
        <f t="shared" si="78"/>
        <v>0</v>
      </c>
      <c r="R973" s="203">
        <f t="shared" si="79"/>
        <v>0</v>
      </c>
      <c r="S973" s="213">
        <f>IF(M973="nvt",0,IF(O973&gt;0,VLOOKUP(M973,'3-Productie normen'!A:K,VLOOKUP(O973,'3-Productie normen'!$B$34:$C$35,2,FALSE),FALSE)))</f>
        <v>0</v>
      </c>
      <c r="T973" s="213">
        <f t="shared" si="80"/>
        <v>0</v>
      </c>
      <c r="U973" s="572"/>
    </row>
    <row r="974" spans="1:21" ht="14.15" customHeight="1">
      <c r="A974" s="231">
        <v>973</v>
      </c>
      <c r="B974" s="262" t="s">
        <v>86</v>
      </c>
      <c r="C974" s="199" t="s">
        <v>1033</v>
      </c>
      <c r="D974" s="199" t="s">
        <v>1034</v>
      </c>
      <c r="E974" s="199" t="s">
        <v>1035</v>
      </c>
      <c r="F974" s="199" t="s">
        <v>176</v>
      </c>
      <c r="G974" s="199" t="s">
        <v>1146</v>
      </c>
      <c r="H974" s="199" t="s">
        <v>1217</v>
      </c>
      <c r="I974" s="200" t="s">
        <v>133</v>
      </c>
      <c r="J974" s="199" t="s">
        <v>222</v>
      </c>
      <c r="K974" s="199" t="s">
        <v>223</v>
      </c>
      <c r="L974" s="199" t="s">
        <v>387</v>
      </c>
      <c r="M974" s="225" t="s">
        <v>139</v>
      </c>
      <c r="N974" s="201">
        <v>7.5589000000000004</v>
      </c>
      <c r="O974" s="202" t="s">
        <v>81</v>
      </c>
      <c r="P974" s="202" t="s">
        <v>81</v>
      </c>
      <c r="Q974" s="203">
        <f t="shared" si="78"/>
        <v>0</v>
      </c>
      <c r="R974" s="203">
        <f t="shared" si="79"/>
        <v>0</v>
      </c>
      <c r="S974" s="213">
        <f>IF(M974="nvt",0,IF(O974&gt;0,VLOOKUP(M974,'3-Productie normen'!A:K,VLOOKUP(O974,'3-Productie normen'!$B$34:$C$35,2,FALSE),FALSE)))</f>
        <v>0</v>
      </c>
      <c r="T974" s="213">
        <f t="shared" si="80"/>
        <v>0</v>
      </c>
      <c r="U974" s="572"/>
    </row>
    <row r="975" spans="1:21" ht="14.15" customHeight="1">
      <c r="A975" s="231">
        <v>974</v>
      </c>
      <c r="B975" s="262" t="s">
        <v>86</v>
      </c>
      <c r="C975" s="199" t="s">
        <v>1033</v>
      </c>
      <c r="D975" s="199" t="s">
        <v>1034</v>
      </c>
      <c r="E975" s="199" t="s">
        <v>1035</v>
      </c>
      <c r="F975" s="199" t="s">
        <v>176</v>
      </c>
      <c r="G975" s="199" t="s">
        <v>1146</v>
      </c>
      <c r="H975" s="199" t="s">
        <v>1218</v>
      </c>
      <c r="I975" s="200" t="s">
        <v>133</v>
      </c>
      <c r="J975" s="199" t="s">
        <v>222</v>
      </c>
      <c r="K975" s="199" t="s">
        <v>223</v>
      </c>
      <c r="L975" s="199" t="s">
        <v>387</v>
      </c>
      <c r="M975" s="225" t="s">
        <v>139</v>
      </c>
      <c r="N975" s="201">
        <v>2.0432000000000001</v>
      </c>
      <c r="O975" s="202" t="s">
        <v>81</v>
      </c>
      <c r="P975" s="202" t="s">
        <v>81</v>
      </c>
      <c r="Q975" s="203">
        <f t="shared" si="78"/>
        <v>0</v>
      </c>
      <c r="R975" s="203">
        <f t="shared" si="79"/>
        <v>0</v>
      </c>
      <c r="S975" s="213">
        <f>IF(M975="nvt",0,IF(O975&gt;0,VLOOKUP(M975,'3-Productie normen'!A:K,VLOOKUP(O975,'3-Productie normen'!$B$34:$C$35,2,FALSE),FALSE)))</f>
        <v>0</v>
      </c>
      <c r="T975" s="213">
        <f t="shared" si="80"/>
        <v>0</v>
      </c>
      <c r="U975" s="572"/>
    </row>
    <row r="976" spans="1:21" ht="14.15" customHeight="1">
      <c r="A976" s="231">
        <v>975</v>
      </c>
      <c r="B976" s="262" t="s">
        <v>86</v>
      </c>
      <c r="C976" s="199" t="s">
        <v>1033</v>
      </c>
      <c r="D976" s="199" t="s">
        <v>1034</v>
      </c>
      <c r="E976" s="199" t="s">
        <v>1035</v>
      </c>
      <c r="F976" s="199" t="s">
        <v>176</v>
      </c>
      <c r="G976" s="199" t="s">
        <v>1146</v>
      </c>
      <c r="H976" s="199" t="s">
        <v>1219</v>
      </c>
      <c r="I976" s="200" t="s">
        <v>133</v>
      </c>
      <c r="J976" s="199" t="s">
        <v>222</v>
      </c>
      <c r="K976" s="199" t="s">
        <v>223</v>
      </c>
      <c r="L976" s="199" t="s">
        <v>387</v>
      </c>
      <c r="M976" s="225" t="s">
        <v>139</v>
      </c>
      <c r="N976" s="201">
        <v>2.0432000000000001</v>
      </c>
      <c r="O976" s="202" t="s">
        <v>81</v>
      </c>
      <c r="P976" s="202" t="s">
        <v>81</v>
      </c>
      <c r="Q976" s="203">
        <f t="shared" si="78"/>
        <v>0</v>
      </c>
      <c r="R976" s="203">
        <f t="shared" si="79"/>
        <v>0</v>
      </c>
      <c r="S976" s="213">
        <f>IF(M976="nvt",0,IF(O976&gt;0,VLOOKUP(M976,'3-Productie normen'!A:K,VLOOKUP(O976,'3-Productie normen'!$B$34:$C$35,2,FALSE),FALSE)))</f>
        <v>0</v>
      </c>
      <c r="T976" s="213">
        <f t="shared" si="80"/>
        <v>0</v>
      </c>
      <c r="U976" s="572"/>
    </row>
    <row r="977" spans="1:21" ht="14.15" customHeight="1">
      <c r="A977" s="231">
        <v>976</v>
      </c>
      <c r="B977" s="262" t="s">
        <v>86</v>
      </c>
      <c r="C977" s="199" t="s">
        <v>1033</v>
      </c>
      <c r="D977" s="199" t="s">
        <v>1034</v>
      </c>
      <c r="E977" s="199" t="s">
        <v>1035</v>
      </c>
      <c r="F977" s="199" t="s">
        <v>176</v>
      </c>
      <c r="G977" s="199" t="s">
        <v>1146</v>
      </c>
      <c r="H977" s="199" t="s">
        <v>1220</v>
      </c>
      <c r="I977" s="200" t="s">
        <v>133</v>
      </c>
      <c r="J977" s="199" t="s">
        <v>222</v>
      </c>
      <c r="K977" s="199" t="s">
        <v>223</v>
      </c>
      <c r="L977" s="199" t="s">
        <v>387</v>
      </c>
      <c r="M977" s="225" t="s">
        <v>139</v>
      </c>
      <c r="N977" s="201">
        <v>2.056</v>
      </c>
      <c r="O977" s="202" t="s">
        <v>81</v>
      </c>
      <c r="P977" s="202" t="s">
        <v>81</v>
      </c>
      <c r="Q977" s="203">
        <f t="shared" si="78"/>
        <v>0</v>
      </c>
      <c r="R977" s="203">
        <f t="shared" si="79"/>
        <v>0</v>
      </c>
      <c r="S977" s="213">
        <f>IF(M977="nvt",0,IF(O977&gt;0,VLOOKUP(M977,'3-Productie normen'!A:K,VLOOKUP(O977,'3-Productie normen'!$B$34:$C$35,2,FALSE),FALSE)))</f>
        <v>0</v>
      </c>
      <c r="T977" s="213">
        <f t="shared" si="80"/>
        <v>0</v>
      </c>
      <c r="U977" s="572"/>
    </row>
    <row r="978" spans="1:21" ht="14.15" customHeight="1">
      <c r="A978" s="232">
        <v>977</v>
      </c>
      <c r="B978" s="262" t="s">
        <v>86</v>
      </c>
      <c r="C978" s="199" t="s">
        <v>1033</v>
      </c>
      <c r="D978" s="199" t="s">
        <v>1034</v>
      </c>
      <c r="E978" s="199" t="s">
        <v>1035</v>
      </c>
      <c r="F978" s="199" t="s">
        <v>176</v>
      </c>
      <c r="G978" s="199" t="s">
        <v>1146</v>
      </c>
      <c r="H978" s="199" t="s">
        <v>1221</v>
      </c>
      <c r="I978" s="200" t="s">
        <v>133</v>
      </c>
      <c r="J978" s="199" t="s">
        <v>222</v>
      </c>
      <c r="K978" s="199" t="s">
        <v>223</v>
      </c>
      <c r="L978" s="199" t="s">
        <v>387</v>
      </c>
      <c r="M978" s="225" t="s">
        <v>139</v>
      </c>
      <c r="N978" s="201">
        <v>2.0528</v>
      </c>
      <c r="O978" s="202" t="s">
        <v>81</v>
      </c>
      <c r="P978" s="202" t="s">
        <v>81</v>
      </c>
      <c r="Q978" s="203">
        <f t="shared" si="78"/>
        <v>0</v>
      </c>
      <c r="R978" s="203">
        <f t="shared" si="79"/>
        <v>0</v>
      </c>
      <c r="S978" s="213">
        <f>IF(M978="nvt",0,IF(O978&gt;0,VLOOKUP(M978,'3-Productie normen'!A:K,VLOOKUP(O978,'3-Productie normen'!$B$34:$C$35,2,FALSE),FALSE)))</f>
        <v>0</v>
      </c>
      <c r="T978" s="213">
        <f t="shared" si="80"/>
        <v>0</v>
      </c>
      <c r="U978" s="572"/>
    </row>
    <row r="979" spans="1:21" ht="14.15" customHeight="1">
      <c r="A979" s="231">
        <v>978</v>
      </c>
      <c r="B979" s="262" t="s">
        <v>86</v>
      </c>
      <c r="C979" s="199" t="s">
        <v>1033</v>
      </c>
      <c r="D979" s="199" t="s">
        <v>1034</v>
      </c>
      <c r="E979" s="199" t="s">
        <v>1035</v>
      </c>
      <c r="F979" s="199" t="s">
        <v>176</v>
      </c>
      <c r="G979" s="199" t="s">
        <v>1146</v>
      </c>
      <c r="H979" s="199" t="s">
        <v>1222</v>
      </c>
      <c r="I979" s="200" t="s">
        <v>133</v>
      </c>
      <c r="J979" s="199" t="s">
        <v>222</v>
      </c>
      <c r="K979" s="199" t="s">
        <v>223</v>
      </c>
      <c r="L979" s="199" t="s">
        <v>387</v>
      </c>
      <c r="M979" s="225" t="s">
        <v>139</v>
      </c>
      <c r="N979" s="201">
        <v>3.7006000000000001</v>
      </c>
      <c r="O979" s="202" t="s">
        <v>81</v>
      </c>
      <c r="P979" s="202" t="s">
        <v>81</v>
      </c>
      <c r="Q979" s="203">
        <f t="shared" si="78"/>
        <v>0</v>
      </c>
      <c r="R979" s="203">
        <f t="shared" si="79"/>
        <v>0</v>
      </c>
      <c r="S979" s="213">
        <f>IF(M979="nvt",0,IF(O979&gt;0,VLOOKUP(M979,'3-Productie normen'!A:K,VLOOKUP(O979,'3-Productie normen'!$B$34:$C$35,2,FALSE),FALSE)))</f>
        <v>0</v>
      </c>
      <c r="T979" s="213">
        <f t="shared" si="80"/>
        <v>0</v>
      </c>
      <c r="U979" s="572"/>
    </row>
    <row r="980" spans="1:21" ht="14.15" customHeight="1">
      <c r="A980" s="231">
        <v>979</v>
      </c>
      <c r="B980" s="262" t="s">
        <v>86</v>
      </c>
      <c r="C980" s="199" t="s">
        <v>1033</v>
      </c>
      <c r="D980" s="199" t="s">
        <v>1034</v>
      </c>
      <c r="E980" s="199" t="s">
        <v>1035</v>
      </c>
      <c r="F980" s="199" t="s">
        <v>176</v>
      </c>
      <c r="G980" s="199" t="s">
        <v>1146</v>
      </c>
      <c r="H980" s="199" t="s">
        <v>1223</v>
      </c>
      <c r="I980" s="200" t="s">
        <v>133</v>
      </c>
      <c r="J980" s="199" t="s">
        <v>222</v>
      </c>
      <c r="K980" s="199" t="s">
        <v>223</v>
      </c>
      <c r="L980" s="199" t="s">
        <v>387</v>
      </c>
      <c r="M980" s="225" t="s">
        <v>139</v>
      </c>
      <c r="N980" s="201">
        <v>1.2558</v>
      </c>
      <c r="O980" s="202" t="s">
        <v>81</v>
      </c>
      <c r="P980" s="202" t="s">
        <v>81</v>
      </c>
      <c r="Q980" s="203">
        <f t="shared" si="78"/>
        <v>0</v>
      </c>
      <c r="R980" s="203">
        <f t="shared" si="79"/>
        <v>0</v>
      </c>
      <c r="S980" s="213">
        <f>IF(M980="nvt",0,IF(O980&gt;0,VLOOKUP(M980,'3-Productie normen'!A:K,VLOOKUP(O980,'3-Productie normen'!$B$34:$C$35,2,FALSE),FALSE)))</f>
        <v>0</v>
      </c>
      <c r="T980" s="213">
        <f t="shared" si="80"/>
        <v>0</v>
      </c>
      <c r="U980" s="572"/>
    </row>
    <row r="981" spans="1:21" ht="14.15" customHeight="1">
      <c r="A981" s="231">
        <v>980</v>
      </c>
      <c r="B981" s="262" t="s">
        <v>86</v>
      </c>
      <c r="C981" s="199" t="s">
        <v>1033</v>
      </c>
      <c r="D981" s="199" t="s">
        <v>1034</v>
      </c>
      <c r="E981" s="199" t="s">
        <v>1035</v>
      </c>
      <c r="F981" s="199" t="s">
        <v>176</v>
      </c>
      <c r="G981" s="199" t="s">
        <v>1146</v>
      </c>
      <c r="H981" s="199" t="s">
        <v>1224</v>
      </c>
      <c r="I981" s="200" t="s">
        <v>133</v>
      </c>
      <c r="J981" s="199" t="s">
        <v>222</v>
      </c>
      <c r="K981" s="199" t="s">
        <v>223</v>
      </c>
      <c r="L981" s="199" t="s">
        <v>387</v>
      </c>
      <c r="M981" s="225" t="s">
        <v>139</v>
      </c>
      <c r="N981" s="201">
        <v>1.2557</v>
      </c>
      <c r="O981" s="202" t="s">
        <v>81</v>
      </c>
      <c r="P981" s="202" t="s">
        <v>81</v>
      </c>
      <c r="Q981" s="203">
        <f t="shared" si="78"/>
        <v>0</v>
      </c>
      <c r="R981" s="203">
        <f t="shared" si="79"/>
        <v>0</v>
      </c>
      <c r="S981" s="213">
        <f>IF(M981="nvt",0,IF(O981&gt;0,VLOOKUP(M981,'3-Productie normen'!A:K,VLOOKUP(O981,'3-Productie normen'!$B$34:$C$35,2,FALSE),FALSE)))</f>
        <v>0</v>
      </c>
      <c r="T981" s="213">
        <f t="shared" si="80"/>
        <v>0</v>
      </c>
      <c r="U981" s="572"/>
    </row>
    <row r="982" spans="1:21" ht="14.15" customHeight="1">
      <c r="A982" s="231">
        <v>981</v>
      </c>
      <c r="B982" s="262" t="s">
        <v>86</v>
      </c>
      <c r="C982" s="199" t="s">
        <v>1033</v>
      </c>
      <c r="D982" s="199" t="s">
        <v>1034</v>
      </c>
      <c r="E982" s="199" t="s">
        <v>1035</v>
      </c>
      <c r="F982" s="199" t="s">
        <v>176</v>
      </c>
      <c r="G982" s="199" t="s">
        <v>1146</v>
      </c>
      <c r="H982" s="199" t="s">
        <v>1225</v>
      </c>
      <c r="I982" s="200" t="s">
        <v>133</v>
      </c>
      <c r="J982" s="199" t="s">
        <v>222</v>
      </c>
      <c r="K982" s="199" t="s">
        <v>223</v>
      </c>
      <c r="L982" s="199" t="s">
        <v>387</v>
      </c>
      <c r="M982" s="225" t="s">
        <v>139</v>
      </c>
      <c r="N982" s="201">
        <v>3.7025999999999999</v>
      </c>
      <c r="O982" s="202" t="s">
        <v>81</v>
      </c>
      <c r="P982" s="202" t="s">
        <v>81</v>
      </c>
      <c r="Q982" s="203">
        <f t="shared" si="78"/>
        <v>0</v>
      </c>
      <c r="R982" s="203">
        <f t="shared" si="79"/>
        <v>0</v>
      </c>
      <c r="S982" s="213">
        <f>IF(M982="nvt",0,IF(O982&gt;0,VLOOKUP(M982,'3-Productie normen'!A:K,VLOOKUP(O982,'3-Productie normen'!$B$34:$C$35,2,FALSE),FALSE)))</f>
        <v>0</v>
      </c>
      <c r="T982" s="213">
        <f t="shared" si="80"/>
        <v>0</v>
      </c>
      <c r="U982" s="572"/>
    </row>
    <row r="983" spans="1:21" ht="14.15" customHeight="1">
      <c r="A983" s="231">
        <v>982</v>
      </c>
      <c r="B983" s="262" t="s">
        <v>86</v>
      </c>
      <c r="C983" s="199" t="s">
        <v>1033</v>
      </c>
      <c r="D983" s="199" t="s">
        <v>1034</v>
      </c>
      <c r="E983" s="199" t="s">
        <v>1035</v>
      </c>
      <c r="F983" s="199" t="s">
        <v>176</v>
      </c>
      <c r="G983" s="199" t="s">
        <v>1146</v>
      </c>
      <c r="H983" s="199" t="s">
        <v>1226</v>
      </c>
      <c r="I983" s="200" t="s">
        <v>133</v>
      </c>
      <c r="J983" s="199" t="s">
        <v>222</v>
      </c>
      <c r="K983" s="199" t="s">
        <v>223</v>
      </c>
      <c r="L983" s="199" t="s">
        <v>387</v>
      </c>
      <c r="M983" s="225" t="s">
        <v>139</v>
      </c>
      <c r="N983" s="201">
        <v>1.2509999999999999</v>
      </c>
      <c r="O983" s="202" t="s">
        <v>81</v>
      </c>
      <c r="P983" s="202" t="s">
        <v>81</v>
      </c>
      <c r="Q983" s="203">
        <f t="shared" si="78"/>
        <v>0</v>
      </c>
      <c r="R983" s="203">
        <f t="shared" si="79"/>
        <v>0</v>
      </c>
      <c r="S983" s="213">
        <f>IF(M983="nvt",0,IF(O983&gt;0,VLOOKUP(M983,'3-Productie normen'!A:K,VLOOKUP(O983,'3-Productie normen'!$B$34:$C$35,2,FALSE),FALSE)))</f>
        <v>0</v>
      </c>
      <c r="T983" s="213">
        <f t="shared" si="80"/>
        <v>0</v>
      </c>
      <c r="U983" s="572"/>
    </row>
    <row r="984" spans="1:21" ht="14.15" customHeight="1">
      <c r="A984" s="231">
        <v>983</v>
      </c>
      <c r="B984" s="262" t="s">
        <v>86</v>
      </c>
      <c r="C984" s="199" t="s">
        <v>1033</v>
      </c>
      <c r="D984" s="199" t="s">
        <v>1034</v>
      </c>
      <c r="E984" s="199" t="s">
        <v>1035</v>
      </c>
      <c r="F984" s="199" t="s">
        <v>176</v>
      </c>
      <c r="G984" s="199" t="s">
        <v>1146</v>
      </c>
      <c r="H984" s="199" t="s">
        <v>1227</v>
      </c>
      <c r="I984" s="200" t="s">
        <v>133</v>
      </c>
      <c r="J984" s="199" t="s">
        <v>222</v>
      </c>
      <c r="K984" s="199" t="s">
        <v>223</v>
      </c>
      <c r="L984" s="199" t="s">
        <v>387</v>
      </c>
      <c r="M984" s="225" t="s">
        <v>139</v>
      </c>
      <c r="N984" s="201">
        <v>1.2557</v>
      </c>
      <c r="O984" s="202" t="s">
        <v>81</v>
      </c>
      <c r="P984" s="202" t="s">
        <v>81</v>
      </c>
      <c r="Q984" s="203">
        <f t="shared" si="78"/>
        <v>0</v>
      </c>
      <c r="R984" s="203">
        <f t="shared" si="79"/>
        <v>0</v>
      </c>
      <c r="S984" s="213">
        <f>IF(M984="nvt",0,IF(O984&gt;0,VLOOKUP(M984,'3-Productie normen'!A:K,VLOOKUP(O984,'3-Productie normen'!$B$34:$C$35,2,FALSE),FALSE)))</f>
        <v>0</v>
      </c>
      <c r="T984" s="213">
        <f t="shared" si="80"/>
        <v>0</v>
      </c>
      <c r="U984" s="572"/>
    </row>
    <row r="985" spans="1:21" ht="14.15" customHeight="1">
      <c r="A985" s="231">
        <v>984</v>
      </c>
      <c r="B985" s="262" t="s">
        <v>86</v>
      </c>
      <c r="C985" s="199" t="s">
        <v>1033</v>
      </c>
      <c r="D985" s="199" t="s">
        <v>1034</v>
      </c>
      <c r="E985" s="199" t="s">
        <v>1035</v>
      </c>
      <c r="F985" s="199" t="s">
        <v>176</v>
      </c>
      <c r="G985" s="199" t="s">
        <v>1146</v>
      </c>
      <c r="H985" s="199" t="s">
        <v>1228</v>
      </c>
      <c r="I985" s="207" t="s">
        <v>130</v>
      </c>
      <c r="J985" s="199" t="s">
        <v>209</v>
      </c>
      <c r="K985" s="199" t="s">
        <v>220</v>
      </c>
      <c r="L985" s="199" t="s">
        <v>197</v>
      </c>
      <c r="M985" s="199" t="s">
        <v>238</v>
      </c>
      <c r="N985" s="201">
        <v>10.212400000000001</v>
      </c>
      <c r="O985" s="202" t="s">
        <v>81</v>
      </c>
      <c r="P985" s="202"/>
      <c r="Q985" s="203">
        <f t="shared" si="78"/>
        <v>0</v>
      </c>
      <c r="R985" s="203">
        <f t="shared" si="79"/>
        <v>0</v>
      </c>
      <c r="S985" s="213">
        <f>IF(M985="nvt",0,IF(O985&gt;0,VLOOKUP(M985,'3-Productie normen'!A:K,VLOOKUP(O985,'3-Productie normen'!$B$34:$C$35,2,FALSE),FALSE)))</f>
        <v>0</v>
      </c>
      <c r="T985" s="213">
        <f t="shared" si="80"/>
        <v>0</v>
      </c>
      <c r="U985" s="572"/>
    </row>
    <row r="986" spans="1:21" ht="14.15" customHeight="1">
      <c r="A986" s="232">
        <v>985</v>
      </c>
      <c r="B986" s="262" t="s">
        <v>86</v>
      </c>
      <c r="C986" s="199" t="s">
        <v>1033</v>
      </c>
      <c r="D986" s="199" t="s">
        <v>1034</v>
      </c>
      <c r="E986" s="199" t="s">
        <v>1035</v>
      </c>
      <c r="F986" s="199" t="s">
        <v>176</v>
      </c>
      <c r="G986" s="199" t="s">
        <v>1146</v>
      </c>
      <c r="H986" s="199" t="s">
        <v>1229</v>
      </c>
      <c r="I986" s="207" t="s">
        <v>130</v>
      </c>
      <c r="J986" s="199" t="s">
        <v>209</v>
      </c>
      <c r="K986" s="199" t="s">
        <v>220</v>
      </c>
      <c r="L986" s="199" t="s">
        <v>197</v>
      </c>
      <c r="M986" s="199" t="s">
        <v>238</v>
      </c>
      <c r="N986" s="201">
        <v>12.148400000000001</v>
      </c>
      <c r="O986" s="202" t="s">
        <v>81</v>
      </c>
      <c r="P986" s="202"/>
      <c r="Q986" s="203">
        <f t="shared" si="78"/>
        <v>0</v>
      </c>
      <c r="R986" s="203">
        <f t="shared" si="79"/>
        <v>0</v>
      </c>
      <c r="S986" s="213">
        <f>IF(M986="nvt",0,IF(O986&gt;0,VLOOKUP(M986,'3-Productie normen'!A:K,VLOOKUP(O986,'3-Productie normen'!$B$34:$C$35,2,FALSE),FALSE)))</f>
        <v>0</v>
      </c>
      <c r="T986" s="213">
        <f t="shared" si="80"/>
        <v>0</v>
      </c>
      <c r="U986" s="572"/>
    </row>
    <row r="987" spans="1:21" ht="14.15" customHeight="1">
      <c r="A987" s="231">
        <v>986</v>
      </c>
      <c r="B987" s="262" t="s">
        <v>86</v>
      </c>
      <c r="C987" s="199" t="s">
        <v>1033</v>
      </c>
      <c r="D987" s="199" t="s">
        <v>1034</v>
      </c>
      <c r="E987" s="199" t="s">
        <v>1035</v>
      </c>
      <c r="F987" s="199" t="s">
        <v>176</v>
      </c>
      <c r="G987" s="199" t="s">
        <v>1146</v>
      </c>
      <c r="H987" s="199" t="s">
        <v>1230</v>
      </c>
      <c r="I987" s="200" t="s">
        <v>245</v>
      </c>
      <c r="J987" s="199" t="s">
        <v>209</v>
      </c>
      <c r="K987" s="199" t="s">
        <v>210</v>
      </c>
      <c r="L987" s="199" t="s">
        <v>381</v>
      </c>
      <c r="M987" s="199" t="s">
        <v>143</v>
      </c>
      <c r="N987" s="201">
        <v>1.6001000000000001</v>
      </c>
      <c r="O987" s="202"/>
      <c r="P987" s="202"/>
      <c r="Q987" s="203">
        <f t="shared" si="78"/>
        <v>0</v>
      </c>
      <c r="R987" s="203">
        <f t="shared" si="79"/>
        <v>0</v>
      </c>
      <c r="S987" s="213">
        <f>IF(M987="nvt",0,IF(O987&gt;0,VLOOKUP(M987,'3-Productie normen'!A:K,VLOOKUP(O987,'3-Productie normen'!$B$34:$C$35,2,FALSE),FALSE)))</f>
        <v>0</v>
      </c>
      <c r="T987" s="213">
        <f t="shared" si="80"/>
        <v>0</v>
      </c>
      <c r="U987" s="572"/>
    </row>
    <row r="988" spans="1:21" ht="14.15" customHeight="1">
      <c r="A988" s="231">
        <v>987</v>
      </c>
      <c r="B988" s="262" t="s">
        <v>86</v>
      </c>
      <c r="C988" s="199" t="s">
        <v>1033</v>
      </c>
      <c r="D988" s="199" t="s">
        <v>1034</v>
      </c>
      <c r="E988" s="199" t="s">
        <v>1035</v>
      </c>
      <c r="F988" s="199" t="s">
        <v>176</v>
      </c>
      <c r="G988" s="199" t="s">
        <v>1146</v>
      </c>
      <c r="H988" s="199" t="s">
        <v>1231</v>
      </c>
      <c r="I988" s="200" t="s">
        <v>245</v>
      </c>
      <c r="J988" s="199" t="s">
        <v>209</v>
      </c>
      <c r="K988" s="199" t="s">
        <v>210</v>
      </c>
      <c r="L988" s="199" t="s">
        <v>381</v>
      </c>
      <c r="M988" s="199" t="s">
        <v>143</v>
      </c>
      <c r="N988" s="201">
        <v>6.5410000000000004</v>
      </c>
      <c r="O988" s="202"/>
      <c r="P988" s="202"/>
      <c r="Q988" s="203">
        <f t="shared" si="78"/>
        <v>0</v>
      </c>
      <c r="R988" s="203">
        <f t="shared" si="79"/>
        <v>0</v>
      </c>
      <c r="S988" s="213">
        <f>IF(M988="nvt",0,IF(O988&gt;0,VLOOKUP(M988,'3-Productie normen'!A:K,VLOOKUP(O988,'3-Productie normen'!$B$34:$C$35,2,FALSE),FALSE)))</f>
        <v>0</v>
      </c>
      <c r="T988" s="213">
        <f t="shared" si="80"/>
        <v>0</v>
      </c>
      <c r="U988" s="572"/>
    </row>
    <row r="989" spans="1:21" ht="14.15" customHeight="1">
      <c r="A989" s="231">
        <v>988</v>
      </c>
      <c r="B989" s="262" t="s">
        <v>86</v>
      </c>
      <c r="C989" s="199" t="s">
        <v>1033</v>
      </c>
      <c r="D989" s="199" t="s">
        <v>1034</v>
      </c>
      <c r="E989" s="199" t="s">
        <v>1035</v>
      </c>
      <c r="F989" s="199" t="s">
        <v>176</v>
      </c>
      <c r="G989" s="199" t="s">
        <v>1146</v>
      </c>
      <c r="H989" s="199" t="s">
        <v>1232</v>
      </c>
      <c r="I989" s="200" t="s">
        <v>245</v>
      </c>
      <c r="J989" s="199" t="s">
        <v>209</v>
      </c>
      <c r="K989" s="199" t="s">
        <v>210</v>
      </c>
      <c r="L989" s="199" t="s">
        <v>381</v>
      </c>
      <c r="M989" s="199" t="s">
        <v>143</v>
      </c>
      <c r="N989" s="201">
        <v>2.6345000000000001</v>
      </c>
      <c r="O989" s="202"/>
      <c r="P989" s="202"/>
      <c r="Q989" s="203">
        <f t="shared" si="78"/>
        <v>0</v>
      </c>
      <c r="R989" s="203">
        <f t="shared" si="79"/>
        <v>0</v>
      </c>
      <c r="S989" s="213">
        <f>IF(M989="nvt",0,IF(O989&gt;0,VLOOKUP(M989,'3-Productie normen'!A:K,VLOOKUP(O989,'3-Productie normen'!$B$34:$C$35,2,FALSE),FALSE)))</f>
        <v>0</v>
      </c>
      <c r="T989" s="213">
        <f t="shared" si="80"/>
        <v>0</v>
      </c>
      <c r="U989" s="572"/>
    </row>
    <row r="990" spans="1:21" ht="14.15" customHeight="1">
      <c r="A990" s="231">
        <v>989</v>
      </c>
      <c r="B990" s="262" t="s">
        <v>86</v>
      </c>
      <c r="C990" s="199" t="s">
        <v>1033</v>
      </c>
      <c r="D990" s="199" t="s">
        <v>1034</v>
      </c>
      <c r="E990" s="199" t="s">
        <v>1035</v>
      </c>
      <c r="F990" s="199" t="s">
        <v>176</v>
      </c>
      <c r="G990" s="199" t="s">
        <v>1146</v>
      </c>
      <c r="H990" s="199" t="s">
        <v>1233</v>
      </c>
      <c r="I990" s="200" t="s">
        <v>245</v>
      </c>
      <c r="J990" s="199" t="s">
        <v>209</v>
      </c>
      <c r="K990" s="199" t="s">
        <v>213</v>
      </c>
      <c r="L990" s="199" t="s">
        <v>381</v>
      </c>
      <c r="M990" s="199" t="s">
        <v>143</v>
      </c>
      <c r="N990" s="201">
        <v>0.67030000000000001</v>
      </c>
      <c r="O990" s="202"/>
      <c r="P990" s="202"/>
      <c r="Q990" s="203">
        <f t="shared" si="78"/>
        <v>0</v>
      </c>
      <c r="R990" s="203">
        <f t="shared" si="79"/>
        <v>0</v>
      </c>
      <c r="S990" s="213">
        <f>IF(M990="nvt",0,IF(O990&gt;0,VLOOKUP(M990,'3-Productie normen'!A:K,VLOOKUP(O990,'3-Productie normen'!$B$34:$C$35,2,FALSE),FALSE)))</f>
        <v>0</v>
      </c>
      <c r="T990" s="213">
        <f t="shared" si="80"/>
        <v>0</v>
      </c>
      <c r="U990" s="572"/>
    </row>
    <row r="991" spans="1:21" ht="14.15" customHeight="1">
      <c r="A991" s="231">
        <v>990</v>
      </c>
      <c r="B991" s="262" t="s">
        <v>86</v>
      </c>
      <c r="C991" s="199" t="s">
        <v>1033</v>
      </c>
      <c r="D991" s="199" t="s">
        <v>1034</v>
      </c>
      <c r="E991" s="199" t="s">
        <v>1035</v>
      </c>
      <c r="F991" s="199" t="s">
        <v>176</v>
      </c>
      <c r="G991" s="199" t="s">
        <v>1234</v>
      </c>
      <c r="H991" s="199" t="s">
        <v>1235</v>
      </c>
      <c r="I991" s="200" t="s">
        <v>123</v>
      </c>
      <c r="J991" s="199" t="s">
        <v>179</v>
      </c>
      <c r="K991" s="199" t="s">
        <v>179</v>
      </c>
      <c r="L991" s="199" t="s">
        <v>261</v>
      </c>
      <c r="M991" s="199" t="s">
        <v>122</v>
      </c>
      <c r="N991" s="201">
        <v>48.607199999999999</v>
      </c>
      <c r="O991" s="202" t="s">
        <v>81</v>
      </c>
      <c r="P991" s="202"/>
      <c r="Q991" s="203">
        <f t="shared" si="78"/>
        <v>0</v>
      </c>
      <c r="R991" s="203">
        <f t="shared" si="79"/>
        <v>0</v>
      </c>
      <c r="S991" s="213">
        <f>IF(M991="nvt",0,IF(O991&gt;0,VLOOKUP(M991,'3-Productie normen'!A:K,VLOOKUP(O991,'3-Productie normen'!$B$34:$C$35,2,FALSE),FALSE)))</f>
        <v>0</v>
      </c>
      <c r="T991" s="213">
        <f t="shared" si="80"/>
        <v>0</v>
      </c>
      <c r="U991" s="572"/>
    </row>
    <row r="992" spans="1:21" ht="14.15" customHeight="1">
      <c r="A992" s="231">
        <v>991</v>
      </c>
      <c r="B992" s="262" t="s">
        <v>86</v>
      </c>
      <c r="C992" s="199" t="s">
        <v>1033</v>
      </c>
      <c r="D992" s="199" t="s">
        <v>1034</v>
      </c>
      <c r="E992" s="199" t="s">
        <v>1035</v>
      </c>
      <c r="F992" s="199" t="s">
        <v>176</v>
      </c>
      <c r="G992" s="199" t="s">
        <v>1234</v>
      </c>
      <c r="H992" s="199" t="s">
        <v>1236</v>
      </c>
      <c r="I992" s="200" t="s">
        <v>125</v>
      </c>
      <c r="J992" s="199" t="s">
        <v>222</v>
      </c>
      <c r="K992" s="199" t="s">
        <v>279</v>
      </c>
      <c r="L992" s="199" t="s">
        <v>180</v>
      </c>
      <c r="M992" s="199" t="s">
        <v>238</v>
      </c>
      <c r="N992" s="201">
        <v>3.49</v>
      </c>
      <c r="O992" s="202" t="s">
        <v>81</v>
      </c>
      <c r="P992" s="202"/>
      <c r="Q992" s="203">
        <f t="shared" si="78"/>
        <v>0</v>
      </c>
      <c r="R992" s="203">
        <f t="shared" si="79"/>
        <v>0</v>
      </c>
      <c r="S992" s="213">
        <f>IF(M992="nvt",0,IF(O992&gt;0,VLOOKUP(M992,'3-Productie normen'!A:K,VLOOKUP(O992,'3-Productie normen'!$B$34:$C$35,2,FALSE),FALSE)))</f>
        <v>0</v>
      </c>
      <c r="T992" s="213">
        <f t="shared" si="80"/>
        <v>0</v>
      </c>
      <c r="U992" s="572"/>
    </row>
    <row r="993" spans="1:21" ht="14.15" customHeight="1">
      <c r="A993" s="231">
        <v>992</v>
      </c>
      <c r="B993" s="262" t="s">
        <v>86</v>
      </c>
      <c r="C993" s="199" t="s">
        <v>1033</v>
      </c>
      <c r="D993" s="199" t="s">
        <v>1034</v>
      </c>
      <c r="E993" s="199" t="s">
        <v>1035</v>
      </c>
      <c r="F993" s="199" t="s">
        <v>176</v>
      </c>
      <c r="G993" s="199" t="s">
        <v>1234</v>
      </c>
      <c r="H993" s="199" t="s">
        <v>1237</v>
      </c>
      <c r="I993" s="200" t="s">
        <v>245</v>
      </c>
      <c r="J993" s="199" t="s">
        <v>255</v>
      </c>
      <c r="K993" s="199" t="s">
        <v>1185</v>
      </c>
      <c r="L993" s="199" t="s">
        <v>261</v>
      </c>
      <c r="M993" s="199" t="s">
        <v>143</v>
      </c>
      <c r="N993" s="201">
        <v>18.407499999999999</v>
      </c>
      <c r="O993" s="202"/>
      <c r="P993" s="202"/>
      <c r="Q993" s="203">
        <f t="shared" si="78"/>
        <v>0</v>
      </c>
      <c r="R993" s="203">
        <f t="shared" si="79"/>
        <v>0</v>
      </c>
      <c r="S993" s="213">
        <f>IF(M993="nvt",0,IF(O993&gt;0,VLOOKUP(M993,'3-Productie normen'!A:K,VLOOKUP(O993,'3-Productie normen'!$B$34:$C$35,2,FALSE),FALSE)))</f>
        <v>0</v>
      </c>
      <c r="T993" s="213">
        <f t="shared" si="80"/>
        <v>0</v>
      </c>
      <c r="U993" s="572"/>
    </row>
    <row r="994" spans="1:21" ht="14.15" customHeight="1">
      <c r="A994" s="232">
        <v>993</v>
      </c>
      <c r="B994" s="262" t="s">
        <v>86</v>
      </c>
      <c r="C994" s="199" t="s">
        <v>1033</v>
      </c>
      <c r="D994" s="199" t="s">
        <v>1034</v>
      </c>
      <c r="E994" s="199" t="s">
        <v>1035</v>
      </c>
      <c r="F994" s="199" t="s">
        <v>176</v>
      </c>
      <c r="G994" s="199" t="s">
        <v>1234</v>
      </c>
      <c r="H994" s="199" t="s">
        <v>1238</v>
      </c>
      <c r="I994" s="200" t="s">
        <v>245</v>
      </c>
      <c r="J994" s="199" t="s">
        <v>255</v>
      </c>
      <c r="K994" s="199" t="s">
        <v>256</v>
      </c>
      <c r="L994" s="199" t="s">
        <v>387</v>
      </c>
      <c r="M994" s="199" t="s">
        <v>143</v>
      </c>
      <c r="N994" s="201">
        <v>7.9611000000000001</v>
      </c>
      <c r="O994" s="202"/>
      <c r="P994" s="202"/>
      <c r="Q994" s="203">
        <f t="shared" ref="Q994:Q1057" si="81">IF(O994="nvt",0,IF(O994&gt;0,S994*N994,0))</f>
        <v>0</v>
      </c>
      <c r="R994" s="203">
        <f t="shared" ref="R994:R1057" si="82">IF(P994&gt;0,T994*N994,0)</f>
        <v>0</v>
      </c>
      <c r="S994" s="213">
        <f>IF(M994="nvt",0,IF(O994&gt;0,VLOOKUP(M994,'3-Productie normen'!A:K,VLOOKUP(O994,'3-Productie normen'!$B$34:$C$35,2,FALSE),FALSE)))</f>
        <v>0</v>
      </c>
      <c r="T994" s="213">
        <f t="shared" ref="T994:T1057" si="83">IF(P994&gt;0,S994*$T$8,0)</f>
        <v>0</v>
      </c>
      <c r="U994" s="572"/>
    </row>
    <row r="995" spans="1:21" ht="14.15" customHeight="1">
      <c r="A995" s="231">
        <v>994</v>
      </c>
      <c r="B995" s="262" t="s">
        <v>86</v>
      </c>
      <c r="C995" s="199" t="s">
        <v>1033</v>
      </c>
      <c r="D995" s="199" t="s">
        <v>1034</v>
      </c>
      <c r="E995" s="199" t="s">
        <v>1035</v>
      </c>
      <c r="F995" s="199" t="s">
        <v>176</v>
      </c>
      <c r="G995" s="199" t="s">
        <v>1234</v>
      </c>
      <c r="H995" s="199" t="s">
        <v>1239</v>
      </c>
      <c r="I995" s="207" t="s">
        <v>123</v>
      </c>
      <c r="J995" s="199" t="s">
        <v>179</v>
      </c>
      <c r="K995" s="199" t="s">
        <v>1240</v>
      </c>
      <c r="L995" s="199" t="s">
        <v>261</v>
      </c>
      <c r="M995" s="199" t="s">
        <v>141</v>
      </c>
      <c r="N995" s="201">
        <v>16.3218</v>
      </c>
      <c r="O995" s="202" t="s">
        <v>81</v>
      </c>
      <c r="P995" s="202"/>
      <c r="Q995" s="203">
        <f t="shared" si="81"/>
        <v>0</v>
      </c>
      <c r="R995" s="203">
        <f t="shared" si="82"/>
        <v>0</v>
      </c>
      <c r="S995" s="213">
        <f>IF(M995="nvt",0,IF(O995&gt;0,VLOOKUP(M995,'3-Productie normen'!A:K,VLOOKUP(O995,'3-Productie normen'!$B$34:$C$35,2,FALSE),FALSE)))</f>
        <v>0</v>
      </c>
      <c r="T995" s="213">
        <f t="shared" si="83"/>
        <v>0</v>
      </c>
      <c r="U995" s="572"/>
    </row>
    <row r="996" spans="1:21" ht="14.15" customHeight="1">
      <c r="A996" s="231">
        <v>995</v>
      </c>
      <c r="B996" s="262" t="s">
        <v>86</v>
      </c>
      <c r="C996" s="199" t="s">
        <v>1033</v>
      </c>
      <c r="D996" s="199" t="s">
        <v>1034</v>
      </c>
      <c r="E996" s="199" t="s">
        <v>1035</v>
      </c>
      <c r="F996" s="199" t="s">
        <v>176</v>
      </c>
      <c r="G996" s="199" t="s">
        <v>1234</v>
      </c>
      <c r="H996" s="199" t="s">
        <v>1241</v>
      </c>
      <c r="I996" s="200" t="s">
        <v>245</v>
      </c>
      <c r="J996" s="199" t="s">
        <v>255</v>
      </c>
      <c r="K996" s="199" t="s">
        <v>256</v>
      </c>
      <c r="L996" s="199" t="s">
        <v>180</v>
      </c>
      <c r="M996" s="199" t="s">
        <v>143</v>
      </c>
      <c r="N996" s="201">
        <v>8.9062999999999999</v>
      </c>
      <c r="O996" s="202"/>
      <c r="P996" s="202"/>
      <c r="Q996" s="203">
        <f t="shared" si="81"/>
        <v>0</v>
      </c>
      <c r="R996" s="203">
        <f t="shared" si="82"/>
        <v>0</v>
      </c>
      <c r="S996" s="213">
        <f>IF(M996="nvt",0,IF(O996&gt;0,VLOOKUP(M996,'3-Productie normen'!A:K,VLOOKUP(O996,'3-Productie normen'!$B$34:$C$35,2,FALSE),FALSE)))</f>
        <v>0</v>
      </c>
      <c r="T996" s="213">
        <f t="shared" si="83"/>
        <v>0</v>
      </c>
      <c r="U996" s="572"/>
    </row>
    <row r="997" spans="1:21" ht="14.15" customHeight="1">
      <c r="A997" s="231">
        <v>996</v>
      </c>
      <c r="B997" s="262" t="s">
        <v>86</v>
      </c>
      <c r="C997" s="199" t="s">
        <v>1033</v>
      </c>
      <c r="D997" s="199" t="s">
        <v>1034</v>
      </c>
      <c r="E997" s="199" t="s">
        <v>1035</v>
      </c>
      <c r="F997" s="199" t="s">
        <v>176</v>
      </c>
      <c r="G997" s="199" t="s">
        <v>1234</v>
      </c>
      <c r="H997" s="199" t="s">
        <v>1242</v>
      </c>
      <c r="I997" s="200" t="s">
        <v>245</v>
      </c>
      <c r="J997" s="199" t="s">
        <v>255</v>
      </c>
      <c r="K997" s="199" t="s">
        <v>256</v>
      </c>
      <c r="L997" s="199" t="s">
        <v>180</v>
      </c>
      <c r="M997" s="199" t="s">
        <v>143</v>
      </c>
      <c r="N997" s="201">
        <v>8.0165000000000006</v>
      </c>
      <c r="O997" s="202"/>
      <c r="P997" s="202"/>
      <c r="Q997" s="203">
        <f t="shared" si="81"/>
        <v>0</v>
      </c>
      <c r="R997" s="203">
        <f t="shared" si="82"/>
        <v>0</v>
      </c>
      <c r="S997" s="213">
        <f>IF(M997="nvt",0,IF(O997&gt;0,VLOOKUP(M997,'3-Productie normen'!A:K,VLOOKUP(O997,'3-Productie normen'!$B$34:$C$35,2,FALSE),FALSE)))</f>
        <v>0</v>
      </c>
      <c r="T997" s="213">
        <f t="shared" si="83"/>
        <v>0</v>
      </c>
      <c r="U997" s="572"/>
    </row>
    <row r="998" spans="1:21" ht="14.15" customHeight="1">
      <c r="A998" s="231">
        <v>997</v>
      </c>
      <c r="B998" s="262" t="s">
        <v>86</v>
      </c>
      <c r="C998" s="199" t="s">
        <v>1033</v>
      </c>
      <c r="D998" s="199" t="s">
        <v>1034</v>
      </c>
      <c r="E998" s="199" t="s">
        <v>1035</v>
      </c>
      <c r="F998" s="199" t="s">
        <v>176</v>
      </c>
      <c r="G998" s="199" t="s">
        <v>1234</v>
      </c>
      <c r="H998" s="199" t="s">
        <v>1243</v>
      </c>
      <c r="I998" s="207" t="s">
        <v>123</v>
      </c>
      <c r="J998" s="199" t="s">
        <v>179</v>
      </c>
      <c r="K998" s="199" t="s">
        <v>187</v>
      </c>
      <c r="L998" s="199" t="s">
        <v>261</v>
      </c>
      <c r="M998" s="199" t="s">
        <v>141</v>
      </c>
      <c r="N998" s="201">
        <v>73.704899999999995</v>
      </c>
      <c r="O998" s="202" t="s">
        <v>81</v>
      </c>
      <c r="P998" s="202"/>
      <c r="Q998" s="203">
        <f t="shared" si="81"/>
        <v>0</v>
      </c>
      <c r="R998" s="203">
        <f t="shared" si="82"/>
        <v>0</v>
      </c>
      <c r="S998" s="213">
        <f>IF(M998="nvt",0,IF(O998&gt;0,VLOOKUP(M998,'3-Productie normen'!A:K,VLOOKUP(O998,'3-Productie normen'!$B$34:$C$35,2,FALSE),FALSE)))</f>
        <v>0</v>
      </c>
      <c r="T998" s="213">
        <f t="shared" si="83"/>
        <v>0</v>
      </c>
      <c r="U998" s="572"/>
    </row>
    <row r="999" spans="1:21" ht="14.15" customHeight="1">
      <c r="A999" s="231">
        <v>998</v>
      </c>
      <c r="B999" s="262" t="s">
        <v>86</v>
      </c>
      <c r="C999" s="199" t="s">
        <v>1033</v>
      </c>
      <c r="D999" s="199" t="s">
        <v>1034</v>
      </c>
      <c r="E999" s="199" t="s">
        <v>1035</v>
      </c>
      <c r="F999" s="199" t="s">
        <v>176</v>
      </c>
      <c r="G999" s="199" t="s">
        <v>1234</v>
      </c>
      <c r="H999" s="199" t="s">
        <v>1244</v>
      </c>
      <c r="I999" s="200" t="s">
        <v>123</v>
      </c>
      <c r="J999" s="199" t="s">
        <v>179</v>
      </c>
      <c r="K999" s="199" t="s">
        <v>246</v>
      </c>
      <c r="L999" s="199" t="s">
        <v>261</v>
      </c>
      <c r="M999" s="199" t="s">
        <v>122</v>
      </c>
      <c r="N999" s="201">
        <v>7.6150000000000002</v>
      </c>
      <c r="O999" s="202" t="s">
        <v>81</v>
      </c>
      <c r="P999" s="202"/>
      <c r="Q999" s="203">
        <f t="shared" si="81"/>
        <v>0</v>
      </c>
      <c r="R999" s="203">
        <f t="shared" si="82"/>
        <v>0</v>
      </c>
      <c r="S999" s="213">
        <f>IF(M999="nvt",0,IF(O999&gt;0,VLOOKUP(M999,'3-Productie normen'!A:K,VLOOKUP(O999,'3-Productie normen'!$B$34:$C$35,2,FALSE),FALSE)))</f>
        <v>0</v>
      </c>
      <c r="T999" s="213">
        <f t="shared" si="83"/>
        <v>0</v>
      </c>
      <c r="U999" s="572"/>
    </row>
    <row r="1000" spans="1:21" ht="14.15" customHeight="1">
      <c r="A1000" s="231">
        <v>999</v>
      </c>
      <c r="B1000" s="262" t="s">
        <v>86</v>
      </c>
      <c r="C1000" s="199" t="s">
        <v>1033</v>
      </c>
      <c r="D1000" s="199" t="s">
        <v>1034</v>
      </c>
      <c r="E1000" s="199" t="s">
        <v>1035</v>
      </c>
      <c r="F1000" s="199" t="s">
        <v>176</v>
      </c>
      <c r="G1000" s="199" t="s">
        <v>1234</v>
      </c>
      <c r="H1000" s="199" t="s">
        <v>1245</v>
      </c>
      <c r="I1000" s="200" t="s">
        <v>130</v>
      </c>
      <c r="J1000" s="199" t="s">
        <v>222</v>
      </c>
      <c r="K1000" s="199" t="s">
        <v>237</v>
      </c>
      <c r="L1000" s="199" t="s">
        <v>261</v>
      </c>
      <c r="M1000" s="199" t="s">
        <v>238</v>
      </c>
      <c r="N1000" s="201">
        <v>35.104500000000002</v>
      </c>
      <c r="O1000" s="202" t="s">
        <v>81</v>
      </c>
      <c r="P1000" s="202"/>
      <c r="Q1000" s="203">
        <f t="shared" si="81"/>
        <v>0</v>
      </c>
      <c r="R1000" s="203">
        <f t="shared" si="82"/>
        <v>0</v>
      </c>
      <c r="S1000" s="213">
        <f>IF(M1000="nvt",0,IF(O1000&gt;0,VLOOKUP(M1000,'3-Productie normen'!A:K,VLOOKUP(O1000,'3-Productie normen'!$B$34:$C$35,2,FALSE),FALSE)))</f>
        <v>0</v>
      </c>
      <c r="T1000" s="213">
        <f t="shared" si="83"/>
        <v>0</v>
      </c>
      <c r="U1000" s="572"/>
    </row>
    <row r="1001" spans="1:21" ht="14.15" customHeight="1">
      <c r="A1001" s="231">
        <v>1000</v>
      </c>
      <c r="B1001" s="262" t="s">
        <v>86</v>
      </c>
      <c r="C1001" s="199" t="s">
        <v>1033</v>
      </c>
      <c r="D1001" s="199" t="s">
        <v>1034</v>
      </c>
      <c r="E1001" s="199" t="s">
        <v>1035</v>
      </c>
      <c r="F1001" s="199" t="s">
        <v>176</v>
      </c>
      <c r="G1001" s="199" t="s">
        <v>1234</v>
      </c>
      <c r="H1001" s="199" t="s">
        <v>1246</v>
      </c>
      <c r="I1001" s="200" t="s">
        <v>123</v>
      </c>
      <c r="J1001" s="199" t="s">
        <v>179</v>
      </c>
      <c r="K1001" s="199" t="s">
        <v>179</v>
      </c>
      <c r="L1001" s="199" t="s">
        <v>261</v>
      </c>
      <c r="M1001" s="199" t="s">
        <v>122</v>
      </c>
      <c r="N1001" s="201">
        <v>40.037700000000001</v>
      </c>
      <c r="O1001" s="202" t="s">
        <v>81</v>
      </c>
      <c r="P1001" s="202"/>
      <c r="Q1001" s="203">
        <f t="shared" si="81"/>
        <v>0</v>
      </c>
      <c r="R1001" s="203">
        <f t="shared" si="82"/>
        <v>0</v>
      </c>
      <c r="S1001" s="213">
        <f>IF(M1001="nvt",0,IF(O1001&gt;0,VLOOKUP(M1001,'3-Productie normen'!A:K,VLOOKUP(O1001,'3-Productie normen'!$B$34:$C$35,2,FALSE),FALSE)))</f>
        <v>0</v>
      </c>
      <c r="T1001" s="213">
        <f t="shared" si="83"/>
        <v>0</v>
      </c>
      <c r="U1001" s="572"/>
    </row>
    <row r="1002" spans="1:21" ht="14.15" customHeight="1">
      <c r="A1002" s="232">
        <v>1001</v>
      </c>
      <c r="B1002" s="262" t="s">
        <v>86</v>
      </c>
      <c r="C1002" s="199" t="s">
        <v>1033</v>
      </c>
      <c r="D1002" s="199" t="s">
        <v>1034</v>
      </c>
      <c r="E1002" s="199" t="s">
        <v>1035</v>
      </c>
      <c r="F1002" s="199" t="s">
        <v>176</v>
      </c>
      <c r="G1002" s="199" t="s">
        <v>1234</v>
      </c>
      <c r="H1002" s="199" t="s">
        <v>1247</v>
      </c>
      <c r="I1002" s="200" t="s">
        <v>136</v>
      </c>
      <c r="J1002" s="199" t="s">
        <v>179</v>
      </c>
      <c r="K1002" s="199" t="s">
        <v>265</v>
      </c>
      <c r="L1002" s="199" t="s">
        <v>261</v>
      </c>
      <c r="M1002" s="199" t="s">
        <v>135</v>
      </c>
      <c r="N1002" s="201">
        <v>16.129799999999999</v>
      </c>
      <c r="O1002" s="202" t="s">
        <v>81</v>
      </c>
      <c r="P1002" s="202"/>
      <c r="Q1002" s="203">
        <f t="shared" si="81"/>
        <v>0</v>
      </c>
      <c r="R1002" s="203">
        <f t="shared" si="82"/>
        <v>0</v>
      </c>
      <c r="S1002" s="213">
        <f>IF(M1002="nvt",0,IF(O1002&gt;0,VLOOKUP(M1002,'3-Productie normen'!A:K,VLOOKUP(O1002,'3-Productie normen'!$B$34:$C$35,2,FALSE),FALSE)))</f>
        <v>0</v>
      </c>
      <c r="T1002" s="213">
        <f t="shared" si="83"/>
        <v>0</v>
      </c>
      <c r="U1002" s="572"/>
    </row>
    <row r="1003" spans="1:21" ht="14.15" customHeight="1">
      <c r="A1003" s="231">
        <v>1002</v>
      </c>
      <c r="B1003" s="262" t="s">
        <v>86</v>
      </c>
      <c r="C1003" s="199" t="s">
        <v>1033</v>
      </c>
      <c r="D1003" s="199" t="s">
        <v>1034</v>
      </c>
      <c r="E1003" s="199" t="s">
        <v>1035</v>
      </c>
      <c r="F1003" s="199" t="s">
        <v>176</v>
      </c>
      <c r="G1003" s="199" t="s">
        <v>1234</v>
      </c>
      <c r="H1003" s="199" t="s">
        <v>1248</v>
      </c>
      <c r="I1003" s="200" t="s">
        <v>123</v>
      </c>
      <c r="J1003" s="199" t="s">
        <v>179</v>
      </c>
      <c r="K1003" s="199" t="s">
        <v>179</v>
      </c>
      <c r="L1003" s="199" t="s">
        <v>425</v>
      </c>
      <c r="M1003" s="199" t="s">
        <v>122</v>
      </c>
      <c r="N1003" s="201">
        <v>41.746000000000002</v>
      </c>
      <c r="O1003" s="202" t="s">
        <v>81</v>
      </c>
      <c r="P1003" s="202"/>
      <c r="Q1003" s="203">
        <f t="shared" si="81"/>
        <v>0</v>
      </c>
      <c r="R1003" s="203">
        <f t="shared" si="82"/>
        <v>0</v>
      </c>
      <c r="S1003" s="213">
        <f>IF(M1003="nvt",0,IF(O1003&gt;0,VLOOKUP(M1003,'3-Productie normen'!A:K,VLOOKUP(O1003,'3-Productie normen'!$B$34:$C$35,2,FALSE),FALSE)))</f>
        <v>0</v>
      </c>
      <c r="T1003" s="213">
        <f t="shared" si="83"/>
        <v>0</v>
      </c>
      <c r="U1003" s="572"/>
    </row>
    <row r="1004" spans="1:21" ht="14.15" customHeight="1">
      <c r="A1004" s="231">
        <v>1003</v>
      </c>
      <c r="B1004" s="262" t="s">
        <v>86</v>
      </c>
      <c r="C1004" s="199" t="s">
        <v>1033</v>
      </c>
      <c r="D1004" s="199" t="s">
        <v>1034</v>
      </c>
      <c r="E1004" s="199" t="s">
        <v>1035</v>
      </c>
      <c r="F1004" s="199" t="s">
        <v>176</v>
      </c>
      <c r="G1004" s="199" t="s">
        <v>1234</v>
      </c>
      <c r="H1004" s="199" t="s">
        <v>1249</v>
      </c>
      <c r="I1004" s="207" t="s">
        <v>123</v>
      </c>
      <c r="J1004" s="199" t="s">
        <v>179</v>
      </c>
      <c r="K1004" s="199" t="s">
        <v>187</v>
      </c>
      <c r="L1004" s="199" t="s">
        <v>261</v>
      </c>
      <c r="M1004" s="199" t="s">
        <v>141</v>
      </c>
      <c r="N1004" s="201">
        <v>13.803800000000001</v>
      </c>
      <c r="O1004" s="202" t="s">
        <v>81</v>
      </c>
      <c r="P1004" s="202"/>
      <c r="Q1004" s="203">
        <f t="shared" si="81"/>
        <v>0</v>
      </c>
      <c r="R1004" s="203">
        <f t="shared" si="82"/>
        <v>0</v>
      </c>
      <c r="S1004" s="213">
        <f>IF(M1004="nvt",0,IF(O1004&gt;0,VLOOKUP(M1004,'3-Productie normen'!A:K,VLOOKUP(O1004,'3-Productie normen'!$B$34:$C$35,2,FALSE),FALSE)))</f>
        <v>0</v>
      </c>
      <c r="T1004" s="213">
        <f t="shared" si="83"/>
        <v>0</v>
      </c>
      <c r="U1004" s="572"/>
    </row>
    <row r="1005" spans="1:21" ht="14.15" customHeight="1">
      <c r="A1005" s="231">
        <v>1004</v>
      </c>
      <c r="B1005" s="262" t="s">
        <v>86</v>
      </c>
      <c r="C1005" s="199" t="s">
        <v>1033</v>
      </c>
      <c r="D1005" s="199" t="s">
        <v>1034</v>
      </c>
      <c r="E1005" s="199" t="s">
        <v>1035</v>
      </c>
      <c r="F1005" s="199" t="s">
        <v>176</v>
      </c>
      <c r="G1005" s="199" t="s">
        <v>1234</v>
      </c>
      <c r="H1005" s="199" t="s">
        <v>1250</v>
      </c>
      <c r="I1005" s="200" t="s">
        <v>123</v>
      </c>
      <c r="J1005" s="199" t="s">
        <v>179</v>
      </c>
      <c r="K1005" s="199" t="s">
        <v>179</v>
      </c>
      <c r="L1005" s="199" t="s">
        <v>425</v>
      </c>
      <c r="M1005" s="199" t="s">
        <v>122</v>
      </c>
      <c r="N1005" s="201">
        <v>50.101799999999997</v>
      </c>
      <c r="O1005" s="202" t="s">
        <v>81</v>
      </c>
      <c r="P1005" s="202"/>
      <c r="Q1005" s="203">
        <f t="shared" si="81"/>
        <v>0</v>
      </c>
      <c r="R1005" s="203">
        <f t="shared" si="82"/>
        <v>0</v>
      </c>
      <c r="S1005" s="213">
        <f>IF(M1005="nvt",0,IF(O1005&gt;0,VLOOKUP(M1005,'3-Productie normen'!A:K,VLOOKUP(O1005,'3-Productie normen'!$B$34:$C$35,2,FALSE),FALSE)))</f>
        <v>0</v>
      </c>
      <c r="T1005" s="213">
        <f t="shared" si="83"/>
        <v>0</v>
      </c>
      <c r="U1005" s="572"/>
    </row>
    <row r="1006" spans="1:21" ht="14.15" customHeight="1">
      <c r="A1006" s="231">
        <v>1005</v>
      </c>
      <c r="B1006" s="262" t="s">
        <v>86</v>
      </c>
      <c r="C1006" s="199" t="s">
        <v>1033</v>
      </c>
      <c r="D1006" s="199" t="s">
        <v>1034</v>
      </c>
      <c r="E1006" s="199" t="s">
        <v>1035</v>
      </c>
      <c r="F1006" s="199" t="s">
        <v>176</v>
      </c>
      <c r="G1006" s="199" t="s">
        <v>1234</v>
      </c>
      <c r="H1006" s="199" t="s">
        <v>1251</v>
      </c>
      <c r="I1006" s="200" t="s">
        <v>123</v>
      </c>
      <c r="J1006" s="199" t="s">
        <v>179</v>
      </c>
      <c r="K1006" s="199" t="s">
        <v>179</v>
      </c>
      <c r="L1006" s="199" t="s">
        <v>261</v>
      </c>
      <c r="M1006" s="199" t="s">
        <v>122</v>
      </c>
      <c r="N1006" s="201">
        <v>73.630200000000002</v>
      </c>
      <c r="O1006" s="202" t="s">
        <v>81</v>
      </c>
      <c r="P1006" s="202"/>
      <c r="Q1006" s="203">
        <f t="shared" si="81"/>
        <v>0</v>
      </c>
      <c r="R1006" s="203">
        <f t="shared" si="82"/>
        <v>0</v>
      </c>
      <c r="S1006" s="213">
        <f>IF(M1006="nvt",0,IF(O1006&gt;0,VLOOKUP(M1006,'3-Productie normen'!A:K,VLOOKUP(O1006,'3-Productie normen'!$B$34:$C$35,2,FALSE),FALSE)))</f>
        <v>0</v>
      </c>
      <c r="T1006" s="213">
        <f t="shared" si="83"/>
        <v>0</v>
      </c>
      <c r="U1006" s="572"/>
    </row>
    <row r="1007" spans="1:21" ht="14.15" customHeight="1">
      <c r="A1007" s="231">
        <v>1006</v>
      </c>
      <c r="B1007" s="262" t="s">
        <v>86</v>
      </c>
      <c r="C1007" s="199" t="s">
        <v>1033</v>
      </c>
      <c r="D1007" s="199" t="s">
        <v>1034</v>
      </c>
      <c r="E1007" s="199" t="s">
        <v>1035</v>
      </c>
      <c r="F1007" s="199" t="s">
        <v>176</v>
      </c>
      <c r="G1007" s="199" t="s">
        <v>1234</v>
      </c>
      <c r="H1007" s="199" t="s">
        <v>1252</v>
      </c>
      <c r="I1007" s="200" t="s">
        <v>123</v>
      </c>
      <c r="J1007" s="199" t="s">
        <v>179</v>
      </c>
      <c r="K1007" s="199" t="s">
        <v>179</v>
      </c>
      <c r="L1007" s="199" t="s">
        <v>261</v>
      </c>
      <c r="M1007" s="199" t="s">
        <v>122</v>
      </c>
      <c r="N1007" s="201">
        <v>20.916</v>
      </c>
      <c r="O1007" s="202" t="s">
        <v>81</v>
      </c>
      <c r="P1007" s="202"/>
      <c r="Q1007" s="203">
        <f t="shared" si="81"/>
        <v>0</v>
      </c>
      <c r="R1007" s="203">
        <f t="shared" si="82"/>
        <v>0</v>
      </c>
      <c r="S1007" s="213">
        <f>IF(M1007="nvt",0,IF(O1007&gt;0,VLOOKUP(M1007,'3-Productie normen'!A:K,VLOOKUP(O1007,'3-Productie normen'!$B$34:$C$35,2,FALSE),FALSE)))</f>
        <v>0</v>
      </c>
      <c r="T1007" s="213">
        <f t="shared" si="83"/>
        <v>0</v>
      </c>
      <c r="U1007" s="572"/>
    </row>
    <row r="1008" spans="1:21" ht="14.15" customHeight="1">
      <c r="A1008" s="231">
        <v>1007</v>
      </c>
      <c r="B1008" s="262" t="s">
        <v>86</v>
      </c>
      <c r="C1008" s="199" t="s">
        <v>1033</v>
      </c>
      <c r="D1008" s="199" t="s">
        <v>1034</v>
      </c>
      <c r="E1008" s="199" t="s">
        <v>1035</v>
      </c>
      <c r="F1008" s="199" t="s">
        <v>176</v>
      </c>
      <c r="G1008" s="199" t="s">
        <v>1234</v>
      </c>
      <c r="H1008" s="199" t="s">
        <v>1253</v>
      </c>
      <c r="I1008" s="200" t="s">
        <v>123</v>
      </c>
      <c r="J1008" s="199" t="s">
        <v>179</v>
      </c>
      <c r="K1008" s="199" t="s">
        <v>179</v>
      </c>
      <c r="L1008" s="199" t="s">
        <v>425</v>
      </c>
      <c r="M1008" s="199" t="s">
        <v>122</v>
      </c>
      <c r="N1008" s="201">
        <v>6.89</v>
      </c>
      <c r="O1008" s="202" t="s">
        <v>81</v>
      </c>
      <c r="P1008" s="202"/>
      <c r="Q1008" s="203">
        <f t="shared" si="81"/>
        <v>0</v>
      </c>
      <c r="R1008" s="203">
        <f t="shared" si="82"/>
        <v>0</v>
      </c>
      <c r="S1008" s="213">
        <f>IF(M1008="nvt",0,IF(O1008&gt;0,VLOOKUP(M1008,'3-Productie normen'!A:K,VLOOKUP(O1008,'3-Productie normen'!$B$34:$C$35,2,FALSE),FALSE)))</f>
        <v>0</v>
      </c>
      <c r="T1008" s="213">
        <f t="shared" si="83"/>
        <v>0</v>
      </c>
      <c r="U1008" s="572"/>
    </row>
    <row r="1009" spans="1:21" ht="14.15" customHeight="1">
      <c r="A1009" s="231">
        <v>1008</v>
      </c>
      <c r="B1009" s="262" t="s">
        <v>86</v>
      </c>
      <c r="C1009" s="199" t="s">
        <v>1033</v>
      </c>
      <c r="D1009" s="199" t="s">
        <v>1034</v>
      </c>
      <c r="E1009" s="199" t="s">
        <v>1035</v>
      </c>
      <c r="F1009" s="199" t="s">
        <v>176</v>
      </c>
      <c r="G1009" s="199" t="s">
        <v>1234</v>
      </c>
      <c r="H1009" s="199" t="s">
        <v>1254</v>
      </c>
      <c r="I1009" s="200" t="s">
        <v>123</v>
      </c>
      <c r="J1009" s="199" t="s">
        <v>179</v>
      </c>
      <c r="K1009" s="199" t="s">
        <v>179</v>
      </c>
      <c r="L1009" s="199" t="s">
        <v>425</v>
      </c>
      <c r="M1009" s="199" t="s">
        <v>122</v>
      </c>
      <c r="N1009" s="201">
        <v>40.860599999999998</v>
      </c>
      <c r="O1009" s="202" t="s">
        <v>81</v>
      </c>
      <c r="P1009" s="202"/>
      <c r="Q1009" s="203">
        <f t="shared" si="81"/>
        <v>0</v>
      </c>
      <c r="R1009" s="203">
        <f t="shared" si="82"/>
        <v>0</v>
      </c>
      <c r="S1009" s="213">
        <f>IF(M1009="nvt",0,IF(O1009&gt;0,VLOOKUP(M1009,'3-Productie normen'!A:K,VLOOKUP(O1009,'3-Productie normen'!$B$34:$C$35,2,FALSE),FALSE)))</f>
        <v>0</v>
      </c>
      <c r="T1009" s="213">
        <f t="shared" si="83"/>
        <v>0</v>
      </c>
      <c r="U1009" s="572"/>
    </row>
    <row r="1010" spans="1:21" ht="14.15" customHeight="1">
      <c r="A1010" s="232">
        <v>1009</v>
      </c>
      <c r="B1010" s="262" t="s">
        <v>86</v>
      </c>
      <c r="C1010" s="199" t="s">
        <v>1033</v>
      </c>
      <c r="D1010" s="199" t="s">
        <v>1034</v>
      </c>
      <c r="E1010" s="199" t="s">
        <v>1035</v>
      </c>
      <c r="F1010" s="199" t="s">
        <v>176</v>
      </c>
      <c r="G1010" s="199" t="s">
        <v>1234</v>
      </c>
      <c r="H1010" s="199" t="s">
        <v>1255</v>
      </c>
      <c r="I1010" s="200" t="s">
        <v>123</v>
      </c>
      <c r="J1010" s="199" t="s">
        <v>179</v>
      </c>
      <c r="K1010" s="199" t="s">
        <v>179</v>
      </c>
      <c r="L1010" s="199" t="s">
        <v>261</v>
      </c>
      <c r="M1010" s="199" t="s">
        <v>122</v>
      </c>
      <c r="N1010" s="201">
        <v>25.01</v>
      </c>
      <c r="O1010" s="202" t="s">
        <v>81</v>
      </c>
      <c r="P1010" s="202"/>
      <c r="Q1010" s="203">
        <f t="shared" si="81"/>
        <v>0</v>
      </c>
      <c r="R1010" s="203">
        <f t="shared" si="82"/>
        <v>0</v>
      </c>
      <c r="S1010" s="213">
        <f>IF(M1010="nvt",0,IF(O1010&gt;0,VLOOKUP(M1010,'3-Productie normen'!A:K,VLOOKUP(O1010,'3-Productie normen'!$B$34:$C$35,2,FALSE),FALSE)))</f>
        <v>0</v>
      </c>
      <c r="T1010" s="213">
        <f t="shared" si="83"/>
        <v>0</v>
      </c>
      <c r="U1010" s="572"/>
    </row>
    <row r="1011" spans="1:21" ht="14.15" customHeight="1">
      <c r="A1011" s="231">
        <v>1010</v>
      </c>
      <c r="B1011" s="262" t="s">
        <v>86</v>
      </c>
      <c r="C1011" s="199" t="s">
        <v>1033</v>
      </c>
      <c r="D1011" s="199" t="s">
        <v>1034</v>
      </c>
      <c r="E1011" s="199" t="s">
        <v>1035</v>
      </c>
      <c r="F1011" s="199" t="s">
        <v>176</v>
      </c>
      <c r="G1011" s="199" t="s">
        <v>1234</v>
      </c>
      <c r="H1011" s="199" t="s">
        <v>1256</v>
      </c>
      <c r="I1011" s="207" t="s">
        <v>123</v>
      </c>
      <c r="J1011" s="199" t="s">
        <v>179</v>
      </c>
      <c r="K1011" s="199" t="s">
        <v>187</v>
      </c>
      <c r="L1011" s="199" t="s">
        <v>404</v>
      </c>
      <c r="M1011" s="199" t="s">
        <v>141</v>
      </c>
      <c r="N1011" s="201">
        <v>15.05</v>
      </c>
      <c r="O1011" s="202" t="s">
        <v>81</v>
      </c>
      <c r="P1011" s="202"/>
      <c r="Q1011" s="203">
        <f t="shared" si="81"/>
        <v>0</v>
      </c>
      <c r="R1011" s="203">
        <f t="shared" si="82"/>
        <v>0</v>
      </c>
      <c r="S1011" s="213">
        <f>IF(M1011="nvt",0,IF(O1011&gt;0,VLOOKUP(M1011,'3-Productie normen'!A:K,VLOOKUP(O1011,'3-Productie normen'!$B$34:$C$35,2,FALSE),FALSE)))</f>
        <v>0</v>
      </c>
      <c r="T1011" s="213">
        <f t="shared" si="83"/>
        <v>0</v>
      </c>
      <c r="U1011" s="572"/>
    </row>
    <row r="1012" spans="1:21" ht="14.15" customHeight="1">
      <c r="A1012" s="231">
        <v>1011</v>
      </c>
      <c r="B1012" s="262" t="s">
        <v>86</v>
      </c>
      <c r="C1012" s="199" t="s">
        <v>1033</v>
      </c>
      <c r="D1012" s="199" t="s">
        <v>1034</v>
      </c>
      <c r="E1012" s="199" t="s">
        <v>1035</v>
      </c>
      <c r="F1012" s="199" t="s">
        <v>176</v>
      </c>
      <c r="G1012" s="199" t="s">
        <v>1234</v>
      </c>
      <c r="H1012" s="199" t="s">
        <v>1257</v>
      </c>
      <c r="I1012" s="200" t="s">
        <v>123</v>
      </c>
      <c r="J1012" s="199" t="s">
        <v>179</v>
      </c>
      <c r="K1012" s="199" t="s">
        <v>179</v>
      </c>
      <c r="L1012" s="199" t="s">
        <v>425</v>
      </c>
      <c r="M1012" s="199" t="s">
        <v>122</v>
      </c>
      <c r="N1012" s="201">
        <v>14.937099999999999</v>
      </c>
      <c r="O1012" s="202" t="s">
        <v>81</v>
      </c>
      <c r="P1012" s="202"/>
      <c r="Q1012" s="203">
        <f t="shared" si="81"/>
        <v>0</v>
      </c>
      <c r="R1012" s="203">
        <f t="shared" si="82"/>
        <v>0</v>
      </c>
      <c r="S1012" s="213">
        <f>IF(M1012="nvt",0,IF(O1012&gt;0,VLOOKUP(M1012,'3-Productie normen'!A:K,VLOOKUP(O1012,'3-Productie normen'!$B$34:$C$35,2,FALSE),FALSE)))</f>
        <v>0</v>
      </c>
      <c r="T1012" s="213">
        <f t="shared" si="83"/>
        <v>0</v>
      </c>
      <c r="U1012" s="572"/>
    </row>
    <row r="1013" spans="1:21" ht="14.15" customHeight="1">
      <c r="A1013" s="231">
        <v>1012</v>
      </c>
      <c r="B1013" s="262" t="s">
        <v>86</v>
      </c>
      <c r="C1013" s="199" t="s">
        <v>1033</v>
      </c>
      <c r="D1013" s="199" t="s">
        <v>1034</v>
      </c>
      <c r="E1013" s="199" t="s">
        <v>1035</v>
      </c>
      <c r="F1013" s="199" t="s">
        <v>176</v>
      </c>
      <c r="G1013" s="199" t="s">
        <v>1234</v>
      </c>
      <c r="H1013" s="199" t="s">
        <v>1258</v>
      </c>
      <c r="I1013" s="200" t="s">
        <v>123</v>
      </c>
      <c r="J1013" s="199" t="s">
        <v>179</v>
      </c>
      <c r="K1013" s="199" t="s">
        <v>1074</v>
      </c>
      <c r="L1013" s="199" t="s">
        <v>261</v>
      </c>
      <c r="M1013" s="199" t="s">
        <v>122</v>
      </c>
      <c r="N1013" s="201">
        <v>7.35</v>
      </c>
      <c r="O1013" s="202" t="s">
        <v>81</v>
      </c>
      <c r="P1013" s="202"/>
      <c r="Q1013" s="203">
        <f t="shared" si="81"/>
        <v>0</v>
      </c>
      <c r="R1013" s="203">
        <f t="shared" si="82"/>
        <v>0</v>
      </c>
      <c r="S1013" s="213">
        <f>IF(M1013="nvt",0,IF(O1013&gt;0,VLOOKUP(M1013,'3-Productie normen'!A:K,VLOOKUP(O1013,'3-Productie normen'!$B$34:$C$35,2,FALSE),FALSE)))</f>
        <v>0</v>
      </c>
      <c r="T1013" s="213">
        <f t="shared" si="83"/>
        <v>0</v>
      </c>
      <c r="U1013" s="572"/>
    </row>
    <row r="1014" spans="1:21" ht="14.15" customHeight="1">
      <c r="A1014" s="231">
        <v>1013</v>
      </c>
      <c r="B1014" s="262" t="s">
        <v>86</v>
      </c>
      <c r="C1014" s="199" t="s">
        <v>1033</v>
      </c>
      <c r="D1014" s="199" t="s">
        <v>1034</v>
      </c>
      <c r="E1014" s="199" t="s">
        <v>1035</v>
      </c>
      <c r="F1014" s="199" t="s">
        <v>176</v>
      </c>
      <c r="G1014" s="199" t="s">
        <v>1234</v>
      </c>
      <c r="H1014" s="199" t="s">
        <v>1259</v>
      </c>
      <c r="I1014" s="200" t="s">
        <v>123</v>
      </c>
      <c r="J1014" s="199" t="s">
        <v>179</v>
      </c>
      <c r="K1014" s="199" t="s">
        <v>1074</v>
      </c>
      <c r="L1014" s="199" t="s">
        <v>261</v>
      </c>
      <c r="M1014" s="199" t="s">
        <v>122</v>
      </c>
      <c r="N1014" s="201">
        <v>7.35</v>
      </c>
      <c r="O1014" s="202" t="s">
        <v>81</v>
      </c>
      <c r="P1014" s="202"/>
      <c r="Q1014" s="203">
        <f t="shared" si="81"/>
        <v>0</v>
      </c>
      <c r="R1014" s="203">
        <f t="shared" si="82"/>
        <v>0</v>
      </c>
      <c r="S1014" s="213">
        <f>IF(M1014="nvt",0,IF(O1014&gt;0,VLOOKUP(M1014,'3-Productie normen'!A:K,VLOOKUP(O1014,'3-Productie normen'!$B$34:$C$35,2,FALSE),FALSE)))</f>
        <v>0</v>
      </c>
      <c r="T1014" s="213">
        <f t="shared" si="83"/>
        <v>0</v>
      </c>
      <c r="U1014" s="572"/>
    </row>
    <row r="1015" spans="1:21" ht="14.15" customHeight="1">
      <c r="A1015" s="231">
        <v>1014</v>
      </c>
      <c r="B1015" s="262" t="s">
        <v>86</v>
      </c>
      <c r="C1015" s="199" t="s">
        <v>1033</v>
      </c>
      <c r="D1015" s="199" t="s">
        <v>1034</v>
      </c>
      <c r="E1015" s="199" t="s">
        <v>1035</v>
      </c>
      <c r="F1015" s="199" t="s">
        <v>176</v>
      </c>
      <c r="G1015" s="199" t="s">
        <v>1234</v>
      </c>
      <c r="H1015" s="199" t="s">
        <v>1260</v>
      </c>
      <c r="I1015" s="200" t="s">
        <v>130</v>
      </c>
      <c r="J1015" s="199" t="s">
        <v>222</v>
      </c>
      <c r="K1015" s="199" t="s">
        <v>237</v>
      </c>
      <c r="L1015" s="199" t="s">
        <v>425</v>
      </c>
      <c r="M1015" s="199" t="s">
        <v>238</v>
      </c>
      <c r="N1015" s="201">
        <v>127.3306</v>
      </c>
      <c r="O1015" s="202" t="s">
        <v>81</v>
      </c>
      <c r="P1015" s="202"/>
      <c r="Q1015" s="203">
        <f t="shared" si="81"/>
        <v>0</v>
      </c>
      <c r="R1015" s="203">
        <f t="shared" si="82"/>
        <v>0</v>
      </c>
      <c r="S1015" s="213">
        <f>IF(M1015="nvt",0,IF(O1015&gt;0,VLOOKUP(M1015,'3-Productie normen'!A:K,VLOOKUP(O1015,'3-Productie normen'!$B$34:$C$35,2,FALSE),FALSE)))</f>
        <v>0</v>
      </c>
      <c r="T1015" s="213">
        <f t="shared" si="83"/>
        <v>0</v>
      </c>
      <c r="U1015" s="572"/>
    </row>
    <row r="1016" spans="1:21" ht="14.15" customHeight="1">
      <c r="A1016" s="231">
        <v>1015</v>
      </c>
      <c r="B1016" s="262" t="s">
        <v>86</v>
      </c>
      <c r="C1016" s="199" t="s">
        <v>1033</v>
      </c>
      <c r="D1016" s="199" t="s">
        <v>1034</v>
      </c>
      <c r="E1016" s="199" t="s">
        <v>1035</v>
      </c>
      <c r="F1016" s="199" t="s">
        <v>176</v>
      </c>
      <c r="G1016" s="199" t="s">
        <v>1234</v>
      </c>
      <c r="H1016" s="199" t="s">
        <v>1261</v>
      </c>
      <c r="I1016" s="200" t="s">
        <v>123</v>
      </c>
      <c r="J1016" s="199" t="s">
        <v>179</v>
      </c>
      <c r="K1016" s="199" t="s">
        <v>179</v>
      </c>
      <c r="L1016" s="199" t="s">
        <v>425</v>
      </c>
      <c r="M1016" s="199" t="s">
        <v>122</v>
      </c>
      <c r="N1016" s="201">
        <v>44.793100000000003</v>
      </c>
      <c r="O1016" s="202" t="s">
        <v>81</v>
      </c>
      <c r="P1016" s="202"/>
      <c r="Q1016" s="203">
        <f t="shared" si="81"/>
        <v>0</v>
      </c>
      <c r="R1016" s="203">
        <f t="shared" si="82"/>
        <v>0</v>
      </c>
      <c r="S1016" s="213">
        <f>IF(M1016="nvt",0,IF(O1016&gt;0,VLOOKUP(M1016,'3-Productie normen'!A:K,VLOOKUP(O1016,'3-Productie normen'!$B$34:$C$35,2,FALSE),FALSE)))</f>
        <v>0</v>
      </c>
      <c r="T1016" s="213">
        <f t="shared" si="83"/>
        <v>0</v>
      </c>
      <c r="U1016" s="572"/>
    </row>
    <row r="1017" spans="1:21" ht="14.15" customHeight="1">
      <c r="A1017" s="231">
        <v>1016</v>
      </c>
      <c r="B1017" s="262" t="s">
        <v>86</v>
      </c>
      <c r="C1017" s="199" t="s">
        <v>1033</v>
      </c>
      <c r="D1017" s="199" t="s">
        <v>1034</v>
      </c>
      <c r="E1017" s="199" t="s">
        <v>1035</v>
      </c>
      <c r="F1017" s="199" t="s">
        <v>176</v>
      </c>
      <c r="G1017" s="199" t="s">
        <v>1234</v>
      </c>
      <c r="H1017" s="199" t="s">
        <v>1262</v>
      </c>
      <c r="I1017" s="200" t="s">
        <v>245</v>
      </c>
      <c r="J1017" s="199" t="s">
        <v>179</v>
      </c>
      <c r="K1017" s="199" t="s">
        <v>235</v>
      </c>
      <c r="L1017" s="199" t="s">
        <v>180</v>
      </c>
      <c r="M1017" s="199" t="s">
        <v>143</v>
      </c>
      <c r="N1017" s="201">
        <v>38.270000000000003</v>
      </c>
      <c r="O1017" s="202"/>
      <c r="P1017" s="202"/>
      <c r="Q1017" s="203">
        <f t="shared" si="81"/>
        <v>0</v>
      </c>
      <c r="R1017" s="203">
        <f t="shared" si="82"/>
        <v>0</v>
      </c>
      <c r="S1017" s="213">
        <f>IF(M1017="nvt",0,IF(O1017&gt;0,VLOOKUP(M1017,'3-Productie normen'!A:K,VLOOKUP(O1017,'3-Productie normen'!$B$34:$C$35,2,FALSE),FALSE)))</f>
        <v>0</v>
      </c>
      <c r="T1017" s="213">
        <f t="shared" si="83"/>
        <v>0</v>
      </c>
      <c r="U1017" s="572"/>
    </row>
    <row r="1018" spans="1:21" ht="14.15" customHeight="1">
      <c r="A1018" s="232">
        <v>1017</v>
      </c>
      <c r="B1018" s="262" t="s">
        <v>86</v>
      </c>
      <c r="C1018" s="199" t="s">
        <v>1033</v>
      </c>
      <c r="D1018" s="199" t="s">
        <v>1034</v>
      </c>
      <c r="E1018" s="199" t="s">
        <v>1035</v>
      </c>
      <c r="F1018" s="199" t="s">
        <v>176</v>
      </c>
      <c r="G1018" s="199" t="s">
        <v>1234</v>
      </c>
      <c r="H1018" s="199" t="s">
        <v>1263</v>
      </c>
      <c r="I1018" s="200" t="s">
        <v>123</v>
      </c>
      <c r="J1018" s="199" t="s">
        <v>179</v>
      </c>
      <c r="K1018" s="199" t="s">
        <v>179</v>
      </c>
      <c r="L1018" s="199" t="s">
        <v>261</v>
      </c>
      <c r="M1018" s="199" t="s">
        <v>122</v>
      </c>
      <c r="N1018" s="201">
        <v>22.9604</v>
      </c>
      <c r="O1018" s="202" t="s">
        <v>81</v>
      </c>
      <c r="P1018" s="202"/>
      <c r="Q1018" s="203">
        <f t="shared" si="81"/>
        <v>0</v>
      </c>
      <c r="R1018" s="203">
        <f t="shared" si="82"/>
        <v>0</v>
      </c>
      <c r="S1018" s="213">
        <f>IF(M1018="nvt",0,IF(O1018&gt;0,VLOOKUP(M1018,'3-Productie normen'!A:K,VLOOKUP(O1018,'3-Productie normen'!$B$34:$C$35,2,FALSE),FALSE)))</f>
        <v>0</v>
      </c>
      <c r="T1018" s="213">
        <f t="shared" si="83"/>
        <v>0</v>
      </c>
      <c r="U1018" s="572"/>
    </row>
    <row r="1019" spans="1:21" ht="14.15" customHeight="1">
      <c r="A1019" s="231">
        <v>1018</v>
      </c>
      <c r="B1019" s="262" t="s">
        <v>86</v>
      </c>
      <c r="C1019" s="199" t="s">
        <v>1033</v>
      </c>
      <c r="D1019" s="199" t="s">
        <v>1034</v>
      </c>
      <c r="E1019" s="199" t="s">
        <v>1035</v>
      </c>
      <c r="F1019" s="199" t="s">
        <v>176</v>
      </c>
      <c r="G1019" s="199" t="s">
        <v>1234</v>
      </c>
      <c r="H1019" s="199" t="s">
        <v>1264</v>
      </c>
      <c r="I1019" s="200" t="s">
        <v>123</v>
      </c>
      <c r="J1019" s="199" t="s">
        <v>179</v>
      </c>
      <c r="K1019" s="199" t="s">
        <v>179</v>
      </c>
      <c r="L1019" s="199" t="s">
        <v>425</v>
      </c>
      <c r="M1019" s="199" t="s">
        <v>122</v>
      </c>
      <c r="N1019" s="201">
        <v>22.030899999999999</v>
      </c>
      <c r="O1019" s="202" t="s">
        <v>81</v>
      </c>
      <c r="P1019" s="202"/>
      <c r="Q1019" s="203">
        <f t="shared" si="81"/>
        <v>0</v>
      </c>
      <c r="R1019" s="203">
        <f t="shared" si="82"/>
        <v>0</v>
      </c>
      <c r="S1019" s="213">
        <f>IF(M1019="nvt",0,IF(O1019&gt;0,VLOOKUP(M1019,'3-Productie normen'!A:K,VLOOKUP(O1019,'3-Productie normen'!$B$34:$C$35,2,FALSE),FALSE)))</f>
        <v>0</v>
      </c>
      <c r="T1019" s="213">
        <f t="shared" si="83"/>
        <v>0</v>
      </c>
      <c r="U1019" s="572"/>
    </row>
    <row r="1020" spans="1:21" ht="14.15" customHeight="1">
      <c r="A1020" s="231">
        <v>1019</v>
      </c>
      <c r="B1020" s="262" t="s">
        <v>86</v>
      </c>
      <c r="C1020" s="199" t="s">
        <v>1033</v>
      </c>
      <c r="D1020" s="199" t="s">
        <v>1034</v>
      </c>
      <c r="E1020" s="199" t="s">
        <v>1035</v>
      </c>
      <c r="F1020" s="199" t="s">
        <v>176</v>
      </c>
      <c r="G1020" s="199" t="s">
        <v>1234</v>
      </c>
      <c r="H1020" s="199" t="s">
        <v>1265</v>
      </c>
      <c r="I1020" s="207" t="s">
        <v>123</v>
      </c>
      <c r="J1020" s="199" t="s">
        <v>179</v>
      </c>
      <c r="K1020" s="199" t="s">
        <v>187</v>
      </c>
      <c r="L1020" s="199" t="s">
        <v>425</v>
      </c>
      <c r="M1020" s="199" t="s">
        <v>141</v>
      </c>
      <c r="N1020" s="201">
        <v>42.129199999999997</v>
      </c>
      <c r="O1020" s="202" t="s">
        <v>81</v>
      </c>
      <c r="P1020" s="202"/>
      <c r="Q1020" s="203">
        <f t="shared" si="81"/>
        <v>0</v>
      </c>
      <c r="R1020" s="203">
        <f t="shared" si="82"/>
        <v>0</v>
      </c>
      <c r="S1020" s="213">
        <f>IF(M1020="nvt",0,IF(O1020&gt;0,VLOOKUP(M1020,'3-Productie normen'!A:K,VLOOKUP(O1020,'3-Productie normen'!$B$34:$C$35,2,FALSE),FALSE)))</f>
        <v>0</v>
      </c>
      <c r="T1020" s="213">
        <f t="shared" si="83"/>
        <v>0</v>
      </c>
      <c r="U1020" s="572"/>
    </row>
    <row r="1021" spans="1:21" ht="14.15" customHeight="1">
      <c r="A1021" s="231">
        <v>1020</v>
      </c>
      <c r="B1021" s="262" t="s">
        <v>86</v>
      </c>
      <c r="C1021" s="199" t="s">
        <v>1033</v>
      </c>
      <c r="D1021" s="199" t="s">
        <v>1034</v>
      </c>
      <c r="E1021" s="199" t="s">
        <v>1035</v>
      </c>
      <c r="F1021" s="199" t="s">
        <v>176</v>
      </c>
      <c r="G1021" s="199" t="s">
        <v>1234</v>
      </c>
      <c r="H1021" s="199" t="s">
        <v>1266</v>
      </c>
      <c r="I1021" s="200" t="s">
        <v>136</v>
      </c>
      <c r="J1021" s="199" t="s">
        <v>179</v>
      </c>
      <c r="K1021" s="199" t="s">
        <v>265</v>
      </c>
      <c r="L1021" s="199" t="s">
        <v>425</v>
      </c>
      <c r="M1021" s="199" t="s">
        <v>135</v>
      </c>
      <c r="N1021" s="201">
        <v>33.188099999999999</v>
      </c>
      <c r="O1021" s="202" t="s">
        <v>81</v>
      </c>
      <c r="P1021" s="202"/>
      <c r="Q1021" s="203">
        <f t="shared" si="81"/>
        <v>0</v>
      </c>
      <c r="R1021" s="203">
        <f t="shared" si="82"/>
        <v>0</v>
      </c>
      <c r="S1021" s="213">
        <f>IF(M1021="nvt",0,IF(O1021&gt;0,VLOOKUP(M1021,'3-Productie normen'!A:K,VLOOKUP(O1021,'3-Productie normen'!$B$34:$C$35,2,FALSE),FALSE)))</f>
        <v>0</v>
      </c>
      <c r="T1021" s="213">
        <f t="shared" si="83"/>
        <v>0</v>
      </c>
      <c r="U1021" s="572"/>
    </row>
    <row r="1022" spans="1:21" ht="14.15" customHeight="1">
      <c r="A1022" s="231">
        <v>1021</v>
      </c>
      <c r="B1022" s="262" t="s">
        <v>86</v>
      </c>
      <c r="C1022" s="199" t="s">
        <v>1033</v>
      </c>
      <c r="D1022" s="199" t="s">
        <v>1034</v>
      </c>
      <c r="E1022" s="199" t="s">
        <v>1035</v>
      </c>
      <c r="F1022" s="199" t="s">
        <v>176</v>
      </c>
      <c r="G1022" s="199" t="s">
        <v>1234</v>
      </c>
      <c r="H1022" s="199" t="s">
        <v>1267</v>
      </c>
      <c r="I1022" s="207" t="s">
        <v>123</v>
      </c>
      <c r="J1022" s="199" t="s">
        <v>179</v>
      </c>
      <c r="K1022" s="199" t="s">
        <v>187</v>
      </c>
      <c r="L1022" s="199" t="s">
        <v>261</v>
      </c>
      <c r="M1022" s="199" t="s">
        <v>141</v>
      </c>
      <c r="N1022" s="201">
        <v>32.340000000000003</v>
      </c>
      <c r="O1022" s="202" t="s">
        <v>81</v>
      </c>
      <c r="P1022" s="202"/>
      <c r="Q1022" s="203">
        <f t="shared" si="81"/>
        <v>0</v>
      </c>
      <c r="R1022" s="203">
        <f t="shared" si="82"/>
        <v>0</v>
      </c>
      <c r="S1022" s="213">
        <f>IF(M1022="nvt",0,IF(O1022&gt;0,VLOOKUP(M1022,'3-Productie normen'!A:K,VLOOKUP(O1022,'3-Productie normen'!$B$34:$C$35,2,FALSE),FALSE)))</f>
        <v>0</v>
      </c>
      <c r="T1022" s="213">
        <f t="shared" si="83"/>
        <v>0</v>
      </c>
      <c r="U1022" s="572"/>
    </row>
    <row r="1023" spans="1:21" ht="14.15" customHeight="1">
      <c r="A1023" s="231">
        <v>1022</v>
      </c>
      <c r="B1023" s="262" t="s">
        <v>86</v>
      </c>
      <c r="C1023" s="199" t="s">
        <v>1033</v>
      </c>
      <c r="D1023" s="199" t="s">
        <v>1034</v>
      </c>
      <c r="E1023" s="199" t="s">
        <v>1035</v>
      </c>
      <c r="F1023" s="199" t="s">
        <v>176</v>
      </c>
      <c r="G1023" s="199" t="s">
        <v>1234</v>
      </c>
      <c r="H1023" s="199" t="s">
        <v>1268</v>
      </c>
      <c r="I1023" s="200" t="s">
        <v>123</v>
      </c>
      <c r="J1023" s="199" t="s">
        <v>179</v>
      </c>
      <c r="K1023" s="199" t="s">
        <v>1074</v>
      </c>
      <c r="L1023" s="199" t="s">
        <v>261</v>
      </c>
      <c r="M1023" s="199" t="s">
        <v>122</v>
      </c>
      <c r="N1023" s="201">
        <v>6.82</v>
      </c>
      <c r="O1023" s="202" t="s">
        <v>81</v>
      </c>
      <c r="P1023" s="202"/>
      <c r="Q1023" s="203">
        <f t="shared" si="81"/>
        <v>0</v>
      </c>
      <c r="R1023" s="203">
        <f t="shared" si="82"/>
        <v>0</v>
      </c>
      <c r="S1023" s="213">
        <f>IF(M1023="nvt",0,IF(O1023&gt;0,VLOOKUP(M1023,'3-Productie normen'!A:K,VLOOKUP(O1023,'3-Productie normen'!$B$34:$C$35,2,FALSE),FALSE)))</f>
        <v>0</v>
      </c>
      <c r="T1023" s="213">
        <f t="shared" si="83"/>
        <v>0</v>
      </c>
      <c r="U1023" s="572"/>
    </row>
    <row r="1024" spans="1:21" ht="14.15" customHeight="1">
      <c r="A1024" s="231">
        <v>1023</v>
      </c>
      <c r="B1024" s="262" t="s">
        <v>86</v>
      </c>
      <c r="C1024" s="199" t="s">
        <v>1033</v>
      </c>
      <c r="D1024" s="199" t="s">
        <v>1034</v>
      </c>
      <c r="E1024" s="199" t="s">
        <v>1035</v>
      </c>
      <c r="F1024" s="199" t="s">
        <v>176</v>
      </c>
      <c r="G1024" s="199" t="s">
        <v>1234</v>
      </c>
      <c r="H1024" s="199" t="s">
        <v>1269</v>
      </c>
      <c r="I1024" s="200" t="s">
        <v>136</v>
      </c>
      <c r="J1024" s="199" t="s">
        <v>179</v>
      </c>
      <c r="K1024" s="199" t="s">
        <v>265</v>
      </c>
      <c r="L1024" s="199" t="s">
        <v>425</v>
      </c>
      <c r="M1024" s="199" t="s">
        <v>135</v>
      </c>
      <c r="N1024" s="201">
        <v>34.5077</v>
      </c>
      <c r="O1024" s="202" t="s">
        <v>81</v>
      </c>
      <c r="P1024" s="202"/>
      <c r="Q1024" s="203">
        <f t="shared" si="81"/>
        <v>0</v>
      </c>
      <c r="R1024" s="203">
        <f t="shared" si="82"/>
        <v>0</v>
      </c>
      <c r="S1024" s="213">
        <f>IF(M1024="nvt",0,IF(O1024&gt;0,VLOOKUP(M1024,'3-Productie normen'!A:K,VLOOKUP(O1024,'3-Productie normen'!$B$34:$C$35,2,FALSE),FALSE)))</f>
        <v>0</v>
      </c>
      <c r="T1024" s="213">
        <f t="shared" si="83"/>
        <v>0</v>
      </c>
      <c r="U1024" s="572"/>
    </row>
    <row r="1025" spans="1:21" ht="14.15" customHeight="1">
      <c r="A1025" s="231">
        <v>1024</v>
      </c>
      <c r="B1025" s="262" t="s">
        <v>86</v>
      </c>
      <c r="C1025" s="199" t="s">
        <v>1033</v>
      </c>
      <c r="D1025" s="199" t="s">
        <v>1034</v>
      </c>
      <c r="E1025" s="199" t="s">
        <v>1035</v>
      </c>
      <c r="F1025" s="199" t="s">
        <v>176</v>
      </c>
      <c r="G1025" s="199" t="s">
        <v>1234</v>
      </c>
      <c r="H1025" s="199" t="s">
        <v>1270</v>
      </c>
      <c r="I1025" s="207" t="s">
        <v>123</v>
      </c>
      <c r="J1025" s="199" t="s">
        <v>179</v>
      </c>
      <c r="K1025" s="199" t="s">
        <v>187</v>
      </c>
      <c r="L1025" s="199" t="s">
        <v>261</v>
      </c>
      <c r="M1025" s="199" t="s">
        <v>141</v>
      </c>
      <c r="N1025" s="201">
        <v>32.340000000000003</v>
      </c>
      <c r="O1025" s="202" t="s">
        <v>81</v>
      </c>
      <c r="P1025" s="202"/>
      <c r="Q1025" s="203">
        <f t="shared" si="81"/>
        <v>0</v>
      </c>
      <c r="R1025" s="203">
        <f t="shared" si="82"/>
        <v>0</v>
      </c>
      <c r="S1025" s="213">
        <f>IF(M1025="nvt",0,IF(O1025&gt;0,VLOOKUP(M1025,'3-Productie normen'!A:K,VLOOKUP(O1025,'3-Productie normen'!$B$34:$C$35,2,FALSE),FALSE)))</f>
        <v>0</v>
      </c>
      <c r="T1025" s="213">
        <f t="shared" si="83"/>
        <v>0</v>
      </c>
      <c r="U1025" s="572"/>
    </row>
    <row r="1026" spans="1:21" ht="14.15" customHeight="1">
      <c r="A1026" s="232">
        <v>1025</v>
      </c>
      <c r="B1026" s="262" t="s">
        <v>86</v>
      </c>
      <c r="C1026" s="199" t="s">
        <v>1033</v>
      </c>
      <c r="D1026" s="199" t="s">
        <v>1034</v>
      </c>
      <c r="E1026" s="199" t="s">
        <v>1035</v>
      </c>
      <c r="F1026" s="199" t="s">
        <v>176</v>
      </c>
      <c r="G1026" s="199" t="s">
        <v>1234</v>
      </c>
      <c r="H1026" s="199" t="s">
        <v>1271</v>
      </c>
      <c r="I1026" s="200" t="s">
        <v>123</v>
      </c>
      <c r="J1026" s="199" t="s">
        <v>179</v>
      </c>
      <c r="K1026" s="199" t="s">
        <v>179</v>
      </c>
      <c r="L1026" s="199" t="s">
        <v>425</v>
      </c>
      <c r="M1026" s="199" t="s">
        <v>122</v>
      </c>
      <c r="N1026" s="201">
        <v>44.077800000000003</v>
      </c>
      <c r="O1026" s="202" t="s">
        <v>81</v>
      </c>
      <c r="P1026" s="202"/>
      <c r="Q1026" s="203">
        <f t="shared" si="81"/>
        <v>0</v>
      </c>
      <c r="R1026" s="203">
        <f t="shared" si="82"/>
        <v>0</v>
      </c>
      <c r="S1026" s="213">
        <f>IF(M1026="nvt",0,IF(O1026&gt;0,VLOOKUP(M1026,'3-Productie normen'!A:K,VLOOKUP(O1026,'3-Productie normen'!$B$34:$C$35,2,FALSE),FALSE)))</f>
        <v>0</v>
      </c>
      <c r="T1026" s="213">
        <f t="shared" si="83"/>
        <v>0</v>
      </c>
      <c r="U1026" s="572"/>
    </row>
    <row r="1027" spans="1:21" ht="14.15" customHeight="1">
      <c r="A1027" s="231">
        <v>1026</v>
      </c>
      <c r="B1027" s="262" t="s">
        <v>86</v>
      </c>
      <c r="C1027" s="199" t="s">
        <v>1033</v>
      </c>
      <c r="D1027" s="199" t="s">
        <v>1034</v>
      </c>
      <c r="E1027" s="199" t="s">
        <v>1035</v>
      </c>
      <c r="F1027" s="199" t="s">
        <v>176</v>
      </c>
      <c r="G1027" s="199" t="s">
        <v>1234</v>
      </c>
      <c r="H1027" s="199" t="s">
        <v>1272</v>
      </c>
      <c r="I1027" s="200" t="s">
        <v>123</v>
      </c>
      <c r="J1027" s="199" t="s">
        <v>179</v>
      </c>
      <c r="K1027" s="199" t="s">
        <v>179</v>
      </c>
      <c r="L1027" s="199" t="s">
        <v>261</v>
      </c>
      <c r="M1027" s="199" t="s">
        <v>122</v>
      </c>
      <c r="N1027" s="201">
        <v>14.8565</v>
      </c>
      <c r="O1027" s="202" t="s">
        <v>81</v>
      </c>
      <c r="P1027" s="202"/>
      <c r="Q1027" s="203">
        <f t="shared" si="81"/>
        <v>0</v>
      </c>
      <c r="R1027" s="203">
        <f t="shared" si="82"/>
        <v>0</v>
      </c>
      <c r="S1027" s="213">
        <f>IF(M1027="nvt",0,IF(O1027&gt;0,VLOOKUP(M1027,'3-Productie normen'!A:K,VLOOKUP(O1027,'3-Productie normen'!$B$34:$C$35,2,FALSE),FALSE)))</f>
        <v>0</v>
      </c>
      <c r="T1027" s="213">
        <f t="shared" si="83"/>
        <v>0</v>
      </c>
      <c r="U1027" s="572"/>
    </row>
    <row r="1028" spans="1:21" ht="14.15" customHeight="1">
      <c r="A1028" s="231">
        <v>1027</v>
      </c>
      <c r="B1028" s="262" t="s">
        <v>86</v>
      </c>
      <c r="C1028" s="199" t="s">
        <v>1033</v>
      </c>
      <c r="D1028" s="199" t="s">
        <v>1034</v>
      </c>
      <c r="E1028" s="199" t="s">
        <v>1035</v>
      </c>
      <c r="F1028" s="199" t="s">
        <v>176</v>
      </c>
      <c r="G1028" s="199" t="s">
        <v>1234</v>
      </c>
      <c r="H1028" s="199" t="s">
        <v>1273</v>
      </c>
      <c r="I1028" s="200" t="s">
        <v>123</v>
      </c>
      <c r="J1028" s="199" t="s">
        <v>179</v>
      </c>
      <c r="K1028" s="199" t="s">
        <v>1074</v>
      </c>
      <c r="L1028" s="199" t="s">
        <v>425</v>
      </c>
      <c r="M1028" s="199" t="s">
        <v>122</v>
      </c>
      <c r="N1028" s="201">
        <v>2.96</v>
      </c>
      <c r="O1028" s="202" t="s">
        <v>81</v>
      </c>
      <c r="P1028" s="202"/>
      <c r="Q1028" s="203">
        <f t="shared" si="81"/>
        <v>0</v>
      </c>
      <c r="R1028" s="203">
        <f t="shared" si="82"/>
        <v>0</v>
      </c>
      <c r="S1028" s="213">
        <f>IF(M1028="nvt",0,IF(O1028&gt;0,VLOOKUP(M1028,'3-Productie normen'!A:K,VLOOKUP(O1028,'3-Productie normen'!$B$34:$C$35,2,FALSE),FALSE)))</f>
        <v>0</v>
      </c>
      <c r="T1028" s="213">
        <f t="shared" si="83"/>
        <v>0</v>
      </c>
      <c r="U1028" s="572"/>
    </row>
    <row r="1029" spans="1:21" ht="14.15" customHeight="1">
      <c r="A1029" s="231">
        <v>1028</v>
      </c>
      <c r="B1029" s="262" t="s">
        <v>86</v>
      </c>
      <c r="C1029" s="199" t="s">
        <v>1033</v>
      </c>
      <c r="D1029" s="199" t="s">
        <v>1034</v>
      </c>
      <c r="E1029" s="199" t="s">
        <v>1035</v>
      </c>
      <c r="F1029" s="199" t="s">
        <v>176</v>
      </c>
      <c r="G1029" s="199" t="s">
        <v>1234</v>
      </c>
      <c r="H1029" s="199" t="s">
        <v>1274</v>
      </c>
      <c r="I1029" s="200" t="s">
        <v>130</v>
      </c>
      <c r="J1029" s="199" t="s">
        <v>222</v>
      </c>
      <c r="K1029" s="199" t="s">
        <v>237</v>
      </c>
      <c r="L1029" s="199" t="s">
        <v>261</v>
      </c>
      <c r="M1029" s="199" t="s">
        <v>238</v>
      </c>
      <c r="N1029" s="201">
        <v>50.49</v>
      </c>
      <c r="O1029" s="202" t="s">
        <v>81</v>
      </c>
      <c r="P1029" s="202"/>
      <c r="Q1029" s="203">
        <f t="shared" si="81"/>
        <v>0</v>
      </c>
      <c r="R1029" s="203">
        <f t="shared" si="82"/>
        <v>0</v>
      </c>
      <c r="S1029" s="213">
        <f>IF(M1029="nvt",0,IF(O1029&gt;0,VLOOKUP(M1029,'3-Productie normen'!A:K,VLOOKUP(O1029,'3-Productie normen'!$B$34:$C$35,2,FALSE),FALSE)))</f>
        <v>0</v>
      </c>
      <c r="T1029" s="213">
        <f t="shared" si="83"/>
        <v>0</v>
      </c>
      <c r="U1029" s="572"/>
    </row>
    <row r="1030" spans="1:21" ht="14.15" customHeight="1">
      <c r="A1030" s="231">
        <v>1029</v>
      </c>
      <c r="B1030" s="262" t="s">
        <v>86</v>
      </c>
      <c r="C1030" s="199" t="s">
        <v>1033</v>
      </c>
      <c r="D1030" s="199" t="s">
        <v>1034</v>
      </c>
      <c r="E1030" s="199" t="s">
        <v>1035</v>
      </c>
      <c r="F1030" s="199" t="s">
        <v>176</v>
      </c>
      <c r="G1030" s="199" t="s">
        <v>1234</v>
      </c>
      <c r="H1030" s="199" t="s">
        <v>1275</v>
      </c>
      <c r="I1030" s="200" t="s">
        <v>123</v>
      </c>
      <c r="J1030" s="199" t="s">
        <v>179</v>
      </c>
      <c r="K1030" s="199" t="s">
        <v>179</v>
      </c>
      <c r="L1030" s="199" t="s">
        <v>425</v>
      </c>
      <c r="M1030" s="199" t="s">
        <v>122</v>
      </c>
      <c r="N1030" s="201">
        <v>44.768700000000003</v>
      </c>
      <c r="O1030" s="202" t="s">
        <v>81</v>
      </c>
      <c r="P1030" s="202"/>
      <c r="Q1030" s="203">
        <f t="shared" si="81"/>
        <v>0</v>
      </c>
      <c r="R1030" s="203">
        <f t="shared" si="82"/>
        <v>0</v>
      </c>
      <c r="S1030" s="213">
        <f>IF(M1030="nvt",0,IF(O1030&gt;0,VLOOKUP(M1030,'3-Productie normen'!A:K,VLOOKUP(O1030,'3-Productie normen'!$B$34:$C$35,2,FALSE),FALSE)))</f>
        <v>0</v>
      </c>
      <c r="T1030" s="213">
        <f t="shared" si="83"/>
        <v>0</v>
      </c>
      <c r="U1030" s="572"/>
    </row>
    <row r="1031" spans="1:21" ht="14.15" customHeight="1">
      <c r="A1031" s="231">
        <v>1030</v>
      </c>
      <c r="B1031" s="262" t="s">
        <v>86</v>
      </c>
      <c r="C1031" s="199" t="s">
        <v>1033</v>
      </c>
      <c r="D1031" s="199" t="s">
        <v>1034</v>
      </c>
      <c r="E1031" s="199" t="s">
        <v>1035</v>
      </c>
      <c r="F1031" s="199" t="s">
        <v>176</v>
      </c>
      <c r="G1031" s="199" t="s">
        <v>1234</v>
      </c>
      <c r="H1031" s="199" t="s">
        <v>1276</v>
      </c>
      <c r="I1031" s="200" t="s">
        <v>245</v>
      </c>
      <c r="J1031" s="199" t="s">
        <v>255</v>
      </c>
      <c r="K1031" s="199" t="s">
        <v>256</v>
      </c>
      <c r="L1031" s="199" t="s">
        <v>261</v>
      </c>
      <c r="M1031" s="199" t="s">
        <v>143</v>
      </c>
      <c r="N1031" s="201">
        <v>15.05</v>
      </c>
      <c r="O1031" s="202"/>
      <c r="P1031" s="202"/>
      <c r="Q1031" s="203">
        <f t="shared" si="81"/>
        <v>0</v>
      </c>
      <c r="R1031" s="203">
        <f t="shared" si="82"/>
        <v>0</v>
      </c>
      <c r="S1031" s="213">
        <f>IF(M1031="nvt",0,IF(O1031&gt;0,VLOOKUP(M1031,'3-Productie normen'!A:K,VLOOKUP(O1031,'3-Productie normen'!$B$34:$C$35,2,FALSE),FALSE)))</f>
        <v>0</v>
      </c>
      <c r="T1031" s="213">
        <f t="shared" si="83"/>
        <v>0</v>
      </c>
      <c r="U1031" s="572"/>
    </row>
    <row r="1032" spans="1:21" ht="14.15" customHeight="1">
      <c r="A1032" s="231">
        <v>1031</v>
      </c>
      <c r="B1032" s="262" t="s">
        <v>86</v>
      </c>
      <c r="C1032" s="199" t="s">
        <v>1033</v>
      </c>
      <c r="D1032" s="199" t="s">
        <v>1034</v>
      </c>
      <c r="E1032" s="199" t="s">
        <v>1035</v>
      </c>
      <c r="F1032" s="199" t="s">
        <v>176</v>
      </c>
      <c r="G1032" s="199" t="s">
        <v>1234</v>
      </c>
      <c r="H1032" s="199" t="s">
        <v>1277</v>
      </c>
      <c r="I1032" s="200" t="s">
        <v>245</v>
      </c>
      <c r="J1032" s="199" t="s">
        <v>255</v>
      </c>
      <c r="K1032" s="199" t="s">
        <v>256</v>
      </c>
      <c r="L1032" s="199" t="s">
        <v>425</v>
      </c>
      <c r="M1032" s="199" t="s">
        <v>143</v>
      </c>
      <c r="N1032" s="201">
        <v>6.51</v>
      </c>
      <c r="O1032" s="202"/>
      <c r="P1032" s="202"/>
      <c r="Q1032" s="203">
        <f t="shared" si="81"/>
        <v>0</v>
      </c>
      <c r="R1032" s="203">
        <f t="shared" si="82"/>
        <v>0</v>
      </c>
      <c r="S1032" s="213">
        <f>IF(M1032="nvt",0,IF(O1032&gt;0,VLOOKUP(M1032,'3-Productie normen'!A:K,VLOOKUP(O1032,'3-Productie normen'!$B$34:$C$35,2,FALSE),FALSE)))</f>
        <v>0</v>
      </c>
      <c r="T1032" s="213">
        <f t="shared" si="83"/>
        <v>0</v>
      </c>
      <c r="U1032" s="572"/>
    </row>
    <row r="1033" spans="1:21" ht="14.15" customHeight="1">
      <c r="A1033" s="231">
        <v>1032</v>
      </c>
      <c r="B1033" s="262" t="s">
        <v>86</v>
      </c>
      <c r="C1033" s="199" t="s">
        <v>1033</v>
      </c>
      <c r="D1033" s="199" t="s">
        <v>1034</v>
      </c>
      <c r="E1033" s="199" t="s">
        <v>1035</v>
      </c>
      <c r="F1033" s="199" t="s">
        <v>176</v>
      </c>
      <c r="G1033" s="199" t="s">
        <v>1234</v>
      </c>
      <c r="H1033" s="199" t="s">
        <v>1278</v>
      </c>
      <c r="I1033" s="200" t="s">
        <v>123</v>
      </c>
      <c r="J1033" s="199" t="s">
        <v>179</v>
      </c>
      <c r="K1033" s="199" t="s">
        <v>179</v>
      </c>
      <c r="L1033" s="199" t="s">
        <v>425</v>
      </c>
      <c r="M1033" s="199" t="s">
        <v>122</v>
      </c>
      <c r="N1033" s="201">
        <v>53.055700000000002</v>
      </c>
      <c r="O1033" s="202" t="s">
        <v>81</v>
      </c>
      <c r="P1033" s="202"/>
      <c r="Q1033" s="203">
        <f t="shared" si="81"/>
        <v>0</v>
      </c>
      <c r="R1033" s="203">
        <f t="shared" si="82"/>
        <v>0</v>
      </c>
      <c r="S1033" s="213">
        <f>IF(M1033="nvt",0,IF(O1033&gt;0,VLOOKUP(M1033,'3-Productie normen'!A:K,VLOOKUP(O1033,'3-Productie normen'!$B$34:$C$35,2,FALSE),FALSE)))</f>
        <v>0</v>
      </c>
      <c r="T1033" s="213">
        <f t="shared" si="83"/>
        <v>0</v>
      </c>
      <c r="U1033" s="572"/>
    </row>
    <row r="1034" spans="1:21" ht="14.15" customHeight="1">
      <c r="A1034" s="232">
        <v>1033</v>
      </c>
      <c r="B1034" s="262" t="s">
        <v>86</v>
      </c>
      <c r="C1034" s="199" t="s">
        <v>1033</v>
      </c>
      <c r="D1034" s="199" t="s">
        <v>1034</v>
      </c>
      <c r="E1034" s="199" t="s">
        <v>1035</v>
      </c>
      <c r="F1034" s="199" t="s">
        <v>176</v>
      </c>
      <c r="G1034" s="199" t="s">
        <v>1234</v>
      </c>
      <c r="H1034" s="199" t="s">
        <v>1279</v>
      </c>
      <c r="I1034" s="200" t="s">
        <v>123</v>
      </c>
      <c r="J1034" s="199" t="s">
        <v>179</v>
      </c>
      <c r="K1034" s="199" t="s">
        <v>246</v>
      </c>
      <c r="L1034" s="199" t="s">
        <v>261</v>
      </c>
      <c r="M1034" s="199" t="s">
        <v>122</v>
      </c>
      <c r="N1034" s="201">
        <v>7.31</v>
      </c>
      <c r="O1034" s="202" t="s">
        <v>81</v>
      </c>
      <c r="P1034" s="202"/>
      <c r="Q1034" s="203">
        <f t="shared" si="81"/>
        <v>0</v>
      </c>
      <c r="R1034" s="203">
        <f t="shared" si="82"/>
        <v>0</v>
      </c>
      <c r="S1034" s="213">
        <f>IF(M1034="nvt",0,IF(O1034&gt;0,VLOOKUP(M1034,'3-Productie normen'!A:K,VLOOKUP(O1034,'3-Productie normen'!$B$34:$C$35,2,FALSE),FALSE)))</f>
        <v>0</v>
      </c>
      <c r="T1034" s="213">
        <f t="shared" si="83"/>
        <v>0</v>
      </c>
      <c r="U1034" s="572"/>
    </row>
    <row r="1035" spans="1:21" ht="14.15" customHeight="1">
      <c r="A1035" s="231">
        <v>1034</v>
      </c>
      <c r="B1035" s="262" t="s">
        <v>86</v>
      </c>
      <c r="C1035" s="199" t="s">
        <v>1033</v>
      </c>
      <c r="D1035" s="199" t="s">
        <v>1034</v>
      </c>
      <c r="E1035" s="199" t="s">
        <v>1035</v>
      </c>
      <c r="F1035" s="199" t="s">
        <v>176</v>
      </c>
      <c r="G1035" s="199" t="s">
        <v>1234</v>
      </c>
      <c r="H1035" s="199" t="s">
        <v>1280</v>
      </c>
      <c r="I1035" s="200" t="s">
        <v>123</v>
      </c>
      <c r="J1035" s="199" t="s">
        <v>179</v>
      </c>
      <c r="K1035" s="199" t="s">
        <v>1074</v>
      </c>
      <c r="L1035" s="199" t="s">
        <v>425</v>
      </c>
      <c r="M1035" s="199" t="s">
        <v>122</v>
      </c>
      <c r="N1035" s="201">
        <v>2.94</v>
      </c>
      <c r="O1035" s="202" t="s">
        <v>81</v>
      </c>
      <c r="P1035" s="202"/>
      <c r="Q1035" s="203">
        <f t="shared" si="81"/>
        <v>0</v>
      </c>
      <c r="R1035" s="203">
        <f t="shared" si="82"/>
        <v>0</v>
      </c>
      <c r="S1035" s="213">
        <f>IF(M1035="nvt",0,IF(O1035&gt;0,VLOOKUP(M1035,'3-Productie normen'!A:K,VLOOKUP(O1035,'3-Productie normen'!$B$34:$C$35,2,FALSE),FALSE)))</f>
        <v>0</v>
      </c>
      <c r="T1035" s="213">
        <f t="shared" si="83"/>
        <v>0</v>
      </c>
      <c r="U1035" s="572"/>
    </row>
    <row r="1036" spans="1:21" ht="14.15" customHeight="1">
      <c r="A1036" s="231">
        <v>1035</v>
      </c>
      <c r="B1036" s="262" t="s">
        <v>86</v>
      </c>
      <c r="C1036" s="199" t="s">
        <v>1033</v>
      </c>
      <c r="D1036" s="199" t="s">
        <v>1034</v>
      </c>
      <c r="E1036" s="199" t="s">
        <v>1035</v>
      </c>
      <c r="F1036" s="199" t="s">
        <v>176</v>
      </c>
      <c r="G1036" s="199" t="s">
        <v>1234</v>
      </c>
      <c r="H1036" s="199" t="s">
        <v>1281</v>
      </c>
      <c r="I1036" s="200" t="s">
        <v>123</v>
      </c>
      <c r="J1036" s="199" t="s">
        <v>179</v>
      </c>
      <c r="K1036" s="199" t="s">
        <v>1074</v>
      </c>
      <c r="L1036" s="199" t="s">
        <v>261</v>
      </c>
      <c r="M1036" s="199" t="s">
        <v>122</v>
      </c>
      <c r="N1036" s="201">
        <v>4.17</v>
      </c>
      <c r="O1036" s="202" t="s">
        <v>81</v>
      </c>
      <c r="P1036" s="202"/>
      <c r="Q1036" s="203">
        <f t="shared" si="81"/>
        <v>0</v>
      </c>
      <c r="R1036" s="203">
        <f t="shared" si="82"/>
        <v>0</v>
      </c>
      <c r="S1036" s="213">
        <f>IF(M1036="nvt",0,IF(O1036&gt;0,VLOOKUP(M1036,'3-Productie normen'!A:K,VLOOKUP(O1036,'3-Productie normen'!$B$34:$C$35,2,FALSE),FALSE)))</f>
        <v>0</v>
      </c>
      <c r="T1036" s="213">
        <f t="shared" si="83"/>
        <v>0</v>
      </c>
      <c r="U1036" s="572"/>
    </row>
    <row r="1037" spans="1:21" ht="14.15" customHeight="1">
      <c r="A1037" s="231">
        <v>1036</v>
      </c>
      <c r="B1037" s="262" t="s">
        <v>86</v>
      </c>
      <c r="C1037" s="199" t="s">
        <v>1033</v>
      </c>
      <c r="D1037" s="199" t="s">
        <v>1034</v>
      </c>
      <c r="E1037" s="199" t="s">
        <v>1035</v>
      </c>
      <c r="F1037" s="199" t="s">
        <v>176</v>
      </c>
      <c r="G1037" s="199" t="s">
        <v>1234</v>
      </c>
      <c r="H1037" s="199" t="s">
        <v>1282</v>
      </c>
      <c r="I1037" s="200" t="s">
        <v>123</v>
      </c>
      <c r="J1037" s="199" t="s">
        <v>179</v>
      </c>
      <c r="K1037" s="199" t="s">
        <v>179</v>
      </c>
      <c r="L1037" s="199" t="s">
        <v>425</v>
      </c>
      <c r="M1037" s="199" t="s">
        <v>122</v>
      </c>
      <c r="N1037" s="201">
        <v>24.560099999999998</v>
      </c>
      <c r="O1037" s="202" t="s">
        <v>81</v>
      </c>
      <c r="P1037" s="202"/>
      <c r="Q1037" s="203">
        <f t="shared" si="81"/>
        <v>0</v>
      </c>
      <c r="R1037" s="203">
        <f t="shared" si="82"/>
        <v>0</v>
      </c>
      <c r="S1037" s="213">
        <f>IF(M1037="nvt",0,IF(O1037&gt;0,VLOOKUP(M1037,'3-Productie normen'!A:K,VLOOKUP(O1037,'3-Productie normen'!$B$34:$C$35,2,FALSE),FALSE)))</f>
        <v>0</v>
      </c>
      <c r="T1037" s="213">
        <f t="shared" si="83"/>
        <v>0</v>
      </c>
      <c r="U1037" s="572"/>
    </row>
    <row r="1038" spans="1:21" ht="14.15" customHeight="1">
      <c r="A1038" s="231">
        <v>1037</v>
      </c>
      <c r="B1038" s="262" t="s">
        <v>86</v>
      </c>
      <c r="C1038" s="199" t="s">
        <v>1033</v>
      </c>
      <c r="D1038" s="199" t="s">
        <v>1034</v>
      </c>
      <c r="E1038" s="199" t="s">
        <v>1035</v>
      </c>
      <c r="F1038" s="199" t="s">
        <v>176</v>
      </c>
      <c r="G1038" s="199" t="s">
        <v>1234</v>
      </c>
      <c r="H1038" s="199" t="s">
        <v>1283</v>
      </c>
      <c r="I1038" s="200" t="s">
        <v>245</v>
      </c>
      <c r="J1038" s="199" t="s">
        <v>379</v>
      </c>
      <c r="K1038" s="199" t="s">
        <v>975</v>
      </c>
      <c r="L1038" s="199" t="s">
        <v>261</v>
      </c>
      <c r="M1038" s="199" t="s">
        <v>143</v>
      </c>
      <c r="N1038" s="201">
        <v>15.0715</v>
      </c>
      <c r="O1038" s="202"/>
      <c r="P1038" s="202"/>
      <c r="Q1038" s="203">
        <f t="shared" si="81"/>
        <v>0</v>
      </c>
      <c r="R1038" s="203">
        <f t="shared" si="82"/>
        <v>0</v>
      </c>
      <c r="S1038" s="213">
        <f>IF(M1038="nvt",0,IF(O1038&gt;0,VLOOKUP(M1038,'3-Productie normen'!A:K,VLOOKUP(O1038,'3-Productie normen'!$B$34:$C$35,2,FALSE),FALSE)))</f>
        <v>0</v>
      </c>
      <c r="T1038" s="213">
        <f t="shared" si="83"/>
        <v>0</v>
      </c>
      <c r="U1038" s="572"/>
    </row>
    <row r="1039" spans="1:21" ht="14.15" customHeight="1">
      <c r="A1039" s="231">
        <v>1038</v>
      </c>
      <c r="B1039" s="262" t="s">
        <v>86</v>
      </c>
      <c r="C1039" s="199" t="s">
        <v>1033</v>
      </c>
      <c r="D1039" s="199" t="s">
        <v>1034</v>
      </c>
      <c r="E1039" s="199" t="s">
        <v>1035</v>
      </c>
      <c r="F1039" s="199" t="s">
        <v>176</v>
      </c>
      <c r="G1039" s="199" t="s">
        <v>1234</v>
      </c>
      <c r="H1039" s="199" t="s">
        <v>1284</v>
      </c>
      <c r="I1039" s="200" t="s">
        <v>123</v>
      </c>
      <c r="J1039" s="199" t="s">
        <v>179</v>
      </c>
      <c r="K1039" s="199" t="s">
        <v>179</v>
      </c>
      <c r="L1039" s="199" t="s">
        <v>261</v>
      </c>
      <c r="M1039" s="199" t="s">
        <v>122</v>
      </c>
      <c r="N1039" s="201">
        <v>22.680099999999999</v>
      </c>
      <c r="O1039" s="202" t="s">
        <v>81</v>
      </c>
      <c r="P1039" s="202"/>
      <c r="Q1039" s="203">
        <f t="shared" si="81"/>
        <v>0</v>
      </c>
      <c r="R1039" s="203">
        <f t="shared" si="82"/>
        <v>0</v>
      </c>
      <c r="S1039" s="213">
        <f>IF(M1039="nvt",0,IF(O1039&gt;0,VLOOKUP(M1039,'3-Productie normen'!A:K,VLOOKUP(O1039,'3-Productie normen'!$B$34:$C$35,2,FALSE),FALSE)))</f>
        <v>0</v>
      </c>
      <c r="T1039" s="213">
        <f t="shared" si="83"/>
        <v>0</v>
      </c>
      <c r="U1039" s="572"/>
    </row>
    <row r="1040" spans="1:21" ht="14.15" customHeight="1">
      <c r="A1040" s="231">
        <v>1039</v>
      </c>
      <c r="B1040" s="262" t="s">
        <v>86</v>
      </c>
      <c r="C1040" s="199" t="s">
        <v>1033</v>
      </c>
      <c r="D1040" s="199" t="s">
        <v>1034</v>
      </c>
      <c r="E1040" s="199" t="s">
        <v>1035</v>
      </c>
      <c r="F1040" s="199" t="s">
        <v>176</v>
      </c>
      <c r="G1040" s="199" t="s">
        <v>1234</v>
      </c>
      <c r="H1040" s="199" t="s">
        <v>1285</v>
      </c>
      <c r="I1040" s="207" t="s">
        <v>123</v>
      </c>
      <c r="J1040" s="199" t="s">
        <v>179</v>
      </c>
      <c r="K1040" s="199" t="s">
        <v>187</v>
      </c>
      <c r="L1040" s="199" t="s">
        <v>425</v>
      </c>
      <c r="M1040" s="199" t="s">
        <v>141</v>
      </c>
      <c r="N1040" s="201">
        <v>17.771000000000001</v>
      </c>
      <c r="O1040" s="202" t="s">
        <v>81</v>
      </c>
      <c r="P1040" s="202"/>
      <c r="Q1040" s="203">
        <f t="shared" si="81"/>
        <v>0</v>
      </c>
      <c r="R1040" s="203">
        <f t="shared" si="82"/>
        <v>0</v>
      </c>
      <c r="S1040" s="213">
        <f>IF(M1040="nvt",0,IF(O1040&gt;0,VLOOKUP(M1040,'3-Productie normen'!A:K,VLOOKUP(O1040,'3-Productie normen'!$B$34:$C$35,2,FALSE),FALSE)))</f>
        <v>0</v>
      </c>
      <c r="T1040" s="213">
        <f t="shared" si="83"/>
        <v>0</v>
      </c>
      <c r="U1040" s="572"/>
    </row>
    <row r="1041" spans="1:21" ht="14.15" customHeight="1">
      <c r="A1041" s="231">
        <v>1040</v>
      </c>
      <c r="B1041" s="262" t="s">
        <v>86</v>
      </c>
      <c r="C1041" s="199" t="s">
        <v>1033</v>
      </c>
      <c r="D1041" s="199" t="s">
        <v>1034</v>
      </c>
      <c r="E1041" s="199" t="s">
        <v>1035</v>
      </c>
      <c r="F1041" s="199" t="s">
        <v>176</v>
      </c>
      <c r="G1041" s="199" t="s">
        <v>1234</v>
      </c>
      <c r="H1041" s="199" t="s">
        <v>1286</v>
      </c>
      <c r="I1041" s="200" t="s">
        <v>123</v>
      </c>
      <c r="J1041" s="199" t="s">
        <v>179</v>
      </c>
      <c r="K1041" s="199" t="s">
        <v>1074</v>
      </c>
      <c r="L1041" s="199" t="s">
        <v>261</v>
      </c>
      <c r="M1041" s="199" t="s">
        <v>122</v>
      </c>
      <c r="N1041" s="201">
        <v>7.35</v>
      </c>
      <c r="O1041" s="202" t="s">
        <v>81</v>
      </c>
      <c r="P1041" s="202"/>
      <c r="Q1041" s="203">
        <f t="shared" si="81"/>
        <v>0</v>
      </c>
      <c r="R1041" s="203">
        <f t="shared" si="82"/>
        <v>0</v>
      </c>
      <c r="S1041" s="213">
        <f>IF(M1041="nvt",0,IF(O1041&gt;0,VLOOKUP(M1041,'3-Productie normen'!A:K,VLOOKUP(O1041,'3-Productie normen'!$B$34:$C$35,2,FALSE),FALSE)))</f>
        <v>0</v>
      </c>
      <c r="T1041" s="213">
        <f t="shared" si="83"/>
        <v>0</v>
      </c>
      <c r="U1041" s="572"/>
    </row>
    <row r="1042" spans="1:21" ht="14.15" customHeight="1">
      <c r="A1042" s="232">
        <v>1041</v>
      </c>
      <c r="B1042" s="262" t="s">
        <v>86</v>
      </c>
      <c r="C1042" s="199" t="s">
        <v>1033</v>
      </c>
      <c r="D1042" s="199" t="s">
        <v>1034</v>
      </c>
      <c r="E1042" s="199" t="s">
        <v>1035</v>
      </c>
      <c r="F1042" s="199" t="s">
        <v>176</v>
      </c>
      <c r="G1042" s="199" t="s">
        <v>1234</v>
      </c>
      <c r="H1042" s="199" t="s">
        <v>1287</v>
      </c>
      <c r="I1042" s="200" t="s">
        <v>123</v>
      </c>
      <c r="J1042" s="199" t="s">
        <v>179</v>
      </c>
      <c r="K1042" s="199" t="s">
        <v>179</v>
      </c>
      <c r="L1042" s="199" t="s">
        <v>261</v>
      </c>
      <c r="M1042" s="199" t="s">
        <v>122</v>
      </c>
      <c r="N1042" s="201">
        <v>22.492599999999999</v>
      </c>
      <c r="O1042" s="202" t="s">
        <v>81</v>
      </c>
      <c r="P1042" s="202"/>
      <c r="Q1042" s="203">
        <f t="shared" si="81"/>
        <v>0</v>
      </c>
      <c r="R1042" s="203">
        <f t="shared" si="82"/>
        <v>0</v>
      </c>
      <c r="S1042" s="213">
        <f>IF(M1042="nvt",0,IF(O1042&gt;0,VLOOKUP(M1042,'3-Productie normen'!A:K,VLOOKUP(O1042,'3-Productie normen'!$B$34:$C$35,2,FALSE),FALSE)))</f>
        <v>0</v>
      </c>
      <c r="T1042" s="213">
        <f t="shared" si="83"/>
        <v>0</v>
      </c>
      <c r="U1042" s="572"/>
    </row>
    <row r="1043" spans="1:21" ht="14.15" customHeight="1">
      <c r="A1043" s="231">
        <v>1042</v>
      </c>
      <c r="B1043" s="262" t="s">
        <v>86</v>
      </c>
      <c r="C1043" s="199" t="s">
        <v>1033</v>
      </c>
      <c r="D1043" s="199" t="s">
        <v>1034</v>
      </c>
      <c r="E1043" s="199" t="s">
        <v>1035</v>
      </c>
      <c r="F1043" s="199" t="s">
        <v>176</v>
      </c>
      <c r="G1043" s="199" t="s">
        <v>1234</v>
      </c>
      <c r="H1043" s="199" t="s">
        <v>1288</v>
      </c>
      <c r="I1043" s="200" t="s">
        <v>123</v>
      </c>
      <c r="J1043" s="199" t="s">
        <v>179</v>
      </c>
      <c r="K1043" s="199" t="s">
        <v>1074</v>
      </c>
      <c r="L1043" s="199" t="s">
        <v>261</v>
      </c>
      <c r="M1043" s="199" t="s">
        <v>122</v>
      </c>
      <c r="N1043" s="201">
        <v>7.35</v>
      </c>
      <c r="O1043" s="202" t="s">
        <v>81</v>
      </c>
      <c r="P1043" s="202"/>
      <c r="Q1043" s="203">
        <f t="shared" si="81"/>
        <v>0</v>
      </c>
      <c r="R1043" s="203">
        <f t="shared" si="82"/>
        <v>0</v>
      </c>
      <c r="S1043" s="213">
        <f>IF(M1043="nvt",0,IF(O1043&gt;0,VLOOKUP(M1043,'3-Productie normen'!A:K,VLOOKUP(O1043,'3-Productie normen'!$B$34:$C$35,2,FALSE),FALSE)))</f>
        <v>0</v>
      </c>
      <c r="T1043" s="213">
        <f t="shared" si="83"/>
        <v>0</v>
      </c>
      <c r="U1043" s="572"/>
    </row>
    <row r="1044" spans="1:21" ht="14.15" customHeight="1">
      <c r="A1044" s="231">
        <v>1043</v>
      </c>
      <c r="B1044" s="262" t="s">
        <v>86</v>
      </c>
      <c r="C1044" s="199" t="s">
        <v>1033</v>
      </c>
      <c r="D1044" s="199" t="s">
        <v>1034</v>
      </c>
      <c r="E1044" s="199" t="s">
        <v>1035</v>
      </c>
      <c r="F1044" s="199" t="s">
        <v>176</v>
      </c>
      <c r="G1044" s="199" t="s">
        <v>1234</v>
      </c>
      <c r="H1044" s="199" t="s">
        <v>1289</v>
      </c>
      <c r="I1044" s="200" t="s">
        <v>123</v>
      </c>
      <c r="J1044" s="199" t="s">
        <v>179</v>
      </c>
      <c r="K1044" s="199" t="s">
        <v>179</v>
      </c>
      <c r="L1044" s="199" t="s">
        <v>425</v>
      </c>
      <c r="M1044" s="199" t="s">
        <v>122</v>
      </c>
      <c r="N1044" s="201">
        <v>41.499000000000002</v>
      </c>
      <c r="O1044" s="202" t="s">
        <v>81</v>
      </c>
      <c r="P1044" s="202"/>
      <c r="Q1044" s="203">
        <f t="shared" si="81"/>
        <v>0</v>
      </c>
      <c r="R1044" s="203">
        <f t="shared" si="82"/>
        <v>0</v>
      </c>
      <c r="S1044" s="213">
        <f>IF(M1044="nvt",0,IF(O1044&gt;0,VLOOKUP(M1044,'3-Productie normen'!A:K,VLOOKUP(O1044,'3-Productie normen'!$B$34:$C$35,2,FALSE),FALSE)))</f>
        <v>0</v>
      </c>
      <c r="T1044" s="213">
        <f t="shared" si="83"/>
        <v>0</v>
      </c>
      <c r="U1044" s="572"/>
    </row>
    <row r="1045" spans="1:21" ht="14.15" customHeight="1">
      <c r="A1045" s="231">
        <v>1044</v>
      </c>
      <c r="B1045" s="262" t="s">
        <v>86</v>
      </c>
      <c r="C1045" s="199" t="s">
        <v>1033</v>
      </c>
      <c r="D1045" s="199" t="s">
        <v>1034</v>
      </c>
      <c r="E1045" s="199" t="s">
        <v>1035</v>
      </c>
      <c r="F1045" s="199" t="s">
        <v>176</v>
      </c>
      <c r="G1045" s="199" t="s">
        <v>1234</v>
      </c>
      <c r="H1045" s="199" t="s">
        <v>1290</v>
      </c>
      <c r="I1045" s="207" t="s">
        <v>123</v>
      </c>
      <c r="J1045" s="199" t="s">
        <v>179</v>
      </c>
      <c r="K1045" s="199" t="s">
        <v>187</v>
      </c>
      <c r="L1045" s="199" t="s">
        <v>261</v>
      </c>
      <c r="M1045" s="199" t="s">
        <v>141</v>
      </c>
      <c r="N1045" s="201">
        <v>15.05</v>
      </c>
      <c r="O1045" s="202" t="s">
        <v>81</v>
      </c>
      <c r="P1045" s="202"/>
      <c r="Q1045" s="203">
        <f t="shared" si="81"/>
        <v>0</v>
      </c>
      <c r="R1045" s="203">
        <f t="shared" si="82"/>
        <v>0</v>
      </c>
      <c r="S1045" s="213">
        <f>IF(M1045="nvt",0,IF(O1045&gt;0,VLOOKUP(M1045,'3-Productie normen'!A:K,VLOOKUP(O1045,'3-Productie normen'!$B$34:$C$35,2,FALSE),FALSE)))</f>
        <v>0</v>
      </c>
      <c r="T1045" s="213">
        <f t="shared" si="83"/>
        <v>0</v>
      </c>
      <c r="U1045" s="572"/>
    </row>
    <row r="1046" spans="1:21" ht="14.15" customHeight="1">
      <c r="A1046" s="231">
        <v>1045</v>
      </c>
      <c r="B1046" s="262" t="s">
        <v>86</v>
      </c>
      <c r="C1046" s="199" t="s">
        <v>1033</v>
      </c>
      <c r="D1046" s="199" t="s">
        <v>1034</v>
      </c>
      <c r="E1046" s="199" t="s">
        <v>1035</v>
      </c>
      <c r="F1046" s="199" t="s">
        <v>176</v>
      </c>
      <c r="G1046" s="199" t="s">
        <v>1234</v>
      </c>
      <c r="H1046" s="199" t="s">
        <v>1291</v>
      </c>
      <c r="I1046" s="200" t="s">
        <v>130</v>
      </c>
      <c r="J1046" s="199" t="s">
        <v>222</v>
      </c>
      <c r="K1046" s="199" t="s">
        <v>237</v>
      </c>
      <c r="L1046" s="199" t="s">
        <v>425</v>
      </c>
      <c r="M1046" s="199" t="s">
        <v>238</v>
      </c>
      <c r="N1046" s="201">
        <v>22.210100000000001</v>
      </c>
      <c r="O1046" s="202" t="s">
        <v>81</v>
      </c>
      <c r="P1046" s="202"/>
      <c r="Q1046" s="203">
        <f t="shared" si="81"/>
        <v>0</v>
      </c>
      <c r="R1046" s="203">
        <f t="shared" si="82"/>
        <v>0</v>
      </c>
      <c r="S1046" s="213">
        <f>IF(M1046="nvt",0,IF(O1046&gt;0,VLOOKUP(M1046,'3-Productie normen'!A:K,VLOOKUP(O1046,'3-Productie normen'!$B$34:$C$35,2,FALSE),FALSE)))</f>
        <v>0</v>
      </c>
      <c r="T1046" s="213">
        <f t="shared" si="83"/>
        <v>0</v>
      </c>
      <c r="U1046" s="572"/>
    </row>
    <row r="1047" spans="1:21" ht="14.15" customHeight="1">
      <c r="A1047" s="231">
        <v>1046</v>
      </c>
      <c r="B1047" s="262" t="s">
        <v>86</v>
      </c>
      <c r="C1047" s="199" t="s">
        <v>1033</v>
      </c>
      <c r="D1047" s="199" t="s">
        <v>1034</v>
      </c>
      <c r="E1047" s="199" t="s">
        <v>1035</v>
      </c>
      <c r="F1047" s="199" t="s">
        <v>176</v>
      </c>
      <c r="G1047" s="199" t="s">
        <v>1234</v>
      </c>
      <c r="H1047" s="199" t="s">
        <v>1292</v>
      </c>
      <c r="I1047" s="200" t="s">
        <v>123</v>
      </c>
      <c r="J1047" s="199" t="s">
        <v>179</v>
      </c>
      <c r="K1047" s="199" t="s">
        <v>179</v>
      </c>
      <c r="L1047" s="199" t="s">
        <v>261</v>
      </c>
      <c r="M1047" s="199" t="s">
        <v>122</v>
      </c>
      <c r="N1047" s="201">
        <v>22.680099999999999</v>
      </c>
      <c r="O1047" s="202" t="s">
        <v>81</v>
      </c>
      <c r="P1047" s="202"/>
      <c r="Q1047" s="203">
        <f t="shared" si="81"/>
        <v>0</v>
      </c>
      <c r="R1047" s="203">
        <f t="shared" si="82"/>
        <v>0</v>
      </c>
      <c r="S1047" s="213">
        <f>IF(M1047="nvt",0,IF(O1047&gt;0,VLOOKUP(M1047,'3-Productie normen'!A:K,VLOOKUP(O1047,'3-Productie normen'!$B$34:$C$35,2,FALSE),FALSE)))</f>
        <v>0</v>
      </c>
      <c r="T1047" s="213">
        <f t="shared" si="83"/>
        <v>0</v>
      </c>
      <c r="U1047" s="572"/>
    </row>
    <row r="1048" spans="1:21" ht="14.15" customHeight="1">
      <c r="A1048" s="231">
        <v>1047</v>
      </c>
      <c r="B1048" s="262" t="s">
        <v>86</v>
      </c>
      <c r="C1048" s="199" t="s">
        <v>1033</v>
      </c>
      <c r="D1048" s="199" t="s">
        <v>1034</v>
      </c>
      <c r="E1048" s="199" t="s">
        <v>1035</v>
      </c>
      <c r="F1048" s="199" t="s">
        <v>176</v>
      </c>
      <c r="G1048" s="199" t="s">
        <v>1234</v>
      </c>
      <c r="H1048" s="199" t="s">
        <v>1293</v>
      </c>
      <c r="I1048" s="207" t="s">
        <v>123</v>
      </c>
      <c r="J1048" s="199" t="s">
        <v>179</v>
      </c>
      <c r="K1048" s="199" t="s">
        <v>187</v>
      </c>
      <c r="L1048" s="199" t="s">
        <v>261</v>
      </c>
      <c r="M1048" s="199" t="s">
        <v>141</v>
      </c>
      <c r="N1048" s="201">
        <v>15.070399999999999</v>
      </c>
      <c r="O1048" s="202" t="s">
        <v>81</v>
      </c>
      <c r="P1048" s="202"/>
      <c r="Q1048" s="203">
        <f t="shared" si="81"/>
        <v>0</v>
      </c>
      <c r="R1048" s="203">
        <f t="shared" si="82"/>
        <v>0</v>
      </c>
      <c r="S1048" s="213">
        <f>IF(M1048="nvt",0,IF(O1048&gt;0,VLOOKUP(M1048,'3-Productie normen'!A:K,VLOOKUP(O1048,'3-Productie normen'!$B$34:$C$35,2,FALSE),FALSE)))</f>
        <v>0</v>
      </c>
      <c r="T1048" s="213">
        <f t="shared" si="83"/>
        <v>0</v>
      </c>
      <c r="U1048" s="572"/>
    </row>
    <row r="1049" spans="1:21" ht="14.15" customHeight="1">
      <c r="A1049" s="231">
        <v>1048</v>
      </c>
      <c r="B1049" s="262" t="s">
        <v>86</v>
      </c>
      <c r="C1049" s="199" t="s">
        <v>1033</v>
      </c>
      <c r="D1049" s="199" t="s">
        <v>1034</v>
      </c>
      <c r="E1049" s="199" t="s">
        <v>1035</v>
      </c>
      <c r="F1049" s="199" t="s">
        <v>176</v>
      </c>
      <c r="G1049" s="199" t="s">
        <v>1234</v>
      </c>
      <c r="H1049" s="199" t="s">
        <v>1294</v>
      </c>
      <c r="I1049" s="200" t="s">
        <v>123</v>
      </c>
      <c r="J1049" s="199" t="s">
        <v>179</v>
      </c>
      <c r="K1049" s="199" t="s">
        <v>179</v>
      </c>
      <c r="L1049" s="199" t="s">
        <v>425</v>
      </c>
      <c r="M1049" s="199" t="s">
        <v>122</v>
      </c>
      <c r="N1049" s="201">
        <v>67.551299999999998</v>
      </c>
      <c r="O1049" s="202" t="s">
        <v>81</v>
      </c>
      <c r="P1049" s="202"/>
      <c r="Q1049" s="203">
        <f t="shared" si="81"/>
        <v>0</v>
      </c>
      <c r="R1049" s="203">
        <f t="shared" si="82"/>
        <v>0</v>
      </c>
      <c r="S1049" s="213">
        <f>IF(M1049="nvt",0,IF(O1049&gt;0,VLOOKUP(M1049,'3-Productie normen'!A:K,VLOOKUP(O1049,'3-Productie normen'!$B$34:$C$35,2,FALSE),FALSE)))</f>
        <v>0</v>
      </c>
      <c r="T1049" s="213">
        <f t="shared" si="83"/>
        <v>0</v>
      </c>
      <c r="U1049" s="572"/>
    </row>
    <row r="1050" spans="1:21" ht="14.15" customHeight="1">
      <c r="A1050" s="232">
        <v>1049</v>
      </c>
      <c r="B1050" s="262" t="s">
        <v>86</v>
      </c>
      <c r="C1050" s="199" t="s">
        <v>1033</v>
      </c>
      <c r="D1050" s="199" t="s">
        <v>1034</v>
      </c>
      <c r="E1050" s="199" t="s">
        <v>1035</v>
      </c>
      <c r="F1050" s="199" t="s">
        <v>176</v>
      </c>
      <c r="G1050" s="199" t="s">
        <v>1234</v>
      </c>
      <c r="H1050" s="199" t="s">
        <v>1295</v>
      </c>
      <c r="I1050" s="200" t="s">
        <v>123</v>
      </c>
      <c r="J1050" s="199" t="s">
        <v>179</v>
      </c>
      <c r="K1050" s="199" t="s">
        <v>179</v>
      </c>
      <c r="L1050" s="199" t="s">
        <v>261</v>
      </c>
      <c r="M1050" s="199" t="s">
        <v>122</v>
      </c>
      <c r="N1050" s="201">
        <v>7.3360000000000003</v>
      </c>
      <c r="O1050" s="202" t="s">
        <v>81</v>
      </c>
      <c r="P1050" s="202"/>
      <c r="Q1050" s="203">
        <f t="shared" si="81"/>
        <v>0</v>
      </c>
      <c r="R1050" s="203">
        <f t="shared" si="82"/>
        <v>0</v>
      </c>
      <c r="S1050" s="213">
        <f>IF(M1050="nvt",0,IF(O1050&gt;0,VLOOKUP(M1050,'3-Productie normen'!A:K,VLOOKUP(O1050,'3-Productie normen'!$B$34:$C$35,2,FALSE),FALSE)))</f>
        <v>0</v>
      </c>
      <c r="T1050" s="213">
        <f t="shared" si="83"/>
        <v>0</v>
      </c>
      <c r="U1050" s="572"/>
    </row>
    <row r="1051" spans="1:21" ht="14.15" customHeight="1">
      <c r="A1051" s="231">
        <v>1050</v>
      </c>
      <c r="B1051" s="262" t="s">
        <v>86</v>
      </c>
      <c r="C1051" s="199" t="s">
        <v>1033</v>
      </c>
      <c r="D1051" s="199" t="s">
        <v>1034</v>
      </c>
      <c r="E1051" s="199" t="s">
        <v>1035</v>
      </c>
      <c r="F1051" s="199" t="s">
        <v>176</v>
      </c>
      <c r="G1051" s="199" t="s">
        <v>1234</v>
      </c>
      <c r="H1051" s="199" t="s">
        <v>1296</v>
      </c>
      <c r="I1051" s="200" t="s">
        <v>123</v>
      </c>
      <c r="J1051" s="199" t="s">
        <v>179</v>
      </c>
      <c r="K1051" s="199" t="s">
        <v>179</v>
      </c>
      <c r="L1051" s="199" t="s">
        <v>425</v>
      </c>
      <c r="M1051" s="199" t="s">
        <v>122</v>
      </c>
      <c r="N1051" s="201">
        <v>67.549499999999995</v>
      </c>
      <c r="O1051" s="202" t="s">
        <v>81</v>
      </c>
      <c r="P1051" s="202"/>
      <c r="Q1051" s="203">
        <f t="shared" si="81"/>
        <v>0</v>
      </c>
      <c r="R1051" s="203">
        <f t="shared" si="82"/>
        <v>0</v>
      </c>
      <c r="S1051" s="213">
        <f>IF(M1051="nvt",0,IF(O1051&gt;0,VLOOKUP(M1051,'3-Productie normen'!A:K,VLOOKUP(O1051,'3-Productie normen'!$B$34:$C$35,2,FALSE),FALSE)))</f>
        <v>0</v>
      </c>
      <c r="T1051" s="213">
        <f t="shared" si="83"/>
        <v>0</v>
      </c>
      <c r="U1051" s="572"/>
    </row>
    <row r="1052" spans="1:21" ht="14.15" customHeight="1">
      <c r="A1052" s="231">
        <v>1051</v>
      </c>
      <c r="B1052" s="262" t="s">
        <v>86</v>
      </c>
      <c r="C1052" s="199" t="s">
        <v>1033</v>
      </c>
      <c r="D1052" s="199" t="s">
        <v>1034</v>
      </c>
      <c r="E1052" s="199" t="s">
        <v>1035</v>
      </c>
      <c r="F1052" s="199" t="s">
        <v>176</v>
      </c>
      <c r="G1052" s="199" t="s">
        <v>1234</v>
      </c>
      <c r="H1052" s="199" t="s">
        <v>1297</v>
      </c>
      <c r="I1052" s="200" t="s">
        <v>130</v>
      </c>
      <c r="J1052" s="199" t="s">
        <v>222</v>
      </c>
      <c r="K1052" s="199" t="s">
        <v>237</v>
      </c>
      <c r="L1052" s="199" t="s">
        <v>425</v>
      </c>
      <c r="M1052" s="199" t="s">
        <v>238</v>
      </c>
      <c r="N1052" s="201">
        <v>69.64</v>
      </c>
      <c r="O1052" s="202" t="s">
        <v>81</v>
      </c>
      <c r="P1052" s="202"/>
      <c r="Q1052" s="203">
        <f t="shared" si="81"/>
        <v>0</v>
      </c>
      <c r="R1052" s="203">
        <f t="shared" si="82"/>
        <v>0</v>
      </c>
      <c r="S1052" s="213">
        <f>IF(M1052="nvt",0,IF(O1052&gt;0,VLOOKUP(M1052,'3-Productie normen'!A:K,VLOOKUP(O1052,'3-Productie normen'!$B$34:$C$35,2,FALSE),FALSE)))</f>
        <v>0</v>
      </c>
      <c r="T1052" s="213">
        <f t="shared" si="83"/>
        <v>0</v>
      </c>
      <c r="U1052" s="572"/>
    </row>
    <row r="1053" spans="1:21" ht="14.15" customHeight="1">
      <c r="A1053" s="231">
        <v>1052</v>
      </c>
      <c r="B1053" s="262" t="s">
        <v>86</v>
      </c>
      <c r="C1053" s="199" t="s">
        <v>1033</v>
      </c>
      <c r="D1053" s="199" t="s">
        <v>1034</v>
      </c>
      <c r="E1053" s="199" t="s">
        <v>1035</v>
      </c>
      <c r="F1053" s="199" t="s">
        <v>176</v>
      </c>
      <c r="G1053" s="199" t="s">
        <v>1234</v>
      </c>
      <c r="H1053" s="199" t="s">
        <v>1298</v>
      </c>
      <c r="I1053" s="200" t="s">
        <v>130</v>
      </c>
      <c r="J1053" s="199" t="s">
        <v>222</v>
      </c>
      <c r="K1053" s="199" t="s">
        <v>237</v>
      </c>
      <c r="L1053" s="199" t="s">
        <v>261</v>
      </c>
      <c r="M1053" s="199" t="s">
        <v>238</v>
      </c>
      <c r="N1053" s="201">
        <v>51.178400000000003</v>
      </c>
      <c r="O1053" s="202" t="s">
        <v>81</v>
      </c>
      <c r="P1053" s="202"/>
      <c r="Q1053" s="203">
        <f t="shared" si="81"/>
        <v>0</v>
      </c>
      <c r="R1053" s="203">
        <f t="shared" si="82"/>
        <v>0</v>
      </c>
      <c r="S1053" s="213">
        <f>IF(M1053="nvt",0,IF(O1053&gt;0,VLOOKUP(M1053,'3-Productie normen'!A:K,VLOOKUP(O1053,'3-Productie normen'!$B$34:$C$35,2,FALSE),FALSE)))</f>
        <v>0</v>
      </c>
      <c r="T1053" s="213">
        <f t="shared" si="83"/>
        <v>0</v>
      </c>
      <c r="U1053" s="572"/>
    </row>
    <row r="1054" spans="1:21" ht="14.15" customHeight="1">
      <c r="A1054" s="231">
        <v>1053</v>
      </c>
      <c r="B1054" s="262" t="s">
        <v>86</v>
      </c>
      <c r="C1054" s="199" t="s">
        <v>1033</v>
      </c>
      <c r="D1054" s="199" t="s">
        <v>1034</v>
      </c>
      <c r="E1054" s="199" t="s">
        <v>1035</v>
      </c>
      <c r="F1054" s="199" t="s">
        <v>176</v>
      </c>
      <c r="G1054" s="199" t="s">
        <v>1234</v>
      </c>
      <c r="H1054" s="199" t="s">
        <v>1299</v>
      </c>
      <c r="I1054" s="200" t="s">
        <v>130</v>
      </c>
      <c r="J1054" s="199" t="s">
        <v>222</v>
      </c>
      <c r="K1054" s="199" t="s">
        <v>237</v>
      </c>
      <c r="L1054" s="199" t="s">
        <v>425</v>
      </c>
      <c r="M1054" s="199" t="s">
        <v>238</v>
      </c>
      <c r="N1054" s="201">
        <v>70.970299999999995</v>
      </c>
      <c r="O1054" s="202" t="s">
        <v>81</v>
      </c>
      <c r="P1054" s="202"/>
      <c r="Q1054" s="203">
        <f t="shared" si="81"/>
        <v>0</v>
      </c>
      <c r="R1054" s="203">
        <f t="shared" si="82"/>
        <v>0</v>
      </c>
      <c r="S1054" s="213">
        <f>IF(M1054="nvt",0,IF(O1054&gt;0,VLOOKUP(M1054,'3-Productie normen'!A:K,VLOOKUP(O1054,'3-Productie normen'!$B$34:$C$35,2,FALSE),FALSE)))</f>
        <v>0</v>
      </c>
      <c r="T1054" s="213">
        <f t="shared" si="83"/>
        <v>0</v>
      </c>
      <c r="U1054" s="572"/>
    </row>
    <row r="1055" spans="1:21" ht="14.15" customHeight="1">
      <c r="A1055" s="231">
        <v>1054</v>
      </c>
      <c r="B1055" s="262" t="s">
        <v>86</v>
      </c>
      <c r="C1055" s="199" t="s">
        <v>1033</v>
      </c>
      <c r="D1055" s="199" t="s">
        <v>1034</v>
      </c>
      <c r="E1055" s="199" t="s">
        <v>1035</v>
      </c>
      <c r="F1055" s="199" t="s">
        <v>176</v>
      </c>
      <c r="G1055" s="199" t="s">
        <v>1234</v>
      </c>
      <c r="H1055" s="199" t="s">
        <v>1300</v>
      </c>
      <c r="I1055" s="200" t="s">
        <v>133</v>
      </c>
      <c r="J1055" s="199" t="s">
        <v>222</v>
      </c>
      <c r="K1055" s="199" t="s">
        <v>223</v>
      </c>
      <c r="L1055" s="199" t="s">
        <v>387</v>
      </c>
      <c r="M1055" s="225" t="s">
        <v>139</v>
      </c>
      <c r="N1055" s="201">
        <v>7.5628000000000002</v>
      </c>
      <c r="O1055" s="202" t="s">
        <v>81</v>
      </c>
      <c r="P1055" s="202" t="s">
        <v>81</v>
      </c>
      <c r="Q1055" s="203">
        <f t="shared" si="81"/>
        <v>0</v>
      </c>
      <c r="R1055" s="203">
        <f t="shared" si="82"/>
        <v>0</v>
      </c>
      <c r="S1055" s="213">
        <f>IF(M1055="nvt",0,IF(O1055&gt;0,VLOOKUP(M1055,'3-Productie normen'!A:K,VLOOKUP(O1055,'3-Productie normen'!$B$34:$C$35,2,FALSE),FALSE)))</f>
        <v>0</v>
      </c>
      <c r="T1055" s="213">
        <f t="shared" si="83"/>
        <v>0</v>
      </c>
      <c r="U1055" s="572"/>
    </row>
    <row r="1056" spans="1:21" ht="14.15" customHeight="1">
      <c r="A1056" s="231">
        <v>1055</v>
      </c>
      <c r="B1056" s="262" t="s">
        <v>86</v>
      </c>
      <c r="C1056" s="199" t="s">
        <v>1033</v>
      </c>
      <c r="D1056" s="199" t="s">
        <v>1034</v>
      </c>
      <c r="E1056" s="199" t="s">
        <v>1035</v>
      </c>
      <c r="F1056" s="199" t="s">
        <v>176</v>
      </c>
      <c r="G1056" s="199" t="s">
        <v>1234</v>
      </c>
      <c r="H1056" s="199" t="s">
        <v>1301</v>
      </c>
      <c r="I1056" s="200" t="s">
        <v>133</v>
      </c>
      <c r="J1056" s="199" t="s">
        <v>222</v>
      </c>
      <c r="K1056" s="199" t="s">
        <v>223</v>
      </c>
      <c r="L1056" s="199" t="s">
        <v>387</v>
      </c>
      <c r="M1056" s="225" t="s">
        <v>139</v>
      </c>
      <c r="N1056" s="201">
        <v>2.0649000000000002</v>
      </c>
      <c r="O1056" s="202" t="s">
        <v>81</v>
      </c>
      <c r="P1056" s="202" t="s">
        <v>81</v>
      </c>
      <c r="Q1056" s="203">
        <f t="shared" si="81"/>
        <v>0</v>
      </c>
      <c r="R1056" s="203">
        <f t="shared" si="82"/>
        <v>0</v>
      </c>
      <c r="S1056" s="213">
        <f>IF(M1056="nvt",0,IF(O1056&gt;0,VLOOKUP(M1056,'3-Productie normen'!A:K,VLOOKUP(O1056,'3-Productie normen'!$B$34:$C$35,2,FALSE),FALSE)))</f>
        <v>0</v>
      </c>
      <c r="T1056" s="213">
        <f t="shared" si="83"/>
        <v>0</v>
      </c>
      <c r="U1056" s="572"/>
    </row>
    <row r="1057" spans="1:21" ht="14.15" customHeight="1">
      <c r="A1057" s="231">
        <v>1056</v>
      </c>
      <c r="B1057" s="262" t="s">
        <v>86</v>
      </c>
      <c r="C1057" s="199" t="s">
        <v>1033</v>
      </c>
      <c r="D1057" s="199" t="s">
        <v>1034</v>
      </c>
      <c r="E1057" s="199" t="s">
        <v>1035</v>
      </c>
      <c r="F1057" s="199" t="s">
        <v>176</v>
      </c>
      <c r="G1057" s="199" t="s">
        <v>1234</v>
      </c>
      <c r="H1057" s="199" t="s">
        <v>1302</v>
      </c>
      <c r="I1057" s="200" t="s">
        <v>133</v>
      </c>
      <c r="J1057" s="199" t="s">
        <v>222</v>
      </c>
      <c r="K1057" s="199" t="s">
        <v>223</v>
      </c>
      <c r="L1057" s="199" t="s">
        <v>387</v>
      </c>
      <c r="M1057" s="225" t="s">
        <v>139</v>
      </c>
      <c r="N1057" s="201">
        <v>2.0649000000000002</v>
      </c>
      <c r="O1057" s="202" t="s">
        <v>81</v>
      </c>
      <c r="P1057" s="202" t="s">
        <v>81</v>
      </c>
      <c r="Q1057" s="203">
        <f t="shared" si="81"/>
        <v>0</v>
      </c>
      <c r="R1057" s="203">
        <f t="shared" si="82"/>
        <v>0</v>
      </c>
      <c r="S1057" s="213">
        <f>IF(M1057="nvt",0,IF(O1057&gt;0,VLOOKUP(M1057,'3-Productie normen'!A:K,VLOOKUP(O1057,'3-Productie normen'!$B$34:$C$35,2,FALSE),FALSE)))</f>
        <v>0</v>
      </c>
      <c r="T1057" s="213">
        <f t="shared" si="83"/>
        <v>0</v>
      </c>
      <c r="U1057" s="572"/>
    </row>
    <row r="1058" spans="1:21" ht="14.15" customHeight="1">
      <c r="A1058" s="232">
        <v>1057</v>
      </c>
      <c r="B1058" s="262" t="s">
        <v>86</v>
      </c>
      <c r="C1058" s="199" t="s">
        <v>1033</v>
      </c>
      <c r="D1058" s="199" t="s">
        <v>1034</v>
      </c>
      <c r="E1058" s="199" t="s">
        <v>1035</v>
      </c>
      <c r="F1058" s="199" t="s">
        <v>176</v>
      </c>
      <c r="G1058" s="199" t="s">
        <v>1234</v>
      </c>
      <c r="H1058" s="199" t="s">
        <v>1303</v>
      </c>
      <c r="I1058" s="200" t="s">
        <v>133</v>
      </c>
      <c r="J1058" s="199" t="s">
        <v>222</v>
      </c>
      <c r="K1058" s="199" t="s">
        <v>223</v>
      </c>
      <c r="L1058" s="199" t="s">
        <v>387</v>
      </c>
      <c r="M1058" s="225" t="s">
        <v>139</v>
      </c>
      <c r="N1058" s="201">
        <v>2.0649000000000002</v>
      </c>
      <c r="O1058" s="202" t="s">
        <v>81</v>
      </c>
      <c r="P1058" s="202" t="s">
        <v>81</v>
      </c>
      <c r="Q1058" s="203">
        <f t="shared" ref="Q1058:Q1121" si="84">IF(O1058="nvt",0,IF(O1058&gt;0,S1058*N1058,0))</f>
        <v>0</v>
      </c>
      <c r="R1058" s="203">
        <f t="shared" ref="R1058:R1121" si="85">IF(P1058&gt;0,T1058*N1058,0)</f>
        <v>0</v>
      </c>
      <c r="S1058" s="213">
        <f>IF(M1058="nvt",0,IF(O1058&gt;0,VLOOKUP(M1058,'3-Productie normen'!A:K,VLOOKUP(O1058,'3-Productie normen'!$B$34:$C$35,2,FALSE),FALSE)))</f>
        <v>0</v>
      </c>
      <c r="T1058" s="213">
        <f t="shared" ref="T1058:T1121" si="86">IF(P1058&gt;0,S1058*$T$8,0)</f>
        <v>0</v>
      </c>
      <c r="U1058" s="572"/>
    </row>
    <row r="1059" spans="1:21" ht="14.15" customHeight="1">
      <c r="A1059" s="231">
        <v>1058</v>
      </c>
      <c r="B1059" s="262" t="s">
        <v>86</v>
      </c>
      <c r="C1059" s="199" t="s">
        <v>1033</v>
      </c>
      <c r="D1059" s="199" t="s">
        <v>1034</v>
      </c>
      <c r="E1059" s="199" t="s">
        <v>1035</v>
      </c>
      <c r="F1059" s="199" t="s">
        <v>176</v>
      </c>
      <c r="G1059" s="199" t="s">
        <v>1234</v>
      </c>
      <c r="H1059" s="199" t="s">
        <v>1304</v>
      </c>
      <c r="I1059" s="200" t="s">
        <v>133</v>
      </c>
      <c r="J1059" s="199" t="s">
        <v>222</v>
      </c>
      <c r="K1059" s="199" t="s">
        <v>223</v>
      </c>
      <c r="L1059" s="199" t="s">
        <v>387</v>
      </c>
      <c r="M1059" s="225" t="s">
        <v>139</v>
      </c>
      <c r="N1059" s="201">
        <v>2.0649000000000002</v>
      </c>
      <c r="O1059" s="202" t="s">
        <v>81</v>
      </c>
      <c r="P1059" s="202" t="s">
        <v>81</v>
      </c>
      <c r="Q1059" s="203">
        <f t="shared" si="84"/>
        <v>0</v>
      </c>
      <c r="R1059" s="203">
        <f t="shared" si="85"/>
        <v>0</v>
      </c>
      <c r="S1059" s="213">
        <f>IF(M1059="nvt",0,IF(O1059&gt;0,VLOOKUP(M1059,'3-Productie normen'!A:K,VLOOKUP(O1059,'3-Productie normen'!$B$34:$C$35,2,FALSE),FALSE)))</f>
        <v>0</v>
      </c>
      <c r="T1059" s="213">
        <f t="shared" si="86"/>
        <v>0</v>
      </c>
      <c r="U1059" s="572"/>
    </row>
    <row r="1060" spans="1:21" ht="14.15" customHeight="1">
      <c r="A1060" s="231">
        <v>1059</v>
      </c>
      <c r="B1060" s="262" t="s">
        <v>86</v>
      </c>
      <c r="C1060" s="199" t="s">
        <v>1033</v>
      </c>
      <c r="D1060" s="199" t="s">
        <v>1034</v>
      </c>
      <c r="E1060" s="199" t="s">
        <v>1035</v>
      </c>
      <c r="F1060" s="199" t="s">
        <v>176</v>
      </c>
      <c r="G1060" s="199" t="s">
        <v>1234</v>
      </c>
      <c r="H1060" s="199" t="s">
        <v>1305</v>
      </c>
      <c r="I1060" s="200" t="s">
        <v>133</v>
      </c>
      <c r="J1060" s="199" t="s">
        <v>222</v>
      </c>
      <c r="K1060" s="199" t="s">
        <v>223</v>
      </c>
      <c r="L1060" s="199" t="s">
        <v>387</v>
      </c>
      <c r="M1060" s="225" t="s">
        <v>139</v>
      </c>
      <c r="N1060" s="201">
        <v>3.7042000000000002</v>
      </c>
      <c r="O1060" s="202" t="s">
        <v>81</v>
      </c>
      <c r="P1060" s="202" t="s">
        <v>81</v>
      </c>
      <c r="Q1060" s="203">
        <f t="shared" si="84"/>
        <v>0</v>
      </c>
      <c r="R1060" s="203">
        <f t="shared" si="85"/>
        <v>0</v>
      </c>
      <c r="S1060" s="213">
        <f>IF(M1060="nvt",0,IF(O1060&gt;0,VLOOKUP(M1060,'3-Productie normen'!A:K,VLOOKUP(O1060,'3-Productie normen'!$B$34:$C$35,2,FALSE),FALSE)))</f>
        <v>0</v>
      </c>
      <c r="T1060" s="213">
        <f t="shared" si="86"/>
        <v>0</v>
      </c>
      <c r="U1060" s="572"/>
    </row>
    <row r="1061" spans="1:21" ht="14.15" customHeight="1">
      <c r="A1061" s="231">
        <v>1060</v>
      </c>
      <c r="B1061" s="262" t="s">
        <v>86</v>
      </c>
      <c r="C1061" s="199" t="s">
        <v>1033</v>
      </c>
      <c r="D1061" s="199" t="s">
        <v>1034</v>
      </c>
      <c r="E1061" s="199" t="s">
        <v>1035</v>
      </c>
      <c r="F1061" s="199" t="s">
        <v>176</v>
      </c>
      <c r="G1061" s="199" t="s">
        <v>1234</v>
      </c>
      <c r="H1061" s="199" t="s">
        <v>1306</v>
      </c>
      <c r="I1061" s="200" t="s">
        <v>133</v>
      </c>
      <c r="J1061" s="199" t="s">
        <v>222</v>
      </c>
      <c r="K1061" s="199" t="s">
        <v>223</v>
      </c>
      <c r="L1061" s="199" t="s">
        <v>387</v>
      </c>
      <c r="M1061" s="225" t="s">
        <v>139</v>
      </c>
      <c r="N1061" s="201">
        <v>1.2271000000000001</v>
      </c>
      <c r="O1061" s="202" t="s">
        <v>81</v>
      </c>
      <c r="P1061" s="202" t="s">
        <v>81</v>
      </c>
      <c r="Q1061" s="203">
        <f t="shared" si="84"/>
        <v>0</v>
      </c>
      <c r="R1061" s="203">
        <f t="shared" si="85"/>
        <v>0</v>
      </c>
      <c r="S1061" s="213">
        <f>IF(M1061="nvt",0,IF(O1061&gt;0,VLOOKUP(M1061,'3-Productie normen'!A:K,VLOOKUP(O1061,'3-Productie normen'!$B$34:$C$35,2,FALSE),FALSE)))</f>
        <v>0</v>
      </c>
      <c r="T1061" s="213">
        <f t="shared" si="86"/>
        <v>0</v>
      </c>
      <c r="U1061" s="572"/>
    </row>
    <row r="1062" spans="1:21" ht="14.15" customHeight="1">
      <c r="A1062" s="231">
        <v>1061</v>
      </c>
      <c r="B1062" s="262" t="s">
        <v>86</v>
      </c>
      <c r="C1062" s="199" t="s">
        <v>1033</v>
      </c>
      <c r="D1062" s="199" t="s">
        <v>1034</v>
      </c>
      <c r="E1062" s="199" t="s">
        <v>1035</v>
      </c>
      <c r="F1062" s="199" t="s">
        <v>176</v>
      </c>
      <c r="G1062" s="199" t="s">
        <v>1234</v>
      </c>
      <c r="H1062" s="199" t="s">
        <v>1307</v>
      </c>
      <c r="I1062" s="200" t="s">
        <v>133</v>
      </c>
      <c r="J1062" s="199" t="s">
        <v>222</v>
      </c>
      <c r="K1062" s="199" t="s">
        <v>223</v>
      </c>
      <c r="L1062" s="199" t="s">
        <v>387</v>
      </c>
      <c r="M1062" s="225" t="s">
        <v>139</v>
      </c>
      <c r="N1062" s="201">
        <v>1.2271000000000001</v>
      </c>
      <c r="O1062" s="202" t="s">
        <v>81</v>
      </c>
      <c r="P1062" s="202" t="s">
        <v>81</v>
      </c>
      <c r="Q1062" s="203">
        <f t="shared" si="84"/>
        <v>0</v>
      </c>
      <c r="R1062" s="203">
        <f t="shared" si="85"/>
        <v>0</v>
      </c>
      <c r="S1062" s="213">
        <f>IF(M1062="nvt",0,IF(O1062&gt;0,VLOOKUP(M1062,'3-Productie normen'!A:K,VLOOKUP(O1062,'3-Productie normen'!$B$34:$C$35,2,FALSE),FALSE)))</f>
        <v>0</v>
      </c>
      <c r="T1062" s="213">
        <f t="shared" si="86"/>
        <v>0</v>
      </c>
      <c r="U1062" s="572"/>
    </row>
    <row r="1063" spans="1:21" ht="14.15" customHeight="1">
      <c r="A1063" s="231">
        <v>1062</v>
      </c>
      <c r="B1063" s="262" t="s">
        <v>86</v>
      </c>
      <c r="C1063" s="199" t="s">
        <v>1033</v>
      </c>
      <c r="D1063" s="199" t="s">
        <v>1034</v>
      </c>
      <c r="E1063" s="199" t="s">
        <v>1035</v>
      </c>
      <c r="F1063" s="199" t="s">
        <v>176</v>
      </c>
      <c r="G1063" s="199" t="s">
        <v>1234</v>
      </c>
      <c r="H1063" s="199" t="s">
        <v>1308</v>
      </c>
      <c r="I1063" s="200" t="s">
        <v>133</v>
      </c>
      <c r="J1063" s="199" t="s">
        <v>222</v>
      </c>
      <c r="K1063" s="199" t="s">
        <v>223</v>
      </c>
      <c r="L1063" s="199" t="s">
        <v>387</v>
      </c>
      <c r="M1063" s="225" t="s">
        <v>139</v>
      </c>
      <c r="N1063" s="201">
        <v>3.7042000000000002</v>
      </c>
      <c r="O1063" s="202" t="s">
        <v>81</v>
      </c>
      <c r="P1063" s="202" t="s">
        <v>81</v>
      </c>
      <c r="Q1063" s="203">
        <f t="shared" si="84"/>
        <v>0</v>
      </c>
      <c r="R1063" s="203">
        <f t="shared" si="85"/>
        <v>0</v>
      </c>
      <c r="S1063" s="213">
        <f>IF(M1063="nvt",0,IF(O1063&gt;0,VLOOKUP(M1063,'3-Productie normen'!A:K,VLOOKUP(O1063,'3-Productie normen'!$B$34:$C$35,2,FALSE),FALSE)))</f>
        <v>0</v>
      </c>
      <c r="T1063" s="213">
        <f t="shared" si="86"/>
        <v>0</v>
      </c>
      <c r="U1063" s="572"/>
    </row>
    <row r="1064" spans="1:21" ht="14.15" customHeight="1">
      <c r="A1064" s="231">
        <v>1063</v>
      </c>
      <c r="B1064" s="262" t="s">
        <v>86</v>
      </c>
      <c r="C1064" s="199" t="s">
        <v>1033</v>
      </c>
      <c r="D1064" s="199" t="s">
        <v>1034</v>
      </c>
      <c r="E1064" s="199" t="s">
        <v>1035</v>
      </c>
      <c r="F1064" s="199" t="s">
        <v>176</v>
      </c>
      <c r="G1064" s="199" t="s">
        <v>1234</v>
      </c>
      <c r="H1064" s="199" t="s">
        <v>1309</v>
      </c>
      <c r="I1064" s="200" t="s">
        <v>133</v>
      </c>
      <c r="J1064" s="199" t="s">
        <v>222</v>
      </c>
      <c r="K1064" s="199" t="s">
        <v>223</v>
      </c>
      <c r="L1064" s="199" t="s">
        <v>387</v>
      </c>
      <c r="M1064" s="225" t="s">
        <v>139</v>
      </c>
      <c r="N1064" s="201">
        <v>1.2271000000000001</v>
      </c>
      <c r="O1064" s="202" t="s">
        <v>81</v>
      </c>
      <c r="P1064" s="202" t="s">
        <v>81</v>
      </c>
      <c r="Q1064" s="203">
        <f t="shared" si="84"/>
        <v>0</v>
      </c>
      <c r="R1064" s="203">
        <f t="shared" si="85"/>
        <v>0</v>
      </c>
      <c r="S1064" s="213">
        <f>IF(M1064="nvt",0,IF(O1064&gt;0,VLOOKUP(M1064,'3-Productie normen'!A:K,VLOOKUP(O1064,'3-Productie normen'!$B$34:$C$35,2,FALSE),FALSE)))</f>
        <v>0</v>
      </c>
      <c r="T1064" s="213">
        <f t="shared" si="86"/>
        <v>0</v>
      </c>
      <c r="U1064" s="572"/>
    </row>
    <row r="1065" spans="1:21" ht="14.15" customHeight="1">
      <c r="A1065" s="231">
        <v>1064</v>
      </c>
      <c r="B1065" s="262" t="s">
        <v>86</v>
      </c>
      <c r="C1065" s="199" t="s">
        <v>1033</v>
      </c>
      <c r="D1065" s="199" t="s">
        <v>1034</v>
      </c>
      <c r="E1065" s="199" t="s">
        <v>1035</v>
      </c>
      <c r="F1065" s="199" t="s">
        <v>176</v>
      </c>
      <c r="G1065" s="199" t="s">
        <v>1234</v>
      </c>
      <c r="H1065" s="199" t="s">
        <v>1310</v>
      </c>
      <c r="I1065" s="200" t="s">
        <v>133</v>
      </c>
      <c r="J1065" s="199" t="s">
        <v>222</v>
      </c>
      <c r="K1065" s="199" t="s">
        <v>223</v>
      </c>
      <c r="L1065" s="199" t="s">
        <v>387</v>
      </c>
      <c r="M1065" s="225" t="s">
        <v>139</v>
      </c>
      <c r="N1065" s="201">
        <v>1.2271000000000001</v>
      </c>
      <c r="O1065" s="202" t="s">
        <v>81</v>
      </c>
      <c r="P1065" s="202" t="s">
        <v>81</v>
      </c>
      <c r="Q1065" s="203">
        <f t="shared" si="84"/>
        <v>0</v>
      </c>
      <c r="R1065" s="203">
        <f t="shared" si="85"/>
        <v>0</v>
      </c>
      <c r="S1065" s="213">
        <f>IF(M1065="nvt",0,IF(O1065&gt;0,VLOOKUP(M1065,'3-Productie normen'!A:K,VLOOKUP(O1065,'3-Productie normen'!$B$34:$C$35,2,FALSE),FALSE)))</f>
        <v>0</v>
      </c>
      <c r="T1065" s="213">
        <f t="shared" si="86"/>
        <v>0</v>
      </c>
      <c r="U1065" s="572"/>
    </row>
    <row r="1066" spans="1:21" ht="14.15" customHeight="1">
      <c r="A1066" s="232">
        <v>1065</v>
      </c>
      <c r="B1066" s="262" t="s">
        <v>86</v>
      </c>
      <c r="C1066" s="199" t="s">
        <v>1033</v>
      </c>
      <c r="D1066" s="199" t="s">
        <v>1034</v>
      </c>
      <c r="E1066" s="199" t="s">
        <v>1035</v>
      </c>
      <c r="F1066" s="199" t="s">
        <v>176</v>
      </c>
      <c r="G1066" s="199" t="s">
        <v>1234</v>
      </c>
      <c r="H1066" s="199" t="s">
        <v>1311</v>
      </c>
      <c r="I1066" s="207" t="s">
        <v>130</v>
      </c>
      <c r="J1066" s="199" t="s">
        <v>209</v>
      </c>
      <c r="K1066" s="199" t="s">
        <v>220</v>
      </c>
      <c r="L1066" s="199" t="s">
        <v>197</v>
      </c>
      <c r="M1066" s="199" t="s">
        <v>238</v>
      </c>
      <c r="N1066" s="201">
        <v>10.212400000000001</v>
      </c>
      <c r="O1066" s="202" t="s">
        <v>81</v>
      </c>
      <c r="P1066" s="202"/>
      <c r="Q1066" s="203">
        <f t="shared" si="84"/>
        <v>0</v>
      </c>
      <c r="R1066" s="203">
        <f t="shared" si="85"/>
        <v>0</v>
      </c>
      <c r="S1066" s="213">
        <f>IF(M1066="nvt",0,IF(O1066&gt;0,VLOOKUP(M1066,'3-Productie normen'!A:K,VLOOKUP(O1066,'3-Productie normen'!$B$34:$C$35,2,FALSE),FALSE)))</f>
        <v>0</v>
      </c>
      <c r="T1066" s="213">
        <f t="shared" si="86"/>
        <v>0</v>
      </c>
      <c r="U1066" s="572"/>
    </row>
    <row r="1067" spans="1:21" ht="14.15" customHeight="1">
      <c r="A1067" s="231">
        <v>1066</v>
      </c>
      <c r="B1067" s="262" t="s">
        <v>86</v>
      </c>
      <c r="C1067" s="199" t="s">
        <v>1033</v>
      </c>
      <c r="D1067" s="199" t="s">
        <v>1034</v>
      </c>
      <c r="E1067" s="199" t="s">
        <v>1035</v>
      </c>
      <c r="F1067" s="199" t="s">
        <v>176</v>
      </c>
      <c r="G1067" s="199" t="s">
        <v>1234</v>
      </c>
      <c r="H1067" s="199" t="s">
        <v>1312</v>
      </c>
      <c r="I1067" s="207" t="s">
        <v>130</v>
      </c>
      <c r="J1067" s="199" t="s">
        <v>209</v>
      </c>
      <c r="K1067" s="199" t="s">
        <v>220</v>
      </c>
      <c r="L1067" s="199" t="s">
        <v>197</v>
      </c>
      <c r="M1067" s="199" t="s">
        <v>238</v>
      </c>
      <c r="N1067" s="201">
        <v>12.148400000000001</v>
      </c>
      <c r="O1067" s="202" t="s">
        <v>81</v>
      </c>
      <c r="P1067" s="202"/>
      <c r="Q1067" s="203">
        <f t="shared" si="84"/>
        <v>0</v>
      </c>
      <c r="R1067" s="203">
        <f t="shared" si="85"/>
        <v>0</v>
      </c>
      <c r="S1067" s="213">
        <f>IF(M1067="nvt",0,IF(O1067&gt;0,VLOOKUP(M1067,'3-Productie normen'!A:K,VLOOKUP(O1067,'3-Productie normen'!$B$34:$C$35,2,FALSE),FALSE)))</f>
        <v>0</v>
      </c>
      <c r="T1067" s="213">
        <f t="shared" si="86"/>
        <v>0</v>
      </c>
      <c r="U1067" s="572"/>
    </row>
    <row r="1068" spans="1:21" ht="14.15" customHeight="1">
      <c r="A1068" s="231">
        <v>1067</v>
      </c>
      <c r="B1068" s="262" t="s">
        <v>86</v>
      </c>
      <c r="C1068" s="199" t="s">
        <v>1033</v>
      </c>
      <c r="D1068" s="199" t="s">
        <v>1034</v>
      </c>
      <c r="E1068" s="199" t="s">
        <v>1035</v>
      </c>
      <c r="F1068" s="199" t="s">
        <v>176</v>
      </c>
      <c r="G1068" s="199" t="s">
        <v>1234</v>
      </c>
      <c r="H1068" s="199" t="s">
        <v>1313</v>
      </c>
      <c r="I1068" s="200" t="s">
        <v>245</v>
      </c>
      <c r="J1068" s="199" t="s">
        <v>209</v>
      </c>
      <c r="K1068" s="199" t="s">
        <v>213</v>
      </c>
      <c r="L1068" s="199" t="s">
        <v>381</v>
      </c>
      <c r="M1068" s="199" t="s">
        <v>143</v>
      </c>
      <c r="N1068" s="201">
        <v>1.6001000000000001</v>
      </c>
      <c r="O1068" s="202"/>
      <c r="P1068" s="202"/>
      <c r="Q1068" s="203">
        <f t="shared" si="84"/>
        <v>0</v>
      </c>
      <c r="R1068" s="203">
        <f t="shared" si="85"/>
        <v>0</v>
      </c>
      <c r="S1068" s="213">
        <f>IF(M1068="nvt",0,IF(O1068&gt;0,VLOOKUP(M1068,'3-Productie normen'!A:K,VLOOKUP(O1068,'3-Productie normen'!$B$34:$C$35,2,FALSE),FALSE)))</f>
        <v>0</v>
      </c>
      <c r="T1068" s="213">
        <f t="shared" si="86"/>
        <v>0</v>
      </c>
      <c r="U1068" s="572"/>
    </row>
    <row r="1069" spans="1:21" ht="14.15" customHeight="1">
      <c r="A1069" s="231">
        <v>1068</v>
      </c>
      <c r="B1069" s="262" t="s">
        <v>86</v>
      </c>
      <c r="C1069" s="199" t="s">
        <v>1033</v>
      </c>
      <c r="D1069" s="199" t="s">
        <v>1034</v>
      </c>
      <c r="E1069" s="199" t="s">
        <v>1035</v>
      </c>
      <c r="F1069" s="199" t="s">
        <v>176</v>
      </c>
      <c r="G1069" s="199" t="s">
        <v>1234</v>
      </c>
      <c r="H1069" s="199" t="s">
        <v>1314</v>
      </c>
      <c r="I1069" s="200" t="s">
        <v>245</v>
      </c>
      <c r="J1069" s="199" t="s">
        <v>209</v>
      </c>
      <c r="K1069" s="199" t="s">
        <v>210</v>
      </c>
      <c r="L1069" s="199" t="s">
        <v>381</v>
      </c>
      <c r="M1069" s="199" t="s">
        <v>143</v>
      </c>
      <c r="N1069" s="201">
        <v>6.47</v>
      </c>
      <c r="O1069" s="202"/>
      <c r="P1069" s="202"/>
      <c r="Q1069" s="203">
        <f t="shared" si="84"/>
        <v>0</v>
      </c>
      <c r="R1069" s="203">
        <f t="shared" si="85"/>
        <v>0</v>
      </c>
      <c r="S1069" s="213">
        <f>IF(M1069="nvt",0,IF(O1069&gt;0,VLOOKUP(M1069,'3-Productie normen'!A:K,VLOOKUP(O1069,'3-Productie normen'!$B$34:$C$35,2,FALSE),FALSE)))</f>
        <v>0</v>
      </c>
      <c r="T1069" s="213">
        <f t="shared" si="86"/>
        <v>0</v>
      </c>
      <c r="U1069" s="572"/>
    </row>
    <row r="1070" spans="1:21" ht="14.15" customHeight="1">
      <c r="A1070" s="231">
        <v>1069</v>
      </c>
      <c r="B1070" s="262" t="s">
        <v>86</v>
      </c>
      <c r="C1070" s="199" t="s">
        <v>1033</v>
      </c>
      <c r="D1070" s="199" t="s">
        <v>1034</v>
      </c>
      <c r="E1070" s="199" t="s">
        <v>1035</v>
      </c>
      <c r="F1070" s="199" t="s">
        <v>176</v>
      </c>
      <c r="G1070" s="199" t="s">
        <v>1234</v>
      </c>
      <c r="H1070" s="199" t="s">
        <v>1315</v>
      </c>
      <c r="I1070" s="200" t="s">
        <v>245</v>
      </c>
      <c r="J1070" s="199" t="s">
        <v>209</v>
      </c>
      <c r="K1070" s="199" t="s">
        <v>210</v>
      </c>
      <c r="L1070" s="199" t="s">
        <v>381</v>
      </c>
      <c r="M1070" s="199" t="s">
        <v>143</v>
      </c>
      <c r="N1070" s="201">
        <v>2.6345000000000001</v>
      </c>
      <c r="O1070" s="202"/>
      <c r="P1070" s="202"/>
      <c r="Q1070" s="203">
        <f t="shared" si="84"/>
        <v>0</v>
      </c>
      <c r="R1070" s="203">
        <f t="shared" si="85"/>
        <v>0</v>
      </c>
      <c r="S1070" s="213">
        <f>IF(M1070="nvt",0,IF(O1070&gt;0,VLOOKUP(M1070,'3-Productie normen'!A:K,VLOOKUP(O1070,'3-Productie normen'!$B$34:$C$35,2,FALSE),FALSE)))</f>
        <v>0</v>
      </c>
      <c r="T1070" s="213">
        <f t="shared" si="86"/>
        <v>0</v>
      </c>
      <c r="U1070" s="572"/>
    </row>
    <row r="1071" spans="1:21" ht="14.15" customHeight="1">
      <c r="A1071" s="231">
        <v>1070</v>
      </c>
      <c r="B1071" s="262" t="s">
        <v>86</v>
      </c>
      <c r="C1071" s="199" t="s">
        <v>1033</v>
      </c>
      <c r="D1071" s="199" t="s">
        <v>1034</v>
      </c>
      <c r="E1071" s="199" t="s">
        <v>1035</v>
      </c>
      <c r="F1071" s="199" t="s">
        <v>176</v>
      </c>
      <c r="G1071" s="199" t="s">
        <v>1234</v>
      </c>
      <c r="H1071" s="199" t="s">
        <v>1316</v>
      </c>
      <c r="I1071" s="200" t="s">
        <v>245</v>
      </c>
      <c r="J1071" s="199" t="s">
        <v>209</v>
      </c>
      <c r="K1071" s="199" t="s">
        <v>210</v>
      </c>
      <c r="L1071" s="199" t="s">
        <v>381</v>
      </c>
      <c r="M1071" s="199" t="s">
        <v>143</v>
      </c>
      <c r="N1071" s="201">
        <v>0.67030000000000001</v>
      </c>
      <c r="O1071" s="202"/>
      <c r="P1071" s="202"/>
      <c r="Q1071" s="203">
        <f t="shared" si="84"/>
        <v>0</v>
      </c>
      <c r="R1071" s="203">
        <f t="shared" si="85"/>
        <v>0</v>
      </c>
      <c r="S1071" s="213">
        <f>IF(M1071="nvt",0,IF(O1071&gt;0,VLOOKUP(M1071,'3-Productie normen'!A:K,VLOOKUP(O1071,'3-Productie normen'!$B$34:$C$35,2,FALSE),FALSE)))</f>
        <v>0</v>
      </c>
      <c r="T1071" s="213">
        <f t="shared" si="86"/>
        <v>0</v>
      </c>
      <c r="U1071" s="572"/>
    </row>
    <row r="1072" spans="1:21" ht="14.15" customHeight="1">
      <c r="A1072" s="231">
        <v>1071</v>
      </c>
      <c r="B1072" s="262" t="s">
        <v>86</v>
      </c>
      <c r="C1072" s="199" t="s">
        <v>1033</v>
      </c>
      <c r="D1072" s="199" t="s">
        <v>1034</v>
      </c>
      <c r="E1072" s="199" t="s">
        <v>1035</v>
      </c>
      <c r="F1072" s="199" t="s">
        <v>176</v>
      </c>
      <c r="G1072" s="199" t="s">
        <v>1317</v>
      </c>
      <c r="H1072" s="199" t="s">
        <v>1318</v>
      </c>
      <c r="I1072" s="200" t="s">
        <v>123</v>
      </c>
      <c r="J1072" s="199" t="s">
        <v>179</v>
      </c>
      <c r="K1072" s="199" t="s">
        <v>179</v>
      </c>
      <c r="L1072" s="199" t="s">
        <v>261</v>
      </c>
      <c r="M1072" s="199" t="s">
        <v>122</v>
      </c>
      <c r="N1072" s="201">
        <v>48.940899999999999</v>
      </c>
      <c r="O1072" s="202" t="s">
        <v>81</v>
      </c>
      <c r="P1072" s="202"/>
      <c r="Q1072" s="203">
        <f t="shared" si="84"/>
        <v>0</v>
      </c>
      <c r="R1072" s="203">
        <f t="shared" si="85"/>
        <v>0</v>
      </c>
      <c r="S1072" s="213">
        <f>IF(M1072="nvt",0,IF(O1072&gt;0,VLOOKUP(M1072,'3-Productie normen'!A:K,VLOOKUP(O1072,'3-Productie normen'!$B$34:$C$35,2,FALSE),FALSE)))</f>
        <v>0</v>
      </c>
      <c r="T1072" s="213">
        <f t="shared" si="86"/>
        <v>0</v>
      </c>
      <c r="U1072" s="572"/>
    </row>
    <row r="1073" spans="1:21" ht="14.15" customHeight="1">
      <c r="A1073" s="231">
        <v>1072</v>
      </c>
      <c r="B1073" s="262" t="s">
        <v>86</v>
      </c>
      <c r="C1073" s="199" t="s">
        <v>1033</v>
      </c>
      <c r="D1073" s="199" t="s">
        <v>1034</v>
      </c>
      <c r="E1073" s="199" t="s">
        <v>1035</v>
      </c>
      <c r="F1073" s="199" t="s">
        <v>176</v>
      </c>
      <c r="G1073" s="199" t="s">
        <v>1317</v>
      </c>
      <c r="H1073" s="199" t="s">
        <v>1319</v>
      </c>
      <c r="I1073" s="200" t="s">
        <v>125</v>
      </c>
      <c r="J1073" s="199" t="s">
        <v>222</v>
      </c>
      <c r="K1073" s="199" t="s">
        <v>279</v>
      </c>
      <c r="L1073" s="199" t="s">
        <v>180</v>
      </c>
      <c r="M1073" s="199" t="s">
        <v>238</v>
      </c>
      <c r="N1073" s="201">
        <v>3.4777999999999998</v>
      </c>
      <c r="O1073" s="202" t="s">
        <v>81</v>
      </c>
      <c r="P1073" s="202"/>
      <c r="Q1073" s="203">
        <f t="shared" si="84"/>
        <v>0</v>
      </c>
      <c r="R1073" s="203">
        <f t="shared" si="85"/>
        <v>0</v>
      </c>
      <c r="S1073" s="213">
        <f>IF(M1073="nvt",0,IF(O1073&gt;0,VLOOKUP(M1073,'3-Productie normen'!A:K,VLOOKUP(O1073,'3-Productie normen'!$B$34:$C$35,2,FALSE),FALSE)))</f>
        <v>0</v>
      </c>
      <c r="T1073" s="213">
        <f t="shared" si="86"/>
        <v>0</v>
      </c>
      <c r="U1073" s="572"/>
    </row>
    <row r="1074" spans="1:21" ht="14.15" customHeight="1">
      <c r="A1074" s="232">
        <v>1073</v>
      </c>
      <c r="B1074" s="262" t="s">
        <v>86</v>
      </c>
      <c r="C1074" s="199" t="s">
        <v>1033</v>
      </c>
      <c r="D1074" s="199" t="s">
        <v>1034</v>
      </c>
      <c r="E1074" s="199" t="s">
        <v>1035</v>
      </c>
      <c r="F1074" s="199" t="s">
        <v>176</v>
      </c>
      <c r="G1074" s="199" t="s">
        <v>1317</v>
      </c>
      <c r="H1074" s="199" t="s">
        <v>1320</v>
      </c>
      <c r="I1074" s="207" t="s">
        <v>123</v>
      </c>
      <c r="J1074" s="199" t="s">
        <v>179</v>
      </c>
      <c r="K1074" s="199" t="s">
        <v>187</v>
      </c>
      <c r="L1074" s="199" t="s">
        <v>261</v>
      </c>
      <c r="M1074" s="199" t="s">
        <v>141</v>
      </c>
      <c r="N1074" s="201">
        <v>35.124400000000001</v>
      </c>
      <c r="O1074" s="202" t="s">
        <v>81</v>
      </c>
      <c r="P1074" s="202"/>
      <c r="Q1074" s="203">
        <f t="shared" si="84"/>
        <v>0</v>
      </c>
      <c r="R1074" s="203">
        <f t="shared" si="85"/>
        <v>0</v>
      </c>
      <c r="S1074" s="213">
        <f>IF(M1074="nvt",0,IF(O1074&gt;0,VLOOKUP(M1074,'3-Productie normen'!A:K,VLOOKUP(O1074,'3-Productie normen'!$B$34:$C$35,2,FALSE),FALSE)))</f>
        <v>0</v>
      </c>
      <c r="T1074" s="213">
        <f t="shared" si="86"/>
        <v>0</v>
      </c>
      <c r="U1074" s="572"/>
    </row>
    <row r="1075" spans="1:21" ht="14.15" customHeight="1">
      <c r="A1075" s="231">
        <v>1074</v>
      </c>
      <c r="B1075" s="262" t="s">
        <v>86</v>
      </c>
      <c r="C1075" s="199" t="s">
        <v>1033</v>
      </c>
      <c r="D1075" s="199" t="s">
        <v>1034</v>
      </c>
      <c r="E1075" s="199" t="s">
        <v>1035</v>
      </c>
      <c r="F1075" s="199" t="s">
        <v>176</v>
      </c>
      <c r="G1075" s="199" t="s">
        <v>1317</v>
      </c>
      <c r="H1075" s="199" t="s">
        <v>1321</v>
      </c>
      <c r="I1075" s="200" t="s">
        <v>245</v>
      </c>
      <c r="J1075" s="199" t="s">
        <v>255</v>
      </c>
      <c r="K1075" s="199" t="s">
        <v>256</v>
      </c>
      <c r="L1075" s="199" t="s">
        <v>387</v>
      </c>
      <c r="M1075" s="199" t="s">
        <v>143</v>
      </c>
      <c r="N1075" s="201">
        <v>7.9607000000000001</v>
      </c>
      <c r="O1075" s="202"/>
      <c r="P1075" s="202"/>
      <c r="Q1075" s="203">
        <f t="shared" si="84"/>
        <v>0</v>
      </c>
      <c r="R1075" s="203">
        <f t="shared" si="85"/>
        <v>0</v>
      </c>
      <c r="S1075" s="213">
        <f>IF(M1075="nvt",0,IF(O1075&gt;0,VLOOKUP(M1075,'3-Productie normen'!A:K,VLOOKUP(O1075,'3-Productie normen'!$B$34:$C$35,2,FALSE),FALSE)))</f>
        <v>0</v>
      </c>
      <c r="T1075" s="213">
        <f t="shared" si="86"/>
        <v>0</v>
      </c>
      <c r="U1075" s="572"/>
    </row>
    <row r="1076" spans="1:21" ht="14.15" customHeight="1">
      <c r="A1076" s="231">
        <v>1075</v>
      </c>
      <c r="B1076" s="262" t="s">
        <v>86</v>
      </c>
      <c r="C1076" s="199" t="s">
        <v>1033</v>
      </c>
      <c r="D1076" s="199" t="s">
        <v>1034</v>
      </c>
      <c r="E1076" s="199" t="s">
        <v>1035</v>
      </c>
      <c r="F1076" s="199" t="s">
        <v>176</v>
      </c>
      <c r="G1076" s="199" t="s">
        <v>1317</v>
      </c>
      <c r="H1076" s="199" t="s">
        <v>1322</v>
      </c>
      <c r="I1076" s="200" t="s">
        <v>245</v>
      </c>
      <c r="J1076" s="199" t="s">
        <v>255</v>
      </c>
      <c r="K1076" s="199" t="s">
        <v>256</v>
      </c>
      <c r="L1076" s="199" t="s">
        <v>180</v>
      </c>
      <c r="M1076" s="199" t="s">
        <v>143</v>
      </c>
      <c r="N1076" s="201">
        <v>8.0165000000000006</v>
      </c>
      <c r="O1076" s="202"/>
      <c r="P1076" s="202"/>
      <c r="Q1076" s="203">
        <f t="shared" si="84"/>
        <v>0</v>
      </c>
      <c r="R1076" s="203">
        <f t="shared" si="85"/>
        <v>0</v>
      </c>
      <c r="S1076" s="213">
        <f>IF(M1076="nvt",0,IF(O1076&gt;0,VLOOKUP(M1076,'3-Productie normen'!A:K,VLOOKUP(O1076,'3-Productie normen'!$B$34:$C$35,2,FALSE),FALSE)))</f>
        <v>0</v>
      </c>
      <c r="T1076" s="213">
        <f t="shared" si="86"/>
        <v>0</v>
      </c>
      <c r="U1076" s="572"/>
    </row>
    <row r="1077" spans="1:21" ht="14.15" customHeight="1">
      <c r="A1077" s="231">
        <v>1076</v>
      </c>
      <c r="B1077" s="262" t="s">
        <v>86</v>
      </c>
      <c r="C1077" s="199" t="s">
        <v>1033</v>
      </c>
      <c r="D1077" s="199" t="s">
        <v>1034</v>
      </c>
      <c r="E1077" s="199" t="s">
        <v>1035</v>
      </c>
      <c r="F1077" s="199" t="s">
        <v>176</v>
      </c>
      <c r="G1077" s="199" t="s">
        <v>1317</v>
      </c>
      <c r="H1077" s="199" t="s">
        <v>1323</v>
      </c>
      <c r="I1077" s="200" t="s">
        <v>245</v>
      </c>
      <c r="J1077" s="199" t="s">
        <v>255</v>
      </c>
      <c r="K1077" s="199" t="s">
        <v>256</v>
      </c>
      <c r="L1077" s="199" t="s">
        <v>180</v>
      </c>
      <c r="M1077" s="199" t="s">
        <v>143</v>
      </c>
      <c r="N1077" s="201">
        <v>8.9062999999999999</v>
      </c>
      <c r="O1077" s="202"/>
      <c r="P1077" s="202"/>
      <c r="Q1077" s="203">
        <f t="shared" si="84"/>
        <v>0</v>
      </c>
      <c r="R1077" s="203">
        <f t="shared" si="85"/>
        <v>0</v>
      </c>
      <c r="S1077" s="213">
        <f>IF(M1077="nvt",0,IF(O1077&gt;0,VLOOKUP(M1077,'3-Productie normen'!A:K,VLOOKUP(O1077,'3-Productie normen'!$B$34:$C$35,2,FALSE),FALSE)))</f>
        <v>0</v>
      </c>
      <c r="T1077" s="213">
        <f t="shared" si="86"/>
        <v>0</v>
      </c>
      <c r="U1077" s="572"/>
    </row>
    <row r="1078" spans="1:21" ht="14.15" customHeight="1">
      <c r="A1078" s="231">
        <v>1077</v>
      </c>
      <c r="B1078" s="262" t="s">
        <v>86</v>
      </c>
      <c r="C1078" s="199" t="s">
        <v>1033</v>
      </c>
      <c r="D1078" s="199" t="s">
        <v>1034</v>
      </c>
      <c r="E1078" s="199" t="s">
        <v>1035</v>
      </c>
      <c r="F1078" s="199" t="s">
        <v>176</v>
      </c>
      <c r="G1078" s="199" t="s">
        <v>1317</v>
      </c>
      <c r="H1078" s="199" t="s">
        <v>1324</v>
      </c>
      <c r="I1078" s="200" t="s">
        <v>123</v>
      </c>
      <c r="J1078" s="199" t="s">
        <v>179</v>
      </c>
      <c r="K1078" s="199" t="s">
        <v>246</v>
      </c>
      <c r="L1078" s="199" t="s">
        <v>261</v>
      </c>
      <c r="M1078" s="199" t="s">
        <v>122</v>
      </c>
      <c r="N1078" s="201">
        <v>7.6150000000000002</v>
      </c>
      <c r="O1078" s="202" t="s">
        <v>81</v>
      </c>
      <c r="P1078" s="202"/>
      <c r="Q1078" s="203">
        <f t="shared" si="84"/>
        <v>0</v>
      </c>
      <c r="R1078" s="203">
        <f t="shared" si="85"/>
        <v>0</v>
      </c>
      <c r="S1078" s="213">
        <f>IF(M1078="nvt",0,IF(O1078&gt;0,VLOOKUP(M1078,'3-Productie normen'!A:K,VLOOKUP(O1078,'3-Productie normen'!$B$34:$C$35,2,FALSE),FALSE)))</f>
        <v>0</v>
      </c>
      <c r="T1078" s="213">
        <f t="shared" si="86"/>
        <v>0</v>
      </c>
      <c r="U1078" s="572"/>
    </row>
    <row r="1079" spans="1:21" ht="14.15" customHeight="1">
      <c r="A1079" s="231">
        <v>1078</v>
      </c>
      <c r="B1079" s="262" t="s">
        <v>86</v>
      </c>
      <c r="C1079" s="199" t="s">
        <v>1033</v>
      </c>
      <c r="D1079" s="199" t="s">
        <v>1034</v>
      </c>
      <c r="E1079" s="199" t="s">
        <v>1035</v>
      </c>
      <c r="F1079" s="199" t="s">
        <v>176</v>
      </c>
      <c r="G1079" s="199" t="s">
        <v>1317</v>
      </c>
      <c r="H1079" s="199" t="s">
        <v>1325</v>
      </c>
      <c r="I1079" s="200" t="s">
        <v>123</v>
      </c>
      <c r="J1079" s="199" t="s">
        <v>179</v>
      </c>
      <c r="K1079" s="199" t="s">
        <v>179</v>
      </c>
      <c r="L1079" s="199" t="s">
        <v>261</v>
      </c>
      <c r="M1079" s="199" t="s">
        <v>122</v>
      </c>
      <c r="N1079" s="201">
        <v>63.214500000000001</v>
      </c>
      <c r="O1079" s="202" t="s">
        <v>81</v>
      </c>
      <c r="P1079" s="202"/>
      <c r="Q1079" s="203">
        <f t="shared" si="84"/>
        <v>0</v>
      </c>
      <c r="R1079" s="203">
        <f t="shared" si="85"/>
        <v>0</v>
      </c>
      <c r="S1079" s="213">
        <f>IF(M1079="nvt",0,IF(O1079&gt;0,VLOOKUP(M1079,'3-Productie normen'!A:K,VLOOKUP(O1079,'3-Productie normen'!$B$34:$C$35,2,FALSE),FALSE)))</f>
        <v>0</v>
      </c>
      <c r="T1079" s="213">
        <f t="shared" si="86"/>
        <v>0</v>
      </c>
      <c r="U1079" s="572"/>
    </row>
    <row r="1080" spans="1:21" ht="14.15" customHeight="1">
      <c r="A1080" s="231">
        <v>1079</v>
      </c>
      <c r="B1080" s="262" t="s">
        <v>86</v>
      </c>
      <c r="C1080" s="199" t="s">
        <v>1033</v>
      </c>
      <c r="D1080" s="199" t="s">
        <v>1034</v>
      </c>
      <c r="E1080" s="199" t="s">
        <v>1035</v>
      </c>
      <c r="F1080" s="199" t="s">
        <v>176</v>
      </c>
      <c r="G1080" s="199" t="s">
        <v>1317</v>
      </c>
      <c r="H1080" s="199" t="s">
        <v>1326</v>
      </c>
      <c r="I1080" s="200" t="s">
        <v>136</v>
      </c>
      <c r="J1080" s="199" t="s">
        <v>179</v>
      </c>
      <c r="K1080" s="199" t="s">
        <v>265</v>
      </c>
      <c r="L1080" s="199" t="s">
        <v>261</v>
      </c>
      <c r="M1080" s="199" t="s">
        <v>135</v>
      </c>
      <c r="N1080" s="201">
        <v>16.550699999999999</v>
      </c>
      <c r="O1080" s="202" t="s">
        <v>81</v>
      </c>
      <c r="P1080" s="202"/>
      <c r="Q1080" s="203">
        <f t="shared" si="84"/>
        <v>0</v>
      </c>
      <c r="R1080" s="203">
        <f t="shared" si="85"/>
        <v>0</v>
      </c>
      <c r="S1080" s="213">
        <f>IF(M1080="nvt",0,IF(O1080&gt;0,VLOOKUP(M1080,'3-Productie normen'!A:K,VLOOKUP(O1080,'3-Productie normen'!$B$34:$C$35,2,FALSE),FALSE)))</f>
        <v>0</v>
      </c>
      <c r="T1080" s="213">
        <f t="shared" si="86"/>
        <v>0</v>
      </c>
      <c r="U1080" s="572"/>
    </row>
    <row r="1081" spans="1:21" ht="14.15" customHeight="1">
      <c r="A1081" s="231">
        <v>1080</v>
      </c>
      <c r="B1081" s="262" t="s">
        <v>86</v>
      </c>
      <c r="C1081" s="199" t="s">
        <v>1033</v>
      </c>
      <c r="D1081" s="199" t="s">
        <v>1034</v>
      </c>
      <c r="E1081" s="199" t="s">
        <v>1035</v>
      </c>
      <c r="F1081" s="199" t="s">
        <v>176</v>
      </c>
      <c r="G1081" s="199" t="s">
        <v>1317</v>
      </c>
      <c r="H1081" s="199" t="s">
        <v>1327</v>
      </c>
      <c r="I1081" s="200" t="s">
        <v>130</v>
      </c>
      <c r="J1081" s="199" t="s">
        <v>222</v>
      </c>
      <c r="K1081" s="199" t="s">
        <v>237</v>
      </c>
      <c r="L1081" s="199" t="s">
        <v>261</v>
      </c>
      <c r="M1081" s="199" t="s">
        <v>238</v>
      </c>
      <c r="N1081" s="201">
        <v>34.699100000000001</v>
      </c>
      <c r="O1081" s="202" t="s">
        <v>81</v>
      </c>
      <c r="P1081" s="202"/>
      <c r="Q1081" s="203">
        <f t="shared" si="84"/>
        <v>0</v>
      </c>
      <c r="R1081" s="203">
        <f t="shared" si="85"/>
        <v>0</v>
      </c>
      <c r="S1081" s="213">
        <f>IF(M1081="nvt",0,IF(O1081&gt;0,VLOOKUP(M1081,'3-Productie normen'!A:K,VLOOKUP(O1081,'3-Productie normen'!$B$34:$C$35,2,FALSE),FALSE)))</f>
        <v>0</v>
      </c>
      <c r="T1081" s="213">
        <f t="shared" si="86"/>
        <v>0</v>
      </c>
      <c r="U1081" s="572"/>
    </row>
    <row r="1082" spans="1:21" ht="14.15" customHeight="1">
      <c r="A1082" s="232">
        <v>1081</v>
      </c>
      <c r="B1082" s="262" t="s">
        <v>86</v>
      </c>
      <c r="C1082" s="199" t="s">
        <v>1033</v>
      </c>
      <c r="D1082" s="199" t="s">
        <v>1034</v>
      </c>
      <c r="E1082" s="199" t="s">
        <v>1035</v>
      </c>
      <c r="F1082" s="199" t="s">
        <v>176</v>
      </c>
      <c r="G1082" s="199" t="s">
        <v>1317</v>
      </c>
      <c r="H1082" s="199" t="s">
        <v>1328</v>
      </c>
      <c r="I1082" s="207" t="s">
        <v>123</v>
      </c>
      <c r="J1082" s="199" t="s">
        <v>179</v>
      </c>
      <c r="K1082" s="199" t="s">
        <v>187</v>
      </c>
      <c r="L1082" s="199" t="s">
        <v>261</v>
      </c>
      <c r="M1082" s="199" t="s">
        <v>141</v>
      </c>
      <c r="N1082" s="201">
        <v>31.3797</v>
      </c>
      <c r="O1082" s="202" t="s">
        <v>81</v>
      </c>
      <c r="P1082" s="202"/>
      <c r="Q1082" s="203">
        <f t="shared" si="84"/>
        <v>0</v>
      </c>
      <c r="R1082" s="203">
        <f t="shared" si="85"/>
        <v>0</v>
      </c>
      <c r="S1082" s="213">
        <f>IF(M1082="nvt",0,IF(O1082&gt;0,VLOOKUP(M1082,'3-Productie normen'!A:K,VLOOKUP(O1082,'3-Productie normen'!$B$34:$C$35,2,FALSE),FALSE)))</f>
        <v>0</v>
      </c>
      <c r="T1082" s="213">
        <f t="shared" si="86"/>
        <v>0</v>
      </c>
      <c r="U1082" s="572"/>
    </row>
    <row r="1083" spans="1:21" ht="14.15" customHeight="1">
      <c r="A1083" s="231">
        <v>1082</v>
      </c>
      <c r="B1083" s="262" t="s">
        <v>86</v>
      </c>
      <c r="C1083" s="199" t="s">
        <v>1033</v>
      </c>
      <c r="D1083" s="199" t="s">
        <v>1034</v>
      </c>
      <c r="E1083" s="199" t="s">
        <v>1035</v>
      </c>
      <c r="F1083" s="199" t="s">
        <v>176</v>
      </c>
      <c r="G1083" s="199" t="s">
        <v>1317</v>
      </c>
      <c r="H1083" s="199" t="s">
        <v>1329</v>
      </c>
      <c r="I1083" s="207" t="s">
        <v>123</v>
      </c>
      <c r="J1083" s="199" t="s">
        <v>179</v>
      </c>
      <c r="K1083" s="199" t="s">
        <v>187</v>
      </c>
      <c r="L1083" s="199" t="s">
        <v>261</v>
      </c>
      <c r="M1083" s="199" t="s">
        <v>141</v>
      </c>
      <c r="N1083" s="201">
        <v>13.803800000000001</v>
      </c>
      <c r="O1083" s="202" t="s">
        <v>81</v>
      </c>
      <c r="P1083" s="202"/>
      <c r="Q1083" s="203">
        <f t="shared" si="84"/>
        <v>0</v>
      </c>
      <c r="R1083" s="203">
        <f t="shared" si="85"/>
        <v>0</v>
      </c>
      <c r="S1083" s="213">
        <f>IF(M1083="nvt",0,IF(O1083&gt;0,VLOOKUP(M1083,'3-Productie normen'!A:K,VLOOKUP(O1083,'3-Productie normen'!$B$34:$C$35,2,FALSE),FALSE)))</f>
        <v>0</v>
      </c>
      <c r="T1083" s="213">
        <f t="shared" si="86"/>
        <v>0</v>
      </c>
      <c r="U1083" s="572"/>
    </row>
    <row r="1084" spans="1:21" ht="14.15" customHeight="1">
      <c r="A1084" s="231">
        <v>1083</v>
      </c>
      <c r="B1084" s="262" t="s">
        <v>86</v>
      </c>
      <c r="C1084" s="199" t="s">
        <v>1033</v>
      </c>
      <c r="D1084" s="199" t="s">
        <v>1034</v>
      </c>
      <c r="E1084" s="199" t="s">
        <v>1035</v>
      </c>
      <c r="F1084" s="199" t="s">
        <v>176</v>
      </c>
      <c r="G1084" s="199" t="s">
        <v>1317</v>
      </c>
      <c r="H1084" s="199" t="s">
        <v>1330</v>
      </c>
      <c r="I1084" s="200" t="s">
        <v>123</v>
      </c>
      <c r="J1084" s="199" t="s">
        <v>179</v>
      </c>
      <c r="K1084" s="199" t="s">
        <v>179</v>
      </c>
      <c r="L1084" s="199" t="s">
        <v>425</v>
      </c>
      <c r="M1084" s="199" t="s">
        <v>122</v>
      </c>
      <c r="N1084" s="201">
        <v>52.2485</v>
      </c>
      <c r="O1084" s="202" t="s">
        <v>81</v>
      </c>
      <c r="P1084" s="202"/>
      <c r="Q1084" s="203">
        <f t="shared" si="84"/>
        <v>0</v>
      </c>
      <c r="R1084" s="203">
        <f t="shared" si="85"/>
        <v>0</v>
      </c>
      <c r="S1084" s="213">
        <f>IF(M1084="nvt",0,IF(O1084&gt;0,VLOOKUP(M1084,'3-Productie normen'!A:K,VLOOKUP(O1084,'3-Productie normen'!$B$34:$C$35,2,FALSE),FALSE)))</f>
        <v>0</v>
      </c>
      <c r="T1084" s="213">
        <f t="shared" si="86"/>
        <v>0</v>
      </c>
      <c r="U1084" s="572"/>
    </row>
    <row r="1085" spans="1:21" ht="14.15" customHeight="1">
      <c r="A1085" s="231">
        <v>1084</v>
      </c>
      <c r="B1085" s="262" t="s">
        <v>86</v>
      </c>
      <c r="C1085" s="199" t="s">
        <v>1033</v>
      </c>
      <c r="D1085" s="199" t="s">
        <v>1034</v>
      </c>
      <c r="E1085" s="199" t="s">
        <v>1035</v>
      </c>
      <c r="F1085" s="199" t="s">
        <v>176</v>
      </c>
      <c r="G1085" s="199" t="s">
        <v>1317</v>
      </c>
      <c r="H1085" s="199" t="s">
        <v>1331</v>
      </c>
      <c r="I1085" s="207" t="s">
        <v>123</v>
      </c>
      <c r="J1085" s="199" t="s">
        <v>379</v>
      </c>
      <c r="K1085" s="199" t="s">
        <v>379</v>
      </c>
      <c r="L1085" s="199" t="s">
        <v>180</v>
      </c>
      <c r="M1085" s="199" t="s">
        <v>141</v>
      </c>
      <c r="N1085" s="201">
        <v>73.636799999999994</v>
      </c>
      <c r="O1085" s="202" t="s">
        <v>81</v>
      </c>
      <c r="P1085" s="202"/>
      <c r="Q1085" s="203">
        <f t="shared" si="84"/>
        <v>0</v>
      </c>
      <c r="R1085" s="203">
        <f t="shared" si="85"/>
        <v>0</v>
      </c>
      <c r="S1085" s="213">
        <f>IF(M1085="nvt",0,IF(O1085&gt;0,VLOOKUP(M1085,'3-Productie normen'!A:K,VLOOKUP(O1085,'3-Productie normen'!$B$34:$C$35,2,FALSE),FALSE)))</f>
        <v>0</v>
      </c>
      <c r="T1085" s="213">
        <f t="shared" si="86"/>
        <v>0</v>
      </c>
      <c r="U1085" s="572"/>
    </row>
    <row r="1086" spans="1:21" ht="14.15" customHeight="1">
      <c r="A1086" s="231">
        <v>1085</v>
      </c>
      <c r="B1086" s="262" t="s">
        <v>86</v>
      </c>
      <c r="C1086" s="199" t="s">
        <v>1033</v>
      </c>
      <c r="D1086" s="199" t="s">
        <v>1034</v>
      </c>
      <c r="E1086" s="199" t="s">
        <v>1035</v>
      </c>
      <c r="F1086" s="199" t="s">
        <v>176</v>
      </c>
      <c r="G1086" s="199" t="s">
        <v>1317</v>
      </c>
      <c r="H1086" s="199" t="s">
        <v>1332</v>
      </c>
      <c r="I1086" s="200" t="s">
        <v>245</v>
      </c>
      <c r="J1086" s="199" t="s">
        <v>379</v>
      </c>
      <c r="K1086" s="199" t="s">
        <v>379</v>
      </c>
      <c r="L1086" s="199" t="s">
        <v>1333</v>
      </c>
      <c r="M1086" s="199" t="s">
        <v>143</v>
      </c>
      <c r="N1086" s="201">
        <v>21.117599999999999</v>
      </c>
      <c r="O1086" s="202"/>
      <c r="P1086" s="202"/>
      <c r="Q1086" s="203">
        <f t="shared" si="84"/>
        <v>0</v>
      </c>
      <c r="R1086" s="203">
        <f t="shared" si="85"/>
        <v>0</v>
      </c>
      <c r="S1086" s="213">
        <f>IF(M1086="nvt",0,IF(O1086&gt;0,VLOOKUP(M1086,'3-Productie normen'!A:K,VLOOKUP(O1086,'3-Productie normen'!$B$34:$C$35,2,FALSE),FALSE)))</f>
        <v>0</v>
      </c>
      <c r="T1086" s="213">
        <f t="shared" si="86"/>
        <v>0</v>
      </c>
      <c r="U1086" s="572"/>
    </row>
    <row r="1087" spans="1:21" ht="14.15" customHeight="1">
      <c r="A1087" s="231">
        <v>1086</v>
      </c>
      <c r="B1087" s="262" t="s">
        <v>86</v>
      </c>
      <c r="C1087" s="199" t="s">
        <v>1033</v>
      </c>
      <c r="D1087" s="199" t="s">
        <v>1034</v>
      </c>
      <c r="E1087" s="199" t="s">
        <v>1035</v>
      </c>
      <c r="F1087" s="199" t="s">
        <v>176</v>
      </c>
      <c r="G1087" s="199" t="s">
        <v>1317</v>
      </c>
      <c r="H1087" s="199" t="s">
        <v>1334</v>
      </c>
      <c r="I1087" s="200" t="s">
        <v>123</v>
      </c>
      <c r="J1087" s="199" t="s">
        <v>179</v>
      </c>
      <c r="K1087" s="199" t="s">
        <v>179</v>
      </c>
      <c r="L1087" s="199" t="s">
        <v>425</v>
      </c>
      <c r="M1087" s="199" t="s">
        <v>122</v>
      </c>
      <c r="N1087" s="201">
        <v>6.8865999999999996</v>
      </c>
      <c r="O1087" s="202" t="s">
        <v>81</v>
      </c>
      <c r="P1087" s="202"/>
      <c r="Q1087" s="203">
        <f t="shared" si="84"/>
        <v>0</v>
      </c>
      <c r="R1087" s="203">
        <f t="shared" si="85"/>
        <v>0</v>
      </c>
      <c r="S1087" s="213">
        <f>IF(M1087="nvt",0,IF(O1087&gt;0,VLOOKUP(M1087,'3-Productie normen'!A:K,VLOOKUP(O1087,'3-Productie normen'!$B$34:$C$35,2,FALSE),FALSE)))</f>
        <v>0</v>
      </c>
      <c r="T1087" s="213">
        <f t="shared" si="86"/>
        <v>0</v>
      </c>
      <c r="U1087" s="572"/>
    </row>
    <row r="1088" spans="1:21" ht="14.15" customHeight="1">
      <c r="A1088" s="231">
        <v>1087</v>
      </c>
      <c r="B1088" s="262" t="s">
        <v>86</v>
      </c>
      <c r="C1088" s="199" t="s">
        <v>1033</v>
      </c>
      <c r="D1088" s="199" t="s">
        <v>1034</v>
      </c>
      <c r="E1088" s="199" t="s">
        <v>1035</v>
      </c>
      <c r="F1088" s="199" t="s">
        <v>176</v>
      </c>
      <c r="G1088" s="199" t="s">
        <v>1317</v>
      </c>
      <c r="H1088" s="199" t="s">
        <v>1335</v>
      </c>
      <c r="I1088" s="200" t="s">
        <v>123</v>
      </c>
      <c r="J1088" s="199" t="s">
        <v>179</v>
      </c>
      <c r="K1088" s="199" t="s">
        <v>179</v>
      </c>
      <c r="L1088" s="199" t="s">
        <v>425</v>
      </c>
      <c r="M1088" s="199" t="s">
        <v>122</v>
      </c>
      <c r="N1088" s="201">
        <v>47.731499999999997</v>
      </c>
      <c r="O1088" s="202" t="s">
        <v>81</v>
      </c>
      <c r="P1088" s="202"/>
      <c r="Q1088" s="203">
        <f t="shared" si="84"/>
        <v>0</v>
      </c>
      <c r="R1088" s="203">
        <f t="shared" si="85"/>
        <v>0</v>
      </c>
      <c r="S1088" s="213">
        <f>IF(M1088="nvt",0,IF(O1088&gt;0,VLOOKUP(M1088,'3-Productie normen'!A:K,VLOOKUP(O1088,'3-Productie normen'!$B$34:$C$35,2,FALSE),FALSE)))</f>
        <v>0</v>
      </c>
      <c r="T1088" s="213">
        <f t="shared" si="86"/>
        <v>0</v>
      </c>
      <c r="U1088" s="572"/>
    </row>
    <row r="1089" spans="1:41" ht="14.15" customHeight="1">
      <c r="A1089" s="231">
        <v>1088</v>
      </c>
      <c r="B1089" s="262" t="s">
        <v>86</v>
      </c>
      <c r="C1089" s="199" t="s">
        <v>1033</v>
      </c>
      <c r="D1089" s="199" t="s">
        <v>1034</v>
      </c>
      <c r="E1089" s="199" t="s">
        <v>1035</v>
      </c>
      <c r="F1089" s="199" t="s">
        <v>176</v>
      </c>
      <c r="G1089" s="199" t="s">
        <v>1317</v>
      </c>
      <c r="H1089" s="199" t="s">
        <v>1336</v>
      </c>
      <c r="I1089" s="200" t="s">
        <v>123</v>
      </c>
      <c r="J1089" s="199" t="s">
        <v>179</v>
      </c>
      <c r="K1089" s="199" t="s">
        <v>179</v>
      </c>
      <c r="L1089" s="199" t="s">
        <v>261</v>
      </c>
      <c r="M1089" s="199" t="s">
        <v>122</v>
      </c>
      <c r="N1089" s="201">
        <v>20.892399999999999</v>
      </c>
      <c r="O1089" s="202" t="s">
        <v>81</v>
      </c>
      <c r="P1089" s="202"/>
      <c r="Q1089" s="203">
        <f t="shared" si="84"/>
        <v>0</v>
      </c>
      <c r="R1089" s="203">
        <f t="shared" si="85"/>
        <v>0</v>
      </c>
      <c r="S1089" s="213">
        <f>IF(M1089="nvt",0,IF(O1089&gt;0,VLOOKUP(M1089,'3-Productie normen'!A:K,VLOOKUP(O1089,'3-Productie normen'!$B$34:$C$35,2,FALSE),FALSE)))</f>
        <v>0</v>
      </c>
      <c r="T1089" s="213">
        <f t="shared" si="86"/>
        <v>0</v>
      </c>
      <c r="U1089" s="572"/>
    </row>
    <row r="1090" spans="1:41" ht="14.15" customHeight="1">
      <c r="A1090" s="232">
        <v>1089</v>
      </c>
      <c r="B1090" s="262" t="s">
        <v>86</v>
      </c>
      <c r="C1090" s="199" t="s">
        <v>1033</v>
      </c>
      <c r="D1090" s="199" t="s">
        <v>1034</v>
      </c>
      <c r="E1090" s="199" t="s">
        <v>1035</v>
      </c>
      <c r="F1090" s="199" t="s">
        <v>176</v>
      </c>
      <c r="G1090" s="199" t="s">
        <v>1317</v>
      </c>
      <c r="H1090" s="199" t="s">
        <v>1337</v>
      </c>
      <c r="I1090" s="207" t="s">
        <v>123</v>
      </c>
      <c r="J1090" s="199" t="s">
        <v>179</v>
      </c>
      <c r="K1090" s="199" t="s">
        <v>187</v>
      </c>
      <c r="L1090" s="199" t="s">
        <v>261</v>
      </c>
      <c r="M1090" s="199" t="s">
        <v>141</v>
      </c>
      <c r="N1090" s="201">
        <v>15.05</v>
      </c>
      <c r="O1090" s="202" t="s">
        <v>81</v>
      </c>
      <c r="P1090" s="202"/>
      <c r="Q1090" s="203">
        <f t="shared" si="84"/>
        <v>0</v>
      </c>
      <c r="R1090" s="203">
        <f t="shared" si="85"/>
        <v>0</v>
      </c>
      <c r="S1090" s="213">
        <f>IF(M1090="nvt",0,IF(O1090&gt;0,VLOOKUP(M1090,'3-Productie normen'!A:K,VLOOKUP(O1090,'3-Productie normen'!$B$34:$C$35,2,FALSE),FALSE)))</f>
        <v>0</v>
      </c>
      <c r="T1090" s="213">
        <f t="shared" si="86"/>
        <v>0</v>
      </c>
      <c r="U1090" s="572"/>
    </row>
    <row r="1091" spans="1:41" ht="14.15" customHeight="1">
      <c r="A1091" s="231">
        <v>1090</v>
      </c>
      <c r="B1091" s="262" t="s">
        <v>86</v>
      </c>
      <c r="C1091" s="199" t="s">
        <v>1033</v>
      </c>
      <c r="D1091" s="199" t="s">
        <v>1034</v>
      </c>
      <c r="E1091" s="199" t="s">
        <v>1035</v>
      </c>
      <c r="F1091" s="199" t="s">
        <v>176</v>
      </c>
      <c r="G1091" s="199" t="s">
        <v>1317</v>
      </c>
      <c r="H1091" s="199" t="s">
        <v>1338</v>
      </c>
      <c r="I1091" s="200" t="s">
        <v>123</v>
      </c>
      <c r="J1091" s="199" t="s">
        <v>179</v>
      </c>
      <c r="K1091" s="199" t="s">
        <v>1074</v>
      </c>
      <c r="L1091" s="199" t="s">
        <v>197</v>
      </c>
      <c r="M1091" s="199" t="s">
        <v>122</v>
      </c>
      <c r="N1091" s="201">
        <v>3.7595000000000001</v>
      </c>
      <c r="O1091" s="202" t="s">
        <v>81</v>
      </c>
      <c r="P1091" s="202"/>
      <c r="Q1091" s="203">
        <f t="shared" si="84"/>
        <v>0</v>
      </c>
      <c r="R1091" s="203">
        <f t="shared" si="85"/>
        <v>0</v>
      </c>
      <c r="S1091" s="213">
        <f>IF(M1091="nvt",0,IF(O1091&gt;0,VLOOKUP(M1091,'3-Productie normen'!A:K,VLOOKUP(O1091,'3-Productie normen'!$B$34:$C$35,2,FALSE),FALSE)))</f>
        <v>0</v>
      </c>
      <c r="T1091" s="213">
        <f t="shared" si="86"/>
        <v>0</v>
      </c>
      <c r="U1091" s="572"/>
    </row>
    <row r="1092" spans="1:41" ht="14.15" customHeight="1">
      <c r="A1092" s="231">
        <v>1091</v>
      </c>
      <c r="B1092" s="262" t="s">
        <v>86</v>
      </c>
      <c r="C1092" s="199" t="s">
        <v>1033</v>
      </c>
      <c r="D1092" s="199" t="s">
        <v>1034</v>
      </c>
      <c r="E1092" s="199" t="s">
        <v>1035</v>
      </c>
      <c r="F1092" s="199" t="s">
        <v>176</v>
      </c>
      <c r="G1092" s="199" t="s">
        <v>1317</v>
      </c>
      <c r="H1092" s="199" t="s">
        <v>1339</v>
      </c>
      <c r="I1092" s="200" t="s">
        <v>123</v>
      </c>
      <c r="J1092" s="199" t="s">
        <v>179</v>
      </c>
      <c r="K1092" s="199" t="s">
        <v>179</v>
      </c>
      <c r="L1092" s="199" t="s">
        <v>425</v>
      </c>
      <c r="M1092" s="199" t="s">
        <v>122</v>
      </c>
      <c r="N1092" s="201">
        <v>53.058900000000001</v>
      </c>
      <c r="O1092" s="202" t="s">
        <v>81</v>
      </c>
      <c r="P1092" s="202"/>
      <c r="Q1092" s="203">
        <f t="shared" si="84"/>
        <v>0</v>
      </c>
      <c r="R1092" s="203">
        <f t="shared" si="85"/>
        <v>0</v>
      </c>
      <c r="S1092" s="213">
        <f>IF(M1092="nvt",0,IF(O1092&gt;0,VLOOKUP(M1092,'3-Productie normen'!A:K,VLOOKUP(O1092,'3-Productie normen'!$B$34:$C$35,2,FALSE),FALSE)))</f>
        <v>0</v>
      </c>
      <c r="T1092" s="213">
        <f t="shared" si="86"/>
        <v>0</v>
      </c>
      <c r="U1092" s="572"/>
    </row>
    <row r="1093" spans="1:41" ht="14.15" customHeight="1">
      <c r="A1093" s="231">
        <v>1092</v>
      </c>
      <c r="B1093" s="262" t="s">
        <v>86</v>
      </c>
      <c r="C1093" s="199" t="s">
        <v>1033</v>
      </c>
      <c r="D1093" s="199" t="s">
        <v>1034</v>
      </c>
      <c r="E1093" s="199" t="s">
        <v>1035</v>
      </c>
      <c r="F1093" s="199" t="s">
        <v>176</v>
      </c>
      <c r="G1093" s="199" t="s">
        <v>1317</v>
      </c>
      <c r="H1093" s="199" t="s">
        <v>1340</v>
      </c>
      <c r="I1093" s="200" t="s">
        <v>123</v>
      </c>
      <c r="J1093" s="199" t="s">
        <v>179</v>
      </c>
      <c r="K1093" s="199" t="s">
        <v>1074</v>
      </c>
      <c r="L1093" s="199" t="s">
        <v>197</v>
      </c>
      <c r="M1093" s="199" t="s">
        <v>122</v>
      </c>
      <c r="N1093" s="201">
        <v>3.7595000000000001</v>
      </c>
      <c r="O1093" s="202" t="s">
        <v>81</v>
      </c>
      <c r="P1093" s="202"/>
      <c r="Q1093" s="203">
        <f t="shared" si="84"/>
        <v>0</v>
      </c>
      <c r="R1093" s="203">
        <f t="shared" si="85"/>
        <v>0</v>
      </c>
      <c r="S1093" s="213">
        <f>IF(M1093="nvt",0,IF(O1093&gt;0,VLOOKUP(M1093,'3-Productie normen'!A:K,VLOOKUP(O1093,'3-Productie normen'!$B$34:$C$35,2,FALSE),FALSE)))</f>
        <v>0</v>
      </c>
      <c r="T1093" s="213">
        <f t="shared" si="86"/>
        <v>0</v>
      </c>
      <c r="U1093" s="572"/>
    </row>
    <row r="1094" spans="1:41" s="206" customFormat="1" ht="14.15" customHeight="1">
      <c r="A1094" s="231">
        <v>1093</v>
      </c>
      <c r="B1094" s="262" t="s">
        <v>86</v>
      </c>
      <c r="C1094" s="199" t="s">
        <v>1033</v>
      </c>
      <c r="D1094" s="199" t="s">
        <v>1034</v>
      </c>
      <c r="E1094" s="199" t="s">
        <v>1035</v>
      </c>
      <c r="F1094" s="199" t="s">
        <v>176</v>
      </c>
      <c r="G1094" s="199" t="s">
        <v>1317</v>
      </c>
      <c r="H1094" s="199" t="s">
        <v>1341</v>
      </c>
      <c r="I1094" s="200" t="s">
        <v>123</v>
      </c>
      <c r="J1094" s="199" t="s">
        <v>179</v>
      </c>
      <c r="K1094" s="199" t="s">
        <v>179</v>
      </c>
      <c r="L1094" s="199" t="s">
        <v>261</v>
      </c>
      <c r="M1094" s="199" t="s">
        <v>122</v>
      </c>
      <c r="N1094" s="201">
        <v>9.2096999999999998</v>
      </c>
      <c r="O1094" s="202" t="s">
        <v>81</v>
      </c>
      <c r="P1094" s="202"/>
      <c r="Q1094" s="203">
        <f t="shared" si="84"/>
        <v>0</v>
      </c>
      <c r="R1094" s="203">
        <f t="shared" si="85"/>
        <v>0</v>
      </c>
      <c r="S1094" s="213">
        <f>IF(M1094="nvt",0,IF(O1094&gt;0,VLOOKUP(M1094,'3-Productie normen'!A:K,VLOOKUP(O1094,'3-Productie normen'!$B$34:$C$35,2,FALSE),FALSE)))</f>
        <v>0</v>
      </c>
      <c r="T1094" s="213">
        <f t="shared" si="86"/>
        <v>0</v>
      </c>
      <c r="U1094" s="572"/>
      <c r="V1094" s="3"/>
      <c r="W1094" s="32"/>
      <c r="X1094" s="32"/>
      <c r="Y1094" s="32"/>
      <c r="Z1094" s="32"/>
      <c r="AA1094" s="32"/>
      <c r="AB1094" s="32"/>
      <c r="AC1094" s="32"/>
      <c r="AD1094" s="32"/>
      <c r="AE1094" s="32"/>
      <c r="AF1094" s="32"/>
      <c r="AG1094" s="32"/>
      <c r="AH1094" s="32"/>
      <c r="AI1094" s="32"/>
      <c r="AJ1094" s="32"/>
      <c r="AK1094" s="32"/>
      <c r="AL1094" s="32"/>
      <c r="AM1094" s="32"/>
      <c r="AN1094" s="32"/>
      <c r="AO1094" s="569"/>
    </row>
    <row r="1095" spans="1:41" ht="14.15" customHeight="1">
      <c r="A1095" s="231">
        <v>1094</v>
      </c>
      <c r="B1095" s="262" t="s">
        <v>86</v>
      </c>
      <c r="C1095" s="199" t="s">
        <v>1033</v>
      </c>
      <c r="D1095" s="199" t="s">
        <v>1034</v>
      </c>
      <c r="E1095" s="199" t="s">
        <v>1035</v>
      </c>
      <c r="F1095" s="199" t="s">
        <v>176</v>
      </c>
      <c r="G1095" s="199" t="s">
        <v>1317</v>
      </c>
      <c r="H1095" s="199" t="s">
        <v>1342</v>
      </c>
      <c r="I1095" s="200" t="s">
        <v>123</v>
      </c>
      <c r="J1095" s="199" t="s">
        <v>179</v>
      </c>
      <c r="K1095" s="199" t="s">
        <v>179</v>
      </c>
      <c r="L1095" s="199" t="s">
        <v>261</v>
      </c>
      <c r="M1095" s="199" t="s">
        <v>122</v>
      </c>
      <c r="N1095" s="201">
        <v>7.35</v>
      </c>
      <c r="O1095" s="202" t="s">
        <v>81</v>
      </c>
      <c r="P1095" s="202"/>
      <c r="Q1095" s="203">
        <f t="shared" si="84"/>
        <v>0</v>
      </c>
      <c r="R1095" s="203">
        <f t="shared" si="85"/>
        <v>0</v>
      </c>
      <c r="S1095" s="213">
        <f>IF(M1095="nvt",0,IF(O1095&gt;0,VLOOKUP(M1095,'3-Productie normen'!A:K,VLOOKUP(O1095,'3-Productie normen'!$B$34:$C$35,2,FALSE),FALSE)))</f>
        <v>0</v>
      </c>
      <c r="T1095" s="213">
        <f t="shared" si="86"/>
        <v>0</v>
      </c>
      <c r="U1095" s="572"/>
    </row>
    <row r="1096" spans="1:41" ht="14.15" customHeight="1">
      <c r="A1096" s="231">
        <v>1095</v>
      </c>
      <c r="B1096" s="262" t="s">
        <v>86</v>
      </c>
      <c r="C1096" s="199" t="s">
        <v>1033</v>
      </c>
      <c r="D1096" s="199" t="s">
        <v>1034</v>
      </c>
      <c r="E1096" s="199" t="s">
        <v>1035</v>
      </c>
      <c r="F1096" s="199" t="s">
        <v>176</v>
      </c>
      <c r="G1096" s="199" t="s">
        <v>1317</v>
      </c>
      <c r="H1096" s="199" t="s">
        <v>1343</v>
      </c>
      <c r="I1096" s="200" t="s">
        <v>123</v>
      </c>
      <c r="J1096" s="199" t="s">
        <v>179</v>
      </c>
      <c r="K1096" s="199" t="s">
        <v>179</v>
      </c>
      <c r="L1096" s="199" t="s">
        <v>261</v>
      </c>
      <c r="M1096" s="199" t="s">
        <v>122</v>
      </c>
      <c r="N1096" s="201">
        <v>7.35</v>
      </c>
      <c r="O1096" s="202" t="s">
        <v>81</v>
      </c>
      <c r="P1096" s="202"/>
      <c r="Q1096" s="203">
        <f t="shared" si="84"/>
        <v>0</v>
      </c>
      <c r="R1096" s="203">
        <f t="shared" si="85"/>
        <v>0</v>
      </c>
      <c r="S1096" s="213">
        <f>IF(M1096="nvt",0,IF(O1096&gt;0,VLOOKUP(M1096,'3-Productie normen'!A:K,VLOOKUP(O1096,'3-Productie normen'!$B$34:$C$35,2,FALSE),FALSE)))</f>
        <v>0</v>
      </c>
      <c r="T1096" s="213">
        <f t="shared" si="86"/>
        <v>0</v>
      </c>
      <c r="U1096" s="572"/>
    </row>
    <row r="1097" spans="1:41" ht="14.15" customHeight="1">
      <c r="A1097" s="231">
        <v>1096</v>
      </c>
      <c r="B1097" s="262" t="s">
        <v>86</v>
      </c>
      <c r="C1097" s="199" t="s">
        <v>1033</v>
      </c>
      <c r="D1097" s="199" t="s">
        <v>1034</v>
      </c>
      <c r="E1097" s="199" t="s">
        <v>1035</v>
      </c>
      <c r="F1097" s="199" t="s">
        <v>176</v>
      </c>
      <c r="G1097" s="199" t="s">
        <v>1317</v>
      </c>
      <c r="H1097" s="199" t="s">
        <v>1344</v>
      </c>
      <c r="I1097" s="200" t="s">
        <v>123</v>
      </c>
      <c r="J1097" s="199" t="s">
        <v>179</v>
      </c>
      <c r="K1097" s="199" t="s">
        <v>179</v>
      </c>
      <c r="L1097" s="199" t="s">
        <v>261</v>
      </c>
      <c r="M1097" s="199" t="s">
        <v>122</v>
      </c>
      <c r="N1097" s="201">
        <v>27.629100000000001</v>
      </c>
      <c r="O1097" s="202" t="s">
        <v>81</v>
      </c>
      <c r="P1097" s="202"/>
      <c r="Q1097" s="203">
        <f t="shared" si="84"/>
        <v>0</v>
      </c>
      <c r="R1097" s="203">
        <f t="shared" si="85"/>
        <v>0</v>
      </c>
      <c r="S1097" s="213">
        <f>IF(M1097="nvt",0,IF(O1097&gt;0,VLOOKUP(M1097,'3-Productie normen'!A:K,VLOOKUP(O1097,'3-Productie normen'!$B$34:$C$35,2,FALSE),FALSE)))</f>
        <v>0</v>
      </c>
      <c r="T1097" s="213">
        <f t="shared" si="86"/>
        <v>0</v>
      </c>
      <c r="U1097" s="572"/>
    </row>
    <row r="1098" spans="1:41" ht="14.15" customHeight="1">
      <c r="A1098" s="232">
        <v>1097</v>
      </c>
      <c r="B1098" s="262" t="s">
        <v>86</v>
      </c>
      <c r="C1098" s="199" t="s">
        <v>1033</v>
      </c>
      <c r="D1098" s="199" t="s">
        <v>1034</v>
      </c>
      <c r="E1098" s="199" t="s">
        <v>1035</v>
      </c>
      <c r="F1098" s="199" t="s">
        <v>176</v>
      </c>
      <c r="G1098" s="199" t="s">
        <v>1317</v>
      </c>
      <c r="H1098" s="199" t="s">
        <v>1345</v>
      </c>
      <c r="I1098" s="207" t="s">
        <v>123</v>
      </c>
      <c r="J1098" s="199" t="s">
        <v>179</v>
      </c>
      <c r="K1098" s="199" t="s">
        <v>187</v>
      </c>
      <c r="L1098" s="199" t="s">
        <v>261</v>
      </c>
      <c r="M1098" s="199" t="s">
        <v>141</v>
      </c>
      <c r="N1098" s="201">
        <v>15.05</v>
      </c>
      <c r="O1098" s="202" t="s">
        <v>81</v>
      </c>
      <c r="P1098" s="202"/>
      <c r="Q1098" s="203">
        <f t="shared" si="84"/>
        <v>0</v>
      </c>
      <c r="R1098" s="203">
        <f t="shared" si="85"/>
        <v>0</v>
      </c>
      <c r="S1098" s="213">
        <f>IF(M1098="nvt",0,IF(O1098&gt;0,VLOOKUP(M1098,'3-Productie normen'!A:K,VLOOKUP(O1098,'3-Productie normen'!$B$34:$C$35,2,FALSE),FALSE)))</f>
        <v>0</v>
      </c>
      <c r="T1098" s="213">
        <f t="shared" si="86"/>
        <v>0</v>
      </c>
      <c r="U1098" s="572"/>
    </row>
    <row r="1099" spans="1:41" ht="14.15" customHeight="1">
      <c r="A1099" s="231">
        <v>1098</v>
      </c>
      <c r="B1099" s="262" t="s">
        <v>86</v>
      </c>
      <c r="C1099" s="199" t="s">
        <v>1033</v>
      </c>
      <c r="D1099" s="199" t="s">
        <v>1034</v>
      </c>
      <c r="E1099" s="199" t="s">
        <v>1035</v>
      </c>
      <c r="F1099" s="199" t="s">
        <v>176</v>
      </c>
      <c r="G1099" s="199" t="s">
        <v>1317</v>
      </c>
      <c r="H1099" s="199" t="s">
        <v>1346</v>
      </c>
      <c r="I1099" s="200" t="s">
        <v>130</v>
      </c>
      <c r="J1099" s="199" t="s">
        <v>222</v>
      </c>
      <c r="K1099" s="199" t="s">
        <v>237</v>
      </c>
      <c r="L1099" s="199" t="s">
        <v>425</v>
      </c>
      <c r="M1099" s="199" t="s">
        <v>238</v>
      </c>
      <c r="N1099" s="201">
        <v>155.672</v>
      </c>
      <c r="O1099" s="202" t="s">
        <v>81</v>
      </c>
      <c r="P1099" s="202"/>
      <c r="Q1099" s="203">
        <f t="shared" si="84"/>
        <v>0</v>
      </c>
      <c r="R1099" s="203">
        <f t="shared" si="85"/>
        <v>0</v>
      </c>
      <c r="S1099" s="213">
        <f>IF(M1099="nvt",0,IF(O1099&gt;0,VLOOKUP(M1099,'3-Productie normen'!A:K,VLOOKUP(O1099,'3-Productie normen'!$B$34:$C$35,2,FALSE),FALSE)))</f>
        <v>0</v>
      </c>
      <c r="T1099" s="213">
        <f t="shared" si="86"/>
        <v>0</v>
      </c>
      <c r="U1099" s="572"/>
    </row>
    <row r="1100" spans="1:41" ht="14.15" customHeight="1">
      <c r="A1100" s="231">
        <v>1099</v>
      </c>
      <c r="B1100" s="262" t="s">
        <v>86</v>
      </c>
      <c r="C1100" s="199" t="s">
        <v>1033</v>
      </c>
      <c r="D1100" s="199" t="s">
        <v>1034</v>
      </c>
      <c r="E1100" s="199" t="s">
        <v>1035</v>
      </c>
      <c r="F1100" s="199" t="s">
        <v>176</v>
      </c>
      <c r="G1100" s="199" t="s">
        <v>1317</v>
      </c>
      <c r="H1100" s="199" t="s">
        <v>1347</v>
      </c>
      <c r="I1100" s="200" t="s">
        <v>123</v>
      </c>
      <c r="J1100" s="199" t="s">
        <v>179</v>
      </c>
      <c r="K1100" s="199" t="s">
        <v>179</v>
      </c>
      <c r="L1100" s="199" t="s">
        <v>425</v>
      </c>
      <c r="M1100" s="199" t="s">
        <v>122</v>
      </c>
      <c r="N1100" s="201">
        <v>49.902200000000001</v>
      </c>
      <c r="O1100" s="202" t="s">
        <v>81</v>
      </c>
      <c r="P1100" s="202"/>
      <c r="Q1100" s="203">
        <f t="shared" si="84"/>
        <v>0</v>
      </c>
      <c r="R1100" s="203">
        <f t="shared" si="85"/>
        <v>0</v>
      </c>
      <c r="S1100" s="213">
        <f>IF(M1100="nvt",0,IF(O1100&gt;0,VLOOKUP(M1100,'3-Productie normen'!A:K,VLOOKUP(O1100,'3-Productie normen'!$B$34:$C$35,2,FALSE),FALSE)))</f>
        <v>0</v>
      </c>
      <c r="T1100" s="213">
        <f t="shared" si="86"/>
        <v>0</v>
      </c>
      <c r="U1100" s="572"/>
    </row>
    <row r="1101" spans="1:41" ht="14.15" customHeight="1">
      <c r="A1101" s="231">
        <v>1100</v>
      </c>
      <c r="B1101" s="262" t="s">
        <v>86</v>
      </c>
      <c r="C1101" s="199" t="s">
        <v>1033</v>
      </c>
      <c r="D1101" s="199" t="s">
        <v>1034</v>
      </c>
      <c r="E1101" s="199" t="s">
        <v>1035</v>
      </c>
      <c r="F1101" s="199" t="s">
        <v>176</v>
      </c>
      <c r="G1101" s="199" t="s">
        <v>1317</v>
      </c>
      <c r="H1101" s="199" t="s">
        <v>1348</v>
      </c>
      <c r="I1101" s="200" t="s">
        <v>123</v>
      </c>
      <c r="J1101" s="199" t="s">
        <v>179</v>
      </c>
      <c r="K1101" s="199" t="s">
        <v>179</v>
      </c>
      <c r="L1101" s="199" t="s">
        <v>425</v>
      </c>
      <c r="M1101" s="199" t="s">
        <v>122</v>
      </c>
      <c r="N1101" s="201">
        <v>43.224600000000002</v>
      </c>
      <c r="O1101" s="202" t="s">
        <v>81</v>
      </c>
      <c r="P1101" s="202"/>
      <c r="Q1101" s="203">
        <f t="shared" si="84"/>
        <v>0</v>
      </c>
      <c r="R1101" s="203">
        <f t="shared" si="85"/>
        <v>0</v>
      </c>
      <c r="S1101" s="213">
        <f>IF(M1101="nvt",0,IF(O1101&gt;0,VLOOKUP(M1101,'3-Productie normen'!A:K,VLOOKUP(O1101,'3-Productie normen'!$B$34:$C$35,2,FALSE),FALSE)))</f>
        <v>0</v>
      </c>
      <c r="T1101" s="213">
        <f t="shared" si="86"/>
        <v>0</v>
      </c>
      <c r="U1101" s="572"/>
    </row>
    <row r="1102" spans="1:41" ht="14.15" customHeight="1">
      <c r="A1102" s="231">
        <v>1101</v>
      </c>
      <c r="B1102" s="262" t="s">
        <v>86</v>
      </c>
      <c r="C1102" s="199" t="s">
        <v>1033</v>
      </c>
      <c r="D1102" s="199" t="s">
        <v>1034</v>
      </c>
      <c r="E1102" s="199" t="s">
        <v>1035</v>
      </c>
      <c r="F1102" s="199" t="s">
        <v>176</v>
      </c>
      <c r="G1102" s="199" t="s">
        <v>1317</v>
      </c>
      <c r="H1102" s="199" t="s">
        <v>1349</v>
      </c>
      <c r="I1102" s="200" t="s">
        <v>123</v>
      </c>
      <c r="J1102" s="199" t="s">
        <v>179</v>
      </c>
      <c r="K1102" s="199" t="s">
        <v>179</v>
      </c>
      <c r="L1102" s="199" t="s">
        <v>425</v>
      </c>
      <c r="M1102" s="199" t="s">
        <v>122</v>
      </c>
      <c r="N1102" s="201">
        <v>22.030899999999999</v>
      </c>
      <c r="O1102" s="202" t="s">
        <v>81</v>
      </c>
      <c r="P1102" s="202"/>
      <c r="Q1102" s="203">
        <f t="shared" si="84"/>
        <v>0</v>
      </c>
      <c r="R1102" s="203">
        <f t="shared" si="85"/>
        <v>0</v>
      </c>
      <c r="S1102" s="213">
        <f>IF(M1102="nvt",0,IF(O1102&gt;0,VLOOKUP(M1102,'3-Productie normen'!A:K,VLOOKUP(O1102,'3-Productie normen'!$B$34:$C$35,2,FALSE),FALSE)))</f>
        <v>0</v>
      </c>
      <c r="T1102" s="213">
        <f t="shared" si="86"/>
        <v>0</v>
      </c>
      <c r="U1102" s="572"/>
    </row>
    <row r="1103" spans="1:41" ht="14.15" customHeight="1">
      <c r="A1103" s="231">
        <v>1102</v>
      </c>
      <c r="B1103" s="262" t="s">
        <v>86</v>
      </c>
      <c r="C1103" s="199" t="s">
        <v>1033</v>
      </c>
      <c r="D1103" s="199" t="s">
        <v>1034</v>
      </c>
      <c r="E1103" s="199" t="s">
        <v>1035</v>
      </c>
      <c r="F1103" s="199" t="s">
        <v>176</v>
      </c>
      <c r="G1103" s="199" t="s">
        <v>1317</v>
      </c>
      <c r="H1103" s="199" t="s">
        <v>1350</v>
      </c>
      <c r="I1103" s="200" t="s">
        <v>245</v>
      </c>
      <c r="J1103" s="199" t="s">
        <v>209</v>
      </c>
      <c r="K1103" s="199" t="s">
        <v>213</v>
      </c>
      <c r="L1103" s="199" t="s">
        <v>180</v>
      </c>
      <c r="M1103" s="199" t="s">
        <v>143</v>
      </c>
      <c r="N1103" s="201">
        <v>6.0115999999999996</v>
      </c>
      <c r="O1103" s="202"/>
      <c r="P1103" s="202"/>
      <c r="Q1103" s="203">
        <f t="shared" si="84"/>
        <v>0</v>
      </c>
      <c r="R1103" s="203">
        <f t="shared" si="85"/>
        <v>0</v>
      </c>
      <c r="S1103" s="213">
        <f>IF(M1103="nvt",0,IF(O1103&gt;0,VLOOKUP(M1103,'3-Productie normen'!A:K,VLOOKUP(O1103,'3-Productie normen'!$B$34:$C$35,2,FALSE),FALSE)))</f>
        <v>0</v>
      </c>
      <c r="T1103" s="213">
        <f t="shared" si="86"/>
        <v>0</v>
      </c>
      <c r="U1103" s="572"/>
    </row>
    <row r="1104" spans="1:41" ht="14.15" customHeight="1">
      <c r="A1104" s="231">
        <v>1103</v>
      </c>
      <c r="B1104" s="262" t="s">
        <v>86</v>
      </c>
      <c r="C1104" s="199" t="s">
        <v>1033</v>
      </c>
      <c r="D1104" s="199" t="s">
        <v>1034</v>
      </c>
      <c r="E1104" s="199" t="s">
        <v>1035</v>
      </c>
      <c r="F1104" s="199" t="s">
        <v>176</v>
      </c>
      <c r="G1104" s="199" t="s">
        <v>1317</v>
      </c>
      <c r="H1104" s="199" t="s">
        <v>1351</v>
      </c>
      <c r="I1104" s="200" t="s">
        <v>123</v>
      </c>
      <c r="J1104" s="199" t="s">
        <v>179</v>
      </c>
      <c r="K1104" s="199" t="s">
        <v>1074</v>
      </c>
      <c r="L1104" s="199" t="s">
        <v>261</v>
      </c>
      <c r="M1104" s="199" t="s">
        <v>122</v>
      </c>
      <c r="N1104" s="201">
        <v>8.1470000000000002</v>
      </c>
      <c r="O1104" s="202" t="s">
        <v>81</v>
      </c>
      <c r="P1104" s="202"/>
      <c r="Q1104" s="203">
        <f t="shared" si="84"/>
        <v>0</v>
      </c>
      <c r="R1104" s="203">
        <f t="shared" si="85"/>
        <v>0</v>
      </c>
      <c r="S1104" s="213">
        <f>IF(M1104="nvt",0,IF(O1104&gt;0,VLOOKUP(M1104,'3-Productie normen'!A:K,VLOOKUP(O1104,'3-Productie normen'!$B$34:$C$35,2,FALSE),FALSE)))</f>
        <v>0</v>
      </c>
      <c r="T1104" s="213">
        <f t="shared" si="86"/>
        <v>0</v>
      </c>
      <c r="U1104" s="572"/>
    </row>
    <row r="1105" spans="1:21" ht="14.15" customHeight="1">
      <c r="A1105" s="231">
        <v>1104</v>
      </c>
      <c r="B1105" s="262" t="s">
        <v>86</v>
      </c>
      <c r="C1105" s="199" t="s">
        <v>1033</v>
      </c>
      <c r="D1105" s="199" t="s">
        <v>1034</v>
      </c>
      <c r="E1105" s="199" t="s">
        <v>1035</v>
      </c>
      <c r="F1105" s="199" t="s">
        <v>176</v>
      </c>
      <c r="G1105" s="199" t="s">
        <v>1317</v>
      </c>
      <c r="H1105" s="199" t="s">
        <v>1352</v>
      </c>
      <c r="I1105" s="200" t="s">
        <v>136</v>
      </c>
      <c r="J1105" s="199" t="s">
        <v>179</v>
      </c>
      <c r="K1105" s="199" t="s">
        <v>265</v>
      </c>
      <c r="L1105" s="199" t="s">
        <v>425</v>
      </c>
      <c r="M1105" s="199" t="s">
        <v>135</v>
      </c>
      <c r="N1105" s="201">
        <v>33.188099999999999</v>
      </c>
      <c r="O1105" s="202" t="s">
        <v>81</v>
      </c>
      <c r="P1105" s="202"/>
      <c r="Q1105" s="203">
        <f t="shared" si="84"/>
        <v>0</v>
      </c>
      <c r="R1105" s="203">
        <f t="shared" si="85"/>
        <v>0</v>
      </c>
      <c r="S1105" s="213">
        <f>IF(M1105="nvt",0,IF(O1105&gt;0,VLOOKUP(M1105,'3-Productie normen'!A:K,VLOOKUP(O1105,'3-Productie normen'!$B$34:$C$35,2,FALSE),FALSE)))</f>
        <v>0</v>
      </c>
      <c r="T1105" s="213">
        <f t="shared" si="86"/>
        <v>0</v>
      </c>
      <c r="U1105" s="572"/>
    </row>
    <row r="1106" spans="1:21" ht="14.15" customHeight="1">
      <c r="A1106" s="232">
        <v>1105</v>
      </c>
      <c r="B1106" s="262" t="s">
        <v>86</v>
      </c>
      <c r="C1106" s="199" t="s">
        <v>1033</v>
      </c>
      <c r="D1106" s="199" t="s">
        <v>1034</v>
      </c>
      <c r="E1106" s="199" t="s">
        <v>1035</v>
      </c>
      <c r="F1106" s="199" t="s">
        <v>176</v>
      </c>
      <c r="G1106" s="199" t="s">
        <v>1317</v>
      </c>
      <c r="H1106" s="199" t="s">
        <v>1353</v>
      </c>
      <c r="I1106" s="200" t="s">
        <v>245</v>
      </c>
      <c r="J1106" s="199" t="s">
        <v>255</v>
      </c>
      <c r="K1106" s="199" t="s">
        <v>256</v>
      </c>
      <c r="L1106" s="199" t="s">
        <v>180</v>
      </c>
      <c r="M1106" s="199" t="s">
        <v>143</v>
      </c>
      <c r="N1106" s="201">
        <v>17.965800000000002</v>
      </c>
      <c r="O1106" s="202"/>
      <c r="P1106" s="202"/>
      <c r="Q1106" s="203">
        <f t="shared" si="84"/>
        <v>0</v>
      </c>
      <c r="R1106" s="203">
        <f t="shared" si="85"/>
        <v>0</v>
      </c>
      <c r="S1106" s="213">
        <f>IF(M1106="nvt",0,IF(O1106&gt;0,VLOOKUP(M1106,'3-Productie normen'!A:K,VLOOKUP(O1106,'3-Productie normen'!$B$34:$C$35,2,FALSE),FALSE)))</f>
        <v>0</v>
      </c>
      <c r="T1106" s="213">
        <f t="shared" si="86"/>
        <v>0</v>
      </c>
      <c r="U1106" s="572"/>
    </row>
    <row r="1107" spans="1:21" ht="14.15" customHeight="1">
      <c r="A1107" s="231">
        <v>1106</v>
      </c>
      <c r="B1107" s="262" t="s">
        <v>86</v>
      </c>
      <c r="C1107" s="199" t="s">
        <v>1033</v>
      </c>
      <c r="D1107" s="199" t="s">
        <v>1034</v>
      </c>
      <c r="E1107" s="199" t="s">
        <v>1035</v>
      </c>
      <c r="F1107" s="199" t="s">
        <v>176</v>
      </c>
      <c r="G1107" s="199" t="s">
        <v>1317</v>
      </c>
      <c r="H1107" s="199" t="s">
        <v>1354</v>
      </c>
      <c r="I1107" s="200" t="s">
        <v>136</v>
      </c>
      <c r="J1107" s="199" t="s">
        <v>179</v>
      </c>
      <c r="K1107" s="199" t="s">
        <v>265</v>
      </c>
      <c r="L1107" s="199" t="s">
        <v>425</v>
      </c>
      <c r="M1107" s="199" t="s">
        <v>135</v>
      </c>
      <c r="N1107" s="201">
        <v>33.846699999999998</v>
      </c>
      <c r="O1107" s="202" t="s">
        <v>81</v>
      </c>
      <c r="P1107" s="202"/>
      <c r="Q1107" s="203">
        <f t="shared" si="84"/>
        <v>0</v>
      </c>
      <c r="R1107" s="203">
        <f t="shared" si="85"/>
        <v>0</v>
      </c>
      <c r="S1107" s="213">
        <f>IF(M1107="nvt",0,IF(O1107&gt;0,VLOOKUP(M1107,'3-Productie normen'!A:K,VLOOKUP(O1107,'3-Productie normen'!$B$34:$C$35,2,FALSE),FALSE)))</f>
        <v>0</v>
      </c>
      <c r="T1107" s="213">
        <f t="shared" si="86"/>
        <v>0</v>
      </c>
      <c r="U1107" s="572"/>
    </row>
    <row r="1108" spans="1:21" ht="14.15" customHeight="1">
      <c r="A1108" s="231">
        <v>1107</v>
      </c>
      <c r="B1108" s="262" t="s">
        <v>86</v>
      </c>
      <c r="C1108" s="199" t="s">
        <v>1033</v>
      </c>
      <c r="D1108" s="199" t="s">
        <v>1034</v>
      </c>
      <c r="E1108" s="199" t="s">
        <v>1035</v>
      </c>
      <c r="F1108" s="199" t="s">
        <v>176</v>
      </c>
      <c r="G1108" s="199" t="s">
        <v>1317</v>
      </c>
      <c r="H1108" s="199" t="s">
        <v>1355</v>
      </c>
      <c r="I1108" s="200" t="s">
        <v>245</v>
      </c>
      <c r="J1108" s="199" t="s">
        <v>179</v>
      </c>
      <c r="K1108" s="199" t="s">
        <v>235</v>
      </c>
      <c r="L1108" s="199" t="s">
        <v>1333</v>
      </c>
      <c r="M1108" s="199" t="s">
        <v>143</v>
      </c>
      <c r="N1108" s="201">
        <v>56.188499999999998</v>
      </c>
      <c r="O1108" s="202"/>
      <c r="P1108" s="202"/>
      <c r="Q1108" s="203">
        <f t="shared" si="84"/>
        <v>0</v>
      </c>
      <c r="R1108" s="203">
        <f t="shared" si="85"/>
        <v>0</v>
      </c>
      <c r="S1108" s="213">
        <f>IF(M1108="nvt",0,IF(O1108&gt;0,VLOOKUP(M1108,'3-Productie normen'!A:K,VLOOKUP(O1108,'3-Productie normen'!$B$34:$C$35,2,FALSE),FALSE)))</f>
        <v>0</v>
      </c>
      <c r="T1108" s="213">
        <f t="shared" si="86"/>
        <v>0</v>
      </c>
      <c r="U1108" s="572"/>
    </row>
    <row r="1109" spans="1:21" ht="14.15" customHeight="1">
      <c r="A1109" s="231">
        <v>1108</v>
      </c>
      <c r="B1109" s="262" t="s">
        <v>86</v>
      </c>
      <c r="C1109" s="199" t="s">
        <v>1033</v>
      </c>
      <c r="D1109" s="199" t="s">
        <v>1034</v>
      </c>
      <c r="E1109" s="199" t="s">
        <v>1035</v>
      </c>
      <c r="F1109" s="199" t="s">
        <v>176</v>
      </c>
      <c r="G1109" s="199" t="s">
        <v>1317</v>
      </c>
      <c r="H1109" s="199" t="s">
        <v>1356</v>
      </c>
      <c r="I1109" s="200" t="s">
        <v>123</v>
      </c>
      <c r="J1109" s="199" t="s">
        <v>179</v>
      </c>
      <c r="K1109" s="199" t="s">
        <v>1074</v>
      </c>
      <c r="L1109" s="199" t="s">
        <v>261</v>
      </c>
      <c r="M1109" s="199" t="s">
        <v>122</v>
      </c>
      <c r="N1109" s="201">
        <v>7.35</v>
      </c>
      <c r="O1109" s="202" t="s">
        <v>81</v>
      </c>
      <c r="P1109" s="202"/>
      <c r="Q1109" s="203">
        <f t="shared" si="84"/>
        <v>0</v>
      </c>
      <c r="R1109" s="203">
        <f t="shared" si="85"/>
        <v>0</v>
      </c>
      <c r="S1109" s="213">
        <f>IF(M1109="nvt",0,IF(O1109&gt;0,VLOOKUP(M1109,'3-Productie normen'!A:K,VLOOKUP(O1109,'3-Productie normen'!$B$34:$C$35,2,FALSE),FALSE)))</f>
        <v>0</v>
      </c>
      <c r="T1109" s="213">
        <f t="shared" si="86"/>
        <v>0</v>
      </c>
      <c r="U1109" s="572"/>
    </row>
    <row r="1110" spans="1:21" ht="14.15" customHeight="1">
      <c r="A1110" s="231">
        <v>1109</v>
      </c>
      <c r="B1110" s="262" t="s">
        <v>86</v>
      </c>
      <c r="C1110" s="199" t="s">
        <v>1033</v>
      </c>
      <c r="D1110" s="199" t="s">
        <v>1034</v>
      </c>
      <c r="E1110" s="199" t="s">
        <v>1035</v>
      </c>
      <c r="F1110" s="199" t="s">
        <v>176</v>
      </c>
      <c r="G1110" s="199" t="s">
        <v>1317</v>
      </c>
      <c r="H1110" s="199" t="s">
        <v>1357</v>
      </c>
      <c r="I1110" s="200" t="s">
        <v>123</v>
      </c>
      <c r="J1110" s="199" t="s">
        <v>179</v>
      </c>
      <c r="K1110" s="199" t="s">
        <v>179</v>
      </c>
      <c r="L1110" s="199" t="s">
        <v>425</v>
      </c>
      <c r="M1110" s="199" t="s">
        <v>122</v>
      </c>
      <c r="N1110" s="201">
        <v>44.077800000000003</v>
      </c>
      <c r="O1110" s="202" t="s">
        <v>81</v>
      </c>
      <c r="P1110" s="202"/>
      <c r="Q1110" s="203">
        <f t="shared" si="84"/>
        <v>0</v>
      </c>
      <c r="R1110" s="203">
        <f t="shared" si="85"/>
        <v>0</v>
      </c>
      <c r="S1110" s="213">
        <f>IF(M1110="nvt",0,IF(O1110&gt;0,VLOOKUP(M1110,'3-Productie normen'!A:K,VLOOKUP(O1110,'3-Productie normen'!$B$34:$C$35,2,FALSE),FALSE)))</f>
        <v>0</v>
      </c>
      <c r="T1110" s="213">
        <f t="shared" si="86"/>
        <v>0</v>
      </c>
      <c r="U1110" s="572"/>
    </row>
    <row r="1111" spans="1:21" ht="14.15" customHeight="1">
      <c r="A1111" s="231">
        <v>1110</v>
      </c>
      <c r="B1111" s="262" t="s">
        <v>86</v>
      </c>
      <c r="C1111" s="199" t="s">
        <v>1033</v>
      </c>
      <c r="D1111" s="199" t="s">
        <v>1034</v>
      </c>
      <c r="E1111" s="199" t="s">
        <v>1035</v>
      </c>
      <c r="F1111" s="199" t="s">
        <v>176</v>
      </c>
      <c r="G1111" s="199" t="s">
        <v>1317</v>
      </c>
      <c r="H1111" s="199" t="s">
        <v>1358</v>
      </c>
      <c r="I1111" s="200" t="s">
        <v>123</v>
      </c>
      <c r="J1111" s="199" t="s">
        <v>179</v>
      </c>
      <c r="K1111" s="199" t="s">
        <v>246</v>
      </c>
      <c r="L1111" s="199" t="s">
        <v>261</v>
      </c>
      <c r="M1111" s="199" t="s">
        <v>122</v>
      </c>
      <c r="N1111" s="201">
        <v>7.31</v>
      </c>
      <c r="O1111" s="202" t="s">
        <v>81</v>
      </c>
      <c r="P1111" s="202"/>
      <c r="Q1111" s="203">
        <f t="shared" si="84"/>
        <v>0</v>
      </c>
      <c r="R1111" s="203">
        <f t="shared" si="85"/>
        <v>0</v>
      </c>
      <c r="S1111" s="213">
        <f>IF(M1111="nvt",0,IF(O1111&gt;0,VLOOKUP(M1111,'3-Productie normen'!A:K,VLOOKUP(O1111,'3-Productie normen'!$B$34:$C$35,2,FALSE),FALSE)))</f>
        <v>0</v>
      </c>
      <c r="T1111" s="213">
        <f t="shared" si="86"/>
        <v>0</v>
      </c>
      <c r="U1111" s="572"/>
    </row>
    <row r="1112" spans="1:21" ht="14.15" customHeight="1">
      <c r="A1112" s="231">
        <v>1111</v>
      </c>
      <c r="B1112" s="262" t="s">
        <v>86</v>
      </c>
      <c r="C1112" s="199" t="s">
        <v>1033</v>
      </c>
      <c r="D1112" s="199" t="s">
        <v>1034</v>
      </c>
      <c r="E1112" s="199" t="s">
        <v>1035</v>
      </c>
      <c r="F1112" s="199" t="s">
        <v>176</v>
      </c>
      <c r="G1112" s="199" t="s">
        <v>1317</v>
      </c>
      <c r="H1112" s="199" t="s">
        <v>1359</v>
      </c>
      <c r="I1112" s="200" t="s">
        <v>123</v>
      </c>
      <c r="J1112" s="199" t="s">
        <v>179</v>
      </c>
      <c r="K1112" s="199" t="s">
        <v>179</v>
      </c>
      <c r="L1112" s="199" t="s">
        <v>425</v>
      </c>
      <c r="M1112" s="199" t="s">
        <v>122</v>
      </c>
      <c r="N1112" s="201">
        <v>44.768700000000003</v>
      </c>
      <c r="O1112" s="202" t="s">
        <v>81</v>
      </c>
      <c r="P1112" s="202"/>
      <c r="Q1112" s="203">
        <f t="shared" si="84"/>
        <v>0</v>
      </c>
      <c r="R1112" s="203">
        <f t="shared" si="85"/>
        <v>0</v>
      </c>
      <c r="S1112" s="213">
        <f>IF(M1112="nvt",0,IF(O1112&gt;0,VLOOKUP(M1112,'3-Productie normen'!A:K,VLOOKUP(O1112,'3-Productie normen'!$B$34:$C$35,2,FALSE),FALSE)))</f>
        <v>0</v>
      </c>
      <c r="T1112" s="213">
        <f t="shared" si="86"/>
        <v>0</v>
      </c>
      <c r="U1112" s="572"/>
    </row>
    <row r="1113" spans="1:21" ht="14.15" customHeight="1">
      <c r="A1113" s="231">
        <v>1112</v>
      </c>
      <c r="B1113" s="262" t="s">
        <v>86</v>
      </c>
      <c r="C1113" s="199" t="s">
        <v>1033</v>
      </c>
      <c r="D1113" s="199" t="s">
        <v>1034</v>
      </c>
      <c r="E1113" s="199" t="s">
        <v>1035</v>
      </c>
      <c r="F1113" s="199" t="s">
        <v>176</v>
      </c>
      <c r="G1113" s="199" t="s">
        <v>1317</v>
      </c>
      <c r="H1113" s="199" t="s">
        <v>1360</v>
      </c>
      <c r="I1113" s="207" t="s">
        <v>123</v>
      </c>
      <c r="J1113" s="199" t="s">
        <v>179</v>
      </c>
      <c r="K1113" s="199" t="s">
        <v>187</v>
      </c>
      <c r="L1113" s="199" t="s">
        <v>261</v>
      </c>
      <c r="M1113" s="199" t="s">
        <v>141</v>
      </c>
      <c r="N1113" s="201">
        <v>15.0715</v>
      </c>
      <c r="O1113" s="202" t="s">
        <v>81</v>
      </c>
      <c r="P1113" s="202"/>
      <c r="Q1113" s="203">
        <f t="shared" si="84"/>
        <v>0</v>
      </c>
      <c r="R1113" s="203">
        <f t="shared" si="85"/>
        <v>0</v>
      </c>
      <c r="S1113" s="213">
        <f>IF(M1113="nvt",0,IF(O1113&gt;0,VLOOKUP(M1113,'3-Productie normen'!A:K,VLOOKUP(O1113,'3-Productie normen'!$B$34:$C$35,2,FALSE),FALSE)))</f>
        <v>0</v>
      </c>
      <c r="T1113" s="213">
        <f t="shared" si="86"/>
        <v>0</v>
      </c>
      <c r="U1113" s="572"/>
    </row>
    <row r="1114" spans="1:21" ht="14.15" customHeight="1">
      <c r="A1114" s="232">
        <v>1113</v>
      </c>
      <c r="B1114" s="262" t="s">
        <v>86</v>
      </c>
      <c r="C1114" s="199" t="s">
        <v>1033</v>
      </c>
      <c r="D1114" s="199" t="s">
        <v>1034</v>
      </c>
      <c r="E1114" s="199" t="s">
        <v>1035</v>
      </c>
      <c r="F1114" s="199" t="s">
        <v>176</v>
      </c>
      <c r="G1114" s="199" t="s">
        <v>1317</v>
      </c>
      <c r="H1114" s="199" t="s">
        <v>1361</v>
      </c>
      <c r="I1114" s="200" t="s">
        <v>123</v>
      </c>
      <c r="J1114" s="199" t="s">
        <v>179</v>
      </c>
      <c r="K1114" s="199" t="s">
        <v>179</v>
      </c>
      <c r="L1114" s="199" t="s">
        <v>425</v>
      </c>
      <c r="M1114" s="199" t="s">
        <v>122</v>
      </c>
      <c r="N1114" s="201">
        <v>53.055599999999998</v>
      </c>
      <c r="O1114" s="202" t="s">
        <v>81</v>
      </c>
      <c r="P1114" s="202"/>
      <c r="Q1114" s="203">
        <f t="shared" si="84"/>
        <v>0</v>
      </c>
      <c r="R1114" s="203">
        <f t="shared" si="85"/>
        <v>0</v>
      </c>
      <c r="S1114" s="213">
        <f>IF(M1114="nvt",0,IF(O1114&gt;0,VLOOKUP(M1114,'3-Productie normen'!A:K,VLOOKUP(O1114,'3-Productie normen'!$B$34:$C$35,2,FALSE),FALSE)))</f>
        <v>0</v>
      </c>
      <c r="T1114" s="213">
        <f t="shared" si="86"/>
        <v>0</v>
      </c>
      <c r="U1114" s="572"/>
    </row>
    <row r="1115" spans="1:21" ht="14.15" customHeight="1">
      <c r="A1115" s="231">
        <v>1114</v>
      </c>
      <c r="B1115" s="262" t="s">
        <v>86</v>
      </c>
      <c r="C1115" s="199" t="s">
        <v>1033</v>
      </c>
      <c r="D1115" s="199" t="s">
        <v>1034</v>
      </c>
      <c r="E1115" s="199" t="s">
        <v>1035</v>
      </c>
      <c r="F1115" s="199" t="s">
        <v>176</v>
      </c>
      <c r="G1115" s="199" t="s">
        <v>1317</v>
      </c>
      <c r="H1115" s="199" t="s">
        <v>1362</v>
      </c>
      <c r="I1115" s="207" t="s">
        <v>123</v>
      </c>
      <c r="J1115" s="199" t="s">
        <v>179</v>
      </c>
      <c r="K1115" s="199" t="s">
        <v>187</v>
      </c>
      <c r="L1115" s="199" t="s">
        <v>261</v>
      </c>
      <c r="M1115" s="199" t="s">
        <v>141</v>
      </c>
      <c r="N1115" s="201">
        <v>14.8565</v>
      </c>
      <c r="O1115" s="202" t="s">
        <v>81</v>
      </c>
      <c r="P1115" s="202"/>
      <c r="Q1115" s="203">
        <f t="shared" si="84"/>
        <v>0</v>
      </c>
      <c r="R1115" s="203">
        <f t="shared" si="85"/>
        <v>0</v>
      </c>
      <c r="S1115" s="213">
        <f>IF(M1115="nvt",0,IF(O1115&gt;0,VLOOKUP(M1115,'3-Productie normen'!A:K,VLOOKUP(O1115,'3-Productie normen'!$B$34:$C$35,2,FALSE),FALSE)))</f>
        <v>0</v>
      </c>
      <c r="T1115" s="213">
        <f t="shared" si="86"/>
        <v>0</v>
      </c>
      <c r="U1115" s="572"/>
    </row>
    <row r="1116" spans="1:21" ht="14.15" customHeight="1">
      <c r="A1116" s="231">
        <v>1115</v>
      </c>
      <c r="B1116" s="262" t="s">
        <v>86</v>
      </c>
      <c r="C1116" s="199" t="s">
        <v>1033</v>
      </c>
      <c r="D1116" s="199" t="s">
        <v>1034</v>
      </c>
      <c r="E1116" s="199" t="s">
        <v>1035</v>
      </c>
      <c r="F1116" s="199" t="s">
        <v>176</v>
      </c>
      <c r="G1116" s="199" t="s">
        <v>1317</v>
      </c>
      <c r="H1116" s="199" t="s">
        <v>1363</v>
      </c>
      <c r="I1116" s="200" t="s">
        <v>123</v>
      </c>
      <c r="J1116" s="199" t="s">
        <v>179</v>
      </c>
      <c r="K1116" s="199" t="s">
        <v>179</v>
      </c>
      <c r="L1116" s="199" t="s">
        <v>425</v>
      </c>
      <c r="M1116" s="199" t="s">
        <v>122</v>
      </c>
      <c r="N1116" s="201">
        <v>42.281999999999996</v>
      </c>
      <c r="O1116" s="202" t="s">
        <v>81</v>
      </c>
      <c r="P1116" s="202"/>
      <c r="Q1116" s="203">
        <f t="shared" si="84"/>
        <v>0</v>
      </c>
      <c r="R1116" s="203">
        <f t="shared" si="85"/>
        <v>0</v>
      </c>
      <c r="S1116" s="213">
        <f>IF(M1116="nvt",0,IF(O1116&gt;0,VLOOKUP(M1116,'3-Productie normen'!A:K,VLOOKUP(O1116,'3-Productie normen'!$B$34:$C$35,2,FALSE),FALSE)))</f>
        <v>0</v>
      </c>
      <c r="T1116" s="213">
        <f t="shared" si="86"/>
        <v>0</v>
      </c>
      <c r="U1116" s="572"/>
    </row>
    <row r="1117" spans="1:21" ht="14.15" customHeight="1">
      <c r="A1117" s="231">
        <v>1116</v>
      </c>
      <c r="B1117" s="262" t="s">
        <v>86</v>
      </c>
      <c r="C1117" s="199" t="s">
        <v>1033</v>
      </c>
      <c r="D1117" s="199" t="s">
        <v>1034</v>
      </c>
      <c r="E1117" s="199" t="s">
        <v>1035</v>
      </c>
      <c r="F1117" s="199" t="s">
        <v>176</v>
      </c>
      <c r="G1117" s="199" t="s">
        <v>1317</v>
      </c>
      <c r="H1117" s="199" t="s">
        <v>1364</v>
      </c>
      <c r="I1117" s="200" t="s">
        <v>123</v>
      </c>
      <c r="J1117" s="199" t="s">
        <v>179</v>
      </c>
      <c r="K1117" s="199" t="s">
        <v>1074</v>
      </c>
      <c r="L1117" s="199" t="s">
        <v>261</v>
      </c>
      <c r="M1117" s="199" t="s">
        <v>122</v>
      </c>
      <c r="N1117" s="201">
        <v>7.35</v>
      </c>
      <c r="O1117" s="202" t="s">
        <v>81</v>
      </c>
      <c r="P1117" s="202"/>
      <c r="Q1117" s="203">
        <f t="shared" si="84"/>
        <v>0</v>
      </c>
      <c r="R1117" s="203">
        <f t="shared" si="85"/>
        <v>0</v>
      </c>
      <c r="S1117" s="213">
        <f>IF(M1117="nvt",0,IF(O1117&gt;0,VLOOKUP(M1117,'3-Productie normen'!A:K,VLOOKUP(O1117,'3-Productie normen'!$B$34:$C$35,2,FALSE),FALSE)))</f>
        <v>0</v>
      </c>
      <c r="T1117" s="213">
        <f t="shared" si="86"/>
        <v>0</v>
      </c>
      <c r="U1117" s="572"/>
    </row>
    <row r="1118" spans="1:21" ht="14.15" customHeight="1">
      <c r="A1118" s="231">
        <v>1117</v>
      </c>
      <c r="B1118" s="262" t="s">
        <v>86</v>
      </c>
      <c r="C1118" s="199" t="s">
        <v>1033</v>
      </c>
      <c r="D1118" s="199" t="s">
        <v>1034</v>
      </c>
      <c r="E1118" s="199" t="s">
        <v>1035</v>
      </c>
      <c r="F1118" s="199" t="s">
        <v>176</v>
      </c>
      <c r="G1118" s="199" t="s">
        <v>1317</v>
      </c>
      <c r="H1118" s="199" t="s">
        <v>1365</v>
      </c>
      <c r="I1118" s="200" t="s">
        <v>123</v>
      </c>
      <c r="J1118" s="199" t="s">
        <v>179</v>
      </c>
      <c r="K1118" s="199" t="s">
        <v>1074</v>
      </c>
      <c r="L1118" s="199" t="s">
        <v>197</v>
      </c>
      <c r="M1118" s="199" t="s">
        <v>122</v>
      </c>
      <c r="N1118" s="201">
        <v>4.9592000000000001</v>
      </c>
      <c r="O1118" s="202" t="s">
        <v>81</v>
      </c>
      <c r="P1118" s="202"/>
      <c r="Q1118" s="203">
        <f t="shared" si="84"/>
        <v>0</v>
      </c>
      <c r="R1118" s="203">
        <f t="shared" si="85"/>
        <v>0</v>
      </c>
      <c r="S1118" s="213">
        <f>IF(M1118="nvt",0,IF(O1118&gt;0,VLOOKUP(M1118,'3-Productie normen'!A:K,VLOOKUP(O1118,'3-Productie normen'!$B$34:$C$35,2,FALSE),FALSE)))</f>
        <v>0</v>
      </c>
      <c r="T1118" s="213">
        <f t="shared" si="86"/>
        <v>0</v>
      </c>
      <c r="U1118" s="572"/>
    </row>
    <row r="1119" spans="1:21" ht="14.15" customHeight="1">
      <c r="A1119" s="231">
        <v>1118</v>
      </c>
      <c r="B1119" s="262" t="s">
        <v>86</v>
      </c>
      <c r="C1119" s="199" t="s">
        <v>1033</v>
      </c>
      <c r="D1119" s="199" t="s">
        <v>1034</v>
      </c>
      <c r="E1119" s="199" t="s">
        <v>1035</v>
      </c>
      <c r="F1119" s="199" t="s">
        <v>176</v>
      </c>
      <c r="G1119" s="199" t="s">
        <v>1317</v>
      </c>
      <c r="H1119" s="199" t="s">
        <v>1366</v>
      </c>
      <c r="I1119" s="200" t="s">
        <v>123</v>
      </c>
      <c r="J1119" s="199" t="s">
        <v>179</v>
      </c>
      <c r="K1119" s="199" t="s">
        <v>179</v>
      </c>
      <c r="L1119" s="199" t="s">
        <v>261</v>
      </c>
      <c r="M1119" s="199" t="s">
        <v>122</v>
      </c>
      <c r="N1119" s="201">
        <v>22.68</v>
      </c>
      <c r="O1119" s="202" t="s">
        <v>81</v>
      </c>
      <c r="P1119" s="202"/>
      <c r="Q1119" s="203">
        <f t="shared" si="84"/>
        <v>0</v>
      </c>
      <c r="R1119" s="203">
        <f t="shared" si="85"/>
        <v>0</v>
      </c>
      <c r="S1119" s="213">
        <f>IF(M1119="nvt",0,IF(O1119&gt;0,VLOOKUP(M1119,'3-Productie normen'!A:K,VLOOKUP(O1119,'3-Productie normen'!$B$34:$C$35,2,FALSE),FALSE)))</f>
        <v>0</v>
      </c>
      <c r="T1119" s="213">
        <f t="shared" si="86"/>
        <v>0</v>
      </c>
      <c r="U1119" s="572"/>
    </row>
    <row r="1120" spans="1:21" ht="14.15" customHeight="1">
      <c r="A1120" s="231">
        <v>1119</v>
      </c>
      <c r="B1120" s="262" t="s">
        <v>86</v>
      </c>
      <c r="C1120" s="199" t="s">
        <v>1033</v>
      </c>
      <c r="D1120" s="199" t="s">
        <v>1034</v>
      </c>
      <c r="E1120" s="199" t="s">
        <v>1035</v>
      </c>
      <c r="F1120" s="199" t="s">
        <v>176</v>
      </c>
      <c r="G1120" s="199" t="s">
        <v>1317</v>
      </c>
      <c r="H1120" s="199" t="s">
        <v>1367</v>
      </c>
      <c r="I1120" s="200" t="s">
        <v>123</v>
      </c>
      <c r="J1120" s="199" t="s">
        <v>179</v>
      </c>
      <c r="K1120" s="199" t="s">
        <v>1074</v>
      </c>
      <c r="L1120" s="199" t="s">
        <v>261</v>
      </c>
      <c r="M1120" s="199" t="s">
        <v>122</v>
      </c>
      <c r="N1120" s="201">
        <v>7.35</v>
      </c>
      <c r="O1120" s="202" t="s">
        <v>81</v>
      </c>
      <c r="P1120" s="202"/>
      <c r="Q1120" s="203">
        <f t="shared" si="84"/>
        <v>0</v>
      </c>
      <c r="R1120" s="203">
        <f t="shared" si="85"/>
        <v>0</v>
      </c>
      <c r="S1120" s="213">
        <f>IF(M1120="nvt",0,IF(O1120&gt;0,VLOOKUP(M1120,'3-Productie normen'!A:K,VLOOKUP(O1120,'3-Productie normen'!$B$34:$C$35,2,FALSE),FALSE)))</f>
        <v>0</v>
      </c>
      <c r="T1120" s="213">
        <f t="shared" si="86"/>
        <v>0</v>
      </c>
      <c r="U1120" s="572"/>
    </row>
    <row r="1121" spans="1:21" ht="14.15" customHeight="1">
      <c r="A1121" s="231">
        <v>1120</v>
      </c>
      <c r="B1121" s="262" t="s">
        <v>86</v>
      </c>
      <c r="C1121" s="199" t="s">
        <v>1033</v>
      </c>
      <c r="D1121" s="199" t="s">
        <v>1034</v>
      </c>
      <c r="E1121" s="199" t="s">
        <v>1035</v>
      </c>
      <c r="F1121" s="199" t="s">
        <v>176</v>
      </c>
      <c r="G1121" s="199" t="s">
        <v>1317</v>
      </c>
      <c r="H1121" s="199" t="s">
        <v>1368</v>
      </c>
      <c r="I1121" s="200" t="s">
        <v>123</v>
      </c>
      <c r="J1121" s="199" t="s">
        <v>179</v>
      </c>
      <c r="K1121" s="199" t="s">
        <v>179</v>
      </c>
      <c r="L1121" s="199" t="s">
        <v>425</v>
      </c>
      <c r="M1121" s="199" t="s">
        <v>122</v>
      </c>
      <c r="N1121" s="201">
        <v>41.76</v>
      </c>
      <c r="O1121" s="202" t="s">
        <v>81</v>
      </c>
      <c r="P1121" s="202"/>
      <c r="Q1121" s="203">
        <f t="shared" si="84"/>
        <v>0</v>
      </c>
      <c r="R1121" s="203">
        <f t="shared" si="85"/>
        <v>0</v>
      </c>
      <c r="S1121" s="213">
        <f>IF(M1121="nvt",0,IF(O1121&gt;0,VLOOKUP(M1121,'3-Productie normen'!A:K,VLOOKUP(O1121,'3-Productie normen'!$B$34:$C$35,2,FALSE),FALSE)))</f>
        <v>0</v>
      </c>
      <c r="T1121" s="213">
        <f t="shared" si="86"/>
        <v>0</v>
      </c>
      <c r="U1121" s="572"/>
    </row>
    <row r="1122" spans="1:21" ht="14.15" customHeight="1">
      <c r="A1122" s="232">
        <v>1121</v>
      </c>
      <c r="B1122" s="262" t="s">
        <v>86</v>
      </c>
      <c r="C1122" s="199" t="s">
        <v>1033</v>
      </c>
      <c r="D1122" s="199" t="s">
        <v>1034</v>
      </c>
      <c r="E1122" s="199" t="s">
        <v>1035</v>
      </c>
      <c r="F1122" s="199" t="s">
        <v>176</v>
      </c>
      <c r="G1122" s="199" t="s">
        <v>1317</v>
      </c>
      <c r="H1122" s="199" t="s">
        <v>1369</v>
      </c>
      <c r="I1122" s="207" t="s">
        <v>123</v>
      </c>
      <c r="J1122" s="199" t="s">
        <v>179</v>
      </c>
      <c r="K1122" s="199" t="s">
        <v>187</v>
      </c>
      <c r="L1122" s="199" t="s">
        <v>261</v>
      </c>
      <c r="M1122" s="199" t="s">
        <v>141</v>
      </c>
      <c r="N1122" s="201">
        <v>15.05</v>
      </c>
      <c r="O1122" s="202" t="s">
        <v>81</v>
      </c>
      <c r="P1122" s="202"/>
      <c r="Q1122" s="203">
        <f t="shared" ref="Q1122:Q1185" si="87">IF(O1122="nvt",0,IF(O1122&gt;0,S1122*N1122,0))</f>
        <v>0</v>
      </c>
      <c r="R1122" s="203">
        <f t="shared" ref="R1122:R1185" si="88">IF(P1122&gt;0,T1122*N1122,0)</f>
        <v>0</v>
      </c>
      <c r="S1122" s="213">
        <f>IF(M1122="nvt",0,IF(O1122&gt;0,VLOOKUP(M1122,'3-Productie normen'!A:K,VLOOKUP(O1122,'3-Productie normen'!$B$34:$C$35,2,FALSE),FALSE)))</f>
        <v>0</v>
      </c>
      <c r="T1122" s="213">
        <f t="shared" ref="T1122:T1185" si="89">IF(P1122&gt;0,S1122*$T$8,0)</f>
        <v>0</v>
      </c>
      <c r="U1122" s="572"/>
    </row>
    <row r="1123" spans="1:21" ht="14.15" customHeight="1">
      <c r="A1123" s="231">
        <v>1122</v>
      </c>
      <c r="B1123" s="262" t="s">
        <v>86</v>
      </c>
      <c r="C1123" s="199" t="s">
        <v>1033</v>
      </c>
      <c r="D1123" s="199" t="s">
        <v>1034</v>
      </c>
      <c r="E1123" s="199" t="s">
        <v>1035</v>
      </c>
      <c r="F1123" s="199" t="s">
        <v>176</v>
      </c>
      <c r="G1123" s="199" t="s">
        <v>1317</v>
      </c>
      <c r="H1123" s="199" t="s">
        <v>1370</v>
      </c>
      <c r="I1123" s="200" t="s">
        <v>123</v>
      </c>
      <c r="J1123" s="199" t="s">
        <v>179</v>
      </c>
      <c r="K1123" s="199" t="s">
        <v>179</v>
      </c>
      <c r="L1123" s="199" t="s">
        <v>261</v>
      </c>
      <c r="M1123" s="199" t="s">
        <v>122</v>
      </c>
      <c r="N1123" s="201">
        <v>22.68</v>
      </c>
      <c r="O1123" s="202" t="s">
        <v>81</v>
      </c>
      <c r="P1123" s="202"/>
      <c r="Q1123" s="203">
        <f t="shared" si="87"/>
        <v>0</v>
      </c>
      <c r="R1123" s="203">
        <f t="shared" si="88"/>
        <v>0</v>
      </c>
      <c r="S1123" s="213">
        <f>IF(M1123="nvt",0,IF(O1123&gt;0,VLOOKUP(M1123,'3-Productie normen'!A:K,VLOOKUP(O1123,'3-Productie normen'!$B$34:$C$35,2,FALSE),FALSE)))</f>
        <v>0</v>
      </c>
      <c r="T1123" s="213">
        <f t="shared" si="89"/>
        <v>0</v>
      </c>
      <c r="U1123" s="572"/>
    </row>
    <row r="1124" spans="1:21" ht="14.15" customHeight="1">
      <c r="A1124" s="231">
        <v>1123</v>
      </c>
      <c r="B1124" s="262" t="s">
        <v>86</v>
      </c>
      <c r="C1124" s="199" t="s">
        <v>1033</v>
      </c>
      <c r="D1124" s="199" t="s">
        <v>1034</v>
      </c>
      <c r="E1124" s="199" t="s">
        <v>1035</v>
      </c>
      <c r="F1124" s="199" t="s">
        <v>176</v>
      </c>
      <c r="G1124" s="199" t="s">
        <v>1317</v>
      </c>
      <c r="H1124" s="199" t="s">
        <v>1371</v>
      </c>
      <c r="I1124" s="207" t="s">
        <v>123</v>
      </c>
      <c r="J1124" s="199" t="s">
        <v>179</v>
      </c>
      <c r="K1124" s="199" t="s">
        <v>187</v>
      </c>
      <c r="L1124" s="199" t="s">
        <v>261</v>
      </c>
      <c r="M1124" s="199" t="s">
        <v>141</v>
      </c>
      <c r="N1124" s="201">
        <v>7.35</v>
      </c>
      <c r="O1124" s="202" t="s">
        <v>81</v>
      </c>
      <c r="P1124" s="202"/>
      <c r="Q1124" s="203">
        <f t="shared" si="87"/>
        <v>0</v>
      </c>
      <c r="R1124" s="203">
        <f t="shared" si="88"/>
        <v>0</v>
      </c>
      <c r="S1124" s="213">
        <f>IF(M1124="nvt",0,IF(O1124&gt;0,VLOOKUP(M1124,'3-Productie normen'!A:K,VLOOKUP(O1124,'3-Productie normen'!$B$34:$C$35,2,FALSE),FALSE)))</f>
        <v>0</v>
      </c>
      <c r="T1124" s="213">
        <f t="shared" si="89"/>
        <v>0</v>
      </c>
      <c r="U1124" s="572"/>
    </row>
    <row r="1125" spans="1:21" ht="14.15" customHeight="1">
      <c r="A1125" s="231">
        <v>1124</v>
      </c>
      <c r="B1125" s="262" t="s">
        <v>86</v>
      </c>
      <c r="C1125" s="199" t="s">
        <v>1033</v>
      </c>
      <c r="D1125" s="199" t="s">
        <v>1034</v>
      </c>
      <c r="E1125" s="199" t="s">
        <v>1035</v>
      </c>
      <c r="F1125" s="199" t="s">
        <v>176</v>
      </c>
      <c r="G1125" s="199" t="s">
        <v>1317</v>
      </c>
      <c r="H1125" s="199" t="s">
        <v>1372</v>
      </c>
      <c r="I1125" s="200" t="s">
        <v>123</v>
      </c>
      <c r="J1125" s="199" t="s">
        <v>179</v>
      </c>
      <c r="K1125" s="199" t="s">
        <v>179</v>
      </c>
      <c r="L1125" s="199" t="s">
        <v>261</v>
      </c>
      <c r="M1125" s="199" t="s">
        <v>122</v>
      </c>
      <c r="N1125" s="201">
        <v>22.68</v>
      </c>
      <c r="O1125" s="202" t="s">
        <v>81</v>
      </c>
      <c r="P1125" s="202"/>
      <c r="Q1125" s="203">
        <f t="shared" si="87"/>
        <v>0</v>
      </c>
      <c r="R1125" s="203">
        <f t="shared" si="88"/>
        <v>0</v>
      </c>
      <c r="S1125" s="213">
        <f>IF(M1125="nvt",0,IF(O1125&gt;0,VLOOKUP(M1125,'3-Productie normen'!A:K,VLOOKUP(O1125,'3-Productie normen'!$B$34:$C$35,2,FALSE),FALSE)))</f>
        <v>0</v>
      </c>
      <c r="T1125" s="213">
        <f t="shared" si="89"/>
        <v>0</v>
      </c>
      <c r="U1125" s="572"/>
    </row>
    <row r="1126" spans="1:21" ht="14.15" customHeight="1">
      <c r="A1126" s="231">
        <v>1125</v>
      </c>
      <c r="B1126" s="262" t="s">
        <v>86</v>
      </c>
      <c r="C1126" s="199" t="s">
        <v>1033</v>
      </c>
      <c r="D1126" s="199" t="s">
        <v>1034</v>
      </c>
      <c r="E1126" s="199" t="s">
        <v>1035</v>
      </c>
      <c r="F1126" s="199" t="s">
        <v>176</v>
      </c>
      <c r="G1126" s="199" t="s">
        <v>1317</v>
      </c>
      <c r="H1126" s="199" t="s">
        <v>1373</v>
      </c>
      <c r="I1126" s="200" t="s">
        <v>130</v>
      </c>
      <c r="J1126" s="199" t="s">
        <v>222</v>
      </c>
      <c r="K1126" s="199" t="s">
        <v>237</v>
      </c>
      <c r="L1126" s="199" t="s">
        <v>425</v>
      </c>
      <c r="M1126" s="199" t="s">
        <v>238</v>
      </c>
      <c r="N1126" s="201">
        <v>22.1615</v>
      </c>
      <c r="O1126" s="202" t="s">
        <v>81</v>
      </c>
      <c r="P1126" s="202"/>
      <c r="Q1126" s="203">
        <f t="shared" si="87"/>
        <v>0</v>
      </c>
      <c r="R1126" s="203">
        <f t="shared" si="88"/>
        <v>0</v>
      </c>
      <c r="S1126" s="213">
        <f>IF(M1126="nvt",0,IF(O1126&gt;0,VLOOKUP(M1126,'3-Productie normen'!A:K,VLOOKUP(O1126,'3-Productie normen'!$B$34:$C$35,2,FALSE),FALSE)))</f>
        <v>0</v>
      </c>
      <c r="T1126" s="213">
        <f t="shared" si="89"/>
        <v>0</v>
      </c>
      <c r="U1126" s="572"/>
    </row>
    <row r="1127" spans="1:21" ht="14.15" customHeight="1">
      <c r="A1127" s="231">
        <v>1126</v>
      </c>
      <c r="B1127" s="262" t="s">
        <v>86</v>
      </c>
      <c r="C1127" s="199" t="s">
        <v>1033</v>
      </c>
      <c r="D1127" s="199" t="s">
        <v>1034</v>
      </c>
      <c r="E1127" s="199" t="s">
        <v>1035</v>
      </c>
      <c r="F1127" s="199" t="s">
        <v>176</v>
      </c>
      <c r="G1127" s="199" t="s">
        <v>1317</v>
      </c>
      <c r="H1127" s="199" t="s">
        <v>1374</v>
      </c>
      <c r="I1127" s="200" t="s">
        <v>245</v>
      </c>
      <c r="J1127" s="199" t="s">
        <v>179</v>
      </c>
      <c r="K1127" s="199" t="s">
        <v>235</v>
      </c>
      <c r="L1127" s="199" t="s">
        <v>180</v>
      </c>
      <c r="M1127" s="199" t="s">
        <v>143</v>
      </c>
      <c r="N1127" s="201">
        <v>15.05</v>
      </c>
      <c r="O1127" s="202"/>
      <c r="P1127" s="202"/>
      <c r="Q1127" s="203">
        <f t="shared" si="87"/>
        <v>0</v>
      </c>
      <c r="R1127" s="203">
        <f t="shared" si="88"/>
        <v>0</v>
      </c>
      <c r="S1127" s="213">
        <f>IF(M1127="nvt",0,IF(O1127&gt;0,VLOOKUP(M1127,'3-Productie normen'!A:K,VLOOKUP(O1127,'3-Productie normen'!$B$34:$C$35,2,FALSE),FALSE)))</f>
        <v>0</v>
      </c>
      <c r="T1127" s="213">
        <f t="shared" si="89"/>
        <v>0</v>
      </c>
      <c r="U1127" s="572"/>
    </row>
    <row r="1128" spans="1:21" ht="14.15" customHeight="1">
      <c r="A1128" s="231">
        <v>1127</v>
      </c>
      <c r="B1128" s="262" t="s">
        <v>86</v>
      </c>
      <c r="C1128" s="199" t="s">
        <v>1033</v>
      </c>
      <c r="D1128" s="199" t="s">
        <v>1034</v>
      </c>
      <c r="E1128" s="199" t="s">
        <v>1035</v>
      </c>
      <c r="F1128" s="199" t="s">
        <v>176</v>
      </c>
      <c r="G1128" s="199" t="s">
        <v>1317</v>
      </c>
      <c r="H1128" s="199" t="s">
        <v>1375</v>
      </c>
      <c r="I1128" s="200" t="s">
        <v>123</v>
      </c>
      <c r="J1128" s="199" t="s">
        <v>179</v>
      </c>
      <c r="K1128" s="199" t="s">
        <v>179</v>
      </c>
      <c r="L1128" s="199" t="s">
        <v>261</v>
      </c>
      <c r="M1128" s="199" t="s">
        <v>122</v>
      </c>
      <c r="N1128" s="201">
        <v>7.3360000000000003</v>
      </c>
      <c r="O1128" s="202" t="s">
        <v>81</v>
      </c>
      <c r="P1128" s="202"/>
      <c r="Q1128" s="203">
        <f t="shared" si="87"/>
        <v>0</v>
      </c>
      <c r="R1128" s="203">
        <f t="shared" si="88"/>
        <v>0</v>
      </c>
      <c r="S1128" s="213">
        <f>IF(M1128="nvt",0,IF(O1128&gt;0,VLOOKUP(M1128,'3-Productie normen'!A:K,VLOOKUP(O1128,'3-Productie normen'!$B$34:$C$35,2,FALSE),FALSE)))</f>
        <v>0</v>
      </c>
      <c r="T1128" s="213">
        <f t="shared" si="89"/>
        <v>0</v>
      </c>
      <c r="U1128" s="572"/>
    </row>
    <row r="1129" spans="1:21" ht="14.15" customHeight="1">
      <c r="A1129" s="231">
        <v>1128</v>
      </c>
      <c r="B1129" s="262" t="s">
        <v>86</v>
      </c>
      <c r="C1129" s="199" t="s">
        <v>1033</v>
      </c>
      <c r="D1129" s="199" t="s">
        <v>1034</v>
      </c>
      <c r="E1129" s="199" t="s">
        <v>1035</v>
      </c>
      <c r="F1129" s="199" t="s">
        <v>176</v>
      </c>
      <c r="G1129" s="199" t="s">
        <v>1317</v>
      </c>
      <c r="H1129" s="199" t="s">
        <v>1376</v>
      </c>
      <c r="I1129" s="207" t="s">
        <v>123</v>
      </c>
      <c r="J1129" s="199" t="s">
        <v>179</v>
      </c>
      <c r="K1129" s="199" t="s">
        <v>187</v>
      </c>
      <c r="L1129" s="199" t="s">
        <v>261</v>
      </c>
      <c r="M1129" s="199" t="s">
        <v>141</v>
      </c>
      <c r="N1129" s="201">
        <v>15.0715</v>
      </c>
      <c r="O1129" s="202" t="s">
        <v>81</v>
      </c>
      <c r="P1129" s="202"/>
      <c r="Q1129" s="203">
        <f t="shared" si="87"/>
        <v>0</v>
      </c>
      <c r="R1129" s="203">
        <f t="shared" si="88"/>
        <v>0</v>
      </c>
      <c r="S1129" s="213">
        <f>IF(M1129="nvt",0,IF(O1129&gt;0,VLOOKUP(M1129,'3-Productie normen'!A:K,VLOOKUP(O1129,'3-Productie normen'!$B$34:$C$35,2,FALSE),FALSE)))</f>
        <v>0</v>
      </c>
      <c r="T1129" s="213">
        <f t="shared" si="89"/>
        <v>0</v>
      </c>
      <c r="U1129" s="572"/>
    </row>
    <row r="1130" spans="1:21" ht="14.15" customHeight="1">
      <c r="A1130" s="232">
        <v>1129</v>
      </c>
      <c r="B1130" s="262" t="s">
        <v>86</v>
      </c>
      <c r="C1130" s="199" t="s">
        <v>1033</v>
      </c>
      <c r="D1130" s="199" t="s">
        <v>1034</v>
      </c>
      <c r="E1130" s="199" t="s">
        <v>1035</v>
      </c>
      <c r="F1130" s="199" t="s">
        <v>176</v>
      </c>
      <c r="G1130" s="199" t="s">
        <v>1317</v>
      </c>
      <c r="H1130" s="199" t="s">
        <v>1377</v>
      </c>
      <c r="I1130" s="200" t="s">
        <v>123</v>
      </c>
      <c r="J1130" s="199" t="s">
        <v>179</v>
      </c>
      <c r="K1130" s="199" t="s">
        <v>179</v>
      </c>
      <c r="L1130" s="199" t="s">
        <v>425</v>
      </c>
      <c r="M1130" s="199" t="s">
        <v>122</v>
      </c>
      <c r="N1130" s="201">
        <v>23.107700000000001</v>
      </c>
      <c r="O1130" s="202" t="s">
        <v>81</v>
      </c>
      <c r="P1130" s="202"/>
      <c r="Q1130" s="203">
        <f t="shared" si="87"/>
        <v>0</v>
      </c>
      <c r="R1130" s="203">
        <f t="shared" si="88"/>
        <v>0</v>
      </c>
      <c r="S1130" s="213">
        <f>IF(M1130="nvt",0,IF(O1130&gt;0,VLOOKUP(M1130,'3-Productie normen'!A:K,VLOOKUP(O1130,'3-Productie normen'!$B$34:$C$35,2,FALSE),FALSE)))</f>
        <v>0</v>
      </c>
      <c r="T1130" s="213">
        <f t="shared" si="89"/>
        <v>0</v>
      </c>
      <c r="U1130" s="572"/>
    </row>
    <row r="1131" spans="1:21" ht="14.15" customHeight="1">
      <c r="A1131" s="231">
        <v>1130</v>
      </c>
      <c r="B1131" s="262" t="s">
        <v>86</v>
      </c>
      <c r="C1131" s="199" t="s">
        <v>1033</v>
      </c>
      <c r="D1131" s="199" t="s">
        <v>1034</v>
      </c>
      <c r="E1131" s="199" t="s">
        <v>1035</v>
      </c>
      <c r="F1131" s="199" t="s">
        <v>176</v>
      </c>
      <c r="G1131" s="199" t="s">
        <v>1317</v>
      </c>
      <c r="H1131" s="199" t="s">
        <v>1378</v>
      </c>
      <c r="I1131" s="207" t="s">
        <v>123</v>
      </c>
      <c r="J1131" s="199" t="s">
        <v>179</v>
      </c>
      <c r="K1131" s="199" t="s">
        <v>187</v>
      </c>
      <c r="L1131" s="199" t="s">
        <v>261</v>
      </c>
      <c r="M1131" s="199" t="s">
        <v>141</v>
      </c>
      <c r="N1131" s="201">
        <v>106.8754</v>
      </c>
      <c r="O1131" s="202" t="s">
        <v>81</v>
      </c>
      <c r="P1131" s="202"/>
      <c r="Q1131" s="203">
        <f t="shared" si="87"/>
        <v>0</v>
      </c>
      <c r="R1131" s="203">
        <f t="shared" si="88"/>
        <v>0</v>
      </c>
      <c r="S1131" s="213">
        <f>IF(M1131="nvt",0,IF(O1131&gt;0,VLOOKUP(M1131,'3-Productie normen'!A:K,VLOOKUP(O1131,'3-Productie normen'!$B$34:$C$35,2,FALSE),FALSE)))</f>
        <v>0</v>
      </c>
      <c r="T1131" s="213">
        <f t="shared" si="89"/>
        <v>0</v>
      </c>
      <c r="U1131" s="572"/>
    </row>
    <row r="1132" spans="1:21" ht="14.15" customHeight="1">
      <c r="A1132" s="231">
        <v>1131</v>
      </c>
      <c r="B1132" s="262" t="s">
        <v>86</v>
      </c>
      <c r="C1132" s="199" t="s">
        <v>1033</v>
      </c>
      <c r="D1132" s="199" t="s">
        <v>1034</v>
      </c>
      <c r="E1132" s="199" t="s">
        <v>1035</v>
      </c>
      <c r="F1132" s="199" t="s">
        <v>176</v>
      </c>
      <c r="G1132" s="199" t="s">
        <v>1317</v>
      </c>
      <c r="H1132" s="199" t="s">
        <v>1379</v>
      </c>
      <c r="I1132" s="200" t="s">
        <v>130</v>
      </c>
      <c r="J1132" s="199" t="s">
        <v>222</v>
      </c>
      <c r="K1132" s="199" t="s">
        <v>237</v>
      </c>
      <c r="L1132" s="199" t="s">
        <v>425</v>
      </c>
      <c r="M1132" s="199" t="s">
        <v>238</v>
      </c>
      <c r="N1132" s="201">
        <v>82.399699999999996</v>
      </c>
      <c r="O1132" s="202" t="s">
        <v>81</v>
      </c>
      <c r="P1132" s="202"/>
      <c r="Q1132" s="203">
        <f t="shared" si="87"/>
        <v>0</v>
      </c>
      <c r="R1132" s="203">
        <f t="shared" si="88"/>
        <v>0</v>
      </c>
      <c r="S1132" s="213">
        <f>IF(M1132="nvt",0,IF(O1132&gt;0,VLOOKUP(M1132,'3-Productie normen'!A:K,VLOOKUP(O1132,'3-Productie normen'!$B$34:$C$35,2,FALSE),FALSE)))</f>
        <v>0</v>
      </c>
      <c r="T1132" s="213">
        <f t="shared" si="89"/>
        <v>0</v>
      </c>
      <c r="U1132" s="572"/>
    </row>
    <row r="1133" spans="1:21" ht="14.15" customHeight="1">
      <c r="A1133" s="231">
        <v>1132</v>
      </c>
      <c r="B1133" s="262" t="s">
        <v>86</v>
      </c>
      <c r="C1133" s="199" t="s">
        <v>1033</v>
      </c>
      <c r="D1133" s="199" t="s">
        <v>1034</v>
      </c>
      <c r="E1133" s="199" t="s">
        <v>1035</v>
      </c>
      <c r="F1133" s="199" t="s">
        <v>176</v>
      </c>
      <c r="G1133" s="199" t="s">
        <v>1317</v>
      </c>
      <c r="H1133" s="199" t="s">
        <v>1380</v>
      </c>
      <c r="I1133" s="200" t="s">
        <v>130</v>
      </c>
      <c r="J1133" s="199" t="s">
        <v>222</v>
      </c>
      <c r="K1133" s="199" t="s">
        <v>237</v>
      </c>
      <c r="L1133" s="199" t="s">
        <v>261</v>
      </c>
      <c r="M1133" s="199" t="s">
        <v>238</v>
      </c>
      <c r="N1133" s="201">
        <v>51.188000000000002</v>
      </c>
      <c r="O1133" s="202" t="s">
        <v>81</v>
      </c>
      <c r="P1133" s="202"/>
      <c r="Q1133" s="203">
        <f t="shared" si="87"/>
        <v>0</v>
      </c>
      <c r="R1133" s="203">
        <f t="shared" si="88"/>
        <v>0</v>
      </c>
      <c r="S1133" s="213">
        <f>IF(M1133="nvt",0,IF(O1133&gt;0,VLOOKUP(M1133,'3-Productie normen'!A:K,VLOOKUP(O1133,'3-Productie normen'!$B$34:$C$35,2,FALSE),FALSE)))</f>
        <v>0</v>
      </c>
      <c r="T1133" s="213">
        <f t="shared" si="89"/>
        <v>0</v>
      </c>
      <c r="U1133" s="572"/>
    </row>
    <row r="1134" spans="1:21" ht="14.15" customHeight="1">
      <c r="A1134" s="231">
        <v>1133</v>
      </c>
      <c r="B1134" s="262" t="s">
        <v>86</v>
      </c>
      <c r="C1134" s="199" t="s">
        <v>1033</v>
      </c>
      <c r="D1134" s="199" t="s">
        <v>1034</v>
      </c>
      <c r="E1134" s="199" t="s">
        <v>1035</v>
      </c>
      <c r="F1134" s="199" t="s">
        <v>176</v>
      </c>
      <c r="G1134" s="199" t="s">
        <v>1317</v>
      </c>
      <c r="H1134" s="199" t="s">
        <v>1381</v>
      </c>
      <c r="I1134" s="200" t="s">
        <v>130</v>
      </c>
      <c r="J1134" s="199" t="s">
        <v>222</v>
      </c>
      <c r="K1134" s="199" t="s">
        <v>237</v>
      </c>
      <c r="L1134" s="199" t="s">
        <v>425</v>
      </c>
      <c r="M1134" s="199" t="s">
        <v>238</v>
      </c>
      <c r="N1134" s="201">
        <v>54.279899999999998</v>
      </c>
      <c r="O1134" s="202" t="s">
        <v>81</v>
      </c>
      <c r="P1134" s="202"/>
      <c r="Q1134" s="203">
        <f t="shared" si="87"/>
        <v>0</v>
      </c>
      <c r="R1134" s="203">
        <f t="shared" si="88"/>
        <v>0</v>
      </c>
      <c r="S1134" s="213">
        <f>IF(M1134="nvt",0,IF(O1134&gt;0,VLOOKUP(M1134,'3-Productie normen'!A:K,VLOOKUP(O1134,'3-Productie normen'!$B$34:$C$35,2,FALSE),FALSE)))</f>
        <v>0</v>
      </c>
      <c r="T1134" s="213">
        <f t="shared" si="89"/>
        <v>0</v>
      </c>
      <c r="U1134" s="572"/>
    </row>
    <row r="1135" spans="1:21" ht="14.15" customHeight="1">
      <c r="A1135" s="231">
        <v>1134</v>
      </c>
      <c r="B1135" s="262" t="s">
        <v>86</v>
      </c>
      <c r="C1135" s="199" t="s">
        <v>1033</v>
      </c>
      <c r="D1135" s="199" t="s">
        <v>1034</v>
      </c>
      <c r="E1135" s="199" t="s">
        <v>1035</v>
      </c>
      <c r="F1135" s="199" t="s">
        <v>176</v>
      </c>
      <c r="G1135" s="199" t="s">
        <v>1317</v>
      </c>
      <c r="H1135" s="199" t="s">
        <v>1382</v>
      </c>
      <c r="I1135" s="200" t="s">
        <v>133</v>
      </c>
      <c r="J1135" s="199" t="s">
        <v>222</v>
      </c>
      <c r="K1135" s="199" t="s">
        <v>223</v>
      </c>
      <c r="L1135" s="199" t="s">
        <v>387</v>
      </c>
      <c r="M1135" s="225" t="s">
        <v>139</v>
      </c>
      <c r="N1135" s="201">
        <v>7.5589000000000004</v>
      </c>
      <c r="O1135" s="202" t="s">
        <v>81</v>
      </c>
      <c r="P1135" s="202" t="s">
        <v>81</v>
      </c>
      <c r="Q1135" s="203">
        <f t="shared" si="87"/>
        <v>0</v>
      </c>
      <c r="R1135" s="203">
        <f t="shared" si="88"/>
        <v>0</v>
      </c>
      <c r="S1135" s="213">
        <f>IF(M1135="nvt",0,IF(O1135&gt;0,VLOOKUP(M1135,'3-Productie normen'!A:K,VLOOKUP(O1135,'3-Productie normen'!$B$34:$C$35,2,FALSE),FALSE)))</f>
        <v>0</v>
      </c>
      <c r="T1135" s="213">
        <f t="shared" si="89"/>
        <v>0</v>
      </c>
      <c r="U1135" s="572"/>
    </row>
    <row r="1136" spans="1:21" ht="14.15" customHeight="1">
      <c r="A1136" s="231">
        <v>1135</v>
      </c>
      <c r="B1136" s="262" t="s">
        <v>86</v>
      </c>
      <c r="C1136" s="199" t="s">
        <v>1033</v>
      </c>
      <c r="D1136" s="199" t="s">
        <v>1034</v>
      </c>
      <c r="E1136" s="199" t="s">
        <v>1035</v>
      </c>
      <c r="F1136" s="199" t="s">
        <v>176</v>
      </c>
      <c r="G1136" s="199" t="s">
        <v>1317</v>
      </c>
      <c r="H1136" s="199" t="s">
        <v>1383</v>
      </c>
      <c r="I1136" s="200" t="s">
        <v>133</v>
      </c>
      <c r="J1136" s="199" t="s">
        <v>222</v>
      </c>
      <c r="K1136" s="199" t="s">
        <v>223</v>
      </c>
      <c r="L1136" s="199" t="s">
        <v>387</v>
      </c>
      <c r="M1136" s="225" t="s">
        <v>139</v>
      </c>
      <c r="N1136" s="201">
        <v>2.0528</v>
      </c>
      <c r="O1136" s="202" t="s">
        <v>81</v>
      </c>
      <c r="P1136" s="202" t="s">
        <v>81</v>
      </c>
      <c r="Q1136" s="203">
        <f t="shared" si="87"/>
        <v>0</v>
      </c>
      <c r="R1136" s="203">
        <f t="shared" si="88"/>
        <v>0</v>
      </c>
      <c r="S1136" s="213">
        <f>IF(M1136="nvt",0,IF(O1136&gt;0,VLOOKUP(M1136,'3-Productie normen'!A:K,VLOOKUP(O1136,'3-Productie normen'!$B$34:$C$35,2,FALSE),FALSE)))</f>
        <v>0</v>
      </c>
      <c r="T1136" s="213">
        <f t="shared" si="89"/>
        <v>0</v>
      </c>
      <c r="U1136" s="572"/>
    </row>
    <row r="1137" spans="1:21" ht="14.15" customHeight="1">
      <c r="A1137" s="231">
        <v>1136</v>
      </c>
      <c r="B1137" s="262" t="s">
        <v>86</v>
      </c>
      <c r="C1137" s="199" t="s">
        <v>1033</v>
      </c>
      <c r="D1137" s="199" t="s">
        <v>1034</v>
      </c>
      <c r="E1137" s="199" t="s">
        <v>1035</v>
      </c>
      <c r="F1137" s="199" t="s">
        <v>176</v>
      </c>
      <c r="G1137" s="199" t="s">
        <v>1317</v>
      </c>
      <c r="H1137" s="199" t="s">
        <v>1384</v>
      </c>
      <c r="I1137" s="200" t="s">
        <v>133</v>
      </c>
      <c r="J1137" s="199" t="s">
        <v>222</v>
      </c>
      <c r="K1137" s="199" t="s">
        <v>223</v>
      </c>
      <c r="L1137" s="199" t="s">
        <v>387</v>
      </c>
      <c r="M1137" s="225" t="s">
        <v>139</v>
      </c>
      <c r="N1137" s="201">
        <v>2.0528</v>
      </c>
      <c r="O1137" s="202" t="s">
        <v>81</v>
      </c>
      <c r="P1137" s="202" t="s">
        <v>81</v>
      </c>
      <c r="Q1137" s="203">
        <f t="shared" si="87"/>
        <v>0</v>
      </c>
      <c r="R1137" s="203">
        <f t="shared" si="88"/>
        <v>0</v>
      </c>
      <c r="S1137" s="213">
        <f>IF(M1137="nvt",0,IF(O1137&gt;0,VLOOKUP(M1137,'3-Productie normen'!A:K,VLOOKUP(O1137,'3-Productie normen'!$B$34:$C$35,2,FALSE),FALSE)))</f>
        <v>0</v>
      </c>
      <c r="T1137" s="213">
        <f t="shared" si="89"/>
        <v>0</v>
      </c>
      <c r="U1137" s="572"/>
    </row>
    <row r="1138" spans="1:21" ht="14.15" customHeight="1">
      <c r="A1138" s="232">
        <v>1137</v>
      </c>
      <c r="B1138" s="262" t="s">
        <v>86</v>
      </c>
      <c r="C1138" s="199" t="s">
        <v>1033</v>
      </c>
      <c r="D1138" s="199" t="s">
        <v>1034</v>
      </c>
      <c r="E1138" s="199" t="s">
        <v>1035</v>
      </c>
      <c r="F1138" s="199" t="s">
        <v>176</v>
      </c>
      <c r="G1138" s="199" t="s">
        <v>1317</v>
      </c>
      <c r="H1138" s="199" t="s">
        <v>1385</v>
      </c>
      <c r="I1138" s="200" t="s">
        <v>133</v>
      </c>
      <c r="J1138" s="199" t="s">
        <v>222</v>
      </c>
      <c r="K1138" s="199" t="s">
        <v>223</v>
      </c>
      <c r="L1138" s="199" t="s">
        <v>387</v>
      </c>
      <c r="M1138" s="225" t="s">
        <v>139</v>
      </c>
      <c r="N1138" s="201">
        <v>2.0528</v>
      </c>
      <c r="O1138" s="202" t="s">
        <v>81</v>
      </c>
      <c r="P1138" s="202" t="s">
        <v>81</v>
      </c>
      <c r="Q1138" s="203">
        <f t="shared" si="87"/>
        <v>0</v>
      </c>
      <c r="R1138" s="203">
        <f t="shared" si="88"/>
        <v>0</v>
      </c>
      <c r="S1138" s="213">
        <f>IF(M1138="nvt",0,IF(O1138&gt;0,VLOOKUP(M1138,'3-Productie normen'!A:K,VLOOKUP(O1138,'3-Productie normen'!$B$34:$C$35,2,FALSE),FALSE)))</f>
        <v>0</v>
      </c>
      <c r="T1138" s="213">
        <f t="shared" si="89"/>
        <v>0</v>
      </c>
      <c r="U1138" s="572"/>
    </row>
    <row r="1139" spans="1:21" ht="14.15" customHeight="1">
      <c r="A1139" s="231">
        <v>1138</v>
      </c>
      <c r="B1139" s="262" t="s">
        <v>86</v>
      </c>
      <c r="C1139" s="199" t="s">
        <v>1033</v>
      </c>
      <c r="D1139" s="199" t="s">
        <v>1034</v>
      </c>
      <c r="E1139" s="199" t="s">
        <v>1035</v>
      </c>
      <c r="F1139" s="199" t="s">
        <v>176</v>
      </c>
      <c r="G1139" s="199" t="s">
        <v>1317</v>
      </c>
      <c r="H1139" s="199" t="s">
        <v>1386</v>
      </c>
      <c r="I1139" s="200" t="s">
        <v>133</v>
      </c>
      <c r="J1139" s="199" t="s">
        <v>222</v>
      </c>
      <c r="K1139" s="199" t="s">
        <v>223</v>
      </c>
      <c r="L1139" s="199" t="s">
        <v>387</v>
      </c>
      <c r="M1139" s="225" t="s">
        <v>139</v>
      </c>
      <c r="N1139" s="201">
        <v>2.0528</v>
      </c>
      <c r="O1139" s="202" t="s">
        <v>81</v>
      </c>
      <c r="P1139" s="202" t="s">
        <v>81</v>
      </c>
      <c r="Q1139" s="203">
        <f t="shared" si="87"/>
        <v>0</v>
      </c>
      <c r="R1139" s="203">
        <f t="shared" si="88"/>
        <v>0</v>
      </c>
      <c r="S1139" s="213">
        <f>IF(M1139="nvt",0,IF(O1139&gt;0,VLOOKUP(M1139,'3-Productie normen'!A:K,VLOOKUP(O1139,'3-Productie normen'!$B$34:$C$35,2,FALSE),FALSE)))</f>
        <v>0</v>
      </c>
      <c r="T1139" s="213">
        <f t="shared" si="89"/>
        <v>0</v>
      </c>
      <c r="U1139" s="572"/>
    </row>
    <row r="1140" spans="1:21" ht="14.15" customHeight="1">
      <c r="A1140" s="231">
        <v>1139</v>
      </c>
      <c r="B1140" s="262" t="s">
        <v>86</v>
      </c>
      <c r="C1140" s="199" t="s">
        <v>1033</v>
      </c>
      <c r="D1140" s="199" t="s">
        <v>1034</v>
      </c>
      <c r="E1140" s="199" t="s">
        <v>1035</v>
      </c>
      <c r="F1140" s="199" t="s">
        <v>176</v>
      </c>
      <c r="G1140" s="199" t="s">
        <v>1317</v>
      </c>
      <c r="H1140" s="199" t="s">
        <v>1387</v>
      </c>
      <c r="I1140" s="200" t="s">
        <v>133</v>
      </c>
      <c r="J1140" s="199" t="s">
        <v>222</v>
      </c>
      <c r="K1140" s="199" t="s">
        <v>223</v>
      </c>
      <c r="L1140" s="199" t="s">
        <v>387</v>
      </c>
      <c r="M1140" s="225" t="s">
        <v>139</v>
      </c>
      <c r="N1140" s="201">
        <v>3.6981000000000002</v>
      </c>
      <c r="O1140" s="202" t="s">
        <v>81</v>
      </c>
      <c r="P1140" s="202" t="s">
        <v>81</v>
      </c>
      <c r="Q1140" s="203">
        <f t="shared" si="87"/>
        <v>0</v>
      </c>
      <c r="R1140" s="203">
        <f t="shared" si="88"/>
        <v>0</v>
      </c>
      <c r="S1140" s="213">
        <f>IF(M1140="nvt",0,IF(O1140&gt;0,VLOOKUP(M1140,'3-Productie normen'!A:K,VLOOKUP(O1140,'3-Productie normen'!$B$34:$C$35,2,FALSE),FALSE)))</f>
        <v>0</v>
      </c>
      <c r="T1140" s="213">
        <f t="shared" si="89"/>
        <v>0</v>
      </c>
      <c r="U1140" s="572"/>
    </row>
    <row r="1141" spans="1:21" ht="14.15" customHeight="1">
      <c r="A1141" s="231">
        <v>1140</v>
      </c>
      <c r="B1141" s="262" t="s">
        <v>86</v>
      </c>
      <c r="C1141" s="199" t="s">
        <v>1033</v>
      </c>
      <c r="D1141" s="199" t="s">
        <v>1034</v>
      </c>
      <c r="E1141" s="199" t="s">
        <v>1035</v>
      </c>
      <c r="F1141" s="199" t="s">
        <v>176</v>
      </c>
      <c r="G1141" s="199" t="s">
        <v>1317</v>
      </c>
      <c r="H1141" s="199" t="s">
        <v>1388</v>
      </c>
      <c r="I1141" s="200" t="s">
        <v>133</v>
      </c>
      <c r="J1141" s="199" t="s">
        <v>222</v>
      </c>
      <c r="K1141" s="199" t="s">
        <v>223</v>
      </c>
      <c r="L1141" s="199" t="s">
        <v>387</v>
      </c>
      <c r="M1141" s="225" t="s">
        <v>139</v>
      </c>
      <c r="N1141" s="201">
        <v>1.2411000000000001</v>
      </c>
      <c r="O1141" s="202" t="s">
        <v>81</v>
      </c>
      <c r="P1141" s="202" t="s">
        <v>81</v>
      </c>
      <c r="Q1141" s="203">
        <f t="shared" si="87"/>
        <v>0</v>
      </c>
      <c r="R1141" s="203">
        <f t="shared" si="88"/>
        <v>0</v>
      </c>
      <c r="S1141" s="213">
        <f>IF(M1141="nvt",0,IF(O1141&gt;0,VLOOKUP(M1141,'3-Productie normen'!A:K,VLOOKUP(O1141,'3-Productie normen'!$B$34:$C$35,2,FALSE),FALSE)))</f>
        <v>0</v>
      </c>
      <c r="T1141" s="213">
        <f t="shared" si="89"/>
        <v>0</v>
      </c>
      <c r="U1141" s="572"/>
    </row>
    <row r="1142" spans="1:21" ht="14.15" customHeight="1">
      <c r="A1142" s="231">
        <v>1141</v>
      </c>
      <c r="B1142" s="262" t="s">
        <v>86</v>
      </c>
      <c r="C1142" s="199" t="s">
        <v>1033</v>
      </c>
      <c r="D1142" s="199" t="s">
        <v>1034</v>
      </c>
      <c r="E1142" s="199" t="s">
        <v>1035</v>
      </c>
      <c r="F1142" s="199" t="s">
        <v>176</v>
      </c>
      <c r="G1142" s="199" t="s">
        <v>1317</v>
      </c>
      <c r="H1142" s="199" t="s">
        <v>1389</v>
      </c>
      <c r="I1142" s="200" t="s">
        <v>133</v>
      </c>
      <c r="J1142" s="199" t="s">
        <v>222</v>
      </c>
      <c r="K1142" s="199" t="s">
        <v>223</v>
      </c>
      <c r="L1142" s="199" t="s">
        <v>387</v>
      </c>
      <c r="M1142" s="225" t="s">
        <v>139</v>
      </c>
      <c r="N1142" s="201">
        <v>1.2411000000000001</v>
      </c>
      <c r="O1142" s="202" t="s">
        <v>81</v>
      </c>
      <c r="P1142" s="202" t="s">
        <v>81</v>
      </c>
      <c r="Q1142" s="203">
        <f t="shared" si="87"/>
        <v>0</v>
      </c>
      <c r="R1142" s="203">
        <f t="shared" si="88"/>
        <v>0</v>
      </c>
      <c r="S1142" s="213">
        <f>IF(M1142="nvt",0,IF(O1142&gt;0,VLOOKUP(M1142,'3-Productie normen'!A:K,VLOOKUP(O1142,'3-Productie normen'!$B$34:$C$35,2,FALSE),FALSE)))</f>
        <v>0</v>
      </c>
      <c r="T1142" s="213">
        <f t="shared" si="89"/>
        <v>0</v>
      </c>
      <c r="U1142" s="572"/>
    </row>
    <row r="1143" spans="1:21" ht="14.15" customHeight="1">
      <c r="A1143" s="231">
        <v>1142</v>
      </c>
      <c r="B1143" s="262" t="s">
        <v>86</v>
      </c>
      <c r="C1143" s="199" t="s">
        <v>1033</v>
      </c>
      <c r="D1143" s="199" t="s">
        <v>1034</v>
      </c>
      <c r="E1143" s="199" t="s">
        <v>1035</v>
      </c>
      <c r="F1143" s="199" t="s">
        <v>176</v>
      </c>
      <c r="G1143" s="199" t="s">
        <v>1317</v>
      </c>
      <c r="H1143" s="199" t="s">
        <v>1390</v>
      </c>
      <c r="I1143" s="200" t="s">
        <v>133</v>
      </c>
      <c r="J1143" s="199" t="s">
        <v>222</v>
      </c>
      <c r="K1143" s="199" t="s">
        <v>223</v>
      </c>
      <c r="L1143" s="199" t="s">
        <v>387</v>
      </c>
      <c r="M1143" s="225" t="s">
        <v>139</v>
      </c>
      <c r="N1143" s="201">
        <v>3.6981000000000002</v>
      </c>
      <c r="O1143" s="202" t="s">
        <v>81</v>
      </c>
      <c r="P1143" s="202" t="s">
        <v>81</v>
      </c>
      <c r="Q1143" s="203">
        <f t="shared" si="87"/>
        <v>0</v>
      </c>
      <c r="R1143" s="203">
        <f t="shared" si="88"/>
        <v>0</v>
      </c>
      <c r="S1143" s="213">
        <f>IF(M1143="nvt",0,IF(O1143&gt;0,VLOOKUP(M1143,'3-Productie normen'!A:K,VLOOKUP(O1143,'3-Productie normen'!$B$34:$C$35,2,FALSE),FALSE)))</f>
        <v>0</v>
      </c>
      <c r="T1143" s="213">
        <f t="shared" si="89"/>
        <v>0</v>
      </c>
      <c r="U1143" s="572"/>
    </row>
    <row r="1144" spans="1:21" ht="14.15" customHeight="1">
      <c r="A1144" s="231">
        <v>1143</v>
      </c>
      <c r="B1144" s="262" t="s">
        <v>86</v>
      </c>
      <c r="C1144" s="199" t="s">
        <v>1033</v>
      </c>
      <c r="D1144" s="199" t="s">
        <v>1034</v>
      </c>
      <c r="E1144" s="199" t="s">
        <v>1035</v>
      </c>
      <c r="F1144" s="199" t="s">
        <v>176</v>
      </c>
      <c r="G1144" s="199" t="s">
        <v>1317</v>
      </c>
      <c r="H1144" s="199" t="s">
        <v>1391</v>
      </c>
      <c r="I1144" s="200" t="s">
        <v>133</v>
      </c>
      <c r="J1144" s="199" t="s">
        <v>222</v>
      </c>
      <c r="K1144" s="199" t="s">
        <v>223</v>
      </c>
      <c r="L1144" s="199" t="s">
        <v>387</v>
      </c>
      <c r="M1144" s="225" t="s">
        <v>139</v>
      </c>
      <c r="N1144" s="201">
        <v>1.2411000000000001</v>
      </c>
      <c r="O1144" s="202" t="s">
        <v>81</v>
      </c>
      <c r="P1144" s="202" t="s">
        <v>81</v>
      </c>
      <c r="Q1144" s="203">
        <f t="shared" si="87"/>
        <v>0</v>
      </c>
      <c r="R1144" s="203">
        <f t="shared" si="88"/>
        <v>0</v>
      </c>
      <c r="S1144" s="213">
        <f>IF(M1144="nvt",0,IF(O1144&gt;0,VLOOKUP(M1144,'3-Productie normen'!A:K,VLOOKUP(O1144,'3-Productie normen'!$B$34:$C$35,2,FALSE),FALSE)))</f>
        <v>0</v>
      </c>
      <c r="T1144" s="213">
        <f t="shared" si="89"/>
        <v>0</v>
      </c>
      <c r="U1144" s="572"/>
    </row>
    <row r="1145" spans="1:21" ht="14.15" customHeight="1">
      <c r="A1145" s="231">
        <v>1144</v>
      </c>
      <c r="B1145" s="262" t="s">
        <v>86</v>
      </c>
      <c r="C1145" s="199" t="s">
        <v>1033</v>
      </c>
      <c r="D1145" s="199" t="s">
        <v>1034</v>
      </c>
      <c r="E1145" s="199" t="s">
        <v>1035</v>
      </c>
      <c r="F1145" s="199" t="s">
        <v>176</v>
      </c>
      <c r="G1145" s="199" t="s">
        <v>1317</v>
      </c>
      <c r="H1145" s="199" t="s">
        <v>1392</v>
      </c>
      <c r="I1145" s="200" t="s">
        <v>133</v>
      </c>
      <c r="J1145" s="199" t="s">
        <v>222</v>
      </c>
      <c r="K1145" s="199" t="s">
        <v>223</v>
      </c>
      <c r="L1145" s="199" t="s">
        <v>387</v>
      </c>
      <c r="M1145" s="225" t="s">
        <v>139</v>
      </c>
      <c r="N1145" s="201">
        <v>1.2411000000000001</v>
      </c>
      <c r="O1145" s="202" t="s">
        <v>81</v>
      </c>
      <c r="P1145" s="202" t="s">
        <v>81</v>
      </c>
      <c r="Q1145" s="203">
        <f t="shared" si="87"/>
        <v>0</v>
      </c>
      <c r="R1145" s="203">
        <f t="shared" si="88"/>
        <v>0</v>
      </c>
      <c r="S1145" s="213">
        <f>IF(M1145="nvt",0,IF(O1145&gt;0,VLOOKUP(M1145,'3-Productie normen'!A:K,VLOOKUP(O1145,'3-Productie normen'!$B$34:$C$35,2,FALSE),FALSE)))</f>
        <v>0</v>
      </c>
      <c r="T1145" s="213">
        <f t="shared" si="89"/>
        <v>0</v>
      </c>
      <c r="U1145" s="572"/>
    </row>
    <row r="1146" spans="1:21" ht="14.15" customHeight="1">
      <c r="A1146" s="232">
        <v>1145</v>
      </c>
      <c r="B1146" s="262" t="s">
        <v>86</v>
      </c>
      <c r="C1146" s="199" t="s">
        <v>1033</v>
      </c>
      <c r="D1146" s="199" t="s">
        <v>1034</v>
      </c>
      <c r="E1146" s="199" t="s">
        <v>1035</v>
      </c>
      <c r="F1146" s="199" t="s">
        <v>176</v>
      </c>
      <c r="G1146" s="199" t="s">
        <v>1317</v>
      </c>
      <c r="H1146" s="199" t="s">
        <v>1393</v>
      </c>
      <c r="I1146" s="207" t="s">
        <v>130</v>
      </c>
      <c r="J1146" s="199" t="s">
        <v>209</v>
      </c>
      <c r="K1146" s="199" t="s">
        <v>220</v>
      </c>
      <c r="L1146" s="199" t="s">
        <v>197</v>
      </c>
      <c r="M1146" s="199" t="s">
        <v>238</v>
      </c>
      <c r="N1146" s="201">
        <v>10.212400000000001</v>
      </c>
      <c r="O1146" s="202" t="s">
        <v>81</v>
      </c>
      <c r="P1146" s="202"/>
      <c r="Q1146" s="203">
        <f t="shared" si="87"/>
        <v>0</v>
      </c>
      <c r="R1146" s="203">
        <f t="shared" si="88"/>
        <v>0</v>
      </c>
      <c r="S1146" s="213">
        <f>IF(M1146="nvt",0,IF(O1146&gt;0,VLOOKUP(M1146,'3-Productie normen'!A:K,VLOOKUP(O1146,'3-Productie normen'!$B$34:$C$35,2,FALSE),FALSE)))</f>
        <v>0</v>
      </c>
      <c r="T1146" s="213">
        <f t="shared" si="89"/>
        <v>0</v>
      </c>
      <c r="U1146" s="572"/>
    </row>
    <row r="1147" spans="1:21" ht="14.15" customHeight="1">
      <c r="A1147" s="231">
        <v>1146</v>
      </c>
      <c r="B1147" s="262" t="s">
        <v>86</v>
      </c>
      <c r="C1147" s="199" t="s">
        <v>1033</v>
      </c>
      <c r="D1147" s="199" t="s">
        <v>1034</v>
      </c>
      <c r="E1147" s="199" t="s">
        <v>1035</v>
      </c>
      <c r="F1147" s="199" t="s">
        <v>176</v>
      </c>
      <c r="G1147" s="199" t="s">
        <v>1317</v>
      </c>
      <c r="H1147" s="199" t="s">
        <v>1394</v>
      </c>
      <c r="I1147" s="207" t="s">
        <v>130</v>
      </c>
      <c r="J1147" s="199" t="s">
        <v>209</v>
      </c>
      <c r="K1147" s="199" t="s">
        <v>220</v>
      </c>
      <c r="L1147" s="199" t="s">
        <v>197</v>
      </c>
      <c r="M1147" s="199" t="s">
        <v>238</v>
      </c>
      <c r="N1147" s="201">
        <v>12.148400000000001</v>
      </c>
      <c r="O1147" s="202" t="s">
        <v>81</v>
      </c>
      <c r="P1147" s="202"/>
      <c r="Q1147" s="203">
        <f t="shared" si="87"/>
        <v>0</v>
      </c>
      <c r="R1147" s="203">
        <f t="shared" si="88"/>
        <v>0</v>
      </c>
      <c r="S1147" s="213">
        <f>IF(M1147="nvt",0,IF(O1147&gt;0,VLOOKUP(M1147,'3-Productie normen'!A:K,VLOOKUP(O1147,'3-Productie normen'!$B$34:$C$35,2,FALSE),FALSE)))</f>
        <v>0</v>
      </c>
      <c r="T1147" s="213">
        <f t="shared" si="89"/>
        <v>0</v>
      </c>
      <c r="U1147" s="572"/>
    </row>
    <row r="1148" spans="1:21" ht="14.15" customHeight="1">
      <c r="A1148" s="231">
        <v>1147</v>
      </c>
      <c r="B1148" s="262" t="s">
        <v>86</v>
      </c>
      <c r="C1148" s="199" t="s">
        <v>1033</v>
      </c>
      <c r="D1148" s="199" t="s">
        <v>1034</v>
      </c>
      <c r="E1148" s="199" t="s">
        <v>1035</v>
      </c>
      <c r="F1148" s="199" t="s">
        <v>176</v>
      </c>
      <c r="G1148" s="199" t="s">
        <v>1317</v>
      </c>
      <c r="H1148" s="199" t="s">
        <v>1395</v>
      </c>
      <c r="I1148" s="200" t="s">
        <v>245</v>
      </c>
      <c r="J1148" s="199" t="s">
        <v>209</v>
      </c>
      <c r="K1148" s="199" t="s">
        <v>213</v>
      </c>
      <c r="L1148" s="199" t="s">
        <v>381</v>
      </c>
      <c r="M1148" s="199" t="s">
        <v>143</v>
      </c>
      <c r="N1148" s="201">
        <v>1.6001000000000001</v>
      </c>
      <c r="O1148" s="202"/>
      <c r="P1148" s="202"/>
      <c r="Q1148" s="203">
        <f t="shared" si="87"/>
        <v>0</v>
      </c>
      <c r="R1148" s="203">
        <f t="shared" si="88"/>
        <v>0</v>
      </c>
      <c r="S1148" s="213">
        <f>IF(M1148="nvt",0,IF(O1148&gt;0,VLOOKUP(M1148,'3-Productie normen'!A:K,VLOOKUP(O1148,'3-Productie normen'!$B$34:$C$35,2,FALSE),FALSE)))</f>
        <v>0</v>
      </c>
      <c r="T1148" s="213">
        <f t="shared" si="89"/>
        <v>0</v>
      </c>
      <c r="U1148" s="572"/>
    </row>
    <row r="1149" spans="1:21" ht="14.15" customHeight="1">
      <c r="A1149" s="231">
        <v>1148</v>
      </c>
      <c r="B1149" s="262" t="s">
        <v>86</v>
      </c>
      <c r="C1149" s="199" t="s">
        <v>1033</v>
      </c>
      <c r="D1149" s="199" t="s">
        <v>1034</v>
      </c>
      <c r="E1149" s="199" t="s">
        <v>1035</v>
      </c>
      <c r="F1149" s="199" t="s">
        <v>176</v>
      </c>
      <c r="G1149" s="199" t="s">
        <v>1317</v>
      </c>
      <c r="H1149" s="199" t="s">
        <v>1396</v>
      </c>
      <c r="I1149" s="200" t="s">
        <v>245</v>
      </c>
      <c r="J1149" s="199" t="s">
        <v>209</v>
      </c>
      <c r="K1149" s="199" t="s">
        <v>210</v>
      </c>
      <c r="L1149" s="199" t="s">
        <v>381</v>
      </c>
      <c r="M1149" s="199" t="s">
        <v>143</v>
      </c>
      <c r="N1149" s="201">
        <v>6.3882000000000003</v>
      </c>
      <c r="O1149" s="202"/>
      <c r="P1149" s="202"/>
      <c r="Q1149" s="203">
        <f t="shared" si="87"/>
        <v>0</v>
      </c>
      <c r="R1149" s="203">
        <f t="shared" si="88"/>
        <v>0</v>
      </c>
      <c r="S1149" s="213">
        <f>IF(M1149="nvt",0,IF(O1149&gt;0,VLOOKUP(M1149,'3-Productie normen'!A:K,VLOOKUP(O1149,'3-Productie normen'!$B$34:$C$35,2,FALSE),FALSE)))</f>
        <v>0</v>
      </c>
      <c r="T1149" s="213">
        <f t="shared" si="89"/>
        <v>0</v>
      </c>
      <c r="U1149" s="572"/>
    </row>
    <row r="1150" spans="1:21" ht="14.15" customHeight="1">
      <c r="A1150" s="231">
        <v>1149</v>
      </c>
      <c r="B1150" s="262" t="s">
        <v>86</v>
      </c>
      <c r="C1150" s="199" t="s">
        <v>1033</v>
      </c>
      <c r="D1150" s="199" t="s">
        <v>1034</v>
      </c>
      <c r="E1150" s="199" t="s">
        <v>1035</v>
      </c>
      <c r="F1150" s="199" t="s">
        <v>176</v>
      </c>
      <c r="G1150" s="199" t="s">
        <v>1317</v>
      </c>
      <c r="H1150" s="199" t="s">
        <v>1397</v>
      </c>
      <c r="I1150" s="200" t="s">
        <v>245</v>
      </c>
      <c r="J1150" s="199" t="s">
        <v>209</v>
      </c>
      <c r="K1150" s="199" t="s">
        <v>210</v>
      </c>
      <c r="L1150" s="199" t="s">
        <v>381</v>
      </c>
      <c r="M1150" s="199" t="s">
        <v>143</v>
      </c>
      <c r="N1150" s="201">
        <v>2.6345000000000001</v>
      </c>
      <c r="O1150" s="202"/>
      <c r="P1150" s="202"/>
      <c r="Q1150" s="203">
        <f t="shared" si="87"/>
        <v>0</v>
      </c>
      <c r="R1150" s="203">
        <f t="shared" si="88"/>
        <v>0</v>
      </c>
      <c r="S1150" s="213">
        <f>IF(M1150="nvt",0,IF(O1150&gt;0,VLOOKUP(M1150,'3-Productie normen'!A:K,VLOOKUP(O1150,'3-Productie normen'!$B$34:$C$35,2,FALSE),FALSE)))</f>
        <v>0</v>
      </c>
      <c r="T1150" s="213">
        <f t="shared" si="89"/>
        <v>0</v>
      </c>
      <c r="U1150" s="572"/>
    </row>
    <row r="1151" spans="1:21" ht="14.15" customHeight="1">
      <c r="A1151" s="231">
        <v>1150</v>
      </c>
      <c r="B1151" s="262" t="s">
        <v>86</v>
      </c>
      <c r="C1151" s="199" t="s">
        <v>1033</v>
      </c>
      <c r="D1151" s="199" t="s">
        <v>1034</v>
      </c>
      <c r="E1151" s="199" t="s">
        <v>1035</v>
      </c>
      <c r="F1151" s="199" t="s">
        <v>176</v>
      </c>
      <c r="G1151" s="199" t="s">
        <v>1317</v>
      </c>
      <c r="H1151" s="199" t="s">
        <v>1398</v>
      </c>
      <c r="I1151" s="200" t="s">
        <v>245</v>
      </c>
      <c r="J1151" s="199" t="s">
        <v>209</v>
      </c>
      <c r="K1151" s="199" t="s">
        <v>210</v>
      </c>
      <c r="L1151" s="199" t="s">
        <v>381</v>
      </c>
      <c r="M1151" s="199" t="s">
        <v>143</v>
      </c>
      <c r="N1151" s="201">
        <v>0.67030000000000001</v>
      </c>
      <c r="O1151" s="202"/>
      <c r="P1151" s="202"/>
      <c r="Q1151" s="203">
        <f t="shared" si="87"/>
        <v>0</v>
      </c>
      <c r="R1151" s="203">
        <f t="shared" si="88"/>
        <v>0</v>
      </c>
      <c r="S1151" s="213">
        <f>IF(M1151="nvt",0,IF(O1151&gt;0,VLOOKUP(M1151,'3-Productie normen'!A:K,VLOOKUP(O1151,'3-Productie normen'!$B$34:$C$35,2,FALSE),FALSE)))</f>
        <v>0</v>
      </c>
      <c r="T1151" s="213">
        <f t="shared" si="89"/>
        <v>0</v>
      </c>
      <c r="U1151" s="572"/>
    </row>
    <row r="1152" spans="1:21" ht="14.15" customHeight="1">
      <c r="A1152" s="231">
        <v>1151</v>
      </c>
      <c r="B1152" s="262" t="s">
        <v>86</v>
      </c>
      <c r="C1152" s="199" t="s">
        <v>1033</v>
      </c>
      <c r="D1152" s="199" t="s">
        <v>1034</v>
      </c>
      <c r="E1152" s="199" t="s">
        <v>1035</v>
      </c>
      <c r="F1152" s="199" t="s">
        <v>176</v>
      </c>
      <c r="G1152" s="199" t="s">
        <v>1399</v>
      </c>
      <c r="H1152" s="199" t="s">
        <v>1400</v>
      </c>
      <c r="I1152" s="207" t="s">
        <v>123</v>
      </c>
      <c r="J1152" s="199" t="s">
        <v>179</v>
      </c>
      <c r="K1152" s="199" t="s">
        <v>187</v>
      </c>
      <c r="L1152" s="199" t="s">
        <v>261</v>
      </c>
      <c r="M1152" s="199" t="s">
        <v>141</v>
      </c>
      <c r="N1152" s="201">
        <v>47.491500000000002</v>
      </c>
      <c r="O1152" s="202" t="s">
        <v>81</v>
      </c>
      <c r="P1152" s="202"/>
      <c r="Q1152" s="203">
        <f t="shared" si="87"/>
        <v>0</v>
      </c>
      <c r="R1152" s="203">
        <f t="shared" si="88"/>
        <v>0</v>
      </c>
      <c r="S1152" s="213">
        <f>IF(M1152="nvt",0,IF(O1152&gt;0,VLOOKUP(M1152,'3-Productie normen'!A:K,VLOOKUP(O1152,'3-Productie normen'!$B$34:$C$35,2,FALSE),FALSE)))</f>
        <v>0</v>
      </c>
      <c r="T1152" s="213">
        <f t="shared" si="89"/>
        <v>0</v>
      </c>
      <c r="U1152" s="572"/>
    </row>
    <row r="1153" spans="1:21" ht="14.15" customHeight="1">
      <c r="A1153" s="231">
        <v>1152</v>
      </c>
      <c r="B1153" s="262" t="s">
        <v>86</v>
      </c>
      <c r="C1153" s="199" t="s">
        <v>1033</v>
      </c>
      <c r="D1153" s="199" t="s">
        <v>1034</v>
      </c>
      <c r="E1153" s="199" t="s">
        <v>1035</v>
      </c>
      <c r="F1153" s="199" t="s">
        <v>176</v>
      </c>
      <c r="G1153" s="199" t="s">
        <v>1399</v>
      </c>
      <c r="H1153" s="199" t="s">
        <v>1401</v>
      </c>
      <c r="I1153" s="200" t="s">
        <v>130</v>
      </c>
      <c r="J1153" s="199" t="s">
        <v>222</v>
      </c>
      <c r="K1153" s="199" t="s">
        <v>237</v>
      </c>
      <c r="L1153" s="199" t="s">
        <v>180</v>
      </c>
      <c r="M1153" s="199" t="s">
        <v>238</v>
      </c>
      <c r="N1153" s="201">
        <v>3.49</v>
      </c>
      <c r="O1153" s="202" t="s">
        <v>81</v>
      </c>
      <c r="P1153" s="202"/>
      <c r="Q1153" s="203">
        <f t="shared" si="87"/>
        <v>0</v>
      </c>
      <c r="R1153" s="203">
        <f t="shared" si="88"/>
        <v>0</v>
      </c>
      <c r="S1153" s="213">
        <f>IF(M1153="nvt",0,IF(O1153&gt;0,VLOOKUP(M1153,'3-Productie normen'!A:K,VLOOKUP(O1153,'3-Productie normen'!$B$34:$C$35,2,FALSE),FALSE)))</f>
        <v>0</v>
      </c>
      <c r="T1153" s="213">
        <f t="shared" si="89"/>
        <v>0</v>
      </c>
      <c r="U1153" s="572"/>
    </row>
    <row r="1154" spans="1:21" ht="14.15" customHeight="1">
      <c r="A1154" s="232">
        <v>1153</v>
      </c>
      <c r="B1154" s="262" t="s">
        <v>86</v>
      </c>
      <c r="C1154" s="199" t="s">
        <v>1033</v>
      </c>
      <c r="D1154" s="199" t="s">
        <v>1034</v>
      </c>
      <c r="E1154" s="199" t="s">
        <v>1035</v>
      </c>
      <c r="F1154" s="199" t="s">
        <v>176</v>
      </c>
      <c r="G1154" s="199" t="s">
        <v>1399</v>
      </c>
      <c r="H1154" s="199" t="s">
        <v>1402</v>
      </c>
      <c r="I1154" s="207" t="s">
        <v>123</v>
      </c>
      <c r="J1154" s="199" t="s">
        <v>179</v>
      </c>
      <c r="K1154" s="199" t="s">
        <v>187</v>
      </c>
      <c r="L1154" s="199" t="s">
        <v>261</v>
      </c>
      <c r="M1154" s="199" t="s">
        <v>141</v>
      </c>
      <c r="N1154" s="201">
        <v>16.827000000000002</v>
      </c>
      <c r="O1154" s="202" t="s">
        <v>81</v>
      </c>
      <c r="P1154" s="202"/>
      <c r="Q1154" s="203">
        <f t="shared" si="87"/>
        <v>0</v>
      </c>
      <c r="R1154" s="203">
        <f t="shared" si="88"/>
        <v>0</v>
      </c>
      <c r="S1154" s="213">
        <f>IF(M1154="nvt",0,IF(O1154&gt;0,VLOOKUP(M1154,'3-Productie normen'!A:K,VLOOKUP(O1154,'3-Productie normen'!$B$34:$C$35,2,FALSE),FALSE)))</f>
        <v>0</v>
      </c>
      <c r="T1154" s="213">
        <f t="shared" si="89"/>
        <v>0</v>
      </c>
      <c r="U1154" s="572"/>
    </row>
    <row r="1155" spans="1:21" ht="14.15" customHeight="1">
      <c r="A1155" s="231">
        <v>1154</v>
      </c>
      <c r="B1155" s="262" t="s">
        <v>86</v>
      </c>
      <c r="C1155" s="199" t="s">
        <v>1033</v>
      </c>
      <c r="D1155" s="199" t="s">
        <v>1034</v>
      </c>
      <c r="E1155" s="199" t="s">
        <v>1035</v>
      </c>
      <c r="F1155" s="199" t="s">
        <v>176</v>
      </c>
      <c r="G1155" s="199" t="s">
        <v>1399</v>
      </c>
      <c r="H1155" s="199" t="s">
        <v>1403</v>
      </c>
      <c r="I1155" s="200" t="s">
        <v>245</v>
      </c>
      <c r="J1155" s="199" t="s">
        <v>255</v>
      </c>
      <c r="K1155" s="199" t="s">
        <v>256</v>
      </c>
      <c r="L1155" s="199" t="s">
        <v>387</v>
      </c>
      <c r="M1155" s="199" t="s">
        <v>143</v>
      </c>
      <c r="N1155" s="201">
        <v>7.9607000000000001</v>
      </c>
      <c r="O1155" s="202"/>
      <c r="P1155" s="202"/>
      <c r="Q1155" s="203">
        <f t="shared" si="87"/>
        <v>0</v>
      </c>
      <c r="R1155" s="203">
        <f t="shared" si="88"/>
        <v>0</v>
      </c>
      <c r="S1155" s="213">
        <f>IF(M1155="nvt",0,IF(O1155&gt;0,VLOOKUP(M1155,'3-Productie normen'!A:K,VLOOKUP(O1155,'3-Productie normen'!$B$34:$C$35,2,FALSE),FALSE)))</f>
        <v>0</v>
      </c>
      <c r="T1155" s="213">
        <f t="shared" si="89"/>
        <v>0</v>
      </c>
      <c r="U1155" s="572"/>
    </row>
    <row r="1156" spans="1:21" ht="14.15" customHeight="1">
      <c r="A1156" s="231">
        <v>1155</v>
      </c>
      <c r="B1156" s="262" t="s">
        <v>86</v>
      </c>
      <c r="C1156" s="199" t="s">
        <v>1033</v>
      </c>
      <c r="D1156" s="199" t="s">
        <v>1034</v>
      </c>
      <c r="E1156" s="199" t="s">
        <v>1035</v>
      </c>
      <c r="F1156" s="199" t="s">
        <v>176</v>
      </c>
      <c r="G1156" s="199" t="s">
        <v>1399</v>
      </c>
      <c r="H1156" s="199" t="s">
        <v>1404</v>
      </c>
      <c r="I1156" s="207" t="s">
        <v>123</v>
      </c>
      <c r="J1156" s="199" t="s">
        <v>179</v>
      </c>
      <c r="K1156" s="199" t="s">
        <v>187</v>
      </c>
      <c r="L1156" s="199" t="s">
        <v>261</v>
      </c>
      <c r="M1156" s="199" t="s">
        <v>141</v>
      </c>
      <c r="N1156" s="201">
        <v>17.459299999999999</v>
      </c>
      <c r="O1156" s="202" t="s">
        <v>81</v>
      </c>
      <c r="P1156" s="202"/>
      <c r="Q1156" s="203">
        <f t="shared" si="87"/>
        <v>0</v>
      </c>
      <c r="R1156" s="203">
        <f t="shared" si="88"/>
        <v>0</v>
      </c>
      <c r="S1156" s="213">
        <f>IF(M1156="nvt",0,IF(O1156&gt;0,VLOOKUP(M1156,'3-Productie normen'!A:K,VLOOKUP(O1156,'3-Productie normen'!$B$34:$C$35,2,FALSE),FALSE)))</f>
        <v>0</v>
      </c>
      <c r="T1156" s="213">
        <f t="shared" si="89"/>
        <v>0</v>
      </c>
      <c r="U1156" s="572"/>
    </row>
    <row r="1157" spans="1:21" ht="14.15" customHeight="1">
      <c r="A1157" s="231">
        <v>1156</v>
      </c>
      <c r="B1157" s="262" t="s">
        <v>86</v>
      </c>
      <c r="C1157" s="199" t="s">
        <v>1033</v>
      </c>
      <c r="D1157" s="199" t="s">
        <v>1034</v>
      </c>
      <c r="E1157" s="199" t="s">
        <v>1035</v>
      </c>
      <c r="F1157" s="199" t="s">
        <v>176</v>
      </c>
      <c r="G1157" s="199" t="s">
        <v>1399</v>
      </c>
      <c r="H1157" s="199" t="s">
        <v>1405</v>
      </c>
      <c r="I1157" s="200" t="s">
        <v>245</v>
      </c>
      <c r="J1157" s="199" t="s">
        <v>255</v>
      </c>
      <c r="K1157" s="199" t="s">
        <v>256</v>
      </c>
      <c r="L1157" s="199" t="s">
        <v>180</v>
      </c>
      <c r="M1157" s="199" t="s">
        <v>143</v>
      </c>
      <c r="N1157" s="201">
        <v>8.9062999999999999</v>
      </c>
      <c r="O1157" s="202"/>
      <c r="P1157" s="202"/>
      <c r="Q1157" s="203">
        <f t="shared" si="87"/>
        <v>0</v>
      </c>
      <c r="R1157" s="203">
        <f t="shared" si="88"/>
        <v>0</v>
      </c>
      <c r="S1157" s="213">
        <f>IF(M1157="nvt",0,IF(O1157&gt;0,VLOOKUP(M1157,'3-Productie normen'!A:K,VLOOKUP(O1157,'3-Productie normen'!$B$34:$C$35,2,FALSE),FALSE)))</f>
        <v>0</v>
      </c>
      <c r="T1157" s="213">
        <f t="shared" si="89"/>
        <v>0</v>
      </c>
      <c r="U1157" s="572"/>
    </row>
    <row r="1158" spans="1:21" ht="14.15" customHeight="1">
      <c r="A1158" s="231">
        <v>1157</v>
      </c>
      <c r="B1158" s="262" t="s">
        <v>86</v>
      </c>
      <c r="C1158" s="199" t="s">
        <v>1033</v>
      </c>
      <c r="D1158" s="199" t="s">
        <v>1034</v>
      </c>
      <c r="E1158" s="199" t="s">
        <v>1035</v>
      </c>
      <c r="F1158" s="199" t="s">
        <v>176</v>
      </c>
      <c r="G1158" s="199" t="s">
        <v>1399</v>
      </c>
      <c r="H1158" s="199" t="s">
        <v>1406</v>
      </c>
      <c r="I1158" s="200" t="s">
        <v>245</v>
      </c>
      <c r="J1158" s="199" t="s">
        <v>255</v>
      </c>
      <c r="K1158" s="199" t="s">
        <v>256</v>
      </c>
      <c r="L1158" s="199" t="s">
        <v>180</v>
      </c>
      <c r="M1158" s="199" t="s">
        <v>143</v>
      </c>
      <c r="N1158" s="201">
        <v>8.4590999999999994</v>
      </c>
      <c r="O1158" s="202"/>
      <c r="P1158" s="202"/>
      <c r="Q1158" s="203">
        <f t="shared" si="87"/>
        <v>0</v>
      </c>
      <c r="R1158" s="203">
        <f t="shared" si="88"/>
        <v>0</v>
      </c>
      <c r="S1158" s="213">
        <f>IF(M1158="nvt",0,IF(O1158&gt;0,VLOOKUP(M1158,'3-Productie normen'!A:K,VLOOKUP(O1158,'3-Productie normen'!$B$34:$C$35,2,FALSE),FALSE)))</f>
        <v>0</v>
      </c>
      <c r="T1158" s="213">
        <f t="shared" si="89"/>
        <v>0</v>
      </c>
      <c r="U1158" s="572"/>
    </row>
    <row r="1159" spans="1:21" ht="14.15" customHeight="1">
      <c r="A1159" s="231">
        <v>1158</v>
      </c>
      <c r="B1159" s="262" t="s">
        <v>86</v>
      </c>
      <c r="C1159" s="199" t="s">
        <v>1033</v>
      </c>
      <c r="D1159" s="199" t="s">
        <v>1034</v>
      </c>
      <c r="E1159" s="199" t="s">
        <v>1035</v>
      </c>
      <c r="F1159" s="199" t="s">
        <v>176</v>
      </c>
      <c r="G1159" s="199" t="s">
        <v>1399</v>
      </c>
      <c r="H1159" s="199" t="s">
        <v>1407</v>
      </c>
      <c r="I1159" s="207" t="s">
        <v>123</v>
      </c>
      <c r="J1159" s="199" t="s">
        <v>179</v>
      </c>
      <c r="K1159" s="199" t="s">
        <v>187</v>
      </c>
      <c r="L1159" s="199" t="s">
        <v>261</v>
      </c>
      <c r="M1159" s="199" t="s">
        <v>141</v>
      </c>
      <c r="N1159" s="201">
        <v>63.198999999999998</v>
      </c>
      <c r="O1159" s="202" t="s">
        <v>81</v>
      </c>
      <c r="P1159" s="202"/>
      <c r="Q1159" s="203">
        <f t="shared" si="87"/>
        <v>0</v>
      </c>
      <c r="R1159" s="203">
        <f t="shared" si="88"/>
        <v>0</v>
      </c>
      <c r="S1159" s="213">
        <f>IF(M1159="nvt",0,IF(O1159&gt;0,VLOOKUP(M1159,'3-Productie normen'!A:K,VLOOKUP(O1159,'3-Productie normen'!$B$34:$C$35,2,FALSE),FALSE)))</f>
        <v>0</v>
      </c>
      <c r="T1159" s="213">
        <f t="shared" si="89"/>
        <v>0</v>
      </c>
      <c r="U1159" s="572"/>
    </row>
    <row r="1160" spans="1:21" ht="14.15" customHeight="1">
      <c r="A1160" s="231">
        <v>1159</v>
      </c>
      <c r="B1160" s="262" t="s">
        <v>86</v>
      </c>
      <c r="C1160" s="199" t="s">
        <v>1033</v>
      </c>
      <c r="D1160" s="199" t="s">
        <v>1034</v>
      </c>
      <c r="E1160" s="199" t="s">
        <v>1035</v>
      </c>
      <c r="F1160" s="199" t="s">
        <v>176</v>
      </c>
      <c r="G1160" s="199" t="s">
        <v>1399</v>
      </c>
      <c r="H1160" s="199" t="s">
        <v>1408</v>
      </c>
      <c r="I1160" s="200" t="s">
        <v>123</v>
      </c>
      <c r="J1160" s="199" t="s">
        <v>179</v>
      </c>
      <c r="K1160" s="199" t="s">
        <v>246</v>
      </c>
      <c r="L1160" s="199" t="s">
        <v>261</v>
      </c>
      <c r="M1160" s="199" t="s">
        <v>122</v>
      </c>
      <c r="N1160" s="201">
        <v>7.0750000000000002</v>
      </c>
      <c r="O1160" s="202" t="s">
        <v>81</v>
      </c>
      <c r="P1160" s="202"/>
      <c r="Q1160" s="203">
        <f t="shared" si="87"/>
        <v>0</v>
      </c>
      <c r="R1160" s="203">
        <f t="shared" si="88"/>
        <v>0</v>
      </c>
      <c r="S1160" s="213">
        <f>IF(M1160="nvt",0,IF(O1160&gt;0,VLOOKUP(M1160,'3-Productie normen'!A:K,VLOOKUP(O1160,'3-Productie normen'!$B$34:$C$35,2,FALSE),FALSE)))</f>
        <v>0</v>
      </c>
      <c r="T1160" s="213">
        <f t="shared" si="89"/>
        <v>0</v>
      </c>
      <c r="U1160" s="572"/>
    </row>
    <row r="1161" spans="1:21" ht="14.15" customHeight="1">
      <c r="A1161" s="231">
        <v>1160</v>
      </c>
      <c r="B1161" s="262" t="s">
        <v>86</v>
      </c>
      <c r="C1161" s="199" t="s">
        <v>1033</v>
      </c>
      <c r="D1161" s="199" t="s">
        <v>1034</v>
      </c>
      <c r="E1161" s="199" t="s">
        <v>1035</v>
      </c>
      <c r="F1161" s="199" t="s">
        <v>176</v>
      </c>
      <c r="G1161" s="199" t="s">
        <v>1399</v>
      </c>
      <c r="H1161" s="199" t="s">
        <v>1409</v>
      </c>
      <c r="I1161" s="200" t="s">
        <v>130</v>
      </c>
      <c r="J1161" s="199" t="s">
        <v>222</v>
      </c>
      <c r="K1161" s="199" t="s">
        <v>237</v>
      </c>
      <c r="L1161" s="199" t="s">
        <v>261</v>
      </c>
      <c r="M1161" s="199" t="s">
        <v>238</v>
      </c>
      <c r="N1161" s="201">
        <v>36.070399999999999</v>
      </c>
      <c r="O1161" s="202" t="s">
        <v>81</v>
      </c>
      <c r="P1161" s="202"/>
      <c r="Q1161" s="203">
        <f t="shared" si="87"/>
        <v>0</v>
      </c>
      <c r="R1161" s="203">
        <f t="shared" si="88"/>
        <v>0</v>
      </c>
      <c r="S1161" s="213">
        <f>IF(M1161="nvt",0,IF(O1161&gt;0,VLOOKUP(M1161,'3-Productie normen'!A:K,VLOOKUP(O1161,'3-Productie normen'!$B$34:$C$35,2,FALSE),FALSE)))</f>
        <v>0</v>
      </c>
      <c r="T1161" s="213">
        <f t="shared" si="89"/>
        <v>0</v>
      </c>
      <c r="U1161" s="572"/>
    </row>
    <row r="1162" spans="1:21" ht="14.15" customHeight="1">
      <c r="A1162" s="232">
        <v>1161</v>
      </c>
      <c r="B1162" s="262" t="s">
        <v>86</v>
      </c>
      <c r="C1162" s="199" t="s">
        <v>1033</v>
      </c>
      <c r="D1162" s="199" t="s">
        <v>1034</v>
      </c>
      <c r="E1162" s="199" t="s">
        <v>1035</v>
      </c>
      <c r="F1162" s="199" t="s">
        <v>176</v>
      </c>
      <c r="G1162" s="199" t="s">
        <v>1399</v>
      </c>
      <c r="H1162" s="199" t="s">
        <v>1410</v>
      </c>
      <c r="I1162" s="200" t="s">
        <v>136</v>
      </c>
      <c r="J1162" s="199" t="s">
        <v>179</v>
      </c>
      <c r="K1162" s="199" t="s">
        <v>265</v>
      </c>
      <c r="L1162" s="199" t="s">
        <v>261</v>
      </c>
      <c r="M1162" s="199" t="s">
        <v>135</v>
      </c>
      <c r="N1162" s="201">
        <v>16.550699999999999</v>
      </c>
      <c r="O1162" s="202" t="s">
        <v>81</v>
      </c>
      <c r="P1162" s="202"/>
      <c r="Q1162" s="203">
        <f t="shared" si="87"/>
        <v>0</v>
      </c>
      <c r="R1162" s="203">
        <f t="shared" si="88"/>
        <v>0</v>
      </c>
      <c r="S1162" s="213">
        <f>IF(M1162="nvt",0,IF(O1162&gt;0,VLOOKUP(M1162,'3-Productie normen'!A:K,VLOOKUP(O1162,'3-Productie normen'!$B$34:$C$35,2,FALSE),FALSE)))</f>
        <v>0</v>
      </c>
      <c r="T1162" s="213">
        <f t="shared" si="89"/>
        <v>0</v>
      </c>
      <c r="U1162" s="572"/>
    </row>
    <row r="1163" spans="1:21" ht="14.15" customHeight="1">
      <c r="A1163" s="231">
        <v>1162</v>
      </c>
      <c r="B1163" s="262" t="s">
        <v>86</v>
      </c>
      <c r="C1163" s="199" t="s">
        <v>1033</v>
      </c>
      <c r="D1163" s="199" t="s">
        <v>1034</v>
      </c>
      <c r="E1163" s="199" t="s">
        <v>1035</v>
      </c>
      <c r="F1163" s="199" t="s">
        <v>176</v>
      </c>
      <c r="G1163" s="199" t="s">
        <v>1399</v>
      </c>
      <c r="H1163" s="199" t="s">
        <v>1411</v>
      </c>
      <c r="I1163" s="207" t="s">
        <v>123</v>
      </c>
      <c r="J1163" s="199" t="s">
        <v>179</v>
      </c>
      <c r="K1163" s="199" t="s">
        <v>187</v>
      </c>
      <c r="L1163" s="199" t="s">
        <v>261</v>
      </c>
      <c r="M1163" s="199" t="s">
        <v>141</v>
      </c>
      <c r="N1163" s="201">
        <v>31.546199999999999</v>
      </c>
      <c r="O1163" s="202" t="s">
        <v>81</v>
      </c>
      <c r="P1163" s="202"/>
      <c r="Q1163" s="203">
        <f t="shared" si="87"/>
        <v>0</v>
      </c>
      <c r="R1163" s="203">
        <f t="shared" si="88"/>
        <v>0</v>
      </c>
      <c r="S1163" s="213">
        <f>IF(M1163="nvt",0,IF(O1163&gt;0,VLOOKUP(M1163,'3-Productie normen'!A:K,VLOOKUP(O1163,'3-Productie normen'!$B$34:$C$35,2,FALSE),FALSE)))</f>
        <v>0</v>
      </c>
      <c r="T1163" s="213">
        <f t="shared" si="89"/>
        <v>0</v>
      </c>
      <c r="U1163" s="572"/>
    </row>
    <row r="1164" spans="1:21" ht="14.15" customHeight="1">
      <c r="A1164" s="231">
        <v>1163</v>
      </c>
      <c r="B1164" s="262" t="s">
        <v>86</v>
      </c>
      <c r="C1164" s="199" t="s">
        <v>1033</v>
      </c>
      <c r="D1164" s="199" t="s">
        <v>1034</v>
      </c>
      <c r="E1164" s="199" t="s">
        <v>1035</v>
      </c>
      <c r="F1164" s="199" t="s">
        <v>176</v>
      </c>
      <c r="G1164" s="199" t="s">
        <v>1399</v>
      </c>
      <c r="H1164" s="199" t="s">
        <v>1412</v>
      </c>
      <c r="I1164" s="207" t="s">
        <v>123</v>
      </c>
      <c r="J1164" s="199" t="s">
        <v>379</v>
      </c>
      <c r="K1164" s="199" t="s">
        <v>380</v>
      </c>
      <c r="L1164" s="199" t="s">
        <v>425</v>
      </c>
      <c r="M1164" s="199" t="s">
        <v>141</v>
      </c>
      <c r="N1164" s="201">
        <v>56.424599999999998</v>
      </c>
      <c r="O1164" s="202" t="s">
        <v>81</v>
      </c>
      <c r="P1164" s="202"/>
      <c r="Q1164" s="203">
        <f t="shared" si="87"/>
        <v>0</v>
      </c>
      <c r="R1164" s="203">
        <f t="shared" si="88"/>
        <v>0</v>
      </c>
      <c r="S1164" s="213">
        <f>IF(M1164="nvt",0,IF(O1164&gt;0,VLOOKUP(M1164,'3-Productie normen'!A:K,VLOOKUP(O1164,'3-Productie normen'!$B$34:$C$35,2,FALSE),FALSE)))</f>
        <v>0</v>
      </c>
      <c r="T1164" s="213">
        <f t="shared" si="89"/>
        <v>0</v>
      </c>
      <c r="U1164" s="572"/>
    </row>
    <row r="1165" spans="1:21" ht="14.15" customHeight="1">
      <c r="A1165" s="231">
        <v>1164</v>
      </c>
      <c r="B1165" s="262" t="s">
        <v>86</v>
      </c>
      <c r="C1165" s="199" t="s">
        <v>1033</v>
      </c>
      <c r="D1165" s="199" t="s">
        <v>1034</v>
      </c>
      <c r="E1165" s="199" t="s">
        <v>1035</v>
      </c>
      <c r="F1165" s="199" t="s">
        <v>176</v>
      </c>
      <c r="G1165" s="199" t="s">
        <v>1399</v>
      </c>
      <c r="H1165" s="199" t="s">
        <v>1413</v>
      </c>
      <c r="I1165" s="200" t="s">
        <v>136</v>
      </c>
      <c r="J1165" s="199" t="s">
        <v>179</v>
      </c>
      <c r="K1165" s="199" t="s">
        <v>762</v>
      </c>
      <c r="L1165" s="199" t="s">
        <v>425</v>
      </c>
      <c r="M1165" s="199" t="s">
        <v>137</v>
      </c>
      <c r="N1165" s="201">
        <v>102.30970000000001</v>
      </c>
      <c r="O1165" s="202" t="s">
        <v>81</v>
      </c>
      <c r="P1165" s="202"/>
      <c r="Q1165" s="203">
        <f t="shared" si="87"/>
        <v>0</v>
      </c>
      <c r="R1165" s="203">
        <f t="shared" si="88"/>
        <v>0</v>
      </c>
      <c r="S1165" s="213">
        <f>IF(M1165="nvt",0,IF(O1165&gt;0,VLOOKUP(M1165,'3-Productie normen'!A:K,VLOOKUP(O1165,'3-Productie normen'!$B$34:$C$35,2,FALSE),FALSE)))</f>
        <v>0</v>
      </c>
      <c r="T1165" s="213">
        <f t="shared" si="89"/>
        <v>0</v>
      </c>
      <c r="U1165" s="572"/>
    </row>
    <row r="1166" spans="1:21" ht="14.15" customHeight="1">
      <c r="A1166" s="231">
        <v>1165</v>
      </c>
      <c r="B1166" s="262" t="s">
        <v>86</v>
      </c>
      <c r="C1166" s="199" t="s">
        <v>1033</v>
      </c>
      <c r="D1166" s="199" t="s">
        <v>1034</v>
      </c>
      <c r="E1166" s="199" t="s">
        <v>1035</v>
      </c>
      <c r="F1166" s="199" t="s">
        <v>176</v>
      </c>
      <c r="G1166" s="199" t="s">
        <v>1399</v>
      </c>
      <c r="H1166" s="199" t="s">
        <v>1414</v>
      </c>
      <c r="I1166" s="207" t="s">
        <v>123</v>
      </c>
      <c r="J1166" s="199" t="s">
        <v>379</v>
      </c>
      <c r="K1166" s="199" t="s">
        <v>380</v>
      </c>
      <c r="L1166" s="199" t="s">
        <v>425</v>
      </c>
      <c r="M1166" s="199" t="s">
        <v>141</v>
      </c>
      <c r="N1166" s="201">
        <v>57.1798</v>
      </c>
      <c r="O1166" s="202" t="s">
        <v>81</v>
      </c>
      <c r="P1166" s="202"/>
      <c r="Q1166" s="203">
        <f t="shared" si="87"/>
        <v>0</v>
      </c>
      <c r="R1166" s="203">
        <f t="shared" si="88"/>
        <v>0</v>
      </c>
      <c r="S1166" s="213">
        <f>IF(M1166="nvt",0,IF(O1166&gt;0,VLOOKUP(M1166,'3-Productie normen'!A:K,VLOOKUP(O1166,'3-Productie normen'!$B$34:$C$35,2,FALSE),FALSE)))</f>
        <v>0</v>
      </c>
      <c r="T1166" s="213">
        <f t="shared" si="89"/>
        <v>0</v>
      </c>
      <c r="U1166" s="572"/>
    </row>
    <row r="1167" spans="1:21" ht="14.15" customHeight="1">
      <c r="A1167" s="231">
        <v>1166</v>
      </c>
      <c r="B1167" s="262" t="s">
        <v>86</v>
      </c>
      <c r="C1167" s="199" t="s">
        <v>1033</v>
      </c>
      <c r="D1167" s="199" t="s">
        <v>1034</v>
      </c>
      <c r="E1167" s="199" t="s">
        <v>1035</v>
      </c>
      <c r="F1167" s="199" t="s">
        <v>176</v>
      </c>
      <c r="G1167" s="199" t="s">
        <v>1399</v>
      </c>
      <c r="H1167" s="199" t="s">
        <v>1415</v>
      </c>
      <c r="I1167" s="200" t="s">
        <v>136</v>
      </c>
      <c r="J1167" s="199" t="s">
        <v>179</v>
      </c>
      <c r="K1167" s="199" t="s">
        <v>762</v>
      </c>
      <c r="L1167" s="199" t="s">
        <v>1037</v>
      </c>
      <c r="M1167" s="199" t="s">
        <v>137</v>
      </c>
      <c r="N1167" s="201">
        <v>119.3349</v>
      </c>
      <c r="O1167" s="202" t="s">
        <v>81</v>
      </c>
      <c r="P1167" s="202"/>
      <c r="Q1167" s="203">
        <f t="shared" si="87"/>
        <v>0</v>
      </c>
      <c r="R1167" s="203">
        <f t="shared" si="88"/>
        <v>0</v>
      </c>
      <c r="S1167" s="213">
        <f>IF(M1167="nvt",0,IF(O1167&gt;0,VLOOKUP(M1167,'3-Productie normen'!A:K,VLOOKUP(O1167,'3-Productie normen'!$B$34:$C$35,2,FALSE),FALSE)))</f>
        <v>0</v>
      </c>
      <c r="T1167" s="213">
        <f t="shared" si="89"/>
        <v>0</v>
      </c>
      <c r="U1167" s="572"/>
    </row>
    <row r="1168" spans="1:21" ht="14.15" customHeight="1">
      <c r="A1168" s="231">
        <v>1167</v>
      </c>
      <c r="B1168" s="262" t="s">
        <v>86</v>
      </c>
      <c r="C1168" s="199" t="s">
        <v>1033</v>
      </c>
      <c r="D1168" s="199" t="s">
        <v>1034</v>
      </c>
      <c r="E1168" s="199" t="s">
        <v>1035</v>
      </c>
      <c r="F1168" s="199" t="s">
        <v>176</v>
      </c>
      <c r="G1168" s="199" t="s">
        <v>1399</v>
      </c>
      <c r="H1168" s="199" t="s">
        <v>1416</v>
      </c>
      <c r="I1168" s="200" t="s">
        <v>136</v>
      </c>
      <c r="J1168" s="199" t="s">
        <v>179</v>
      </c>
      <c r="K1168" s="199" t="s">
        <v>762</v>
      </c>
      <c r="L1168" s="199" t="s">
        <v>1037</v>
      </c>
      <c r="M1168" s="199" t="s">
        <v>137</v>
      </c>
      <c r="N1168" s="201">
        <v>103.5009</v>
      </c>
      <c r="O1168" s="202" t="s">
        <v>81</v>
      </c>
      <c r="P1168" s="202"/>
      <c r="Q1168" s="203">
        <f t="shared" si="87"/>
        <v>0</v>
      </c>
      <c r="R1168" s="203">
        <f t="shared" si="88"/>
        <v>0</v>
      </c>
      <c r="S1168" s="213">
        <f>IF(M1168="nvt",0,IF(O1168&gt;0,VLOOKUP(M1168,'3-Productie normen'!A:K,VLOOKUP(O1168,'3-Productie normen'!$B$34:$C$35,2,FALSE),FALSE)))</f>
        <v>0</v>
      </c>
      <c r="T1168" s="213">
        <f t="shared" si="89"/>
        <v>0</v>
      </c>
      <c r="U1168" s="572"/>
    </row>
    <row r="1169" spans="1:21" ht="14.15" customHeight="1">
      <c r="A1169" s="231">
        <v>1168</v>
      </c>
      <c r="B1169" s="262" t="s">
        <v>86</v>
      </c>
      <c r="C1169" s="199" t="s">
        <v>1033</v>
      </c>
      <c r="D1169" s="199" t="s">
        <v>1034</v>
      </c>
      <c r="E1169" s="199" t="s">
        <v>1035</v>
      </c>
      <c r="F1169" s="199" t="s">
        <v>176</v>
      </c>
      <c r="G1169" s="199" t="s">
        <v>1399</v>
      </c>
      <c r="H1169" s="199" t="s">
        <v>1417</v>
      </c>
      <c r="I1169" s="200" t="s">
        <v>245</v>
      </c>
      <c r="J1169" s="199" t="s">
        <v>255</v>
      </c>
      <c r="K1169" s="199" t="s">
        <v>256</v>
      </c>
      <c r="L1169" s="199" t="s">
        <v>180</v>
      </c>
      <c r="M1169" s="199" t="s">
        <v>143</v>
      </c>
      <c r="N1169" s="201">
        <v>14.819100000000001</v>
      </c>
      <c r="O1169" s="202"/>
      <c r="P1169" s="202"/>
      <c r="Q1169" s="203">
        <f t="shared" si="87"/>
        <v>0</v>
      </c>
      <c r="R1169" s="203">
        <f t="shared" si="88"/>
        <v>0</v>
      </c>
      <c r="S1169" s="213">
        <f>IF(M1169="nvt",0,IF(O1169&gt;0,VLOOKUP(M1169,'3-Productie normen'!A:K,VLOOKUP(O1169,'3-Productie normen'!$B$34:$C$35,2,FALSE),FALSE)))</f>
        <v>0</v>
      </c>
      <c r="T1169" s="213">
        <f t="shared" si="89"/>
        <v>0</v>
      </c>
      <c r="U1169" s="572"/>
    </row>
    <row r="1170" spans="1:21" ht="14.15" customHeight="1">
      <c r="A1170" s="232">
        <v>1169</v>
      </c>
      <c r="B1170" s="262" t="s">
        <v>86</v>
      </c>
      <c r="C1170" s="199" t="s">
        <v>1033</v>
      </c>
      <c r="D1170" s="199" t="s">
        <v>1034</v>
      </c>
      <c r="E1170" s="199" t="s">
        <v>1035</v>
      </c>
      <c r="F1170" s="199" t="s">
        <v>176</v>
      </c>
      <c r="G1170" s="199" t="s">
        <v>1399</v>
      </c>
      <c r="H1170" s="199" t="s">
        <v>1418</v>
      </c>
      <c r="I1170" s="200" t="s">
        <v>245</v>
      </c>
      <c r="J1170" s="199" t="s">
        <v>179</v>
      </c>
      <c r="K1170" s="199" t="s">
        <v>235</v>
      </c>
      <c r="L1170" s="199" t="s">
        <v>180</v>
      </c>
      <c r="M1170" s="199" t="s">
        <v>143</v>
      </c>
      <c r="N1170" s="201">
        <v>12.608499999999999</v>
      </c>
      <c r="O1170" s="202"/>
      <c r="P1170" s="202"/>
      <c r="Q1170" s="203">
        <f t="shared" si="87"/>
        <v>0</v>
      </c>
      <c r="R1170" s="203">
        <f t="shared" si="88"/>
        <v>0</v>
      </c>
      <c r="S1170" s="213">
        <f>IF(M1170="nvt",0,IF(O1170&gt;0,VLOOKUP(M1170,'3-Productie normen'!A:K,VLOOKUP(O1170,'3-Productie normen'!$B$34:$C$35,2,FALSE),FALSE)))</f>
        <v>0</v>
      </c>
      <c r="T1170" s="213">
        <f t="shared" si="89"/>
        <v>0</v>
      </c>
      <c r="U1170" s="572"/>
    </row>
    <row r="1171" spans="1:21" ht="14.15" customHeight="1">
      <c r="A1171" s="231">
        <v>1170</v>
      </c>
      <c r="B1171" s="262" t="s">
        <v>86</v>
      </c>
      <c r="C1171" s="199" t="s">
        <v>1033</v>
      </c>
      <c r="D1171" s="199" t="s">
        <v>1034</v>
      </c>
      <c r="E1171" s="199" t="s">
        <v>1035</v>
      </c>
      <c r="F1171" s="199" t="s">
        <v>176</v>
      </c>
      <c r="G1171" s="199" t="s">
        <v>1399</v>
      </c>
      <c r="H1171" s="199" t="s">
        <v>1419</v>
      </c>
      <c r="I1171" s="200" t="s">
        <v>136</v>
      </c>
      <c r="J1171" s="199" t="s">
        <v>179</v>
      </c>
      <c r="K1171" s="199" t="s">
        <v>762</v>
      </c>
      <c r="L1171" s="199" t="s">
        <v>1037</v>
      </c>
      <c r="M1171" s="199" t="s">
        <v>137</v>
      </c>
      <c r="N1171" s="201">
        <v>91.065799999999996</v>
      </c>
      <c r="O1171" s="202" t="s">
        <v>81</v>
      </c>
      <c r="P1171" s="202"/>
      <c r="Q1171" s="203">
        <f t="shared" si="87"/>
        <v>0</v>
      </c>
      <c r="R1171" s="203">
        <f t="shared" si="88"/>
        <v>0</v>
      </c>
      <c r="S1171" s="213">
        <f>IF(M1171="nvt",0,IF(O1171&gt;0,VLOOKUP(M1171,'3-Productie normen'!A:K,VLOOKUP(O1171,'3-Productie normen'!$B$34:$C$35,2,FALSE),FALSE)))</f>
        <v>0</v>
      </c>
      <c r="T1171" s="213">
        <f t="shared" si="89"/>
        <v>0</v>
      </c>
      <c r="U1171" s="572"/>
    </row>
    <row r="1172" spans="1:21" ht="14.15" customHeight="1">
      <c r="A1172" s="231">
        <v>1171</v>
      </c>
      <c r="B1172" s="262" t="s">
        <v>86</v>
      </c>
      <c r="C1172" s="199" t="s">
        <v>1033</v>
      </c>
      <c r="D1172" s="199" t="s">
        <v>1034</v>
      </c>
      <c r="E1172" s="199" t="s">
        <v>1035</v>
      </c>
      <c r="F1172" s="199" t="s">
        <v>176</v>
      </c>
      <c r="G1172" s="199" t="s">
        <v>1399</v>
      </c>
      <c r="H1172" s="199" t="s">
        <v>1420</v>
      </c>
      <c r="I1172" s="200" t="s">
        <v>245</v>
      </c>
      <c r="J1172" s="199" t="s">
        <v>255</v>
      </c>
      <c r="K1172" s="199" t="s">
        <v>256</v>
      </c>
      <c r="L1172" s="199" t="s">
        <v>1037</v>
      </c>
      <c r="M1172" s="199" t="s">
        <v>143</v>
      </c>
      <c r="N1172" s="201">
        <v>7.2310999999999996</v>
      </c>
      <c r="O1172" s="202"/>
      <c r="P1172" s="202"/>
      <c r="Q1172" s="203">
        <f t="shared" si="87"/>
        <v>0</v>
      </c>
      <c r="R1172" s="203">
        <f t="shared" si="88"/>
        <v>0</v>
      </c>
      <c r="S1172" s="213">
        <f>IF(M1172="nvt",0,IF(O1172&gt;0,VLOOKUP(M1172,'3-Productie normen'!A:K,VLOOKUP(O1172,'3-Productie normen'!$B$34:$C$35,2,FALSE),FALSE)))</f>
        <v>0</v>
      </c>
      <c r="T1172" s="213">
        <f t="shared" si="89"/>
        <v>0</v>
      </c>
      <c r="U1172" s="572"/>
    </row>
    <row r="1173" spans="1:21" ht="14.15" customHeight="1">
      <c r="A1173" s="231">
        <v>1172</v>
      </c>
      <c r="B1173" s="262" t="s">
        <v>86</v>
      </c>
      <c r="C1173" s="199" t="s">
        <v>1033</v>
      </c>
      <c r="D1173" s="199" t="s">
        <v>1034</v>
      </c>
      <c r="E1173" s="199" t="s">
        <v>1035</v>
      </c>
      <c r="F1173" s="199" t="s">
        <v>176</v>
      </c>
      <c r="G1173" s="199" t="s">
        <v>1399</v>
      </c>
      <c r="H1173" s="199" t="s">
        <v>1421</v>
      </c>
      <c r="I1173" s="200" t="s">
        <v>245</v>
      </c>
      <c r="J1173" s="199" t="s">
        <v>179</v>
      </c>
      <c r="K1173" s="199" t="s">
        <v>762</v>
      </c>
      <c r="L1173" s="199" t="s">
        <v>1037</v>
      </c>
      <c r="M1173" s="199" t="s">
        <v>143</v>
      </c>
      <c r="N1173" s="201">
        <v>20.559799999999999</v>
      </c>
      <c r="O1173" s="202"/>
      <c r="P1173" s="202"/>
      <c r="Q1173" s="203">
        <f t="shared" si="87"/>
        <v>0</v>
      </c>
      <c r="R1173" s="203">
        <f t="shared" si="88"/>
        <v>0</v>
      </c>
      <c r="S1173" s="213">
        <f>IF(M1173="nvt",0,IF(O1173&gt;0,VLOOKUP(M1173,'3-Productie normen'!A:K,VLOOKUP(O1173,'3-Productie normen'!$B$34:$C$35,2,FALSE),FALSE)))</f>
        <v>0</v>
      </c>
      <c r="T1173" s="213">
        <f t="shared" si="89"/>
        <v>0</v>
      </c>
      <c r="U1173" s="572"/>
    </row>
    <row r="1174" spans="1:21" ht="14.15" customHeight="1">
      <c r="A1174" s="231">
        <v>1173</v>
      </c>
      <c r="B1174" s="262" t="s">
        <v>86</v>
      </c>
      <c r="C1174" s="199" t="s">
        <v>1033</v>
      </c>
      <c r="D1174" s="199" t="s">
        <v>1034</v>
      </c>
      <c r="E1174" s="199" t="s">
        <v>1035</v>
      </c>
      <c r="F1174" s="199" t="s">
        <v>176</v>
      </c>
      <c r="G1174" s="199" t="s">
        <v>1399</v>
      </c>
      <c r="H1174" s="199" t="s">
        <v>1422</v>
      </c>
      <c r="I1174" s="200" t="s">
        <v>245</v>
      </c>
      <c r="J1174" s="199" t="s">
        <v>255</v>
      </c>
      <c r="K1174" s="199" t="s">
        <v>256</v>
      </c>
      <c r="L1174" s="199" t="s">
        <v>180</v>
      </c>
      <c r="M1174" s="199" t="s">
        <v>143</v>
      </c>
      <c r="N1174" s="201">
        <v>36.2363</v>
      </c>
      <c r="O1174" s="202"/>
      <c r="P1174" s="202"/>
      <c r="Q1174" s="203">
        <f t="shared" si="87"/>
        <v>0</v>
      </c>
      <c r="R1174" s="203">
        <f t="shared" si="88"/>
        <v>0</v>
      </c>
      <c r="S1174" s="213">
        <f>IF(M1174="nvt",0,IF(O1174&gt;0,VLOOKUP(M1174,'3-Productie normen'!A:K,VLOOKUP(O1174,'3-Productie normen'!$B$34:$C$35,2,FALSE),FALSE)))</f>
        <v>0</v>
      </c>
      <c r="T1174" s="213">
        <f t="shared" si="89"/>
        <v>0</v>
      </c>
      <c r="U1174" s="572"/>
    </row>
    <row r="1175" spans="1:21" ht="14.15" customHeight="1">
      <c r="A1175" s="231">
        <v>1174</v>
      </c>
      <c r="B1175" s="262" t="s">
        <v>86</v>
      </c>
      <c r="C1175" s="199" t="s">
        <v>1033</v>
      </c>
      <c r="D1175" s="199" t="s">
        <v>1034</v>
      </c>
      <c r="E1175" s="199" t="s">
        <v>1035</v>
      </c>
      <c r="F1175" s="199" t="s">
        <v>176</v>
      </c>
      <c r="G1175" s="199" t="s">
        <v>1399</v>
      </c>
      <c r="H1175" s="199" t="s">
        <v>1423</v>
      </c>
      <c r="I1175" s="200" t="s">
        <v>123</v>
      </c>
      <c r="J1175" s="199" t="s">
        <v>179</v>
      </c>
      <c r="K1175" s="199" t="s">
        <v>1074</v>
      </c>
      <c r="L1175" s="199" t="s">
        <v>425</v>
      </c>
      <c r="M1175" s="199" t="s">
        <v>122</v>
      </c>
      <c r="N1175" s="201">
        <v>2.4649999999999999</v>
      </c>
      <c r="O1175" s="202" t="s">
        <v>81</v>
      </c>
      <c r="P1175" s="202"/>
      <c r="Q1175" s="203">
        <f t="shared" si="87"/>
        <v>0</v>
      </c>
      <c r="R1175" s="203">
        <f t="shared" si="88"/>
        <v>0</v>
      </c>
      <c r="S1175" s="213">
        <f>IF(M1175="nvt",0,IF(O1175&gt;0,VLOOKUP(M1175,'3-Productie normen'!A:K,VLOOKUP(O1175,'3-Productie normen'!$B$34:$C$35,2,FALSE),FALSE)))</f>
        <v>0</v>
      </c>
      <c r="T1175" s="213">
        <f t="shared" si="89"/>
        <v>0</v>
      </c>
      <c r="U1175" s="572"/>
    </row>
    <row r="1176" spans="1:21" ht="14.15" customHeight="1">
      <c r="A1176" s="231">
        <v>1175</v>
      </c>
      <c r="B1176" s="262" t="s">
        <v>86</v>
      </c>
      <c r="C1176" s="199" t="s">
        <v>1033</v>
      </c>
      <c r="D1176" s="199" t="s">
        <v>1034</v>
      </c>
      <c r="E1176" s="199" t="s">
        <v>1035</v>
      </c>
      <c r="F1176" s="199" t="s">
        <v>176</v>
      </c>
      <c r="G1176" s="199" t="s">
        <v>1399</v>
      </c>
      <c r="H1176" s="199" t="s">
        <v>1424</v>
      </c>
      <c r="I1176" s="200" t="s">
        <v>123</v>
      </c>
      <c r="J1176" s="199" t="s">
        <v>179</v>
      </c>
      <c r="K1176" s="199" t="s">
        <v>179</v>
      </c>
      <c r="L1176" s="199" t="s">
        <v>425</v>
      </c>
      <c r="M1176" s="199" t="s">
        <v>122</v>
      </c>
      <c r="N1176" s="201">
        <v>149.9496</v>
      </c>
      <c r="O1176" s="202" t="s">
        <v>81</v>
      </c>
      <c r="P1176" s="202"/>
      <c r="Q1176" s="203">
        <f t="shared" si="87"/>
        <v>0</v>
      </c>
      <c r="R1176" s="203">
        <f t="shared" si="88"/>
        <v>0</v>
      </c>
      <c r="S1176" s="213">
        <f>IF(M1176="nvt",0,IF(O1176&gt;0,VLOOKUP(M1176,'3-Productie normen'!A:K,VLOOKUP(O1176,'3-Productie normen'!$B$34:$C$35,2,FALSE),FALSE)))</f>
        <v>0</v>
      </c>
      <c r="T1176" s="213">
        <f t="shared" si="89"/>
        <v>0</v>
      </c>
      <c r="U1176" s="572"/>
    </row>
    <row r="1177" spans="1:21" ht="14.15" customHeight="1">
      <c r="A1177" s="231">
        <v>1176</v>
      </c>
      <c r="B1177" s="262" t="s">
        <v>86</v>
      </c>
      <c r="C1177" s="199" t="s">
        <v>1033</v>
      </c>
      <c r="D1177" s="199" t="s">
        <v>1034</v>
      </c>
      <c r="E1177" s="199" t="s">
        <v>1035</v>
      </c>
      <c r="F1177" s="199" t="s">
        <v>176</v>
      </c>
      <c r="G1177" s="199" t="s">
        <v>1399</v>
      </c>
      <c r="H1177" s="199" t="s">
        <v>1425</v>
      </c>
      <c r="I1177" s="200" t="s">
        <v>123</v>
      </c>
      <c r="J1177" s="199" t="s">
        <v>179</v>
      </c>
      <c r="K1177" s="199" t="s">
        <v>179</v>
      </c>
      <c r="L1177" s="199" t="s">
        <v>425</v>
      </c>
      <c r="M1177" s="199" t="s">
        <v>122</v>
      </c>
      <c r="N1177" s="201">
        <v>64.575699999999998</v>
      </c>
      <c r="O1177" s="202" t="s">
        <v>81</v>
      </c>
      <c r="P1177" s="202"/>
      <c r="Q1177" s="203">
        <f t="shared" si="87"/>
        <v>0</v>
      </c>
      <c r="R1177" s="203">
        <f t="shared" si="88"/>
        <v>0</v>
      </c>
      <c r="S1177" s="213">
        <f>IF(M1177="nvt",0,IF(O1177&gt;0,VLOOKUP(M1177,'3-Productie normen'!A:K,VLOOKUP(O1177,'3-Productie normen'!$B$34:$C$35,2,FALSE),FALSE)))</f>
        <v>0</v>
      </c>
      <c r="T1177" s="213">
        <f t="shared" si="89"/>
        <v>0</v>
      </c>
      <c r="U1177" s="572"/>
    </row>
    <row r="1178" spans="1:21" ht="14.15" customHeight="1">
      <c r="A1178" s="232">
        <v>1177</v>
      </c>
      <c r="B1178" s="262" t="s">
        <v>86</v>
      </c>
      <c r="C1178" s="199" t="s">
        <v>1033</v>
      </c>
      <c r="D1178" s="199" t="s">
        <v>1034</v>
      </c>
      <c r="E1178" s="199" t="s">
        <v>1035</v>
      </c>
      <c r="F1178" s="199" t="s">
        <v>176</v>
      </c>
      <c r="G1178" s="199" t="s">
        <v>1399</v>
      </c>
      <c r="H1178" s="199" t="s">
        <v>1426</v>
      </c>
      <c r="I1178" s="200" t="s">
        <v>123</v>
      </c>
      <c r="J1178" s="199" t="s">
        <v>179</v>
      </c>
      <c r="K1178" s="199" t="s">
        <v>179</v>
      </c>
      <c r="L1178" s="199" t="s">
        <v>197</v>
      </c>
      <c r="M1178" s="199" t="s">
        <v>122</v>
      </c>
      <c r="N1178" s="201">
        <v>114.0538</v>
      </c>
      <c r="O1178" s="202" t="s">
        <v>81</v>
      </c>
      <c r="P1178" s="202"/>
      <c r="Q1178" s="203">
        <f t="shared" si="87"/>
        <v>0</v>
      </c>
      <c r="R1178" s="203">
        <f t="shared" si="88"/>
        <v>0</v>
      </c>
      <c r="S1178" s="213">
        <f>IF(M1178="nvt",0,IF(O1178&gt;0,VLOOKUP(M1178,'3-Productie normen'!A:K,VLOOKUP(O1178,'3-Productie normen'!$B$34:$C$35,2,FALSE),FALSE)))</f>
        <v>0</v>
      </c>
      <c r="T1178" s="213">
        <f t="shared" si="89"/>
        <v>0</v>
      </c>
      <c r="U1178" s="572"/>
    </row>
    <row r="1179" spans="1:21" ht="14.15" customHeight="1">
      <c r="A1179" s="231">
        <v>1178</v>
      </c>
      <c r="B1179" s="262" t="s">
        <v>86</v>
      </c>
      <c r="C1179" s="199" t="s">
        <v>1033</v>
      </c>
      <c r="D1179" s="199" t="s">
        <v>1034</v>
      </c>
      <c r="E1179" s="199" t="s">
        <v>1035</v>
      </c>
      <c r="F1179" s="199" t="s">
        <v>176</v>
      </c>
      <c r="G1179" s="199" t="s">
        <v>1399</v>
      </c>
      <c r="H1179" s="199" t="s">
        <v>1427</v>
      </c>
      <c r="I1179" s="200" t="s">
        <v>245</v>
      </c>
      <c r="J1179" s="199" t="s">
        <v>255</v>
      </c>
      <c r="K1179" s="199" t="s">
        <v>256</v>
      </c>
      <c r="L1179" s="199" t="s">
        <v>425</v>
      </c>
      <c r="M1179" s="199" t="s">
        <v>143</v>
      </c>
      <c r="N1179" s="201">
        <v>3.91</v>
      </c>
      <c r="O1179" s="202"/>
      <c r="P1179" s="202"/>
      <c r="Q1179" s="203">
        <f t="shared" si="87"/>
        <v>0</v>
      </c>
      <c r="R1179" s="203">
        <f t="shared" si="88"/>
        <v>0</v>
      </c>
      <c r="S1179" s="213">
        <f>IF(M1179="nvt",0,IF(O1179&gt;0,VLOOKUP(M1179,'3-Productie normen'!A:K,VLOOKUP(O1179,'3-Productie normen'!$B$34:$C$35,2,FALSE),FALSE)))</f>
        <v>0</v>
      </c>
      <c r="T1179" s="213">
        <f t="shared" si="89"/>
        <v>0</v>
      </c>
      <c r="U1179" s="572"/>
    </row>
    <row r="1180" spans="1:21" ht="14.15" customHeight="1">
      <c r="A1180" s="231">
        <v>1179</v>
      </c>
      <c r="B1180" s="262" t="s">
        <v>86</v>
      </c>
      <c r="C1180" s="199" t="s">
        <v>1033</v>
      </c>
      <c r="D1180" s="199" t="s">
        <v>1034</v>
      </c>
      <c r="E1180" s="199" t="s">
        <v>1035</v>
      </c>
      <c r="F1180" s="199" t="s">
        <v>176</v>
      </c>
      <c r="G1180" s="199" t="s">
        <v>1399</v>
      </c>
      <c r="H1180" s="199" t="s">
        <v>1428</v>
      </c>
      <c r="I1180" s="200" t="s">
        <v>123</v>
      </c>
      <c r="J1180" s="199" t="s">
        <v>179</v>
      </c>
      <c r="K1180" s="199" t="s">
        <v>179</v>
      </c>
      <c r="L1180" s="199" t="s">
        <v>425</v>
      </c>
      <c r="M1180" s="199" t="s">
        <v>122</v>
      </c>
      <c r="N1180" s="201">
        <v>63.503999999999998</v>
      </c>
      <c r="O1180" s="202" t="s">
        <v>81</v>
      </c>
      <c r="P1180" s="202"/>
      <c r="Q1180" s="203">
        <f t="shared" si="87"/>
        <v>0</v>
      </c>
      <c r="R1180" s="203">
        <f t="shared" si="88"/>
        <v>0</v>
      </c>
      <c r="S1180" s="213">
        <f>IF(M1180="nvt",0,IF(O1180&gt;0,VLOOKUP(M1180,'3-Productie normen'!A:K,VLOOKUP(O1180,'3-Productie normen'!$B$34:$C$35,2,FALSE),FALSE)))</f>
        <v>0</v>
      </c>
      <c r="T1180" s="213">
        <f t="shared" si="89"/>
        <v>0</v>
      </c>
      <c r="U1180" s="572"/>
    </row>
    <row r="1181" spans="1:21" ht="14.15" customHeight="1">
      <c r="A1181" s="231">
        <v>1180</v>
      </c>
      <c r="B1181" s="262" t="s">
        <v>86</v>
      </c>
      <c r="C1181" s="199" t="s">
        <v>1033</v>
      </c>
      <c r="D1181" s="199" t="s">
        <v>1034</v>
      </c>
      <c r="E1181" s="199" t="s">
        <v>1035</v>
      </c>
      <c r="F1181" s="199" t="s">
        <v>176</v>
      </c>
      <c r="G1181" s="199" t="s">
        <v>1399</v>
      </c>
      <c r="H1181" s="199" t="s">
        <v>1429</v>
      </c>
      <c r="I1181" s="207" t="s">
        <v>123</v>
      </c>
      <c r="J1181" s="199" t="s">
        <v>179</v>
      </c>
      <c r="K1181" s="199" t="s">
        <v>1074</v>
      </c>
      <c r="L1181" s="199" t="s">
        <v>425</v>
      </c>
      <c r="M1181" s="199" t="s">
        <v>141</v>
      </c>
      <c r="N1181" s="201">
        <v>2.4649999999999999</v>
      </c>
      <c r="O1181" s="202" t="s">
        <v>81</v>
      </c>
      <c r="P1181" s="202"/>
      <c r="Q1181" s="203">
        <f t="shared" si="87"/>
        <v>0</v>
      </c>
      <c r="R1181" s="203">
        <f t="shared" si="88"/>
        <v>0</v>
      </c>
      <c r="S1181" s="213">
        <f>IF(M1181="nvt",0,IF(O1181&gt;0,VLOOKUP(M1181,'3-Productie normen'!A:K,VLOOKUP(O1181,'3-Productie normen'!$B$34:$C$35,2,FALSE),FALSE)))</f>
        <v>0</v>
      </c>
      <c r="T1181" s="213">
        <f t="shared" si="89"/>
        <v>0</v>
      </c>
      <c r="U1181" s="572"/>
    </row>
    <row r="1182" spans="1:21" ht="14.15" customHeight="1">
      <c r="A1182" s="231">
        <v>1181</v>
      </c>
      <c r="B1182" s="262" t="s">
        <v>86</v>
      </c>
      <c r="C1182" s="199" t="s">
        <v>1033</v>
      </c>
      <c r="D1182" s="199" t="s">
        <v>1034</v>
      </c>
      <c r="E1182" s="199" t="s">
        <v>1035</v>
      </c>
      <c r="F1182" s="199" t="s">
        <v>176</v>
      </c>
      <c r="G1182" s="199" t="s">
        <v>1399</v>
      </c>
      <c r="H1182" s="199" t="s">
        <v>1430</v>
      </c>
      <c r="I1182" s="207" t="s">
        <v>123</v>
      </c>
      <c r="J1182" s="199" t="s">
        <v>179</v>
      </c>
      <c r="K1182" s="199" t="s">
        <v>187</v>
      </c>
      <c r="L1182" s="199" t="s">
        <v>261</v>
      </c>
      <c r="M1182" s="199" t="s">
        <v>141</v>
      </c>
      <c r="N1182" s="201">
        <v>10.4948</v>
      </c>
      <c r="O1182" s="202" t="s">
        <v>81</v>
      </c>
      <c r="P1182" s="202"/>
      <c r="Q1182" s="203">
        <f t="shared" si="87"/>
        <v>0</v>
      </c>
      <c r="R1182" s="203">
        <f t="shared" si="88"/>
        <v>0</v>
      </c>
      <c r="S1182" s="213">
        <f>IF(M1182="nvt",0,IF(O1182&gt;0,VLOOKUP(M1182,'3-Productie normen'!A:K,VLOOKUP(O1182,'3-Productie normen'!$B$34:$C$35,2,FALSE),FALSE)))</f>
        <v>0</v>
      </c>
      <c r="T1182" s="213">
        <f t="shared" si="89"/>
        <v>0</v>
      </c>
      <c r="U1182" s="572"/>
    </row>
    <row r="1183" spans="1:21" ht="14.15" customHeight="1">
      <c r="A1183" s="231">
        <v>1182</v>
      </c>
      <c r="B1183" s="262" t="s">
        <v>86</v>
      </c>
      <c r="C1183" s="199" t="s">
        <v>1033</v>
      </c>
      <c r="D1183" s="199" t="s">
        <v>1034</v>
      </c>
      <c r="E1183" s="199" t="s">
        <v>1035</v>
      </c>
      <c r="F1183" s="199" t="s">
        <v>176</v>
      </c>
      <c r="G1183" s="199" t="s">
        <v>1399</v>
      </c>
      <c r="H1183" s="199" t="s">
        <v>1431</v>
      </c>
      <c r="I1183" s="200" t="s">
        <v>123</v>
      </c>
      <c r="J1183" s="199" t="s">
        <v>179</v>
      </c>
      <c r="K1183" s="199" t="s">
        <v>187</v>
      </c>
      <c r="L1183" s="199" t="s">
        <v>425</v>
      </c>
      <c r="M1183" s="199" t="s">
        <v>122</v>
      </c>
      <c r="N1183" s="201">
        <v>10.5</v>
      </c>
      <c r="O1183" s="202" t="s">
        <v>81</v>
      </c>
      <c r="P1183" s="202"/>
      <c r="Q1183" s="203">
        <f t="shared" si="87"/>
        <v>0</v>
      </c>
      <c r="R1183" s="203">
        <f t="shared" si="88"/>
        <v>0</v>
      </c>
      <c r="S1183" s="213">
        <f>IF(M1183="nvt",0,IF(O1183&gt;0,VLOOKUP(M1183,'3-Productie normen'!A:K,VLOOKUP(O1183,'3-Productie normen'!$B$34:$C$35,2,FALSE),FALSE)))</f>
        <v>0</v>
      </c>
      <c r="T1183" s="213">
        <f t="shared" si="89"/>
        <v>0</v>
      </c>
      <c r="U1183" s="572"/>
    </row>
    <row r="1184" spans="1:21" ht="14.15" customHeight="1">
      <c r="A1184" s="231">
        <v>1183</v>
      </c>
      <c r="B1184" s="262" t="s">
        <v>86</v>
      </c>
      <c r="C1184" s="199" t="s">
        <v>1033</v>
      </c>
      <c r="D1184" s="199" t="s">
        <v>1034</v>
      </c>
      <c r="E1184" s="199" t="s">
        <v>1035</v>
      </c>
      <c r="F1184" s="199" t="s">
        <v>176</v>
      </c>
      <c r="G1184" s="199" t="s">
        <v>1399</v>
      </c>
      <c r="H1184" s="199" t="s">
        <v>1432</v>
      </c>
      <c r="I1184" s="207" t="s">
        <v>123</v>
      </c>
      <c r="J1184" s="199" t="s">
        <v>179</v>
      </c>
      <c r="K1184" s="199" t="s">
        <v>179</v>
      </c>
      <c r="L1184" s="199" t="s">
        <v>261</v>
      </c>
      <c r="M1184" s="199" t="s">
        <v>141</v>
      </c>
      <c r="N1184" s="201">
        <v>67.6845</v>
      </c>
      <c r="O1184" s="202" t="s">
        <v>81</v>
      </c>
      <c r="P1184" s="202"/>
      <c r="Q1184" s="203">
        <f t="shared" si="87"/>
        <v>0</v>
      </c>
      <c r="R1184" s="203">
        <f t="shared" si="88"/>
        <v>0</v>
      </c>
      <c r="S1184" s="213">
        <f>IF(M1184="nvt",0,IF(O1184&gt;0,VLOOKUP(M1184,'3-Productie normen'!A:K,VLOOKUP(O1184,'3-Productie normen'!$B$34:$C$35,2,FALSE),FALSE)))</f>
        <v>0</v>
      </c>
      <c r="T1184" s="213">
        <f t="shared" si="89"/>
        <v>0</v>
      </c>
      <c r="U1184" s="572"/>
    </row>
    <row r="1185" spans="1:21" ht="14.15" customHeight="1">
      <c r="A1185" s="231">
        <v>1184</v>
      </c>
      <c r="B1185" s="262" t="s">
        <v>86</v>
      </c>
      <c r="C1185" s="199" t="s">
        <v>1033</v>
      </c>
      <c r="D1185" s="199" t="s">
        <v>1034</v>
      </c>
      <c r="E1185" s="199" t="s">
        <v>1035</v>
      </c>
      <c r="F1185" s="199" t="s">
        <v>176</v>
      </c>
      <c r="G1185" s="199" t="s">
        <v>1399</v>
      </c>
      <c r="H1185" s="199" t="s">
        <v>1433</v>
      </c>
      <c r="I1185" s="200" t="s">
        <v>130</v>
      </c>
      <c r="J1185" s="199" t="s">
        <v>222</v>
      </c>
      <c r="K1185" s="199" t="s">
        <v>237</v>
      </c>
      <c r="L1185" s="199" t="s">
        <v>1037</v>
      </c>
      <c r="M1185" s="199" t="s">
        <v>238</v>
      </c>
      <c r="N1185" s="201">
        <v>121.4465</v>
      </c>
      <c r="O1185" s="202" t="s">
        <v>81</v>
      </c>
      <c r="P1185" s="202"/>
      <c r="Q1185" s="203">
        <f t="shared" si="87"/>
        <v>0</v>
      </c>
      <c r="R1185" s="203">
        <f t="shared" si="88"/>
        <v>0</v>
      </c>
      <c r="S1185" s="213">
        <f>IF(M1185="nvt",0,IF(O1185&gt;0,VLOOKUP(M1185,'3-Productie normen'!A:K,VLOOKUP(O1185,'3-Productie normen'!$B$34:$C$35,2,FALSE),FALSE)))</f>
        <v>0</v>
      </c>
      <c r="T1185" s="213">
        <f t="shared" si="89"/>
        <v>0</v>
      </c>
      <c r="U1185" s="572"/>
    </row>
    <row r="1186" spans="1:21" ht="14.15" customHeight="1">
      <c r="A1186" s="232">
        <v>1185</v>
      </c>
      <c r="B1186" s="262" t="s">
        <v>86</v>
      </c>
      <c r="C1186" s="199" t="s">
        <v>1033</v>
      </c>
      <c r="D1186" s="199" t="s">
        <v>1034</v>
      </c>
      <c r="E1186" s="199" t="s">
        <v>1035</v>
      </c>
      <c r="F1186" s="199" t="s">
        <v>176</v>
      </c>
      <c r="G1186" s="199" t="s">
        <v>1399</v>
      </c>
      <c r="H1186" s="199" t="s">
        <v>1434</v>
      </c>
      <c r="I1186" s="200" t="s">
        <v>130</v>
      </c>
      <c r="J1186" s="199" t="s">
        <v>222</v>
      </c>
      <c r="K1186" s="199" t="s">
        <v>237</v>
      </c>
      <c r="L1186" s="199" t="s">
        <v>425</v>
      </c>
      <c r="M1186" s="199" t="s">
        <v>238</v>
      </c>
      <c r="N1186" s="201">
        <v>22.416</v>
      </c>
      <c r="O1186" s="202" t="s">
        <v>81</v>
      </c>
      <c r="P1186" s="202"/>
      <c r="Q1186" s="203">
        <f t="shared" ref="Q1186:Q1210" si="90">IF(O1186="nvt",0,IF(O1186&gt;0,S1186*N1186,0))</f>
        <v>0</v>
      </c>
      <c r="R1186" s="203">
        <f t="shared" ref="R1186:R1210" si="91">IF(P1186&gt;0,T1186*N1186,0)</f>
        <v>0</v>
      </c>
      <c r="S1186" s="213">
        <f>IF(M1186="nvt",0,IF(O1186&gt;0,VLOOKUP(M1186,'3-Productie normen'!A:K,VLOOKUP(O1186,'3-Productie normen'!$B$34:$C$35,2,FALSE),FALSE)))</f>
        <v>0</v>
      </c>
      <c r="T1186" s="213">
        <f t="shared" ref="T1186:T1210" si="92">IF(P1186&gt;0,S1186*$T$8,0)</f>
        <v>0</v>
      </c>
      <c r="U1186" s="572"/>
    </row>
    <row r="1187" spans="1:21" ht="14.15" customHeight="1">
      <c r="A1187" s="231">
        <v>1186</v>
      </c>
      <c r="B1187" s="262" t="s">
        <v>86</v>
      </c>
      <c r="C1187" s="199" t="s">
        <v>1033</v>
      </c>
      <c r="D1187" s="199" t="s">
        <v>1034</v>
      </c>
      <c r="E1187" s="199" t="s">
        <v>1035</v>
      </c>
      <c r="F1187" s="199" t="s">
        <v>176</v>
      </c>
      <c r="G1187" s="199" t="s">
        <v>1399</v>
      </c>
      <c r="H1187" s="199" t="s">
        <v>1435</v>
      </c>
      <c r="I1187" s="200" t="s">
        <v>130</v>
      </c>
      <c r="J1187" s="199" t="s">
        <v>222</v>
      </c>
      <c r="K1187" s="199" t="s">
        <v>237</v>
      </c>
      <c r="L1187" s="199" t="s">
        <v>425</v>
      </c>
      <c r="M1187" s="199" t="s">
        <v>238</v>
      </c>
      <c r="N1187" s="201">
        <v>35.368699999999997</v>
      </c>
      <c r="O1187" s="202" t="s">
        <v>81</v>
      </c>
      <c r="P1187" s="202"/>
      <c r="Q1187" s="203">
        <f t="shared" si="90"/>
        <v>0</v>
      </c>
      <c r="R1187" s="203">
        <f t="shared" si="91"/>
        <v>0</v>
      </c>
      <c r="S1187" s="213">
        <f>IF(M1187="nvt",0,IF(O1187&gt;0,VLOOKUP(M1187,'3-Productie normen'!A:K,VLOOKUP(O1187,'3-Productie normen'!$B$34:$C$35,2,FALSE),FALSE)))</f>
        <v>0</v>
      </c>
      <c r="T1187" s="213">
        <f t="shared" si="92"/>
        <v>0</v>
      </c>
      <c r="U1187" s="572"/>
    </row>
    <row r="1188" spans="1:21" ht="14.15" customHeight="1">
      <c r="A1188" s="231">
        <v>1187</v>
      </c>
      <c r="B1188" s="262" t="s">
        <v>86</v>
      </c>
      <c r="C1188" s="199" t="s">
        <v>1033</v>
      </c>
      <c r="D1188" s="199" t="s">
        <v>1034</v>
      </c>
      <c r="E1188" s="199" t="s">
        <v>1035</v>
      </c>
      <c r="F1188" s="199" t="s">
        <v>176</v>
      </c>
      <c r="G1188" s="199" t="s">
        <v>1399</v>
      </c>
      <c r="H1188" s="199" t="s">
        <v>1436</v>
      </c>
      <c r="I1188" s="200" t="s">
        <v>130</v>
      </c>
      <c r="J1188" s="199" t="s">
        <v>222</v>
      </c>
      <c r="K1188" s="199" t="s">
        <v>237</v>
      </c>
      <c r="L1188" s="199" t="s">
        <v>180</v>
      </c>
      <c r="M1188" s="199" t="s">
        <v>238</v>
      </c>
      <c r="N1188" s="201">
        <v>3.1025</v>
      </c>
      <c r="O1188" s="202" t="s">
        <v>81</v>
      </c>
      <c r="P1188" s="202"/>
      <c r="Q1188" s="203">
        <f t="shared" si="90"/>
        <v>0</v>
      </c>
      <c r="R1188" s="203">
        <f t="shared" si="91"/>
        <v>0</v>
      </c>
      <c r="S1188" s="213">
        <f>IF(M1188="nvt",0,IF(O1188&gt;0,VLOOKUP(M1188,'3-Productie normen'!A:K,VLOOKUP(O1188,'3-Productie normen'!$B$34:$C$35,2,FALSE),FALSE)))</f>
        <v>0</v>
      </c>
      <c r="T1188" s="213">
        <f t="shared" si="92"/>
        <v>0</v>
      </c>
      <c r="U1188" s="572"/>
    </row>
    <row r="1189" spans="1:21" ht="14.15" customHeight="1">
      <c r="A1189" s="231">
        <v>1188</v>
      </c>
      <c r="B1189" s="262" t="s">
        <v>86</v>
      </c>
      <c r="C1189" s="199" t="s">
        <v>1033</v>
      </c>
      <c r="D1189" s="199" t="s">
        <v>1034</v>
      </c>
      <c r="E1189" s="199" t="s">
        <v>1035</v>
      </c>
      <c r="F1189" s="199" t="s">
        <v>176</v>
      </c>
      <c r="G1189" s="199" t="s">
        <v>1399</v>
      </c>
      <c r="H1189" s="199" t="s">
        <v>1437</v>
      </c>
      <c r="I1189" s="200" t="s">
        <v>130</v>
      </c>
      <c r="J1189" s="199" t="s">
        <v>222</v>
      </c>
      <c r="K1189" s="199" t="s">
        <v>237</v>
      </c>
      <c r="L1189" s="199" t="s">
        <v>425</v>
      </c>
      <c r="M1189" s="199" t="s">
        <v>238</v>
      </c>
      <c r="N1189" s="201">
        <v>30.878599999999999</v>
      </c>
      <c r="O1189" s="202" t="s">
        <v>81</v>
      </c>
      <c r="P1189" s="202"/>
      <c r="Q1189" s="203">
        <f t="shared" si="90"/>
        <v>0</v>
      </c>
      <c r="R1189" s="203">
        <f t="shared" si="91"/>
        <v>0</v>
      </c>
      <c r="S1189" s="213">
        <f>IF(M1189="nvt",0,IF(O1189&gt;0,VLOOKUP(M1189,'3-Productie normen'!A:K,VLOOKUP(O1189,'3-Productie normen'!$B$34:$C$35,2,FALSE),FALSE)))</f>
        <v>0</v>
      </c>
      <c r="T1189" s="213">
        <f t="shared" si="92"/>
        <v>0</v>
      </c>
      <c r="U1189" s="572"/>
    </row>
    <row r="1190" spans="1:21" ht="14.15" customHeight="1">
      <c r="A1190" s="231">
        <v>1189</v>
      </c>
      <c r="B1190" s="262" t="s">
        <v>86</v>
      </c>
      <c r="C1190" s="199" t="s">
        <v>1033</v>
      </c>
      <c r="D1190" s="199" t="s">
        <v>1034</v>
      </c>
      <c r="E1190" s="199" t="s">
        <v>1035</v>
      </c>
      <c r="F1190" s="199" t="s">
        <v>176</v>
      </c>
      <c r="G1190" s="199" t="s">
        <v>1399</v>
      </c>
      <c r="H1190" s="199" t="s">
        <v>1438</v>
      </c>
      <c r="I1190" s="200" t="s">
        <v>133</v>
      </c>
      <c r="J1190" s="199" t="s">
        <v>222</v>
      </c>
      <c r="K1190" s="199" t="s">
        <v>223</v>
      </c>
      <c r="L1190" s="199" t="s">
        <v>387</v>
      </c>
      <c r="M1190" s="225" t="s">
        <v>139</v>
      </c>
      <c r="N1190" s="201">
        <v>7.5589000000000004</v>
      </c>
      <c r="O1190" s="202" t="s">
        <v>81</v>
      </c>
      <c r="P1190" s="202" t="s">
        <v>81</v>
      </c>
      <c r="Q1190" s="203">
        <f t="shared" si="90"/>
        <v>0</v>
      </c>
      <c r="R1190" s="203">
        <f t="shared" si="91"/>
        <v>0</v>
      </c>
      <c r="S1190" s="213">
        <f>IF(M1190="nvt",0,IF(O1190&gt;0,VLOOKUP(M1190,'3-Productie normen'!A:K,VLOOKUP(O1190,'3-Productie normen'!$B$34:$C$35,2,FALSE),FALSE)))</f>
        <v>0</v>
      </c>
      <c r="T1190" s="213">
        <f t="shared" si="92"/>
        <v>0</v>
      </c>
      <c r="U1190" s="572"/>
    </row>
    <row r="1191" spans="1:21" ht="14.15" customHeight="1">
      <c r="A1191" s="231">
        <v>1190</v>
      </c>
      <c r="B1191" s="262" t="s">
        <v>86</v>
      </c>
      <c r="C1191" s="199" t="s">
        <v>1033</v>
      </c>
      <c r="D1191" s="199" t="s">
        <v>1034</v>
      </c>
      <c r="E1191" s="199" t="s">
        <v>1035</v>
      </c>
      <c r="F1191" s="199" t="s">
        <v>176</v>
      </c>
      <c r="G1191" s="199" t="s">
        <v>1399</v>
      </c>
      <c r="H1191" s="199" t="s">
        <v>1439</v>
      </c>
      <c r="I1191" s="200" t="s">
        <v>133</v>
      </c>
      <c r="J1191" s="199" t="s">
        <v>222</v>
      </c>
      <c r="K1191" s="199" t="s">
        <v>223</v>
      </c>
      <c r="L1191" s="199" t="s">
        <v>387</v>
      </c>
      <c r="M1191" s="225" t="s">
        <v>139</v>
      </c>
      <c r="N1191" s="201">
        <v>2.0528</v>
      </c>
      <c r="O1191" s="202" t="s">
        <v>81</v>
      </c>
      <c r="P1191" s="202" t="s">
        <v>81</v>
      </c>
      <c r="Q1191" s="203">
        <f t="shared" si="90"/>
        <v>0</v>
      </c>
      <c r="R1191" s="203">
        <f t="shared" si="91"/>
        <v>0</v>
      </c>
      <c r="S1191" s="213">
        <f>IF(M1191="nvt",0,IF(O1191&gt;0,VLOOKUP(M1191,'3-Productie normen'!A:K,VLOOKUP(O1191,'3-Productie normen'!$B$34:$C$35,2,FALSE),FALSE)))</f>
        <v>0</v>
      </c>
      <c r="T1191" s="213">
        <f t="shared" si="92"/>
        <v>0</v>
      </c>
      <c r="U1191" s="572"/>
    </row>
    <row r="1192" spans="1:21" ht="14.15" customHeight="1">
      <c r="A1192" s="231">
        <v>1191</v>
      </c>
      <c r="B1192" s="262" t="s">
        <v>86</v>
      </c>
      <c r="C1192" s="199" t="s">
        <v>1033</v>
      </c>
      <c r="D1192" s="199" t="s">
        <v>1034</v>
      </c>
      <c r="E1192" s="199" t="s">
        <v>1035</v>
      </c>
      <c r="F1192" s="199" t="s">
        <v>176</v>
      </c>
      <c r="G1192" s="199" t="s">
        <v>1399</v>
      </c>
      <c r="H1192" s="199" t="s">
        <v>1440</v>
      </c>
      <c r="I1192" s="200" t="s">
        <v>133</v>
      </c>
      <c r="J1192" s="199" t="s">
        <v>222</v>
      </c>
      <c r="K1192" s="199" t="s">
        <v>223</v>
      </c>
      <c r="L1192" s="199" t="s">
        <v>387</v>
      </c>
      <c r="M1192" s="225" t="s">
        <v>139</v>
      </c>
      <c r="N1192" s="201">
        <v>2.0528</v>
      </c>
      <c r="O1192" s="202" t="s">
        <v>81</v>
      </c>
      <c r="P1192" s="202" t="s">
        <v>81</v>
      </c>
      <c r="Q1192" s="203">
        <f t="shared" si="90"/>
        <v>0</v>
      </c>
      <c r="R1192" s="203">
        <f t="shared" si="91"/>
        <v>0</v>
      </c>
      <c r="S1192" s="213">
        <f>IF(M1192="nvt",0,IF(O1192&gt;0,VLOOKUP(M1192,'3-Productie normen'!A:K,VLOOKUP(O1192,'3-Productie normen'!$B$34:$C$35,2,FALSE),FALSE)))</f>
        <v>0</v>
      </c>
      <c r="T1192" s="213">
        <f t="shared" si="92"/>
        <v>0</v>
      </c>
      <c r="U1192" s="572"/>
    </row>
    <row r="1193" spans="1:21" ht="14.15" customHeight="1">
      <c r="A1193" s="231">
        <v>1192</v>
      </c>
      <c r="B1193" s="262" t="s">
        <v>86</v>
      </c>
      <c r="C1193" s="199" t="s">
        <v>1033</v>
      </c>
      <c r="D1193" s="199" t="s">
        <v>1034</v>
      </c>
      <c r="E1193" s="199" t="s">
        <v>1035</v>
      </c>
      <c r="F1193" s="199" t="s">
        <v>176</v>
      </c>
      <c r="G1193" s="199" t="s">
        <v>1399</v>
      </c>
      <c r="H1193" s="199" t="s">
        <v>1441</v>
      </c>
      <c r="I1193" s="200" t="s">
        <v>133</v>
      </c>
      <c r="J1193" s="199" t="s">
        <v>222</v>
      </c>
      <c r="K1193" s="199" t="s">
        <v>223</v>
      </c>
      <c r="L1193" s="199" t="s">
        <v>387</v>
      </c>
      <c r="M1193" s="225" t="s">
        <v>139</v>
      </c>
      <c r="N1193" s="201">
        <v>2.0528</v>
      </c>
      <c r="O1193" s="202" t="s">
        <v>81</v>
      </c>
      <c r="P1193" s="202" t="s">
        <v>81</v>
      </c>
      <c r="Q1193" s="203">
        <f t="shared" si="90"/>
        <v>0</v>
      </c>
      <c r="R1193" s="203">
        <f t="shared" si="91"/>
        <v>0</v>
      </c>
      <c r="S1193" s="213">
        <f>IF(M1193="nvt",0,IF(O1193&gt;0,VLOOKUP(M1193,'3-Productie normen'!A:K,VLOOKUP(O1193,'3-Productie normen'!$B$34:$C$35,2,FALSE),FALSE)))</f>
        <v>0</v>
      </c>
      <c r="T1193" s="213">
        <f t="shared" si="92"/>
        <v>0</v>
      </c>
      <c r="U1193" s="572"/>
    </row>
    <row r="1194" spans="1:21" ht="14.15" customHeight="1">
      <c r="A1194" s="232">
        <v>1193</v>
      </c>
      <c r="B1194" s="262" t="s">
        <v>86</v>
      </c>
      <c r="C1194" s="199" t="s">
        <v>1033</v>
      </c>
      <c r="D1194" s="199" t="s">
        <v>1034</v>
      </c>
      <c r="E1194" s="199" t="s">
        <v>1035</v>
      </c>
      <c r="F1194" s="199" t="s">
        <v>176</v>
      </c>
      <c r="G1194" s="199" t="s">
        <v>1399</v>
      </c>
      <c r="H1194" s="199" t="s">
        <v>1442</v>
      </c>
      <c r="I1194" s="200" t="s">
        <v>133</v>
      </c>
      <c r="J1194" s="199" t="s">
        <v>222</v>
      </c>
      <c r="K1194" s="199" t="s">
        <v>223</v>
      </c>
      <c r="L1194" s="199" t="s">
        <v>387</v>
      </c>
      <c r="M1194" s="225" t="s">
        <v>139</v>
      </c>
      <c r="N1194" s="201">
        <v>2.0528</v>
      </c>
      <c r="O1194" s="202" t="s">
        <v>81</v>
      </c>
      <c r="P1194" s="202" t="s">
        <v>81</v>
      </c>
      <c r="Q1194" s="203">
        <f t="shared" si="90"/>
        <v>0</v>
      </c>
      <c r="R1194" s="203">
        <f t="shared" si="91"/>
        <v>0</v>
      </c>
      <c r="S1194" s="213">
        <f>IF(M1194="nvt",0,IF(O1194&gt;0,VLOOKUP(M1194,'3-Productie normen'!A:K,VLOOKUP(O1194,'3-Productie normen'!$B$34:$C$35,2,FALSE),FALSE)))</f>
        <v>0</v>
      </c>
      <c r="T1194" s="213">
        <f t="shared" si="92"/>
        <v>0</v>
      </c>
      <c r="U1194" s="572"/>
    </row>
    <row r="1195" spans="1:21" ht="14.15" customHeight="1">
      <c r="A1195" s="231">
        <v>1194</v>
      </c>
      <c r="B1195" s="262" t="s">
        <v>86</v>
      </c>
      <c r="C1195" s="199" t="s">
        <v>1033</v>
      </c>
      <c r="D1195" s="199" t="s">
        <v>1034</v>
      </c>
      <c r="E1195" s="199" t="s">
        <v>1035</v>
      </c>
      <c r="F1195" s="199" t="s">
        <v>176</v>
      </c>
      <c r="G1195" s="199" t="s">
        <v>1399</v>
      </c>
      <c r="H1195" s="199" t="s">
        <v>1443</v>
      </c>
      <c r="I1195" s="200" t="s">
        <v>133</v>
      </c>
      <c r="J1195" s="199" t="s">
        <v>222</v>
      </c>
      <c r="K1195" s="199" t="s">
        <v>223</v>
      </c>
      <c r="L1195" s="199" t="s">
        <v>387</v>
      </c>
      <c r="M1195" s="225" t="s">
        <v>139</v>
      </c>
      <c r="N1195" s="201">
        <v>3.69</v>
      </c>
      <c r="O1195" s="202" t="s">
        <v>81</v>
      </c>
      <c r="P1195" s="202" t="s">
        <v>81</v>
      </c>
      <c r="Q1195" s="203">
        <f t="shared" si="90"/>
        <v>0</v>
      </c>
      <c r="R1195" s="203">
        <f t="shared" si="91"/>
        <v>0</v>
      </c>
      <c r="S1195" s="213">
        <f>IF(M1195="nvt",0,IF(O1195&gt;0,VLOOKUP(M1195,'3-Productie normen'!A:K,VLOOKUP(O1195,'3-Productie normen'!$B$34:$C$35,2,FALSE),FALSE)))</f>
        <v>0</v>
      </c>
      <c r="T1195" s="213">
        <f t="shared" si="92"/>
        <v>0</v>
      </c>
      <c r="U1195" s="572"/>
    </row>
    <row r="1196" spans="1:21" ht="14.15" customHeight="1">
      <c r="A1196" s="231">
        <v>1195</v>
      </c>
      <c r="B1196" s="262" t="s">
        <v>86</v>
      </c>
      <c r="C1196" s="199" t="s">
        <v>1033</v>
      </c>
      <c r="D1196" s="199" t="s">
        <v>1034</v>
      </c>
      <c r="E1196" s="199" t="s">
        <v>1035</v>
      </c>
      <c r="F1196" s="199" t="s">
        <v>176</v>
      </c>
      <c r="G1196" s="199" t="s">
        <v>1399</v>
      </c>
      <c r="H1196" s="199" t="s">
        <v>1444</v>
      </c>
      <c r="I1196" s="200" t="s">
        <v>133</v>
      </c>
      <c r="J1196" s="199" t="s">
        <v>222</v>
      </c>
      <c r="K1196" s="199" t="s">
        <v>223</v>
      </c>
      <c r="L1196" s="199" t="s">
        <v>387</v>
      </c>
      <c r="M1196" s="225" t="s">
        <v>139</v>
      </c>
      <c r="N1196" s="201">
        <v>1.2871999999999999</v>
      </c>
      <c r="O1196" s="202" t="s">
        <v>81</v>
      </c>
      <c r="P1196" s="202" t="s">
        <v>81</v>
      </c>
      <c r="Q1196" s="203">
        <f t="shared" si="90"/>
        <v>0</v>
      </c>
      <c r="R1196" s="203">
        <f t="shared" si="91"/>
        <v>0</v>
      </c>
      <c r="S1196" s="213">
        <f>IF(M1196="nvt",0,IF(O1196&gt;0,VLOOKUP(M1196,'3-Productie normen'!A:K,VLOOKUP(O1196,'3-Productie normen'!$B$34:$C$35,2,FALSE),FALSE)))</f>
        <v>0</v>
      </c>
      <c r="T1196" s="213">
        <f t="shared" si="92"/>
        <v>0</v>
      </c>
      <c r="U1196" s="572"/>
    </row>
    <row r="1197" spans="1:21" ht="14.15" customHeight="1">
      <c r="A1197" s="231">
        <v>1196</v>
      </c>
      <c r="B1197" s="262" t="s">
        <v>86</v>
      </c>
      <c r="C1197" s="199" t="s">
        <v>1033</v>
      </c>
      <c r="D1197" s="199" t="s">
        <v>1034</v>
      </c>
      <c r="E1197" s="199" t="s">
        <v>1035</v>
      </c>
      <c r="F1197" s="199" t="s">
        <v>176</v>
      </c>
      <c r="G1197" s="199" t="s">
        <v>1399</v>
      </c>
      <c r="H1197" s="199" t="s">
        <v>1445</v>
      </c>
      <c r="I1197" s="200" t="s">
        <v>133</v>
      </c>
      <c r="J1197" s="199" t="s">
        <v>222</v>
      </c>
      <c r="K1197" s="199" t="s">
        <v>223</v>
      </c>
      <c r="L1197" s="199" t="s">
        <v>387</v>
      </c>
      <c r="M1197" s="225" t="s">
        <v>139</v>
      </c>
      <c r="N1197" s="201">
        <v>1.2871999999999999</v>
      </c>
      <c r="O1197" s="202" t="s">
        <v>81</v>
      </c>
      <c r="P1197" s="202" t="s">
        <v>81</v>
      </c>
      <c r="Q1197" s="203">
        <f t="shared" si="90"/>
        <v>0</v>
      </c>
      <c r="R1197" s="203">
        <f t="shared" si="91"/>
        <v>0</v>
      </c>
      <c r="S1197" s="213">
        <f>IF(M1197="nvt",0,IF(O1197&gt;0,VLOOKUP(M1197,'3-Productie normen'!A:K,VLOOKUP(O1197,'3-Productie normen'!$B$34:$C$35,2,FALSE),FALSE)))</f>
        <v>0</v>
      </c>
      <c r="T1197" s="213">
        <f t="shared" si="92"/>
        <v>0</v>
      </c>
      <c r="U1197" s="572"/>
    </row>
    <row r="1198" spans="1:21" ht="14.15" customHeight="1">
      <c r="A1198" s="231">
        <v>1197</v>
      </c>
      <c r="B1198" s="262" t="s">
        <v>86</v>
      </c>
      <c r="C1198" s="199" t="s">
        <v>1033</v>
      </c>
      <c r="D1198" s="199" t="s">
        <v>1034</v>
      </c>
      <c r="E1198" s="199" t="s">
        <v>1035</v>
      </c>
      <c r="F1198" s="199" t="s">
        <v>176</v>
      </c>
      <c r="G1198" s="199" t="s">
        <v>1399</v>
      </c>
      <c r="H1198" s="199" t="s">
        <v>1446</v>
      </c>
      <c r="I1198" s="200" t="s">
        <v>133</v>
      </c>
      <c r="J1198" s="199" t="s">
        <v>222</v>
      </c>
      <c r="K1198" s="199" t="s">
        <v>223</v>
      </c>
      <c r="L1198" s="199" t="s">
        <v>387</v>
      </c>
      <c r="M1198" s="225" t="s">
        <v>139</v>
      </c>
      <c r="N1198" s="201">
        <v>3.69</v>
      </c>
      <c r="O1198" s="202" t="s">
        <v>81</v>
      </c>
      <c r="P1198" s="202" t="s">
        <v>81</v>
      </c>
      <c r="Q1198" s="203">
        <f t="shared" si="90"/>
        <v>0</v>
      </c>
      <c r="R1198" s="203">
        <f t="shared" si="91"/>
        <v>0</v>
      </c>
      <c r="S1198" s="213">
        <f>IF(M1198="nvt",0,IF(O1198&gt;0,VLOOKUP(M1198,'3-Productie normen'!A:K,VLOOKUP(O1198,'3-Productie normen'!$B$34:$C$35,2,FALSE),FALSE)))</f>
        <v>0</v>
      </c>
      <c r="T1198" s="213">
        <f t="shared" si="92"/>
        <v>0</v>
      </c>
      <c r="U1198" s="572"/>
    </row>
    <row r="1199" spans="1:21" ht="14.15" customHeight="1">
      <c r="A1199" s="231">
        <v>1198</v>
      </c>
      <c r="B1199" s="262" t="s">
        <v>86</v>
      </c>
      <c r="C1199" s="199" t="s">
        <v>1033</v>
      </c>
      <c r="D1199" s="199" t="s">
        <v>1034</v>
      </c>
      <c r="E1199" s="199" t="s">
        <v>1035</v>
      </c>
      <c r="F1199" s="199" t="s">
        <v>176</v>
      </c>
      <c r="G1199" s="199" t="s">
        <v>1399</v>
      </c>
      <c r="H1199" s="199" t="s">
        <v>1447</v>
      </c>
      <c r="I1199" s="200" t="s">
        <v>133</v>
      </c>
      <c r="J1199" s="199" t="s">
        <v>222</v>
      </c>
      <c r="K1199" s="199" t="s">
        <v>223</v>
      </c>
      <c r="L1199" s="199" t="s">
        <v>387</v>
      </c>
      <c r="M1199" s="225" t="s">
        <v>139</v>
      </c>
      <c r="N1199" s="201">
        <v>1.2871999999999999</v>
      </c>
      <c r="O1199" s="202" t="s">
        <v>81</v>
      </c>
      <c r="P1199" s="202" t="s">
        <v>81</v>
      </c>
      <c r="Q1199" s="203">
        <f t="shared" si="90"/>
        <v>0</v>
      </c>
      <c r="R1199" s="203">
        <f t="shared" si="91"/>
        <v>0</v>
      </c>
      <c r="S1199" s="213">
        <f>IF(M1199="nvt",0,IF(O1199&gt;0,VLOOKUP(M1199,'3-Productie normen'!A:K,VLOOKUP(O1199,'3-Productie normen'!$B$34:$C$35,2,FALSE),FALSE)))</f>
        <v>0</v>
      </c>
      <c r="T1199" s="213">
        <f t="shared" si="92"/>
        <v>0</v>
      </c>
      <c r="U1199" s="572"/>
    </row>
    <row r="1200" spans="1:21" ht="14.15" customHeight="1">
      <c r="A1200" s="231">
        <v>1199</v>
      </c>
      <c r="B1200" s="262" t="s">
        <v>86</v>
      </c>
      <c r="C1200" s="199" t="s">
        <v>1033</v>
      </c>
      <c r="D1200" s="199" t="s">
        <v>1034</v>
      </c>
      <c r="E1200" s="199" t="s">
        <v>1035</v>
      </c>
      <c r="F1200" s="199" t="s">
        <v>176</v>
      </c>
      <c r="G1200" s="199" t="s">
        <v>1399</v>
      </c>
      <c r="H1200" s="199" t="s">
        <v>1448</v>
      </c>
      <c r="I1200" s="200" t="s">
        <v>133</v>
      </c>
      <c r="J1200" s="199" t="s">
        <v>222</v>
      </c>
      <c r="K1200" s="199" t="s">
        <v>223</v>
      </c>
      <c r="L1200" s="199" t="s">
        <v>387</v>
      </c>
      <c r="M1200" s="225" t="s">
        <v>139</v>
      </c>
      <c r="N1200" s="201">
        <v>1.2871999999999999</v>
      </c>
      <c r="O1200" s="202" t="s">
        <v>81</v>
      </c>
      <c r="P1200" s="202" t="s">
        <v>81</v>
      </c>
      <c r="Q1200" s="203">
        <f t="shared" si="90"/>
        <v>0</v>
      </c>
      <c r="R1200" s="203">
        <f t="shared" si="91"/>
        <v>0</v>
      </c>
      <c r="S1200" s="213">
        <f>IF(M1200="nvt",0,IF(O1200&gt;0,VLOOKUP(M1200,'3-Productie normen'!A:K,VLOOKUP(O1200,'3-Productie normen'!$B$34:$C$35,2,FALSE),FALSE)))</f>
        <v>0</v>
      </c>
      <c r="T1200" s="213">
        <f t="shared" si="92"/>
        <v>0</v>
      </c>
      <c r="U1200" s="572"/>
    </row>
    <row r="1201" spans="1:21" ht="14.15" customHeight="1">
      <c r="A1201" s="231">
        <v>1200</v>
      </c>
      <c r="B1201" s="262" t="s">
        <v>86</v>
      </c>
      <c r="C1201" s="199" t="s">
        <v>1033</v>
      </c>
      <c r="D1201" s="199" t="s">
        <v>1034</v>
      </c>
      <c r="E1201" s="199" t="s">
        <v>1035</v>
      </c>
      <c r="F1201" s="199" t="s">
        <v>176</v>
      </c>
      <c r="G1201" s="199" t="s">
        <v>1399</v>
      </c>
      <c r="H1201" s="199" t="s">
        <v>1449</v>
      </c>
      <c r="I1201" s="200" t="s">
        <v>133</v>
      </c>
      <c r="J1201" s="199" t="s">
        <v>222</v>
      </c>
      <c r="K1201" s="199" t="s">
        <v>223</v>
      </c>
      <c r="L1201" s="199" t="s">
        <v>387</v>
      </c>
      <c r="M1201" s="225" t="s">
        <v>139</v>
      </c>
      <c r="N1201" s="201">
        <v>3.6231</v>
      </c>
      <c r="O1201" s="202" t="s">
        <v>81</v>
      </c>
      <c r="P1201" s="202" t="s">
        <v>81</v>
      </c>
      <c r="Q1201" s="203">
        <f t="shared" si="90"/>
        <v>0</v>
      </c>
      <c r="R1201" s="203">
        <f t="shared" si="91"/>
        <v>0</v>
      </c>
      <c r="S1201" s="213">
        <f>IF(M1201="nvt",0,IF(O1201&gt;0,VLOOKUP(M1201,'3-Productie normen'!A:K,VLOOKUP(O1201,'3-Productie normen'!$B$34:$C$35,2,FALSE),FALSE)))</f>
        <v>0</v>
      </c>
      <c r="T1201" s="213">
        <f t="shared" si="92"/>
        <v>0</v>
      </c>
      <c r="U1201" s="572"/>
    </row>
    <row r="1202" spans="1:21" ht="14.15" customHeight="1">
      <c r="A1202" s="232">
        <v>1201</v>
      </c>
      <c r="B1202" s="262" t="s">
        <v>86</v>
      </c>
      <c r="C1202" s="199" t="s">
        <v>1033</v>
      </c>
      <c r="D1202" s="199" t="s">
        <v>1034</v>
      </c>
      <c r="E1202" s="199" t="s">
        <v>1035</v>
      </c>
      <c r="F1202" s="199" t="s">
        <v>176</v>
      </c>
      <c r="G1202" s="199" t="s">
        <v>1399</v>
      </c>
      <c r="H1202" s="199" t="s">
        <v>1450</v>
      </c>
      <c r="I1202" s="200" t="s">
        <v>133</v>
      </c>
      <c r="J1202" s="199" t="s">
        <v>222</v>
      </c>
      <c r="K1202" s="199" t="s">
        <v>223</v>
      </c>
      <c r="L1202" s="199" t="s">
        <v>387</v>
      </c>
      <c r="M1202" s="225" t="s">
        <v>139</v>
      </c>
      <c r="N1202" s="201">
        <v>1.925</v>
      </c>
      <c r="O1202" s="202" t="s">
        <v>81</v>
      </c>
      <c r="P1202" s="202" t="s">
        <v>81</v>
      </c>
      <c r="Q1202" s="203">
        <f t="shared" si="90"/>
        <v>0</v>
      </c>
      <c r="R1202" s="203">
        <f t="shared" si="91"/>
        <v>0</v>
      </c>
      <c r="S1202" s="213">
        <f>IF(M1202="nvt",0,IF(O1202&gt;0,VLOOKUP(M1202,'3-Productie normen'!A:K,VLOOKUP(O1202,'3-Productie normen'!$B$34:$C$35,2,FALSE),FALSE)))</f>
        <v>0</v>
      </c>
      <c r="T1202" s="213">
        <f t="shared" si="92"/>
        <v>0</v>
      </c>
      <c r="U1202" s="572"/>
    </row>
    <row r="1203" spans="1:21" ht="14.15" customHeight="1">
      <c r="A1203" s="231">
        <v>1202</v>
      </c>
      <c r="B1203" s="262" t="s">
        <v>86</v>
      </c>
      <c r="C1203" s="199" t="s">
        <v>1033</v>
      </c>
      <c r="D1203" s="199" t="s">
        <v>1034</v>
      </c>
      <c r="E1203" s="199" t="s">
        <v>1035</v>
      </c>
      <c r="F1203" s="199" t="s">
        <v>176</v>
      </c>
      <c r="G1203" s="199" t="s">
        <v>1399</v>
      </c>
      <c r="H1203" s="199" t="s">
        <v>1451</v>
      </c>
      <c r="I1203" s="200" t="s">
        <v>133</v>
      </c>
      <c r="J1203" s="199" t="s">
        <v>222</v>
      </c>
      <c r="K1203" s="199" t="s">
        <v>223</v>
      </c>
      <c r="L1203" s="199" t="s">
        <v>387</v>
      </c>
      <c r="M1203" s="225" t="s">
        <v>139</v>
      </c>
      <c r="N1203" s="201">
        <v>1.925</v>
      </c>
      <c r="O1203" s="202" t="s">
        <v>81</v>
      </c>
      <c r="P1203" s="202" t="s">
        <v>81</v>
      </c>
      <c r="Q1203" s="203">
        <f t="shared" si="90"/>
        <v>0</v>
      </c>
      <c r="R1203" s="203">
        <f t="shared" si="91"/>
        <v>0</v>
      </c>
      <c r="S1203" s="213">
        <f>IF(M1203="nvt",0,IF(O1203&gt;0,VLOOKUP(M1203,'3-Productie normen'!A:K,VLOOKUP(O1203,'3-Productie normen'!$B$34:$C$35,2,FALSE),FALSE)))</f>
        <v>0</v>
      </c>
      <c r="T1203" s="213">
        <f t="shared" si="92"/>
        <v>0</v>
      </c>
      <c r="U1203" s="572"/>
    </row>
    <row r="1204" spans="1:21" ht="14.15" customHeight="1">
      <c r="A1204" s="231">
        <v>1203</v>
      </c>
      <c r="B1204" s="262" t="s">
        <v>86</v>
      </c>
      <c r="C1204" s="199" t="s">
        <v>1033</v>
      </c>
      <c r="D1204" s="199" t="s">
        <v>1034</v>
      </c>
      <c r="E1204" s="199" t="s">
        <v>1035</v>
      </c>
      <c r="F1204" s="199" t="s">
        <v>176</v>
      </c>
      <c r="G1204" s="199" t="s">
        <v>1399</v>
      </c>
      <c r="H1204" s="199" t="s">
        <v>1452</v>
      </c>
      <c r="I1204" s="200" t="s">
        <v>133</v>
      </c>
      <c r="J1204" s="199" t="s">
        <v>222</v>
      </c>
      <c r="K1204" s="199" t="s">
        <v>223</v>
      </c>
      <c r="L1204" s="199" t="s">
        <v>387</v>
      </c>
      <c r="M1204" s="225" t="s">
        <v>139</v>
      </c>
      <c r="N1204" s="201">
        <v>3.6231</v>
      </c>
      <c r="O1204" s="202" t="s">
        <v>81</v>
      </c>
      <c r="P1204" s="202" t="s">
        <v>81</v>
      </c>
      <c r="Q1204" s="203">
        <f t="shared" si="90"/>
        <v>0</v>
      </c>
      <c r="R1204" s="203">
        <f t="shared" si="91"/>
        <v>0</v>
      </c>
      <c r="S1204" s="213">
        <f>IF(M1204="nvt",0,IF(O1204&gt;0,VLOOKUP(M1204,'3-Productie normen'!A:K,VLOOKUP(O1204,'3-Productie normen'!$B$34:$C$35,2,FALSE),FALSE)))</f>
        <v>0</v>
      </c>
      <c r="T1204" s="213">
        <f t="shared" si="92"/>
        <v>0</v>
      </c>
      <c r="U1204" s="572"/>
    </row>
    <row r="1205" spans="1:21" ht="14.15" customHeight="1">
      <c r="A1205" s="231">
        <v>1204</v>
      </c>
      <c r="B1205" s="262" t="s">
        <v>86</v>
      </c>
      <c r="C1205" s="199" t="s">
        <v>1033</v>
      </c>
      <c r="D1205" s="199" t="s">
        <v>1034</v>
      </c>
      <c r="E1205" s="199" t="s">
        <v>1035</v>
      </c>
      <c r="F1205" s="199" t="s">
        <v>176</v>
      </c>
      <c r="G1205" s="199" t="s">
        <v>1399</v>
      </c>
      <c r="H1205" s="199" t="s">
        <v>1453</v>
      </c>
      <c r="I1205" s="200" t="s">
        <v>133</v>
      </c>
      <c r="J1205" s="199" t="s">
        <v>222</v>
      </c>
      <c r="K1205" s="199" t="s">
        <v>223</v>
      </c>
      <c r="L1205" s="199" t="s">
        <v>387</v>
      </c>
      <c r="M1205" s="225" t="s">
        <v>139</v>
      </c>
      <c r="N1205" s="201">
        <v>1.925</v>
      </c>
      <c r="O1205" s="202" t="s">
        <v>81</v>
      </c>
      <c r="P1205" s="202" t="s">
        <v>81</v>
      </c>
      <c r="Q1205" s="203">
        <f t="shared" si="90"/>
        <v>0</v>
      </c>
      <c r="R1205" s="203">
        <f t="shared" si="91"/>
        <v>0</v>
      </c>
      <c r="S1205" s="213">
        <f>IF(M1205="nvt",0,IF(O1205&gt;0,VLOOKUP(M1205,'3-Productie normen'!A:K,VLOOKUP(O1205,'3-Productie normen'!$B$34:$C$35,2,FALSE),FALSE)))</f>
        <v>0</v>
      </c>
      <c r="T1205" s="213">
        <f t="shared" si="92"/>
        <v>0</v>
      </c>
      <c r="U1205" s="572"/>
    </row>
    <row r="1206" spans="1:21" ht="14.15" customHeight="1">
      <c r="A1206" s="231">
        <v>1205</v>
      </c>
      <c r="B1206" s="262" t="s">
        <v>86</v>
      </c>
      <c r="C1206" s="199" t="s">
        <v>1033</v>
      </c>
      <c r="D1206" s="199" t="s">
        <v>1034</v>
      </c>
      <c r="E1206" s="199" t="s">
        <v>1035</v>
      </c>
      <c r="F1206" s="199" t="s">
        <v>176</v>
      </c>
      <c r="G1206" s="199" t="s">
        <v>1399</v>
      </c>
      <c r="H1206" s="199" t="s">
        <v>1454</v>
      </c>
      <c r="I1206" s="200" t="s">
        <v>133</v>
      </c>
      <c r="J1206" s="199" t="s">
        <v>222</v>
      </c>
      <c r="K1206" s="199" t="s">
        <v>223</v>
      </c>
      <c r="L1206" s="199" t="s">
        <v>387</v>
      </c>
      <c r="M1206" s="225" t="s">
        <v>139</v>
      </c>
      <c r="N1206" s="201">
        <v>1.925</v>
      </c>
      <c r="O1206" s="202" t="s">
        <v>81</v>
      </c>
      <c r="P1206" s="202" t="s">
        <v>81</v>
      </c>
      <c r="Q1206" s="203">
        <f t="shared" si="90"/>
        <v>0</v>
      </c>
      <c r="R1206" s="203">
        <f t="shared" si="91"/>
        <v>0</v>
      </c>
      <c r="S1206" s="213">
        <f>IF(M1206="nvt",0,IF(O1206&gt;0,VLOOKUP(M1206,'3-Productie normen'!A:K,VLOOKUP(O1206,'3-Productie normen'!$B$34:$C$35,2,FALSE),FALSE)))</f>
        <v>0</v>
      </c>
      <c r="T1206" s="213">
        <f t="shared" si="92"/>
        <v>0</v>
      </c>
      <c r="U1206" s="572"/>
    </row>
    <row r="1207" spans="1:21" ht="14.15" customHeight="1">
      <c r="A1207" s="231">
        <v>1206</v>
      </c>
      <c r="B1207" s="262" t="s">
        <v>86</v>
      </c>
      <c r="C1207" s="199" t="s">
        <v>1033</v>
      </c>
      <c r="D1207" s="199" t="s">
        <v>1034</v>
      </c>
      <c r="E1207" s="199" t="s">
        <v>1035</v>
      </c>
      <c r="F1207" s="199" t="s">
        <v>176</v>
      </c>
      <c r="G1207" s="199" t="s">
        <v>1399</v>
      </c>
      <c r="H1207" s="199" t="s">
        <v>1455</v>
      </c>
      <c r="I1207" s="200" t="s">
        <v>133</v>
      </c>
      <c r="J1207" s="199" t="s">
        <v>222</v>
      </c>
      <c r="K1207" s="199" t="s">
        <v>223</v>
      </c>
      <c r="L1207" s="199" t="s">
        <v>387</v>
      </c>
      <c r="M1207" s="225" t="s">
        <v>139</v>
      </c>
      <c r="N1207" s="201">
        <v>6.4157999999999999</v>
      </c>
      <c r="O1207" s="202" t="s">
        <v>81</v>
      </c>
      <c r="P1207" s="202" t="s">
        <v>81</v>
      </c>
      <c r="Q1207" s="203">
        <f t="shared" si="90"/>
        <v>0</v>
      </c>
      <c r="R1207" s="203">
        <f t="shared" si="91"/>
        <v>0</v>
      </c>
      <c r="S1207" s="213">
        <f>IF(M1207="nvt",0,IF(O1207&gt;0,VLOOKUP(M1207,'3-Productie normen'!A:K,VLOOKUP(O1207,'3-Productie normen'!$B$34:$C$35,2,FALSE),FALSE)))</f>
        <v>0</v>
      </c>
      <c r="T1207" s="213">
        <f t="shared" si="92"/>
        <v>0</v>
      </c>
      <c r="U1207" s="572"/>
    </row>
    <row r="1208" spans="1:21" ht="14.15" customHeight="1">
      <c r="A1208" s="231">
        <v>1207</v>
      </c>
      <c r="B1208" s="262" t="s">
        <v>86</v>
      </c>
      <c r="C1208" s="199" t="s">
        <v>1033</v>
      </c>
      <c r="D1208" s="199" t="s">
        <v>1034</v>
      </c>
      <c r="E1208" s="199" t="s">
        <v>1035</v>
      </c>
      <c r="F1208" s="199" t="s">
        <v>176</v>
      </c>
      <c r="G1208" s="199" t="s">
        <v>1399</v>
      </c>
      <c r="H1208" s="199" t="s">
        <v>1456</v>
      </c>
      <c r="I1208" s="200" t="s">
        <v>133</v>
      </c>
      <c r="J1208" s="199" t="s">
        <v>222</v>
      </c>
      <c r="K1208" s="199" t="s">
        <v>223</v>
      </c>
      <c r="L1208" s="199" t="s">
        <v>387</v>
      </c>
      <c r="M1208" s="225" t="s">
        <v>139</v>
      </c>
      <c r="N1208" s="201">
        <v>3.6981000000000002</v>
      </c>
      <c r="O1208" s="202" t="s">
        <v>81</v>
      </c>
      <c r="P1208" s="202" t="s">
        <v>81</v>
      </c>
      <c r="Q1208" s="203">
        <f t="shared" si="90"/>
        <v>0</v>
      </c>
      <c r="R1208" s="203">
        <f t="shared" si="91"/>
        <v>0</v>
      </c>
      <c r="S1208" s="213">
        <f>IF(M1208="nvt",0,IF(O1208&gt;0,VLOOKUP(M1208,'3-Productie normen'!A:K,VLOOKUP(O1208,'3-Productie normen'!$B$34:$C$35,2,FALSE),FALSE)))</f>
        <v>0</v>
      </c>
      <c r="T1208" s="213">
        <f t="shared" si="92"/>
        <v>0</v>
      </c>
      <c r="U1208" s="572"/>
    </row>
    <row r="1209" spans="1:21" ht="14.15" customHeight="1">
      <c r="A1209" s="231">
        <v>1208</v>
      </c>
      <c r="B1209" s="262" t="s">
        <v>86</v>
      </c>
      <c r="C1209" s="199" t="s">
        <v>1033</v>
      </c>
      <c r="D1209" s="199" t="s">
        <v>1034</v>
      </c>
      <c r="E1209" s="199" t="s">
        <v>1035</v>
      </c>
      <c r="F1209" s="199" t="s">
        <v>176</v>
      </c>
      <c r="G1209" s="199" t="s">
        <v>1399</v>
      </c>
      <c r="H1209" s="199" t="s">
        <v>1457</v>
      </c>
      <c r="I1209" s="200" t="s">
        <v>133</v>
      </c>
      <c r="J1209" s="199" t="s">
        <v>222</v>
      </c>
      <c r="K1209" s="199" t="s">
        <v>223</v>
      </c>
      <c r="L1209" s="199" t="s">
        <v>387</v>
      </c>
      <c r="M1209" s="225" t="s">
        <v>139</v>
      </c>
      <c r="N1209" s="201">
        <v>1.2303999999999999</v>
      </c>
      <c r="O1209" s="202" t="s">
        <v>81</v>
      </c>
      <c r="P1209" s="202" t="s">
        <v>81</v>
      </c>
      <c r="Q1209" s="203">
        <f t="shared" si="90"/>
        <v>0</v>
      </c>
      <c r="R1209" s="203">
        <f t="shared" si="91"/>
        <v>0</v>
      </c>
      <c r="S1209" s="213">
        <f>IF(M1209="nvt",0,IF(O1209&gt;0,VLOOKUP(M1209,'3-Productie normen'!A:K,VLOOKUP(O1209,'3-Productie normen'!$B$34:$C$35,2,FALSE),FALSE)))</f>
        <v>0</v>
      </c>
      <c r="T1209" s="213">
        <f t="shared" si="92"/>
        <v>0</v>
      </c>
      <c r="U1209" s="572"/>
    </row>
    <row r="1210" spans="1:21" ht="14.15" customHeight="1">
      <c r="A1210" s="232">
        <v>1209</v>
      </c>
      <c r="B1210" s="262" t="s">
        <v>86</v>
      </c>
      <c r="C1210" s="199" t="s">
        <v>1033</v>
      </c>
      <c r="D1210" s="199" t="s">
        <v>1034</v>
      </c>
      <c r="E1210" s="199" t="s">
        <v>1035</v>
      </c>
      <c r="F1210" s="199" t="s">
        <v>176</v>
      </c>
      <c r="G1210" s="199" t="s">
        <v>1399</v>
      </c>
      <c r="H1210" s="199" t="s">
        <v>1458</v>
      </c>
      <c r="I1210" s="200" t="s">
        <v>133</v>
      </c>
      <c r="J1210" s="199" t="s">
        <v>222</v>
      </c>
      <c r="K1210" s="199" t="s">
        <v>223</v>
      </c>
      <c r="L1210" s="199" t="s">
        <v>387</v>
      </c>
      <c r="M1210" s="225" t="s">
        <v>139</v>
      </c>
      <c r="N1210" s="201">
        <v>1.2316</v>
      </c>
      <c r="O1210" s="202" t="s">
        <v>81</v>
      </c>
      <c r="P1210" s="202" t="s">
        <v>81</v>
      </c>
      <c r="Q1210" s="203">
        <f t="shared" si="90"/>
        <v>0</v>
      </c>
      <c r="R1210" s="203">
        <f t="shared" si="91"/>
        <v>0</v>
      </c>
      <c r="S1210" s="213">
        <f>IF(M1210="nvt",0,IF(O1210&gt;0,VLOOKUP(M1210,'3-Productie normen'!A:K,VLOOKUP(O1210,'3-Productie normen'!$B$34:$C$35,2,FALSE),FALSE)))</f>
        <v>0</v>
      </c>
      <c r="T1210" s="213">
        <f t="shared" si="92"/>
        <v>0</v>
      </c>
      <c r="U1210" s="572"/>
    </row>
    <row r="1211" spans="1:21" ht="14.15" customHeight="1">
      <c r="A1211" s="231">
        <v>1210</v>
      </c>
      <c r="B1211" s="262" t="s">
        <v>86</v>
      </c>
      <c r="C1211" s="199" t="s">
        <v>1033</v>
      </c>
      <c r="D1211" s="199" t="s">
        <v>1034</v>
      </c>
      <c r="E1211" s="199" t="s">
        <v>1035</v>
      </c>
      <c r="F1211" s="199" t="s">
        <v>176</v>
      </c>
      <c r="G1211" s="199" t="s">
        <v>1399</v>
      </c>
      <c r="H1211" s="199" t="s">
        <v>1459</v>
      </c>
      <c r="I1211" s="207" t="s">
        <v>130</v>
      </c>
      <c r="J1211" s="199" t="s">
        <v>209</v>
      </c>
      <c r="K1211" s="199" t="s">
        <v>220</v>
      </c>
      <c r="L1211" s="199" t="s">
        <v>197</v>
      </c>
      <c r="M1211" s="199" t="s">
        <v>238</v>
      </c>
      <c r="N1211" s="201">
        <v>10.212400000000001</v>
      </c>
      <c r="O1211" s="202" t="s">
        <v>81</v>
      </c>
      <c r="P1211" s="202"/>
      <c r="Q1211" s="203">
        <f t="shared" ref="Q1211:Q1274" si="93">IF(O1211="nvt",0,IF(O1211&gt;0,S1211*N1211,0))</f>
        <v>0</v>
      </c>
      <c r="R1211" s="203">
        <f t="shared" ref="R1211:R1274" si="94">IF(P1211&gt;0,T1211*N1211,0)</f>
        <v>0</v>
      </c>
      <c r="S1211" s="213">
        <f>IF(M1211="nvt",0,IF(O1211&gt;0,VLOOKUP(M1211,'3-Productie normen'!A:K,VLOOKUP(O1211,'3-Productie normen'!$B$34:$C$35,2,FALSE),FALSE)))</f>
        <v>0</v>
      </c>
      <c r="T1211" s="213">
        <f t="shared" ref="T1211:T1274" si="95">IF(P1211&gt;0,S1211*$T$8,0)</f>
        <v>0</v>
      </c>
      <c r="U1211" s="572"/>
    </row>
    <row r="1212" spans="1:21" ht="14.15" customHeight="1">
      <c r="A1212" s="231">
        <v>1211</v>
      </c>
      <c r="B1212" s="262" t="s">
        <v>86</v>
      </c>
      <c r="C1212" s="199" t="s">
        <v>1033</v>
      </c>
      <c r="D1212" s="199" t="s">
        <v>1034</v>
      </c>
      <c r="E1212" s="199" t="s">
        <v>1035</v>
      </c>
      <c r="F1212" s="199" t="s">
        <v>176</v>
      </c>
      <c r="G1212" s="199" t="s">
        <v>1399</v>
      </c>
      <c r="H1212" s="199" t="s">
        <v>1460</v>
      </c>
      <c r="I1212" s="207" t="s">
        <v>130</v>
      </c>
      <c r="J1212" s="199" t="s">
        <v>209</v>
      </c>
      <c r="K1212" s="199" t="s">
        <v>220</v>
      </c>
      <c r="L1212" s="199" t="s">
        <v>197</v>
      </c>
      <c r="M1212" s="199" t="s">
        <v>238</v>
      </c>
      <c r="N1212" s="201">
        <v>12.148400000000001</v>
      </c>
      <c r="O1212" s="202" t="s">
        <v>81</v>
      </c>
      <c r="P1212" s="202"/>
      <c r="Q1212" s="203">
        <f t="shared" si="93"/>
        <v>0</v>
      </c>
      <c r="R1212" s="203">
        <f t="shared" si="94"/>
        <v>0</v>
      </c>
      <c r="S1212" s="213">
        <f>IF(M1212="nvt",0,IF(O1212&gt;0,VLOOKUP(M1212,'3-Productie normen'!A:K,VLOOKUP(O1212,'3-Productie normen'!$B$34:$C$35,2,FALSE),FALSE)))</f>
        <v>0</v>
      </c>
      <c r="T1212" s="213">
        <f t="shared" si="95"/>
        <v>0</v>
      </c>
      <c r="U1212" s="572"/>
    </row>
    <row r="1213" spans="1:21" ht="14.15" customHeight="1">
      <c r="A1213" s="231">
        <v>1212</v>
      </c>
      <c r="B1213" s="262" t="s">
        <v>86</v>
      </c>
      <c r="C1213" s="199" t="s">
        <v>1033</v>
      </c>
      <c r="D1213" s="199" t="s">
        <v>1034</v>
      </c>
      <c r="E1213" s="199" t="s">
        <v>1035</v>
      </c>
      <c r="F1213" s="199" t="s">
        <v>176</v>
      </c>
      <c r="G1213" s="199" t="s">
        <v>1399</v>
      </c>
      <c r="H1213" s="199" t="s">
        <v>1461</v>
      </c>
      <c r="I1213" s="200" t="s">
        <v>245</v>
      </c>
      <c r="J1213" s="199" t="s">
        <v>209</v>
      </c>
      <c r="K1213" s="199" t="s">
        <v>213</v>
      </c>
      <c r="L1213" s="199" t="s">
        <v>381</v>
      </c>
      <c r="M1213" s="199" t="s">
        <v>143</v>
      </c>
      <c r="N1213" s="201">
        <v>1.6001000000000001</v>
      </c>
      <c r="O1213" s="202"/>
      <c r="P1213" s="202"/>
      <c r="Q1213" s="203">
        <f t="shared" si="93"/>
        <v>0</v>
      </c>
      <c r="R1213" s="203">
        <f t="shared" si="94"/>
        <v>0</v>
      </c>
      <c r="S1213" s="213">
        <f>IF(M1213="nvt",0,IF(O1213&gt;0,VLOOKUP(M1213,'3-Productie normen'!A:K,VLOOKUP(O1213,'3-Productie normen'!$B$34:$C$35,2,FALSE),FALSE)))</f>
        <v>0</v>
      </c>
      <c r="T1213" s="213">
        <f t="shared" si="95"/>
        <v>0</v>
      </c>
      <c r="U1213" s="572"/>
    </row>
    <row r="1214" spans="1:21" ht="14.15" customHeight="1">
      <c r="A1214" s="231">
        <v>1213</v>
      </c>
      <c r="B1214" s="262" t="s">
        <v>86</v>
      </c>
      <c r="C1214" s="199" t="s">
        <v>1033</v>
      </c>
      <c r="D1214" s="199" t="s">
        <v>1034</v>
      </c>
      <c r="E1214" s="199" t="s">
        <v>1035</v>
      </c>
      <c r="F1214" s="199" t="s">
        <v>176</v>
      </c>
      <c r="G1214" s="199" t="s">
        <v>1399</v>
      </c>
      <c r="H1214" s="199" t="s">
        <v>1462</v>
      </c>
      <c r="I1214" s="200" t="s">
        <v>245</v>
      </c>
      <c r="J1214" s="199" t="s">
        <v>209</v>
      </c>
      <c r="K1214" s="199" t="s">
        <v>210</v>
      </c>
      <c r="L1214" s="199" t="s">
        <v>381</v>
      </c>
      <c r="M1214" s="199" t="s">
        <v>143</v>
      </c>
      <c r="N1214" s="201">
        <v>2.6345000000000001</v>
      </c>
      <c r="O1214" s="202"/>
      <c r="P1214" s="202"/>
      <c r="Q1214" s="203">
        <f t="shared" si="93"/>
        <v>0</v>
      </c>
      <c r="R1214" s="203">
        <f t="shared" si="94"/>
        <v>0</v>
      </c>
      <c r="S1214" s="213">
        <f>IF(M1214="nvt",0,IF(O1214&gt;0,VLOOKUP(M1214,'3-Productie normen'!A:K,VLOOKUP(O1214,'3-Productie normen'!$B$34:$C$35,2,FALSE),FALSE)))</f>
        <v>0</v>
      </c>
      <c r="T1214" s="213">
        <f t="shared" si="95"/>
        <v>0</v>
      </c>
      <c r="U1214" s="572"/>
    </row>
    <row r="1215" spans="1:21" ht="14.15" customHeight="1">
      <c r="A1215" s="231">
        <v>1214</v>
      </c>
      <c r="B1215" s="262" t="s">
        <v>86</v>
      </c>
      <c r="C1215" s="199" t="s">
        <v>1033</v>
      </c>
      <c r="D1215" s="199" t="s">
        <v>1034</v>
      </c>
      <c r="E1215" s="199" t="s">
        <v>1035</v>
      </c>
      <c r="F1215" s="199" t="s">
        <v>176</v>
      </c>
      <c r="G1215" s="199" t="s">
        <v>1399</v>
      </c>
      <c r="H1215" s="199" t="s">
        <v>1463</v>
      </c>
      <c r="I1215" s="200" t="s">
        <v>245</v>
      </c>
      <c r="J1215" s="199" t="s">
        <v>209</v>
      </c>
      <c r="K1215" s="199" t="s">
        <v>210</v>
      </c>
      <c r="L1215" s="199" t="s">
        <v>381</v>
      </c>
      <c r="M1215" s="199" t="s">
        <v>143</v>
      </c>
      <c r="N1215" s="201">
        <v>0.67030000000000001</v>
      </c>
      <c r="O1215" s="202"/>
      <c r="P1215" s="202"/>
      <c r="Q1215" s="203">
        <f t="shared" si="93"/>
        <v>0</v>
      </c>
      <c r="R1215" s="203">
        <f t="shared" si="94"/>
        <v>0</v>
      </c>
      <c r="S1215" s="213">
        <f>IF(M1215="nvt",0,IF(O1215&gt;0,VLOOKUP(M1215,'3-Productie normen'!A:K,VLOOKUP(O1215,'3-Productie normen'!$B$34:$C$35,2,FALSE),FALSE)))</f>
        <v>0</v>
      </c>
      <c r="T1215" s="213">
        <f t="shared" si="95"/>
        <v>0</v>
      </c>
      <c r="U1215" s="572"/>
    </row>
    <row r="1216" spans="1:21" ht="14.15" customHeight="1">
      <c r="A1216" s="231">
        <v>1215</v>
      </c>
      <c r="B1216" s="262" t="s">
        <v>87</v>
      </c>
      <c r="C1216" s="208" t="s">
        <v>1464</v>
      </c>
      <c r="D1216" s="208" t="s">
        <v>1465</v>
      </c>
      <c r="E1216" s="208" t="s">
        <v>1466</v>
      </c>
      <c r="F1216" s="208" t="s">
        <v>176</v>
      </c>
      <c r="G1216" s="208" t="s">
        <v>377</v>
      </c>
      <c r="H1216" s="208" t="s">
        <v>1467</v>
      </c>
      <c r="I1216" s="207" t="s">
        <v>130</v>
      </c>
      <c r="J1216" s="208" t="s">
        <v>222</v>
      </c>
      <c r="K1216" s="208" t="s">
        <v>237</v>
      </c>
      <c r="L1216" s="208" t="s">
        <v>180</v>
      </c>
      <c r="M1216" s="199" t="s">
        <v>129</v>
      </c>
      <c r="N1216" s="201">
        <v>67.785699999999991</v>
      </c>
      <c r="O1216" s="202" t="s">
        <v>81</v>
      </c>
      <c r="P1216" s="202"/>
      <c r="Q1216" s="203">
        <f t="shared" si="93"/>
        <v>0</v>
      </c>
      <c r="R1216" s="203">
        <f t="shared" si="94"/>
        <v>0</v>
      </c>
      <c r="S1216" s="213">
        <f>IF(M1216="nvt",0,IF(O1216&gt;0,VLOOKUP(M1216,'3-Productie normen'!A:K,VLOOKUP(O1216,'3-Productie normen'!$B$34:$C$35,2,FALSE),FALSE)))</f>
        <v>0</v>
      </c>
      <c r="T1216" s="213">
        <f t="shared" si="95"/>
        <v>0</v>
      </c>
      <c r="U1216" s="572"/>
    </row>
    <row r="1217" spans="1:21" ht="14.15" customHeight="1">
      <c r="A1217" s="231">
        <v>1216</v>
      </c>
      <c r="B1217" s="262" t="s">
        <v>87</v>
      </c>
      <c r="C1217" s="208" t="s">
        <v>1464</v>
      </c>
      <c r="D1217" s="208" t="s">
        <v>1465</v>
      </c>
      <c r="E1217" s="208" t="s">
        <v>1466</v>
      </c>
      <c r="F1217" s="208" t="s">
        <v>176</v>
      </c>
      <c r="G1217" s="208" t="s">
        <v>377</v>
      </c>
      <c r="H1217" s="208" t="s">
        <v>1468</v>
      </c>
      <c r="I1217" s="200" t="s">
        <v>143</v>
      </c>
      <c r="J1217" s="208" t="s">
        <v>209</v>
      </c>
      <c r="K1217" s="208" t="s">
        <v>213</v>
      </c>
      <c r="L1217" s="208" t="s">
        <v>1037</v>
      </c>
      <c r="M1217" s="208" t="s">
        <v>143</v>
      </c>
      <c r="N1217" s="201">
        <v>18.138999999999999</v>
      </c>
      <c r="O1217" s="202"/>
      <c r="P1217" s="202"/>
      <c r="Q1217" s="203">
        <f t="shared" si="93"/>
        <v>0</v>
      </c>
      <c r="R1217" s="203">
        <f t="shared" si="94"/>
        <v>0</v>
      </c>
      <c r="S1217" s="213">
        <f>IF(M1217="nvt",0,IF(O1217&gt;0,VLOOKUP(M1217,'3-Productie normen'!A:K,VLOOKUP(O1217,'3-Productie normen'!$B$34:$C$35,2,FALSE),FALSE)))</f>
        <v>0</v>
      </c>
      <c r="T1217" s="213">
        <f t="shared" si="95"/>
        <v>0</v>
      </c>
      <c r="U1217" s="572"/>
    </row>
    <row r="1218" spans="1:21" ht="14.15" customHeight="1">
      <c r="A1218" s="232">
        <v>1217</v>
      </c>
      <c r="B1218" s="262" t="s">
        <v>87</v>
      </c>
      <c r="C1218" s="208" t="s">
        <v>1464</v>
      </c>
      <c r="D1218" s="208" t="s">
        <v>1465</v>
      </c>
      <c r="E1218" s="208" t="s">
        <v>1466</v>
      </c>
      <c r="F1218" s="208" t="s">
        <v>176</v>
      </c>
      <c r="G1218" s="208" t="s">
        <v>377</v>
      </c>
      <c r="H1218" s="208" t="s">
        <v>1469</v>
      </c>
      <c r="I1218" s="200" t="s">
        <v>143</v>
      </c>
      <c r="J1218" s="208" t="s">
        <v>209</v>
      </c>
      <c r="K1218" s="208" t="s">
        <v>213</v>
      </c>
      <c r="L1218" s="208" t="s">
        <v>180</v>
      </c>
      <c r="M1218" s="208" t="s">
        <v>143</v>
      </c>
      <c r="N1218" s="201">
        <v>45.8536</v>
      </c>
      <c r="O1218" s="202"/>
      <c r="P1218" s="202"/>
      <c r="Q1218" s="203">
        <f t="shared" si="93"/>
        <v>0</v>
      </c>
      <c r="R1218" s="203">
        <f t="shared" si="94"/>
        <v>0</v>
      </c>
      <c r="S1218" s="213">
        <f>IF(M1218="nvt",0,IF(O1218&gt;0,VLOOKUP(M1218,'3-Productie normen'!A:K,VLOOKUP(O1218,'3-Productie normen'!$B$34:$C$35,2,FALSE),FALSE)))</f>
        <v>0</v>
      </c>
      <c r="T1218" s="213">
        <f t="shared" si="95"/>
        <v>0</v>
      </c>
      <c r="U1218" s="572"/>
    </row>
    <row r="1219" spans="1:21" ht="14.15" customHeight="1">
      <c r="A1219" s="231">
        <v>1218</v>
      </c>
      <c r="B1219" s="262" t="s">
        <v>87</v>
      </c>
      <c r="C1219" s="208" t="s">
        <v>1464</v>
      </c>
      <c r="D1219" s="208" t="s">
        <v>1465</v>
      </c>
      <c r="E1219" s="208" t="s">
        <v>1466</v>
      </c>
      <c r="F1219" s="208" t="s">
        <v>176</v>
      </c>
      <c r="G1219" s="208" t="s">
        <v>377</v>
      </c>
      <c r="H1219" s="208" t="s">
        <v>1470</v>
      </c>
      <c r="I1219" s="200" t="s">
        <v>143</v>
      </c>
      <c r="J1219" s="208" t="s">
        <v>255</v>
      </c>
      <c r="K1219" s="208" t="s">
        <v>256</v>
      </c>
      <c r="L1219" s="208" t="s">
        <v>381</v>
      </c>
      <c r="M1219" s="208" t="s">
        <v>143</v>
      </c>
      <c r="N1219" s="201">
        <v>15.7294</v>
      </c>
      <c r="O1219" s="202"/>
      <c r="P1219" s="202"/>
      <c r="Q1219" s="203">
        <f t="shared" si="93"/>
        <v>0</v>
      </c>
      <c r="R1219" s="203">
        <f t="shared" si="94"/>
        <v>0</v>
      </c>
      <c r="S1219" s="213">
        <f>IF(M1219="nvt",0,IF(O1219&gt;0,VLOOKUP(M1219,'3-Productie normen'!A:K,VLOOKUP(O1219,'3-Productie normen'!$B$34:$C$35,2,FALSE),FALSE)))</f>
        <v>0</v>
      </c>
      <c r="T1219" s="213">
        <f t="shared" si="95"/>
        <v>0</v>
      </c>
      <c r="U1219" s="572"/>
    </row>
    <row r="1220" spans="1:21" ht="14.15" customHeight="1">
      <c r="A1220" s="231">
        <v>1219</v>
      </c>
      <c r="B1220" s="262" t="s">
        <v>87</v>
      </c>
      <c r="C1220" s="208" t="s">
        <v>1464</v>
      </c>
      <c r="D1220" s="208" t="s">
        <v>1465</v>
      </c>
      <c r="E1220" s="208" t="s">
        <v>1466</v>
      </c>
      <c r="F1220" s="208" t="s">
        <v>176</v>
      </c>
      <c r="G1220" s="208" t="s">
        <v>377</v>
      </c>
      <c r="H1220" s="208" t="s">
        <v>1471</v>
      </c>
      <c r="I1220" s="207" t="s">
        <v>130</v>
      </c>
      <c r="J1220" s="208" t="s">
        <v>209</v>
      </c>
      <c r="K1220" s="208" t="s">
        <v>220</v>
      </c>
      <c r="L1220" s="208" t="s">
        <v>381</v>
      </c>
      <c r="M1220" s="199" t="s">
        <v>129</v>
      </c>
      <c r="N1220" s="201">
        <v>22.27</v>
      </c>
      <c r="O1220" s="202" t="s">
        <v>81</v>
      </c>
      <c r="P1220" s="202"/>
      <c r="Q1220" s="203">
        <f t="shared" si="93"/>
        <v>0</v>
      </c>
      <c r="R1220" s="203">
        <f t="shared" si="94"/>
        <v>0</v>
      </c>
      <c r="S1220" s="213">
        <f>IF(M1220="nvt",0,IF(O1220&gt;0,VLOOKUP(M1220,'3-Productie normen'!A:K,VLOOKUP(O1220,'3-Productie normen'!$B$34:$C$35,2,FALSE),FALSE)))</f>
        <v>0</v>
      </c>
      <c r="T1220" s="213">
        <f t="shared" si="95"/>
        <v>0</v>
      </c>
      <c r="U1220" s="572"/>
    </row>
    <row r="1221" spans="1:21" ht="14.15" customHeight="1">
      <c r="A1221" s="231">
        <v>1220</v>
      </c>
      <c r="B1221" s="262" t="s">
        <v>87</v>
      </c>
      <c r="C1221" s="208" t="s">
        <v>1464</v>
      </c>
      <c r="D1221" s="208" t="s">
        <v>1465</v>
      </c>
      <c r="E1221" s="208" t="s">
        <v>1466</v>
      </c>
      <c r="F1221" s="208" t="s">
        <v>176</v>
      </c>
      <c r="G1221" s="208" t="s">
        <v>377</v>
      </c>
      <c r="H1221" s="208" t="s">
        <v>1472</v>
      </c>
      <c r="I1221" s="207" t="s">
        <v>130</v>
      </c>
      <c r="J1221" s="208" t="s">
        <v>222</v>
      </c>
      <c r="K1221" s="208" t="s">
        <v>237</v>
      </c>
      <c r="L1221" s="208" t="s">
        <v>180</v>
      </c>
      <c r="M1221" s="199" t="s">
        <v>129</v>
      </c>
      <c r="N1221" s="201">
        <v>95.43719999999999</v>
      </c>
      <c r="O1221" s="202" t="s">
        <v>81</v>
      </c>
      <c r="P1221" s="202"/>
      <c r="Q1221" s="203">
        <f t="shared" si="93"/>
        <v>0</v>
      </c>
      <c r="R1221" s="203">
        <f t="shared" si="94"/>
        <v>0</v>
      </c>
      <c r="S1221" s="213">
        <f>IF(M1221="nvt",0,IF(O1221&gt;0,VLOOKUP(M1221,'3-Productie normen'!A:K,VLOOKUP(O1221,'3-Productie normen'!$B$34:$C$35,2,FALSE),FALSE)))</f>
        <v>0</v>
      </c>
      <c r="T1221" s="213">
        <f t="shared" si="95"/>
        <v>0</v>
      </c>
      <c r="U1221" s="572"/>
    </row>
    <row r="1222" spans="1:21" ht="14.15" customHeight="1">
      <c r="A1222" s="231">
        <v>1221</v>
      </c>
      <c r="B1222" s="262" t="s">
        <v>87</v>
      </c>
      <c r="C1222" s="208" t="s">
        <v>1464</v>
      </c>
      <c r="D1222" s="208" t="s">
        <v>1465</v>
      </c>
      <c r="E1222" s="208" t="s">
        <v>1466</v>
      </c>
      <c r="F1222" s="208" t="s">
        <v>176</v>
      </c>
      <c r="G1222" s="208" t="s">
        <v>377</v>
      </c>
      <c r="H1222" s="208" t="s">
        <v>1473</v>
      </c>
      <c r="I1222" s="200" t="s">
        <v>143</v>
      </c>
      <c r="J1222" s="208" t="s">
        <v>255</v>
      </c>
      <c r="K1222" s="208" t="s">
        <v>256</v>
      </c>
      <c r="L1222" s="208" t="s">
        <v>180</v>
      </c>
      <c r="M1222" s="208" t="s">
        <v>143</v>
      </c>
      <c r="N1222" s="201">
        <v>19.0731</v>
      </c>
      <c r="O1222" s="202"/>
      <c r="P1222" s="202"/>
      <c r="Q1222" s="203">
        <f t="shared" si="93"/>
        <v>0</v>
      </c>
      <c r="R1222" s="203">
        <f t="shared" si="94"/>
        <v>0</v>
      </c>
      <c r="S1222" s="213">
        <f>IF(M1222="nvt",0,IF(O1222&gt;0,VLOOKUP(M1222,'3-Productie normen'!A:K,VLOOKUP(O1222,'3-Productie normen'!$B$34:$C$35,2,FALSE),FALSE)))</f>
        <v>0</v>
      </c>
      <c r="T1222" s="213">
        <f t="shared" si="95"/>
        <v>0</v>
      </c>
      <c r="U1222" s="572"/>
    </row>
    <row r="1223" spans="1:21" ht="14.15" customHeight="1">
      <c r="A1223" s="231">
        <v>1222</v>
      </c>
      <c r="B1223" s="262" t="s">
        <v>87</v>
      </c>
      <c r="C1223" s="208" t="s">
        <v>1464</v>
      </c>
      <c r="D1223" s="208" t="s">
        <v>1465</v>
      </c>
      <c r="E1223" s="208" t="s">
        <v>1466</v>
      </c>
      <c r="F1223" s="208" t="s">
        <v>176</v>
      </c>
      <c r="G1223" s="208" t="s">
        <v>377</v>
      </c>
      <c r="H1223" s="208" t="s">
        <v>1474</v>
      </c>
      <c r="I1223" s="207" t="s">
        <v>130</v>
      </c>
      <c r="J1223" s="208" t="s">
        <v>209</v>
      </c>
      <c r="K1223" s="208" t="s">
        <v>213</v>
      </c>
      <c r="L1223" s="208" t="s">
        <v>180</v>
      </c>
      <c r="M1223" s="199" t="s">
        <v>129</v>
      </c>
      <c r="N1223" s="201">
        <v>36.2376</v>
      </c>
      <c r="O1223" s="202" t="s">
        <v>81</v>
      </c>
      <c r="P1223" s="202"/>
      <c r="Q1223" s="203">
        <f t="shared" si="93"/>
        <v>0</v>
      </c>
      <c r="R1223" s="203">
        <f t="shared" si="94"/>
        <v>0</v>
      </c>
      <c r="S1223" s="213">
        <f>IF(M1223="nvt",0,IF(O1223&gt;0,VLOOKUP(M1223,'3-Productie normen'!A:K,VLOOKUP(O1223,'3-Productie normen'!$B$34:$C$35,2,FALSE),FALSE)))</f>
        <v>0</v>
      </c>
      <c r="T1223" s="213">
        <f t="shared" si="95"/>
        <v>0</v>
      </c>
      <c r="U1223" s="572"/>
    </row>
    <row r="1224" spans="1:21" ht="14.15" customHeight="1">
      <c r="A1224" s="231">
        <v>1223</v>
      </c>
      <c r="B1224" s="262" t="s">
        <v>87</v>
      </c>
      <c r="C1224" s="208" t="s">
        <v>1464</v>
      </c>
      <c r="D1224" s="208" t="s">
        <v>1465</v>
      </c>
      <c r="E1224" s="208" t="s">
        <v>1466</v>
      </c>
      <c r="F1224" s="208" t="s">
        <v>176</v>
      </c>
      <c r="G1224" s="208" t="s">
        <v>377</v>
      </c>
      <c r="H1224" s="208" t="s">
        <v>1475</v>
      </c>
      <c r="I1224" s="200" t="s">
        <v>143</v>
      </c>
      <c r="J1224" s="208" t="s">
        <v>255</v>
      </c>
      <c r="K1224" s="208" t="s">
        <v>256</v>
      </c>
      <c r="L1224" s="208" t="s">
        <v>381</v>
      </c>
      <c r="M1224" s="208" t="s">
        <v>143</v>
      </c>
      <c r="N1224" s="201">
        <v>58.638100000000001</v>
      </c>
      <c r="O1224" s="202"/>
      <c r="P1224" s="202"/>
      <c r="Q1224" s="203">
        <f t="shared" si="93"/>
        <v>0</v>
      </c>
      <c r="R1224" s="203">
        <f t="shared" si="94"/>
        <v>0</v>
      </c>
      <c r="S1224" s="213">
        <f>IF(M1224="nvt",0,IF(O1224&gt;0,VLOOKUP(M1224,'3-Productie normen'!A:K,VLOOKUP(O1224,'3-Productie normen'!$B$34:$C$35,2,FALSE),FALSE)))</f>
        <v>0</v>
      </c>
      <c r="T1224" s="213">
        <f t="shared" si="95"/>
        <v>0</v>
      </c>
      <c r="U1224" s="572"/>
    </row>
    <row r="1225" spans="1:21" ht="14.15" customHeight="1">
      <c r="A1225" s="231">
        <v>1224</v>
      </c>
      <c r="B1225" s="262" t="s">
        <v>87</v>
      </c>
      <c r="C1225" s="208" t="s">
        <v>1464</v>
      </c>
      <c r="D1225" s="208" t="s">
        <v>1465</v>
      </c>
      <c r="E1225" s="208" t="s">
        <v>1466</v>
      </c>
      <c r="F1225" s="208" t="s">
        <v>176</v>
      </c>
      <c r="G1225" s="208" t="s">
        <v>377</v>
      </c>
      <c r="H1225" s="208" t="s">
        <v>1476</v>
      </c>
      <c r="I1225" s="200" t="s">
        <v>143</v>
      </c>
      <c r="J1225" s="208" t="s">
        <v>209</v>
      </c>
      <c r="K1225" s="208" t="s">
        <v>213</v>
      </c>
      <c r="L1225" s="208" t="s">
        <v>381</v>
      </c>
      <c r="M1225" s="208" t="s">
        <v>143</v>
      </c>
      <c r="N1225" s="201">
        <v>72.468199999999996</v>
      </c>
      <c r="O1225" s="202"/>
      <c r="P1225" s="202"/>
      <c r="Q1225" s="203">
        <f t="shared" si="93"/>
        <v>0</v>
      </c>
      <c r="R1225" s="203">
        <f t="shared" si="94"/>
        <v>0</v>
      </c>
      <c r="S1225" s="213">
        <f>IF(M1225="nvt",0,IF(O1225&gt;0,VLOOKUP(M1225,'3-Productie normen'!A:K,VLOOKUP(O1225,'3-Productie normen'!$B$34:$C$35,2,FALSE),FALSE)))</f>
        <v>0</v>
      </c>
      <c r="T1225" s="213">
        <f t="shared" si="95"/>
        <v>0</v>
      </c>
      <c r="U1225" s="572"/>
    </row>
    <row r="1226" spans="1:21" ht="14.15" customHeight="1">
      <c r="A1226" s="232">
        <v>1225</v>
      </c>
      <c r="B1226" s="262" t="s">
        <v>87</v>
      </c>
      <c r="C1226" s="208" t="s">
        <v>1464</v>
      </c>
      <c r="D1226" s="208" t="s">
        <v>1465</v>
      </c>
      <c r="E1226" s="208" t="s">
        <v>1466</v>
      </c>
      <c r="F1226" s="208" t="s">
        <v>176</v>
      </c>
      <c r="G1226" s="208" t="s">
        <v>377</v>
      </c>
      <c r="H1226" s="208" t="s">
        <v>1477</v>
      </c>
      <c r="I1226" s="207" t="s">
        <v>123</v>
      </c>
      <c r="J1226" s="208" t="s">
        <v>255</v>
      </c>
      <c r="K1226" s="208" t="s">
        <v>566</v>
      </c>
      <c r="L1226" s="208" t="s">
        <v>1478</v>
      </c>
      <c r="M1226" s="199" t="s">
        <v>141</v>
      </c>
      <c r="N1226" s="201">
        <v>44.779300000000006</v>
      </c>
      <c r="O1226" s="202" t="s">
        <v>81</v>
      </c>
      <c r="P1226" s="202"/>
      <c r="Q1226" s="203">
        <f t="shared" si="93"/>
        <v>0</v>
      </c>
      <c r="R1226" s="203">
        <f t="shared" si="94"/>
        <v>0</v>
      </c>
      <c r="S1226" s="213">
        <f>IF(M1226="nvt",0,IF(O1226&gt;0,VLOOKUP(M1226,'3-Productie normen'!A:K,VLOOKUP(O1226,'3-Productie normen'!$B$34:$C$35,2,FALSE),FALSE)))</f>
        <v>0</v>
      </c>
      <c r="T1226" s="213">
        <f t="shared" si="95"/>
        <v>0</v>
      </c>
      <c r="U1226" s="572"/>
    </row>
    <row r="1227" spans="1:21" ht="14.15" customHeight="1">
      <c r="A1227" s="231">
        <v>1226</v>
      </c>
      <c r="B1227" s="262" t="s">
        <v>87</v>
      </c>
      <c r="C1227" s="208" t="s">
        <v>1464</v>
      </c>
      <c r="D1227" s="208" t="s">
        <v>1465</v>
      </c>
      <c r="E1227" s="208" t="s">
        <v>1466</v>
      </c>
      <c r="F1227" s="208" t="s">
        <v>176</v>
      </c>
      <c r="G1227" s="208" t="s">
        <v>377</v>
      </c>
      <c r="H1227" s="208" t="s">
        <v>1479</v>
      </c>
      <c r="I1227" s="207" t="s">
        <v>123</v>
      </c>
      <c r="J1227" s="208" t="s">
        <v>255</v>
      </c>
      <c r="K1227" s="208" t="s">
        <v>256</v>
      </c>
      <c r="L1227" s="208" t="s">
        <v>1478</v>
      </c>
      <c r="M1227" s="199" t="s">
        <v>141</v>
      </c>
      <c r="N1227" s="201">
        <v>37.57</v>
      </c>
      <c r="O1227" s="202" t="s">
        <v>81</v>
      </c>
      <c r="P1227" s="202"/>
      <c r="Q1227" s="203">
        <f t="shared" si="93"/>
        <v>0</v>
      </c>
      <c r="R1227" s="203">
        <f t="shared" si="94"/>
        <v>0</v>
      </c>
      <c r="S1227" s="213">
        <f>IF(M1227="nvt",0,IF(O1227&gt;0,VLOOKUP(M1227,'3-Productie normen'!A:K,VLOOKUP(O1227,'3-Productie normen'!$B$34:$C$35,2,FALSE),FALSE)))</f>
        <v>0</v>
      </c>
      <c r="T1227" s="213">
        <f t="shared" si="95"/>
        <v>0</v>
      </c>
      <c r="U1227" s="572"/>
    </row>
    <row r="1228" spans="1:21" ht="14.15" customHeight="1">
      <c r="A1228" s="231">
        <v>1227</v>
      </c>
      <c r="B1228" s="262" t="s">
        <v>87</v>
      </c>
      <c r="C1228" s="208" t="s">
        <v>1464</v>
      </c>
      <c r="D1228" s="208" t="s">
        <v>1465</v>
      </c>
      <c r="E1228" s="208" t="s">
        <v>1466</v>
      </c>
      <c r="F1228" s="208" t="s">
        <v>176</v>
      </c>
      <c r="G1228" s="208" t="s">
        <v>377</v>
      </c>
      <c r="H1228" s="208" t="s">
        <v>1480</v>
      </c>
      <c r="I1228" s="207" t="s">
        <v>123</v>
      </c>
      <c r="J1228" s="208" t="s">
        <v>255</v>
      </c>
      <c r="K1228" s="208" t="s">
        <v>256</v>
      </c>
      <c r="L1228" s="208" t="s">
        <v>381</v>
      </c>
      <c r="M1228" s="199" t="s">
        <v>141</v>
      </c>
      <c r="N1228" s="201">
        <v>6.1455999999999991</v>
      </c>
      <c r="O1228" s="202" t="s">
        <v>81</v>
      </c>
      <c r="P1228" s="202"/>
      <c r="Q1228" s="203">
        <f t="shared" si="93"/>
        <v>0</v>
      </c>
      <c r="R1228" s="203">
        <f t="shared" si="94"/>
        <v>0</v>
      </c>
      <c r="S1228" s="213">
        <f>IF(M1228="nvt",0,IF(O1228&gt;0,VLOOKUP(M1228,'3-Productie normen'!A:K,VLOOKUP(O1228,'3-Productie normen'!$B$34:$C$35,2,FALSE),FALSE)))</f>
        <v>0</v>
      </c>
      <c r="T1228" s="213">
        <f t="shared" si="95"/>
        <v>0</v>
      </c>
      <c r="U1228" s="572"/>
    </row>
    <row r="1229" spans="1:21" ht="14.15" customHeight="1">
      <c r="A1229" s="231">
        <v>1228</v>
      </c>
      <c r="B1229" s="262" t="s">
        <v>87</v>
      </c>
      <c r="C1229" s="208" t="s">
        <v>1464</v>
      </c>
      <c r="D1229" s="208" t="s">
        <v>1465</v>
      </c>
      <c r="E1229" s="208" t="s">
        <v>1466</v>
      </c>
      <c r="F1229" s="208" t="s">
        <v>176</v>
      </c>
      <c r="G1229" s="208" t="s">
        <v>377</v>
      </c>
      <c r="H1229" s="208" t="s">
        <v>1481</v>
      </c>
      <c r="I1229" s="200" t="s">
        <v>143</v>
      </c>
      <c r="J1229" s="208" t="s">
        <v>255</v>
      </c>
      <c r="K1229" s="208" t="s">
        <v>256</v>
      </c>
      <c r="L1229" s="208" t="s">
        <v>381</v>
      </c>
      <c r="M1229" s="208" t="s">
        <v>143</v>
      </c>
      <c r="N1229" s="201">
        <v>47.089599999999997</v>
      </c>
      <c r="O1229" s="202"/>
      <c r="P1229" s="202"/>
      <c r="Q1229" s="203">
        <f t="shared" si="93"/>
        <v>0</v>
      </c>
      <c r="R1229" s="203">
        <f t="shared" si="94"/>
        <v>0</v>
      </c>
      <c r="S1229" s="213">
        <f>IF(M1229="nvt",0,IF(O1229&gt;0,VLOOKUP(M1229,'3-Productie normen'!A:K,VLOOKUP(O1229,'3-Productie normen'!$B$34:$C$35,2,FALSE),FALSE)))</f>
        <v>0</v>
      </c>
      <c r="T1229" s="213">
        <f t="shared" si="95"/>
        <v>0</v>
      </c>
      <c r="U1229" s="572"/>
    </row>
    <row r="1230" spans="1:21" ht="14.15" customHeight="1">
      <c r="A1230" s="231">
        <v>1229</v>
      </c>
      <c r="B1230" s="262" t="s">
        <v>87</v>
      </c>
      <c r="C1230" s="208" t="s">
        <v>1464</v>
      </c>
      <c r="D1230" s="208" t="s">
        <v>1465</v>
      </c>
      <c r="E1230" s="208" t="s">
        <v>1466</v>
      </c>
      <c r="F1230" s="208" t="s">
        <v>176</v>
      </c>
      <c r="G1230" s="208" t="s">
        <v>377</v>
      </c>
      <c r="H1230" s="208" t="s">
        <v>1482</v>
      </c>
      <c r="I1230" s="200" t="s">
        <v>143</v>
      </c>
      <c r="J1230" s="208" t="s">
        <v>255</v>
      </c>
      <c r="K1230" s="208" t="s">
        <v>256</v>
      </c>
      <c r="L1230" s="208" t="s">
        <v>381</v>
      </c>
      <c r="M1230" s="208" t="s">
        <v>143</v>
      </c>
      <c r="N1230" s="201">
        <v>27.619800000000001</v>
      </c>
      <c r="O1230" s="202"/>
      <c r="P1230" s="202"/>
      <c r="Q1230" s="203">
        <f t="shared" si="93"/>
        <v>0</v>
      </c>
      <c r="R1230" s="203">
        <f t="shared" si="94"/>
        <v>0</v>
      </c>
      <c r="S1230" s="213">
        <f>IF(M1230="nvt",0,IF(O1230&gt;0,VLOOKUP(M1230,'3-Productie normen'!A:K,VLOOKUP(O1230,'3-Productie normen'!$B$34:$C$35,2,FALSE),FALSE)))</f>
        <v>0</v>
      </c>
      <c r="T1230" s="213">
        <f t="shared" si="95"/>
        <v>0</v>
      </c>
      <c r="U1230" s="572"/>
    </row>
    <row r="1231" spans="1:21" ht="14.15" customHeight="1">
      <c r="A1231" s="231">
        <v>1230</v>
      </c>
      <c r="B1231" s="262" t="s">
        <v>87</v>
      </c>
      <c r="C1231" s="208" t="s">
        <v>1464</v>
      </c>
      <c r="D1231" s="208" t="s">
        <v>1465</v>
      </c>
      <c r="E1231" s="208" t="s">
        <v>1466</v>
      </c>
      <c r="F1231" s="208" t="s">
        <v>176</v>
      </c>
      <c r="G1231" s="208" t="s">
        <v>377</v>
      </c>
      <c r="H1231" s="208" t="s">
        <v>1483</v>
      </c>
      <c r="I1231" s="200" t="s">
        <v>143</v>
      </c>
      <c r="J1231" s="208" t="s">
        <v>255</v>
      </c>
      <c r="K1231" s="208" t="s">
        <v>256</v>
      </c>
      <c r="L1231" s="208" t="s">
        <v>381</v>
      </c>
      <c r="M1231" s="208" t="s">
        <v>143</v>
      </c>
      <c r="N1231" s="201">
        <v>108.5448</v>
      </c>
      <c r="O1231" s="202"/>
      <c r="P1231" s="202"/>
      <c r="Q1231" s="203">
        <f t="shared" si="93"/>
        <v>0</v>
      </c>
      <c r="R1231" s="203">
        <f t="shared" si="94"/>
        <v>0</v>
      </c>
      <c r="S1231" s="213">
        <f>IF(M1231="nvt",0,IF(O1231&gt;0,VLOOKUP(M1231,'3-Productie normen'!A:K,VLOOKUP(O1231,'3-Productie normen'!$B$34:$C$35,2,FALSE),FALSE)))</f>
        <v>0</v>
      </c>
      <c r="T1231" s="213">
        <f t="shared" si="95"/>
        <v>0</v>
      </c>
      <c r="U1231" s="572"/>
    </row>
    <row r="1232" spans="1:21" ht="14.15" customHeight="1">
      <c r="A1232" s="231">
        <v>1231</v>
      </c>
      <c r="B1232" s="262" t="s">
        <v>87</v>
      </c>
      <c r="C1232" s="208" t="s">
        <v>1464</v>
      </c>
      <c r="D1232" s="208" t="s">
        <v>1465</v>
      </c>
      <c r="E1232" s="208" t="s">
        <v>1466</v>
      </c>
      <c r="F1232" s="208" t="s">
        <v>176</v>
      </c>
      <c r="G1232" s="208" t="s">
        <v>377</v>
      </c>
      <c r="H1232" s="208" t="s">
        <v>1484</v>
      </c>
      <c r="I1232" s="200" t="s">
        <v>143</v>
      </c>
      <c r="J1232" s="208" t="s">
        <v>209</v>
      </c>
      <c r="K1232" s="208" t="s">
        <v>210</v>
      </c>
      <c r="L1232" s="208" t="s">
        <v>381</v>
      </c>
      <c r="M1232" s="208" t="s">
        <v>143</v>
      </c>
      <c r="N1232" s="201">
        <v>5.3750999999999998</v>
      </c>
      <c r="O1232" s="202"/>
      <c r="P1232" s="202"/>
      <c r="Q1232" s="203">
        <f t="shared" si="93"/>
        <v>0</v>
      </c>
      <c r="R1232" s="203">
        <f t="shared" si="94"/>
        <v>0</v>
      </c>
      <c r="S1232" s="213">
        <f>IF(M1232="nvt",0,IF(O1232&gt;0,VLOOKUP(M1232,'3-Productie normen'!A:K,VLOOKUP(O1232,'3-Productie normen'!$B$34:$C$35,2,FALSE),FALSE)))</f>
        <v>0</v>
      </c>
      <c r="T1232" s="213">
        <f t="shared" si="95"/>
        <v>0</v>
      </c>
      <c r="U1232" s="572"/>
    </row>
    <row r="1233" spans="1:21" ht="14.15" customHeight="1">
      <c r="A1233" s="231">
        <v>1232</v>
      </c>
      <c r="B1233" s="262" t="s">
        <v>87</v>
      </c>
      <c r="C1233" s="208" t="s">
        <v>1464</v>
      </c>
      <c r="D1233" s="208" t="s">
        <v>1465</v>
      </c>
      <c r="E1233" s="208" t="s">
        <v>1466</v>
      </c>
      <c r="F1233" s="208" t="s">
        <v>176</v>
      </c>
      <c r="G1233" s="208" t="s">
        <v>377</v>
      </c>
      <c r="H1233" s="208" t="s">
        <v>1485</v>
      </c>
      <c r="I1233" s="200" t="s">
        <v>143</v>
      </c>
      <c r="J1233" s="208" t="s">
        <v>222</v>
      </c>
      <c r="K1233" s="208" t="s">
        <v>237</v>
      </c>
      <c r="L1233" s="208" t="s">
        <v>381</v>
      </c>
      <c r="M1233" s="208" t="s">
        <v>143</v>
      </c>
      <c r="N1233" s="201">
        <v>94.737700000000004</v>
      </c>
      <c r="O1233" s="202"/>
      <c r="P1233" s="202"/>
      <c r="Q1233" s="203">
        <f t="shared" si="93"/>
        <v>0</v>
      </c>
      <c r="R1233" s="203">
        <f t="shared" si="94"/>
        <v>0</v>
      </c>
      <c r="S1233" s="213">
        <f>IF(M1233="nvt",0,IF(O1233&gt;0,VLOOKUP(M1233,'3-Productie normen'!A:K,VLOOKUP(O1233,'3-Productie normen'!$B$34:$C$35,2,FALSE),FALSE)))</f>
        <v>0</v>
      </c>
      <c r="T1233" s="213">
        <f t="shared" si="95"/>
        <v>0</v>
      </c>
      <c r="U1233" s="572"/>
    </row>
    <row r="1234" spans="1:21" ht="14.15" customHeight="1">
      <c r="A1234" s="232">
        <v>1233</v>
      </c>
      <c r="B1234" s="262" t="s">
        <v>87</v>
      </c>
      <c r="C1234" s="208" t="s">
        <v>1464</v>
      </c>
      <c r="D1234" s="208" t="s">
        <v>1465</v>
      </c>
      <c r="E1234" s="208" t="s">
        <v>1466</v>
      </c>
      <c r="F1234" s="208" t="s">
        <v>176</v>
      </c>
      <c r="G1234" s="208" t="s">
        <v>377</v>
      </c>
      <c r="H1234" s="208" t="s">
        <v>1486</v>
      </c>
      <c r="I1234" s="200" t="s">
        <v>143</v>
      </c>
      <c r="J1234" s="208" t="s">
        <v>209</v>
      </c>
      <c r="K1234" s="208" t="s">
        <v>213</v>
      </c>
      <c r="L1234" s="208" t="s">
        <v>381</v>
      </c>
      <c r="M1234" s="208" t="s">
        <v>143</v>
      </c>
      <c r="N1234" s="201">
        <v>60.241199999999999</v>
      </c>
      <c r="O1234" s="202"/>
      <c r="P1234" s="202"/>
      <c r="Q1234" s="203">
        <f t="shared" si="93"/>
        <v>0</v>
      </c>
      <c r="R1234" s="203">
        <f t="shared" si="94"/>
        <v>0</v>
      </c>
      <c r="S1234" s="213">
        <f>IF(M1234="nvt",0,IF(O1234&gt;0,VLOOKUP(M1234,'3-Productie normen'!A:K,VLOOKUP(O1234,'3-Productie normen'!$B$34:$C$35,2,FALSE),FALSE)))</f>
        <v>0</v>
      </c>
      <c r="T1234" s="213">
        <f t="shared" si="95"/>
        <v>0</v>
      </c>
      <c r="U1234" s="572"/>
    </row>
    <row r="1235" spans="1:21" ht="14.15" customHeight="1">
      <c r="A1235" s="231">
        <v>1234</v>
      </c>
      <c r="B1235" s="262" t="s">
        <v>87</v>
      </c>
      <c r="C1235" s="208" t="s">
        <v>1464</v>
      </c>
      <c r="D1235" s="208" t="s">
        <v>1465</v>
      </c>
      <c r="E1235" s="208" t="s">
        <v>1466</v>
      </c>
      <c r="F1235" s="208" t="s">
        <v>176</v>
      </c>
      <c r="G1235" s="208" t="s">
        <v>377</v>
      </c>
      <c r="H1235" s="208" t="s">
        <v>1487</v>
      </c>
      <c r="I1235" s="200" t="s">
        <v>143</v>
      </c>
      <c r="J1235" s="208" t="s">
        <v>179</v>
      </c>
      <c r="K1235" s="208" t="s">
        <v>1488</v>
      </c>
      <c r="L1235" s="208" t="s">
        <v>381</v>
      </c>
      <c r="M1235" s="208" t="s">
        <v>143</v>
      </c>
      <c r="N1235" s="201">
        <v>252.95419999999999</v>
      </c>
      <c r="O1235" s="202"/>
      <c r="P1235" s="202"/>
      <c r="Q1235" s="203">
        <f t="shared" si="93"/>
        <v>0</v>
      </c>
      <c r="R1235" s="203">
        <f t="shared" si="94"/>
        <v>0</v>
      </c>
      <c r="S1235" s="213">
        <f>IF(M1235="nvt",0,IF(O1235&gt;0,VLOOKUP(M1235,'3-Productie normen'!A:K,VLOOKUP(O1235,'3-Productie normen'!$B$34:$C$35,2,FALSE),FALSE)))</f>
        <v>0</v>
      </c>
      <c r="T1235" s="213">
        <f t="shared" si="95"/>
        <v>0</v>
      </c>
      <c r="U1235" s="572"/>
    </row>
    <row r="1236" spans="1:21" ht="14.15" customHeight="1">
      <c r="A1236" s="231">
        <v>1235</v>
      </c>
      <c r="B1236" s="262" t="s">
        <v>87</v>
      </c>
      <c r="C1236" s="208" t="s">
        <v>1464</v>
      </c>
      <c r="D1236" s="208" t="s">
        <v>1465</v>
      </c>
      <c r="E1236" s="208" t="s">
        <v>1466</v>
      </c>
      <c r="F1236" s="208" t="s">
        <v>176</v>
      </c>
      <c r="G1236" s="208" t="s">
        <v>377</v>
      </c>
      <c r="H1236" s="208" t="s">
        <v>1489</v>
      </c>
      <c r="I1236" s="200" t="s">
        <v>143</v>
      </c>
      <c r="J1236" s="208" t="s">
        <v>209</v>
      </c>
      <c r="K1236" s="208" t="s">
        <v>213</v>
      </c>
      <c r="L1236" s="208" t="s">
        <v>381</v>
      </c>
      <c r="M1236" s="208" t="s">
        <v>143</v>
      </c>
      <c r="N1236" s="201">
        <v>35.647600000000004</v>
      </c>
      <c r="O1236" s="202"/>
      <c r="P1236" s="202"/>
      <c r="Q1236" s="203">
        <f t="shared" si="93"/>
        <v>0</v>
      </c>
      <c r="R1236" s="203">
        <f t="shared" si="94"/>
        <v>0</v>
      </c>
      <c r="S1236" s="213">
        <f>IF(M1236="nvt",0,IF(O1236&gt;0,VLOOKUP(M1236,'3-Productie normen'!A:K,VLOOKUP(O1236,'3-Productie normen'!$B$34:$C$35,2,FALSE),FALSE)))</f>
        <v>0</v>
      </c>
      <c r="T1236" s="213">
        <f t="shared" si="95"/>
        <v>0</v>
      </c>
      <c r="U1236" s="572"/>
    </row>
    <row r="1237" spans="1:21" ht="14.15" customHeight="1">
      <c r="A1237" s="231">
        <v>1236</v>
      </c>
      <c r="B1237" s="262" t="s">
        <v>87</v>
      </c>
      <c r="C1237" s="208" t="s">
        <v>1464</v>
      </c>
      <c r="D1237" s="208" t="s">
        <v>1465</v>
      </c>
      <c r="E1237" s="208" t="s">
        <v>1466</v>
      </c>
      <c r="F1237" s="208" t="s">
        <v>176</v>
      </c>
      <c r="G1237" s="208" t="s">
        <v>377</v>
      </c>
      <c r="H1237" s="208" t="s">
        <v>1490</v>
      </c>
      <c r="I1237" s="200" t="s">
        <v>143</v>
      </c>
      <c r="J1237" s="208" t="s">
        <v>255</v>
      </c>
      <c r="K1237" s="208" t="s">
        <v>256</v>
      </c>
      <c r="L1237" s="208" t="s">
        <v>180</v>
      </c>
      <c r="M1237" s="208" t="s">
        <v>143</v>
      </c>
      <c r="N1237" s="201">
        <v>24.9786</v>
      </c>
      <c r="O1237" s="202"/>
      <c r="P1237" s="202"/>
      <c r="Q1237" s="203">
        <f t="shared" si="93"/>
        <v>0</v>
      </c>
      <c r="R1237" s="203">
        <f t="shared" si="94"/>
        <v>0</v>
      </c>
      <c r="S1237" s="213">
        <f>IF(M1237="nvt",0,IF(O1237&gt;0,VLOOKUP(M1237,'3-Productie normen'!A:K,VLOOKUP(O1237,'3-Productie normen'!$B$34:$C$35,2,FALSE),FALSE)))</f>
        <v>0</v>
      </c>
      <c r="T1237" s="213">
        <f t="shared" si="95"/>
        <v>0</v>
      </c>
      <c r="U1237" s="572"/>
    </row>
    <row r="1238" spans="1:21" ht="14.15" customHeight="1">
      <c r="A1238" s="231">
        <v>1237</v>
      </c>
      <c r="B1238" s="262" t="s">
        <v>87</v>
      </c>
      <c r="C1238" s="208" t="s">
        <v>1464</v>
      </c>
      <c r="D1238" s="208" t="s">
        <v>1465</v>
      </c>
      <c r="E1238" s="208" t="s">
        <v>1466</v>
      </c>
      <c r="F1238" s="208" t="s">
        <v>176</v>
      </c>
      <c r="G1238" s="208" t="s">
        <v>377</v>
      </c>
      <c r="H1238" s="208" t="s">
        <v>1491</v>
      </c>
      <c r="I1238" s="200" t="s">
        <v>143</v>
      </c>
      <c r="J1238" s="208" t="s">
        <v>255</v>
      </c>
      <c r="K1238" s="208" t="s">
        <v>256</v>
      </c>
      <c r="L1238" s="208" t="s">
        <v>425</v>
      </c>
      <c r="M1238" s="208" t="s">
        <v>143</v>
      </c>
      <c r="N1238" s="201">
        <v>12.5322</v>
      </c>
      <c r="O1238" s="202"/>
      <c r="P1238" s="202"/>
      <c r="Q1238" s="203">
        <f t="shared" si="93"/>
        <v>0</v>
      </c>
      <c r="R1238" s="203">
        <f t="shared" si="94"/>
        <v>0</v>
      </c>
      <c r="S1238" s="213">
        <f>IF(M1238="nvt",0,IF(O1238&gt;0,VLOOKUP(M1238,'3-Productie normen'!A:K,VLOOKUP(O1238,'3-Productie normen'!$B$34:$C$35,2,FALSE),FALSE)))</f>
        <v>0</v>
      </c>
      <c r="T1238" s="213">
        <f t="shared" si="95"/>
        <v>0</v>
      </c>
      <c r="U1238" s="572"/>
    </row>
    <row r="1239" spans="1:21" ht="14.15" customHeight="1">
      <c r="A1239" s="231">
        <v>1238</v>
      </c>
      <c r="B1239" s="262" t="s">
        <v>87</v>
      </c>
      <c r="C1239" s="208" t="s">
        <v>1464</v>
      </c>
      <c r="D1239" s="208" t="s">
        <v>1465</v>
      </c>
      <c r="E1239" s="208" t="s">
        <v>1466</v>
      </c>
      <c r="F1239" s="208" t="s">
        <v>176</v>
      </c>
      <c r="G1239" s="208" t="s">
        <v>377</v>
      </c>
      <c r="H1239" s="208" t="s">
        <v>1492</v>
      </c>
      <c r="I1239" s="200" t="s">
        <v>143</v>
      </c>
      <c r="J1239" s="208" t="s">
        <v>255</v>
      </c>
      <c r="K1239" s="208" t="s">
        <v>256</v>
      </c>
      <c r="L1239" s="208" t="s">
        <v>425</v>
      </c>
      <c r="M1239" s="208" t="s">
        <v>143</v>
      </c>
      <c r="N1239" s="201">
        <v>12.4892</v>
      </c>
      <c r="O1239" s="202"/>
      <c r="P1239" s="202"/>
      <c r="Q1239" s="203">
        <f t="shared" si="93"/>
        <v>0</v>
      </c>
      <c r="R1239" s="203">
        <f t="shared" si="94"/>
        <v>0</v>
      </c>
      <c r="S1239" s="213">
        <f>IF(M1239="nvt",0,IF(O1239&gt;0,VLOOKUP(M1239,'3-Productie normen'!A:K,VLOOKUP(O1239,'3-Productie normen'!$B$34:$C$35,2,FALSE),FALSE)))</f>
        <v>0</v>
      </c>
      <c r="T1239" s="213">
        <f t="shared" si="95"/>
        <v>0</v>
      </c>
      <c r="U1239" s="572"/>
    </row>
    <row r="1240" spans="1:21" ht="14.15" customHeight="1">
      <c r="A1240" s="231">
        <v>1239</v>
      </c>
      <c r="B1240" s="262" t="s">
        <v>87</v>
      </c>
      <c r="C1240" s="208" t="s">
        <v>1464</v>
      </c>
      <c r="D1240" s="208" t="s">
        <v>1465</v>
      </c>
      <c r="E1240" s="208" t="s">
        <v>1466</v>
      </c>
      <c r="F1240" s="208" t="s">
        <v>176</v>
      </c>
      <c r="G1240" s="208" t="s">
        <v>377</v>
      </c>
      <c r="H1240" s="208" t="s">
        <v>1493</v>
      </c>
      <c r="I1240" s="200" t="s">
        <v>143</v>
      </c>
      <c r="J1240" s="208" t="s">
        <v>255</v>
      </c>
      <c r="K1240" s="208" t="s">
        <v>256</v>
      </c>
      <c r="L1240" s="208" t="s">
        <v>425</v>
      </c>
      <c r="M1240" s="208" t="s">
        <v>143</v>
      </c>
      <c r="N1240" s="201">
        <v>34.192399999999999</v>
      </c>
      <c r="O1240" s="202"/>
      <c r="P1240" s="202"/>
      <c r="Q1240" s="203">
        <f t="shared" si="93"/>
        <v>0</v>
      </c>
      <c r="R1240" s="203">
        <f t="shared" si="94"/>
        <v>0</v>
      </c>
      <c r="S1240" s="213">
        <f>IF(M1240="nvt",0,IF(O1240&gt;0,VLOOKUP(M1240,'3-Productie normen'!A:K,VLOOKUP(O1240,'3-Productie normen'!$B$34:$C$35,2,FALSE),FALSE)))</f>
        <v>0</v>
      </c>
      <c r="T1240" s="213">
        <f t="shared" si="95"/>
        <v>0</v>
      </c>
      <c r="U1240" s="572"/>
    </row>
    <row r="1241" spans="1:21" ht="14.15" customHeight="1">
      <c r="A1241" s="231">
        <v>1240</v>
      </c>
      <c r="B1241" s="262" t="s">
        <v>87</v>
      </c>
      <c r="C1241" s="208" t="s">
        <v>1464</v>
      </c>
      <c r="D1241" s="208" t="s">
        <v>1465</v>
      </c>
      <c r="E1241" s="208" t="s">
        <v>1466</v>
      </c>
      <c r="F1241" s="208" t="s">
        <v>176</v>
      </c>
      <c r="G1241" s="208" t="s">
        <v>377</v>
      </c>
      <c r="H1241" s="208" t="s">
        <v>1494</v>
      </c>
      <c r="I1241" s="200" t="s">
        <v>143</v>
      </c>
      <c r="J1241" s="208" t="s">
        <v>222</v>
      </c>
      <c r="K1241" s="208" t="s">
        <v>237</v>
      </c>
      <c r="L1241" s="208" t="s">
        <v>381</v>
      </c>
      <c r="M1241" s="208" t="s">
        <v>143</v>
      </c>
      <c r="N1241" s="201">
        <v>50.903800000000004</v>
      </c>
      <c r="O1241" s="202"/>
      <c r="P1241" s="202"/>
      <c r="Q1241" s="203">
        <f t="shared" si="93"/>
        <v>0</v>
      </c>
      <c r="R1241" s="203">
        <f t="shared" si="94"/>
        <v>0</v>
      </c>
      <c r="S1241" s="213">
        <f>IF(M1241="nvt",0,IF(O1241&gt;0,VLOOKUP(M1241,'3-Productie normen'!A:K,VLOOKUP(O1241,'3-Productie normen'!$B$34:$C$35,2,FALSE),FALSE)))</f>
        <v>0</v>
      </c>
      <c r="T1241" s="213">
        <f t="shared" si="95"/>
        <v>0</v>
      </c>
      <c r="U1241" s="572"/>
    </row>
    <row r="1242" spans="1:21" ht="14.15" customHeight="1">
      <c r="A1242" s="232">
        <v>1241</v>
      </c>
      <c r="B1242" s="262" t="s">
        <v>87</v>
      </c>
      <c r="C1242" s="208" t="s">
        <v>1464</v>
      </c>
      <c r="D1242" s="208" t="s">
        <v>1465</v>
      </c>
      <c r="E1242" s="208" t="s">
        <v>1466</v>
      </c>
      <c r="F1242" s="208" t="s">
        <v>176</v>
      </c>
      <c r="G1242" s="208" t="s">
        <v>377</v>
      </c>
      <c r="H1242" s="208" t="s">
        <v>1495</v>
      </c>
      <c r="I1242" s="200" t="s">
        <v>143</v>
      </c>
      <c r="J1242" s="208" t="s">
        <v>209</v>
      </c>
      <c r="K1242" s="208" t="s">
        <v>210</v>
      </c>
      <c r="L1242" s="208" t="s">
        <v>381</v>
      </c>
      <c r="M1242" s="208" t="s">
        <v>143</v>
      </c>
      <c r="N1242" s="201">
        <v>5.67</v>
      </c>
      <c r="O1242" s="202"/>
      <c r="P1242" s="202"/>
      <c r="Q1242" s="203">
        <f t="shared" si="93"/>
        <v>0</v>
      </c>
      <c r="R1242" s="203">
        <f t="shared" si="94"/>
        <v>0</v>
      </c>
      <c r="S1242" s="213">
        <f>IF(M1242="nvt",0,IF(O1242&gt;0,VLOOKUP(M1242,'3-Productie normen'!A:K,VLOOKUP(O1242,'3-Productie normen'!$B$34:$C$35,2,FALSE),FALSE)))</f>
        <v>0</v>
      </c>
      <c r="T1242" s="213">
        <f t="shared" si="95"/>
        <v>0</v>
      </c>
      <c r="U1242" s="572"/>
    </row>
    <row r="1243" spans="1:21" ht="14.15" customHeight="1">
      <c r="A1243" s="231">
        <v>1242</v>
      </c>
      <c r="B1243" s="262" t="s">
        <v>87</v>
      </c>
      <c r="C1243" s="208" t="s">
        <v>1464</v>
      </c>
      <c r="D1243" s="208" t="s">
        <v>1465</v>
      </c>
      <c r="E1243" s="208" t="s">
        <v>1466</v>
      </c>
      <c r="F1243" s="208" t="s">
        <v>176</v>
      </c>
      <c r="G1243" s="208" t="s">
        <v>377</v>
      </c>
      <c r="H1243" s="208" t="s">
        <v>1496</v>
      </c>
      <c r="I1243" s="200" t="s">
        <v>143</v>
      </c>
      <c r="J1243" s="208" t="s">
        <v>209</v>
      </c>
      <c r="K1243" s="208" t="s">
        <v>220</v>
      </c>
      <c r="L1243" s="208" t="s">
        <v>180</v>
      </c>
      <c r="M1243" s="208" t="s">
        <v>143</v>
      </c>
      <c r="N1243" s="201">
        <v>22.695</v>
      </c>
      <c r="O1243" s="202"/>
      <c r="P1243" s="202"/>
      <c r="Q1243" s="203">
        <f t="shared" si="93"/>
        <v>0</v>
      </c>
      <c r="R1243" s="203">
        <f t="shared" si="94"/>
        <v>0</v>
      </c>
      <c r="S1243" s="213">
        <f>IF(M1243="nvt",0,IF(O1243&gt;0,VLOOKUP(M1243,'3-Productie normen'!A:K,VLOOKUP(O1243,'3-Productie normen'!$B$34:$C$35,2,FALSE),FALSE)))</f>
        <v>0</v>
      </c>
      <c r="T1243" s="213">
        <f t="shared" si="95"/>
        <v>0</v>
      </c>
      <c r="U1243" s="572"/>
    </row>
    <row r="1244" spans="1:21" ht="14.15" customHeight="1">
      <c r="A1244" s="231">
        <v>1243</v>
      </c>
      <c r="B1244" s="262" t="s">
        <v>87</v>
      </c>
      <c r="C1244" s="208" t="s">
        <v>1464</v>
      </c>
      <c r="D1244" s="208" t="s">
        <v>1465</v>
      </c>
      <c r="E1244" s="208" t="s">
        <v>1466</v>
      </c>
      <c r="F1244" s="208" t="s">
        <v>176</v>
      </c>
      <c r="G1244" s="208" t="s">
        <v>377</v>
      </c>
      <c r="H1244" s="208" t="s">
        <v>1497</v>
      </c>
      <c r="I1244" s="200" t="s">
        <v>143</v>
      </c>
      <c r="J1244" s="208" t="s">
        <v>209</v>
      </c>
      <c r="K1244" s="208" t="s">
        <v>220</v>
      </c>
      <c r="L1244" s="208" t="s">
        <v>180</v>
      </c>
      <c r="M1244" s="208" t="s">
        <v>143</v>
      </c>
      <c r="N1244" s="201">
        <v>22.695</v>
      </c>
      <c r="O1244" s="202"/>
      <c r="P1244" s="202"/>
      <c r="Q1244" s="203">
        <f t="shared" si="93"/>
        <v>0</v>
      </c>
      <c r="R1244" s="203">
        <f t="shared" si="94"/>
        <v>0</v>
      </c>
      <c r="S1244" s="213">
        <f>IF(M1244="nvt",0,IF(O1244&gt;0,VLOOKUP(M1244,'3-Productie normen'!A:K,VLOOKUP(O1244,'3-Productie normen'!$B$34:$C$35,2,FALSE),FALSE)))</f>
        <v>0</v>
      </c>
      <c r="T1244" s="213">
        <f t="shared" si="95"/>
        <v>0</v>
      </c>
      <c r="U1244" s="572"/>
    </row>
    <row r="1245" spans="1:21" ht="14.15" customHeight="1">
      <c r="A1245" s="231">
        <v>1244</v>
      </c>
      <c r="B1245" s="262" t="s">
        <v>87</v>
      </c>
      <c r="C1245" s="208" t="s">
        <v>1464</v>
      </c>
      <c r="D1245" s="208" t="s">
        <v>1465</v>
      </c>
      <c r="E1245" s="208" t="s">
        <v>1466</v>
      </c>
      <c r="F1245" s="208" t="s">
        <v>176</v>
      </c>
      <c r="G1245" s="208" t="s">
        <v>377</v>
      </c>
      <c r="H1245" s="208" t="s">
        <v>1498</v>
      </c>
      <c r="I1245" s="200" t="s">
        <v>143</v>
      </c>
      <c r="J1245" s="208" t="s">
        <v>222</v>
      </c>
      <c r="K1245" s="208" t="s">
        <v>237</v>
      </c>
      <c r="L1245" s="208" t="s">
        <v>381</v>
      </c>
      <c r="M1245" s="208" t="s">
        <v>143</v>
      </c>
      <c r="N1245" s="201">
        <v>80.626300000000001</v>
      </c>
      <c r="O1245" s="202"/>
      <c r="P1245" s="202"/>
      <c r="Q1245" s="203">
        <f t="shared" si="93"/>
        <v>0</v>
      </c>
      <c r="R1245" s="203">
        <f t="shared" si="94"/>
        <v>0</v>
      </c>
      <c r="S1245" s="213">
        <f>IF(M1245="nvt",0,IF(O1245&gt;0,VLOOKUP(M1245,'3-Productie normen'!A:K,VLOOKUP(O1245,'3-Productie normen'!$B$34:$C$35,2,FALSE),FALSE)))</f>
        <v>0</v>
      </c>
      <c r="T1245" s="213">
        <f t="shared" si="95"/>
        <v>0</v>
      </c>
      <c r="U1245" s="572"/>
    </row>
    <row r="1246" spans="1:21" ht="14.15" customHeight="1">
      <c r="A1246" s="231">
        <v>1245</v>
      </c>
      <c r="B1246" s="262" t="s">
        <v>87</v>
      </c>
      <c r="C1246" s="208" t="s">
        <v>1464</v>
      </c>
      <c r="D1246" s="208" t="s">
        <v>1465</v>
      </c>
      <c r="E1246" s="208" t="s">
        <v>1466</v>
      </c>
      <c r="F1246" s="208" t="s">
        <v>176</v>
      </c>
      <c r="G1246" s="208" t="s">
        <v>377</v>
      </c>
      <c r="H1246" s="208" t="s">
        <v>1499</v>
      </c>
      <c r="I1246" s="200" t="s">
        <v>143</v>
      </c>
      <c r="J1246" s="208" t="s">
        <v>255</v>
      </c>
      <c r="K1246" s="208" t="s">
        <v>256</v>
      </c>
      <c r="L1246" s="208" t="s">
        <v>381</v>
      </c>
      <c r="M1246" s="208" t="s">
        <v>143</v>
      </c>
      <c r="N1246" s="201">
        <v>31.615200000000002</v>
      </c>
      <c r="O1246" s="202"/>
      <c r="P1246" s="202"/>
      <c r="Q1246" s="203">
        <f t="shared" si="93"/>
        <v>0</v>
      </c>
      <c r="R1246" s="203">
        <f t="shared" si="94"/>
        <v>0</v>
      </c>
      <c r="S1246" s="213">
        <f>IF(M1246="nvt",0,IF(O1246&gt;0,VLOOKUP(M1246,'3-Productie normen'!A:K,VLOOKUP(O1246,'3-Productie normen'!$B$34:$C$35,2,FALSE),FALSE)))</f>
        <v>0</v>
      </c>
      <c r="T1246" s="213">
        <f t="shared" si="95"/>
        <v>0</v>
      </c>
      <c r="U1246" s="572"/>
    </row>
    <row r="1247" spans="1:21" ht="14.15" customHeight="1">
      <c r="A1247" s="231">
        <v>1246</v>
      </c>
      <c r="B1247" s="262" t="s">
        <v>87</v>
      </c>
      <c r="C1247" s="208" t="s">
        <v>1464</v>
      </c>
      <c r="D1247" s="208" t="s">
        <v>1465</v>
      </c>
      <c r="E1247" s="208" t="s">
        <v>1466</v>
      </c>
      <c r="F1247" s="208" t="s">
        <v>176</v>
      </c>
      <c r="G1247" s="208" t="s">
        <v>377</v>
      </c>
      <c r="H1247" s="208" t="s">
        <v>1500</v>
      </c>
      <c r="I1247" s="200" t="s">
        <v>143</v>
      </c>
      <c r="J1247" s="208" t="s">
        <v>209</v>
      </c>
      <c r="K1247" s="208" t="s">
        <v>213</v>
      </c>
      <c r="L1247" s="208" t="s">
        <v>381</v>
      </c>
      <c r="M1247" s="208" t="s">
        <v>143</v>
      </c>
      <c r="N1247" s="201">
        <v>22.0212</v>
      </c>
      <c r="O1247" s="202"/>
      <c r="P1247" s="202"/>
      <c r="Q1247" s="203">
        <f t="shared" si="93"/>
        <v>0</v>
      </c>
      <c r="R1247" s="203">
        <f t="shared" si="94"/>
        <v>0</v>
      </c>
      <c r="S1247" s="213">
        <f>IF(M1247="nvt",0,IF(O1247&gt;0,VLOOKUP(M1247,'3-Productie normen'!A:K,VLOOKUP(O1247,'3-Productie normen'!$B$34:$C$35,2,FALSE),FALSE)))</f>
        <v>0</v>
      </c>
      <c r="T1247" s="213">
        <f t="shared" si="95"/>
        <v>0</v>
      </c>
      <c r="U1247" s="572"/>
    </row>
    <row r="1248" spans="1:21" ht="14.15" customHeight="1">
      <c r="A1248" s="231">
        <v>1247</v>
      </c>
      <c r="B1248" s="262" t="s">
        <v>87</v>
      </c>
      <c r="C1248" s="208" t="s">
        <v>1464</v>
      </c>
      <c r="D1248" s="208" t="s">
        <v>1465</v>
      </c>
      <c r="E1248" s="208" t="s">
        <v>1466</v>
      </c>
      <c r="F1248" s="208" t="s">
        <v>176</v>
      </c>
      <c r="G1248" s="208" t="s">
        <v>377</v>
      </c>
      <c r="H1248" s="208" t="s">
        <v>1501</v>
      </c>
      <c r="I1248" s="200" t="s">
        <v>143</v>
      </c>
      <c r="J1248" s="208" t="s">
        <v>209</v>
      </c>
      <c r="K1248" s="208" t="s">
        <v>213</v>
      </c>
      <c r="L1248" s="208" t="s">
        <v>180</v>
      </c>
      <c r="M1248" s="208" t="s">
        <v>143</v>
      </c>
      <c r="N1248" s="201">
        <v>36.576500000000003</v>
      </c>
      <c r="O1248" s="202"/>
      <c r="P1248" s="202"/>
      <c r="Q1248" s="203">
        <f t="shared" si="93"/>
        <v>0</v>
      </c>
      <c r="R1248" s="203">
        <f t="shared" si="94"/>
        <v>0</v>
      </c>
      <c r="S1248" s="213">
        <f>IF(M1248="nvt",0,IF(O1248&gt;0,VLOOKUP(M1248,'3-Productie normen'!A:K,VLOOKUP(O1248,'3-Productie normen'!$B$34:$C$35,2,FALSE),FALSE)))</f>
        <v>0</v>
      </c>
      <c r="T1248" s="213">
        <f t="shared" si="95"/>
        <v>0</v>
      </c>
      <c r="U1248" s="572"/>
    </row>
    <row r="1249" spans="1:21" ht="14.15" customHeight="1">
      <c r="A1249" s="231">
        <v>1248</v>
      </c>
      <c r="B1249" s="262" t="s">
        <v>87</v>
      </c>
      <c r="C1249" s="208" t="s">
        <v>1464</v>
      </c>
      <c r="D1249" s="208" t="s">
        <v>1465</v>
      </c>
      <c r="E1249" s="208" t="s">
        <v>1466</v>
      </c>
      <c r="F1249" s="208" t="s">
        <v>176</v>
      </c>
      <c r="G1249" s="208" t="s">
        <v>377</v>
      </c>
      <c r="H1249" s="208" t="s">
        <v>1502</v>
      </c>
      <c r="I1249" s="200" t="s">
        <v>143</v>
      </c>
      <c r="J1249" s="208" t="s">
        <v>255</v>
      </c>
      <c r="K1249" s="208" t="s">
        <v>256</v>
      </c>
      <c r="L1249" s="208" t="s">
        <v>381</v>
      </c>
      <c r="M1249" s="208" t="s">
        <v>143</v>
      </c>
      <c r="N1249" s="201">
        <v>47.2164</v>
      </c>
      <c r="O1249" s="202"/>
      <c r="P1249" s="202"/>
      <c r="Q1249" s="203">
        <f t="shared" si="93"/>
        <v>0</v>
      </c>
      <c r="R1249" s="203">
        <f t="shared" si="94"/>
        <v>0</v>
      </c>
      <c r="S1249" s="213">
        <f>IF(M1249="nvt",0,IF(O1249&gt;0,VLOOKUP(M1249,'3-Productie normen'!A:K,VLOOKUP(O1249,'3-Productie normen'!$B$34:$C$35,2,FALSE),FALSE)))</f>
        <v>0</v>
      </c>
      <c r="T1249" s="213">
        <f t="shared" si="95"/>
        <v>0</v>
      </c>
      <c r="U1249" s="572"/>
    </row>
    <row r="1250" spans="1:21" ht="14.15" customHeight="1">
      <c r="A1250" s="232">
        <v>1249</v>
      </c>
      <c r="B1250" s="262" t="s">
        <v>87</v>
      </c>
      <c r="C1250" s="208" t="s">
        <v>1464</v>
      </c>
      <c r="D1250" s="208" t="s">
        <v>1465</v>
      </c>
      <c r="E1250" s="208" t="s">
        <v>1466</v>
      </c>
      <c r="F1250" s="208" t="s">
        <v>176</v>
      </c>
      <c r="G1250" s="208" t="s">
        <v>377</v>
      </c>
      <c r="H1250" s="208" t="s">
        <v>1503</v>
      </c>
      <c r="I1250" s="200" t="s">
        <v>143</v>
      </c>
      <c r="J1250" s="208" t="s">
        <v>209</v>
      </c>
      <c r="K1250" s="208" t="s">
        <v>213</v>
      </c>
      <c r="L1250" s="208" t="s">
        <v>381</v>
      </c>
      <c r="M1250" s="208" t="s">
        <v>143</v>
      </c>
      <c r="N1250" s="201">
        <v>72.258099999999999</v>
      </c>
      <c r="O1250" s="202"/>
      <c r="P1250" s="202"/>
      <c r="Q1250" s="203">
        <f t="shared" si="93"/>
        <v>0</v>
      </c>
      <c r="R1250" s="203">
        <f t="shared" si="94"/>
        <v>0</v>
      </c>
      <c r="S1250" s="213">
        <f>IF(M1250="nvt",0,IF(O1250&gt;0,VLOOKUP(M1250,'3-Productie normen'!A:K,VLOOKUP(O1250,'3-Productie normen'!$B$34:$C$35,2,FALSE),FALSE)))</f>
        <v>0</v>
      </c>
      <c r="T1250" s="213">
        <f t="shared" si="95"/>
        <v>0</v>
      </c>
      <c r="U1250" s="572"/>
    </row>
    <row r="1251" spans="1:21" ht="14.15" customHeight="1">
      <c r="A1251" s="231">
        <v>1250</v>
      </c>
      <c r="B1251" s="262" t="s">
        <v>87</v>
      </c>
      <c r="C1251" s="208" t="s">
        <v>1464</v>
      </c>
      <c r="D1251" s="208" t="s">
        <v>1465</v>
      </c>
      <c r="E1251" s="208" t="s">
        <v>1466</v>
      </c>
      <c r="F1251" s="208" t="s">
        <v>176</v>
      </c>
      <c r="G1251" s="208" t="s">
        <v>377</v>
      </c>
      <c r="H1251" s="208" t="s">
        <v>1504</v>
      </c>
      <c r="I1251" s="200" t="s">
        <v>143</v>
      </c>
      <c r="J1251" s="208" t="s">
        <v>255</v>
      </c>
      <c r="K1251" s="208" t="s">
        <v>1185</v>
      </c>
      <c r="L1251" s="208" t="s">
        <v>381</v>
      </c>
      <c r="M1251" s="208" t="s">
        <v>143</v>
      </c>
      <c r="N1251" s="201">
        <v>23.604299999999999</v>
      </c>
      <c r="O1251" s="202"/>
      <c r="P1251" s="202"/>
      <c r="Q1251" s="203">
        <f t="shared" si="93"/>
        <v>0</v>
      </c>
      <c r="R1251" s="203">
        <f t="shared" si="94"/>
        <v>0</v>
      </c>
      <c r="S1251" s="213">
        <f>IF(M1251="nvt",0,IF(O1251&gt;0,VLOOKUP(M1251,'3-Productie normen'!A:K,VLOOKUP(O1251,'3-Productie normen'!$B$34:$C$35,2,FALSE),FALSE)))</f>
        <v>0</v>
      </c>
      <c r="T1251" s="213">
        <f t="shared" si="95"/>
        <v>0</v>
      </c>
      <c r="U1251" s="572"/>
    </row>
    <row r="1252" spans="1:21" ht="14.15" customHeight="1">
      <c r="A1252" s="231">
        <v>1251</v>
      </c>
      <c r="B1252" s="262" t="s">
        <v>87</v>
      </c>
      <c r="C1252" s="208" t="s">
        <v>1464</v>
      </c>
      <c r="D1252" s="208" t="s">
        <v>1465</v>
      </c>
      <c r="E1252" s="208" t="s">
        <v>1466</v>
      </c>
      <c r="F1252" s="208" t="s">
        <v>176</v>
      </c>
      <c r="G1252" s="208" t="s">
        <v>377</v>
      </c>
      <c r="H1252" s="208" t="s">
        <v>1505</v>
      </c>
      <c r="I1252" s="200" t="s">
        <v>143</v>
      </c>
      <c r="J1252" s="208" t="s">
        <v>255</v>
      </c>
      <c r="K1252" s="208" t="s">
        <v>1185</v>
      </c>
      <c r="L1252" s="208" t="s">
        <v>381</v>
      </c>
      <c r="M1252" s="208" t="s">
        <v>143</v>
      </c>
      <c r="N1252" s="201">
        <v>63.877099999999999</v>
      </c>
      <c r="O1252" s="202"/>
      <c r="P1252" s="202"/>
      <c r="Q1252" s="203">
        <f t="shared" si="93"/>
        <v>0</v>
      </c>
      <c r="R1252" s="203">
        <f t="shared" si="94"/>
        <v>0</v>
      </c>
      <c r="S1252" s="213">
        <f>IF(M1252="nvt",0,IF(O1252&gt;0,VLOOKUP(M1252,'3-Productie normen'!A:K,VLOOKUP(O1252,'3-Productie normen'!$B$34:$C$35,2,FALSE),FALSE)))</f>
        <v>0</v>
      </c>
      <c r="T1252" s="213">
        <f t="shared" si="95"/>
        <v>0</v>
      </c>
      <c r="U1252" s="572"/>
    </row>
    <row r="1253" spans="1:21" ht="14.15" customHeight="1">
      <c r="A1253" s="231">
        <v>1252</v>
      </c>
      <c r="B1253" s="262" t="s">
        <v>87</v>
      </c>
      <c r="C1253" s="208" t="s">
        <v>1464</v>
      </c>
      <c r="D1253" s="208" t="s">
        <v>1465</v>
      </c>
      <c r="E1253" s="208" t="s">
        <v>1466</v>
      </c>
      <c r="F1253" s="208" t="s">
        <v>176</v>
      </c>
      <c r="G1253" s="208" t="s">
        <v>377</v>
      </c>
      <c r="H1253" s="208" t="s">
        <v>1506</v>
      </c>
      <c r="I1253" s="200" t="s">
        <v>143</v>
      </c>
      <c r="J1253" s="208" t="s">
        <v>255</v>
      </c>
      <c r="K1253" s="208" t="s">
        <v>256</v>
      </c>
      <c r="L1253" s="208" t="s">
        <v>381</v>
      </c>
      <c r="M1253" s="208" t="s">
        <v>143</v>
      </c>
      <c r="N1253" s="201">
        <v>30.169699999999999</v>
      </c>
      <c r="O1253" s="202"/>
      <c r="P1253" s="202"/>
      <c r="Q1253" s="203">
        <f t="shared" si="93"/>
        <v>0</v>
      </c>
      <c r="R1253" s="203">
        <f t="shared" si="94"/>
        <v>0</v>
      </c>
      <c r="S1253" s="213">
        <f>IF(M1253="nvt",0,IF(O1253&gt;0,VLOOKUP(M1253,'3-Productie normen'!A:K,VLOOKUP(O1253,'3-Productie normen'!$B$34:$C$35,2,FALSE),FALSE)))</f>
        <v>0</v>
      </c>
      <c r="T1253" s="213">
        <f t="shared" si="95"/>
        <v>0</v>
      </c>
      <c r="U1253" s="572"/>
    </row>
    <row r="1254" spans="1:21" ht="14.15" customHeight="1">
      <c r="A1254" s="231">
        <v>1253</v>
      </c>
      <c r="B1254" s="262" t="s">
        <v>87</v>
      </c>
      <c r="C1254" s="208" t="s">
        <v>1464</v>
      </c>
      <c r="D1254" s="208" t="s">
        <v>1465</v>
      </c>
      <c r="E1254" s="208" t="s">
        <v>1466</v>
      </c>
      <c r="F1254" s="208" t="s">
        <v>176</v>
      </c>
      <c r="G1254" s="208" t="s">
        <v>377</v>
      </c>
      <c r="H1254" s="208" t="s">
        <v>1507</v>
      </c>
      <c r="I1254" s="200" t="s">
        <v>143</v>
      </c>
      <c r="J1254" s="208" t="s">
        <v>255</v>
      </c>
      <c r="K1254" s="208" t="s">
        <v>256</v>
      </c>
      <c r="L1254" s="208" t="s">
        <v>381</v>
      </c>
      <c r="M1254" s="208" t="s">
        <v>143</v>
      </c>
      <c r="N1254" s="201">
        <v>26.489799999999999</v>
      </c>
      <c r="O1254" s="202"/>
      <c r="P1254" s="202"/>
      <c r="Q1254" s="203">
        <f t="shared" si="93"/>
        <v>0</v>
      </c>
      <c r="R1254" s="203">
        <f t="shared" si="94"/>
        <v>0</v>
      </c>
      <c r="S1254" s="213">
        <f>IF(M1254="nvt",0,IF(O1254&gt;0,VLOOKUP(M1254,'3-Productie normen'!A:K,VLOOKUP(O1254,'3-Productie normen'!$B$34:$C$35,2,FALSE),FALSE)))</f>
        <v>0</v>
      </c>
      <c r="T1254" s="213">
        <f t="shared" si="95"/>
        <v>0</v>
      </c>
      <c r="U1254" s="572"/>
    </row>
    <row r="1255" spans="1:21" ht="14.15" customHeight="1">
      <c r="A1255" s="231">
        <v>1254</v>
      </c>
      <c r="B1255" s="262" t="s">
        <v>87</v>
      </c>
      <c r="C1255" s="208" t="s">
        <v>1464</v>
      </c>
      <c r="D1255" s="208" t="s">
        <v>1465</v>
      </c>
      <c r="E1255" s="208" t="s">
        <v>1466</v>
      </c>
      <c r="F1255" s="208" t="s">
        <v>176</v>
      </c>
      <c r="G1255" s="208" t="s">
        <v>377</v>
      </c>
      <c r="H1255" s="208" t="s">
        <v>1508</v>
      </c>
      <c r="I1255" s="200" t="s">
        <v>143</v>
      </c>
      <c r="J1255" s="208" t="s">
        <v>255</v>
      </c>
      <c r="K1255" s="208" t="s">
        <v>256</v>
      </c>
      <c r="L1255" s="208" t="s">
        <v>381</v>
      </c>
      <c r="M1255" s="208" t="s">
        <v>143</v>
      </c>
      <c r="N1255" s="201">
        <v>10.36</v>
      </c>
      <c r="O1255" s="202"/>
      <c r="P1255" s="202"/>
      <c r="Q1255" s="203">
        <f t="shared" si="93"/>
        <v>0</v>
      </c>
      <c r="R1255" s="203">
        <f t="shared" si="94"/>
        <v>0</v>
      </c>
      <c r="S1255" s="213">
        <f>IF(M1255="nvt",0,IF(O1255&gt;0,VLOOKUP(M1255,'3-Productie normen'!A:K,VLOOKUP(O1255,'3-Productie normen'!$B$34:$C$35,2,FALSE),FALSE)))</f>
        <v>0</v>
      </c>
      <c r="T1255" s="213">
        <f t="shared" si="95"/>
        <v>0</v>
      </c>
      <c r="U1255" s="572"/>
    </row>
    <row r="1256" spans="1:21" ht="14.15" customHeight="1">
      <c r="A1256" s="231">
        <v>1255</v>
      </c>
      <c r="B1256" s="262" t="s">
        <v>87</v>
      </c>
      <c r="C1256" s="208" t="s">
        <v>1464</v>
      </c>
      <c r="D1256" s="208" t="s">
        <v>1465</v>
      </c>
      <c r="E1256" s="208" t="s">
        <v>1466</v>
      </c>
      <c r="F1256" s="208" t="s">
        <v>176</v>
      </c>
      <c r="G1256" s="208" t="s">
        <v>377</v>
      </c>
      <c r="H1256" s="208" t="s">
        <v>1509</v>
      </c>
      <c r="I1256" s="200" t="s">
        <v>143</v>
      </c>
      <c r="J1256" s="208" t="s">
        <v>255</v>
      </c>
      <c r="K1256" s="208" t="s">
        <v>256</v>
      </c>
      <c r="L1256" s="208" t="s">
        <v>381</v>
      </c>
      <c r="M1256" s="208" t="s">
        <v>143</v>
      </c>
      <c r="N1256" s="201">
        <v>28.7013</v>
      </c>
      <c r="O1256" s="202"/>
      <c r="P1256" s="202"/>
      <c r="Q1256" s="203">
        <f t="shared" si="93"/>
        <v>0</v>
      </c>
      <c r="R1256" s="203">
        <f t="shared" si="94"/>
        <v>0</v>
      </c>
      <c r="S1256" s="213">
        <f>IF(M1256="nvt",0,IF(O1256&gt;0,VLOOKUP(M1256,'3-Productie normen'!A:K,VLOOKUP(O1256,'3-Productie normen'!$B$34:$C$35,2,FALSE),FALSE)))</f>
        <v>0</v>
      </c>
      <c r="T1256" s="213">
        <f t="shared" si="95"/>
        <v>0</v>
      </c>
      <c r="U1256" s="572"/>
    </row>
    <row r="1257" spans="1:21" ht="14.15" customHeight="1">
      <c r="A1257" s="231">
        <v>1256</v>
      </c>
      <c r="B1257" s="262" t="s">
        <v>87</v>
      </c>
      <c r="C1257" s="208" t="s">
        <v>1464</v>
      </c>
      <c r="D1257" s="208" t="s">
        <v>1465</v>
      </c>
      <c r="E1257" s="208" t="s">
        <v>1466</v>
      </c>
      <c r="F1257" s="208" t="s">
        <v>176</v>
      </c>
      <c r="G1257" s="208" t="s">
        <v>377</v>
      </c>
      <c r="H1257" s="208" t="s">
        <v>1510</v>
      </c>
      <c r="I1257" s="200" t="s">
        <v>143</v>
      </c>
      <c r="J1257" s="208" t="s">
        <v>179</v>
      </c>
      <c r="K1257" s="208" t="s">
        <v>1488</v>
      </c>
      <c r="L1257" s="208" t="s">
        <v>381</v>
      </c>
      <c r="M1257" s="208" t="s">
        <v>143</v>
      </c>
      <c r="N1257" s="201">
        <v>42.735600000000005</v>
      </c>
      <c r="O1257" s="202"/>
      <c r="P1257" s="202"/>
      <c r="Q1257" s="203">
        <f t="shared" si="93"/>
        <v>0</v>
      </c>
      <c r="R1257" s="203">
        <f t="shared" si="94"/>
        <v>0</v>
      </c>
      <c r="S1257" s="213">
        <f>IF(M1257="nvt",0,IF(O1257&gt;0,VLOOKUP(M1257,'3-Productie normen'!A:K,VLOOKUP(O1257,'3-Productie normen'!$B$34:$C$35,2,FALSE),FALSE)))</f>
        <v>0</v>
      </c>
      <c r="T1257" s="213">
        <f t="shared" si="95"/>
        <v>0</v>
      </c>
      <c r="U1257" s="572"/>
    </row>
    <row r="1258" spans="1:21" ht="14.15" customHeight="1">
      <c r="A1258" s="232">
        <v>1257</v>
      </c>
      <c r="B1258" s="262" t="s">
        <v>87</v>
      </c>
      <c r="C1258" s="208" t="s">
        <v>1464</v>
      </c>
      <c r="D1258" s="208" t="s">
        <v>1465</v>
      </c>
      <c r="E1258" s="208" t="s">
        <v>1466</v>
      </c>
      <c r="F1258" s="208" t="s">
        <v>176</v>
      </c>
      <c r="G1258" s="208" t="s">
        <v>377</v>
      </c>
      <c r="H1258" s="208" t="s">
        <v>1511</v>
      </c>
      <c r="I1258" s="200" t="s">
        <v>143</v>
      </c>
      <c r="J1258" s="208" t="s">
        <v>255</v>
      </c>
      <c r="K1258" s="208" t="s">
        <v>256</v>
      </c>
      <c r="L1258" s="208" t="s">
        <v>381</v>
      </c>
      <c r="M1258" s="208" t="s">
        <v>143</v>
      </c>
      <c r="N1258" s="201">
        <v>66.3095</v>
      </c>
      <c r="O1258" s="202"/>
      <c r="P1258" s="202"/>
      <c r="Q1258" s="203">
        <f t="shared" si="93"/>
        <v>0</v>
      </c>
      <c r="R1258" s="203">
        <f t="shared" si="94"/>
        <v>0</v>
      </c>
      <c r="S1258" s="213">
        <f>IF(M1258="nvt",0,IF(O1258&gt;0,VLOOKUP(M1258,'3-Productie normen'!A:K,VLOOKUP(O1258,'3-Productie normen'!$B$34:$C$35,2,FALSE),FALSE)))</f>
        <v>0</v>
      </c>
      <c r="T1258" s="213">
        <f t="shared" si="95"/>
        <v>0</v>
      </c>
      <c r="U1258" s="572"/>
    </row>
    <row r="1259" spans="1:21" ht="14.15" customHeight="1">
      <c r="A1259" s="231">
        <v>1258</v>
      </c>
      <c r="B1259" s="262" t="s">
        <v>87</v>
      </c>
      <c r="C1259" s="208" t="s">
        <v>1464</v>
      </c>
      <c r="D1259" s="208" t="s">
        <v>1465</v>
      </c>
      <c r="E1259" s="208" t="s">
        <v>1466</v>
      </c>
      <c r="F1259" s="208" t="s">
        <v>176</v>
      </c>
      <c r="G1259" s="208" t="s">
        <v>377</v>
      </c>
      <c r="H1259" s="208" t="s">
        <v>1512</v>
      </c>
      <c r="I1259" s="207" t="s">
        <v>130</v>
      </c>
      <c r="J1259" s="208" t="s">
        <v>209</v>
      </c>
      <c r="K1259" s="208" t="s">
        <v>210</v>
      </c>
      <c r="L1259" s="208" t="s">
        <v>381</v>
      </c>
      <c r="M1259" s="199" t="s">
        <v>129</v>
      </c>
      <c r="N1259" s="201">
        <v>5.0917000000000003</v>
      </c>
      <c r="O1259" s="202" t="s">
        <v>81</v>
      </c>
      <c r="P1259" s="202"/>
      <c r="Q1259" s="203">
        <f t="shared" si="93"/>
        <v>0</v>
      </c>
      <c r="R1259" s="203">
        <f t="shared" si="94"/>
        <v>0</v>
      </c>
      <c r="S1259" s="213">
        <f>IF(M1259="nvt",0,IF(O1259&gt;0,VLOOKUP(M1259,'3-Productie normen'!A:K,VLOOKUP(O1259,'3-Productie normen'!$B$34:$C$35,2,FALSE),FALSE)))</f>
        <v>0</v>
      </c>
      <c r="T1259" s="213">
        <f t="shared" si="95"/>
        <v>0</v>
      </c>
      <c r="U1259" s="572"/>
    </row>
    <row r="1260" spans="1:21" ht="14.15" customHeight="1">
      <c r="A1260" s="231">
        <v>1259</v>
      </c>
      <c r="B1260" s="262" t="s">
        <v>87</v>
      </c>
      <c r="C1260" s="208" t="s">
        <v>1464</v>
      </c>
      <c r="D1260" s="208" t="s">
        <v>1465</v>
      </c>
      <c r="E1260" s="208" t="s">
        <v>1466</v>
      </c>
      <c r="F1260" s="208" t="s">
        <v>176</v>
      </c>
      <c r="G1260" s="208" t="s">
        <v>377</v>
      </c>
      <c r="H1260" s="208" t="s">
        <v>1513</v>
      </c>
      <c r="I1260" s="207" t="s">
        <v>130</v>
      </c>
      <c r="J1260" s="208" t="s">
        <v>209</v>
      </c>
      <c r="K1260" s="208" t="s">
        <v>220</v>
      </c>
      <c r="L1260" s="208" t="s">
        <v>381</v>
      </c>
      <c r="M1260" s="199" t="s">
        <v>129</v>
      </c>
      <c r="N1260" s="201">
        <v>8.1403999999999996</v>
      </c>
      <c r="O1260" s="202" t="s">
        <v>81</v>
      </c>
      <c r="P1260" s="202"/>
      <c r="Q1260" s="203">
        <f t="shared" si="93"/>
        <v>0</v>
      </c>
      <c r="R1260" s="203">
        <f t="shared" si="94"/>
        <v>0</v>
      </c>
      <c r="S1260" s="213">
        <f>IF(M1260="nvt",0,IF(O1260&gt;0,VLOOKUP(M1260,'3-Productie normen'!A:K,VLOOKUP(O1260,'3-Productie normen'!$B$34:$C$35,2,FALSE),FALSE)))</f>
        <v>0</v>
      </c>
      <c r="T1260" s="213">
        <f t="shared" si="95"/>
        <v>0</v>
      </c>
      <c r="U1260" s="572"/>
    </row>
    <row r="1261" spans="1:21" ht="14.15" customHeight="1">
      <c r="A1261" s="231">
        <v>1260</v>
      </c>
      <c r="B1261" s="262" t="s">
        <v>87</v>
      </c>
      <c r="C1261" s="208" t="s">
        <v>1464</v>
      </c>
      <c r="D1261" s="208" t="s">
        <v>1465</v>
      </c>
      <c r="E1261" s="208" t="s">
        <v>1466</v>
      </c>
      <c r="F1261" s="208" t="s">
        <v>176</v>
      </c>
      <c r="G1261" s="208" t="s">
        <v>377</v>
      </c>
      <c r="H1261" s="208" t="s">
        <v>1514</v>
      </c>
      <c r="I1261" s="200" t="s">
        <v>143</v>
      </c>
      <c r="J1261" s="208" t="s">
        <v>222</v>
      </c>
      <c r="K1261" s="208" t="s">
        <v>237</v>
      </c>
      <c r="L1261" s="208" t="s">
        <v>381</v>
      </c>
      <c r="M1261" s="208" t="s">
        <v>143</v>
      </c>
      <c r="N1261" s="201">
        <v>247.87029999999999</v>
      </c>
      <c r="O1261" s="202"/>
      <c r="P1261" s="202"/>
      <c r="Q1261" s="203">
        <f t="shared" si="93"/>
        <v>0</v>
      </c>
      <c r="R1261" s="203">
        <f t="shared" si="94"/>
        <v>0</v>
      </c>
      <c r="S1261" s="213">
        <f>IF(M1261="nvt",0,IF(O1261&gt;0,VLOOKUP(M1261,'3-Productie normen'!A:K,VLOOKUP(O1261,'3-Productie normen'!$B$34:$C$35,2,FALSE),FALSE)))</f>
        <v>0</v>
      </c>
      <c r="T1261" s="213">
        <f t="shared" si="95"/>
        <v>0</v>
      </c>
      <c r="U1261" s="572"/>
    </row>
    <row r="1262" spans="1:21" ht="14.15" customHeight="1">
      <c r="A1262" s="231">
        <v>1261</v>
      </c>
      <c r="B1262" s="262" t="s">
        <v>87</v>
      </c>
      <c r="C1262" s="208" t="s">
        <v>1464</v>
      </c>
      <c r="D1262" s="208" t="s">
        <v>1465</v>
      </c>
      <c r="E1262" s="208" t="s">
        <v>1466</v>
      </c>
      <c r="F1262" s="208" t="s">
        <v>176</v>
      </c>
      <c r="G1262" s="208" t="s">
        <v>377</v>
      </c>
      <c r="H1262" s="208" t="s">
        <v>1515</v>
      </c>
      <c r="I1262" s="200" t="s">
        <v>143</v>
      </c>
      <c r="J1262" s="208" t="s">
        <v>209</v>
      </c>
      <c r="K1262" s="208" t="s">
        <v>213</v>
      </c>
      <c r="L1262" s="208" t="s">
        <v>180</v>
      </c>
      <c r="M1262" s="208" t="s">
        <v>143</v>
      </c>
      <c r="N1262" s="201">
        <v>34.9527</v>
      </c>
      <c r="O1262" s="202"/>
      <c r="P1262" s="202"/>
      <c r="Q1262" s="203">
        <f t="shared" si="93"/>
        <v>0</v>
      </c>
      <c r="R1262" s="203">
        <f t="shared" si="94"/>
        <v>0</v>
      </c>
      <c r="S1262" s="213">
        <f>IF(M1262="nvt",0,IF(O1262&gt;0,VLOOKUP(M1262,'3-Productie normen'!A:K,VLOOKUP(O1262,'3-Productie normen'!$B$34:$C$35,2,FALSE),FALSE)))</f>
        <v>0</v>
      </c>
      <c r="T1262" s="213">
        <f t="shared" si="95"/>
        <v>0</v>
      </c>
      <c r="U1262" s="572"/>
    </row>
    <row r="1263" spans="1:21" ht="14.15" customHeight="1">
      <c r="A1263" s="231">
        <v>1262</v>
      </c>
      <c r="B1263" s="262" t="s">
        <v>87</v>
      </c>
      <c r="C1263" s="208" t="s">
        <v>1464</v>
      </c>
      <c r="D1263" s="208" t="s">
        <v>1465</v>
      </c>
      <c r="E1263" s="208" t="s">
        <v>1466</v>
      </c>
      <c r="F1263" s="208" t="s">
        <v>176</v>
      </c>
      <c r="G1263" s="208" t="s">
        <v>377</v>
      </c>
      <c r="H1263" s="208" t="s">
        <v>1516</v>
      </c>
      <c r="I1263" s="200" t="s">
        <v>143</v>
      </c>
      <c r="J1263" s="208" t="s">
        <v>255</v>
      </c>
      <c r="K1263" s="208" t="s">
        <v>256</v>
      </c>
      <c r="L1263" s="208" t="s">
        <v>381</v>
      </c>
      <c r="M1263" s="208" t="s">
        <v>143</v>
      </c>
      <c r="N1263" s="201">
        <v>6.3711000000000002</v>
      </c>
      <c r="O1263" s="202"/>
      <c r="P1263" s="202"/>
      <c r="Q1263" s="203">
        <f t="shared" si="93"/>
        <v>0</v>
      </c>
      <c r="R1263" s="203">
        <f t="shared" si="94"/>
        <v>0</v>
      </c>
      <c r="S1263" s="213">
        <f>IF(M1263="nvt",0,IF(O1263&gt;0,VLOOKUP(M1263,'3-Productie normen'!A:K,VLOOKUP(O1263,'3-Productie normen'!$B$34:$C$35,2,FALSE),FALSE)))</f>
        <v>0</v>
      </c>
      <c r="T1263" s="213">
        <f t="shared" si="95"/>
        <v>0</v>
      </c>
      <c r="U1263" s="572"/>
    </row>
    <row r="1264" spans="1:21" ht="14.15" customHeight="1">
      <c r="A1264" s="231">
        <v>1263</v>
      </c>
      <c r="B1264" s="262" t="s">
        <v>87</v>
      </c>
      <c r="C1264" s="208" t="s">
        <v>1464</v>
      </c>
      <c r="D1264" s="208" t="s">
        <v>1465</v>
      </c>
      <c r="E1264" s="208" t="s">
        <v>1466</v>
      </c>
      <c r="F1264" s="208" t="s">
        <v>176</v>
      </c>
      <c r="G1264" s="208" t="s">
        <v>377</v>
      </c>
      <c r="H1264" s="208" t="s">
        <v>1517</v>
      </c>
      <c r="I1264" s="200" t="s">
        <v>143</v>
      </c>
      <c r="J1264" s="208" t="s">
        <v>209</v>
      </c>
      <c r="K1264" s="208" t="s">
        <v>213</v>
      </c>
      <c r="L1264" s="208" t="s">
        <v>381</v>
      </c>
      <c r="M1264" s="208" t="s">
        <v>143</v>
      </c>
      <c r="N1264" s="201">
        <v>65.861999999999995</v>
      </c>
      <c r="O1264" s="202"/>
      <c r="P1264" s="202"/>
      <c r="Q1264" s="203">
        <f t="shared" si="93"/>
        <v>0</v>
      </c>
      <c r="R1264" s="203">
        <f t="shared" si="94"/>
        <v>0</v>
      </c>
      <c r="S1264" s="213">
        <f>IF(M1264="nvt",0,IF(O1264&gt;0,VLOOKUP(M1264,'3-Productie normen'!A:K,VLOOKUP(O1264,'3-Productie normen'!$B$34:$C$35,2,FALSE),FALSE)))</f>
        <v>0</v>
      </c>
      <c r="T1264" s="213">
        <f t="shared" si="95"/>
        <v>0</v>
      </c>
      <c r="U1264" s="572"/>
    </row>
    <row r="1265" spans="1:21" ht="14.15" customHeight="1">
      <c r="A1265" s="231">
        <v>1264</v>
      </c>
      <c r="B1265" s="262" t="s">
        <v>87</v>
      </c>
      <c r="C1265" s="208" t="s">
        <v>1464</v>
      </c>
      <c r="D1265" s="208" t="s">
        <v>1465</v>
      </c>
      <c r="E1265" s="208" t="s">
        <v>1466</v>
      </c>
      <c r="F1265" s="208" t="s">
        <v>176</v>
      </c>
      <c r="G1265" s="208" t="s">
        <v>377</v>
      </c>
      <c r="H1265" s="208" t="s">
        <v>1518</v>
      </c>
      <c r="I1265" s="200" t="s">
        <v>143</v>
      </c>
      <c r="J1265" s="208" t="s">
        <v>255</v>
      </c>
      <c r="K1265" s="208" t="s">
        <v>256</v>
      </c>
      <c r="L1265" s="208" t="s">
        <v>381</v>
      </c>
      <c r="M1265" s="208" t="s">
        <v>143</v>
      </c>
      <c r="N1265" s="201">
        <v>6.3711000000000002</v>
      </c>
      <c r="O1265" s="202"/>
      <c r="P1265" s="202"/>
      <c r="Q1265" s="203">
        <f t="shared" si="93"/>
        <v>0</v>
      </c>
      <c r="R1265" s="203">
        <f t="shared" si="94"/>
        <v>0</v>
      </c>
      <c r="S1265" s="213">
        <f>IF(M1265="nvt",0,IF(O1265&gt;0,VLOOKUP(M1265,'3-Productie normen'!A:K,VLOOKUP(O1265,'3-Productie normen'!$B$34:$C$35,2,FALSE),FALSE)))</f>
        <v>0</v>
      </c>
      <c r="T1265" s="213">
        <f t="shared" si="95"/>
        <v>0</v>
      </c>
      <c r="U1265" s="572"/>
    </row>
    <row r="1266" spans="1:21" ht="14.15" customHeight="1">
      <c r="A1266" s="232">
        <v>1265</v>
      </c>
      <c r="B1266" s="262" t="s">
        <v>87</v>
      </c>
      <c r="C1266" s="208" t="s">
        <v>1464</v>
      </c>
      <c r="D1266" s="208" t="s">
        <v>1465</v>
      </c>
      <c r="E1266" s="208" t="s">
        <v>1466</v>
      </c>
      <c r="F1266" s="208" t="s">
        <v>176</v>
      </c>
      <c r="G1266" s="208" t="s">
        <v>377</v>
      </c>
      <c r="H1266" s="208" t="s">
        <v>1519</v>
      </c>
      <c r="I1266" s="200" t="s">
        <v>143</v>
      </c>
      <c r="J1266" s="208" t="s">
        <v>255</v>
      </c>
      <c r="K1266" s="208" t="s">
        <v>1185</v>
      </c>
      <c r="L1266" s="208" t="s">
        <v>381</v>
      </c>
      <c r="M1266" s="208" t="s">
        <v>143</v>
      </c>
      <c r="N1266" s="201">
        <v>57.606400000000001</v>
      </c>
      <c r="O1266" s="202"/>
      <c r="P1266" s="202"/>
      <c r="Q1266" s="203">
        <f t="shared" si="93"/>
        <v>0</v>
      </c>
      <c r="R1266" s="203">
        <f t="shared" si="94"/>
        <v>0</v>
      </c>
      <c r="S1266" s="213">
        <f>IF(M1266="nvt",0,IF(O1266&gt;0,VLOOKUP(M1266,'3-Productie normen'!A:K,VLOOKUP(O1266,'3-Productie normen'!$B$34:$C$35,2,FALSE),FALSE)))</f>
        <v>0</v>
      </c>
      <c r="T1266" s="213">
        <f t="shared" si="95"/>
        <v>0</v>
      </c>
      <c r="U1266" s="572"/>
    </row>
    <row r="1267" spans="1:21" ht="14.15" customHeight="1">
      <c r="A1267" s="231">
        <v>1266</v>
      </c>
      <c r="B1267" s="262" t="s">
        <v>87</v>
      </c>
      <c r="C1267" s="208" t="s">
        <v>1464</v>
      </c>
      <c r="D1267" s="208" t="s">
        <v>1465</v>
      </c>
      <c r="E1267" s="208" t="s">
        <v>1466</v>
      </c>
      <c r="F1267" s="208" t="s">
        <v>176</v>
      </c>
      <c r="G1267" s="208" t="s">
        <v>377</v>
      </c>
      <c r="H1267" s="208" t="s">
        <v>1520</v>
      </c>
      <c r="I1267" s="200" t="s">
        <v>143</v>
      </c>
      <c r="J1267" s="208" t="s">
        <v>255</v>
      </c>
      <c r="K1267" s="208" t="s">
        <v>256</v>
      </c>
      <c r="L1267" s="208" t="s">
        <v>381</v>
      </c>
      <c r="M1267" s="208" t="s">
        <v>143</v>
      </c>
      <c r="N1267" s="201">
        <v>6.3711000000000002</v>
      </c>
      <c r="O1267" s="202"/>
      <c r="P1267" s="202"/>
      <c r="Q1267" s="203">
        <f t="shared" si="93"/>
        <v>0</v>
      </c>
      <c r="R1267" s="203">
        <f t="shared" si="94"/>
        <v>0</v>
      </c>
      <c r="S1267" s="213">
        <f>IF(M1267="nvt",0,IF(O1267&gt;0,VLOOKUP(M1267,'3-Productie normen'!A:K,VLOOKUP(O1267,'3-Productie normen'!$B$34:$C$35,2,FALSE),FALSE)))</f>
        <v>0</v>
      </c>
      <c r="T1267" s="213">
        <f t="shared" si="95"/>
        <v>0</v>
      </c>
      <c r="U1267" s="572"/>
    </row>
    <row r="1268" spans="1:21" ht="14.15" customHeight="1">
      <c r="A1268" s="231">
        <v>1267</v>
      </c>
      <c r="B1268" s="262" t="s">
        <v>87</v>
      </c>
      <c r="C1268" s="208" t="s">
        <v>1464</v>
      </c>
      <c r="D1268" s="208" t="s">
        <v>1465</v>
      </c>
      <c r="E1268" s="208" t="s">
        <v>1466</v>
      </c>
      <c r="F1268" s="208" t="s">
        <v>176</v>
      </c>
      <c r="G1268" s="208" t="s">
        <v>377</v>
      </c>
      <c r="H1268" s="208" t="s">
        <v>1521</v>
      </c>
      <c r="I1268" s="200" t="s">
        <v>143</v>
      </c>
      <c r="J1268" s="208" t="s">
        <v>255</v>
      </c>
      <c r="K1268" s="208" t="s">
        <v>256</v>
      </c>
      <c r="L1268" s="208" t="s">
        <v>381</v>
      </c>
      <c r="M1268" s="208" t="s">
        <v>143</v>
      </c>
      <c r="N1268" s="201">
        <v>6.3711000000000002</v>
      </c>
      <c r="O1268" s="202"/>
      <c r="P1268" s="202"/>
      <c r="Q1268" s="203">
        <f t="shared" si="93"/>
        <v>0</v>
      </c>
      <c r="R1268" s="203">
        <f t="shared" si="94"/>
        <v>0</v>
      </c>
      <c r="S1268" s="213">
        <f>IF(M1268="nvt",0,IF(O1268&gt;0,VLOOKUP(M1268,'3-Productie normen'!A:K,VLOOKUP(O1268,'3-Productie normen'!$B$34:$C$35,2,FALSE),FALSE)))</f>
        <v>0</v>
      </c>
      <c r="T1268" s="213">
        <f t="shared" si="95"/>
        <v>0</v>
      </c>
      <c r="U1268" s="572"/>
    </row>
    <row r="1269" spans="1:21" ht="14.15" customHeight="1">
      <c r="A1269" s="231">
        <v>1268</v>
      </c>
      <c r="B1269" s="262" t="s">
        <v>87</v>
      </c>
      <c r="C1269" s="208" t="s">
        <v>1464</v>
      </c>
      <c r="D1269" s="208" t="s">
        <v>1465</v>
      </c>
      <c r="E1269" s="208" t="s">
        <v>1466</v>
      </c>
      <c r="F1269" s="208" t="s">
        <v>176</v>
      </c>
      <c r="G1269" s="208" t="s">
        <v>377</v>
      </c>
      <c r="H1269" s="208" t="s">
        <v>1522</v>
      </c>
      <c r="I1269" s="200" t="s">
        <v>143</v>
      </c>
      <c r="J1269" s="208" t="s">
        <v>255</v>
      </c>
      <c r="K1269" s="208" t="s">
        <v>256</v>
      </c>
      <c r="L1269" s="208" t="s">
        <v>381</v>
      </c>
      <c r="M1269" s="208" t="s">
        <v>143</v>
      </c>
      <c r="N1269" s="201">
        <v>6.3711000000000002</v>
      </c>
      <c r="O1269" s="202"/>
      <c r="P1269" s="202"/>
      <c r="Q1269" s="203">
        <f t="shared" si="93"/>
        <v>0</v>
      </c>
      <c r="R1269" s="203">
        <f t="shared" si="94"/>
        <v>0</v>
      </c>
      <c r="S1269" s="213">
        <f>IF(M1269="nvt",0,IF(O1269&gt;0,VLOOKUP(M1269,'3-Productie normen'!A:K,VLOOKUP(O1269,'3-Productie normen'!$B$34:$C$35,2,FALSE),FALSE)))</f>
        <v>0</v>
      </c>
      <c r="T1269" s="213">
        <f t="shared" si="95"/>
        <v>0</v>
      </c>
      <c r="U1269" s="572"/>
    </row>
    <row r="1270" spans="1:21" ht="14.15" customHeight="1">
      <c r="A1270" s="231">
        <v>1269</v>
      </c>
      <c r="B1270" s="262" t="s">
        <v>87</v>
      </c>
      <c r="C1270" s="208" t="s">
        <v>1464</v>
      </c>
      <c r="D1270" s="208" t="s">
        <v>1465</v>
      </c>
      <c r="E1270" s="208" t="s">
        <v>1466</v>
      </c>
      <c r="F1270" s="208" t="s">
        <v>176</v>
      </c>
      <c r="G1270" s="208" t="s">
        <v>377</v>
      </c>
      <c r="H1270" s="208" t="s">
        <v>1523</v>
      </c>
      <c r="I1270" s="200" t="s">
        <v>143</v>
      </c>
      <c r="J1270" s="208" t="s">
        <v>255</v>
      </c>
      <c r="K1270" s="208" t="s">
        <v>256</v>
      </c>
      <c r="L1270" s="208" t="s">
        <v>381</v>
      </c>
      <c r="M1270" s="208" t="s">
        <v>143</v>
      </c>
      <c r="N1270" s="201">
        <v>17.224699999999999</v>
      </c>
      <c r="O1270" s="202"/>
      <c r="P1270" s="202"/>
      <c r="Q1270" s="203">
        <f t="shared" si="93"/>
        <v>0</v>
      </c>
      <c r="R1270" s="203">
        <f t="shared" si="94"/>
        <v>0</v>
      </c>
      <c r="S1270" s="213">
        <f>IF(M1270="nvt",0,IF(O1270&gt;0,VLOOKUP(M1270,'3-Productie normen'!A:K,VLOOKUP(O1270,'3-Productie normen'!$B$34:$C$35,2,FALSE),FALSE)))</f>
        <v>0</v>
      </c>
      <c r="T1270" s="213">
        <f t="shared" si="95"/>
        <v>0</v>
      </c>
      <c r="U1270" s="572"/>
    </row>
    <row r="1271" spans="1:21" ht="14.15" customHeight="1">
      <c r="A1271" s="231">
        <v>1270</v>
      </c>
      <c r="B1271" s="262" t="s">
        <v>87</v>
      </c>
      <c r="C1271" s="208" t="s">
        <v>1464</v>
      </c>
      <c r="D1271" s="208" t="s">
        <v>1465</v>
      </c>
      <c r="E1271" s="208" t="s">
        <v>1466</v>
      </c>
      <c r="F1271" s="208" t="s">
        <v>176</v>
      </c>
      <c r="G1271" s="208" t="s">
        <v>377</v>
      </c>
      <c r="H1271" s="208" t="s">
        <v>1524</v>
      </c>
      <c r="I1271" s="200" t="s">
        <v>143</v>
      </c>
      <c r="J1271" s="208" t="s">
        <v>255</v>
      </c>
      <c r="K1271" s="208" t="s">
        <v>256</v>
      </c>
      <c r="L1271" s="208" t="s">
        <v>381</v>
      </c>
      <c r="M1271" s="208" t="s">
        <v>143</v>
      </c>
      <c r="N1271" s="201">
        <v>9.1916999999999991</v>
      </c>
      <c r="O1271" s="202"/>
      <c r="P1271" s="202"/>
      <c r="Q1271" s="203">
        <f t="shared" si="93"/>
        <v>0</v>
      </c>
      <c r="R1271" s="203">
        <f t="shared" si="94"/>
        <v>0</v>
      </c>
      <c r="S1271" s="213">
        <f>IF(M1271="nvt",0,IF(O1271&gt;0,VLOOKUP(M1271,'3-Productie normen'!A:K,VLOOKUP(O1271,'3-Productie normen'!$B$34:$C$35,2,FALSE),FALSE)))</f>
        <v>0</v>
      </c>
      <c r="T1271" s="213">
        <f t="shared" si="95"/>
        <v>0</v>
      </c>
      <c r="U1271" s="572"/>
    </row>
    <row r="1272" spans="1:21" ht="14.15" customHeight="1">
      <c r="A1272" s="231">
        <v>1271</v>
      </c>
      <c r="B1272" s="262" t="s">
        <v>87</v>
      </c>
      <c r="C1272" s="208" t="s">
        <v>1464</v>
      </c>
      <c r="D1272" s="208" t="s">
        <v>1465</v>
      </c>
      <c r="E1272" s="208" t="s">
        <v>1466</v>
      </c>
      <c r="F1272" s="208" t="s">
        <v>176</v>
      </c>
      <c r="G1272" s="208" t="s">
        <v>377</v>
      </c>
      <c r="H1272" s="208" t="s">
        <v>1525</v>
      </c>
      <c r="I1272" s="200" t="s">
        <v>143</v>
      </c>
      <c r="J1272" s="208" t="s">
        <v>209</v>
      </c>
      <c r="K1272" s="208" t="s">
        <v>213</v>
      </c>
      <c r="L1272" s="208" t="s">
        <v>381</v>
      </c>
      <c r="M1272" s="208" t="s">
        <v>143</v>
      </c>
      <c r="N1272" s="201">
        <v>18.019200000000001</v>
      </c>
      <c r="O1272" s="202"/>
      <c r="P1272" s="202"/>
      <c r="Q1272" s="203">
        <f t="shared" si="93"/>
        <v>0</v>
      </c>
      <c r="R1272" s="203">
        <f t="shared" si="94"/>
        <v>0</v>
      </c>
      <c r="S1272" s="213">
        <f>IF(M1272="nvt",0,IF(O1272&gt;0,VLOOKUP(M1272,'3-Productie normen'!A:K,VLOOKUP(O1272,'3-Productie normen'!$B$34:$C$35,2,FALSE),FALSE)))</f>
        <v>0</v>
      </c>
      <c r="T1272" s="213">
        <f t="shared" si="95"/>
        <v>0</v>
      </c>
      <c r="U1272" s="572"/>
    </row>
    <row r="1273" spans="1:21" ht="14.15" customHeight="1">
      <c r="A1273" s="231">
        <v>1272</v>
      </c>
      <c r="B1273" s="262" t="s">
        <v>87</v>
      </c>
      <c r="C1273" s="208" t="s">
        <v>1464</v>
      </c>
      <c r="D1273" s="208" t="s">
        <v>1465</v>
      </c>
      <c r="E1273" s="208" t="s">
        <v>1466</v>
      </c>
      <c r="F1273" s="208" t="s">
        <v>176</v>
      </c>
      <c r="G1273" s="208" t="s">
        <v>377</v>
      </c>
      <c r="H1273" s="208" t="s">
        <v>1526</v>
      </c>
      <c r="I1273" s="200" t="s">
        <v>143</v>
      </c>
      <c r="J1273" s="208" t="s">
        <v>209</v>
      </c>
      <c r="K1273" s="208" t="s">
        <v>213</v>
      </c>
      <c r="L1273" s="208" t="s">
        <v>381</v>
      </c>
      <c r="M1273" s="208" t="s">
        <v>143</v>
      </c>
      <c r="N1273" s="201">
        <v>27.024899999999999</v>
      </c>
      <c r="O1273" s="202"/>
      <c r="P1273" s="202"/>
      <c r="Q1273" s="203">
        <f t="shared" si="93"/>
        <v>0</v>
      </c>
      <c r="R1273" s="203">
        <f t="shared" si="94"/>
        <v>0</v>
      </c>
      <c r="S1273" s="213">
        <f>IF(M1273="nvt",0,IF(O1273&gt;0,VLOOKUP(M1273,'3-Productie normen'!A:K,VLOOKUP(O1273,'3-Productie normen'!$B$34:$C$35,2,FALSE),FALSE)))</f>
        <v>0</v>
      </c>
      <c r="T1273" s="213">
        <f t="shared" si="95"/>
        <v>0</v>
      </c>
      <c r="U1273" s="572"/>
    </row>
    <row r="1274" spans="1:21" ht="14.15" customHeight="1">
      <c r="A1274" s="232">
        <v>1273</v>
      </c>
      <c r="B1274" s="262" t="s">
        <v>87</v>
      </c>
      <c r="C1274" s="208" t="s">
        <v>1464</v>
      </c>
      <c r="D1274" s="208" t="s">
        <v>1465</v>
      </c>
      <c r="E1274" s="208" t="s">
        <v>1466</v>
      </c>
      <c r="F1274" s="208" t="s">
        <v>176</v>
      </c>
      <c r="G1274" s="208" t="s">
        <v>377</v>
      </c>
      <c r="H1274" s="208" t="s">
        <v>1527</v>
      </c>
      <c r="I1274" s="200" t="s">
        <v>143</v>
      </c>
      <c r="J1274" s="208" t="s">
        <v>222</v>
      </c>
      <c r="K1274" s="208" t="s">
        <v>237</v>
      </c>
      <c r="L1274" s="208" t="s">
        <v>381</v>
      </c>
      <c r="M1274" s="208" t="s">
        <v>143</v>
      </c>
      <c r="N1274" s="201">
        <v>49.448599999999999</v>
      </c>
      <c r="O1274" s="202"/>
      <c r="P1274" s="202"/>
      <c r="Q1274" s="203">
        <f t="shared" si="93"/>
        <v>0</v>
      </c>
      <c r="R1274" s="203">
        <f t="shared" si="94"/>
        <v>0</v>
      </c>
      <c r="S1274" s="213">
        <f>IF(M1274="nvt",0,IF(O1274&gt;0,VLOOKUP(M1274,'3-Productie normen'!A:K,VLOOKUP(O1274,'3-Productie normen'!$B$34:$C$35,2,FALSE),FALSE)))</f>
        <v>0</v>
      </c>
      <c r="T1274" s="213">
        <f t="shared" si="95"/>
        <v>0</v>
      </c>
      <c r="U1274" s="572"/>
    </row>
    <row r="1275" spans="1:21" ht="14.15" customHeight="1">
      <c r="A1275" s="231">
        <v>1274</v>
      </c>
      <c r="B1275" s="262" t="s">
        <v>87</v>
      </c>
      <c r="C1275" s="208" t="s">
        <v>1464</v>
      </c>
      <c r="D1275" s="208" t="s">
        <v>1465</v>
      </c>
      <c r="E1275" s="208" t="s">
        <v>1466</v>
      </c>
      <c r="F1275" s="208" t="s">
        <v>176</v>
      </c>
      <c r="G1275" s="208" t="s">
        <v>377</v>
      </c>
      <c r="H1275" s="208" t="s">
        <v>1528</v>
      </c>
      <c r="I1275" s="200" t="s">
        <v>143</v>
      </c>
      <c r="J1275" s="208" t="s">
        <v>255</v>
      </c>
      <c r="K1275" s="208" t="s">
        <v>256</v>
      </c>
      <c r="L1275" s="208" t="s">
        <v>381</v>
      </c>
      <c r="M1275" s="208" t="s">
        <v>143</v>
      </c>
      <c r="N1275" s="201">
        <v>36.582000000000001</v>
      </c>
      <c r="O1275" s="202"/>
      <c r="P1275" s="202"/>
      <c r="Q1275" s="203">
        <f t="shared" ref="Q1275:Q1338" si="96">IF(O1275="nvt",0,IF(O1275&gt;0,S1275*N1275,0))</f>
        <v>0</v>
      </c>
      <c r="R1275" s="203">
        <f t="shared" ref="R1275:R1338" si="97">IF(P1275&gt;0,T1275*N1275,0)</f>
        <v>0</v>
      </c>
      <c r="S1275" s="213">
        <f>IF(M1275="nvt",0,IF(O1275&gt;0,VLOOKUP(M1275,'3-Productie normen'!A:K,VLOOKUP(O1275,'3-Productie normen'!$B$34:$C$35,2,FALSE),FALSE)))</f>
        <v>0</v>
      </c>
      <c r="T1275" s="213">
        <f t="shared" ref="T1275:T1338" si="98">IF(P1275&gt;0,S1275*$T$8,0)</f>
        <v>0</v>
      </c>
      <c r="U1275" s="572"/>
    </row>
    <row r="1276" spans="1:21" ht="14.15" customHeight="1">
      <c r="A1276" s="231">
        <v>1275</v>
      </c>
      <c r="B1276" s="262" t="s">
        <v>87</v>
      </c>
      <c r="C1276" s="208" t="s">
        <v>1464</v>
      </c>
      <c r="D1276" s="208" t="s">
        <v>1465</v>
      </c>
      <c r="E1276" s="208" t="s">
        <v>1466</v>
      </c>
      <c r="F1276" s="208" t="s">
        <v>176</v>
      </c>
      <c r="G1276" s="208" t="s">
        <v>377</v>
      </c>
      <c r="H1276" s="208" t="s">
        <v>1529</v>
      </c>
      <c r="I1276" s="200" t="s">
        <v>143</v>
      </c>
      <c r="J1276" s="208" t="s">
        <v>222</v>
      </c>
      <c r="K1276" s="208" t="s">
        <v>237</v>
      </c>
      <c r="L1276" s="208" t="s">
        <v>1037</v>
      </c>
      <c r="M1276" s="208" t="s">
        <v>143</v>
      </c>
      <c r="N1276" s="201">
        <v>191.34330000000003</v>
      </c>
      <c r="O1276" s="202"/>
      <c r="P1276" s="202"/>
      <c r="Q1276" s="203">
        <f t="shared" si="96"/>
        <v>0</v>
      </c>
      <c r="R1276" s="203">
        <f t="shared" si="97"/>
        <v>0</v>
      </c>
      <c r="S1276" s="213">
        <f>IF(M1276="nvt",0,IF(O1276&gt;0,VLOOKUP(M1276,'3-Productie normen'!A:K,VLOOKUP(O1276,'3-Productie normen'!$B$34:$C$35,2,FALSE),FALSE)))</f>
        <v>0</v>
      </c>
      <c r="T1276" s="213">
        <f t="shared" si="98"/>
        <v>0</v>
      </c>
      <c r="U1276" s="572"/>
    </row>
    <row r="1277" spans="1:21" ht="14.15" customHeight="1">
      <c r="A1277" s="231">
        <v>1276</v>
      </c>
      <c r="B1277" s="262" t="s">
        <v>87</v>
      </c>
      <c r="C1277" s="208" t="s">
        <v>1464</v>
      </c>
      <c r="D1277" s="208" t="s">
        <v>1465</v>
      </c>
      <c r="E1277" s="208" t="s">
        <v>1466</v>
      </c>
      <c r="F1277" s="208" t="s">
        <v>176</v>
      </c>
      <c r="G1277" s="208" t="s">
        <v>377</v>
      </c>
      <c r="H1277" s="208" t="s">
        <v>1530</v>
      </c>
      <c r="I1277" s="200" t="s">
        <v>143</v>
      </c>
      <c r="J1277" s="208" t="s">
        <v>255</v>
      </c>
      <c r="K1277" s="208" t="s">
        <v>256</v>
      </c>
      <c r="L1277" s="208" t="s">
        <v>381</v>
      </c>
      <c r="M1277" s="208" t="s">
        <v>143</v>
      </c>
      <c r="N1277" s="201">
        <v>22.47315</v>
      </c>
      <c r="O1277" s="202"/>
      <c r="P1277" s="202"/>
      <c r="Q1277" s="203">
        <f t="shared" si="96"/>
        <v>0</v>
      </c>
      <c r="R1277" s="203">
        <f t="shared" si="97"/>
        <v>0</v>
      </c>
      <c r="S1277" s="213">
        <f>IF(M1277="nvt",0,IF(O1277&gt;0,VLOOKUP(M1277,'3-Productie normen'!A:K,VLOOKUP(O1277,'3-Productie normen'!$B$34:$C$35,2,FALSE),FALSE)))</f>
        <v>0</v>
      </c>
      <c r="T1277" s="213">
        <f t="shared" si="98"/>
        <v>0</v>
      </c>
      <c r="U1277" s="572"/>
    </row>
    <row r="1278" spans="1:21" ht="14.15" customHeight="1">
      <c r="A1278" s="231">
        <v>1277</v>
      </c>
      <c r="B1278" s="262" t="s">
        <v>87</v>
      </c>
      <c r="C1278" s="208" t="s">
        <v>1464</v>
      </c>
      <c r="D1278" s="208" t="s">
        <v>1465</v>
      </c>
      <c r="E1278" s="208" t="s">
        <v>1466</v>
      </c>
      <c r="F1278" s="208" t="s">
        <v>176</v>
      </c>
      <c r="G1278" s="208" t="s">
        <v>377</v>
      </c>
      <c r="H1278" s="208" t="s">
        <v>1530</v>
      </c>
      <c r="I1278" s="200" t="s">
        <v>143</v>
      </c>
      <c r="J1278" s="208" t="s">
        <v>255</v>
      </c>
      <c r="K1278" s="208" t="s">
        <v>256</v>
      </c>
      <c r="L1278" s="208" t="s">
        <v>381</v>
      </c>
      <c r="M1278" s="208" t="s">
        <v>143</v>
      </c>
      <c r="N1278" s="201">
        <v>22.47315</v>
      </c>
      <c r="O1278" s="202"/>
      <c r="P1278" s="202"/>
      <c r="Q1278" s="203">
        <f t="shared" si="96"/>
        <v>0</v>
      </c>
      <c r="R1278" s="203">
        <f t="shared" si="97"/>
        <v>0</v>
      </c>
      <c r="S1278" s="213">
        <f>IF(M1278="nvt",0,IF(O1278&gt;0,VLOOKUP(M1278,'3-Productie normen'!A:K,VLOOKUP(O1278,'3-Productie normen'!$B$34:$C$35,2,FALSE),FALSE)))</f>
        <v>0</v>
      </c>
      <c r="T1278" s="213">
        <f t="shared" si="98"/>
        <v>0</v>
      </c>
      <c r="U1278" s="572"/>
    </row>
    <row r="1279" spans="1:21" ht="14.15" customHeight="1">
      <c r="A1279" s="231">
        <v>1278</v>
      </c>
      <c r="B1279" s="262" t="s">
        <v>87</v>
      </c>
      <c r="C1279" s="208" t="s">
        <v>1464</v>
      </c>
      <c r="D1279" s="208" t="s">
        <v>1465</v>
      </c>
      <c r="E1279" s="208" t="s">
        <v>1466</v>
      </c>
      <c r="F1279" s="208" t="s">
        <v>176</v>
      </c>
      <c r="G1279" s="208" t="s">
        <v>377</v>
      </c>
      <c r="H1279" s="208" t="s">
        <v>1531</v>
      </c>
      <c r="I1279" s="200" t="s">
        <v>143</v>
      </c>
      <c r="J1279" s="208" t="s">
        <v>255</v>
      </c>
      <c r="K1279" s="208" t="s">
        <v>256</v>
      </c>
      <c r="L1279" s="208" t="s">
        <v>381</v>
      </c>
      <c r="M1279" s="208" t="s">
        <v>143</v>
      </c>
      <c r="N1279" s="201">
        <v>33.465000000000003</v>
      </c>
      <c r="O1279" s="202"/>
      <c r="P1279" s="202"/>
      <c r="Q1279" s="203">
        <f t="shared" si="96"/>
        <v>0</v>
      </c>
      <c r="R1279" s="203">
        <f t="shared" si="97"/>
        <v>0</v>
      </c>
      <c r="S1279" s="213">
        <f>IF(M1279="nvt",0,IF(O1279&gt;0,VLOOKUP(M1279,'3-Productie normen'!A:K,VLOOKUP(O1279,'3-Productie normen'!$B$34:$C$35,2,FALSE),FALSE)))</f>
        <v>0</v>
      </c>
      <c r="T1279" s="213">
        <f t="shared" si="98"/>
        <v>0</v>
      </c>
      <c r="U1279" s="572"/>
    </row>
    <row r="1280" spans="1:21" ht="14.15" customHeight="1">
      <c r="A1280" s="231">
        <v>1279</v>
      </c>
      <c r="B1280" s="262" t="s">
        <v>87</v>
      </c>
      <c r="C1280" s="208" t="s">
        <v>1464</v>
      </c>
      <c r="D1280" s="208" t="s">
        <v>1465</v>
      </c>
      <c r="E1280" s="208" t="s">
        <v>1466</v>
      </c>
      <c r="F1280" s="208" t="s">
        <v>176</v>
      </c>
      <c r="G1280" s="208" t="s">
        <v>377</v>
      </c>
      <c r="H1280" s="208" t="s">
        <v>1532</v>
      </c>
      <c r="I1280" s="200" t="s">
        <v>143</v>
      </c>
      <c r="J1280" s="208" t="s">
        <v>255</v>
      </c>
      <c r="K1280" s="208" t="s">
        <v>256</v>
      </c>
      <c r="L1280" s="208" t="s">
        <v>1037</v>
      </c>
      <c r="M1280" s="208" t="s">
        <v>143</v>
      </c>
      <c r="N1280" s="201">
        <v>12.12246</v>
      </c>
      <c r="O1280" s="202"/>
      <c r="P1280" s="202"/>
      <c r="Q1280" s="203">
        <f t="shared" si="96"/>
        <v>0</v>
      </c>
      <c r="R1280" s="203">
        <f t="shared" si="97"/>
        <v>0</v>
      </c>
      <c r="S1280" s="213">
        <f>IF(M1280="nvt",0,IF(O1280&gt;0,VLOOKUP(M1280,'3-Productie normen'!A:K,VLOOKUP(O1280,'3-Productie normen'!$B$34:$C$35,2,FALSE),FALSE)))</f>
        <v>0</v>
      </c>
      <c r="T1280" s="213">
        <f t="shared" si="98"/>
        <v>0</v>
      </c>
      <c r="U1280" s="572"/>
    </row>
    <row r="1281" spans="1:21" ht="14.15" customHeight="1">
      <c r="A1281" s="231">
        <v>1280</v>
      </c>
      <c r="B1281" s="262" t="s">
        <v>87</v>
      </c>
      <c r="C1281" s="208" t="s">
        <v>1464</v>
      </c>
      <c r="D1281" s="208" t="s">
        <v>1465</v>
      </c>
      <c r="E1281" s="208" t="s">
        <v>1466</v>
      </c>
      <c r="F1281" s="208" t="s">
        <v>176</v>
      </c>
      <c r="G1281" s="208" t="s">
        <v>377</v>
      </c>
      <c r="H1281" s="208" t="s">
        <v>1532</v>
      </c>
      <c r="I1281" s="200" t="s">
        <v>143</v>
      </c>
      <c r="J1281" s="208" t="s">
        <v>255</v>
      </c>
      <c r="K1281" s="208" t="s">
        <v>256</v>
      </c>
      <c r="L1281" s="208" t="s">
        <v>1037</v>
      </c>
      <c r="M1281" s="208" t="s">
        <v>143</v>
      </c>
      <c r="N1281" s="201">
        <v>6.7347000000000001</v>
      </c>
      <c r="O1281" s="202"/>
      <c r="P1281" s="202"/>
      <c r="Q1281" s="203">
        <f t="shared" si="96"/>
        <v>0</v>
      </c>
      <c r="R1281" s="203">
        <f t="shared" si="97"/>
        <v>0</v>
      </c>
      <c r="S1281" s="213">
        <f>IF(M1281="nvt",0,IF(O1281&gt;0,VLOOKUP(M1281,'3-Productie normen'!A:K,VLOOKUP(O1281,'3-Productie normen'!$B$34:$C$35,2,FALSE),FALSE)))</f>
        <v>0</v>
      </c>
      <c r="T1281" s="213">
        <f t="shared" si="98"/>
        <v>0</v>
      </c>
      <c r="U1281" s="572"/>
    </row>
    <row r="1282" spans="1:21" ht="14.15" customHeight="1">
      <c r="A1282" s="232">
        <v>1281</v>
      </c>
      <c r="B1282" s="262" t="s">
        <v>87</v>
      </c>
      <c r="C1282" s="208" t="s">
        <v>1464</v>
      </c>
      <c r="D1282" s="208" t="s">
        <v>1465</v>
      </c>
      <c r="E1282" s="208" t="s">
        <v>1466</v>
      </c>
      <c r="F1282" s="208" t="s">
        <v>176</v>
      </c>
      <c r="G1282" s="208" t="s">
        <v>377</v>
      </c>
      <c r="H1282" s="208" t="s">
        <v>1532</v>
      </c>
      <c r="I1282" s="200" t="s">
        <v>143</v>
      </c>
      <c r="J1282" s="208" t="s">
        <v>255</v>
      </c>
      <c r="K1282" s="208" t="s">
        <v>256</v>
      </c>
      <c r="L1282" s="208" t="s">
        <v>1037</v>
      </c>
      <c r="M1282" s="208" t="s">
        <v>143</v>
      </c>
      <c r="N1282" s="201">
        <v>8.0816400000000002</v>
      </c>
      <c r="O1282" s="202"/>
      <c r="P1282" s="202"/>
      <c r="Q1282" s="203">
        <f t="shared" si="96"/>
        <v>0</v>
      </c>
      <c r="R1282" s="203">
        <f t="shared" si="97"/>
        <v>0</v>
      </c>
      <c r="S1282" s="213">
        <f>IF(M1282="nvt",0,IF(O1282&gt;0,VLOOKUP(M1282,'3-Productie normen'!A:K,VLOOKUP(O1282,'3-Productie normen'!$B$34:$C$35,2,FALSE),FALSE)))</f>
        <v>0</v>
      </c>
      <c r="T1282" s="213">
        <f t="shared" si="98"/>
        <v>0</v>
      </c>
      <c r="U1282" s="572"/>
    </row>
    <row r="1283" spans="1:21" ht="14.15" customHeight="1">
      <c r="A1283" s="231">
        <v>1282</v>
      </c>
      <c r="B1283" s="262" t="s">
        <v>87</v>
      </c>
      <c r="C1283" s="208" t="s">
        <v>1464</v>
      </c>
      <c r="D1283" s="208" t="s">
        <v>1465</v>
      </c>
      <c r="E1283" s="208" t="s">
        <v>1466</v>
      </c>
      <c r="F1283" s="208" t="s">
        <v>176</v>
      </c>
      <c r="G1283" s="208" t="s">
        <v>377</v>
      </c>
      <c r="H1283" s="208" t="s">
        <v>1533</v>
      </c>
      <c r="I1283" s="200" t="s">
        <v>143</v>
      </c>
      <c r="J1283" s="208" t="s">
        <v>255</v>
      </c>
      <c r="K1283" s="208" t="s">
        <v>256</v>
      </c>
      <c r="L1283" s="208" t="s">
        <v>1037</v>
      </c>
      <c r="M1283" s="208" t="s">
        <v>143</v>
      </c>
      <c r="N1283" s="201">
        <v>25.2698</v>
      </c>
      <c r="O1283" s="202"/>
      <c r="P1283" s="202"/>
      <c r="Q1283" s="203">
        <f t="shared" si="96"/>
        <v>0</v>
      </c>
      <c r="R1283" s="203">
        <f t="shared" si="97"/>
        <v>0</v>
      </c>
      <c r="S1283" s="213">
        <f>IF(M1283="nvt",0,IF(O1283&gt;0,VLOOKUP(M1283,'3-Productie normen'!A:K,VLOOKUP(O1283,'3-Productie normen'!$B$34:$C$35,2,FALSE),FALSE)))</f>
        <v>0</v>
      </c>
      <c r="T1283" s="213">
        <f t="shared" si="98"/>
        <v>0</v>
      </c>
      <c r="U1283" s="572"/>
    </row>
    <row r="1284" spans="1:21" ht="14.15" customHeight="1">
      <c r="A1284" s="231">
        <v>1283</v>
      </c>
      <c r="B1284" s="262" t="s">
        <v>87</v>
      </c>
      <c r="C1284" s="208" t="s">
        <v>1464</v>
      </c>
      <c r="D1284" s="208" t="s">
        <v>1465</v>
      </c>
      <c r="E1284" s="208" t="s">
        <v>1466</v>
      </c>
      <c r="F1284" s="208" t="s">
        <v>176</v>
      </c>
      <c r="G1284" s="208" t="s">
        <v>377</v>
      </c>
      <c r="H1284" s="208" t="s">
        <v>1534</v>
      </c>
      <c r="I1284" s="200" t="s">
        <v>143</v>
      </c>
      <c r="J1284" s="208" t="s">
        <v>209</v>
      </c>
      <c r="K1284" s="208" t="s">
        <v>213</v>
      </c>
      <c r="L1284" s="208" t="s">
        <v>381</v>
      </c>
      <c r="M1284" s="208" t="s">
        <v>143</v>
      </c>
      <c r="N1284" s="201">
        <v>26.6616</v>
      </c>
      <c r="O1284" s="202"/>
      <c r="P1284" s="202"/>
      <c r="Q1284" s="203">
        <f t="shared" si="96"/>
        <v>0</v>
      </c>
      <c r="R1284" s="203">
        <f t="shared" si="97"/>
        <v>0</v>
      </c>
      <c r="S1284" s="213">
        <f>IF(M1284="nvt",0,IF(O1284&gt;0,VLOOKUP(M1284,'3-Productie normen'!A:K,VLOOKUP(O1284,'3-Productie normen'!$B$34:$C$35,2,FALSE),FALSE)))</f>
        <v>0</v>
      </c>
      <c r="T1284" s="213">
        <f t="shared" si="98"/>
        <v>0</v>
      </c>
      <c r="U1284" s="572"/>
    </row>
    <row r="1285" spans="1:21" ht="14.15" customHeight="1">
      <c r="A1285" s="231">
        <v>1284</v>
      </c>
      <c r="B1285" s="262" t="s">
        <v>87</v>
      </c>
      <c r="C1285" s="208" t="s">
        <v>1464</v>
      </c>
      <c r="D1285" s="208" t="s">
        <v>1465</v>
      </c>
      <c r="E1285" s="208" t="s">
        <v>1466</v>
      </c>
      <c r="F1285" s="208" t="s">
        <v>176</v>
      </c>
      <c r="G1285" s="208" t="s">
        <v>377</v>
      </c>
      <c r="H1285" s="208" t="s">
        <v>1535</v>
      </c>
      <c r="I1285" s="200" t="s">
        <v>143</v>
      </c>
      <c r="J1285" s="208" t="s">
        <v>179</v>
      </c>
      <c r="K1285" s="208" t="s">
        <v>1064</v>
      </c>
      <c r="L1285" s="208" t="s">
        <v>381</v>
      </c>
      <c r="M1285" s="208" t="s">
        <v>143</v>
      </c>
      <c r="N1285" s="201">
        <v>53.999600000000001</v>
      </c>
      <c r="O1285" s="202"/>
      <c r="P1285" s="202"/>
      <c r="Q1285" s="203">
        <f t="shared" si="96"/>
        <v>0</v>
      </c>
      <c r="R1285" s="203">
        <f t="shared" si="97"/>
        <v>0</v>
      </c>
      <c r="S1285" s="213">
        <f>IF(M1285="nvt",0,IF(O1285&gt;0,VLOOKUP(M1285,'3-Productie normen'!A:K,VLOOKUP(O1285,'3-Productie normen'!$B$34:$C$35,2,FALSE),FALSE)))</f>
        <v>0</v>
      </c>
      <c r="T1285" s="213">
        <f t="shared" si="98"/>
        <v>0</v>
      </c>
      <c r="U1285" s="572"/>
    </row>
    <row r="1286" spans="1:21" ht="14.15" customHeight="1">
      <c r="A1286" s="231">
        <v>1285</v>
      </c>
      <c r="B1286" s="262" t="s">
        <v>87</v>
      </c>
      <c r="C1286" s="208" t="s">
        <v>1464</v>
      </c>
      <c r="D1286" s="208" t="s">
        <v>1465</v>
      </c>
      <c r="E1286" s="208" t="s">
        <v>1466</v>
      </c>
      <c r="F1286" s="208" t="s">
        <v>176</v>
      </c>
      <c r="G1286" s="208" t="s">
        <v>377</v>
      </c>
      <c r="H1286" s="208" t="s">
        <v>1536</v>
      </c>
      <c r="I1286" s="200" t="s">
        <v>143</v>
      </c>
      <c r="J1286" s="208" t="s">
        <v>209</v>
      </c>
      <c r="K1286" s="208" t="s">
        <v>220</v>
      </c>
      <c r="L1286" s="208" t="s">
        <v>381</v>
      </c>
      <c r="M1286" s="208" t="s">
        <v>143</v>
      </c>
      <c r="N1286" s="201">
        <v>3.1036000000000001</v>
      </c>
      <c r="O1286" s="202"/>
      <c r="P1286" s="202"/>
      <c r="Q1286" s="203">
        <f t="shared" si="96"/>
        <v>0</v>
      </c>
      <c r="R1286" s="203">
        <f t="shared" si="97"/>
        <v>0</v>
      </c>
      <c r="S1286" s="213">
        <f>IF(M1286="nvt",0,IF(O1286&gt;0,VLOOKUP(M1286,'3-Productie normen'!A:K,VLOOKUP(O1286,'3-Productie normen'!$B$34:$C$35,2,FALSE),FALSE)))</f>
        <v>0</v>
      </c>
      <c r="T1286" s="213">
        <f t="shared" si="98"/>
        <v>0</v>
      </c>
      <c r="U1286" s="572"/>
    </row>
    <row r="1287" spans="1:21" ht="14.15" customHeight="1">
      <c r="A1287" s="231">
        <v>1286</v>
      </c>
      <c r="B1287" s="262" t="s">
        <v>87</v>
      </c>
      <c r="C1287" s="208" t="s">
        <v>1464</v>
      </c>
      <c r="D1287" s="208" t="s">
        <v>1465</v>
      </c>
      <c r="E1287" s="208" t="s">
        <v>1466</v>
      </c>
      <c r="F1287" s="208" t="s">
        <v>176</v>
      </c>
      <c r="G1287" s="208" t="s">
        <v>377</v>
      </c>
      <c r="H1287" s="208" t="s">
        <v>1537</v>
      </c>
      <c r="I1287" s="200" t="s">
        <v>143</v>
      </c>
      <c r="J1287" s="208" t="s">
        <v>209</v>
      </c>
      <c r="K1287" s="208" t="s">
        <v>213</v>
      </c>
      <c r="L1287" s="208" t="s">
        <v>381</v>
      </c>
      <c r="M1287" s="208" t="s">
        <v>143</v>
      </c>
      <c r="N1287" s="201">
        <v>53.877600000000001</v>
      </c>
      <c r="O1287" s="202"/>
      <c r="P1287" s="202"/>
      <c r="Q1287" s="203">
        <f t="shared" si="96"/>
        <v>0</v>
      </c>
      <c r="R1287" s="203">
        <f t="shared" si="97"/>
        <v>0</v>
      </c>
      <c r="S1287" s="213">
        <f>IF(M1287="nvt",0,IF(O1287&gt;0,VLOOKUP(M1287,'3-Productie normen'!A:K,VLOOKUP(O1287,'3-Productie normen'!$B$34:$C$35,2,FALSE),FALSE)))</f>
        <v>0</v>
      </c>
      <c r="T1287" s="213">
        <f t="shared" si="98"/>
        <v>0</v>
      </c>
      <c r="U1287" s="572"/>
    </row>
    <row r="1288" spans="1:21" ht="14.15" customHeight="1">
      <c r="A1288" s="231">
        <v>1287</v>
      </c>
      <c r="B1288" s="262" t="s">
        <v>87</v>
      </c>
      <c r="C1288" s="208" t="s">
        <v>1464</v>
      </c>
      <c r="D1288" s="208" t="s">
        <v>1465</v>
      </c>
      <c r="E1288" s="208" t="s">
        <v>1466</v>
      </c>
      <c r="F1288" s="208" t="s">
        <v>176</v>
      </c>
      <c r="G1288" s="208" t="s">
        <v>377</v>
      </c>
      <c r="H1288" s="208" t="s">
        <v>1538</v>
      </c>
      <c r="I1288" s="200" t="s">
        <v>143</v>
      </c>
      <c r="J1288" s="208" t="s">
        <v>255</v>
      </c>
      <c r="K1288" s="208" t="s">
        <v>256</v>
      </c>
      <c r="L1288" s="208" t="s">
        <v>381</v>
      </c>
      <c r="M1288" s="208" t="s">
        <v>143</v>
      </c>
      <c r="N1288" s="201">
        <v>11.8368</v>
      </c>
      <c r="O1288" s="202"/>
      <c r="P1288" s="202"/>
      <c r="Q1288" s="203">
        <f t="shared" si="96"/>
        <v>0</v>
      </c>
      <c r="R1288" s="203">
        <f t="shared" si="97"/>
        <v>0</v>
      </c>
      <c r="S1288" s="213">
        <f>IF(M1288="nvt",0,IF(O1288&gt;0,VLOOKUP(M1288,'3-Productie normen'!A:K,VLOOKUP(O1288,'3-Productie normen'!$B$34:$C$35,2,FALSE),FALSE)))</f>
        <v>0</v>
      </c>
      <c r="T1288" s="213">
        <f t="shared" si="98"/>
        <v>0</v>
      </c>
      <c r="U1288" s="572"/>
    </row>
    <row r="1289" spans="1:21" ht="14.15" customHeight="1">
      <c r="A1289" s="231">
        <v>1288</v>
      </c>
      <c r="B1289" s="262" t="s">
        <v>87</v>
      </c>
      <c r="C1289" s="208" t="s">
        <v>1464</v>
      </c>
      <c r="D1289" s="208" t="s">
        <v>1465</v>
      </c>
      <c r="E1289" s="208" t="s">
        <v>1466</v>
      </c>
      <c r="F1289" s="208" t="s">
        <v>176</v>
      </c>
      <c r="G1289" s="208" t="s">
        <v>377</v>
      </c>
      <c r="H1289" s="208" t="s">
        <v>1538</v>
      </c>
      <c r="I1289" s="200" t="s">
        <v>143</v>
      </c>
      <c r="J1289" s="208" t="s">
        <v>255</v>
      </c>
      <c r="K1289" s="208" t="s">
        <v>256</v>
      </c>
      <c r="L1289" s="208" t="s">
        <v>381</v>
      </c>
      <c r="M1289" s="208" t="s">
        <v>143</v>
      </c>
      <c r="N1289" s="201">
        <v>6.5760000000000005</v>
      </c>
      <c r="O1289" s="202"/>
      <c r="P1289" s="202"/>
      <c r="Q1289" s="203">
        <f t="shared" si="96"/>
        <v>0</v>
      </c>
      <c r="R1289" s="203">
        <f t="shared" si="97"/>
        <v>0</v>
      </c>
      <c r="S1289" s="213">
        <f>IF(M1289="nvt",0,IF(O1289&gt;0,VLOOKUP(M1289,'3-Productie normen'!A:K,VLOOKUP(O1289,'3-Productie normen'!$B$34:$C$35,2,FALSE),FALSE)))</f>
        <v>0</v>
      </c>
      <c r="T1289" s="213">
        <f t="shared" si="98"/>
        <v>0</v>
      </c>
      <c r="U1289" s="572"/>
    </row>
    <row r="1290" spans="1:21" ht="14.15" customHeight="1">
      <c r="A1290" s="232">
        <v>1289</v>
      </c>
      <c r="B1290" s="262" t="s">
        <v>87</v>
      </c>
      <c r="C1290" s="208" t="s">
        <v>1464</v>
      </c>
      <c r="D1290" s="208" t="s">
        <v>1465</v>
      </c>
      <c r="E1290" s="208" t="s">
        <v>1466</v>
      </c>
      <c r="F1290" s="208" t="s">
        <v>176</v>
      </c>
      <c r="G1290" s="208" t="s">
        <v>377</v>
      </c>
      <c r="H1290" s="208" t="s">
        <v>1538</v>
      </c>
      <c r="I1290" s="200" t="s">
        <v>143</v>
      </c>
      <c r="J1290" s="208" t="s">
        <v>255</v>
      </c>
      <c r="K1290" s="208" t="s">
        <v>256</v>
      </c>
      <c r="L1290" s="208" t="s">
        <v>381</v>
      </c>
      <c r="M1290" s="208" t="s">
        <v>143</v>
      </c>
      <c r="N1290" s="201">
        <v>7.8912000000000004</v>
      </c>
      <c r="O1290" s="202"/>
      <c r="P1290" s="202"/>
      <c r="Q1290" s="203">
        <f t="shared" si="96"/>
        <v>0</v>
      </c>
      <c r="R1290" s="203">
        <f t="shared" si="97"/>
        <v>0</v>
      </c>
      <c r="S1290" s="213">
        <f>IF(M1290="nvt",0,IF(O1290&gt;0,VLOOKUP(M1290,'3-Productie normen'!A:K,VLOOKUP(O1290,'3-Productie normen'!$B$34:$C$35,2,FALSE),FALSE)))</f>
        <v>0</v>
      </c>
      <c r="T1290" s="213">
        <f t="shared" si="98"/>
        <v>0</v>
      </c>
      <c r="U1290" s="572"/>
    </row>
    <row r="1291" spans="1:21" ht="14.15" customHeight="1">
      <c r="A1291" s="231">
        <v>1290</v>
      </c>
      <c r="B1291" s="262" t="s">
        <v>87</v>
      </c>
      <c r="C1291" s="208" t="s">
        <v>1464</v>
      </c>
      <c r="D1291" s="208" t="s">
        <v>1465</v>
      </c>
      <c r="E1291" s="208" t="s">
        <v>1466</v>
      </c>
      <c r="F1291" s="208" t="s">
        <v>176</v>
      </c>
      <c r="G1291" s="208" t="s">
        <v>377</v>
      </c>
      <c r="H1291" s="208" t="s">
        <v>1539</v>
      </c>
      <c r="I1291" s="200" t="s">
        <v>143</v>
      </c>
      <c r="J1291" s="208" t="s">
        <v>255</v>
      </c>
      <c r="K1291" s="208" t="s">
        <v>256</v>
      </c>
      <c r="L1291" s="208" t="s">
        <v>381</v>
      </c>
      <c r="M1291" s="208" t="s">
        <v>143</v>
      </c>
      <c r="N1291" s="201">
        <v>26.6616</v>
      </c>
      <c r="O1291" s="202"/>
      <c r="P1291" s="202"/>
      <c r="Q1291" s="203">
        <f t="shared" si="96"/>
        <v>0</v>
      </c>
      <c r="R1291" s="203">
        <f t="shared" si="97"/>
        <v>0</v>
      </c>
      <c r="S1291" s="213">
        <f>IF(M1291="nvt",0,IF(O1291&gt;0,VLOOKUP(M1291,'3-Productie normen'!A:K,VLOOKUP(O1291,'3-Productie normen'!$B$34:$C$35,2,FALSE),FALSE)))</f>
        <v>0</v>
      </c>
      <c r="T1291" s="213">
        <f t="shared" si="98"/>
        <v>0</v>
      </c>
      <c r="U1291" s="572"/>
    </row>
    <row r="1292" spans="1:21" ht="14.15" customHeight="1">
      <c r="A1292" s="231">
        <v>1291</v>
      </c>
      <c r="B1292" s="262" t="s">
        <v>87</v>
      </c>
      <c r="C1292" s="208" t="s">
        <v>1464</v>
      </c>
      <c r="D1292" s="208" t="s">
        <v>1465</v>
      </c>
      <c r="E1292" s="208" t="s">
        <v>1466</v>
      </c>
      <c r="F1292" s="208" t="s">
        <v>176</v>
      </c>
      <c r="G1292" s="208" t="s">
        <v>377</v>
      </c>
      <c r="H1292" s="208" t="s">
        <v>1540</v>
      </c>
      <c r="I1292" s="200" t="s">
        <v>143</v>
      </c>
      <c r="J1292" s="208" t="s">
        <v>255</v>
      </c>
      <c r="K1292" s="208" t="s">
        <v>256</v>
      </c>
      <c r="L1292" s="208" t="s">
        <v>381</v>
      </c>
      <c r="M1292" s="208" t="s">
        <v>143</v>
      </c>
      <c r="N1292" s="201">
        <v>19.94706</v>
      </c>
      <c r="O1292" s="202"/>
      <c r="P1292" s="202"/>
      <c r="Q1292" s="203">
        <f t="shared" si="96"/>
        <v>0</v>
      </c>
      <c r="R1292" s="203">
        <f t="shared" si="97"/>
        <v>0</v>
      </c>
      <c r="S1292" s="213">
        <f>IF(M1292="nvt",0,IF(O1292&gt;0,VLOOKUP(M1292,'3-Productie normen'!A:K,VLOOKUP(O1292,'3-Productie normen'!$B$34:$C$35,2,FALSE),FALSE)))</f>
        <v>0</v>
      </c>
      <c r="T1292" s="213">
        <f t="shared" si="98"/>
        <v>0</v>
      </c>
      <c r="U1292" s="572"/>
    </row>
    <row r="1293" spans="1:21" ht="14.15" customHeight="1">
      <c r="A1293" s="231">
        <v>1292</v>
      </c>
      <c r="B1293" s="262" t="s">
        <v>87</v>
      </c>
      <c r="C1293" s="208" t="s">
        <v>1464</v>
      </c>
      <c r="D1293" s="208" t="s">
        <v>1465</v>
      </c>
      <c r="E1293" s="208" t="s">
        <v>1466</v>
      </c>
      <c r="F1293" s="208" t="s">
        <v>176</v>
      </c>
      <c r="G1293" s="208" t="s">
        <v>377</v>
      </c>
      <c r="H1293" s="208" t="s">
        <v>1540</v>
      </c>
      <c r="I1293" s="200" t="s">
        <v>143</v>
      </c>
      <c r="J1293" s="208" t="s">
        <v>255</v>
      </c>
      <c r="K1293" s="208" t="s">
        <v>256</v>
      </c>
      <c r="L1293" s="208" t="s">
        <v>381</v>
      </c>
      <c r="M1293" s="208" t="s">
        <v>143</v>
      </c>
      <c r="N1293" s="201">
        <v>11.081700000000001</v>
      </c>
      <c r="O1293" s="202"/>
      <c r="P1293" s="202"/>
      <c r="Q1293" s="203">
        <f t="shared" si="96"/>
        <v>0</v>
      </c>
      <c r="R1293" s="203">
        <f t="shared" si="97"/>
        <v>0</v>
      </c>
      <c r="S1293" s="213">
        <f>IF(M1293="nvt",0,IF(O1293&gt;0,VLOOKUP(M1293,'3-Productie normen'!A:K,VLOOKUP(O1293,'3-Productie normen'!$B$34:$C$35,2,FALSE),FALSE)))</f>
        <v>0</v>
      </c>
      <c r="T1293" s="213">
        <f t="shared" si="98"/>
        <v>0</v>
      </c>
      <c r="U1293" s="572"/>
    </row>
    <row r="1294" spans="1:21" ht="14.15" customHeight="1">
      <c r="A1294" s="231">
        <v>1293</v>
      </c>
      <c r="B1294" s="262" t="s">
        <v>87</v>
      </c>
      <c r="C1294" s="208" t="s">
        <v>1464</v>
      </c>
      <c r="D1294" s="208" t="s">
        <v>1465</v>
      </c>
      <c r="E1294" s="208" t="s">
        <v>1466</v>
      </c>
      <c r="F1294" s="208" t="s">
        <v>176</v>
      </c>
      <c r="G1294" s="208" t="s">
        <v>377</v>
      </c>
      <c r="H1294" s="208" t="s">
        <v>1540</v>
      </c>
      <c r="I1294" s="200" t="s">
        <v>143</v>
      </c>
      <c r="J1294" s="208" t="s">
        <v>255</v>
      </c>
      <c r="K1294" s="208" t="s">
        <v>256</v>
      </c>
      <c r="L1294" s="208" t="s">
        <v>381</v>
      </c>
      <c r="M1294" s="208" t="s">
        <v>143</v>
      </c>
      <c r="N1294" s="201">
        <v>13.29804</v>
      </c>
      <c r="O1294" s="202"/>
      <c r="P1294" s="202"/>
      <c r="Q1294" s="203">
        <f t="shared" si="96"/>
        <v>0</v>
      </c>
      <c r="R1294" s="203">
        <f t="shared" si="97"/>
        <v>0</v>
      </c>
      <c r="S1294" s="213">
        <f>IF(M1294="nvt",0,IF(O1294&gt;0,VLOOKUP(M1294,'3-Productie normen'!A:K,VLOOKUP(O1294,'3-Productie normen'!$B$34:$C$35,2,FALSE),FALSE)))</f>
        <v>0</v>
      </c>
      <c r="T1294" s="213">
        <f t="shared" si="98"/>
        <v>0</v>
      </c>
      <c r="U1294" s="572"/>
    </row>
    <row r="1295" spans="1:21" ht="14.15" customHeight="1">
      <c r="A1295" s="231">
        <v>1294</v>
      </c>
      <c r="B1295" s="262" t="s">
        <v>87</v>
      </c>
      <c r="C1295" s="208" t="s">
        <v>1464</v>
      </c>
      <c r="D1295" s="208" t="s">
        <v>1465</v>
      </c>
      <c r="E1295" s="208" t="s">
        <v>1466</v>
      </c>
      <c r="F1295" s="208" t="s">
        <v>176</v>
      </c>
      <c r="G1295" s="208" t="s">
        <v>377</v>
      </c>
      <c r="H1295" s="208" t="s">
        <v>1541</v>
      </c>
      <c r="I1295" s="200" t="s">
        <v>143</v>
      </c>
      <c r="J1295" s="208" t="s">
        <v>255</v>
      </c>
      <c r="K1295" s="208" t="s">
        <v>256</v>
      </c>
      <c r="L1295" s="208" t="s">
        <v>381</v>
      </c>
      <c r="M1295" s="208" t="s">
        <v>143</v>
      </c>
      <c r="N1295" s="201">
        <v>36.389385000000004</v>
      </c>
      <c r="O1295" s="202"/>
      <c r="P1295" s="202"/>
      <c r="Q1295" s="203">
        <f t="shared" si="96"/>
        <v>0</v>
      </c>
      <c r="R1295" s="203">
        <f t="shared" si="97"/>
        <v>0</v>
      </c>
      <c r="S1295" s="213">
        <f>IF(M1295="nvt",0,IF(O1295&gt;0,VLOOKUP(M1295,'3-Productie normen'!A:K,VLOOKUP(O1295,'3-Productie normen'!$B$34:$C$35,2,FALSE),FALSE)))</f>
        <v>0</v>
      </c>
      <c r="T1295" s="213">
        <f t="shared" si="98"/>
        <v>0</v>
      </c>
      <c r="U1295" s="572"/>
    </row>
    <row r="1296" spans="1:21" ht="14.15" customHeight="1">
      <c r="A1296" s="231">
        <v>1295</v>
      </c>
      <c r="B1296" s="262" t="s">
        <v>87</v>
      </c>
      <c r="C1296" s="208" t="s">
        <v>1464</v>
      </c>
      <c r="D1296" s="208" t="s">
        <v>1465</v>
      </c>
      <c r="E1296" s="208" t="s">
        <v>1466</v>
      </c>
      <c r="F1296" s="208" t="s">
        <v>176</v>
      </c>
      <c r="G1296" s="208" t="s">
        <v>377</v>
      </c>
      <c r="H1296" s="208" t="s">
        <v>1541</v>
      </c>
      <c r="I1296" s="200" t="s">
        <v>143</v>
      </c>
      <c r="J1296" s="208" t="s">
        <v>255</v>
      </c>
      <c r="K1296" s="208" t="s">
        <v>256</v>
      </c>
      <c r="L1296" s="208" t="s">
        <v>381</v>
      </c>
      <c r="M1296" s="208" t="s">
        <v>143</v>
      </c>
      <c r="N1296" s="201">
        <v>20.216324999999998</v>
      </c>
      <c r="O1296" s="202"/>
      <c r="P1296" s="202"/>
      <c r="Q1296" s="203">
        <f t="shared" si="96"/>
        <v>0</v>
      </c>
      <c r="R1296" s="203">
        <f t="shared" si="97"/>
        <v>0</v>
      </c>
      <c r="S1296" s="213">
        <f>IF(M1296="nvt",0,IF(O1296&gt;0,VLOOKUP(M1296,'3-Productie normen'!A:K,VLOOKUP(O1296,'3-Productie normen'!$B$34:$C$35,2,FALSE),FALSE)))</f>
        <v>0</v>
      </c>
      <c r="T1296" s="213">
        <f t="shared" si="98"/>
        <v>0</v>
      </c>
      <c r="U1296" s="572"/>
    </row>
    <row r="1297" spans="1:21" ht="14.15" customHeight="1">
      <c r="A1297" s="231">
        <v>1296</v>
      </c>
      <c r="B1297" s="262" t="s">
        <v>87</v>
      </c>
      <c r="C1297" s="208" t="s">
        <v>1464</v>
      </c>
      <c r="D1297" s="208" t="s">
        <v>1465</v>
      </c>
      <c r="E1297" s="208" t="s">
        <v>1466</v>
      </c>
      <c r="F1297" s="208" t="s">
        <v>176</v>
      </c>
      <c r="G1297" s="208" t="s">
        <v>377</v>
      </c>
      <c r="H1297" s="208" t="s">
        <v>1541</v>
      </c>
      <c r="I1297" s="200" t="s">
        <v>143</v>
      </c>
      <c r="J1297" s="208" t="s">
        <v>255</v>
      </c>
      <c r="K1297" s="208" t="s">
        <v>256</v>
      </c>
      <c r="L1297" s="208" t="s">
        <v>381</v>
      </c>
      <c r="M1297" s="208" t="s">
        <v>143</v>
      </c>
      <c r="N1297" s="201">
        <v>24.259589999999999</v>
      </c>
      <c r="O1297" s="202"/>
      <c r="P1297" s="202"/>
      <c r="Q1297" s="203">
        <f t="shared" si="96"/>
        <v>0</v>
      </c>
      <c r="R1297" s="203">
        <f t="shared" si="97"/>
        <v>0</v>
      </c>
      <c r="S1297" s="213">
        <f>IF(M1297="nvt",0,IF(O1297&gt;0,VLOOKUP(M1297,'3-Productie normen'!A:K,VLOOKUP(O1297,'3-Productie normen'!$B$34:$C$35,2,FALSE),FALSE)))</f>
        <v>0</v>
      </c>
      <c r="T1297" s="213">
        <f t="shared" si="98"/>
        <v>0</v>
      </c>
      <c r="U1297" s="572"/>
    </row>
    <row r="1298" spans="1:21" ht="14.15" customHeight="1">
      <c r="A1298" s="232">
        <v>1297</v>
      </c>
      <c r="B1298" s="262" t="s">
        <v>87</v>
      </c>
      <c r="C1298" s="208" t="s">
        <v>1464</v>
      </c>
      <c r="D1298" s="208" t="s">
        <v>1465</v>
      </c>
      <c r="E1298" s="208" t="s">
        <v>1466</v>
      </c>
      <c r="F1298" s="208" t="s">
        <v>176</v>
      </c>
      <c r="G1298" s="208" t="s">
        <v>377</v>
      </c>
      <c r="H1298" s="208" t="s">
        <v>1542</v>
      </c>
      <c r="I1298" s="200" t="s">
        <v>143</v>
      </c>
      <c r="J1298" s="208" t="s">
        <v>255</v>
      </c>
      <c r="K1298" s="208" t="s">
        <v>256</v>
      </c>
      <c r="L1298" s="208" t="s">
        <v>381</v>
      </c>
      <c r="M1298" s="208" t="s">
        <v>143</v>
      </c>
      <c r="N1298" s="201">
        <v>11.677455</v>
      </c>
      <c r="O1298" s="202"/>
      <c r="P1298" s="202"/>
      <c r="Q1298" s="203">
        <f t="shared" si="96"/>
        <v>0</v>
      </c>
      <c r="R1298" s="203">
        <f t="shared" si="97"/>
        <v>0</v>
      </c>
      <c r="S1298" s="213">
        <f>IF(M1298="nvt",0,IF(O1298&gt;0,VLOOKUP(M1298,'3-Productie normen'!A:K,VLOOKUP(O1298,'3-Productie normen'!$B$34:$C$35,2,FALSE),FALSE)))</f>
        <v>0</v>
      </c>
      <c r="T1298" s="213">
        <f t="shared" si="98"/>
        <v>0</v>
      </c>
      <c r="U1298" s="572"/>
    </row>
    <row r="1299" spans="1:21" ht="14.15" customHeight="1">
      <c r="A1299" s="231">
        <v>1298</v>
      </c>
      <c r="B1299" s="262" t="s">
        <v>87</v>
      </c>
      <c r="C1299" s="208" t="s">
        <v>1464</v>
      </c>
      <c r="D1299" s="208" t="s">
        <v>1465</v>
      </c>
      <c r="E1299" s="208" t="s">
        <v>1466</v>
      </c>
      <c r="F1299" s="208" t="s">
        <v>176</v>
      </c>
      <c r="G1299" s="208" t="s">
        <v>377</v>
      </c>
      <c r="H1299" s="208" t="s">
        <v>1542</v>
      </c>
      <c r="I1299" s="200" t="s">
        <v>143</v>
      </c>
      <c r="J1299" s="208" t="s">
        <v>255</v>
      </c>
      <c r="K1299" s="208" t="s">
        <v>256</v>
      </c>
      <c r="L1299" s="208" t="s">
        <v>381</v>
      </c>
      <c r="M1299" s="208" t="s">
        <v>143</v>
      </c>
      <c r="N1299" s="201">
        <v>6.4874749999999999</v>
      </c>
      <c r="O1299" s="202"/>
      <c r="P1299" s="202"/>
      <c r="Q1299" s="203">
        <f t="shared" si="96"/>
        <v>0</v>
      </c>
      <c r="R1299" s="203">
        <f t="shared" si="97"/>
        <v>0</v>
      </c>
      <c r="S1299" s="213">
        <f>IF(M1299="nvt",0,IF(O1299&gt;0,VLOOKUP(M1299,'3-Productie normen'!A:K,VLOOKUP(O1299,'3-Productie normen'!$B$34:$C$35,2,FALSE),FALSE)))</f>
        <v>0</v>
      </c>
      <c r="T1299" s="213">
        <f t="shared" si="98"/>
        <v>0</v>
      </c>
      <c r="U1299" s="572"/>
    </row>
    <row r="1300" spans="1:21" ht="14.15" customHeight="1">
      <c r="A1300" s="231">
        <v>1299</v>
      </c>
      <c r="B1300" s="262" t="s">
        <v>87</v>
      </c>
      <c r="C1300" s="208" t="s">
        <v>1464</v>
      </c>
      <c r="D1300" s="208" t="s">
        <v>1465</v>
      </c>
      <c r="E1300" s="208" t="s">
        <v>1466</v>
      </c>
      <c r="F1300" s="208" t="s">
        <v>176</v>
      </c>
      <c r="G1300" s="208" t="s">
        <v>377</v>
      </c>
      <c r="H1300" s="208" t="s">
        <v>1542</v>
      </c>
      <c r="I1300" s="200" t="s">
        <v>143</v>
      </c>
      <c r="J1300" s="208" t="s">
        <v>255</v>
      </c>
      <c r="K1300" s="208" t="s">
        <v>256</v>
      </c>
      <c r="L1300" s="208" t="s">
        <v>381</v>
      </c>
      <c r="M1300" s="208" t="s">
        <v>143</v>
      </c>
      <c r="N1300" s="201">
        <v>7.7849699999999995</v>
      </c>
      <c r="O1300" s="202"/>
      <c r="P1300" s="202"/>
      <c r="Q1300" s="203">
        <f t="shared" si="96"/>
        <v>0</v>
      </c>
      <c r="R1300" s="203">
        <f t="shared" si="97"/>
        <v>0</v>
      </c>
      <c r="S1300" s="213">
        <f>IF(M1300="nvt",0,IF(O1300&gt;0,VLOOKUP(M1300,'3-Productie normen'!A:K,VLOOKUP(O1300,'3-Productie normen'!$B$34:$C$35,2,FALSE),FALSE)))</f>
        <v>0</v>
      </c>
      <c r="T1300" s="213">
        <f t="shared" si="98"/>
        <v>0</v>
      </c>
      <c r="U1300" s="572"/>
    </row>
    <row r="1301" spans="1:21" ht="14.15" customHeight="1">
      <c r="A1301" s="231">
        <v>1300</v>
      </c>
      <c r="B1301" s="262" t="s">
        <v>87</v>
      </c>
      <c r="C1301" s="208" t="s">
        <v>1464</v>
      </c>
      <c r="D1301" s="208" t="s">
        <v>1465</v>
      </c>
      <c r="E1301" s="208" t="s">
        <v>1466</v>
      </c>
      <c r="F1301" s="208" t="s">
        <v>176</v>
      </c>
      <c r="G1301" s="208" t="s">
        <v>377</v>
      </c>
      <c r="H1301" s="208" t="s">
        <v>1543</v>
      </c>
      <c r="I1301" s="200" t="s">
        <v>143</v>
      </c>
      <c r="J1301" s="208" t="s">
        <v>209</v>
      </c>
      <c r="K1301" s="208" t="s">
        <v>220</v>
      </c>
      <c r="L1301" s="208" t="s">
        <v>381</v>
      </c>
      <c r="M1301" s="208" t="s">
        <v>143</v>
      </c>
      <c r="N1301" s="201">
        <v>27.902600000000003</v>
      </c>
      <c r="O1301" s="202"/>
      <c r="P1301" s="202"/>
      <c r="Q1301" s="203">
        <f t="shared" si="96"/>
        <v>0</v>
      </c>
      <c r="R1301" s="203">
        <f t="shared" si="97"/>
        <v>0</v>
      </c>
      <c r="S1301" s="213">
        <f>IF(M1301="nvt",0,IF(O1301&gt;0,VLOOKUP(M1301,'3-Productie normen'!A:K,VLOOKUP(O1301,'3-Productie normen'!$B$34:$C$35,2,FALSE),FALSE)))</f>
        <v>0</v>
      </c>
      <c r="T1301" s="213">
        <f t="shared" si="98"/>
        <v>0</v>
      </c>
      <c r="U1301" s="572"/>
    </row>
    <row r="1302" spans="1:21" ht="14.15" customHeight="1">
      <c r="A1302" s="231">
        <v>1301</v>
      </c>
      <c r="B1302" s="262" t="s">
        <v>87</v>
      </c>
      <c r="C1302" s="208" t="s">
        <v>1464</v>
      </c>
      <c r="D1302" s="208" t="s">
        <v>1465</v>
      </c>
      <c r="E1302" s="208" t="s">
        <v>1466</v>
      </c>
      <c r="F1302" s="208" t="s">
        <v>176</v>
      </c>
      <c r="G1302" s="208" t="s">
        <v>377</v>
      </c>
      <c r="H1302" s="208" t="s">
        <v>1544</v>
      </c>
      <c r="I1302" s="200" t="s">
        <v>143</v>
      </c>
      <c r="J1302" s="208" t="s">
        <v>209</v>
      </c>
      <c r="K1302" s="208" t="s">
        <v>220</v>
      </c>
      <c r="L1302" s="208" t="s">
        <v>381</v>
      </c>
      <c r="M1302" s="208" t="s">
        <v>143</v>
      </c>
      <c r="N1302" s="201">
        <v>14.6021</v>
      </c>
      <c r="O1302" s="202"/>
      <c r="P1302" s="202"/>
      <c r="Q1302" s="203">
        <f t="shared" si="96"/>
        <v>0</v>
      </c>
      <c r="R1302" s="203">
        <f t="shared" si="97"/>
        <v>0</v>
      </c>
      <c r="S1302" s="213">
        <f>IF(M1302="nvt",0,IF(O1302&gt;0,VLOOKUP(M1302,'3-Productie normen'!A:K,VLOOKUP(O1302,'3-Productie normen'!$B$34:$C$35,2,FALSE),FALSE)))</f>
        <v>0</v>
      </c>
      <c r="T1302" s="213">
        <f t="shared" si="98"/>
        <v>0</v>
      </c>
      <c r="U1302" s="572"/>
    </row>
    <row r="1303" spans="1:21" ht="14.15" customHeight="1">
      <c r="A1303" s="231">
        <v>1302</v>
      </c>
      <c r="B1303" s="262" t="s">
        <v>87</v>
      </c>
      <c r="C1303" s="208" t="s">
        <v>1464</v>
      </c>
      <c r="D1303" s="208" t="s">
        <v>1465</v>
      </c>
      <c r="E1303" s="208" t="s">
        <v>1466</v>
      </c>
      <c r="F1303" s="208" t="s">
        <v>176</v>
      </c>
      <c r="G1303" s="208" t="s">
        <v>377</v>
      </c>
      <c r="H1303" s="208" t="s">
        <v>1545</v>
      </c>
      <c r="I1303" s="200" t="s">
        <v>143</v>
      </c>
      <c r="J1303" s="208" t="s">
        <v>222</v>
      </c>
      <c r="K1303" s="208" t="s">
        <v>237</v>
      </c>
      <c r="L1303" s="208" t="s">
        <v>381</v>
      </c>
      <c r="M1303" s="208" t="s">
        <v>143</v>
      </c>
      <c r="N1303" s="201">
        <v>180.1456</v>
      </c>
      <c r="O1303" s="202"/>
      <c r="P1303" s="202"/>
      <c r="Q1303" s="203">
        <f t="shared" si="96"/>
        <v>0</v>
      </c>
      <c r="R1303" s="203">
        <f t="shared" si="97"/>
        <v>0</v>
      </c>
      <c r="S1303" s="213">
        <f>IF(M1303="nvt",0,IF(O1303&gt;0,VLOOKUP(M1303,'3-Productie normen'!A:K,VLOOKUP(O1303,'3-Productie normen'!$B$34:$C$35,2,FALSE),FALSE)))</f>
        <v>0</v>
      </c>
      <c r="T1303" s="213">
        <f t="shared" si="98"/>
        <v>0</v>
      </c>
      <c r="U1303" s="572"/>
    </row>
    <row r="1304" spans="1:21" ht="14.15" customHeight="1">
      <c r="A1304" s="231">
        <v>1303</v>
      </c>
      <c r="B1304" s="262" t="s">
        <v>87</v>
      </c>
      <c r="C1304" s="208" t="s">
        <v>1464</v>
      </c>
      <c r="D1304" s="208" t="s">
        <v>1465</v>
      </c>
      <c r="E1304" s="208" t="s">
        <v>1466</v>
      </c>
      <c r="F1304" s="208" t="s">
        <v>176</v>
      </c>
      <c r="G1304" s="208" t="s">
        <v>377</v>
      </c>
      <c r="H1304" s="208" t="s">
        <v>1546</v>
      </c>
      <c r="I1304" s="200" t="s">
        <v>143</v>
      </c>
      <c r="J1304" s="208" t="s">
        <v>255</v>
      </c>
      <c r="K1304" s="208" t="s">
        <v>256</v>
      </c>
      <c r="L1304" s="208" t="s">
        <v>381</v>
      </c>
      <c r="M1304" s="208" t="s">
        <v>143</v>
      </c>
      <c r="N1304" s="201">
        <v>19.8857</v>
      </c>
      <c r="O1304" s="202"/>
      <c r="P1304" s="202"/>
      <c r="Q1304" s="203">
        <f t="shared" si="96"/>
        <v>0</v>
      </c>
      <c r="R1304" s="203">
        <f t="shared" si="97"/>
        <v>0</v>
      </c>
      <c r="S1304" s="213">
        <f>IF(M1304="nvt",0,IF(O1304&gt;0,VLOOKUP(M1304,'3-Productie normen'!A:K,VLOOKUP(O1304,'3-Productie normen'!$B$34:$C$35,2,FALSE),FALSE)))</f>
        <v>0</v>
      </c>
      <c r="T1304" s="213">
        <f t="shared" si="98"/>
        <v>0</v>
      </c>
      <c r="U1304" s="572"/>
    </row>
    <row r="1305" spans="1:21" ht="14.15" customHeight="1">
      <c r="A1305" s="231">
        <v>1304</v>
      </c>
      <c r="B1305" s="262" t="s">
        <v>87</v>
      </c>
      <c r="C1305" s="208" t="s">
        <v>1464</v>
      </c>
      <c r="D1305" s="208" t="s">
        <v>1465</v>
      </c>
      <c r="E1305" s="208" t="s">
        <v>1466</v>
      </c>
      <c r="F1305" s="208" t="s">
        <v>176</v>
      </c>
      <c r="G1305" s="208" t="s">
        <v>377</v>
      </c>
      <c r="H1305" s="208" t="s">
        <v>1547</v>
      </c>
      <c r="I1305" s="200" t="s">
        <v>143</v>
      </c>
      <c r="J1305" s="208" t="s">
        <v>209</v>
      </c>
      <c r="K1305" s="208" t="s">
        <v>213</v>
      </c>
      <c r="L1305" s="208" t="s">
        <v>381</v>
      </c>
      <c r="M1305" s="208" t="s">
        <v>143</v>
      </c>
      <c r="N1305" s="201">
        <v>1.4191999999999998</v>
      </c>
      <c r="O1305" s="202"/>
      <c r="P1305" s="202"/>
      <c r="Q1305" s="203">
        <f t="shared" si="96"/>
        <v>0</v>
      </c>
      <c r="R1305" s="203">
        <f t="shared" si="97"/>
        <v>0</v>
      </c>
      <c r="S1305" s="213">
        <f>IF(M1305="nvt",0,IF(O1305&gt;0,VLOOKUP(M1305,'3-Productie normen'!A:K,VLOOKUP(O1305,'3-Productie normen'!$B$34:$C$35,2,FALSE),FALSE)))</f>
        <v>0</v>
      </c>
      <c r="T1305" s="213">
        <f t="shared" si="98"/>
        <v>0</v>
      </c>
      <c r="U1305" s="572"/>
    </row>
    <row r="1306" spans="1:21" ht="14.15" customHeight="1">
      <c r="A1306" s="232">
        <v>1305</v>
      </c>
      <c r="B1306" s="262" t="s">
        <v>87</v>
      </c>
      <c r="C1306" s="208" t="s">
        <v>1464</v>
      </c>
      <c r="D1306" s="208" t="s">
        <v>1465</v>
      </c>
      <c r="E1306" s="208" t="s">
        <v>1466</v>
      </c>
      <c r="F1306" s="208" t="s">
        <v>176</v>
      </c>
      <c r="G1306" s="208" t="s">
        <v>377</v>
      </c>
      <c r="H1306" s="208" t="s">
        <v>1548</v>
      </c>
      <c r="I1306" s="200" t="s">
        <v>143</v>
      </c>
      <c r="J1306" s="208" t="s">
        <v>255</v>
      </c>
      <c r="K1306" s="208" t="s">
        <v>256</v>
      </c>
      <c r="L1306" s="208" t="s">
        <v>381</v>
      </c>
      <c r="M1306" s="208" t="s">
        <v>143</v>
      </c>
      <c r="N1306" s="201">
        <v>46.9283</v>
      </c>
      <c r="O1306" s="202"/>
      <c r="P1306" s="202"/>
      <c r="Q1306" s="203">
        <f t="shared" si="96"/>
        <v>0</v>
      </c>
      <c r="R1306" s="203">
        <f t="shared" si="97"/>
        <v>0</v>
      </c>
      <c r="S1306" s="213">
        <f>IF(M1306="nvt",0,IF(O1306&gt;0,VLOOKUP(M1306,'3-Productie normen'!A:K,VLOOKUP(O1306,'3-Productie normen'!$B$34:$C$35,2,FALSE),FALSE)))</f>
        <v>0</v>
      </c>
      <c r="T1306" s="213">
        <f t="shared" si="98"/>
        <v>0</v>
      </c>
      <c r="U1306" s="572"/>
    </row>
    <row r="1307" spans="1:21" ht="14.15" customHeight="1">
      <c r="A1307" s="231">
        <v>1306</v>
      </c>
      <c r="B1307" s="262" t="s">
        <v>87</v>
      </c>
      <c r="C1307" s="208" t="s">
        <v>1464</v>
      </c>
      <c r="D1307" s="208" t="s">
        <v>1465</v>
      </c>
      <c r="E1307" s="208" t="s">
        <v>1466</v>
      </c>
      <c r="F1307" s="208" t="s">
        <v>176</v>
      </c>
      <c r="G1307" s="208" t="s">
        <v>377</v>
      </c>
      <c r="H1307" s="208" t="s">
        <v>1549</v>
      </c>
      <c r="I1307" s="200" t="s">
        <v>143</v>
      </c>
      <c r="J1307" s="208" t="s">
        <v>255</v>
      </c>
      <c r="K1307" s="208" t="s">
        <v>256</v>
      </c>
      <c r="L1307" s="208" t="s">
        <v>381</v>
      </c>
      <c r="M1307" s="208" t="s">
        <v>143</v>
      </c>
      <c r="N1307" s="201">
        <v>25.740300000000001</v>
      </c>
      <c r="O1307" s="202"/>
      <c r="P1307" s="202"/>
      <c r="Q1307" s="203">
        <f t="shared" si="96"/>
        <v>0</v>
      </c>
      <c r="R1307" s="203">
        <f t="shared" si="97"/>
        <v>0</v>
      </c>
      <c r="S1307" s="213">
        <f>IF(M1307="nvt",0,IF(O1307&gt;0,VLOOKUP(M1307,'3-Productie normen'!A:K,VLOOKUP(O1307,'3-Productie normen'!$B$34:$C$35,2,FALSE),FALSE)))</f>
        <v>0</v>
      </c>
      <c r="T1307" s="213">
        <f t="shared" si="98"/>
        <v>0</v>
      </c>
      <c r="U1307" s="572"/>
    </row>
    <row r="1308" spans="1:21" ht="14.15" customHeight="1">
      <c r="A1308" s="231">
        <v>1307</v>
      </c>
      <c r="B1308" s="262" t="s">
        <v>87</v>
      </c>
      <c r="C1308" s="208" t="s">
        <v>1464</v>
      </c>
      <c r="D1308" s="208" t="s">
        <v>1465</v>
      </c>
      <c r="E1308" s="208" t="s">
        <v>1466</v>
      </c>
      <c r="F1308" s="208" t="s">
        <v>176</v>
      </c>
      <c r="G1308" s="208" t="s">
        <v>377</v>
      </c>
      <c r="H1308" s="208" t="s">
        <v>1550</v>
      </c>
      <c r="I1308" s="200" t="s">
        <v>143</v>
      </c>
      <c r="J1308" s="208" t="s">
        <v>255</v>
      </c>
      <c r="K1308" s="208" t="s">
        <v>256</v>
      </c>
      <c r="L1308" s="208" t="s">
        <v>381</v>
      </c>
      <c r="M1308" s="208" t="s">
        <v>143</v>
      </c>
      <c r="N1308" s="201">
        <v>17.787375000000001</v>
      </c>
      <c r="O1308" s="202"/>
      <c r="P1308" s="202"/>
      <c r="Q1308" s="203">
        <f t="shared" si="96"/>
        <v>0</v>
      </c>
      <c r="R1308" s="203">
        <f t="shared" si="97"/>
        <v>0</v>
      </c>
      <c r="S1308" s="213">
        <f>IF(M1308="nvt",0,IF(O1308&gt;0,VLOOKUP(M1308,'3-Productie normen'!A:K,VLOOKUP(O1308,'3-Productie normen'!$B$34:$C$35,2,FALSE),FALSE)))</f>
        <v>0</v>
      </c>
      <c r="T1308" s="213">
        <f t="shared" si="98"/>
        <v>0</v>
      </c>
      <c r="U1308" s="572"/>
    </row>
    <row r="1309" spans="1:21" ht="14.15" customHeight="1">
      <c r="A1309" s="231">
        <v>1308</v>
      </c>
      <c r="B1309" s="262" t="s">
        <v>87</v>
      </c>
      <c r="C1309" s="208" t="s">
        <v>1464</v>
      </c>
      <c r="D1309" s="208" t="s">
        <v>1465</v>
      </c>
      <c r="E1309" s="208" t="s">
        <v>1466</v>
      </c>
      <c r="F1309" s="208" t="s">
        <v>176</v>
      </c>
      <c r="G1309" s="208" t="s">
        <v>377</v>
      </c>
      <c r="H1309" s="208" t="s">
        <v>1550</v>
      </c>
      <c r="I1309" s="200" t="s">
        <v>143</v>
      </c>
      <c r="J1309" s="208" t="s">
        <v>255</v>
      </c>
      <c r="K1309" s="208" t="s">
        <v>256</v>
      </c>
      <c r="L1309" s="208" t="s">
        <v>381</v>
      </c>
      <c r="M1309" s="208" t="s">
        <v>143</v>
      </c>
      <c r="N1309" s="201">
        <v>9.8818750000000009</v>
      </c>
      <c r="O1309" s="202"/>
      <c r="P1309" s="202"/>
      <c r="Q1309" s="203">
        <f t="shared" si="96"/>
        <v>0</v>
      </c>
      <c r="R1309" s="203">
        <f t="shared" si="97"/>
        <v>0</v>
      </c>
      <c r="S1309" s="213">
        <f>IF(M1309="nvt",0,IF(O1309&gt;0,VLOOKUP(M1309,'3-Productie normen'!A:K,VLOOKUP(O1309,'3-Productie normen'!$B$34:$C$35,2,FALSE),FALSE)))</f>
        <v>0</v>
      </c>
      <c r="T1309" s="213">
        <f t="shared" si="98"/>
        <v>0</v>
      </c>
      <c r="U1309" s="572"/>
    </row>
    <row r="1310" spans="1:21" ht="14.15" customHeight="1">
      <c r="A1310" s="231">
        <v>1309</v>
      </c>
      <c r="B1310" s="262" t="s">
        <v>87</v>
      </c>
      <c r="C1310" s="208" t="s">
        <v>1464</v>
      </c>
      <c r="D1310" s="208" t="s">
        <v>1465</v>
      </c>
      <c r="E1310" s="208" t="s">
        <v>1466</v>
      </c>
      <c r="F1310" s="208" t="s">
        <v>176</v>
      </c>
      <c r="G1310" s="208" t="s">
        <v>377</v>
      </c>
      <c r="H1310" s="208" t="s">
        <v>1550</v>
      </c>
      <c r="I1310" s="200" t="s">
        <v>143</v>
      </c>
      <c r="J1310" s="208" t="s">
        <v>255</v>
      </c>
      <c r="K1310" s="208" t="s">
        <v>256</v>
      </c>
      <c r="L1310" s="208" t="s">
        <v>381</v>
      </c>
      <c r="M1310" s="208" t="s">
        <v>143</v>
      </c>
      <c r="N1310" s="201">
        <v>11.85825</v>
      </c>
      <c r="O1310" s="202"/>
      <c r="P1310" s="202"/>
      <c r="Q1310" s="203">
        <f t="shared" si="96"/>
        <v>0</v>
      </c>
      <c r="R1310" s="203">
        <f t="shared" si="97"/>
        <v>0</v>
      </c>
      <c r="S1310" s="213">
        <f>IF(M1310="nvt",0,IF(O1310&gt;0,VLOOKUP(M1310,'3-Productie normen'!A:K,VLOOKUP(O1310,'3-Productie normen'!$B$34:$C$35,2,FALSE),FALSE)))</f>
        <v>0</v>
      </c>
      <c r="T1310" s="213">
        <f t="shared" si="98"/>
        <v>0</v>
      </c>
      <c r="U1310" s="572"/>
    </row>
    <row r="1311" spans="1:21" ht="14.15" customHeight="1">
      <c r="A1311" s="231">
        <v>1310</v>
      </c>
      <c r="B1311" s="262" t="s">
        <v>87</v>
      </c>
      <c r="C1311" s="208" t="s">
        <v>1464</v>
      </c>
      <c r="D1311" s="208" t="s">
        <v>1465</v>
      </c>
      <c r="E1311" s="208" t="s">
        <v>1466</v>
      </c>
      <c r="F1311" s="208" t="s">
        <v>176</v>
      </c>
      <c r="G1311" s="208" t="s">
        <v>377</v>
      </c>
      <c r="H1311" s="208" t="s">
        <v>1551</v>
      </c>
      <c r="I1311" s="200" t="s">
        <v>143</v>
      </c>
      <c r="J1311" s="208" t="s">
        <v>255</v>
      </c>
      <c r="K1311" s="208" t="s">
        <v>256</v>
      </c>
      <c r="L1311" s="208" t="s">
        <v>381</v>
      </c>
      <c r="M1311" s="208" t="s">
        <v>143</v>
      </c>
      <c r="N1311" s="201">
        <v>54.174799999999998</v>
      </c>
      <c r="O1311" s="202"/>
      <c r="P1311" s="202"/>
      <c r="Q1311" s="203">
        <f t="shared" si="96"/>
        <v>0</v>
      </c>
      <c r="R1311" s="203">
        <f t="shared" si="97"/>
        <v>0</v>
      </c>
      <c r="S1311" s="213">
        <f>IF(M1311="nvt",0,IF(O1311&gt;0,VLOOKUP(M1311,'3-Productie normen'!A:K,VLOOKUP(O1311,'3-Productie normen'!$B$34:$C$35,2,FALSE),FALSE)))</f>
        <v>0</v>
      </c>
      <c r="T1311" s="213">
        <f t="shared" si="98"/>
        <v>0</v>
      </c>
      <c r="U1311" s="572"/>
    </row>
    <row r="1312" spans="1:21" ht="14.15" customHeight="1">
      <c r="A1312" s="231">
        <v>1311</v>
      </c>
      <c r="B1312" s="262" t="s">
        <v>87</v>
      </c>
      <c r="C1312" s="208" t="s">
        <v>1464</v>
      </c>
      <c r="D1312" s="208" t="s">
        <v>1465</v>
      </c>
      <c r="E1312" s="208" t="s">
        <v>1466</v>
      </c>
      <c r="F1312" s="208" t="s">
        <v>176</v>
      </c>
      <c r="G1312" s="208" t="s">
        <v>377</v>
      </c>
      <c r="H1312" s="208" t="s">
        <v>1552</v>
      </c>
      <c r="I1312" s="200" t="s">
        <v>143</v>
      </c>
      <c r="J1312" s="208" t="s">
        <v>255</v>
      </c>
      <c r="K1312" s="208" t="s">
        <v>256</v>
      </c>
      <c r="L1312" s="208" t="s">
        <v>381</v>
      </c>
      <c r="M1312" s="208" t="s">
        <v>143</v>
      </c>
      <c r="N1312" s="201">
        <v>17.034570000000002</v>
      </c>
      <c r="O1312" s="202"/>
      <c r="P1312" s="202"/>
      <c r="Q1312" s="203">
        <f t="shared" si="96"/>
        <v>0</v>
      </c>
      <c r="R1312" s="203">
        <f t="shared" si="97"/>
        <v>0</v>
      </c>
      <c r="S1312" s="213">
        <f>IF(M1312="nvt",0,IF(O1312&gt;0,VLOOKUP(M1312,'3-Productie normen'!A:K,VLOOKUP(O1312,'3-Productie normen'!$B$34:$C$35,2,FALSE),FALSE)))</f>
        <v>0</v>
      </c>
      <c r="T1312" s="213">
        <f t="shared" si="98"/>
        <v>0</v>
      </c>
      <c r="U1312" s="572"/>
    </row>
    <row r="1313" spans="1:21" ht="14.15" customHeight="1">
      <c r="A1313" s="231">
        <v>1312</v>
      </c>
      <c r="B1313" s="262" t="s">
        <v>87</v>
      </c>
      <c r="C1313" s="208" t="s">
        <v>1464</v>
      </c>
      <c r="D1313" s="208" t="s">
        <v>1465</v>
      </c>
      <c r="E1313" s="208" t="s">
        <v>1466</v>
      </c>
      <c r="F1313" s="208" t="s">
        <v>176</v>
      </c>
      <c r="G1313" s="208" t="s">
        <v>377</v>
      </c>
      <c r="H1313" s="208" t="s">
        <v>1552</v>
      </c>
      <c r="I1313" s="200" t="s">
        <v>143</v>
      </c>
      <c r="J1313" s="208" t="s">
        <v>255</v>
      </c>
      <c r="K1313" s="208" t="s">
        <v>256</v>
      </c>
      <c r="L1313" s="208" t="s">
        <v>381</v>
      </c>
      <c r="M1313" s="208" t="s">
        <v>143</v>
      </c>
      <c r="N1313" s="201">
        <v>9.4636499999999995</v>
      </c>
      <c r="O1313" s="202"/>
      <c r="P1313" s="202"/>
      <c r="Q1313" s="203">
        <f t="shared" si="96"/>
        <v>0</v>
      </c>
      <c r="R1313" s="203">
        <f t="shared" si="97"/>
        <v>0</v>
      </c>
      <c r="S1313" s="213">
        <f>IF(M1313="nvt",0,IF(O1313&gt;0,VLOOKUP(M1313,'3-Productie normen'!A:K,VLOOKUP(O1313,'3-Productie normen'!$B$34:$C$35,2,FALSE),FALSE)))</f>
        <v>0</v>
      </c>
      <c r="T1313" s="213">
        <f t="shared" si="98"/>
        <v>0</v>
      </c>
      <c r="U1313" s="572"/>
    </row>
    <row r="1314" spans="1:21" ht="14.15" customHeight="1">
      <c r="A1314" s="232">
        <v>1313</v>
      </c>
      <c r="B1314" s="262" t="s">
        <v>87</v>
      </c>
      <c r="C1314" s="208" t="s">
        <v>1464</v>
      </c>
      <c r="D1314" s="208" t="s">
        <v>1465</v>
      </c>
      <c r="E1314" s="208" t="s">
        <v>1466</v>
      </c>
      <c r="F1314" s="208" t="s">
        <v>176</v>
      </c>
      <c r="G1314" s="208" t="s">
        <v>377</v>
      </c>
      <c r="H1314" s="208" t="s">
        <v>1552</v>
      </c>
      <c r="I1314" s="200" t="s">
        <v>143</v>
      </c>
      <c r="J1314" s="208" t="s">
        <v>255</v>
      </c>
      <c r="K1314" s="208" t="s">
        <v>256</v>
      </c>
      <c r="L1314" s="208" t="s">
        <v>381</v>
      </c>
      <c r="M1314" s="208" t="s">
        <v>143</v>
      </c>
      <c r="N1314" s="201">
        <v>11.35638</v>
      </c>
      <c r="O1314" s="202"/>
      <c r="P1314" s="202"/>
      <c r="Q1314" s="203">
        <f t="shared" si="96"/>
        <v>0</v>
      </c>
      <c r="R1314" s="203">
        <f t="shared" si="97"/>
        <v>0</v>
      </c>
      <c r="S1314" s="213">
        <f>IF(M1314="nvt",0,IF(O1314&gt;0,VLOOKUP(M1314,'3-Productie normen'!A:K,VLOOKUP(O1314,'3-Productie normen'!$B$34:$C$35,2,FALSE),FALSE)))</f>
        <v>0</v>
      </c>
      <c r="T1314" s="213">
        <f t="shared" si="98"/>
        <v>0</v>
      </c>
      <c r="U1314" s="572"/>
    </row>
    <row r="1315" spans="1:21" ht="14.15" customHeight="1">
      <c r="A1315" s="231">
        <v>1314</v>
      </c>
      <c r="B1315" s="262" t="s">
        <v>87</v>
      </c>
      <c r="C1315" s="208" t="s">
        <v>1464</v>
      </c>
      <c r="D1315" s="208" t="s">
        <v>1465</v>
      </c>
      <c r="E1315" s="208" t="s">
        <v>1466</v>
      </c>
      <c r="F1315" s="208" t="s">
        <v>176</v>
      </c>
      <c r="G1315" s="208" t="s">
        <v>377</v>
      </c>
      <c r="H1315" s="208" t="s">
        <v>1553</v>
      </c>
      <c r="I1315" s="200" t="s">
        <v>143</v>
      </c>
      <c r="J1315" s="208" t="s">
        <v>209</v>
      </c>
      <c r="K1315" s="208" t="s">
        <v>220</v>
      </c>
      <c r="L1315" s="208" t="s">
        <v>381</v>
      </c>
      <c r="M1315" s="208" t="s">
        <v>143</v>
      </c>
      <c r="N1315" s="201">
        <v>18.75</v>
      </c>
      <c r="O1315" s="202"/>
      <c r="P1315" s="202"/>
      <c r="Q1315" s="203">
        <f t="shared" si="96"/>
        <v>0</v>
      </c>
      <c r="R1315" s="203">
        <f t="shared" si="97"/>
        <v>0</v>
      </c>
      <c r="S1315" s="213">
        <f>IF(M1315="nvt",0,IF(O1315&gt;0,VLOOKUP(M1315,'3-Productie normen'!A:K,VLOOKUP(O1315,'3-Productie normen'!$B$34:$C$35,2,FALSE),FALSE)))</f>
        <v>0</v>
      </c>
      <c r="T1315" s="213">
        <f t="shared" si="98"/>
        <v>0</v>
      </c>
      <c r="U1315" s="572"/>
    </row>
    <row r="1316" spans="1:21" ht="14.15" customHeight="1">
      <c r="A1316" s="231">
        <v>1315</v>
      </c>
      <c r="B1316" s="262" t="s">
        <v>87</v>
      </c>
      <c r="C1316" s="208" t="s">
        <v>1464</v>
      </c>
      <c r="D1316" s="208" t="s">
        <v>1465</v>
      </c>
      <c r="E1316" s="208" t="s">
        <v>1466</v>
      </c>
      <c r="F1316" s="208" t="s">
        <v>176</v>
      </c>
      <c r="G1316" s="208" t="s">
        <v>377</v>
      </c>
      <c r="H1316" s="208" t="s">
        <v>1554</v>
      </c>
      <c r="I1316" s="200" t="s">
        <v>143</v>
      </c>
      <c r="J1316" s="208" t="s">
        <v>222</v>
      </c>
      <c r="K1316" s="208" t="s">
        <v>237</v>
      </c>
      <c r="L1316" s="208" t="s">
        <v>381</v>
      </c>
      <c r="M1316" s="208" t="s">
        <v>143</v>
      </c>
      <c r="N1316" s="201">
        <v>149.1584</v>
      </c>
      <c r="O1316" s="202"/>
      <c r="P1316" s="202"/>
      <c r="Q1316" s="203">
        <f t="shared" si="96"/>
        <v>0</v>
      </c>
      <c r="R1316" s="203">
        <f t="shared" si="97"/>
        <v>0</v>
      </c>
      <c r="S1316" s="213">
        <f>IF(M1316="nvt",0,IF(O1316&gt;0,VLOOKUP(M1316,'3-Productie normen'!A:K,VLOOKUP(O1316,'3-Productie normen'!$B$34:$C$35,2,FALSE),FALSE)))</f>
        <v>0</v>
      </c>
      <c r="T1316" s="213">
        <f t="shared" si="98"/>
        <v>0</v>
      </c>
      <c r="U1316" s="572"/>
    </row>
    <row r="1317" spans="1:21" ht="14.15" customHeight="1">
      <c r="A1317" s="231">
        <v>1316</v>
      </c>
      <c r="B1317" s="262" t="s">
        <v>87</v>
      </c>
      <c r="C1317" s="208" t="s">
        <v>1464</v>
      </c>
      <c r="D1317" s="208" t="s">
        <v>1465</v>
      </c>
      <c r="E1317" s="208" t="s">
        <v>1466</v>
      </c>
      <c r="F1317" s="208" t="s">
        <v>176</v>
      </c>
      <c r="G1317" s="208" t="s">
        <v>377</v>
      </c>
      <c r="H1317" s="208" t="s">
        <v>1555</v>
      </c>
      <c r="I1317" s="200" t="s">
        <v>143</v>
      </c>
      <c r="J1317" s="208" t="s">
        <v>255</v>
      </c>
      <c r="K1317" s="208" t="s">
        <v>256</v>
      </c>
      <c r="L1317" s="208" t="s">
        <v>381</v>
      </c>
      <c r="M1317" s="208" t="s">
        <v>143</v>
      </c>
      <c r="N1317" s="201">
        <v>26.991599999999998</v>
      </c>
      <c r="O1317" s="202"/>
      <c r="P1317" s="202"/>
      <c r="Q1317" s="203">
        <f t="shared" si="96"/>
        <v>0</v>
      </c>
      <c r="R1317" s="203">
        <f t="shared" si="97"/>
        <v>0</v>
      </c>
      <c r="S1317" s="213">
        <f>IF(M1317="nvt",0,IF(O1317&gt;0,VLOOKUP(M1317,'3-Productie normen'!A:K,VLOOKUP(O1317,'3-Productie normen'!$B$34:$C$35,2,FALSE),FALSE)))</f>
        <v>0</v>
      </c>
      <c r="T1317" s="213">
        <f t="shared" si="98"/>
        <v>0</v>
      </c>
      <c r="U1317" s="572"/>
    </row>
    <row r="1318" spans="1:21" ht="14.15" customHeight="1">
      <c r="A1318" s="231">
        <v>1317</v>
      </c>
      <c r="B1318" s="262" t="s">
        <v>87</v>
      </c>
      <c r="C1318" s="208" t="s">
        <v>1464</v>
      </c>
      <c r="D1318" s="208" t="s">
        <v>1465</v>
      </c>
      <c r="E1318" s="208" t="s">
        <v>1466</v>
      </c>
      <c r="F1318" s="208" t="s">
        <v>176</v>
      </c>
      <c r="G1318" s="208" t="s">
        <v>377</v>
      </c>
      <c r="H1318" s="208" t="s">
        <v>1556</v>
      </c>
      <c r="I1318" s="200" t="s">
        <v>143</v>
      </c>
      <c r="J1318" s="208" t="s">
        <v>255</v>
      </c>
      <c r="K1318" s="208" t="s">
        <v>256</v>
      </c>
      <c r="L1318" s="208" t="s">
        <v>381</v>
      </c>
      <c r="M1318" s="208" t="s">
        <v>143</v>
      </c>
      <c r="N1318" s="201">
        <v>44.895900000000005</v>
      </c>
      <c r="O1318" s="202"/>
      <c r="P1318" s="202"/>
      <c r="Q1318" s="203">
        <f t="shared" si="96"/>
        <v>0</v>
      </c>
      <c r="R1318" s="203">
        <f t="shared" si="97"/>
        <v>0</v>
      </c>
      <c r="S1318" s="213">
        <f>IF(M1318="nvt",0,IF(O1318&gt;0,VLOOKUP(M1318,'3-Productie normen'!A:K,VLOOKUP(O1318,'3-Productie normen'!$B$34:$C$35,2,FALSE),FALSE)))</f>
        <v>0</v>
      </c>
      <c r="T1318" s="213">
        <f t="shared" si="98"/>
        <v>0</v>
      </c>
      <c r="U1318" s="572"/>
    </row>
    <row r="1319" spans="1:21" ht="14.15" customHeight="1">
      <c r="A1319" s="231">
        <v>1318</v>
      </c>
      <c r="B1319" s="262" t="s">
        <v>87</v>
      </c>
      <c r="C1319" s="208" t="s">
        <v>1464</v>
      </c>
      <c r="D1319" s="208" t="s">
        <v>1465</v>
      </c>
      <c r="E1319" s="208" t="s">
        <v>1466</v>
      </c>
      <c r="F1319" s="208" t="s">
        <v>176</v>
      </c>
      <c r="G1319" s="208" t="s">
        <v>377</v>
      </c>
      <c r="H1319" s="208" t="s">
        <v>1557</v>
      </c>
      <c r="I1319" s="200" t="s">
        <v>143</v>
      </c>
      <c r="J1319" s="208" t="s">
        <v>255</v>
      </c>
      <c r="K1319" s="208" t="s">
        <v>256</v>
      </c>
      <c r="L1319" s="208" t="s">
        <v>381</v>
      </c>
      <c r="M1319" s="208" t="s">
        <v>143</v>
      </c>
      <c r="N1319" s="201">
        <v>26.659600000000001</v>
      </c>
      <c r="O1319" s="202"/>
      <c r="P1319" s="202"/>
      <c r="Q1319" s="203">
        <f t="shared" si="96"/>
        <v>0</v>
      </c>
      <c r="R1319" s="203">
        <f t="shared" si="97"/>
        <v>0</v>
      </c>
      <c r="S1319" s="213">
        <f>IF(M1319="nvt",0,IF(O1319&gt;0,VLOOKUP(M1319,'3-Productie normen'!A:K,VLOOKUP(O1319,'3-Productie normen'!$B$34:$C$35,2,FALSE),FALSE)))</f>
        <v>0</v>
      </c>
      <c r="T1319" s="213">
        <f t="shared" si="98"/>
        <v>0</v>
      </c>
      <c r="U1319" s="572"/>
    </row>
    <row r="1320" spans="1:21" ht="14.15" customHeight="1">
      <c r="A1320" s="231">
        <v>1319</v>
      </c>
      <c r="B1320" s="262" t="s">
        <v>87</v>
      </c>
      <c r="C1320" s="208" t="s">
        <v>1464</v>
      </c>
      <c r="D1320" s="208" t="s">
        <v>1465</v>
      </c>
      <c r="E1320" s="208" t="s">
        <v>1466</v>
      </c>
      <c r="F1320" s="208" t="s">
        <v>176</v>
      </c>
      <c r="G1320" s="208" t="s">
        <v>377</v>
      </c>
      <c r="H1320" s="208" t="s">
        <v>1558</v>
      </c>
      <c r="I1320" s="200" t="s">
        <v>143</v>
      </c>
      <c r="J1320" s="208" t="s">
        <v>255</v>
      </c>
      <c r="K1320" s="208" t="s">
        <v>256</v>
      </c>
      <c r="L1320" s="208" t="s">
        <v>381</v>
      </c>
      <c r="M1320" s="208" t="s">
        <v>143</v>
      </c>
      <c r="N1320" s="201">
        <v>50.359799999999993</v>
      </c>
      <c r="O1320" s="202"/>
      <c r="P1320" s="202"/>
      <c r="Q1320" s="203">
        <f t="shared" si="96"/>
        <v>0</v>
      </c>
      <c r="R1320" s="203">
        <f t="shared" si="97"/>
        <v>0</v>
      </c>
      <c r="S1320" s="213">
        <f>IF(M1320="nvt",0,IF(O1320&gt;0,VLOOKUP(M1320,'3-Productie normen'!A:K,VLOOKUP(O1320,'3-Productie normen'!$B$34:$C$35,2,FALSE),FALSE)))</f>
        <v>0</v>
      </c>
      <c r="T1320" s="213">
        <f t="shared" si="98"/>
        <v>0</v>
      </c>
      <c r="U1320" s="572"/>
    </row>
    <row r="1321" spans="1:21" ht="14.15" customHeight="1">
      <c r="A1321" s="231">
        <v>1320</v>
      </c>
      <c r="B1321" s="262" t="s">
        <v>87</v>
      </c>
      <c r="C1321" s="208" t="s">
        <v>1464</v>
      </c>
      <c r="D1321" s="208" t="s">
        <v>1465</v>
      </c>
      <c r="E1321" s="208" t="s">
        <v>1466</v>
      </c>
      <c r="F1321" s="208" t="s">
        <v>176</v>
      </c>
      <c r="G1321" s="208" t="s">
        <v>377</v>
      </c>
      <c r="H1321" s="208" t="s">
        <v>1559</v>
      </c>
      <c r="I1321" s="200" t="s">
        <v>143</v>
      </c>
      <c r="J1321" s="208" t="s">
        <v>255</v>
      </c>
      <c r="K1321" s="208" t="s">
        <v>256</v>
      </c>
      <c r="L1321" s="208" t="s">
        <v>381</v>
      </c>
      <c r="M1321" s="208" t="s">
        <v>143</v>
      </c>
      <c r="N1321" s="201">
        <v>26.659600000000001</v>
      </c>
      <c r="O1321" s="202"/>
      <c r="P1321" s="202"/>
      <c r="Q1321" s="203">
        <f t="shared" si="96"/>
        <v>0</v>
      </c>
      <c r="R1321" s="203">
        <f t="shared" si="97"/>
        <v>0</v>
      </c>
      <c r="S1321" s="213">
        <f>IF(M1321="nvt",0,IF(O1321&gt;0,VLOOKUP(M1321,'3-Productie normen'!A:K,VLOOKUP(O1321,'3-Productie normen'!$B$34:$C$35,2,FALSE),FALSE)))</f>
        <v>0</v>
      </c>
      <c r="T1321" s="213">
        <f t="shared" si="98"/>
        <v>0</v>
      </c>
      <c r="U1321" s="572"/>
    </row>
    <row r="1322" spans="1:21" ht="14.15" customHeight="1">
      <c r="A1322" s="232">
        <v>1321</v>
      </c>
      <c r="B1322" s="262" t="s">
        <v>87</v>
      </c>
      <c r="C1322" s="208" t="s">
        <v>1464</v>
      </c>
      <c r="D1322" s="208" t="s">
        <v>1465</v>
      </c>
      <c r="E1322" s="208" t="s">
        <v>1466</v>
      </c>
      <c r="F1322" s="208" t="s">
        <v>176</v>
      </c>
      <c r="G1322" s="208" t="s">
        <v>377</v>
      </c>
      <c r="H1322" s="208" t="s">
        <v>1560</v>
      </c>
      <c r="I1322" s="200" t="s">
        <v>143</v>
      </c>
      <c r="J1322" s="208" t="s">
        <v>255</v>
      </c>
      <c r="K1322" s="208" t="s">
        <v>256</v>
      </c>
      <c r="L1322" s="208" t="s">
        <v>381</v>
      </c>
      <c r="M1322" s="208" t="s">
        <v>143</v>
      </c>
      <c r="N1322" s="201">
        <v>24.285554999999999</v>
      </c>
      <c r="O1322" s="202"/>
      <c r="P1322" s="202"/>
      <c r="Q1322" s="203">
        <f t="shared" si="96"/>
        <v>0</v>
      </c>
      <c r="R1322" s="203">
        <f t="shared" si="97"/>
        <v>0</v>
      </c>
      <c r="S1322" s="213">
        <f>IF(M1322="nvt",0,IF(O1322&gt;0,VLOOKUP(M1322,'3-Productie normen'!A:K,VLOOKUP(O1322,'3-Productie normen'!$B$34:$C$35,2,FALSE),FALSE)))</f>
        <v>0</v>
      </c>
      <c r="T1322" s="213">
        <f t="shared" si="98"/>
        <v>0</v>
      </c>
      <c r="U1322" s="572"/>
    </row>
    <row r="1323" spans="1:21" ht="14.15" customHeight="1">
      <c r="A1323" s="231">
        <v>1322</v>
      </c>
      <c r="B1323" s="262" t="s">
        <v>87</v>
      </c>
      <c r="C1323" s="208" t="s">
        <v>1464</v>
      </c>
      <c r="D1323" s="208" t="s">
        <v>1465</v>
      </c>
      <c r="E1323" s="208" t="s">
        <v>1466</v>
      </c>
      <c r="F1323" s="208" t="s">
        <v>176</v>
      </c>
      <c r="G1323" s="208" t="s">
        <v>377</v>
      </c>
      <c r="H1323" s="208" t="s">
        <v>1561</v>
      </c>
      <c r="I1323" s="200" t="s">
        <v>143</v>
      </c>
      <c r="J1323" s="208" t="s">
        <v>255</v>
      </c>
      <c r="K1323" s="208" t="s">
        <v>256</v>
      </c>
      <c r="L1323" s="208" t="s">
        <v>381</v>
      </c>
      <c r="M1323" s="208" t="s">
        <v>143</v>
      </c>
      <c r="N1323" s="201">
        <v>11.552805000000001</v>
      </c>
      <c r="O1323" s="202"/>
      <c r="P1323" s="202"/>
      <c r="Q1323" s="203">
        <f t="shared" si="96"/>
        <v>0</v>
      </c>
      <c r="R1323" s="203">
        <f t="shared" si="97"/>
        <v>0</v>
      </c>
      <c r="S1323" s="213">
        <f>IF(M1323="nvt",0,IF(O1323&gt;0,VLOOKUP(M1323,'3-Productie normen'!A:K,VLOOKUP(O1323,'3-Productie normen'!$B$34:$C$35,2,FALSE),FALSE)))</f>
        <v>0</v>
      </c>
      <c r="T1323" s="213">
        <f t="shared" si="98"/>
        <v>0</v>
      </c>
      <c r="U1323" s="572"/>
    </row>
    <row r="1324" spans="1:21" ht="14.15" customHeight="1">
      <c r="A1324" s="231">
        <v>1323</v>
      </c>
      <c r="B1324" s="262" t="s">
        <v>87</v>
      </c>
      <c r="C1324" s="208" t="s">
        <v>1464</v>
      </c>
      <c r="D1324" s="208" t="s">
        <v>1465</v>
      </c>
      <c r="E1324" s="208" t="s">
        <v>1466</v>
      </c>
      <c r="F1324" s="208" t="s">
        <v>176</v>
      </c>
      <c r="G1324" s="208" t="s">
        <v>377</v>
      </c>
      <c r="H1324" s="208" t="s">
        <v>1561</v>
      </c>
      <c r="I1324" s="200" t="s">
        <v>143</v>
      </c>
      <c r="J1324" s="208" t="s">
        <v>255</v>
      </c>
      <c r="K1324" s="208" t="s">
        <v>256</v>
      </c>
      <c r="L1324" s="208" t="s">
        <v>381</v>
      </c>
      <c r="M1324" s="208" t="s">
        <v>143</v>
      </c>
      <c r="N1324" s="201">
        <v>6.4182249999999996</v>
      </c>
      <c r="O1324" s="202"/>
      <c r="P1324" s="202"/>
      <c r="Q1324" s="203">
        <f t="shared" si="96"/>
        <v>0</v>
      </c>
      <c r="R1324" s="203">
        <f t="shared" si="97"/>
        <v>0</v>
      </c>
      <c r="S1324" s="213">
        <f>IF(M1324="nvt",0,IF(O1324&gt;0,VLOOKUP(M1324,'3-Productie normen'!A:K,VLOOKUP(O1324,'3-Productie normen'!$B$34:$C$35,2,FALSE),FALSE)))</f>
        <v>0</v>
      </c>
      <c r="T1324" s="213">
        <f t="shared" si="98"/>
        <v>0</v>
      </c>
      <c r="U1324" s="572"/>
    </row>
    <row r="1325" spans="1:21" ht="14.15" customHeight="1">
      <c r="A1325" s="231">
        <v>1324</v>
      </c>
      <c r="B1325" s="262" t="s">
        <v>87</v>
      </c>
      <c r="C1325" s="208" t="s">
        <v>1464</v>
      </c>
      <c r="D1325" s="208" t="s">
        <v>1465</v>
      </c>
      <c r="E1325" s="208" t="s">
        <v>1466</v>
      </c>
      <c r="F1325" s="208" t="s">
        <v>176</v>
      </c>
      <c r="G1325" s="208" t="s">
        <v>377</v>
      </c>
      <c r="H1325" s="208" t="s">
        <v>1561</v>
      </c>
      <c r="I1325" s="200" t="s">
        <v>143</v>
      </c>
      <c r="J1325" s="208" t="s">
        <v>255</v>
      </c>
      <c r="K1325" s="208" t="s">
        <v>256</v>
      </c>
      <c r="L1325" s="208" t="s">
        <v>381</v>
      </c>
      <c r="M1325" s="208" t="s">
        <v>143</v>
      </c>
      <c r="N1325" s="201">
        <v>7.7018700000000004</v>
      </c>
      <c r="O1325" s="202"/>
      <c r="P1325" s="202"/>
      <c r="Q1325" s="203">
        <f t="shared" si="96"/>
        <v>0</v>
      </c>
      <c r="R1325" s="203">
        <f t="shared" si="97"/>
        <v>0</v>
      </c>
      <c r="S1325" s="213">
        <f>IF(M1325="nvt",0,IF(O1325&gt;0,VLOOKUP(M1325,'3-Productie normen'!A:K,VLOOKUP(O1325,'3-Productie normen'!$B$34:$C$35,2,FALSE),FALSE)))</f>
        <v>0</v>
      </c>
      <c r="T1325" s="213">
        <f t="shared" si="98"/>
        <v>0</v>
      </c>
      <c r="U1325" s="572"/>
    </row>
    <row r="1326" spans="1:21" ht="14.15" customHeight="1">
      <c r="A1326" s="231">
        <v>1325</v>
      </c>
      <c r="B1326" s="262" t="s">
        <v>87</v>
      </c>
      <c r="C1326" s="208" t="s">
        <v>1464</v>
      </c>
      <c r="D1326" s="208" t="s">
        <v>1465</v>
      </c>
      <c r="E1326" s="208" t="s">
        <v>1466</v>
      </c>
      <c r="F1326" s="208" t="s">
        <v>176</v>
      </c>
      <c r="G1326" s="208" t="s">
        <v>377</v>
      </c>
      <c r="H1326" s="208" t="s">
        <v>1562</v>
      </c>
      <c r="I1326" s="200" t="s">
        <v>143</v>
      </c>
      <c r="J1326" s="208" t="s">
        <v>255</v>
      </c>
      <c r="K1326" s="208" t="s">
        <v>256</v>
      </c>
      <c r="L1326" s="208" t="s">
        <v>381</v>
      </c>
      <c r="M1326" s="208" t="s">
        <v>143</v>
      </c>
      <c r="N1326" s="201">
        <v>23.814405000000001</v>
      </c>
      <c r="O1326" s="202"/>
      <c r="P1326" s="202"/>
      <c r="Q1326" s="203">
        <f t="shared" si="96"/>
        <v>0</v>
      </c>
      <c r="R1326" s="203">
        <f t="shared" si="97"/>
        <v>0</v>
      </c>
      <c r="S1326" s="213">
        <f>IF(M1326="nvt",0,IF(O1326&gt;0,VLOOKUP(M1326,'3-Productie normen'!A:K,VLOOKUP(O1326,'3-Productie normen'!$B$34:$C$35,2,FALSE),FALSE)))</f>
        <v>0</v>
      </c>
      <c r="T1326" s="213">
        <f t="shared" si="98"/>
        <v>0</v>
      </c>
      <c r="U1326" s="572"/>
    </row>
    <row r="1327" spans="1:21" ht="14.15" customHeight="1">
      <c r="A1327" s="231">
        <v>1326</v>
      </c>
      <c r="B1327" s="262" t="s">
        <v>87</v>
      </c>
      <c r="C1327" s="208" t="s">
        <v>1464</v>
      </c>
      <c r="D1327" s="208" t="s">
        <v>1465</v>
      </c>
      <c r="E1327" s="208" t="s">
        <v>1466</v>
      </c>
      <c r="F1327" s="208" t="s">
        <v>176</v>
      </c>
      <c r="G1327" s="208" t="s">
        <v>377</v>
      </c>
      <c r="H1327" s="208" t="s">
        <v>1562</v>
      </c>
      <c r="I1327" s="200" t="s">
        <v>143</v>
      </c>
      <c r="J1327" s="208" t="s">
        <v>255</v>
      </c>
      <c r="K1327" s="208" t="s">
        <v>256</v>
      </c>
      <c r="L1327" s="208" t="s">
        <v>381</v>
      </c>
      <c r="M1327" s="208" t="s">
        <v>143</v>
      </c>
      <c r="N1327" s="201">
        <v>13.230225000000001</v>
      </c>
      <c r="O1327" s="202"/>
      <c r="P1327" s="202"/>
      <c r="Q1327" s="203">
        <f t="shared" si="96"/>
        <v>0</v>
      </c>
      <c r="R1327" s="203">
        <f t="shared" si="97"/>
        <v>0</v>
      </c>
      <c r="S1327" s="213">
        <f>IF(M1327="nvt",0,IF(O1327&gt;0,VLOOKUP(M1327,'3-Productie normen'!A:K,VLOOKUP(O1327,'3-Productie normen'!$B$34:$C$35,2,FALSE),FALSE)))</f>
        <v>0</v>
      </c>
      <c r="T1327" s="213">
        <f t="shared" si="98"/>
        <v>0</v>
      </c>
      <c r="U1327" s="572"/>
    </row>
    <row r="1328" spans="1:21" ht="14.15" customHeight="1">
      <c r="A1328" s="231">
        <v>1327</v>
      </c>
      <c r="B1328" s="262" t="s">
        <v>87</v>
      </c>
      <c r="C1328" s="208" t="s">
        <v>1464</v>
      </c>
      <c r="D1328" s="208" t="s">
        <v>1465</v>
      </c>
      <c r="E1328" s="208" t="s">
        <v>1466</v>
      </c>
      <c r="F1328" s="208" t="s">
        <v>176</v>
      </c>
      <c r="G1328" s="208" t="s">
        <v>377</v>
      </c>
      <c r="H1328" s="208" t="s">
        <v>1562</v>
      </c>
      <c r="I1328" s="200" t="s">
        <v>143</v>
      </c>
      <c r="J1328" s="208" t="s">
        <v>255</v>
      </c>
      <c r="K1328" s="208" t="s">
        <v>256</v>
      </c>
      <c r="L1328" s="208" t="s">
        <v>381</v>
      </c>
      <c r="M1328" s="208" t="s">
        <v>143</v>
      </c>
      <c r="N1328" s="201">
        <v>15.87627</v>
      </c>
      <c r="O1328" s="202"/>
      <c r="P1328" s="202"/>
      <c r="Q1328" s="203">
        <f t="shared" si="96"/>
        <v>0</v>
      </c>
      <c r="R1328" s="203">
        <f t="shared" si="97"/>
        <v>0</v>
      </c>
      <c r="S1328" s="213">
        <f>IF(M1328="nvt",0,IF(O1328&gt;0,VLOOKUP(M1328,'3-Productie normen'!A:K,VLOOKUP(O1328,'3-Productie normen'!$B$34:$C$35,2,FALSE),FALSE)))</f>
        <v>0</v>
      </c>
      <c r="T1328" s="213">
        <f t="shared" si="98"/>
        <v>0</v>
      </c>
      <c r="U1328" s="572"/>
    </row>
    <row r="1329" spans="1:21" ht="14.15" customHeight="1">
      <c r="A1329" s="231">
        <v>1328</v>
      </c>
      <c r="B1329" s="262" t="s">
        <v>87</v>
      </c>
      <c r="C1329" s="208" t="s">
        <v>1464</v>
      </c>
      <c r="D1329" s="208" t="s">
        <v>1465</v>
      </c>
      <c r="E1329" s="208" t="s">
        <v>1466</v>
      </c>
      <c r="F1329" s="208" t="s">
        <v>176</v>
      </c>
      <c r="G1329" s="208" t="s">
        <v>377</v>
      </c>
      <c r="H1329" s="208" t="s">
        <v>1563</v>
      </c>
      <c r="I1329" s="200" t="s">
        <v>143</v>
      </c>
      <c r="J1329" s="208" t="s">
        <v>255</v>
      </c>
      <c r="K1329" s="208" t="s">
        <v>256</v>
      </c>
      <c r="L1329" s="208" t="s">
        <v>381</v>
      </c>
      <c r="M1329" s="208" t="s">
        <v>143</v>
      </c>
      <c r="N1329" s="201">
        <v>26.989099999999997</v>
      </c>
      <c r="O1329" s="202"/>
      <c r="P1329" s="202"/>
      <c r="Q1329" s="203">
        <f t="shared" si="96"/>
        <v>0</v>
      </c>
      <c r="R1329" s="203">
        <f t="shared" si="97"/>
        <v>0</v>
      </c>
      <c r="S1329" s="213">
        <f>IF(M1329="nvt",0,IF(O1329&gt;0,VLOOKUP(M1329,'3-Productie normen'!A:K,VLOOKUP(O1329,'3-Productie normen'!$B$34:$C$35,2,FALSE),FALSE)))</f>
        <v>0</v>
      </c>
      <c r="T1329" s="213">
        <f t="shared" si="98"/>
        <v>0</v>
      </c>
      <c r="U1329" s="572"/>
    </row>
    <row r="1330" spans="1:21" ht="14.15" customHeight="1">
      <c r="A1330" s="232">
        <v>1329</v>
      </c>
      <c r="B1330" s="262" t="s">
        <v>87</v>
      </c>
      <c r="C1330" s="208" t="s">
        <v>1464</v>
      </c>
      <c r="D1330" s="208" t="s">
        <v>1465</v>
      </c>
      <c r="E1330" s="208" t="s">
        <v>1466</v>
      </c>
      <c r="F1330" s="208" t="s">
        <v>176</v>
      </c>
      <c r="G1330" s="208" t="s">
        <v>377</v>
      </c>
      <c r="H1330" s="208" t="s">
        <v>1564</v>
      </c>
      <c r="I1330" s="200" t="s">
        <v>143</v>
      </c>
      <c r="J1330" s="208" t="s">
        <v>255</v>
      </c>
      <c r="K1330" s="208" t="s">
        <v>256</v>
      </c>
      <c r="L1330" s="208" t="s">
        <v>381</v>
      </c>
      <c r="M1330" s="208" t="s">
        <v>143</v>
      </c>
      <c r="N1330" s="201">
        <v>71.280299999999997</v>
      </c>
      <c r="O1330" s="202"/>
      <c r="P1330" s="202"/>
      <c r="Q1330" s="203">
        <f t="shared" si="96"/>
        <v>0</v>
      </c>
      <c r="R1330" s="203">
        <f t="shared" si="97"/>
        <v>0</v>
      </c>
      <c r="S1330" s="213">
        <f>IF(M1330="nvt",0,IF(O1330&gt;0,VLOOKUP(M1330,'3-Productie normen'!A:K,VLOOKUP(O1330,'3-Productie normen'!$B$34:$C$35,2,FALSE),FALSE)))</f>
        <v>0</v>
      </c>
      <c r="T1330" s="213">
        <f t="shared" si="98"/>
        <v>0</v>
      </c>
      <c r="U1330" s="572"/>
    </row>
    <row r="1331" spans="1:21" ht="14.15" customHeight="1">
      <c r="A1331" s="231">
        <v>1330</v>
      </c>
      <c r="B1331" s="262" t="s">
        <v>87</v>
      </c>
      <c r="C1331" s="208" t="s">
        <v>1464</v>
      </c>
      <c r="D1331" s="208" t="s">
        <v>1465</v>
      </c>
      <c r="E1331" s="208" t="s">
        <v>1466</v>
      </c>
      <c r="F1331" s="208" t="s">
        <v>176</v>
      </c>
      <c r="G1331" s="208" t="s">
        <v>377</v>
      </c>
      <c r="H1331" s="208" t="s">
        <v>1565</v>
      </c>
      <c r="I1331" s="200" t="s">
        <v>143</v>
      </c>
      <c r="J1331" s="208" t="s">
        <v>222</v>
      </c>
      <c r="K1331" s="208" t="s">
        <v>237</v>
      </c>
      <c r="L1331" s="208" t="s">
        <v>381</v>
      </c>
      <c r="M1331" s="208" t="s">
        <v>143</v>
      </c>
      <c r="N1331" s="201">
        <v>157.26439999999999</v>
      </c>
      <c r="O1331" s="202"/>
      <c r="P1331" s="202"/>
      <c r="Q1331" s="203">
        <f t="shared" si="96"/>
        <v>0</v>
      </c>
      <c r="R1331" s="203">
        <f t="shared" si="97"/>
        <v>0</v>
      </c>
      <c r="S1331" s="213">
        <f>IF(M1331="nvt",0,IF(O1331&gt;0,VLOOKUP(M1331,'3-Productie normen'!A:K,VLOOKUP(O1331,'3-Productie normen'!$B$34:$C$35,2,FALSE),FALSE)))</f>
        <v>0</v>
      </c>
      <c r="T1331" s="213">
        <f t="shared" si="98"/>
        <v>0</v>
      </c>
      <c r="U1331" s="572"/>
    </row>
    <row r="1332" spans="1:21" ht="14.15" customHeight="1">
      <c r="A1332" s="231">
        <v>1331</v>
      </c>
      <c r="B1332" s="262" t="s">
        <v>87</v>
      </c>
      <c r="C1332" s="208" t="s">
        <v>1464</v>
      </c>
      <c r="D1332" s="208" t="s">
        <v>1465</v>
      </c>
      <c r="E1332" s="208" t="s">
        <v>1466</v>
      </c>
      <c r="F1332" s="208" t="s">
        <v>176</v>
      </c>
      <c r="G1332" s="208" t="s">
        <v>377</v>
      </c>
      <c r="H1332" s="208" t="s">
        <v>1566</v>
      </c>
      <c r="I1332" s="200" t="s">
        <v>143</v>
      </c>
      <c r="J1332" s="208" t="s">
        <v>255</v>
      </c>
      <c r="K1332" s="208" t="s">
        <v>256</v>
      </c>
      <c r="L1332" s="208" t="s">
        <v>381</v>
      </c>
      <c r="M1332" s="208" t="s">
        <v>143</v>
      </c>
      <c r="N1332" s="201">
        <v>26.458000000000002</v>
      </c>
      <c r="O1332" s="202"/>
      <c r="P1332" s="202"/>
      <c r="Q1332" s="203">
        <f t="shared" si="96"/>
        <v>0</v>
      </c>
      <c r="R1332" s="203">
        <f t="shared" si="97"/>
        <v>0</v>
      </c>
      <c r="S1332" s="213">
        <f>IF(M1332="nvt",0,IF(O1332&gt;0,VLOOKUP(M1332,'3-Productie normen'!A:K,VLOOKUP(O1332,'3-Productie normen'!$B$34:$C$35,2,FALSE),FALSE)))</f>
        <v>0</v>
      </c>
      <c r="T1332" s="213">
        <f t="shared" si="98"/>
        <v>0</v>
      </c>
      <c r="U1332" s="572"/>
    </row>
    <row r="1333" spans="1:21" ht="14.15" customHeight="1">
      <c r="A1333" s="231">
        <v>1332</v>
      </c>
      <c r="B1333" s="262" t="s">
        <v>87</v>
      </c>
      <c r="C1333" s="208" t="s">
        <v>1464</v>
      </c>
      <c r="D1333" s="208" t="s">
        <v>1465</v>
      </c>
      <c r="E1333" s="208" t="s">
        <v>1466</v>
      </c>
      <c r="F1333" s="208" t="s">
        <v>176</v>
      </c>
      <c r="G1333" s="208" t="s">
        <v>377</v>
      </c>
      <c r="H1333" s="208" t="s">
        <v>1567</v>
      </c>
      <c r="I1333" s="200" t="s">
        <v>143</v>
      </c>
      <c r="J1333" s="208" t="s">
        <v>255</v>
      </c>
      <c r="K1333" s="208" t="s">
        <v>256</v>
      </c>
      <c r="L1333" s="208" t="s">
        <v>381</v>
      </c>
      <c r="M1333" s="208" t="s">
        <v>143</v>
      </c>
      <c r="N1333" s="201">
        <v>26.4876</v>
      </c>
      <c r="O1333" s="202"/>
      <c r="P1333" s="202"/>
      <c r="Q1333" s="203">
        <f t="shared" si="96"/>
        <v>0</v>
      </c>
      <c r="R1333" s="203">
        <f t="shared" si="97"/>
        <v>0</v>
      </c>
      <c r="S1333" s="213">
        <f>IF(M1333="nvt",0,IF(O1333&gt;0,VLOOKUP(M1333,'3-Productie normen'!A:K,VLOOKUP(O1333,'3-Productie normen'!$B$34:$C$35,2,FALSE),FALSE)))</f>
        <v>0</v>
      </c>
      <c r="T1333" s="213">
        <f t="shared" si="98"/>
        <v>0</v>
      </c>
      <c r="U1333" s="572"/>
    </row>
    <row r="1334" spans="1:21" ht="14.15" customHeight="1">
      <c r="A1334" s="231">
        <v>1333</v>
      </c>
      <c r="B1334" s="262" t="s">
        <v>87</v>
      </c>
      <c r="C1334" s="208" t="s">
        <v>1464</v>
      </c>
      <c r="D1334" s="208" t="s">
        <v>1465</v>
      </c>
      <c r="E1334" s="208" t="s">
        <v>1466</v>
      </c>
      <c r="F1334" s="208" t="s">
        <v>176</v>
      </c>
      <c r="G1334" s="208" t="s">
        <v>377</v>
      </c>
      <c r="H1334" s="208" t="s">
        <v>1568</v>
      </c>
      <c r="I1334" s="200" t="s">
        <v>143</v>
      </c>
      <c r="J1334" s="208" t="s">
        <v>255</v>
      </c>
      <c r="K1334" s="208" t="s">
        <v>256</v>
      </c>
      <c r="L1334" s="208" t="s">
        <v>381</v>
      </c>
      <c r="M1334" s="208" t="s">
        <v>143</v>
      </c>
      <c r="N1334" s="201">
        <v>85.531599999999997</v>
      </c>
      <c r="O1334" s="202"/>
      <c r="P1334" s="202"/>
      <c r="Q1334" s="203">
        <f t="shared" si="96"/>
        <v>0</v>
      </c>
      <c r="R1334" s="203">
        <f t="shared" si="97"/>
        <v>0</v>
      </c>
      <c r="S1334" s="213">
        <f>IF(M1334="nvt",0,IF(O1334&gt;0,VLOOKUP(M1334,'3-Productie normen'!A:K,VLOOKUP(O1334,'3-Productie normen'!$B$34:$C$35,2,FALSE),FALSE)))</f>
        <v>0</v>
      </c>
      <c r="T1334" s="213">
        <f t="shared" si="98"/>
        <v>0</v>
      </c>
      <c r="U1334" s="572"/>
    </row>
    <row r="1335" spans="1:21" ht="14.15" customHeight="1">
      <c r="A1335" s="231">
        <v>1334</v>
      </c>
      <c r="B1335" s="262" t="s">
        <v>87</v>
      </c>
      <c r="C1335" s="208" t="s">
        <v>1464</v>
      </c>
      <c r="D1335" s="208" t="s">
        <v>1465</v>
      </c>
      <c r="E1335" s="208" t="s">
        <v>1466</v>
      </c>
      <c r="F1335" s="208" t="s">
        <v>176</v>
      </c>
      <c r="G1335" s="208" t="s">
        <v>377</v>
      </c>
      <c r="H1335" s="208" t="s">
        <v>1569</v>
      </c>
      <c r="I1335" s="200" t="s">
        <v>143</v>
      </c>
      <c r="J1335" s="208" t="s">
        <v>255</v>
      </c>
      <c r="K1335" s="208" t="s">
        <v>256</v>
      </c>
      <c r="L1335" s="208" t="s">
        <v>381</v>
      </c>
      <c r="M1335" s="208" t="s">
        <v>143</v>
      </c>
      <c r="N1335" s="201">
        <v>26.714400000000001</v>
      </c>
      <c r="O1335" s="202"/>
      <c r="P1335" s="202"/>
      <c r="Q1335" s="203">
        <f t="shared" si="96"/>
        <v>0</v>
      </c>
      <c r="R1335" s="203">
        <f t="shared" si="97"/>
        <v>0</v>
      </c>
      <c r="S1335" s="213">
        <f>IF(M1335="nvt",0,IF(O1335&gt;0,VLOOKUP(M1335,'3-Productie normen'!A:K,VLOOKUP(O1335,'3-Productie normen'!$B$34:$C$35,2,FALSE),FALSE)))</f>
        <v>0</v>
      </c>
      <c r="T1335" s="213">
        <f t="shared" si="98"/>
        <v>0</v>
      </c>
      <c r="U1335" s="572"/>
    </row>
    <row r="1336" spans="1:21" ht="14.15" customHeight="1">
      <c r="A1336" s="231">
        <v>1335</v>
      </c>
      <c r="B1336" s="262" t="s">
        <v>87</v>
      </c>
      <c r="C1336" s="208" t="s">
        <v>1464</v>
      </c>
      <c r="D1336" s="208" t="s">
        <v>1465</v>
      </c>
      <c r="E1336" s="208" t="s">
        <v>1466</v>
      </c>
      <c r="F1336" s="208" t="s">
        <v>176</v>
      </c>
      <c r="G1336" s="208" t="s">
        <v>377</v>
      </c>
      <c r="H1336" s="208" t="s">
        <v>1570</v>
      </c>
      <c r="I1336" s="200" t="s">
        <v>143</v>
      </c>
      <c r="J1336" s="208" t="s">
        <v>255</v>
      </c>
      <c r="K1336" s="208" t="s">
        <v>256</v>
      </c>
      <c r="L1336" s="208" t="s">
        <v>381</v>
      </c>
      <c r="M1336" s="208" t="s">
        <v>143</v>
      </c>
      <c r="N1336" s="201">
        <v>28.210500000000003</v>
      </c>
      <c r="O1336" s="202"/>
      <c r="P1336" s="202"/>
      <c r="Q1336" s="203">
        <f t="shared" si="96"/>
        <v>0</v>
      </c>
      <c r="R1336" s="203">
        <f t="shared" si="97"/>
        <v>0</v>
      </c>
      <c r="S1336" s="213">
        <f>IF(M1336="nvt",0,IF(O1336&gt;0,VLOOKUP(M1336,'3-Productie normen'!A:K,VLOOKUP(O1336,'3-Productie normen'!$B$34:$C$35,2,FALSE),FALSE)))</f>
        <v>0</v>
      </c>
      <c r="T1336" s="213">
        <f t="shared" si="98"/>
        <v>0</v>
      </c>
      <c r="U1336" s="572"/>
    </row>
    <row r="1337" spans="1:21" ht="14.15" customHeight="1">
      <c r="A1337" s="231">
        <v>1336</v>
      </c>
      <c r="B1337" s="262" t="s">
        <v>87</v>
      </c>
      <c r="C1337" s="208" t="s">
        <v>1464</v>
      </c>
      <c r="D1337" s="208" t="s">
        <v>1465</v>
      </c>
      <c r="E1337" s="208" t="s">
        <v>1466</v>
      </c>
      <c r="F1337" s="208" t="s">
        <v>176</v>
      </c>
      <c r="G1337" s="208" t="s">
        <v>377</v>
      </c>
      <c r="H1337" s="208" t="s">
        <v>1571</v>
      </c>
      <c r="I1337" s="200" t="s">
        <v>143</v>
      </c>
      <c r="J1337" s="208" t="s">
        <v>255</v>
      </c>
      <c r="K1337" s="208" t="s">
        <v>256</v>
      </c>
      <c r="L1337" s="208" t="s">
        <v>381</v>
      </c>
      <c r="M1337" s="208" t="s">
        <v>143</v>
      </c>
      <c r="N1337" s="201">
        <v>56.578100000000006</v>
      </c>
      <c r="O1337" s="202"/>
      <c r="P1337" s="202"/>
      <c r="Q1337" s="203">
        <f t="shared" si="96"/>
        <v>0</v>
      </c>
      <c r="R1337" s="203">
        <f t="shared" si="97"/>
        <v>0</v>
      </c>
      <c r="S1337" s="213">
        <f>IF(M1337="nvt",0,IF(O1337&gt;0,VLOOKUP(M1337,'3-Productie normen'!A:K,VLOOKUP(O1337,'3-Productie normen'!$B$34:$C$35,2,FALSE),FALSE)))</f>
        <v>0</v>
      </c>
      <c r="T1337" s="213">
        <f t="shared" si="98"/>
        <v>0</v>
      </c>
      <c r="U1337" s="572"/>
    </row>
    <row r="1338" spans="1:21" ht="14.15" customHeight="1">
      <c r="A1338" s="232">
        <v>1337</v>
      </c>
      <c r="B1338" s="262" t="s">
        <v>87</v>
      </c>
      <c r="C1338" s="208" t="s">
        <v>1464</v>
      </c>
      <c r="D1338" s="208" t="s">
        <v>1465</v>
      </c>
      <c r="E1338" s="208" t="s">
        <v>1466</v>
      </c>
      <c r="F1338" s="208" t="s">
        <v>176</v>
      </c>
      <c r="G1338" s="208" t="s">
        <v>377</v>
      </c>
      <c r="H1338" s="208" t="s">
        <v>1572</v>
      </c>
      <c r="I1338" s="200" t="s">
        <v>143</v>
      </c>
      <c r="J1338" s="208" t="s">
        <v>209</v>
      </c>
      <c r="K1338" s="208" t="s">
        <v>213</v>
      </c>
      <c r="L1338" s="208" t="s">
        <v>381</v>
      </c>
      <c r="M1338" s="208" t="s">
        <v>143</v>
      </c>
      <c r="N1338" s="201">
        <v>27.721299999999999</v>
      </c>
      <c r="O1338" s="202"/>
      <c r="P1338" s="202"/>
      <c r="Q1338" s="203">
        <f t="shared" si="96"/>
        <v>0</v>
      </c>
      <c r="R1338" s="203">
        <f t="shared" si="97"/>
        <v>0</v>
      </c>
      <c r="S1338" s="213">
        <f>IF(M1338="nvt",0,IF(O1338&gt;0,VLOOKUP(M1338,'3-Productie normen'!A:K,VLOOKUP(O1338,'3-Productie normen'!$B$34:$C$35,2,FALSE),FALSE)))</f>
        <v>0</v>
      </c>
      <c r="T1338" s="213">
        <f t="shared" si="98"/>
        <v>0</v>
      </c>
      <c r="U1338" s="572"/>
    </row>
    <row r="1339" spans="1:21" ht="14.15" customHeight="1">
      <c r="A1339" s="231">
        <v>1338</v>
      </c>
      <c r="B1339" s="262" t="s">
        <v>87</v>
      </c>
      <c r="C1339" s="208" t="s">
        <v>1464</v>
      </c>
      <c r="D1339" s="208" t="s">
        <v>1465</v>
      </c>
      <c r="E1339" s="208" t="s">
        <v>1466</v>
      </c>
      <c r="F1339" s="208" t="s">
        <v>176</v>
      </c>
      <c r="G1339" s="208" t="s">
        <v>377</v>
      </c>
      <c r="H1339" s="208" t="s">
        <v>1573</v>
      </c>
      <c r="I1339" s="200" t="s">
        <v>143</v>
      </c>
      <c r="J1339" s="208" t="s">
        <v>255</v>
      </c>
      <c r="K1339" s="208" t="s">
        <v>256</v>
      </c>
      <c r="L1339" s="208" t="s">
        <v>381</v>
      </c>
      <c r="M1339" s="208" t="s">
        <v>143</v>
      </c>
      <c r="N1339" s="201">
        <v>23.6602</v>
      </c>
      <c r="O1339" s="202"/>
      <c r="P1339" s="202"/>
      <c r="Q1339" s="203">
        <f t="shared" ref="Q1339:Q1361" si="99">IF(O1339="nvt",0,IF(O1339&gt;0,S1339*N1339,0))</f>
        <v>0</v>
      </c>
      <c r="R1339" s="203">
        <f t="shared" ref="R1339:R1361" si="100">IF(P1339&gt;0,T1339*N1339,0)</f>
        <v>0</v>
      </c>
      <c r="S1339" s="213">
        <f>IF(M1339="nvt",0,IF(O1339&gt;0,VLOOKUP(M1339,'3-Productie normen'!A:K,VLOOKUP(O1339,'3-Productie normen'!$B$34:$C$35,2,FALSE),FALSE)))</f>
        <v>0</v>
      </c>
      <c r="T1339" s="213">
        <f t="shared" ref="T1339:T1361" si="101">IF(P1339&gt;0,S1339*$T$8,0)</f>
        <v>0</v>
      </c>
      <c r="U1339" s="572"/>
    </row>
    <row r="1340" spans="1:21" ht="14.15" customHeight="1">
      <c r="A1340" s="231">
        <v>1339</v>
      </c>
      <c r="B1340" s="262" t="s">
        <v>87</v>
      </c>
      <c r="C1340" s="208" t="s">
        <v>1464</v>
      </c>
      <c r="D1340" s="208" t="s">
        <v>1465</v>
      </c>
      <c r="E1340" s="208" t="s">
        <v>1466</v>
      </c>
      <c r="F1340" s="208" t="s">
        <v>176</v>
      </c>
      <c r="G1340" s="208" t="s">
        <v>377</v>
      </c>
      <c r="H1340" s="208" t="s">
        <v>1574</v>
      </c>
      <c r="I1340" s="200" t="s">
        <v>143</v>
      </c>
      <c r="J1340" s="208" t="s">
        <v>179</v>
      </c>
      <c r="K1340" s="208" t="s">
        <v>1064</v>
      </c>
      <c r="L1340" s="208" t="s">
        <v>381</v>
      </c>
      <c r="M1340" s="208" t="s">
        <v>143</v>
      </c>
      <c r="N1340" s="201">
        <v>18.252800000000001</v>
      </c>
      <c r="O1340" s="202"/>
      <c r="P1340" s="202"/>
      <c r="Q1340" s="203">
        <f t="shared" si="99"/>
        <v>0</v>
      </c>
      <c r="R1340" s="203">
        <f t="shared" si="100"/>
        <v>0</v>
      </c>
      <c r="S1340" s="213">
        <f>IF(M1340="nvt",0,IF(O1340&gt;0,VLOOKUP(M1340,'3-Productie normen'!A:K,VLOOKUP(O1340,'3-Productie normen'!$B$34:$C$35,2,FALSE),FALSE)))</f>
        <v>0</v>
      </c>
      <c r="T1340" s="213">
        <f t="shared" si="101"/>
        <v>0</v>
      </c>
      <c r="U1340" s="572"/>
    </row>
    <row r="1341" spans="1:21" ht="14.15" customHeight="1">
      <c r="A1341" s="231">
        <v>1340</v>
      </c>
      <c r="B1341" s="262" t="s">
        <v>87</v>
      </c>
      <c r="C1341" s="208" t="s">
        <v>1464</v>
      </c>
      <c r="D1341" s="208" t="s">
        <v>1465</v>
      </c>
      <c r="E1341" s="208" t="s">
        <v>1466</v>
      </c>
      <c r="F1341" s="208" t="s">
        <v>176</v>
      </c>
      <c r="G1341" s="208" t="s">
        <v>377</v>
      </c>
      <c r="H1341" s="208" t="s">
        <v>1575</v>
      </c>
      <c r="I1341" s="200" t="s">
        <v>143</v>
      </c>
      <c r="J1341" s="208" t="s">
        <v>255</v>
      </c>
      <c r="K1341" s="208" t="s">
        <v>256</v>
      </c>
      <c r="L1341" s="208" t="s">
        <v>381</v>
      </c>
      <c r="M1341" s="208" t="s">
        <v>143</v>
      </c>
      <c r="N1341" s="201">
        <v>27.292300000000001</v>
      </c>
      <c r="O1341" s="202"/>
      <c r="P1341" s="202"/>
      <c r="Q1341" s="203">
        <f t="shared" si="99"/>
        <v>0</v>
      </c>
      <c r="R1341" s="203">
        <f t="shared" si="100"/>
        <v>0</v>
      </c>
      <c r="S1341" s="213">
        <f>IF(M1341="nvt",0,IF(O1341&gt;0,VLOOKUP(M1341,'3-Productie normen'!A:K,VLOOKUP(O1341,'3-Productie normen'!$B$34:$C$35,2,FALSE),FALSE)))</f>
        <v>0</v>
      </c>
      <c r="T1341" s="213">
        <f t="shared" si="101"/>
        <v>0</v>
      </c>
      <c r="U1341" s="572"/>
    </row>
    <row r="1342" spans="1:21" ht="14.15" customHeight="1">
      <c r="A1342" s="231">
        <v>1341</v>
      </c>
      <c r="B1342" s="262" t="s">
        <v>87</v>
      </c>
      <c r="C1342" s="208" t="s">
        <v>1464</v>
      </c>
      <c r="D1342" s="208" t="s">
        <v>1465</v>
      </c>
      <c r="E1342" s="208" t="s">
        <v>1466</v>
      </c>
      <c r="F1342" s="208" t="s">
        <v>176</v>
      </c>
      <c r="G1342" s="208" t="s">
        <v>377</v>
      </c>
      <c r="H1342" s="208" t="s">
        <v>1576</v>
      </c>
      <c r="I1342" s="200" t="s">
        <v>143</v>
      </c>
      <c r="J1342" s="208" t="s">
        <v>179</v>
      </c>
      <c r="K1342" s="208" t="s">
        <v>1064</v>
      </c>
      <c r="L1342" s="208" t="s">
        <v>381</v>
      </c>
      <c r="M1342" s="208" t="s">
        <v>143</v>
      </c>
      <c r="N1342" s="201">
        <v>6.7244000000000002</v>
      </c>
      <c r="O1342" s="202"/>
      <c r="P1342" s="202"/>
      <c r="Q1342" s="203">
        <f t="shared" si="99"/>
        <v>0</v>
      </c>
      <c r="R1342" s="203">
        <f t="shared" si="100"/>
        <v>0</v>
      </c>
      <c r="S1342" s="213">
        <f>IF(M1342="nvt",0,IF(O1342&gt;0,VLOOKUP(M1342,'3-Productie normen'!A:K,VLOOKUP(O1342,'3-Productie normen'!$B$34:$C$35,2,FALSE),FALSE)))</f>
        <v>0</v>
      </c>
      <c r="T1342" s="213">
        <f t="shared" si="101"/>
        <v>0</v>
      </c>
      <c r="U1342" s="572"/>
    </row>
    <row r="1343" spans="1:21" ht="14.15" customHeight="1">
      <c r="A1343" s="231">
        <v>1342</v>
      </c>
      <c r="B1343" s="262" t="s">
        <v>87</v>
      </c>
      <c r="C1343" s="208" t="s">
        <v>1464</v>
      </c>
      <c r="D1343" s="208" t="s">
        <v>1465</v>
      </c>
      <c r="E1343" s="208" t="s">
        <v>1466</v>
      </c>
      <c r="F1343" s="208" t="s">
        <v>176</v>
      </c>
      <c r="G1343" s="208" t="s">
        <v>377</v>
      </c>
      <c r="H1343" s="208" t="s">
        <v>1577</v>
      </c>
      <c r="I1343" s="200" t="s">
        <v>143</v>
      </c>
      <c r="J1343" s="208" t="s">
        <v>255</v>
      </c>
      <c r="K1343" s="208" t="s">
        <v>256</v>
      </c>
      <c r="L1343" s="208" t="s">
        <v>381</v>
      </c>
      <c r="M1343" s="208" t="s">
        <v>143</v>
      </c>
      <c r="N1343" s="201">
        <v>55.409399999999998</v>
      </c>
      <c r="O1343" s="202"/>
      <c r="P1343" s="202"/>
      <c r="Q1343" s="203">
        <f t="shared" si="99"/>
        <v>0</v>
      </c>
      <c r="R1343" s="203">
        <f t="shared" si="100"/>
        <v>0</v>
      </c>
      <c r="S1343" s="213">
        <f>IF(M1343="nvt",0,IF(O1343&gt;0,VLOOKUP(M1343,'3-Productie normen'!A:K,VLOOKUP(O1343,'3-Productie normen'!$B$34:$C$35,2,FALSE),FALSE)))</f>
        <v>0</v>
      </c>
      <c r="T1343" s="213">
        <f t="shared" si="101"/>
        <v>0</v>
      </c>
      <c r="U1343" s="572"/>
    </row>
    <row r="1344" spans="1:21" ht="14.15" customHeight="1">
      <c r="A1344" s="231">
        <v>1343</v>
      </c>
      <c r="B1344" s="262" t="s">
        <v>87</v>
      </c>
      <c r="C1344" s="208" t="s">
        <v>1464</v>
      </c>
      <c r="D1344" s="208" t="s">
        <v>1465</v>
      </c>
      <c r="E1344" s="208" t="s">
        <v>1466</v>
      </c>
      <c r="F1344" s="208" t="s">
        <v>176</v>
      </c>
      <c r="G1344" s="208" t="s">
        <v>377</v>
      </c>
      <c r="H1344" s="208" t="s">
        <v>1578</v>
      </c>
      <c r="I1344" s="200" t="s">
        <v>143</v>
      </c>
      <c r="J1344" s="208" t="s">
        <v>255</v>
      </c>
      <c r="K1344" s="208" t="s">
        <v>256</v>
      </c>
      <c r="L1344" s="208" t="s">
        <v>180</v>
      </c>
      <c r="M1344" s="208" t="s">
        <v>143</v>
      </c>
      <c r="N1344" s="201">
        <v>23.157299999999999</v>
      </c>
      <c r="O1344" s="202"/>
      <c r="P1344" s="202"/>
      <c r="Q1344" s="203">
        <f t="shared" si="99"/>
        <v>0</v>
      </c>
      <c r="R1344" s="203">
        <f t="shared" si="100"/>
        <v>0</v>
      </c>
      <c r="S1344" s="213">
        <f>IF(M1344="nvt",0,IF(O1344&gt;0,VLOOKUP(M1344,'3-Productie normen'!A:K,VLOOKUP(O1344,'3-Productie normen'!$B$34:$C$35,2,FALSE),FALSE)))</f>
        <v>0</v>
      </c>
      <c r="T1344" s="213">
        <f t="shared" si="101"/>
        <v>0</v>
      </c>
      <c r="U1344" s="572"/>
    </row>
    <row r="1345" spans="1:21" ht="14.15" customHeight="1">
      <c r="A1345" s="231">
        <v>1344</v>
      </c>
      <c r="B1345" s="262" t="s">
        <v>87</v>
      </c>
      <c r="C1345" s="208" t="s">
        <v>1464</v>
      </c>
      <c r="D1345" s="208" t="s">
        <v>1465</v>
      </c>
      <c r="E1345" s="208" t="s">
        <v>1466</v>
      </c>
      <c r="F1345" s="208" t="s">
        <v>176</v>
      </c>
      <c r="G1345" s="208" t="s">
        <v>377</v>
      </c>
      <c r="H1345" s="208" t="s">
        <v>1579</v>
      </c>
      <c r="I1345" s="200" t="s">
        <v>143</v>
      </c>
      <c r="J1345" s="208" t="s">
        <v>209</v>
      </c>
      <c r="K1345" s="208" t="s">
        <v>213</v>
      </c>
      <c r="L1345" s="208" t="s">
        <v>381</v>
      </c>
      <c r="M1345" s="208" t="s">
        <v>143</v>
      </c>
      <c r="N1345" s="201">
        <v>8.4064999999999994</v>
      </c>
      <c r="O1345" s="202"/>
      <c r="P1345" s="202"/>
      <c r="Q1345" s="203">
        <f t="shared" si="99"/>
        <v>0</v>
      </c>
      <c r="R1345" s="203">
        <f t="shared" si="100"/>
        <v>0</v>
      </c>
      <c r="S1345" s="213">
        <f>IF(M1345="nvt",0,IF(O1345&gt;0,VLOOKUP(M1345,'3-Productie normen'!A:K,VLOOKUP(O1345,'3-Productie normen'!$B$34:$C$35,2,FALSE),FALSE)))</f>
        <v>0</v>
      </c>
      <c r="T1345" s="213">
        <f t="shared" si="101"/>
        <v>0</v>
      </c>
      <c r="U1345" s="572"/>
    </row>
    <row r="1346" spans="1:21" ht="14.15" customHeight="1">
      <c r="A1346" s="232">
        <v>1345</v>
      </c>
      <c r="B1346" s="262" t="s">
        <v>87</v>
      </c>
      <c r="C1346" s="208" t="s">
        <v>1464</v>
      </c>
      <c r="D1346" s="208" t="s">
        <v>1465</v>
      </c>
      <c r="E1346" s="208" t="s">
        <v>1466</v>
      </c>
      <c r="F1346" s="208" t="s">
        <v>176</v>
      </c>
      <c r="G1346" s="208" t="s">
        <v>377</v>
      </c>
      <c r="H1346" s="208" t="s">
        <v>1580</v>
      </c>
      <c r="I1346" s="200" t="s">
        <v>143</v>
      </c>
      <c r="J1346" s="208" t="s">
        <v>255</v>
      </c>
      <c r="K1346" s="208" t="s">
        <v>256</v>
      </c>
      <c r="L1346" s="208" t="s">
        <v>180</v>
      </c>
      <c r="M1346" s="208" t="s">
        <v>143</v>
      </c>
      <c r="N1346" s="201">
        <v>40.0779</v>
      </c>
      <c r="O1346" s="202"/>
      <c r="P1346" s="202"/>
      <c r="Q1346" s="203">
        <f t="shared" si="99"/>
        <v>0</v>
      </c>
      <c r="R1346" s="203">
        <f t="shared" si="100"/>
        <v>0</v>
      </c>
      <c r="S1346" s="213">
        <f>IF(M1346="nvt",0,IF(O1346&gt;0,VLOOKUP(M1346,'3-Productie normen'!A:K,VLOOKUP(O1346,'3-Productie normen'!$B$34:$C$35,2,FALSE),FALSE)))</f>
        <v>0</v>
      </c>
      <c r="T1346" s="213">
        <f t="shared" si="101"/>
        <v>0</v>
      </c>
      <c r="U1346" s="572"/>
    </row>
    <row r="1347" spans="1:21" ht="14.15" customHeight="1">
      <c r="A1347" s="231">
        <v>1346</v>
      </c>
      <c r="B1347" s="262" t="s">
        <v>87</v>
      </c>
      <c r="C1347" s="208" t="s">
        <v>1464</v>
      </c>
      <c r="D1347" s="208" t="s">
        <v>1465</v>
      </c>
      <c r="E1347" s="208" t="s">
        <v>1466</v>
      </c>
      <c r="F1347" s="208" t="s">
        <v>176</v>
      </c>
      <c r="G1347" s="208" t="s">
        <v>377</v>
      </c>
      <c r="H1347" s="208" t="s">
        <v>1581</v>
      </c>
      <c r="I1347" s="200" t="s">
        <v>143</v>
      </c>
      <c r="J1347" s="208" t="s">
        <v>209</v>
      </c>
      <c r="K1347" s="208" t="s">
        <v>220</v>
      </c>
      <c r="L1347" s="208" t="s">
        <v>180</v>
      </c>
      <c r="M1347" s="208" t="s">
        <v>143</v>
      </c>
      <c r="N1347" s="201">
        <v>3.9314999999999998</v>
      </c>
      <c r="O1347" s="202"/>
      <c r="P1347" s="202"/>
      <c r="Q1347" s="203">
        <f t="shared" si="99"/>
        <v>0</v>
      </c>
      <c r="R1347" s="203">
        <f t="shared" si="100"/>
        <v>0</v>
      </c>
      <c r="S1347" s="213">
        <f>IF(M1347="nvt",0,IF(O1347&gt;0,VLOOKUP(M1347,'3-Productie normen'!A:K,VLOOKUP(O1347,'3-Productie normen'!$B$34:$C$35,2,FALSE),FALSE)))</f>
        <v>0</v>
      </c>
      <c r="T1347" s="213">
        <f t="shared" si="101"/>
        <v>0</v>
      </c>
      <c r="U1347" s="572"/>
    </row>
    <row r="1348" spans="1:21" ht="14.15" customHeight="1">
      <c r="A1348" s="231">
        <v>1347</v>
      </c>
      <c r="B1348" s="262" t="s">
        <v>87</v>
      </c>
      <c r="C1348" s="208" t="s">
        <v>1464</v>
      </c>
      <c r="D1348" s="208" t="s">
        <v>1465</v>
      </c>
      <c r="E1348" s="208" t="s">
        <v>1466</v>
      </c>
      <c r="F1348" s="208" t="s">
        <v>176</v>
      </c>
      <c r="G1348" s="208" t="s">
        <v>377</v>
      </c>
      <c r="H1348" s="208" t="s">
        <v>1582</v>
      </c>
      <c r="I1348" s="200" t="s">
        <v>143</v>
      </c>
      <c r="J1348" s="208" t="s">
        <v>209</v>
      </c>
      <c r="K1348" s="208" t="s">
        <v>215</v>
      </c>
      <c r="L1348" s="208" t="s">
        <v>180</v>
      </c>
      <c r="M1348" s="208" t="s">
        <v>143</v>
      </c>
      <c r="N1348" s="201">
        <v>5.2865000000000002</v>
      </c>
      <c r="O1348" s="202"/>
      <c r="P1348" s="202"/>
      <c r="Q1348" s="203">
        <f t="shared" si="99"/>
        <v>0</v>
      </c>
      <c r="R1348" s="203">
        <f t="shared" si="100"/>
        <v>0</v>
      </c>
      <c r="S1348" s="213">
        <f>IF(M1348="nvt",0,IF(O1348&gt;0,VLOOKUP(M1348,'3-Productie normen'!A:K,VLOOKUP(O1348,'3-Productie normen'!$B$34:$C$35,2,FALSE),FALSE)))</f>
        <v>0</v>
      </c>
      <c r="T1348" s="213">
        <f t="shared" si="101"/>
        <v>0</v>
      </c>
      <c r="U1348" s="572"/>
    </row>
    <row r="1349" spans="1:21" ht="14.15" customHeight="1">
      <c r="A1349" s="231">
        <v>1348</v>
      </c>
      <c r="B1349" s="262" t="s">
        <v>87</v>
      </c>
      <c r="C1349" s="208" t="s">
        <v>1464</v>
      </c>
      <c r="D1349" s="208" t="s">
        <v>1465</v>
      </c>
      <c r="E1349" s="208" t="s">
        <v>1466</v>
      </c>
      <c r="F1349" s="208" t="s">
        <v>176</v>
      </c>
      <c r="G1349" s="208" t="s">
        <v>377</v>
      </c>
      <c r="H1349" s="208" t="s">
        <v>1583</v>
      </c>
      <c r="I1349" s="200" t="s">
        <v>143</v>
      </c>
      <c r="J1349" s="208" t="s">
        <v>255</v>
      </c>
      <c r="K1349" s="208" t="s">
        <v>256</v>
      </c>
      <c r="L1349" s="208" t="s">
        <v>381</v>
      </c>
      <c r="M1349" s="208" t="s">
        <v>143</v>
      </c>
      <c r="N1349" s="201">
        <v>17.174400000000002</v>
      </c>
      <c r="O1349" s="202"/>
      <c r="P1349" s="202"/>
      <c r="Q1349" s="203">
        <f t="shared" si="99"/>
        <v>0</v>
      </c>
      <c r="R1349" s="203">
        <f t="shared" si="100"/>
        <v>0</v>
      </c>
      <c r="S1349" s="213">
        <f>IF(M1349="nvt",0,IF(O1349&gt;0,VLOOKUP(M1349,'3-Productie normen'!A:K,VLOOKUP(O1349,'3-Productie normen'!$B$34:$C$35,2,FALSE),FALSE)))</f>
        <v>0</v>
      </c>
      <c r="T1349" s="213">
        <f t="shared" si="101"/>
        <v>0</v>
      </c>
      <c r="U1349" s="572"/>
    </row>
    <row r="1350" spans="1:21" ht="14.15" customHeight="1">
      <c r="A1350" s="231">
        <v>1349</v>
      </c>
      <c r="B1350" s="262" t="s">
        <v>87</v>
      </c>
      <c r="C1350" s="208" t="s">
        <v>1464</v>
      </c>
      <c r="D1350" s="208" t="s">
        <v>1465</v>
      </c>
      <c r="E1350" s="208" t="s">
        <v>1466</v>
      </c>
      <c r="F1350" s="208" t="s">
        <v>176</v>
      </c>
      <c r="G1350" s="208" t="s">
        <v>377</v>
      </c>
      <c r="H1350" s="208" t="s">
        <v>1584</v>
      </c>
      <c r="I1350" s="200" t="s">
        <v>143</v>
      </c>
      <c r="J1350" s="208" t="s">
        <v>209</v>
      </c>
      <c r="K1350" s="208" t="s">
        <v>220</v>
      </c>
      <c r="L1350" s="208" t="s">
        <v>180</v>
      </c>
      <c r="M1350" s="208" t="s">
        <v>143</v>
      </c>
      <c r="N1350" s="201">
        <v>27.220800000000001</v>
      </c>
      <c r="O1350" s="202"/>
      <c r="P1350" s="202"/>
      <c r="Q1350" s="203">
        <f t="shared" si="99"/>
        <v>0</v>
      </c>
      <c r="R1350" s="203">
        <f t="shared" si="100"/>
        <v>0</v>
      </c>
      <c r="S1350" s="213">
        <f>IF(M1350="nvt",0,IF(O1350&gt;0,VLOOKUP(M1350,'3-Productie normen'!A:K,VLOOKUP(O1350,'3-Productie normen'!$B$34:$C$35,2,FALSE),FALSE)))</f>
        <v>0</v>
      </c>
      <c r="T1350" s="213">
        <f t="shared" si="101"/>
        <v>0</v>
      </c>
      <c r="U1350" s="572"/>
    </row>
    <row r="1351" spans="1:21" ht="14.15" customHeight="1">
      <c r="A1351" s="231">
        <v>1350</v>
      </c>
      <c r="B1351" s="262" t="s">
        <v>87</v>
      </c>
      <c r="C1351" s="208" t="s">
        <v>1464</v>
      </c>
      <c r="D1351" s="208" t="s">
        <v>1465</v>
      </c>
      <c r="E1351" s="208" t="s">
        <v>1466</v>
      </c>
      <c r="F1351" s="208" t="s">
        <v>176</v>
      </c>
      <c r="G1351" s="208" t="s">
        <v>377</v>
      </c>
      <c r="H1351" s="208" t="s">
        <v>1585</v>
      </c>
      <c r="I1351" s="200" t="s">
        <v>143</v>
      </c>
      <c r="J1351" s="208" t="s">
        <v>209</v>
      </c>
      <c r="K1351" s="208" t="s">
        <v>220</v>
      </c>
      <c r="L1351" s="208" t="s">
        <v>180</v>
      </c>
      <c r="M1351" s="208" t="s">
        <v>143</v>
      </c>
      <c r="N1351" s="201">
        <v>3.8395999999999999</v>
      </c>
      <c r="O1351" s="202"/>
      <c r="P1351" s="202"/>
      <c r="Q1351" s="203">
        <f t="shared" si="99"/>
        <v>0</v>
      </c>
      <c r="R1351" s="203">
        <f t="shared" si="100"/>
        <v>0</v>
      </c>
      <c r="S1351" s="213">
        <f>IF(M1351="nvt",0,IF(O1351&gt;0,VLOOKUP(M1351,'3-Productie normen'!A:K,VLOOKUP(O1351,'3-Productie normen'!$B$34:$C$35,2,FALSE),FALSE)))</f>
        <v>0</v>
      </c>
      <c r="T1351" s="213">
        <f t="shared" si="101"/>
        <v>0</v>
      </c>
      <c r="U1351" s="572"/>
    </row>
    <row r="1352" spans="1:21" ht="14.15" customHeight="1">
      <c r="A1352" s="231">
        <v>1351</v>
      </c>
      <c r="B1352" s="262" t="s">
        <v>87</v>
      </c>
      <c r="C1352" s="208" t="s">
        <v>1464</v>
      </c>
      <c r="D1352" s="208" t="s">
        <v>1465</v>
      </c>
      <c r="E1352" s="208" t="s">
        <v>1466</v>
      </c>
      <c r="F1352" s="208" t="s">
        <v>176</v>
      </c>
      <c r="G1352" s="208" t="s">
        <v>377</v>
      </c>
      <c r="H1352" s="208" t="s">
        <v>1586</v>
      </c>
      <c r="I1352" s="200" t="s">
        <v>143</v>
      </c>
      <c r="J1352" s="208" t="s">
        <v>209</v>
      </c>
      <c r="K1352" s="208" t="s">
        <v>220</v>
      </c>
      <c r="L1352" s="208" t="s">
        <v>381</v>
      </c>
      <c r="M1352" s="208" t="s">
        <v>143</v>
      </c>
      <c r="N1352" s="201">
        <v>18.1404</v>
      </c>
      <c r="O1352" s="202"/>
      <c r="P1352" s="202"/>
      <c r="Q1352" s="203">
        <f t="shared" si="99"/>
        <v>0</v>
      </c>
      <c r="R1352" s="203">
        <f t="shared" si="100"/>
        <v>0</v>
      </c>
      <c r="S1352" s="213">
        <f>IF(M1352="nvt",0,IF(O1352&gt;0,VLOOKUP(M1352,'3-Productie normen'!A:K,VLOOKUP(O1352,'3-Productie normen'!$B$34:$C$35,2,FALSE),FALSE)))</f>
        <v>0</v>
      </c>
      <c r="T1352" s="213">
        <f t="shared" si="101"/>
        <v>0</v>
      </c>
      <c r="U1352" s="572"/>
    </row>
    <row r="1353" spans="1:21" ht="14.15" customHeight="1">
      <c r="A1353" s="231">
        <v>1352</v>
      </c>
      <c r="B1353" s="262" t="s">
        <v>87</v>
      </c>
      <c r="C1353" s="208" t="s">
        <v>1464</v>
      </c>
      <c r="D1353" s="208" t="s">
        <v>1465</v>
      </c>
      <c r="E1353" s="208" t="s">
        <v>1466</v>
      </c>
      <c r="F1353" s="208" t="s">
        <v>176</v>
      </c>
      <c r="G1353" s="208" t="s">
        <v>377</v>
      </c>
      <c r="H1353" s="208" t="s">
        <v>1587</v>
      </c>
      <c r="I1353" s="200" t="s">
        <v>143</v>
      </c>
      <c r="J1353" s="208" t="s">
        <v>222</v>
      </c>
      <c r="K1353" s="208" t="s">
        <v>237</v>
      </c>
      <c r="L1353" s="208" t="s">
        <v>381</v>
      </c>
      <c r="M1353" s="208" t="s">
        <v>143</v>
      </c>
      <c r="N1353" s="201">
        <v>62.209799999999994</v>
      </c>
      <c r="O1353" s="202"/>
      <c r="P1353" s="202"/>
      <c r="Q1353" s="203">
        <f t="shared" si="99"/>
        <v>0</v>
      </c>
      <c r="R1353" s="203">
        <f t="shared" si="100"/>
        <v>0</v>
      </c>
      <c r="S1353" s="213">
        <f>IF(M1353="nvt",0,IF(O1353&gt;0,VLOOKUP(M1353,'3-Productie normen'!A:K,VLOOKUP(O1353,'3-Productie normen'!$B$34:$C$35,2,FALSE),FALSE)))</f>
        <v>0</v>
      </c>
      <c r="T1353" s="213">
        <f t="shared" si="101"/>
        <v>0</v>
      </c>
      <c r="U1353" s="572"/>
    </row>
    <row r="1354" spans="1:21" ht="14.15" customHeight="1">
      <c r="A1354" s="232">
        <v>1353</v>
      </c>
      <c r="B1354" s="262" t="s">
        <v>87</v>
      </c>
      <c r="C1354" s="208" t="s">
        <v>1464</v>
      </c>
      <c r="D1354" s="208" t="s">
        <v>1465</v>
      </c>
      <c r="E1354" s="208" t="s">
        <v>1466</v>
      </c>
      <c r="F1354" s="208" t="s">
        <v>176</v>
      </c>
      <c r="G1354" s="208" t="s">
        <v>377</v>
      </c>
      <c r="H1354" s="208" t="s">
        <v>1588</v>
      </c>
      <c r="I1354" s="200" t="s">
        <v>143</v>
      </c>
      <c r="J1354" s="208" t="s">
        <v>222</v>
      </c>
      <c r="K1354" s="208" t="s">
        <v>237</v>
      </c>
      <c r="L1354" s="208" t="s">
        <v>180</v>
      </c>
      <c r="M1354" s="208" t="s">
        <v>143</v>
      </c>
      <c r="N1354" s="201">
        <v>193.18259999999998</v>
      </c>
      <c r="O1354" s="202"/>
      <c r="P1354" s="202"/>
      <c r="Q1354" s="203">
        <f t="shared" si="99"/>
        <v>0</v>
      </c>
      <c r="R1354" s="203">
        <f t="shared" si="100"/>
        <v>0</v>
      </c>
      <c r="S1354" s="213">
        <f>IF(M1354="nvt",0,IF(O1354&gt;0,VLOOKUP(M1354,'3-Productie normen'!A:K,VLOOKUP(O1354,'3-Productie normen'!$B$34:$C$35,2,FALSE),FALSE)))</f>
        <v>0</v>
      </c>
      <c r="T1354" s="213">
        <f t="shared" si="101"/>
        <v>0</v>
      </c>
      <c r="U1354" s="572"/>
    </row>
    <row r="1355" spans="1:21" ht="14.15" customHeight="1">
      <c r="A1355" s="231">
        <v>1354</v>
      </c>
      <c r="B1355" s="262" t="s">
        <v>87</v>
      </c>
      <c r="C1355" s="208" t="s">
        <v>1464</v>
      </c>
      <c r="D1355" s="208" t="s">
        <v>1465</v>
      </c>
      <c r="E1355" s="208" t="s">
        <v>1466</v>
      </c>
      <c r="F1355" s="208" t="s">
        <v>176</v>
      </c>
      <c r="G1355" s="208" t="s">
        <v>377</v>
      </c>
      <c r="H1355" s="208" t="s">
        <v>1589</v>
      </c>
      <c r="I1355" s="200" t="s">
        <v>143</v>
      </c>
      <c r="J1355" s="208" t="s">
        <v>255</v>
      </c>
      <c r="K1355" s="208" t="s">
        <v>256</v>
      </c>
      <c r="L1355" s="208" t="s">
        <v>381</v>
      </c>
      <c r="M1355" s="208" t="s">
        <v>143</v>
      </c>
      <c r="N1355" s="201">
        <v>23.096999999999998</v>
      </c>
      <c r="O1355" s="202"/>
      <c r="P1355" s="202"/>
      <c r="Q1355" s="203">
        <f t="shared" si="99"/>
        <v>0</v>
      </c>
      <c r="R1355" s="203">
        <f t="shared" si="100"/>
        <v>0</v>
      </c>
      <c r="S1355" s="213">
        <f>IF(M1355="nvt",0,IF(O1355&gt;0,VLOOKUP(M1355,'3-Productie normen'!A:K,VLOOKUP(O1355,'3-Productie normen'!$B$34:$C$35,2,FALSE),FALSE)))</f>
        <v>0</v>
      </c>
      <c r="T1355" s="213">
        <f t="shared" si="101"/>
        <v>0</v>
      </c>
      <c r="U1355" s="572"/>
    </row>
    <row r="1356" spans="1:21" ht="14.15" customHeight="1">
      <c r="A1356" s="231">
        <v>1355</v>
      </c>
      <c r="B1356" s="262" t="s">
        <v>87</v>
      </c>
      <c r="C1356" s="208" t="s">
        <v>1464</v>
      </c>
      <c r="D1356" s="208" t="s">
        <v>1465</v>
      </c>
      <c r="E1356" s="208" t="s">
        <v>1466</v>
      </c>
      <c r="F1356" s="208" t="s">
        <v>176</v>
      </c>
      <c r="G1356" s="208" t="s">
        <v>377</v>
      </c>
      <c r="H1356" s="208" t="s">
        <v>1590</v>
      </c>
      <c r="I1356" s="200" t="s">
        <v>143</v>
      </c>
      <c r="J1356" s="208" t="s">
        <v>255</v>
      </c>
      <c r="K1356" s="208" t="s">
        <v>256</v>
      </c>
      <c r="L1356" s="208" t="s">
        <v>381</v>
      </c>
      <c r="M1356" s="208" t="s">
        <v>143</v>
      </c>
      <c r="N1356" s="201">
        <v>53.831400000000002</v>
      </c>
      <c r="O1356" s="202"/>
      <c r="P1356" s="202"/>
      <c r="Q1356" s="203">
        <f t="shared" si="99"/>
        <v>0</v>
      </c>
      <c r="R1356" s="203">
        <f t="shared" si="100"/>
        <v>0</v>
      </c>
      <c r="S1356" s="213">
        <f>IF(M1356="nvt",0,IF(O1356&gt;0,VLOOKUP(M1356,'3-Productie normen'!A:K,VLOOKUP(O1356,'3-Productie normen'!$B$34:$C$35,2,FALSE),FALSE)))</f>
        <v>0</v>
      </c>
      <c r="T1356" s="213">
        <f t="shared" si="101"/>
        <v>0</v>
      </c>
      <c r="U1356" s="572"/>
    </row>
    <row r="1357" spans="1:21" ht="14.15" customHeight="1">
      <c r="A1357" s="231">
        <v>1356</v>
      </c>
      <c r="B1357" s="262" t="s">
        <v>87</v>
      </c>
      <c r="C1357" s="208" t="s">
        <v>1464</v>
      </c>
      <c r="D1357" s="208" t="s">
        <v>1465</v>
      </c>
      <c r="E1357" s="208" t="s">
        <v>1466</v>
      </c>
      <c r="F1357" s="208" t="s">
        <v>176</v>
      </c>
      <c r="G1357" s="208" t="s">
        <v>377</v>
      </c>
      <c r="H1357" s="208" t="s">
        <v>1591</v>
      </c>
      <c r="I1357" s="200" t="s">
        <v>143</v>
      </c>
      <c r="J1357" s="208" t="s">
        <v>255</v>
      </c>
      <c r="K1357" s="208" t="s">
        <v>256</v>
      </c>
      <c r="L1357" s="208" t="s">
        <v>381</v>
      </c>
      <c r="M1357" s="208" t="s">
        <v>143</v>
      </c>
      <c r="N1357" s="201">
        <v>26.659600000000001</v>
      </c>
      <c r="O1357" s="202"/>
      <c r="P1357" s="202"/>
      <c r="Q1357" s="203">
        <f t="shared" si="99"/>
        <v>0</v>
      </c>
      <c r="R1357" s="203">
        <f t="shared" si="100"/>
        <v>0</v>
      </c>
      <c r="S1357" s="213">
        <f>IF(M1357="nvt",0,IF(O1357&gt;0,VLOOKUP(M1357,'3-Productie normen'!A:K,VLOOKUP(O1357,'3-Productie normen'!$B$34:$C$35,2,FALSE),FALSE)))</f>
        <v>0</v>
      </c>
      <c r="T1357" s="213">
        <f t="shared" si="101"/>
        <v>0</v>
      </c>
      <c r="U1357" s="572"/>
    </row>
    <row r="1358" spans="1:21" ht="14.15" customHeight="1">
      <c r="A1358" s="231">
        <v>1357</v>
      </c>
      <c r="B1358" s="262" t="s">
        <v>87</v>
      </c>
      <c r="C1358" s="208" t="s">
        <v>1464</v>
      </c>
      <c r="D1358" s="208" t="s">
        <v>1465</v>
      </c>
      <c r="E1358" s="208" t="s">
        <v>1466</v>
      </c>
      <c r="F1358" s="208" t="s">
        <v>176</v>
      </c>
      <c r="G1358" s="208" t="s">
        <v>377</v>
      </c>
      <c r="H1358" s="208" t="s">
        <v>1592</v>
      </c>
      <c r="I1358" s="200" t="s">
        <v>143</v>
      </c>
      <c r="J1358" s="208" t="s">
        <v>255</v>
      </c>
      <c r="K1358" s="208" t="s">
        <v>256</v>
      </c>
      <c r="L1358" s="208" t="s">
        <v>381</v>
      </c>
      <c r="M1358" s="208" t="s">
        <v>143</v>
      </c>
      <c r="N1358" s="201">
        <v>26.6616</v>
      </c>
      <c r="O1358" s="202"/>
      <c r="P1358" s="202"/>
      <c r="Q1358" s="203">
        <f t="shared" si="99"/>
        <v>0</v>
      </c>
      <c r="R1358" s="203">
        <f t="shared" si="100"/>
        <v>0</v>
      </c>
      <c r="S1358" s="213">
        <f>IF(M1358="nvt",0,IF(O1358&gt;0,VLOOKUP(M1358,'3-Productie normen'!A:K,VLOOKUP(O1358,'3-Productie normen'!$B$34:$C$35,2,FALSE),FALSE)))</f>
        <v>0</v>
      </c>
      <c r="T1358" s="213">
        <f t="shared" si="101"/>
        <v>0</v>
      </c>
      <c r="U1358" s="572"/>
    </row>
    <row r="1359" spans="1:21" ht="14.15" customHeight="1">
      <c r="A1359" s="231">
        <v>1358</v>
      </c>
      <c r="B1359" s="262" t="s">
        <v>87</v>
      </c>
      <c r="C1359" s="208" t="s">
        <v>1464</v>
      </c>
      <c r="D1359" s="208" t="s">
        <v>1465</v>
      </c>
      <c r="E1359" s="208" t="s">
        <v>1466</v>
      </c>
      <c r="F1359" s="208" t="s">
        <v>176</v>
      </c>
      <c r="G1359" s="208" t="s">
        <v>377</v>
      </c>
      <c r="H1359" s="208" t="s">
        <v>1593</v>
      </c>
      <c r="I1359" s="200" t="s">
        <v>143</v>
      </c>
      <c r="J1359" s="208" t="s">
        <v>255</v>
      </c>
      <c r="K1359" s="208" t="s">
        <v>256</v>
      </c>
      <c r="L1359" s="208" t="s">
        <v>381</v>
      </c>
      <c r="M1359" s="208" t="s">
        <v>143</v>
      </c>
      <c r="N1359" s="201">
        <v>26.659600000000001</v>
      </c>
      <c r="O1359" s="202"/>
      <c r="P1359" s="202"/>
      <c r="Q1359" s="203">
        <f t="shared" si="99"/>
        <v>0</v>
      </c>
      <c r="R1359" s="203">
        <f t="shared" si="100"/>
        <v>0</v>
      </c>
      <c r="S1359" s="213">
        <f>IF(M1359="nvt",0,IF(O1359&gt;0,VLOOKUP(M1359,'3-Productie normen'!A:K,VLOOKUP(O1359,'3-Productie normen'!$B$34:$C$35,2,FALSE),FALSE)))</f>
        <v>0</v>
      </c>
      <c r="T1359" s="213">
        <f t="shared" si="101"/>
        <v>0</v>
      </c>
      <c r="U1359" s="572"/>
    </row>
    <row r="1360" spans="1:21" ht="14.15" customHeight="1">
      <c r="A1360" s="231">
        <v>1359</v>
      </c>
      <c r="B1360" s="262" t="s">
        <v>87</v>
      </c>
      <c r="C1360" s="208" t="s">
        <v>1464</v>
      </c>
      <c r="D1360" s="208" t="s">
        <v>1465</v>
      </c>
      <c r="E1360" s="208" t="s">
        <v>1466</v>
      </c>
      <c r="F1360" s="208" t="s">
        <v>176</v>
      </c>
      <c r="G1360" s="208" t="s">
        <v>377</v>
      </c>
      <c r="H1360" s="208" t="s">
        <v>1594</v>
      </c>
      <c r="I1360" s="200" t="s">
        <v>143</v>
      </c>
      <c r="J1360" s="208" t="s">
        <v>255</v>
      </c>
      <c r="K1360" s="208" t="s">
        <v>256</v>
      </c>
      <c r="L1360" s="208" t="s">
        <v>381</v>
      </c>
      <c r="M1360" s="208" t="s">
        <v>143</v>
      </c>
      <c r="N1360" s="201">
        <v>23.4876</v>
      </c>
      <c r="O1360" s="202"/>
      <c r="P1360" s="202"/>
      <c r="Q1360" s="203">
        <f t="shared" si="99"/>
        <v>0</v>
      </c>
      <c r="R1360" s="203">
        <f t="shared" si="100"/>
        <v>0</v>
      </c>
      <c r="S1360" s="213">
        <f>IF(M1360="nvt",0,IF(O1360&gt;0,VLOOKUP(M1360,'3-Productie normen'!A:K,VLOOKUP(O1360,'3-Productie normen'!$B$34:$C$35,2,FALSE),FALSE)))</f>
        <v>0</v>
      </c>
      <c r="T1360" s="213">
        <f t="shared" si="101"/>
        <v>0</v>
      </c>
      <c r="U1360" s="572"/>
    </row>
    <row r="1361" spans="1:21" ht="14.15" customHeight="1">
      <c r="A1361" s="231">
        <v>1360</v>
      </c>
      <c r="B1361" s="262" t="s">
        <v>87</v>
      </c>
      <c r="C1361" s="208" t="s">
        <v>1464</v>
      </c>
      <c r="D1361" s="208" t="s">
        <v>1465</v>
      </c>
      <c r="E1361" s="208" t="s">
        <v>1466</v>
      </c>
      <c r="F1361" s="208" t="s">
        <v>176</v>
      </c>
      <c r="G1361" s="208" t="s">
        <v>377</v>
      </c>
      <c r="H1361" s="208" t="s">
        <v>1595</v>
      </c>
      <c r="I1361" s="200" t="s">
        <v>143</v>
      </c>
      <c r="J1361" s="208" t="s">
        <v>255</v>
      </c>
      <c r="K1361" s="208" t="s">
        <v>256</v>
      </c>
      <c r="L1361" s="208" t="s">
        <v>381</v>
      </c>
      <c r="M1361" s="208" t="s">
        <v>143</v>
      </c>
      <c r="N1361" s="201">
        <v>24.069400000000002</v>
      </c>
      <c r="O1361" s="202"/>
      <c r="P1361" s="202"/>
      <c r="Q1361" s="203">
        <f t="shared" si="99"/>
        <v>0</v>
      </c>
      <c r="R1361" s="203">
        <f t="shared" si="100"/>
        <v>0</v>
      </c>
      <c r="S1361" s="213">
        <f>IF(M1361="nvt",0,IF(O1361&gt;0,VLOOKUP(M1361,'3-Productie normen'!A:K,VLOOKUP(O1361,'3-Productie normen'!$B$34:$C$35,2,FALSE),FALSE)))</f>
        <v>0</v>
      </c>
      <c r="T1361" s="213">
        <f t="shared" si="101"/>
        <v>0</v>
      </c>
      <c r="U1361" s="572"/>
    </row>
    <row r="1362" spans="1:21" ht="14.15" customHeight="1">
      <c r="A1362" s="232">
        <v>1361</v>
      </c>
      <c r="B1362" s="262" t="s">
        <v>87</v>
      </c>
      <c r="C1362" s="208" t="s">
        <v>1464</v>
      </c>
      <c r="D1362" s="208" t="s">
        <v>1465</v>
      </c>
      <c r="E1362" s="208" t="s">
        <v>1466</v>
      </c>
      <c r="F1362" s="208" t="s">
        <v>176</v>
      </c>
      <c r="G1362" s="208" t="s">
        <v>377</v>
      </c>
      <c r="H1362" s="208" t="s">
        <v>1596</v>
      </c>
      <c r="I1362" s="200" t="s">
        <v>143</v>
      </c>
      <c r="J1362" s="208" t="s">
        <v>255</v>
      </c>
      <c r="K1362" s="208" t="s">
        <v>256</v>
      </c>
      <c r="L1362" s="208" t="s">
        <v>381</v>
      </c>
      <c r="M1362" s="208" t="s">
        <v>143</v>
      </c>
      <c r="N1362" s="201">
        <v>23.4876</v>
      </c>
      <c r="O1362" s="202"/>
      <c r="P1362" s="202"/>
      <c r="Q1362" s="203">
        <f t="shared" ref="Q1362:Q1425" si="102">IF(O1362="nvt",0,IF(O1362&gt;0,S1362*N1362,0))</f>
        <v>0</v>
      </c>
      <c r="R1362" s="203">
        <f t="shared" ref="R1362:R1425" si="103">IF(P1362&gt;0,T1362*N1362,0)</f>
        <v>0</v>
      </c>
      <c r="S1362" s="213">
        <f>IF(M1362="nvt",0,IF(O1362&gt;0,VLOOKUP(M1362,'3-Productie normen'!A:K,VLOOKUP(O1362,'3-Productie normen'!$B$34:$C$35,2,FALSE),FALSE)))</f>
        <v>0</v>
      </c>
      <c r="T1362" s="213">
        <f t="shared" ref="T1362:T1425" si="104">IF(P1362&gt;0,S1362*$T$8,0)</f>
        <v>0</v>
      </c>
      <c r="U1362" s="572"/>
    </row>
    <row r="1363" spans="1:21" ht="14.15" customHeight="1">
      <c r="A1363" s="231">
        <v>1362</v>
      </c>
      <c r="B1363" s="262" t="s">
        <v>87</v>
      </c>
      <c r="C1363" s="208" t="s">
        <v>1464</v>
      </c>
      <c r="D1363" s="208" t="s">
        <v>1465</v>
      </c>
      <c r="E1363" s="208" t="s">
        <v>1466</v>
      </c>
      <c r="F1363" s="208" t="s">
        <v>176</v>
      </c>
      <c r="G1363" s="208" t="s">
        <v>377</v>
      </c>
      <c r="H1363" s="208" t="s">
        <v>1597</v>
      </c>
      <c r="I1363" s="200" t="s">
        <v>143</v>
      </c>
      <c r="J1363" s="208" t="s">
        <v>255</v>
      </c>
      <c r="K1363" s="208" t="s">
        <v>256</v>
      </c>
      <c r="L1363" s="208" t="s">
        <v>381</v>
      </c>
      <c r="M1363" s="208" t="s">
        <v>143</v>
      </c>
      <c r="N1363" s="201">
        <v>17.933</v>
      </c>
      <c r="O1363" s="202"/>
      <c r="P1363" s="202"/>
      <c r="Q1363" s="203">
        <f t="shared" si="102"/>
        <v>0</v>
      </c>
      <c r="R1363" s="203">
        <f t="shared" si="103"/>
        <v>0</v>
      </c>
      <c r="S1363" s="213">
        <f>IF(M1363="nvt",0,IF(O1363&gt;0,VLOOKUP(M1363,'3-Productie normen'!A:K,VLOOKUP(O1363,'3-Productie normen'!$B$34:$C$35,2,FALSE),FALSE)))</f>
        <v>0</v>
      </c>
      <c r="T1363" s="213">
        <f t="shared" si="104"/>
        <v>0</v>
      </c>
      <c r="U1363" s="572"/>
    </row>
    <row r="1364" spans="1:21" ht="14.15" customHeight="1">
      <c r="A1364" s="231">
        <v>1363</v>
      </c>
      <c r="B1364" s="262" t="s">
        <v>87</v>
      </c>
      <c r="C1364" s="208" t="s">
        <v>1464</v>
      </c>
      <c r="D1364" s="208" t="s">
        <v>1465</v>
      </c>
      <c r="E1364" s="208" t="s">
        <v>1466</v>
      </c>
      <c r="F1364" s="208" t="s">
        <v>176</v>
      </c>
      <c r="G1364" s="208" t="s">
        <v>377</v>
      </c>
      <c r="H1364" s="208" t="s">
        <v>1598</v>
      </c>
      <c r="I1364" s="200" t="s">
        <v>143</v>
      </c>
      <c r="J1364" s="208" t="s">
        <v>255</v>
      </c>
      <c r="K1364" s="208" t="s">
        <v>256</v>
      </c>
      <c r="L1364" s="208" t="s">
        <v>381</v>
      </c>
      <c r="M1364" s="208" t="s">
        <v>143</v>
      </c>
      <c r="N1364" s="201">
        <v>23.4876</v>
      </c>
      <c r="O1364" s="202"/>
      <c r="P1364" s="202"/>
      <c r="Q1364" s="203">
        <f t="shared" si="102"/>
        <v>0</v>
      </c>
      <c r="R1364" s="203">
        <f t="shared" si="103"/>
        <v>0</v>
      </c>
      <c r="S1364" s="213">
        <f>IF(M1364="nvt",0,IF(O1364&gt;0,VLOOKUP(M1364,'3-Productie normen'!A:K,VLOOKUP(O1364,'3-Productie normen'!$B$34:$C$35,2,FALSE),FALSE)))</f>
        <v>0</v>
      </c>
      <c r="T1364" s="213">
        <f t="shared" si="104"/>
        <v>0</v>
      </c>
      <c r="U1364" s="572"/>
    </row>
    <row r="1365" spans="1:21" ht="14.15" customHeight="1">
      <c r="A1365" s="231">
        <v>1364</v>
      </c>
      <c r="B1365" s="262" t="s">
        <v>87</v>
      </c>
      <c r="C1365" s="208" t="s">
        <v>1464</v>
      </c>
      <c r="D1365" s="208" t="s">
        <v>1465</v>
      </c>
      <c r="E1365" s="208" t="s">
        <v>1466</v>
      </c>
      <c r="F1365" s="208" t="s">
        <v>176</v>
      </c>
      <c r="G1365" s="208" t="s">
        <v>377</v>
      </c>
      <c r="H1365" s="208" t="s">
        <v>1599</v>
      </c>
      <c r="I1365" s="200" t="s">
        <v>143</v>
      </c>
      <c r="J1365" s="208" t="s">
        <v>255</v>
      </c>
      <c r="K1365" s="208" t="s">
        <v>256</v>
      </c>
      <c r="L1365" s="208" t="s">
        <v>381</v>
      </c>
      <c r="M1365" s="208" t="s">
        <v>143</v>
      </c>
      <c r="N1365" s="201">
        <v>26.659600000000001</v>
      </c>
      <c r="O1365" s="202"/>
      <c r="P1365" s="202"/>
      <c r="Q1365" s="203">
        <f t="shared" si="102"/>
        <v>0</v>
      </c>
      <c r="R1365" s="203">
        <f t="shared" si="103"/>
        <v>0</v>
      </c>
      <c r="S1365" s="213">
        <f>IF(M1365="nvt",0,IF(O1365&gt;0,VLOOKUP(M1365,'3-Productie normen'!A:K,VLOOKUP(O1365,'3-Productie normen'!$B$34:$C$35,2,FALSE),FALSE)))</f>
        <v>0</v>
      </c>
      <c r="T1365" s="213">
        <f t="shared" si="104"/>
        <v>0</v>
      </c>
      <c r="U1365" s="572"/>
    </row>
    <row r="1366" spans="1:21" ht="14.15" customHeight="1">
      <c r="A1366" s="231">
        <v>1365</v>
      </c>
      <c r="B1366" s="262" t="s">
        <v>87</v>
      </c>
      <c r="C1366" s="208" t="s">
        <v>1464</v>
      </c>
      <c r="D1366" s="208" t="s">
        <v>1465</v>
      </c>
      <c r="E1366" s="208" t="s">
        <v>1466</v>
      </c>
      <c r="F1366" s="208" t="s">
        <v>176</v>
      </c>
      <c r="G1366" s="208" t="s">
        <v>377</v>
      </c>
      <c r="H1366" s="208" t="s">
        <v>1600</v>
      </c>
      <c r="I1366" s="200" t="s">
        <v>143</v>
      </c>
      <c r="J1366" s="208" t="s">
        <v>255</v>
      </c>
      <c r="K1366" s="208" t="s">
        <v>256</v>
      </c>
      <c r="L1366" s="208" t="s">
        <v>381</v>
      </c>
      <c r="M1366" s="208" t="s">
        <v>143</v>
      </c>
      <c r="N1366" s="201">
        <v>26.6616</v>
      </c>
      <c r="O1366" s="202"/>
      <c r="P1366" s="202"/>
      <c r="Q1366" s="203">
        <f t="shared" si="102"/>
        <v>0</v>
      </c>
      <c r="R1366" s="203">
        <f t="shared" si="103"/>
        <v>0</v>
      </c>
      <c r="S1366" s="213">
        <f>IF(M1366="nvt",0,IF(O1366&gt;0,VLOOKUP(M1366,'3-Productie normen'!A:K,VLOOKUP(O1366,'3-Productie normen'!$B$34:$C$35,2,FALSE),FALSE)))</f>
        <v>0</v>
      </c>
      <c r="T1366" s="213">
        <f t="shared" si="104"/>
        <v>0</v>
      </c>
      <c r="U1366" s="572"/>
    </row>
    <row r="1367" spans="1:21" ht="14.15" customHeight="1">
      <c r="A1367" s="231">
        <v>1366</v>
      </c>
      <c r="B1367" s="262" t="s">
        <v>87</v>
      </c>
      <c r="C1367" s="208" t="s">
        <v>1464</v>
      </c>
      <c r="D1367" s="208" t="s">
        <v>1465</v>
      </c>
      <c r="E1367" s="208" t="s">
        <v>1466</v>
      </c>
      <c r="F1367" s="208" t="s">
        <v>176</v>
      </c>
      <c r="G1367" s="208" t="s">
        <v>377</v>
      </c>
      <c r="H1367" s="208" t="s">
        <v>1601</v>
      </c>
      <c r="I1367" s="200" t="s">
        <v>143</v>
      </c>
      <c r="J1367" s="208" t="s">
        <v>255</v>
      </c>
      <c r="K1367" s="208" t="s">
        <v>256</v>
      </c>
      <c r="L1367" s="208" t="s">
        <v>381</v>
      </c>
      <c r="M1367" s="208" t="s">
        <v>143</v>
      </c>
      <c r="N1367" s="201">
        <v>53.916000000000004</v>
      </c>
      <c r="O1367" s="202"/>
      <c r="P1367" s="202"/>
      <c r="Q1367" s="203">
        <f t="shared" si="102"/>
        <v>0</v>
      </c>
      <c r="R1367" s="203">
        <f t="shared" si="103"/>
        <v>0</v>
      </c>
      <c r="S1367" s="213">
        <f>IF(M1367="nvt",0,IF(O1367&gt;0,VLOOKUP(M1367,'3-Productie normen'!A:K,VLOOKUP(O1367,'3-Productie normen'!$B$34:$C$35,2,FALSE),FALSE)))</f>
        <v>0</v>
      </c>
      <c r="T1367" s="213">
        <f t="shared" si="104"/>
        <v>0</v>
      </c>
      <c r="U1367" s="572"/>
    </row>
    <row r="1368" spans="1:21" ht="14.15" customHeight="1">
      <c r="A1368" s="231">
        <v>1367</v>
      </c>
      <c r="B1368" s="262" t="s">
        <v>87</v>
      </c>
      <c r="C1368" s="208" t="s">
        <v>1464</v>
      </c>
      <c r="D1368" s="208" t="s">
        <v>1465</v>
      </c>
      <c r="E1368" s="208" t="s">
        <v>1466</v>
      </c>
      <c r="F1368" s="208" t="s">
        <v>176</v>
      </c>
      <c r="G1368" s="208" t="s">
        <v>377</v>
      </c>
      <c r="H1368" s="208" t="s">
        <v>1602</v>
      </c>
      <c r="I1368" s="200" t="s">
        <v>143</v>
      </c>
      <c r="J1368" s="208" t="s">
        <v>209</v>
      </c>
      <c r="K1368" s="208" t="s">
        <v>213</v>
      </c>
      <c r="L1368" s="208" t="s">
        <v>381</v>
      </c>
      <c r="M1368" s="208" t="s">
        <v>143</v>
      </c>
      <c r="N1368" s="201">
        <v>26.940900000000003</v>
      </c>
      <c r="O1368" s="202"/>
      <c r="P1368" s="202"/>
      <c r="Q1368" s="203">
        <f t="shared" si="102"/>
        <v>0</v>
      </c>
      <c r="R1368" s="203">
        <f t="shared" si="103"/>
        <v>0</v>
      </c>
      <c r="S1368" s="213">
        <f>IF(M1368="nvt",0,IF(O1368&gt;0,VLOOKUP(M1368,'3-Productie normen'!A:K,VLOOKUP(O1368,'3-Productie normen'!$B$34:$C$35,2,FALSE),FALSE)))</f>
        <v>0</v>
      </c>
      <c r="T1368" s="213">
        <f t="shared" si="104"/>
        <v>0</v>
      </c>
      <c r="U1368" s="572"/>
    </row>
    <row r="1369" spans="1:21" ht="14.15" customHeight="1">
      <c r="A1369" s="231">
        <v>1368</v>
      </c>
      <c r="B1369" s="262" t="s">
        <v>87</v>
      </c>
      <c r="C1369" s="208" t="s">
        <v>1464</v>
      </c>
      <c r="D1369" s="208" t="s">
        <v>1465</v>
      </c>
      <c r="E1369" s="208" t="s">
        <v>1466</v>
      </c>
      <c r="F1369" s="208" t="s">
        <v>176</v>
      </c>
      <c r="G1369" s="208" t="s">
        <v>377</v>
      </c>
      <c r="H1369" s="208" t="s">
        <v>1603</v>
      </c>
      <c r="I1369" s="200" t="s">
        <v>143</v>
      </c>
      <c r="J1369" s="208" t="s">
        <v>209</v>
      </c>
      <c r="K1369" s="208" t="s">
        <v>210</v>
      </c>
      <c r="L1369" s="208" t="s">
        <v>381</v>
      </c>
      <c r="M1369" s="208" t="s">
        <v>143</v>
      </c>
      <c r="N1369" s="201">
        <v>17.7</v>
      </c>
      <c r="O1369" s="202"/>
      <c r="P1369" s="202"/>
      <c r="Q1369" s="203">
        <f t="shared" si="102"/>
        <v>0</v>
      </c>
      <c r="R1369" s="203">
        <f t="shared" si="103"/>
        <v>0</v>
      </c>
      <c r="S1369" s="213">
        <f>IF(M1369="nvt",0,IF(O1369&gt;0,VLOOKUP(M1369,'3-Productie normen'!A:K,VLOOKUP(O1369,'3-Productie normen'!$B$34:$C$35,2,FALSE),FALSE)))</f>
        <v>0</v>
      </c>
      <c r="T1369" s="213">
        <f t="shared" si="104"/>
        <v>0</v>
      </c>
      <c r="U1369" s="572"/>
    </row>
    <row r="1370" spans="1:21" ht="14.15" customHeight="1">
      <c r="A1370" s="232">
        <v>1369</v>
      </c>
      <c r="B1370" s="262" t="s">
        <v>87</v>
      </c>
      <c r="C1370" s="208" t="s">
        <v>1464</v>
      </c>
      <c r="D1370" s="208" t="s">
        <v>1465</v>
      </c>
      <c r="E1370" s="208" t="s">
        <v>1466</v>
      </c>
      <c r="F1370" s="208" t="s">
        <v>176</v>
      </c>
      <c r="G1370" s="208" t="s">
        <v>377</v>
      </c>
      <c r="H1370" s="208" t="s">
        <v>1604</v>
      </c>
      <c r="I1370" s="200" t="s">
        <v>143</v>
      </c>
      <c r="J1370" s="208" t="s">
        <v>209</v>
      </c>
      <c r="K1370" s="208" t="s">
        <v>210</v>
      </c>
      <c r="L1370" s="208" t="s">
        <v>381</v>
      </c>
      <c r="M1370" s="208" t="s">
        <v>143</v>
      </c>
      <c r="N1370" s="201">
        <v>3.96</v>
      </c>
      <c r="O1370" s="202"/>
      <c r="P1370" s="202"/>
      <c r="Q1370" s="203">
        <f t="shared" si="102"/>
        <v>0</v>
      </c>
      <c r="R1370" s="203">
        <f t="shared" si="103"/>
        <v>0</v>
      </c>
      <c r="S1370" s="213">
        <f>IF(M1370="nvt",0,IF(O1370&gt;0,VLOOKUP(M1370,'3-Productie normen'!A:K,VLOOKUP(O1370,'3-Productie normen'!$B$34:$C$35,2,FALSE),FALSE)))</f>
        <v>0</v>
      </c>
      <c r="T1370" s="213">
        <f t="shared" si="104"/>
        <v>0</v>
      </c>
      <c r="U1370" s="572"/>
    </row>
    <row r="1371" spans="1:21" ht="14.15" customHeight="1">
      <c r="A1371" s="231">
        <v>1370</v>
      </c>
      <c r="B1371" s="262" t="s">
        <v>87</v>
      </c>
      <c r="C1371" s="208" t="s">
        <v>1464</v>
      </c>
      <c r="D1371" s="208" t="s">
        <v>1465</v>
      </c>
      <c r="E1371" s="208" t="s">
        <v>1466</v>
      </c>
      <c r="F1371" s="208" t="s">
        <v>176</v>
      </c>
      <c r="G1371" s="208" t="s">
        <v>377</v>
      </c>
      <c r="H1371" s="208" t="s">
        <v>1605</v>
      </c>
      <c r="I1371" s="200" t="s">
        <v>143</v>
      </c>
      <c r="J1371" s="208" t="s">
        <v>209</v>
      </c>
      <c r="K1371" s="208" t="s">
        <v>215</v>
      </c>
      <c r="L1371" s="208" t="s">
        <v>180</v>
      </c>
      <c r="M1371" s="208" t="s">
        <v>143</v>
      </c>
      <c r="N1371" s="201">
        <v>9.61</v>
      </c>
      <c r="O1371" s="202"/>
      <c r="P1371" s="202"/>
      <c r="Q1371" s="203">
        <f t="shared" si="102"/>
        <v>0</v>
      </c>
      <c r="R1371" s="203">
        <f t="shared" si="103"/>
        <v>0</v>
      </c>
      <c r="S1371" s="213">
        <f>IF(M1371="nvt",0,IF(O1371&gt;0,VLOOKUP(M1371,'3-Productie normen'!A:K,VLOOKUP(O1371,'3-Productie normen'!$B$34:$C$35,2,FALSE),FALSE)))</f>
        <v>0</v>
      </c>
      <c r="T1371" s="213">
        <f t="shared" si="104"/>
        <v>0</v>
      </c>
      <c r="U1371" s="572"/>
    </row>
    <row r="1372" spans="1:21" ht="14.15" customHeight="1">
      <c r="A1372" s="231">
        <v>1371</v>
      </c>
      <c r="B1372" s="262" t="s">
        <v>87</v>
      </c>
      <c r="C1372" s="208" t="s">
        <v>1464</v>
      </c>
      <c r="D1372" s="208" t="s">
        <v>1465</v>
      </c>
      <c r="E1372" s="208" t="s">
        <v>1466</v>
      </c>
      <c r="F1372" s="208" t="s">
        <v>176</v>
      </c>
      <c r="G1372" s="208" t="s">
        <v>377</v>
      </c>
      <c r="H1372" s="208" t="s">
        <v>1606</v>
      </c>
      <c r="I1372" s="200" t="s">
        <v>143</v>
      </c>
      <c r="J1372" s="208" t="s">
        <v>209</v>
      </c>
      <c r="K1372" s="208" t="s">
        <v>210</v>
      </c>
      <c r="L1372" s="208" t="s">
        <v>381</v>
      </c>
      <c r="M1372" s="208" t="s">
        <v>143</v>
      </c>
      <c r="N1372" s="201">
        <v>6.9058000000000002</v>
      </c>
      <c r="O1372" s="202"/>
      <c r="P1372" s="202"/>
      <c r="Q1372" s="203">
        <f t="shared" si="102"/>
        <v>0</v>
      </c>
      <c r="R1372" s="203">
        <f t="shared" si="103"/>
        <v>0</v>
      </c>
      <c r="S1372" s="213">
        <f>IF(M1372="nvt",0,IF(O1372&gt;0,VLOOKUP(M1372,'3-Productie normen'!A:K,VLOOKUP(O1372,'3-Productie normen'!$B$34:$C$35,2,FALSE),FALSE)))</f>
        <v>0</v>
      </c>
      <c r="T1372" s="213">
        <f t="shared" si="104"/>
        <v>0</v>
      </c>
      <c r="U1372" s="572"/>
    </row>
    <row r="1373" spans="1:21" ht="14.15" customHeight="1">
      <c r="A1373" s="231">
        <v>1372</v>
      </c>
      <c r="B1373" s="262" t="s">
        <v>87</v>
      </c>
      <c r="C1373" s="208" t="s">
        <v>1464</v>
      </c>
      <c r="D1373" s="208" t="s">
        <v>1465</v>
      </c>
      <c r="E1373" s="208" t="s">
        <v>1466</v>
      </c>
      <c r="F1373" s="208" t="s">
        <v>176</v>
      </c>
      <c r="G1373" s="208" t="s">
        <v>377</v>
      </c>
      <c r="H1373" s="208" t="s">
        <v>1607</v>
      </c>
      <c r="I1373" s="200" t="s">
        <v>143</v>
      </c>
      <c r="J1373" s="208" t="s">
        <v>209</v>
      </c>
      <c r="K1373" s="208" t="s">
        <v>210</v>
      </c>
      <c r="L1373" s="208" t="s">
        <v>381</v>
      </c>
      <c r="M1373" s="208" t="s">
        <v>143</v>
      </c>
      <c r="N1373" s="201">
        <v>10.7906</v>
      </c>
      <c r="O1373" s="202"/>
      <c r="P1373" s="202"/>
      <c r="Q1373" s="203">
        <f t="shared" si="102"/>
        <v>0</v>
      </c>
      <c r="R1373" s="203">
        <f t="shared" si="103"/>
        <v>0</v>
      </c>
      <c r="S1373" s="213">
        <f>IF(M1373="nvt",0,IF(O1373&gt;0,VLOOKUP(M1373,'3-Productie normen'!A:K,VLOOKUP(O1373,'3-Productie normen'!$B$34:$C$35,2,FALSE),FALSE)))</f>
        <v>0</v>
      </c>
      <c r="T1373" s="213">
        <f t="shared" si="104"/>
        <v>0</v>
      </c>
      <c r="U1373" s="572"/>
    </row>
    <row r="1374" spans="1:21" ht="14.15" customHeight="1">
      <c r="A1374" s="231">
        <v>1373</v>
      </c>
      <c r="B1374" s="262" t="s">
        <v>87</v>
      </c>
      <c r="C1374" s="208" t="s">
        <v>1464</v>
      </c>
      <c r="D1374" s="208" t="s">
        <v>1465</v>
      </c>
      <c r="E1374" s="208" t="s">
        <v>1466</v>
      </c>
      <c r="F1374" s="208" t="s">
        <v>176</v>
      </c>
      <c r="G1374" s="208" t="s">
        <v>377</v>
      </c>
      <c r="H1374" s="208" t="s">
        <v>1608</v>
      </c>
      <c r="I1374" s="200" t="s">
        <v>143</v>
      </c>
      <c r="J1374" s="208" t="s">
        <v>209</v>
      </c>
      <c r="K1374" s="208" t="s">
        <v>213</v>
      </c>
      <c r="L1374" s="208" t="s">
        <v>381</v>
      </c>
      <c r="M1374" s="208" t="s">
        <v>143</v>
      </c>
      <c r="N1374" s="201">
        <v>1.0807</v>
      </c>
      <c r="O1374" s="202"/>
      <c r="P1374" s="202"/>
      <c r="Q1374" s="203">
        <f t="shared" si="102"/>
        <v>0</v>
      </c>
      <c r="R1374" s="203">
        <f t="shared" si="103"/>
        <v>0</v>
      </c>
      <c r="S1374" s="213">
        <f>IF(M1374="nvt",0,IF(O1374&gt;0,VLOOKUP(M1374,'3-Productie normen'!A:K,VLOOKUP(O1374,'3-Productie normen'!$B$34:$C$35,2,FALSE),FALSE)))</f>
        <v>0</v>
      </c>
      <c r="T1374" s="213">
        <f t="shared" si="104"/>
        <v>0</v>
      </c>
      <c r="U1374" s="572"/>
    </row>
    <row r="1375" spans="1:21" ht="14.15" customHeight="1">
      <c r="A1375" s="231">
        <v>1374</v>
      </c>
      <c r="B1375" s="262" t="s">
        <v>87</v>
      </c>
      <c r="C1375" s="208" t="s">
        <v>1464</v>
      </c>
      <c r="D1375" s="208" t="s">
        <v>1465</v>
      </c>
      <c r="E1375" s="208" t="s">
        <v>1466</v>
      </c>
      <c r="F1375" s="208" t="s">
        <v>176</v>
      </c>
      <c r="G1375" s="208" t="s">
        <v>377</v>
      </c>
      <c r="H1375" s="208" t="s">
        <v>1609</v>
      </c>
      <c r="I1375" s="200" t="s">
        <v>143</v>
      </c>
      <c r="J1375" s="208" t="s">
        <v>209</v>
      </c>
      <c r="K1375" s="208" t="s">
        <v>210</v>
      </c>
      <c r="L1375" s="208" t="s">
        <v>381</v>
      </c>
      <c r="M1375" s="208" t="s">
        <v>143</v>
      </c>
      <c r="N1375" s="201">
        <v>4.9574999999999996</v>
      </c>
      <c r="O1375" s="202"/>
      <c r="P1375" s="202"/>
      <c r="Q1375" s="203">
        <f t="shared" si="102"/>
        <v>0</v>
      </c>
      <c r="R1375" s="203">
        <f t="shared" si="103"/>
        <v>0</v>
      </c>
      <c r="S1375" s="213">
        <f>IF(M1375="nvt",0,IF(O1375&gt;0,VLOOKUP(M1375,'3-Productie normen'!A:K,VLOOKUP(O1375,'3-Productie normen'!$B$34:$C$35,2,FALSE),FALSE)))</f>
        <v>0</v>
      </c>
      <c r="T1375" s="213">
        <f t="shared" si="104"/>
        <v>0</v>
      </c>
      <c r="U1375" s="572"/>
    </row>
    <row r="1376" spans="1:21" ht="14.15" customHeight="1">
      <c r="A1376" s="231">
        <v>1375</v>
      </c>
      <c r="B1376" s="262" t="s">
        <v>87</v>
      </c>
      <c r="C1376" s="208" t="s">
        <v>1464</v>
      </c>
      <c r="D1376" s="208" t="s">
        <v>1465</v>
      </c>
      <c r="E1376" s="208" t="s">
        <v>1466</v>
      </c>
      <c r="F1376" s="208" t="s">
        <v>176</v>
      </c>
      <c r="G1376" s="208" t="s">
        <v>377</v>
      </c>
      <c r="H1376" s="208" t="s">
        <v>1610</v>
      </c>
      <c r="I1376" s="200" t="s">
        <v>143</v>
      </c>
      <c r="J1376" s="208" t="s">
        <v>209</v>
      </c>
      <c r="K1376" s="208" t="s">
        <v>213</v>
      </c>
      <c r="L1376" s="208" t="s">
        <v>381</v>
      </c>
      <c r="M1376" s="208" t="s">
        <v>143</v>
      </c>
      <c r="N1376" s="201">
        <v>3.2464999999999997</v>
      </c>
      <c r="O1376" s="202"/>
      <c r="P1376" s="202"/>
      <c r="Q1376" s="203">
        <f t="shared" si="102"/>
        <v>0</v>
      </c>
      <c r="R1376" s="203">
        <f t="shared" si="103"/>
        <v>0</v>
      </c>
      <c r="S1376" s="213">
        <f>IF(M1376="nvt",0,IF(O1376&gt;0,VLOOKUP(M1376,'3-Productie normen'!A:K,VLOOKUP(O1376,'3-Productie normen'!$B$34:$C$35,2,FALSE),FALSE)))</f>
        <v>0</v>
      </c>
      <c r="T1376" s="213">
        <f t="shared" si="104"/>
        <v>0</v>
      </c>
      <c r="U1376" s="572"/>
    </row>
    <row r="1377" spans="1:21" ht="14.15" customHeight="1">
      <c r="A1377" s="231">
        <v>1376</v>
      </c>
      <c r="B1377" s="262" t="s">
        <v>87</v>
      </c>
      <c r="C1377" s="208" t="s">
        <v>1464</v>
      </c>
      <c r="D1377" s="208" t="s">
        <v>1465</v>
      </c>
      <c r="E1377" s="208" t="s">
        <v>1466</v>
      </c>
      <c r="F1377" s="208" t="s">
        <v>176</v>
      </c>
      <c r="G1377" s="208" t="s">
        <v>377</v>
      </c>
      <c r="H1377" s="208" t="s">
        <v>1611</v>
      </c>
      <c r="I1377" s="200" t="s">
        <v>143</v>
      </c>
      <c r="J1377" s="208" t="s">
        <v>209</v>
      </c>
      <c r="K1377" s="208" t="s">
        <v>213</v>
      </c>
      <c r="L1377" s="208" t="s">
        <v>381</v>
      </c>
      <c r="M1377" s="208" t="s">
        <v>143</v>
      </c>
      <c r="N1377" s="201">
        <v>0.73769999999999991</v>
      </c>
      <c r="O1377" s="202"/>
      <c r="P1377" s="202"/>
      <c r="Q1377" s="203">
        <f t="shared" si="102"/>
        <v>0</v>
      </c>
      <c r="R1377" s="203">
        <f t="shared" si="103"/>
        <v>0</v>
      </c>
      <c r="S1377" s="213">
        <f>IF(M1377="nvt",0,IF(O1377&gt;0,VLOOKUP(M1377,'3-Productie normen'!A:K,VLOOKUP(O1377,'3-Productie normen'!$B$34:$C$35,2,FALSE),FALSE)))</f>
        <v>0</v>
      </c>
      <c r="T1377" s="213">
        <f t="shared" si="104"/>
        <v>0</v>
      </c>
      <c r="U1377" s="572"/>
    </row>
    <row r="1378" spans="1:21" ht="14.15" customHeight="1">
      <c r="A1378" s="232">
        <v>1377</v>
      </c>
      <c r="B1378" s="262" t="s">
        <v>87</v>
      </c>
      <c r="C1378" s="208" t="s">
        <v>1464</v>
      </c>
      <c r="D1378" s="208" t="s">
        <v>1465</v>
      </c>
      <c r="E1378" s="208" t="s">
        <v>1466</v>
      </c>
      <c r="F1378" s="208" t="s">
        <v>176</v>
      </c>
      <c r="G1378" s="208" t="s">
        <v>377</v>
      </c>
      <c r="H1378" s="208" t="s">
        <v>1612</v>
      </c>
      <c r="I1378" s="200" t="s">
        <v>143</v>
      </c>
      <c r="J1378" s="208" t="s">
        <v>209</v>
      </c>
      <c r="K1378" s="208" t="s">
        <v>213</v>
      </c>
      <c r="L1378" s="208" t="s">
        <v>381</v>
      </c>
      <c r="M1378" s="208" t="s">
        <v>143</v>
      </c>
      <c r="N1378" s="201">
        <v>0.93110000000000004</v>
      </c>
      <c r="O1378" s="202"/>
      <c r="P1378" s="202"/>
      <c r="Q1378" s="203">
        <f t="shared" si="102"/>
        <v>0</v>
      </c>
      <c r="R1378" s="203">
        <f t="shared" si="103"/>
        <v>0</v>
      </c>
      <c r="S1378" s="213">
        <f>IF(M1378="nvt",0,IF(O1378&gt;0,VLOOKUP(M1378,'3-Productie normen'!A:K,VLOOKUP(O1378,'3-Productie normen'!$B$34:$C$35,2,FALSE),FALSE)))</f>
        <v>0</v>
      </c>
      <c r="T1378" s="213">
        <f t="shared" si="104"/>
        <v>0</v>
      </c>
      <c r="U1378" s="572"/>
    </row>
    <row r="1379" spans="1:21" ht="14.15" customHeight="1">
      <c r="A1379" s="231">
        <v>1378</v>
      </c>
      <c r="B1379" s="262" t="s">
        <v>87</v>
      </c>
      <c r="C1379" s="208" t="s">
        <v>1464</v>
      </c>
      <c r="D1379" s="208" t="s">
        <v>1465</v>
      </c>
      <c r="E1379" s="208" t="s">
        <v>1466</v>
      </c>
      <c r="F1379" s="208" t="s">
        <v>176</v>
      </c>
      <c r="G1379" s="208" t="s">
        <v>377</v>
      </c>
      <c r="H1379" s="208" t="s">
        <v>1613</v>
      </c>
      <c r="I1379" s="200" t="s">
        <v>143</v>
      </c>
      <c r="J1379" s="208" t="s">
        <v>209</v>
      </c>
      <c r="K1379" s="208" t="s">
        <v>210</v>
      </c>
      <c r="L1379" s="208" t="s">
        <v>381</v>
      </c>
      <c r="M1379" s="208" t="s">
        <v>143</v>
      </c>
      <c r="N1379" s="201">
        <v>1.5969</v>
      </c>
      <c r="O1379" s="202"/>
      <c r="P1379" s="202"/>
      <c r="Q1379" s="203">
        <f t="shared" si="102"/>
        <v>0</v>
      </c>
      <c r="R1379" s="203">
        <f t="shared" si="103"/>
        <v>0</v>
      </c>
      <c r="S1379" s="213">
        <f>IF(M1379="nvt",0,IF(O1379&gt;0,VLOOKUP(M1379,'3-Productie normen'!A:K,VLOOKUP(O1379,'3-Productie normen'!$B$34:$C$35,2,FALSE),FALSE)))</f>
        <v>0</v>
      </c>
      <c r="T1379" s="213">
        <f t="shared" si="104"/>
        <v>0</v>
      </c>
      <c r="U1379" s="572"/>
    </row>
    <row r="1380" spans="1:21" ht="14.15" customHeight="1">
      <c r="A1380" s="231">
        <v>1379</v>
      </c>
      <c r="B1380" s="262" t="s">
        <v>87</v>
      </c>
      <c r="C1380" s="208" t="s">
        <v>1464</v>
      </c>
      <c r="D1380" s="208" t="s">
        <v>1465</v>
      </c>
      <c r="E1380" s="208" t="s">
        <v>1466</v>
      </c>
      <c r="F1380" s="208" t="s">
        <v>176</v>
      </c>
      <c r="G1380" s="208" t="s">
        <v>377</v>
      </c>
      <c r="H1380" s="208" t="s">
        <v>1614</v>
      </c>
      <c r="I1380" s="200" t="s">
        <v>143</v>
      </c>
      <c r="J1380" s="208" t="s">
        <v>209</v>
      </c>
      <c r="K1380" s="208" t="s">
        <v>210</v>
      </c>
      <c r="L1380" s="208" t="s">
        <v>381</v>
      </c>
      <c r="M1380" s="208" t="s">
        <v>143</v>
      </c>
      <c r="N1380" s="201">
        <v>4.4950000000000001</v>
      </c>
      <c r="O1380" s="202"/>
      <c r="P1380" s="202"/>
      <c r="Q1380" s="203">
        <f t="shared" si="102"/>
        <v>0</v>
      </c>
      <c r="R1380" s="203">
        <f t="shared" si="103"/>
        <v>0</v>
      </c>
      <c r="S1380" s="213">
        <f>IF(M1380="nvt",0,IF(O1380&gt;0,VLOOKUP(M1380,'3-Productie normen'!A:K,VLOOKUP(O1380,'3-Productie normen'!$B$34:$C$35,2,FALSE),FALSE)))</f>
        <v>0</v>
      </c>
      <c r="T1380" s="213">
        <f t="shared" si="104"/>
        <v>0</v>
      </c>
      <c r="U1380" s="572"/>
    </row>
    <row r="1381" spans="1:21" ht="14.15" customHeight="1">
      <c r="A1381" s="231">
        <v>1380</v>
      </c>
      <c r="B1381" s="262" t="s">
        <v>87</v>
      </c>
      <c r="C1381" s="208" t="s">
        <v>1464</v>
      </c>
      <c r="D1381" s="208" t="s">
        <v>1465</v>
      </c>
      <c r="E1381" s="208" t="s">
        <v>1466</v>
      </c>
      <c r="F1381" s="208" t="s">
        <v>176</v>
      </c>
      <c r="G1381" s="208" t="s">
        <v>377</v>
      </c>
      <c r="H1381" s="208" t="s">
        <v>1615</v>
      </c>
      <c r="I1381" s="200" t="s">
        <v>143</v>
      </c>
      <c r="J1381" s="208" t="s">
        <v>209</v>
      </c>
      <c r="K1381" s="208" t="s">
        <v>210</v>
      </c>
      <c r="L1381" s="208" t="s">
        <v>381</v>
      </c>
      <c r="M1381" s="208" t="s">
        <v>143</v>
      </c>
      <c r="N1381" s="201">
        <v>4.9028</v>
      </c>
      <c r="O1381" s="202"/>
      <c r="P1381" s="202"/>
      <c r="Q1381" s="203">
        <f t="shared" si="102"/>
        <v>0</v>
      </c>
      <c r="R1381" s="203">
        <f t="shared" si="103"/>
        <v>0</v>
      </c>
      <c r="S1381" s="213">
        <f>IF(M1381="nvt",0,IF(O1381&gt;0,VLOOKUP(M1381,'3-Productie normen'!A:K,VLOOKUP(O1381,'3-Productie normen'!$B$34:$C$35,2,FALSE),FALSE)))</f>
        <v>0</v>
      </c>
      <c r="T1381" s="213">
        <f t="shared" si="104"/>
        <v>0</v>
      </c>
      <c r="U1381" s="572"/>
    </row>
    <row r="1382" spans="1:21" ht="14.15" customHeight="1">
      <c r="A1382" s="231">
        <v>1381</v>
      </c>
      <c r="B1382" s="262" t="s">
        <v>87</v>
      </c>
      <c r="C1382" s="208" t="s">
        <v>1464</v>
      </c>
      <c r="D1382" s="208" t="s">
        <v>1465</v>
      </c>
      <c r="E1382" s="208" t="s">
        <v>1466</v>
      </c>
      <c r="F1382" s="208" t="s">
        <v>176</v>
      </c>
      <c r="G1382" s="208" t="s">
        <v>377</v>
      </c>
      <c r="H1382" s="208" t="s">
        <v>1616</v>
      </c>
      <c r="I1382" s="200" t="s">
        <v>143</v>
      </c>
      <c r="J1382" s="208" t="s">
        <v>209</v>
      </c>
      <c r="K1382" s="208" t="s">
        <v>210</v>
      </c>
      <c r="L1382" s="208" t="s">
        <v>381</v>
      </c>
      <c r="M1382" s="208" t="s">
        <v>143</v>
      </c>
      <c r="N1382" s="201">
        <v>2.2536</v>
      </c>
      <c r="O1382" s="202"/>
      <c r="P1382" s="202"/>
      <c r="Q1382" s="203">
        <f t="shared" si="102"/>
        <v>0</v>
      </c>
      <c r="R1382" s="203">
        <f t="shared" si="103"/>
        <v>0</v>
      </c>
      <c r="S1382" s="213">
        <f>IF(M1382="nvt",0,IF(O1382&gt;0,VLOOKUP(M1382,'3-Productie normen'!A:K,VLOOKUP(O1382,'3-Productie normen'!$B$34:$C$35,2,FALSE),FALSE)))</f>
        <v>0</v>
      </c>
      <c r="T1382" s="213">
        <f t="shared" si="104"/>
        <v>0</v>
      </c>
      <c r="U1382" s="572"/>
    </row>
    <row r="1383" spans="1:21" ht="14.15" customHeight="1">
      <c r="A1383" s="231">
        <v>1382</v>
      </c>
      <c r="B1383" s="262" t="s">
        <v>87</v>
      </c>
      <c r="C1383" s="208" t="s">
        <v>1464</v>
      </c>
      <c r="D1383" s="208" t="s">
        <v>1465</v>
      </c>
      <c r="E1383" s="208" t="s">
        <v>1466</v>
      </c>
      <c r="F1383" s="208" t="s">
        <v>176</v>
      </c>
      <c r="G1383" s="208" t="s">
        <v>377</v>
      </c>
      <c r="H1383" s="208" t="s">
        <v>1617</v>
      </c>
      <c r="I1383" s="200" t="s">
        <v>143</v>
      </c>
      <c r="J1383" s="208" t="s">
        <v>209</v>
      </c>
      <c r="K1383" s="208" t="s">
        <v>210</v>
      </c>
      <c r="L1383" s="208" t="s">
        <v>381</v>
      </c>
      <c r="M1383" s="208" t="s">
        <v>143</v>
      </c>
      <c r="N1383" s="201">
        <v>2.2646000000000002</v>
      </c>
      <c r="O1383" s="202"/>
      <c r="P1383" s="202"/>
      <c r="Q1383" s="203">
        <f t="shared" si="102"/>
        <v>0</v>
      </c>
      <c r="R1383" s="203">
        <f t="shared" si="103"/>
        <v>0</v>
      </c>
      <c r="S1383" s="213">
        <f>IF(M1383="nvt",0,IF(O1383&gt;0,VLOOKUP(M1383,'3-Productie normen'!A:K,VLOOKUP(O1383,'3-Productie normen'!$B$34:$C$35,2,FALSE),FALSE)))</f>
        <v>0</v>
      </c>
      <c r="T1383" s="213">
        <f t="shared" si="104"/>
        <v>0</v>
      </c>
      <c r="U1383" s="572"/>
    </row>
    <row r="1384" spans="1:21" ht="14.15" customHeight="1">
      <c r="A1384" s="231">
        <v>1383</v>
      </c>
      <c r="B1384" s="262" t="s">
        <v>87</v>
      </c>
      <c r="C1384" s="208" t="s">
        <v>1464</v>
      </c>
      <c r="D1384" s="208" t="s">
        <v>1465</v>
      </c>
      <c r="E1384" s="208" t="s">
        <v>1466</v>
      </c>
      <c r="F1384" s="208" t="s">
        <v>176</v>
      </c>
      <c r="G1384" s="208" t="s">
        <v>377</v>
      </c>
      <c r="H1384" s="208" t="s">
        <v>1618</v>
      </c>
      <c r="I1384" s="200" t="s">
        <v>143</v>
      </c>
      <c r="J1384" s="208" t="s">
        <v>209</v>
      </c>
      <c r="K1384" s="208" t="s">
        <v>210</v>
      </c>
      <c r="L1384" s="208" t="s">
        <v>381</v>
      </c>
      <c r="M1384" s="208" t="s">
        <v>143</v>
      </c>
      <c r="N1384" s="201">
        <v>2.6775000000000002</v>
      </c>
      <c r="O1384" s="202"/>
      <c r="P1384" s="202"/>
      <c r="Q1384" s="203">
        <f t="shared" si="102"/>
        <v>0</v>
      </c>
      <c r="R1384" s="203">
        <f t="shared" si="103"/>
        <v>0</v>
      </c>
      <c r="S1384" s="213">
        <f>IF(M1384="nvt",0,IF(O1384&gt;0,VLOOKUP(M1384,'3-Productie normen'!A:K,VLOOKUP(O1384,'3-Productie normen'!$B$34:$C$35,2,FALSE),FALSE)))</f>
        <v>0</v>
      </c>
      <c r="T1384" s="213">
        <f t="shared" si="104"/>
        <v>0</v>
      </c>
      <c r="U1384" s="572"/>
    </row>
    <row r="1385" spans="1:21" ht="14.15" customHeight="1">
      <c r="A1385" s="231">
        <v>1384</v>
      </c>
      <c r="B1385" s="262" t="s">
        <v>87</v>
      </c>
      <c r="C1385" s="208" t="s">
        <v>1464</v>
      </c>
      <c r="D1385" s="208" t="s">
        <v>1465</v>
      </c>
      <c r="E1385" s="208" t="s">
        <v>1466</v>
      </c>
      <c r="F1385" s="208" t="s">
        <v>176</v>
      </c>
      <c r="G1385" s="208" t="s">
        <v>377</v>
      </c>
      <c r="H1385" s="208" t="s">
        <v>1619</v>
      </c>
      <c r="I1385" s="200" t="s">
        <v>143</v>
      </c>
      <c r="J1385" s="208" t="s">
        <v>209</v>
      </c>
      <c r="K1385" s="208" t="s">
        <v>210</v>
      </c>
      <c r="L1385" s="208" t="s">
        <v>381</v>
      </c>
      <c r="M1385" s="208" t="s">
        <v>143</v>
      </c>
      <c r="N1385" s="201">
        <v>2.0099999999999998</v>
      </c>
      <c r="O1385" s="202"/>
      <c r="P1385" s="202"/>
      <c r="Q1385" s="203">
        <f t="shared" si="102"/>
        <v>0</v>
      </c>
      <c r="R1385" s="203">
        <f t="shared" si="103"/>
        <v>0</v>
      </c>
      <c r="S1385" s="213">
        <f>IF(M1385="nvt",0,IF(O1385&gt;0,VLOOKUP(M1385,'3-Productie normen'!A:K,VLOOKUP(O1385,'3-Productie normen'!$B$34:$C$35,2,FALSE),FALSE)))</f>
        <v>0</v>
      </c>
      <c r="T1385" s="213">
        <f t="shared" si="104"/>
        <v>0</v>
      </c>
      <c r="U1385" s="572"/>
    </row>
    <row r="1386" spans="1:21" ht="14.15" customHeight="1">
      <c r="A1386" s="232">
        <v>1385</v>
      </c>
      <c r="B1386" s="262" t="s">
        <v>87</v>
      </c>
      <c r="C1386" s="208" t="s">
        <v>1464</v>
      </c>
      <c r="D1386" s="208" t="s">
        <v>1465</v>
      </c>
      <c r="E1386" s="208" t="s">
        <v>1466</v>
      </c>
      <c r="F1386" s="208" t="s">
        <v>176</v>
      </c>
      <c r="G1386" s="208" t="s">
        <v>177</v>
      </c>
      <c r="H1386" s="208" t="s">
        <v>1620</v>
      </c>
      <c r="I1386" s="200" t="s">
        <v>125</v>
      </c>
      <c r="J1386" s="208" t="s">
        <v>222</v>
      </c>
      <c r="K1386" s="208" t="s">
        <v>279</v>
      </c>
      <c r="L1386" s="208" t="s">
        <v>180</v>
      </c>
      <c r="M1386" s="199" t="s">
        <v>129</v>
      </c>
      <c r="N1386" s="201">
        <v>80.771299999999997</v>
      </c>
      <c r="O1386" s="202" t="s">
        <v>81</v>
      </c>
      <c r="P1386" s="202"/>
      <c r="Q1386" s="203">
        <f t="shared" si="102"/>
        <v>0</v>
      </c>
      <c r="R1386" s="203">
        <f t="shared" si="103"/>
        <v>0</v>
      </c>
      <c r="S1386" s="213">
        <f>IF(M1386="nvt",0,IF(O1386&gt;0,VLOOKUP(M1386,'3-Productie normen'!A:K,VLOOKUP(O1386,'3-Productie normen'!$B$34:$C$35,2,FALSE),FALSE)))</f>
        <v>0</v>
      </c>
      <c r="T1386" s="213">
        <f t="shared" si="104"/>
        <v>0</v>
      </c>
      <c r="U1386" s="572"/>
    </row>
    <row r="1387" spans="1:21" ht="14.15" customHeight="1">
      <c r="A1387" s="231">
        <v>1386</v>
      </c>
      <c r="B1387" s="262" t="s">
        <v>87</v>
      </c>
      <c r="C1387" s="208" t="s">
        <v>1464</v>
      </c>
      <c r="D1387" s="208" t="s">
        <v>1465</v>
      </c>
      <c r="E1387" s="208" t="s">
        <v>1466</v>
      </c>
      <c r="F1387" s="208" t="s">
        <v>176</v>
      </c>
      <c r="G1387" s="208" t="s">
        <v>177</v>
      </c>
      <c r="H1387" s="208" t="s">
        <v>1621</v>
      </c>
      <c r="I1387" s="200" t="s">
        <v>245</v>
      </c>
      <c r="J1387" s="208" t="s">
        <v>255</v>
      </c>
      <c r="K1387" s="208" t="s">
        <v>256</v>
      </c>
      <c r="L1387" s="208" t="s">
        <v>180</v>
      </c>
      <c r="M1387" s="199" t="s">
        <v>143</v>
      </c>
      <c r="N1387" s="201">
        <v>11.393699999999999</v>
      </c>
      <c r="O1387" s="202"/>
      <c r="P1387" s="202"/>
      <c r="Q1387" s="203">
        <f t="shared" si="102"/>
        <v>0</v>
      </c>
      <c r="R1387" s="203">
        <f t="shared" si="103"/>
        <v>0</v>
      </c>
      <c r="S1387" s="213">
        <f>IF(M1387="nvt",0,IF(O1387&gt;0,VLOOKUP(M1387,'3-Productie normen'!A:K,VLOOKUP(O1387,'3-Productie normen'!$B$34:$C$35,2,FALSE),FALSE)))</f>
        <v>0</v>
      </c>
      <c r="T1387" s="213">
        <f t="shared" si="104"/>
        <v>0</v>
      </c>
      <c r="U1387" s="572"/>
    </row>
    <row r="1388" spans="1:21" ht="14.15" customHeight="1">
      <c r="A1388" s="231">
        <v>1387</v>
      </c>
      <c r="B1388" s="262" t="s">
        <v>87</v>
      </c>
      <c r="C1388" s="208" t="s">
        <v>1464</v>
      </c>
      <c r="D1388" s="208" t="s">
        <v>1465</v>
      </c>
      <c r="E1388" s="208" t="s">
        <v>1466</v>
      </c>
      <c r="F1388" s="208" t="s">
        <v>176</v>
      </c>
      <c r="G1388" s="208" t="s">
        <v>177</v>
      </c>
      <c r="H1388" s="208" t="s">
        <v>1622</v>
      </c>
      <c r="I1388" s="200" t="s">
        <v>133</v>
      </c>
      <c r="J1388" s="208" t="s">
        <v>222</v>
      </c>
      <c r="K1388" s="208" t="s">
        <v>223</v>
      </c>
      <c r="L1388" s="208" t="s">
        <v>461</v>
      </c>
      <c r="M1388" s="208" t="s">
        <v>138</v>
      </c>
      <c r="N1388" s="201">
        <v>3.6754000000000002</v>
      </c>
      <c r="O1388" s="202" t="s">
        <v>81</v>
      </c>
      <c r="P1388" s="202"/>
      <c r="Q1388" s="203">
        <f t="shared" si="102"/>
        <v>0</v>
      </c>
      <c r="R1388" s="203">
        <f t="shared" si="103"/>
        <v>0</v>
      </c>
      <c r="S1388" s="213">
        <f>IF(M1388="nvt",0,IF(O1388&gt;0,VLOOKUP(M1388,'3-Productie normen'!A:K,VLOOKUP(O1388,'3-Productie normen'!$B$34:$C$35,2,FALSE),FALSE)))</f>
        <v>0</v>
      </c>
      <c r="T1388" s="213">
        <f t="shared" si="104"/>
        <v>0</v>
      </c>
      <c r="U1388" s="572"/>
    </row>
    <row r="1389" spans="1:21" ht="14.15" customHeight="1">
      <c r="A1389" s="231">
        <v>1388</v>
      </c>
      <c r="B1389" s="262" t="s">
        <v>87</v>
      </c>
      <c r="C1389" s="208" t="s">
        <v>1464</v>
      </c>
      <c r="D1389" s="208" t="s">
        <v>1465</v>
      </c>
      <c r="E1389" s="208" t="s">
        <v>1466</v>
      </c>
      <c r="F1389" s="208" t="s">
        <v>176</v>
      </c>
      <c r="G1389" s="208" t="s">
        <v>177</v>
      </c>
      <c r="H1389" s="208" t="s">
        <v>1623</v>
      </c>
      <c r="I1389" s="200" t="s">
        <v>133</v>
      </c>
      <c r="J1389" s="208" t="s">
        <v>179</v>
      </c>
      <c r="K1389" s="208" t="s">
        <v>1240</v>
      </c>
      <c r="L1389" s="208" t="s">
        <v>180</v>
      </c>
      <c r="M1389" s="208" t="s">
        <v>132</v>
      </c>
      <c r="N1389" s="201">
        <v>43.866199999999999</v>
      </c>
      <c r="O1389" s="202" t="s">
        <v>81</v>
      </c>
      <c r="P1389" s="202"/>
      <c r="Q1389" s="203">
        <f t="shared" si="102"/>
        <v>0</v>
      </c>
      <c r="R1389" s="203">
        <f t="shared" si="103"/>
        <v>0</v>
      </c>
      <c r="S1389" s="213">
        <f>IF(M1389="nvt",0,IF(O1389&gt;0,VLOOKUP(M1389,'3-Productie normen'!A:K,VLOOKUP(O1389,'3-Productie normen'!$B$34:$C$35,2,FALSE),FALSE)))</f>
        <v>0</v>
      </c>
      <c r="T1389" s="213">
        <f t="shared" si="104"/>
        <v>0</v>
      </c>
      <c r="U1389" s="572"/>
    </row>
    <row r="1390" spans="1:21" ht="14.15" customHeight="1">
      <c r="A1390" s="231">
        <v>1389</v>
      </c>
      <c r="B1390" s="262" t="s">
        <v>87</v>
      </c>
      <c r="C1390" s="208" t="s">
        <v>1464</v>
      </c>
      <c r="D1390" s="208" t="s">
        <v>1465</v>
      </c>
      <c r="E1390" s="208" t="s">
        <v>1466</v>
      </c>
      <c r="F1390" s="208" t="s">
        <v>176</v>
      </c>
      <c r="G1390" s="208" t="s">
        <v>177</v>
      </c>
      <c r="H1390" s="208" t="s">
        <v>1624</v>
      </c>
      <c r="I1390" s="200" t="s">
        <v>245</v>
      </c>
      <c r="J1390" s="208" t="s">
        <v>179</v>
      </c>
      <c r="K1390" s="208" t="s">
        <v>1240</v>
      </c>
      <c r="L1390" s="208" t="s">
        <v>180</v>
      </c>
      <c r="M1390" s="199" t="s">
        <v>143</v>
      </c>
      <c r="N1390" s="201">
        <v>14.6149</v>
      </c>
      <c r="O1390" s="202"/>
      <c r="P1390" s="202"/>
      <c r="Q1390" s="203">
        <f t="shared" si="102"/>
        <v>0</v>
      </c>
      <c r="R1390" s="203">
        <f t="shared" si="103"/>
        <v>0</v>
      </c>
      <c r="S1390" s="213">
        <f>IF(M1390="nvt",0,IF(O1390&gt;0,VLOOKUP(M1390,'3-Productie normen'!A:K,VLOOKUP(O1390,'3-Productie normen'!$B$34:$C$35,2,FALSE),FALSE)))</f>
        <v>0</v>
      </c>
      <c r="T1390" s="213">
        <f t="shared" si="104"/>
        <v>0</v>
      </c>
      <c r="U1390" s="572"/>
    </row>
    <row r="1391" spans="1:21" ht="14.15" customHeight="1">
      <c r="A1391" s="231">
        <v>1390</v>
      </c>
      <c r="B1391" s="262" t="s">
        <v>87</v>
      </c>
      <c r="C1391" s="208" t="s">
        <v>1464</v>
      </c>
      <c r="D1391" s="208" t="s">
        <v>1465</v>
      </c>
      <c r="E1391" s="208" t="s">
        <v>1466</v>
      </c>
      <c r="F1391" s="208" t="s">
        <v>176</v>
      </c>
      <c r="G1391" s="208" t="s">
        <v>177</v>
      </c>
      <c r="H1391" s="208" t="s">
        <v>1625</v>
      </c>
      <c r="I1391" s="200" t="s">
        <v>123</v>
      </c>
      <c r="J1391" s="208" t="s">
        <v>179</v>
      </c>
      <c r="K1391" s="208" t="s">
        <v>179</v>
      </c>
      <c r="L1391" s="208" t="s">
        <v>180</v>
      </c>
      <c r="M1391" s="199" t="s">
        <v>122</v>
      </c>
      <c r="N1391" s="201">
        <v>29.106199999999998</v>
      </c>
      <c r="O1391" s="202" t="s">
        <v>81</v>
      </c>
      <c r="P1391" s="202"/>
      <c r="Q1391" s="203">
        <f t="shared" si="102"/>
        <v>0</v>
      </c>
      <c r="R1391" s="203">
        <f t="shared" si="103"/>
        <v>0</v>
      </c>
      <c r="S1391" s="213">
        <f>IF(M1391="nvt",0,IF(O1391&gt;0,VLOOKUP(M1391,'3-Productie normen'!A:K,VLOOKUP(O1391,'3-Productie normen'!$B$34:$C$35,2,FALSE),FALSE)))</f>
        <v>0</v>
      </c>
      <c r="T1391" s="213">
        <f t="shared" si="104"/>
        <v>0</v>
      </c>
      <c r="U1391" s="572"/>
    </row>
    <row r="1392" spans="1:21" ht="14.15" customHeight="1">
      <c r="A1392" s="231">
        <v>1391</v>
      </c>
      <c r="B1392" s="262" t="s">
        <v>87</v>
      </c>
      <c r="C1392" s="208" t="s">
        <v>1464</v>
      </c>
      <c r="D1392" s="208" t="s">
        <v>1465</v>
      </c>
      <c r="E1392" s="208" t="s">
        <v>1466</v>
      </c>
      <c r="F1392" s="208" t="s">
        <v>176</v>
      </c>
      <c r="G1392" s="208" t="s">
        <v>177</v>
      </c>
      <c r="H1392" s="208" t="s">
        <v>1626</v>
      </c>
      <c r="I1392" s="207" t="s">
        <v>130</v>
      </c>
      <c r="J1392" s="208" t="s">
        <v>222</v>
      </c>
      <c r="K1392" s="208" t="s">
        <v>237</v>
      </c>
      <c r="L1392" s="208" t="s">
        <v>180</v>
      </c>
      <c r="M1392" s="199" t="s">
        <v>129</v>
      </c>
      <c r="N1392" s="201">
        <v>3.1266000000000003</v>
      </c>
      <c r="O1392" s="202" t="s">
        <v>81</v>
      </c>
      <c r="P1392" s="202"/>
      <c r="Q1392" s="203">
        <f t="shared" si="102"/>
        <v>0</v>
      </c>
      <c r="R1392" s="203">
        <f t="shared" si="103"/>
        <v>0</v>
      </c>
      <c r="S1392" s="213">
        <f>IF(M1392="nvt",0,IF(O1392&gt;0,VLOOKUP(M1392,'3-Productie normen'!A:K,VLOOKUP(O1392,'3-Productie normen'!$B$34:$C$35,2,FALSE),FALSE)))</f>
        <v>0</v>
      </c>
      <c r="T1392" s="213">
        <f t="shared" si="104"/>
        <v>0</v>
      </c>
      <c r="U1392" s="572"/>
    </row>
    <row r="1393" spans="1:21" ht="14.15" customHeight="1">
      <c r="A1393" s="231">
        <v>1392</v>
      </c>
      <c r="B1393" s="262" t="s">
        <v>87</v>
      </c>
      <c r="C1393" s="208" t="s">
        <v>1464</v>
      </c>
      <c r="D1393" s="208" t="s">
        <v>1465</v>
      </c>
      <c r="E1393" s="208" t="s">
        <v>1466</v>
      </c>
      <c r="F1393" s="208" t="s">
        <v>176</v>
      </c>
      <c r="G1393" s="208" t="s">
        <v>177</v>
      </c>
      <c r="H1393" s="208" t="s">
        <v>1627</v>
      </c>
      <c r="I1393" s="200" t="s">
        <v>123</v>
      </c>
      <c r="J1393" s="208" t="s">
        <v>179</v>
      </c>
      <c r="K1393" s="208" t="s">
        <v>256</v>
      </c>
      <c r="L1393" s="208" t="s">
        <v>180</v>
      </c>
      <c r="M1393" s="199" t="s">
        <v>122</v>
      </c>
      <c r="N1393" s="201">
        <v>52.381700000000002</v>
      </c>
      <c r="O1393" s="202" t="s">
        <v>81</v>
      </c>
      <c r="P1393" s="202"/>
      <c r="Q1393" s="203">
        <f t="shared" si="102"/>
        <v>0</v>
      </c>
      <c r="R1393" s="203">
        <f t="shared" si="103"/>
        <v>0</v>
      </c>
      <c r="S1393" s="213">
        <f>IF(M1393="nvt",0,IF(O1393&gt;0,VLOOKUP(M1393,'3-Productie normen'!A:K,VLOOKUP(O1393,'3-Productie normen'!$B$34:$C$35,2,FALSE),FALSE)))</f>
        <v>0</v>
      </c>
      <c r="T1393" s="213">
        <f t="shared" si="104"/>
        <v>0</v>
      </c>
      <c r="U1393" s="572"/>
    </row>
    <row r="1394" spans="1:21" ht="14.15" customHeight="1">
      <c r="A1394" s="232">
        <v>1393</v>
      </c>
      <c r="B1394" s="262" t="s">
        <v>87</v>
      </c>
      <c r="C1394" s="208" t="s">
        <v>1464</v>
      </c>
      <c r="D1394" s="208" t="s">
        <v>1465</v>
      </c>
      <c r="E1394" s="208" t="s">
        <v>1466</v>
      </c>
      <c r="F1394" s="208" t="s">
        <v>176</v>
      </c>
      <c r="G1394" s="208" t="s">
        <v>177</v>
      </c>
      <c r="H1394" s="208" t="s">
        <v>1628</v>
      </c>
      <c r="I1394" s="200" t="s">
        <v>130</v>
      </c>
      <c r="J1394" s="208" t="s">
        <v>209</v>
      </c>
      <c r="K1394" s="208" t="s">
        <v>220</v>
      </c>
      <c r="L1394" s="208" t="s">
        <v>180</v>
      </c>
      <c r="M1394" s="208" t="s">
        <v>140</v>
      </c>
      <c r="N1394" s="201">
        <v>16.502700000000001</v>
      </c>
      <c r="O1394" s="202" t="s">
        <v>81</v>
      </c>
      <c r="P1394" s="202"/>
      <c r="Q1394" s="203">
        <f t="shared" si="102"/>
        <v>0</v>
      </c>
      <c r="R1394" s="203">
        <f t="shared" si="103"/>
        <v>0</v>
      </c>
      <c r="S1394" s="213">
        <f>IF(M1394="nvt",0,IF(O1394&gt;0,VLOOKUP(M1394,'3-Productie normen'!A:K,VLOOKUP(O1394,'3-Productie normen'!$B$34:$C$35,2,FALSE),FALSE)))</f>
        <v>0</v>
      </c>
      <c r="T1394" s="213">
        <f t="shared" si="104"/>
        <v>0</v>
      </c>
      <c r="U1394" s="572"/>
    </row>
    <row r="1395" spans="1:21" ht="14.15" customHeight="1">
      <c r="A1395" s="231">
        <v>1394</v>
      </c>
      <c r="B1395" s="262" t="s">
        <v>87</v>
      </c>
      <c r="C1395" s="208" t="s">
        <v>1464</v>
      </c>
      <c r="D1395" s="208" t="s">
        <v>1465</v>
      </c>
      <c r="E1395" s="208" t="s">
        <v>1466</v>
      </c>
      <c r="F1395" s="208" t="s">
        <v>176</v>
      </c>
      <c r="G1395" s="208" t="s">
        <v>177</v>
      </c>
      <c r="H1395" s="208" t="s">
        <v>1629</v>
      </c>
      <c r="I1395" s="207" t="s">
        <v>130</v>
      </c>
      <c r="J1395" s="208" t="s">
        <v>222</v>
      </c>
      <c r="K1395" s="208" t="s">
        <v>237</v>
      </c>
      <c r="L1395" s="208" t="s">
        <v>180</v>
      </c>
      <c r="M1395" s="199" t="s">
        <v>129</v>
      </c>
      <c r="N1395" s="201">
        <v>21.280500000000004</v>
      </c>
      <c r="O1395" s="202" t="s">
        <v>81</v>
      </c>
      <c r="P1395" s="202"/>
      <c r="Q1395" s="203">
        <f t="shared" si="102"/>
        <v>0</v>
      </c>
      <c r="R1395" s="203">
        <f t="shared" si="103"/>
        <v>0</v>
      </c>
      <c r="S1395" s="213">
        <f>IF(M1395="nvt",0,IF(O1395&gt;0,VLOOKUP(M1395,'3-Productie normen'!A:K,VLOOKUP(O1395,'3-Productie normen'!$B$34:$C$35,2,FALSE),FALSE)))</f>
        <v>0</v>
      </c>
      <c r="T1395" s="213">
        <f t="shared" si="104"/>
        <v>0</v>
      </c>
      <c r="U1395" s="572"/>
    </row>
    <row r="1396" spans="1:21" ht="14.15" customHeight="1">
      <c r="A1396" s="231">
        <v>1395</v>
      </c>
      <c r="B1396" s="262" t="s">
        <v>87</v>
      </c>
      <c r="C1396" s="208" t="s">
        <v>1464</v>
      </c>
      <c r="D1396" s="208" t="s">
        <v>1465</v>
      </c>
      <c r="E1396" s="208" t="s">
        <v>1466</v>
      </c>
      <c r="F1396" s="208" t="s">
        <v>176</v>
      </c>
      <c r="G1396" s="208" t="s">
        <v>177</v>
      </c>
      <c r="H1396" s="208" t="s">
        <v>1630</v>
      </c>
      <c r="I1396" s="207" t="s">
        <v>127</v>
      </c>
      <c r="J1396" s="208" t="s">
        <v>379</v>
      </c>
      <c r="K1396" s="208" t="s">
        <v>380</v>
      </c>
      <c r="L1396" s="208" t="s">
        <v>1631</v>
      </c>
      <c r="M1396" s="208" t="s">
        <v>131</v>
      </c>
      <c r="N1396" s="201">
        <v>223.29820000000001</v>
      </c>
      <c r="O1396" s="202">
        <v>255</v>
      </c>
      <c r="P1396" s="202"/>
      <c r="Q1396" s="203">
        <f t="shared" si="102"/>
        <v>0</v>
      </c>
      <c r="R1396" s="203">
        <f t="shared" si="103"/>
        <v>0</v>
      </c>
      <c r="S1396" s="213">
        <f>IF(M1396="nvt",0,IF(O1396&gt;0,VLOOKUP(M1396,'3-Productie normen'!A:K,VLOOKUP(O1396,'3-Productie normen'!$B$34:$C$35,2,FALSE),FALSE)))</f>
        <v>0</v>
      </c>
      <c r="T1396" s="213">
        <f t="shared" si="104"/>
        <v>0</v>
      </c>
      <c r="U1396" s="572"/>
    </row>
    <row r="1397" spans="1:21" ht="14.15" customHeight="1">
      <c r="A1397" s="231">
        <v>1396</v>
      </c>
      <c r="B1397" s="262" t="s">
        <v>87</v>
      </c>
      <c r="C1397" s="208" t="s">
        <v>1464</v>
      </c>
      <c r="D1397" s="208" t="s">
        <v>1465</v>
      </c>
      <c r="E1397" s="208" t="s">
        <v>1466</v>
      </c>
      <c r="F1397" s="208" t="s">
        <v>176</v>
      </c>
      <c r="G1397" s="208" t="s">
        <v>177</v>
      </c>
      <c r="H1397" s="208" t="s">
        <v>1632</v>
      </c>
      <c r="I1397" s="207" t="s">
        <v>127</v>
      </c>
      <c r="J1397" s="208" t="s">
        <v>379</v>
      </c>
      <c r="K1397" s="208" t="s">
        <v>380</v>
      </c>
      <c r="L1397" s="208" t="s">
        <v>1631</v>
      </c>
      <c r="M1397" s="208" t="s">
        <v>131</v>
      </c>
      <c r="N1397" s="201">
        <v>100.82639999999999</v>
      </c>
      <c r="O1397" s="202">
        <v>255</v>
      </c>
      <c r="P1397" s="202"/>
      <c r="Q1397" s="203">
        <f t="shared" si="102"/>
        <v>0</v>
      </c>
      <c r="R1397" s="203">
        <f t="shared" si="103"/>
        <v>0</v>
      </c>
      <c r="S1397" s="213">
        <f>IF(M1397="nvt",0,IF(O1397&gt;0,VLOOKUP(M1397,'3-Productie normen'!A:K,VLOOKUP(O1397,'3-Productie normen'!$B$34:$C$35,2,FALSE),FALSE)))</f>
        <v>0</v>
      </c>
      <c r="T1397" s="213">
        <f t="shared" si="104"/>
        <v>0</v>
      </c>
      <c r="U1397" s="572"/>
    </row>
    <row r="1398" spans="1:21" ht="14.15" customHeight="1">
      <c r="A1398" s="231">
        <v>1397</v>
      </c>
      <c r="B1398" s="262" t="s">
        <v>87</v>
      </c>
      <c r="C1398" s="208" t="s">
        <v>1464</v>
      </c>
      <c r="D1398" s="208" t="s">
        <v>1465</v>
      </c>
      <c r="E1398" s="208" t="s">
        <v>1466</v>
      </c>
      <c r="F1398" s="208" t="s">
        <v>176</v>
      </c>
      <c r="G1398" s="208" t="s">
        <v>177</v>
      </c>
      <c r="H1398" s="208" t="s">
        <v>1633</v>
      </c>
      <c r="I1398" s="207" t="s">
        <v>127</v>
      </c>
      <c r="J1398" s="208" t="s">
        <v>379</v>
      </c>
      <c r="K1398" s="208" t="s">
        <v>380</v>
      </c>
      <c r="L1398" s="208" t="s">
        <v>425</v>
      </c>
      <c r="M1398" s="208" t="s">
        <v>131</v>
      </c>
      <c r="N1398" s="201">
        <v>77.663299999999992</v>
      </c>
      <c r="O1398" s="202">
        <v>255</v>
      </c>
      <c r="P1398" s="202"/>
      <c r="Q1398" s="203">
        <f t="shared" si="102"/>
        <v>0</v>
      </c>
      <c r="R1398" s="203">
        <f t="shared" si="103"/>
        <v>0</v>
      </c>
      <c r="S1398" s="213">
        <f>IF(M1398="nvt",0,IF(O1398&gt;0,VLOOKUP(M1398,'3-Productie normen'!A:K,VLOOKUP(O1398,'3-Productie normen'!$B$34:$C$35,2,FALSE),FALSE)))</f>
        <v>0</v>
      </c>
      <c r="T1398" s="213">
        <f t="shared" si="104"/>
        <v>0</v>
      </c>
      <c r="U1398" s="572"/>
    </row>
    <row r="1399" spans="1:21" ht="14.15" customHeight="1">
      <c r="A1399" s="231">
        <v>1398</v>
      </c>
      <c r="B1399" s="262" t="s">
        <v>87</v>
      </c>
      <c r="C1399" s="208" t="s">
        <v>1464</v>
      </c>
      <c r="D1399" s="208" t="s">
        <v>1465</v>
      </c>
      <c r="E1399" s="208" t="s">
        <v>1466</v>
      </c>
      <c r="F1399" s="208" t="s">
        <v>176</v>
      </c>
      <c r="G1399" s="208" t="s">
        <v>177</v>
      </c>
      <c r="H1399" s="208" t="s">
        <v>1634</v>
      </c>
      <c r="I1399" s="200" t="s">
        <v>123</v>
      </c>
      <c r="J1399" s="208" t="s">
        <v>179</v>
      </c>
      <c r="K1399" s="208" t="s">
        <v>179</v>
      </c>
      <c r="L1399" s="208" t="s">
        <v>425</v>
      </c>
      <c r="M1399" s="199" t="s">
        <v>122</v>
      </c>
      <c r="N1399" s="201">
        <v>64.528900000000007</v>
      </c>
      <c r="O1399" s="202" t="s">
        <v>81</v>
      </c>
      <c r="P1399" s="202"/>
      <c r="Q1399" s="203">
        <f t="shared" si="102"/>
        <v>0</v>
      </c>
      <c r="R1399" s="203">
        <f t="shared" si="103"/>
        <v>0</v>
      </c>
      <c r="S1399" s="213">
        <f>IF(M1399="nvt",0,IF(O1399&gt;0,VLOOKUP(M1399,'3-Productie normen'!A:K,VLOOKUP(O1399,'3-Productie normen'!$B$34:$C$35,2,FALSE),FALSE)))</f>
        <v>0</v>
      </c>
      <c r="T1399" s="213">
        <f t="shared" si="104"/>
        <v>0</v>
      </c>
      <c r="U1399" s="572"/>
    </row>
    <row r="1400" spans="1:21" ht="14.15" customHeight="1">
      <c r="A1400" s="231">
        <v>1399</v>
      </c>
      <c r="B1400" s="262" t="s">
        <v>87</v>
      </c>
      <c r="C1400" s="208" t="s">
        <v>1464</v>
      </c>
      <c r="D1400" s="208" t="s">
        <v>1465</v>
      </c>
      <c r="E1400" s="208" t="s">
        <v>1466</v>
      </c>
      <c r="F1400" s="208" t="s">
        <v>176</v>
      </c>
      <c r="G1400" s="208" t="s">
        <v>177</v>
      </c>
      <c r="H1400" s="208" t="s">
        <v>1635</v>
      </c>
      <c r="I1400" s="200" t="s">
        <v>123</v>
      </c>
      <c r="J1400" s="208" t="s">
        <v>179</v>
      </c>
      <c r="K1400" s="208" t="s">
        <v>179</v>
      </c>
      <c r="L1400" s="208" t="s">
        <v>425</v>
      </c>
      <c r="M1400" s="199" t="s">
        <v>122</v>
      </c>
      <c r="N1400" s="201">
        <v>16.09</v>
      </c>
      <c r="O1400" s="202" t="s">
        <v>81</v>
      </c>
      <c r="P1400" s="202"/>
      <c r="Q1400" s="203">
        <f t="shared" si="102"/>
        <v>0</v>
      </c>
      <c r="R1400" s="203">
        <f t="shared" si="103"/>
        <v>0</v>
      </c>
      <c r="S1400" s="213">
        <f>IF(M1400="nvt",0,IF(O1400&gt;0,VLOOKUP(M1400,'3-Productie normen'!A:K,VLOOKUP(O1400,'3-Productie normen'!$B$34:$C$35,2,FALSE),FALSE)))</f>
        <v>0</v>
      </c>
      <c r="T1400" s="213">
        <f t="shared" si="104"/>
        <v>0</v>
      </c>
      <c r="U1400" s="572"/>
    </row>
    <row r="1401" spans="1:21" ht="14.15" customHeight="1">
      <c r="A1401" s="231">
        <v>1400</v>
      </c>
      <c r="B1401" s="262" t="s">
        <v>87</v>
      </c>
      <c r="C1401" s="208" t="s">
        <v>1464</v>
      </c>
      <c r="D1401" s="208" t="s">
        <v>1465</v>
      </c>
      <c r="E1401" s="208" t="s">
        <v>1466</v>
      </c>
      <c r="F1401" s="208" t="s">
        <v>176</v>
      </c>
      <c r="G1401" s="208" t="s">
        <v>177</v>
      </c>
      <c r="H1401" s="208" t="s">
        <v>1636</v>
      </c>
      <c r="I1401" s="200" t="s">
        <v>123</v>
      </c>
      <c r="J1401" s="208" t="s">
        <v>179</v>
      </c>
      <c r="K1401" s="208" t="s">
        <v>1064</v>
      </c>
      <c r="L1401" s="208" t="s">
        <v>425</v>
      </c>
      <c r="M1401" s="199" t="s">
        <v>122</v>
      </c>
      <c r="N1401" s="201">
        <v>25.463200000000001</v>
      </c>
      <c r="O1401" s="202" t="s">
        <v>81</v>
      </c>
      <c r="P1401" s="202"/>
      <c r="Q1401" s="203">
        <f t="shared" si="102"/>
        <v>0</v>
      </c>
      <c r="R1401" s="203">
        <f t="shared" si="103"/>
        <v>0</v>
      </c>
      <c r="S1401" s="213">
        <f>IF(M1401="nvt",0,IF(O1401&gt;0,VLOOKUP(M1401,'3-Productie normen'!A:K,VLOOKUP(O1401,'3-Productie normen'!$B$34:$C$35,2,FALSE),FALSE)))</f>
        <v>0</v>
      </c>
      <c r="T1401" s="213">
        <f t="shared" si="104"/>
        <v>0</v>
      </c>
      <c r="U1401" s="572"/>
    </row>
    <row r="1402" spans="1:21" ht="14.15" customHeight="1">
      <c r="A1402" s="232">
        <v>1401</v>
      </c>
      <c r="B1402" s="262" t="s">
        <v>87</v>
      </c>
      <c r="C1402" s="208" t="s">
        <v>1464</v>
      </c>
      <c r="D1402" s="208" t="s">
        <v>1465</v>
      </c>
      <c r="E1402" s="208" t="s">
        <v>1466</v>
      </c>
      <c r="F1402" s="208" t="s">
        <v>176</v>
      </c>
      <c r="G1402" s="208" t="s">
        <v>177</v>
      </c>
      <c r="H1402" s="208" t="s">
        <v>1637</v>
      </c>
      <c r="I1402" s="200" t="s">
        <v>143</v>
      </c>
      <c r="J1402" s="208" t="s">
        <v>209</v>
      </c>
      <c r="K1402" s="208" t="s">
        <v>210</v>
      </c>
      <c r="L1402" s="208" t="s">
        <v>381</v>
      </c>
      <c r="M1402" s="208" t="s">
        <v>143</v>
      </c>
      <c r="N1402" s="201">
        <v>6.0505999999999993</v>
      </c>
      <c r="O1402" s="202"/>
      <c r="P1402" s="202"/>
      <c r="Q1402" s="203">
        <f t="shared" si="102"/>
        <v>0</v>
      </c>
      <c r="R1402" s="203">
        <f t="shared" si="103"/>
        <v>0</v>
      </c>
      <c r="S1402" s="213">
        <f>IF(M1402="nvt",0,IF(O1402&gt;0,VLOOKUP(M1402,'3-Productie normen'!A:K,VLOOKUP(O1402,'3-Productie normen'!$B$34:$C$35,2,FALSE),FALSE)))</f>
        <v>0</v>
      </c>
      <c r="T1402" s="213">
        <f t="shared" si="104"/>
        <v>0</v>
      </c>
      <c r="U1402" s="572"/>
    </row>
    <row r="1403" spans="1:21" ht="14.15" customHeight="1">
      <c r="A1403" s="231">
        <v>1402</v>
      </c>
      <c r="B1403" s="262" t="s">
        <v>87</v>
      </c>
      <c r="C1403" s="208" t="s">
        <v>1464</v>
      </c>
      <c r="D1403" s="208" t="s">
        <v>1465</v>
      </c>
      <c r="E1403" s="208" t="s">
        <v>1466</v>
      </c>
      <c r="F1403" s="208" t="s">
        <v>176</v>
      </c>
      <c r="G1403" s="208" t="s">
        <v>177</v>
      </c>
      <c r="H1403" s="208" t="s">
        <v>1638</v>
      </c>
      <c r="I1403" s="207" t="s">
        <v>130</v>
      </c>
      <c r="J1403" s="208" t="s">
        <v>222</v>
      </c>
      <c r="K1403" s="208" t="s">
        <v>237</v>
      </c>
      <c r="L1403" s="208" t="s">
        <v>180</v>
      </c>
      <c r="M1403" s="199" t="s">
        <v>129</v>
      </c>
      <c r="N1403" s="201">
        <v>94.555300000000003</v>
      </c>
      <c r="O1403" s="202" t="s">
        <v>81</v>
      </c>
      <c r="P1403" s="202"/>
      <c r="Q1403" s="203">
        <f t="shared" si="102"/>
        <v>0</v>
      </c>
      <c r="R1403" s="203">
        <f t="shared" si="103"/>
        <v>0</v>
      </c>
      <c r="S1403" s="213">
        <f>IF(M1403="nvt",0,IF(O1403&gt;0,VLOOKUP(M1403,'3-Productie normen'!A:K,VLOOKUP(O1403,'3-Productie normen'!$B$34:$C$35,2,FALSE),FALSE)))</f>
        <v>0</v>
      </c>
      <c r="T1403" s="213">
        <f t="shared" si="104"/>
        <v>0</v>
      </c>
      <c r="U1403" s="572"/>
    </row>
    <row r="1404" spans="1:21" ht="14.15" customHeight="1">
      <c r="A1404" s="231">
        <v>1403</v>
      </c>
      <c r="B1404" s="262" t="s">
        <v>87</v>
      </c>
      <c r="C1404" s="208" t="s">
        <v>1464</v>
      </c>
      <c r="D1404" s="208" t="s">
        <v>1465</v>
      </c>
      <c r="E1404" s="208" t="s">
        <v>1466</v>
      </c>
      <c r="F1404" s="208" t="s">
        <v>176</v>
      </c>
      <c r="G1404" s="208" t="s">
        <v>177</v>
      </c>
      <c r="H1404" s="208" t="s">
        <v>1639</v>
      </c>
      <c r="I1404" s="200" t="s">
        <v>133</v>
      </c>
      <c r="J1404" s="208" t="s">
        <v>222</v>
      </c>
      <c r="K1404" s="208" t="s">
        <v>223</v>
      </c>
      <c r="L1404" s="208" t="s">
        <v>461</v>
      </c>
      <c r="M1404" s="208" t="s">
        <v>138</v>
      </c>
      <c r="N1404" s="201">
        <v>4.2008999999999999</v>
      </c>
      <c r="O1404" s="202" t="s">
        <v>81</v>
      </c>
      <c r="P1404" s="202"/>
      <c r="Q1404" s="203">
        <f t="shared" si="102"/>
        <v>0</v>
      </c>
      <c r="R1404" s="203">
        <f t="shared" si="103"/>
        <v>0</v>
      </c>
      <c r="S1404" s="213">
        <f>IF(M1404="nvt",0,IF(O1404&gt;0,VLOOKUP(M1404,'3-Productie normen'!A:K,VLOOKUP(O1404,'3-Productie normen'!$B$34:$C$35,2,FALSE),FALSE)))</f>
        <v>0</v>
      </c>
      <c r="T1404" s="213">
        <f t="shared" si="104"/>
        <v>0</v>
      </c>
      <c r="U1404" s="572"/>
    </row>
    <row r="1405" spans="1:21" ht="14.15" customHeight="1">
      <c r="A1405" s="231">
        <v>1404</v>
      </c>
      <c r="B1405" s="262" t="s">
        <v>87</v>
      </c>
      <c r="C1405" s="208" t="s">
        <v>1464</v>
      </c>
      <c r="D1405" s="208" t="s">
        <v>1465</v>
      </c>
      <c r="E1405" s="208" t="s">
        <v>1466</v>
      </c>
      <c r="F1405" s="208" t="s">
        <v>176</v>
      </c>
      <c r="G1405" s="208" t="s">
        <v>177</v>
      </c>
      <c r="H1405" s="208" t="s">
        <v>1640</v>
      </c>
      <c r="I1405" s="200" t="s">
        <v>133</v>
      </c>
      <c r="J1405" s="208" t="s">
        <v>222</v>
      </c>
      <c r="K1405" s="208" t="s">
        <v>279</v>
      </c>
      <c r="L1405" s="208" t="s">
        <v>461</v>
      </c>
      <c r="M1405" s="208" t="s">
        <v>138</v>
      </c>
      <c r="N1405" s="201">
        <v>6.1261000000000001</v>
      </c>
      <c r="O1405" s="202" t="s">
        <v>81</v>
      </c>
      <c r="P1405" s="202"/>
      <c r="Q1405" s="203">
        <f t="shared" si="102"/>
        <v>0</v>
      </c>
      <c r="R1405" s="203">
        <f t="shared" si="103"/>
        <v>0</v>
      </c>
      <c r="S1405" s="213">
        <f>IF(M1405="nvt",0,IF(O1405&gt;0,VLOOKUP(M1405,'3-Productie normen'!A:K,VLOOKUP(O1405,'3-Productie normen'!$B$34:$C$35,2,FALSE),FALSE)))</f>
        <v>0</v>
      </c>
      <c r="T1405" s="213">
        <f t="shared" si="104"/>
        <v>0</v>
      </c>
      <c r="U1405" s="572"/>
    </row>
    <row r="1406" spans="1:21" ht="14.15" customHeight="1">
      <c r="A1406" s="231">
        <v>1405</v>
      </c>
      <c r="B1406" s="262" t="s">
        <v>87</v>
      </c>
      <c r="C1406" s="208" t="s">
        <v>1464</v>
      </c>
      <c r="D1406" s="208" t="s">
        <v>1465</v>
      </c>
      <c r="E1406" s="208" t="s">
        <v>1466</v>
      </c>
      <c r="F1406" s="208" t="s">
        <v>176</v>
      </c>
      <c r="G1406" s="208" t="s">
        <v>177</v>
      </c>
      <c r="H1406" s="208" t="s">
        <v>1641</v>
      </c>
      <c r="I1406" s="200" t="s">
        <v>133</v>
      </c>
      <c r="J1406" s="208" t="s">
        <v>222</v>
      </c>
      <c r="K1406" s="208" t="s">
        <v>223</v>
      </c>
      <c r="L1406" s="208" t="s">
        <v>461</v>
      </c>
      <c r="M1406" s="208" t="s">
        <v>138</v>
      </c>
      <c r="N1406" s="201">
        <v>8.1565999999999992</v>
      </c>
      <c r="O1406" s="202" t="s">
        <v>81</v>
      </c>
      <c r="P1406" s="202"/>
      <c r="Q1406" s="203">
        <f t="shared" si="102"/>
        <v>0</v>
      </c>
      <c r="R1406" s="203">
        <f t="shared" si="103"/>
        <v>0</v>
      </c>
      <c r="S1406" s="213">
        <f>IF(M1406="nvt",0,IF(O1406&gt;0,VLOOKUP(M1406,'3-Productie normen'!A:K,VLOOKUP(O1406,'3-Productie normen'!$B$34:$C$35,2,FALSE),FALSE)))</f>
        <v>0</v>
      </c>
      <c r="T1406" s="213">
        <f t="shared" si="104"/>
        <v>0</v>
      </c>
      <c r="U1406" s="572"/>
    </row>
    <row r="1407" spans="1:21" ht="14.15" customHeight="1">
      <c r="A1407" s="231">
        <v>1406</v>
      </c>
      <c r="B1407" s="262" t="s">
        <v>87</v>
      </c>
      <c r="C1407" s="208" t="s">
        <v>1464</v>
      </c>
      <c r="D1407" s="208" t="s">
        <v>1465</v>
      </c>
      <c r="E1407" s="208" t="s">
        <v>1466</v>
      </c>
      <c r="F1407" s="208" t="s">
        <v>176</v>
      </c>
      <c r="G1407" s="208" t="s">
        <v>177</v>
      </c>
      <c r="H1407" s="208" t="s">
        <v>1642</v>
      </c>
      <c r="I1407" s="200" t="s">
        <v>133</v>
      </c>
      <c r="J1407" s="208" t="s">
        <v>222</v>
      </c>
      <c r="K1407" s="208" t="s">
        <v>223</v>
      </c>
      <c r="L1407" s="208" t="s">
        <v>461</v>
      </c>
      <c r="M1407" s="208" t="s">
        <v>138</v>
      </c>
      <c r="N1407" s="201">
        <v>1.1399999999999999</v>
      </c>
      <c r="O1407" s="202" t="s">
        <v>81</v>
      </c>
      <c r="P1407" s="202"/>
      <c r="Q1407" s="203">
        <f t="shared" si="102"/>
        <v>0</v>
      </c>
      <c r="R1407" s="203">
        <f t="shared" si="103"/>
        <v>0</v>
      </c>
      <c r="S1407" s="213">
        <f>IF(M1407="nvt",0,IF(O1407&gt;0,VLOOKUP(M1407,'3-Productie normen'!A:K,VLOOKUP(O1407,'3-Productie normen'!$B$34:$C$35,2,FALSE),FALSE)))</f>
        <v>0</v>
      </c>
      <c r="T1407" s="213">
        <f t="shared" si="104"/>
        <v>0</v>
      </c>
      <c r="U1407" s="572"/>
    </row>
    <row r="1408" spans="1:21" ht="14.15" customHeight="1">
      <c r="A1408" s="231">
        <v>1407</v>
      </c>
      <c r="B1408" s="262" t="s">
        <v>87</v>
      </c>
      <c r="C1408" s="208" t="s">
        <v>1464</v>
      </c>
      <c r="D1408" s="208" t="s">
        <v>1465</v>
      </c>
      <c r="E1408" s="208" t="s">
        <v>1466</v>
      </c>
      <c r="F1408" s="208" t="s">
        <v>176</v>
      </c>
      <c r="G1408" s="208" t="s">
        <v>177</v>
      </c>
      <c r="H1408" s="208" t="s">
        <v>1643</v>
      </c>
      <c r="I1408" s="200" t="s">
        <v>133</v>
      </c>
      <c r="J1408" s="208" t="s">
        <v>222</v>
      </c>
      <c r="K1408" s="208" t="s">
        <v>223</v>
      </c>
      <c r="L1408" s="208" t="s">
        <v>461</v>
      </c>
      <c r="M1408" s="208" t="s">
        <v>138</v>
      </c>
      <c r="N1408" s="201">
        <v>1.1399999999999999</v>
      </c>
      <c r="O1408" s="202" t="s">
        <v>81</v>
      </c>
      <c r="P1408" s="202"/>
      <c r="Q1408" s="203">
        <f t="shared" si="102"/>
        <v>0</v>
      </c>
      <c r="R1408" s="203">
        <f t="shared" si="103"/>
        <v>0</v>
      </c>
      <c r="S1408" s="213">
        <f>IF(M1408="nvt",0,IF(O1408&gt;0,VLOOKUP(M1408,'3-Productie normen'!A:K,VLOOKUP(O1408,'3-Productie normen'!$B$34:$C$35,2,FALSE),FALSE)))</f>
        <v>0</v>
      </c>
      <c r="T1408" s="213">
        <f t="shared" si="104"/>
        <v>0</v>
      </c>
      <c r="U1408" s="572"/>
    </row>
    <row r="1409" spans="1:21" ht="14.15" customHeight="1">
      <c r="A1409" s="231">
        <v>1408</v>
      </c>
      <c r="B1409" s="262" t="s">
        <v>87</v>
      </c>
      <c r="C1409" s="208" t="s">
        <v>1464</v>
      </c>
      <c r="D1409" s="208" t="s">
        <v>1465</v>
      </c>
      <c r="E1409" s="208" t="s">
        <v>1466</v>
      </c>
      <c r="F1409" s="208" t="s">
        <v>176</v>
      </c>
      <c r="G1409" s="208" t="s">
        <v>177</v>
      </c>
      <c r="H1409" s="208" t="s">
        <v>1644</v>
      </c>
      <c r="I1409" s="200" t="s">
        <v>143</v>
      </c>
      <c r="J1409" s="208" t="s">
        <v>222</v>
      </c>
      <c r="K1409" s="208" t="s">
        <v>279</v>
      </c>
      <c r="L1409" s="208" t="s">
        <v>143</v>
      </c>
      <c r="M1409" s="208" t="s">
        <v>143</v>
      </c>
      <c r="N1409" s="201">
        <v>0.83709999999999996</v>
      </c>
      <c r="O1409" s="202"/>
      <c r="P1409" s="202"/>
      <c r="Q1409" s="203">
        <f t="shared" si="102"/>
        <v>0</v>
      </c>
      <c r="R1409" s="203">
        <f t="shared" si="103"/>
        <v>0</v>
      </c>
      <c r="S1409" s="213">
        <f>IF(M1409="nvt",0,IF(O1409&gt;0,VLOOKUP(M1409,'3-Productie normen'!A:K,VLOOKUP(O1409,'3-Productie normen'!$B$34:$C$35,2,FALSE),FALSE)))</f>
        <v>0</v>
      </c>
      <c r="T1409" s="213">
        <f t="shared" si="104"/>
        <v>0</v>
      </c>
      <c r="U1409" s="572"/>
    </row>
    <row r="1410" spans="1:21" ht="14.15" customHeight="1">
      <c r="A1410" s="232">
        <v>1409</v>
      </c>
      <c r="B1410" s="262" t="s">
        <v>87</v>
      </c>
      <c r="C1410" s="208" t="s">
        <v>1464</v>
      </c>
      <c r="D1410" s="208" t="s">
        <v>1465</v>
      </c>
      <c r="E1410" s="208" t="s">
        <v>1466</v>
      </c>
      <c r="F1410" s="208" t="s">
        <v>176</v>
      </c>
      <c r="G1410" s="208" t="s">
        <v>177</v>
      </c>
      <c r="H1410" s="208" t="s">
        <v>1645</v>
      </c>
      <c r="I1410" s="207" t="s">
        <v>127</v>
      </c>
      <c r="J1410" s="208" t="s">
        <v>379</v>
      </c>
      <c r="K1410" s="208" t="s">
        <v>380</v>
      </c>
      <c r="L1410" s="208" t="s">
        <v>1631</v>
      </c>
      <c r="M1410" s="208" t="s">
        <v>131</v>
      </c>
      <c r="N1410" s="201">
        <v>27.714465000000001</v>
      </c>
      <c r="O1410" s="202">
        <v>255</v>
      </c>
      <c r="P1410" s="202"/>
      <c r="Q1410" s="203">
        <f t="shared" si="102"/>
        <v>0</v>
      </c>
      <c r="R1410" s="203">
        <f t="shared" si="103"/>
        <v>0</v>
      </c>
      <c r="S1410" s="213">
        <f>IF(M1410="nvt",0,IF(O1410&gt;0,VLOOKUP(M1410,'3-Productie normen'!A:K,VLOOKUP(O1410,'3-Productie normen'!$B$34:$C$35,2,FALSE),FALSE)))</f>
        <v>0</v>
      </c>
      <c r="T1410" s="213">
        <f t="shared" si="104"/>
        <v>0</v>
      </c>
      <c r="U1410" s="572"/>
    </row>
    <row r="1411" spans="1:21" ht="14.15" customHeight="1">
      <c r="A1411" s="231">
        <v>1410</v>
      </c>
      <c r="B1411" s="262" t="s">
        <v>87</v>
      </c>
      <c r="C1411" s="208" t="s">
        <v>1464</v>
      </c>
      <c r="D1411" s="208" t="s">
        <v>1465</v>
      </c>
      <c r="E1411" s="208" t="s">
        <v>1466</v>
      </c>
      <c r="F1411" s="208" t="s">
        <v>176</v>
      </c>
      <c r="G1411" s="208" t="s">
        <v>177</v>
      </c>
      <c r="H1411" s="208" t="s">
        <v>1645</v>
      </c>
      <c r="I1411" s="207" t="s">
        <v>127</v>
      </c>
      <c r="J1411" s="208" t="s">
        <v>379</v>
      </c>
      <c r="K1411" s="208" t="s">
        <v>380</v>
      </c>
      <c r="L1411" s="208" t="s">
        <v>1631</v>
      </c>
      <c r="M1411" s="208" t="s">
        <v>131</v>
      </c>
      <c r="N1411" s="201">
        <v>15.396925000000001</v>
      </c>
      <c r="O1411" s="202">
        <v>255</v>
      </c>
      <c r="P1411" s="202"/>
      <c r="Q1411" s="203">
        <f t="shared" si="102"/>
        <v>0</v>
      </c>
      <c r="R1411" s="203">
        <f t="shared" si="103"/>
        <v>0</v>
      </c>
      <c r="S1411" s="213">
        <f>IF(M1411="nvt",0,IF(O1411&gt;0,VLOOKUP(M1411,'3-Productie normen'!A:K,VLOOKUP(O1411,'3-Productie normen'!$B$34:$C$35,2,FALSE),FALSE)))</f>
        <v>0</v>
      </c>
      <c r="T1411" s="213">
        <f t="shared" si="104"/>
        <v>0</v>
      </c>
      <c r="U1411" s="572"/>
    </row>
    <row r="1412" spans="1:21" ht="14.15" customHeight="1">
      <c r="A1412" s="231">
        <v>1411</v>
      </c>
      <c r="B1412" s="262" t="s">
        <v>87</v>
      </c>
      <c r="C1412" s="208" t="s">
        <v>1464</v>
      </c>
      <c r="D1412" s="208" t="s">
        <v>1465</v>
      </c>
      <c r="E1412" s="208" t="s">
        <v>1466</v>
      </c>
      <c r="F1412" s="208" t="s">
        <v>176</v>
      </c>
      <c r="G1412" s="208" t="s">
        <v>177</v>
      </c>
      <c r="H1412" s="208" t="s">
        <v>1645</v>
      </c>
      <c r="I1412" s="207" t="s">
        <v>127</v>
      </c>
      <c r="J1412" s="208" t="s">
        <v>379</v>
      </c>
      <c r="K1412" s="208" t="s">
        <v>380</v>
      </c>
      <c r="L1412" s="208" t="s">
        <v>1631</v>
      </c>
      <c r="M1412" s="208" t="s">
        <v>131</v>
      </c>
      <c r="N1412" s="201">
        <v>18.476310000000002</v>
      </c>
      <c r="O1412" s="202">
        <v>255</v>
      </c>
      <c r="P1412" s="202"/>
      <c r="Q1412" s="203">
        <f t="shared" si="102"/>
        <v>0</v>
      </c>
      <c r="R1412" s="203">
        <f t="shared" si="103"/>
        <v>0</v>
      </c>
      <c r="S1412" s="213">
        <f>IF(M1412="nvt",0,IF(O1412&gt;0,VLOOKUP(M1412,'3-Productie normen'!A:K,VLOOKUP(O1412,'3-Productie normen'!$B$34:$C$35,2,FALSE),FALSE)))</f>
        <v>0</v>
      </c>
      <c r="T1412" s="213">
        <f t="shared" si="104"/>
        <v>0</v>
      </c>
      <c r="U1412" s="572"/>
    </row>
    <row r="1413" spans="1:21" ht="14.15" customHeight="1">
      <c r="A1413" s="231">
        <v>1412</v>
      </c>
      <c r="B1413" s="262" t="s">
        <v>87</v>
      </c>
      <c r="C1413" s="208" t="s">
        <v>1464</v>
      </c>
      <c r="D1413" s="208" t="s">
        <v>1465</v>
      </c>
      <c r="E1413" s="208" t="s">
        <v>1466</v>
      </c>
      <c r="F1413" s="208" t="s">
        <v>176</v>
      </c>
      <c r="G1413" s="208" t="s">
        <v>177</v>
      </c>
      <c r="H1413" s="208" t="s">
        <v>1646</v>
      </c>
      <c r="I1413" s="200" t="s">
        <v>143</v>
      </c>
      <c r="J1413" s="208" t="s">
        <v>255</v>
      </c>
      <c r="K1413" s="208" t="s">
        <v>256</v>
      </c>
      <c r="L1413" s="208" t="s">
        <v>180</v>
      </c>
      <c r="M1413" s="208" t="s">
        <v>143</v>
      </c>
      <c r="N1413" s="201">
        <v>25.937199999999997</v>
      </c>
      <c r="O1413" s="202"/>
      <c r="P1413" s="202"/>
      <c r="Q1413" s="203">
        <f t="shared" si="102"/>
        <v>0</v>
      </c>
      <c r="R1413" s="203">
        <f t="shared" si="103"/>
        <v>0</v>
      </c>
      <c r="S1413" s="213">
        <f>IF(M1413="nvt",0,IF(O1413&gt;0,VLOOKUP(M1413,'3-Productie normen'!A:K,VLOOKUP(O1413,'3-Productie normen'!$B$34:$C$35,2,FALSE),FALSE)))</f>
        <v>0</v>
      </c>
      <c r="T1413" s="213">
        <f t="shared" si="104"/>
        <v>0</v>
      </c>
      <c r="U1413" s="572"/>
    </row>
    <row r="1414" spans="1:21" ht="14.15" customHeight="1">
      <c r="A1414" s="231">
        <v>1413</v>
      </c>
      <c r="B1414" s="262" t="s">
        <v>87</v>
      </c>
      <c r="C1414" s="208" t="s">
        <v>1464</v>
      </c>
      <c r="D1414" s="208" t="s">
        <v>1465</v>
      </c>
      <c r="E1414" s="208" t="s">
        <v>1466</v>
      </c>
      <c r="F1414" s="208" t="s">
        <v>176</v>
      </c>
      <c r="G1414" s="208" t="s">
        <v>177</v>
      </c>
      <c r="H1414" s="208" t="s">
        <v>1647</v>
      </c>
      <c r="I1414" s="207" t="s">
        <v>127</v>
      </c>
      <c r="J1414" s="208" t="s">
        <v>379</v>
      </c>
      <c r="K1414" s="208" t="s">
        <v>380</v>
      </c>
      <c r="L1414" s="208" t="s">
        <v>1631</v>
      </c>
      <c r="M1414" s="208" t="s">
        <v>131</v>
      </c>
      <c r="N1414" s="201">
        <v>39.080999999999996</v>
      </c>
      <c r="O1414" s="202">
        <v>255</v>
      </c>
      <c r="P1414" s="202"/>
      <c r="Q1414" s="203">
        <f t="shared" si="102"/>
        <v>0</v>
      </c>
      <c r="R1414" s="203">
        <f t="shared" si="103"/>
        <v>0</v>
      </c>
      <c r="S1414" s="213">
        <f>IF(M1414="nvt",0,IF(O1414&gt;0,VLOOKUP(M1414,'3-Productie normen'!A:K,VLOOKUP(O1414,'3-Productie normen'!$B$34:$C$35,2,FALSE),FALSE)))</f>
        <v>0</v>
      </c>
      <c r="T1414" s="213">
        <f t="shared" si="104"/>
        <v>0</v>
      </c>
      <c r="U1414" s="572"/>
    </row>
    <row r="1415" spans="1:21" ht="14.15" customHeight="1">
      <c r="A1415" s="231">
        <v>1414</v>
      </c>
      <c r="B1415" s="262" t="s">
        <v>87</v>
      </c>
      <c r="C1415" s="208" t="s">
        <v>1464</v>
      </c>
      <c r="D1415" s="208" t="s">
        <v>1465</v>
      </c>
      <c r="E1415" s="208" t="s">
        <v>1466</v>
      </c>
      <c r="F1415" s="208" t="s">
        <v>176</v>
      </c>
      <c r="G1415" s="208" t="s">
        <v>177</v>
      </c>
      <c r="H1415" s="208" t="s">
        <v>1648</v>
      </c>
      <c r="I1415" s="207" t="s">
        <v>127</v>
      </c>
      <c r="J1415" s="208" t="s">
        <v>379</v>
      </c>
      <c r="K1415" s="208" t="s">
        <v>380</v>
      </c>
      <c r="L1415" s="208" t="s">
        <v>1631</v>
      </c>
      <c r="M1415" s="208" t="s">
        <v>131</v>
      </c>
      <c r="N1415" s="201">
        <v>15.982200000000001</v>
      </c>
      <c r="O1415" s="202">
        <v>255</v>
      </c>
      <c r="P1415" s="202"/>
      <c r="Q1415" s="203">
        <f t="shared" si="102"/>
        <v>0</v>
      </c>
      <c r="R1415" s="203">
        <f t="shared" si="103"/>
        <v>0</v>
      </c>
      <c r="S1415" s="213">
        <f>IF(M1415="nvt",0,IF(O1415&gt;0,VLOOKUP(M1415,'3-Productie normen'!A:K,VLOOKUP(O1415,'3-Productie normen'!$B$34:$C$35,2,FALSE),FALSE)))</f>
        <v>0</v>
      </c>
      <c r="T1415" s="213">
        <f t="shared" si="104"/>
        <v>0</v>
      </c>
      <c r="U1415" s="572"/>
    </row>
    <row r="1416" spans="1:21" ht="14.15" customHeight="1">
      <c r="A1416" s="231">
        <v>1415</v>
      </c>
      <c r="B1416" s="262" t="s">
        <v>87</v>
      </c>
      <c r="C1416" s="208" t="s">
        <v>1464</v>
      </c>
      <c r="D1416" s="208" t="s">
        <v>1465</v>
      </c>
      <c r="E1416" s="208" t="s">
        <v>1466</v>
      </c>
      <c r="F1416" s="208" t="s">
        <v>176</v>
      </c>
      <c r="G1416" s="208" t="s">
        <v>177</v>
      </c>
      <c r="H1416" s="208" t="s">
        <v>1648</v>
      </c>
      <c r="I1416" s="207" t="s">
        <v>127</v>
      </c>
      <c r="J1416" s="208" t="s">
        <v>379</v>
      </c>
      <c r="K1416" s="208" t="s">
        <v>380</v>
      </c>
      <c r="L1416" s="208" t="s">
        <v>1631</v>
      </c>
      <c r="M1416" s="208" t="s">
        <v>131</v>
      </c>
      <c r="N1416" s="201">
        <v>8.8789999999999996</v>
      </c>
      <c r="O1416" s="202">
        <v>255</v>
      </c>
      <c r="P1416" s="202"/>
      <c r="Q1416" s="203">
        <f t="shared" si="102"/>
        <v>0</v>
      </c>
      <c r="R1416" s="203">
        <f t="shared" si="103"/>
        <v>0</v>
      </c>
      <c r="S1416" s="213">
        <f>IF(M1416="nvt",0,IF(O1416&gt;0,VLOOKUP(M1416,'3-Productie normen'!A:K,VLOOKUP(O1416,'3-Productie normen'!$B$34:$C$35,2,FALSE),FALSE)))</f>
        <v>0</v>
      </c>
      <c r="T1416" s="213">
        <f t="shared" si="104"/>
        <v>0</v>
      </c>
      <c r="U1416" s="572"/>
    </row>
    <row r="1417" spans="1:21" ht="14.15" customHeight="1">
      <c r="A1417" s="231">
        <v>1416</v>
      </c>
      <c r="B1417" s="262" t="s">
        <v>87</v>
      </c>
      <c r="C1417" s="208" t="s">
        <v>1464</v>
      </c>
      <c r="D1417" s="208" t="s">
        <v>1465</v>
      </c>
      <c r="E1417" s="208" t="s">
        <v>1466</v>
      </c>
      <c r="F1417" s="208" t="s">
        <v>176</v>
      </c>
      <c r="G1417" s="208" t="s">
        <v>177</v>
      </c>
      <c r="H1417" s="208" t="s">
        <v>1648</v>
      </c>
      <c r="I1417" s="207" t="s">
        <v>127</v>
      </c>
      <c r="J1417" s="208" t="s">
        <v>379</v>
      </c>
      <c r="K1417" s="208" t="s">
        <v>380</v>
      </c>
      <c r="L1417" s="208" t="s">
        <v>1631</v>
      </c>
      <c r="M1417" s="208" t="s">
        <v>131</v>
      </c>
      <c r="N1417" s="201">
        <v>10.6548</v>
      </c>
      <c r="O1417" s="202">
        <v>255</v>
      </c>
      <c r="P1417" s="202"/>
      <c r="Q1417" s="203">
        <f t="shared" si="102"/>
        <v>0</v>
      </c>
      <c r="R1417" s="203">
        <f t="shared" si="103"/>
        <v>0</v>
      </c>
      <c r="S1417" s="213">
        <f>IF(M1417="nvt",0,IF(O1417&gt;0,VLOOKUP(M1417,'3-Productie normen'!A:K,VLOOKUP(O1417,'3-Productie normen'!$B$34:$C$35,2,FALSE),FALSE)))</f>
        <v>0</v>
      </c>
      <c r="T1417" s="213">
        <f t="shared" si="104"/>
        <v>0</v>
      </c>
      <c r="U1417" s="572"/>
    </row>
    <row r="1418" spans="1:21" ht="14.15" customHeight="1">
      <c r="A1418" s="232">
        <v>1417</v>
      </c>
      <c r="B1418" s="262" t="s">
        <v>87</v>
      </c>
      <c r="C1418" s="208" t="s">
        <v>1464</v>
      </c>
      <c r="D1418" s="208" t="s">
        <v>1465</v>
      </c>
      <c r="E1418" s="208" t="s">
        <v>1466</v>
      </c>
      <c r="F1418" s="208" t="s">
        <v>176</v>
      </c>
      <c r="G1418" s="208" t="s">
        <v>177</v>
      </c>
      <c r="H1418" s="208" t="s">
        <v>1649</v>
      </c>
      <c r="I1418" s="207" t="s">
        <v>127</v>
      </c>
      <c r="J1418" s="208" t="s">
        <v>379</v>
      </c>
      <c r="K1418" s="208" t="s">
        <v>380</v>
      </c>
      <c r="L1418" s="208" t="s">
        <v>1631</v>
      </c>
      <c r="M1418" s="208" t="s">
        <v>131</v>
      </c>
      <c r="N1418" s="201">
        <v>11.095515000000001</v>
      </c>
      <c r="O1418" s="202">
        <v>255</v>
      </c>
      <c r="P1418" s="202"/>
      <c r="Q1418" s="203">
        <f t="shared" si="102"/>
        <v>0</v>
      </c>
      <c r="R1418" s="203">
        <f t="shared" si="103"/>
        <v>0</v>
      </c>
      <c r="S1418" s="213">
        <f>IF(M1418="nvt",0,IF(O1418&gt;0,VLOOKUP(M1418,'3-Productie normen'!A:K,VLOOKUP(O1418,'3-Productie normen'!$B$34:$C$35,2,FALSE),FALSE)))</f>
        <v>0</v>
      </c>
      <c r="T1418" s="213">
        <f t="shared" si="104"/>
        <v>0</v>
      </c>
      <c r="U1418" s="572"/>
    </row>
    <row r="1419" spans="1:21" ht="14.15" customHeight="1">
      <c r="A1419" s="231">
        <v>1418</v>
      </c>
      <c r="B1419" s="262" t="s">
        <v>87</v>
      </c>
      <c r="C1419" s="208" t="s">
        <v>1464</v>
      </c>
      <c r="D1419" s="208" t="s">
        <v>1465</v>
      </c>
      <c r="E1419" s="208" t="s">
        <v>1466</v>
      </c>
      <c r="F1419" s="208" t="s">
        <v>176</v>
      </c>
      <c r="G1419" s="208" t="s">
        <v>177</v>
      </c>
      <c r="H1419" s="208" t="s">
        <v>1649</v>
      </c>
      <c r="I1419" s="207" t="s">
        <v>127</v>
      </c>
      <c r="J1419" s="208" t="s">
        <v>379</v>
      </c>
      <c r="K1419" s="208" t="s">
        <v>380</v>
      </c>
      <c r="L1419" s="208" t="s">
        <v>1631</v>
      </c>
      <c r="M1419" s="208" t="s">
        <v>131</v>
      </c>
      <c r="N1419" s="201">
        <v>6.1641750000000002</v>
      </c>
      <c r="O1419" s="202">
        <v>255</v>
      </c>
      <c r="P1419" s="202"/>
      <c r="Q1419" s="203">
        <f t="shared" si="102"/>
        <v>0</v>
      </c>
      <c r="R1419" s="203">
        <f t="shared" si="103"/>
        <v>0</v>
      </c>
      <c r="S1419" s="213">
        <f>IF(M1419="nvt",0,IF(O1419&gt;0,VLOOKUP(M1419,'3-Productie normen'!A:K,VLOOKUP(O1419,'3-Productie normen'!$B$34:$C$35,2,FALSE),FALSE)))</f>
        <v>0</v>
      </c>
      <c r="T1419" s="213">
        <f t="shared" si="104"/>
        <v>0</v>
      </c>
      <c r="U1419" s="572"/>
    </row>
    <row r="1420" spans="1:21" ht="14.15" customHeight="1">
      <c r="A1420" s="231">
        <v>1419</v>
      </c>
      <c r="B1420" s="262" t="s">
        <v>87</v>
      </c>
      <c r="C1420" s="208" t="s">
        <v>1464</v>
      </c>
      <c r="D1420" s="208" t="s">
        <v>1465</v>
      </c>
      <c r="E1420" s="208" t="s">
        <v>1466</v>
      </c>
      <c r="F1420" s="208" t="s">
        <v>176</v>
      </c>
      <c r="G1420" s="208" t="s">
        <v>177</v>
      </c>
      <c r="H1420" s="208" t="s">
        <v>1649</v>
      </c>
      <c r="I1420" s="207" t="s">
        <v>127</v>
      </c>
      <c r="J1420" s="208" t="s">
        <v>379</v>
      </c>
      <c r="K1420" s="208" t="s">
        <v>380</v>
      </c>
      <c r="L1420" s="208" t="s">
        <v>1631</v>
      </c>
      <c r="M1420" s="208" t="s">
        <v>131</v>
      </c>
      <c r="N1420" s="201">
        <v>7.3970099999999999</v>
      </c>
      <c r="O1420" s="202">
        <v>255</v>
      </c>
      <c r="P1420" s="202"/>
      <c r="Q1420" s="203">
        <f t="shared" si="102"/>
        <v>0</v>
      </c>
      <c r="R1420" s="203">
        <f t="shared" si="103"/>
        <v>0</v>
      </c>
      <c r="S1420" s="213">
        <f>IF(M1420="nvt",0,IF(O1420&gt;0,VLOOKUP(M1420,'3-Productie normen'!A:K,VLOOKUP(O1420,'3-Productie normen'!$B$34:$C$35,2,FALSE),FALSE)))</f>
        <v>0</v>
      </c>
      <c r="T1420" s="213">
        <f t="shared" si="104"/>
        <v>0</v>
      </c>
      <c r="U1420" s="572"/>
    </row>
    <row r="1421" spans="1:21" ht="14.15" customHeight="1">
      <c r="A1421" s="231">
        <v>1420</v>
      </c>
      <c r="B1421" s="262" t="s">
        <v>87</v>
      </c>
      <c r="C1421" s="208" t="s">
        <v>1464</v>
      </c>
      <c r="D1421" s="208" t="s">
        <v>1465</v>
      </c>
      <c r="E1421" s="208" t="s">
        <v>1466</v>
      </c>
      <c r="F1421" s="208" t="s">
        <v>176</v>
      </c>
      <c r="G1421" s="208" t="s">
        <v>177</v>
      </c>
      <c r="H1421" s="208" t="s">
        <v>1650</v>
      </c>
      <c r="I1421" s="200" t="s">
        <v>143</v>
      </c>
      <c r="J1421" s="208" t="s">
        <v>179</v>
      </c>
      <c r="K1421" s="208" t="s">
        <v>187</v>
      </c>
      <c r="L1421" s="208" t="s">
        <v>1631</v>
      </c>
      <c r="M1421" s="208" t="s">
        <v>143</v>
      </c>
      <c r="N1421" s="201">
        <v>98.71520000000001</v>
      </c>
      <c r="O1421" s="202"/>
      <c r="P1421" s="202"/>
      <c r="Q1421" s="203">
        <f t="shared" si="102"/>
        <v>0</v>
      </c>
      <c r="R1421" s="203">
        <f t="shared" si="103"/>
        <v>0</v>
      </c>
      <c r="S1421" s="213">
        <f>IF(M1421="nvt",0,IF(O1421&gt;0,VLOOKUP(M1421,'3-Productie normen'!A:K,VLOOKUP(O1421,'3-Productie normen'!$B$34:$C$35,2,FALSE),FALSE)))</f>
        <v>0</v>
      </c>
      <c r="T1421" s="213">
        <f t="shared" si="104"/>
        <v>0</v>
      </c>
      <c r="U1421" s="572"/>
    </row>
    <row r="1422" spans="1:21" ht="14.15" customHeight="1">
      <c r="A1422" s="231">
        <v>1421</v>
      </c>
      <c r="B1422" s="262" t="s">
        <v>87</v>
      </c>
      <c r="C1422" s="208" t="s">
        <v>1464</v>
      </c>
      <c r="D1422" s="208" t="s">
        <v>1465</v>
      </c>
      <c r="E1422" s="208" t="s">
        <v>1466</v>
      </c>
      <c r="F1422" s="208" t="s">
        <v>176</v>
      </c>
      <c r="G1422" s="208" t="s">
        <v>177</v>
      </c>
      <c r="H1422" s="208" t="s">
        <v>1651</v>
      </c>
      <c r="I1422" s="200" t="s">
        <v>127</v>
      </c>
      <c r="J1422" s="208" t="s">
        <v>379</v>
      </c>
      <c r="K1422" s="208" t="s">
        <v>380</v>
      </c>
      <c r="L1422" s="208" t="s">
        <v>1631</v>
      </c>
      <c r="M1422" s="208" t="s">
        <v>128</v>
      </c>
      <c r="N1422" s="201">
        <v>36.199800000000003</v>
      </c>
      <c r="O1422" s="202">
        <v>255</v>
      </c>
      <c r="P1422" s="202"/>
      <c r="Q1422" s="203">
        <f t="shared" si="102"/>
        <v>0</v>
      </c>
      <c r="R1422" s="203">
        <f t="shared" si="103"/>
        <v>0</v>
      </c>
      <c r="S1422" s="213">
        <f>IF(M1422="nvt",0,IF(O1422&gt;0,VLOOKUP(M1422,'3-Productie normen'!A:K,VLOOKUP(O1422,'3-Productie normen'!$B$34:$C$35,2,FALSE),FALSE)))</f>
        <v>0</v>
      </c>
      <c r="T1422" s="213">
        <f t="shared" si="104"/>
        <v>0</v>
      </c>
      <c r="U1422" s="572"/>
    </row>
    <row r="1423" spans="1:21" ht="14.15" customHeight="1">
      <c r="A1423" s="231">
        <v>1422</v>
      </c>
      <c r="B1423" s="262" t="s">
        <v>87</v>
      </c>
      <c r="C1423" s="208" t="s">
        <v>1464</v>
      </c>
      <c r="D1423" s="208" t="s">
        <v>1465</v>
      </c>
      <c r="E1423" s="208" t="s">
        <v>1466</v>
      </c>
      <c r="F1423" s="208" t="s">
        <v>176</v>
      </c>
      <c r="G1423" s="208" t="s">
        <v>177</v>
      </c>
      <c r="H1423" s="208" t="s">
        <v>1652</v>
      </c>
      <c r="I1423" s="200" t="s">
        <v>123</v>
      </c>
      <c r="J1423" s="208" t="s">
        <v>179</v>
      </c>
      <c r="K1423" s="208" t="s">
        <v>187</v>
      </c>
      <c r="L1423" s="208" t="s">
        <v>1478</v>
      </c>
      <c r="M1423" s="199" t="s">
        <v>122</v>
      </c>
      <c r="N1423" s="201">
        <v>87.612000000000009</v>
      </c>
      <c r="O1423" s="202" t="s">
        <v>81</v>
      </c>
      <c r="P1423" s="202"/>
      <c r="Q1423" s="203">
        <f t="shared" si="102"/>
        <v>0</v>
      </c>
      <c r="R1423" s="203">
        <f t="shared" si="103"/>
        <v>0</v>
      </c>
      <c r="S1423" s="213">
        <f>IF(M1423="nvt",0,IF(O1423&gt;0,VLOOKUP(M1423,'3-Productie normen'!A:K,VLOOKUP(O1423,'3-Productie normen'!$B$34:$C$35,2,FALSE),FALSE)))</f>
        <v>0</v>
      </c>
      <c r="T1423" s="213">
        <f t="shared" si="104"/>
        <v>0</v>
      </c>
      <c r="U1423" s="572"/>
    </row>
    <row r="1424" spans="1:21" ht="14.15" customHeight="1">
      <c r="A1424" s="231">
        <v>1423</v>
      </c>
      <c r="B1424" s="262" t="s">
        <v>87</v>
      </c>
      <c r="C1424" s="208" t="s">
        <v>1464</v>
      </c>
      <c r="D1424" s="208" t="s">
        <v>1465</v>
      </c>
      <c r="E1424" s="208" t="s">
        <v>1466</v>
      </c>
      <c r="F1424" s="208" t="s">
        <v>176</v>
      </c>
      <c r="G1424" s="208" t="s">
        <v>177</v>
      </c>
      <c r="H1424" s="208" t="s">
        <v>1653</v>
      </c>
      <c r="I1424" s="200" t="s">
        <v>133</v>
      </c>
      <c r="J1424" s="208" t="s">
        <v>222</v>
      </c>
      <c r="K1424" s="208" t="s">
        <v>223</v>
      </c>
      <c r="L1424" s="208" t="s">
        <v>461</v>
      </c>
      <c r="M1424" s="208" t="s">
        <v>138</v>
      </c>
      <c r="N1424" s="201">
        <v>9.8962000000000003</v>
      </c>
      <c r="O1424" s="202" t="s">
        <v>81</v>
      </c>
      <c r="P1424" s="202"/>
      <c r="Q1424" s="203">
        <f t="shared" si="102"/>
        <v>0</v>
      </c>
      <c r="R1424" s="203">
        <f t="shared" si="103"/>
        <v>0</v>
      </c>
      <c r="S1424" s="213">
        <f>IF(M1424="nvt",0,IF(O1424&gt;0,VLOOKUP(M1424,'3-Productie normen'!A:K,VLOOKUP(O1424,'3-Productie normen'!$B$34:$C$35,2,FALSE),FALSE)))</f>
        <v>0</v>
      </c>
      <c r="T1424" s="213">
        <f t="shared" si="104"/>
        <v>0</v>
      </c>
      <c r="U1424" s="572"/>
    </row>
    <row r="1425" spans="1:21" ht="14.15" customHeight="1">
      <c r="A1425" s="231">
        <v>1424</v>
      </c>
      <c r="B1425" s="262" t="s">
        <v>87</v>
      </c>
      <c r="C1425" s="208" t="s">
        <v>1464</v>
      </c>
      <c r="D1425" s="208" t="s">
        <v>1465</v>
      </c>
      <c r="E1425" s="208" t="s">
        <v>1466</v>
      </c>
      <c r="F1425" s="208" t="s">
        <v>176</v>
      </c>
      <c r="G1425" s="208" t="s">
        <v>177</v>
      </c>
      <c r="H1425" s="208" t="s">
        <v>1654</v>
      </c>
      <c r="I1425" s="200" t="s">
        <v>133</v>
      </c>
      <c r="J1425" s="208" t="s">
        <v>222</v>
      </c>
      <c r="K1425" s="208" t="s">
        <v>223</v>
      </c>
      <c r="L1425" s="208" t="s">
        <v>461</v>
      </c>
      <c r="M1425" s="208" t="s">
        <v>138</v>
      </c>
      <c r="N1425" s="201">
        <v>4.2008999999999999</v>
      </c>
      <c r="O1425" s="202" t="s">
        <v>81</v>
      </c>
      <c r="P1425" s="202"/>
      <c r="Q1425" s="203">
        <f t="shared" si="102"/>
        <v>0</v>
      </c>
      <c r="R1425" s="203">
        <f t="shared" si="103"/>
        <v>0</v>
      </c>
      <c r="S1425" s="213">
        <f>IF(M1425="nvt",0,IF(O1425&gt;0,VLOOKUP(M1425,'3-Productie normen'!A:K,VLOOKUP(O1425,'3-Productie normen'!$B$34:$C$35,2,FALSE),FALSE)))</f>
        <v>0</v>
      </c>
      <c r="T1425" s="213">
        <f t="shared" si="104"/>
        <v>0</v>
      </c>
      <c r="U1425" s="572"/>
    </row>
    <row r="1426" spans="1:21" ht="14.15" customHeight="1">
      <c r="A1426" s="232">
        <v>1425</v>
      </c>
      <c r="B1426" s="262" t="s">
        <v>87</v>
      </c>
      <c r="C1426" s="208" t="s">
        <v>1464</v>
      </c>
      <c r="D1426" s="208" t="s">
        <v>1465</v>
      </c>
      <c r="E1426" s="208" t="s">
        <v>1466</v>
      </c>
      <c r="F1426" s="208" t="s">
        <v>176</v>
      </c>
      <c r="G1426" s="208" t="s">
        <v>177</v>
      </c>
      <c r="H1426" s="208" t="s">
        <v>1655</v>
      </c>
      <c r="I1426" s="200" t="s">
        <v>133</v>
      </c>
      <c r="J1426" s="208" t="s">
        <v>222</v>
      </c>
      <c r="K1426" s="208" t="s">
        <v>223</v>
      </c>
      <c r="L1426" s="208" t="s">
        <v>461</v>
      </c>
      <c r="M1426" s="208" t="s">
        <v>138</v>
      </c>
      <c r="N1426" s="201">
        <v>1.1399999999999999</v>
      </c>
      <c r="O1426" s="202" t="s">
        <v>81</v>
      </c>
      <c r="P1426" s="202"/>
      <c r="Q1426" s="203">
        <f t="shared" ref="Q1426:Q1489" si="105">IF(O1426="nvt",0,IF(O1426&gt;0,S1426*N1426,0))</f>
        <v>0</v>
      </c>
      <c r="R1426" s="203">
        <f t="shared" ref="R1426:R1489" si="106">IF(P1426&gt;0,T1426*N1426,0)</f>
        <v>0</v>
      </c>
      <c r="S1426" s="213">
        <f>IF(M1426="nvt",0,IF(O1426&gt;0,VLOOKUP(M1426,'3-Productie normen'!A:K,VLOOKUP(O1426,'3-Productie normen'!$B$34:$C$35,2,FALSE),FALSE)))</f>
        <v>0</v>
      </c>
      <c r="T1426" s="213">
        <f t="shared" ref="T1426:T1489" si="107">IF(P1426&gt;0,S1426*$T$8,0)</f>
        <v>0</v>
      </c>
      <c r="U1426" s="572"/>
    </row>
    <row r="1427" spans="1:21" ht="14.15" customHeight="1">
      <c r="A1427" s="231">
        <v>1426</v>
      </c>
      <c r="B1427" s="262" t="s">
        <v>87</v>
      </c>
      <c r="C1427" s="208" t="s">
        <v>1464</v>
      </c>
      <c r="D1427" s="208" t="s">
        <v>1465</v>
      </c>
      <c r="E1427" s="208" t="s">
        <v>1466</v>
      </c>
      <c r="F1427" s="208" t="s">
        <v>176</v>
      </c>
      <c r="G1427" s="208" t="s">
        <v>177</v>
      </c>
      <c r="H1427" s="208" t="s">
        <v>1656</v>
      </c>
      <c r="I1427" s="200" t="s">
        <v>133</v>
      </c>
      <c r="J1427" s="208" t="s">
        <v>222</v>
      </c>
      <c r="K1427" s="208" t="s">
        <v>223</v>
      </c>
      <c r="L1427" s="208" t="s">
        <v>461</v>
      </c>
      <c r="M1427" s="208" t="s">
        <v>138</v>
      </c>
      <c r="N1427" s="201">
        <v>1.1399999999999999</v>
      </c>
      <c r="O1427" s="202" t="s">
        <v>81</v>
      </c>
      <c r="P1427" s="202"/>
      <c r="Q1427" s="203">
        <f t="shared" si="105"/>
        <v>0</v>
      </c>
      <c r="R1427" s="203">
        <f t="shared" si="106"/>
        <v>0</v>
      </c>
      <c r="S1427" s="213">
        <f>IF(M1427="nvt",0,IF(O1427&gt;0,VLOOKUP(M1427,'3-Productie normen'!A:K,VLOOKUP(O1427,'3-Productie normen'!$B$34:$C$35,2,FALSE),FALSE)))</f>
        <v>0</v>
      </c>
      <c r="T1427" s="213">
        <f t="shared" si="107"/>
        <v>0</v>
      </c>
      <c r="U1427" s="572"/>
    </row>
    <row r="1428" spans="1:21" ht="14.15" customHeight="1">
      <c r="A1428" s="231">
        <v>1427</v>
      </c>
      <c r="B1428" s="262" t="s">
        <v>87</v>
      </c>
      <c r="C1428" s="208" t="s">
        <v>1464</v>
      </c>
      <c r="D1428" s="208" t="s">
        <v>1465</v>
      </c>
      <c r="E1428" s="208" t="s">
        <v>1466</v>
      </c>
      <c r="F1428" s="208" t="s">
        <v>176</v>
      </c>
      <c r="G1428" s="208" t="s">
        <v>177</v>
      </c>
      <c r="H1428" s="208" t="s">
        <v>1657</v>
      </c>
      <c r="I1428" s="200" t="s">
        <v>133</v>
      </c>
      <c r="J1428" s="208" t="s">
        <v>222</v>
      </c>
      <c r="K1428" s="208" t="s">
        <v>223</v>
      </c>
      <c r="L1428" s="208" t="s">
        <v>461</v>
      </c>
      <c r="M1428" s="208" t="s">
        <v>138</v>
      </c>
      <c r="N1428" s="201">
        <v>2.1120000000000001</v>
      </c>
      <c r="O1428" s="202" t="s">
        <v>81</v>
      </c>
      <c r="P1428" s="202"/>
      <c r="Q1428" s="203">
        <f t="shared" si="105"/>
        <v>0</v>
      </c>
      <c r="R1428" s="203">
        <f t="shared" si="106"/>
        <v>0</v>
      </c>
      <c r="S1428" s="213">
        <f>IF(M1428="nvt",0,IF(O1428&gt;0,VLOOKUP(M1428,'3-Productie normen'!A:K,VLOOKUP(O1428,'3-Productie normen'!$B$34:$C$35,2,FALSE),FALSE)))</f>
        <v>0</v>
      </c>
      <c r="T1428" s="213">
        <f t="shared" si="107"/>
        <v>0</v>
      </c>
      <c r="U1428" s="572"/>
    </row>
    <row r="1429" spans="1:21" ht="14.15" customHeight="1">
      <c r="A1429" s="231">
        <v>1428</v>
      </c>
      <c r="B1429" s="262" t="s">
        <v>87</v>
      </c>
      <c r="C1429" s="208" t="s">
        <v>1464</v>
      </c>
      <c r="D1429" s="208" t="s">
        <v>1465</v>
      </c>
      <c r="E1429" s="208" t="s">
        <v>1466</v>
      </c>
      <c r="F1429" s="208" t="s">
        <v>176</v>
      </c>
      <c r="G1429" s="208" t="s">
        <v>177</v>
      </c>
      <c r="H1429" s="208" t="s">
        <v>1658</v>
      </c>
      <c r="I1429" s="200" t="s">
        <v>133</v>
      </c>
      <c r="J1429" s="208" t="s">
        <v>222</v>
      </c>
      <c r="K1429" s="208" t="s">
        <v>223</v>
      </c>
      <c r="L1429" s="208" t="s">
        <v>461</v>
      </c>
      <c r="M1429" s="208" t="s">
        <v>138</v>
      </c>
      <c r="N1429" s="201">
        <v>2.1120000000000001</v>
      </c>
      <c r="O1429" s="202" t="s">
        <v>81</v>
      </c>
      <c r="P1429" s="202"/>
      <c r="Q1429" s="203">
        <f t="shared" si="105"/>
        <v>0</v>
      </c>
      <c r="R1429" s="203">
        <f t="shared" si="106"/>
        <v>0</v>
      </c>
      <c r="S1429" s="213">
        <f>IF(M1429="nvt",0,IF(O1429&gt;0,VLOOKUP(M1429,'3-Productie normen'!A:K,VLOOKUP(O1429,'3-Productie normen'!$B$34:$C$35,2,FALSE),FALSE)))</f>
        <v>0</v>
      </c>
      <c r="T1429" s="213">
        <f t="shared" si="107"/>
        <v>0</v>
      </c>
      <c r="U1429" s="572"/>
    </row>
    <row r="1430" spans="1:21" ht="14.15" customHeight="1">
      <c r="A1430" s="231">
        <v>1429</v>
      </c>
      <c r="B1430" s="262" t="s">
        <v>87</v>
      </c>
      <c r="C1430" s="208" t="s">
        <v>1464</v>
      </c>
      <c r="D1430" s="208" t="s">
        <v>1465</v>
      </c>
      <c r="E1430" s="208" t="s">
        <v>1466</v>
      </c>
      <c r="F1430" s="208" t="s">
        <v>176</v>
      </c>
      <c r="G1430" s="208" t="s">
        <v>177</v>
      </c>
      <c r="H1430" s="208" t="s">
        <v>1659</v>
      </c>
      <c r="I1430" s="200" t="s">
        <v>143</v>
      </c>
      <c r="J1430" s="208" t="s">
        <v>222</v>
      </c>
      <c r="K1430" s="208" t="s">
        <v>223</v>
      </c>
      <c r="L1430" s="208" t="s">
        <v>143</v>
      </c>
      <c r="M1430" s="208" t="s">
        <v>143</v>
      </c>
      <c r="N1430" s="201">
        <v>0.83650000000000002</v>
      </c>
      <c r="O1430" s="202"/>
      <c r="P1430" s="202"/>
      <c r="Q1430" s="203">
        <f t="shared" si="105"/>
        <v>0</v>
      </c>
      <c r="R1430" s="203">
        <f t="shared" si="106"/>
        <v>0</v>
      </c>
      <c r="S1430" s="213">
        <f>IF(M1430="nvt",0,IF(O1430&gt;0,VLOOKUP(M1430,'3-Productie normen'!A:K,VLOOKUP(O1430,'3-Productie normen'!$B$34:$C$35,2,FALSE),FALSE)))</f>
        <v>0</v>
      </c>
      <c r="T1430" s="213">
        <f t="shared" si="107"/>
        <v>0</v>
      </c>
      <c r="U1430" s="572"/>
    </row>
    <row r="1431" spans="1:21" ht="14.15" customHeight="1">
      <c r="A1431" s="231">
        <v>1430</v>
      </c>
      <c r="B1431" s="262" t="s">
        <v>87</v>
      </c>
      <c r="C1431" s="208" t="s">
        <v>1464</v>
      </c>
      <c r="D1431" s="208" t="s">
        <v>1465</v>
      </c>
      <c r="E1431" s="208" t="s">
        <v>1466</v>
      </c>
      <c r="F1431" s="208" t="s">
        <v>176</v>
      </c>
      <c r="G1431" s="208" t="s">
        <v>177</v>
      </c>
      <c r="H1431" s="208" t="s">
        <v>1660</v>
      </c>
      <c r="I1431" s="200" t="s">
        <v>143</v>
      </c>
      <c r="J1431" s="208" t="s">
        <v>209</v>
      </c>
      <c r="K1431" s="208" t="s">
        <v>210</v>
      </c>
      <c r="L1431" s="208" t="s">
        <v>381</v>
      </c>
      <c r="M1431" s="208" t="s">
        <v>143</v>
      </c>
      <c r="N1431" s="201">
        <v>5.6085000000000003</v>
      </c>
      <c r="O1431" s="202"/>
      <c r="P1431" s="202"/>
      <c r="Q1431" s="203">
        <f t="shared" si="105"/>
        <v>0</v>
      </c>
      <c r="R1431" s="203">
        <f t="shared" si="106"/>
        <v>0</v>
      </c>
      <c r="S1431" s="213">
        <f>IF(M1431="nvt",0,IF(O1431&gt;0,VLOOKUP(M1431,'3-Productie normen'!A:K,VLOOKUP(O1431,'3-Productie normen'!$B$34:$C$35,2,FALSE),FALSE)))</f>
        <v>0</v>
      </c>
      <c r="T1431" s="213">
        <f t="shared" si="107"/>
        <v>0</v>
      </c>
      <c r="U1431" s="572"/>
    </row>
    <row r="1432" spans="1:21" ht="14.15" customHeight="1">
      <c r="A1432" s="231">
        <v>1431</v>
      </c>
      <c r="B1432" s="262" t="s">
        <v>87</v>
      </c>
      <c r="C1432" s="208" t="s">
        <v>1464</v>
      </c>
      <c r="D1432" s="208" t="s">
        <v>1465</v>
      </c>
      <c r="E1432" s="208" t="s">
        <v>1466</v>
      </c>
      <c r="F1432" s="208" t="s">
        <v>176</v>
      </c>
      <c r="G1432" s="208" t="s">
        <v>177</v>
      </c>
      <c r="H1432" s="208" t="s">
        <v>1661</v>
      </c>
      <c r="I1432" s="200" t="s">
        <v>130</v>
      </c>
      <c r="J1432" s="208" t="s">
        <v>209</v>
      </c>
      <c r="K1432" s="208" t="s">
        <v>220</v>
      </c>
      <c r="L1432" s="208" t="s">
        <v>180</v>
      </c>
      <c r="M1432" s="208" t="s">
        <v>140</v>
      </c>
      <c r="N1432" s="201">
        <v>23.473000000000003</v>
      </c>
      <c r="O1432" s="202" t="s">
        <v>81</v>
      </c>
      <c r="P1432" s="202"/>
      <c r="Q1432" s="203">
        <f t="shared" si="105"/>
        <v>0</v>
      </c>
      <c r="R1432" s="203">
        <f t="shared" si="106"/>
        <v>0</v>
      </c>
      <c r="S1432" s="213">
        <f>IF(M1432="nvt",0,IF(O1432&gt;0,VLOOKUP(M1432,'3-Productie normen'!A:K,VLOOKUP(O1432,'3-Productie normen'!$B$34:$C$35,2,FALSE),FALSE)))</f>
        <v>0</v>
      </c>
      <c r="T1432" s="213">
        <f t="shared" si="107"/>
        <v>0</v>
      </c>
      <c r="U1432" s="572"/>
    </row>
    <row r="1433" spans="1:21" ht="14.15" customHeight="1">
      <c r="A1433" s="231">
        <v>1432</v>
      </c>
      <c r="B1433" s="262" t="s">
        <v>87</v>
      </c>
      <c r="C1433" s="208" t="s">
        <v>1464</v>
      </c>
      <c r="D1433" s="208" t="s">
        <v>1465</v>
      </c>
      <c r="E1433" s="208" t="s">
        <v>1466</v>
      </c>
      <c r="F1433" s="208" t="s">
        <v>176</v>
      </c>
      <c r="G1433" s="208" t="s">
        <v>177</v>
      </c>
      <c r="H1433" s="208" t="s">
        <v>1662</v>
      </c>
      <c r="I1433" s="200" t="s">
        <v>130</v>
      </c>
      <c r="J1433" s="208" t="s">
        <v>209</v>
      </c>
      <c r="K1433" s="208" t="s">
        <v>220</v>
      </c>
      <c r="L1433" s="208" t="s">
        <v>180</v>
      </c>
      <c r="M1433" s="208" t="s">
        <v>140</v>
      </c>
      <c r="N1433" s="201">
        <v>23.404800000000002</v>
      </c>
      <c r="O1433" s="202" t="s">
        <v>81</v>
      </c>
      <c r="P1433" s="202"/>
      <c r="Q1433" s="203">
        <f t="shared" si="105"/>
        <v>0</v>
      </c>
      <c r="R1433" s="203">
        <f t="shared" si="106"/>
        <v>0</v>
      </c>
      <c r="S1433" s="213">
        <f>IF(M1433="nvt",0,IF(O1433&gt;0,VLOOKUP(M1433,'3-Productie normen'!A:K,VLOOKUP(O1433,'3-Productie normen'!$B$34:$C$35,2,FALSE),FALSE)))</f>
        <v>0</v>
      </c>
      <c r="T1433" s="213">
        <f t="shared" si="107"/>
        <v>0</v>
      </c>
      <c r="U1433" s="572"/>
    </row>
    <row r="1434" spans="1:21" ht="14.15" customHeight="1">
      <c r="A1434" s="232">
        <v>1433</v>
      </c>
      <c r="B1434" s="262" t="s">
        <v>87</v>
      </c>
      <c r="C1434" s="208" t="s">
        <v>1464</v>
      </c>
      <c r="D1434" s="208" t="s">
        <v>1465</v>
      </c>
      <c r="E1434" s="208" t="s">
        <v>1466</v>
      </c>
      <c r="F1434" s="208" t="s">
        <v>176</v>
      </c>
      <c r="G1434" s="208" t="s">
        <v>177</v>
      </c>
      <c r="H1434" s="208" t="s">
        <v>1663</v>
      </c>
      <c r="I1434" s="207" t="s">
        <v>130</v>
      </c>
      <c r="J1434" s="208" t="s">
        <v>222</v>
      </c>
      <c r="K1434" s="208" t="s">
        <v>237</v>
      </c>
      <c r="L1434" s="208" t="s">
        <v>180</v>
      </c>
      <c r="M1434" s="199" t="s">
        <v>129</v>
      </c>
      <c r="N1434" s="201">
        <v>121.79</v>
      </c>
      <c r="O1434" s="202" t="s">
        <v>81</v>
      </c>
      <c r="P1434" s="202"/>
      <c r="Q1434" s="203">
        <f t="shared" si="105"/>
        <v>0</v>
      </c>
      <c r="R1434" s="203">
        <f t="shared" si="106"/>
        <v>0</v>
      </c>
      <c r="S1434" s="213">
        <f>IF(M1434="nvt",0,IF(O1434&gt;0,VLOOKUP(M1434,'3-Productie normen'!A:K,VLOOKUP(O1434,'3-Productie normen'!$B$34:$C$35,2,FALSE),FALSE)))</f>
        <v>0</v>
      </c>
      <c r="T1434" s="213">
        <f t="shared" si="107"/>
        <v>0</v>
      </c>
      <c r="U1434" s="572"/>
    </row>
    <row r="1435" spans="1:21" ht="14.15" customHeight="1">
      <c r="A1435" s="231">
        <v>1434</v>
      </c>
      <c r="B1435" s="262" t="s">
        <v>87</v>
      </c>
      <c r="C1435" s="208" t="s">
        <v>1464</v>
      </c>
      <c r="D1435" s="208" t="s">
        <v>1465</v>
      </c>
      <c r="E1435" s="208" t="s">
        <v>1466</v>
      </c>
      <c r="F1435" s="208" t="s">
        <v>176</v>
      </c>
      <c r="G1435" s="208" t="s">
        <v>177</v>
      </c>
      <c r="H1435" s="208" t="s">
        <v>1664</v>
      </c>
      <c r="I1435" s="200" t="s">
        <v>123</v>
      </c>
      <c r="J1435" s="208" t="s">
        <v>179</v>
      </c>
      <c r="K1435" s="208" t="s">
        <v>1064</v>
      </c>
      <c r="L1435" s="208" t="s">
        <v>180</v>
      </c>
      <c r="M1435" s="199" t="s">
        <v>122</v>
      </c>
      <c r="N1435" s="201">
        <v>23.038499999999999</v>
      </c>
      <c r="O1435" s="202" t="s">
        <v>81</v>
      </c>
      <c r="P1435" s="202"/>
      <c r="Q1435" s="203">
        <f t="shared" si="105"/>
        <v>0</v>
      </c>
      <c r="R1435" s="203">
        <f t="shared" si="106"/>
        <v>0</v>
      </c>
      <c r="S1435" s="213">
        <f>IF(M1435="nvt",0,IF(O1435&gt;0,VLOOKUP(M1435,'3-Productie normen'!A:K,VLOOKUP(O1435,'3-Productie normen'!$B$34:$C$35,2,FALSE),FALSE)))</f>
        <v>0</v>
      </c>
      <c r="T1435" s="213">
        <f t="shared" si="107"/>
        <v>0</v>
      </c>
      <c r="U1435" s="572"/>
    </row>
    <row r="1436" spans="1:21" ht="14.15" customHeight="1">
      <c r="A1436" s="231">
        <v>1435</v>
      </c>
      <c r="B1436" s="262" t="s">
        <v>87</v>
      </c>
      <c r="C1436" s="208" t="s">
        <v>1464</v>
      </c>
      <c r="D1436" s="208" t="s">
        <v>1465</v>
      </c>
      <c r="E1436" s="208" t="s">
        <v>1466</v>
      </c>
      <c r="F1436" s="208" t="s">
        <v>176</v>
      </c>
      <c r="G1436" s="208" t="s">
        <v>177</v>
      </c>
      <c r="H1436" s="208" t="s">
        <v>1665</v>
      </c>
      <c r="I1436" s="200" t="s">
        <v>133</v>
      </c>
      <c r="J1436" s="208" t="s">
        <v>222</v>
      </c>
      <c r="K1436" s="208" t="s">
        <v>223</v>
      </c>
      <c r="L1436" s="208" t="s">
        <v>461</v>
      </c>
      <c r="M1436" s="208" t="s">
        <v>138</v>
      </c>
      <c r="N1436" s="201">
        <v>8.9999000000000002</v>
      </c>
      <c r="O1436" s="202" t="s">
        <v>81</v>
      </c>
      <c r="P1436" s="202"/>
      <c r="Q1436" s="203">
        <f t="shared" si="105"/>
        <v>0</v>
      </c>
      <c r="R1436" s="203">
        <f t="shared" si="106"/>
        <v>0</v>
      </c>
      <c r="S1436" s="213">
        <f>IF(M1436="nvt",0,IF(O1436&gt;0,VLOOKUP(M1436,'3-Productie normen'!A:K,VLOOKUP(O1436,'3-Productie normen'!$B$34:$C$35,2,FALSE),FALSE)))</f>
        <v>0</v>
      </c>
      <c r="T1436" s="213">
        <f t="shared" si="107"/>
        <v>0</v>
      </c>
      <c r="U1436" s="572"/>
    </row>
    <row r="1437" spans="1:21" ht="14.15" customHeight="1">
      <c r="A1437" s="231">
        <v>1436</v>
      </c>
      <c r="B1437" s="262" t="s">
        <v>87</v>
      </c>
      <c r="C1437" s="208" t="s">
        <v>1464</v>
      </c>
      <c r="D1437" s="208" t="s">
        <v>1465</v>
      </c>
      <c r="E1437" s="208" t="s">
        <v>1466</v>
      </c>
      <c r="F1437" s="208" t="s">
        <v>176</v>
      </c>
      <c r="G1437" s="208" t="s">
        <v>177</v>
      </c>
      <c r="H1437" s="208" t="s">
        <v>1666</v>
      </c>
      <c r="I1437" s="200" t="s">
        <v>133</v>
      </c>
      <c r="J1437" s="208" t="s">
        <v>222</v>
      </c>
      <c r="K1437" s="208" t="s">
        <v>223</v>
      </c>
      <c r="L1437" s="208" t="s">
        <v>461</v>
      </c>
      <c r="M1437" s="208" t="s">
        <v>138</v>
      </c>
      <c r="N1437" s="201">
        <v>1.3865000000000001</v>
      </c>
      <c r="O1437" s="202" t="s">
        <v>81</v>
      </c>
      <c r="P1437" s="202"/>
      <c r="Q1437" s="203">
        <f t="shared" si="105"/>
        <v>0</v>
      </c>
      <c r="R1437" s="203">
        <f t="shared" si="106"/>
        <v>0</v>
      </c>
      <c r="S1437" s="213">
        <f>IF(M1437="nvt",0,IF(O1437&gt;0,VLOOKUP(M1437,'3-Productie normen'!A:K,VLOOKUP(O1437,'3-Productie normen'!$B$34:$C$35,2,FALSE),FALSE)))</f>
        <v>0</v>
      </c>
      <c r="T1437" s="213">
        <f t="shared" si="107"/>
        <v>0</v>
      </c>
      <c r="U1437" s="572"/>
    </row>
    <row r="1438" spans="1:21" ht="14.15" customHeight="1">
      <c r="A1438" s="231">
        <v>1437</v>
      </c>
      <c r="B1438" s="262" t="s">
        <v>87</v>
      </c>
      <c r="C1438" s="208" t="s">
        <v>1464</v>
      </c>
      <c r="D1438" s="208" t="s">
        <v>1465</v>
      </c>
      <c r="E1438" s="208" t="s">
        <v>1466</v>
      </c>
      <c r="F1438" s="208" t="s">
        <v>176</v>
      </c>
      <c r="G1438" s="208" t="s">
        <v>177</v>
      </c>
      <c r="H1438" s="208" t="s">
        <v>1667</v>
      </c>
      <c r="I1438" s="200" t="s">
        <v>133</v>
      </c>
      <c r="J1438" s="208" t="s">
        <v>222</v>
      </c>
      <c r="K1438" s="208" t="s">
        <v>223</v>
      </c>
      <c r="L1438" s="208" t="s">
        <v>461</v>
      </c>
      <c r="M1438" s="208" t="s">
        <v>138</v>
      </c>
      <c r="N1438" s="201">
        <v>1.1399999999999999</v>
      </c>
      <c r="O1438" s="202" t="s">
        <v>81</v>
      </c>
      <c r="P1438" s="202"/>
      <c r="Q1438" s="203">
        <f t="shared" si="105"/>
        <v>0</v>
      </c>
      <c r="R1438" s="203">
        <f t="shared" si="106"/>
        <v>0</v>
      </c>
      <c r="S1438" s="213">
        <f>IF(M1438="nvt",0,IF(O1438&gt;0,VLOOKUP(M1438,'3-Productie normen'!A:K,VLOOKUP(O1438,'3-Productie normen'!$B$34:$C$35,2,FALSE),FALSE)))</f>
        <v>0</v>
      </c>
      <c r="T1438" s="213">
        <f t="shared" si="107"/>
        <v>0</v>
      </c>
      <c r="U1438" s="572"/>
    </row>
    <row r="1439" spans="1:21" ht="14.15" customHeight="1">
      <c r="A1439" s="231">
        <v>1438</v>
      </c>
      <c r="B1439" s="262" t="s">
        <v>87</v>
      </c>
      <c r="C1439" s="208" t="s">
        <v>1464</v>
      </c>
      <c r="D1439" s="208" t="s">
        <v>1465</v>
      </c>
      <c r="E1439" s="208" t="s">
        <v>1466</v>
      </c>
      <c r="F1439" s="208" t="s">
        <v>176</v>
      </c>
      <c r="G1439" s="208" t="s">
        <v>177</v>
      </c>
      <c r="H1439" s="208" t="s">
        <v>1668</v>
      </c>
      <c r="I1439" s="200" t="s">
        <v>133</v>
      </c>
      <c r="J1439" s="208" t="s">
        <v>222</v>
      </c>
      <c r="K1439" s="208" t="s">
        <v>223</v>
      </c>
      <c r="L1439" s="208" t="s">
        <v>461</v>
      </c>
      <c r="M1439" s="208" t="s">
        <v>138</v>
      </c>
      <c r="N1439" s="201">
        <v>1.1362000000000001</v>
      </c>
      <c r="O1439" s="202" t="s">
        <v>81</v>
      </c>
      <c r="P1439" s="202"/>
      <c r="Q1439" s="203">
        <f t="shared" si="105"/>
        <v>0</v>
      </c>
      <c r="R1439" s="203">
        <f t="shared" si="106"/>
        <v>0</v>
      </c>
      <c r="S1439" s="213">
        <f>IF(M1439="nvt",0,IF(O1439&gt;0,VLOOKUP(M1439,'3-Productie normen'!A:K,VLOOKUP(O1439,'3-Productie normen'!$B$34:$C$35,2,FALSE),FALSE)))</f>
        <v>0</v>
      </c>
      <c r="T1439" s="213">
        <f t="shared" si="107"/>
        <v>0</v>
      </c>
      <c r="U1439" s="572"/>
    </row>
    <row r="1440" spans="1:21" ht="14.15" customHeight="1">
      <c r="A1440" s="231">
        <v>1439</v>
      </c>
      <c r="B1440" s="262" t="s">
        <v>87</v>
      </c>
      <c r="C1440" s="208" t="s">
        <v>1464</v>
      </c>
      <c r="D1440" s="208" t="s">
        <v>1465</v>
      </c>
      <c r="E1440" s="208" t="s">
        <v>1466</v>
      </c>
      <c r="F1440" s="208" t="s">
        <v>176</v>
      </c>
      <c r="G1440" s="208" t="s">
        <v>177</v>
      </c>
      <c r="H1440" s="208" t="s">
        <v>1669</v>
      </c>
      <c r="I1440" s="200" t="s">
        <v>133</v>
      </c>
      <c r="J1440" s="208" t="s">
        <v>222</v>
      </c>
      <c r="K1440" s="208" t="s">
        <v>223</v>
      </c>
      <c r="L1440" s="208" t="s">
        <v>461</v>
      </c>
      <c r="M1440" s="208" t="s">
        <v>138</v>
      </c>
      <c r="N1440" s="201">
        <v>1.1399999999999999</v>
      </c>
      <c r="O1440" s="202" t="s">
        <v>81</v>
      </c>
      <c r="P1440" s="202"/>
      <c r="Q1440" s="203">
        <f t="shared" si="105"/>
        <v>0</v>
      </c>
      <c r="R1440" s="203">
        <f t="shared" si="106"/>
        <v>0</v>
      </c>
      <c r="S1440" s="213">
        <f>IF(M1440="nvt",0,IF(O1440&gt;0,VLOOKUP(M1440,'3-Productie normen'!A:K,VLOOKUP(O1440,'3-Productie normen'!$B$34:$C$35,2,FALSE),FALSE)))</f>
        <v>0</v>
      </c>
      <c r="T1440" s="213">
        <f t="shared" si="107"/>
        <v>0</v>
      </c>
      <c r="U1440" s="572"/>
    </row>
    <row r="1441" spans="1:21" ht="14.15" customHeight="1">
      <c r="A1441" s="231">
        <v>1440</v>
      </c>
      <c r="B1441" s="262" t="s">
        <v>87</v>
      </c>
      <c r="C1441" s="208" t="s">
        <v>1464</v>
      </c>
      <c r="D1441" s="208" t="s">
        <v>1465</v>
      </c>
      <c r="E1441" s="208" t="s">
        <v>1466</v>
      </c>
      <c r="F1441" s="208" t="s">
        <v>176</v>
      </c>
      <c r="G1441" s="208" t="s">
        <v>177</v>
      </c>
      <c r="H1441" s="208" t="s">
        <v>1670</v>
      </c>
      <c r="I1441" s="200" t="s">
        <v>133</v>
      </c>
      <c r="J1441" s="208" t="s">
        <v>222</v>
      </c>
      <c r="K1441" s="208" t="s">
        <v>223</v>
      </c>
      <c r="L1441" s="208" t="s">
        <v>461</v>
      </c>
      <c r="M1441" s="208" t="s">
        <v>138</v>
      </c>
      <c r="N1441" s="201">
        <v>1.1399999999999999</v>
      </c>
      <c r="O1441" s="202" t="s">
        <v>81</v>
      </c>
      <c r="P1441" s="202"/>
      <c r="Q1441" s="203">
        <f t="shared" si="105"/>
        <v>0</v>
      </c>
      <c r="R1441" s="203">
        <f t="shared" si="106"/>
        <v>0</v>
      </c>
      <c r="S1441" s="213">
        <f>IF(M1441="nvt",0,IF(O1441&gt;0,VLOOKUP(M1441,'3-Productie normen'!A:K,VLOOKUP(O1441,'3-Productie normen'!$B$34:$C$35,2,FALSE),FALSE)))</f>
        <v>0</v>
      </c>
      <c r="T1441" s="213">
        <f t="shared" si="107"/>
        <v>0</v>
      </c>
      <c r="U1441" s="572"/>
    </row>
    <row r="1442" spans="1:21" ht="14.15" customHeight="1">
      <c r="A1442" s="232">
        <v>1441</v>
      </c>
      <c r="B1442" s="262" t="s">
        <v>87</v>
      </c>
      <c r="C1442" s="208" t="s">
        <v>1464</v>
      </c>
      <c r="D1442" s="208" t="s">
        <v>1465</v>
      </c>
      <c r="E1442" s="208" t="s">
        <v>1466</v>
      </c>
      <c r="F1442" s="208" t="s">
        <v>176</v>
      </c>
      <c r="G1442" s="208" t="s">
        <v>177</v>
      </c>
      <c r="H1442" s="208" t="s">
        <v>1671</v>
      </c>
      <c r="I1442" s="200" t="s">
        <v>133</v>
      </c>
      <c r="J1442" s="208" t="s">
        <v>222</v>
      </c>
      <c r="K1442" s="208" t="s">
        <v>223</v>
      </c>
      <c r="L1442" s="208" t="s">
        <v>461</v>
      </c>
      <c r="M1442" s="208" t="s">
        <v>138</v>
      </c>
      <c r="N1442" s="201">
        <v>1.1399999999999999</v>
      </c>
      <c r="O1442" s="202" t="s">
        <v>81</v>
      </c>
      <c r="P1442" s="202"/>
      <c r="Q1442" s="203">
        <f t="shared" si="105"/>
        <v>0</v>
      </c>
      <c r="R1442" s="203">
        <f t="shared" si="106"/>
        <v>0</v>
      </c>
      <c r="S1442" s="213">
        <f>IF(M1442="nvt",0,IF(O1442&gt;0,VLOOKUP(M1442,'3-Productie normen'!A:K,VLOOKUP(O1442,'3-Productie normen'!$B$34:$C$35,2,FALSE),FALSE)))</f>
        <v>0</v>
      </c>
      <c r="T1442" s="213">
        <f t="shared" si="107"/>
        <v>0</v>
      </c>
      <c r="U1442" s="572"/>
    </row>
    <row r="1443" spans="1:21" ht="14.15" customHeight="1">
      <c r="A1443" s="231">
        <v>1442</v>
      </c>
      <c r="B1443" s="262" t="s">
        <v>87</v>
      </c>
      <c r="C1443" s="208" t="s">
        <v>1464</v>
      </c>
      <c r="D1443" s="208" t="s">
        <v>1465</v>
      </c>
      <c r="E1443" s="208" t="s">
        <v>1466</v>
      </c>
      <c r="F1443" s="208" t="s">
        <v>176</v>
      </c>
      <c r="G1443" s="208" t="s">
        <v>177</v>
      </c>
      <c r="H1443" s="208" t="s">
        <v>1672</v>
      </c>
      <c r="I1443" s="200" t="s">
        <v>123</v>
      </c>
      <c r="J1443" s="208" t="s">
        <v>179</v>
      </c>
      <c r="K1443" s="208" t="s">
        <v>1064</v>
      </c>
      <c r="L1443" s="208" t="s">
        <v>1478</v>
      </c>
      <c r="M1443" s="199" t="s">
        <v>122</v>
      </c>
      <c r="N1443" s="201">
        <v>17.267499999999998</v>
      </c>
      <c r="O1443" s="202" t="s">
        <v>81</v>
      </c>
      <c r="P1443" s="202"/>
      <c r="Q1443" s="203">
        <f t="shared" si="105"/>
        <v>0</v>
      </c>
      <c r="R1443" s="203">
        <f t="shared" si="106"/>
        <v>0</v>
      </c>
      <c r="S1443" s="213">
        <f>IF(M1443="nvt",0,IF(O1443&gt;0,VLOOKUP(M1443,'3-Productie normen'!A:K,VLOOKUP(O1443,'3-Productie normen'!$B$34:$C$35,2,FALSE),FALSE)))</f>
        <v>0</v>
      </c>
      <c r="T1443" s="213">
        <f t="shared" si="107"/>
        <v>0</v>
      </c>
      <c r="U1443" s="572"/>
    </row>
    <row r="1444" spans="1:21" ht="14.15" customHeight="1">
      <c r="A1444" s="231">
        <v>1443</v>
      </c>
      <c r="B1444" s="262" t="s">
        <v>87</v>
      </c>
      <c r="C1444" s="208" t="s">
        <v>1464</v>
      </c>
      <c r="D1444" s="208" t="s">
        <v>1465</v>
      </c>
      <c r="E1444" s="208" t="s">
        <v>1466</v>
      </c>
      <c r="F1444" s="208" t="s">
        <v>176</v>
      </c>
      <c r="G1444" s="208" t="s">
        <v>177</v>
      </c>
      <c r="H1444" s="208" t="s">
        <v>1673</v>
      </c>
      <c r="I1444" s="200" t="s">
        <v>143</v>
      </c>
      <c r="J1444" s="208" t="s">
        <v>179</v>
      </c>
      <c r="K1444" s="208" t="s">
        <v>235</v>
      </c>
      <c r="L1444" s="208" t="s">
        <v>1478</v>
      </c>
      <c r="M1444" s="208" t="s">
        <v>143</v>
      </c>
      <c r="N1444" s="201">
        <v>29.971999999999998</v>
      </c>
      <c r="O1444" s="202"/>
      <c r="P1444" s="202"/>
      <c r="Q1444" s="203">
        <f t="shared" si="105"/>
        <v>0</v>
      </c>
      <c r="R1444" s="203">
        <f t="shared" si="106"/>
        <v>0</v>
      </c>
      <c r="S1444" s="213">
        <f>IF(M1444="nvt",0,IF(O1444&gt;0,VLOOKUP(M1444,'3-Productie normen'!A:K,VLOOKUP(O1444,'3-Productie normen'!$B$34:$C$35,2,FALSE),FALSE)))</f>
        <v>0</v>
      </c>
      <c r="T1444" s="213">
        <f t="shared" si="107"/>
        <v>0</v>
      </c>
      <c r="U1444" s="572"/>
    </row>
    <row r="1445" spans="1:21" ht="14.15" customHeight="1">
      <c r="A1445" s="231">
        <v>1444</v>
      </c>
      <c r="B1445" s="262" t="s">
        <v>87</v>
      </c>
      <c r="C1445" s="208" t="s">
        <v>1464</v>
      </c>
      <c r="D1445" s="208" t="s">
        <v>1465</v>
      </c>
      <c r="E1445" s="208" t="s">
        <v>1466</v>
      </c>
      <c r="F1445" s="208" t="s">
        <v>176</v>
      </c>
      <c r="G1445" s="208" t="s">
        <v>177</v>
      </c>
      <c r="H1445" s="208" t="s">
        <v>1674</v>
      </c>
      <c r="I1445" s="200" t="s">
        <v>123</v>
      </c>
      <c r="J1445" s="208" t="s">
        <v>179</v>
      </c>
      <c r="K1445" s="208" t="s">
        <v>179</v>
      </c>
      <c r="L1445" s="208" t="s">
        <v>180</v>
      </c>
      <c r="M1445" s="199" t="s">
        <v>122</v>
      </c>
      <c r="N1445" s="201">
        <v>17.270199999999999</v>
      </c>
      <c r="O1445" s="202" t="s">
        <v>81</v>
      </c>
      <c r="P1445" s="202"/>
      <c r="Q1445" s="203">
        <f t="shared" si="105"/>
        <v>0</v>
      </c>
      <c r="R1445" s="203">
        <f t="shared" si="106"/>
        <v>0</v>
      </c>
      <c r="S1445" s="213">
        <f>IF(M1445="nvt",0,IF(O1445&gt;0,VLOOKUP(M1445,'3-Productie normen'!A:K,VLOOKUP(O1445,'3-Productie normen'!$B$34:$C$35,2,FALSE),FALSE)))</f>
        <v>0</v>
      </c>
      <c r="T1445" s="213">
        <f t="shared" si="107"/>
        <v>0</v>
      </c>
      <c r="U1445" s="572"/>
    </row>
    <row r="1446" spans="1:21" ht="14.15" customHeight="1">
      <c r="A1446" s="231">
        <v>1445</v>
      </c>
      <c r="B1446" s="262" t="s">
        <v>87</v>
      </c>
      <c r="C1446" s="208" t="s">
        <v>1464</v>
      </c>
      <c r="D1446" s="208" t="s">
        <v>1465</v>
      </c>
      <c r="E1446" s="208" t="s">
        <v>1466</v>
      </c>
      <c r="F1446" s="208" t="s">
        <v>176</v>
      </c>
      <c r="G1446" s="208" t="s">
        <v>177</v>
      </c>
      <c r="H1446" s="208" t="s">
        <v>1675</v>
      </c>
      <c r="I1446" s="200" t="s">
        <v>143</v>
      </c>
      <c r="J1446" s="208" t="s">
        <v>179</v>
      </c>
      <c r="K1446" s="208" t="s">
        <v>179</v>
      </c>
      <c r="L1446" s="208" t="s">
        <v>180</v>
      </c>
      <c r="M1446" s="208" t="s">
        <v>143</v>
      </c>
      <c r="N1446" s="201">
        <v>12.0456</v>
      </c>
      <c r="O1446" s="202"/>
      <c r="P1446" s="202"/>
      <c r="Q1446" s="203">
        <f t="shared" si="105"/>
        <v>0</v>
      </c>
      <c r="R1446" s="203">
        <f t="shared" si="106"/>
        <v>0</v>
      </c>
      <c r="S1446" s="213">
        <f>IF(M1446="nvt",0,IF(O1446&gt;0,VLOOKUP(M1446,'3-Productie normen'!A:K,VLOOKUP(O1446,'3-Productie normen'!$B$34:$C$35,2,FALSE),FALSE)))</f>
        <v>0</v>
      </c>
      <c r="T1446" s="213">
        <f t="shared" si="107"/>
        <v>0</v>
      </c>
      <c r="U1446" s="572"/>
    </row>
    <row r="1447" spans="1:21" ht="14.15" customHeight="1">
      <c r="A1447" s="231">
        <v>1446</v>
      </c>
      <c r="B1447" s="262" t="s">
        <v>87</v>
      </c>
      <c r="C1447" s="208" t="s">
        <v>1464</v>
      </c>
      <c r="D1447" s="208" t="s">
        <v>1465</v>
      </c>
      <c r="E1447" s="208" t="s">
        <v>1466</v>
      </c>
      <c r="F1447" s="208" t="s">
        <v>176</v>
      </c>
      <c r="G1447" s="208" t="s">
        <v>177</v>
      </c>
      <c r="H1447" s="208" t="s">
        <v>1676</v>
      </c>
      <c r="I1447" s="200" t="s">
        <v>123</v>
      </c>
      <c r="J1447" s="208" t="s">
        <v>179</v>
      </c>
      <c r="K1447" s="208" t="s">
        <v>179</v>
      </c>
      <c r="L1447" s="208" t="s">
        <v>1478</v>
      </c>
      <c r="M1447" s="199" t="s">
        <v>122</v>
      </c>
      <c r="N1447" s="201">
        <v>17.270199999999999</v>
      </c>
      <c r="O1447" s="202" t="s">
        <v>81</v>
      </c>
      <c r="P1447" s="202"/>
      <c r="Q1447" s="203">
        <f t="shared" si="105"/>
        <v>0</v>
      </c>
      <c r="R1447" s="203">
        <f t="shared" si="106"/>
        <v>0</v>
      </c>
      <c r="S1447" s="213">
        <f>IF(M1447="nvt",0,IF(O1447&gt;0,VLOOKUP(M1447,'3-Productie normen'!A:K,VLOOKUP(O1447,'3-Productie normen'!$B$34:$C$35,2,FALSE),FALSE)))</f>
        <v>0</v>
      </c>
      <c r="T1447" s="213">
        <f t="shared" si="107"/>
        <v>0</v>
      </c>
      <c r="U1447" s="572"/>
    </row>
    <row r="1448" spans="1:21" ht="14.15" customHeight="1">
      <c r="A1448" s="231">
        <v>1447</v>
      </c>
      <c r="B1448" s="262" t="s">
        <v>87</v>
      </c>
      <c r="C1448" s="208" t="s">
        <v>1464</v>
      </c>
      <c r="D1448" s="208" t="s">
        <v>1465</v>
      </c>
      <c r="E1448" s="208" t="s">
        <v>1466</v>
      </c>
      <c r="F1448" s="208" t="s">
        <v>176</v>
      </c>
      <c r="G1448" s="208" t="s">
        <v>177</v>
      </c>
      <c r="H1448" s="208" t="s">
        <v>1677</v>
      </c>
      <c r="I1448" s="200" t="s">
        <v>123</v>
      </c>
      <c r="J1448" s="208" t="s">
        <v>179</v>
      </c>
      <c r="K1448" s="208" t="s">
        <v>1064</v>
      </c>
      <c r="L1448" s="208" t="s">
        <v>1478</v>
      </c>
      <c r="M1448" s="199" t="s">
        <v>122</v>
      </c>
      <c r="N1448" s="201">
        <v>32.655763180000001</v>
      </c>
      <c r="O1448" s="202" t="s">
        <v>81</v>
      </c>
      <c r="P1448" s="202"/>
      <c r="Q1448" s="203">
        <f t="shared" si="105"/>
        <v>0</v>
      </c>
      <c r="R1448" s="203">
        <f t="shared" si="106"/>
        <v>0</v>
      </c>
      <c r="S1448" s="213">
        <f>IF(M1448="nvt",0,IF(O1448&gt;0,VLOOKUP(M1448,'3-Productie normen'!A:K,VLOOKUP(O1448,'3-Productie normen'!$B$34:$C$35,2,FALSE),FALSE)))</f>
        <v>0</v>
      </c>
      <c r="T1448" s="213">
        <f t="shared" si="107"/>
        <v>0</v>
      </c>
      <c r="U1448" s="572"/>
    </row>
    <row r="1449" spans="1:21" ht="14.15" customHeight="1">
      <c r="A1449" s="231">
        <v>1448</v>
      </c>
      <c r="B1449" s="262" t="s">
        <v>87</v>
      </c>
      <c r="C1449" s="208" t="s">
        <v>1464</v>
      </c>
      <c r="D1449" s="208" t="s">
        <v>1465</v>
      </c>
      <c r="E1449" s="208" t="s">
        <v>1466</v>
      </c>
      <c r="F1449" s="208" t="s">
        <v>176</v>
      </c>
      <c r="G1449" s="208" t="s">
        <v>177</v>
      </c>
      <c r="H1449" s="208" t="s">
        <v>1677</v>
      </c>
      <c r="I1449" s="200" t="s">
        <v>123</v>
      </c>
      <c r="J1449" s="208" t="s">
        <v>179</v>
      </c>
      <c r="K1449" s="208" t="s">
        <v>1064</v>
      </c>
      <c r="L1449" s="208" t="s">
        <v>1478</v>
      </c>
      <c r="M1449" s="199" t="s">
        <v>122</v>
      </c>
      <c r="N1449" s="201">
        <v>32.645968410000002</v>
      </c>
      <c r="O1449" s="202" t="s">
        <v>81</v>
      </c>
      <c r="P1449" s="202"/>
      <c r="Q1449" s="203">
        <f t="shared" si="105"/>
        <v>0</v>
      </c>
      <c r="R1449" s="203">
        <f t="shared" si="106"/>
        <v>0</v>
      </c>
      <c r="S1449" s="213">
        <f>IF(M1449="nvt",0,IF(O1449&gt;0,VLOOKUP(M1449,'3-Productie normen'!A:K,VLOOKUP(O1449,'3-Productie normen'!$B$34:$C$35,2,FALSE),FALSE)))</f>
        <v>0</v>
      </c>
      <c r="T1449" s="213">
        <f t="shared" si="107"/>
        <v>0</v>
      </c>
      <c r="U1449" s="572"/>
    </row>
    <row r="1450" spans="1:21" ht="14.15" customHeight="1">
      <c r="A1450" s="232">
        <v>1449</v>
      </c>
      <c r="B1450" s="262" t="s">
        <v>87</v>
      </c>
      <c r="C1450" s="208" t="s">
        <v>1464</v>
      </c>
      <c r="D1450" s="208" t="s">
        <v>1465</v>
      </c>
      <c r="E1450" s="208" t="s">
        <v>1466</v>
      </c>
      <c r="F1450" s="208" t="s">
        <v>176</v>
      </c>
      <c r="G1450" s="208" t="s">
        <v>177</v>
      </c>
      <c r="H1450" s="208" t="s">
        <v>1677</v>
      </c>
      <c r="I1450" s="200" t="s">
        <v>123</v>
      </c>
      <c r="J1450" s="208" t="s">
        <v>179</v>
      </c>
      <c r="K1450" s="208" t="s">
        <v>1064</v>
      </c>
      <c r="L1450" s="208" t="s">
        <v>1478</v>
      </c>
      <c r="M1450" s="199" t="s">
        <v>122</v>
      </c>
      <c r="N1450" s="201">
        <v>32.645968410000002</v>
      </c>
      <c r="O1450" s="202" t="s">
        <v>81</v>
      </c>
      <c r="P1450" s="202"/>
      <c r="Q1450" s="203">
        <f t="shared" si="105"/>
        <v>0</v>
      </c>
      <c r="R1450" s="203">
        <f t="shared" si="106"/>
        <v>0</v>
      </c>
      <c r="S1450" s="213">
        <f>IF(M1450="nvt",0,IF(O1450&gt;0,VLOOKUP(M1450,'3-Productie normen'!A:K,VLOOKUP(O1450,'3-Productie normen'!$B$34:$C$35,2,FALSE),FALSE)))</f>
        <v>0</v>
      </c>
      <c r="T1450" s="213">
        <f t="shared" si="107"/>
        <v>0</v>
      </c>
      <c r="U1450" s="572"/>
    </row>
    <row r="1451" spans="1:21" ht="14.15" customHeight="1">
      <c r="A1451" s="231">
        <v>1450</v>
      </c>
      <c r="B1451" s="262" t="s">
        <v>87</v>
      </c>
      <c r="C1451" s="208" t="s">
        <v>1464</v>
      </c>
      <c r="D1451" s="208" t="s">
        <v>1465</v>
      </c>
      <c r="E1451" s="208" t="s">
        <v>1466</v>
      </c>
      <c r="F1451" s="208" t="s">
        <v>176</v>
      </c>
      <c r="G1451" s="208" t="s">
        <v>177</v>
      </c>
      <c r="H1451" s="208" t="s">
        <v>1677</v>
      </c>
      <c r="I1451" s="200" t="s">
        <v>123</v>
      </c>
      <c r="J1451" s="208" t="s">
        <v>179</v>
      </c>
      <c r="K1451" s="208" t="s">
        <v>1064</v>
      </c>
      <c r="L1451" s="208" t="s">
        <v>1478</v>
      </c>
      <c r="M1451" s="199" t="s">
        <v>122</v>
      </c>
      <c r="N1451" s="201">
        <v>0</v>
      </c>
      <c r="O1451" s="202" t="s">
        <v>81</v>
      </c>
      <c r="P1451" s="202"/>
      <c r="Q1451" s="203">
        <f t="shared" si="105"/>
        <v>0</v>
      </c>
      <c r="R1451" s="203">
        <f t="shared" si="106"/>
        <v>0</v>
      </c>
      <c r="S1451" s="213">
        <f>IF(M1451="nvt",0,IF(O1451&gt;0,VLOOKUP(M1451,'3-Productie normen'!A:K,VLOOKUP(O1451,'3-Productie normen'!$B$34:$C$35,2,FALSE),FALSE)))</f>
        <v>0</v>
      </c>
      <c r="T1451" s="213">
        <f t="shared" si="107"/>
        <v>0</v>
      </c>
      <c r="U1451" s="572"/>
    </row>
    <row r="1452" spans="1:21" ht="14.15" customHeight="1">
      <c r="A1452" s="231">
        <v>1451</v>
      </c>
      <c r="B1452" s="262" t="s">
        <v>87</v>
      </c>
      <c r="C1452" s="208" t="s">
        <v>1464</v>
      </c>
      <c r="D1452" s="208" t="s">
        <v>1465</v>
      </c>
      <c r="E1452" s="208" t="s">
        <v>1466</v>
      </c>
      <c r="F1452" s="208" t="s">
        <v>176</v>
      </c>
      <c r="G1452" s="208" t="s">
        <v>177</v>
      </c>
      <c r="H1452" s="208" t="s">
        <v>1678</v>
      </c>
      <c r="I1452" s="200" t="s">
        <v>123</v>
      </c>
      <c r="J1452" s="208" t="s">
        <v>179</v>
      </c>
      <c r="K1452" s="208" t="s">
        <v>179</v>
      </c>
      <c r="L1452" s="208" t="s">
        <v>1478</v>
      </c>
      <c r="M1452" s="199" t="s">
        <v>122</v>
      </c>
      <c r="N1452" s="201">
        <v>8.6337499999999991</v>
      </c>
      <c r="O1452" s="202" t="s">
        <v>81</v>
      </c>
      <c r="P1452" s="202"/>
      <c r="Q1452" s="203">
        <f t="shared" si="105"/>
        <v>0</v>
      </c>
      <c r="R1452" s="203">
        <f t="shared" si="106"/>
        <v>0</v>
      </c>
      <c r="S1452" s="213">
        <f>IF(M1452="nvt",0,IF(O1452&gt;0,VLOOKUP(M1452,'3-Productie normen'!A:K,VLOOKUP(O1452,'3-Productie normen'!$B$34:$C$35,2,FALSE),FALSE)))</f>
        <v>0</v>
      </c>
      <c r="T1452" s="213">
        <f t="shared" si="107"/>
        <v>0</v>
      </c>
      <c r="U1452" s="572"/>
    </row>
    <row r="1453" spans="1:21" ht="14.15" customHeight="1">
      <c r="A1453" s="231">
        <v>1452</v>
      </c>
      <c r="B1453" s="262" t="s">
        <v>87</v>
      </c>
      <c r="C1453" s="208" t="s">
        <v>1464</v>
      </c>
      <c r="D1453" s="208" t="s">
        <v>1465</v>
      </c>
      <c r="E1453" s="208" t="s">
        <v>1466</v>
      </c>
      <c r="F1453" s="208" t="s">
        <v>176</v>
      </c>
      <c r="G1453" s="208" t="s">
        <v>177</v>
      </c>
      <c r="H1453" s="208" t="s">
        <v>1678</v>
      </c>
      <c r="I1453" s="200" t="s">
        <v>123</v>
      </c>
      <c r="J1453" s="208" t="s">
        <v>179</v>
      </c>
      <c r="K1453" s="208" t="s">
        <v>179</v>
      </c>
      <c r="L1453" s="208" t="s">
        <v>1478</v>
      </c>
      <c r="M1453" s="199" t="s">
        <v>122</v>
      </c>
      <c r="N1453" s="201">
        <v>8.6337499999999991</v>
      </c>
      <c r="O1453" s="202" t="s">
        <v>81</v>
      </c>
      <c r="P1453" s="202"/>
      <c r="Q1453" s="203">
        <f t="shared" si="105"/>
        <v>0</v>
      </c>
      <c r="R1453" s="203">
        <f t="shared" si="106"/>
        <v>0</v>
      </c>
      <c r="S1453" s="213">
        <f>IF(M1453="nvt",0,IF(O1453&gt;0,VLOOKUP(M1453,'3-Productie normen'!A:K,VLOOKUP(O1453,'3-Productie normen'!$B$34:$C$35,2,FALSE),FALSE)))</f>
        <v>0</v>
      </c>
      <c r="T1453" s="213">
        <f t="shared" si="107"/>
        <v>0</v>
      </c>
      <c r="U1453" s="572"/>
    </row>
    <row r="1454" spans="1:21" ht="14.15" customHeight="1">
      <c r="A1454" s="231">
        <v>1453</v>
      </c>
      <c r="B1454" s="262" t="s">
        <v>87</v>
      </c>
      <c r="C1454" s="208" t="s">
        <v>1464</v>
      </c>
      <c r="D1454" s="208" t="s">
        <v>1465</v>
      </c>
      <c r="E1454" s="208" t="s">
        <v>1466</v>
      </c>
      <c r="F1454" s="208" t="s">
        <v>176</v>
      </c>
      <c r="G1454" s="208" t="s">
        <v>177</v>
      </c>
      <c r="H1454" s="208" t="s">
        <v>1679</v>
      </c>
      <c r="I1454" s="200" t="s">
        <v>123</v>
      </c>
      <c r="J1454" s="208" t="s">
        <v>179</v>
      </c>
      <c r="K1454" s="208" t="s">
        <v>179</v>
      </c>
      <c r="L1454" s="208" t="s">
        <v>1478</v>
      </c>
      <c r="M1454" s="199" t="s">
        <v>122</v>
      </c>
      <c r="N1454" s="201">
        <v>9.2066750000000006</v>
      </c>
      <c r="O1454" s="202" t="s">
        <v>81</v>
      </c>
      <c r="P1454" s="202"/>
      <c r="Q1454" s="203">
        <f t="shared" si="105"/>
        <v>0</v>
      </c>
      <c r="R1454" s="203">
        <f t="shared" si="106"/>
        <v>0</v>
      </c>
      <c r="S1454" s="213">
        <f>IF(M1454="nvt",0,IF(O1454&gt;0,VLOOKUP(M1454,'3-Productie normen'!A:K,VLOOKUP(O1454,'3-Productie normen'!$B$34:$C$35,2,FALSE),FALSE)))</f>
        <v>0</v>
      </c>
      <c r="T1454" s="213">
        <f t="shared" si="107"/>
        <v>0</v>
      </c>
      <c r="U1454" s="572"/>
    </row>
    <row r="1455" spans="1:21" ht="14.15" customHeight="1">
      <c r="A1455" s="231">
        <v>1454</v>
      </c>
      <c r="B1455" s="262" t="s">
        <v>87</v>
      </c>
      <c r="C1455" s="208" t="s">
        <v>1464</v>
      </c>
      <c r="D1455" s="208" t="s">
        <v>1465</v>
      </c>
      <c r="E1455" s="208" t="s">
        <v>1466</v>
      </c>
      <c r="F1455" s="208" t="s">
        <v>176</v>
      </c>
      <c r="G1455" s="208" t="s">
        <v>177</v>
      </c>
      <c r="H1455" s="208" t="s">
        <v>1679</v>
      </c>
      <c r="I1455" s="200" t="s">
        <v>123</v>
      </c>
      <c r="J1455" s="208" t="s">
        <v>179</v>
      </c>
      <c r="K1455" s="208" t="s">
        <v>179</v>
      </c>
      <c r="L1455" s="208" t="s">
        <v>1478</v>
      </c>
      <c r="M1455" s="199" t="s">
        <v>122</v>
      </c>
      <c r="N1455" s="201">
        <v>9.2066750000000006</v>
      </c>
      <c r="O1455" s="202" t="s">
        <v>81</v>
      </c>
      <c r="P1455" s="202"/>
      <c r="Q1455" s="203">
        <f t="shared" si="105"/>
        <v>0</v>
      </c>
      <c r="R1455" s="203">
        <f t="shared" si="106"/>
        <v>0</v>
      </c>
      <c r="S1455" s="213">
        <f>IF(M1455="nvt",0,IF(O1455&gt;0,VLOOKUP(M1455,'3-Productie normen'!A:K,VLOOKUP(O1455,'3-Productie normen'!$B$34:$C$35,2,FALSE),FALSE)))</f>
        <v>0</v>
      </c>
      <c r="T1455" s="213">
        <f t="shared" si="107"/>
        <v>0</v>
      </c>
      <c r="U1455" s="572"/>
    </row>
    <row r="1456" spans="1:21" ht="14.15" customHeight="1">
      <c r="A1456" s="231">
        <v>1455</v>
      </c>
      <c r="B1456" s="262" t="s">
        <v>87</v>
      </c>
      <c r="C1456" s="208" t="s">
        <v>1464</v>
      </c>
      <c r="D1456" s="208" t="s">
        <v>1465</v>
      </c>
      <c r="E1456" s="208" t="s">
        <v>1466</v>
      </c>
      <c r="F1456" s="208" t="s">
        <v>176</v>
      </c>
      <c r="G1456" s="208" t="s">
        <v>177</v>
      </c>
      <c r="H1456" s="208" t="s">
        <v>1679</v>
      </c>
      <c r="I1456" s="200" t="s">
        <v>123</v>
      </c>
      <c r="J1456" s="208" t="s">
        <v>179</v>
      </c>
      <c r="K1456" s="208" t="s">
        <v>179</v>
      </c>
      <c r="L1456" s="208" t="s">
        <v>1478</v>
      </c>
      <c r="M1456" s="199" t="s">
        <v>122</v>
      </c>
      <c r="N1456" s="201">
        <v>9.2066750000000006</v>
      </c>
      <c r="O1456" s="202" t="s">
        <v>81</v>
      </c>
      <c r="P1456" s="202"/>
      <c r="Q1456" s="203">
        <f t="shared" si="105"/>
        <v>0</v>
      </c>
      <c r="R1456" s="203">
        <f t="shared" si="106"/>
        <v>0</v>
      </c>
      <c r="S1456" s="213">
        <f>IF(M1456="nvt",0,IF(O1456&gt;0,VLOOKUP(M1456,'3-Productie normen'!A:K,VLOOKUP(O1456,'3-Productie normen'!$B$34:$C$35,2,FALSE),FALSE)))</f>
        <v>0</v>
      </c>
      <c r="T1456" s="213">
        <f t="shared" si="107"/>
        <v>0</v>
      </c>
      <c r="U1456" s="572"/>
    </row>
    <row r="1457" spans="1:21" ht="14.15" customHeight="1">
      <c r="A1457" s="231">
        <v>1456</v>
      </c>
      <c r="B1457" s="262" t="s">
        <v>87</v>
      </c>
      <c r="C1457" s="208" t="s">
        <v>1464</v>
      </c>
      <c r="D1457" s="208" t="s">
        <v>1465</v>
      </c>
      <c r="E1457" s="208" t="s">
        <v>1466</v>
      </c>
      <c r="F1457" s="208" t="s">
        <v>176</v>
      </c>
      <c r="G1457" s="208" t="s">
        <v>177</v>
      </c>
      <c r="H1457" s="208" t="s">
        <v>1679</v>
      </c>
      <c r="I1457" s="200" t="s">
        <v>123</v>
      </c>
      <c r="J1457" s="208" t="s">
        <v>179</v>
      </c>
      <c r="K1457" s="208" t="s">
        <v>179</v>
      </c>
      <c r="L1457" s="208" t="s">
        <v>1478</v>
      </c>
      <c r="M1457" s="199" t="s">
        <v>122</v>
      </c>
      <c r="N1457" s="201">
        <v>9.2066750000000006</v>
      </c>
      <c r="O1457" s="202" t="s">
        <v>81</v>
      </c>
      <c r="P1457" s="202"/>
      <c r="Q1457" s="203">
        <f t="shared" si="105"/>
        <v>0</v>
      </c>
      <c r="R1457" s="203">
        <f t="shared" si="106"/>
        <v>0</v>
      </c>
      <c r="S1457" s="213">
        <f>IF(M1457="nvt",0,IF(O1457&gt;0,VLOOKUP(M1457,'3-Productie normen'!A:K,VLOOKUP(O1457,'3-Productie normen'!$B$34:$C$35,2,FALSE),FALSE)))</f>
        <v>0</v>
      </c>
      <c r="T1457" s="213">
        <f t="shared" si="107"/>
        <v>0</v>
      </c>
      <c r="U1457" s="572"/>
    </row>
    <row r="1458" spans="1:21" ht="14.15" customHeight="1">
      <c r="A1458" s="232">
        <v>1457</v>
      </c>
      <c r="B1458" s="262" t="s">
        <v>87</v>
      </c>
      <c r="C1458" s="208" t="s">
        <v>1464</v>
      </c>
      <c r="D1458" s="208" t="s">
        <v>1465</v>
      </c>
      <c r="E1458" s="208" t="s">
        <v>1466</v>
      </c>
      <c r="F1458" s="208" t="s">
        <v>176</v>
      </c>
      <c r="G1458" s="208" t="s">
        <v>177</v>
      </c>
      <c r="H1458" s="208" t="s">
        <v>1680</v>
      </c>
      <c r="I1458" s="200" t="s">
        <v>123</v>
      </c>
      <c r="J1458" s="208" t="s">
        <v>179</v>
      </c>
      <c r="K1458" s="208" t="s">
        <v>179</v>
      </c>
      <c r="L1458" s="208" t="s">
        <v>1478</v>
      </c>
      <c r="M1458" s="199" t="s">
        <v>122</v>
      </c>
      <c r="N1458" s="201">
        <v>17.000999999999998</v>
      </c>
      <c r="O1458" s="202" t="s">
        <v>81</v>
      </c>
      <c r="P1458" s="202"/>
      <c r="Q1458" s="203">
        <f t="shared" si="105"/>
        <v>0</v>
      </c>
      <c r="R1458" s="203">
        <f t="shared" si="106"/>
        <v>0</v>
      </c>
      <c r="S1458" s="213">
        <f>IF(M1458="nvt",0,IF(O1458&gt;0,VLOOKUP(M1458,'3-Productie normen'!A:K,VLOOKUP(O1458,'3-Productie normen'!$B$34:$C$35,2,FALSE),FALSE)))</f>
        <v>0</v>
      </c>
      <c r="T1458" s="213">
        <f t="shared" si="107"/>
        <v>0</v>
      </c>
      <c r="U1458" s="572"/>
    </row>
    <row r="1459" spans="1:21" ht="14.15" customHeight="1">
      <c r="A1459" s="231">
        <v>1458</v>
      </c>
      <c r="B1459" s="262" t="s">
        <v>87</v>
      </c>
      <c r="C1459" s="208" t="s">
        <v>1464</v>
      </c>
      <c r="D1459" s="208" t="s">
        <v>1465</v>
      </c>
      <c r="E1459" s="208" t="s">
        <v>1466</v>
      </c>
      <c r="F1459" s="208" t="s">
        <v>176</v>
      </c>
      <c r="G1459" s="208" t="s">
        <v>177</v>
      </c>
      <c r="H1459" s="208" t="s">
        <v>1681</v>
      </c>
      <c r="I1459" s="200" t="s">
        <v>123</v>
      </c>
      <c r="J1459" s="208" t="s">
        <v>179</v>
      </c>
      <c r="K1459" s="208" t="s">
        <v>1064</v>
      </c>
      <c r="L1459" s="208" t="s">
        <v>1478</v>
      </c>
      <c r="M1459" s="199" t="s">
        <v>122</v>
      </c>
      <c r="N1459" s="201">
        <v>18.193249999999999</v>
      </c>
      <c r="O1459" s="202" t="s">
        <v>81</v>
      </c>
      <c r="P1459" s="202"/>
      <c r="Q1459" s="203">
        <f t="shared" si="105"/>
        <v>0</v>
      </c>
      <c r="R1459" s="203">
        <f t="shared" si="106"/>
        <v>0</v>
      </c>
      <c r="S1459" s="213">
        <f>IF(M1459="nvt",0,IF(O1459&gt;0,VLOOKUP(M1459,'3-Productie normen'!A:K,VLOOKUP(O1459,'3-Productie normen'!$B$34:$C$35,2,FALSE),FALSE)))</f>
        <v>0</v>
      </c>
      <c r="T1459" s="213">
        <f t="shared" si="107"/>
        <v>0</v>
      </c>
      <c r="U1459" s="572"/>
    </row>
    <row r="1460" spans="1:21" ht="14.15" customHeight="1">
      <c r="A1460" s="231">
        <v>1459</v>
      </c>
      <c r="B1460" s="262" t="s">
        <v>87</v>
      </c>
      <c r="C1460" s="208" t="s">
        <v>1464</v>
      </c>
      <c r="D1460" s="208" t="s">
        <v>1465</v>
      </c>
      <c r="E1460" s="208" t="s">
        <v>1466</v>
      </c>
      <c r="F1460" s="208" t="s">
        <v>176</v>
      </c>
      <c r="G1460" s="208" t="s">
        <v>177</v>
      </c>
      <c r="H1460" s="208" t="s">
        <v>1681</v>
      </c>
      <c r="I1460" s="200" t="s">
        <v>123</v>
      </c>
      <c r="J1460" s="208" t="s">
        <v>179</v>
      </c>
      <c r="K1460" s="208" t="s">
        <v>1064</v>
      </c>
      <c r="L1460" s="208" t="s">
        <v>1478</v>
      </c>
      <c r="M1460" s="199" t="s">
        <v>122</v>
      </c>
      <c r="N1460" s="201">
        <v>18.193249999999999</v>
      </c>
      <c r="O1460" s="202" t="s">
        <v>81</v>
      </c>
      <c r="P1460" s="202"/>
      <c r="Q1460" s="203">
        <f t="shared" si="105"/>
        <v>0</v>
      </c>
      <c r="R1460" s="203">
        <f t="shared" si="106"/>
        <v>0</v>
      </c>
      <c r="S1460" s="213">
        <f>IF(M1460="nvt",0,IF(O1460&gt;0,VLOOKUP(M1460,'3-Productie normen'!A:K,VLOOKUP(O1460,'3-Productie normen'!$B$34:$C$35,2,FALSE),FALSE)))</f>
        <v>0</v>
      </c>
      <c r="T1460" s="213">
        <f t="shared" si="107"/>
        <v>0</v>
      </c>
      <c r="U1460" s="572"/>
    </row>
    <row r="1461" spans="1:21" ht="14.15" customHeight="1">
      <c r="A1461" s="231">
        <v>1460</v>
      </c>
      <c r="B1461" s="262" t="s">
        <v>87</v>
      </c>
      <c r="C1461" s="208" t="s">
        <v>1464</v>
      </c>
      <c r="D1461" s="208" t="s">
        <v>1465</v>
      </c>
      <c r="E1461" s="208" t="s">
        <v>1466</v>
      </c>
      <c r="F1461" s="208" t="s">
        <v>176</v>
      </c>
      <c r="G1461" s="208" t="s">
        <v>177</v>
      </c>
      <c r="H1461" s="208" t="s">
        <v>1682</v>
      </c>
      <c r="I1461" s="200" t="s">
        <v>123</v>
      </c>
      <c r="J1461" s="208" t="s">
        <v>179</v>
      </c>
      <c r="K1461" s="208" t="s">
        <v>179</v>
      </c>
      <c r="L1461" s="208" t="s">
        <v>1478</v>
      </c>
      <c r="M1461" s="199" t="s">
        <v>122</v>
      </c>
      <c r="N1461" s="201">
        <v>26.1675</v>
      </c>
      <c r="O1461" s="202" t="s">
        <v>81</v>
      </c>
      <c r="P1461" s="202"/>
      <c r="Q1461" s="203">
        <f t="shared" si="105"/>
        <v>0</v>
      </c>
      <c r="R1461" s="203">
        <f t="shared" si="106"/>
        <v>0</v>
      </c>
      <c r="S1461" s="213">
        <f>IF(M1461="nvt",0,IF(O1461&gt;0,VLOOKUP(M1461,'3-Productie normen'!A:K,VLOOKUP(O1461,'3-Productie normen'!$B$34:$C$35,2,FALSE),FALSE)))</f>
        <v>0</v>
      </c>
      <c r="T1461" s="213">
        <f t="shared" si="107"/>
        <v>0</v>
      </c>
      <c r="U1461" s="572"/>
    </row>
    <row r="1462" spans="1:21" ht="14.15" customHeight="1">
      <c r="A1462" s="231">
        <v>1461</v>
      </c>
      <c r="B1462" s="262" t="s">
        <v>87</v>
      </c>
      <c r="C1462" s="208" t="s">
        <v>1464</v>
      </c>
      <c r="D1462" s="208" t="s">
        <v>1465</v>
      </c>
      <c r="E1462" s="208" t="s">
        <v>1466</v>
      </c>
      <c r="F1462" s="208" t="s">
        <v>176</v>
      </c>
      <c r="G1462" s="208" t="s">
        <v>177</v>
      </c>
      <c r="H1462" s="208" t="s">
        <v>1683</v>
      </c>
      <c r="I1462" s="200" t="s">
        <v>123</v>
      </c>
      <c r="J1462" s="208" t="s">
        <v>179</v>
      </c>
      <c r="K1462" s="208" t="s">
        <v>1064</v>
      </c>
      <c r="L1462" s="208" t="s">
        <v>1684</v>
      </c>
      <c r="M1462" s="199" t="s">
        <v>122</v>
      </c>
      <c r="N1462" s="201">
        <v>72.810699999999997</v>
      </c>
      <c r="O1462" s="202" t="s">
        <v>81</v>
      </c>
      <c r="P1462" s="202"/>
      <c r="Q1462" s="203">
        <f t="shared" si="105"/>
        <v>0</v>
      </c>
      <c r="R1462" s="203">
        <f t="shared" si="106"/>
        <v>0</v>
      </c>
      <c r="S1462" s="213">
        <f>IF(M1462="nvt",0,IF(O1462&gt;0,VLOOKUP(M1462,'3-Productie normen'!A:K,VLOOKUP(O1462,'3-Productie normen'!$B$34:$C$35,2,FALSE),FALSE)))</f>
        <v>0</v>
      </c>
      <c r="T1462" s="213">
        <f t="shared" si="107"/>
        <v>0</v>
      </c>
      <c r="U1462" s="572"/>
    </row>
    <row r="1463" spans="1:21" ht="14.15" customHeight="1">
      <c r="A1463" s="231">
        <v>1462</v>
      </c>
      <c r="B1463" s="262" t="s">
        <v>87</v>
      </c>
      <c r="C1463" s="208" t="s">
        <v>1464</v>
      </c>
      <c r="D1463" s="208" t="s">
        <v>1465</v>
      </c>
      <c r="E1463" s="208" t="s">
        <v>1466</v>
      </c>
      <c r="F1463" s="208" t="s">
        <v>176</v>
      </c>
      <c r="G1463" s="208" t="s">
        <v>177</v>
      </c>
      <c r="H1463" s="208" t="s">
        <v>1685</v>
      </c>
      <c r="I1463" s="200" t="s">
        <v>123</v>
      </c>
      <c r="J1463" s="208" t="s">
        <v>179</v>
      </c>
      <c r="K1463" s="208" t="s">
        <v>179</v>
      </c>
      <c r="L1463" s="208" t="s">
        <v>1478</v>
      </c>
      <c r="M1463" s="199" t="s">
        <v>122</v>
      </c>
      <c r="N1463" s="201">
        <v>17.573</v>
      </c>
      <c r="O1463" s="202" t="s">
        <v>81</v>
      </c>
      <c r="P1463" s="202"/>
      <c r="Q1463" s="203">
        <f t="shared" si="105"/>
        <v>0</v>
      </c>
      <c r="R1463" s="203">
        <f t="shared" si="106"/>
        <v>0</v>
      </c>
      <c r="S1463" s="213">
        <f>IF(M1463="nvt",0,IF(O1463&gt;0,VLOOKUP(M1463,'3-Productie normen'!A:K,VLOOKUP(O1463,'3-Productie normen'!$B$34:$C$35,2,FALSE),FALSE)))</f>
        <v>0</v>
      </c>
      <c r="T1463" s="213">
        <f t="shared" si="107"/>
        <v>0</v>
      </c>
      <c r="U1463" s="572"/>
    </row>
    <row r="1464" spans="1:21" ht="14.15" customHeight="1">
      <c r="A1464" s="231">
        <v>1463</v>
      </c>
      <c r="B1464" s="262" t="s">
        <v>87</v>
      </c>
      <c r="C1464" s="208" t="s">
        <v>1464</v>
      </c>
      <c r="D1464" s="208" t="s">
        <v>1465</v>
      </c>
      <c r="E1464" s="208" t="s">
        <v>1466</v>
      </c>
      <c r="F1464" s="208" t="s">
        <v>176</v>
      </c>
      <c r="G1464" s="208" t="s">
        <v>177</v>
      </c>
      <c r="H1464" s="208" t="s">
        <v>1685</v>
      </c>
      <c r="I1464" s="200" t="s">
        <v>123</v>
      </c>
      <c r="J1464" s="208" t="s">
        <v>179</v>
      </c>
      <c r="K1464" s="208" t="s">
        <v>179</v>
      </c>
      <c r="L1464" s="208" t="s">
        <v>1478</v>
      </c>
      <c r="M1464" s="199" t="s">
        <v>122</v>
      </c>
      <c r="N1464" s="201">
        <v>17.573</v>
      </c>
      <c r="O1464" s="202" t="s">
        <v>81</v>
      </c>
      <c r="P1464" s="202"/>
      <c r="Q1464" s="203">
        <f t="shared" si="105"/>
        <v>0</v>
      </c>
      <c r="R1464" s="203">
        <f t="shared" si="106"/>
        <v>0</v>
      </c>
      <c r="S1464" s="213">
        <f>IF(M1464="nvt",0,IF(O1464&gt;0,VLOOKUP(M1464,'3-Productie normen'!A:K,VLOOKUP(O1464,'3-Productie normen'!$B$34:$C$35,2,FALSE),FALSE)))</f>
        <v>0</v>
      </c>
      <c r="T1464" s="213">
        <f t="shared" si="107"/>
        <v>0</v>
      </c>
      <c r="U1464" s="572"/>
    </row>
    <row r="1465" spans="1:21" ht="14.15" customHeight="1">
      <c r="A1465" s="231">
        <v>1464</v>
      </c>
      <c r="B1465" s="262" t="s">
        <v>87</v>
      </c>
      <c r="C1465" s="208" t="s">
        <v>1464</v>
      </c>
      <c r="D1465" s="208" t="s">
        <v>1465</v>
      </c>
      <c r="E1465" s="208" t="s">
        <v>1466</v>
      </c>
      <c r="F1465" s="208" t="s">
        <v>176</v>
      </c>
      <c r="G1465" s="208" t="s">
        <v>177</v>
      </c>
      <c r="H1465" s="208" t="s">
        <v>1685</v>
      </c>
      <c r="I1465" s="200" t="s">
        <v>123</v>
      </c>
      <c r="J1465" s="208" t="s">
        <v>179</v>
      </c>
      <c r="K1465" s="208" t="s">
        <v>179</v>
      </c>
      <c r="L1465" s="208" t="s">
        <v>1478</v>
      </c>
      <c r="M1465" s="199" t="s">
        <v>122</v>
      </c>
      <c r="N1465" s="201">
        <v>0</v>
      </c>
      <c r="O1465" s="202" t="s">
        <v>81</v>
      </c>
      <c r="P1465" s="202"/>
      <c r="Q1465" s="203">
        <f t="shared" si="105"/>
        <v>0</v>
      </c>
      <c r="R1465" s="203">
        <f t="shared" si="106"/>
        <v>0</v>
      </c>
      <c r="S1465" s="213">
        <f>IF(M1465="nvt",0,IF(O1465&gt;0,VLOOKUP(M1465,'3-Productie normen'!A:K,VLOOKUP(O1465,'3-Productie normen'!$B$34:$C$35,2,FALSE),FALSE)))</f>
        <v>0</v>
      </c>
      <c r="T1465" s="213">
        <f t="shared" si="107"/>
        <v>0</v>
      </c>
      <c r="U1465" s="572"/>
    </row>
    <row r="1466" spans="1:21" ht="14.15" customHeight="1">
      <c r="A1466" s="232">
        <v>1465</v>
      </c>
      <c r="B1466" s="262" t="s">
        <v>87</v>
      </c>
      <c r="C1466" s="208" t="s">
        <v>1464</v>
      </c>
      <c r="D1466" s="208" t="s">
        <v>1465</v>
      </c>
      <c r="E1466" s="208" t="s">
        <v>1466</v>
      </c>
      <c r="F1466" s="208" t="s">
        <v>176</v>
      </c>
      <c r="G1466" s="208" t="s">
        <v>177</v>
      </c>
      <c r="H1466" s="208" t="s">
        <v>1686</v>
      </c>
      <c r="I1466" s="200" t="s">
        <v>143</v>
      </c>
      <c r="J1466" s="208" t="s">
        <v>179</v>
      </c>
      <c r="K1466" s="208" t="s">
        <v>235</v>
      </c>
      <c r="L1466" s="208" t="s">
        <v>180</v>
      </c>
      <c r="M1466" s="208" t="s">
        <v>143</v>
      </c>
      <c r="N1466" s="201">
        <v>24.0764</v>
      </c>
      <c r="O1466" s="202"/>
      <c r="P1466" s="202"/>
      <c r="Q1466" s="203">
        <f t="shared" si="105"/>
        <v>0</v>
      </c>
      <c r="R1466" s="203">
        <f t="shared" si="106"/>
        <v>0</v>
      </c>
      <c r="S1466" s="213">
        <f>IF(M1466="nvt",0,IF(O1466&gt;0,VLOOKUP(M1466,'3-Productie normen'!A:K,VLOOKUP(O1466,'3-Productie normen'!$B$34:$C$35,2,FALSE),FALSE)))</f>
        <v>0</v>
      </c>
      <c r="T1466" s="213">
        <f t="shared" si="107"/>
        <v>0</v>
      </c>
      <c r="U1466" s="572"/>
    </row>
    <row r="1467" spans="1:21" ht="14.15" customHeight="1">
      <c r="A1467" s="231">
        <v>1466</v>
      </c>
      <c r="B1467" s="262" t="s">
        <v>87</v>
      </c>
      <c r="C1467" s="208" t="s">
        <v>1464</v>
      </c>
      <c r="D1467" s="208" t="s">
        <v>1465</v>
      </c>
      <c r="E1467" s="208" t="s">
        <v>1466</v>
      </c>
      <c r="F1467" s="208" t="s">
        <v>176</v>
      </c>
      <c r="G1467" s="208" t="s">
        <v>177</v>
      </c>
      <c r="H1467" s="208" t="s">
        <v>1687</v>
      </c>
      <c r="I1467" s="200" t="s">
        <v>123</v>
      </c>
      <c r="J1467" s="208" t="s">
        <v>179</v>
      </c>
      <c r="K1467" s="208" t="s">
        <v>179</v>
      </c>
      <c r="L1467" s="208" t="s">
        <v>1478</v>
      </c>
      <c r="M1467" s="199" t="s">
        <v>122</v>
      </c>
      <c r="N1467" s="201">
        <v>17.0854</v>
      </c>
      <c r="O1467" s="202" t="s">
        <v>81</v>
      </c>
      <c r="P1467" s="202"/>
      <c r="Q1467" s="203">
        <f t="shared" si="105"/>
        <v>0</v>
      </c>
      <c r="R1467" s="203">
        <f t="shared" si="106"/>
        <v>0</v>
      </c>
      <c r="S1467" s="213">
        <f>IF(M1467="nvt",0,IF(O1467&gt;0,VLOOKUP(M1467,'3-Productie normen'!A:K,VLOOKUP(O1467,'3-Productie normen'!$B$34:$C$35,2,FALSE),FALSE)))</f>
        <v>0</v>
      </c>
      <c r="T1467" s="213">
        <f t="shared" si="107"/>
        <v>0</v>
      </c>
      <c r="U1467" s="572"/>
    </row>
    <row r="1468" spans="1:21" ht="14.15" customHeight="1">
      <c r="A1468" s="231">
        <v>1467</v>
      </c>
      <c r="B1468" s="262" t="s">
        <v>87</v>
      </c>
      <c r="C1468" s="208" t="s">
        <v>1464</v>
      </c>
      <c r="D1468" s="208" t="s">
        <v>1465</v>
      </c>
      <c r="E1468" s="208" t="s">
        <v>1466</v>
      </c>
      <c r="F1468" s="208" t="s">
        <v>176</v>
      </c>
      <c r="G1468" s="208" t="s">
        <v>177</v>
      </c>
      <c r="H1468" s="208" t="s">
        <v>1688</v>
      </c>
      <c r="I1468" s="200" t="s">
        <v>123</v>
      </c>
      <c r="J1468" s="208" t="s">
        <v>179</v>
      </c>
      <c r="K1468" s="208" t="s">
        <v>179</v>
      </c>
      <c r="L1468" s="208" t="s">
        <v>1478</v>
      </c>
      <c r="M1468" s="199" t="s">
        <v>122</v>
      </c>
      <c r="N1468" s="201">
        <v>43.891199999999998</v>
      </c>
      <c r="O1468" s="202" t="s">
        <v>81</v>
      </c>
      <c r="P1468" s="202"/>
      <c r="Q1468" s="203">
        <f t="shared" si="105"/>
        <v>0</v>
      </c>
      <c r="R1468" s="203">
        <f t="shared" si="106"/>
        <v>0</v>
      </c>
      <c r="S1468" s="213">
        <f>IF(M1468="nvt",0,IF(O1468&gt;0,VLOOKUP(M1468,'3-Productie normen'!A:K,VLOOKUP(O1468,'3-Productie normen'!$B$34:$C$35,2,FALSE),FALSE)))</f>
        <v>0</v>
      </c>
      <c r="T1468" s="213">
        <f t="shared" si="107"/>
        <v>0</v>
      </c>
      <c r="U1468" s="572"/>
    </row>
    <row r="1469" spans="1:21" ht="14.15" customHeight="1">
      <c r="A1469" s="231">
        <v>1468</v>
      </c>
      <c r="B1469" s="262" t="s">
        <v>87</v>
      </c>
      <c r="C1469" s="208" t="s">
        <v>1464</v>
      </c>
      <c r="D1469" s="208" t="s">
        <v>1465</v>
      </c>
      <c r="E1469" s="208" t="s">
        <v>1466</v>
      </c>
      <c r="F1469" s="208" t="s">
        <v>176</v>
      </c>
      <c r="G1469" s="208" t="s">
        <v>177</v>
      </c>
      <c r="H1469" s="208" t="s">
        <v>1689</v>
      </c>
      <c r="I1469" s="200" t="s">
        <v>123</v>
      </c>
      <c r="J1469" s="208" t="s">
        <v>222</v>
      </c>
      <c r="K1469" s="208" t="s">
        <v>223</v>
      </c>
      <c r="L1469" s="208" t="s">
        <v>1478</v>
      </c>
      <c r="M1469" s="199" t="s">
        <v>122</v>
      </c>
      <c r="N1469" s="201">
        <v>2.2875000000000001</v>
      </c>
      <c r="O1469" s="202" t="s">
        <v>81</v>
      </c>
      <c r="P1469" s="202"/>
      <c r="Q1469" s="203">
        <f t="shared" si="105"/>
        <v>0</v>
      </c>
      <c r="R1469" s="203">
        <f t="shared" si="106"/>
        <v>0</v>
      </c>
      <c r="S1469" s="213">
        <f>IF(M1469="nvt",0,IF(O1469&gt;0,VLOOKUP(M1469,'3-Productie normen'!A:K,VLOOKUP(O1469,'3-Productie normen'!$B$34:$C$35,2,FALSE),FALSE)))</f>
        <v>0</v>
      </c>
      <c r="T1469" s="213">
        <f t="shared" si="107"/>
        <v>0</v>
      </c>
      <c r="U1469" s="572"/>
    </row>
    <row r="1470" spans="1:21" ht="14.15" customHeight="1">
      <c r="A1470" s="231">
        <v>1469</v>
      </c>
      <c r="B1470" s="262" t="s">
        <v>87</v>
      </c>
      <c r="C1470" s="208" t="s">
        <v>1464</v>
      </c>
      <c r="D1470" s="208" t="s">
        <v>1465</v>
      </c>
      <c r="E1470" s="208" t="s">
        <v>1466</v>
      </c>
      <c r="F1470" s="208" t="s">
        <v>176</v>
      </c>
      <c r="G1470" s="208" t="s">
        <v>177</v>
      </c>
      <c r="H1470" s="208" t="s">
        <v>1690</v>
      </c>
      <c r="I1470" s="200" t="s">
        <v>123</v>
      </c>
      <c r="J1470" s="208" t="s">
        <v>255</v>
      </c>
      <c r="K1470" s="208" t="s">
        <v>256</v>
      </c>
      <c r="L1470" s="208" t="s">
        <v>1478</v>
      </c>
      <c r="M1470" s="199" t="s">
        <v>122</v>
      </c>
      <c r="N1470" s="201">
        <v>14.6197</v>
      </c>
      <c r="O1470" s="202" t="s">
        <v>81</v>
      </c>
      <c r="P1470" s="202"/>
      <c r="Q1470" s="203">
        <f t="shared" si="105"/>
        <v>0</v>
      </c>
      <c r="R1470" s="203">
        <f t="shared" si="106"/>
        <v>0</v>
      </c>
      <c r="S1470" s="213">
        <f>IF(M1470="nvt",0,IF(O1470&gt;0,VLOOKUP(M1470,'3-Productie normen'!A:K,VLOOKUP(O1470,'3-Productie normen'!$B$34:$C$35,2,FALSE),FALSE)))</f>
        <v>0</v>
      </c>
      <c r="T1470" s="213">
        <f t="shared" si="107"/>
        <v>0</v>
      </c>
      <c r="U1470" s="572"/>
    </row>
    <row r="1471" spans="1:21" ht="14.15" customHeight="1">
      <c r="A1471" s="231">
        <v>1470</v>
      </c>
      <c r="B1471" s="262" t="s">
        <v>87</v>
      </c>
      <c r="C1471" s="208" t="s">
        <v>1464</v>
      </c>
      <c r="D1471" s="208" t="s">
        <v>1465</v>
      </c>
      <c r="E1471" s="208" t="s">
        <v>1466</v>
      </c>
      <c r="F1471" s="208" t="s">
        <v>176</v>
      </c>
      <c r="G1471" s="208" t="s">
        <v>177</v>
      </c>
      <c r="H1471" s="208" t="s">
        <v>1691</v>
      </c>
      <c r="I1471" s="200" t="s">
        <v>123</v>
      </c>
      <c r="J1471" s="208" t="s">
        <v>179</v>
      </c>
      <c r="K1471" s="208" t="s">
        <v>1064</v>
      </c>
      <c r="L1471" s="208" t="s">
        <v>425</v>
      </c>
      <c r="M1471" s="199" t="s">
        <v>122</v>
      </c>
      <c r="N1471" s="201">
        <v>17.7684</v>
      </c>
      <c r="O1471" s="202" t="s">
        <v>81</v>
      </c>
      <c r="P1471" s="202"/>
      <c r="Q1471" s="203">
        <f t="shared" si="105"/>
        <v>0</v>
      </c>
      <c r="R1471" s="203">
        <f t="shared" si="106"/>
        <v>0</v>
      </c>
      <c r="S1471" s="213">
        <f>IF(M1471="nvt",0,IF(O1471&gt;0,VLOOKUP(M1471,'3-Productie normen'!A:K,VLOOKUP(O1471,'3-Productie normen'!$B$34:$C$35,2,FALSE),FALSE)))</f>
        <v>0</v>
      </c>
      <c r="T1471" s="213">
        <f t="shared" si="107"/>
        <v>0</v>
      </c>
      <c r="U1471" s="572"/>
    </row>
    <row r="1472" spans="1:21" ht="14.15" customHeight="1">
      <c r="A1472" s="231">
        <v>1471</v>
      </c>
      <c r="B1472" s="262" t="s">
        <v>87</v>
      </c>
      <c r="C1472" s="208" t="s">
        <v>1464</v>
      </c>
      <c r="D1472" s="208" t="s">
        <v>1465</v>
      </c>
      <c r="E1472" s="208" t="s">
        <v>1466</v>
      </c>
      <c r="F1472" s="208" t="s">
        <v>176</v>
      </c>
      <c r="G1472" s="208" t="s">
        <v>177</v>
      </c>
      <c r="H1472" s="208" t="s">
        <v>1692</v>
      </c>
      <c r="I1472" s="200" t="s">
        <v>143</v>
      </c>
      <c r="J1472" s="208" t="s">
        <v>179</v>
      </c>
      <c r="K1472" s="208" t="s">
        <v>1064</v>
      </c>
      <c r="L1472" s="208" t="s">
        <v>398</v>
      </c>
      <c r="M1472" s="208" t="s">
        <v>143</v>
      </c>
      <c r="N1472" s="201">
        <v>46.9343</v>
      </c>
      <c r="O1472" s="202"/>
      <c r="P1472" s="202"/>
      <c r="Q1472" s="203">
        <f t="shared" si="105"/>
        <v>0</v>
      </c>
      <c r="R1472" s="203">
        <f t="shared" si="106"/>
        <v>0</v>
      </c>
      <c r="S1472" s="213">
        <f>IF(M1472="nvt",0,IF(O1472&gt;0,VLOOKUP(M1472,'3-Productie normen'!A:K,VLOOKUP(O1472,'3-Productie normen'!$B$34:$C$35,2,FALSE),FALSE)))</f>
        <v>0</v>
      </c>
      <c r="T1472" s="213">
        <f t="shared" si="107"/>
        <v>0</v>
      </c>
      <c r="U1472" s="572"/>
    </row>
    <row r="1473" spans="1:21" ht="14.15" customHeight="1">
      <c r="A1473" s="231">
        <v>1472</v>
      </c>
      <c r="B1473" s="262" t="s">
        <v>87</v>
      </c>
      <c r="C1473" s="208" t="s">
        <v>1464</v>
      </c>
      <c r="D1473" s="208" t="s">
        <v>1465</v>
      </c>
      <c r="E1473" s="208" t="s">
        <v>1466</v>
      </c>
      <c r="F1473" s="208" t="s">
        <v>176</v>
      </c>
      <c r="G1473" s="208" t="s">
        <v>177</v>
      </c>
      <c r="H1473" s="208" t="s">
        <v>1693</v>
      </c>
      <c r="I1473" s="200" t="s">
        <v>143</v>
      </c>
      <c r="J1473" s="208" t="s">
        <v>209</v>
      </c>
      <c r="K1473" s="208" t="s">
        <v>210</v>
      </c>
      <c r="L1473" s="208" t="s">
        <v>398</v>
      </c>
      <c r="M1473" s="208" t="s">
        <v>143</v>
      </c>
      <c r="N1473" s="201">
        <v>5.5555999999999992</v>
      </c>
      <c r="O1473" s="202"/>
      <c r="P1473" s="202"/>
      <c r="Q1473" s="203">
        <f t="shared" si="105"/>
        <v>0</v>
      </c>
      <c r="R1473" s="203">
        <f t="shared" si="106"/>
        <v>0</v>
      </c>
      <c r="S1473" s="213">
        <f>IF(M1473="nvt",0,IF(O1473&gt;0,VLOOKUP(M1473,'3-Productie normen'!A:K,VLOOKUP(O1473,'3-Productie normen'!$B$34:$C$35,2,FALSE),FALSE)))</f>
        <v>0</v>
      </c>
      <c r="T1473" s="213">
        <f t="shared" si="107"/>
        <v>0</v>
      </c>
      <c r="U1473" s="572"/>
    </row>
    <row r="1474" spans="1:21" ht="14.15" customHeight="1">
      <c r="A1474" s="232">
        <v>1473</v>
      </c>
      <c r="B1474" s="262" t="s">
        <v>87</v>
      </c>
      <c r="C1474" s="208" t="s">
        <v>1464</v>
      </c>
      <c r="D1474" s="208" t="s">
        <v>1465</v>
      </c>
      <c r="E1474" s="208" t="s">
        <v>1466</v>
      </c>
      <c r="F1474" s="208" t="s">
        <v>176</v>
      </c>
      <c r="G1474" s="208" t="s">
        <v>177</v>
      </c>
      <c r="H1474" s="208" t="s">
        <v>1694</v>
      </c>
      <c r="I1474" s="200" t="s">
        <v>130</v>
      </c>
      <c r="J1474" s="208" t="s">
        <v>209</v>
      </c>
      <c r="K1474" s="208" t="s">
        <v>220</v>
      </c>
      <c r="L1474" s="208" t="s">
        <v>180</v>
      </c>
      <c r="M1474" s="208" t="s">
        <v>140</v>
      </c>
      <c r="N1474" s="201">
        <v>8.333400000000001</v>
      </c>
      <c r="O1474" s="202" t="s">
        <v>81</v>
      </c>
      <c r="P1474" s="202"/>
      <c r="Q1474" s="203">
        <f t="shared" si="105"/>
        <v>0</v>
      </c>
      <c r="R1474" s="203">
        <f t="shared" si="106"/>
        <v>0</v>
      </c>
      <c r="S1474" s="213">
        <f>IF(M1474="nvt",0,IF(O1474&gt;0,VLOOKUP(M1474,'3-Productie normen'!A:K,VLOOKUP(O1474,'3-Productie normen'!$B$34:$C$35,2,FALSE),FALSE)))</f>
        <v>0</v>
      </c>
      <c r="T1474" s="213">
        <f t="shared" si="107"/>
        <v>0</v>
      </c>
      <c r="U1474" s="572"/>
    </row>
    <row r="1475" spans="1:21" ht="14.15" customHeight="1">
      <c r="A1475" s="231">
        <v>1474</v>
      </c>
      <c r="B1475" s="262" t="s">
        <v>87</v>
      </c>
      <c r="C1475" s="208" t="s">
        <v>1464</v>
      </c>
      <c r="D1475" s="208" t="s">
        <v>1465</v>
      </c>
      <c r="E1475" s="208" t="s">
        <v>1466</v>
      </c>
      <c r="F1475" s="208" t="s">
        <v>176</v>
      </c>
      <c r="G1475" s="208" t="s">
        <v>177</v>
      </c>
      <c r="H1475" s="208" t="s">
        <v>1695</v>
      </c>
      <c r="I1475" s="207" t="s">
        <v>130</v>
      </c>
      <c r="J1475" s="208" t="s">
        <v>222</v>
      </c>
      <c r="K1475" s="208" t="s">
        <v>237</v>
      </c>
      <c r="L1475" s="208" t="s">
        <v>180</v>
      </c>
      <c r="M1475" s="199" t="s">
        <v>129</v>
      </c>
      <c r="N1475" s="201">
        <v>65.959999999999994</v>
      </c>
      <c r="O1475" s="202" t="s">
        <v>81</v>
      </c>
      <c r="P1475" s="202"/>
      <c r="Q1475" s="203">
        <f t="shared" si="105"/>
        <v>0</v>
      </c>
      <c r="R1475" s="203">
        <f t="shared" si="106"/>
        <v>0</v>
      </c>
      <c r="S1475" s="213">
        <f>IF(M1475="nvt",0,IF(O1475&gt;0,VLOOKUP(M1475,'3-Productie normen'!A:K,VLOOKUP(O1475,'3-Productie normen'!$B$34:$C$35,2,FALSE),FALSE)))</f>
        <v>0</v>
      </c>
      <c r="T1475" s="213">
        <f t="shared" si="107"/>
        <v>0</v>
      </c>
      <c r="U1475" s="572"/>
    </row>
    <row r="1476" spans="1:21" ht="14.15" customHeight="1">
      <c r="A1476" s="231">
        <v>1475</v>
      </c>
      <c r="B1476" s="262" t="s">
        <v>87</v>
      </c>
      <c r="C1476" s="208" t="s">
        <v>1464</v>
      </c>
      <c r="D1476" s="208" t="s">
        <v>1465</v>
      </c>
      <c r="E1476" s="208" t="s">
        <v>1466</v>
      </c>
      <c r="F1476" s="208" t="s">
        <v>176</v>
      </c>
      <c r="G1476" s="208" t="s">
        <v>177</v>
      </c>
      <c r="H1476" s="208" t="s">
        <v>1696</v>
      </c>
      <c r="I1476" s="207" t="s">
        <v>123</v>
      </c>
      <c r="J1476" s="208" t="s">
        <v>179</v>
      </c>
      <c r="K1476" s="208" t="s">
        <v>1064</v>
      </c>
      <c r="L1476" s="208" t="s">
        <v>180</v>
      </c>
      <c r="M1476" s="199" t="s">
        <v>141</v>
      </c>
      <c r="N1476" s="201">
        <v>119.37139999999999</v>
      </c>
      <c r="O1476" s="202" t="s">
        <v>81</v>
      </c>
      <c r="P1476" s="202"/>
      <c r="Q1476" s="203">
        <f t="shared" si="105"/>
        <v>0</v>
      </c>
      <c r="R1476" s="203">
        <f t="shared" si="106"/>
        <v>0</v>
      </c>
      <c r="S1476" s="213">
        <f>IF(M1476="nvt",0,IF(O1476&gt;0,VLOOKUP(M1476,'3-Productie normen'!A:K,VLOOKUP(O1476,'3-Productie normen'!$B$34:$C$35,2,FALSE),FALSE)))</f>
        <v>0</v>
      </c>
      <c r="T1476" s="213">
        <f t="shared" si="107"/>
        <v>0</v>
      </c>
      <c r="U1476" s="572"/>
    </row>
    <row r="1477" spans="1:21" ht="14.15" customHeight="1">
      <c r="A1477" s="231">
        <v>1476</v>
      </c>
      <c r="B1477" s="262" t="s">
        <v>87</v>
      </c>
      <c r="C1477" s="208" t="s">
        <v>1464</v>
      </c>
      <c r="D1477" s="208" t="s">
        <v>1465</v>
      </c>
      <c r="E1477" s="208" t="s">
        <v>1466</v>
      </c>
      <c r="F1477" s="208" t="s">
        <v>176</v>
      </c>
      <c r="G1477" s="208" t="s">
        <v>177</v>
      </c>
      <c r="H1477" s="208" t="s">
        <v>1696</v>
      </c>
      <c r="I1477" s="207" t="s">
        <v>123</v>
      </c>
      <c r="J1477" s="208" t="s">
        <v>179</v>
      </c>
      <c r="K1477" s="208" t="s">
        <v>1064</v>
      </c>
      <c r="L1477" s="208" t="s">
        <v>180</v>
      </c>
      <c r="M1477" s="199" t="s">
        <v>141</v>
      </c>
      <c r="N1477" s="201">
        <v>119.37139999999999</v>
      </c>
      <c r="O1477" s="202" t="s">
        <v>81</v>
      </c>
      <c r="P1477" s="202"/>
      <c r="Q1477" s="203">
        <f t="shared" si="105"/>
        <v>0</v>
      </c>
      <c r="R1477" s="203">
        <f t="shared" si="106"/>
        <v>0</v>
      </c>
      <c r="S1477" s="213">
        <f>IF(M1477="nvt",0,IF(O1477&gt;0,VLOOKUP(M1477,'3-Productie normen'!A:K,VLOOKUP(O1477,'3-Productie normen'!$B$34:$C$35,2,FALSE),FALSE)))</f>
        <v>0</v>
      </c>
      <c r="T1477" s="213">
        <f t="shared" si="107"/>
        <v>0</v>
      </c>
      <c r="U1477" s="572"/>
    </row>
    <row r="1478" spans="1:21" ht="14.15" customHeight="1">
      <c r="A1478" s="231">
        <v>1477</v>
      </c>
      <c r="B1478" s="262" t="s">
        <v>87</v>
      </c>
      <c r="C1478" s="208" t="s">
        <v>1464</v>
      </c>
      <c r="D1478" s="208" t="s">
        <v>1465</v>
      </c>
      <c r="E1478" s="208" t="s">
        <v>1466</v>
      </c>
      <c r="F1478" s="208" t="s">
        <v>176</v>
      </c>
      <c r="G1478" s="208" t="s">
        <v>177</v>
      </c>
      <c r="H1478" s="208" t="s">
        <v>1696</v>
      </c>
      <c r="I1478" s="207" t="s">
        <v>123</v>
      </c>
      <c r="J1478" s="208" t="s">
        <v>179</v>
      </c>
      <c r="K1478" s="208" t="s">
        <v>1064</v>
      </c>
      <c r="L1478" s="208" t="s">
        <v>180</v>
      </c>
      <c r="M1478" s="199" t="s">
        <v>141</v>
      </c>
      <c r="N1478" s="201">
        <v>0</v>
      </c>
      <c r="O1478" s="202" t="s">
        <v>81</v>
      </c>
      <c r="P1478" s="202"/>
      <c r="Q1478" s="203">
        <f t="shared" si="105"/>
        <v>0</v>
      </c>
      <c r="R1478" s="203">
        <f t="shared" si="106"/>
        <v>0</v>
      </c>
      <c r="S1478" s="213">
        <f>IF(M1478="nvt",0,IF(O1478&gt;0,VLOOKUP(M1478,'3-Productie normen'!A:K,VLOOKUP(O1478,'3-Productie normen'!$B$34:$C$35,2,FALSE),FALSE)))</f>
        <v>0</v>
      </c>
      <c r="T1478" s="213">
        <f t="shared" si="107"/>
        <v>0</v>
      </c>
      <c r="U1478" s="572"/>
    </row>
    <row r="1479" spans="1:21" ht="14.15" customHeight="1">
      <c r="A1479" s="231">
        <v>1478</v>
      </c>
      <c r="B1479" s="262" t="s">
        <v>87</v>
      </c>
      <c r="C1479" s="208" t="s">
        <v>1464</v>
      </c>
      <c r="D1479" s="208" t="s">
        <v>1465</v>
      </c>
      <c r="E1479" s="208" t="s">
        <v>1466</v>
      </c>
      <c r="F1479" s="208" t="s">
        <v>176</v>
      </c>
      <c r="G1479" s="208" t="s">
        <v>177</v>
      </c>
      <c r="H1479" s="208" t="s">
        <v>1697</v>
      </c>
      <c r="I1479" s="200" t="s">
        <v>123</v>
      </c>
      <c r="J1479" s="208" t="s">
        <v>179</v>
      </c>
      <c r="K1479" s="208" t="s">
        <v>1064</v>
      </c>
      <c r="L1479" s="208" t="s">
        <v>1478</v>
      </c>
      <c r="M1479" s="199" t="s">
        <v>122</v>
      </c>
      <c r="N1479" s="201">
        <v>12.530850000000001</v>
      </c>
      <c r="O1479" s="202" t="s">
        <v>81</v>
      </c>
      <c r="P1479" s="202"/>
      <c r="Q1479" s="203">
        <f t="shared" si="105"/>
        <v>0</v>
      </c>
      <c r="R1479" s="203">
        <f t="shared" si="106"/>
        <v>0</v>
      </c>
      <c r="S1479" s="213">
        <f>IF(M1479="nvt",0,IF(O1479&gt;0,VLOOKUP(M1479,'3-Productie normen'!A:K,VLOOKUP(O1479,'3-Productie normen'!$B$34:$C$35,2,FALSE),FALSE)))</f>
        <v>0</v>
      </c>
      <c r="T1479" s="213">
        <f t="shared" si="107"/>
        <v>0</v>
      </c>
      <c r="U1479" s="572"/>
    </row>
    <row r="1480" spans="1:21" ht="14.15" customHeight="1">
      <c r="A1480" s="231">
        <v>1479</v>
      </c>
      <c r="B1480" s="262" t="s">
        <v>87</v>
      </c>
      <c r="C1480" s="208" t="s">
        <v>1464</v>
      </c>
      <c r="D1480" s="208" t="s">
        <v>1465</v>
      </c>
      <c r="E1480" s="208" t="s">
        <v>1466</v>
      </c>
      <c r="F1480" s="208" t="s">
        <v>176</v>
      </c>
      <c r="G1480" s="208" t="s">
        <v>177</v>
      </c>
      <c r="H1480" s="208" t="s">
        <v>1697</v>
      </c>
      <c r="I1480" s="200" t="s">
        <v>123</v>
      </c>
      <c r="J1480" s="208" t="s">
        <v>179</v>
      </c>
      <c r="K1480" s="208" t="s">
        <v>1064</v>
      </c>
      <c r="L1480" s="208" t="s">
        <v>1478</v>
      </c>
      <c r="M1480" s="199" t="s">
        <v>122</v>
      </c>
      <c r="N1480" s="201">
        <v>12.530850000000001</v>
      </c>
      <c r="O1480" s="202" t="s">
        <v>81</v>
      </c>
      <c r="P1480" s="202"/>
      <c r="Q1480" s="203">
        <f t="shared" si="105"/>
        <v>0</v>
      </c>
      <c r="R1480" s="203">
        <f t="shared" si="106"/>
        <v>0</v>
      </c>
      <c r="S1480" s="213">
        <f>IF(M1480="nvt",0,IF(O1480&gt;0,VLOOKUP(M1480,'3-Productie normen'!A:K,VLOOKUP(O1480,'3-Productie normen'!$B$34:$C$35,2,FALSE),FALSE)))</f>
        <v>0</v>
      </c>
      <c r="T1480" s="213">
        <f t="shared" si="107"/>
        <v>0</v>
      </c>
      <c r="U1480" s="572"/>
    </row>
    <row r="1481" spans="1:21" ht="14.15" customHeight="1">
      <c r="A1481" s="231">
        <v>1480</v>
      </c>
      <c r="B1481" s="262" t="s">
        <v>87</v>
      </c>
      <c r="C1481" s="208" t="s">
        <v>1464</v>
      </c>
      <c r="D1481" s="208" t="s">
        <v>1465</v>
      </c>
      <c r="E1481" s="208" t="s">
        <v>1466</v>
      </c>
      <c r="F1481" s="208" t="s">
        <v>176</v>
      </c>
      <c r="G1481" s="208" t="s">
        <v>177</v>
      </c>
      <c r="H1481" s="208" t="s">
        <v>1698</v>
      </c>
      <c r="I1481" s="200" t="s">
        <v>123</v>
      </c>
      <c r="J1481" s="208" t="s">
        <v>179</v>
      </c>
      <c r="K1481" s="208" t="s">
        <v>1064</v>
      </c>
      <c r="L1481" s="208" t="s">
        <v>1478</v>
      </c>
      <c r="M1481" s="199" t="s">
        <v>122</v>
      </c>
      <c r="N1481" s="201">
        <v>14.760719999999999</v>
      </c>
      <c r="O1481" s="202" t="s">
        <v>81</v>
      </c>
      <c r="P1481" s="202"/>
      <c r="Q1481" s="203">
        <f t="shared" si="105"/>
        <v>0</v>
      </c>
      <c r="R1481" s="203">
        <f t="shared" si="106"/>
        <v>0</v>
      </c>
      <c r="S1481" s="213">
        <f>IF(M1481="nvt",0,IF(O1481&gt;0,VLOOKUP(M1481,'3-Productie normen'!A:K,VLOOKUP(O1481,'3-Productie normen'!$B$34:$C$35,2,FALSE),FALSE)))</f>
        <v>0</v>
      </c>
      <c r="T1481" s="213">
        <f t="shared" si="107"/>
        <v>0</v>
      </c>
      <c r="U1481" s="572"/>
    </row>
    <row r="1482" spans="1:21" ht="14.15" customHeight="1">
      <c r="A1482" s="232">
        <v>1481</v>
      </c>
      <c r="B1482" s="262" t="s">
        <v>87</v>
      </c>
      <c r="C1482" s="208" t="s">
        <v>1464</v>
      </c>
      <c r="D1482" s="208" t="s">
        <v>1465</v>
      </c>
      <c r="E1482" s="208" t="s">
        <v>1466</v>
      </c>
      <c r="F1482" s="208" t="s">
        <v>176</v>
      </c>
      <c r="G1482" s="208" t="s">
        <v>177</v>
      </c>
      <c r="H1482" s="208" t="s">
        <v>1698</v>
      </c>
      <c r="I1482" s="200" t="s">
        <v>123</v>
      </c>
      <c r="J1482" s="208" t="s">
        <v>179</v>
      </c>
      <c r="K1482" s="208" t="s">
        <v>1064</v>
      </c>
      <c r="L1482" s="208" t="s">
        <v>1478</v>
      </c>
      <c r="M1482" s="199" t="s">
        <v>122</v>
      </c>
      <c r="N1482" s="201">
        <v>8.2004000000000001</v>
      </c>
      <c r="O1482" s="202" t="s">
        <v>81</v>
      </c>
      <c r="P1482" s="202"/>
      <c r="Q1482" s="203">
        <f t="shared" si="105"/>
        <v>0</v>
      </c>
      <c r="R1482" s="203">
        <f t="shared" si="106"/>
        <v>0</v>
      </c>
      <c r="S1482" s="213">
        <f>IF(M1482="nvt",0,IF(O1482&gt;0,VLOOKUP(M1482,'3-Productie normen'!A:K,VLOOKUP(O1482,'3-Productie normen'!$B$34:$C$35,2,FALSE),FALSE)))</f>
        <v>0</v>
      </c>
      <c r="T1482" s="213">
        <f t="shared" si="107"/>
        <v>0</v>
      </c>
      <c r="U1482" s="572"/>
    </row>
    <row r="1483" spans="1:21" ht="14.15" customHeight="1">
      <c r="A1483" s="231">
        <v>1482</v>
      </c>
      <c r="B1483" s="262" t="s">
        <v>87</v>
      </c>
      <c r="C1483" s="208" t="s">
        <v>1464</v>
      </c>
      <c r="D1483" s="208" t="s">
        <v>1465</v>
      </c>
      <c r="E1483" s="208" t="s">
        <v>1466</v>
      </c>
      <c r="F1483" s="208" t="s">
        <v>176</v>
      </c>
      <c r="G1483" s="208" t="s">
        <v>177</v>
      </c>
      <c r="H1483" s="208" t="s">
        <v>1698</v>
      </c>
      <c r="I1483" s="200" t="s">
        <v>123</v>
      </c>
      <c r="J1483" s="208" t="s">
        <v>179</v>
      </c>
      <c r="K1483" s="208" t="s">
        <v>1064</v>
      </c>
      <c r="L1483" s="208" t="s">
        <v>1478</v>
      </c>
      <c r="M1483" s="199" t="s">
        <v>122</v>
      </c>
      <c r="N1483" s="201">
        <v>9.8404799999999994</v>
      </c>
      <c r="O1483" s="202" t="s">
        <v>81</v>
      </c>
      <c r="P1483" s="202"/>
      <c r="Q1483" s="203">
        <f t="shared" si="105"/>
        <v>0</v>
      </c>
      <c r="R1483" s="203">
        <f t="shared" si="106"/>
        <v>0</v>
      </c>
      <c r="S1483" s="213">
        <f>IF(M1483="nvt",0,IF(O1483&gt;0,VLOOKUP(M1483,'3-Productie normen'!A:K,VLOOKUP(O1483,'3-Productie normen'!$B$34:$C$35,2,FALSE),FALSE)))</f>
        <v>0</v>
      </c>
      <c r="T1483" s="213">
        <f t="shared" si="107"/>
        <v>0</v>
      </c>
      <c r="U1483" s="572"/>
    </row>
    <row r="1484" spans="1:21" ht="14.15" customHeight="1">
      <c r="A1484" s="231">
        <v>1483</v>
      </c>
      <c r="B1484" s="262" t="s">
        <v>87</v>
      </c>
      <c r="C1484" s="208" t="s">
        <v>1464</v>
      </c>
      <c r="D1484" s="208" t="s">
        <v>1465</v>
      </c>
      <c r="E1484" s="208" t="s">
        <v>1466</v>
      </c>
      <c r="F1484" s="208" t="s">
        <v>176</v>
      </c>
      <c r="G1484" s="208" t="s">
        <v>177</v>
      </c>
      <c r="H1484" s="208" t="s">
        <v>1699</v>
      </c>
      <c r="I1484" s="200" t="s">
        <v>123</v>
      </c>
      <c r="J1484" s="208" t="s">
        <v>179</v>
      </c>
      <c r="K1484" s="208" t="s">
        <v>235</v>
      </c>
      <c r="L1484" s="208" t="s">
        <v>1478</v>
      </c>
      <c r="M1484" s="199" t="s">
        <v>122</v>
      </c>
      <c r="N1484" s="201">
        <v>22.465599999999998</v>
      </c>
      <c r="O1484" s="202" t="s">
        <v>81</v>
      </c>
      <c r="P1484" s="202"/>
      <c r="Q1484" s="203">
        <f t="shared" si="105"/>
        <v>0</v>
      </c>
      <c r="R1484" s="203">
        <f t="shared" si="106"/>
        <v>0</v>
      </c>
      <c r="S1484" s="213">
        <f>IF(M1484="nvt",0,IF(O1484&gt;0,VLOOKUP(M1484,'3-Productie normen'!A:K,VLOOKUP(O1484,'3-Productie normen'!$B$34:$C$35,2,FALSE),FALSE)))</f>
        <v>0</v>
      </c>
      <c r="T1484" s="213">
        <f t="shared" si="107"/>
        <v>0</v>
      </c>
      <c r="U1484" s="572"/>
    </row>
    <row r="1485" spans="1:21" ht="14.15" customHeight="1">
      <c r="A1485" s="231">
        <v>1484</v>
      </c>
      <c r="B1485" s="262" t="s">
        <v>87</v>
      </c>
      <c r="C1485" s="208" t="s">
        <v>1464</v>
      </c>
      <c r="D1485" s="208" t="s">
        <v>1465</v>
      </c>
      <c r="E1485" s="208" t="s">
        <v>1466</v>
      </c>
      <c r="F1485" s="208" t="s">
        <v>176</v>
      </c>
      <c r="G1485" s="208" t="s">
        <v>177</v>
      </c>
      <c r="H1485" s="208" t="s">
        <v>1700</v>
      </c>
      <c r="I1485" s="200" t="s">
        <v>123</v>
      </c>
      <c r="J1485" s="208" t="s">
        <v>179</v>
      </c>
      <c r="K1485" s="208" t="s">
        <v>1064</v>
      </c>
      <c r="L1485" s="208" t="s">
        <v>1478</v>
      </c>
      <c r="M1485" s="199" t="s">
        <v>122</v>
      </c>
      <c r="N1485" s="201">
        <v>9.6645000000000003</v>
      </c>
      <c r="O1485" s="202" t="s">
        <v>81</v>
      </c>
      <c r="P1485" s="202"/>
      <c r="Q1485" s="203">
        <f t="shared" si="105"/>
        <v>0</v>
      </c>
      <c r="R1485" s="203">
        <f t="shared" si="106"/>
        <v>0</v>
      </c>
      <c r="S1485" s="213">
        <f>IF(M1485="nvt",0,IF(O1485&gt;0,VLOOKUP(M1485,'3-Productie normen'!A:K,VLOOKUP(O1485,'3-Productie normen'!$B$34:$C$35,2,FALSE),FALSE)))</f>
        <v>0</v>
      </c>
      <c r="T1485" s="213">
        <f t="shared" si="107"/>
        <v>0</v>
      </c>
      <c r="U1485" s="572"/>
    </row>
    <row r="1486" spans="1:21" ht="14.15" customHeight="1">
      <c r="A1486" s="231">
        <v>1485</v>
      </c>
      <c r="B1486" s="262" t="s">
        <v>87</v>
      </c>
      <c r="C1486" s="208" t="s">
        <v>1464</v>
      </c>
      <c r="D1486" s="208" t="s">
        <v>1465</v>
      </c>
      <c r="E1486" s="208" t="s">
        <v>1466</v>
      </c>
      <c r="F1486" s="208" t="s">
        <v>176</v>
      </c>
      <c r="G1486" s="208" t="s">
        <v>177</v>
      </c>
      <c r="H1486" s="208" t="s">
        <v>1700</v>
      </c>
      <c r="I1486" s="200" t="s">
        <v>123</v>
      </c>
      <c r="J1486" s="208" t="s">
        <v>179</v>
      </c>
      <c r="K1486" s="208" t="s">
        <v>1064</v>
      </c>
      <c r="L1486" s="208" t="s">
        <v>1478</v>
      </c>
      <c r="M1486" s="199" t="s">
        <v>122</v>
      </c>
      <c r="N1486" s="201">
        <v>9.6645000000000003</v>
      </c>
      <c r="O1486" s="202" t="s">
        <v>81</v>
      </c>
      <c r="P1486" s="202"/>
      <c r="Q1486" s="203">
        <f t="shared" si="105"/>
        <v>0</v>
      </c>
      <c r="R1486" s="203">
        <f t="shared" si="106"/>
        <v>0</v>
      </c>
      <c r="S1486" s="213">
        <f>IF(M1486="nvt",0,IF(O1486&gt;0,VLOOKUP(M1486,'3-Productie normen'!A:K,VLOOKUP(O1486,'3-Productie normen'!$B$34:$C$35,2,FALSE),FALSE)))</f>
        <v>0</v>
      </c>
      <c r="T1486" s="213">
        <f t="shared" si="107"/>
        <v>0</v>
      </c>
      <c r="U1486" s="572"/>
    </row>
    <row r="1487" spans="1:21" ht="14.15" customHeight="1">
      <c r="A1487" s="231">
        <v>1486</v>
      </c>
      <c r="B1487" s="262" t="s">
        <v>87</v>
      </c>
      <c r="C1487" s="208" t="s">
        <v>1464</v>
      </c>
      <c r="D1487" s="208" t="s">
        <v>1465</v>
      </c>
      <c r="E1487" s="208" t="s">
        <v>1466</v>
      </c>
      <c r="F1487" s="208" t="s">
        <v>176</v>
      </c>
      <c r="G1487" s="208" t="s">
        <v>177</v>
      </c>
      <c r="H1487" s="208" t="s">
        <v>1700</v>
      </c>
      <c r="I1487" s="200" t="s">
        <v>123</v>
      </c>
      <c r="J1487" s="208" t="s">
        <v>179</v>
      </c>
      <c r="K1487" s="208" t="s">
        <v>1064</v>
      </c>
      <c r="L1487" s="208" t="s">
        <v>1478</v>
      </c>
      <c r="M1487" s="199" t="s">
        <v>122</v>
      </c>
      <c r="N1487" s="201">
        <v>0</v>
      </c>
      <c r="O1487" s="202" t="s">
        <v>81</v>
      </c>
      <c r="P1487" s="202"/>
      <c r="Q1487" s="203">
        <f t="shared" si="105"/>
        <v>0</v>
      </c>
      <c r="R1487" s="203">
        <f t="shared" si="106"/>
        <v>0</v>
      </c>
      <c r="S1487" s="213">
        <f>IF(M1487="nvt",0,IF(O1487&gt;0,VLOOKUP(M1487,'3-Productie normen'!A:K,VLOOKUP(O1487,'3-Productie normen'!$B$34:$C$35,2,FALSE),FALSE)))</f>
        <v>0</v>
      </c>
      <c r="T1487" s="213">
        <f t="shared" si="107"/>
        <v>0</v>
      </c>
      <c r="U1487" s="572"/>
    </row>
    <row r="1488" spans="1:21" ht="14.15" customHeight="1">
      <c r="A1488" s="231">
        <v>1487</v>
      </c>
      <c r="B1488" s="262" t="s">
        <v>87</v>
      </c>
      <c r="C1488" s="208" t="s">
        <v>1464</v>
      </c>
      <c r="D1488" s="208" t="s">
        <v>1465</v>
      </c>
      <c r="E1488" s="208" t="s">
        <v>1466</v>
      </c>
      <c r="F1488" s="208" t="s">
        <v>176</v>
      </c>
      <c r="G1488" s="208" t="s">
        <v>177</v>
      </c>
      <c r="H1488" s="208" t="s">
        <v>1701</v>
      </c>
      <c r="I1488" s="200" t="s">
        <v>123</v>
      </c>
      <c r="J1488" s="208" t="s">
        <v>179</v>
      </c>
      <c r="K1488" s="208" t="s">
        <v>1064</v>
      </c>
      <c r="L1488" s="208" t="s">
        <v>1478</v>
      </c>
      <c r="M1488" s="199" t="s">
        <v>122</v>
      </c>
      <c r="N1488" s="201">
        <v>8.8813230000000001</v>
      </c>
      <c r="O1488" s="202" t="s">
        <v>81</v>
      </c>
      <c r="P1488" s="202"/>
      <c r="Q1488" s="203">
        <f t="shared" si="105"/>
        <v>0</v>
      </c>
      <c r="R1488" s="203">
        <f t="shared" si="106"/>
        <v>0</v>
      </c>
      <c r="S1488" s="213">
        <f>IF(M1488="nvt",0,IF(O1488&gt;0,VLOOKUP(M1488,'3-Productie normen'!A:K,VLOOKUP(O1488,'3-Productie normen'!$B$34:$C$35,2,FALSE),FALSE)))</f>
        <v>0</v>
      </c>
      <c r="T1488" s="213">
        <f t="shared" si="107"/>
        <v>0</v>
      </c>
      <c r="U1488" s="572"/>
    </row>
    <row r="1489" spans="1:21" ht="14.15" customHeight="1">
      <c r="A1489" s="231">
        <v>1488</v>
      </c>
      <c r="B1489" s="262" t="s">
        <v>87</v>
      </c>
      <c r="C1489" s="208" t="s">
        <v>1464</v>
      </c>
      <c r="D1489" s="208" t="s">
        <v>1465</v>
      </c>
      <c r="E1489" s="208" t="s">
        <v>1466</v>
      </c>
      <c r="F1489" s="208" t="s">
        <v>176</v>
      </c>
      <c r="G1489" s="208" t="s">
        <v>177</v>
      </c>
      <c r="H1489" s="208" t="s">
        <v>1701</v>
      </c>
      <c r="I1489" s="200" t="s">
        <v>123</v>
      </c>
      <c r="J1489" s="208" t="s">
        <v>179</v>
      </c>
      <c r="K1489" s="208" t="s">
        <v>1064</v>
      </c>
      <c r="L1489" s="208" t="s">
        <v>1478</v>
      </c>
      <c r="M1489" s="199" t="s">
        <v>122</v>
      </c>
      <c r="N1489" s="201">
        <v>9.1504539999999999</v>
      </c>
      <c r="O1489" s="202" t="s">
        <v>81</v>
      </c>
      <c r="P1489" s="202"/>
      <c r="Q1489" s="203">
        <f t="shared" si="105"/>
        <v>0</v>
      </c>
      <c r="R1489" s="203">
        <f t="shared" si="106"/>
        <v>0</v>
      </c>
      <c r="S1489" s="213">
        <f>IF(M1489="nvt",0,IF(O1489&gt;0,VLOOKUP(M1489,'3-Productie normen'!A:K,VLOOKUP(O1489,'3-Productie normen'!$B$34:$C$35,2,FALSE),FALSE)))</f>
        <v>0</v>
      </c>
      <c r="T1489" s="213">
        <f t="shared" si="107"/>
        <v>0</v>
      </c>
      <c r="U1489" s="572"/>
    </row>
    <row r="1490" spans="1:21" ht="14.15" customHeight="1">
      <c r="A1490" s="232">
        <v>1489</v>
      </c>
      <c r="B1490" s="262" t="s">
        <v>87</v>
      </c>
      <c r="C1490" s="208" t="s">
        <v>1464</v>
      </c>
      <c r="D1490" s="208" t="s">
        <v>1465</v>
      </c>
      <c r="E1490" s="208" t="s">
        <v>1466</v>
      </c>
      <c r="F1490" s="208" t="s">
        <v>176</v>
      </c>
      <c r="G1490" s="208" t="s">
        <v>177</v>
      </c>
      <c r="H1490" s="208" t="s">
        <v>1701</v>
      </c>
      <c r="I1490" s="200" t="s">
        <v>123</v>
      </c>
      <c r="J1490" s="208" t="s">
        <v>179</v>
      </c>
      <c r="K1490" s="208" t="s">
        <v>1064</v>
      </c>
      <c r="L1490" s="208" t="s">
        <v>1478</v>
      </c>
      <c r="M1490" s="199" t="s">
        <v>122</v>
      </c>
      <c r="N1490" s="201">
        <v>8.8813230000000001</v>
      </c>
      <c r="O1490" s="202" t="s">
        <v>81</v>
      </c>
      <c r="P1490" s="202"/>
      <c r="Q1490" s="203">
        <f t="shared" ref="Q1490:Q1553" si="108">IF(O1490="nvt",0,IF(O1490&gt;0,S1490*N1490,0))</f>
        <v>0</v>
      </c>
      <c r="R1490" s="203">
        <f t="shared" ref="R1490:R1553" si="109">IF(P1490&gt;0,T1490*N1490,0)</f>
        <v>0</v>
      </c>
      <c r="S1490" s="213">
        <f>IF(M1490="nvt",0,IF(O1490&gt;0,VLOOKUP(M1490,'3-Productie normen'!A:K,VLOOKUP(O1490,'3-Productie normen'!$B$34:$C$35,2,FALSE),FALSE)))</f>
        <v>0</v>
      </c>
      <c r="T1490" s="213">
        <f t="shared" ref="T1490:T1553" si="110">IF(P1490&gt;0,S1490*$T$8,0)</f>
        <v>0</v>
      </c>
      <c r="U1490" s="572"/>
    </row>
    <row r="1491" spans="1:21" ht="14.15" customHeight="1">
      <c r="A1491" s="231">
        <v>1490</v>
      </c>
      <c r="B1491" s="262" t="s">
        <v>87</v>
      </c>
      <c r="C1491" s="208" t="s">
        <v>1464</v>
      </c>
      <c r="D1491" s="208" t="s">
        <v>1465</v>
      </c>
      <c r="E1491" s="208" t="s">
        <v>1466</v>
      </c>
      <c r="F1491" s="208" t="s">
        <v>176</v>
      </c>
      <c r="G1491" s="208" t="s">
        <v>177</v>
      </c>
      <c r="H1491" s="208" t="s">
        <v>1702</v>
      </c>
      <c r="I1491" s="200" t="s">
        <v>123</v>
      </c>
      <c r="J1491" s="208" t="s">
        <v>179</v>
      </c>
      <c r="K1491" s="208" t="s">
        <v>265</v>
      </c>
      <c r="L1491" s="208" t="s">
        <v>1478</v>
      </c>
      <c r="M1491" s="199" t="s">
        <v>122</v>
      </c>
      <c r="N1491" s="201">
        <v>27.001100000000001</v>
      </c>
      <c r="O1491" s="202" t="s">
        <v>81</v>
      </c>
      <c r="P1491" s="202"/>
      <c r="Q1491" s="203">
        <f t="shared" si="108"/>
        <v>0</v>
      </c>
      <c r="R1491" s="203">
        <f t="shared" si="109"/>
        <v>0</v>
      </c>
      <c r="S1491" s="213">
        <f>IF(M1491="nvt",0,IF(O1491&gt;0,VLOOKUP(M1491,'3-Productie normen'!A:K,VLOOKUP(O1491,'3-Productie normen'!$B$34:$C$35,2,FALSE),FALSE)))</f>
        <v>0</v>
      </c>
      <c r="T1491" s="213">
        <f t="shared" si="110"/>
        <v>0</v>
      </c>
      <c r="U1491" s="572"/>
    </row>
    <row r="1492" spans="1:21" ht="14.15" customHeight="1">
      <c r="A1492" s="231">
        <v>1491</v>
      </c>
      <c r="B1492" s="262" t="s">
        <v>87</v>
      </c>
      <c r="C1492" s="208" t="s">
        <v>1464</v>
      </c>
      <c r="D1492" s="208" t="s">
        <v>1465</v>
      </c>
      <c r="E1492" s="208" t="s">
        <v>1466</v>
      </c>
      <c r="F1492" s="208" t="s">
        <v>176</v>
      </c>
      <c r="G1492" s="208" t="s">
        <v>177</v>
      </c>
      <c r="H1492" s="208" t="s">
        <v>1703</v>
      </c>
      <c r="I1492" s="200" t="s">
        <v>143</v>
      </c>
      <c r="J1492" s="208" t="s">
        <v>179</v>
      </c>
      <c r="K1492" s="208" t="s">
        <v>235</v>
      </c>
      <c r="L1492" s="208" t="s">
        <v>180</v>
      </c>
      <c r="M1492" s="208" t="s">
        <v>143</v>
      </c>
      <c r="N1492" s="201">
        <v>18.390999999999998</v>
      </c>
      <c r="O1492" s="202"/>
      <c r="P1492" s="202"/>
      <c r="Q1492" s="203">
        <f t="shared" si="108"/>
        <v>0</v>
      </c>
      <c r="R1492" s="203">
        <f t="shared" si="109"/>
        <v>0</v>
      </c>
      <c r="S1492" s="213">
        <f>IF(M1492="nvt",0,IF(O1492&gt;0,VLOOKUP(M1492,'3-Productie normen'!A:K,VLOOKUP(O1492,'3-Productie normen'!$B$34:$C$35,2,FALSE),FALSE)))</f>
        <v>0</v>
      </c>
      <c r="T1492" s="213">
        <f t="shared" si="110"/>
        <v>0</v>
      </c>
      <c r="U1492" s="572"/>
    </row>
    <row r="1493" spans="1:21" ht="14.15" customHeight="1">
      <c r="A1493" s="231">
        <v>1492</v>
      </c>
      <c r="B1493" s="262" t="s">
        <v>87</v>
      </c>
      <c r="C1493" s="208" t="s">
        <v>1464</v>
      </c>
      <c r="D1493" s="208" t="s">
        <v>1465</v>
      </c>
      <c r="E1493" s="208" t="s">
        <v>1466</v>
      </c>
      <c r="F1493" s="208" t="s">
        <v>176</v>
      </c>
      <c r="G1493" s="208" t="s">
        <v>177</v>
      </c>
      <c r="H1493" s="208" t="s">
        <v>1704</v>
      </c>
      <c r="I1493" s="200" t="s">
        <v>123</v>
      </c>
      <c r="J1493" s="208" t="s">
        <v>179</v>
      </c>
      <c r="K1493" s="208" t="s">
        <v>1064</v>
      </c>
      <c r="L1493" s="208" t="s">
        <v>1478</v>
      </c>
      <c r="M1493" s="199" t="s">
        <v>122</v>
      </c>
      <c r="N1493" s="201">
        <v>71.250900000000001</v>
      </c>
      <c r="O1493" s="202" t="s">
        <v>81</v>
      </c>
      <c r="P1493" s="202"/>
      <c r="Q1493" s="203">
        <f t="shared" si="108"/>
        <v>0</v>
      </c>
      <c r="R1493" s="203">
        <f t="shared" si="109"/>
        <v>0</v>
      </c>
      <c r="S1493" s="213">
        <f>IF(M1493="nvt",0,IF(O1493&gt;0,VLOOKUP(M1493,'3-Productie normen'!A:K,VLOOKUP(O1493,'3-Productie normen'!$B$34:$C$35,2,FALSE),FALSE)))</f>
        <v>0</v>
      </c>
      <c r="T1493" s="213">
        <f t="shared" si="110"/>
        <v>0</v>
      </c>
      <c r="U1493" s="572"/>
    </row>
    <row r="1494" spans="1:21" ht="14.15" customHeight="1">
      <c r="A1494" s="231">
        <v>1493</v>
      </c>
      <c r="B1494" s="262" t="s">
        <v>87</v>
      </c>
      <c r="C1494" s="208" t="s">
        <v>1464</v>
      </c>
      <c r="D1494" s="208" t="s">
        <v>1465</v>
      </c>
      <c r="E1494" s="208" t="s">
        <v>1466</v>
      </c>
      <c r="F1494" s="208" t="s">
        <v>176</v>
      </c>
      <c r="G1494" s="208" t="s">
        <v>177</v>
      </c>
      <c r="H1494" s="208" t="s">
        <v>1705</v>
      </c>
      <c r="I1494" s="200" t="s">
        <v>123</v>
      </c>
      <c r="J1494" s="208" t="s">
        <v>179</v>
      </c>
      <c r="K1494" s="208" t="s">
        <v>1064</v>
      </c>
      <c r="L1494" s="208" t="s">
        <v>1478</v>
      </c>
      <c r="M1494" s="199" t="s">
        <v>122</v>
      </c>
      <c r="N1494" s="201">
        <v>17.441600000000001</v>
      </c>
      <c r="O1494" s="202" t="s">
        <v>81</v>
      </c>
      <c r="P1494" s="202"/>
      <c r="Q1494" s="203">
        <f t="shared" si="108"/>
        <v>0</v>
      </c>
      <c r="R1494" s="203">
        <f t="shared" si="109"/>
        <v>0</v>
      </c>
      <c r="S1494" s="213">
        <f>IF(M1494="nvt",0,IF(O1494&gt;0,VLOOKUP(M1494,'3-Productie normen'!A:K,VLOOKUP(O1494,'3-Productie normen'!$B$34:$C$35,2,FALSE),FALSE)))</f>
        <v>0</v>
      </c>
      <c r="T1494" s="213">
        <f t="shared" si="110"/>
        <v>0</v>
      </c>
      <c r="U1494" s="572"/>
    </row>
    <row r="1495" spans="1:21" ht="14.15" customHeight="1">
      <c r="A1495" s="231">
        <v>1494</v>
      </c>
      <c r="B1495" s="262" t="s">
        <v>87</v>
      </c>
      <c r="C1495" s="208" t="s">
        <v>1464</v>
      </c>
      <c r="D1495" s="208" t="s">
        <v>1465</v>
      </c>
      <c r="E1495" s="208" t="s">
        <v>1466</v>
      </c>
      <c r="F1495" s="208" t="s">
        <v>176</v>
      </c>
      <c r="G1495" s="208" t="s">
        <v>177</v>
      </c>
      <c r="H1495" s="208" t="s">
        <v>1706</v>
      </c>
      <c r="I1495" s="200" t="s">
        <v>123</v>
      </c>
      <c r="J1495" s="208" t="s">
        <v>179</v>
      </c>
      <c r="K1495" s="208" t="s">
        <v>1064</v>
      </c>
      <c r="L1495" s="208" t="s">
        <v>1478</v>
      </c>
      <c r="M1495" s="199" t="s">
        <v>122</v>
      </c>
      <c r="N1495" s="201">
        <v>16.9709</v>
      </c>
      <c r="O1495" s="202" t="s">
        <v>81</v>
      </c>
      <c r="P1495" s="202"/>
      <c r="Q1495" s="203">
        <f t="shared" si="108"/>
        <v>0</v>
      </c>
      <c r="R1495" s="203">
        <f t="shared" si="109"/>
        <v>0</v>
      </c>
      <c r="S1495" s="213">
        <f>IF(M1495="nvt",0,IF(O1495&gt;0,VLOOKUP(M1495,'3-Productie normen'!A:K,VLOOKUP(O1495,'3-Productie normen'!$B$34:$C$35,2,FALSE),FALSE)))</f>
        <v>0</v>
      </c>
      <c r="T1495" s="213">
        <f t="shared" si="110"/>
        <v>0</v>
      </c>
      <c r="U1495" s="572"/>
    </row>
    <row r="1496" spans="1:21" ht="14.15" customHeight="1">
      <c r="A1496" s="231">
        <v>1495</v>
      </c>
      <c r="B1496" s="262" t="s">
        <v>87</v>
      </c>
      <c r="C1496" s="208" t="s">
        <v>1464</v>
      </c>
      <c r="D1496" s="208" t="s">
        <v>1465</v>
      </c>
      <c r="E1496" s="208" t="s">
        <v>1466</v>
      </c>
      <c r="F1496" s="208" t="s">
        <v>176</v>
      </c>
      <c r="G1496" s="208" t="s">
        <v>177</v>
      </c>
      <c r="H1496" s="208" t="s">
        <v>1707</v>
      </c>
      <c r="I1496" s="200" t="s">
        <v>123</v>
      </c>
      <c r="J1496" s="208" t="s">
        <v>179</v>
      </c>
      <c r="K1496" s="208" t="s">
        <v>235</v>
      </c>
      <c r="L1496" s="208" t="s">
        <v>1478</v>
      </c>
      <c r="M1496" s="199" t="s">
        <v>122</v>
      </c>
      <c r="N1496" s="201">
        <v>10.64325</v>
      </c>
      <c r="O1496" s="202" t="s">
        <v>81</v>
      </c>
      <c r="P1496" s="202"/>
      <c r="Q1496" s="203">
        <f t="shared" si="108"/>
        <v>0</v>
      </c>
      <c r="R1496" s="203">
        <f t="shared" si="109"/>
        <v>0</v>
      </c>
      <c r="S1496" s="213">
        <f>IF(M1496="nvt",0,IF(O1496&gt;0,VLOOKUP(M1496,'3-Productie normen'!A:K,VLOOKUP(O1496,'3-Productie normen'!$B$34:$C$35,2,FALSE),FALSE)))</f>
        <v>0</v>
      </c>
      <c r="T1496" s="213">
        <f t="shared" si="110"/>
        <v>0</v>
      </c>
      <c r="U1496" s="572"/>
    </row>
    <row r="1497" spans="1:21" ht="14.15" customHeight="1">
      <c r="A1497" s="231">
        <v>1496</v>
      </c>
      <c r="B1497" s="262" t="s">
        <v>87</v>
      </c>
      <c r="C1497" s="208" t="s">
        <v>1464</v>
      </c>
      <c r="D1497" s="208" t="s">
        <v>1465</v>
      </c>
      <c r="E1497" s="208" t="s">
        <v>1466</v>
      </c>
      <c r="F1497" s="208" t="s">
        <v>176</v>
      </c>
      <c r="G1497" s="208" t="s">
        <v>177</v>
      </c>
      <c r="H1497" s="208" t="s">
        <v>1707</v>
      </c>
      <c r="I1497" s="200" t="s">
        <v>123</v>
      </c>
      <c r="J1497" s="208" t="s">
        <v>179</v>
      </c>
      <c r="K1497" s="208" t="s">
        <v>235</v>
      </c>
      <c r="L1497" s="208" t="s">
        <v>1478</v>
      </c>
      <c r="M1497" s="199" t="s">
        <v>122</v>
      </c>
      <c r="N1497" s="201">
        <v>10.64325</v>
      </c>
      <c r="O1497" s="202" t="s">
        <v>81</v>
      </c>
      <c r="P1497" s="202"/>
      <c r="Q1497" s="203">
        <f t="shared" si="108"/>
        <v>0</v>
      </c>
      <c r="R1497" s="203">
        <f t="shared" si="109"/>
        <v>0</v>
      </c>
      <c r="S1497" s="213">
        <f>IF(M1497="nvt",0,IF(O1497&gt;0,VLOOKUP(M1497,'3-Productie normen'!A:K,VLOOKUP(O1497,'3-Productie normen'!$B$34:$C$35,2,FALSE),FALSE)))</f>
        <v>0</v>
      </c>
      <c r="T1497" s="213">
        <f t="shared" si="110"/>
        <v>0</v>
      </c>
      <c r="U1497" s="572"/>
    </row>
    <row r="1498" spans="1:21" ht="14.15" customHeight="1">
      <c r="A1498" s="232">
        <v>1497</v>
      </c>
      <c r="B1498" s="262" t="s">
        <v>87</v>
      </c>
      <c r="C1498" s="208" t="s">
        <v>1464</v>
      </c>
      <c r="D1498" s="208" t="s">
        <v>1465</v>
      </c>
      <c r="E1498" s="208" t="s">
        <v>1466</v>
      </c>
      <c r="F1498" s="208" t="s">
        <v>176</v>
      </c>
      <c r="G1498" s="208" t="s">
        <v>177</v>
      </c>
      <c r="H1498" s="208" t="s">
        <v>1708</v>
      </c>
      <c r="I1498" s="207" t="s">
        <v>130</v>
      </c>
      <c r="J1498" s="208" t="s">
        <v>222</v>
      </c>
      <c r="K1498" s="208" t="s">
        <v>237</v>
      </c>
      <c r="L1498" s="208" t="s">
        <v>180</v>
      </c>
      <c r="M1498" s="199" t="s">
        <v>129</v>
      </c>
      <c r="N1498" s="201">
        <v>42.360699999999994</v>
      </c>
      <c r="O1498" s="202" t="s">
        <v>81</v>
      </c>
      <c r="P1498" s="202"/>
      <c r="Q1498" s="203">
        <f t="shared" si="108"/>
        <v>0</v>
      </c>
      <c r="R1498" s="203">
        <f t="shared" si="109"/>
        <v>0</v>
      </c>
      <c r="S1498" s="213">
        <f>IF(M1498="nvt",0,IF(O1498&gt;0,VLOOKUP(M1498,'3-Productie normen'!A:K,VLOOKUP(O1498,'3-Productie normen'!$B$34:$C$35,2,FALSE),FALSE)))</f>
        <v>0</v>
      </c>
      <c r="T1498" s="213">
        <f t="shared" si="110"/>
        <v>0</v>
      </c>
      <c r="U1498" s="572"/>
    </row>
    <row r="1499" spans="1:21" ht="14.15" customHeight="1">
      <c r="A1499" s="231">
        <v>1498</v>
      </c>
      <c r="B1499" s="262" t="s">
        <v>87</v>
      </c>
      <c r="C1499" s="208" t="s">
        <v>1464</v>
      </c>
      <c r="D1499" s="208" t="s">
        <v>1465</v>
      </c>
      <c r="E1499" s="208" t="s">
        <v>1466</v>
      </c>
      <c r="F1499" s="208" t="s">
        <v>176</v>
      </c>
      <c r="G1499" s="208" t="s">
        <v>177</v>
      </c>
      <c r="H1499" s="208" t="s">
        <v>1709</v>
      </c>
      <c r="I1499" s="200" t="s">
        <v>123</v>
      </c>
      <c r="J1499" s="208" t="s">
        <v>222</v>
      </c>
      <c r="K1499" s="208" t="s">
        <v>237</v>
      </c>
      <c r="L1499" s="208" t="s">
        <v>180</v>
      </c>
      <c r="M1499" s="199" t="s">
        <v>122</v>
      </c>
      <c r="N1499" s="201">
        <v>214.52200000000002</v>
      </c>
      <c r="O1499" s="202" t="s">
        <v>81</v>
      </c>
      <c r="P1499" s="202"/>
      <c r="Q1499" s="203">
        <f t="shared" si="108"/>
        <v>0</v>
      </c>
      <c r="R1499" s="203">
        <f t="shared" si="109"/>
        <v>0</v>
      </c>
      <c r="S1499" s="213">
        <f>IF(M1499="nvt",0,IF(O1499&gt;0,VLOOKUP(M1499,'3-Productie normen'!A:K,VLOOKUP(O1499,'3-Productie normen'!$B$34:$C$35,2,FALSE),FALSE)))</f>
        <v>0</v>
      </c>
      <c r="T1499" s="213">
        <f t="shared" si="110"/>
        <v>0</v>
      </c>
      <c r="U1499" s="572"/>
    </row>
    <row r="1500" spans="1:21" ht="14.15" customHeight="1">
      <c r="A1500" s="231">
        <v>1499</v>
      </c>
      <c r="B1500" s="262" t="s">
        <v>87</v>
      </c>
      <c r="C1500" s="208" t="s">
        <v>1464</v>
      </c>
      <c r="D1500" s="208" t="s">
        <v>1465</v>
      </c>
      <c r="E1500" s="208" t="s">
        <v>1466</v>
      </c>
      <c r="F1500" s="208" t="s">
        <v>176</v>
      </c>
      <c r="G1500" s="208" t="s">
        <v>177</v>
      </c>
      <c r="H1500" s="208" t="s">
        <v>1710</v>
      </c>
      <c r="I1500" s="200" t="s">
        <v>123</v>
      </c>
      <c r="J1500" s="208" t="s">
        <v>179</v>
      </c>
      <c r="K1500" s="208" t="s">
        <v>1064</v>
      </c>
      <c r="L1500" s="208" t="s">
        <v>1478</v>
      </c>
      <c r="M1500" s="199" t="s">
        <v>122</v>
      </c>
      <c r="N1500" s="201">
        <v>22.095500000000001</v>
      </c>
      <c r="O1500" s="202" t="s">
        <v>81</v>
      </c>
      <c r="P1500" s="202"/>
      <c r="Q1500" s="203">
        <f t="shared" si="108"/>
        <v>0</v>
      </c>
      <c r="R1500" s="203">
        <f t="shared" si="109"/>
        <v>0</v>
      </c>
      <c r="S1500" s="213">
        <f>IF(M1500="nvt",0,IF(O1500&gt;0,VLOOKUP(M1500,'3-Productie normen'!A:K,VLOOKUP(O1500,'3-Productie normen'!$B$34:$C$35,2,FALSE),FALSE)))</f>
        <v>0</v>
      </c>
      <c r="T1500" s="213">
        <f t="shared" si="110"/>
        <v>0</v>
      </c>
      <c r="U1500" s="572"/>
    </row>
    <row r="1501" spans="1:21" ht="14.15" customHeight="1">
      <c r="A1501" s="231">
        <v>1500</v>
      </c>
      <c r="B1501" s="262" t="s">
        <v>87</v>
      </c>
      <c r="C1501" s="208" t="s">
        <v>1464</v>
      </c>
      <c r="D1501" s="208" t="s">
        <v>1465</v>
      </c>
      <c r="E1501" s="208" t="s">
        <v>1466</v>
      </c>
      <c r="F1501" s="208" t="s">
        <v>176</v>
      </c>
      <c r="G1501" s="208" t="s">
        <v>177</v>
      </c>
      <c r="H1501" s="208" t="s">
        <v>1711</v>
      </c>
      <c r="I1501" s="200" t="s">
        <v>123</v>
      </c>
      <c r="J1501" s="208" t="s">
        <v>255</v>
      </c>
      <c r="K1501" s="208" t="s">
        <v>256</v>
      </c>
      <c r="L1501" s="208" t="s">
        <v>1478</v>
      </c>
      <c r="M1501" s="199" t="s">
        <v>122</v>
      </c>
      <c r="N1501" s="201">
        <v>44.813500000000005</v>
      </c>
      <c r="O1501" s="202" t="s">
        <v>81</v>
      </c>
      <c r="P1501" s="202"/>
      <c r="Q1501" s="203">
        <f t="shared" si="108"/>
        <v>0</v>
      </c>
      <c r="R1501" s="203">
        <f t="shared" si="109"/>
        <v>0</v>
      </c>
      <c r="S1501" s="213">
        <f>IF(M1501="nvt",0,IF(O1501&gt;0,VLOOKUP(M1501,'3-Productie normen'!A:K,VLOOKUP(O1501,'3-Productie normen'!$B$34:$C$35,2,FALSE),FALSE)))</f>
        <v>0</v>
      </c>
      <c r="T1501" s="213">
        <f t="shared" si="110"/>
        <v>0</v>
      </c>
      <c r="U1501" s="572"/>
    </row>
    <row r="1502" spans="1:21" ht="14.15" customHeight="1">
      <c r="A1502" s="231">
        <v>1501</v>
      </c>
      <c r="B1502" s="262" t="s">
        <v>87</v>
      </c>
      <c r="C1502" s="208" t="s">
        <v>1464</v>
      </c>
      <c r="D1502" s="208" t="s">
        <v>1465</v>
      </c>
      <c r="E1502" s="208" t="s">
        <v>1466</v>
      </c>
      <c r="F1502" s="208" t="s">
        <v>176</v>
      </c>
      <c r="G1502" s="208" t="s">
        <v>177</v>
      </c>
      <c r="H1502" s="208" t="s">
        <v>1712</v>
      </c>
      <c r="I1502" s="200" t="s">
        <v>123</v>
      </c>
      <c r="J1502" s="208" t="s">
        <v>179</v>
      </c>
      <c r="K1502" s="208" t="s">
        <v>1064</v>
      </c>
      <c r="L1502" s="208" t="s">
        <v>1478</v>
      </c>
      <c r="M1502" s="199" t="s">
        <v>122</v>
      </c>
      <c r="N1502" s="201">
        <v>44.813500000000005</v>
      </c>
      <c r="O1502" s="202" t="s">
        <v>81</v>
      </c>
      <c r="P1502" s="202"/>
      <c r="Q1502" s="203">
        <f t="shared" si="108"/>
        <v>0</v>
      </c>
      <c r="R1502" s="203">
        <f t="shared" si="109"/>
        <v>0</v>
      </c>
      <c r="S1502" s="213">
        <f>IF(M1502="nvt",0,IF(O1502&gt;0,VLOOKUP(M1502,'3-Productie normen'!A:K,VLOOKUP(O1502,'3-Productie normen'!$B$34:$C$35,2,FALSE),FALSE)))</f>
        <v>0</v>
      </c>
      <c r="T1502" s="213">
        <f t="shared" si="110"/>
        <v>0</v>
      </c>
      <c r="U1502" s="572"/>
    </row>
    <row r="1503" spans="1:21" ht="14.15" customHeight="1">
      <c r="A1503" s="231">
        <v>1502</v>
      </c>
      <c r="B1503" s="262" t="s">
        <v>87</v>
      </c>
      <c r="C1503" s="208" t="s">
        <v>1464</v>
      </c>
      <c r="D1503" s="208" t="s">
        <v>1465</v>
      </c>
      <c r="E1503" s="208" t="s">
        <v>1466</v>
      </c>
      <c r="F1503" s="208" t="s">
        <v>176</v>
      </c>
      <c r="G1503" s="208" t="s">
        <v>177</v>
      </c>
      <c r="H1503" s="208" t="s">
        <v>1713</v>
      </c>
      <c r="I1503" s="207" t="s">
        <v>130</v>
      </c>
      <c r="J1503" s="208" t="s">
        <v>222</v>
      </c>
      <c r="K1503" s="208" t="s">
        <v>237</v>
      </c>
      <c r="L1503" s="208" t="s">
        <v>180</v>
      </c>
      <c r="M1503" s="199" t="s">
        <v>129</v>
      </c>
      <c r="N1503" s="201">
        <v>138.80450000000002</v>
      </c>
      <c r="O1503" s="202" t="s">
        <v>81</v>
      </c>
      <c r="P1503" s="202"/>
      <c r="Q1503" s="203">
        <f t="shared" si="108"/>
        <v>0</v>
      </c>
      <c r="R1503" s="203">
        <f t="shared" si="109"/>
        <v>0</v>
      </c>
      <c r="S1503" s="213">
        <f>IF(M1503="nvt",0,IF(O1503&gt;0,VLOOKUP(M1503,'3-Productie normen'!A:K,VLOOKUP(O1503,'3-Productie normen'!$B$34:$C$35,2,FALSE),FALSE)))</f>
        <v>0</v>
      </c>
      <c r="T1503" s="213">
        <f t="shared" si="110"/>
        <v>0</v>
      </c>
      <c r="U1503" s="572"/>
    </row>
    <row r="1504" spans="1:21" ht="14.15" customHeight="1">
      <c r="A1504" s="231">
        <v>1503</v>
      </c>
      <c r="B1504" s="262" t="s">
        <v>87</v>
      </c>
      <c r="C1504" s="208" t="s">
        <v>1464</v>
      </c>
      <c r="D1504" s="208" t="s">
        <v>1465</v>
      </c>
      <c r="E1504" s="208" t="s">
        <v>1466</v>
      </c>
      <c r="F1504" s="208" t="s">
        <v>176</v>
      </c>
      <c r="G1504" s="208" t="s">
        <v>177</v>
      </c>
      <c r="H1504" s="208" t="s">
        <v>1714</v>
      </c>
      <c r="I1504" s="200" t="s">
        <v>133</v>
      </c>
      <c r="J1504" s="208" t="s">
        <v>255</v>
      </c>
      <c r="K1504" s="208" t="s">
        <v>256</v>
      </c>
      <c r="L1504" s="208" t="s">
        <v>461</v>
      </c>
      <c r="M1504" s="225" t="s">
        <v>139</v>
      </c>
      <c r="N1504" s="201">
        <v>9.08</v>
      </c>
      <c r="O1504" s="202" t="s">
        <v>81</v>
      </c>
      <c r="P1504" s="202" t="s">
        <v>81</v>
      </c>
      <c r="Q1504" s="203">
        <f t="shared" si="108"/>
        <v>0</v>
      </c>
      <c r="R1504" s="203">
        <f t="shared" si="109"/>
        <v>0</v>
      </c>
      <c r="S1504" s="213">
        <f>IF(M1504="nvt",0,IF(O1504&gt;0,VLOOKUP(M1504,'3-Productie normen'!A:K,VLOOKUP(O1504,'3-Productie normen'!$B$34:$C$35,2,FALSE),FALSE)))</f>
        <v>0</v>
      </c>
      <c r="T1504" s="213">
        <f t="shared" si="110"/>
        <v>0</v>
      </c>
      <c r="U1504" s="572"/>
    </row>
    <row r="1505" spans="1:21" ht="14.15" customHeight="1">
      <c r="A1505" s="231">
        <v>1504</v>
      </c>
      <c r="B1505" s="262" t="s">
        <v>87</v>
      </c>
      <c r="C1505" s="208" t="s">
        <v>1464</v>
      </c>
      <c r="D1505" s="208" t="s">
        <v>1465</v>
      </c>
      <c r="E1505" s="208" t="s">
        <v>1466</v>
      </c>
      <c r="F1505" s="208" t="s">
        <v>176</v>
      </c>
      <c r="G1505" s="208" t="s">
        <v>177</v>
      </c>
      <c r="H1505" s="208" t="s">
        <v>1715</v>
      </c>
      <c r="I1505" s="200" t="s">
        <v>245</v>
      </c>
      <c r="J1505" s="208" t="s">
        <v>255</v>
      </c>
      <c r="K1505" s="208" t="s">
        <v>256</v>
      </c>
      <c r="L1505" s="208" t="s">
        <v>461</v>
      </c>
      <c r="M1505" s="199" t="s">
        <v>143</v>
      </c>
      <c r="N1505" s="201">
        <v>10.071900000000001</v>
      </c>
      <c r="O1505" s="202"/>
      <c r="P1505" s="202"/>
      <c r="Q1505" s="203">
        <f t="shared" si="108"/>
        <v>0</v>
      </c>
      <c r="R1505" s="203">
        <f t="shared" si="109"/>
        <v>0</v>
      </c>
      <c r="S1505" s="213">
        <f>IF(M1505="nvt",0,IF(O1505&gt;0,VLOOKUP(M1505,'3-Productie normen'!A:K,VLOOKUP(O1505,'3-Productie normen'!$B$34:$C$35,2,FALSE),FALSE)))</f>
        <v>0</v>
      </c>
      <c r="T1505" s="213">
        <f t="shared" si="110"/>
        <v>0</v>
      </c>
      <c r="U1505" s="572"/>
    </row>
    <row r="1506" spans="1:21" ht="14.15" customHeight="1">
      <c r="A1506" s="232">
        <v>1505</v>
      </c>
      <c r="B1506" s="262" t="s">
        <v>87</v>
      </c>
      <c r="C1506" s="208" t="s">
        <v>1464</v>
      </c>
      <c r="D1506" s="208" t="s">
        <v>1465</v>
      </c>
      <c r="E1506" s="208" t="s">
        <v>1466</v>
      </c>
      <c r="F1506" s="208" t="s">
        <v>176</v>
      </c>
      <c r="G1506" s="208" t="s">
        <v>177</v>
      </c>
      <c r="H1506" s="208" t="s">
        <v>1716</v>
      </c>
      <c r="I1506" s="200" t="s">
        <v>123</v>
      </c>
      <c r="J1506" s="208" t="s">
        <v>179</v>
      </c>
      <c r="K1506" s="208" t="s">
        <v>1064</v>
      </c>
      <c r="L1506" s="208" t="s">
        <v>180</v>
      </c>
      <c r="M1506" s="199" t="s">
        <v>122</v>
      </c>
      <c r="N1506" s="201">
        <v>39.003700000000002</v>
      </c>
      <c r="O1506" s="202" t="s">
        <v>81</v>
      </c>
      <c r="P1506" s="202"/>
      <c r="Q1506" s="203">
        <f t="shared" si="108"/>
        <v>0</v>
      </c>
      <c r="R1506" s="203">
        <f t="shared" si="109"/>
        <v>0</v>
      </c>
      <c r="S1506" s="213">
        <f>IF(M1506="nvt",0,IF(O1506&gt;0,VLOOKUP(M1506,'3-Productie normen'!A:K,VLOOKUP(O1506,'3-Productie normen'!$B$34:$C$35,2,FALSE),FALSE)))</f>
        <v>0</v>
      </c>
      <c r="T1506" s="213">
        <f t="shared" si="110"/>
        <v>0</v>
      </c>
      <c r="U1506" s="572"/>
    </row>
    <row r="1507" spans="1:21" ht="14.15" customHeight="1">
      <c r="A1507" s="231">
        <v>1506</v>
      </c>
      <c r="B1507" s="262" t="s">
        <v>87</v>
      </c>
      <c r="C1507" s="208" t="s">
        <v>1464</v>
      </c>
      <c r="D1507" s="208" t="s">
        <v>1465</v>
      </c>
      <c r="E1507" s="208" t="s">
        <v>1466</v>
      </c>
      <c r="F1507" s="208" t="s">
        <v>176</v>
      </c>
      <c r="G1507" s="208" t="s">
        <v>177</v>
      </c>
      <c r="H1507" s="208" t="s">
        <v>1717</v>
      </c>
      <c r="I1507" s="200" t="s">
        <v>245</v>
      </c>
      <c r="J1507" s="208" t="s">
        <v>179</v>
      </c>
      <c r="K1507" s="208" t="s">
        <v>1064</v>
      </c>
      <c r="L1507" s="208" t="s">
        <v>1478</v>
      </c>
      <c r="M1507" s="199" t="s">
        <v>143</v>
      </c>
      <c r="N1507" s="201">
        <v>29.245900000000002</v>
      </c>
      <c r="O1507" s="202"/>
      <c r="P1507" s="202"/>
      <c r="Q1507" s="203">
        <f t="shared" si="108"/>
        <v>0</v>
      </c>
      <c r="R1507" s="203">
        <f t="shared" si="109"/>
        <v>0</v>
      </c>
      <c r="S1507" s="213">
        <f>IF(M1507="nvt",0,IF(O1507&gt;0,VLOOKUP(M1507,'3-Productie normen'!A:K,VLOOKUP(O1507,'3-Productie normen'!$B$34:$C$35,2,FALSE),FALSE)))</f>
        <v>0</v>
      </c>
      <c r="T1507" s="213">
        <f t="shared" si="110"/>
        <v>0</v>
      </c>
      <c r="U1507" s="572"/>
    </row>
    <row r="1508" spans="1:21" ht="14.15" customHeight="1">
      <c r="A1508" s="231">
        <v>1507</v>
      </c>
      <c r="B1508" s="262" t="s">
        <v>87</v>
      </c>
      <c r="C1508" s="208" t="s">
        <v>1464</v>
      </c>
      <c r="D1508" s="208" t="s">
        <v>1465</v>
      </c>
      <c r="E1508" s="208" t="s">
        <v>1466</v>
      </c>
      <c r="F1508" s="208" t="s">
        <v>176</v>
      </c>
      <c r="G1508" s="208" t="s">
        <v>177</v>
      </c>
      <c r="H1508" s="208" t="s">
        <v>1718</v>
      </c>
      <c r="I1508" s="200" t="s">
        <v>123</v>
      </c>
      <c r="J1508" s="208" t="s">
        <v>255</v>
      </c>
      <c r="K1508" s="208" t="s">
        <v>256</v>
      </c>
      <c r="L1508" s="208" t="s">
        <v>1478</v>
      </c>
      <c r="M1508" s="199" t="s">
        <v>122</v>
      </c>
      <c r="N1508" s="201">
        <v>18.5867</v>
      </c>
      <c r="O1508" s="202" t="s">
        <v>81</v>
      </c>
      <c r="P1508" s="202"/>
      <c r="Q1508" s="203">
        <f t="shared" si="108"/>
        <v>0</v>
      </c>
      <c r="R1508" s="203">
        <f t="shared" si="109"/>
        <v>0</v>
      </c>
      <c r="S1508" s="213">
        <f>IF(M1508="nvt",0,IF(O1508&gt;0,VLOOKUP(M1508,'3-Productie normen'!A:K,VLOOKUP(O1508,'3-Productie normen'!$B$34:$C$35,2,FALSE),FALSE)))</f>
        <v>0</v>
      </c>
      <c r="T1508" s="213">
        <f t="shared" si="110"/>
        <v>0</v>
      </c>
      <c r="U1508" s="572"/>
    </row>
    <row r="1509" spans="1:21" ht="14.15" customHeight="1">
      <c r="A1509" s="231">
        <v>1508</v>
      </c>
      <c r="B1509" s="262" t="s">
        <v>87</v>
      </c>
      <c r="C1509" s="208" t="s">
        <v>1464</v>
      </c>
      <c r="D1509" s="208" t="s">
        <v>1465</v>
      </c>
      <c r="E1509" s="208" t="s">
        <v>1466</v>
      </c>
      <c r="F1509" s="208" t="s">
        <v>176</v>
      </c>
      <c r="G1509" s="208" t="s">
        <v>177</v>
      </c>
      <c r="H1509" s="208" t="s">
        <v>1719</v>
      </c>
      <c r="I1509" s="200" t="s">
        <v>143</v>
      </c>
      <c r="J1509" s="208" t="s">
        <v>255</v>
      </c>
      <c r="K1509" s="208" t="s">
        <v>256</v>
      </c>
      <c r="L1509" s="208" t="s">
        <v>1478</v>
      </c>
      <c r="M1509" s="208" t="s">
        <v>143</v>
      </c>
      <c r="N1509" s="201">
        <v>28.770700000000001</v>
      </c>
      <c r="O1509" s="202"/>
      <c r="P1509" s="202"/>
      <c r="Q1509" s="203">
        <f t="shared" si="108"/>
        <v>0</v>
      </c>
      <c r="R1509" s="203">
        <f t="shared" si="109"/>
        <v>0</v>
      </c>
      <c r="S1509" s="213">
        <f>IF(M1509="nvt",0,IF(O1509&gt;0,VLOOKUP(M1509,'3-Productie normen'!A:K,VLOOKUP(O1509,'3-Productie normen'!$B$34:$C$35,2,FALSE),FALSE)))</f>
        <v>0</v>
      </c>
      <c r="T1509" s="213">
        <f t="shared" si="110"/>
        <v>0</v>
      </c>
      <c r="U1509" s="572"/>
    </row>
    <row r="1510" spans="1:21" ht="14.15" customHeight="1">
      <c r="A1510" s="231">
        <v>1509</v>
      </c>
      <c r="B1510" s="262" t="s">
        <v>87</v>
      </c>
      <c r="C1510" s="208" t="s">
        <v>1464</v>
      </c>
      <c r="D1510" s="208" t="s">
        <v>1465</v>
      </c>
      <c r="E1510" s="208" t="s">
        <v>1466</v>
      </c>
      <c r="F1510" s="208" t="s">
        <v>176</v>
      </c>
      <c r="G1510" s="208" t="s">
        <v>177</v>
      </c>
      <c r="H1510" s="208" t="s">
        <v>1720</v>
      </c>
      <c r="I1510" s="200" t="s">
        <v>245</v>
      </c>
      <c r="J1510" s="208" t="s">
        <v>179</v>
      </c>
      <c r="K1510" s="208" t="s">
        <v>1064</v>
      </c>
      <c r="L1510" s="208" t="s">
        <v>1478</v>
      </c>
      <c r="M1510" s="199" t="s">
        <v>143</v>
      </c>
      <c r="N1510" s="201">
        <v>29.164400000000001</v>
      </c>
      <c r="O1510" s="202"/>
      <c r="P1510" s="202"/>
      <c r="Q1510" s="203">
        <f t="shared" si="108"/>
        <v>0</v>
      </c>
      <c r="R1510" s="203">
        <f t="shared" si="109"/>
        <v>0</v>
      </c>
      <c r="S1510" s="213">
        <f>IF(M1510="nvt",0,IF(O1510&gt;0,VLOOKUP(M1510,'3-Productie normen'!A:K,VLOOKUP(O1510,'3-Productie normen'!$B$34:$C$35,2,FALSE),FALSE)))</f>
        <v>0</v>
      </c>
      <c r="T1510" s="213">
        <f t="shared" si="110"/>
        <v>0</v>
      </c>
      <c r="U1510" s="572"/>
    </row>
    <row r="1511" spans="1:21" ht="14.15" customHeight="1">
      <c r="A1511" s="231">
        <v>1510</v>
      </c>
      <c r="B1511" s="262" t="s">
        <v>87</v>
      </c>
      <c r="C1511" s="208" t="s">
        <v>1464</v>
      </c>
      <c r="D1511" s="208" t="s">
        <v>1465</v>
      </c>
      <c r="E1511" s="208" t="s">
        <v>1466</v>
      </c>
      <c r="F1511" s="208" t="s">
        <v>176</v>
      </c>
      <c r="G1511" s="208" t="s">
        <v>177</v>
      </c>
      <c r="H1511" s="208" t="s">
        <v>1721</v>
      </c>
      <c r="I1511" s="200" t="s">
        <v>123</v>
      </c>
      <c r="J1511" s="208" t="s">
        <v>179</v>
      </c>
      <c r="K1511" s="208" t="s">
        <v>187</v>
      </c>
      <c r="L1511" s="208" t="s">
        <v>180</v>
      </c>
      <c r="M1511" s="199" t="s">
        <v>122</v>
      </c>
      <c r="N1511" s="201">
        <v>18.7498</v>
      </c>
      <c r="O1511" s="202" t="s">
        <v>81</v>
      </c>
      <c r="P1511" s="202"/>
      <c r="Q1511" s="203">
        <f t="shared" si="108"/>
        <v>0</v>
      </c>
      <c r="R1511" s="203">
        <f t="shared" si="109"/>
        <v>0</v>
      </c>
      <c r="S1511" s="213">
        <f>IF(M1511="nvt",0,IF(O1511&gt;0,VLOOKUP(M1511,'3-Productie normen'!A:K,VLOOKUP(O1511,'3-Productie normen'!$B$34:$C$35,2,FALSE),FALSE)))</f>
        <v>0</v>
      </c>
      <c r="T1511" s="213">
        <f t="shared" si="110"/>
        <v>0</v>
      </c>
      <c r="U1511" s="572"/>
    </row>
    <row r="1512" spans="1:21" ht="14.15" customHeight="1">
      <c r="A1512" s="231">
        <v>1511</v>
      </c>
      <c r="B1512" s="262" t="s">
        <v>87</v>
      </c>
      <c r="C1512" s="208" t="s">
        <v>1464</v>
      </c>
      <c r="D1512" s="208" t="s">
        <v>1465</v>
      </c>
      <c r="E1512" s="208" t="s">
        <v>1466</v>
      </c>
      <c r="F1512" s="208" t="s">
        <v>176</v>
      </c>
      <c r="G1512" s="208" t="s">
        <v>177</v>
      </c>
      <c r="H1512" s="208" t="s">
        <v>1722</v>
      </c>
      <c r="I1512" s="200" t="s">
        <v>143</v>
      </c>
      <c r="J1512" s="208" t="s">
        <v>255</v>
      </c>
      <c r="K1512" s="208" t="s">
        <v>256</v>
      </c>
      <c r="L1512" s="208" t="s">
        <v>263</v>
      </c>
      <c r="M1512" s="208" t="s">
        <v>143</v>
      </c>
      <c r="N1512" s="201">
        <v>11.8322</v>
      </c>
      <c r="O1512" s="202"/>
      <c r="P1512" s="202"/>
      <c r="Q1512" s="203">
        <f t="shared" si="108"/>
        <v>0</v>
      </c>
      <c r="R1512" s="203">
        <f t="shared" si="109"/>
        <v>0</v>
      </c>
      <c r="S1512" s="213">
        <f>IF(M1512="nvt",0,IF(O1512&gt;0,VLOOKUP(M1512,'3-Productie normen'!A:K,VLOOKUP(O1512,'3-Productie normen'!$B$34:$C$35,2,FALSE),FALSE)))</f>
        <v>0</v>
      </c>
      <c r="T1512" s="213">
        <f t="shared" si="110"/>
        <v>0</v>
      </c>
      <c r="U1512" s="572"/>
    </row>
    <row r="1513" spans="1:21" ht="14.15" customHeight="1">
      <c r="A1513" s="231">
        <v>1512</v>
      </c>
      <c r="B1513" s="262" t="s">
        <v>87</v>
      </c>
      <c r="C1513" s="208" t="s">
        <v>1464</v>
      </c>
      <c r="D1513" s="208" t="s">
        <v>1465</v>
      </c>
      <c r="E1513" s="208" t="s">
        <v>1466</v>
      </c>
      <c r="F1513" s="208" t="s">
        <v>176</v>
      </c>
      <c r="G1513" s="208" t="s">
        <v>177</v>
      </c>
      <c r="H1513" s="208" t="s">
        <v>1723</v>
      </c>
      <c r="I1513" s="200" t="s">
        <v>143</v>
      </c>
      <c r="J1513" s="208" t="s">
        <v>255</v>
      </c>
      <c r="K1513" s="208" t="s">
        <v>256</v>
      </c>
      <c r="L1513" s="208" t="s">
        <v>263</v>
      </c>
      <c r="M1513" s="208" t="s">
        <v>143</v>
      </c>
      <c r="N1513" s="201">
        <v>15.940099999999999</v>
      </c>
      <c r="O1513" s="202"/>
      <c r="P1513" s="202"/>
      <c r="Q1513" s="203">
        <f t="shared" si="108"/>
        <v>0</v>
      </c>
      <c r="R1513" s="203">
        <f t="shared" si="109"/>
        <v>0</v>
      </c>
      <c r="S1513" s="213">
        <f>IF(M1513="nvt",0,IF(O1513&gt;0,VLOOKUP(M1513,'3-Productie normen'!A:K,VLOOKUP(O1513,'3-Productie normen'!$B$34:$C$35,2,FALSE),FALSE)))</f>
        <v>0</v>
      </c>
      <c r="T1513" s="213">
        <f t="shared" si="110"/>
        <v>0</v>
      </c>
      <c r="U1513" s="572"/>
    </row>
    <row r="1514" spans="1:21" ht="14.15" customHeight="1">
      <c r="A1514" s="232">
        <v>1513</v>
      </c>
      <c r="B1514" s="262" t="s">
        <v>87</v>
      </c>
      <c r="C1514" s="208" t="s">
        <v>1464</v>
      </c>
      <c r="D1514" s="208" t="s">
        <v>1465</v>
      </c>
      <c r="E1514" s="208" t="s">
        <v>1466</v>
      </c>
      <c r="F1514" s="208" t="s">
        <v>176</v>
      </c>
      <c r="G1514" s="208" t="s">
        <v>177</v>
      </c>
      <c r="H1514" s="208" t="s">
        <v>1724</v>
      </c>
      <c r="I1514" s="200" t="s">
        <v>245</v>
      </c>
      <c r="J1514" s="208" t="s">
        <v>255</v>
      </c>
      <c r="K1514" s="208" t="s">
        <v>566</v>
      </c>
      <c r="L1514" s="208" t="s">
        <v>1478</v>
      </c>
      <c r="M1514" s="199" t="s">
        <v>143</v>
      </c>
      <c r="N1514" s="201">
        <v>29.054699999999997</v>
      </c>
      <c r="O1514" s="202"/>
      <c r="P1514" s="202"/>
      <c r="Q1514" s="203">
        <f t="shared" si="108"/>
        <v>0</v>
      </c>
      <c r="R1514" s="203">
        <f t="shared" si="109"/>
        <v>0</v>
      </c>
      <c r="S1514" s="213">
        <f>IF(M1514="nvt",0,IF(O1514&gt;0,VLOOKUP(M1514,'3-Productie normen'!A:K,VLOOKUP(O1514,'3-Productie normen'!$B$34:$C$35,2,FALSE),FALSE)))</f>
        <v>0</v>
      </c>
      <c r="T1514" s="213">
        <f t="shared" si="110"/>
        <v>0</v>
      </c>
      <c r="U1514" s="572"/>
    </row>
    <row r="1515" spans="1:21" ht="14.15" customHeight="1">
      <c r="A1515" s="231">
        <v>1514</v>
      </c>
      <c r="B1515" s="262" t="s">
        <v>87</v>
      </c>
      <c r="C1515" s="208" t="s">
        <v>1464</v>
      </c>
      <c r="D1515" s="208" t="s">
        <v>1465</v>
      </c>
      <c r="E1515" s="208" t="s">
        <v>1466</v>
      </c>
      <c r="F1515" s="208" t="s">
        <v>176</v>
      </c>
      <c r="G1515" s="208" t="s">
        <v>177</v>
      </c>
      <c r="H1515" s="208" t="s">
        <v>1725</v>
      </c>
      <c r="I1515" s="200" t="s">
        <v>123</v>
      </c>
      <c r="J1515" s="208" t="s">
        <v>179</v>
      </c>
      <c r="K1515" s="208" t="s">
        <v>1064</v>
      </c>
      <c r="L1515" s="208" t="s">
        <v>1478</v>
      </c>
      <c r="M1515" s="199" t="s">
        <v>122</v>
      </c>
      <c r="N1515" s="201">
        <v>8.6461000000000006</v>
      </c>
      <c r="O1515" s="202" t="s">
        <v>81</v>
      </c>
      <c r="P1515" s="202"/>
      <c r="Q1515" s="203">
        <f t="shared" si="108"/>
        <v>0</v>
      </c>
      <c r="R1515" s="203">
        <f t="shared" si="109"/>
        <v>0</v>
      </c>
      <c r="S1515" s="213">
        <f>IF(M1515="nvt",0,IF(O1515&gt;0,VLOOKUP(M1515,'3-Productie normen'!A:K,VLOOKUP(O1515,'3-Productie normen'!$B$34:$C$35,2,FALSE),FALSE)))</f>
        <v>0</v>
      </c>
      <c r="T1515" s="213">
        <f t="shared" si="110"/>
        <v>0</v>
      </c>
      <c r="U1515" s="572"/>
    </row>
    <row r="1516" spans="1:21" ht="14.15" customHeight="1">
      <c r="A1516" s="231">
        <v>1515</v>
      </c>
      <c r="B1516" s="262" t="s">
        <v>87</v>
      </c>
      <c r="C1516" s="208" t="s">
        <v>1464</v>
      </c>
      <c r="D1516" s="208" t="s">
        <v>1465</v>
      </c>
      <c r="E1516" s="208" t="s">
        <v>1466</v>
      </c>
      <c r="F1516" s="208" t="s">
        <v>176</v>
      </c>
      <c r="G1516" s="208" t="s">
        <v>177</v>
      </c>
      <c r="H1516" s="208" t="s">
        <v>1726</v>
      </c>
      <c r="I1516" s="200" t="s">
        <v>245</v>
      </c>
      <c r="J1516" s="208" t="s">
        <v>255</v>
      </c>
      <c r="K1516" s="208" t="s">
        <v>179</v>
      </c>
      <c r="L1516" s="208" t="s">
        <v>1478</v>
      </c>
      <c r="M1516" s="199" t="s">
        <v>143</v>
      </c>
      <c r="N1516" s="201">
        <v>27.348099999999999</v>
      </c>
      <c r="O1516" s="202"/>
      <c r="P1516" s="202"/>
      <c r="Q1516" s="203">
        <f t="shared" si="108"/>
        <v>0</v>
      </c>
      <c r="R1516" s="203">
        <f t="shared" si="109"/>
        <v>0</v>
      </c>
      <c r="S1516" s="213">
        <f>IF(M1516="nvt",0,IF(O1516&gt;0,VLOOKUP(M1516,'3-Productie normen'!A:K,VLOOKUP(O1516,'3-Productie normen'!$B$34:$C$35,2,FALSE),FALSE)))</f>
        <v>0</v>
      </c>
      <c r="T1516" s="213">
        <f t="shared" si="110"/>
        <v>0</v>
      </c>
      <c r="U1516" s="572"/>
    </row>
    <row r="1517" spans="1:21" ht="14.15" customHeight="1">
      <c r="A1517" s="231">
        <v>1516</v>
      </c>
      <c r="B1517" s="262" t="s">
        <v>87</v>
      </c>
      <c r="C1517" s="208" t="s">
        <v>1464</v>
      </c>
      <c r="D1517" s="208" t="s">
        <v>1465</v>
      </c>
      <c r="E1517" s="208" t="s">
        <v>1466</v>
      </c>
      <c r="F1517" s="208" t="s">
        <v>176</v>
      </c>
      <c r="G1517" s="208" t="s">
        <v>177</v>
      </c>
      <c r="H1517" s="208" t="s">
        <v>1727</v>
      </c>
      <c r="I1517" s="200" t="s">
        <v>123</v>
      </c>
      <c r="J1517" s="208" t="s">
        <v>179</v>
      </c>
      <c r="K1517" s="208" t="s">
        <v>1064</v>
      </c>
      <c r="L1517" s="208" t="s">
        <v>1478</v>
      </c>
      <c r="M1517" s="199" t="s">
        <v>122</v>
      </c>
      <c r="N1517" s="201">
        <v>18.925000000000001</v>
      </c>
      <c r="O1517" s="202" t="s">
        <v>81</v>
      </c>
      <c r="P1517" s="202"/>
      <c r="Q1517" s="203">
        <f t="shared" si="108"/>
        <v>0</v>
      </c>
      <c r="R1517" s="203">
        <f t="shared" si="109"/>
        <v>0</v>
      </c>
      <c r="S1517" s="213">
        <f>IF(M1517="nvt",0,IF(O1517&gt;0,VLOOKUP(M1517,'3-Productie normen'!A:K,VLOOKUP(O1517,'3-Productie normen'!$B$34:$C$35,2,FALSE),FALSE)))</f>
        <v>0</v>
      </c>
      <c r="T1517" s="213">
        <f t="shared" si="110"/>
        <v>0</v>
      </c>
      <c r="U1517" s="572"/>
    </row>
    <row r="1518" spans="1:21" ht="14.15" customHeight="1">
      <c r="A1518" s="231">
        <v>1517</v>
      </c>
      <c r="B1518" s="262" t="s">
        <v>87</v>
      </c>
      <c r="C1518" s="208" t="s">
        <v>1464</v>
      </c>
      <c r="D1518" s="208" t="s">
        <v>1465</v>
      </c>
      <c r="E1518" s="208" t="s">
        <v>1466</v>
      </c>
      <c r="F1518" s="208" t="s">
        <v>176</v>
      </c>
      <c r="G1518" s="208" t="s">
        <v>177</v>
      </c>
      <c r="H1518" s="208" t="s">
        <v>1728</v>
      </c>
      <c r="I1518" s="200" t="s">
        <v>245</v>
      </c>
      <c r="J1518" s="208" t="s">
        <v>179</v>
      </c>
      <c r="K1518" s="208" t="s">
        <v>288</v>
      </c>
      <c r="L1518" s="208" t="s">
        <v>1478</v>
      </c>
      <c r="M1518" s="199" t="s">
        <v>143</v>
      </c>
      <c r="N1518" s="201">
        <v>48.648100000000007</v>
      </c>
      <c r="O1518" s="202"/>
      <c r="P1518" s="202"/>
      <c r="Q1518" s="203">
        <f t="shared" si="108"/>
        <v>0</v>
      </c>
      <c r="R1518" s="203">
        <f t="shared" si="109"/>
        <v>0</v>
      </c>
      <c r="S1518" s="213">
        <f>IF(M1518="nvt",0,IF(O1518&gt;0,VLOOKUP(M1518,'3-Productie normen'!A:K,VLOOKUP(O1518,'3-Productie normen'!$B$34:$C$35,2,FALSE),FALSE)))</f>
        <v>0</v>
      </c>
      <c r="T1518" s="213">
        <f t="shared" si="110"/>
        <v>0</v>
      </c>
      <c r="U1518" s="572"/>
    </row>
    <row r="1519" spans="1:21" ht="14.15" customHeight="1">
      <c r="A1519" s="231">
        <v>1518</v>
      </c>
      <c r="B1519" s="262" t="s">
        <v>87</v>
      </c>
      <c r="C1519" s="208" t="s">
        <v>1464</v>
      </c>
      <c r="D1519" s="208" t="s">
        <v>1465</v>
      </c>
      <c r="E1519" s="208" t="s">
        <v>1466</v>
      </c>
      <c r="F1519" s="208" t="s">
        <v>176</v>
      </c>
      <c r="G1519" s="208" t="s">
        <v>177</v>
      </c>
      <c r="H1519" s="208" t="s">
        <v>1729</v>
      </c>
      <c r="I1519" s="200" t="s">
        <v>245</v>
      </c>
      <c r="J1519" s="208" t="s">
        <v>179</v>
      </c>
      <c r="K1519" s="208" t="s">
        <v>288</v>
      </c>
      <c r="L1519" s="208" t="s">
        <v>180</v>
      </c>
      <c r="M1519" s="199" t="s">
        <v>143</v>
      </c>
      <c r="N1519" s="201">
        <v>30.076599999999999</v>
      </c>
      <c r="O1519" s="202"/>
      <c r="P1519" s="202"/>
      <c r="Q1519" s="203">
        <f t="shared" si="108"/>
        <v>0</v>
      </c>
      <c r="R1519" s="203">
        <f t="shared" si="109"/>
        <v>0</v>
      </c>
      <c r="S1519" s="213">
        <f>IF(M1519="nvt",0,IF(O1519&gt;0,VLOOKUP(M1519,'3-Productie normen'!A:K,VLOOKUP(O1519,'3-Productie normen'!$B$34:$C$35,2,FALSE),FALSE)))</f>
        <v>0</v>
      </c>
      <c r="T1519" s="213">
        <f t="shared" si="110"/>
        <v>0</v>
      </c>
      <c r="U1519" s="572"/>
    </row>
    <row r="1520" spans="1:21" ht="14.15" customHeight="1">
      <c r="A1520" s="231">
        <v>1519</v>
      </c>
      <c r="B1520" s="262" t="s">
        <v>87</v>
      </c>
      <c r="C1520" s="208" t="s">
        <v>1464</v>
      </c>
      <c r="D1520" s="208" t="s">
        <v>1465</v>
      </c>
      <c r="E1520" s="208" t="s">
        <v>1466</v>
      </c>
      <c r="F1520" s="208" t="s">
        <v>176</v>
      </c>
      <c r="G1520" s="208" t="s">
        <v>177</v>
      </c>
      <c r="H1520" s="208" t="s">
        <v>1730</v>
      </c>
      <c r="I1520" s="200" t="s">
        <v>245</v>
      </c>
      <c r="J1520" s="208" t="s">
        <v>179</v>
      </c>
      <c r="K1520" s="208" t="s">
        <v>1064</v>
      </c>
      <c r="L1520" s="208" t="s">
        <v>1478</v>
      </c>
      <c r="M1520" s="199" t="s">
        <v>143</v>
      </c>
      <c r="N1520" s="201">
        <v>17.714475</v>
      </c>
      <c r="O1520" s="202"/>
      <c r="P1520" s="202"/>
      <c r="Q1520" s="203">
        <f t="shared" si="108"/>
        <v>0</v>
      </c>
      <c r="R1520" s="203">
        <f t="shared" si="109"/>
        <v>0</v>
      </c>
      <c r="S1520" s="213">
        <f>IF(M1520="nvt",0,IF(O1520&gt;0,VLOOKUP(M1520,'3-Productie normen'!A:K,VLOOKUP(O1520,'3-Productie normen'!$B$34:$C$35,2,FALSE),FALSE)))</f>
        <v>0</v>
      </c>
      <c r="T1520" s="213">
        <f t="shared" si="110"/>
        <v>0</v>
      </c>
      <c r="U1520" s="572"/>
    </row>
    <row r="1521" spans="1:21" ht="14.15" customHeight="1">
      <c r="A1521" s="231">
        <v>1520</v>
      </c>
      <c r="B1521" s="262" t="s">
        <v>87</v>
      </c>
      <c r="C1521" s="208" t="s">
        <v>1464</v>
      </c>
      <c r="D1521" s="208" t="s">
        <v>1465</v>
      </c>
      <c r="E1521" s="208" t="s">
        <v>1466</v>
      </c>
      <c r="F1521" s="208" t="s">
        <v>176</v>
      </c>
      <c r="G1521" s="208" t="s">
        <v>177</v>
      </c>
      <c r="H1521" s="208" t="s">
        <v>1730</v>
      </c>
      <c r="I1521" s="200" t="s">
        <v>245</v>
      </c>
      <c r="J1521" s="208" t="s">
        <v>179</v>
      </c>
      <c r="K1521" s="208" t="s">
        <v>1064</v>
      </c>
      <c r="L1521" s="208" t="s">
        <v>1478</v>
      </c>
      <c r="M1521" s="199" t="s">
        <v>143</v>
      </c>
      <c r="N1521" s="201">
        <v>9.8413750000000011</v>
      </c>
      <c r="O1521" s="202"/>
      <c r="P1521" s="202"/>
      <c r="Q1521" s="203">
        <f t="shared" si="108"/>
        <v>0</v>
      </c>
      <c r="R1521" s="203">
        <f t="shared" si="109"/>
        <v>0</v>
      </c>
      <c r="S1521" s="213">
        <f>IF(M1521="nvt",0,IF(O1521&gt;0,VLOOKUP(M1521,'3-Productie normen'!A:K,VLOOKUP(O1521,'3-Productie normen'!$B$34:$C$35,2,FALSE),FALSE)))</f>
        <v>0</v>
      </c>
      <c r="T1521" s="213">
        <f t="shared" si="110"/>
        <v>0</v>
      </c>
      <c r="U1521" s="572"/>
    </row>
    <row r="1522" spans="1:21" ht="14.15" customHeight="1">
      <c r="A1522" s="232">
        <v>1521</v>
      </c>
      <c r="B1522" s="262" t="s">
        <v>87</v>
      </c>
      <c r="C1522" s="208" t="s">
        <v>1464</v>
      </c>
      <c r="D1522" s="208" t="s">
        <v>1465</v>
      </c>
      <c r="E1522" s="208" t="s">
        <v>1466</v>
      </c>
      <c r="F1522" s="208" t="s">
        <v>176</v>
      </c>
      <c r="G1522" s="208" t="s">
        <v>177</v>
      </c>
      <c r="H1522" s="208" t="s">
        <v>1730</v>
      </c>
      <c r="I1522" s="200" t="s">
        <v>245</v>
      </c>
      <c r="J1522" s="208" t="s">
        <v>179</v>
      </c>
      <c r="K1522" s="208" t="s">
        <v>1064</v>
      </c>
      <c r="L1522" s="208" t="s">
        <v>1478</v>
      </c>
      <c r="M1522" s="199" t="s">
        <v>143</v>
      </c>
      <c r="N1522" s="201">
        <v>11.80965</v>
      </c>
      <c r="O1522" s="202"/>
      <c r="P1522" s="202"/>
      <c r="Q1522" s="203">
        <f t="shared" si="108"/>
        <v>0</v>
      </c>
      <c r="R1522" s="203">
        <f t="shared" si="109"/>
        <v>0</v>
      </c>
      <c r="S1522" s="213">
        <f>IF(M1522="nvt",0,IF(O1522&gt;0,VLOOKUP(M1522,'3-Productie normen'!A:K,VLOOKUP(O1522,'3-Productie normen'!$B$34:$C$35,2,FALSE),FALSE)))</f>
        <v>0</v>
      </c>
      <c r="T1522" s="213">
        <f t="shared" si="110"/>
        <v>0</v>
      </c>
      <c r="U1522" s="572"/>
    </row>
    <row r="1523" spans="1:21" ht="14.15" customHeight="1">
      <c r="A1523" s="231">
        <v>1522</v>
      </c>
      <c r="B1523" s="262" t="s">
        <v>87</v>
      </c>
      <c r="C1523" s="208" t="s">
        <v>1464</v>
      </c>
      <c r="D1523" s="208" t="s">
        <v>1465</v>
      </c>
      <c r="E1523" s="208" t="s">
        <v>1466</v>
      </c>
      <c r="F1523" s="208" t="s">
        <v>176</v>
      </c>
      <c r="G1523" s="208" t="s">
        <v>177</v>
      </c>
      <c r="H1523" s="208" t="s">
        <v>1731</v>
      </c>
      <c r="I1523" s="200" t="s">
        <v>245</v>
      </c>
      <c r="J1523" s="208" t="s">
        <v>179</v>
      </c>
      <c r="K1523" s="208" t="s">
        <v>1064</v>
      </c>
      <c r="L1523" s="208" t="s">
        <v>1478</v>
      </c>
      <c r="M1523" s="199" t="s">
        <v>143</v>
      </c>
      <c r="N1523" s="201">
        <v>22.797719999999998</v>
      </c>
      <c r="O1523" s="202"/>
      <c r="P1523" s="202"/>
      <c r="Q1523" s="203">
        <f t="shared" si="108"/>
        <v>0</v>
      </c>
      <c r="R1523" s="203">
        <f t="shared" si="109"/>
        <v>0</v>
      </c>
      <c r="S1523" s="213">
        <f>IF(M1523="nvt",0,IF(O1523&gt;0,VLOOKUP(M1523,'3-Productie normen'!A:K,VLOOKUP(O1523,'3-Productie normen'!$B$34:$C$35,2,FALSE),FALSE)))</f>
        <v>0</v>
      </c>
      <c r="T1523" s="213">
        <f t="shared" si="110"/>
        <v>0</v>
      </c>
      <c r="U1523" s="572"/>
    </row>
    <row r="1524" spans="1:21" ht="14.15" customHeight="1">
      <c r="A1524" s="231">
        <v>1523</v>
      </c>
      <c r="B1524" s="262" t="s">
        <v>87</v>
      </c>
      <c r="C1524" s="208" t="s">
        <v>1464</v>
      </c>
      <c r="D1524" s="208" t="s">
        <v>1465</v>
      </c>
      <c r="E1524" s="208" t="s">
        <v>1466</v>
      </c>
      <c r="F1524" s="208" t="s">
        <v>176</v>
      </c>
      <c r="G1524" s="208" t="s">
        <v>177</v>
      </c>
      <c r="H1524" s="208" t="s">
        <v>1731</v>
      </c>
      <c r="I1524" s="200" t="s">
        <v>245</v>
      </c>
      <c r="J1524" s="208" t="s">
        <v>179</v>
      </c>
      <c r="K1524" s="208" t="s">
        <v>1064</v>
      </c>
      <c r="L1524" s="208" t="s">
        <v>1478</v>
      </c>
      <c r="M1524" s="199" t="s">
        <v>143</v>
      </c>
      <c r="N1524" s="201">
        <v>12.6654</v>
      </c>
      <c r="O1524" s="202"/>
      <c r="P1524" s="202"/>
      <c r="Q1524" s="203">
        <f t="shared" si="108"/>
        <v>0</v>
      </c>
      <c r="R1524" s="203">
        <f t="shared" si="109"/>
        <v>0</v>
      </c>
      <c r="S1524" s="213">
        <f>IF(M1524="nvt",0,IF(O1524&gt;0,VLOOKUP(M1524,'3-Productie normen'!A:K,VLOOKUP(O1524,'3-Productie normen'!$B$34:$C$35,2,FALSE),FALSE)))</f>
        <v>0</v>
      </c>
      <c r="T1524" s="213">
        <f t="shared" si="110"/>
        <v>0</v>
      </c>
      <c r="U1524" s="572"/>
    </row>
    <row r="1525" spans="1:21" ht="14.15" customHeight="1">
      <c r="A1525" s="231">
        <v>1524</v>
      </c>
      <c r="B1525" s="262" t="s">
        <v>87</v>
      </c>
      <c r="C1525" s="208" t="s">
        <v>1464</v>
      </c>
      <c r="D1525" s="208" t="s">
        <v>1465</v>
      </c>
      <c r="E1525" s="208" t="s">
        <v>1466</v>
      </c>
      <c r="F1525" s="208" t="s">
        <v>176</v>
      </c>
      <c r="G1525" s="208" t="s">
        <v>177</v>
      </c>
      <c r="H1525" s="208" t="s">
        <v>1731</v>
      </c>
      <c r="I1525" s="200" t="s">
        <v>245</v>
      </c>
      <c r="J1525" s="208" t="s">
        <v>179</v>
      </c>
      <c r="K1525" s="208" t="s">
        <v>1064</v>
      </c>
      <c r="L1525" s="208" t="s">
        <v>1478</v>
      </c>
      <c r="M1525" s="199" t="s">
        <v>143</v>
      </c>
      <c r="N1525" s="201">
        <v>15.19848</v>
      </c>
      <c r="O1525" s="202"/>
      <c r="P1525" s="202"/>
      <c r="Q1525" s="203">
        <f t="shared" si="108"/>
        <v>0</v>
      </c>
      <c r="R1525" s="203">
        <f t="shared" si="109"/>
        <v>0</v>
      </c>
      <c r="S1525" s="213">
        <f>IF(M1525="nvt",0,IF(O1525&gt;0,VLOOKUP(M1525,'3-Productie normen'!A:K,VLOOKUP(O1525,'3-Productie normen'!$B$34:$C$35,2,FALSE),FALSE)))</f>
        <v>0</v>
      </c>
      <c r="T1525" s="213">
        <f t="shared" si="110"/>
        <v>0</v>
      </c>
      <c r="U1525" s="572"/>
    </row>
    <row r="1526" spans="1:21" ht="14.15" customHeight="1">
      <c r="A1526" s="231">
        <v>1525</v>
      </c>
      <c r="B1526" s="262" t="s">
        <v>87</v>
      </c>
      <c r="C1526" s="208" t="s">
        <v>1464</v>
      </c>
      <c r="D1526" s="208" t="s">
        <v>1465</v>
      </c>
      <c r="E1526" s="208" t="s">
        <v>1466</v>
      </c>
      <c r="F1526" s="208" t="s">
        <v>176</v>
      </c>
      <c r="G1526" s="208" t="s">
        <v>177</v>
      </c>
      <c r="H1526" s="208" t="s">
        <v>1732</v>
      </c>
      <c r="I1526" s="200" t="s">
        <v>127</v>
      </c>
      <c r="J1526" s="208" t="s">
        <v>790</v>
      </c>
      <c r="K1526" s="208" t="s">
        <v>791</v>
      </c>
      <c r="L1526" s="208" t="s">
        <v>461</v>
      </c>
      <c r="M1526" s="208" t="s">
        <v>128</v>
      </c>
      <c r="N1526" s="201">
        <v>12.194235000000001</v>
      </c>
      <c r="O1526" s="202">
        <v>255</v>
      </c>
      <c r="P1526" s="202"/>
      <c r="Q1526" s="203">
        <f t="shared" si="108"/>
        <v>0</v>
      </c>
      <c r="R1526" s="203">
        <f t="shared" si="109"/>
        <v>0</v>
      </c>
      <c r="S1526" s="213">
        <f>IF(M1526="nvt",0,IF(O1526&gt;0,VLOOKUP(M1526,'3-Productie normen'!A:K,VLOOKUP(O1526,'3-Productie normen'!$B$34:$C$35,2,FALSE),FALSE)))</f>
        <v>0</v>
      </c>
      <c r="T1526" s="213">
        <f t="shared" si="110"/>
        <v>0</v>
      </c>
      <c r="U1526" s="572"/>
    </row>
    <row r="1527" spans="1:21" ht="14.15" customHeight="1">
      <c r="A1527" s="231">
        <v>1526</v>
      </c>
      <c r="B1527" s="262" t="s">
        <v>87</v>
      </c>
      <c r="C1527" s="208" t="s">
        <v>1464</v>
      </c>
      <c r="D1527" s="208" t="s">
        <v>1465</v>
      </c>
      <c r="E1527" s="208" t="s">
        <v>1466</v>
      </c>
      <c r="F1527" s="208" t="s">
        <v>176</v>
      </c>
      <c r="G1527" s="208" t="s">
        <v>177</v>
      </c>
      <c r="H1527" s="208" t="s">
        <v>1732</v>
      </c>
      <c r="I1527" s="200" t="s">
        <v>127</v>
      </c>
      <c r="J1527" s="208" t="s">
        <v>790</v>
      </c>
      <c r="K1527" s="208" t="s">
        <v>791</v>
      </c>
      <c r="L1527" s="208" t="s">
        <v>461</v>
      </c>
      <c r="M1527" s="208" t="s">
        <v>128</v>
      </c>
      <c r="N1527" s="201">
        <v>6.7745749999999996</v>
      </c>
      <c r="O1527" s="202">
        <v>255</v>
      </c>
      <c r="P1527" s="202"/>
      <c r="Q1527" s="203">
        <f t="shared" si="108"/>
        <v>0</v>
      </c>
      <c r="R1527" s="203">
        <f t="shared" si="109"/>
        <v>0</v>
      </c>
      <c r="S1527" s="213">
        <f>IF(M1527="nvt",0,IF(O1527&gt;0,VLOOKUP(M1527,'3-Productie normen'!A:K,VLOOKUP(O1527,'3-Productie normen'!$B$34:$C$35,2,FALSE),FALSE)))</f>
        <v>0</v>
      </c>
      <c r="T1527" s="213">
        <f t="shared" si="110"/>
        <v>0</v>
      </c>
      <c r="U1527" s="572"/>
    </row>
    <row r="1528" spans="1:21" ht="14.15" customHeight="1">
      <c r="A1528" s="231">
        <v>1527</v>
      </c>
      <c r="B1528" s="262" t="s">
        <v>87</v>
      </c>
      <c r="C1528" s="208" t="s">
        <v>1464</v>
      </c>
      <c r="D1528" s="208" t="s">
        <v>1465</v>
      </c>
      <c r="E1528" s="208" t="s">
        <v>1466</v>
      </c>
      <c r="F1528" s="208" t="s">
        <v>176</v>
      </c>
      <c r="G1528" s="208" t="s">
        <v>177</v>
      </c>
      <c r="H1528" s="208" t="s">
        <v>1732</v>
      </c>
      <c r="I1528" s="200" t="s">
        <v>127</v>
      </c>
      <c r="J1528" s="208" t="s">
        <v>790</v>
      </c>
      <c r="K1528" s="208" t="s">
        <v>791</v>
      </c>
      <c r="L1528" s="208" t="s">
        <v>461</v>
      </c>
      <c r="M1528" s="208" t="s">
        <v>128</v>
      </c>
      <c r="N1528" s="201">
        <v>8.1294899999999988</v>
      </c>
      <c r="O1528" s="202">
        <v>255</v>
      </c>
      <c r="P1528" s="202"/>
      <c r="Q1528" s="203">
        <f t="shared" si="108"/>
        <v>0</v>
      </c>
      <c r="R1528" s="203">
        <f t="shared" si="109"/>
        <v>0</v>
      </c>
      <c r="S1528" s="213">
        <f>IF(M1528="nvt",0,IF(O1528&gt;0,VLOOKUP(M1528,'3-Productie normen'!A:K,VLOOKUP(O1528,'3-Productie normen'!$B$34:$C$35,2,FALSE),FALSE)))</f>
        <v>0</v>
      </c>
      <c r="T1528" s="213">
        <f t="shared" si="110"/>
        <v>0</v>
      </c>
      <c r="U1528" s="572"/>
    </row>
    <row r="1529" spans="1:21" ht="14.15" customHeight="1">
      <c r="A1529" s="231">
        <v>1528</v>
      </c>
      <c r="B1529" s="262" t="s">
        <v>87</v>
      </c>
      <c r="C1529" s="208" t="s">
        <v>1464</v>
      </c>
      <c r="D1529" s="208" t="s">
        <v>1465</v>
      </c>
      <c r="E1529" s="208" t="s">
        <v>1466</v>
      </c>
      <c r="F1529" s="208" t="s">
        <v>176</v>
      </c>
      <c r="G1529" s="208" t="s">
        <v>177</v>
      </c>
      <c r="H1529" s="208" t="s">
        <v>1733</v>
      </c>
      <c r="I1529" s="200" t="s">
        <v>127</v>
      </c>
      <c r="J1529" s="208" t="s">
        <v>222</v>
      </c>
      <c r="K1529" s="208" t="s">
        <v>279</v>
      </c>
      <c r="L1529" s="208" t="s">
        <v>461</v>
      </c>
      <c r="M1529" s="208" t="s">
        <v>128</v>
      </c>
      <c r="N1529" s="201">
        <v>85.130600000000001</v>
      </c>
      <c r="O1529" s="202">
        <v>255</v>
      </c>
      <c r="P1529" s="202"/>
      <c r="Q1529" s="203">
        <f t="shared" si="108"/>
        <v>0</v>
      </c>
      <c r="R1529" s="203">
        <f t="shared" si="109"/>
        <v>0</v>
      </c>
      <c r="S1529" s="213">
        <f>IF(M1529="nvt",0,IF(O1529&gt;0,VLOOKUP(M1529,'3-Productie normen'!A:K,VLOOKUP(O1529,'3-Productie normen'!$B$34:$C$35,2,FALSE),FALSE)))</f>
        <v>0</v>
      </c>
      <c r="T1529" s="213">
        <f t="shared" si="110"/>
        <v>0</v>
      </c>
      <c r="U1529" s="572"/>
    </row>
    <row r="1530" spans="1:21" ht="14.15" customHeight="1">
      <c r="A1530" s="232">
        <v>1529</v>
      </c>
      <c r="B1530" s="262" t="s">
        <v>87</v>
      </c>
      <c r="C1530" s="208" t="s">
        <v>1464</v>
      </c>
      <c r="D1530" s="208" t="s">
        <v>1465</v>
      </c>
      <c r="E1530" s="208" t="s">
        <v>1466</v>
      </c>
      <c r="F1530" s="208" t="s">
        <v>176</v>
      </c>
      <c r="G1530" s="208" t="s">
        <v>177</v>
      </c>
      <c r="H1530" s="208" t="s">
        <v>1734</v>
      </c>
      <c r="I1530" s="200" t="s">
        <v>127</v>
      </c>
      <c r="J1530" s="208" t="s">
        <v>222</v>
      </c>
      <c r="K1530" s="208" t="s">
        <v>237</v>
      </c>
      <c r="L1530" s="208" t="s">
        <v>461</v>
      </c>
      <c r="M1530" s="208" t="s">
        <v>128</v>
      </c>
      <c r="N1530" s="201">
        <v>18.115200000000002</v>
      </c>
      <c r="O1530" s="202">
        <v>255</v>
      </c>
      <c r="P1530" s="202"/>
      <c r="Q1530" s="203">
        <f t="shared" si="108"/>
        <v>0</v>
      </c>
      <c r="R1530" s="203">
        <f t="shared" si="109"/>
        <v>0</v>
      </c>
      <c r="S1530" s="213">
        <f>IF(M1530="nvt",0,IF(O1530&gt;0,VLOOKUP(M1530,'3-Productie normen'!A:K,VLOOKUP(O1530,'3-Productie normen'!$B$34:$C$35,2,FALSE),FALSE)))</f>
        <v>0</v>
      </c>
      <c r="T1530" s="213">
        <f t="shared" si="110"/>
        <v>0</v>
      </c>
      <c r="U1530" s="572"/>
    </row>
    <row r="1531" spans="1:21" ht="14.15" customHeight="1">
      <c r="A1531" s="231">
        <v>1530</v>
      </c>
      <c r="B1531" s="262" t="s">
        <v>87</v>
      </c>
      <c r="C1531" s="208" t="s">
        <v>1464</v>
      </c>
      <c r="D1531" s="208" t="s">
        <v>1465</v>
      </c>
      <c r="E1531" s="208" t="s">
        <v>1466</v>
      </c>
      <c r="F1531" s="208" t="s">
        <v>176</v>
      </c>
      <c r="G1531" s="208" t="s">
        <v>177</v>
      </c>
      <c r="H1531" s="208" t="s">
        <v>1735</v>
      </c>
      <c r="I1531" s="200" t="s">
        <v>130</v>
      </c>
      <c r="J1531" s="208" t="s">
        <v>209</v>
      </c>
      <c r="K1531" s="208" t="s">
        <v>220</v>
      </c>
      <c r="L1531" s="208" t="s">
        <v>461</v>
      </c>
      <c r="M1531" s="208" t="s">
        <v>140</v>
      </c>
      <c r="N1531" s="201">
        <v>30.391300000000001</v>
      </c>
      <c r="O1531" s="202" t="s">
        <v>81</v>
      </c>
      <c r="P1531" s="202"/>
      <c r="Q1531" s="203">
        <f t="shared" si="108"/>
        <v>0</v>
      </c>
      <c r="R1531" s="203">
        <f t="shared" si="109"/>
        <v>0</v>
      </c>
      <c r="S1531" s="213">
        <f>IF(M1531="nvt",0,IF(O1531&gt;0,VLOOKUP(M1531,'3-Productie normen'!A:K,VLOOKUP(O1531,'3-Productie normen'!$B$34:$C$35,2,FALSE),FALSE)))</f>
        <v>0</v>
      </c>
      <c r="T1531" s="213">
        <f t="shared" si="110"/>
        <v>0</v>
      </c>
      <c r="U1531" s="572"/>
    </row>
    <row r="1532" spans="1:21" ht="14.15" customHeight="1">
      <c r="A1532" s="231">
        <v>1531</v>
      </c>
      <c r="B1532" s="262" t="s">
        <v>87</v>
      </c>
      <c r="C1532" s="208" t="s">
        <v>1464</v>
      </c>
      <c r="D1532" s="208" t="s">
        <v>1465</v>
      </c>
      <c r="E1532" s="208" t="s">
        <v>1466</v>
      </c>
      <c r="F1532" s="208" t="s">
        <v>176</v>
      </c>
      <c r="G1532" s="208" t="s">
        <v>177</v>
      </c>
      <c r="H1532" s="208" t="s">
        <v>1736</v>
      </c>
      <c r="I1532" s="200" t="s">
        <v>130</v>
      </c>
      <c r="J1532" s="208" t="s">
        <v>209</v>
      </c>
      <c r="K1532" s="208" t="s">
        <v>220</v>
      </c>
      <c r="L1532" s="208" t="s">
        <v>180</v>
      </c>
      <c r="M1532" s="208" t="s">
        <v>140</v>
      </c>
      <c r="N1532" s="201">
        <v>18.8858</v>
      </c>
      <c r="O1532" s="202" t="s">
        <v>81</v>
      </c>
      <c r="P1532" s="202"/>
      <c r="Q1532" s="203">
        <f t="shared" si="108"/>
        <v>0</v>
      </c>
      <c r="R1532" s="203">
        <f t="shared" si="109"/>
        <v>0</v>
      </c>
      <c r="S1532" s="213">
        <f>IF(M1532="nvt",0,IF(O1532&gt;0,VLOOKUP(M1532,'3-Productie normen'!A:K,VLOOKUP(O1532,'3-Productie normen'!$B$34:$C$35,2,FALSE),FALSE)))</f>
        <v>0</v>
      </c>
      <c r="T1532" s="213">
        <f t="shared" si="110"/>
        <v>0</v>
      </c>
      <c r="U1532" s="572"/>
    </row>
    <row r="1533" spans="1:21" ht="14.15" customHeight="1">
      <c r="A1533" s="231">
        <v>1532</v>
      </c>
      <c r="B1533" s="262" t="s">
        <v>87</v>
      </c>
      <c r="C1533" s="208" t="s">
        <v>1464</v>
      </c>
      <c r="D1533" s="208" t="s">
        <v>1465</v>
      </c>
      <c r="E1533" s="208" t="s">
        <v>1466</v>
      </c>
      <c r="F1533" s="208" t="s">
        <v>176</v>
      </c>
      <c r="G1533" s="208" t="s">
        <v>177</v>
      </c>
      <c r="H1533" s="208" t="s">
        <v>1737</v>
      </c>
      <c r="I1533" s="207" t="s">
        <v>130</v>
      </c>
      <c r="J1533" s="208" t="s">
        <v>222</v>
      </c>
      <c r="K1533" s="208" t="s">
        <v>237</v>
      </c>
      <c r="L1533" s="208" t="s">
        <v>180</v>
      </c>
      <c r="M1533" s="199" t="s">
        <v>129</v>
      </c>
      <c r="N1533" s="201">
        <v>97.253600000000006</v>
      </c>
      <c r="O1533" s="202" t="s">
        <v>81</v>
      </c>
      <c r="P1533" s="202"/>
      <c r="Q1533" s="203">
        <f t="shared" si="108"/>
        <v>0</v>
      </c>
      <c r="R1533" s="203">
        <f t="shared" si="109"/>
        <v>0</v>
      </c>
      <c r="S1533" s="213">
        <f>IF(M1533="nvt",0,IF(O1533&gt;0,VLOOKUP(M1533,'3-Productie normen'!A:K,VLOOKUP(O1533,'3-Productie normen'!$B$34:$C$35,2,FALSE),FALSE)))</f>
        <v>0</v>
      </c>
      <c r="T1533" s="213">
        <f t="shared" si="110"/>
        <v>0</v>
      </c>
      <c r="U1533" s="572"/>
    </row>
    <row r="1534" spans="1:21" ht="14.15" customHeight="1">
      <c r="A1534" s="231">
        <v>1533</v>
      </c>
      <c r="B1534" s="262" t="s">
        <v>87</v>
      </c>
      <c r="C1534" s="208" t="s">
        <v>1464</v>
      </c>
      <c r="D1534" s="208" t="s">
        <v>1465</v>
      </c>
      <c r="E1534" s="208" t="s">
        <v>1466</v>
      </c>
      <c r="F1534" s="208" t="s">
        <v>176</v>
      </c>
      <c r="G1534" s="208" t="s">
        <v>177</v>
      </c>
      <c r="H1534" s="208" t="s">
        <v>1738</v>
      </c>
      <c r="I1534" s="200" t="s">
        <v>125</v>
      </c>
      <c r="J1534" s="208" t="s">
        <v>222</v>
      </c>
      <c r="K1534" s="208" t="s">
        <v>279</v>
      </c>
      <c r="L1534" s="208" t="s">
        <v>180</v>
      </c>
      <c r="M1534" s="199" t="s">
        <v>129</v>
      </c>
      <c r="N1534" s="201">
        <v>18.824000000000002</v>
      </c>
      <c r="O1534" s="202" t="s">
        <v>81</v>
      </c>
      <c r="P1534" s="202"/>
      <c r="Q1534" s="203">
        <f t="shared" si="108"/>
        <v>0</v>
      </c>
      <c r="R1534" s="203">
        <f t="shared" si="109"/>
        <v>0</v>
      </c>
      <c r="S1534" s="213">
        <f>IF(M1534="nvt",0,IF(O1534&gt;0,VLOOKUP(M1534,'3-Productie normen'!A:K,VLOOKUP(O1534,'3-Productie normen'!$B$34:$C$35,2,FALSE),FALSE)))</f>
        <v>0</v>
      </c>
      <c r="T1534" s="213">
        <f t="shared" si="110"/>
        <v>0</v>
      </c>
      <c r="U1534" s="572"/>
    </row>
    <row r="1535" spans="1:21" ht="14.15" customHeight="1">
      <c r="A1535" s="231">
        <v>1534</v>
      </c>
      <c r="B1535" s="262" t="s">
        <v>87</v>
      </c>
      <c r="C1535" s="208" t="s">
        <v>1464</v>
      </c>
      <c r="D1535" s="208" t="s">
        <v>1465</v>
      </c>
      <c r="E1535" s="208" t="s">
        <v>1466</v>
      </c>
      <c r="F1535" s="208" t="s">
        <v>176</v>
      </c>
      <c r="G1535" s="208" t="s">
        <v>177</v>
      </c>
      <c r="H1535" s="208" t="s">
        <v>1739</v>
      </c>
      <c r="I1535" s="200" t="s">
        <v>245</v>
      </c>
      <c r="J1535" s="208" t="s">
        <v>255</v>
      </c>
      <c r="K1535" s="208" t="s">
        <v>256</v>
      </c>
      <c r="L1535" s="208" t="s">
        <v>180</v>
      </c>
      <c r="M1535" s="199" t="s">
        <v>143</v>
      </c>
      <c r="N1535" s="201">
        <v>9.104099999999999</v>
      </c>
      <c r="O1535" s="202"/>
      <c r="P1535" s="202"/>
      <c r="Q1535" s="203">
        <f t="shared" si="108"/>
        <v>0</v>
      </c>
      <c r="R1535" s="203">
        <f t="shared" si="109"/>
        <v>0</v>
      </c>
      <c r="S1535" s="213">
        <f>IF(M1535="nvt",0,IF(O1535&gt;0,VLOOKUP(M1535,'3-Productie normen'!A:K,VLOOKUP(O1535,'3-Productie normen'!$B$34:$C$35,2,FALSE),FALSE)))</f>
        <v>0</v>
      </c>
      <c r="T1535" s="213">
        <f t="shared" si="110"/>
        <v>0</v>
      </c>
      <c r="U1535" s="572"/>
    </row>
    <row r="1536" spans="1:21" ht="14.15" customHeight="1">
      <c r="A1536" s="231">
        <v>1535</v>
      </c>
      <c r="B1536" s="262" t="s">
        <v>87</v>
      </c>
      <c r="C1536" s="208" t="s">
        <v>1464</v>
      </c>
      <c r="D1536" s="208" t="s">
        <v>1465</v>
      </c>
      <c r="E1536" s="208" t="s">
        <v>1466</v>
      </c>
      <c r="F1536" s="208" t="s">
        <v>176</v>
      </c>
      <c r="G1536" s="208" t="s">
        <v>177</v>
      </c>
      <c r="H1536" s="208" t="s">
        <v>1740</v>
      </c>
      <c r="I1536" s="200" t="s">
        <v>133</v>
      </c>
      <c r="J1536" s="208" t="s">
        <v>222</v>
      </c>
      <c r="K1536" s="208" t="s">
        <v>223</v>
      </c>
      <c r="L1536" s="208" t="s">
        <v>461</v>
      </c>
      <c r="M1536" s="208" t="s">
        <v>138</v>
      </c>
      <c r="N1536" s="201">
        <v>3.2801</v>
      </c>
      <c r="O1536" s="202" t="s">
        <v>81</v>
      </c>
      <c r="P1536" s="202"/>
      <c r="Q1536" s="203">
        <f t="shared" si="108"/>
        <v>0</v>
      </c>
      <c r="R1536" s="203">
        <f t="shared" si="109"/>
        <v>0</v>
      </c>
      <c r="S1536" s="213">
        <f>IF(M1536="nvt",0,IF(O1536&gt;0,VLOOKUP(M1536,'3-Productie normen'!A:K,VLOOKUP(O1536,'3-Productie normen'!$B$34:$C$35,2,FALSE),FALSE)))</f>
        <v>0</v>
      </c>
      <c r="T1536" s="213">
        <f t="shared" si="110"/>
        <v>0</v>
      </c>
      <c r="U1536" s="572"/>
    </row>
    <row r="1537" spans="1:21" ht="14.15" customHeight="1">
      <c r="A1537" s="231">
        <v>1536</v>
      </c>
      <c r="B1537" s="262" t="s">
        <v>87</v>
      </c>
      <c r="C1537" s="208" t="s">
        <v>1464</v>
      </c>
      <c r="D1537" s="208" t="s">
        <v>1465</v>
      </c>
      <c r="E1537" s="208" t="s">
        <v>1466</v>
      </c>
      <c r="F1537" s="208" t="s">
        <v>176</v>
      </c>
      <c r="G1537" s="208" t="s">
        <v>177</v>
      </c>
      <c r="H1537" s="208" t="s">
        <v>1741</v>
      </c>
      <c r="I1537" s="200" t="s">
        <v>133</v>
      </c>
      <c r="J1537" s="208" t="s">
        <v>222</v>
      </c>
      <c r="K1537" s="208" t="s">
        <v>223</v>
      </c>
      <c r="L1537" s="208" t="s">
        <v>461</v>
      </c>
      <c r="M1537" s="208" t="s">
        <v>138</v>
      </c>
      <c r="N1537" s="201">
        <v>1.1243000000000001</v>
      </c>
      <c r="O1537" s="202" t="s">
        <v>81</v>
      </c>
      <c r="P1537" s="202"/>
      <c r="Q1537" s="203">
        <f t="shared" si="108"/>
        <v>0</v>
      </c>
      <c r="R1537" s="203">
        <f t="shared" si="109"/>
        <v>0</v>
      </c>
      <c r="S1537" s="213">
        <f>IF(M1537="nvt",0,IF(O1537&gt;0,VLOOKUP(M1537,'3-Productie normen'!A:K,VLOOKUP(O1537,'3-Productie normen'!$B$34:$C$35,2,FALSE),FALSE)))</f>
        <v>0</v>
      </c>
      <c r="T1537" s="213">
        <f t="shared" si="110"/>
        <v>0</v>
      </c>
      <c r="U1537" s="572"/>
    </row>
    <row r="1538" spans="1:21" ht="14.15" customHeight="1">
      <c r="A1538" s="232">
        <v>1537</v>
      </c>
      <c r="B1538" s="262" t="s">
        <v>87</v>
      </c>
      <c r="C1538" s="208" t="s">
        <v>1464</v>
      </c>
      <c r="D1538" s="208" t="s">
        <v>1465</v>
      </c>
      <c r="E1538" s="208" t="s">
        <v>1466</v>
      </c>
      <c r="F1538" s="208" t="s">
        <v>176</v>
      </c>
      <c r="G1538" s="208" t="s">
        <v>177</v>
      </c>
      <c r="H1538" s="208" t="s">
        <v>1742</v>
      </c>
      <c r="I1538" s="200" t="s">
        <v>133</v>
      </c>
      <c r="J1538" s="208" t="s">
        <v>222</v>
      </c>
      <c r="K1538" s="208" t="s">
        <v>223</v>
      </c>
      <c r="L1538" s="208" t="s">
        <v>461</v>
      </c>
      <c r="M1538" s="208" t="s">
        <v>138</v>
      </c>
      <c r="N1538" s="201">
        <v>1.127</v>
      </c>
      <c r="O1538" s="202" t="s">
        <v>81</v>
      </c>
      <c r="P1538" s="202"/>
      <c r="Q1538" s="203">
        <f t="shared" si="108"/>
        <v>0</v>
      </c>
      <c r="R1538" s="203">
        <f t="shared" si="109"/>
        <v>0</v>
      </c>
      <c r="S1538" s="213">
        <f>IF(M1538="nvt",0,IF(O1538&gt;0,VLOOKUP(M1538,'3-Productie normen'!A:K,VLOOKUP(O1538,'3-Productie normen'!$B$34:$C$35,2,FALSE),FALSE)))</f>
        <v>0</v>
      </c>
      <c r="T1538" s="213">
        <f t="shared" si="110"/>
        <v>0</v>
      </c>
      <c r="U1538" s="572"/>
    </row>
    <row r="1539" spans="1:21" ht="14.15" customHeight="1">
      <c r="A1539" s="231">
        <v>1538</v>
      </c>
      <c r="B1539" s="262" t="s">
        <v>87</v>
      </c>
      <c r="C1539" s="208" t="s">
        <v>1464</v>
      </c>
      <c r="D1539" s="208" t="s">
        <v>1465</v>
      </c>
      <c r="E1539" s="208" t="s">
        <v>1466</v>
      </c>
      <c r="F1539" s="208" t="s">
        <v>176</v>
      </c>
      <c r="G1539" s="208" t="s">
        <v>177</v>
      </c>
      <c r="H1539" s="208" t="s">
        <v>1743</v>
      </c>
      <c r="I1539" s="200" t="s">
        <v>123</v>
      </c>
      <c r="J1539" s="208" t="s">
        <v>179</v>
      </c>
      <c r="K1539" s="208" t="s">
        <v>179</v>
      </c>
      <c r="L1539" s="208" t="s">
        <v>1478</v>
      </c>
      <c r="M1539" s="199" t="s">
        <v>122</v>
      </c>
      <c r="N1539" s="201">
        <v>39.275500000000001</v>
      </c>
      <c r="O1539" s="202" t="s">
        <v>81</v>
      </c>
      <c r="P1539" s="202"/>
      <c r="Q1539" s="203">
        <f t="shared" si="108"/>
        <v>0</v>
      </c>
      <c r="R1539" s="203">
        <f t="shared" si="109"/>
        <v>0</v>
      </c>
      <c r="S1539" s="213">
        <f>IF(M1539="nvt",0,IF(O1539&gt;0,VLOOKUP(M1539,'3-Productie normen'!A:K,VLOOKUP(O1539,'3-Productie normen'!$B$34:$C$35,2,FALSE),FALSE)))</f>
        <v>0</v>
      </c>
      <c r="T1539" s="213">
        <f t="shared" si="110"/>
        <v>0</v>
      </c>
      <c r="U1539" s="572"/>
    </row>
    <row r="1540" spans="1:21" ht="14.15" customHeight="1">
      <c r="A1540" s="231">
        <v>1539</v>
      </c>
      <c r="B1540" s="262" t="s">
        <v>87</v>
      </c>
      <c r="C1540" s="208" t="s">
        <v>1464</v>
      </c>
      <c r="D1540" s="208" t="s">
        <v>1465</v>
      </c>
      <c r="E1540" s="208" t="s">
        <v>1466</v>
      </c>
      <c r="F1540" s="208" t="s">
        <v>176</v>
      </c>
      <c r="G1540" s="208" t="s">
        <v>177</v>
      </c>
      <c r="H1540" s="208" t="s">
        <v>1744</v>
      </c>
      <c r="I1540" s="200" t="s">
        <v>123</v>
      </c>
      <c r="J1540" s="208" t="s">
        <v>179</v>
      </c>
      <c r="K1540" s="208" t="s">
        <v>179</v>
      </c>
      <c r="L1540" s="208" t="s">
        <v>1478</v>
      </c>
      <c r="M1540" s="199" t="s">
        <v>122</v>
      </c>
      <c r="N1540" s="201">
        <v>28.920200000000001</v>
      </c>
      <c r="O1540" s="202" t="s">
        <v>81</v>
      </c>
      <c r="P1540" s="202"/>
      <c r="Q1540" s="203">
        <f t="shared" si="108"/>
        <v>0</v>
      </c>
      <c r="R1540" s="203">
        <f t="shared" si="109"/>
        <v>0</v>
      </c>
      <c r="S1540" s="213">
        <f>IF(M1540="nvt",0,IF(O1540&gt;0,VLOOKUP(M1540,'3-Productie normen'!A:K,VLOOKUP(O1540,'3-Productie normen'!$B$34:$C$35,2,FALSE),FALSE)))</f>
        <v>0</v>
      </c>
      <c r="T1540" s="213">
        <f t="shared" si="110"/>
        <v>0</v>
      </c>
      <c r="U1540" s="572"/>
    </row>
    <row r="1541" spans="1:21" ht="14.15" customHeight="1">
      <c r="A1541" s="231">
        <v>1540</v>
      </c>
      <c r="B1541" s="262" t="s">
        <v>87</v>
      </c>
      <c r="C1541" s="208" t="s">
        <v>1464</v>
      </c>
      <c r="D1541" s="208" t="s">
        <v>1465</v>
      </c>
      <c r="E1541" s="208" t="s">
        <v>1466</v>
      </c>
      <c r="F1541" s="208" t="s">
        <v>176</v>
      </c>
      <c r="G1541" s="208" t="s">
        <v>177</v>
      </c>
      <c r="H1541" s="208" t="s">
        <v>1745</v>
      </c>
      <c r="I1541" s="200" t="s">
        <v>123</v>
      </c>
      <c r="J1541" s="208" t="s">
        <v>179</v>
      </c>
      <c r="K1541" s="208" t="s">
        <v>256</v>
      </c>
      <c r="L1541" s="208" t="s">
        <v>180</v>
      </c>
      <c r="M1541" s="199" t="s">
        <v>122</v>
      </c>
      <c r="N1541" s="201">
        <v>45.193545</v>
      </c>
      <c r="O1541" s="202" t="s">
        <v>81</v>
      </c>
      <c r="P1541" s="202"/>
      <c r="Q1541" s="203">
        <f t="shared" si="108"/>
        <v>0</v>
      </c>
      <c r="R1541" s="203">
        <f t="shared" si="109"/>
        <v>0</v>
      </c>
      <c r="S1541" s="213">
        <f>IF(M1541="nvt",0,IF(O1541&gt;0,VLOOKUP(M1541,'3-Productie normen'!A:K,VLOOKUP(O1541,'3-Productie normen'!$B$34:$C$35,2,FALSE),FALSE)))</f>
        <v>0</v>
      </c>
      <c r="T1541" s="213">
        <f t="shared" si="110"/>
        <v>0</v>
      </c>
      <c r="U1541" s="572"/>
    </row>
    <row r="1542" spans="1:21" ht="14.15" customHeight="1">
      <c r="A1542" s="231">
        <v>1541</v>
      </c>
      <c r="B1542" s="262" t="s">
        <v>87</v>
      </c>
      <c r="C1542" s="208" t="s">
        <v>1464</v>
      </c>
      <c r="D1542" s="208" t="s">
        <v>1465</v>
      </c>
      <c r="E1542" s="208" t="s">
        <v>1466</v>
      </c>
      <c r="F1542" s="208" t="s">
        <v>176</v>
      </c>
      <c r="G1542" s="208" t="s">
        <v>177</v>
      </c>
      <c r="H1542" s="208" t="s">
        <v>1745</v>
      </c>
      <c r="I1542" s="200" t="s">
        <v>123</v>
      </c>
      <c r="J1542" s="208" t="s">
        <v>179</v>
      </c>
      <c r="K1542" s="208" t="s">
        <v>256</v>
      </c>
      <c r="L1542" s="208" t="s">
        <v>180</v>
      </c>
      <c r="M1542" s="199" t="s">
        <v>122</v>
      </c>
      <c r="N1542" s="201">
        <v>25.107524999999999</v>
      </c>
      <c r="O1542" s="202" t="s">
        <v>81</v>
      </c>
      <c r="P1542" s="202"/>
      <c r="Q1542" s="203">
        <f t="shared" si="108"/>
        <v>0</v>
      </c>
      <c r="R1542" s="203">
        <f t="shared" si="109"/>
        <v>0</v>
      </c>
      <c r="S1542" s="213">
        <f>IF(M1542="nvt",0,IF(O1542&gt;0,VLOOKUP(M1542,'3-Productie normen'!A:K,VLOOKUP(O1542,'3-Productie normen'!$B$34:$C$35,2,FALSE),FALSE)))</f>
        <v>0</v>
      </c>
      <c r="T1542" s="213">
        <f t="shared" si="110"/>
        <v>0</v>
      </c>
      <c r="U1542" s="572"/>
    </row>
    <row r="1543" spans="1:21" ht="14.15" customHeight="1">
      <c r="A1543" s="231">
        <v>1542</v>
      </c>
      <c r="B1543" s="262" t="s">
        <v>87</v>
      </c>
      <c r="C1543" s="208" t="s">
        <v>1464</v>
      </c>
      <c r="D1543" s="208" t="s">
        <v>1465</v>
      </c>
      <c r="E1543" s="208" t="s">
        <v>1466</v>
      </c>
      <c r="F1543" s="208" t="s">
        <v>176</v>
      </c>
      <c r="G1543" s="208" t="s">
        <v>177</v>
      </c>
      <c r="H1543" s="208" t="s">
        <v>1745</v>
      </c>
      <c r="I1543" s="200" t="s">
        <v>123</v>
      </c>
      <c r="J1543" s="208" t="s">
        <v>179</v>
      </c>
      <c r="K1543" s="208" t="s">
        <v>256</v>
      </c>
      <c r="L1543" s="208" t="s">
        <v>180</v>
      </c>
      <c r="M1543" s="199" t="s">
        <v>122</v>
      </c>
      <c r="N1543" s="201">
        <v>30.129029999999997</v>
      </c>
      <c r="O1543" s="202" t="s">
        <v>81</v>
      </c>
      <c r="P1543" s="202"/>
      <c r="Q1543" s="203">
        <f t="shared" si="108"/>
        <v>0</v>
      </c>
      <c r="R1543" s="203">
        <f t="shared" si="109"/>
        <v>0</v>
      </c>
      <c r="S1543" s="213">
        <f>IF(M1543="nvt",0,IF(O1543&gt;0,VLOOKUP(M1543,'3-Productie normen'!A:K,VLOOKUP(O1543,'3-Productie normen'!$B$34:$C$35,2,FALSE),FALSE)))</f>
        <v>0</v>
      </c>
      <c r="T1543" s="213">
        <f t="shared" si="110"/>
        <v>0</v>
      </c>
      <c r="U1543" s="572"/>
    </row>
    <row r="1544" spans="1:21" ht="14.15" customHeight="1">
      <c r="A1544" s="231">
        <v>1543</v>
      </c>
      <c r="B1544" s="262" t="s">
        <v>87</v>
      </c>
      <c r="C1544" s="208" t="s">
        <v>1464</v>
      </c>
      <c r="D1544" s="208" t="s">
        <v>1465</v>
      </c>
      <c r="E1544" s="208" t="s">
        <v>1466</v>
      </c>
      <c r="F1544" s="208" t="s">
        <v>176</v>
      </c>
      <c r="G1544" s="208" t="s">
        <v>177</v>
      </c>
      <c r="H1544" s="208" t="s">
        <v>1746</v>
      </c>
      <c r="I1544" s="200" t="s">
        <v>123</v>
      </c>
      <c r="J1544" s="208" t="s">
        <v>255</v>
      </c>
      <c r="K1544" s="208" t="s">
        <v>256</v>
      </c>
      <c r="L1544" s="208" t="s">
        <v>180</v>
      </c>
      <c r="M1544" s="199" t="s">
        <v>122</v>
      </c>
      <c r="N1544" s="201">
        <v>12.45861</v>
      </c>
      <c r="O1544" s="202" t="s">
        <v>81</v>
      </c>
      <c r="P1544" s="202"/>
      <c r="Q1544" s="203">
        <f t="shared" si="108"/>
        <v>0</v>
      </c>
      <c r="R1544" s="203">
        <f t="shared" si="109"/>
        <v>0</v>
      </c>
      <c r="S1544" s="213">
        <f>IF(M1544="nvt",0,IF(O1544&gt;0,VLOOKUP(M1544,'3-Productie normen'!A:K,VLOOKUP(O1544,'3-Productie normen'!$B$34:$C$35,2,FALSE),FALSE)))</f>
        <v>0</v>
      </c>
      <c r="T1544" s="213">
        <f t="shared" si="110"/>
        <v>0</v>
      </c>
      <c r="U1544" s="572"/>
    </row>
    <row r="1545" spans="1:21" ht="14.15" customHeight="1">
      <c r="A1545" s="231">
        <v>1544</v>
      </c>
      <c r="B1545" s="262" t="s">
        <v>87</v>
      </c>
      <c r="C1545" s="208" t="s">
        <v>1464</v>
      </c>
      <c r="D1545" s="208" t="s">
        <v>1465</v>
      </c>
      <c r="E1545" s="208" t="s">
        <v>1466</v>
      </c>
      <c r="F1545" s="208" t="s">
        <v>176</v>
      </c>
      <c r="G1545" s="208" t="s">
        <v>177</v>
      </c>
      <c r="H1545" s="208" t="s">
        <v>1746</v>
      </c>
      <c r="I1545" s="200" t="s">
        <v>123</v>
      </c>
      <c r="J1545" s="208" t="s">
        <v>255</v>
      </c>
      <c r="K1545" s="208" t="s">
        <v>256</v>
      </c>
      <c r="L1545" s="208" t="s">
        <v>180</v>
      </c>
      <c r="M1545" s="199" t="s">
        <v>122</v>
      </c>
      <c r="N1545" s="201">
        <v>6.9214500000000001</v>
      </c>
      <c r="O1545" s="202" t="s">
        <v>81</v>
      </c>
      <c r="P1545" s="202"/>
      <c r="Q1545" s="203">
        <f t="shared" si="108"/>
        <v>0</v>
      </c>
      <c r="R1545" s="203">
        <f t="shared" si="109"/>
        <v>0</v>
      </c>
      <c r="S1545" s="213">
        <f>IF(M1545="nvt",0,IF(O1545&gt;0,VLOOKUP(M1545,'3-Productie normen'!A:K,VLOOKUP(O1545,'3-Productie normen'!$B$34:$C$35,2,FALSE),FALSE)))</f>
        <v>0</v>
      </c>
      <c r="T1545" s="213">
        <f t="shared" si="110"/>
        <v>0</v>
      </c>
      <c r="U1545" s="572"/>
    </row>
    <row r="1546" spans="1:21" ht="14.15" customHeight="1">
      <c r="A1546" s="232">
        <v>1545</v>
      </c>
      <c r="B1546" s="262" t="s">
        <v>87</v>
      </c>
      <c r="C1546" s="208" t="s">
        <v>1464</v>
      </c>
      <c r="D1546" s="208" t="s">
        <v>1465</v>
      </c>
      <c r="E1546" s="208" t="s">
        <v>1466</v>
      </c>
      <c r="F1546" s="208" t="s">
        <v>176</v>
      </c>
      <c r="G1546" s="208" t="s">
        <v>177</v>
      </c>
      <c r="H1546" s="208" t="s">
        <v>1746</v>
      </c>
      <c r="I1546" s="200" t="s">
        <v>123</v>
      </c>
      <c r="J1546" s="208" t="s">
        <v>255</v>
      </c>
      <c r="K1546" s="208" t="s">
        <v>256</v>
      </c>
      <c r="L1546" s="208" t="s">
        <v>180</v>
      </c>
      <c r="M1546" s="199" t="s">
        <v>122</v>
      </c>
      <c r="N1546" s="201">
        <v>8.3057400000000001</v>
      </c>
      <c r="O1546" s="202" t="s">
        <v>81</v>
      </c>
      <c r="P1546" s="202"/>
      <c r="Q1546" s="203">
        <f t="shared" si="108"/>
        <v>0</v>
      </c>
      <c r="R1546" s="203">
        <f t="shared" si="109"/>
        <v>0</v>
      </c>
      <c r="S1546" s="213">
        <f>IF(M1546="nvt",0,IF(O1546&gt;0,VLOOKUP(M1546,'3-Productie normen'!A:K,VLOOKUP(O1546,'3-Productie normen'!$B$34:$C$35,2,FALSE),FALSE)))</f>
        <v>0</v>
      </c>
      <c r="T1546" s="213">
        <f t="shared" si="110"/>
        <v>0</v>
      </c>
      <c r="U1546" s="572"/>
    </row>
    <row r="1547" spans="1:21" ht="14.15" customHeight="1">
      <c r="A1547" s="231">
        <v>1546</v>
      </c>
      <c r="B1547" s="262" t="s">
        <v>87</v>
      </c>
      <c r="C1547" s="208" t="s">
        <v>1464</v>
      </c>
      <c r="D1547" s="208" t="s">
        <v>1465</v>
      </c>
      <c r="E1547" s="208" t="s">
        <v>1466</v>
      </c>
      <c r="F1547" s="208" t="s">
        <v>176</v>
      </c>
      <c r="G1547" s="208" t="s">
        <v>177</v>
      </c>
      <c r="H1547" s="208" t="s">
        <v>1747</v>
      </c>
      <c r="I1547" s="200" t="s">
        <v>123</v>
      </c>
      <c r="J1547" s="208" t="s">
        <v>179</v>
      </c>
      <c r="K1547" s="208" t="s">
        <v>179</v>
      </c>
      <c r="L1547" s="208" t="s">
        <v>1478</v>
      </c>
      <c r="M1547" s="199" t="s">
        <v>122</v>
      </c>
      <c r="N1547" s="201">
        <v>18.599599999999999</v>
      </c>
      <c r="O1547" s="202" t="s">
        <v>81</v>
      </c>
      <c r="P1547" s="202"/>
      <c r="Q1547" s="203">
        <f t="shared" si="108"/>
        <v>0</v>
      </c>
      <c r="R1547" s="203">
        <f t="shared" si="109"/>
        <v>0</v>
      </c>
      <c r="S1547" s="213">
        <f>IF(M1547="nvt",0,IF(O1547&gt;0,VLOOKUP(M1547,'3-Productie normen'!A:K,VLOOKUP(O1547,'3-Productie normen'!$B$34:$C$35,2,FALSE),FALSE)))</f>
        <v>0</v>
      </c>
      <c r="T1547" s="213">
        <f t="shared" si="110"/>
        <v>0</v>
      </c>
      <c r="U1547" s="572"/>
    </row>
    <row r="1548" spans="1:21" ht="14.15" customHeight="1">
      <c r="A1548" s="231">
        <v>1547</v>
      </c>
      <c r="B1548" s="262" t="s">
        <v>87</v>
      </c>
      <c r="C1548" s="208" t="s">
        <v>1464</v>
      </c>
      <c r="D1548" s="208" t="s">
        <v>1465</v>
      </c>
      <c r="E1548" s="208" t="s">
        <v>1466</v>
      </c>
      <c r="F1548" s="208" t="s">
        <v>176</v>
      </c>
      <c r="G1548" s="208" t="s">
        <v>177</v>
      </c>
      <c r="H1548" s="208" t="s">
        <v>1748</v>
      </c>
      <c r="I1548" s="200" t="s">
        <v>123</v>
      </c>
      <c r="J1548" s="208" t="s">
        <v>179</v>
      </c>
      <c r="K1548" s="208" t="s">
        <v>179</v>
      </c>
      <c r="L1548" s="208" t="s">
        <v>1478</v>
      </c>
      <c r="M1548" s="199" t="s">
        <v>122</v>
      </c>
      <c r="N1548" s="201">
        <v>19.5398</v>
      </c>
      <c r="O1548" s="202" t="s">
        <v>81</v>
      </c>
      <c r="P1548" s="202"/>
      <c r="Q1548" s="203">
        <f t="shared" si="108"/>
        <v>0</v>
      </c>
      <c r="R1548" s="203">
        <f t="shared" si="109"/>
        <v>0</v>
      </c>
      <c r="S1548" s="213">
        <f>IF(M1548="nvt",0,IF(O1548&gt;0,VLOOKUP(M1548,'3-Productie normen'!A:K,VLOOKUP(O1548,'3-Productie normen'!$B$34:$C$35,2,FALSE),FALSE)))</f>
        <v>0</v>
      </c>
      <c r="T1548" s="213">
        <f t="shared" si="110"/>
        <v>0</v>
      </c>
      <c r="U1548" s="572"/>
    </row>
    <row r="1549" spans="1:21" ht="14.15" customHeight="1">
      <c r="A1549" s="231">
        <v>1548</v>
      </c>
      <c r="B1549" s="262" t="s">
        <v>87</v>
      </c>
      <c r="C1549" s="208" t="s">
        <v>1464</v>
      </c>
      <c r="D1549" s="208" t="s">
        <v>1465</v>
      </c>
      <c r="E1549" s="208" t="s">
        <v>1466</v>
      </c>
      <c r="F1549" s="208" t="s">
        <v>176</v>
      </c>
      <c r="G1549" s="208" t="s">
        <v>177</v>
      </c>
      <c r="H1549" s="208" t="s">
        <v>1749</v>
      </c>
      <c r="I1549" s="200" t="s">
        <v>123</v>
      </c>
      <c r="J1549" s="208" t="s">
        <v>179</v>
      </c>
      <c r="K1549" s="208" t="s">
        <v>179</v>
      </c>
      <c r="L1549" s="208" t="s">
        <v>1478</v>
      </c>
      <c r="M1549" s="199" t="s">
        <v>122</v>
      </c>
      <c r="N1549" s="201">
        <v>19.7517</v>
      </c>
      <c r="O1549" s="202" t="s">
        <v>81</v>
      </c>
      <c r="P1549" s="202"/>
      <c r="Q1549" s="203">
        <f t="shared" si="108"/>
        <v>0</v>
      </c>
      <c r="R1549" s="203">
        <f t="shared" si="109"/>
        <v>0</v>
      </c>
      <c r="S1549" s="213">
        <f>IF(M1549="nvt",0,IF(O1549&gt;0,VLOOKUP(M1549,'3-Productie normen'!A:K,VLOOKUP(O1549,'3-Productie normen'!$B$34:$C$35,2,FALSE),FALSE)))</f>
        <v>0</v>
      </c>
      <c r="T1549" s="213">
        <f t="shared" si="110"/>
        <v>0</v>
      </c>
      <c r="U1549" s="572"/>
    </row>
    <row r="1550" spans="1:21" ht="14.15" customHeight="1">
      <c r="A1550" s="231">
        <v>1549</v>
      </c>
      <c r="B1550" s="262" t="s">
        <v>87</v>
      </c>
      <c r="C1550" s="208" t="s">
        <v>1464</v>
      </c>
      <c r="D1550" s="208" t="s">
        <v>1465</v>
      </c>
      <c r="E1550" s="208" t="s">
        <v>1466</v>
      </c>
      <c r="F1550" s="208" t="s">
        <v>176</v>
      </c>
      <c r="G1550" s="208" t="s">
        <v>177</v>
      </c>
      <c r="H1550" s="208" t="s">
        <v>1750</v>
      </c>
      <c r="I1550" s="200" t="s">
        <v>245</v>
      </c>
      <c r="J1550" s="208" t="s">
        <v>255</v>
      </c>
      <c r="K1550" s="208" t="s">
        <v>256</v>
      </c>
      <c r="L1550" s="208" t="s">
        <v>180</v>
      </c>
      <c r="M1550" s="199" t="s">
        <v>143</v>
      </c>
      <c r="N1550" s="201">
        <v>60.771499999999996</v>
      </c>
      <c r="O1550" s="202"/>
      <c r="P1550" s="202"/>
      <c r="Q1550" s="203">
        <f t="shared" si="108"/>
        <v>0</v>
      </c>
      <c r="R1550" s="203">
        <f t="shared" si="109"/>
        <v>0</v>
      </c>
      <c r="S1550" s="213">
        <f>IF(M1550="nvt",0,IF(O1550&gt;0,VLOOKUP(M1550,'3-Productie normen'!A:K,VLOOKUP(O1550,'3-Productie normen'!$B$34:$C$35,2,FALSE),FALSE)))</f>
        <v>0</v>
      </c>
      <c r="T1550" s="213">
        <f t="shared" si="110"/>
        <v>0</v>
      </c>
      <c r="U1550" s="572"/>
    </row>
    <row r="1551" spans="1:21" ht="14.15" customHeight="1">
      <c r="A1551" s="231">
        <v>1550</v>
      </c>
      <c r="B1551" s="262" t="s">
        <v>87</v>
      </c>
      <c r="C1551" s="208" t="s">
        <v>1464</v>
      </c>
      <c r="D1551" s="208" t="s">
        <v>1465</v>
      </c>
      <c r="E1551" s="208" t="s">
        <v>1466</v>
      </c>
      <c r="F1551" s="208" t="s">
        <v>176</v>
      </c>
      <c r="G1551" s="208" t="s">
        <v>177</v>
      </c>
      <c r="H1551" s="208" t="s">
        <v>1751</v>
      </c>
      <c r="I1551" s="200" t="s">
        <v>130</v>
      </c>
      <c r="J1551" s="208" t="s">
        <v>222</v>
      </c>
      <c r="K1551" s="208" t="s">
        <v>237</v>
      </c>
      <c r="L1551" s="208" t="s">
        <v>180</v>
      </c>
      <c r="M1551" s="208" t="s">
        <v>140</v>
      </c>
      <c r="N1551" s="201">
        <v>3.6642999999999999</v>
      </c>
      <c r="O1551" s="202" t="s">
        <v>81</v>
      </c>
      <c r="P1551" s="202"/>
      <c r="Q1551" s="203">
        <f t="shared" si="108"/>
        <v>0</v>
      </c>
      <c r="R1551" s="203">
        <f t="shared" si="109"/>
        <v>0</v>
      </c>
      <c r="S1551" s="213">
        <f>IF(M1551="nvt",0,IF(O1551&gt;0,VLOOKUP(M1551,'3-Productie normen'!A:K,VLOOKUP(O1551,'3-Productie normen'!$B$34:$C$35,2,FALSE),FALSE)))</f>
        <v>0</v>
      </c>
      <c r="T1551" s="213">
        <f t="shared" si="110"/>
        <v>0</v>
      </c>
      <c r="U1551" s="572"/>
    </row>
    <row r="1552" spans="1:21" ht="14.15" customHeight="1">
      <c r="A1552" s="231">
        <v>1551</v>
      </c>
      <c r="B1552" s="262" t="s">
        <v>87</v>
      </c>
      <c r="C1552" s="208" t="s">
        <v>1464</v>
      </c>
      <c r="D1552" s="208" t="s">
        <v>1465</v>
      </c>
      <c r="E1552" s="208" t="s">
        <v>1466</v>
      </c>
      <c r="F1552" s="208" t="s">
        <v>176</v>
      </c>
      <c r="G1552" s="208" t="s">
        <v>177</v>
      </c>
      <c r="H1552" s="208" t="s">
        <v>1752</v>
      </c>
      <c r="I1552" s="200" t="s">
        <v>130</v>
      </c>
      <c r="J1552" s="208" t="s">
        <v>209</v>
      </c>
      <c r="K1552" s="208" t="s">
        <v>220</v>
      </c>
      <c r="L1552" s="208" t="s">
        <v>180</v>
      </c>
      <c r="M1552" s="208" t="s">
        <v>140</v>
      </c>
      <c r="N1552" s="201">
        <v>7.9695</v>
      </c>
      <c r="O1552" s="202" t="s">
        <v>81</v>
      </c>
      <c r="P1552" s="202"/>
      <c r="Q1552" s="203">
        <f t="shared" si="108"/>
        <v>0</v>
      </c>
      <c r="R1552" s="203">
        <f t="shared" si="109"/>
        <v>0</v>
      </c>
      <c r="S1552" s="213">
        <f>IF(M1552="nvt",0,IF(O1552&gt;0,VLOOKUP(M1552,'3-Productie normen'!A:K,VLOOKUP(O1552,'3-Productie normen'!$B$34:$C$35,2,FALSE),FALSE)))</f>
        <v>0</v>
      </c>
      <c r="T1552" s="213">
        <f t="shared" si="110"/>
        <v>0</v>
      </c>
      <c r="U1552" s="572"/>
    </row>
    <row r="1553" spans="1:21" ht="14.15" customHeight="1">
      <c r="A1553" s="231">
        <v>1552</v>
      </c>
      <c r="B1553" s="262" t="s">
        <v>87</v>
      </c>
      <c r="C1553" s="208" t="s">
        <v>1464</v>
      </c>
      <c r="D1553" s="208" t="s">
        <v>1465</v>
      </c>
      <c r="E1553" s="208" t="s">
        <v>1466</v>
      </c>
      <c r="F1553" s="208" t="s">
        <v>176</v>
      </c>
      <c r="G1553" s="208" t="s">
        <v>177</v>
      </c>
      <c r="H1553" s="208" t="s">
        <v>1753</v>
      </c>
      <c r="I1553" s="207" t="s">
        <v>130</v>
      </c>
      <c r="J1553" s="208" t="s">
        <v>222</v>
      </c>
      <c r="K1553" s="208" t="s">
        <v>237</v>
      </c>
      <c r="L1553" s="208" t="s">
        <v>180</v>
      </c>
      <c r="M1553" s="199" t="s">
        <v>129</v>
      </c>
      <c r="N1553" s="201">
        <v>160.40479999999999</v>
      </c>
      <c r="O1553" s="202" t="s">
        <v>81</v>
      </c>
      <c r="P1553" s="202"/>
      <c r="Q1553" s="203">
        <f t="shared" si="108"/>
        <v>0</v>
      </c>
      <c r="R1553" s="203">
        <f t="shared" si="109"/>
        <v>0</v>
      </c>
      <c r="S1553" s="213">
        <f>IF(M1553="nvt",0,IF(O1553&gt;0,VLOOKUP(M1553,'3-Productie normen'!A:K,VLOOKUP(O1553,'3-Productie normen'!$B$34:$C$35,2,FALSE),FALSE)))</f>
        <v>0</v>
      </c>
      <c r="T1553" s="213">
        <f t="shared" si="110"/>
        <v>0</v>
      </c>
      <c r="U1553" s="572"/>
    </row>
    <row r="1554" spans="1:21" ht="14.15" customHeight="1">
      <c r="A1554" s="232">
        <v>1553</v>
      </c>
      <c r="B1554" s="262" t="s">
        <v>87</v>
      </c>
      <c r="C1554" s="208" t="s">
        <v>1464</v>
      </c>
      <c r="D1554" s="208" t="s">
        <v>1465</v>
      </c>
      <c r="E1554" s="208" t="s">
        <v>1466</v>
      </c>
      <c r="F1554" s="208" t="s">
        <v>176</v>
      </c>
      <c r="G1554" s="208" t="s">
        <v>177</v>
      </c>
      <c r="H1554" s="208" t="s">
        <v>1754</v>
      </c>
      <c r="I1554" s="200" t="s">
        <v>133</v>
      </c>
      <c r="J1554" s="208" t="s">
        <v>222</v>
      </c>
      <c r="K1554" s="208" t="s">
        <v>223</v>
      </c>
      <c r="L1554" s="208" t="s">
        <v>461</v>
      </c>
      <c r="M1554" s="208" t="s">
        <v>138</v>
      </c>
      <c r="N1554" s="201">
        <v>7.0822000000000003</v>
      </c>
      <c r="O1554" s="202" t="s">
        <v>81</v>
      </c>
      <c r="P1554" s="202"/>
      <c r="Q1554" s="203">
        <f t="shared" ref="Q1554:Q1617" si="111">IF(O1554="nvt",0,IF(O1554&gt;0,S1554*N1554,0))</f>
        <v>0</v>
      </c>
      <c r="R1554" s="203">
        <f t="shared" ref="R1554:R1617" si="112">IF(P1554&gt;0,T1554*N1554,0)</f>
        <v>0</v>
      </c>
      <c r="S1554" s="213">
        <f>IF(M1554="nvt",0,IF(O1554&gt;0,VLOOKUP(M1554,'3-Productie normen'!A:K,VLOOKUP(O1554,'3-Productie normen'!$B$34:$C$35,2,FALSE),FALSE)))</f>
        <v>0</v>
      </c>
      <c r="T1554" s="213">
        <f t="shared" ref="T1554:T1617" si="113">IF(P1554&gt;0,S1554*$T$8,0)</f>
        <v>0</v>
      </c>
      <c r="U1554" s="572"/>
    </row>
    <row r="1555" spans="1:21" ht="14.15" customHeight="1">
      <c r="A1555" s="231">
        <v>1554</v>
      </c>
      <c r="B1555" s="262" t="s">
        <v>87</v>
      </c>
      <c r="C1555" s="208" t="s">
        <v>1464</v>
      </c>
      <c r="D1555" s="208" t="s">
        <v>1465</v>
      </c>
      <c r="E1555" s="208" t="s">
        <v>1466</v>
      </c>
      <c r="F1555" s="208" t="s">
        <v>176</v>
      </c>
      <c r="G1555" s="208" t="s">
        <v>177</v>
      </c>
      <c r="H1555" s="208" t="s">
        <v>1755</v>
      </c>
      <c r="I1555" s="200" t="s">
        <v>133</v>
      </c>
      <c r="J1555" s="208" t="s">
        <v>222</v>
      </c>
      <c r="K1555" s="208" t="s">
        <v>223</v>
      </c>
      <c r="L1555" s="208" t="s">
        <v>461</v>
      </c>
      <c r="M1555" s="208" t="s">
        <v>138</v>
      </c>
      <c r="N1555" s="201">
        <v>1.1081000000000001</v>
      </c>
      <c r="O1555" s="202" t="s">
        <v>81</v>
      </c>
      <c r="P1555" s="202"/>
      <c r="Q1555" s="203">
        <f t="shared" si="111"/>
        <v>0</v>
      </c>
      <c r="R1555" s="203">
        <f t="shared" si="112"/>
        <v>0</v>
      </c>
      <c r="S1555" s="213">
        <f>IF(M1555="nvt",0,IF(O1555&gt;0,VLOOKUP(M1555,'3-Productie normen'!A:K,VLOOKUP(O1555,'3-Productie normen'!$B$34:$C$35,2,FALSE),FALSE)))</f>
        <v>0</v>
      </c>
      <c r="T1555" s="213">
        <f t="shared" si="113"/>
        <v>0</v>
      </c>
      <c r="U1555" s="572"/>
    </row>
    <row r="1556" spans="1:21" ht="14.15" customHeight="1">
      <c r="A1556" s="231">
        <v>1555</v>
      </c>
      <c r="B1556" s="262" t="s">
        <v>87</v>
      </c>
      <c r="C1556" s="208" t="s">
        <v>1464</v>
      </c>
      <c r="D1556" s="208" t="s">
        <v>1465</v>
      </c>
      <c r="E1556" s="208" t="s">
        <v>1466</v>
      </c>
      <c r="F1556" s="208" t="s">
        <v>176</v>
      </c>
      <c r="G1556" s="208" t="s">
        <v>177</v>
      </c>
      <c r="H1556" s="208" t="s">
        <v>1756</v>
      </c>
      <c r="I1556" s="200" t="s">
        <v>133</v>
      </c>
      <c r="J1556" s="208" t="s">
        <v>222</v>
      </c>
      <c r="K1556" s="208" t="s">
        <v>223</v>
      </c>
      <c r="L1556" s="208" t="s">
        <v>461</v>
      </c>
      <c r="M1556" s="208" t="s">
        <v>138</v>
      </c>
      <c r="N1556" s="201">
        <v>1.1433</v>
      </c>
      <c r="O1556" s="202" t="s">
        <v>81</v>
      </c>
      <c r="P1556" s="202"/>
      <c r="Q1556" s="203">
        <f t="shared" si="111"/>
        <v>0</v>
      </c>
      <c r="R1556" s="203">
        <f t="shared" si="112"/>
        <v>0</v>
      </c>
      <c r="S1556" s="213">
        <f>IF(M1556="nvt",0,IF(O1556&gt;0,VLOOKUP(M1556,'3-Productie normen'!A:K,VLOOKUP(O1556,'3-Productie normen'!$B$34:$C$35,2,FALSE),FALSE)))</f>
        <v>0</v>
      </c>
      <c r="T1556" s="213">
        <f t="shared" si="113"/>
        <v>0</v>
      </c>
      <c r="U1556" s="572"/>
    </row>
    <row r="1557" spans="1:21" ht="14.15" customHeight="1">
      <c r="A1557" s="231">
        <v>1556</v>
      </c>
      <c r="B1557" s="262" t="s">
        <v>87</v>
      </c>
      <c r="C1557" s="208" t="s">
        <v>1464</v>
      </c>
      <c r="D1557" s="208" t="s">
        <v>1465</v>
      </c>
      <c r="E1557" s="208" t="s">
        <v>1466</v>
      </c>
      <c r="F1557" s="208" t="s">
        <v>176</v>
      </c>
      <c r="G1557" s="208" t="s">
        <v>177</v>
      </c>
      <c r="H1557" s="208" t="s">
        <v>1757</v>
      </c>
      <c r="I1557" s="200" t="s">
        <v>123</v>
      </c>
      <c r="J1557" s="208" t="s">
        <v>179</v>
      </c>
      <c r="K1557" s="208" t="s">
        <v>179</v>
      </c>
      <c r="L1557" s="208" t="s">
        <v>180</v>
      </c>
      <c r="M1557" s="199" t="s">
        <v>122</v>
      </c>
      <c r="N1557" s="201">
        <v>18.807100000000002</v>
      </c>
      <c r="O1557" s="202" t="s">
        <v>81</v>
      </c>
      <c r="P1557" s="202"/>
      <c r="Q1557" s="203">
        <f t="shared" si="111"/>
        <v>0</v>
      </c>
      <c r="R1557" s="203">
        <f t="shared" si="112"/>
        <v>0</v>
      </c>
      <c r="S1557" s="213">
        <f>IF(M1557="nvt",0,IF(O1557&gt;0,VLOOKUP(M1557,'3-Productie normen'!A:K,VLOOKUP(O1557,'3-Productie normen'!$B$34:$C$35,2,FALSE),FALSE)))</f>
        <v>0</v>
      </c>
      <c r="T1557" s="213">
        <f t="shared" si="113"/>
        <v>0</v>
      </c>
      <c r="U1557" s="572"/>
    </row>
    <row r="1558" spans="1:21" ht="14.15" customHeight="1">
      <c r="A1558" s="231">
        <v>1557</v>
      </c>
      <c r="B1558" s="262" t="s">
        <v>87</v>
      </c>
      <c r="C1558" s="208" t="s">
        <v>1464</v>
      </c>
      <c r="D1558" s="208" t="s">
        <v>1465</v>
      </c>
      <c r="E1558" s="208" t="s">
        <v>1466</v>
      </c>
      <c r="F1558" s="208" t="s">
        <v>176</v>
      </c>
      <c r="G1558" s="208" t="s">
        <v>177</v>
      </c>
      <c r="H1558" s="208" t="s">
        <v>1758</v>
      </c>
      <c r="I1558" s="200" t="s">
        <v>123</v>
      </c>
      <c r="J1558" s="208" t="s">
        <v>179</v>
      </c>
      <c r="K1558" s="208" t="s">
        <v>179</v>
      </c>
      <c r="L1558" s="208" t="s">
        <v>1478</v>
      </c>
      <c r="M1558" s="199" t="s">
        <v>122</v>
      </c>
      <c r="N1558" s="201">
        <v>28.236499999999999</v>
      </c>
      <c r="O1558" s="202" t="s">
        <v>81</v>
      </c>
      <c r="P1558" s="202"/>
      <c r="Q1558" s="203">
        <f t="shared" si="111"/>
        <v>0</v>
      </c>
      <c r="R1558" s="203">
        <f t="shared" si="112"/>
        <v>0</v>
      </c>
      <c r="S1558" s="213">
        <f>IF(M1558="nvt",0,IF(O1558&gt;0,VLOOKUP(M1558,'3-Productie normen'!A:K,VLOOKUP(O1558,'3-Productie normen'!$B$34:$C$35,2,FALSE),FALSE)))</f>
        <v>0</v>
      </c>
      <c r="T1558" s="213">
        <f t="shared" si="113"/>
        <v>0</v>
      </c>
      <c r="U1558" s="572"/>
    </row>
    <row r="1559" spans="1:21" ht="14.15" customHeight="1">
      <c r="A1559" s="231">
        <v>1558</v>
      </c>
      <c r="B1559" s="262" t="s">
        <v>87</v>
      </c>
      <c r="C1559" s="208" t="s">
        <v>1464</v>
      </c>
      <c r="D1559" s="208" t="s">
        <v>1465</v>
      </c>
      <c r="E1559" s="208" t="s">
        <v>1466</v>
      </c>
      <c r="F1559" s="208" t="s">
        <v>176</v>
      </c>
      <c r="G1559" s="208" t="s">
        <v>177</v>
      </c>
      <c r="H1559" s="208" t="s">
        <v>1759</v>
      </c>
      <c r="I1559" s="200" t="s">
        <v>123</v>
      </c>
      <c r="J1559" s="208" t="s">
        <v>255</v>
      </c>
      <c r="K1559" s="208" t="s">
        <v>256</v>
      </c>
      <c r="L1559" s="208" t="s">
        <v>180</v>
      </c>
      <c r="M1559" s="199" t="s">
        <v>122</v>
      </c>
      <c r="N1559" s="201">
        <v>19.0063</v>
      </c>
      <c r="O1559" s="202" t="s">
        <v>81</v>
      </c>
      <c r="P1559" s="202"/>
      <c r="Q1559" s="203">
        <f t="shared" si="111"/>
        <v>0</v>
      </c>
      <c r="R1559" s="203">
        <f t="shared" si="112"/>
        <v>0</v>
      </c>
      <c r="S1559" s="213">
        <f>IF(M1559="nvt",0,IF(O1559&gt;0,VLOOKUP(M1559,'3-Productie normen'!A:K,VLOOKUP(O1559,'3-Productie normen'!$B$34:$C$35,2,FALSE),FALSE)))</f>
        <v>0</v>
      </c>
      <c r="T1559" s="213">
        <f t="shared" si="113"/>
        <v>0</v>
      </c>
      <c r="U1559" s="572"/>
    </row>
    <row r="1560" spans="1:21" ht="14.15" customHeight="1">
      <c r="A1560" s="231">
        <v>1559</v>
      </c>
      <c r="B1560" s="262" t="s">
        <v>87</v>
      </c>
      <c r="C1560" s="208" t="s">
        <v>1464</v>
      </c>
      <c r="D1560" s="208" t="s">
        <v>1465</v>
      </c>
      <c r="E1560" s="208" t="s">
        <v>1466</v>
      </c>
      <c r="F1560" s="208" t="s">
        <v>176</v>
      </c>
      <c r="G1560" s="208" t="s">
        <v>177</v>
      </c>
      <c r="H1560" s="208" t="s">
        <v>1760</v>
      </c>
      <c r="I1560" s="200" t="s">
        <v>143</v>
      </c>
      <c r="J1560" s="208" t="s">
        <v>179</v>
      </c>
      <c r="K1560" s="208" t="s">
        <v>265</v>
      </c>
      <c r="L1560" s="208" t="s">
        <v>425</v>
      </c>
      <c r="M1560" s="208" t="s">
        <v>143</v>
      </c>
      <c r="N1560" s="201">
        <v>26.8629</v>
      </c>
      <c r="O1560" s="202"/>
      <c r="P1560" s="202"/>
      <c r="Q1560" s="203">
        <f t="shared" si="111"/>
        <v>0</v>
      </c>
      <c r="R1560" s="203">
        <f t="shared" si="112"/>
        <v>0</v>
      </c>
      <c r="S1560" s="213">
        <f>IF(M1560="nvt",0,IF(O1560&gt;0,VLOOKUP(M1560,'3-Productie normen'!A:K,VLOOKUP(O1560,'3-Productie normen'!$B$34:$C$35,2,FALSE),FALSE)))</f>
        <v>0</v>
      </c>
      <c r="T1560" s="213">
        <f t="shared" si="113"/>
        <v>0</v>
      </c>
      <c r="U1560" s="572"/>
    </row>
    <row r="1561" spans="1:21" ht="14.15" customHeight="1">
      <c r="A1561" s="231">
        <v>1560</v>
      </c>
      <c r="B1561" s="262" t="s">
        <v>87</v>
      </c>
      <c r="C1561" s="208" t="s">
        <v>1464</v>
      </c>
      <c r="D1561" s="208" t="s">
        <v>1465</v>
      </c>
      <c r="E1561" s="208" t="s">
        <v>1466</v>
      </c>
      <c r="F1561" s="208" t="s">
        <v>176</v>
      </c>
      <c r="G1561" s="208" t="s">
        <v>177</v>
      </c>
      <c r="H1561" s="208" t="s">
        <v>1761</v>
      </c>
      <c r="I1561" s="200" t="s">
        <v>123</v>
      </c>
      <c r="J1561" s="208" t="s">
        <v>255</v>
      </c>
      <c r="K1561" s="208" t="s">
        <v>256</v>
      </c>
      <c r="L1561" s="208" t="s">
        <v>1631</v>
      </c>
      <c r="M1561" s="199" t="s">
        <v>122</v>
      </c>
      <c r="N1561" s="201">
        <v>20.045200000000001</v>
      </c>
      <c r="O1561" s="202" t="s">
        <v>81</v>
      </c>
      <c r="P1561" s="202"/>
      <c r="Q1561" s="203">
        <f t="shared" si="111"/>
        <v>0</v>
      </c>
      <c r="R1561" s="203">
        <f t="shared" si="112"/>
        <v>0</v>
      </c>
      <c r="S1561" s="213">
        <f>IF(M1561="nvt",0,IF(O1561&gt;0,VLOOKUP(M1561,'3-Productie normen'!A:K,VLOOKUP(O1561,'3-Productie normen'!$B$34:$C$35,2,FALSE),FALSE)))</f>
        <v>0</v>
      </c>
      <c r="T1561" s="213">
        <f t="shared" si="113"/>
        <v>0</v>
      </c>
      <c r="U1561" s="572"/>
    </row>
    <row r="1562" spans="1:21" ht="14.15" customHeight="1">
      <c r="A1562" s="232">
        <v>1561</v>
      </c>
      <c r="B1562" s="262" t="s">
        <v>87</v>
      </c>
      <c r="C1562" s="208" t="s">
        <v>1464</v>
      </c>
      <c r="D1562" s="208" t="s">
        <v>1465</v>
      </c>
      <c r="E1562" s="208" t="s">
        <v>1466</v>
      </c>
      <c r="F1562" s="208" t="s">
        <v>176</v>
      </c>
      <c r="G1562" s="208" t="s">
        <v>177</v>
      </c>
      <c r="H1562" s="208" t="s">
        <v>1762</v>
      </c>
      <c r="I1562" s="200" t="s">
        <v>123</v>
      </c>
      <c r="J1562" s="208" t="s">
        <v>179</v>
      </c>
      <c r="K1562" s="208" t="s">
        <v>179</v>
      </c>
      <c r="L1562" s="208" t="s">
        <v>1478</v>
      </c>
      <c r="M1562" s="199" t="s">
        <v>122</v>
      </c>
      <c r="N1562" s="201">
        <v>28.9496</v>
      </c>
      <c r="O1562" s="202" t="s">
        <v>81</v>
      </c>
      <c r="P1562" s="202"/>
      <c r="Q1562" s="203">
        <f t="shared" si="111"/>
        <v>0</v>
      </c>
      <c r="R1562" s="203">
        <f t="shared" si="112"/>
        <v>0</v>
      </c>
      <c r="S1562" s="213">
        <f>IF(M1562="nvt",0,IF(O1562&gt;0,VLOOKUP(M1562,'3-Productie normen'!A:K,VLOOKUP(O1562,'3-Productie normen'!$B$34:$C$35,2,FALSE),FALSE)))</f>
        <v>0</v>
      </c>
      <c r="T1562" s="213">
        <f t="shared" si="113"/>
        <v>0</v>
      </c>
      <c r="U1562" s="572"/>
    </row>
    <row r="1563" spans="1:21" ht="14.15" customHeight="1">
      <c r="A1563" s="231">
        <v>1562</v>
      </c>
      <c r="B1563" s="262" t="s">
        <v>87</v>
      </c>
      <c r="C1563" s="208" t="s">
        <v>1464</v>
      </c>
      <c r="D1563" s="208" t="s">
        <v>1465</v>
      </c>
      <c r="E1563" s="208" t="s">
        <v>1466</v>
      </c>
      <c r="F1563" s="208" t="s">
        <v>176</v>
      </c>
      <c r="G1563" s="208" t="s">
        <v>177</v>
      </c>
      <c r="H1563" s="208" t="s">
        <v>1763</v>
      </c>
      <c r="I1563" s="200" t="s">
        <v>143</v>
      </c>
      <c r="J1563" s="208" t="s">
        <v>255</v>
      </c>
      <c r="K1563" s="208" t="s">
        <v>179</v>
      </c>
      <c r="L1563" s="208" t="s">
        <v>1631</v>
      </c>
      <c r="M1563" s="208" t="s">
        <v>143</v>
      </c>
      <c r="N1563" s="201">
        <v>18.126199999999997</v>
      </c>
      <c r="O1563" s="202"/>
      <c r="P1563" s="202"/>
      <c r="Q1563" s="203">
        <f t="shared" si="111"/>
        <v>0</v>
      </c>
      <c r="R1563" s="203">
        <f t="shared" si="112"/>
        <v>0</v>
      </c>
      <c r="S1563" s="213">
        <f>IF(M1563="nvt",0,IF(O1563&gt;0,VLOOKUP(M1563,'3-Productie normen'!A:K,VLOOKUP(O1563,'3-Productie normen'!$B$34:$C$35,2,FALSE),FALSE)))</f>
        <v>0</v>
      </c>
      <c r="T1563" s="213">
        <f t="shared" si="113"/>
        <v>0</v>
      </c>
      <c r="U1563" s="572"/>
    </row>
    <row r="1564" spans="1:21" ht="14.15" customHeight="1">
      <c r="A1564" s="231">
        <v>1563</v>
      </c>
      <c r="B1564" s="262" t="s">
        <v>87</v>
      </c>
      <c r="C1564" s="208" t="s">
        <v>1464</v>
      </c>
      <c r="D1564" s="208" t="s">
        <v>1465</v>
      </c>
      <c r="E1564" s="208" t="s">
        <v>1466</v>
      </c>
      <c r="F1564" s="208" t="s">
        <v>176</v>
      </c>
      <c r="G1564" s="208" t="s">
        <v>177</v>
      </c>
      <c r="H1564" s="208" t="s">
        <v>1764</v>
      </c>
      <c r="I1564" s="200" t="s">
        <v>123</v>
      </c>
      <c r="J1564" s="208" t="s">
        <v>179</v>
      </c>
      <c r="K1564" s="208" t="s">
        <v>1074</v>
      </c>
      <c r="L1564" s="208" t="s">
        <v>425</v>
      </c>
      <c r="M1564" s="199" t="s">
        <v>122</v>
      </c>
      <c r="N1564" s="201">
        <v>26.955400000000001</v>
      </c>
      <c r="O1564" s="202" t="s">
        <v>81</v>
      </c>
      <c r="P1564" s="202"/>
      <c r="Q1564" s="203">
        <f t="shared" si="111"/>
        <v>0</v>
      </c>
      <c r="R1564" s="203">
        <f t="shared" si="112"/>
        <v>0</v>
      </c>
      <c r="S1564" s="213">
        <f>IF(M1564="nvt",0,IF(O1564&gt;0,VLOOKUP(M1564,'3-Productie normen'!A:K,VLOOKUP(O1564,'3-Productie normen'!$B$34:$C$35,2,FALSE),FALSE)))</f>
        <v>0</v>
      </c>
      <c r="T1564" s="213">
        <f t="shared" si="113"/>
        <v>0</v>
      </c>
      <c r="U1564" s="572"/>
    </row>
    <row r="1565" spans="1:21" ht="14.15" customHeight="1">
      <c r="A1565" s="231">
        <v>1564</v>
      </c>
      <c r="B1565" s="262" t="s">
        <v>87</v>
      </c>
      <c r="C1565" s="208" t="s">
        <v>1464</v>
      </c>
      <c r="D1565" s="208" t="s">
        <v>1465</v>
      </c>
      <c r="E1565" s="208" t="s">
        <v>1466</v>
      </c>
      <c r="F1565" s="208" t="s">
        <v>176</v>
      </c>
      <c r="G1565" s="208" t="s">
        <v>177</v>
      </c>
      <c r="H1565" s="208" t="s">
        <v>1765</v>
      </c>
      <c r="I1565" s="200" t="s">
        <v>123</v>
      </c>
      <c r="J1565" s="208" t="s">
        <v>179</v>
      </c>
      <c r="K1565" s="208" t="s">
        <v>1064</v>
      </c>
      <c r="L1565" s="208" t="s">
        <v>1478</v>
      </c>
      <c r="M1565" s="199" t="s">
        <v>122</v>
      </c>
      <c r="N1565" s="201">
        <v>57.974399999999996</v>
      </c>
      <c r="O1565" s="202" t="s">
        <v>81</v>
      </c>
      <c r="P1565" s="202"/>
      <c r="Q1565" s="203">
        <f t="shared" si="111"/>
        <v>0</v>
      </c>
      <c r="R1565" s="203">
        <f t="shared" si="112"/>
        <v>0</v>
      </c>
      <c r="S1565" s="213">
        <f>IF(M1565="nvt",0,IF(O1565&gt;0,VLOOKUP(M1565,'3-Productie normen'!A:K,VLOOKUP(O1565,'3-Productie normen'!$B$34:$C$35,2,FALSE),FALSE)))</f>
        <v>0</v>
      </c>
      <c r="T1565" s="213">
        <f t="shared" si="113"/>
        <v>0</v>
      </c>
      <c r="U1565" s="572"/>
    </row>
    <row r="1566" spans="1:21" ht="14.15" customHeight="1">
      <c r="A1566" s="231">
        <v>1565</v>
      </c>
      <c r="B1566" s="262" t="s">
        <v>87</v>
      </c>
      <c r="C1566" s="208" t="s">
        <v>1464</v>
      </c>
      <c r="D1566" s="208" t="s">
        <v>1465</v>
      </c>
      <c r="E1566" s="208" t="s">
        <v>1466</v>
      </c>
      <c r="F1566" s="208" t="s">
        <v>176</v>
      </c>
      <c r="G1566" s="208" t="s">
        <v>177</v>
      </c>
      <c r="H1566" s="208" t="s">
        <v>1766</v>
      </c>
      <c r="I1566" s="200" t="s">
        <v>123</v>
      </c>
      <c r="J1566" s="208" t="s">
        <v>179</v>
      </c>
      <c r="K1566" s="208" t="s">
        <v>179</v>
      </c>
      <c r="L1566" s="208" t="s">
        <v>1478</v>
      </c>
      <c r="M1566" s="199" t="s">
        <v>122</v>
      </c>
      <c r="N1566" s="201">
        <v>14.477399999999999</v>
      </c>
      <c r="O1566" s="202" t="s">
        <v>81</v>
      </c>
      <c r="P1566" s="202"/>
      <c r="Q1566" s="203">
        <f t="shared" si="111"/>
        <v>0</v>
      </c>
      <c r="R1566" s="203">
        <f t="shared" si="112"/>
        <v>0</v>
      </c>
      <c r="S1566" s="213">
        <f>IF(M1566="nvt",0,IF(O1566&gt;0,VLOOKUP(M1566,'3-Productie normen'!A:K,VLOOKUP(O1566,'3-Productie normen'!$B$34:$C$35,2,FALSE),FALSE)))</f>
        <v>0</v>
      </c>
      <c r="T1566" s="213">
        <f t="shared" si="113"/>
        <v>0</v>
      </c>
      <c r="U1566" s="572"/>
    </row>
    <row r="1567" spans="1:21" ht="14.15" customHeight="1">
      <c r="A1567" s="231">
        <v>1566</v>
      </c>
      <c r="B1567" s="262" t="s">
        <v>87</v>
      </c>
      <c r="C1567" s="208" t="s">
        <v>1464</v>
      </c>
      <c r="D1567" s="208" t="s">
        <v>1465</v>
      </c>
      <c r="E1567" s="208" t="s">
        <v>1466</v>
      </c>
      <c r="F1567" s="208" t="s">
        <v>176</v>
      </c>
      <c r="G1567" s="208" t="s">
        <v>177</v>
      </c>
      <c r="H1567" s="208" t="s">
        <v>1766</v>
      </c>
      <c r="I1567" s="200" t="s">
        <v>123</v>
      </c>
      <c r="J1567" s="208" t="s">
        <v>179</v>
      </c>
      <c r="K1567" s="208" t="s">
        <v>179</v>
      </c>
      <c r="L1567" s="208" t="s">
        <v>1478</v>
      </c>
      <c r="M1567" s="199" t="s">
        <v>122</v>
      </c>
      <c r="N1567" s="201">
        <v>14.477399999999999</v>
      </c>
      <c r="O1567" s="202" t="s">
        <v>81</v>
      </c>
      <c r="P1567" s="202"/>
      <c r="Q1567" s="203">
        <f t="shared" si="111"/>
        <v>0</v>
      </c>
      <c r="R1567" s="203">
        <f t="shared" si="112"/>
        <v>0</v>
      </c>
      <c r="S1567" s="213">
        <f>IF(M1567="nvt",0,IF(O1567&gt;0,VLOOKUP(M1567,'3-Productie normen'!A:K,VLOOKUP(O1567,'3-Productie normen'!$B$34:$C$35,2,FALSE),FALSE)))</f>
        <v>0</v>
      </c>
      <c r="T1567" s="213">
        <f t="shared" si="113"/>
        <v>0</v>
      </c>
      <c r="U1567" s="572"/>
    </row>
    <row r="1568" spans="1:21" ht="14.15" customHeight="1">
      <c r="A1568" s="231">
        <v>1567</v>
      </c>
      <c r="B1568" s="262" t="s">
        <v>87</v>
      </c>
      <c r="C1568" s="208" t="s">
        <v>1464</v>
      </c>
      <c r="D1568" s="208" t="s">
        <v>1465</v>
      </c>
      <c r="E1568" s="208" t="s">
        <v>1466</v>
      </c>
      <c r="F1568" s="208" t="s">
        <v>176</v>
      </c>
      <c r="G1568" s="208" t="s">
        <v>177</v>
      </c>
      <c r="H1568" s="208" t="s">
        <v>1767</v>
      </c>
      <c r="I1568" s="200" t="s">
        <v>125</v>
      </c>
      <c r="J1568" s="208" t="s">
        <v>222</v>
      </c>
      <c r="K1568" s="208" t="s">
        <v>279</v>
      </c>
      <c r="L1568" s="208" t="s">
        <v>461</v>
      </c>
      <c r="M1568" s="199" t="s">
        <v>129</v>
      </c>
      <c r="N1568" s="201">
        <v>2.5811000000000002</v>
      </c>
      <c r="O1568" s="202" t="s">
        <v>81</v>
      </c>
      <c r="P1568" s="202"/>
      <c r="Q1568" s="203">
        <f t="shared" si="111"/>
        <v>0</v>
      </c>
      <c r="R1568" s="203">
        <f t="shared" si="112"/>
        <v>0</v>
      </c>
      <c r="S1568" s="213">
        <f>IF(M1568="nvt",0,IF(O1568&gt;0,VLOOKUP(M1568,'3-Productie normen'!A:K,VLOOKUP(O1568,'3-Productie normen'!$B$34:$C$35,2,FALSE),FALSE)))</f>
        <v>0</v>
      </c>
      <c r="T1568" s="213">
        <f t="shared" si="113"/>
        <v>0</v>
      </c>
      <c r="U1568" s="572"/>
    </row>
    <row r="1569" spans="1:21" ht="14.15" customHeight="1">
      <c r="A1569" s="231">
        <v>1568</v>
      </c>
      <c r="B1569" s="262" t="s">
        <v>87</v>
      </c>
      <c r="C1569" s="208" t="s">
        <v>1464</v>
      </c>
      <c r="D1569" s="208" t="s">
        <v>1465</v>
      </c>
      <c r="E1569" s="208" t="s">
        <v>1466</v>
      </c>
      <c r="F1569" s="208" t="s">
        <v>176</v>
      </c>
      <c r="G1569" s="208" t="s">
        <v>177</v>
      </c>
      <c r="H1569" s="208" t="s">
        <v>1768</v>
      </c>
      <c r="I1569" s="200" t="s">
        <v>123</v>
      </c>
      <c r="J1569" s="208" t="s">
        <v>179</v>
      </c>
      <c r="K1569" s="208" t="s">
        <v>179</v>
      </c>
      <c r="L1569" s="208" t="s">
        <v>1478</v>
      </c>
      <c r="M1569" s="199" t="s">
        <v>122</v>
      </c>
      <c r="N1569" s="201">
        <v>28.956799999999998</v>
      </c>
      <c r="O1569" s="202" t="s">
        <v>81</v>
      </c>
      <c r="P1569" s="202"/>
      <c r="Q1569" s="203">
        <f t="shared" si="111"/>
        <v>0</v>
      </c>
      <c r="R1569" s="203">
        <f t="shared" si="112"/>
        <v>0</v>
      </c>
      <c r="S1569" s="213">
        <f>IF(M1569="nvt",0,IF(O1569&gt;0,VLOOKUP(M1569,'3-Productie normen'!A:K,VLOOKUP(O1569,'3-Productie normen'!$B$34:$C$35,2,FALSE),FALSE)))</f>
        <v>0</v>
      </c>
      <c r="T1569" s="213">
        <f t="shared" si="113"/>
        <v>0</v>
      </c>
      <c r="U1569" s="572"/>
    </row>
    <row r="1570" spans="1:21" ht="14.15" customHeight="1">
      <c r="A1570" s="232">
        <v>1569</v>
      </c>
      <c r="B1570" s="262" t="s">
        <v>87</v>
      </c>
      <c r="C1570" s="208" t="s">
        <v>1464</v>
      </c>
      <c r="D1570" s="208" t="s">
        <v>1465</v>
      </c>
      <c r="E1570" s="208" t="s">
        <v>1466</v>
      </c>
      <c r="F1570" s="208" t="s">
        <v>176</v>
      </c>
      <c r="G1570" s="208" t="s">
        <v>177</v>
      </c>
      <c r="H1570" s="208" t="s">
        <v>1769</v>
      </c>
      <c r="I1570" s="200" t="s">
        <v>123</v>
      </c>
      <c r="J1570" s="208" t="s">
        <v>179</v>
      </c>
      <c r="K1570" s="208" t="s">
        <v>179</v>
      </c>
      <c r="L1570" s="208" t="s">
        <v>1478</v>
      </c>
      <c r="M1570" s="199" t="s">
        <v>122</v>
      </c>
      <c r="N1570" s="201">
        <v>28.861000000000001</v>
      </c>
      <c r="O1570" s="202" t="s">
        <v>81</v>
      </c>
      <c r="P1570" s="202"/>
      <c r="Q1570" s="203">
        <f t="shared" si="111"/>
        <v>0</v>
      </c>
      <c r="R1570" s="203">
        <f t="shared" si="112"/>
        <v>0</v>
      </c>
      <c r="S1570" s="213">
        <f>IF(M1570="nvt",0,IF(O1570&gt;0,VLOOKUP(M1570,'3-Productie normen'!A:K,VLOOKUP(O1570,'3-Productie normen'!$B$34:$C$35,2,FALSE),FALSE)))</f>
        <v>0</v>
      </c>
      <c r="T1570" s="213">
        <f t="shared" si="113"/>
        <v>0</v>
      </c>
      <c r="U1570" s="572"/>
    </row>
    <row r="1571" spans="1:21" ht="14.15" customHeight="1">
      <c r="A1571" s="231">
        <v>1570</v>
      </c>
      <c r="B1571" s="262" t="s">
        <v>87</v>
      </c>
      <c r="C1571" s="208" t="s">
        <v>1464</v>
      </c>
      <c r="D1571" s="208" t="s">
        <v>1465</v>
      </c>
      <c r="E1571" s="208" t="s">
        <v>1466</v>
      </c>
      <c r="F1571" s="208" t="s">
        <v>176</v>
      </c>
      <c r="G1571" s="208" t="s">
        <v>177</v>
      </c>
      <c r="H1571" s="208" t="s">
        <v>1770</v>
      </c>
      <c r="I1571" s="200" t="s">
        <v>245</v>
      </c>
      <c r="J1571" s="208" t="s">
        <v>179</v>
      </c>
      <c r="K1571" s="208" t="s">
        <v>256</v>
      </c>
      <c r="L1571" s="208" t="s">
        <v>1478</v>
      </c>
      <c r="M1571" s="199" t="s">
        <v>143</v>
      </c>
      <c r="N1571" s="201">
        <v>18.633499999999998</v>
      </c>
      <c r="O1571" s="202"/>
      <c r="P1571" s="202"/>
      <c r="Q1571" s="203">
        <f t="shared" si="111"/>
        <v>0</v>
      </c>
      <c r="R1571" s="203">
        <f t="shared" si="112"/>
        <v>0</v>
      </c>
      <c r="S1571" s="213">
        <f>IF(M1571="nvt",0,IF(O1571&gt;0,VLOOKUP(M1571,'3-Productie normen'!A:K,VLOOKUP(O1571,'3-Productie normen'!$B$34:$C$35,2,FALSE),FALSE)))</f>
        <v>0</v>
      </c>
      <c r="T1571" s="213">
        <f t="shared" si="113"/>
        <v>0</v>
      </c>
      <c r="U1571" s="572"/>
    </row>
    <row r="1572" spans="1:21" ht="14.15" customHeight="1">
      <c r="A1572" s="231">
        <v>1571</v>
      </c>
      <c r="B1572" s="262" t="s">
        <v>87</v>
      </c>
      <c r="C1572" s="208" t="s">
        <v>1464</v>
      </c>
      <c r="D1572" s="208" t="s">
        <v>1465</v>
      </c>
      <c r="E1572" s="208" t="s">
        <v>1466</v>
      </c>
      <c r="F1572" s="208" t="s">
        <v>176</v>
      </c>
      <c r="G1572" s="208" t="s">
        <v>177</v>
      </c>
      <c r="H1572" s="208" t="s">
        <v>1771</v>
      </c>
      <c r="I1572" s="207" t="s">
        <v>130</v>
      </c>
      <c r="J1572" s="208" t="s">
        <v>222</v>
      </c>
      <c r="K1572" s="208" t="s">
        <v>237</v>
      </c>
      <c r="L1572" s="208" t="s">
        <v>180</v>
      </c>
      <c r="M1572" s="199" t="s">
        <v>129</v>
      </c>
      <c r="N1572" s="201">
        <v>153.1858</v>
      </c>
      <c r="O1572" s="202" t="s">
        <v>81</v>
      </c>
      <c r="P1572" s="202"/>
      <c r="Q1572" s="203">
        <f t="shared" si="111"/>
        <v>0</v>
      </c>
      <c r="R1572" s="203">
        <f t="shared" si="112"/>
        <v>0</v>
      </c>
      <c r="S1572" s="213">
        <f>IF(M1572="nvt",0,IF(O1572&gt;0,VLOOKUP(M1572,'3-Productie normen'!A:K,VLOOKUP(O1572,'3-Productie normen'!$B$34:$C$35,2,FALSE),FALSE)))</f>
        <v>0</v>
      </c>
      <c r="T1572" s="213">
        <f t="shared" si="113"/>
        <v>0</v>
      </c>
      <c r="U1572" s="572"/>
    </row>
    <row r="1573" spans="1:21" ht="14.15" customHeight="1">
      <c r="A1573" s="231">
        <v>1572</v>
      </c>
      <c r="B1573" s="262" t="s">
        <v>87</v>
      </c>
      <c r="C1573" s="208" t="s">
        <v>1464</v>
      </c>
      <c r="D1573" s="208" t="s">
        <v>1465</v>
      </c>
      <c r="E1573" s="208" t="s">
        <v>1466</v>
      </c>
      <c r="F1573" s="208" t="s">
        <v>176</v>
      </c>
      <c r="G1573" s="208" t="s">
        <v>177</v>
      </c>
      <c r="H1573" s="208" t="s">
        <v>1772</v>
      </c>
      <c r="I1573" s="200" t="s">
        <v>133</v>
      </c>
      <c r="J1573" s="208" t="s">
        <v>222</v>
      </c>
      <c r="K1573" s="208" t="s">
        <v>223</v>
      </c>
      <c r="L1573" s="208" t="s">
        <v>461</v>
      </c>
      <c r="M1573" s="208" t="s">
        <v>138</v>
      </c>
      <c r="N1573" s="201">
        <v>5.194</v>
      </c>
      <c r="O1573" s="202" t="s">
        <v>81</v>
      </c>
      <c r="P1573" s="202"/>
      <c r="Q1573" s="203">
        <f t="shared" si="111"/>
        <v>0</v>
      </c>
      <c r="R1573" s="203">
        <f t="shared" si="112"/>
        <v>0</v>
      </c>
      <c r="S1573" s="213">
        <f>IF(M1573="nvt",0,IF(O1573&gt;0,VLOOKUP(M1573,'3-Productie normen'!A:K,VLOOKUP(O1573,'3-Productie normen'!$B$34:$C$35,2,FALSE),FALSE)))</f>
        <v>0</v>
      </c>
      <c r="T1573" s="213">
        <f t="shared" si="113"/>
        <v>0</v>
      </c>
      <c r="U1573" s="572"/>
    </row>
    <row r="1574" spans="1:21" ht="14.15" customHeight="1">
      <c r="A1574" s="231">
        <v>1573</v>
      </c>
      <c r="B1574" s="262" t="s">
        <v>87</v>
      </c>
      <c r="C1574" s="208" t="s">
        <v>1464</v>
      </c>
      <c r="D1574" s="208" t="s">
        <v>1465</v>
      </c>
      <c r="E1574" s="208" t="s">
        <v>1466</v>
      </c>
      <c r="F1574" s="208" t="s">
        <v>176</v>
      </c>
      <c r="G1574" s="208" t="s">
        <v>177</v>
      </c>
      <c r="H1574" s="208" t="s">
        <v>1773</v>
      </c>
      <c r="I1574" s="200" t="s">
        <v>133</v>
      </c>
      <c r="J1574" s="208" t="s">
        <v>222</v>
      </c>
      <c r="K1574" s="208" t="s">
        <v>223</v>
      </c>
      <c r="L1574" s="208" t="s">
        <v>461</v>
      </c>
      <c r="M1574" s="208" t="s">
        <v>138</v>
      </c>
      <c r="N1574" s="201">
        <v>0.91480000000000006</v>
      </c>
      <c r="O1574" s="202" t="s">
        <v>81</v>
      </c>
      <c r="P1574" s="202"/>
      <c r="Q1574" s="203">
        <f t="shared" si="111"/>
        <v>0</v>
      </c>
      <c r="R1574" s="203">
        <f t="shared" si="112"/>
        <v>0</v>
      </c>
      <c r="S1574" s="213">
        <f>IF(M1574="nvt",0,IF(O1574&gt;0,VLOOKUP(M1574,'3-Productie normen'!A:K,VLOOKUP(O1574,'3-Productie normen'!$B$34:$C$35,2,FALSE),FALSE)))</f>
        <v>0</v>
      </c>
      <c r="T1574" s="213">
        <f t="shared" si="113"/>
        <v>0</v>
      </c>
      <c r="U1574" s="572"/>
    </row>
    <row r="1575" spans="1:21" ht="14.15" customHeight="1">
      <c r="A1575" s="231">
        <v>1574</v>
      </c>
      <c r="B1575" s="262" t="s">
        <v>87</v>
      </c>
      <c r="C1575" s="208" t="s">
        <v>1464</v>
      </c>
      <c r="D1575" s="208" t="s">
        <v>1465</v>
      </c>
      <c r="E1575" s="208" t="s">
        <v>1466</v>
      </c>
      <c r="F1575" s="208" t="s">
        <v>176</v>
      </c>
      <c r="G1575" s="208" t="s">
        <v>177</v>
      </c>
      <c r="H1575" s="208" t="s">
        <v>1774</v>
      </c>
      <c r="I1575" s="200" t="s">
        <v>133</v>
      </c>
      <c r="J1575" s="208" t="s">
        <v>222</v>
      </c>
      <c r="K1575" s="208" t="s">
        <v>223</v>
      </c>
      <c r="L1575" s="208" t="s">
        <v>461</v>
      </c>
      <c r="M1575" s="208" t="s">
        <v>138</v>
      </c>
      <c r="N1575" s="201">
        <v>1.0165</v>
      </c>
      <c r="O1575" s="202" t="s">
        <v>81</v>
      </c>
      <c r="P1575" s="202"/>
      <c r="Q1575" s="203">
        <f t="shared" si="111"/>
        <v>0</v>
      </c>
      <c r="R1575" s="203">
        <f t="shared" si="112"/>
        <v>0</v>
      </c>
      <c r="S1575" s="213">
        <f>IF(M1575="nvt",0,IF(O1575&gt;0,VLOOKUP(M1575,'3-Productie normen'!A:K,VLOOKUP(O1575,'3-Productie normen'!$B$34:$C$35,2,FALSE),FALSE)))</f>
        <v>0</v>
      </c>
      <c r="T1575" s="213">
        <f t="shared" si="113"/>
        <v>0</v>
      </c>
      <c r="U1575" s="572"/>
    </row>
    <row r="1576" spans="1:21" ht="14.15" customHeight="1">
      <c r="A1576" s="231">
        <v>1575</v>
      </c>
      <c r="B1576" s="262" t="s">
        <v>87</v>
      </c>
      <c r="C1576" s="208" t="s">
        <v>1464</v>
      </c>
      <c r="D1576" s="208" t="s">
        <v>1465</v>
      </c>
      <c r="E1576" s="208" t="s">
        <v>1466</v>
      </c>
      <c r="F1576" s="208" t="s">
        <v>176</v>
      </c>
      <c r="G1576" s="208" t="s">
        <v>177</v>
      </c>
      <c r="H1576" s="208" t="s">
        <v>1775</v>
      </c>
      <c r="I1576" s="200" t="s">
        <v>143</v>
      </c>
      <c r="J1576" s="208" t="s">
        <v>179</v>
      </c>
      <c r="K1576" s="208" t="s">
        <v>235</v>
      </c>
      <c r="L1576" s="208" t="s">
        <v>180</v>
      </c>
      <c r="M1576" s="208" t="s">
        <v>143</v>
      </c>
      <c r="N1576" s="201">
        <v>29.861799999999999</v>
      </c>
      <c r="O1576" s="202"/>
      <c r="P1576" s="202"/>
      <c r="Q1576" s="203">
        <f t="shared" si="111"/>
        <v>0</v>
      </c>
      <c r="R1576" s="203">
        <f t="shared" si="112"/>
        <v>0</v>
      </c>
      <c r="S1576" s="213">
        <f>IF(M1576="nvt",0,IF(O1576&gt;0,VLOOKUP(M1576,'3-Productie normen'!A:K,VLOOKUP(O1576,'3-Productie normen'!$B$34:$C$35,2,FALSE),FALSE)))</f>
        <v>0</v>
      </c>
      <c r="T1576" s="213">
        <f t="shared" si="113"/>
        <v>0</v>
      </c>
      <c r="U1576" s="572"/>
    </row>
    <row r="1577" spans="1:21" ht="14.15" customHeight="1">
      <c r="A1577" s="231">
        <v>1576</v>
      </c>
      <c r="B1577" s="262" t="s">
        <v>87</v>
      </c>
      <c r="C1577" s="208" t="s">
        <v>1464</v>
      </c>
      <c r="D1577" s="208" t="s">
        <v>1465</v>
      </c>
      <c r="E1577" s="208" t="s">
        <v>1466</v>
      </c>
      <c r="F1577" s="208" t="s">
        <v>176</v>
      </c>
      <c r="G1577" s="208" t="s">
        <v>177</v>
      </c>
      <c r="H1577" s="208" t="s">
        <v>1776</v>
      </c>
      <c r="I1577" s="200" t="s">
        <v>133</v>
      </c>
      <c r="J1577" s="208" t="s">
        <v>222</v>
      </c>
      <c r="K1577" s="208" t="s">
        <v>223</v>
      </c>
      <c r="L1577" s="208" t="s">
        <v>180</v>
      </c>
      <c r="M1577" s="208" t="s">
        <v>138</v>
      </c>
      <c r="N1577" s="201">
        <v>8.0206999999999997</v>
      </c>
      <c r="O1577" s="202" t="s">
        <v>81</v>
      </c>
      <c r="P1577" s="202"/>
      <c r="Q1577" s="203">
        <f t="shared" si="111"/>
        <v>0</v>
      </c>
      <c r="R1577" s="203">
        <f t="shared" si="112"/>
        <v>0</v>
      </c>
      <c r="S1577" s="213">
        <f>IF(M1577="nvt",0,IF(O1577&gt;0,VLOOKUP(M1577,'3-Productie normen'!A:K,VLOOKUP(O1577,'3-Productie normen'!$B$34:$C$35,2,FALSE),FALSE)))</f>
        <v>0</v>
      </c>
      <c r="T1577" s="213">
        <f t="shared" si="113"/>
        <v>0</v>
      </c>
      <c r="U1577" s="572"/>
    </row>
    <row r="1578" spans="1:21" ht="14.15" customHeight="1">
      <c r="A1578" s="232">
        <v>1577</v>
      </c>
      <c r="B1578" s="262" t="s">
        <v>87</v>
      </c>
      <c r="C1578" s="208" t="s">
        <v>1464</v>
      </c>
      <c r="D1578" s="208" t="s">
        <v>1465</v>
      </c>
      <c r="E1578" s="208" t="s">
        <v>1466</v>
      </c>
      <c r="F1578" s="208" t="s">
        <v>176</v>
      </c>
      <c r="G1578" s="208" t="s">
        <v>177</v>
      </c>
      <c r="H1578" s="208" t="s">
        <v>1777</v>
      </c>
      <c r="I1578" s="200" t="s">
        <v>133</v>
      </c>
      <c r="J1578" s="208" t="s">
        <v>222</v>
      </c>
      <c r="K1578" s="208" t="s">
        <v>223</v>
      </c>
      <c r="L1578" s="208" t="s">
        <v>461</v>
      </c>
      <c r="M1578" s="208" t="s">
        <v>138</v>
      </c>
      <c r="N1578" s="201">
        <v>0.91480000000000006</v>
      </c>
      <c r="O1578" s="202" t="s">
        <v>81</v>
      </c>
      <c r="P1578" s="202"/>
      <c r="Q1578" s="203">
        <f t="shared" si="111"/>
        <v>0</v>
      </c>
      <c r="R1578" s="203">
        <f t="shared" si="112"/>
        <v>0</v>
      </c>
      <c r="S1578" s="213">
        <f>IF(M1578="nvt",0,IF(O1578&gt;0,VLOOKUP(M1578,'3-Productie normen'!A:K,VLOOKUP(O1578,'3-Productie normen'!$B$34:$C$35,2,FALSE),FALSE)))</f>
        <v>0</v>
      </c>
      <c r="T1578" s="213">
        <f t="shared" si="113"/>
        <v>0</v>
      </c>
      <c r="U1578" s="572"/>
    </row>
    <row r="1579" spans="1:21" ht="14.15" customHeight="1">
      <c r="A1579" s="231">
        <v>1578</v>
      </c>
      <c r="B1579" s="262" t="s">
        <v>87</v>
      </c>
      <c r="C1579" s="208" t="s">
        <v>1464</v>
      </c>
      <c r="D1579" s="208" t="s">
        <v>1465</v>
      </c>
      <c r="E1579" s="208" t="s">
        <v>1466</v>
      </c>
      <c r="F1579" s="208" t="s">
        <v>176</v>
      </c>
      <c r="G1579" s="208" t="s">
        <v>177</v>
      </c>
      <c r="H1579" s="208" t="s">
        <v>1778</v>
      </c>
      <c r="I1579" s="200" t="s">
        <v>133</v>
      </c>
      <c r="J1579" s="208" t="s">
        <v>222</v>
      </c>
      <c r="K1579" s="208" t="s">
        <v>223</v>
      </c>
      <c r="L1579" s="208" t="s">
        <v>461</v>
      </c>
      <c r="M1579" s="208" t="s">
        <v>138</v>
      </c>
      <c r="N1579" s="201">
        <v>1.0165</v>
      </c>
      <c r="O1579" s="202" t="s">
        <v>81</v>
      </c>
      <c r="P1579" s="202"/>
      <c r="Q1579" s="203">
        <f t="shared" si="111"/>
        <v>0</v>
      </c>
      <c r="R1579" s="203">
        <f t="shared" si="112"/>
        <v>0</v>
      </c>
      <c r="S1579" s="213">
        <f>IF(M1579="nvt",0,IF(O1579&gt;0,VLOOKUP(M1579,'3-Productie normen'!A:K,VLOOKUP(O1579,'3-Productie normen'!$B$34:$C$35,2,FALSE),FALSE)))</f>
        <v>0</v>
      </c>
      <c r="T1579" s="213">
        <f t="shared" si="113"/>
        <v>0</v>
      </c>
      <c r="U1579" s="572"/>
    </row>
    <row r="1580" spans="1:21" ht="14.15" customHeight="1">
      <c r="A1580" s="231">
        <v>1579</v>
      </c>
      <c r="B1580" s="262" t="s">
        <v>87</v>
      </c>
      <c r="C1580" s="208" t="s">
        <v>1464</v>
      </c>
      <c r="D1580" s="208" t="s">
        <v>1465</v>
      </c>
      <c r="E1580" s="208" t="s">
        <v>1466</v>
      </c>
      <c r="F1580" s="208" t="s">
        <v>176</v>
      </c>
      <c r="G1580" s="208" t="s">
        <v>177</v>
      </c>
      <c r="H1580" s="208" t="s">
        <v>1779</v>
      </c>
      <c r="I1580" s="200" t="s">
        <v>133</v>
      </c>
      <c r="J1580" s="208" t="s">
        <v>255</v>
      </c>
      <c r="K1580" s="208" t="s">
        <v>256</v>
      </c>
      <c r="L1580" s="208" t="s">
        <v>461</v>
      </c>
      <c r="M1580" s="208" t="s">
        <v>138</v>
      </c>
      <c r="N1580" s="201">
        <v>16.035</v>
      </c>
      <c r="O1580" s="202" t="s">
        <v>81</v>
      </c>
      <c r="P1580" s="202"/>
      <c r="Q1580" s="203">
        <f t="shared" si="111"/>
        <v>0</v>
      </c>
      <c r="R1580" s="203">
        <f t="shared" si="112"/>
        <v>0</v>
      </c>
      <c r="S1580" s="213">
        <f>IF(M1580="nvt",0,IF(O1580&gt;0,VLOOKUP(M1580,'3-Productie normen'!A:K,VLOOKUP(O1580,'3-Productie normen'!$B$34:$C$35,2,FALSE),FALSE)))</f>
        <v>0</v>
      </c>
      <c r="T1580" s="213">
        <f t="shared" si="113"/>
        <v>0</v>
      </c>
      <c r="U1580" s="572"/>
    </row>
    <row r="1581" spans="1:21" ht="14.15" customHeight="1">
      <c r="A1581" s="231">
        <v>1580</v>
      </c>
      <c r="B1581" s="262" t="s">
        <v>87</v>
      </c>
      <c r="C1581" s="208" t="s">
        <v>1464</v>
      </c>
      <c r="D1581" s="208" t="s">
        <v>1465</v>
      </c>
      <c r="E1581" s="208" t="s">
        <v>1466</v>
      </c>
      <c r="F1581" s="208" t="s">
        <v>176</v>
      </c>
      <c r="G1581" s="208" t="s">
        <v>177</v>
      </c>
      <c r="H1581" s="208" t="s">
        <v>1780</v>
      </c>
      <c r="I1581" s="200" t="s">
        <v>123</v>
      </c>
      <c r="J1581" s="208" t="s">
        <v>179</v>
      </c>
      <c r="K1581" s="208" t="s">
        <v>179</v>
      </c>
      <c r="L1581" s="208" t="s">
        <v>1478</v>
      </c>
      <c r="M1581" s="199" t="s">
        <v>122</v>
      </c>
      <c r="N1581" s="201">
        <v>29.218899999999998</v>
      </c>
      <c r="O1581" s="202" t="s">
        <v>81</v>
      </c>
      <c r="P1581" s="202"/>
      <c r="Q1581" s="203">
        <f t="shared" si="111"/>
        <v>0</v>
      </c>
      <c r="R1581" s="203">
        <f t="shared" si="112"/>
        <v>0</v>
      </c>
      <c r="S1581" s="213">
        <f>IF(M1581="nvt",0,IF(O1581&gt;0,VLOOKUP(M1581,'3-Productie normen'!A:K,VLOOKUP(O1581,'3-Productie normen'!$B$34:$C$35,2,FALSE),FALSE)))</f>
        <v>0</v>
      </c>
      <c r="T1581" s="213">
        <f t="shared" si="113"/>
        <v>0</v>
      </c>
      <c r="U1581" s="572"/>
    </row>
    <row r="1582" spans="1:21" ht="14.15" customHeight="1">
      <c r="A1582" s="231">
        <v>1581</v>
      </c>
      <c r="B1582" s="262" t="s">
        <v>87</v>
      </c>
      <c r="C1582" s="208" t="s">
        <v>1464</v>
      </c>
      <c r="D1582" s="208" t="s">
        <v>1465</v>
      </c>
      <c r="E1582" s="208" t="s">
        <v>1466</v>
      </c>
      <c r="F1582" s="208" t="s">
        <v>176</v>
      </c>
      <c r="G1582" s="208" t="s">
        <v>177</v>
      </c>
      <c r="H1582" s="208" t="s">
        <v>1781</v>
      </c>
      <c r="I1582" s="200" t="s">
        <v>123</v>
      </c>
      <c r="J1582" s="208" t="s">
        <v>179</v>
      </c>
      <c r="K1582" s="208" t="s">
        <v>179</v>
      </c>
      <c r="L1582" s="208" t="s">
        <v>1478</v>
      </c>
      <c r="M1582" s="199" t="s">
        <v>122</v>
      </c>
      <c r="N1582" s="201">
        <v>19.072400000000002</v>
      </c>
      <c r="O1582" s="202" t="s">
        <v>81</v>
      </c>
      <c r="P1582" s="202"/>
      <c r="Q1582" s="203">
        <f t="shared" si="111"/>
        <v>0</v>
      </c>
      <c r="R1582" s="203">
        <f t="shared" si="112"/>
        <v>0</v>
      </c>
      <c r="S1582" s="213">
        <f>IF(M1582="nvt",0,IF(O1582&gt;0,VLOOKUP(M1582,'3-Productie normen'!A:K,VLOOKUP(O1582,'3-Productie normen'!$B$34:$C$35,2,FALSE),FALSE)))</f>
        <v>0</v>
      </c>
      <c r="T1582" s="213">
        <f t="shared" si="113"/>
        <v>0</v>
      </c>
      <c r="U1582" s="572"/>
    </row>
    <row r="1583" spans="1:21" ht="14.15" customHeight="1">
      <c r="A1583" s="231">
        <v>1582</v>
      </c>
      <c r="B1583" s="262" t="s">
        <v>87</v>
      </c>
      <c r="C1583" s="208" t="s">
        <v>1464</v>
      </c>
      <c r="D1583" s="208" t="s">
        <v>1465</v>
      </c>
      <c r="E1583" s="208" t="s">
        <v>1466</v>
      </c>
      <c r="F1583" s="208" t="s">
        <v>176</v>
      </c>
      <c r="G1583" s="208" t="s">
        <v>177</v>
      </c>
      <c r="H1583" s="208" t="s">
        <v>1782</v>
      </c>
      <c r="I1583" s="200" t="s">
        <v>123</v>
      </c>
      <c r="J1583" s="208" t="s">
        <v>179</v>
      </c>
      <c r="K1583" s="208" t="s">
        <v>179</v>
      </c>
      <c r="L1583" s="208" t="s">
        <v>1478</v>
      </c>
      <c r="M1583" s="199" t="s">
        <v>122</v>
      </c>
      <c r="N1583" s="201">
        <v>29.060199999999998</v>
      </c>
      <c r="O1583" s="202" t="s">
        <v>81</v>
      </c>
      <c r="P1583" s="202"/>
      <c r="Q1583" s="203">
        <f t="shared" si="111"/>
        <v>0</v>
      </c>
      <c r="R1583" s="203">
        <f t="shared" si="112"/>
        <v>0</v>
      </c>
      <c r="S1583" s="213">
        <f>IF(M1583="nvt",0,IF(O1583&gt;0,VLOOKUP(M1583,'3-Productie normen'!A:K,VLOOKUP(O1583,'3-Productie normen'!$B$34:$C$35,2,FALSE),FALSE)))</f>
        <v>0</v>
      </c>
      <c r="T1583" s="213">
        <f t="shared" si="113"/>
        <v>0</v>
      </c>
      <c r="U1583" s="572"/>
    </row>
    <row r="1584" spans="1:21" ht="14.15" customHeight="1">
      <c r="A1584" s="231">
        <v>1583</v>
      </c>
      <c r="B1584" s="262" t="s">
        <v>87</v>
      </c>
      <c r="C1584" s="208" t="s">
        <v>1464</v>
      </c>
      <c r="D1584" s="208" t="s">
        <v>1465</v>
      </c>
      <c r="E1584" s="208" t="s">
        <v>1466</v>
      </c>
      <c r="F1584" s="208" t="s">
        <v>176</v>
      </c>
      <c r="G1584" s="208" t="s">
        <v>177</v>
      </c>
      <c r="H1584" s="208" t="s">
        <v>1783</v>
      </c>
      <c r="I1584" s="200" t="s">
        <v>123</v>
      </c>
      <c r="J1584" s="208" t="s">
        <v>179</v>
      </c>
      <c r="K1584" s="208" t="s">
        <v>179</v>
      </c>
      <c r="L1584" s="208" t="s">
        <v>1478</v>
      </c>
      <c r="M1584" s="199" t="s">
        <v>122</v>
      </c>
      <c r="N1584" s="201">
        <v>18.659000000000002</v>
      </c>
      <c r="O1584" s="202" t="s">
        <v>81</v>
      </c>
      <c r="P1584" s="202"/>
      <c r="Q1584" s="203">
        <f t="shared" si="111"/>
        <v>0</v>
      </c>
      <c r="R1584" s="203">
        <f t="shared" si="112"/>
        <v>0</v>
      </c>
      <c r="S1584" s="213">
        <f>IF(M1584="nvt",0,IF(O1584&gt;0,VLOOKUP(M1584,'3-Productie normen'!A:K,VLOOKUP(O1584,'3-Productie normen'!$B$34:$C$35,2,FALSE),FALSE)))</f>
        <v>0</v>
      </c>
      <c r="T1584" s="213">
        <f t="shared" si="113"/>
        <v>0</v>
      </c>
      <c r="U1584" s="572"/>
    </row>
    <row r="1585" spans="1:21" ht="14.15" customHeight="1">
      <c r="A1585" s="231">
        <v>1584</v>
      </c>
      <c r="B1585" s="262" t="s">
        <v>87</v>
      </c>
      <c r="C1585" s="208" t="s">
        <v>1464</v>
      </c>
      <c r="D1585" s="208" t="s">
        <v>1465</v>
      </c>
      <c r="E1585" s="208" t="s">
        <v>1466</v>
      </c>
      <c r="F1585" s="208" t="s">
        <v>176</v>
      </c>
      <c r="G1585" s="208" t="s">
        <v>177</v>
      </c>
      <c r="H1585" s="208" t="s">
        <v>1784</v>
      </c>
      <c r="I1585" s="200" t="s">
        <v>123</v>
      </c>
      <c r="J1585" s="208" t="s">
        <v>179</v>
      </c>
      <c r="K1585" s="208" t="s">
        <v>179</v>
      </c>
      <c r="L1585" s="208" t="s">
        <v>1478</v>
      </c>
      <c r="M1585" s="199" t="s">
        <v>122</v>
      </c>
      <c r="N1585" s="201">
        <v>27.9527</v>
      </c>
      <c r="O1585" s="202" t="s">
        <v>81</v>
      </c>
      <c r="P1585" s="202"/>
      <c r="Q1585" s="203">
        <f t="shared" si="111"/>
        <v>0</v>
      </c>
      <c r="R1585" s="203">
        <f t="shared" si="112"/>
        <v>0</v>
      </c>
      <c r="S1585" s="213">
        <f>IF(M1585="nvt",0,IF(O1585&gt;0,VLOOKUP(M1585,'3-Productie normen'!A:K,VLOOKUP(O1585,'3-Productie normen'!$B$34:$C$35,2,FALSE),FALSE)))</f>
        <v>0</v>
      </c>
      <c r="T1585" s="213">
        <f t="shared" si="113"/>
        <v>0</v>
      </c>
      <c r="U1585" s="572"/>
    </row>
    <row r="1586" spans="1:21" ht="14.15" customHeight="1">
      <c r="A1586" s="232">
        <v>1585</v>
      </c>
      <c r="B1586" s="262" t="s">
        <v>87</v>
      </c>
      <c r="C1586" s="208" t="s">
        <v>1464</v>
      </c>
      <c r="D1586" s="208" t="s">
        <v>1465</v>
      </c>
      <c r="E1586" s="208" t="s">
        <v>1466</v>
      </c>
      <c r="F1586" s="208" t="s">
        <v>176</v>
      </c>
      <c r="G1586" s="208" t="s">
        <v>177</v>
      </c>
      <c r="H1586" s="208" t="s">
        <v>1785</v>
      </c>
      <c r="I1586" s="200" t="s">
        <v>123</v>
      </c>
      <c r="J1586" s="208" t="s">
        <v>179</v>
      </c>
      <c r="K1586" s="208" t="s">
        <v>1074</v>
      </c>
      <c r="L1586" s="208" t="s">
        <v>1478</v>
      </c>
      <c r="M1586" s="199" t="s">
        <v>122</v>
      </c>
      <c r="N1586" s="201">
        <v>25.195300000000003</v>
      </c>
      <c r="O1586" s="202" t="s">
        <v>81</v>
      </c>
      <c r="P1586" s="202"/>
      <c r="Q1586" s="203">
        <f t="shared" si="111"/>
        <v>0</v>
      </c>
      <c r="R1586" s="203">
        <f t="shared" si="112"/>
        <v>0</v>
      </c>
      <c r="S1586" s="213">
        <f>IF(M1586="nvt",0,IF(O1586&gt;0,VLOOKUP(M1586,'3-Productie normen'!A:K,VLOOKUP(O1586,'3-Productie normen'!$B$34:$C$35,2,FALSE),FALSE)))</f>
        <v>0</v>
      </c>
      <c r="T1586" s="213">
        <f t="shared" si="113"/>
        <v>0</v>
      </c>
      <c r="U1586" s="572"/>
    </row>
    <row r="1587" spans="1:21" ht="14.15" customHeight="1">
      <c r="A1587" s="231">
        <v>1586</v>
      </c>
      <c r="B1587" s="262" t="s">
        <v>87</v>
      </c>
      <c r="C1587" s="208" t="s">
        <v>1464</v>
      </c>
      <c r="D1587" s="208" t="s">
        <v>1465</v>
      </c>
      <c r="E1587" s="208" t="s">
        <v>1466</v>
      </c>
      <c r="F1587" s="208" t="s">
        <v>176</v>
      </c>
      <c r="G1587" s="208" t="s">
        <v>177</v>
      </c>
      <c r="H1587" s="208" t="s">
        <v>1786</v>
      </c>
      <c r="I1587" s="200" t="s">
        <v>123</v>
      </c>
      <c r="J1587" s="208" t="s">
        <v>179</v>
      </c>
      <c r="K1587" s="208" t="s">
        <v>1064</v>
      </c>
      <c r="L1587" s="208" t="s">
        <v>1478</v>
      </c>
      <c r="M1587" s="199" t="s">
        <v>122</v>
      </c>
      <c r="N1587" s="201">
        <v>48.233800000000002</v>
      </c>
      <c r="O1587" s="202" t="s">
        <v>81</v>
      </c>
      <c r="P1587" s="202"/>
      <c r="Q1587" s="203">
        <f t="shared" si="111"/>
        <v>0</v>
      </c>
      <c r="R1587" s="203">
        <f t="shared" si="112"/>
        <v>0</v>
      </c>
      <c r="S1587" s="213">
        <f>IF(M1587="nvt",0,IF(O1587&gt;0,VLOOKUP(M1587,'3-Productie normen'!A:K,VLOOKUP(O1587,'3-Productie normen'!$B$34:$C$35,2,FALSE),FALSE)))</f>
        <v>0</v>
      </c>
      <c r="T1587" s="213">
        <f t="shared" si="113"/>
        <v>0</v>
      </c>
      <c r="U1587" s="572"/>
    </row>
    <row r="1588" spans="1:21" ht="14.15" customHeight="1">
      <c r="A1588" s="231">
        <v>1587</v>
      </c>
      <c r="B1588" s="262" t="s">
        <v>87</v>
      </c>
      <c r="C1588" s="208" t="s">
        <v>1464</v>
      </c>
      <c r="D1588" s="208" t="s">
        <v>1465</v>
      </c>
      <c r="E1588" s="208" t="s">
        <v>1466</v>
      </c>
      <c r="F1588" s="208" t="s">
        <v>176</v>
      </c>
      <c r="G1588" s="208" t="s">
        <v>177</v>
      </c>
      <c r="H1588" s="208" t="s">
        <v>1787</v>
      </c>
      <c r="I1588" s="200" t="s">
        <v>123</v>
      </c>
      <c r="J1588" s="208" t="s">
        <v>179</v>
      </c>
      <c r="K1588" s="208" t="s">
        <v>179</v>
      </c>
      <c r="L1588" s="208" t="s">
        <v>1478</v>
      </c>
      <c r="M1588" s="199" t="s">
        <v>122</v>
      </c>
      <c r="N1588" s="201">
        <v>28.6875</v>
      </c>
      <c r="O1588" s="202" t="s">
        <v>81</v>
      </c>
      <c r="P1588" s="202"/>
      <c r="Q1588" s="203">
        <f t="shared" si="111"/>
        <v>0</v>
      </c>
      <c r="R1588" s="203">
        <f t="shared" si="112"/>
        <v>0</v>
      </c>
      <c r="S1588" s="213">
        <f>IF(M1588="nvt",0,IF(O1588&gt;0,VLOOKUP(M1588,'3-Productie normen'!A:K,VLOOKUP(O1588,'3-Productie normen'!$B$34:$C$35,2,FALSE),FALSE)))</f>
        <v>0</v>
      </c>
      <c r="T1588" s="213">
        <f t="shared" si="113"/>
        <v>0</v>
      </c>
      <c r="U1588" s="572"/>
    </row>
    <row r="1589" spans="1:21" ht="14.15" customHeight="1">
      <c r="A1589" s="231">
        <v>1588</v>
      </c>
      <c r="B1589" s="262" t="s">
        <v>87</v>
      </c>
      <c r="C1589" s="208" t="s">
        <v>1464</v>
      </c>
      <c r="D1589" s="208" t="s">
        <v>1465</v>
      </c>
      <c r="E1589" s="208" t="s">
        <v>1466</v>
      </c>
      <c r="F1589" s="208" t="s">
        <v>176</v>
      </c>
      <c r="G1589" s="208" t="s">
        <v>177</v>
      </c>
      <c r="H1589" s="208" t="s">
        <v>1788</v>
      </c>
      <c r="I1589" s="200" t="s">
        <v>123</v>
      </c>
      <c r="J1589" s="208" t="s">
        <v>179</v>
      </c>
      <c r="K1589" s="208" t="s">
        <v>265</v>
      </c>
      <c r="L1589" s="208" t="s">
        <v>425</v>
      </c>
      <c r="M1589" s="199" t="s">
        <v>122</v>
      </c>
      <c r="N1589" s="201">
        <v>24.388999999999999</v>
      </c>
      <c r="O1589" s="202" t="s">
        <v>81</v>
      </c>
      <c r="P1589" s="202"/>
      <c r="Q1589" s="203">
        <f t="shared" si="111"/>
        <v>0</v>
      </c>
      <c r="R1589" s="203">
        <f t="shared" si="112"/>
        <v>0</v>
      </c>
      <c r="S1589" s="213">
        <f>IF(M1589="nvt",0,IF(O1589&gt;0,VLOOKUP(M1589,'3-Productie normen'!A:K,VLOOKUP(O1589,'3-Productie normen'!$B$34:$C$35,2,FALSE),FALSE)))</f>
        <v>0</v>
      </c>
      <c r="T1589" s="213">
        <f t="shared" si="113"/>
        <v>0</v>
      </c>
      <c r="U1589" s="572"/>
    </row>
    <row r="1590" spans="1:21" ht="14.15" customHeight="1">
      <c r="A1590" s="231">
        <v>1589</v>
      </c>
      <c r="B1590" s="262" t="s">
        <v>87</v>
      </c>
      <c r="C1590" s="208" t="s">
        <v>1464</v>
      </c>
      <c r="D1590" s="208" t="s">
        <v>1465</v>
      </c>
      <c r="E1590" s="208" t="s">
        <v>1466</v>
      </c>
      <c r="F1590" s="208" t="s">
        <v>176</v>
      </c>
      <c r="G1590" s="208" t="s">
        <v>177</v>
      </c>
      <c r="H1590" s="208" t="s">
        <v>1789</v>
      </c>
      <c r="I1590" s="200" t="s">
        <v>123</v>
      </c>
      <c r="J1590" s="208" t="s">
        <v>179</v>
      </c>
      <c r="K1590" s="208" t="s">
        <v>179</v>
      </c>
      <c r="L1590" s="208" t="s">
        <v>1478</v>
      </c>
      <c r="M1590" s="199" t="s">
        <v>122</v>
      </c>
      <c r="N1590" s="201">
        <v>18.589300000000001</v>
      </c>
      <c r="O1590" s="202" t="s">
        <v>81</v>
      </c>
      <c r="P1590" s="202"/>
      <c r="Q1590" s="203">
        <f t="shared" si="111"/>
        <v>0</v>
      </c>
      <c r="R1590" s="203">
        <f t="shared" si="112"/>
        <v>0</v>
      </c>
      <c r="S1590" s="213">
        <f>IF(M1590="nvt",0,IF(O1590&gt;0,VLOOKUP(M1590,'3-Productie normen'!A:K,VLOOKUP(O1590,'3-Productie normen'!$B$34:$C$35,2,FALSE),FALSE)))</f>
        <v>0</v>
      </c>
      <c r="T1590" s="213">
        <f t="shared" si="113"/>
        <v>0</v>
      </c>
      <c r="U1590" s="572"/>
    </row>
    <row r="1591" spans="1:21" ht="14.15" customHeight="1">
      <c r="A1591" s="231">
        <v>1590</v>
      </c>
      <c r="B1591" s="262" t="s">
        <v>87</v>
      </c>
      <c r="C1591" s="208" t="s">
        <v>1464</v>
      </c>
      <c r="D1591" s="208" t="s">
        <v>1465</v>
      </c>
      <c r="E1591" s="208" t="s">
        <v>1466</v>
      </c>
      <c r="F1591" s="208" t="s">
        <v>176</v>
      </c>
      <c r="G1591" s="208" t="s">
        <v>177</v>
      </c>
      <c r="H1591" s="208" t="s">
        <v>1790</v>
      </c>
      <c r="I1591" s="200" t="s">
        <v>123</v>
      </c>
      <c r="J1591" s="208" t="s">
        <v>179</v>
      </c>
      <c r="K1591" s="208" t="s">
        <v>1064</v>
      </c>
      <c r="L1591" s="208" t="s">
        <v>1478</v>
      </c>
      <c r="M1591" s="199" t="s">
        <v>122</v>
      </c>
      <c r="N1591" s="201">
        <v>36.704799999999999</v>
      </c>
      <c r="O1591" s="202" t="s">
        <v>81</v>
      </c>
      <c r="P1591" s="202"/>
      <c r="Q1591" s="203">
        <f t="shared" si="111"/>
        <v>0</v>
      </c>
      <c r="R1591" s="203">
        <f t="shared" si="112"/>
        <v>0</v>
      </c>
      <c r="S1591" s="213">
        <f>IF(M1591="nvt",0,IF(O1591&gt;0,VLOOKUP(M1591,'3-Productie normen'!A:K,VLOOKUP(O1591,'3-Productie normen'!$B$34:$C$35,2,FALSE),FALSE)))</f>
        <v>0</v>
      </c>
      <c r="T1591" s="213">
        <f t="shared" si="113"/>
        <v>0</v>
      </c>
      <c r="U1591" s="572"/>
    </row>
    <row r="1592" spans="1:21" ht="14.15" customHeight="1">
      <c r="A1592" s="231">
        <v>1591</v>
      </c>
      <c r="B1592" s="262" t="s">
        <v>87</v>
      </c>
      <c r="C1592" s="208" t="s">
        <v>1464</v>
      </c>
      <c r="D1592" s="208" t="s">
        <v>1465</v>
      </c>
      <c r="E1592" s="208" t="s">
        <v>1466</v>
      </c>
      <c r="F1592" s="208" t="s">
        <v>176</v>
      </c>
      <c r="G1592" s="208" t="s">
        <v>177</v>
      </c>
      <c r="H1592" s="208" t="s">
        <v>1791</v>
      </c>
      <c r="I1592" s="200" t="s">
        <v>123</v>
      </c>
      <c r="J1592" s="208" t="s">
        <v>179</v>
      </c>
      <c r="K1592" s="208" t="s">
        <v>179</v>
      </c>
      <c r="L1592" s="208" t="s">
        <v>1478</v>
      </c>
      <c r="M1592" s="199" t="s">
        <v>122</v>
      </c>
      <c r="N1592" s="201">
        <v>28.844999999999999</v>
      </c>
      <c r="O1592" s="202" t="s">
        <v>81</v>
      </c>
      <c r="P1592" s="202"/>
      <c r="Q1592" s="203">
        <f t="shared" si="111"/>
        <v>0</v>
      </c>
      <c r="R1592" s="203">
        <f t="shared" si="112"/>
        <v>0</v>
      </c>
      <c r="S1592" s="213">
        <f>IF(M1592="nvt",0,IF(O1592&gt;0,VLOOKUP(M1592,'3-Productie normen'!A:K,VLOOKUP(O1592,'3-Productie normen'!$B$34:$C$35,2,FALSE),FALSE)))</f>
        <v>0</v>
      </c>
      <c r="T1592" s="213">
        <f t="shared" si="113"/>
        <v>0</v>
      </c>
      <c r="U1592" s="572"/>
    </row>
    <row r="1593" spans="1:21" ht="14.15" customHeight="1">
      <c r="A1593" s="231">
        <v>1592</v>
      </c>
      <c r="B1593" s="262" t="s">
        <v>87</v>
      </c>
      <c r="C1593" s="208" t="s">
        <v>1464</v>
      </c>
      <c r="D1593" s="208" t="s">
        <v>1465</v>
      </c>
      <c r="E1593" s="208" t="s">
        <v>1466</v>
      </c>
      <c r="F1593" s="208" t="s">
        <v>176</v>
      </c>
      <c r="G1593" s="208" t="s">
        <v>177</v>
      </c>
      <c r="H1593" s="208" t="s">
        <v>1792</v>
      </c>
      <c r="I1593" s="200" t="s">
        <v>123</v>
      </c>
      <c r="J1593" s="208" t="s">
        <v>179</v>
      </c>
      <c r="K1593" s="208" t="s">
        <v>179</v>
      </c>
      <c r="L1593" s="208" t="s">
        <v>1478</v>
      </c>
      <c r="M1593" s="199" t="s">
        <v>122</v>
      </c>
      <c r="N1593" s="201">
        <v>18.577500000000001</v>
      </c>
      <c r="O1593" s="202" t="s">
        <v>81</v>
      </c>
      <c r="P1593" s="202"/>
      <c r="Q1593" s="203">
        <f t="shared" si="111"/>
        <v>0</v>
      </c>
      <c r="R1593" s="203">
        <f t="shared" si="112"/>
        <v>0</v>
      </c>
      <c r="S1593" s="213">
        <f>IF(M1593="nvt",0,IF(O1593&gt;0,VLOOKUP(M1593,'3-Productie normen'!A:K,VLOOKUP(O1593,'3-Productie normen'!$B$34:$C$35,2,FALSE),FALSE)))</f>
        <v>0</v>
      </c>
      <c r="T1593" s="213">
        <f t="shared" si="113"/>
        <v>0</v>
      </c>
      <c r="U1593" s="572"/>
    </row>
    <row r="1594" spans="1:21" ht="14.15" customHeight="1">
      <c r="A1594" s="232">
        <v>1593</v>
      </c>
      <c r="B1594" s="262" t="s">
        <v>87</v>
      </c>
      <c r="C1594" s="208" t="s">
        <v>1464</v>
      </c>
      <c r="D1594" s="208" t="s">
        <v>1465</v>
      </c>
      <c r="E1594" s="208" t="s">
        <v>1466</v>
      </c>
      <c r="F1594" s="208" t="s">
        <v>176</v>
      </c>
      <c r="G1594" s="208" t="s">
        <v>177</v>
      </c>
      <c r="H1594" s="208" t="s">
        <v>1793</v>
      </c>
      <c r="I1594" s="200" t="s">
        <v>123</v>
      </c>
      <c r="J1594" s="208" t="s">
        <v>179</v>
      </c>
      <c r="K1594" s="208" t="s">
        <v>179</v>
      </c>
      <c r="L1594" s="208" t="s">
        <v>180</v>
      </c>
      <c r="M1594" s="199" t="s">
        <v>122</v>
      </c>
      <c r="N1594" s="201">
        <v>28.881799999999998</v>
      </c>
      <c r="O1594" s="202" t="s">
        <v>81</v>
      </c>
      <c r="P1594" s="202"/>
      <c r="Q1594" s="203">
        <f t="shared" si="111"/>
        <v>0</v>
      </c>
      <c r="R1594" s="203">
        <f t="shared" si="112"/>
        <v>0</v>
      </c>
      <c r="S1594" s="213">
        <f>IF(M1594="nvt",0,IF(O1594&gt;0,VLOOKUP(M1594,'3-Productie normen'!A:K,VLOOKUP(O1594,'3-Productie normen'!$B$34:$C$35,2,FALSE),FALSE)))</f>
        <v>0</v>
      </c>
      <c r="T1594" s="213">
        <f t="shared" si="113"/>
        <v>0</v>
      </c>
      <c r="U1594" s="572"/>
    </row>
    <row r="1595" spans="1:21" ht="14.15" customHeight="1">
      <c r="A1595" s="231">
        <v>1594</v>
      </c>
      <c r="B1595" s="262" t="s">
        <v>87</v>
      </c>
      <c r="C1595" s="208" t="s">
        <v>1464</v>
      </c>
      <c r="D1595" s="208" t="s">
        <v>1465</v>
      </c>
      <c r="E1595" s="208" t="s">
        <v>1466</v>
      </c>
      <c r="F1595" s="208" t="s">
        <v>176</v>
      </c>
      <c r="G1595" s="208" t="s">
        <v>177</v>
      </c>
      <c r="H1595" s="208" t="s">
        <v>1794</v>
      </c>
      <c r="I1595" s="200" t="s">
        <v>123</v>
      </c>
      <c r="J1595" s="208" t="s">
        <v>179</v>
      </c>
      <c r="K1595" s="208" t="s">
        <v>179</v>
      </c>
      <c r="L1595" s="208" t="s">
        <v>1478</v>
      </c>
      <c r="M1595" s="199" t="s">
        <v>122</v>
      </c>
      <c r="N1595" s="201">
        <v>26.955500000000001</v>
      </c>
      <c r="O1595" s="202" t="s">
        <v>81</v>
      </c>
      <c r="P1595" s="202"/>
      <c r="Q1595" s="203">
        <f t="shared" si="111"/>
        <v>0</v>
      </c>
      <c r="R1595" s="203">
        <f t="shared" si="112"/>
        <v>0</v>
      </c>
      <c r="S1595" s="213">
        <f>IF(M1595="nvt",0,IF(O1595&gt;0,VLOOKUP(M1595,'3-Productie normen'!A:K,VLOOKUP(O1595,'3-Productie normen'!$B$34:$C$35,2,FALSE),FALSE)))</f>
        <v>0</v>
      </c>
      <c r="T1595" s="213">
        <f t="shared" si="113"/>
        <v>0</v>
      </c>
      <c r="U1595" s="572"/>
    </row>
    <row r="1596" spans="1:21" ht="14.15" customHeight="1">
      <c r="A1596" s="231">
        <v>1595</v>
      </c>
      <c r="B1596" s="262" t="s">
        <v>87</v>
      </c>
      <c r="C1596" s="208" t="s">
        <v>1464</v>
      </c>
      <c r="D1596" s="208" t="s">
        <v>1465</v>
      </c>
      <c r="E1596" s="208" t="s">
        <v>1466</v>
      </c>
      <c r="F1596" s="208" t="s">
        <v>176</v>
      </c>
      <c r="G1596" s="208" t="s">
        <v>177</v>
      </c>
      <c r="H1596" s="208" t="s">
        <v>1795</v>
      </c>
      <c r="I1596" s="200" t="s">
        <v>123</v>
      </c>
      <c r="J1596" s="208" t="s">
        <v>179</v>
      </c>
      <c r="K1596" s="208" t="s">
        <v>179</v>
      </c>
      <c r="L1596" s="208" t="s">
        <v>1478</v>
      </c>
      <c r="M1596" s="199" t="s">
        <v>122</v>
      </c>
      <c r="N1596" s="201">
        <v>28.825700000000001</v>
      </c>
      <c r="O1596" s="202" t="s">
        <v>81</v>
      </c>
      <c r="P1596" s="202"/>
      <c r="Q1596" s="203">
        <f t="shared" si="111"/>
        <v>0</v>
      </c>
      <c r="R1596" s="203">
        <f t="shared" si="112"/>
        <v>0</v>
      </c>
      <c r="S1596" s="213">
        <f>IF(M1596="nvt",0,IF(O1596&gt;0,VLOOKUP(M1596,'3-Productie normen'!A:K,VLOOKUP(O1596,'3-Productie normen'!$B$34:$C$35,2,FALSE),FALSE)))</f>
        <v>0</v>
      </c>
      <c r="T1596" s="213">
        <f t="shared" si="113"/>
        <v>0</v>
      </c>
      <c r="U1596" s="572"/>
    </row>
    <row r="1597" spans="1:21" ht="14.15" customHeight="1">
      <c r="A1597" s="231">
        <v>1596</v>
      </c>
      <c r="B1597" s="262" t="s">
        <v>87</v>
      </c>
      <c r="C1597" s="208" t="s">
        <v>1464</v>
      </c>
      <c r="D1597" s="208" t="s">
        <v>1465</v>
      </c>
      <c r="E1597" s="208" t="s">
        <v>1466</v>
      </c>
      <c r="F1597" s="208" t="s">
        <v>176</v>
      </c>
      <c r="G1597" s="208" t="s">
        <v>177</v>
      </c>
      <c r="H1597" s="208" t="s">
        <v>1796</v>
      </c>
      <c r="I1597" s="200" t="s">
        <v>123</v>
      </c>
      <c r="J1597" s="208" t="s">
        <v>179</v>
      </c>
      <c r="K1597" s="208" t="s">
        <v>179</v>
      </c>
      <c r="L1597" s="208" t="s">
        <v>1478</v>
      </c>
      <c r="M1597" s="199" t="s">
        <v>122</v>
      </c>
      <c r="N1597" s="201">
        <v>26.860100000000003</v>
      </c>
      <c r="O1597" s="202" t="s">
        <v>81</v>
      </c>
      <c r="P1597" s="202"/>
      <c r="Q1597" s="203">
        <f t="shared" si="111"/>
        <v>0</v>
      </c>
      <c r="R1597" s="203">
        <f t="shared" si="112"/>
        <v>0</v>
      </c>
      <c r="S1597" s="213">
        <f>IF(M1597="nvt",0,IF(O1597&gt;0,VLOOKUP(M1597,'3-Productie normen'!A:K,VLOOKUP(O1597,'3-Productie normen'!$B$34:$C$35,2,FALSE),FALSE)))</f>
        <v>0</v>
      </c>
      <c r="T1597" s="213">
        <f t="shared" si="113"/>
        <v>0</v>
      </c>
      <c r="U1597" s="572"/>
    </row>
    <row r="1598" spans="1:21" ht="14.15" customHeight="1">
      <c r="A1598" s="231">
        <v>1597</v>
      </c>
      <c r="B1598" s="262" t="s">
        <v>87</v>
      </c>
      <c r="C1598" s="208" t="s">
        <v>1464</v>
      </c>
      <c r="D1598" s="208" t="s">
        <v>1465</v>
      </c>
      <c r="E1598" s="208" t="s">
        <v>1466</v>
      </c>
      <c r="F1598" s="208" t="s">
        <v>176</v>
      </c>
      <c r="G1598" s="208" t="s">
        <v>177</v>
      </c>
      <c r="H1598" s="208" t="s">
        <v>1797</v>
      </c>
      <c r="I1598" s="200" t="s">
        <v>123</v>
      </c>
      <c r="J1598" s="208" t="s">
        <v>179</v>
      </c>
      <c r="K1598" s="208" t="s">
        <v>179</v>
      </c>
      <c r="L1598" s="208" t="s">
        <v>1478</v>
      </c>
      <c r="M1598" s="199" t="s">
        <v>122</v>
      </c>
      <c r="N1598" s="201">
        <v>18.969799999999999</v>
      </c>
      <c r="O1598" s="202" t="s">
        <v>81</v>
      </c>
      <c r="P1598" s="202"/>
      <c r="Q1598" s="203">
        <f t="shared" si="111"/>
        <v>0</v>
      </c>
      <c r="R1598" s="203">
        <f t="shared" si="112"/>
        <v>0</v>
      </c>
      <c r="S1598" s="213">
        <f>IF(M1598="nvt",0,IF(O1598&gt;0,VLOOKUP(M1598,'3-Productie normen'!A:K,VLOOKUP(O1598,'3-Productie normen'!$B$34:$C$35,2,FALSE),FALSE)))</f>
        <v>0</v>
      </c>
      <c r="T1598" s="213">
        <f t="shared" si="113"/>
        <v>0</v>
      </c>
      <c r="U1598" s="572"/>
    </row>
    <row r="1599" spans="1:21" ht="14.15" customHeight="1">
      <c r="A1599" s="231">
        <v>1598</v>
      </c>
      <c r="B1599" s="262" t="s">
        <v>87</v>
      </c>
      <c r="C1599" s="208" t="s">
        <v>1464</v>
      </c>
      <c r="D1599" s="208" t="s">
        <v>1465</v>
      </c>
      <c r="E1599" s="208" t="s">
        <v>1466</v>
      </c>
      <c r="F1599" s="208" t="s">
        <v>176</v>
      </c>
      <c r="G1599" s="208" t="s">
        <v>177</v>
      </c>
      <c r="H1599" s="208" t="s">
        <v>1798</v>
      </c>
      <c r="I1599" s="200" t="s">
        <v>123</v>
      </c>
      <c r="J1599" s="208" t="s">
        <v>179</v>
      </c>
      <c r="K1599" s="208" t="s">
        <v>179</v>
      </c>
      <c r="L1599" s="208" t="s">
        <v>1478</v>
      </c>
      <c r="M1599" s="199" t="s">
        <v>122</v>
      </c>
      <c r="N1599" s="201">
        <v>55.966999999999999</v>
      </c>
      <c r="O1599" s="202" t="s">
        <v>81</v>
      </c>
      <c r="P1599" s="202"/>
      <c r="Q1599" s="203">
        <f t="shared" si="111"/>
        <v>0</v>
      </c>
      <c r="R1599" s="203">
        <f t="shared" si="112"/>
        <v>0</v>
      </c>
      <c r="S1599" s="213">
        <f>IF(M1599="nvt",0,IF(O1599&gt;0,VLOOKUP(M1599,'3-Productie normen'!A:K,VLOOKUP(O1599,'3-Productie normen'!$B$34:$C$35,2,FALSE),FALSE)))</f>
        <v>0</v>
      </c>
      <c r="T1599" s="213">
        <f t="shared" si="113"/>
        <v>0</v>
      </c>
      <c r="U1599" s="572"/>
    </row>
    <row r="1600" spans="1:21" ht="14.15" customHeight="1">
      <c r="A1600" s="231">
        <v>1599</v>
      </c>
      <c r="B1600" s="262" t="s">
        <v>87</v>
      </c>
      <c r="C1600" s="208" t="s">
        <v>1464</v>
      </c>
      <c r="D1600" s="208" t="s">
        <v>1465</v>
      </c>
      <c r="E1600" s="208" t="s">
        <v>1466</v>
      </c>
      <c r="F1600" s="208" t="s">
        <v>176</v>
      </c>
      <c r="G1600" s="208" t="s">
        <v>177</v>
      </c>
      <c r="H1600" s="208" t="s">
        <v>1799</v>
      </c>
      <c r="I1600" s="200" t="s">
        <v>130</v>
      </c>
      <c r="J1600" s="208" t="s">
        <v>209</v>
      </c>
      <c r="K1600" s="208" t="s">
        <v>220</v>
      </c>
      <c r="L1600" s="208" t="s">
        <v>180</v>
      </c>
      <c r="M1600" s="208" t="s">
        <v>140</v>
      </c>
      <c r="N1600" s="201">
        <v>29.300799999999999</v>
      </c>
      <c r="O1600" s="202" t="s">
        <v>81</v>
      </c>
      <c r="P1600" s="202"/>
      <c r="Q1600" s="203">
        <f t="shared" si="111"/>
        <v>0</v>
      </c>
      <c r="R1600" s="203">
        <f t="shared" si="112"/>
        <v>0</v>
      </c>
      <c r="S1600" s="213">
        <f>IF(M1600="nvt",0,IF(O1600&gt;0,VLOOKUP(M1600,'3-Productie normen'!A:K,VLOOKUP(O1600,'3-Productie normen'!$B$34:$C$35,2,FALSE),FALSE)))</f>
        <v>0</v>
      </c>
      <c r="T1600" s="213">
        <f t="shared" si="113"/>
        <v>0</v>
      </c>
      <c r="U1600" s="572"/>
    </row>
    <row r="1601" spans="1:21" ht="14.15" customHeight="1">
      <c r="A1601" s="231">
        <v>1600</v>
      </c>
      <c r="B1601" s="262" t="s">
        <v>87</v>
      </c>
      <c r="C1601" s="208" t="s">
        <v>1464</v>
      </c>
      <c r="D1601" s="208" t="s">
        <v>1465</v>
      </c>
      <c r="E1601" s="208" t="s">
        <v>1466</v>
      </c>
      <c r="F1601" s="208" t="s">
        <v>176</v>
      </c>
      <c r="G1601" s="208" t="s">
        <v>177</v>
      </c>
      <c r="H1601" s="208" t="s">
        <v>1800</v>
      </c>
      <c r="I1601" s="200" t="s">
        <v>130</v>
      </c>
      <c r="J1601" s="208" t="s">
        <v>209</v>
      </c>
      <c r="K1601" s="208" t="s">
        <v>220</v>
      </c>
      <c r="L1601" s="208" t="s">
        <v>180</v>
      </c>
      <c r="M1601" s="208" t="s">
        <v>140</v>
      </c>
      <c r="N1601" s="201">
        <v>18.595500000000001</v>
      </c>
      <c r="O1601" s="202" t="s">
        <v>81</v>
      </c>
      <c r="P1601" s="202"/>
      <c r="Q1601" s="203">
        <f t="shared" si="111"/>
        <v>0</v>
      </c>
      <c r="R1601" s="203">
        <f t="shared" si="112"/>
        <v>0</v>
      </c>
      <c r="S1601" s="213">
        <f>IF(M1601="nvt",0,IF(O1601&gt;0,VLOOKUP(M1601,'3-Productie normen'!A:K,VLOOKUP(O1601,'3-Productie normen'!$B$34:$C$35,2,FALSE),FALSE)))</f>
        <v>0</v>
      </c>
      <c r="T1601" s="213">
        <f t="shared" si="113"/>
        <v>0</v>
      </c>
      <c r="U1601" s="572"/>
    </row>
    <row r="1602" spans="1:21" ht="14.15" customHeight="1">
      <c r="A1602" s="232">
        <v>1601</v>
      </c>
      <c r="B1602" s="262" t="s">
        <v>87</v>
      </c>
      <c r="C1602" s="208" t="s">
        <v>1464</v>
      </c>
      <c r="D1602" s="208" t="s">
        <v>1465</v>
      </c>
      <c r="E1602" s="208" t="s">
        <v>1466</v>
      </c>
      <c r="F1602" s="208" t="s">
        <v>176</v>
      </c>
      <c r="G1602" s="208" t="s">
        <v>177</v>
      </c>
      <c r="H1602" s="208" t="s">
        <v>1801</v>
      </c>
      <c r="I1602" s="200" t="s">
        <v>125</v>
      </c>
      <c r="J1602" s="208" t="s">
        <v>222</v>
      </c>
      <c r="K1602" s="208" t="s">
        <v>279</v>
      </c>
      <c r="L1602" s="208" t="s">
        <v>180</v>
      </c>
      <c r="M1602" s="199" t="s">
        <v>129</v>
      </c>
      <c r="N1602" s="201">
        <v>42.384300000000003</v>
      </c>
      <c r="O1602" s="202" t="s">
        <v>81</v>
      </c>
      <c r="P1602" s="202"/>
      <c r="Q1602" s="203">
        <f t="shared" si="111"/>
        <v>0</v>
      </c>
      <c r="R1602" s="203">
        <f t="shared" si="112"/>
        <v>0</v>
      </c>
      <c r="S1602" s="213">
        <f>IF(M1602="nvt",0,IF(O1602&gt;0,VLOOKUP(M1602,'3-Productie normen'!A:K,VLOOKUP(O1602,'3-Productie normen'!$B$34:$C$35,2,FALSE),FALSE)))</f>
        <v>0</v>
      </c>
      <c r="T1602" s="213">
        <f t="shared" si="113"/>
        <v>0</v>
      </c>
      <c r="U1602" s="572"/>
    </row>
    <row r="1603" spans="1:21" ht="14.15" customHeight="1">
      <c r="A1603" s="231">
        <v>1602</v>
      </c>
      <c r="B1603" s="262" t="s">
        <v>87</v>
      </c>
      <c r="C1603" s="208" t="s">
        <v>1464</v>
      </c>
      <c r="D1603" s="208" t="s">
        <v>1465</v>
      </c>
      <c r="E1603" s="208" t="s">
        <v>1466</v>
      </c>
      <c r="F1603" s="208" t="s">
        <v>176</v>
      </c>
      <c r="G1603" s="208" t="s">
        <v>177</v>
      </c>
      <c r="H1603" s="208" t="s">
        <v>1802</v>
      </c>
      <c r="I1603" s="200" t="s">
        <v>125</v>
      </c>
      <c r="J1603" s="208" t="s">
        <v>222</v>
      </c>
      <c r="K1603" s="208" t="s">
        <v>279</v>
      </c>
      <c r="L1603" s="208" t="s">
        <v>180</v>
      </c>
      <c r="M1603" s="199" t="s">
        <v>129</v>
      </c>
      <c r="N1603" s="201">
        <v>24.020199999999999</v>
      </c>
      <c r="O1603" s="202" t="s">
        <v>81</v>
      </c>
      <c r="P1603" s="202"/>
      <c r="Q1603" s="203">
        <f t="shared" si="111"/>
        <v>0</v>
      </c>
      <c r="R1603" s="203">
        <f t="shared" si="112"/>
        <v>0</v>
      </c>
      <c r="S1603" s="213">
        <f>IF(M1603="nvt",0,IF(O1603&gt;0,VLOOKUP(M1603,'3-Productie normen'!A:K,VLOOKUP(O1603,'3-Productie normen'!$B$34:$C$35,2,FALSE),FALSE)))</f>
        <v>0</v>
      </c>
      <c r="T1603" s="213">
        <f t="shared" si="113"/>
        <v>0</v>
      </c>
      <c r="U1603" s="572"/>
    </row>
    <row r="1604" spans="1:21" ht="14.15" customHeight="1">
      <c r="A1604" s="231">
        <v>1603</v>
      </c>
      <c r="B1604" s="262" t="s">
        <v>87</v>
      </c>
      <c r="C1604" s="208" t="s">
        <v>1464</v>
      </c>
      <c r="D1604" s="208" t="s">
        <v>1465</v>
      </c>
      <c r="E1604" s="208" t="s">
        <v>1466</v>
      </c>
      <c r="F1604" s="208" t="s">
        <v>176</v>
      </c>
      <c r="G1604" s="208" t="s">
        <v>177</v>
      </c>
      <c r="H1604" s="208" t="s">
        <v>1803</v>
      </c>
      <c r="I1604" s="200" t="s">
        <v>133</v>
      </c>
      <c r="J1604" s="208" t="s">
        <v>222</v>
      </c>
      <c r="K1604" s="208" t="s">
        <v>223</v>
      </c>
      <c r="L1604" s="208" t="s">
        <v>461</v>
      </c>
      <c r="M1604" s="208" t="s">
        <v>138</v>
      </c>
      <c r="N1604" s="201">
        <v>9.9696999999999996</v>
      </c>
      <c r="O1604" s="202" t="s">
        <v>81</v>
      </c>
      <c r="P1604" s="202"/>
      <c r="Q1604" s="203">
        <f t="shared" si="111"/>
        <v>0</v>
      </c>
      <c r="R1604" s="203">
        <f t="shared" si="112"/>
        <v>0</v>
      </c>
      <c r="S1604" s="213">
        <f>IF(M1604="nvt",0,IF(O1604&gt;0,VLOOKUP(M1604,'3-Productie normen'!A:K,VLOOKUP(O1604,'3-Productie normen'!$B$34:$C$35,2,FALSE),FALSE)))</f>
        <v>0</v>
      </c>
      <c r="T1604" s="213">
        <f t="shared" si="113"/>
        <v>0</v>
      </c>
      <c r="U1604" s="572"/>
    </row>
    <row r="1605" spans="1:21" ht="14.15" customHeight="1">
      <c r="A1605" s="231">
        <v>1604</v>
      </c>
      <c r="B1605" s="262" t="s">
        <v>87</v>
      </c>
      <c r="C1605" s="208" t="s">
        <v>1464</v>
      </c>
      <c r="D1605" s="208" t="s">
        <v>1465</v>
      </c>
      <c r="E1605" s="208" t="s">
        <v>1466</v>
      </c>
      <c r="F1605" s="208" t="s">
        <v>176</v>
      </c>
      <c r="G1605" s="208" t="s">
        <v>177</v>
      </c>
      <c r="H1605" s="208" t="s">
        <v>1804</v>
      </c>
      <c r="I1605" s="200" t="s">
        <v>133</v>
      </c>
      <c r="J1605" s="208" t="s">
        <v>222</v>
      </c>
      <c r="K1605" s="208" t="s">
        <v>223</v>
      </c>
      <c r="L1605" s="208" t="s">
        <v>461</v>
      </c>
      <c r="M1605" s="208" t="s">
        <v>138</v>
      </c>
      <c r="N1605" s="201">
        <v>9.4152000000000005</v>
      </c>
      <c r="O1605" s="202" t="s">
        <v>81</v>
      </c>
      <c r="P1605" s="202"/>
      <c r="Q1605" s="203">
        <f t="shared" si="111"/>
        <v>0</v>
      </c>
      <c r="R1605" s="203">
        <f t="shared" si="112"/>
        <v>0</v>
      </c>
      <c r="S1605" s="213">
        <f>IF(M1605="nvt",0,IF(O1605&gt;0,VLOOKUP(M1605,'3-Productie normen'!A:K,VLOOKUP(O1605,'3-Productie normen'!$B$34:$C$35,2,FALSE),FALSE)))</f>
        <v>0</v>
      </c>
      <c r="T1605" s="213">
        <f t="shared" si="113"/>
        <v>0</v>
      </c>
      <c r="U1605" s="572"/>
    </row>
    <row r="1606" spans="1:21" ht="14.15" customHeight="1">
      <c r="A1606" s="231">
        <v>1605</v>
      </c>
      <c r="B1606" s="262" t="s">
        <v>87</v>
      </c>
      <c r="C1606" s="208" t="s">
        <v>1464</v>
      </c>
      <c r="D1606" s="208" t="s">
        <v>1465</v>
      </c>
      <c r="E1606" s="208" t="s">
        <v>1466</v>
      </c>
      <c r="F1606" s="208" t="s">
        <v>176</v>
      </c>
      <c r="G1606" s="208" t="s">
        <v>177</v>
      </c>
      <c r="H1606" s="208" t="s">
        <v>1805</v>
      </c>
      <c r="I1606" s="200" t="s">
        <v>133</v>
      </c>
      <c r="J1606" s="208" t="s">
        <v>222</v>
      </c>
      <c r="K1606" s="208" t="s">
        <v>223</v>
      </c>
      <c r="L1606" s="208" t="s">
        <v>461</v>
      </c>
      <c r="M1606" s="208" t="s">
        <v>138</v>
      </c>
      <c r="N1606" s="201">
        <v>12.296700000000001</v>
      </c>
      <c r="O1606" s="202" t="s">
        <v>81</v>
      </c>
      <c r="P1606" s="202"/>
      <c r="Q1606" s="203">
        <f t="shared" si="111"/>
        <v>0</v>
      </c>
      <c r="R1606" s="203">
        <f t="shared" si="112"/>
        <v>0</v>
      </c>
      <c r="S1606" s="213">
        <f>IF(M1606="nvt",0,IF(O1606&gt;0,VLOOKUP(M1606,'3-Productie normen'!A:K,VLOOKUP(O1606,'3-Productie normen'!$B$34:$C$35,2,FALSE),FALSE)))</f>
        <v>0</v>
      </c>
      <c r="T1606" s="213">
        <f t="shared" si="113"/>
        <v>0</v>
      </c>
      <c r="U1606" s="572"/>
    </row>
    <row r="1607" spans="1:21" ht="14.15" customHeight="1">
      <c r="A1607" s="231">
        <v>1606</v>
      </c>
      <c r="B1607" s="262" t="s">
        <v>87</v>
      </c>
      <c r="C1607" s="208" t="s">
        <v>1464</v>
      </c>
      <c r="D1607" s="208" t="s">
        <v>1465</v>
      </c>
      <c r="E1607" s="208" t="s">
        <v>1466</v>
      </c>
      <c r="F1607" s="208" t="s">
        <v>176</v>
      </c>
      <c r="G1607" s="208" t="s">
        <v>177</v>
      </c>
      <c r="H1607" s="208" t="s">
        <v>1806</v>
      </c>
      <c r="I1607" s="200" t="s">
        <v>133</v>
      </c>
      <c r="J1607" s="208" t="s">
        <v>222</v>
      </c>
      <c r="K1607" s="208" t="s">
        <v>223</v>
      </c>
      <c r="L1607" s="208" t="s">
        <v>461</v>
      </c>
      <c r="M1607" s="208" t="s">
        <v>138</v>
      </c>
      <c r="N1607" s="201">
        <v>1.4406000000000001</v>
      </c>
      <c r="O1607" s="202" t="s">
        <v>81</v>
      </c>
      <c r="P1607" s="202"/>
      <c r="Q1607" s="203">
        <f t="shared" si="111"/>
        <v>0</v>
      </c>
      <c r="R1607" s="203">
        <f t="shared" si="112"/>
        <v>0</v>
      </c>
      <c r="S1607" s="213">
        <f>IF(M1607="nvt",0,IF(O1607&gt;0,VLOOKUP(M1607,'3-Productie normen'!A:K,VLOOKUP(O1607,'3-Productie normen'!$B$34:$C$35,2,FALSE),FALSE)))</f>
        <v>0</v>
      </c>
      <c r="T1607" s="213">
        <f t="shared" si="113"/>
        <v>0</v>
      </c>
      <c r="U1607" s="572"/>
    </row>
    <row r="1608" spans="1:21" ht="14.15" customHeight="1">
      <c r="A1608" s="231">
        <v>1607</v>
      </c>
      <c r="B1608" s="262" t="s">
        <v>87</v>
      </c>
      <c r="C1608" s="208" t="s">
        <v>1464</v>
      </c>
      <c r="D1608" s="208" t="s">
        <v>1465</v>
      </c>
      <c r="E1608" s="208" t="s">
        <v>1466</v>
      </c>
      <c r="F1608" s="208" t="s">
        <v>176</v>
      </c>
      <c r="G1608" s="208" t="s">
        <v>177</v>
      </c>
      <c r="H1608" s="208" t="s">
        <v>1807</v>
      </c>
      <c r="I1608" s="200" t="s">
        <v>133</v>
      </c>
      <c r="J1608" s="208" t="s">
        <v>222</v>
      </c>
      <c r="K1608" s="208" t="s">
        <v>223</v>
      </c>
      <c r="L1608" s="208" t="s">
        <v>461</v>
      </c>
      <c r="M1608" s="208" t="s">
        <v>138</v>
      </c>
      <c r="N1608" s="201">
        <v>1.8374000000000001</v>
      </c>
      <c r="O1608" s="202" t="s">
        <v>81</v>
      </c>
      <c r="P1608" s="202"/>
      <c r="Q1608" s="203">
        <f t="shared" si="111"/>
        <v>0</v>
      </c>
      <c r="R1608" s="203">
        <f t="shared" si="112"/>
        <v>0</v>
      </c>
      <c r="S1608" s="213">
        <f>IF(M1608="nvt",0,IF(O1608&gt;0,VLOOKUP(M1608,'3-Productie normen'!A:K,VLOOKUP(O1608,'3-Productie normen'!$B$34:$C$35,2,FALSE),FALSE)))</f>
        <v>0</v>
      </c>
      <c r="T1608" s="213">
        <f t="shared" si="113"/>
        <v>0</v>
      </c>
      <c r="U1608" s="572"/>
    </row>
    <row r="1609" spans="1:21" ht="14.15" customHeight="1">
      <c r="A1609" s="231">
        <v>1608</v>
      </c>
      <c r="B1609" s="262" t="s">
        <v>87</v>
      </c>
      <c r="C1609" s="208" t="s">
        <v>1464</v>
      </c>
      <c r="D1609" s="208" t="s">
        <v>1465</v>
      </c>
      <c r="E1609" s="208" t="s">
        <v>1466</v>
      </c>
      <c r="F1609" s="208" t="s">
        <v>176</v>
      </c>
      <c r="G1609" s="208" t="s">
        <v>177</v>
      </c>
      <c r="H1609" s="208" t="s">
        <v>1808</v>
      </c>
      <c r="I1609" s="200" t="s">
        <v>133</v>
      </c>
      <c r="J1609" s="208" t="s">
        <v>222</v>
      </c>
      <c r="K1609" s="208" t="s">
        <v>223</v>
      </c>
      <c r="L1609" s="208" t="s">
        <v>461</v>
      </c>
      <c r="M1609" s="208" t="s">
        <v>138</v>
      </c>
      <c r="N1609" s="201">
        <v>1.8374000000000001</v>
      </c>
      <c r="O1609" s="202" t="s">
        <v>81</v>
      </c>
      <c r="P1609" s="202"/>
      <c r="Q1609" s="203">
        <f t="shared" si="111"/>
        <v>0</v>
      </c>
      <c r="R1609" s="203">
        <f t="shared" si="112"/>
        <v>0</v>
      </c>
      <c r="S1609" s="213">
        <f>IF(M1609="nvt",0,IF(O1609&gt;0,VLOOKUP(M1609,'3-Productie normen'!A:K,VLOOKUP(O1609,'3-Productie normen'!$B$34:$C$35,2,FALSE),FALSE)))</f>
        <v>0</v>
      </c>
      <c r="T1609" s="213">
        <f t="shared" si="113"/>
        <v>0</v>
      </c>
      <c r="U1609" s="572"/>
    </row>
    <row r="1610" spans="1:21" ht="14.15" customHeight="1">
      <c r="A1610" s="232">
        <v>1609</v>
      </c>
      <c r="B1610" s="262" t="s">
        <v>87</v>
      </c>
      <c r="C1610" s="208" t="s">
        <v>1464</v>
      </c>
      <c r="D1610" s="208" t="s">
        <v>1465</v>
      </c>
      <c r="E1610" s="208" t="s">
        <v>1466</v>
      </c>
      <c r="F1610" s="208" t="s">
        <v>176</v>
      </c>
      <c r="G1610" s="208" t="s">
        <v>177</v>
      </c>
      <c r="H1610" s="208" t="s">
        <v>1809</v>
      </c>
      <c r="I1610" s="200" t="s">
        <v>133</v>
      </c>
      <c r="J1610" s="208" t="s">
        <v>222</v>
      </c>
      <c r="K1610" s="208" t="s">
        <v>223</v>
      </c>
      <c r="L1610" s="208" t="s">
        <v>461</v>
      </c>
      <c r="M1610" s="208" t="s">
        <v>138</v>
      </c>
      <c r="N1610" s="201">
        <v>1.8521000000000001</v>
      </c>
      <c r="O1610" s="202" t="s">
        <v>81</v>
      </c>
      <c r="P1610" s="202"/>
      <c r="Q1610" s="203">
        <f t="shared" si="111"/>
        <v>0</v>
      </c>
      <c r="R1610" s="203">
        <f t="shared" si="112"/>
        <v>0</v>
      </c>
      <c r="S1610" s="213">
        <f>IF(M1610="nvt",0,IF(O1610&gt;0,VLOOKUP(M1610,'3-Productie normen'!A:K,VLOOKUP(O1610,'3-Productie normen'!$B$34:$C$35,2,FALSE),FALSE)))</f>
        <v>0</v>
      </c>
      <c r="T1610" s="213">
        <f t="shared" si="113"/>
        <v>0</v>
      </c>
      <c r="U1610" s="572"/>
    </row>
    <row r="1611" spans="1:21" ht="14.15" customHeight="1">
      <c r="A1611" s="231">
        <v>1610</v>
      </c>
      <c r="B1611" s="262" t="s">
        <v>87</v>
      </c>
      <c r="C1611" s="208" t="s">
        <v>1464</v>
      </c>
      <c r="D1611" s="208" t="s">
        <v>1465</v>
      </c>
      <c r="E1611" s="208" t="s">
        <v>1466</v>
      </c>
      <c r="F1611" s="208" t="s">
        <v>176</v>
      </c>
      <c r="G1611" s="208" t="s">
        <v>177</v>
      </c>
      <c r="H1611" s="208" t="s">
        <v>1810</v>
      </c>
      <c r="I1611" s="200" t="s">
        <v>133</v>
      </c>
      <c r="J1611" s="208" t="s">
        <v>222</v>
      </c>
      <c r="K1611" s="208" t="s">
        <v>223</v>
      </c>
      <c r="L1611" s="208" t="s">
        <v>461</v>
      </c>
      <c r="M1611" s="208" t="s">
        <v>138</v>
      </c>
      <c r="N1611" s="201">
        <v>12.288599999999999</v>
      </c>
      <c r="O1611" s="202" t="s">
        <v>81</v>
      </c>
      <c r="P1611" s="202"/>
      <c r="Q1611" s="203">
        <f t="shared" si="111"/>
        <v>0</v>
      </c>
      <c r="R1611" s="203">
        <f t="shared" si="112"/>
        <v>0</v>
      </c>
      <c r="S1611" s="213">
        <f>IF(M1611="nvt",0,IF(O1611&gt;0,VLOOKUP(M1611,'3-Productie normen'!A:K,VLOOKUP(O1611,'3-Productie normen'!$B$34:$C$35,2,FALSE),FALSE)))</f>
        <v>0</v>
      </c>
      <c r="T1611" s="213">
        <f t="shared" si="113"/>
        <v>0</v>
      </c>
      <c r="U1611" s="572"/>
    </row>
    <row r="1612" spans="1:21" ht="14.15" customHeight="1">
      <c r="A1612" s="231">
        <v>1611</v>
      </c>
      <c r="B1612" s="262" t="s">
        <v>87</v>
      </c>
      <c r="C1612" s="208" t="s">
        <v>1464</v>
      </c>
      <c r="D1612" s="208" t="s">
        <v>1465</v>
      </c>
      <c r="E1612" s="208" t="s">
        <v>1466</v>
      </c>
      <c r="F1612" s="208" t="s">
        <v>176</v>
      </c>
      <c r="G1612" s="208" t="s">
        <v>177</v>
      </c>
      <c r="H1612" s="208" t="s">
        <v>1811</v>
      </c>
      <c r="I1612" s="200" t="s">
        <v>133</v>
      </c>
      <c r="J1612" s="208" t="s">
        <v>222</v>
      </c>
      <c r="K1612" s="208" t="s">
        <v>223</v>
      </c>
      <c r="L1612" s="208" t="s">
        <v>461</v>
      </c>
      <c r="M1612" s="208" t="s">
        <v>138</v>
      </c>
      <c r="N1612" s="201">
        <v>1.4406000000000001</v>
      </c>
      <c r="O1612" s="202" t="s">
        <v>81</v>
      </c>
      <c r="P1612" s="202"/>
      <c r="Q1612" s="203">
        <f t="shared" si="111"/>
        <v>0</v>
      </c>
      <c r="R1612" s="203">
        <f t="shared" si="112"/>
        <v>0</v>
      </c>
      <c r="S1612" s="213">
        <f>IF(M1612="nvt",0,IF(O1612&gt;0,VLOOKUP(M1612,'3-Productie normen'!A:K,VLOOKUP(O1612,'3-Productie normen'!$B$34:$C$35,2,FALSE),FALSE)))</f>
        <v>0</v>
      </c>
      <c r="T1612" s="213">
        <f t="shared" si="113"/>
        <v>0</v>
      </c>
      <c r="U1612" s="572"/>
    </row>
    <row r="1613" spans="1:21" ht="14.15" customHeight="1">
      <c r="A1613" s="231">
        <v>1612</v>
      </c>
      <c r="B1613" s="262" t="s">
        <v>87</v>
      </c>
      <c r="C1613" s="208" t="s">
        <v>1464</v>
      </c>
      <c r="D1613" s="208" t="s">
        <v>1465</v>
      </c>
      <c r="E1613" s="208" t="s">
        <v>1466</v>
      </c>
      <c r="F1613" s="208" t="s">
        <v>176</v>
      </c>
      <c r="G1613" s="208" t="s">
        <v>177</v>
      </c>
      <c r="H1613" s="208" t="s">
        <v>1812</v>
      </c>
      <c r="I1613" s="200" t="s">
        <v>133</v>
      </c>
      <c r="J1613" s="208" t="s">
        <v>222</v>
      </c>
      <c r="K1613" s="208" t="s">
        <v>223</v>
      </c>
      <c r="L1613" s="208" t="s">
        <v>461</v>
      </c>
      <c r="M1613" s="208" t="s">
        <v>138</v>
      </c>
      <c r="N1613" s="201">
        <v>1.8374000000000001</v>
      </c>
      <c r="O1613" s="202" t="s">
        <v>81</v>
      </c>
      <c r="P1613" s="202"/>
      <c r="Q1613" s="203">
        <f t="shared" si="111"/>
        <v>0</v>
      </c>
      <c r="R1613" s="203">
        <f t="shared" si="112"/>
        <v>0</v>
      </c>
      <c r="S1613" s="213">
        <f>IF(M1613="nvt",0,IF(O1613&gt;0,VLOOKUP(M1613,'3-Productie normen'!A:K,VLOOKUP(O1613,'3-Productie normen'!$B$34:$C$35,2,FALSE),FALSE)))</f>
        <v>0</v>
      </c>
      <c r="T1613" s="213">
        <f t="shared" si="113"/>
        <v>0</v>
      </c>
      <c r="U1613" s="572"/>
    </row>
    <row r="1614" spans="1:21" ht="14.15" customHeight="1">
      <c r="A1614" s="231">
        <v>1613</v>
      </c>
      <c r="B1614" s="262" t="s">
        <v>87</v>
      </c>
      <c r="C1614" s="208" t="s">
        <v>1464</v>
      </c>
      <c r="D1614" s="208" t="s">
        <v>1465</v>
      </c>
      <c r="E1614" s="208" t="s">
        <v>1466</v>
      </c>
      <c r="F1614" s="208" t="s">
        <v>176</v>
      </c>
      <c r="G1614" s="208" t="s">
        <v>177</v>
      </c>
      <c r="H1614" s="208" t="s">
        <v>1813</v>
      </c>
      <c r="I1614" s="200" t="s">
        <v>133</v>
      </c>
      <c r="J1614" s="208" t="s">
        <v>222</v>
      </c>
      <c r="K1614" s="208" t="s">
        <v>223</v>
      </c>
      <c r="L1614" s="208" t="s">
        <v>461</v>
      </c>
      <c r="M1614" s="208" t="s">
        <v>138</v>
      </c>
      <c r="N1614" s="201">
        <v>1.8374000000000001</v>
      </c>
      <c r="O1614" s="202" t="s">
        <v>81</v>
      </c>
      <c r="P1614" s="202"/>
      <c r="Q1614" s="203">
        <f t="shared" si="111"/>
        <v>0</v>
      </c>
      <c r="R1614" s="203">
        <f t="shared" si="112"/>
        <v>0</v>
      </c>
      <c r="S1614" s="213">
        <f>IF(M1614="nvt",0,IF(O1614&gt;0,VLOOKUP(M1614,'3-Productie normen'!A:K,VLOOKUP(O1614,'3-Productie normen'!$B$34:$C$35,2,FALSE),FALSE)))</f>
        <v>0</v>
      </c>
      <c r="T1614" s="213">
        <f t="shared" si="113"/>
        <v>0</v>
      </c>
      <c r="U1614" s="572"/>
    </row>
    <row r="1615" spans="1:21" ht="14.15" customHeight="1">
      <c r="A1615" s="231">
        <v>1614</v>
      </c>
      <c r="B1615" s="262" t="s">
        <v>87</v>
      </c>
      <c r="C1615" s="208" t="s">
        <v>1464</v>
      </c>
      <c r="D1615" s="208" t="s">
        <v>1465</v>
      </c>
      <c r="E1615" s="208" t="s">
        <v>1466</v>
      </c>
      <c r="F1615" s="208" t="s">
        <v>176</v>
      </c>
      <c r="G1615" s="208" t="s">
        <v>177</v>
      </c>
      <c r="H1615" s="208" t="s">
        <v>1814</v>
      </c>
      <c r="I1615" s="200" t="s">
        <v>133</v>
      </c>
      <c r="J1615" s="208" t="s">
        <v>222</v>
      </c>
      <c r="K1615" s="208" t="s">
        <v>223</v>
      </c>
      <c r="L1615" s="208" t="s">
        <v>461</v>
      </c>
      <c r="M1615" s="208" t="s">
        <v>138</v>
      </c>
      <c r="N1615" s="201">
        <v>1.8521000000000001</v>
      </c>
      <c r="O1615" s="202" t="s">
        <v>81</v>
      </c>
      <c r="P1615" s="202"/>
      <c r="Q1615" s="203">
        <f t="shared" si="111"/>
        <v>0</v>
      </c>
      <c r="R1615" s="203">
        <f t="shared" si="112"/>
        <v>0</v>
      </c>
      <c r="S1615" s="213">
        <f>IF(M1615="nvt",0,IF(O1615&gt;0,VLOOKUP(M1615,'3-Productie normen'!A:K,VLOOKUP(O1615,'3-Productie normen'!$B$34:$C$35,2,FALSE),FALSE)))</f>
        <v>0</v>
      </c>
      <c r="T1615" s="213">
        <f t="shared" si="113"/>
        <v>0</v>
      </c>
      <c r="U1615" s="572"/>
    </row>
    <row r="1616" spans="1:21" ht="14.15" customHeight="1">
      <c r="A1616" s="231">
        <v>1615</v>
      </c>
      <c r="B1616" s="262" t="s">
        <v>87</v>
      </c>
      <c r="C1616" s="208" t="s">
        <v>1464</v>
      </c>
      <c r="D1616" s="208" t="s">
        <v>1465</v>
      </c>
      <c r="E1616" s="208" t="s">
        <v>1466</v>
      </c>
      <c r="F1616" s="208" t="s">
        <v>176</v>
      </c>
      <c r="G1616" s="208" t="s">
        <v>177</v>
      </c>
      <c r="H1616" s="208" t="s">
        <v>1815</v>
      </c>
      <c r="I1616" s="200" t="s">
        <v>125</v>
      </c>
      <c r="J1616" s="208" t="s">
        <v>222</v>
      </c>
      <c r="K1616" s="208" t="s">
        <v>279</v>
      </c>
      <c r="L1616" s="208" t="s">
        <v>180</v>
      </c>
      <c r="M1616" s="199" t="s">
        <v>129</v>
      </c>
      <c r="N1616" s="201">
        <v>5.07</v>
      </c>
      <c r="O1616" s="202" t="s">
        <v>81</v>
      </c>
      <c r="P1616" s="202"/>
      <c r="Q1616" s="203">
        <f t="shared" si="111"/>
        <v>0</v>
      </c>
      <c r="R1616" s="203">
        <f t="shared" si="112"/>
        <v>0</v>
      </c>
      <c r="S1616" s="213">
        <f>IF(M1616="nvt",0,IF(O1616&gt;0,VLOOKUP(M1616,'3-Productie normen'!A:K,VLOOKUP(O1616,'3-Productie normen'!$B$34:$C$35,2,FALSE),FALSE)))</f>
        <v>0</v>
      </c>
      <c r="T1616" s="213">
        <f t="shared" si="113"/>
        <v>0</v>
      </c>
      <c r="U1616" s="572"/>
    </row>
    <row r="1617" spans="1:21" ht="14.15" customHeight="1">
      <c r="A1617" s="231">
        <v>1616</v>
      </c>
      <c r="B1617" s="262" t="s">
        <v>87</v>
      </c>
      <c r="C1617" s="208" t="s">
        <v>1464</v>
      </c>
      <c r="D1617" s="208" t="s">
        <v>1465</v>
      </c>
      <c r="E1617" s="208" t="s">
        <v>1466</v>
      </c>
      <c r="F1617" s="208" t="s">
        <v>176</v>
      </c>
      <c r="G1617" s="208" t="s">
        <v>177</v>
      </c>
      <c r="H1617" s="208" t="s">
        <v>1816</v>
      </c>
      <c r="I1617" s="207" t="s">
        <v>130</v>
      </c>
      <c r="J1617" s="208" t="s">
        <v>222</v>
      </c>
      <c r="K1617" s="208" t="s">
        <v>237</v>
      </c>
      <c r="L1617" s="208" t="s">
        <v>180</v>
      </c>
      <c r="M1617" s="199" t="s">
        <v>129</v>
      </c>
      <c r="N1617" s="201">
        <v>154.9665</v>
      </c>
      <c r="O1617" s="202" t="s">
        <v>81</v>
      </c>
      <c r="P1617" s="202"/>
      <c r="Q1617" s="203">
        <f t="shared" si="111"/>
        <v>0</v>
      </c>
      <c r="R1617" s="203">
        <f t="shared" si="112"/>
        <v>0</v>
      </c>
      <c r="S1617" s="213">
        <f>IF(M1617="nvt",0,IF(O1617&gt;0,VLOOKUP(M1617,'3-Productie normen'!A:K,VLOOKUP(O1617,'3-Productie normen'!$B$34:$C$35,2,FALSE),FALSE)))</f>
        <v>0</v>
      </c>
      <c r="T1617" s="213">
        <f t="shared" si="113"/>
        <v>0</v>
      </c>
      <c r="U1617" s="572"/>
    </row>
    <row r="1618" spans="1:21" ht="14.15" customHeight="1">
      <c r="A1618" s="232">
        <v>1617</v>
      </c>
      <c r="B1618" s="262" t="s">
        <v>87</v>
      </c>
      <c r="C1618" s="208" t="s">
        <v>1464</v>
      </c>
      <c r="D1618" s="208" t="s">
        <v>1465</v>
      </c>
      <c r="E1618" s="208" t="s">
        <v>1466</v>
      </c>
      <c r="F1618" s="208" t="s">
        <v>176</v>
      </c>
      <c r="G1618" s="208" t="s">
        <v>177</v>
      </c>
      <c r="H1618" s="208" t="s">
        <v>1817</v>
      </c>
      <c r="I1618" s="200" t="s">
        <v>245</v>
      </c>
      <c r="J1618" s="208" t="s">
        <v>255</v>
      </c>
      <c r="K1618" s="208" t="s">
        <v>256</v>
      </c>
      <c r="L1618" s="208" t="s">
        <v>461</v>
      </c>
      <c r="M1618" s="199" t="s">
        <v>143</v>
      </c>
      <c r="N1618" s="201">
        <v>8.9258000000000006</v>
      </c>
      <c r="O1618" s="202"/>
      <c r="P1618" s="202"/>
      <c r="Q1618" s="203">
        <f t="shared" ref="Q1618:Q1681" si="114">IF(O1618="nvt",0,IF(O1618&gt;0,S1618*N1618,0))</f>
        <v>0</v>
      </c>
      <c r="R1618" s="203">
        <f t="shared" ref="R1618:R1681" si="115">IF(P1618&gt;0,T1618*N1618,0)</f>
        <v>0</v>
      </c>
      <c r="S1618" s="213">
        <f>IF(M1618="nvt",0,IF(O1618&gt;0,VLOOKUP(M1618,'3-Productie normen'!A:K,VLOOKUP(O1618,'3-Productie normen'!$B$34:$C$35,2,FALSE),FALSE)))</f>
        <v>0</v>
      </c>
      <c r="T1618" s="213">
        <f t="shared" ref="T1618:T1681" si="116">IF(P1618&gt;0,S1618*$T$8,0)</f>
        <v>0</v>
      </c>
      <c r="U1618" s="572"/>
    </row>
    <row r="1619" spans="1:21" ht="14.15" customHeight="1">
      <c r="A1619" s="231">
        <v>1618</v>
      </c>
      <c r="B1619" s="262" t="s">
        <v>87</v>
      </c>
      <c r="C1619" s="208" t="s">
        <v>1464</v>
      </c>
      <c r="D1619" s="208" t="s">
        <v>1465</v>
      </c>
      <c r="E1619" s="208" t="s">
        <v>1466</v>
      </c>
      <c r="F1619" s="208" t="s">
        <v>176</v>
      </c>
      <c r="G1619" s="208" t="s">
        <v>177</v>
      </c>
      <c r="H1619" s="208" t="s">
        <v>1818</v>
      </c>
      <c r="I1619" s="200" t="s">
        <v>123</v>
      </c>
      <c r="J1619" s="208" t="s">
        <v>179</v>
      </c>
      <c r="K1619" s="208" t="s">
        <v>179</v>
      </c>
      <c r="L1619" s="208" t="s">
        <v>1478</v>
      </c>
      <c r="M1619" s="199" t="s">
        <v>122</v>
      </c>
      <c r="N1619" s="201">
        <v>18.2928</v>
      </c>
      <c r="O1619" s="202" t="s">
        <v>81</v>
      </c>
      <c r="P1619" s="202"/>
      <c r="Q1619" s="203">
        <f t="shared" si="114"/>
        <v>0</v>
      </c>
      <c r="R1619" s="203">
        <f t="shared" si="115"/>
        <v>0</v>
      </c>
      <c r="S1619" s="213">
        <f>IF(M1619="nvt",0,IF(O1619&gt;0,VLOOKUP(M1619,'3-Productie normen'!A:K,VLOOKUP(O1619,'3-Productie normen'!$B$34:$C$35,2,FALSE),FALSE)))</f>
        <v>0</v>
      </c>
      <c r="T1619" s="213">
        <f t="shared" si="116"/>
        <v>0</v>
      </c>
      <c r="U1619" s="572"/>
    </row>
    <row r="1620" spans="1:21" ht="14.15" customHeight="1">
      <c r="A1620" s="231">
        <v>1619</v>
      </c>
      <c r="B1620" s="262" t="s">
        <v>87</v>
      </c>
      <c r="C1620" s="208" t="s">
        <v>1464</v>
      </c>
      <c r="D1620" s="208" t="s">
        <v>1465</v>
      </c>
      <c r="E1620" s="208" t="s">
        <v>1466</v>
      </c>
      <c r="F1620" s="208" t="s">
        <v>176</v>
      </c>
      <c r="G1620" s="208" t="s">
        <v>177</v>
      </c>
      <c r="H1620" s="208" t="s">
        <v>1819</v>
      </c>
      <c r="I1620" s="200" t="s">
        <v>123</v>
      </c>
      <c r="J1620" s="208" t="s">
        <v>179</v>
      </c>
      <c r="K1620" s="208" t="s">
        <v>1064</v>
      </c>
      <c r="L1620" s="208" t="s">
        <v>180</v>
      </c>
      <c r="M1620" s="199" t="s">
        <v>122</v>
      </c>
      <c r="N1620" s="201">
        <v>29.887800000000002</v>
      </c>
      <c r="O1620" s="202" t="s">
        <v>81</v>
      </c>
      <c r="P1620" s="202"/>
      <c r="Q1620" s="203">
        <f t="shared" si="114"/>
        <v>0</v>
      </c>
      <c r="R1620" s="203">
        <f t="shared" si="115"/>
        <v>0</v>
      </c>
      <c r="S1620" s="213">
        <f>IF(M1620="nvt",0,IF(O1620&gt;0,VLOOKUP(M1620,'3-Productie normen'!A:K,VLOOKUP(O1620,'3-Productie normen'!$B$34:$C$35,2,FALSE),FALSE)))</f>
        <v>0</v>
      </c>
      <c r="T1620" s="213">
        <f t="shared" si="116"/>
        <v>0</v>
      </c>
      <c r="U1620" s="572"/>
    </row>
    <row r="1621" spans="1:21" ht="14.15" customHeight="1">
      <c r="A1621" s="231">
        <v>1620</v>
      </c>
      <c r="B1621" s="262" t="s">
        <v>87</v>
      </c>
      <c r="C1621" s="208" t="s">
        <v>1464</v>
      </c>
      <c r="D1621" s="208" t="s">
        <v>1465</v>
      </c>
      <c r="E1621" s="208" t="s">
        <v>1466</v>
      </c>
      <c r="F1621" s="208" t="s">
        <v>176</v>
      </c>
      <c r="G1621" s="208" t="s">
        <v>177</v>
      </c>
      <c r="H1621" s="208" t="s">
        <v>1820</v>
      </c>
      <c r="I1621" s="200" t="s">
        <v>123</v>
      </c>
      <c r="J1621" s="208" t="s">
        <v>179</v>
      </c>
      <c r="K1621" s="208" t="s">
        <v>179</v>
      </c>
      <c r="L1621" s="208" t="s">
        <v>1478</v>
      </c>
      <c r="M1621" s="199" t="s">
        <v>122</v>
      </c>
      <c r="N1621" s="201">
        <v>18.577500000000001</v>
      </c>
      <c r="O1621" s="202" t="s">
        <v>81</v>
      </c>
      <c r="P1621" s="202"/>
      <c r="Q1621" s="203">
        <f t="shared" si="114"/>
        <v>0</v>
      </c>
      <c r="R1621" s="203">
        <f t="shared" si="115"/>
        <v>0</v>
      </c>
      <c r="S1621" s="213">
        <f>IF(M1621="nvt",0,IF(O1621&gt;0,VLOOKUP(M1621,'3-Productie normen'!A:K,VLOOKUP(O1621,'3-Productie normen'!$B$34:$C$35,2,FALSE),FALSE)))</f>
        <v>0</v>
      </c>
      <c r="T1621" s="213">
        <f t="shared" si="116"/>
        <v>0</v>
      </c>
      <c r="U1621" s="572"/>
    </row>
    <row r="1622" spans="1:21" ht="14.15" customHeight="1">
      <c r="A1622" s="231">
        <v>1621</v>
      </c>
      <c r="B1622" s="262" t="s">
        <v>87</v>
      </c>
      <c r="C1622" s="208" t="s">
        <v>1464</v>
      </c>
      <c r="D1622" s="208" t="s">
        <v>1465</v>
      </c>
      <c r="E1622" s="208" t="s">
        <v>1466</v>
      </c>
      <c r="F1622" s="208" t="s">
        <v>176</v>
      </c>
      <c r="G1622" s="208" t="s">
        <v>177</v>
      </c>
      <c r="H1622" s="208" t="s">
        <v>1821</v>
      </c>
      <c r="I1622" s="200" t="s">
        <v>123</v>
      </c>
      <c r="J1622" s="208" t="s">
        <v>179</v>
      </c>
      <c r="K1622" s="208" t="s">
        <v>1064</v>
      </c>
      <c r="L1622" s="208" t="s">
        <v>1478</v>
      </c>
      <c r="M1622" s="199" t="s">
        <v>122</v>
      </c>
      <c r="N1622" s="201">
        <v>28.844999999999999</v>
      </c>
      <c r="O1622" s="202" t="s">
        <v>81</v>
      </c>
      <c r="P1622" s="202"/>
      <c r="Q1622" s="203">
        <f t="shared" si="114"/>
        <v>0</v>
      </c>
      <c r="R1622" s="203">
        <f t="shared" si="115"/>
        <v>0</v>
      </c>
      <c r="S1622" s="213">
        <f>IF(M1622="nvt",0,IF(O1622&gt;0,VLOOKUP(M1622,'3-Productie normen'!A:K,VLOOKUP(O1622,'3-Productie normen'!$B$34:$C$35,2,FALSE),FALSE)))</f>
        <v>0</v>
      </c>
      <c r="T1622" s="213">
        <f t="shared" si="116"/>
        <v>0</v>
      </c>
      <c r="U1622" s="572"/>
    </row>
    <row r="1623" spans="1:21" ht="14.15" customHeight="1">
      <c r="A1623" s="231">
        <v>1622</v>
      </c>
      <c r="B1623" s="262" t="s">
        <v>87</v>
      </c>
      <c r="C1623" s="208" t="s">
        <v>1464</v>
      </c>
      <c r="D1623" s="208" t="s">
        <v>1465</v>
      </c>
      <c r="E1623" s="208" t="s">
        <v>1466</v>
      </c>
      <c r="F1623" s="208" t="s">
        <v>176</v>
      </c>
      <c r="G1623" s="208" t="s">
        <v>177</v>
      </c>
      <c r="H1623" s="208" t="s">
        <v>1822</v>
      </c>
      <c r="I1623" s="200" t="s">
        <v>123</v>
      </c>
      <c r="J1623" s="208" t="s">
        <v>179</v>
      </c>
      <c r="K1623" s="208" t="s">
        <v>179</v>
      </c>
      <c r="L1623" s="208" t="s">
        <v>1478</v>
      </c>
      <c r="M1623" s="199" t="s">
        <v>122</v>
      </c>
      <c r="N1623" s="201">
        <v>18.5975</v>
      </c>
      <c r="O1623" s="202" t="s">
        <v>81</v>
      </c>
      <c r="P1623" s="202"/>
      <c r="Q1623" s="203">
        <f t="shared" si="114"/>
        <v>0</v>
      </c>
      <c r="R1623" s="203">
        <f t="shared" si="115"/>
        <v>0</v>
      </c>
      <c r="S1623" s="213">
        <f>IF(M1623="nvt",0,IF(O1623&gt;0,VLOOKUP(M1623,'3-Productie normen'!A:K,VLOOKUP(O1623,'3-Productie normen'!$B$34:$C$35,2,FALSE),FALSE)))</f>
        <v>0</v>
      </c>
      <c r="T1623" s="213">
        <f t="shared" si="116"/>
        <v>0</v>
      </c>
      <c r="U1623" s="572"/>
    </row>
    <row r="1624" spans="1:21" ht="14.15" customHeight="1">
      <c r="A1624" s="231">
        <v>1623</v>
      </c>
      <c r="B1624" s="262" t="s">
        <v>87</v>
      </c>
      <c r="C1624" s="208" t="s">
        <v>1464</v>
      </c>
      <c r="D1624" s="208" t="s">
        <v>1465</v>
      </c>
      <c r="E1624" s="208" t="s">
        <v>1466</v>
      </c>
      <c r="F1624" s="208" t="s">
        <v>176</v>
      </c>
      <c r="G1624" s="208" t="s">
        <v>177</v>
      </c>
      <c r="H1624" s="208" t="s">
        <v>1823</v>
      </c>
      <c r="I1624" s="200" t="s">
        <v>123</v>
      </c>
      <c r="J1624" s="208" t="s">
        <v>179</v>
      </c>
      <c r="K1624" s="208" t="s">
        <v>1064</v>
      </c>
      <c r="L1624" s="208" t="s">
        <v>1478</v>
      </c>
      <c r="M1624" s="199" t="s">
        <v>122</v>
      </c>
      <c r="N1624" s="201">
        <v>18.735299999999999</v>
      </c>
      <c r="O1624" s="202" t="s">
        <v>81</v>
      </c>
      <c r="P1624" s="202"/>
      <c r="Q1624" s="203">
        <f t="shared" si="114"/>
        <v>0</v>
      </c>
      <c r="R1624" s="203">
        <f t="shared" si="115"/>
        <v>0</v>
      </c>
      <c r="S1624" s="213">
        <f>IF(M1624="nvt",0,IF(O1624&gt;0,VLOOKUP(M1624,'3-Productie normen'!A:K,VLOOKUP(O1624,'3-Productie normen'!$B$34:$C$35,2,FALSE),FALSE)))</f>
        <v>0</v>
      </c>
      <c r="T1624" s="213">
        <f t="shared" si="116"/>
        <v>0</v>
      </c>
      <c r="U1624" s="572"/>
    </row>
    <row r="1625" spans="1:21" ht="14.15" customHeight="1">
      <c r="A1625" s="231">
        <v>1624</v>
      </c>
      <c r="B1625" s="262" t="s">
        <v>87</v>
      </c>
      <c r="C1625" s="208" t="s">
        <v>1464</v>
      </c>
      <c r="D1625" s="208" t="s">
        <v>1465</v>
      </c>
      <c r="E1625" s="208" t="s">
        <v>1466</v>
      </c>
      <c r="F1625" s="208" t="s">
        <v>176</v>
      </c>
      <c r="G1625" s="208" t="s">
        <v>177</v>
      </c>
      <c r="H1625" s="208" t="s">
        <v>1824</v>
      </c>
      <c r="I1625" s="200" t="s">
        <v>123</v>
      </c>
      <c r="J1625" s="208" t="s">
        <v>179</v>
      </c>
      <c r="K1625" s="208" t="s">
        <v>179</v>
      </c>
      <c r="L1625" s="208" t="s">
        <v>1478</v>
      </c>
      <c r="M1625" s="199" t="s">
        <v>122</v>
      </c>
      <c r="N1625" s="201">
        <v>17.648199999999999</v>
      </c>
      <c r="O1625" s="202" t="s">
        <v>81</v>
      </c>
      <c r="P1625" s="202"/>
      <c r="Q1625" s="203">
        <f t="shared" si="114"/>
        <v>0</v>
      </c>
      <c r="R1625" s="203">
        <f t="shared" si="115"/>
        <v>0</v>
      </c>
      <c r="S1625" s="213">
        <f>IF(M1625="nvt",0,IF(O1625&gt;0,VLOOKUP(M1625,'3-Productie normen'!A:K,VLOOKUP(O1625,'3-Productie normen'!$B$34:$C$35,2,FALSE),FALSE)))</f>
        <v>0</v>
      </c>
      <c r="T1625" s="213">
        <f t="shared" si="116"/>
        <v>0</v>
      </c>
      <c r="U1625" s="572"/>
    </row>
    <row r="1626" spans="1:21" ht="14.15" customHeight="1">
      <c r="A1626" s="232">
        <v>1625</v>
      </c>
      <c r="B1626" s="262" t="s">
        <v>87</v>
      </c>
      <c r="C1626" s="208" t="s">
        <v>1464</v>
      </c>
      <c r="D1626" s="208" t="s">
        <v>1465</v>
      </c>
      <c r="E1626" s="208" t="s">
        <v>1466</v>
      </c>
      <c r="F1626" s="208" t="s">
        <v>176</v>
      </c>
      <c r="G1626" s="208" t="s">
        <v>177</v>
      </c>
      <c r="H1626" s="208" t="s">
        <v>1825</v>
      </c>
      <c r="I1626" s="200" t="s">
        <v>123</v>
      </c>
      <c r="J1626" s="208" t="s">
        <v>179</v>
      </c>
      <c r="K1626" s="208" t="s">
        <v>235</v>
      </c>
      <c r="L1626" s="208" t="s">
        <v>1478</v>
      </c>
      <c r="M1626" s="199" t="s">
        <v>122</v>
      </c>
      <c r="N1626" s="201">
        <v>8.5445000000000011</v>
      </c>
      <c r="O1626" s="202" t="s">
        <v>81</v>
      </c>
      <c r="P1626" s="202"/>
      <c r="Q1626" s="203">
        <f t="shared" si="114"/>
        <v>0</v>
      </c>
      <c r="R1626" s="203">
        <f t="shared" si="115"/>
        <v>0</v>
      </c>
      <c r="S1626" s="213">
        <f>IF(M1626="nvt",0,IF(O1626&gt;0,VLOOKUP(M1626,'3-Productie normen'!A:K,VLOOKUP(O1626,'3-Productie normen'!$B$34:$C$35,2,FALSE),FALSE)))</f>
        <v>0</v>
      </c>
      <c r="T1626" s="213">
        <f t="shared" si="116"/>
        <v>0</v>
      </c>
      <c r="U1626" s="572"/>
    </row>
    <row r="1627" spans="1:21" ht="14.15" customHeight="1">
      <c r="A1627" s="231">
        <v>1626</v>
      </c>
      <c r="B1627" s="262" t="s">
        <v>87</v>
      </c>
      <c r="C1627" s="208" t="s">
        <v>1464</v>
      </c>
      <c r="D1627" s="208" t="s">
        <v>1465</v>
      </c>
      <c r="E1627" s="208" t="s">
        <v>1466</v>
      </c>
      <c r="F1627" s="208" t="s">
        <v>176</v>
      </c>
      <c r="G1627" s="208" t="s">
        <v>177</v>
      </c>
      <c r="H1627" s="208" t="s">
        <v>1826</v>
      </c>
      <c r="I1627" s="200" t="s">
        <v>123</v>
      </c>
      <c r="J1627" s="208" t="s">
        <v>179</v>
      </c>
      <c r="K1627" s="208" t="s">
        <v>179</v>
      </c>
      <c r="L1627" s="208" t="s">
        <v>1478</v>
      </c>
      <c r="M1627" s="199" t="s">
        <v>122</v>
      </c>
      <c r="N1627" s="201">
        <v>18.577500000000001</v>
      </c>
      <c r="O1627" s="202" t="s">
        <v>81</v>
      </c>
      <c r="P1627" s="202"/>
      <c r="Q1627" s="203">
        <f t="shared" si="114"/>
        <v>0</v>
      </c>
      <c r="R1627" s="203">
        <f t="shared" si="115"/>
        <v>0</v>
      </c>
      <c r="S1627" s="213">
        <f>IF(M1627="nvt",0,IF(O1627&gt;0,VLOOKUP(M1627,'3-Productie normen'!A:K,VLOOKUP(O1627,'3-Productie normen'!$B$34:$C$35,2,FALSE),FALSE)))</f>
        <v>0</v>
      </c>
      <c r="T1627" s="213">
        <f t="shared" si="116"/>
        <v>0</v>
      </c>
      <c r="U1627" s="572"/>
    </row>
    <row r="1628" spans="1:21" ht="14.15" customHeight="1">
      <c r="A1628" s="231">
        <v>1627</v>
      </c>
      <c r="B1628" s="262" t="s">
        <v>87</v>
      </c>
      <c r="C1628" s="208" t="s">
        <v>1464</v>
      </c>
      <c r="D1628" s="208" t="s">
        <v>1465</v>
      </c>
      <c r="E1628" s="208" t="s">
        <v>1466</v>
      </c>
      <c r="F1628" s="208" t="s">
        <v>176</v>
      </c>
      <c r="G1628" s="208" t="s">
        <v>177</v>
      </c>
      <c r="H1628" s="208" t="s">
        <v>1827</v>
      </c>
      <c r="I1628" s="200" t="s">
        <v>123</v>
      </c>
      <c r="J1628" s="208" t="s">
        <v>179</v>
      </c>
      <c r="K1628" s="208" t="s">
        <v>179</v>
      </c>
      <c r="L1628" s="208" t="s">
        <v>1478</v>
      </c>
      <c r="M1628" s="199" t="s">
        <v>122</v>
      </c>
      <c r="N1628" s="201">
        <v>18.689800000000002</v>
      </c>
      <c r="O1628" s="202" t="s">
        <v>81</v>
      </c>
      <c r="P1628" s="202"/>
      <c r="Q1628" s="203">
        <f t="shared" si="114"/>
        <v>0</v>
      </c>
      <c r="R1628" s="203">
        <f t="shared" si="115"/>
        <v>0</v>
      </c>
      <c r="S1628" s="213">
        <f>IF(M1628="nvt",0,IF(O1628&gt;0,VLOOKUP(M1628,'3-Productie normen'!A:K,VLOOKUP(O1628,'3-Productie normen'!$B$34:$C$35,2,FALSE),FALSE)))</f>
        <v>0</v>
      </c>
      <c r="T1628" s="213">
        <f t="shared" si="116"/>
        <v>0</v>
      </c>
      <c r="U1628" s="572"/>
    </row>
    <row r="1629" spans="1:21" ht="14.15" customHeight="1">
      <c r="A1629" s="231">
        <v>1628</v>
      </c>
      <c r="B1629" s="262" t="s">
        <v>87</v>
      </c>
      <c r="C1629" s="208" t="s">
        <v>1464</v>
      </c>
      <c r="D1629" s="208" t="s">
        <v>1465</v>
      </c>
      <c r="E1629" s="208" t="s">
        <v>1466</v>
      </c>
      <c r="F1629" s="208" t="s">
        <v>176</v>
      </c>
      <c r="G1629" s="208" t="s">
        <v>177</v>
      </c>
      <c r="H1629" s="208" t="s">
        <v>1828</v>
      </c>
      <c r="I1629" s="200" t="s">
        <v>123</v>
      </c>
      <c r="J1629" s="208" t="s">
        <v>179</v>
      </c>
      <c r="K1629" s="208" t="s">
        <v>179</v>
      </c>
      <c r="L1629" s="208" t="s">
        <v>1478</v>
      </c>
      <c r="M1629" s="199" t="s">
        <v>122</v>
      </c>
      <c r="N1629" s="201">
        <v>18.174199999999999</v>
      </c>
      <c r="O1629" s="202" t="s">
        <v>81</v>
      </c>
      <c r="P1629" s="202"/>
      <c r="Q1629" s="203">
        <f t="shared" si="114"/>
        <v>0</v>
      </c>
      <c r="R1629" s="203">
        <f t="shared" si="115"/>
        <v>0</v>
      </c>
      <c r="S1629" s="213">
        <f>IF(M1629="nvt",0,IF(O1629&gt;0,VLOOKUP(M1629,'3-Productie normen'!A:K,VLOOKUP(O1629,'3-Productie normen'!$B$34:$C$35,2,FALSE),FALSE)))</f>
        <v>0</v>
      </c>
      <c r="T1629" s="213">
        <f t="shared" si="116"/>
        <v>0</v>
      </c>
      <c r="U1629" s="572"/>
    </row>
    <row r="1630" spans="1:21" ht="14.15" customHeight="1">
      <c r="A1630" s="231">
        <v>1629</v>
      </c>
      <c r="B1630" s="262" t="s">
        <v>87</v>
      </c>
      <c r="C1630" s="208" t="s">
        <v>1464</v>
      </c>
      <c r="D1630" s="208" t="s">
        <v>1465</v>
      </c>
      <c r="E1630" s="208" t="s">
        <v>1466</v>
      </c>
      <c r="F1630" s="208" t="s">
        <v>176</v>
      </c>
      <c r="G1630" s="208" t="s">
        <v>177</v>
      </c>
      <c r="H1630" s="208" t="s">
        <v>1829</v>
      </c>
      <c r="I1630" s="200" t="s">
        <v>123</v>
      </c>
      <c r="J1630" s="208" t="s">
        <v>179</v>
      </c>
      <c r="K1630" s="208" t="s">
        <v>179</v>
      </c>
      <c r="L1630" s="208" t="s">
        <v>1478</v>
      </c>
      <c r="M1630" s="199" t="s">
        <v>122</v>
      </c>
      <c r="N1630" s="201">
        <v>23.1081</v>
      </c>
      <c r="O1630" s="202" t="s">
        <v>81</v>
      </c>
      <c r="P1630" s="202"/>
      <c r="Q1630" s="203">
        <f t="shared" si="114"/>
        <v>0</v>
      </c>
      <c r="R1630" s="203">
        <f t="shared" si="115"/>
        <v>0</v>
      </c>
      <c r="S1630" s="213">
        <f>IF(M1630="nvt",0,IF(O1630&gt;0,VLOOKUP(M1630,'3-Productie normen'!A:K,VLOOKUP(O1630,'3-Productie normen'!$B$34:$C$35,2,FALSE),FALSE)))</f>
        <v>0</v>
      </c>
      <c r="T1630" s="213">
        <f t="shared" si="116"/>
        <v>0</v>
      </c>
      <c r="U1630" s="572"/>
    </row>
    <row r="1631" spans="1:21" ht="14.15" customHeight="1">
      <c r="A1631" s="231">
        <v>1630</v>
      </c>
      <c r="B1631" s="262" t="s">
        <v>87</v>
      </c>
      <c r="C1631" s="208" t="s">
        <v>1464</v>
      </c>
      <c r="D1631" s="208" t="s">
        <v>1465</v>
      </c>
      <c r="E1631" s="208" t="s">
        <v>1466</v>
      </c>
      <c r="F1631" s="208" t="s">
        <v>176</v>
      </c>
      <c r="G1631" s="208" t="s">
        <v>177</v>
      </c>
      <c r="H1631" s="208" t="s">
        <v>1830</v>
      </c>
      <c r="I1631" s="200" t="s">
        <v>123</v>
      </c>
      <c r="J1631" s="208" t="s">
        <v>179</v>
      </c>
      <c r="K1631" s="208" t="s">
        <v>179</v>
      </c>
      <c r="L1631" s="208" t="s">
        <v>1478</v>
      </c>
      <c r="M1631" s="199" t="s">
        <v>122</v>
      </c>
      <c r="N1631" s="201">
        <v>18.633599999999998</v>
      </c>
      <c r="O1631" s="202" t="s">
        <v>81</v>
      </c>
      <c r="P1631" s="202"/>
      <c r="Q1631" s="203">
        <f t="shared" si="114"/>
        <v>0</v>
      </c>
      <c r="R1631" s="203">
        <f t="shared" si="115"/>
        <v>0</v>
      </c>
      <c r="S1631" s="213">
        <f>IF(M1631="nvt",0,IF(O1631&gt;0,VLOOKUP(M1631,'3-Productie normen'!A:K,VLOOKUP(O1631,'3-Productie normen'!$B$34:$C$35,2,FALSE),FALSE)))</f>
        <v>0</v>
      </c>
      <c r="T1631" s="213">
        <f t="shared" si="116"/>
        <v>0</v>
      </c>
      <c r="U1631" s="572"/>
    </row>
    <row r="1632" spans="1:21" ht="14.15" customHeight="1">
      <c r="A1632" s="231">
        <v>1631</v>
      </c>
      <c r="B1632" s="262" t="s">
        <v>87</v>
      </c>
      <c r="C1632" s="208" t="s">
        <v>1464</v>
      </c>
      <c r="D1632" s="208" t="s">
        <v>1465</v>
      </c>
      <c r="E1632" s="208" t="s">
        <v>1466</v>
      </c>
      <c r="F1632" s="208" t="s">
        <v>176</v>
      </c>
      <c r="G1632" s="208" t="s">
        <v>177</v>
      </c>
      <c r="H1632" s="208" t="s">
        <v>1831</v>
      </c>
      <c r="I1632" s="200" t="s">
        <v>123</v>
      </c>
      <c r="J1632" s="208" t="s">
        <v>179</v>
      </c>
      <c r="K1632" s="208" t="s">
        <v>187</v>
      </c>
      <c r="L1632" s="208" t="s">
        <v>425</v>
      </c>
      <c r="M1632" s="199" t="s">
        <v>122</v>
      </c>
      <c r="N1632" s="201">
        <v>18.877600000000001</v>
      </c>
      <c r="O1632" s="202" t="s">
        <v>81</v>
      </c>
      <c r="P1632" s="202"/>
      <c r="Q1632" s="203">
        <f t="shared" si="114"/>
        <v>0</v>
      </c>
      <c r="R1632" s="203">
        <f t="shared" si="115"/>
        <v>0</v>
      </c>
      <c r="S1632" s="213">
        <f>IF(M1632="nvt",0,IF(O1632&gt;0,VLOOKUP(M1632,'3-Productie normen'!A:K,VLOOKUP(O1632,'3-Productie normen'!$B$34:$C$35,2,FALSE),FALSE)))</f>
        <v>0</v>
      </c>
      <c r="T1632" s="213">
        <f t="shared" si="116"/>
        <v>0</v>
      </c>
      <c r="U1632" s="572"/>
    </row>
    <row r="1633" spans="1:21" ht="14.15" customHeight="1">
      <c r="A1633" s="231">
        <v>1632</v>
      </c>
      <c r="B1633" s="262" t="s">
        <v>87</v>
      </c>
      <c r="C1633" s="208" t="s">
        <v>1464</v>
      </c>
      <c r="D1633" s="208" t="s">
        <v>1465</v>
      </c>
      <c r="E1633" s="208" t="s">
        <v>1466</v>
      </c>
      <c r="F1633" s="208" t="s">
        <v>176</v>
      </c>
      <c r="G1633" s="208" t="s">
        <v>177</v>
      </c>
      <c r="H1633" s="208" t="s">
        <v>1832</v>
      </c>
      <c r="I1633" s="200" t="s">
        <v>123</v>
      </c>
      <c r="J1633" s="208" t="s">
        <v>179</v>
      </c>
      <c r="K1633" s="208" t="s">
        <v>265</v>
      </c>
      <c r="L1633" s="208" t="s">
        <v>425</v>
      </c>
      <c r="M1633" s="199" t="s">
        <v>122</v>
      </c>
      <c r="N1633" s="201">
        <v>18.3123</v>
      </c>
      <c r="O1633" s="202" t="s">
        <v>81</v>
      </c>
      <c r="P1633" s="202"/>
      <c r="Q1633" s="203">
        <f t="shared" si="114"/>
        <v>0</v>
      </c>
      <c r="R1633" s="203">
        <f t="shared" si="115"/>
        <v>0</v>
      </c>
      <c r="S1633" s="213">
        <f>IF(M1633="nvt",0,IF(O1633&gt;0,VLOOKUP(M1633,'3-Productie normen'!A:K,VLOOKUP(O1633,'3-Productie normen'!$B$34:$C$35,2,FALSE),FALSE)))</f>
        <v>0</v>
      </c>
      <c r="T1633" s="213">
        <f t="shared" si="116"/>
        <v>0</v>
      </c>
      <c r="U1633" s="572"/>
    </row>
    <row r="1634" spans="1:21" ht="14.15" customHeight="1">
      <c r="A1634" s="232">
        <v>1633</v>
      </c>
      <c r="B1634" s="262" t="s">
        <v>87</v>
      </c>
      <c r="C1634" s="208" t="s">
        <v>1464</v>
      </c>
      <c r="D1634" s="208" t="s">
        <v>1465</v>
      </c>
      <c r="E1634" s="208" t="s">
        <v>1466</v>
      </c>
      <c r="F1634" s="208" t="s">
        <v>176</v>
      </c>
      <c r="G1634" s="208" t="s">
        <v>177</v>
      </c>
      <c r="H1634" s="208" t="s">
        <v>1833</v>
      </c>
      <c r="I1634" s="200" t="s">
        <v>123</v>
      </c>
      <c r="J1634" s="208" t="s">
        <v>179</v>
      </c>
      <c r="K1634" s="208" t="s">
        <v>265</v>
      </c>
      <c r="L1634" s="208" t="s">
        <v>180</v>
      </c>
      <c r="M1634" s="199" t="s">
        <v>122</v>
      </c>
      <c r="N1634" s="201">
        <v>17.469000000000001</v>
      </c>
      <c r="O1634" s="202" t="s">
        <v>81</v>
      </c>
      <c r="P1634" s="202"/>
      <c r="Q1634" s="203">
        <f t="shared" si="114"/>
        <v>0</v>
      </c>
      <c r="R1634" s="203">
        <f t="shared" si="115"/>
        <v>0</v>
      </c>
      <c r="S1634" s="213">
        <f>IF(M1634="nvt",0,IF(O1634&gt;0,VLOOKUP(M1634,'3-Productie normen'!A:K,VLOOKUP(O1634,'3-Productie normen'!$B$34:$C$35,2,FALSE),FALSE)))</f>
        <v>0</v>
      </c>
      <c r="T1634" s="213">
        <f t="shared" si="116"/>
        <v>0</v>
      </c>
      <c r="U1634" s="572"/>
    </row>
    <row r="1635" spans="1:21" ht="14.15" customHeight="1">
      <c r="A1635" s="231">
        <v>1634</v>
      </c>
      <c r="B1635" s="262" t="s">
        <v>87</v>
      </c>
      <c r="C1635" s="208" t="s">
        <v>1464</v>
      </c>
      <c r="D1635" s="208" t="s">
        <v>1465</v>
      </c>
      <c r="E1635" s="208" t="s">
        <v>1466</v>
      </c>
      <c r="F1635" s="208" t="s">
        <v>176</v>
      </c>
      <c r="G1635" s="208" t="s">
        <v>177</v>
      </c>
      <c r="H1635" s="208" t="s">
        <v>1834</v>
      </c>
      <c r="I1635" s="200" t="s">
        <v>123</v>
      </c>
      <c r="J1635" s="208" t="s">
        <v>179</v>
      </c>
      <c r="K1635" s="208" t="s">
        <v>179</v>
      </c>
      <c r="L1635" s="208" t="s">
        <v>1478</v>
      </c>
      <c r="M1635" s="199" t="s">
        <v>122</v>
      </c>
      <c r="N1635" s="201">
        <v>18.668499999999998</v>
      </c>
      <c r="O1635" s="202" t="s">
        <v>81</v>
      </c>
      <c r="P1635" s="202"/>
      <c r="Q1635" s="203">
        <f t="shared" si="114"/>
        <v>0</v>
      </c>
      <c r="R1635" s="203">
        <f t="shared" si="115"/>
        <v>0</v>
      </c>
      <c r="S1635" s="213">
        <f>IF(M1635="nvt",0,IF(O1635&gt;0,VLOOKUP(M1635,'3-Productie normen'!A:K,VLOOKUP(O1635,'3-Productie normen'!$B$34:$C$35,2,FALSE),FALSE)))</f>
        <v>0</v>
      </c>
      <c r="T1635" s="213">
        <f t="shared" si="116"/>
        <v>0</v>
      </c>
      <c r="U1635" s="572"/>
    </row>
    <row r="1636" spans="1:21" ht="14.15" customHeight="1">
      <c r="A1636" s="231">
        <v>1635</v>
      </c>
      <c r="B1636" s="262" t="s">
        <v>87</v>
      </c>
      <c r="C1636" s="208" t="s">
        <v>1464</v>
      </c>
      <c r="D1636" s="208" t="s">
        <v>1465</v>
      </c>
      <c r="E1636" s="208" t="s">
        <v>1466</v>
      </c>
      <c r="F1636" s="208" t="s">
        <v>176</v>
      </c>
      <c r="G1636" s="208" t="s">
        <v>177</v>
      </c>
      <c r="H1636" s="208" t="s">
        <v>1835</v>
      </c>
      <c r="I1636" s="200" t="s">
        <v>123</v>
      </c>
      <c r="J1636" s="208" t="s">
        <v>179</v>
      </c>
      <c r="K1636" s="208" t="s">
        <v>179</v>
      </c>
      <c r="L1636" s="208" t="s">
        <v>1478</v>
      </c>
      <c r="M1636" s="199" t="s">
        <v>122</v>
      </c>
      <c r="N1636" s="201">
        <v>18.624400000000001</v>
      </c>
      <c r="O1636" s="202" t="s">
        <v>81</v>
      </c>
      <c r="P1636" s="202"/>
      <c r="Q1636" s="203">
        <f t="shared" si="114"/>
        <v>0</v>
      </c>
      <c r="R1636" s="203">
        <f t="shared" si="115"/>
        <v>0</v>
      </c>
      <c r="S1636" s="213">
        <f>IF(M1636="nvt",0,IF(O1636&gt;0,VLOOKUP(M1636,'3-Productie normen'!A:K,VLOOKUP(O1636,'3-Productie normen'!$B$34:$C$35,2,FALSE),FALSE)))</f>
        <v>0</v>
      </c>
      <c r="T1636" s="213">
        <f t="shared" si="116"/>
        <v>0</v>
      </c>
      <c r="U1636" s="572"/>
    </row>
    <row r="1637" spans="1:21" ht="14.15" customHeight="1">
      <c r="A1637" s="231">
        <v>1636</v>
      </c>
      <c r="B1637" s="262" t="s">
        <v>87</v>
      </c>
      <c r="C1637" s="208" t="s">
        <v>1464</v>
      </c>
      <c r="D1637" s="208" t="s">
        <v>1465</v>
      </c>
      <c r="E1637" s="208" t="s">
        <v>1466</v>
      </c>
      <c r="F1637" s="208" t="s">
        <v>176</v>
      </c>
      <c r="G1637" s="208" t="s">
        <v>177</v>
      </c>
      <c r="H1637" s="208" t="s">
        <v>1836</v>
      </c>
      <c r="I1637" s="200" t="s">
        <v>123</v>
      </c>
      <c r="J1637" s="208" t="s">
        <v>179</v>
      </c>
      <c r="K1637" s="208" t="s">
        <v>179</v>
      </c>
      <c r="L1637" s="208" t="s">
        <v>1478</v>
      </c>
      <c r="M1637" s="199" t="s">
        <v>122</v>
      </c>
      <c r="N1637" s="201">
        <v>18.7927</v>
      </c>
      <c r="O1637" s="202" t="s">
        <v>81</v>
      </c>
      <c r="P1637" s="202"/>
      <c r="Q1637" s="203">
        <f t="shared" si="114"/>
        <v>0</v>
      </c>
      <c r="R1637" s="203">
        <f t="shared" si="115"/>
        <v>0</v>
      </c>
      <c r="S1637" s="213">
        <f>IF(M1637="nvt",0,IF(O1637&gt;0,VLOOKUP(M1637,'3-Productie normen'!A:K,VLOOKUP(O1637,'3-Productie normen'!$B$34:$C$35,2,FALSE),FALSE)))</f>
        <v>0</v>
      </c>
      <c r="T1637" s="213">
        <f t="shared" si="116"/>
        <v>0</v>
      </c>
      <c r="U1637" s="572"/>
    </row>
    <row r="1638" spans="1:21" ht="14.15" customHeight="1">
      <c r="A1638" s="231">
        <v>1637</v>
      </c>
      <c r="B1638" s="262" t="s">
        <v>87</v>
      </c>
      <c r="C1638" s="208" t="s">
        <v>1464</v>
      </c>
      <c r="D1638" s="208" t="s">
        <v>1465</v>
      </c>
      <c r="E1638" s="208" t="s">
        <v>1466</v>
      </c>
      <c r="F1638" s="208" t="s">
        <v>176</v>
      </c>
      <c r="G1638" s="208" t="s">
        <v>177</v>
      </c>
      <c r="H1638" s="208" t="s">
        <v>1837</v>
      </c>
      <c r="I1638" s="200" t="s">
        <v>123</v>
      </c>
      <c r="J1638" s="208" t="s">
        <v>179</v>
      </c>
      <c r="K1638" s="208" t="s">
        <v>179</v>
      </c>
      <c r="L1638" s="208" t="s">
        <v>1478</v>
      </c>
      <c r="M1638" s="199" t="s">
        <v>122</v>
      </c>
      <c r="N1638" s="201">
        <v>18.7927</v>
      </c>
      <c r="O1638" s="202" t="s">
        <v>81</v>
      </c>
      <c r="P1638" s="202"/>
      <c r="Q1638" s="203">
        <f t="shared" si="114"/>
        <v>0</v>
      </c>
      <c r="R1638" s="203">
        <f t="shared" si="115"/>
        <v>0</v>
      </c>
      <c r="S1638" s="213">
        <f>IF(M1638="nvt",0,IF(O1638&gt;0,VLOOKUP(M1638,'3-Productie normen'!A:K,VLOOKUP(O1638,'3-Productie normen'!$B$34:$C$35,2,FALSE),FALSE)))</f>
        <v>0</v>
      </c>
      <c r="T1638" s="213">
        <f t="shared" si="116"/>
        <v>0</v>
      </c>
      <c r="U1638" s="572"/>
    </row>
    <row r="1639" spans="1:21" ht="14.15" customHeight="1">
      <c r="A1639" s="231">
        <v>1638</v>
      </c>
      <c r="B1639" s="262" t="s">
        <v>87</v>
      </c>
      <c r="C1639" s="208" t="s">
        <v>1464</v>
      </c>
      <c r="D1639" s="208" t="s">
        <v>1465</v>
      </c>
      <c r="E1639" s="208" t="s">
        <v>1466</v>
      </c>
      <c r="F1639" s="208" t="s">
        <v>176</v>
      </c>
      <c r="G1639" s="208" t="s">
        <v>177</v>
      </c>
      <c r="H1639" s="208" t="s">
        <v>1838</v>
      </c>
      <c r="I1639" s="200" t="s">
        <v>123</v>
      </c>
      <c r="J1639" s="208" t="s">
        <v>179</v>
      </c>
      <c r="K1639" s="208" t="s">
        <v>179</v>
      </c>
      <c r="L1639" s="208" t="s">
        <v>1478</v>
      </c>
      <c r="M1639" s="199" t="s">
        <v>122</v>
      </c>
      <c r="N1639" s="201">
        <v>19.128399999999999</v>
      </c>
      <c r="O1639" s="202" t="s">
        <v>81</v>
      </c>
      <c r="P1639" s="202"/>
      <c r="Q1639" s="203">
        <f t="shared" si="114"/>
        <v>0</v>
      </c>
      <c r="R1639" s="203">
        <f t="shared" si="115"/>
        <v>0</v>
      </c>
      <c r="S1639" s="213">
        <f>IF(M1639="nvt",0,IF(O1639&gt;0,VLOOKUP(M1639,'3-Productie normen'!A:K,VLOOKUP(O1639,'3-Productie normen'!$B$34:$C$35,2,FALSE),FALSE)))</f>
        <v>0</v>
      </c>
      <c r="T1639" s="213">
        <f t="shared" si="116"/>
        <v>0</v>
      </c>
      <c r="U1639" s="572"/>
    </row>
    <row r="1640" spans="1:21" ht="14.15" customHeight="1">
      <c r="A1640" s="231">
        <v>1639</v>
      </c>
      <c r="B1640" s="262" t="s">
        <v>87</v>
      </c>
      <c r="C1640" s="208" t="s">
        <v>1464</v>
      </c>
      <c r="D1640" s="208" t="s">
        <v>1465</v>
      </c>
      <c r="E1640" s="208" t="s">
        <v>1466</v>
      </c>
      <c r="F1640" s="208" t="s">
        <v>176</v>
      </c>
      <c r="G1640" s="208" t="s">
        <v>177</v>
      </c>
      <c r="H1640" s="208" t="s">
        <v>1839</v>
      </c>
      <c r="I1640" s="200" t="s">
        <v>123</v>
      </c>
      <c r="J1640" s="208" t="s">
        <v>179</v>
      </c>
      <c r="K1640" s="208" t="s">
        <v>179</v>
      </c>
      <c r="L1640" s="208" t="s">
        <v>1478</v>
      </c>
      <c r="M1640" s="199" t="s">
        <v>122</v>
      </c>
      <c r="N1640" s="201">
        <v>18.1313</v>
      </c>
      <c r="O1640" s="202" t="s">
        <v>81</v>
      </c>
      <c r="P1640" s="202"/>
      <c r="Q1640" s="203">
        <f t="shared" si="114"/>
        <v>0</v>
      </c>
      <c r="R1640" s="203">
        <f t="shared" si="115"/>
        <v>0</v>
      </c>
      <c r="S1640" s="213">
        <f>IF(M1640="nvt",0,IF(O1640&gt;0,VLOOKUP(M1640,'3-Productie normen'!A:K,VLOOKUP(O1640,'3-Productie normen'!$B$34:$C$35,2,FALSE),FALSE)))</f>
        <v>0</v>
      </c>
      <c r="T1640" s="213">
        <f t="shared" si="116"/>
        <v>0</v>
      </c>
      <c r="U1640" s="572"/>
    </row>
    <row r="1641" spans="1:21" ht="14.15" customHeight="1">
      <c r="A1641" s="231">
        <v>1640</v>
      </c>
      <c r="B1641" s="262" t="s">
        <v>87</v>
      </c>
      <c r="C1641" s="208" t="s">
        <v>1464</v>
      </c>
      <c r="D1641" s="208" t="s">
        <v>1465</v>
      </c>
      <c r="E1641" s="208" t="s">
        <v>1466</v>
      </c>
      <c r="F1641" s="208" t="s">
        <v>176</v>
      </c>
      <c r="G1641" s="208" t="s">
        <v>177</v>
      </c>
      <c r="H1641" s="208" t="s">
        <v>1840</v>
      </c>
      <c r="I1641" s="207" t="s">
        <v>130</v>
      </c>
      <c r="J1641" s="208" t="s">
        <v>222</v>
      </c>
      <c r="K1641" s="208" t="s">
        <v>237</v>
      </c>
      <c r="L1641" s="208" t="s">
        <v>180</v>
      </c>
      <c r="M1641" s="199" t="s">
        <v>129</v>
      </c>
      <c r="N1641" s="201">
        <v>10.805</v>
      </c>
      <c r="O1641" s="202" t="s">
        <v>81</v>
      </c>
      <c r="P1641" s="202"/>
      <c r="Q1641" s="203">
        <f t="shared" si="114"/>
        <v>0</v>
      </c>
      <c r="R1641" s="203">
        <f t="shared" si="115"/>
        <v>0</v>
      </c>
      <c r="S1641" s="213">
        <f>IF(M1641="nvt",0,IF(O1641&gt;0,VLOOKUP(M1641,'3-Productie normen'!A:K,VLOOKUP(O1641,'3-Productie normen'!$B$34:$C$35,2,FALSE),FALSE)))</f>
        <v>0</v>
      </c>
      <c r="T1641" s="213">
        <f t="shared" si="116"/>
        <v>0</v>
      </c>
      <c r="U1641" s="572"/>
    </row>
    <row r="1642" spans="1:21" ht="14.15" customHeight="1">
      <c r="A1642" s="232">
        <v>1641</v>
      </c>
      <c r="B1642" s="262" t="s">
        <v>87</v>
      </c>
      <c r="C1642" s="208" t="s">
        <v>1464</v>
      </c>
      <c r="D1642" s="208" t="s">
        <v>1465</v>
      </c>
      <c r="E1642" s="208" t="s">
        <v>1466</v>
      </c>
      <c r="F1642" s="208" t="s">
        <v>176</v>
      </c>
      <c r="G1642" s="208" t="s">
        <v>177</v>
      </c>
      <c r="H1642" s="208" t="s">
        <v>1841</v>
      </c>
      <c r="I1642" s="200" t="s">
        <v>130</v>
      </c>
      <c r="J1642" s="208" t="s">
        <v>209</v>
      </c>
      <c r="K1642" s="208" t="s">
        <v>220</v>
      </c>
      <c r="L1642" s="208" t="s">
        <v>387</v>
      </c>
      <c r="M1642" s="208" t="s">
        <v>140</v>
      </c>
      <c r="N1642" s="201">
        <v>18.714300000000001</v>
      </c>
      <c r="O1642" s="202" t="s">
        <v>81</v>
      </c>
      <c r="P1642" s="202"/>
      <c r="Q1642" s="203">
        <f t="shared" si="114"/>
        <v>0</v>
      </c>
      <c r="R1642" s="203">
        <f t="shared" si="115"/>
        <v>0</v>
      </c>
      <c r="S1642" s="213">
        <f>IF(M1642="nvt",0,IF(O1642&gt;0,VLOOKUP(M1642,'3-Productie normen'!A:K,VLOOKUP(O1642,'3-Productie normen'!$B$34:$C$35,2,FALSE),FALSE)))</f>
        <v>0</v>
      </c>
      <c r="T1642" s="213">
        <f t="shared" si="116"/>
        <v>0</v>
      </c>
      <c r="U1642" s="572"/>
    </row>
    <row r="1643" spans="1:21" ht="14.15" customHeight="1">
      <c r="A1643" s="231">
        <v>1642</v>
      </c>
      <c r="B1643" s="262" t="s">
        <v>87</v>
      </c>
      <c r="C1643" s="208" t="s">
        <v>1464</v>
      </c>
      <c r="D1643" s="208" t="s">
        <v>1465</v>
      </c>
      <c r="E1643" s="208" t="s">
        <v>1466</v>
      </c>
      <c r="F1643" s="208" t="s">
        <v>176</v>
      </c>
      <c r="G1643" s="208" t="s">
        <v>177</v>
      </c>
      <c r="H1643" s="208" t="s">
        <v>1605</v>
      </c>
      <c r="I1643" s="200" t="s">
        <v>130</v>
      </c>
      <c r="J1643" s="208" t="s">
        <v>209</v>
      </c>
      <c r="K1643" s="208" t="s">
        <v>215</v>
      </c>
      <c r="L1643" s="208" t="s">
        <v>180</v>
      </c>
      <c r="M1643" s="208" t="s">
        <v>134</v>
      </c>
      <c r="N1643" s="201">
        <v>9.9771999999999998</v>
      </c>
      <c r="O1643" s="202" t="s">
        <v>81</v>
      </c>
      <c r="P1643" s="202"/>
      <c r="Q1643" s="203">
        <f t="shared" si="114"/>
        <v>0</v>
      </c>
      <c r="R1643" s="203">
        <f t="shared" si="115"/>
        <v>0</v>
      </c>
      <c r="S1643" s="213">
        <f>IF(M1643="nvt",0,IF(O1643&gt;0,VLOOKUP(M1643,'3-Productie normen'!A:K,VLOOKUP(O1643,'3-Productie normen'!$B$34:$C$35,2,FALSE),FALSE)))</f>
        <v>0</v>
      </c>
      <c r="T1643" s="213">
        <f t="shared" si="116"/>
        <v>0</v>
      </c>
      <c r="U1643" s="572"/>
    </row>
    <row r="1644" spans="1:21" ht="14.15" customHeight="1">
      <c r="A1644" s="231">
        <v>1643</v>
      </c>
      <c r="B1644" s="262" t="s">
        <v>87</v>
      </c>
      <c r="C1644" s="208" t="s">
        <v>1464</v>
      </c>
      <c r="D1644" s="208" t="s">
        <v>1465</v>
      </c>
      <c r="E1644" s="208" t="s">
        <v>1466</v>
      </c>
      <c r="F1644" s="208" t="s">
        <v>176</v>
      </c>
      <c r="G1644" s="208" t="s">
        <v>177</v>
      </c>
      <c r="H1644" s="208" t="s">
        <v>1842</v>
      </c>
      <c r="I1644" s="200" t="s">
        <v>130</v>
      </c>
      <c r="J1644" s="208" t="s">
        <v>209</v>
      </c>
      <c r="K1644" s="208" t="s">
        <v>215</v>
      </c>
      <c r="L1644" s="208" t="s">
        <v>180</v>
      </c>
      <c r="M1644" s="208" t="s">
        <v>134</v>
      </c>
      <c r="N1644" s="201">
        <v>5.6375000000000002</v>
      </c>
      <c r="O1644" s="202" t="s">
        <v>81</v>
      </c>
      <c r="P1644" s="202"/>
      <c r="Q1644" s="203">
        <f t="shared" si="114"/>
        <v>0</v>
      </c>
      <c r="R1644" s="203">
        <f t="shared" si="115"/>
        <v>0</v>
      </c>
      <c r="S1644" s="213">
        <f>IF(M1644="nvt",0,IF(O1644&gt;0,VLOOKUP(M1644,'3-Productie normen'!A:K,VLOOKUP(O1644,'3-Productie normen'!$B$34:$C$35,2,FALSE),FALSE)))</f>
        <v>0</v>
      </c>
      <c r="T1644" s="213">
        <f t="shared" si="116"/>
        <v>0</v>
      </c>
      <c r="U1644" s="572"/>
    </row>
    <row r="1645" spans="1:21" ht="14.15" customHeight="1">
      <c r="A1645" s="231">
        <v>1644</v>
      </c>
      <c r="B1645" s="262" t="s">
        <v>87</v>
      </c>
      <c r="C1645" s="208" t="s">
        <v>1464</v>
      </c>
      <c r="D1645" s="208" t="s">
        <v>1465</v>
      </c>
      <c r="E1645" s="208" t="s">
        <v>1466</v>
      </c>
      <c r="F1645" s="208" t="s">
        <v>176</v>
      </c>
      <c r="G1645" s="208" t="s">
        <v>177</v>
      </c>
      <c r="H1645" s="208" t="s">
        <v>1843</v>
      </c>
      <c r="I1645" s="200" t="s">
        <v>143</v>
      </c>
      <c r="J1645" s="208" t="s">
        <v>209</v>
      </c>
      <c r="K1645" s="208" t="s">
        <v>215</v>
      </c>
      <c r="L1645" s="208" t="s">
        <v>180</v>
      </c>
      <c r="M1645" s="208" t="s">
        <v>143</v>
      </c>
      <c r="N1645" s="201">
        <v>7.2154999999999996</v>
      </c>
      <c r="O1645" s="202"/>
      <c r="P1645" s="202"/>
      <c r="Q1645" s="203">
        <f t="shared" si="114"/>
        <v>0</v>
      </c>
      <c r="R1645" s="203">
        <f t="shared" si="115"/>
        <v>0</v>
      </c>
      <c r="S1645" s="213">
        <f>IF(M1645="nvt",0,IF(O1645&gt;0,VLOOKUP(M1645,'3-Productie normen'!A:K,VLOOKUP(O1645,'3-Productie normen'!$B$34:$C$35,2,FALSE),FALSE)))</f>
        <v>0</v>
      </c>
      <c r="T1645" s="213">
        <f t="shared" si="116"/>
        <v>0</v>
      </c>
      <c r="U1645" s="572"/>
    </row>
    <row r="1646" spans="1:21" ht="14.15" customHeight="1">
      <c r="A1646" s="231">
        <v>1645</v>
      </c>
      <c r="B1646" s="262" t="s">
        <v>87</v>
      </c>
      <c r="C1646" s="208" t="s">
        <v>1464</v>
      </c>
      <c r="D1646" s="208" t="s">
        <v>1465</v>
      </c>
      <c r="E1646" s="208" t="s">
        <v>1466</v>
      </c>
      <c r="F1646" s="208" t="s">
        <v>176</v>
      </c>
      <c r="G1646" s="208" t="s">
        <v>407</v>
      </c>
      <c r="H1646" s="208" t="s">
        <v>1844</v>
      </c>
      <c r="I1646" s="200" t="s">
        <v>125</v>
      </c>
      <c r="J1646" s="208" t="s">
        <v>222</v>
      </c>
      <c r="K1646" s="208" t="s">
        <v>279</v>
      </c>
      <c r="L1646" s="208" t="s">
        <v>387</v>
      </c>
      <c r="M1646" s="199" t="s">
        <v>129</v>
      </c>
      <c r="N1646" s="201">
        <v>205.3022</v>
      </c>
      <c r="O1646" s="202" t="s">
        <v>81</v>
      </c>
      <c r="P1646" s="202"/>
      <c r="Q1646" s="203">
        <f t="shared" si="114"/>
        <v>0</v>
      </c>
      <c r="R1646" s="203">
        <f t="shared" si="115"/>
        <v>0</v>
      </c>
      <c r="S1646" s="213">
        <f>IF(M1646="nvt",0,IF(O1646&gt;0,VLOOKUP(M1646,'3-Productie normen'!A:K,VLOOKUP(O1646,'3-Productie normen'!$B$34:$C$35,2,FALSE),FALSE)))</f>
        <v>0</v>
      </c>
      <c r="T1646" s="213">
        <f t="shared" si="116"/>
        <v>0</v>
      </c>
      <c r="U1646" s="572"/>
    </row>
    <row r="1647" spans="1:21" ht="14.15" customHeight="1">
      <c r="A1647" s="231">
        <v>1646</v>
      </c>
      <c r="B1647" s="262" t="s">
        <v>87</v>
      </c>
      <c r="C1647" s="208" t="s">
        <v>1464</v>
      </c>
      <c r="D1647" s="208" t="s">
        <v>1465</v>
      </c>
      <c r="E1647" s="208" t="s">
        <v>1466</v>
      </c>
      <c r="F1647" s="208" t="s">
        <v>176</v>
      </c>
      <c r="G1647" s="208" t="s">
        <v>407</v>
      </c>
      <c r="H1647" s="208" t="s">
        <v>1845</v>
      </c>
      <c r="I1647" s="207" t="s">
        <v>130</v>
      </c>
      <c r="J1647" s="208" t="s">
        <v>222</v>
      </c>
      <c r="K1647" s="208" t="s">
        <v>237</v>
      </c>
      <c r="L1647" s="208" t="s">
        <v>1478</v>
      </c>
      <c r="M1647" s="199" t="s">
        <v>129</v>
      </c>
      <c r="N1647" s="201">
        <v>11.1075</v>
      </c>
      <c r="O1647" s="202" t="s">
        <v>81</v>
      </c>
      <c r="P1647" s="202"/>
      <c r="Q1647" s="203">
        <f t="shared" si="114"/>
        <v>0</v>
      </c>
      <c r="R1647" s="203">
        <f t="shared" si="115"/>
        <v>0</v>
      </c>
      <c r="S1647" s="213">
        <f>IF(M1647="nvt",0,IF(O1647&gt;0,VLOOKUP(M1647,'3-Productie normen'!A:K,VLOOKUP(O1647,'3-Productie normen'!$B$34:$C$35,2,FALSE),FALSE)))</f>
        <v>0</v>
      </c>
      <c r="T1647" s="213">
        <f t="shared" si="116"/>
        <v>0</v>
      </c>
      <c r="U1647" s="572"/>
    </row>
    <row r="1648" spans="1:21" ht="14.15" customHeight="1">
      <c r="A1648" s="231">
        <v>1647</v>
      </c>
      <c r="B1648" s="262" t="s">
        <v>87</v>
      </c>
      <c r="C1648" s="208" t="s">
        <v>1464</v>
      </c>
      <c r="D1648" s="208" t="s">
        <v>1465</v>
      </c>
      <c r="E1648" s="208" t="s">
        <v>1466</v>
      </c>
      <c r="F1648" s="208" t="s">
        <v>176</v>
      </c>
      <c r="G1648" s="208" t="s">
        <v>407</v>
      </c>
      <c r="H1648" s="208" t="s">
        <v>1846</v>
      </c>
      <c r="I1648" s="207" t="s">
        <v>130</v>
      </c>
      <c r="J1648" s="208" t="s">
        <v>222</v>
      </c>
      <c r="K1648" s="208" t="s">
        <v>237</v>
      </c>
      <c r="L1648" s="208" t="s">
        <v>1478</v>
      </c>
      <c r="M1648" s="199" t="s">
        <v>129</v>
      </c>
      <c r="N1648" s="201">
        <v>3.2204999999999999</v>
      </c>
      <c r="O1648" s="202" t="s">
        <v>81</v>
      </c>
      <c r="P1648" s="202"/>
      <c r="Q1648" s="203">
        <f t="shared" si="114"/>
        <v>0</v>
      </c>
      <c r="R1648" s="203">
        <f t="shared" si="115"/>
        <v>0</v>
      </c>
      <c r="S1648" s="213">
        <f>IF(M1648="nvt",0,IF(O1648&gt;0,VLOOKUP(M1648,'3-Productie normen'!A:K,VLOOKUP(O1648,'3-Productie normen'!$B$34:$C$35,2,FALSE),FALSE)))</f>
        <v>0</v>
      </c>
      <c r="T1648" s="213">
        <f t="shared" si="116"/>
        <v>0</v>
      </c>
      <c r="U1648" s="572"/>
    </row>
    <row r="1649" spans="1:21" ht="14.15" customHeight="1">
      <c r="A1649" s="231">
        <v>1648</v>
      </c>
      <c r="B1649" s="262" t="s">
        <v>87</v>
      </c>
      <c r="C1649" s="208" t="s">
        <v>1464</v>
      </c>
      <c r="D1649" s="208" t="s">
        <v>1465</v>
      </c>
      <c r="E1649" s="208" t="s">
        <v>1466</v>
      </c>
      <c r="F1649" s="208" t="s">
        <v>176</v>
      </c>
      <c r="G1649" s="208" t="s">
        <v>407</v>
      </c>
      <c r="H1649" s="208" t="s">
        <v>1847</v>
      </c>
      <c r="I1649" s="200" t="s">
        <v>123</v>
      </c>
      <c r="J1649" s="208" t="s">
        <v>209</v>
      </c>
      <c r="K1649" s="208" t="s">
        <v>215</v>
      </c>
      <c r="L1649" s="208" t="s">
        <v>180</v>
      </c>
      <c r="M1649" s="199" t="s">
        <v>122</v>
      </c>
      <c r="N1649" s="201">
        <v>1.3456000000000001</v>
      </c>
      <c r="O1649" s="202" t="s">
        <v>81</v>
      </c>
      <c r="P1649" s="202"/>
      <c r="Q1649" s="203">
        <f t="shared" si="114"/>
        <v>0</v>
      </c>
      <c r="R1649" s="203">
        <f t="shared" si="115"/>
        <v>0</v>
      </c>
      <c r="S1649" s="213">
        <f>IF(M1649="nvt",0,IF(O1649&gt;0,VLOOKUP(M1649,'3-Productie normen'!A:K,VLOOKUP(O1649,'3-Productie normen'!$B$34:$C$35,2,FALSE),FALSE)))</f>
        <v>0</v>
      </c>
      <c r="T1649" s="213">
        <f t="shared" si="116"/>
        <v>0</v>
      </c>
      <c r="U1649" s="572"/>
    </row>
    <row r="1650" spans="1:21" ht="14.15" customHeight="1">
      <c r="A1650" s="232">
        <v>1649</v>
      </c>
      <c r="B1650" s="262" t="s">
        <v>87</v>
      </c>
      <c r="C1650" s="208" t="s">
        <v>1464</v>
      </c>
      <c r="D1650" s="208" t="s">
        <v>1465</v>
      </c>
      <c r="E1650" s="208" t="s">
        <v>1466</v>
      </c>
      <c r="F1650" s="208" t="s">
        <v>176</v>
      </c>
      <c r="G1650" s="208" t="s">
        <v>407</v>
      </c>
      <c r="H1650" s="208" t="s">
        <v>1848</v>
      </c>
      <c r="I1650" s="200" t="s">
        <v>130</v>
      </c>
      <c r="J1650" s="208" t="s">
        <v>209</v>
      </c>
      <c r="K1650" s="208" t="s">
        <v>215</v>
      </c>
      <c r="L1650" s="208" t="s">
        <v>180</v>
      </c>
      <c r="M1650" s="208" t="s">
        <v>134</v>
      </c>
      <c r="N1650" s="201">
        <v>5.1675000000000004</v>
      </c>
      <c r="O1650" s="202" t="s">
        <v>81</v>
      </c>
      <c r="P1650" s="202"/>
      <c r="Q1650" s="203">
        <f t="shared" si="114"/>
        <v>0</v>
      </c>
      <c r="R1650" s="203">
        <f t="shared" si="115"/>
        <v>0</v>
      </c>
      <c r="S1650" s="213">
        <f>IF(M1650="nvt",0,IF(O1650&gt;0,VLOOKUP(M1650,'3-Productie normen'!A:K,VLOOKUP(O1650,'3-Productie normen'!$B$34:$C$35,2,FALSE),FALSE)))</f>
        <v>0</v>
      </c>
      <c r="T1650" s="213">
        <f t="shared" si="116"/>
        <v>0</v>
      </c>
      <c r="U1650" s="572"/>
    </row>
    <row r="1651" spans="1:21" ht="14.15" customHeight="1">
      <c r="A1651" s="231">
        <v>1650</v>
      </c>
      <c r="B1651" s="262" t="s">
        <v>87</v>
      </c>
      <c r="C1651" s="208" t="s">
        <v>1464</v>
      </c>
      <c r="D1651" s="208" t="s">
        <v>1465</v>
      </c>
      <c r="E1651" s="208" t="s">
        <v>1466</v>
      </c>
      <c r="F1651" s="208" t="s">
        <v>176</v>
      </c>
      <c r="G1651" s="208" t="s">
        <v>407</v>
      </c>
      <c r="H1651" s="208" t="s">
        <v>1849</v>
      </c>
      <c r="I1651" s="200" t="s">
        <v>130</v>
      </c>
      <c r="J1651" s="208" t="s">
        <v>209</v>
      </c>
      <c r="K1651" s="208" t="s">
        <v>220</v>
      </c>
      <c r="L1651" s="208" t="s">
        <v>461</v>
      </c>
      <c r="M1651" s="208" t="s">
        <v>140</v>
      </c>
      <c r="N1651" s="201">
        <v>14.007999999999999</v>
      </c>
      <c r="O1651" s="202" t="s">
        <v>81</v>
      </c>
      <c r="P1651" s="202"/>
      <c r="Q1651" s="203">
        <f t="shared" si="114"/>
        <v>0</v>
      </c>
      <c r="R1651" s="203">
        <f t="shared" si="115"/>
        <v>0</v>
      </c>
      <c r="S1651" s="213">
        <f>IF(M1651="nvt",0,IF(O1651&gt;0,VLOOKUP(M1651,'3-Productie normen'!A:K,VLOOKUP(O1651,'3-Productie normen'!$B$34:$C$35,2,FALSE),FALSE)))</f>
        <v>0</v>
      </c>
      <c r="T1651" s="213">
        <f t="shared" si="116"/>
        <v>0</v>
      </c>
      <c r="U1651" s="572"/>
    </row>
    <row r="1652" spans="1:21" ht="14.15" customHeight="1">
      <c r="A1652" s="231">
        <v>1651</v>
      </c>
      <c r="B1652" s="262" t="s">
        <v>87</v>
      </c>
      <c r="C1652" s="208" t="s">
        <v>1464</v>
      </c>
      <c r="D1652" s="208" t="s">
        <v>1465</v>
      </c>
      <c r="E1652" s="208" t="s">
        <v>1466</v>
      </c>
      <c r="F1652" s="208" t="s">
        <v>176</v>
      </c>
      <c r="G1652" s="208" t="s">
        <v>407</v>
      </c>
      <c r="H1652" s="208" t="s">
        <v>1850</v>
      </c>
      <c r="I1652" s="207" t="s">
        <v>130</v>
      </c>
      <c r="J1652" s="208" t="s">
        <v>222</v>
      </c>
      <c r="K1652" s="208" t="s">
        <v>237</v>
      </c>
      <c r="L1652" s="208" t="s">
        <v>180</v>
      </c>
      <c r="M1652" s="199" t="s">
        <v>129</v>
      </c>
      <c r="N1652" s="201">
        <v>126.88870000000001</v>
      </c>
      <c r="O1652" s="202" t="s">
        <v>81</v>
      </c>
      <c r="P1652" s="202"/>
      <c r="Q1652" s="203">
        <f t="shared" si="114"/>
        <v>0</v>
      </c>
      <c r="R1652" s="203">
        <f t="shared" si="115"/>
        <v>0</v>
      </c>
      <c r="S1652" s="213">
        <f>IF(M1652="nvt",0,IF(O1652&gt;0,VLOOKUP(M1652,'3-Productie normen'!A:K,VLOOKUP(O1652,'3-Productie normen'!$B$34:$C$35,2,FALSE),FALSE)))</f>
        <v>0</v>
      </c>
      <c r="T1652" s="213">
        <f t="shared" si="116"/>
        <v>0</v>
      </c>
      <c r="U1652" s="572"/>
    </row>
    <row r="1653" spans="1:21" ht="14.15" customHeight="1">
      <c r="A1653" s="231">
        <v>1652</v>
      </c>
      <c r="B1653" s="262" t="s">
        <v>87</v>
      </c>
      <c r="C1653" s="208" t="s">
        <v>1464</v>
      </c>
      <c r="D1653" s="208" t="s">
        <v>1465</v>
      </c>
      <c r="E1653" s="208" t="s">
        <v>1466</v>
      </c>
      <c r="F1653" s="208" t="s">
        <v>176</v>
      </c>
      <c r="G1653" s="208" t="s">
        <v>407</v>
      </c>
      <c r="H1653" s="208" t="s">
        <v>1851</v>
      </c>
      <c r="I1653" s="200" t="s">
        <v>123</v>
      </c>
      <c r="J1653" s="208" t="s">
        <v>179</v>
      </c>
      <c r="K1653" s="208" t="s">
        <v>187</v>
      </c>
      <c r="L1653" s="208" t="s">
        <v>1478</v>
      </c>
      <c r="M1653" s="199" t="s">
        <v>122</v>
      </c>
      <c r="N1653" s="201">
        <v>49.841700000000003</v>
      </c>
      <c r="O1653" s="202" t="s">
        <v>81</v>
      </c>
      <c r="P1653" s="202"/>
      <c r="Q1653" s="203">
        <f t="shared" si="114"/>
        <v>0</v>
      </c>
      <c r="R1653" s="203">
        <f t="shared" si="115"/>
        <v>0</v>
      </c>
      <c r="S1653" s="213">
        <f>IF(M1653="nvt",0,IF(O1653&gt;0,VLOOKUP(M1653,'3-Productie normen'!A:K,VLOOKUP(O1653,'3-Productie normen'!$B$34:$C$35,2,FALSE),FALSE)))</f>
        <v>0</v>
      </c>
      <c r="T1653" s="213">
        <f t="shared" si="116"/>
        <v>0</v>
      </c>
      <c r="U1653" s="572"/>
    </row>
    <row r="1654" spans="1:21" ht="14.15" customHeight="1">
      <c r="A1654" s="231">
        <v>1653</v>
      </c>
      <c r="B1654" s="262" t="s">
        <v>87</v>
      </c>
      <c r="C1654" s="208" t="s">
        <v>1464</v>
      </c>
      <c r="D1654" s="208" t="s">
        <v>1465</v>
      </c>
      <c r="E1654" s="208" t="s">
        <v>1466</v>
      </c>
      <c r="F1654" s="208" t="s">
        <v>176</v>
      </c>
      <c r="G1654" s="208" t="s">
        <v>407</v>
      </c>
      <c r="H1654" s="208" t="s">
        <v>1852</v>
      </c>
      <c r="I1654" s="200" t="s">
        <v>123</v>
      </c>
      <c r="J1654" s="208" t="s">
        <v>179</v>
      </c>
      <c r="K1654" s="208" t="s">
        <v>179</v>
      </c>
      <c r="L1654" s="208" t="s">
        <v>1478</v>
      </c>
      <c r="M1654" s="199" t="s">
        <v>122</v>
      </c>
      <c r="N1654" s="201">
        <v>17.284700000000001</v>
      </c>
      <c r="O1654" s="202" t="s">
        <v>81</v>
      </c>
      <c r="P1654" s="202"/>
      <c r="Q1654" s="203">
        <f t="shared" si="114"/>
        <v>0</v>
      </c>
      <c r="R1654" s="203">
        <f t="shared" si="115"/>
        <v>0</v>
      </c>
      <c r="S1654" s="213">
        <f>IF(M1654="nvt",0,IF(O1654&gt;0,VLOOKUP(M1654,'3-Productie normen'!A:K,VLOOKUP(O1654,'3-Productie normen'!$B$34:$C$35,2,FALSE),FALSE)))</f>
        <v>0</v>
      </c>
      <c r="T1654" s="213">
        <f t="shared" si="116"/>
        <v>0</v>
      </c>
      <c r="U1654" s="572"/>
    </row>
    <row r="1655" spans="1:21" ht="14.15" customHeight="1">
      <c r="A1655" s="231">
        <v>1654</v>
      </c>
      <c r="B1655" s="262" t="s">
        <v>87</v>
      </c>
      <c r="C1655" s="208" t="s">
        <v>1464</v>
      </c>
      <c r="D1655" s="208" t="s">
        <v>1465</v>
      </c>
      <c r="E1655" s="208" t="s">
        <v>1466</v>
      </c>
      <c r="F1655" s="208" t="s">
        <v>176</v>
      </c>
      <c r="G1655" s="208" t="s">
        <v>407</v>
      </c>
      <c r="H1655" s="208" t="s">
        <v>1853</v>
      </c>
      <c r="I1655" s="200" t="s">
        <v>123</v>
      </c>
      <c r="J1655" s="208" t="s">
        <v>179</v>
      </c>
      <c r="K1655" s="208" t="s">
        <v>179</v>
      </c>
      <c r="L1655" s="208" t="s">
        <v>1478</v>
      </c>
      <c r="M1655" s="199" t="s">
        <v>122</v>
      </c>
      <c r="N1655" s="201">
        <v>24.118299999999998</v>
      </c>
      <c r="O1655" s="202" t="s">
        <v>81</v>
      </c>
      <c r="P1655" s="202"/>
      <c r="Q1655" s="203">
        <f t="shared" si="114"/>
        <v>0</v>
      </c>
      <c r="R1655" s="203">
        <f t="shared" si="115"/>
        <v>0</v>
      </c>
      <c r="S1655" s="213">
        <f>IF(M1655="nvt",0,IF(O1655&gt;0,VLOOKUP(M1655,'3-Productie normen'!A:K,VLOOKUP(O1655,'3-Productie normen'!$B$34:$C$35,2,FALSE),FALSE)))</f>
        <v>0</v>
      </c>
      <c r="T1655" s="213">
        <f t="shared" si="116"/>
        <v>0</v>
      </c>
      <c r="U1655" s="572"/>
    </row>
    <row r="1656" spans="1:21" ht="14.15" customHeight="1">
      <c r="A1656" s="231">
        <v>1655</v>
      </c>
      <c r="B1656" s="262" t="s">
        <v>87</v>
      </c>
      <c r="C1656" s="208" t="s">
        <v>1464</v>
      </c>
      <c r="D1656" s="208" t="s">
        <v>1465</v>
      </c>
      <c r="E1656" s="208" t="s">
        <v>1466</v>
      </c>
      <c r="F1656" s="208" t="s">
        <v>176</v>
      </c>
      <c r="G1656" s="208" t="s">
        <v>407</v>
      </c>
      <c r="H1656" s="208" t="s">
        <v>1854</v>
      </c>
      <c r="I1656" s="200" t="s">
        <v>123</v>
      </c>
      <c r="J1656" s="208" t="s">
        <v>179</v>
      </c>
      <c r="K1656" s="208" t="s">
        <v>179</v>
      </c>
      <c r="L1656" s="208" t="s">
        <v>1478</v>
      </c>
      <c r="M1656" s="199" t="s">
        <v>122</v>
      </c>
      <c r="N1656" s="201">
        <v>8.3137000000000008</v>
      </c>
      <c r="O1656" s="202" t="s">
        <v>81</v>
      </c>
      <c r="P1656" s="202"/>
      <c r="Q1656" s="203">
        <f t="shared" si="114"/>
        <v>0</v>
      </c>
      <c r="R1656" s="203">
        <f t="shared" si="115"/>
        <v>0</v>
      </c>
      <c r="S1656" s="213">
        <f>IF(M1656="nvt",0,IF(O1656&gt;0,VLOOKUP(M1656,'3-Productie normen'!A:K,VLOOKUP(O1656,'3-Productie normen'!$B$34:$C$35,2,FALSE),FALSE)))</f>
        <v>0</v>
      </c>
      <c r="T1656" s="213">
        <f t="shared" si="116"/>
        <v>0</v>
      </c>
      <c r="U1656" s="572"/>
    </row>
    <row r="1657" spans="1:21" ht="14.15" customHeight="1">
      <c r="A1657" s="231">
        <v>1656</v>
      </c>
      <c r="B1657" s="262" t="s">
        <v>87</v>
      </c>
      <c r="C1657" s="208" t="s">
        <v>1464</v>
      </c>
      <c r="D1657" s="208" t="s">
        <v>1465</v>
      </c>
      <c r="E1657" s="208" t="s">
        <v>1466</v>
      </c>
      <c r="F1657" s="208" t="s">
        <v>176</v>
      </c>
      <c r="G1657" s="208" t="s">
        <v>407</v>
      </c>
      <c r="H1657" s="208" t="s">
        <v>1855</v>
      </c>
      <c r="I1657" s="200" t="s">
        <v>123</v>
      </c>
      <c r="J1657" s="208" t="s">
        <v>179</v>
      </c>
      <c r="K1657" s="208" t="s">
        <v>1074</v>
      </c>
      <c r="L1657" s="208" t="s">
        <v>1478</v>
      </c>
      <c r="M1657" s="199" t="s">
        <v>122</v>
      </c>
      <c r="N1657" s="201">
        <v>35.510599999999997</v>
      </c>
      <c r="O1657" s="202" t="s">
        <v>81</v>
      </c>
      <c r="P1657" s="202"/>
      <c r="Q1657" s="203">
        <f t="shared" si="114"/>
        <v>0</v>
      </c>
      <c r="R1657" s="203">
        <f t="shared" si="115"/>
        <v>0</v>
      </c>
      <c r="S1657" s="213">
        <f>IF(M1657="nvt",0,IF(O1657&gt;0,VLOOKUP(M1657,'3-Productie normen'!A:K,VLOOKUP(O1657,'3-Productie normen'!$B$34:$C$35,2,FALSE),FALSE)))</f>
        <v>0</v>
      </c>
      <c r="T1657" s="213">
        <f t="shared" si="116"/>
        <v>0</v>
      </c>
      <c r="U1657" s="572"/>
    </row>
    <row r="1658" spans="1:21" ht="14.15" customHeight="1">
      <c r="A1658" s="232">
        <v>1657</v>
      </c>
      <c r="B1658" s="262" t="s">
        <v>87</v>
      </c>
      <c r="C1658" s="208" t="s">
        <v>1464</v>
      </c>
      <c r="D1658" s="208" t="s">
        <v>1465</v>
      </c>
      <c r="E1658" s="208" t="s">
        <v>1466</v>
      </c>
      <c r="F1658" s="208" t="s">
        <v>176</v>
      </c>
      <c r="G1658" s="208" t="s">
        <v>407</v>
      </c>
      <c r="H1658" s="208" t="s">
        <v>1856</v>
      </c>
      <c r="I1658" s="200" t="s">
        <v>123</v>
      </c>
      <c r="J1658" s="208" t="s">
        <v>179</v>
      </c>
      <c r="K1658" s="208" t="s">
        <v>179</v>
      </c>
      <c r="L1658" s="208" t="s">
        <v>1478</v>
      </c>
      <c r="M1658" s="199" t="s">
        <v>122</v>
      </c>
      <c r="N1658" s="201">
        <v>17.166800000000002</v>
      </c>
      <c r="O1658" s="202" t="s">
        <v>81</v>
      </c>
      <c r="P1658" s="202"/>
      <c r="Q1658" s="203">
        <f t="shared" si="114"/>
        <v>0</v>
      </c>
      <c r="R1658" s="203">
        <f t="shared" si="115"/>
        <v>0</v>
      </c>
      <c r="S1658" s="213">
        <f>IF(M1658="nvt",0,IF(O1658&gt;0,VLOOKUP(M1658,'3-Productie normen'!A:K,VLOOKUP(O1658,'3-Productie normen'!$B$34:$C$35,2,FALSE),FALSE)))</f>
        <v>0</v>
      </c>
      <c r="T1658" s="213">
        <f t="shared" si="116"/>
        <v>0</v>
      </c>
      <c r="U1658" s="572"/>
    </row>
    <row r="1659" spans="1:21" ht="14.15" customHeight="1">
      <c r="A1659" s="231">
        <v>1658</v>
      </c>
      <c r="B1659" s="262" t="s">
        <v>87</v>
      </c>
      <c r="C1659" s="208" t="s">
        <v>1464</v>
      </c>
      <c r="D1659" s="208" t="s">
        <v>1465</v>
      </c>
      <c r="E1659" s="208" t="s">
        <v>1466</v>
      </c>
      <c r="F1659" s="208" t="s">
        <v>176</v>
      </c>
      <c r="G1659" s="208" t="s">
        <v>407</v>
      </c>
      <c r="H1659" s="208" t="s">
        <v>1857</v>
      </c>
      <c r="I1659" s="200" t="s">
        <v>123</v>
      </c>
      <c r="J1659" s="208" t="s">
        <v>179</v>
      </c>
      <c r="K1659" s="208" t="s">
        <v>179</v>
      </c>
      <c r="L1659" s="208" t="s">
        <v>1478</v>
      </c>
      <c r="M1659" s="199" t="s">
        <v>122</v>
      </c>
      <c r="N1659" s="201">
        <v>36.380200000000002</v>
      </c>
      <c r="O1659" s="202" t="s">
        <v>81</v>
      </c>
      <c r="P1659" s="202"/>
      <c r="Q1659" s="203">
        <f t="shared" si="114"/>
        <v>0</v>
      </c>
      <c r="R1659" s="203">
        <f t="shared" si="115"/>
        <v>0</v>
      </c>
      <c r="S1659" s="213">
        <f>IF(M1659="nvt",0,IF(O1659&gt;0,VLOOKUP(M1659,'3-Productie normen'!A:K,VLOOKUP(O1659,'3-Productie normen'!$B$34:$C$35,2,FALSE),FALSE)))</f>
        <v>0</v>
      </c>
      <c r="T1659" s="213">
        <f t="shared" si="116"/>
        <v>0</v>
      </c>
      <c r="U1659" s="572"/>
    </row>
    <row r="1660" spans="1:21" ht="14.15" customHeight="1">
      <c r="A1660" s="231">
        <v>1659</v>
      </c>
      <c r="B1660" s="262" t="s">
        <v>87</v>
      </c>
      <c r="C1660" s="208" t="s">
        <v>1464</v>
      </c>
      <c r="D1660" s="208" t="s">
        <v>1465</v>
      </c>
      <c r="E1660" s="208" t="s">
        <v>1466</v>
      </c>
      <c r="F1660" s="208" t="s">
        <v>176</v>
      </c>
      <c r="G1660" s="208" t="s">
        <v>407</v>
      </c>
      <c r="H1660" s="208" t="s">
        <v>1858</v>
      </c>
      <c r="I1660" s="200" t="s">
        <v>123</v>
      </c>
      <c r="J1660" s="208" t="s">
        <v>179</v>
      </c>
      <c r="K1660" s="208" t="s">
        <v>179</v>
      </c>
      <c r="L1660" s="208" t="s">
        <v>1478</v>
      </c>
      <c r="M1660" s="199" t="s">
        <v>122</v>
      </c>
      <c r="N1660" s="201">
        <v>16.922499999999999</v>
      </c>
      <c r="O1660" s="202" t="s">
        <v>81</v>
      </c>
      <c r="P1660" s="202"/>
      <c r="Q1660" s="203">
        <f t="shared" si="114"/>
        <v>0</v>
      </c>
      <c r="R1660" s="203">
        <f t="shared" si="115"/>
        <v>0</v>
      </c>
      <c r="S1660" s="213">
        <f>IF(M1660="nvt",0,IF(O1660&gt;0,VLOOKUP(M1660,'3-Productie normen'!A:K,VLOOKUP(O1660,'3-Productie normen'!$B$34:$C$35,2,FALSE),FALSE)))</f>
        <v>0</v>
      </c>
      <c r="T1660" s="213">
        <f t="shared" si="116"/>
        <v>0</v>
      </c>
      <c r="U1660" s="572"/>
    </row>
    <row r="1661" spans="1:21" ht="14.15" customHeight="1">
      <c r="A1661" s="231">
        <v>1660</v>
      </c>
      <c r="B1661" s="262" t="s">
        <v>87</v>
      </c>
      <c r="C1661" s="208" t="s">
        <v>1464</v>
      </c>
      <c r="D1661" s="208" t="s">
        <v>1465</v>
      </c>
      <c r="E1661" s="208" t="s">
        <v>1466</v>
      </c>
      <c r="F1661" s="208" t="s">
        <v>176</v>
      </c>
      <c r="G1661" s="208" t="s">
        <v>407</v>
      </c>
      <c r="H1661" s="208" t="s">
        <v>1859</v>
      </c>
      <c r="I1661" s="200" t="s">
        <v>123</v>
      </c>
      <c r="J1661" s="208" t="s">
        <v>179</v>
      </c>
      <c r="K1661" s="208" t="s">
        <v>179</v>
      </c>
      <c r="L1661" s="208" t="s">
        <v>1478</v>
      </c>
      <c r="M1661" s="199" t="s">
        <v>122</v>
      </c>
      <c r="N1661" s="201">
        <v>86.020200000000003</v>
      </c>
      <c r="O1661" s="202" t="s">
        <v>81</v>
      </c>
      <c r="P1661" s="202"/>
      <c r="Q1661" s="203">
        <f t="shared" si="114"/>
        <v>0</v>
      </c>
      <c r="R1661" s="203">
        <f t="shared" si="115"/>
        <v>0</v>
      </c>
      <c r="S1661" s="213">
        <f>IF(M1661="nvt",0,IF(O1661&gt;0,VLOOKUP(M1661,'3-Productie normen'!A:K,VLOOKUP(O1661,'3-Productie normen'!$B$34:$C$35,2,FALSE),FALSE)))</f>
        <v>0</v>
      </c>
      <c r="T1661" s="213">
        <f t="shared" si="116"/>
        <v>0</v>
      </c>
      <c r="U1661" s="572"/>
    </row>
    <row r="1662" spans="1:21" ht="14.15" customHeight="1">
      <c r="A1662" s="231">
        <v>1661</v>
      </c>
      <c r="B1662" s="262" t="s">
        <v>87</v>
      </c>
      <c r="C1662" s="208" t="s">
        <v>1464</v>
      </c>
      <c r="D1662" s="208" t="s">
        <v>1465</v>
      </c>
      <c r="E1662" s="208" t="s">
        <v>1466</v>
      </c>
      <c r="F1662" s="208" t="s">
        <v>176</v>
      </c>
      <c r="G1662" s="208" t="s">
        <v>407</v>
      </c>
      <c r="H1662" s="208" t="s">
        <v>1860</v>
      </c>
      <c r="I1662" s="200" t="s">
        <v>123</v>
      </c>
      <c r="J1662" s="208" t="s">
        <v>179</v>
      </c>
      <c r="K1662" s="208" t="s">
        <v>179</v>
      </c>
      <c r="L1662" s="208" t="s">
        <v>1478</v>
      </c>
      <c r="M1662" s="199" t="s">
        <v>122</v>
      </c>
      <c r="N1662" s="201">
        <v>17.135999999999999</v>
      </c>
      <c r="O1662" s="202" t="s">
        <v>81</v>
      </c>
      <c r="P1662" s="202"/>
      <c r="Q1662" s="203">
        <f t="shared" si="114"/>
        <v>0</v>
      </c>
      <c r="R1662" s="203">
        <f t="shared" si="115"/>
        <v>0</v>
      </c>
      <c r="S1662" s="213">
        <f>IF(M1662="nvt",0,IF(O1662&gt;0,VLOOKUP(M1662,'3-Productie normen'!A:K,VLOOKUP(O1662,'3-Productie normen'!$B$34:$C$35,2,FALSE),FALSE)))</f>
        <v>0</v>
      </c>
      <c r="T1662" s="213">
        <f t="shared" si="116"/>
        <v>0</v>
      </c>
      <c r="U1662" s="572"/>
    </row>
    <row r="1663" spans="1:21" ht="14.15" customHeight="1">
      <c r="A1663" s="231">
        <v>1662</v>
      </c>
      <c r="B1663" s="262" t="s">
        <v>87</v>
      </c>
      <c r="C1663" s="208" t="s">
        <v>1464</v>
      </c>
      <c r="D1663" s="208" t="s">
        <v>1465</v>
      </c>
      <c r="E1663" s="208" t="s">
        <v>1466</v>
      </c>
      <c r="F1663" s="208" t="s">
        <v>176</v>
      </c>
      <c r="G1663" s="208" t="s">
        <v>407</v>
      </c>
      <c r="H1663" s="208" t="s">
        <v>1861</v>
      </c>
      <c r="I1663" s="200" t="s">
        <v>123</v>
      </c>
      <c r="J1663" s="208" t="s">
        <v>179</v>
      </c>
      <c r="K1663" s="208" t="s">
        <v>179</v>
      </c>
      <c r="L1663" s="208" t="s">
        <v>1478</v>
      </c>
      <c r="M1663" s="199" t="s">
        <v>122</v>
      </c>
      <c r="N1663" s="201">
        <v>17.1919</v>
      </c>
      <c r="O1663" s="202" t="s">
        <v>81</v>
      </c>
      <c r="P1663" s="202"/>
      <c r="Q1663" s="203">
        <f t="shared" si="114"/>
        <v>0</v>
      </c>
      <c r="R1663" s="203">
        <f t="shared" si="115"/>
        <v>0</v>
      </c>
      <c r="S1663" s="213">
        <f>IF(M1663="nvt",0,IF(O1663&gt;0,VLOOKUP(M1663,'3-Productie normen'!A:K,VLOOKUP(O1663,'3-Productie normen'!$B$34:$C$35,2,FALSE),FALSE)))</f>
        <v>0</v>
      </c>
      <c r="T1663" s="213">
        <f t="shared" si="116"/>
        <v>0</v>
      </c>
      <c r="U1663" s="572"/>
    </row>
    <row r="1664" spans="1:21" ht="14.15" customHeight="1">
      <c r="A1664" s="231">
        <v>1663</v>
      </c>
      <c r="B1664" s="262" t="s">
        <v>87</v>
      </c>
      <c r="C1664" s="208" t="s">
        <v>1464</v>
      </c>
      <c r="D1664" s="208" t="s">
        <v>1465</v>
      </c>
      <c r="E1664" s="208" t="s">
        <v>1466</v>
      </c>
      <c r="F1664" s="208" t="s">
        <v>176</v>
      </c>
      <c r="G1664" s="208" t="s">
        <v>407</v>
      </c>
      <c r="H1664" s="208" t="s">
        <v>1862</v>
      </c>
      <c r="I1664" s="200" t="s">
        <v>123</v>
      </c>
      <c r="J1664" s="208" t="s">
        <v>179</v>
      </c>
      <c r="K1664" s="208" t="s">
        <v>179</v>
      </c>
      <c r="L1664" s="208" t="s">
        <v>180</v>
      </c>
      <c r="M1664" s="199" t="s">
        <v>122</v>
      </c>
      <c r="N1664" s="201">
        <v>86.326100000000011</v>
      </c>
      <c r="O1664" s="202" t="s">
        <v>81</v>
      </c>
      <c r="P1664" s="202"/>
      <c r="Q1664" s="203">
        <f t="shared" si="114"/>
        <v>0</v>
      </c>
      <c r="R1664" s="203">
        <f t="shared" si="115"/>
        <v>0</v>
      </c>
      <c r="S1664" s="213">
        <f>IF(M1664="nvt",0,IF(O1664&gt;0,VLOOKUP(M1664,'3-Productie normen'!A:K,VLOOKUP(O1664,'3-Productie normen'!$B$34:$C$35,2,FALSE),FALSE)))</f>
        <v>0</v>
      </c>
      <c r="T1664" s="213">
        <f t="shared" si="116"/>
        <v>0</v>
      </c>
      <c r="U1664" s="572"/>
    </row>
    <row r="1665" spans="1:21" ht="14.15" customHeight="1">
      <c r="A1665" s="231">
        <v>1664</v>
      </c>
      <c r="B1665" s="262" t="s">
        <v>87</v>
      </c>
      <c r="C1665" s="208" t="s">
        <v>1464</v>
      </c>
      <c r="D1665" s="208" t="s">
        <v>1465</v>
      </c>
      <c r="E1665" s="208" t="s">
        <v>1466</v>
      </c>
      <c r="F1665" s="208" t="s">
        <v>176</v>
      </c>
      <c r="G1665" s="208" t="s">
        <v>407</v>
      </c>
      <c r="H1665" s="208" t="s">
        <v>1863</v>
      </c>
      <c r="I1665" s="200" t="s">
        <v>123</v>
      </c>
      <c r="J1665" s="208" t="s">
        <v>179</v>
      </c>
      <c r="K1665" s="208" t="s">
        <v>179</v>
      </c>
      <c r="L1665" s="208" t="s">
        <v>1478</v>
      </c>
      <c r="M1665" s="199" t="s">
        <v>122</v>
      </c>
      <c r="N1665" s="201">
        <v>17.163499999999999</v>
      </c>
      <c r="O1665" s="202" t="s">
        <v>81</v>
      </c>
      <c r="P1665" s="202"/>
      <c r="Q1665" s="203">
        <f t="shared" si="114"/>
        <v>0</v>
      </c>
      <c r="R1665" s="203">
        <f t="shared" si="115"/>
        <v>0</v>
      </c>
      <c r="S1665" s="213">
        <f>IF(M1665="nvt",0,IF(O1665&gt;0,VLOOKUP(M1665,'3-Productie normen'!A:K,VLOOKUP(O1665,'3-Productie normen'!$B$34:$C$35,2,FALSE),FALSE)))</f>
        <v>0</v>
      </c>
      <c r="T1665" s="213">
        <f t="shared" si="116"/>
        <v>0</v>
      </c>
      <c r="U1665" s="572"/>
    </row>
    <row r="1666" spans="1:21" ht="14.15" customHeight="1">
      <c r="A1666" s="232">
        <v>1665</v>
      </c>
      <c r="B1666" s="262" t="s">
        <v>87</v>
      </c>
      <c r="C1666" s="208" t="s">
        <v>1464</v>
      </c>
      <c r="D1666" s="208" t="s">
        <v>1465</v>
      </c>
      <c r="E1666" s="208" t="s">
        <v>1466</v>
      </c>
      <c r="F1666" s="208" t="s">
        <v>176</v>
      </c>
      <c r="G1666" s="208" t="s">
        <v>407</v>
      </c>
      <c r="H1666" s="208" t="s">
        <v>1864</v>
      </c>
      <c r="I1666" s="200" t="s">
        <v>123</v>
      </c>
      <c r="J1666" s="208" t="s">
        <v>179</v>
      </c>
      <c r="K1666" s="208" t="s">
        <v>246</v>
      </c>
      <c r="L1666" s="208" t="s">
        <v>180</v>
      </c>
      <c r="M1666" s="199" t="s">
        <v>122</v>
      </c>
      <c r="N1666" s="201">
        <v>11.988299999999999</v>
      </c>
      <c r="O1666" s="202" t="s">
        <v>81</v>
      </c>
      <c r="P1666" s="202"/>
      <c r="Q1666" s="203">
        <f t="shared" si="114"/>
        <v>0</v>
      </c>
      <c r="R1666" s="203">
        <f t="shared" si="115"/>
        <v>0</v>
      </c>
      <c r="S1666" s="213">
        <f>IF(M1666="nvt",0,IF(O1666&gt;0,VLOOKUP(M1666,'3-Productie normen'!A:K,VLOOKUP(O1666,'3-Productie normen'!$B$34:$C$35,2,FALSE),FALSE)))</f>
        <v>0</v>
      </c>
      <c r="T1666" s="213">
        <f t="shared" si="116"/>
        <v>0</v>
      </c>
      <c r="U1666" s="572"/>
    </row>
    <row r="1667" spans="1:21" ht="14.15" customHeight="1">
      <c r="A1667" s="231">
        <v>1666</v>
      </c>
      <c r="B1667" s="262" t="s">
        <v>87</v>
      </c>
      <c r="C1667" s="208" t="s">
        <v>1464</v>
      </c>
      <c r="D1667" s="208" t="s">
        <v>1465</v>
      </c>
      <c r="E1667" s="208" t="s">
        <v>1466</v>
      </c>
      <c r="F1667" s="208" t="s">
        <v>176</v>
      </c>
      <c r="G1667" s="208" t="s">
        <v>407</v>
      </c>
      <c r="H1667" s="208" t="s">
        <v>1865</v>
      </c>
      <c r="I1667" s="200" t="s">
        <v>123</v>
      </c>
      <c r="J1667" s="208" t="s">
        <v>179</v>
      </c>
      <c r="K1667" s="208" t="s">
        <v>179</v>
      </c>
      <c r="L1667" s="208" t="s">
        <v>1478</v>
      </c>
      <c r="M1667" s="199" t="s">
        <v>122</v>
      </c>
      <c r="N1667" s="201">
        <v>52.443999999999996</v>
      </c>
      <c r="O1667" s="202" t="s">
        <v>81</v>
      </c>
      <c r="P1667" s="202"/>
      <c r="Q1667" s="203">
        <f t="shared" si="114"/>
        <v>0</v>
      </c>
      <c r="R1667" s="203">
        <f t="shared" si="115"/>
        <v>0</v>
      </c>
      <c r="S1667" s="213">
        <f>IF(M1667="nvt",0,IF(O1667&gt;0,VLOOKUP(M1667,'3-Productie normen'!A:K,VLOOKUP(O1667,'3-Productie normen'!$B$34:$C$35,2,FALSE),FALSE)))</f>
        <v>0</v>
      </c>
      <c r="T1667" s="213">
        <f t="shared" si="116"/>
        <v>0</v>
      </c>
      <c r="U1667" s="572"/>
    </row>
    <row r="1668" spans="1:21" ht="14.15" customHeight="1">
      <c r="A1668" s="231">
        <v>1667</v>
      </c>
      <c r="B1668" s="262" t="s">
        <v>87</v>
      </c>
      <c r="C1668" s="208" t="s">
        <v>1464</v>
      </c>
      <c r="D1668" s="208" t="s">
        <v>1465</v>
      </c>
      <c r="E1668" s="208" t="s">
        <v>1466</v>
      </c>
      <c r="F1668" s="208" t="s">
        <v>176</v>
      </c>
      <c r="G1668" s="208" t="s">
        <v>407</v>
      </c>
      <c r="H1668" s="208" t="s">
        <v>1866</v>
      </c>
      <c r="I1668" s="200" t="s">
        <v>123</v>
      </c>
      <c r="J1668" s="208" t="s">
        <v>179</v>
      </c>
      <c r="K1668" s="208" t="s">
        <v>179</v>
      </c>
      <c r="L1668" s="208" t="s">
        <v>1478</v>
      </c>
      <c r="M1668" s="199" t="s">
        <v>122</v>
      </c>
      <c r="N1668" s="201">
        <v>17.137899999999998</v>
      </c>
      <c r="O1668" s="202" t="s">
        <v>81</v>
      </c>
      <c r="P1668" s="202"/>
      <c r="Q1668" s="203">
        <f t="shared" si="114"/>
        <v>0</v>
      </c>
      <c r="R1668" s="203">
        <f t="shared" si="115"/>
        <v>0</v>
      </c>
      <c r="S1668" s="213">
        <f>IF(M1668="nvt",0,IF(O1668&gt;0,VLOOKUP(M1668,'3-Productie normen'!A:K,VLOOKUP(O1668,'3-Productie normen'!$B$34:$C$35,2,FALSE),FALSE)))</f>
        <v>0</v>
      </c>
      <c r="T1668" s="213">
        <f t="shared" si="116"/>
        <v>0</v>
      </c>
      <c r="U1668" s="572"/>
    </row>
    <row r="1669" spans="1:21" ht="14.15" customHeight="1">
      <c r="A1669" s="231">
        <v>1668</v>
      </c>
      <c r="B1669" s="262" t="s">
        <v>87</v>
      </c>
      <c r="C1669" s="208" t="s">
        <v>1464</v>
      </c>
      <c r="D1669" s="208" t="s">
        <v>1465</v>
      </c>
      <c r="E1669" s="208" t="s">
        <v>1466</v>
      </c>
      <c r="F1669" s="208" t="s">
        <v>176</v>
      </c>
      <c r="G1669" s="208" t="s">
        <v>407</v>
      </c>
      <c r="H1669" s="208" t="s">
        <v>1867</v>
      </c>
      <c r="I1669" s="200" t="s">
        <v>123</v>
      </c>
      <c r="J1669" s="208" t="s">
        <v>179</v>
      </c>
      <c r="K1669" s="208" t="s">
        <v>179</v>
      </c>
      <c r="L1669" s="208" t="s">
        <v>1478</v>
      </c>
      <c r="M1669" s="199" t="s">
        <v>122</v>
      </c>
      <c r="N1669" s="201">
        <v>17.141300000000001</v>
      </c>
      <c r="O1669" s="202" t="s">
        <v>81</v>
      </c>
      <c r="P1669" s="202"/>
      <c r="Q1669" s="203">
        <f t="shared" si="114"/>
        <v>0</v>
      </c>
      <c r="R1669" s="203">
        <f t="shared" si="115"/>
        <v>0</v>
      </c>
      <c r="S1669" s="213">
        <f>IF(M1669="nvt",0,IF(O1669&gt;0,VLOOKUP(M1669,'3-Productie normen'!A:K,VLOOKUP(O1669,'3-Productie normen'!$B$34:$C$35,2,FALSE),FALSE)))</f>
        <v>0</v>
      </c>
      <c r="T1669" s="213">
        <f t="shared" si="116"/>
        <v>0</v>
      </c>
      <c r="U1669" s="572"/>
    </row>
    <row r="1670" spans="1:21" ht="14.15" customHeight="1">
      <c r="A1670" s="231">
        <v>1669</v>
      </c>
      <c r="B1670" s="262" t="s">
        <v>87</v>
      </c>
      <c r="C1670" s="208" t="s">
        <v>1464</v>
      </c>
      <c r="D1670" s="208" t="s">
        <v>1465</v>
      </c>
      <c r="E1670" s="208" t="s">
        <v>1466</v>
      </c>
      <c r="F1670" s="208" t="s">
        <v>176</v>
      </c>
      <c r="G1670" s="208" t="s">
        <v>407</v>
      </c>
      <c r="H1670" s="208" t="s">
        <v>1868</v>
      </c>
      <c r="I1670" s="200" t="s">
        <v>123</v>
      </c>
      <c r="J1670" s="208" t="s">
        <v>179</v>
      </c>
      <c r="K1670" s="208" t="s">
        <v>179</v>
      </c>
      <c r="L1670" s="208" t="s">
        <v>1478</v>
      </c>
      <c r="M1670" s="199" t="s">
        <v>122</v>
      </c>
      <c r="N1670" s="201">
        <v>17.1157</v>
      </c>
      <c r="O1670" s="202" t="s">
        <v>81</v>
      </c>
      <c r="P1670" s="202"/>
      <c r="Q1670" s="203">
        <f t="shared" si="114"/>
        <v>0</v>
      </c>
      <c r="R1670" s="203">
        <f t="shared" si="115"/>
        <v>0</v>
      </c>
      <c r="S1670" s="213">
        <f>IF(M1670="nvt",0,IF(O1670&gt;0,VLOOKUP(M1670,'3-Productie normen'!A:K,VLOOKUP(O1670,'3-Productie normen'!$B$34:$C$35,2,FALSE),FALSE)))</f>
        <v>0</v>
      </c>
      <c r="T1670" s="213">
        <f t="shared" si="116"/>
        <v>0</v>
      </c>
      <c r="U1670" s="572"/>
    </row>
    <row r="1671" spans="1:21" ht="14.15" customHeight="1">
      <c r="A1671" s="231">
        <v>1670</v>
      </c>
      <c r="B1671" s="262" t="s">
        <v>87</v>
      </c>
      <c r="C1671" s="208" t="s">
        <v>1464</v>
      </c>
      <c r="D1671" s="208" t="s">
        <v>1465</v>
      </c>
      <c r="E1671" s="208" t="s">
        <v>1466</v>
      </c>
      <c r="F1671" s="208" t="s">
        <v>176</v>
      </c>
      <c r="G1671" s="208" t="s">
        <v>407</v>
      </c>
      <c r="H1671" s="208" t="s">
        <v>1869</v>
      </c>
      <c r="I1671" s="200" t="s">
        <v>123</v>
      </c>
      <c r="J1671" s="208" t="s">
        <v>179</v>
      </c>
      <c r="K1671" s="208" t="s">
        <v>179</v>
      </c>
      <c r="L1671" s="208" t="s">
        <v>1478</v>
      </c>
      <c r="M1671" s="199" t="s">
        <v>122</v>
      </c>
      <c r="N1671" s="201">
        <v>25.780799999999999</v>
      </c>
      <c r="O1671" s="202" t="s">
        <v>81</v>
      </c>
      <c r="P1671" s="202"/>
      <c r="Q1671" s="203">
        <f t="shared" si="114"/>
        <v>0</v>
      </c>
      <c r="R1671" s="203">
        <f t="shared" si="115"/>
        <v>0</v>
      </c>
      <c r="S1671" s="213">
        <f>IF(M1671="nvt",0,IF(O1671&gt;0,VLOOKUP(M1671,'3-Productie normen'!A:K,VLOOKUP(O1671,'3-Productie normen'!$B$34:$C$35,2,FALSE),FALSE)))</f>
        <v>0</v>
      </c>
      <c r="T1671" s="213">
        <f t="shared" si="116"/>
        <v>0</v>
      </c>
      <c r="U1671" s="572"/>
    </row>
    <row r="1672" spans="1:21" ht="14.15" customHeight="1">
      <c r="A1672" s="231">
        <v>1671</v>
      </c>
      <c r="B1672" s="262" t="s">
        <v>87</v>
      </c>
      <c r="C1672" s="208" t="s">
        <v>1464</v>
      </c>
      <c r="D1672" s="208" t="s">
        <v>1465</v>
      </c>
      <c r="E1672" s="208" t="s">
        <v>1466</v>
      </c>
      <c r="F1672" s="208" t="s">
        <v>176</v>
      </c>
      <c r="G1672" s="208" t="s">
        <v>407</v>
      </c>
      <c r="H1672" s="208" t="s">
        <v>1870</v>
      </c>
      <c r="I1672" s="200" t="s">
        <v>123</v>
      </c>
      <c r="J1672" s="208" t="s">
        <v>179</v>
      </c>
      <c r="K1672" s="208" t="s">
        <v>179</v>
      </c>
      <c r="L1672" s="208" t="s">
        <v>1478</v>
      </c>
      <c r="M1672" s="199" t="s">
        <v>122</v>
      </c>
      <c r="N1672" s="201">
        <v>25.463200000000001</v>
      </c>
      <c r="O1672" s="202" t="s">
        <v>81</v>
      </c>
      <c r="P1672" s="202"/>
      <c r="Q1672" s="203">
        <f t="shared" si="114"/>
        <v>0</v>
      </c>
      <c r="R1672" s="203">
        <f t="shared" si="115"/>
        <v>0</v>
      </c>
      <c r="S1672" s="213">
        <f>IF(M1672="nvt",0,IF(O1672&gt;0,VLOOKUP(M1672,'3-Productie normen'!A:K,VLOOKUP(O1672,'3-Productie normen'!$B$34:$C$35,2,FALSE),FALSE)))</f>
        <v>0</v>
      </c>
      <c r="T1672" s="213">
        <f t="shared" si="116"/>
        <v>0</v>
      </c>
      <c r="U1672" s="572"/>
    </row>
    <row r="1673" spans="1:21" ht="14.15" customHeight="1">
      <c r="A1673" s="231">
        <v>1672</v>
      </c>
      <c r="B1673" s="262" t="s">
        <v>87</v>
      </c>
      <c r="C1673" s="208" t="s">
        <v>1464</v>
      </c>
      <c r="D1673" s="208" t="s">
        <v>1465</v>
      </c>
      <c r="E1673" s="208" t="s">
        <v>1466</v>
      </c>
      <c r="F1673" s="208" t="s">
        <v>176</v>
      </c>
      <c r="G1673" s="208" t="s">
        <v>407</v>
      </c>
      <c r="H1673" s="208" t="s">
        <v>1871</v>
      </c>
      <c r="I1673" s="200" t="s">
        <v>143</v>
      </c>
      <c r="J1673" s="208" t="s">
        <v>209</v>
      </c>
      <c r="K1673" s="208" t="s">
        <v>210</v>
      </c>
      <c r="L1673" s="208" t="s">
        <v>398</v>
      </c>
      <c r="M1673" s="208" t="s">
        <v>143</v>
      </c>
      <c r="N1673" s="201">
        <v>5.5946000000000007</v>
      </c>
      <c r="O1673" s="202"/>
      <c r="P1673" s="202"/>
      <c r="Q1673" s="203">
        <f t="shared" si="114"/>
        <v>0</v>
      </c>
      <c r="R1673" s="203">
        <f t="shared" si="115"/>
        <v>0</v>
      </c>
      <c r="S1673" s="213">
        <f>IF(M1673="nvt",0,IF(O1673&gt;0,VLOOKUP(M1673,'3-Productie normen'!A:K,VLOOKUP(O1673,'3-Productie normen'!$B$34:$C$35,2,FALSE),FALSE)))</f>
        <v>0</v>
      </c>
      <c r="T1673" s="213">
        <f t="shared" si="116"/>
        <v>0</v>
      </c>
      <c r="U1673" s="572"/>
    </row>
    <row r="1674" spans="1:21" ht="14.15" customHeight="1">
      <c r="A1674" s="232">
        <v>1673</v>
      </c>
      <c r="B1674" s="262" t="s">
        <v>87</v>
      </c>
      <c r="C1674" s="208" t="s">
        <v>1464</v>
      </c>
      <c r="D1674" s="208" t="s">
        <v>1465</v>
      </c>
      <c r="E1674" s="208" t="s">
        <v>1466</v>
      </c>
      <c r="F1674" s="208" t="s">
        <v>176</v>
      </c>
      <c r="G1674" s="208" t="s">
        <v>407</v>
      </c>
      <c r="H1674" s="208" t="s">
        <v>1872</v>
      </c>
      <c r="I1674" s="207" t="s">
        <v>130</v>
      </c>
      <c r="J1674" s="208" t="s">
        <v>222</v>
      </c>
      <c r="K1674" s="208" t="s">
        <v>237</v>
      </c>
      <c r="L1674" s="208" t="s">
        <v>180</v>
      </c>
      <c r="M1674" s="199" t="s">
        <v>129</v>
      </c>
      <c r="N1674" s="201">
        <v>84.589200000000005</v>
      </c>
      <c r="O1674" s="202" t="s">
        <v>81</v>
      </c>
      <c r="P1674" s="202"/>
      <c r="Q1674" s="203">
        <f t="shared" si="114"/>
        <v>0</v>
      </c>
      <c r="R1674" s="203">
        <f t="shared" si="115"/>
        <v>0</v>
      </c>
      <c r="S1674" s="213">
        <f>IF(M1674="nvt",0,IF(O1674&gt;0,VLOOKUP(M1674,'3-Productie normen'!A:K,VLOOKUP(O1674,'3-Productie normen'!$B$34:$C$35,2,FALSE),FALSE)))</f>
        <v>0</v>
      </c>
      <c r="T1674" s="213">
        <f t="shared" si="116"/>
        <v>0</v>
      </c>
      <c r="U1674" s="572"/>
    </row>
    <row r="1675" spans="1:21" ht="14.15" customHeight="1">
      <c r="A1675" s="231">
        <v>1674</v>
      </c>
      <c r="B1675" s="262" t="s">
        <v>87</v>
      </c>
      <c r="C1675" s="208" t="s">
        <v>1464</v>
      </c>
      <c r="D1675" s="208" t="s">
        <v>1465</v>
      </c>
      <c r="E1675" s="208" t="s">
        <v>1466</v>
      </c>
      <c r="F1675" s="208" t="s">
        <v>176</v>
      </c>
      <c r="G1675" s="208" t="s">
        <v>407</v>
      </c>
      <c r="H1675" s="208" t="s">
        <v>1873</v>
      </c>
      <c r="I1675" s="200" t="s">
        <v>143</v>
      </c>
      <c r="J1675" s="208" t="s">
        <v>179</v>
      </c>
      <c r="K1675" s="208" t="s">
        <v>235</v>
      </c>
      <c r="L1675" s="208" t="s">
        <v>398</v>
      </c>
      <c r="M1675" s="208" t="s">
        <v>143</v>
      </c>
      <c r="N1675" s="201">
        <v>11.982799999999999</v>
      </c>
      <c r="O1675" s="202"/>
      <c r="P1675" s="202"/>
      <c r="Q1675" s="203">
        <f t="shared" si="114"/>
        <v>0</v>
      </c>
      <c r="R1675" s="203">
        <f t="shared" si="115"/>
        <v>0</v>
      </c>
      <c r="S1675" s="213">
        <f>IF(M1675="nvt",0,IF(O1675&gt;0,VLOOKUP(M1675,'3-Productie normen'!A:K,VLOOKUP(O1675,'3-Productie normen'!$B$34:$C$35,2,FALSE),FALSE)))</f>
        <v>0</v>
      </c>
      <c r="T1675" s="213">
        <f t="shared" si="116"/>
        <v>0</v>
      </c>
      <c r="U1675" s="572"/>
    </row>
    <row r="1676" spans="1:21" ht="14.15" customHeight="1">
      <c r="A1676" s="231">
        <v>1675</v>
      </c>
      <c r="B1676" s="262" t="s">
        <v>87</v>
      </c>
      <c r="C1676" s="208" t="s">
        <v>1464</v>
      </c>
      <c r="D1676" s="208" t="s">
        <v>1465</v>
      </c>
      <c r="E1676" s="208" t="s">
        <v>1466</v>
      </c>
      <c r="F1676" s="208" t="s">
        <v>176</v>
      </c>
      <c r="G1676" s="208" t="s">
        <v>407</v>
      </c>
      <c r="H1676" s="208" t="s">
        <v>1874</v>
      </c>
      <c r="I1676" s="200" t="s">
        <v>133</v>
      </c>
      <c r="J1676" s="208" t="s">
        <v>222</v>
      </c>
      <c r="K1676" s="208" t="s">
        <v>223</v>
      </c>
      <c r="L1676" s="208" t="s">
        <v>461</v>
      </c>
      <c r="M1676" s="208" t="s">
        <v>138</v>
      </c>
      <c r="N1676" s="201">
        <v>9.0527999999999995</v>
      </c>
      <c r="O1676" s="202" t="s">
        <v>81</v>
      </c>
      <c r="P1676" s="202"/>
      <c r="Q1676" s="203">
        <f t="shared" si="114"/>
        <v>0</v>
      </c>
      <c r="R1676" s="203">
        <f t="shared" si="115"/>
        <v>0</v>
      </c>
      <c r="S1676" s="213">
        <f>IF(M1676="nvt",0,IF(O1676&gt;0,VLOOKUP(M1676,'3-Productie normen'!A:K,VLOOKUP(O1676,'3-Productie normen'!$B$34:$C$35,2,FALSE),FALSE)))</f>
        <v>0</v>
      </c>
      <c r="T1676" s="213">
        <f t="shared" si="116"/>
        <v>0</v>
      </c>
      <c r="U1676" s="572"/>
    </row>
    <row r="1677" spans="1:21" ht="14.15" customHeight="1">
      <c r="A1677" s="231">
        <v>1676</v>
      </c>
      <c r="B1677" s="262" t="s">
        <v>87</v>
      </c>
      <c r="C1677" s="208" t="s">
        <v>1464</v>
      </c>
      <c r="D1677" s="208" t="s">
        <v>1465</v>
      </c>
      <c r="E1677" s="208" t="s">
        <v>1466</v>
      </c>
      <c r="F1677" s="208" t="s">
        <v>176</v>
      </c>
      <c r="G1677" s="208" t="s">
        <v>407</v>
      </c>
      <c r="H1677" s="208" t="s">
        <v>1875</v>
      </c>
      <c r="I1677" s="200" t="s">
        <v>133</v>
      </c>
      <c r="J1677" s="208" t="s">
        <v>222</v>
      </c>
      <c r="K1677" s="208" t="s">
        <v>223</v>
      </c>
      <c r="L1677" s="208" t="s">
        <v>461</v>
      </c>
      <c r="M1677" s="208" t="s">
        <v>138</v>
      </c>
      <c r="N1677" s="201">
        <v>4.3608000000000002</v>
      </c>
      <c r="O1677" s="202" t="s">
        <v>81</v>
      </c>
      <c r="P1677" s="202"/>
      <c r="Q1677" s="203">
        <f t="shared" si="114"/>
        <v>0</v>
      </c>
      <c r="R1677" s="203">
        <f t="shared" si="115"/>
        <v>0</v>
      </c>
      <c r="S1677" s="213">
        <f>IF(M1677="nvt",0,IF(O1677&gt;0,VLOOKUP(M1677,'3-Productie normen'!A:K,VLOOKUP(O1677,'3-Productie normen'!$B$34:$C$35,2,FALSE),FALSE)))</f>
        <v>0</v>
      </c>
      <c r="T1677" s="213">
        <f t="shared" si="116"/>
        <v>0</v>
      </c>
      <c r="U1677" s="572"/>
    </row>
    <row r="1678" spans="1:21" ht="14.15" customHeight="1">
      <c r="A1678" s="231">
        <v>1677</v>
      </c>
      <c r="B1678" s="262" t="s">
        <v>87</v>
      </c>
      <c r="C1678" s="208" t="s">
        <v>1464</v>
      </c>
      <c r="D1678" s="208" t="s">
        <v>1465</v>
      </c>
      <c r="E1678" s="208" t="s">
        <v>1466</v>
      </c>
      <c r="F1678" s="208" t="s">
        <v>176</v>
      </c>
      <c r="G1678" s="208" t="s">
        <v>407</v>
      </c>
      <c r="H1678" s="208" t="s">
        <v>1876</v>
      </c>
      <c r="I1678" s="200" t="s">
        <v>143</v>
      </c>
      <c r="J1678" s="208" t="s">
        <v>179</v>
      </c>
      <c r="K1678" s="208" t="s">
        <v>179</v>
      </c>
      <c r="L1678" s="208" t="s">
        <v>180</v>
      </c>
      <c r="M1678" s="208" t="s">
        <v>143</v>
      </c>
      <c r="N1678" s="201">
        <v>23.415399999999998</v>
      </c>
      <c r="O1678" s="202"/>
      <c r="P1678" s="202"/>
      <c r="Q1678" s="203">
        <f t="shared" si="114"/>
        <v>0</v>
      </c>
      <c r="R1678" s="203">
        <f t="shared" si="115"/>
        <v>0</v>
      </c>
      <c r="S1678" s="213">
        <f>IF(M1678="nvt",0,IF(O1678&gt;0,VLOOKUP(M1678,'3-Productie normen'!A:K,VLOOKUP(O1678,'3-Productie normen'!$B$34:$C$35,2,FALSE),FALSE)))</f>
        <v>0</v>
      </c>
      <c r="T1678" s="213">
        <f t="shared" si="116"/>
        <v>0</v>
      </c>
      <c r="U1678" s="572"/>
    </row>
    <row r="1679" spans="1:21" ht="14.15" customHeight="1">
      <c r="A1679" s="231">
        <v>1678</v>
      </c>
      <c r="B1679" s="262" t="s">
        <v>87</v>
      </c>
      <c r="C1679" s="208" t="s">
        <v>1464</v>
      </c>
      <c r="D1679" s="208" t="s">
        <v>1465</v>
      </c>
      <c r="E1679" s="208" t="s">
        <v>1466</v>
      </c>
      <c r="F1679" s="208" t="s">
        <v>176</v>
      </c>
      <c r="G1679" s="208" t="s">
        <v>407</v>
      </c>
      <c r="H1679" s="208" t="s">
        <v>1877</v>
      </c>
      <c r="I1679" s="200" t="s">
        <v>143</v>
      </c>
      <c r="J1679" s="208" t="s">
        <v>179</v>
      </c>
      <c r="K1679" s="208" t="s">
        <v>179</v>
      </c>
      <c r="L1679" s="208" t="s">
        <v>180</v>
      </c>
      <c r="M1679" s="208" t="s">
        <v>143</v>
      </c>
      <c r="N1679" s="201">
        <v>37.458800000000004</v>
      </c>
      <c r="O1679" s="202"/>
      <c r="P1679" s="202"/>
      <c r="Q1679" s="203">
        <f t="shared" si="114"/>
        <v>0</v>
      </c>
      <c r="R1679" s="203">
        <f t="shared" si="115"/>
        <v>0</v>
      </c>
      <c r="S1679" s="213">
        <f>IF(M1679="nvt",0,IF(O1679&gt;0,VLOOKUP(M1679,'3-Productie normen'!A:K,VLOOKUP(O1679,'3-Productie normen'!$B$34:$C$35,2,FALSE),FALSE)))</f>
        <v>0</v>
      </c>
      <c r="T1679" s="213">
        <f t="shared" si="116"/>
        <v>0</v>
      </c>
      <c r="U1679" s="572"/>
    </row>
    <row r="1680" spans="1:21" ht="14.15" customHeight="1">
      <c r="A1680" s="231">
        <v>1679</v>
      </c>
      <c r="B1680" s="262" t="s">
        <v>87</v>
      </c>
      <c r="C1680" s="208" t="s">
        <v>1464</v>
      </c>
      <c r="D1680" s="208" t="s">
        <v>1465</v>
      </c>
      <c r="E1680" s="208" t="s">
        <v>1466</v>
      </c>
      <c r="F1680" s="208" t="s">
        <v>176</v>
      </c>
      <c r="G1680" s="208" t="s">
        <v>407</v>
      </c>
      <c r="H1680" s="208" t="s">
        <v>1878</v>
      </c>
      <c r="I1680" s="200" t="s">
        <v>143</v>
      </c>
      <c r="J1680" s="208" t="s">
        <v>179</v>
      </c>
      <c r="K1680" s="208" t="s">
        <v>179</v>
      </c>
      <c r="L1680" s="208" t="s">
        <v>461</v>
      </c>
      <c r="M1680" s="208" t="s">
        <v>143</v>
      </c>
      <c r="N1680" s="201">
        <v>37.134299999999996</v>
      </c>
      <c r="O1680" s="202"/>
      <c r="P1680" s="202"/>
      <c r="Q1680" s="203">
        <f t="shared" si="114"/>
        <v>0</v>
      </c>
      <c r="R1680" s="203">
        <f t="shared" si="115"/>
        <v>0</v>
      </c>
      <c r="S1680" s="213">
        <f>IF(M1680="nvt",0,IF(O1680&gt;0,VLOOKUP(M1680,'3-Productie normen'!A:K,VLOOKUP(O1680,'3-Productie normen'!$B$34:$C$35,2,FALSE),FALSE)))</f>
        <v>0</v>
      </c>
      <c r="T1680" s="213">
        <f t="shared" si="116"/>
        <v>0</v>
      </c>
      <c r="U1680" s="572"/>
    </row>
    <row r="1681" spans="1:21" ht="14.15" customHeight="1">
      <c r="A1681" s="231">
        <v>1680</v>
      </c>
      <c r="B1681" s="262" t="s">
        <v>87</v>
      </c>
      <c r="C1681" s="208" t="s">
        <v>1464</v>
      </c>
      <c r="D1681" s="208" t="s">
        <v>1465</v>
      </c>
      <c r="E1681" s="208" t="s">
        <v>1466</v>
      </c>
      <c r="F1681" s="208" t="s">
        <v>176</v>
      </c>
      <c r="G1681" s="208" t="s">
        <v>407</v>
      </c>
      <c r="H1681" s="208" t="s">
        <v>1879</v>
      </c>
      <c r="I1681" s="200" t="s">
        <v>143</v>
      </c>
      <c r="J1681" s="208" t="s">
        <v>179</v>
      </c>
      <c r="K1681" s="208" t="s">
        <v>179</v>
      </c>
      <c r="L1681" s="208" t="s">
        <v>1478</v>
      </c>
      <c r="M1681" s="208" t="s">
        <v>143</v>
      </c>
      <c r="N1681" s="201">
        <v>24.8842</v>
      </c>
      <c r="O1681" s="202"/>
      <c r="P1681" s="202"/>
      <c r="Q1681" s="203">
        <f t="shared" si="114"/>
        <v>0</v>
      </c>
      <c r="R1681" s="203">
        <f t="shared" si="115"/>
        <v>0</v>
      </c>
      <c r="S1681" s="213">
        <f>IF(M1681="nvt",0,IF(O1681&gt;0,VLOOKUP(M1681,'3-Productie normen'!A:K,VLOOKUP(O1681,'3-Productie normen'!$B$34:$C$35,2,FALSE),FALSE)))</f>
        <v>0</v>
      </c>
      <c r="T1681" s="213">
        <f t="shared" si="116"/>
        <v>0</v>
      </c>
      <c r="U1681" s="572"/>
    </row>
    <row r="1682" spans="1:21" ht="14.15" customHeight="1">
      <c r="A1682" s="232">
        <v>1681</v>
      </c>
      <c r="B1682" s="262" t="s">
        <v>87</v>
      </c>
      <c r="C1682" s="208" t="s">
        <v>1464</v>
      </c>
      <c r="D1682" s="208" t="s">
        <v>1465</v>
      </c>
      <c r="E1682" s="208" t="s">
        <v>1466</v>
      </c>
      <c r="F1682" s="208" t="s">
        <v>176</v>
      </c>
      <c r="G1682" s="208" t="s">
        <v>407</v>
      </c>
      <c r="H1682" s="208" t="s">
        <v>1880</v>
      </c>
      <c r="I1682" s="200" t="s">
        <v>143</v>
      </c>
      <c r="J1682" s="208" t="s">
        <v>179</v>
      </c>
      <c r="K1682" s="208" t="s">
        <v>179</v>
      </c>
      <c r="L1682" s="208" t="s">
        <v>1478</v>
      </c>
      <c r="M1682" s="208" t="s">
        <v>143</v>
      </c>
      <c r="N1682" s="201">
        <v>39.123100000000001</v>
      </c>
      <c r="O1682" s="202"/>
      <c r="P1682" s="202"/>
      <c r="Q1682" s="203">
        <f t="shared" ref="Q1682:Q1745" si="117">IF(O1682="nvt",0,IF(O1682&gt;0,S1682*N1682,0))</f>
        <v>0</v>
      </c>
      <c r="R1682" s="203">
        <f t="shared" ref="R1682:R1745" si="118">IF(P1682&gt;0,T1682*N1682,0)</f>
        <v>0</v>
      </c>
      <c r="S1682" s="213">
        <f>IF(M1682="nvt",0,IF(O1682&gt;0,VLOOKUP(M1682,'3-Productie normen'!A:K,VLOOKUP(O1682,'3-Productie normen'!$B$34:$C$35,2,FALSE),FALSE)))</f>
        <v>0</v>
      </c>
      <c r="T1682" s="213">
        <f t="shared" ref="T1682:T1745" si="119">IF(P1682&gt;0,S1682*$T$8,0)</f>
        <v>0</v>
      </c>
      <c r="U1682" s="572"/>
    </row>
    <row r="1683" spans="1:21" ht="14.15" customHeight="1">
      <c r="A1683" s="231">
        <v>1682</v>
      </c>
      <c r="B1683" s="262" t="s">
        <v>87</v>
      </c>
      <c r="C1683" s="208" t="s">
        <v>1464</v>
      </c>
      <c r="D1683" s="208" t="s">
        <v>1465</v>
      </c>
      <c r="E1683" s="208" t="s">
        <v>1466</v>
      </c>
      <c r="F1683" s="208" t="s">
        <v>176</v>
      </c>
      <c r="G1683" s="208" t="s">
        <v>407</v>
      </c>
      <c r="H1683" s="208" t="s">
        <v>1881</v>
      </c>
      <c r="I1683" s="200" t="s">
        <v>143</v>
      </c>
      <c r="J1683" s="208" t="s">
        <v>179</v>
      </c>
      <c r="K1683" s="208" t="s">
        <v>179</v>
      </c>
      <c r="L1683" s="208" t="s">
        <v>1478</v>
      </c>
      <c r="M1683" s="208" t="s">
        <v>143</v>
      </c>
      <c r="N1683" s="201">
        <v>23.946399999999997</v>
      </c>
      <c r="O1683" s="202"/>
      <c r="P1683" s="202"/>
      <c r="Q1683" s="203">
        <f t="shared" si="117"/>
        <v>0</v>
      </c>
      <c r="R1683" s="203">
        <f t="shared" si="118"/>
        <v>0</v>
      </c>
      <c r="S1683" s="213">
        <f>IF(M1683="nvt",0,IF(O1683&gt;0,VLOOKUP(M1683,'3-Productie normen'!A:K,VLOOKUP(O1683,'3-Productie normen'!$B$34:$C$35,2,FALSE),FALSE)))</f>
        <v>0</v>
      </c>
      <c r="T1683" s="213">
        <f t="shared" si="119"/>
        <v>0</v>
      </c>
      <c r="U1683" s="572"/>
    </row>
    <row r="1684" spans="1:21" ht="14.15" customHeight="1">
      <c r="A1684" s="231">
        <v>1683</v>
      </c>
      <c r="B1684" s="262" t="s">
        <v>87</v>
      </c>
      <c r="C1684" s="208" t="s">
        <v>1464</v>
      </c>
      <c r="D1684" s="208" t="s">
        <v>1465</v>
      </c>
      <c r="E1684" s="208" t="s">
        <v>1466</v>
      </c>
      <c r="F1684" s="208" t="s">
        <v>176</v>
      </c>
      <c r="G1684" s="208" t="s">
        <v>407</v>
      </c>
      <c r="H1684" s="208" t="s">
        <v>1882</v>
      </c>
      <c r="I1684" s="200" t="s">
        <v>143</v>
      </c>
      <c r="J1684" s="208" t="s">
        <v>179</v>
      </c>
      <c r="K1684" s="208" t="s">
        <v>179</v>
      </c>
      <c r="L1684" s="208" t="s">
        <v>1478</v>
      </c>
      <c r="M1684" s="208" t="s">
        <v>143</v>
      </c>
      <c r="N1684" s="201">
        <v>22.334099999999999</v>
      </c>
      <c r="O1684" s="202"/>
      <c r="P1684" s="202"/>
      <c r="Q1684" s="203">
        <f t="shared" si="117"/>
        <v>0</v>
      </c>
      <c r="R1684" s="203">
        <f t="shared" si="118"/>
        <v>0</v>
      </c>
      <c r="S1684" s="213">
        <f>IF(M1684="nvt",0,IF(O1684&gt;0,VLOOKUP(M1684,'3-Productie normen'!A:K,VLOOKUP(O1684,'3-Productie normen'!$B$34:$C$35,2,FALSE),FALSE)))</f>
        <v>0</v>
      </c>
      <c r="T1684" s="213">
        <f t="shared" si="119"/>
        <v>0</v>
      </c>
      <c r="U1684" s="572"/>
    </row>
    <row r="1685" spans="1:21" ht="14.15" customHeight="1">
      <c r="A1685" s="231">
        <v>1684</v>
      </c>
      <c r="B1685" s="262" t="s">
        <v>87</v>
      </c>
      <c r="C1685" s="208" t="s">
        <v>1464</v>
      </c>
      <c r="D1685" s="208" t="s">
        <v>1465</v>
      </c>
      <c r="E1685" s="208" t="s">
        <v>1466</v>
      </c>
      <c r="F1685" s="208" t="s">
        <v>176</v>
      </c>
      <c r="G1685" s="208" t="s">
        <v>407</v>
      </c>
      <c r="H1685" s="208" t="s">
        <v>1883</v>
      </c>
      <c r="I1685" s="200" t="s">
        <v>143</v>
      </c>
      <c r="J1685" s="208" t="s">
        <v>179</v>
      </c>
      <c r="K1685" s="208" t="s">
        <v>179</v>
      </c>
      <c r="L1685" s="208" t="s">
        <v>1478</v>
      </c>
      <c r="M1685" s="208" t="s">
        <v>143</v>
      </c>
      <c r="N1685" s="201">
        <v>23.949299999999997</v>
      </c>
      <c r="O1685" s="202"/>
      <c r="P1685" s="202"/>
      <c r="Q1685" s="203">
        <f t="shared" si="117"/>
        <v>0</v>
      </c>
      <c r="R1685" s="203">
        <f t="shared" si="118"/>
        <v>0</v>
      </c>
      <c r="S1685" s="213">
        <f>IF(M1685="nvt",0,IF(O1685&gt;0,VLOOKUP(M1685,'3-Productie normen'!A:K,VLOOKUP(O1685,'3-Productie normen'!$B$34:$C$35,2,FALSE),FALSE)))</f>
        <v>0</v>
      </c>
      <c r="T1685" s="213">
        <f t="shared" si="119"/>
        <v>0</v>
      </c>
      <c r="U1685" s="572"/>
    </row>
    <row r="1686" spans="1:21" ht="14.15" customHeight="1">
      <c r="A1686" s="231">
        <v>1685</v>
      </c>
      <c r="B1686" s="262" t="s">
        <v>87</v>
      </c>
      <c r="C1686" s="208" t="s">
        <v>1464</v>
      </c>
      <c r="D1686" s="208" t="s">
        <v>1465</v>
      </c>
      <c r="E1686" s="208" t="s">
        <v>1466</v>
      </c>
      <c r="F1686" s="208" t="s">
        <v>176</v>
      </c>
      <c r="G1686" s="208" t="s">
        <v>407</v>
      </c>
      <c r="H1686" s="208" t="s">
        <v>1884</v>
      </c>
      <c r="I1686" s="200" t="s">
        <v>143</v>
      </c>
      <c r="J1686" s="208" t="s">
        <v>179</v>
      </c>
      <c r="K1686" s="208" t="s">
        <v>179</v>
      </c>
      <c r="L1686" s="208" t="s">
        <v>1478</v>
      </c>
      <c r="M1686" s="208" t="s">
        <v>143</v>
      </c>
      <c r="N1686" s="201">
        <v>24.715300000000003</v>
      </c>
      <c r="O1686" s="202"/>
      <c r="P1686" s="202"/>
      <c r="Q1686" s="203">
        <f t="shared" si="117"/>
        <v>0</v>
      </c>
      <c r="R1686" s="203">
        <f t="shared" si="118"/>
        <v>0</v>
      </c>
      <c r="S1686" s="213">
        <f>IF(M1686="nvt",0,IF(O1686&gt;0,VLOOKUP(M1686,'3-Productie normen'!A:K,VLOOKUP(O1686,'3-Productie normen'!$B$34:$C$35,2,FALSE),FALSE)))</f>
        <v>0</v>
      </c>
      <c r="T1686" s="213">
        <f t="shared" si="119"/>
        <v>0</v>
      </c>
      <c r="U1686" s="572"/>
    </row>
    <row r="1687" spans="1:21" ht="14.15" customHeight="1">
      <c r="A1687" s="231">
        <v>1686</v>
      </c>
      <c r="B1687" s="262" t="s">
        <v>87</v>
      </c>
      <c r="C1687" s="208" t="s">
        <v>1464</v>
      </c>
      <c r="D1687" s="208" t="s">
        <v>1465</v>
      </c>
      <c r="E1687" s="208" t="s">
        <v>1466</v>
      </c>
      <c r="F1687" s="208" t="s">
        <v>176</v>
      </c>
      <c r="G1687" s="208" t="s">
        <v>407</v>
      </c>
      <c r="H1687" s="208" t="s">
        <v>1885</v>
      </c>
      <c r="I1687" s="200" t="s">
        <v>143</v>
      </c>
      <c r="J1687" s="208" t="s">
        <v>179</v>
      </c>
      <c r="K1687" s="208" t="s">
        <v>179</v>
      </c>
      <c r="L1687" s="208" t="s">
        <v>1478</v>
      </c>
      <c r="M1687" s="208" t="s">
        <v>143</v>
      </c>
      <c r="N1687" s="201">
        <v>24.058699999999998</v>
      </c>
      <c r="O1687" s="202"/>
      <c r="P1687" s="202"/>
      <c r="Q1687" s="203">
        <f t="shared" si="117"/>
        <v>0</v>
      </c>
      <c r="R1687" s="203">
        <f t="shared" si="118"/>
        <v>0</v>
      </c>
      <c r="S1687" s="213">
        <f>IF(M1687="nvt",0,IF(O1687&gt;0,VLOOKUP(M1687,'3-Productie normen'!A:K,VLOOKUP(O1687,'3-Productie normen'!$B$34:$C$35,2,FALSE),FALSE)))</f>
        <v>0</v>
      </c>
      <c r="T1687" s="213">
        <f t="shared" si="119"/>
        <v>0</v>
      </c>
      <c r="U1687" s="572"/>
    </row>
    <row r="1688" spans="1:21" ht="14.15" customHeight="1">
      <c r="A1688" s="231">
        <v>1687</v>
      </c>
      <c r="B1688" s="262" t="s">
        <v>87</v>
      </c>
      <c r="C1688" s="208" t="s">
        <v>1464</v>
      </c>
      <c r="D1688" s="208" t="s">
        <v>1465</v>
      </c>
      <c r="E1688" s="208" t="s">
        <v>1466</v>
      </c>
      <c r="F1688" s="208" t="s">
        <v>176</v>
      </c>
      <c r="G1688" s="208" t="s">
        <v>407</v>
      </c>
      <c r="H1688" s="208" t="s">
        <v>1886</v>
      </c>
      <c r="I1688" s="200" t="s">
        <v>143</v>
      </c>
      <c r="J1688" s="208" t="s">
        <v>179</v>
      </c>
      <c r="K1688" s="208" t="s">
        <v>179</v>
      </c>
      <c r="L1688" s="208" t="s">
        <v>1478</v>
      </c>
      <c r="M1688" s="208" t="s">
        <v>143</v>
      </c>
      <c r="N1688" s="201">
        <v>23.783200000000001</v>
      </c>
      <c r="O1688" s="202"/>
      <c r="P1688" s="202"/>
      <c r="Q1688" s="203">
        <f t="shared" si="117"/>
        <v>0</v>
      </c>
      <c r="R1688" s="203">
        <f t="shared" si="118"/>
        <v>0</v>
      </c>
      <c r="S1688" s="213">
        <f>IF(M1688="nvt",0,IF(O1688&gt;0,VLOOKUP(M1688,'3-Productie normen'!A:K,VLOOKUP(O1688,'3-Productie normen'!$B$34:$C$35,2,FALSE),FALSE)))</f>
        <v>0</v>
      </c>
      <c r="T1688" s="213">
        <f t="shared" si="119"/>
        <v>0</v>
      </c>
      <c r="U1688" s="572"/>
    </row>
    <row r="1689" spans="1:21" ht="14.15" customHeight="1">
      <c r="A1689" s="231">
        <v>1688</v>
      </c>
      <c r="B1689" s="262" t="s">
        <v>87</v>
      </c>
      <c r="C1689" s="208" t="s">
        <v>1464</v>
      </c>
      <c r="D1689" s="208" t="s">
        <v>1465</v>
      </c>
      <c r="E1689" s="208" t="s">
        <v>1466</v>
      </c>
      <c r="F1689" s="208" t="s">
        <v>176</v>
      </c>
      <c r="G1689" s="208" t="s">
        <v>407</v>
      </c>
      <c r="H1689" s="208" t="s">
        <v>1887</v>
      </c>
      <c r="I1689" s="200" t="s">
        <v>143</v>
      </c>
      <c r="J1689" s="208" t="s">
        <v>179</v>
      </c>
      <c r="K1689" s="208" t="s">
        <v>179</v>
      </c>
      <c r="L1689" s="208" t="s">
        <v>1478</v>
      </c>
      <c r="M1689" s="208" t="s">
        <v>143</v>
      </c>
      <c r="N1689" s="201">
        <v>23.946399999999997</v>
      </c>
      <c r="O1689" s="202"/>
      <c r="P1689" s="202"/>
      <c r="Q1689" s="203">
        <f t="shared" si="117"/>
        <v>0</v>
      </c>
      <c r="R1689" s="203">
        <f t="shared" si="118"/>
        <v>0</v>
      </c>
      <c r="S1689" s="213">
        <f>IF(M1689="nvt",0,IF(O1689&gt;0,VLOOKUP(M1689,'3-Productie normen'!A:K,VLOOKUP(O1689,'3-Productie normen'!$B$34:$C$35,2,FALSE),FALSE)))</f>
        <v>0</v>
      </c>
      <c r="T1689" s="213">
        <f t="shared" si="119"/>
        <v>0</v>
      </c>
      <c r="U1689" s="572"/>
    </row>
    <row r="1690" spans="1:21" ht="14.15" customHeight="1">
      <c r="A1690" s="232">
        <v>1689</v>
      </c>
      <c r="B1690" s="262" t="s">
        <v>87</v>
      </c>
      <c r="C1690" s="208" t="s">
        <v>1464</v>
      </c>
      <c r="D1690" s="208" t="s">
        <v>1465</v>
      </c>
      <c r="E1690" s="208" t="s">
        <v>1466</v>
      </c>
      <c r="F1690" s="208" t="s">
        <v>176</v>
      </c>
      <c r="G1690" s="208" t="s">
        <v>407</v>
      </c>
      <c r="H1690" s="208" t="s">
        <v>1888</v>
      </c>
      <c r="I1690" s="200" t="s">
        <v>143</v>
      </c>
      <c r="J1690" s="208" t="s">
        <v>179</v>
      </c>
      <c r="K1690" s="208" t="s">
        <v>179</v>
      </c>
      <c r="L1690" s="208" t="s">
        <v>1478</v>
      </c>
      <c r="M1690" s="208" t="s">
        <v>143</v>
      </c>
      <c r="N1690" s="201">
        <v>19.024799999999999</v>
      </c>
      <c r="O1690" s="202"/>
      <c r="P1690" s="202"/>
      <c r="Q1690" s="203">
        <f t="shared" si="117"/>
        <v>0</v>
      </c>
      <c r="R1690" s="203">
        <f t="shared" si="118"/>
        <v>0</v>
      </c>
      <c r="S1690" s="213">
        <f>IF(M1690="nvt",0,IF(O1690&gt;0,VLOOKUP(M1690,'3-Productie normen'!A:K,VLOOKUP(O1690,'3-Productie normen'!$B$34:$C$35,2,FALSE),FALSE)))</f>
        <v>0</v>
      </c>
      <c r="T1690" s="213">
        <f t="shared" si="119"/>
        <v>0</v>
      </c>
      <c r="U1690" s="572"/>
    </row>
    <row r="1691" spans="1:21" ht="14.15" customHeight="1">
      <c r="A1691" s="231">
        <v>1690</v>
      </c>
      <c r="B1691" s="262" t="s">
        <v>87</v>
      </c>
      <c r="C1691" s="208" t="s">
        <v>1464</v>
      </c>
      <c r="D1691" s="208" t="s">
        <v>1465</v>
      </c>
      <c r="E1691" s="208" t="s">
        <v>1466</v>
      </c>
      <c r="F1691" s="208" t="s">
        <v>176</v>
      </c>
      <c r="G1691" s="208" t="s">
        <v>407</v>
      </c>
      <c r="H1691" s="208" t="s">
        <v>1889</v>
      </c>
      <c r="I1691" s="200" t="s">
        <v>143</v>
      </c>
      <c r="J1691" s="208" t="s">
        <v>179</v>
      </c>
      <c r="K1691" s="208" t="s">
        <v>179</v>
      </c>
      <c r="L1691" s="208" t="s">
        <v>1478</v>
      </c>
      <c r="M1691" s="208" t="s">
        <v>143</v>
      </c>
      <c r="N1691" s="201">
        <v>24.802900000000001</v>
      </c>
      <c r="O1691" s="202"/>
      <c r="P1691" s="202"/>
      <c r="Q1691" s="203">
        <f t="shared" si="117"/>
        <v>0</v>
      </c>
      <c r="R1691" s="203">
        <f t="shared" si="118"/>
        <v>0</v>
      </c>
      <c r="S1691" s="213">
        <f>IF(M1691="nvt",0,IF(O1691&gt;0,VLOOKUP(M1691,'3-Productie normen'!A:K,VLOOKUP(O1691,'3-Productie normen'!$B$34:$C$35,2,FALSE),FALSE)))</f>
        <v>0</v>
      </c>
      <c r="T1691" s="213">
        <f t="shared" si="119"/>
        <v>0</v>
      </c>
      <c r="U1691" s="572"/>
    </row>
    <row r="1692" spans="1:21" ht="14.15" customHeight="1">
      <c r="A1692" s="231">
        <v>1691</v>
      </c>
      <c r="B1692" s="262" t="s">
        <v>87</v>
      </c>
      <c r="C1692" s="208" t="s">
        <v>1464</v>
      </c>
      <c r="D1692" s="208" t="s">
        <v>1465</v>
      </c>
      <c r="E1692" s="208" t="s">
        <v>1466</v>
      </c>
      <c r="F1692" s="208" t="s">
        <v>176</v>
      </c>
      <c r="G1692" s="208" t="s">
        <v>407</v>
      </c>
      <c r="H1692" s="208" t="s">
        <v>1890</v>
      </c>
      <c r="I1692" s="200" t="s">
        <v>143</v>
      </c>
      <c r="J1692" s="208" t="s">
        <v>179</v>
      </c>
      <c r="K1692" s="208" t="s">
        <v>179</v>
      </c>
      <c r="L1692" s="208" t="s">
        <v>1478</v>
      </c>
      <c r="M1692" s="208" t="s">
        <v>143</v>
      </c>
      <c r="N1692" s="201">
        <v>17.061199999999999</v>
      </c>
      <c r="O1692" s="202"/>
      <c r="P1692" s="202"/>
      <c r="Q1692" s="203">
        <f t="shared" si="117"/>
        <v>0</v>
      </c>
      <c r="R1692" s="203">
        <f t="shared" si="118"/>
        <v>0</v>
      </c>
      <c r="S1692" s="213">
        <f>IF(M1692="nvt",0,IF(O1692&gt;0,VLOOKUP(M1692,'3-Productie normen'!A:K,VLOOKUP(O1692,'3-Productie normen'!$B$34:$C$35,2,FALSE),FALSE)))</f>
        <v>0</v>
      </c>
      <c r="T1692" s="213">
        <f t="shared" si="119"/>
        <v>0</v>
      </c>
      <c r="U1692" s="572"/>
    </row>
    <row r="1693" spans="1:21" ht="14.15" customHeight="1">
      <c r="A1693" s="231">
        <v>1692</v>
      </c>
      <c r="B1693" s="262" t="s">
        <v>87</v>
      </c>
      <c r="C1693" s="208" t="s">
        <v>1464</v>
      </c>
      <c r="D1693" s="208" t="s">
        <v>1465</v>
      </c>
      <c r="E1693" s="208" t="s">
        <v>1466</v>
      </c>
      <c r="F1693" s="208" t="s">
        <v>176</v>
      </c>
      <c r="G1693" s="208" t="s">
        <v>407</v>
      </c>
      <c r="H1693" s="208" t="s">
        <v>1891</v>
      </c>
      <c r="I1693" s="200" t="s">
        <v>143</v>
      </c>
      <c r="J1693" s="208" t="s">
        <v>179</v>
      </c>
      <c r="K1693" s="208" t="s">
        <v>179</v>
      </c>
      <c r="L1693" s="208" t="s">
        <v>1478</v>
      </c>
      <c r="M1693" s="208" t="s">
        <v>143</v>
      </c>
      <c r="N1693" s="201">
        <v>25.211300000000001</v>
      </c>
      <c r="O1693" s="202"/>
      <c r="P1693" s="202"/>
      <c r="Q1693" s="203">
        <f t="shared" si="117"/>
        <v>0</v>
      </c>
      <c r="R1693" s="203">
        <f t="shared" si="118"/>
        <v>0</v>
      </c>
      <c r="S1693" s="213">
        <f>IF(M1693="nvt",0,IF(O1693&gt;0,VLOOKUP(M1693,'3-Productie normen'!A:K,VLOOKUP(O1693,'3-Productie normen'!$B$34:$C$35,2,FALSE),FALSE)))</f>
        <v>0</v>
      </c>
      <c r="T1693" s="213">
        <f t="shared" si="119"/>
        <v>0</v>
      </c>
      <c r="U1693" s="572"/>
    </row>
    <row r="1694" spans="1:21" ht="14.15" customHeight="1">
      <c r="A1694" s="231">
        <v>1693</v>
      </c>
      <c r="B1694" s="262" t="s">
        <v>87</v>
      </c>
      <c r="C1694" s="208" t="s">
        <v>1464</v>
      </c>
      <c r="D1694" s="208" t="s">
        <v>1465</v>
      </c>
      <c r="E1694" s="208" t="s">
        <v>1466</v>
      </c>
      <c r="F1694" s="208" t="s">
        <v>176</v>
      </c>
      <c r="G1694" s="208" t="s">
        <v>407</v>
      </c>
      <c r="H1694" s="208" t="s">
        <v>1892</v>
      </c>
      <c r="I1694" s="200" t="s">
        <v>143</v>
      </c>
      <c r="J1694" s="208" t="s">
        <v>222</v>
      </c>
      <c r="K1694" s="208" t="s">
        <v>223</v>
      </c>
      <c r="L1694" s="208" t="s">
        <v>1478</v>
      </c>
      <c r="M1694" s="208" t="s">
        <v>143</v>
      </c>
      <c r="N1694" s="201">
        <v>10.437999999999999</v>
      </c>
      <c r="O1694" s="202"/>
      <c r="P1694" s="202"/>
      <c r="Q1694" s="203">
        <f t="shared" si="117"/>
        <v>0</v>
      </c>
      <c r="R1694" s="203">
        <f t="shared" si="118"/>
        <v>0</v>
      </c>
      <c r="S1694" s="213">
        <f>IF(M1694="nvt",0,IF(O1694&gt;0,VLOOKUP(M1694,'3-Productie normen'!A:K,VLOOKUP(O1694,'3-Productie normen'!$B$34:$C$35,2,FALSE),FALSE)))</f>
        <v>0</v>
      </c>
      <c r="T1694" s="213">
        <f t="shared" si="119"/>
        <v>0</v>
      </c>
      <c r="U1694" s="572"/>
    </row>
    <row r="1695" spans="1:21" ht="14.15" customHeight="1">
      <c r="A1695" s="231">
        <v>1694</v>
      </c>
      <c r="B1695" s="262" t="s">
        <v>87</v>
      </c>
      <c r="C1695" s="208" t="s">
        <v>1464</v>
      </c>
      <c r="D1695" s="208" t="s">
        <v>1465</v>
      </c>
      <c r="E1695" s="208" t="s">
        <v>1466</v>
      </c>
      <c r="F1695" s="208" t="s">
        <v>176</v>
      </c>
      <c r="G1695" s="208" t="s">
        <v>407</v>
      </c>
      <c r="H1695" s="208" t="s">
        <v>1893</v>
      </c>
      <c r="I1695" s="200" t="s">
        <v>143</v>
      </c>
      <c r="J1695" s="208" t="s">
        <v>222</v>
      </c>
      <c r="K1695" s="208" t="s">
        <v>223</v>
      </c>
      <c r="L1695" s="208" t="s">
        <v>1478</v>
      </c>
      <c r="M1695" s="208" t="s">
        <v>143</v>
      </c>
      <c r="N1695" s="201">
        <v>11.047499999999999</v>
      </c>
      <c r="O1695" s="202"/>
      <c r="P1695" s="202"/>
      <c r="Q1695" s="203">
        <f t="shared" si="117"/>
        <v>0</v>
      </c>
      <c r="R1695" s="203">
        <f t="shared" si="118"/>
        <v>0</v>
      </c>
      <c r="S1695" s="213">
        <f>IF(M1695="nvt",0,IF(O1695&gt;0,VLOOKUP(M1695,'3-Productie normen'!A:K,VLOOKUP(O1695,'3-Productie normen'!$B$34:$C$35,2,FALSE),FALSE)))</f>
        <v>0</v>
      </c>
      <c r="T1695" s="213">
        <f t="shared" si="119"/>
        <v>0</v>
      </c>
      <c r="U1695" s="572"/>
    </row>
    <row r="1696" spans="1:21" ht="14.15" customHeight="1">
      <c r="A1696" s="231">
        <v>1695</v>
      </c>
      <c r="B1696" s="262" t="s">
        <v>87</v>
      </c>
      <c r="C1696" s="208" t="s">
        <v>1464</v>
      </c>
      <c r="D1696" s="208" t="s">
        <v>1465</v>
      </c>
      <c r="E1696" s="208" t="s">
        <v>1466</v>
      </c>
      <c r="F1696" s="208" t="s">
        <v>176</v>
      </c>
      <c r="G1696" s="208" t="s">
        <v>407</v>
      </c>
      <c r="H1696" s="208" t="s">
        <v>1894</v>
      </c>
      <c r="I1696" s="200" t="s">
        <v>143</v>
      </c>
      <c r="J1696" s="208" t="s">
        <v>209</v>
      </c>
      <c r="K1696" s="208" t="s">
        <v>210</v>
      </c>
      <c r="L1696" s="208" t="s">
        <v>461</v>
      </c>
      <c r="M1696" s="208" t="s">
        <v>143</v>
      </c>
      <c r="N1696" s="201">
        <v>5.6085000000000003</v>
      </c>
      <c r="O1696" s="202"/>
      <c r="P1696" s="202"/>
      <c r="Q1696" s="203">
        <f t="shared" si="117"/>
        <v>0</v>
      </c>
      <c r="R1696" s="203">
        <f t="shared" si="118"/>
        <v>0</v>
      </c>
      <c r="S1696" s="213">
        <f>IF(M1696="nvt",0,IF(O1696&gt;0,VLOOKUP(M1696,'3-Productie normen'!A:K,VLOOKUP(O1696,'3-Productie normen'!$B$34:$C$35,2,FALSE),FALSE)))</f>
        <v>0</v>
      </c>
      <c r="T1696" s="213">
        <f t="shared" si="119"/>
        <v>0</v>
      </c>
      <c r="U1696" s="572"/>
    </row>
    <row r="1697" spans="1:21" ht="14.15" customHeight="1">
      <c r="A1697" s="231">
        <v>1696</v>
      </c>
      <c r="B1697" s="262" t="s">
        <v>87</v>
      </c>
      <c r="C1697" s="208" t="s">
        <v>1464</v>
      </c>
      <c r="D1697" s="208" t="s">
        <v>1465</v>
      </c>
      <c r="E1697" s="208" t="s">
        <v>1466</v>
      </c>
      <c r="F1697" s="208" t="s">
        <v>176</v>
      </c>
      <c r="G1697" s="208" t="s">
        <v>407</v>
      </c>
      <c r="H1697" s="208" t="s">
        <v>1895</v>
      </c>
      <c r="I1697" s="200" t="s">
        <v>143</v>
      </c>
      <c r="J1697" s="208" t="s">
        <v>209</v>
      </c>
      <c r="K1697" s="208" t="s">
        <v>220</v>
      </c>
      <c r="L1697" s="208" t="s">
        <v>398</v>
      </c>
      <c r="M1697" s="208" t="s">
        <v>143</v>
      </c>
      <c r="N1697" s="201">
        <v>23.235599999999998</v>
      </c>
      <c r="O1697" s="202"/>
      <c r="P1697" s="202"/>
      <c r="Q1697" s="203">
        <f t="shared" si="117"/>
        <v>0</v>
      </c>
      <c r="R1697" s="203">
        <f t="shared" si="118"/>
        <v>0</v>
      </c>
      <c r="S1697" s="213">
        <f>IF(M1697="nvt",0,IF(O1697&gt;0,VLOOKUP(M1697,'3-Productie normen'!A:K,VLOOKUP(O1697,'3-Productie normen'!$B$34:$C$35,2,FALSE),FALSE)))</f>
        <v>0</v>
      </c>
      <c r="T1697" s="213">
        <f t="shared" si="119"/>
        <v>0</v>
      </c>
      <c r="U1697" s="572"/>
    </row>
    <row r="1698" spans="1:21" ht="14.15" customHeight="1">
      <c r="A1698" s="232">
        <v>1697</v>
      </c>
      <c r="B1698" s="262" t="s">
        <v>87</v>
      </c>
      <c r="C1698" s="208" t="s">
        <v>1464</v>
      </c>
      <c r="D1698" s="208" t="s">
        <v>1465</v>
      </c>
      <c r="E1698" s="208" t="s">
        <v>1466</v>
      </c>
      <c r="F1698" s="208" t="s">
        <v>176</v>
      </c>
      <c r="G1698" s="208" t="s">
        <v>407</v>
      </c>
      <c r="H1698" s="208" t="s">
        <v>1896</v>
      </c>
      <c r="I1698" s="200" t="s">
        <v>130</v>
      </c>
      <c r="J1698" s="208" t="s">
        <v>209</v>
      </c>
      <c r="K1698" s="208" t="s">
        <v>220</v>
      </c>
      <c r="L1698" s="208" t="s">
        <v>180</v>
      </c>
      <c r="M1698" s="208" t="s">
        <v>140</v>
      </c>
      <c r="N1698" s="201">
        <v>23.404800000000002</v>
      </c>
      <c r="O1698" s="202" t="s">
        <v>81</v>
      </c>
      <c r="P1698" s="202"/>
      <c r="Q1698" s="203">
        <f t="shared" si="117"/>
        <v>0</v>
      </c>
      <c r="R1698" s="203">
        <f t="shared" si="118"/>
        <v>0</v>
      </c>
      <c r="S1698" s="213">
        <f>IF(M1698="nvt",0,IF(O1698&gt;0,VLOOKUP(M1698,'3-Productie normen'!A:K,VLOOKUP(O1698,'3-Productie normen'!$B$34:$C$35,2,FALSE),FALSE)))</f>
        <v>0</v>
      </c>
      <c r="T1698" s="213">
        <f t="shared" si="119"/>
        <v>0</v>
      </c>
      <c r="U1698" s="572"/>
    </row>
    <row r="1699" spans="1:21" ht="14.15" customHeight="1">
      <c r="A1699" s="231">
        <v>1698</v>
      </c>
      <c r="B1699" s="262" t="s">
        <v>87</v>
      </c>
      <c r="C1699" s="208" t="s">
        <v>1464</v>
      </c>
      <c r="D1699" s="208" t="s">
        <v>1465</v>
      </c>
      <c r="E1699" s="208" t="s">
        <v>1466</v>
      </c>
      <c r="F1699" s="208" t="s">
        <v>176</v>
      </c>
      <c r="G1699" s="208" t="s">
        <v>407</v>
      </c>
      <c r="H1699" s="208" t="s">
        <v>1897</v>
      </c>
      <c r="I1699" s="200" t="s">
        <v>143</v>
      </c>
      <c r="J1699" s="208" t="s">
        <v>222</v>
      </c>
      <c r="K1699" s="208" t="s">
        <v>237</v>
      </c>
      <c r="L1699" s="208" t="s">
        <v>180</v>
      </c>
      <c r="M1699" s="208" t="s">
        <v>143</v>
      </c>
      <c r="N1699" s="201">
        <v>120.67280000000001</v>
      </c>
      <c r="O1699" s="202"/>
      <c r="P1699" s="202"/>
      <c r="Q1699" s="203">
        <f t="shared" si="117"/>
        <v>0</v>
      </c>
      <c r="R1699" s="203">
        <f t="shared" si="118"/>
        <v>0</v>
      </c>
      <c r="S1699" s="213">
        <f>IF(M1699="nvt",0,IF(O1699&gt;0,VLOOKUP(M1699,'3-Productie normen'!A:K,VLOOKUP(O1699,'3-Productie normen'!$B$34:$C$35,2,FALSE),FALSE)))</f>
        <v>0</v>
      </c>
      <c r="T1699" s="213">
        <f t="shared" si="119"/>
        <v>0</v>
      </c>
      <c r="U1699" s="572"/>
    </row>
    <row r="1700" spans="1:21" ht="14.15" customHeight="1">
      <c r="A1700" s="231">
        <v>1699</v>
      </c>
      <c r="B1700" s="262" t="s">
        <v>87</v>
      </c>
      <c r="C1700" s="208" t="s">
        <v>1464</v>
      </c>
      <c r="D1700" s="208" t="s">
        <v>1465</v>
      </c>
      <c r="E1700" s="208" t="s">
        <v>1466</v>
      </c>
      <c r="F1700" s="208" t="s">
        <v>176</v>
      </c>
      <c r="G1700" s="208" t="s">
        <v>407</v>
      </c>
      <c r="H1700" s="208" t="s">
        <v>1898</v>
      </c>
      <c r="I1700" s="200" t="s">
        <v>143</v>
      </c>
      <c r="J1700" s="208" t="s">
        <v>179</v>
      </c>
      <c r="K1700" s="208" t="s">
        <v>179</v>
      </c>
      <c r="L1700" s="208" t="s">
        <v>180</v>
      </c>
      <c r="M1700" s="208" t="s">
        <v>143</v>
      </c>
      <c r="N1700" s="201">
        <v>8.6814999999999998</v>
      </c>
      <c r="O1700" s="202"/>
      <c r="P1700" s="202"/>
      <c r="Q1700" s="203">
        <f t="shared" si="117"/>
        <v>0</v>
      </c>
      <c r="R1700" s="203">
        <f t="shared" si="118"/>
        <v>0</v>
      </c>
      <c r="S1700" s="213">
        <f>IF(M1700="nvt",0,IF(O1700&gt;0,VLOOKUP(M1700,'3-Productie normen'!A:K,VLOOKUP(O1700,'3-Productie normen'!$B$34:$C$35,2,FALSE),FALSE)))</f>
        <v>0</v>
      </c>
      <c r="T1700" s="213">
        <f t="shared" si="119"/>
        <v>0</v>
      </c>
      <c r="U1700" s="572"/>
    </row>
    <row r="1701" spans="1:21" ht="14.15" customHeight="1">
      <c r="A1701" s="231">
        <v>1700</v>
      </c>
      <c r="B1701" s="262" t="s">
        <v>87</v>
      </c>
      <c r="C1701" s="208" t="s">
        <v>1464</v>
      </c>
      <c r="D1701" s="208" t="s">
        <v>1465</v>
      </c>
      <c r="E1701" s="208" t="s">
        <v>1466</v>
      </c>
      <c r="F1701" s="208" t="s">
        <v>176</v>
      </c>
      <c r="G1701" s="208" t="s">
        <v>407</v>
      </c>
      <c r="H1701" s="208" t="s">
        <v>1899</v>
      </c>
      <c r="I1701" s="200" t="s">
        <v>143</v>
      </c>
      <c r="J1701" s="208" t="s">
        <v>179</v>
      </c>
      <c r="K1701" s="208" t="s">
        <v>179</v>
      </c>
      <c r="L1701" s="208" t="s">
        <v>180</v>
      </c>
      <c r="M1701" s="208" t="s">
        <v>143</v>
      </c>
      <c r="N1701" s="201">
        <v>24.411300000000001</v>
      </c>
      <c r="O1701" s="202"/>
      <c r="P1701" s="202"/>
      <c r="Q1701" s="203">
        <f t="shared" si="117"/>
        <v>0</v>
      </c>
      <c r="R1701" s="203">
        <f t="shared" si="118"/>
        <v>0</v>
      </c>
      <c r="S1701" s="213">
        <f>IF(M1701="nvt",0,IF(O1701&gt;0,VLOOKUP(M1701,'3-Productie normen'!A:K,VLOOKUP(O1701,'3-Productie normen'!$B$34:$C$35,2,FALSE),FALSE)))</f>
        <v>0</v>
      </c>
      <c r="T1701" s="213">
        <f t="shared" si="119"/>
        <v>0</v>
      </c>
      <c r="U1701" s="572"/>
    </row>
    <row r="1702" spans="1:21" ht="14.15" customHeight="1">
      <c r="A1702" s="231">
        <v>1701</v>
      </c>
      <c r="B1702" s="262" t="s">
        <v>87</v>
      </c>
      <c r="C1702" s="208" t="s">
        <v>1464</v>
      </c>
      <c r="D1702" s="208" t="s">
        <v>1465</v>
      </c>
      <c r="E1702" s="208" t="s">
        <v>1466</v>
      </c>
      <c r="F1702" s="208" t="s">
        <v>176</v>
      </c>
      <c r="G1702" s="208" t="s">
        <v>407</v>
      </c>
      <c r="H1702" s="208" t="s">
        <v>1900</v>
      </c>
      <c r="I1702" s="200" t="s">
        <v>143</v>
      </c>
      <c r="J1702" s="208" t="s">
        <v>179</v>
      </c>
      <c r="K1702" s="208" t="s">
        <v>179</v>
      </c>
      <c r="L1702" s="208" t="s">
        <v>1478</v>
      </c>
      <c r="M1702" s="208" t="s">
        <v>143</v>
      </c>
      <c r="N1702" s="201">
        <v>17.295000000000002</v>
      </c>
      <c r="O1702" s="202"/>
      <c r="P1702" s="202"/>
      <c r="Q1702" s="203">
        <f t="shared" si="117"/>
        <v>0</v>
      </c>
      <c r="R1702" s="203">
        <f t="shared" si="118"/>
        <v>0</v>
      </c>
      <c r="S1702" s="213">
        <f>IF(M1702="nvt",0,IF(O1702&gt;0,VLOOKUP(M1702,'3-Productie normen'!A:K,VLOOKUP(O1702,'3-Productie normen'!$B$34:$C$35,2,FALSE),FALSE)))</f>
        <v>0</v>
      </c>
      <c r="T1702" s="213">
        <f t="shared" si="119"/>
        <v>0</v>
      </c>
      <c r="U1702" s="572"/>
    </row>
    <row r="1703" spans="1:21" ht="14.15" customHeight="1">
      <c r="A1703" s="231">
        <v>1702</v>
      </c>
      <c r="B1703" s="262" t="s">
        <v>87</v>
      </c>
      <c r="C1703" s="208" t="s">
        <v>1464</v>
      </c>
      <c r="D1703" s="208" t="s">
        <v>1465</v>
      </c>
      <c r="E1703" s="208" t="s">
        <v>1466</v>
      </c>
      <c r="F1703" s="208" t="s">
        <v>176</v>
      </c>
      <c r="G1703" s="208" t="s">
        <v>407</v>
      </c>
      <c r="H1703" s="208" t="s">
        <v>1901</v>
      </c>
      <c r="I1703" s="200" t="s">
        <v>143</v>
      </c>
      <c r="J1703" s="208" t="s">
        <v>179</v>
      </c>
      <c r="K1703" s="208" t="s">
        <v>179</v>
      </c>
      <c r="L1703" s="208" t="s">
        <v>1478</v>
      </c>
      <c r="M1703" s="208" t="s">
        <v>143</v>
      </c>
      <c r="N1703" s="201">
        <v>23.853300000000001</v>
      </c>
      <c r="O1703" s="202"/>
      <c r="P1703" s="202"/>
      <c r="Q1703" s="203">
        <f t="shared" si="117"/>
        <v>0</v>
      </c>
      <c r="R1703" s="203">
        <f t="shared" si="118"/>
        <v>0</v>
      </c>
      <c r="S1703" s="213">
        <f>IF(M1703="nvt",0,IF(O1703&gt;0,VLOOKUP(M1703,'3-Productie normen'!A:K,VLOOKUP(O1703,'3-Productie normen'!$B$34:$C$35,2,FALSE),FALSE)))</f>
        <v>0</v>
      </c>
      <c r="T1703" s="213">
        <f t="shared" si="119"/>
        <v>0</v>
      </c>
      <c r="U1703" s="572"/>
    </row>
    <row r="1704" spans="1:21" ht="14.15" customHeight="1">
      <c r="A1704" s="231">
        <v>1703</v>
      </c>
      <c r="B1704" s="262" t="s">
        <v>87</v>
      </c>
      <c r="C1704" s="208" t="s">
        <v>1464</v>
      </c>
      <c r="D1704" s="208" t="s">
        <v>1465</v>
      </c>
      <c r="E1704" s="208" t="s">
        <v>1466</v>
      </c>
      <c r="F1704" s="208" t="s">
        <v>176</v>
      </c>
      <c r="G1704" s="208" t="s">
        <v>407</v>
      </c>
      <c r="H1704" s="208" t="s">
        <v>1902</v>
      </c>
      <c r="I1704" s="200" t="s">
        <v>143</v>
      </c>
      <c r="J1704" s="208" t="s">
        <v>179</v>
      </c>
      <c r="K1704" s="208" t="s">
        <v>179</v>
      </c>
      <c r="L1704" s="208" t="s">
        <v>1478</v>
      </c>
      <c r="M1704" s="208" t="s">
        <v>143</v>
      </c>
      <c r="N1704" s="201">
        <v>17.264600000000002</v>
      </c>
      <c r="O1704" s="202"/>
      <c r="P1704" s="202"/>
      <c r="Q1704" s="203">
        <f t="shared" si="117"/>
        <v>0</v>
      </c>
      <c r="R1704" s="203">
        <f t="shared" si="118"/>
        <v>0</v>
      </c>
      <c r="S1704" s="213">
        <f>IF(M1704="nvt",0,IF(O1704&gt;0,VLOOKUP(M1704,'3-Productie normen'!A:K,VLOOKUP(O1704,'3-Productie normen'!$B$34:$C$35,2,FALSE),FALSE)))</f>
        <v>0</v>
      </c>
      <c r="T1704" s="213">
        <f t="shared" si="119"/>
        <v>0</v>
      </c>
      <c r="U1704" s="572"/>
    </row>
    <row r="1705" spans="1:21" ht="14.15" customHeight="1">
      <c r="A1705" s="231">
        <v>1704</v>
      </c>
      <c r="B1705" s="262" t="s">
        <v>87</v>
      </c>
      <c r="C1705" s="208" t="s">
        <v>1464</v>
      </c>
      <c r="D1705" s="208" t="s">
        <v>1465</v>
      </c>
      <c r="E1705" s="208" t="s">
        <v>1466</v>
      </c>
      <c r="F1705" s="208" t="s">
        <v>176</v>
      </c>
      <c r="G1705" s="208" t="s">
        <v>407</v>
      </c>
      <c r="H1705" s="208" t="s">
        <v>1903</v>
      </c>
      <c r="I1705" s="200" t="s">
        <v>143</v>
      </c>
      <c r="J1705" s="208" t="s">
        <v>179</v>
      </c>
      <c r="K1705" s="208" t="s">
        <v>179</v>
      </c>
      <c r="L1705" s="208" t="s">
        <v>1478</v>
      </c>
      <c r="M1705" s="208" t="s">
        <v>143</v>
      </c>
      <c r="N1705" s="201">
        <v>73.778300000000002</v>
      </c>
      <c r="O1705" s="202"/>
      <c r="P1705" s="202"/>
      <c r="Q1705" s="203">
        <f t="shared" si="117"/>
        <v>0</v>
      </c>
      <c r="R1705" s="203">
        <f t="shared" si="118"/>
        <v>0</v>
      </c>
      <c r="S1705" s="213">
        <f>IF(M1705="nvt",0,IF(O1705&gt;0,VLOOKUP(M1705,'3-Productie normen'!A:K,VLOOKUP(O1705,'3-Productie normen'!$B$34:$C$35,2,FALSE),FALSE)))</f>
        <v>0</v>
      </c>
      <c r="T1705" s="213">
        <f t="shared" si="119"/>
        <v>0</v>
      </c>
      <c r="U1705" s="572"/>
    </row>
    <row r="1706" spans="1:21" ht="14.15" customHeight="1">
      <c r="A1706" s="232">
        <v>1705</v>
      </c>
      <c r="B1706" s="262" t="s">
        <v>87</v>
      </c>
      <c r="C1706" s="208" t="s">
        <v>1464</v>
      </c>
      <c r="D1706" s="208" t="s">
        <v>1465</v>
      </c>
      <c r="E1706" s="208" t="s">
        <v>1466</v>
      </c>
      <c r="F1706" s="208" t="s">
        <v>176</v>
      </c>
      <c r="G1706" s="208" t="s">
        <v>407</v>
      </c>
      <c r="H1706" s="208" t="s">
        <v>1904</v>
      </c>
      <c r="I1706" s="200" t="s">
        <v>143</v>
      </c>
      <c r="J1706" s="208" t="s">
        <v>179</v>
      </c>
      <c r="K1706" s="208" t="s">
        <v>179</v>
      </c>
      <c r="L1706" s="208" t="s">
        <v>1478</v>
      </c>
      <c r="M1706" s="208" t="s">
        <v>143</v>
      </c>
      <c r="N1706" s="201">
        <v>17.2621</v>
      </c>
      <c r="O1706" s="202"/>
      <c r="P1706" s="202"/>
      <c r="Q1706" s="203">
        <f t="shared" si="117"/>
        <v>0</v>
      </c>
      <c r="R1706" s="203">
        <f t="shared" si="118"/>
        <v>0</v>
      </c>
      <c r="S1706" s="213">
        <f>IF(M1706="nvt",0,IF(O1706&gt;0,VLOOKUP(M1706,'3-Productie normen'!A:K,VLOOKUP(O1706,'3-Productie normen'!$B$34:$C$35,2,FALSE),FALSE)))</f>
        <v>0</v>
      </c>
      <c r="T1706" s="213">
        <f t="shared" si="119"/>
        <v>0</v>
      </c>
      <c r="U1706" s="572"/>
    </row>
    <row r="1707" spans="1:21" ht="14.15" customHeight="1">
      <c r="A1707" s="231">
        <v>1706</v>
      </c>
      <c r="B1707" s="262" t="s">
        <v>87</v>
      </c>
      <c r="C1707" s="208" t="s">
        <v>1464</v>
      </c>
      <c r="D1707" s="208" t="s">
        <v>1465</v>
      </c>
      <c r="E1707" s="208" t="s">
        <v>1466</v>
      </c>
      <c r="F1707" s="208" t="s">
        <v>176</v>
      </c>
      <c r="G1707" s="208" t="s">
        <v>407</v>
      </c>
      <c r="H1707" s="208" t="s">
        <v>1905</v>
      </c>
      <c r="I1707" s="200" t="s">
        <v>143</v>
      </c>
      <c r="J1707" s="208" t="s">
        <v>179</v>
      </c>
      <c r="K1707" s="208" t="s">
        <v>179</v>
      </c>
      <c r="L1707" s="208" t="s">
        <v>1478</v>
      </c>
      <c r="M1707" s="208" t="s">
        <v>143</v>
      </c>
      <c r="N1707" s="201">
        <v>24.0733</v>
      </c>
      <c r="O1707" s="202"/>
      <c r="P1707" s="202"/>
      <c r="Q1707" s="203">
        <f t="shared" si="117"/>
        <v>0</v>
      </c>
      <c r="R1707" s="203">
        <f t="shared" si="118"/>
        <v>0</v>
      </c>
      <c r="S1707" s="213">
        <f>IF(M1707="nvt",0,IF(O1707&gt;0,VLOOKUP(M1707,'3-Productie normen'!A:K,VLOOKUP(O1707,'3-Productie normen'!$B$34:$C$35,2,FALSE),FALSE)))</f>
        <v>0</v>
      </c>
      <c r="T1707" s="213">
        <f t="shared" si="119"/>
        <v>0</v>
      </c>
      <c r="U1707" s="572"/>
    </row>
    <row r="1708" spans="1:21" ht="14.15" customHeight="1">
      <c r="A1708" s="231">
        <v>1707</v>
      </c>
      <c r="B1708" s="262" t="s">
        <v>87</v>
      </c>
      <c r="C1708" s="208" t="s">
        <v>1464</v>
      </c>
      <c r="D1708" s="208" t="s">
        <v>1465</v>
      </c>
      <c r="E1708" s="208" t="s">
        <v>1466</v>
      </c>
      <c r="F1708" s="208" t="s">
        <v>176</v>
      </c>
      <c r="G1708" s="208" t="s">
        <v>407</v>
      </c>
      <c r="H1708" s="208" t="s">
        <v>1906</v>
      </c>
      <c r="I1708" s="200" t="s">
        <v>143</v>
      </c>
      <c r="J1708" s="208" t="s">
        <v>179</v>
      </c>
      <c r="K1708" s="208" t="s">
        <v>179</v>
      </c>
      <c r="L1708" s="208" t="s">
        <v>1478</v>
      </c>
      <c r="M1708" s="208" t="s">
        <v>143</v>
      </c>
      <c r="N1708" s="201">
        <v>17.2926</v>
      </c>
      <c r="O1708" s="202"/>
      <c r="P1708" s="202"/>
      <c r="Q1708" s="203">
        <f t="shared" si="117"/>
        <v>0</v>
      </c>
      <c r="R1708" s="203">
        <f t="shared" si="118"/>
        <v>0</v>
      </c>
      <c r="S1708" s="213">
        <f>IF(M1708="nvt",0,IF(O1708&gt;0,VLOOKUP(M1708,'3-Productie normen'!A:K,VLOOKUP(O1708,'3-Productie normen'!$B$34:$C$35,2,FALSE),FALSE)))</f>
        <v>0</v>
      </c>
      <c r="T1708" s="213">
        <f t="shared" si="119"/>
        <v>0</v>
      </c>
      <c r="U1708" s="572"/>
    </row>
    <row r="1709" spans="1:21" ht="14.15" customHeight="1">
      <c r="A1709" s="231">
        <v>1708</v>
      </c>
      <c r="B1709" s="262" t="s">
        <v>87</v>
      </c>
      <c r="C1709" s="208" t="s">
        <v>1464</v>
      </c>
      <c r="D1709" s="208" t="s">
        <v>1465</v>
      </c>
      <c r="E1709" s="208" t="s">
        <v>1466</v>
      </c>
      <c r="F1709" s="208" t="s">
        <v>176</v>
      </c>
      <c r="G1709" s="208" t="s">
        <v>407</v>
      </c>
      <c r="H1709" s="208" t="s">
        <v>1907</v>
      </c>
      <c r="I1709" s="200" t="s">
        <v>143</v>
      </c>
      <c r="J1709" s="208" t="s">
        <v>179</v>
      </c>
      <c r="K1709" s="208" t="s">
        <v>179</v>
      </c>
      <c r="L1709" s="208" t="s">
        <v>1478</v>
      </c>
      <c r="M1709" s="208" t="s">
        <v>143</v>
      </c>
      <c r="N1709" s="201">
        <v>24.030500000000004</v>
      </c>
      <c r="O1709" s="202"/>
      <c r="P1709" s="202"/>
      <c r="Q1709" s="203">
        <f t="shared" si="117"/>
        <v>0</v>
      </c>
      <c r="R1709" s="203">
        <f t="shared" si="118"/>
        <v>0</v>
      </c>
      <c r="S1709" s="213">
        <f>IF(M1709="nvt",0,IF(O1709&gt;0,VLOOKUP(M1709,'3-Productie normen'!A:K,VLOOKUP(O1709,'3-Productie normen'!$B$34:$C$35,2,FALSE),FALSE)))</f>
        <v>0</v>
      </c>
      <c r="T1709" s="213">
        <f t="shared" si="119"/>
        <v>0</v>
      </c>
      <c r="U1709" s="572"/>
    </row>
    <row r="1710" spans="1:21" ht="14.15" customHeight="1">
      <c r="A1710" s="231">
        <v>1709</v>
      </c>
      <c r="B1710" s="262" t="s">
        <v>87</v>
      </c>
      <c r="C1710" s="208" t="s">
        <v>1464</v>
      </c>
      <c r="D1710" s="208" t="s">
        <v>1465</v>
      </c>
      <c r="E1710" s="208" t="s">
        <v>1466</v>
      </c>
      <c r="F1710" s="208" t="s">
        <v>176</v>
      </c>
      <c r="G1710" s="208" t="s">
        <v>407</v>
      </c>
      <c r="H1710" s="208" t="s">
        <v>1908</v>
      </c>
      <c r="I1710" s="200" t="s">
        <v>143</v>
      </c>
      <c r="J1710" s="208" t="s">
        <v>179</v>
      </c>
      <c r="K1710" s="208" t="s">
        <v>179</v>
      </c>
      <c r="L1710" s="208" t="s">
        <v>1478</v>
      </c>
      <c r="M1710" s="208" t="s">
        <v>143</v>
      </c>
      <c r="N1710" s="201">
        <v>17.264600000000002</v>
      </c>
      <c r="O1710" s="202"/>
      <c r="P1710" s="202"/>
      <c r="Q1710" s="203">
        <f t="shared" si="117"/>
        <v>0</v>
      </c>
      <c r="R1710" s="203">
        <f t="shared" si="118"/>
        <v>0</v>
      </c>
      <c r="S1710" s="213">
        <f>IF(M1710="nvt",0,IF(O1710&gt;0,VLOOKUP(M1710,'3-Productie normen'!A:K,VLOOKUP(O1710,'3-Productie normen'!$B$34:$C$35,2,FALSE),FALSE)))</f>
        <v>0</v>
      </c>
      <c r="T1710" s="213">
        <f t="shared" si="119"/>
        <v>0</v>
      </c>
      <c r="U1710" s="572"/>
    </row>
    <row r="1711" spans="1:21" ht="14.15" customHeight="1">
      <c r="A1711" s="231">
        <v>1710</v>
      </c>
      <c r="B1711" s="262" t="s">
        <v>87</v>
      </c>
      <c r="C1711" s="208" t="s">
        <v>1464</v>
      </c>
      <c r="D1711" s="208" t="s">
        <v>1465</v>
      </c>
      <c r="E1711" s="208" t="s">
        <v>1466</v>
      </c>
      <c r="F1711" s="208" t="s">
        <v>176</v>
      </c>
      <c r="G1711" s="208" t="s">
        <v>407</v>
      </c>
      <c r="H1711" s="208" t="s">
        <v>1909</v>
      </c>
      <c r="I1711" s="200" t="s">
        <v>143</v>
      </c>
      <c r="J1711" s="208" t="s">
        <v>179</v>
      </c>
      <c r="K1711" s="208" t="s">
        <v>179</v>
      </c>
      <c r="L1711" s="208" t="s">
        <v>1478</v>
      </c>
      <c r="M1711" s="208" t="s">
        <v>143</v>
      </c>
      <c r="N1711" s="201">
        <v>24.1065</v>
      </c>
      <c r="O1711" s="202"/>
      <c r="P1711" s="202"/>
      <c r="Q1711" s="203">
        <f t="shared" si="117"/>
        <v>0</v>
      </c>
      <c r="R1711" s="203">
        <f t="shared" si="118"/>
        <v>0</v>
      </c>
      <c r="S1711" s="213">
        <f>IF(M1711="nvt",0,IF(O1711&gt;0,VLOOKUP(M1711,'3-Productie normen'!A:K,VLOOKUP(O1711,'3-Productie normen'!$B$34:$C$35,2,FALSE),FALSE)))</f>
        <v>0</v>
      </c>
      <c r="T1711" s="213">
        <f t="shared" si="119"/>
        <v>0</v>
      </c>
      <c r="U1711" s="572"/>
    </row>
    <row r="1712" spans="1:21" ht="14.15" customHeight="1">
      <c r="A1712" s="231">
        <v>1711</v>
      </c>
      <c r="B1712" s="262" t="s">
        <v>87</v>
      </c>
      <c r="C1712" s="208" t="s">
        <v>1464</v>
      </c>
      <c r="D1712" s="208" t="s">
        <v>1465</v>
      </c>
      <c r="E1712" s="208" t="s">
        <v>1466</v>
      </c>
      <c r="F1712" s="208" t="s">
        <v>176</v>
      </c>
      <c r="G1712" s="208" t="s">
        <v>407</v>
      </c>
      <c r="H1712" s="208" t="s">
        <v>1910</v>
      </c>
      <c r="I1712" s="200" t="s">
        <v>143</v>
      </c>
      <c r="J1712" s="208" t="s">
        <v>179</v>
      </c>
      <c r="K1712" s="208" t="s">
        <v>179</v>
      </c>
      <c r="L1712" s="208" t="s">
        <v>1478</v>
      </c>
      <c r="M1712" s="208" t="s">
        <v>143</v>
      </c>
      <c r="N1712" s="201">
        <v>17.000999999999998</v>
      </c>
      <c r="O1712" s="202"/>
      <c r="P1712" s="202"/>
      <c r="Q1712" s="203">
        <f t="shared" si="117"/>
        <v>0</v>
      </c>
      <c r="R1712" s="203">
        <f t="shared" si="118"/>
        <v>0</v>
      </c>
      <c r="S1712" s="213">
        <f>IF(M1712="nvt",0,IF(O1712&gt;0,VLOOKUP(M1712,'3-Productie normen'!A:K,VLOOKUP(O1712,'3-Productie normen'!$B$34:$C$35,2,FALSE),FALSE)))</f>
        <v>0</v>
      </c>
      <c r="T1712" s="213">
        <f t="shared" si="119"/>
        <v>0</v>
      </c>
      <c r="U1712" s="572"/>
    </row>
    <row r="1713" spans="1:21" ht="14.15" customHeight="1">
      <c r="A1713" s="231">
        <v>1712</v>
      </c>
      <c r="B1713" s="262" t="s">
        <v>87</v>
      </c>
      <c r="C1713" s="208" t="s">
        <v>1464</v>
      </c>
      <c r="D1713" s="208" t="s">
        <v>1465</v>
      </c>
      <c r="E1713" s="208" t="s">
        <v>1466</v>
      </c>
      <c r="F1713" s="208" t="s">
        <v>176</v>
      </c>
      <c r="G1713" s="208" t="s">
        <v>407</v>
      </c>
      <c r="H1713" s="208" t="s">
        <v>1911</v>
      </c>
      <c r="I1713" s="200" t="s">
        <v>143</v>
      </c>
      <c r="J1713" s="208" t="s">
        <v>179</v>
      </c>
      <c r="K1713" s="208" t="s">
        <v>179</v>
      </c>
      <c r="L1713" s="208" t="s">
        <v>1478</v>
      </c>
      <c r="M1713" s="208" t="s">
        <v>143</v>
      </c>
      <c r="N1713" s="201">
        <v>24.0732</v>
      </c>
      <c r="O1713" s="202"/>
      <c r="P1713" s="202"/>
      <c r="Q1713" s="203">
        <f t="shared" si="117"/>
        <v>0</v>
      </c>
      <c r="R1713" s="203">
        <f t="shared" si="118"/>
        <v>0</v>
      </c>
      <c r="S1713" s="213">
        <f>IF(M1713="nvt",0,IF(O1713&gt;0,VLOOKUP(M1713,'3-Productie normen'!A:K,VLOOKUP(O1713,'3-Productie normen'!$B$34:$C$35,2,FALSE),FALSE)))</f>
        <v>0</v>
      </c>
      <c r="T1713" s="213">
        <f t="shared" si="119"/>
        <v>0</v>
      </c>
      <c r="U1713" s="572"/>
    </row>
    <row r="1714" spans="1:21" ht="14.15" customHeight="1">
      <c r="A1714" s="232">
        <v>1713</v>
      </c>
      <c r="B1714" s="262" t="s">
        <v>87</v>
      </c>
      <c r="C1714" s="208" t="s">
        <v>1464</v>
      </c>
      <c r="D1714" s="208" t="s">
        <v>1465</v>
      </c>
      <c r="E1714" s="208" t="s">
        <v>1466</v>
      </c>
      <c r="F1714" s="208" t="s">
        <v>176</v>
      </c>
      <c r="G1714" s="208" t="s">
        <v>407</v>
      </c>
      <c r="H1714" s="208" t="s">
        <v>1912</v>
      </c>
      <c r="I1714" s="200" t="s">
        <v>143</v>
      </c>
      <c r="J1714" s="208" t="s">
        <v>179</v>
      </c>
      <c r="K1714" s="208" t="s">
        <v>179</v>
      </c>
      <c r="L1714" s="208" t="s">
        <v>1478</v>
      </c>
      <c r="M1714" s="208" t="s">
        <v>143</v>
      </c>
      <c r="N1714" s="201">
        <v>26.133400000000002</v>
      </c>
      <c r="O1714" s="202"/>
      <c r="P1714" s="202"/>
      <c r="Q1714" s="203">
        <f t="shared" si="117"/>
        <v>0</v>
      </c>
      <c r="R1714" s="203">
        <f t="shared" si="118"/>
        <v>0</v>
      </c>
      <c r="S1714" s="213">
        <f>IF(M1714="nvt",0,IF(O1714&gt;0,VLOOKUP(M1714,'3-Productie normen'!A:K,VLOOKUP(O1714,'3-Productie normen'!$B$34:$C$35,2,FALSE),FALSE)))</f>
        <v>0</v>
      </c>
      <c r="T1714" s="213">
        <f t="shared" si="119"/>
        <v>0</v>
      </c>
      <c r="U1714" s="572"/>
    </row>
    <row r="1715" spans="1:21" ht="14.15" customHeight="1">
      <c r="A1715" s="231">
        <v>1714</v>
      </c>
      <c r="B1715" s="262" t="s">
        <v>87</v>
      </c>
      <c r="C1715" s="208" t="s">
        <v>1464</v>
      </c>
      <c r="D1715" s="208" t="s">
        <v>1465</v>
      </c>
      <c r="E1715" s="208" t="s">
        <v>1466</v>
      </c>
      <c r="F1715" s="208" t="s">
        <v>176</v>
      </c>
      <c r="G1715" s="208" t="s">
        <v>407</v>
      </c>
      <c r="H1715" s="208" t="s">
        <v>1913</v>
      </c>
      <c r="I1715" s="200" t="s">
        <v>143</v>
      </c>
      <c r="J1715" s="208" t="s">
        <v>179</v>
      </c>
      <c r="K1715" s="208" t="s">
        <v>179</v>
      </c>
      <c r="L1715" s="208" t="s">
        <v>1478</v>
      </c>
      <c r="M1715" s="208" t="s">
        <v>143</v>
      </c>
      <c r="N1715" s="201">
        <v>23.8384</v>
      </c>
      <c r="O1715" s="202"/>
      <c r="P1715" s="202"/>
      <c r="Q1715" s="203">
        <f t="shared" si="117"/>
        <v>0</v>
      </c>
      <c r="R1715" s="203">
        <f t="shared" si="118"/>
        <v>0</v>
      </c>
      <c r="S1715" s="213">
        <f>IF(M1715="nvt",0,IF(O1715&gt;0,VLOOKUP(M1715,'3-Productie normen'!A:K,VLOOKUP(O1715,'3-Productie normen'!$B$34:$C$35,2,FALSE),FALSE)))</f>
        <v>0</v>
      </c>
      <c r="T1715" s="213">
        <f t="shared" si="119"/>
        <v>0</v>
      </c>
      <c r="U1715" s="572"/>
    </row>
    <row r="1716" spans="1:21" ht="14.15" customHeight="1">
      <c r="A1716" s="231">
        <v>1715</v>
      </c>
      <c r="B1716" s="262" t="s">
        <v>87</v>
      </c>
      <c r="C1716" s="208" t="s">
        <v>1464</v>
      </c>
      <c r="D1716" s="208" t="s">
        <v>1465</v>
      </c>
      <c r="E1716" s="208" t="s">
        <v>1466</v>
      </c>
      <c r="F1716" s="208" t="s">
        <v>176</v>
      </c>
      <c r="G1716" s="208" t="s">
        <v>407</v>
      </c>
      <c r="H1716" s="208" t="s">
        <v>1914</v>
      </c>
      <c r="I1716" s="200" t="s">
        <v>143</v>
      </c>
      <c r="J1716" s="208" t="s">
        <v>179</v>
      </c>
      <c r="K1716" s="208" t="s">
        <v>179</v>
      </c>
      <c r="L1716" s="208" t="s">
        <v>1478</v>
      </c>
      <c r="M1716" s="208" t="s">
        <v>143</v>
      </c>
      <c r="N1716" s="201">
        <v>17.264600000000002</v>
      </c>
      <c r="O1716" s="202"/>
      <c r="P1716" s="202"/>
      <c r="Q1716" s="203">
        <f t="shared" si="117"/>
        <v>0</v>
      </c>
      <c r="R1716" s="203">
        <f t="shared" si="118"/>
        <v>0</v>
      </c>
      <c r="S1716" s="213">
        <f>IF(M1716="nvt",0,IF(O1716&gt;0,VLOOKUP(M1716,'3-Productie normen'!A:K,VLOOKUP(O1716,'3-Productie normen'!$B$34:$C$35,2,FALSE),FALSE)))</f>
        <v>0</v>
      </c>
      <c r="T1716" s="213">
        <f t="shared" si="119"/>
        <v>0</v>
      </c>
      <c r="U1716" s="572"/>
    </row>
    <row r="1717" spans="1:21" ht="14.15" customHeight="1">
      <c r="A1717" s="231">
        <v>1716</v>
      </c>
      <c r="B1717" s="262" t="s">
        <v>87</v>
      </c>
      <c r="C1717" s="208" t="s">
        <v>1464</v>
      </c>
      <c r="D1717" s="208" t="s">
        <v>1465</v>
      </c>
      <c r="E1717" s="208" t="s">
        <v>1466</v>
      </c>
      <c r="F1717" s="208" t="s">
        <v>176</v>
      </c>
      <c r="G1717" s="208" t="s">
        <v>407</v>
      </c>
      <c r="H1717" s="208" t="s">
        <v>1915</v>
      </c>
      <c r="I1717" s="200" t="s">
        <v>143</v>
      </c>
      <c r="J1717" s="208" t="s">
        <v>179</v>
      </c>
      <c r="K1717" s="208" t="s">
        <v>179</v>
      </c>
      <c r="L1717" s="208" t="s">
        <v>1478</v>
      </c>
      <c r="M1717" s="208" t="s">
        <v>143</v>
      </c>
      <c r="N1717" s="201">
        <v>24.1126</v>
      </c>
      <c r="O1717" s="202"/>
      <c r="P1717" s="202"/>
      <c r="Q1717" s="203">
        <f t="shared" si="117"/>
        <v>0</v>
      </c>
      <c r="R1717" s="203">
        <f t="shared" si="118"/>
        <v>0</v>
      </c>
      <c r="S1717" s="213">
        <f>IF(M1717="nvt",0,IF(O1717&gt;0,VLOOKUP(M1717,'3-Productie normen'!A:K,VLOOKUP(O1717,'3-Productie normen'!$B$34:$C$35,2,FALSE),FALSE)))</f>
        <v>0</v>
      </c>
      <c r="T1717" s="213">
        <f t="shared" si="119"/>
        <v>0</v>
      </c>
      <c r="U1717" s="572"/>
    </row>
    <row r="1718" spans="1:21" ht="14.15" customHeight="1">
      <c r="A1718" s="231">
        <v>1717</v>
      </c>
      <c r="B1718" s="262" t="s">
        <v>87</v>
      </c>
      <c r="C1718" s="208" t="s">
        <v>1464</v>
      </c>
      <c r="D1718" s="208" t="s">
        <v>1465</v>
      </c>
      <c r="E1718" s="208" t="s">
        <v>1466</v>
      </c>
      <c r="F1718" s="208" t="s">
        <v>176</v>
      </c>
      <c r="G1718" s="208" t="s">
        <v>407</v>
      </c>
      <c r="H1718" s="208" t="s">
        <v>1916</v>
      </c>
      <c r="I1718" s="200" t="s">
        <v>143</v>
      </c>
      <c r="J1718" s="208" t="s">
        <v>179</v>
      </c>
      <c r="K1718" s="208" t="s">
        <v>179</v>
      </c>
      <c r="L1718" s="208" t="s">
        <v>1478</v>
      </c>
      <c r="M1718" s="208" t="s">
        <v>143</v>
      </c>
      <c r="N1718" s="201">
        <v>17.290099999999999</v>
      </c>
      <c r="O1718" s="202"/>
      <c r="P1718" s="202"/>
      <c r="Q1718" s="203">
        <f t="shared" si="117"/>
        <v>0</v>
      </c>
      <c r="R1718" s="203">
        <f t="shared" si="118"/>
        <v>0</v>
      </c>
      <c r="S1718" s="213">
        <f>IF(M1718="nvt",0,IF(O1718&gt;0,VLOOKUP(M1718,'3-Productie normen'!A:K,VLOOKUP(O1718,'3-Productie normen'!$B$34:$C$35,2,FALSE),FALSE)))</f>
        <v>0</v>
      </c>
      <c r="T1718" s="213">
        <f t="shared" si="119"/>
        <v>0</v>
      </c>
      <c r="U1718" s="572"/>
    </row>
    <row r="1719" spans="1:21" ht="14.15" customHeight="1">
      <c r="A1719" s="231">
        <v>1718</v>
      </c>
      <c r="B1719" s="262" t="s">
        <v>87</v>
      </c>
      <c r="C1719" s="208" t="s">
        <v>1464</v>
      </c>
      <c r="D1719" s="208" t="s">
        <v>1465</v>
      </c>
      <c r="E1719" s="208" t="s">
        <v>1466</v>
      </c>
      <c r="F1719" s="208" t="s">
        <v>176</v>
      </c>
      <c r="G1719" s="208" t="s">
        <v>407</v>
      </c>
      <c r="H1719" s="208" t="s">
        <v>1917</v>
      </c>
      <c r="I1719" s="200" t="s">
        <v>143</v>
      </c>
      <c r="J1719" s="208" t="s">
        <v>179</v>
      </c>
      <c r="K1719" s="208" t="s">
        <v>179</v>
      </c>
      <c r="L1719" s="208" t="s">
        <v>1478</v>
      </c>
      <c r="M1719" s="208" t="s">
        <v>143</v>
      </c>
      <c r="N1719" s="201">
        <v>23.991500000000002</v>
      </c>
      <c r="O1719" s="202"/>
      <c r="P1719" s="202"/>
      <c r="Q1719" s="203">
        <f t="shared" si="117"/>
        <v>0</v>
      </c>
      <c r="R1719" s="203">
        <f t="shared" si="118"/>
        <v>0</v>
      </c>
      <c r="S1719" s="213">
        <f>IF(M1719="nvt",0,IF(O1719&gt;0,VLOOKUP(M1719,'3-Productie normen'!A:K,VLOOKUP(O1719,'3-Productie normen'!$B$34:$C$35,2,FALSE),FALSE)))</f>
        <v>0</v>
      </c>
      <c r="T1719" s="213">
        <f t="shared" si="119"/>
        <v>0</v>
      </c>
      <c r="U1719" s="572"/>
    </row>
    <row r="1720" spans="1:21" ht="14.15" customHeight="1">
      <c r="A1720" s="231">
        <v>1719</v>
      </c>
      <c r="B1720" s="262" t="s">
        <v>87</v>
      </c>
      <c r="C1720" s="208" t="s">
        <v>1464</v>
      </c>
      <c r="D1720" s="208" t="s">
        <v>1465</v>
      </c>
      <c r="E1720" s="208" t="s">
        <v>1466</v>
      </c>
      <c r="F1720" s="208" t="s">
        <v>176</v>
      </c>
      <c r="G1720" s="208" t="s">
        <v>407</v>
      </c>
      <c r="H1720" s="208" t="s">
        <v>1918</v>
      </c>
      <c r="I1720" s="200" t="s">
        <v>143</v>
      </c>
      <c r="J1720" s="208" t="s">
        <v>179</v>
      </c>
      <c r="K1720" s="208" t="s">
        <v>179</v>
      </c>
      <c r="L1720" s="208" t="s">
        <v>1478</v>
      </c>
      <c r="M1720" s="208" t="s">
        <v>143</v>
      </c>
      <c r="N1720" s="201">
        <v>17.264600000000002</v>
      </c>
      <c r="O1720" s="202"/>
      <c r="P1720" s="202"/>
      <c r="Q1720" s="203">
        <f t="shared" si="117"/>
        <v>0</v>
      </c>
      <c r="R1720" s="203">
        <f t="shared" si="118"/>
        <v>0</v>
      </c>
      <c r="S1720" s="213">
        <f>IF(M1720="nvt",0,IF(O1720&gt;0,VLOOKUP(M1720,'3-Productie normen'!A:K,VLOOKUP(O1720,'3-Productie normen'!$B$34:$C$35,2,FALSE),FALSE)))</f>
        <v>0</v>
      </c>
      <c r="T1720" s="213">
        <f t="shared" si="119"/>
        <v>0</v>
      </c>
      <c r="U1720" s="572"/>
    </row>
    <row r="1721" spans="1:21" ht="14.15" customHeight="1">
      <c r="A1721" s="231">
        <v>1720</v>
      </c>
      <c r="B1721" s="262" t="s">
        <v>87</v>
      </c>
      <c r="C1721" s="208" t="s">
        <v>1464</v>
      </c>
      <c r="D1721" s="208" t="s">
        <v>1465</v>
      </c>
      <c r="E1721" s="208" t="s">
        <v>1466</v>
      </c>
      <c r="F1721" s="208" t="s">
        <v>176</v>
      </c>
      <c r="G1721" s="208" t="s">
        <v>407</v>
      </c>
      <c r="H1721" s="208" t="s">
        <v>1919</v>
      </c>
      <c r="I1721" s="200" t="s">
        <v>143</v>
      </c>
      <c r="J1721" s="208" t="s">
        <v>179</v>
      </c>
      <c r="K1721" s="208" t="s">
        <v>179</v>
      </c>
      <c r="L1721" s="208" t="s">
        <v>1478</v>
      </c>
      <c r="M1721" s="208" t="s">
        <v>143</v>
      </c>
      <c r="N1721" s="201">
        <v>36.386099999999999</v>
      </c>
      <c r="O1721" s="202"/>
      <c r="P1721" s="202"/>
      <c r="Q1721" s="203">
        <f t="shared" si="117"/>
        <v>0</v>
      </c>
      <c r="R1721" s="203">
        <f t="shared" si="118"/>
        <v>0</v>
      </c>
      <c r="S1721" s="213">
        <f>IF(M1721="nvt",0,IF(O1721&gt;0,VLOOKUP(M1721,'3-Productie normen'!A:K,VLOOKUP(O1721,'3-Productie normen'!$B$34:$C$35,2,FALSE),FALSE)))</f>
        <v>0</v>
      </c>
      <c r="T1721" s="213">
        <f t="shared" si="119"/>
        <v>0</v>
      </c>
      <c r="U1721" s="572"/>
    </row>
    <row r="1722" spans="1:21" ht="14.15" customHeight="1">
      <c r="A1722" s="232">
        <v>1721</v>
      </c>
      <c r="B1722" s="262" t="s">
        <v>87</v>
      </c>
      <c r="C1722" s="208" t="s">
        <v>1464</v>
      </c>
      <c r="D1722" s="208" t="s">
        <v>1465</v>
      </c>
      <c r="E1722" s="208" t="s">
        <v>1466</v>
      </c>
      <c r="F1722" s="208" t="s">
        <v>176</v>
      </c>
      <c r="G1722" s="208" t="s">
        <v>407</v>
      </c>
      <c r="H1722" s="208" t="s">
        <v>1920</v>
      </c>
      <c r="I1722" s="200" t="s">
        <v>143</v>
      </c>
      <c r="J1722" s="208" t="s">
        <v>179</v>
      </c>
      <c r="K1722" s="208" t="s">
        <v>179</v>
      </c>
      <c r="L1722" s="208" t="s">
        <v>1478</v>
      </c>
      <c r="M1722" s="208" t="s">
        <v>143</v>
      </c>
      <c r="N1722" s="201">
        <v>48.779700000000005</v>
      </c>
      <c r="O1722" s="202"/>
      <c r="P1722" s="202"/>
      <c r="Q1722" s="203">
        <f t="shared" si="117"/>
        <v>0</v>
      </c>
      <c r="R1722" s="203">
        <f t="shared" si="118"/>
        <v>0</v>
      </c>
      <c r="S1722" s="213">
        <f>IF(M1722="nvt",0,IF(O1722&gt;0,VLOOKUP(M1722,'3-Productie normen'!A:K,VLOOKUP(O1722,'3-Productie normen'!$B$34:$C$35,2,FALSE),FALSE)))</f>
        <v>0</v>
      </c>
      <c r="T1722" s="213">
        <f t="shared" si="119"/>
        <v>0</v>
      </c>
      <c r="U1722" s="572"/>
    </row>
    <row r="1723" spans="1:21" ht="14.15" customHeight="1">
      <c r="A1723" s="231">
        <v>1722</v>
      </c>
      <c r="B1723" s="262" t="s">
        <v>87</v>
      </c>
      <c r="C1723" s="208" t="s">
        <v>1464</v>
      </c>
      <c r="D1723" s="208" t="s">
        <v>1465</v>
      </c>
      <c r="E1723" s="208" t="s">
        <v>1466</v>
      </c>
      <c r="F1723" s="208" t="s">
        <v>176</v>
      </c>
      <c r="G1723" s="208" t="s">
        <v>407</v>
      </c>
      <c r="H1723" s="208" t="s">
        <v>1921</v>
      </c>
      <c r="I1723" s="200" t="s">
        <v>143</v>
      </c>
      <c r="J1723" s="208" t="s">
        <v>179</v>
      </c>
      <c r="K1723" s="208" t="s">
        <v>179</v>
      </c>
      <c r="L1723" s="208" t="s">
        <v>1478</v>
      </c>
      <c r="M1723" s="208" t="s">
        <v>143</v>
      </c>
      <c r="N1723" s="201">
        <v>17.264600000000002</v>
      </c>
      <c r="O1723" s="202"/>
      <c r="P1723" s="202"/>
      <c r="Q1723" s="203">
        <f t="shared" si="117"/>
        <v>0</v>
      </c>
      <c r="R1723" s="203">
        <f t="shared" si="118"/>
        <v>0</v>
      </c>
      <c r="S1723" s="213">
        <f>IF(M1723="nvt",0,IF(O1723&gt;0,VLOOKUP(M1723,'3-Productie normen'!A:K,VLOOKUP(O1723,'3-Productie normen'!$B$34:$C$35,2,FALSE),FALSE)))</f>
        <v>0</v>
      </c>
      <c r="T1723" s="213">
        <f t="shared" si="119"/>
        <v>0</v>
      </c>
      <c r="U1723" s="572"/>
    </row>
    <row r="1724" spans="1:21" ht="14.15" customHeight="1">
      <c r="A1724" s="231">
        <v>1723</v>
      </c>
      <c r="B1724" s="262" t="s">
        <v>87</v>
      </c>
      <c r="C1724" s="208" t="s">
        <v>1464</v>
      </c>
      <c r="D1724" s="208" t="s">
        <v>1465</v>
      </c>
      <c r="E1724" s="208" t="s">
        <v>1466</v>
      </c>
      <c r="F1724" s="208" t="s">
        <v>176</v>
      </c>
      <c r="G1724" s="208" t="s">
        <v>407</v>
      </c>
      <c r="H1724" s="208" t="s">
        <v>1922</v>
      </c>
      <c r="I1724" s="200" t="s">
        <v>143</v>
      </c>
      <c r="J1724" s="208" t="s">
        <v>179</v>
      </c>
      <c r="K1724" s="208" t="s">
        <v>179</v>
      </c>
      <c r="L1724" s="208" t="s">
        <v>1478</v>
      </c>
      <c r="M1724" s="208" t="s">
        <v>143</v>
      </c>
      <c r="N1724" s="201">
        <v>17.285699999999999</v>
      </c>
      <c r="O1724" s="202"/>
      <c r="P1724" s="202"/>
      <c r="Q1724" s="203">
        <f t="shared" si="117"/>
        <v>0</v>
      </c>
      <c r="R1724" s="203">
        <f t="shared" si="118"/>
        <v>0</v>
      </c>
      <c r="S1724" s="213">
        <f>IF(M1724="nvt",0,IF(O1724&gt;0,VLOOKUP(M1724,'3-Productie normen'!A:K,VLOOKUP(O1724,'3-Productie normen'!$B$34:$C$35,2,FALSE),FALSE)))</f>
        <v>0</v>
      </c>
      <c r="T1724" s="213">
        <f t="shared" si="119"/>
        <v>0</v>
      </c>
      <c r="U1724" s="572"/>
    </row>
    <row r="1725" spans="1:21" ht="14.15" customHeight="1">
      <c r="A1725" s="231">
        <v>1724</v>
      </c>
      <c r="B1725" s="262" t="s">
        <v>87</v>
      </c>
      <c r="C1725" s="208" t="s">
        <v>1464</v>
      </c>
      <c r="D1725" s="208" t="s">
        <v>1465</v>
      </c>
      <c r="E1725" s="208" t="s">
        <v>1466</v>
      </c>
      <c r="F1725" s="208" t="s">
        <v>176</v>
      </c>
      <c r="G1725" s="208" t="s">
        <v>407</v>
      </c>
      <c r="H1725" s="208" t="s">
        <v>1923</v>
      </c>
      <c r="I1725" s="200" t="s">
        <v>143</v>
      </c>
      <c r="J1725" s="208" t="s">
        <v>179</v>
      </c>
      <c r="K1725" s="208" t="s">
        <v>179</v>
      </c>
      <c r="L1725" s="208" t="s">
        <v>1478</v>
      </c>
      <c r="M1725" s="208" t="s">
        <v>143</v>
      </c>
      <c r="N1725" s="201">
        <v>17.269500000000001</v>
      </c>
      <c r="O1725" s="202"/>
      <c r="P1725" s="202"/>
      <c r="Q1725" s="203">
        <f t="shared" si="117"/>
        <v>0</v>
      </c>
      <c r="R1725" s="203">
        <f t="shared" si="118"/>
        <v>0</v>
      </c>
      <c r="S1725" s="213">
        <f>IF(M1725="nvt",0,IF(O1725&gt;0,VLOOKUP(M1725,'3-Productie normen'!A:K,VLOOKUP(O1725,'3-Productie normen'!$B$34:$C$35,2,FALSE),FALSE)))</f>
        <v>0</v>
      </c>
      <c r="T1725" s="213">
        <f t="shared" si="119"/>
        <v>0</v>
      </c>
      <c r="U1725" s="572"/>
    </row>
    <row r="1726" spans="1:21" ht="14.15" customHeight="1">
      <c r="A1726" s="231">
        <v>1725</v>
      </c>
      <c r="B1726" s="262" t="s">
        <v>87</v>
      </c>
      <c r="C1726" s="208" t="s">
        <v>1464</v>
      </c>
      <c r="D1726" s="208" t="s">
        <v>1465</v>
      </c>
      <c r="E1726" s="208" t="s">
        <v>1466</v>
      </c>
      <c r="F1726" s="208" t="s">
        <v>176</v>
      </c>
      <c r="G1726" s="208" t="s">
        <v>407</v>
      </c>
      <c r="H1726" s="208" t="s">
        <v>1924</v>
      </c>
      <c r="I1726" s="200" t="s">
        <v>143</v>
      </c>
      <c r="J1726" s="208" t="s">
        <v>179</v>
      </c>
      <c r="K1726" s="208" t="s">
        <v>179</v>
      </c>
      <c r="L1726" s="208" t="s">
        <v>1478</v>
      </c>
      <c r="M1726" s="208" t="s">
        <v>143</v>
      </c>
      <c r="N1726" s="201">
        <v>17.267499999999998</v>
      </c>
      <c r="O1726" s="202"/>
      <c r="P1726" s="202"/>
      <c r="Q1726" s="203">
        <f t="shared" si="117"/>
        <v>0</v>
      </c>
      <c r="R1726" s="203">
        <f t="shared" si="118"/>
        <v>0</v>
      </c>
      <c r="S1726" s="213">
        <f>IF(M1726="nvt",0,IF(O1726&gt;0,VLOOKUP(M1726,'3-Productie normen'!A:K,VLOOKUP(O1726,'3-Productie normen'!$B$34:$C$35,2,FALSE),FALSE)))</f>
        <v>0</v>
      </c>
      <c r="T1726" s="213">
        <f t="shared" si="119"/>
        <v>0</v>
      </c>
      <c r="U1726" s="572"/>
    </row>
    <row r="1727" spans="1:21" ht="14.15" customHeight="1">
      <c r="A1727" s="231">
        <v>1726</v>
      </c>
      <c r="B1727" s="262" t="s">
        <v>87</v>
      </c>
      <c r="C1727" s="208" t="s">
        <v>1464</v>
      </c>
      <c r="D1727" s="208" t="s">
        <v>1465</v>
      </c>
      <c r="E1727" s="208" t="s">
        <v>1466</v>
      </c>
      <c r="F1727" s="208" t="s">
        <v>176</v>
      </c>
      <c r="G1727" s="208" t="s">
        <v>407</v>
      </c>
      <c r="H1727" s="208" t="s">
        <v>1925</v>
      </c>
      <c r="I1727" s="200" t="s">
        <v>143</v>
      </c>
      <c r="J1727" s="208" t="s">
        <v>179</v>
      </c>
      <c r="K1727" s="208" t="s">
        <v>179</v>
      </c>
      <c r="L1727" s="208" t="s">
        <v>1478</v>
      </c>
      <c r="M1727" s="208" t="s">
        <v>143</v>
      </c>
      <c r="N1727" s="201">
        <v>17.2713</v>
      </c>
      <c r="O1727" s="202"/>
      <c r="P1727" s="202"/>
      <c r="Q1727" s="203">
        <f t="shared" si="117"/>
        <v>0</v>
      </c>
      <c r="R1727" s="203">
        <f t="shared" si="118"/>
        <v>0</v>
      </c>
      <c r="S1727" s="213">
        <f>IF(M1727="nvt",0,IF(O1727&gt;0,VLOOKUP(M1727,'3-Productie normen'!A:K,VLOOKUP(O1727,'3-Productie normen'!$B$34:$C$35,2,FALSE),FALSE)))</f>
        <v>0</v>
      </c>
      <c r="T1727" s="213">
        <f t="shared" si="119"/>
        <v>0</v>
      </c>
      <c r="U1727" s="572"/>
    </row>
    <row r="1728" spans="1:21" ht="14.15" customHeight="1">
      <c r="A1728" s="231">
        <v>1727</v>
      </c>
      <c r="B1728" s="262" t="s">
        <v>87</v>
      </c>
      <c r="C1728" s="208" t="s">
        <v>1464</v>
      </c>
      <c r="D1728" s="208" t="s">
        <v>1465</v>
      </c>
      <c r="E1728" s="208" t="s">
        <v>1466</v>
      </c>
      <c r="F1728" s="208" t="s">
        <v>176</v>
      </c>
      <c r="G1728" s="208" t="s">
        <v>407</v>
      </c>
      <c r="H1728" s="208" t="s">
        <v>1926</v>
      </c>
      <c r="I1728" s="200" t="s">
        <v>143</v>
      </c>
      <c r="J1728" s="208" t="s">
        <v>179</v>
      </c>
      <c r="K1728" s="208" t="s">
        <v>179</v>
      </c>
      <c r="L1728" s="208" t="s">
        <v>1478</v>
      </c>
      <c r="M1728" s="208" t="s">
        <v>143</v>
      </c>
      <c r="N1728" s="201">
        <v>16.2165</v>
      </c>
      <c r="O1728" s="202"/>
      <c r="P1728" s="202"/>
      <c r="Q1728" s="203">
        <f t="shared" si="117"/>
        <v>0</v>
      </c>
      <c r="R1728" s="203">
        <f t="shared" si="118"/>
        <v>0</v>
      </c>
      <c r="S1728" s="213">
        <f>IF(M1728="nvt",0,IF(O1728&gt;0,VLOOKUP(M1728,'3-Productie normen'!A:K,VLOOKUP(O1728,'3-Productie normen'!$B$34:$C$35,2,FALSE),FALSE)))</f>
        <v>0</v>
      </c>
      <c r="T1728" s="213">
        <f t="shared" si="119"/>
        <v>0</v>
      </c>
      <c r="U1728" s="572"/>
    </row>
    <row r="1729" spans="1:21" ht="14.15" customHeight="1">
      <c r="A1729" s="231">
        <v>1728</v>
      </c>
      <c r="B1729" s="262" t="s">
        <v>87</v>
      </c>
      <c r="C1729" s="208" t="s">
        <v>1464</v>
      </c>
      <c r="D1729" s="208" t="s">
        <v>1465</v>
      </c>
      <c r="E1729" s="208" t="s">
        <v>1466</v>
      </c>
      <c r="F1729" s="208" t="s">
        <v>176</v>
      </c>
      <c r="G1729" s="208" t="s">
        <v>407</v>
      </c>
      <c r="H1729" s="208" t="s">
        <v>1927</v>
      </c>
      <c r="I1729" s="200" t="s">
        <v>143</v>
      </c>
      <c r="J1729" s="208" t="s">
        <v>179</v>
      </c>
      <c r="K1729" s="208" t="s">
        <v>179</v>
      </c>
      <c r="L1729" s="208" t="s">
        <v>1478</v>
      </c>
      <c r="M1729" s="208" t="s">
        <v>143</v>
      </c>
      <c r="N1729" s="201">
        <v>9.1392999999999986</v>
      </c>
      <c r="O1729" s="202"/>
      <c r="P1729" s="202"/>
      <c r="Q1729" s="203">
        <f t="shared" si="117"/>
        <v>0</v>
      </c>
      <c r="R1729" s="203">
        <f t="shared" si="118"/>
        <v>0</v>
      </c>
      <c r="S1729" s="213">
        <f>IF(M1729="nvt",0,IF(O1729&gt;0,VLOOKUP(M1729,'3-Productie normen'!A:K,VLOOKUP(O1729,'3-Productie normen'!$B$34:$C$35,2,FALSE),FALSE)))</f>
        <v>0</v>
      </c>
      <c r="T1729" s="213">
        <f t="shared" si="119"/>
        <v>0</v>
      </c>
      <c r="U1729" s="572"/>
    </row>
    <row r="1730" spans="1:21" ht="14.15" customHeight="1">
      <c r="A1730" s="232">
        <v>1729</v>
      </c>
      <c r="B1730" s="262" t="s">
        <v>87</v>
      </c>
      <c r="C1730" s="208" t="s">
        <v>1464</v>
      </c>
      <c r="D1730" s="208" t="s">
        <v>1465</v>
      </c>
      <c r="E1730" s="208" t="s">
        <v>1466</v>
      </c>
      <c r="F1730" s="208" t="s">
        <v>176</v>
      </c>
      <c r="G1730" s="208" t="s">
        <v>407</v>
      </c>
      <c r="H1730" s="208" t="s">
        <v>1928</v>
      </c>
      <c r="I1730" s="200" t="s">
        <v>143</v>
      </c>
      <c r="J1730" s="208" t="s">
        <v>179</v>
      </c>
      <c r="K1730" s="208" t="s">
        <v>179</v>
      </c>
      <c r="L1730" s="208" t="s">
        <v>1478</v>
      </c>
      <c r="M1730" s="208" t="s">
        <v>143</v>
      </c>
      <c r="N1730" s="201">
        <v>16.954499999999999</v>
      </c>
      <c r="O1730" s="202"/>
      <c r="P1730" s="202"/>
      <c r="Q1730" s="203">
        <f t="shared" si="117"/>
        <v>0</v>
      </c>
      <c r="R1730" s="203">
        <f t="shared" si="118"/>
        <v>0</v>
      </c>
      <c r="S1730" s="213">
        <f>IF(M1730="nvt",0,IF(O1730&gt;0,VLOOKUP(M1730,'3-Productie normen'!A:K,VLOOKUP(O1730,'3-Productie normen'!$B$34:$C$35,2,FALSE),FALSE)))</f>
        <v>0</v>
      </c>
      <c r="T1730" s="213">
        <f t="shared" si="119"/>
        <v>0</v>
      </c>
      <c r="U1730" s="572"/>
    </row>
    <row r="1731" spans="1:21" ht="14.15" customHeight="1">
      <c r="A1731" s="231">
        <v>1730</v>
      </c>
      <c r="B1731" s="262" t="s">
        <v>87</v>
      </c>
      <c r="C1731" s="208" t="s">
        <v>1464</v>
      </c>
      <c r="D1731" s="208" t="s">
        <v>1465</v>
      </c>
      <c r="E1731" s="208" t="s">
        <v>1466</v>
      </c>
      <c r="F1731" s="208" t="s">
        <v>176</v>
      </c>
      <c r="G1731" s="208" t="s">
        <v>407</v>
      </c>
      <c r="H1731" s="208" t="s">
        <v>1929</v>
      </c>
      <c r="I1731" s="200" t="s">
        <v>143</v>
      </c>
      <c r="J1731" s="208" t="s">
        <v>209</v>
      </c>
      <c r="K1731" s="208" t="s">
        <v>210</v>
      </c>
      <c r="L1731" s="208" t="s">
        <v>1478</v>
      </c>
      <c r="M1731" s="208" t="s">
        <v>143</v>
      </c>
      <c r="N1731" s="201">
        <v>5.5482000000000005</v>
      </c>
      <c r="O1731" s="202"/>
      <c r="P1731" s="202"/>
      <c r="Q1731" s="203">
        <f t="shared" si="117"/>
        <v>0</v>
      </c>
      <c r="R1731" s="203">
        <f t="shared" si="118"/>
        <v>0</v>
      </c>
      <c r="S1731" s="213">
        <f>IF(M1731="nvt",0,IF(O1731&gt;0,VLOOKUP(M1731,'3-Productie normen'!A:K,VLOOKUP(O1731,'3-Productie normen'!$B$34:$C$35,2,FALSE),FALSE)))</f>
        <v>0</v>
      </c>
      <c r="T1731" s="213">
        <f t="shared" si="119"/>
        <v>0</v>
      </c>
      <c r="U1731" s="572"/>
    </row>
    <row r="1732" spans="1:21" ht="14.15" customHeight="1">
      <c r="A1732" s="231">
        <v>1731</v>
      </c>
      <c r="B1732" s="262" t="s">
        <v>87</v>
      </c>
      <c r="C1732" s="208" t="s">
        <v>1464</v>
      </c>
      <c r="D1732" s="208" t="s">
        <v>1465</v>
      </c>
      <c r="E1732" s="208" t="s">
        <v>1466</v>
      </c>
      <c r="F1732" s="208" t="s">
        <v>176</v>
      </c>
      <c r="G1732" s="208" t="s">
        <v>407</v>
      </c>
      <c r="H1732" s="208" t="s">
        <v>1930</v>
      </c>
      <c r="I1732" s="207" t="s">
        <v>130</v>
      </c>
      <c r="J1732" s="208" t="s">
        <v>222</v>
      </c>
      <c r="K1732" s="208" t="s">
        <v>237</v>
      </c>
      <c r="L1732" s="208" t="s">
        <v>1478</v>
      </c>
      <c r="M1732" s="199" t="s">
        <v>129</v>
      </c>
      <c r="N1732" s="201">
        <v>103.81180000000001</v>
      </c>
      <c r="O1732" s="202" t="s">
        <v>81</v>
      </c>
      <c r="P1732" s="202"/>
      <c r="Q1732" s="203">
        <f t="shared" si="117"/>
        <v>0</v>
      </c>
      <c r="R1732" s="203">
        <f t="shared" si="118"/>
        <v>0</v>
      </c>
      <c r="S1732" s="213">
        <f>IF(M1732="nvt",0,IF(O1732&gt;0,VLOOKUP(M1732,'3-Productie normen'!A:K,VLOOKUP(O1732,'3-Productie normen'!$B$34:$C$35,2,FALSE),FALSE)))</f>
        <v>0</v>
      </c>
      <c r="T1732" s="213">
        <f t="shared" si="119"/>
        <v>0</v>
      </c>
      <c r="U1732" s="572"/>
    </row>
    <row r="1733" spans="1:21" ht="14.15" customHeight="1">
      <c r="A1733" s="231">
        <v>1732</v>
      </c>
      <c r="B1733" s="262" t="s">
        <v>87</v>
      </c>
      <c r="C1733" s="208" t="s">
        <v>1464</v>
      </c>
      <c r="D1733" s="208" t="s">
        <v>1465</v>
      </c>
      <c r="E1733" s="208" t="s">
        <v>1466</v>
      </c>
      <c r="F1733" s="208" t="s">
        <v>176</v>
      </c>
      <c r="G1733" s="208" t="s">
        <v>407</v>
      </c>
      <c r="H1733" s="208" t="s">
        <v>1931</v>
      </c>
      <c r="I1733" s="200" t="s">
        <v>133</v>
      </c>
      <c r="J1733" s="208" t="s">
        <v>222</v>
      </c>
      <c r="K1733" s="208" t="s">
        <v>223</v>
      </c>
      <c r="L1733" s="208" t="s">
        <v>461</v>
      </c>
      <c r="M1733" s="208" t="s">
        <v>138</v>
      </c>
      <c r="N1733" s="201">
        <v>9.6677999999999997</v>
      </c>
      <c r="O1733" s="202" t="s">
        <v>81</v>
      </c>
      <c r="P1733" s="202"/>
      <c r="Q1733" s="203">
        <f t="shared" si="117"/>
        <v>0</v>
      </c>
      <c r="R1733" s="203">
        <f t="shared" si="118"/>
        <v>0</v>
      </c>
      <c r="S1733" s="213">
        <f>IF(M1733="nvt",0,IF(O1733&gt;0,VLOOKUP(M1733,'3-Productie normen'!A:K,VLOOKUP(O1733,'3-Productie normen'!$B$34:$C$35,2,FALSE),FALSE)))</f>
        <v>0</v>
      </c>
      <c r="T1733" s="213">
        <f t="shared" si="119"/>
        <v>0</v>
      </c>
      <c r="U1733" s="572"/>
    </row>
    <row r="1734" spans="1:21" ht="14.15" customHeight="1">
      <c r="A1734" s="231">
        <v>1733</v>
      </c>
      <c r="B1734" s="262" t="s">
        <v>87</v>
      </c>
      <c r="C1734" s="208" t="s">
        <v>1464</v>
      </c>
      <c r="D1734" s="208" t="s">
        <v>1465</v>
      </c>
      <c r="E1734" s="208" t="s">
        <v>1466</v>
      </c>
      <c r="F1734" s="208" t="s">
        <v>176</v>
      </c>
      <c r="G1734" s="208" t="s">
        <v>407</v>
      </c>
      <c r="H1734" s="208" t="s">
        <v>1932</v>
      </c>
      <c r="I1734" s="200" t="s">
        <v>133</v>
      </c>
      <c r="J1734" s="208" t="s">
        <v>222</v>
      </c>
      <c r="K1734" s="208" t="s">
        <v>223</v>
      </c>
      <c r="L1734" s="208" t="s">
        <v>461</v>
      </c>
      <c r="M1734" s="208" t="s">
        <v>138</v>
      </c>
      <c r="N1734" s="201">
        <v>1.0820999999999998</v>
      </c>
      <c r="O1734" s="202" t="s">
        <v>81</v>
      </c>
      <c r="P1734" s="202"/>
      <c r="Q1734" s="203">
        <f t="shared" si="117"/>
        <v>0</v>
      </c>
      <c r="R1734" s="203">
        <f t="shared" si="118"/>
        <v>0</v>
      </c>
      <c r="S1734" s="213">
        <f>IF(M1734="nvt",0,IF(O1734&gt;0,VLOOKUP(M1734,'3-Productie normen'!A:K,VLOOKUP(O1734,'3-Productie normen'!$B$34:$C$35,2,FALSE),FALSE)))</f>
        <v>0</v>
      </c>
      <c r="T1734" s="213">
        <f t="shared" si="119"/>
        <v>0</v>
      </c>
      <c r="U1734" s="572"/>
    </row>
    <row r="1735" spans="1:21" ht="14.15" customHeight="1">
      <c r="A1735" s="231">
        <v>1734</v>
      </c>
      <c r="B1735" s="262" t="s">
        <v>87</v>
      </c>
      <c r="C1735" s="208" t="s">
        <v>1464</v>
      </c>
      <c r="D1735" s="208" t="s">
        <v>1465</v>
      </c>
      <c r="E1735" s="208" t="s">
        <v>1466</v>
      </c>
      <c r="F1735" s="208" t="s">
        <v>176</v>
      </c>
      <c r="G1735" s="208" t="s">
        <v>407</v>
      </c>
      <c r="H1735" s="208" t="s">
        <v>1933</v>
      </c>
      <c r="I1735" s="200" t="s">
        <v>133</v>
      </c>
      <c r="J1735" s="208" t="s">
        <v>222</v>
      </c>
      <c r="K1735" s="208" t="s">
        <v>223</v>
      </c>
      <c r="L1735" s="208" t="s">
        <v>461</v>
      </c>
      <c r="M1735" s="208" t="s">
        <v>138</v>
      </c>
      <c r="N1735" s="201">
        <v>1.1279000000000001</v>
      </c>
      <c r="O1735" s="202" t="s">
        <v>81</v>
      </c>
      <c r="P1735" s="202"/>
      <c r="Q1735" s="203">
        <f t="shared" si="117"/>
        <v>0</v>
      </c>
      <c r="R1735" s="203">
        <f t="shared" si="118"/>
        <v>0</v>
      </c>
      <c r="S1735" s="213">
        <f>IF(M1735="nvt",0,IF(O1735&gt;0,VLOOKUP(M1735,'3-Productie normen'!A:K,VLOOKUP(O1735,'3-Productie normen'!$B$34:$C$35,2,FALSE),FALSE)))</f>
        <v>0</v>
      </c>
      <c r="T1735" s="213">
        <f t="shared" si="119"/>
        <v>0</v>
      </c>
      <c r="U1735" s="572"/>
    </row>
    <row r="1736" spans="1:21" ht="14.15" customHeight="1">
      <c r="A1736" s="231">
        <v>1735</v>
      </c>
      <c r="B1736" s="262" t="s">
        <v>87</v>
      </c>
      <c r="C1736" s="208" t="s">
        <v>1464</v>
      </c>
      <c r="D1736" s="208" t="s">
        <v>1465</v>
      </c>
      <c r="E1736" s="208" t="s">
        <v>1466</v>
      </c>
      <c r="F1736" s="208" t="s">
        <v>176</v>
      </c>
      <c r="G1736" s="208" t="s">
        <v>407</v>
      </c>
      <c r="H1736" s="208" t="s">
        <v>1934</v>
      </c>
      <c r="I1736" s="200" t="s">
        <v>133</v>
      </c>
      <c r="J1736" s="208" t="s">
        <v>222</v>
      </c>
      <c r="K1736" s="208" t="s">
        <v>223</v>
      </c>
      <c r="L1736" s="208" t="s">
        <v>461</v>
      </c>
      <c r="M1736" s="208" t="s">
        <v>138</v>
      </c>
      <c r="N1736" s="201">
        <v>9.5</v>
      </c>
      <c r="O1736" s="202" t="s">
        <v>81</v>
      </c>
      <c r="P1736" s="202"/>
      <c r="Q1736" s="203">
        <f t="shared" si="117"/>
        <v>0</v>
      </c>
      <c r="R1736" s="203">
        <f t="shared" si="118"/>
        <v>0</v>
      </c>
      <c r="S1736" s="213">
        <f>IF(M1736="nvt",0,IF(O1736&gt;0,VLOOKUP(M1736,'3-Productie normen'!A:K,VLOOKUP(O1736,'3-Productie normen'!$B$34:$C$35,2,FALSE),FALSE)))</f>
        <v>0</v>
      </c>
      <c r="T1736" s="213">
        <f t="shared" si="119"/>
        <v>0</v>
      </c>
      <c r="U1736" s="572"/>
    </row>
    <row r="1737" spans="1:21" ht="14.15" customHeight="1">
      <c r="A1737" s="231">
        <v>1736</v>
      </c>
      <c r="B1737" s="262" t="s">
        <v>87</v>
      </c>
      <c r="C1737" s="208" t="s">
        <v>1464</v>
      </c>
      <c r="D1737" s="208" t="s">
        <v>1465</v>
      </c>
      <c r="E1737" s="208" t="s">
        <v>1466</v>
      </c>
      <c r="F1737" s="208" t="s">
        <v>176</v>
      </c>
      <c r="G1737" s="208" t="s">
        <v>407</v>
      </c>
      <c r="H1737" s="208" t="s">
        <v>1935</v>
      </c>
      <c r="I1737" s="200" t="s">
        <v>133</v>
      </c>
      <c r="J1737" s="208" t="s">
        <v>222</v>
      </c>
      <c r="K1737" s="208" t="s">
        <v>223</v>
      </c>
      <c r="L1737" s="208" t="s">
        <v>461</v>
      </c>
      <c r="M1737" s="208" t="s">
        <v>138</v>
      </c>
      <c r="N1737" s="201">
        <v>1.0829</v>
      </c>
      <c r="O1737" s="202" t="s">
        <v>81</v>
      </c>
      <c r="P1737" s="202"/>
      <c r="Q1737" s="203">
        <f t="shared" si="117"/>
        <v>0</v>
      </c>
      <c r="R1737" s="203">
        <f t="shared" si="118"/>
        <v>0</v>
      </c>
      <c r="S1737" s="213">
        <f>IF(M1737="nvt",0,IF(O1737&gt;0,VLOOKUP(M1737,'3-Productie normen'!A:K,VLOOKUP(O1737,'3-Productie normen'!$B$34:$C$35,2,FALSE),FALSE)))</f>
        <v>0</v>
      </c>
      <c r="T1737" s="213">
        <f t="shared" si="119"/>
        <v>0</v>
      </c>
      <c r="U1737" s="572"/>
    </row>
    <row r="1738" spans="1:21" ht="14.15" customHeight="1">
      <c r="A1738" s="232">
        <v>1737</v>
      </c>
      <c r="B1738" s="262" t="s">
        <v>87</v>
      </c>
      <c r="C1738" s="208" t="s">
        <v>1464</v>
      </c>
      <c r="D1738" s="208" t="s">
        <v>1465</v>
      </c>
      <c r="E1738" s="208" t="s">
        <v>1466</v>
      </c>
      <c r="F1738" s="208" t="s">
        <v>176</v>
      </c>
      <c r="G1738" s="208" t="s">
        <v>407</v>
      </c>
      <c r="H1738" s="208" t="s">
        <v>1936</v>
      </c>
      <c r="I1738" s="200" t="s">
        <v>133</v>
      </c>
      <c r="J1738" s="208" t="s">
        <v>222</v>
      </c>
      <c r="K1738" s="208" t="s">
        <v>223</v>
      </c>
      <c r="L1738" s="208" t="s">
        <v>461</v>
      </c>
      <c r="M1738" s="208" t="s">
        <v>138</v>
      </c>
      <c r="N1738" s="201">
        <v>1.1547000000000001</v>
      </c>
      <c r="O1738" s="202" t="s">
        <v>81</v>
      </c>
      <c r="P1738" s="202"/>
      <c r="Q1738" s="203">
        <f t="shared" si="117"/>
        <v>0</v>
      </c>
      <c r="R1738" s="203">
        <f t="shared" si="118"/>
        <v>0</v>
      </c>
      <c r="S1738" s="213">
        <f>IF(M1738="nvt",0,IF(O1738&gt;0,VLOOKUP(M1738,'3-Productie normen'!A:K,VLOOKUP(O1738,'3-Productie normen'!$B$34:$C$35,2,FALSE),FALSE)))</f>
        <v>0</v>
      </c>
      <c r="T1738" s="213">
        <f t="shared" si="119"/>
        <v>0</v>
      </c>
      <c r="U1738" s="572"/>
    </row>
    <row r="1739" spans="1:21" ht="14.15" customHeight="1">
      <c r="A1739" s="231">
        <v>1738</v>
      </c>
      <c r="B1739" s="262" t="s">
        <v>87</v>
      </c>
      <c r="C1739" s="208" t="s">
        <v>1464</v>
      </c>
      <c r="D1739" s="208" t="s">
        <v>1465</v>
      </c>
      <c r="E1739" s="208" t="s">
        <v>1466</v>
      </c>
      <c r="F1739" s="208" t="s">
        <v>176</v>
      </c>
      <c r="G1739" s="208" t="s">
        <v>407</v>
      </c>
      <c r="H1739" s="208" t="s">
        <v>1937</v>
      </c>
      <c r="I1739" s="200" t="s">
        <v>123</v>
      </c>
      <c r="J1739" s="208" t="s">
        <v>179</v>
      </c>
      <c r="K1739" s="208" t="s">
        <v>187</v>
      </c>
      <c r="L1739" s="208" t="s">
        <v>1478</v>
      </c>
      <c r="M1739" s="199" t="s">
        <v>122</v>
      </c>
      <c r="N1739" s="201">
        <v>65.50569999999999</v>
      </c>
      <c r="O1739" s="202" t="s">
        <v>81</v>
      </c>
      <c r="P1739" s="202"/>
      <c r="Q1739" s="203">
        <f t="shared" si="117"/>
        <v>0</v>
      </c>
      <c r="R1739" s="203">
        <f t="shared" si="118"/>
        <v>0</v>
      </c>
      <c r="S1739" s="213">
        <f>IF(M1739="nvt",0,IF(O1739&gt;0,VLOOKUP(M1739,'3-Productie normen'!A:K,VLOOKUP(O1739,'3-Productie normen'!$B$34:$C$35,2,FALSE),FALSE)))</f>
        <v>0</v>
      </c>
      <c r="T1739" s="213">
        <f t="shared" si="119"/>
        <v>0</v>
      </c>
      <c r="U1739" s="572"/>
    </row>
    <row r="1740" spans="1:21" ht="14.15" customHeight="1">
      <c r="A1740" s="231">
        <v>1739</v>
      </c>
      <c r="B1740" s="262" t="s">
        <v>87</v>
      </c>
      <c r="C1740" s="208" t="s">
        <v>1464</v>
      </c>
      <c r="D1740" s="208" t="s">
        <v>1465</v>
      </c>
      <c r="E1740" s="208" t="s">
        <v>1466</v>
      </c>
      <c r="F1740" s="208" t="s">
        <v>176</v>
      </c>
      <c r="G1740" s="208" t="s">
        <v>407</v>
      </c>
      <c r="H1740" s="208" t="s">
        <v>1938</v>
      </c>
      <c r="I1740" s="200" t="s">
        <v>123</v>
      </c>
      <c r="J1740" s="208" t="s">
        <v>179</v>
      </c>
      <c r="K1740" s="208" t="s">
        <v>187</v>
      </c>
      <c r="L1740" s="208" t="s">
        <v>1478</v>
      </c>
      <c r="M1740" s="199" t="s">
        <v>122</v>
      </c>
      <c r="N1740" s="201">
        <v>32.402799999999999</v>
      </c>
      <c r="O1740" s="202" t="s">
        <v>81</v>
      </c>
      <c r="P1740" s="202"/>
      <c r="Q1740" s="203">
        <f t="shared" si="117"/>
        <v>0</v>
      </c>
      <c r="R1740" s="203">
        <f t="shared" si="118"/>
        <v>0</v>
      </c>
      <c r="S1740" s="213">
        <f>IF(M1740="nvt",0,IF(O1740&gt;0,VLOOKUP(M1740,'3-Productie normen'!A:K,VLOOKUP(O1740,'3-Productie normen'!$B$34:$C$35,2,FALSE),FALSE)))</f>
        <v>0</v>
      </c>
      <c r="T1740" s="213">
        <f t="shared" si="119"/>
        <v>0</v>
      </c>
      <c r="U1740" s="572"/>
    </row>
    <row r="1741" spans="1:21" ht="14.15" customHeight="1">
      <c r="A1741" s="231">
        <v>1740</v>
      </c>
      <c r="B1741" s="262" t="s">
        <v>87</v>
      </c>
      <c r="C1741" s="208" t="s">
        <v>1464</v>
      </c>
      <c r="D1741" s="208" t="s">
        <v>1465</v>
      </c>
      <c r="E1741" s="208" t="s">
        <v>1466</v>
      </c>
      <c r="F1741" s="208" t="s">
        <v>176</v>
      </c>
      <c r="G1741" s="208" t="s">
        <v>407</v>
      </c>
      <c r="H1741" s="208" t="s">
        <v>1939</v>
      </c>
      <c r="I1741" s="200" t="s">
        <v>123</v>
      </c>
      <c r="J1741" s="208" t="s">
        <v>179</v>
      </c>
      <c r="K1741" s="208" t="s">
        <v>187</v>
      </c>
      <c r="L1741" s="208" t="s">
        <v>1478</v>
      </c>
      <c r="M1741" s="199" t="s">
        <v>122</v>
      </c>
      <c r="N1741" s="201">
        <v>32.4026</v>
      </c>
      <c r="O1741" s="202" t="s">
        <v>81</v>
      </c>
      <c r="P1741" s="202"/>
      <c r="Q1741" s="203">
        <f t="shared" si="117"/>
        <v>0</v>
      </c>
      <c r="R1741" s="203">
        <f t="shared" si="118"/>
        <v>0</v>
      </c>
      <c r="S1741" s="213">
        <f>IF(M1741="nvt",0,IF(O1741&gt;0,VLOOKUP(M1741,'3-Productie normen'!A:K,VLOOKUP(O1741,'3-Productie normen'!$B$34:$C$35,2,FALSE),FALSE)))</f>
        <v>0</v>
      </c>
      <c r="T1741" s="213">
        <f t="shared" si="119"/>
        <v>0</v>
      </c>
      <c r="U1741" s="572"/>
    </row>
    <row r="1742" spans="1:21" ht="14.15" customHeight="1">
      <c r="A1742" s="231">
        <v>1741</v>
      </c>
      <c r="B1742" s="262" t="s">
        <v>87</v>
      </c>
      <c r="C1742" s="208" t="s">
        <v>1464</v>
      </c>
      <c r="D1742" s="208" t="s">
        <v>1465</v>
      </c>
      <c r="E1742" s="208" t="s">
        <v>1466</v>
      </c>
      <c r="F1742" s="208" t="s">
        <v>176</v>
      </c>
      <c r="G1742" s="208" t="s">
        <v>407</v>
      </c>
      <c r="H1742" s="208" t="s">
        <v>1940</v>
      </c>
      <c r="I1742" s="200" t="s">
        <v>123</v>
      </c>
      <c r="J1742" s="208" t="s">
        <v>179</v>
      </c>
      <c r="K1742" s="208" t="s">
        <v>187</v>
      </c>
      <c r="L1742" s="208" t="s">
        <v>1478</v>
      </c>
      <c r="M1742" s="199" t="s">
        <v>122</v>
      </c>
      <c r="N1742" s="201">
        <v>41.694099999999999</v>
      </c>
      <c r="O1742" s="202" t="s">
        <v>81</v>
      </c>
      <c r="P1742" s="202"/>
      <c r="Q1742" s="203">
        <f t="shared" si="117"/>
        <v>0</v>
      </c>
      <c r="R1742" s="203">
        <f t="shared" si="118"/>
        <v>0</v>
      </c>
      <c r="S1742" s="213">
        <f>IF(M1742="nvt",0,IF(O1742&gt;0,VLOOKUP(M1742,'3-Productie normen'!A:K,VLOOKUP(O1742,'3-Productie normen'!$B$34:$C$35,2,FALSE),FALSE)))</f>
        <v>0</v>
      </c>
      <c r="T1742" s="213">
        <f t="shared" si="119"/>
        <v>0</v>
      </c>
      <c r="U1742" s="572"/>
    </row>
    <row r="1743" spans="1:21" ht="14.15" customHeight="1">
      <c r="A1743" s="231">
        <v>1742</v>
      </c>
      <c r="B1743" s="262" t="s">
        <v>87</v>
      </c>
      <c r="C1743" s="208" t="s">
        <v>1464</v>
      </c>
      <c r="D1743" s="208" t="s">
        <v>1465</v>
      </c>
      <c r="E1743" s="208" t="s">
        <v>1466</v>
      </c>
      <c r="F1743" s="208" t="s">
        <v>176</v>
      </c>
      <c r="G1743" s="208" t="s">
        <v>407</v>
      </c>
      <c r="H1743" s="208" t="s">
        <v>1941</v>
      </c>
      <c r="I1743" s="200" t="s">
        <v>133</v>
      </c>
      <c r="J1743" s="208" t="s">
        <v>222</v>
      </c>
      <c r="K1743" s="208" t="s">
        <v>223</v>
      </c>
      <c r="L1743" s="208" t="s">
        <v>461</v>
      </c>
      <c r="M1743" s="208" t="s">
        <v>138</v>
      </c>
      <c r="N1743" s="201">
        <v>4.8570000000000002</v>
      </c>
      <c r="O1743" s="202" t="s">
        <v>81</v>
      </c>
      <c r="P1743" s="202"/>
      <c r="Q1743" s="203">
        <f t="shared" si="117"/>
        <v>0</v>
      </c>
      <c r="R1743" s="203">
        <f t="shared" si="118"/>
        <v>0</v>
      </c>
      <c r="S1743" s="213">
        <f>IF(M1743="nvt",0,IF(O1743&gt;0,VLOOKUP(M1743,'3-Productie normen'!A:K,VLOOKUP(O1743,'3-Productie normen'!$B$34:$C$35,2,FALSE),FALSE)))</f>
        <v>0</v>
      </c>
      <c r="T1743" s="213">
        <f t="shared" si="119"/>
        <v>0</v>
      </c>
      <c r="U1743" s="572"/>
    </row>
    <row r="1744" spans="1:21" ht="14.15" customHeight="1">
      <c r="A1744" s="231">
        <v>1743</v>
      </c>
      <c r="B1744" s="262" t="s">
        <v>87</v>
      </c>
      <c r="C1744" s="208" t="s">
        <v>1464</v>
      </c>
      <c r="D1744" s="208" t="s">
        <v>1465</v>
      </c>
      <c r="E1744" s="208" t="s">
        <v>1466</v>
      </c>
      <c r="F1744" s="208" t="s">
        <v>176</v>
      </c>
      <c r="G1744" s="208" t="s">
        <v>407</v>
      </c>
      <c r="H1744" s="208" t="s">
        <v>1942</v>
      </c>
      <c r="I1744" s="200" t="s">
        <v>133</v>
      </c>
      <c r="J1744" s="208" t="s">
        <v>222</v>
      </c>
      <c r="K1744" s="208" t="s">
        <v>223</v>
      </c>
      <c r="L1744" s="208" t="s">
        <v>461</v>
      </c>
      <c r="M1744" s="208" t="s">
        <v>138</v>
      </c>
      <c r="N1744" s="201">
        <v>0.91480000000000006</v>
      </c>
      <c r="O1744" s="202" t="s">
        <v>81</v>
      </c>
      <c r="P1744" s="202"/>
      <c r="Q1744" s="203">
        <f t="shared" si="117"/>
        <v>0</v>
      </c>
      <c r="R1744" s="203">
        <f t="shared" si="118"/>
        <v>0</v>
      </c>
      <c r="S1744" s="213">
        <f>IF(M1744="nvt",0,IF(O1744&gt;0,VLOOKUP(M1744,'3-Productie normen'!A:K,VLOOKUP(O1744,'3-Productie normen'!$B$34:$C$35,2,FALSE),FALSE)))</f>
        <v>0</v>
      </c>
      <c r="T1744" s="213">
        <f t="shared" si="119"/>
        <v>0</v>
      </c>
      <c r="U1744" s="572"/>
    </row>
    <row r="1745" spans="1:21" ht="14.15" customHeight="1">
      <c r="A1745" s="231">
        <v>1744</v>
      </c>
      <c r="B1745" s="262" t="s">
        <v>87</v>
      </c>
      <c r="C1745" s="208" t="s">
        <v>1464</v>
      </c>
      <c r="D1745" s="208" t="s">
        <v>1465</v>
      </c>
      <c r="E1745" s="208" t="s">
        <v>1466</v>
      </c>
      <c r="F1745" s="208" t="s">
        <v>176</v>
      </c>
      <c r="G1745" s="208" t="s">
        <v>407</v>
      </c>
      <c r="H1745" s="208" t="s">
        <v>1943</v>
      </c>
      <c r="I1745" s="200" t="s">
        <v>133</v>
      </c>
      <c r="J1745" s="208" t="s">
        <v>222</v>
      </c>
      <c r="K1745" s="208" t="s">
        <v>223</v>
      </c>
      <c r="L1745" s="208" t="s">
        <v>461</v>
      </c>
      <c r="M1745" s="208" t="s">
        <v>138</v>
      </c>
      <c r="N1745" s="201">
        <v>1.0165</v>
      </c>
      <c r="O1745" s="202" t="s">
        <v>81</v>
      </c>
      <c r="P1745" s="202"/>
      <c r="Q1745" s="203">
        <f t="shared" si="117"/>
        <v>0</v>
      </c>
      <c r="R1745" s="203">
        <f t="shared" si="118"/>
        <v>0</v>
      </c>
      <c r="S1745" s="213">
        <f>IF(M1745="nvt",0,IF(O1745&gt;0,VLOOKUP(M1745,'3-Productie normen'!A:K,VLOOKUP(O1745,'3-Productie normen'!$B$34:$C$35,2,FALSE),FALSE)))</f>
        <v>0</v>
      </c>
      <c r="T1745" s="213">
        <f t="shared" si="119"/>
        <v>0</v>
      </c>
      <c r="U1745" s="572"/>
    </row>
    <row r="1746" spans="1:21" ht="14.15" customHeight="1">
      <c r="A1746" s="232">
        <v>1745</v>
      </c>
      <c r="B1746" s="262" t="s">
        <v>87</v>
      </c>
      <c r="C1746" s="208" t="s">
        <v>1464</v>
      </c>
      <c r="D1746" s="208" t="s">
        <v>1465</v>
      </c>
      <c r="E1746" s="208" t="s">
        <v>1466</v>
      </c>
      <c r="F1746" s="208" t="s">
        <v>176</v>
      </c>
      <c r="G1746" s="208" t="s">
        <v>407</v>
      </c>
      <c r="H1746" s="208" t="s">
        <v>1944</v>
      </c>
      <c r="I1746" s="200" t="s">
        <v>133</v>
      </c>
      <c r="J1746" s="208" t="s">
        <v>222</v>
      </c>
      <c r="K1746" s="208" t="s">
        <v>223</v>
      </c>
      <c r="L1746" s="208" t="s">
        <v>461</v>
      </c>
      <c r="M1746" s="208" t="s">
        <v>138</v>
      </c>
      <c r="N1746" s="201">
        <v>6.6654</v>
      </c>
      <c r="O1746" s="202" t="s">
        <v>81</v>
      </c>
      <c r="P1746" s="202"/>
      <c r="Q1746" s="203">
        <f t="shared" ref="Q1746:Q1809" si="120">IF(O1746="nvt",0,IF(O1746&gt;0,S1746*N1746,0))</f>
        <v>0</v>
      </c>
      <c r="R1746" s="203">
        <f t="shared" ref="R1746:R1809" si="121">IF(P1746&gt;0,T1746*N1746,0)</f>
        <v>0</v>
      </c>
      <c r="S1746" s="213">
        <f>IF(M1746="nvt",0,IF(O1746&gt;0,VLOOKUP(M1746,'3-Productie normen'!A:K,VLOOKUP(O1746,'3-Productie normen'!$B$34:$C$35,2,FALSE),FALSE)))</f>
        <v>0</v>
      </c>
      <c r="T1746" s="213">
        <f t="shared" ref="T1746:T1809" si="122">IF(P1746&gt;0,S1746*$T$8,0)</f>
        <v>0</v>
      </c>
      <c r="U1746" s="572"/>
    </row>
    <row r="1747" spans="1:21" ht="14.15" customHeight="1">
      <c r="A1747" s="231">
        <v>1746</v>
      </c>
      <c r="B1747" s="262" t="s">
        <v>87</v>
      </c>
      <c r="C1747" s="208" t="s">
        <v>1464</v>
      </c>
      <c r="D1747" s="208" t="s">
        <v>1465</v>
      </c>
      <c r="E1747" s="208" t="s">
        <v>1466</v>
      </c>
      <c r="F1747" s="208" t="s">
        <v>176</v>
      </c>
      <c r="G1747" s="208" t="s">
        <v>407</v>
      </c>
      <c r="H1747" s="208" t="s">
        <v>1945</v>
      </c>
      <c r="I1747" s="200" t="s">
        <v>133</v>
      </c>
      <c r="J1747" s="208" t="s">
        <v>222</v>
      </c>
      <c r="K1747" s="208" t="s">
        <v>223</v>
      </c>
      <c r="L1747" s="208" t="s">
        <v>461</v>
      </c>
      <c r="M1747" s="208" t="s">
        <v>138</v>
      </c>
      <c r="N1747" s="201">
        <v>0.91489999999999994</v>
      </c>
      <c r="O1747" s="202" t="s">
        <v>81</v>
      </c>
      <c r="P1747" s="202"/>
      <c r="Q1747" s="203">
        <f t="shared" si="120"/>
        <v>0</v>
      </c>
      <c r="R1747" s="203">
        <f t="shared" si="121"/>
        <v>0</v>
      </c>
      <c r="S1747" s="213">
        <f>IF(M1747="nvt",0,IF(O1747&gt;0,VLOOKUP(M1747,'3-Productie normen'!A:K,VLOOKUP(O1747,'3-Productie normen'!$B$34:$C$35,2,FALSE),FALSE)))</f>
        <v>0</v>
      </c>
      <c r="T1747" s="213">
        <f t="shared" si="122"/>
        <v>0</v>
      </c>
      <c r="U1747" s="572"/>
    </row>
    <row r="1748" spans="1:21" ht="14.15" customHeight="1">
      <c r="A1748" s="231">
        <v>1747</v>
      </c>
      <c r="B1748" s="262" t="s">
        <v>87</v>
      </c>
      <c r="C1748" s="208" t="s">
        <v>1464</v>
      </c>
      <c r="D1748" s="208" t="s">
        <v>1465</v>
      </c>
      <c r="E1748" s="208" t="s">
        <v>1466</v>
      </c>
      <c r="F1748" s="208" t="s">
        <v>176</v>
      </c>
      <c r="G1748" s="208" t="s">
        <v>407</v>
      </c>
      <c r="H1748" s="208" t="s">
        <v>1946</v>
      </c>
      <c r="I1748" s="200" t="s">
        <v>133</v>
      </c>
      <c r="J1748" s="208" t="s">
        <v>222</v>
      </c>
      <c r="K1748" s="208" t="s">
        <v>223</v>
      </c>
      <c r="L1748" s="208" t="s">
        <v>461</v>
      </c>
      <c r="M1748" s="208" t="s">
        <v>138</v>
      </c>
      <c r="N1748" s="201">
        <v>1.0165</v>
      </c>
      <c r="O1748" s="202" t="s">
        <v>81</v>
      </c>
      <c r="P1748" s="202"/>
      <c r="Q1748" s="203">
        <f t="shared" si="120"/>
        <v>0</v>
      </c>
      <c r="R1748" s="203">
        <f t="shared" si="121"/>
        <v>0</v>
      </c>
      <c r="S1748" s="213">
        <f>IF(M1748="nvt",0,IF(O1748&gt;0,VLOOKUP(M1748,'3-Productie normen'!A:K,VLOOKUP(O1748,'3-Productie normen'!$B$34:$C$35,2,FALSE),FALSE)))</f>
        <v>0</v>
      </c>
      <c r="T1748" s="213">
        <f t="shared" si="122"/>
        <v>0</v>
      </c>
      <c r="U1748" s="572"/>
    </row>
    <row r="1749" spans="1:21" ht="14.15" customHeight="1">
      <c r="A1749" s="231">
        <v>1748</v>
      </c>
      <c r="B1749" s="262" t="s">
        <v>87</v>
      </c>
      <c r="C1749" s="208" t="s">
        <v>1464</v>
      </c>
      <c r="D1749" s="208" t="s">
        <v>1465</v>
      </c>
      <c r="E1749" s="208" t="s">
        <v>1466</v>
      </c>
      <c r="F1749" s="208" t="s">
        <v>176</v>
      </c>
      <c r="G1749" s="208" t="s">
        <v>407</v>
      </c>
      <c r="H1749" s="208" t="s">
        <v>1947</v>
      </c>
      <c r="I1749" s="207" t="s">
        <v>130</v>
      </c>
      <c r="J1749" s="208" t="s">
        <v>222</v>
      </c>
      <c r="K1749" s="208" t="s">
        <v>237</v>
      </c>
      <c r="L1749" s="208" t="s">
        <v>1478</v>
      </c>
      <c r="M1749" s="199" t="s">
        <v>129</v>
      </c>
      <c r="N1749" s="201">
        <v>112.73290000000001</v>
      </c>
      <c r="O1749" s="202" t="s">
        <v>81</v>
      </c>
      <c r="P1749" s="202"/>
      <c r="Q1749" s="203">
        <f t="shared" si="120"/>
        <v>0</v>
      </c>
      <c r="R1749" s="203">
        <f t="shared" si="121"/>
        <v>0</v>
      </c>
      <c r="S1749" s="213">
        <f>IF(M1749="nvt",0,IF(O1749&gt;0,VLOOKUP(M1749,'3-Productie normen'!A:K,VLOOKUP(O1749,'3-Productie normen'!$B$34:$C$35,2,FALSE),FALSE)))</f>
        <v>0</v>
      </c>
      <c r="T1749" s="213">
        <f t="shared" si="122"/>
        <v>0</v>
      </c>
      <c r="U1749" s="572"/>
    </row>
    <row r="1750" spans="1:21" ht="14.15" customHeight="1">
      <c r="A1750" s="231">
        <v>1749</v>
      </c>
      <c r="B1750" s="262" t="s">
        <v>87</v>
      </c>
      <c r="C1750" s="208" t="s">
        <v>1464</v>
      </c>
      <c r="D1750" s="208" t="s">
        <v>1465</v>
      </c>
      <c r="E1750" s="208" t="s">
        <v>1466</v>
      </c>
      <c r="F1750" s="208" t="s">
        <v>176</v>
      </c>
      <c r="G1750" s="208" t="s">
        <v>407</v>
      </c>
      <c r="H1750" s="208" t="s">
        <v>1948</v>
      </c>
      <c r="I1750" s="200" t="s">
        <v>143</v>
      </c>
      <c r="J1750" s="208" t="s">
        <v>255</v>
      </c>
      <c r="K1750" s="208" t="s">
        <v>256</v>
      </c>
      <c r="L1750" s="208" t="s">
        <v>461</v>
      </c>
      <c r="M1750" s="208" t="s">
        <v>143</v>
      </c>
      <c r="N1750" s="201">
        <v>9.1074000000000002</v>
      </c>
      <c r="O1750" s="202"/>
      <c r="P1750" s="202"/>
      <c r="Q1750" s="203">
        <f t="shared" si="120"/>
        <v>0</v>
      </c>
      <c r="R1750" s="203">
        <f t="shared" si="121"/>
        <v>0</v>
      </c>
      <c r="S1750" s="213">
        <f>IF(M1750="nvt",0,IF(O1750&gt;0,VLOOKUP(M1750,'3-Productie normen'!A:K,VLOOKUP(O1750,'3-Productie normen'!$B$34:$C$35,2,FALSE),FALSE)))</f>
        <v>0</v>
      </c>
      <c r="T1750" s="213">
        <f t="shared" si="122"/>
        <v>0</v>
      </c>
      <c r="U1750" s="572"/>
    </row>
    <row r="1751" spans="1:21" ht="14.15" customHeight="1">
      <c r="A1751" s="231">
        <v>1750</v>
      </c>
      <c r="B1751" s="262" t="s">
        <v>87</v>
      </c>
      <c r="C1751" s="208" t="s">
        <v>1464</v>
      </c>
      <c r="D1751" s="208" t="s">
        <v>1465</v>
      </c>
      <c r="E1751" s="208" t="s">
        <v>1466</v>
      </c>
      <c r="F1751" s="208" t="s">
        <v>176</v>
      </c>
      <c r="G1751" s="208" t="s">
        <v>407</v>
      </c>
      <c r="H1751" s="208" t="s">
        <v>1949</v>
      </c>
      <c r="I1751" s="200" t="s">
        <v>143</v>
      </c>
      <c r="J1751" s="208" t="s">
        <v>255</v>
      </c>
      <c r="K1751" s="208" t="s">
        <v>256</v>
      </c>
      <c r="L1751" s="208" t="s">
        <v>180</v>
      </c>
      <c r="M1751" s="208" t="s">
        <v>143</v>
      </c>
      <c r="N1751" s="201">
        <v>9.9174000000000007</v>
      </c>
      <c r="O1751" s="202"/>
      <c r="P1751" s="202"/>
      <c r="Q1751" s="203">
        <f t="shared" si="120"/>
        <v>0</v>
      </c>
      <c r="R1751" s="203">
        <f t="shared" si="121"/>
        <v>0</v>
      </c>
      <c r="S1751" s="213">
        <f>IF(M1751="nvt",0,IF(O1751&gt;0,VLOOKUP(M1751,'3-Productie normen'!A:K,VLOOKUP(O1751,'3-Productie normen'!$B$34:$C$35,2,FALSE),FALSE)))</f>
        <v>0</v>
      </c>
      <c r="T1751" s="213">
        <f t="shared" si="122"/>
        <v>0</v>
      </c>
      <c r="U1751" s="572"/>
    </row>
    <row r="1752" spans="1:21" ht="14.15" customHeight="1">
      <c r="A1752" s="231">
        <v>1751</v>
      </c>
      <c r="B1752" s="262" t="s">
        <v>87</v>
      </c>
      <c r="C1752" s="208" t="s">
        <v>1464</v>
      </c>
      <c r="D1752" s="208" t="s">
        <v>1465</v>
      </c>
      <c r="E1752" s="208" t="s">
        <v>1466</v>
      </c>
      <c r="F1752" s="208" t="s">
        <v>176</v>
      </c>
      <c r="G1752" s="208" t="s">
        <v>407</v>
      </c>
      <c r="H1752" s="208" t="s">
        <v>1950</v>
      </c>
      <c r="I1752" s="200" t="s">
        <v>123</v>
      </c>
      <c r="J1752" s="208" t="s">
        <v>179</v>
      </c>
      <c r="K1752" s="208" t="s">
        <v>179</v>
      </c>
      <c r="L1752" s="208" t="s">
        <v>1478</v>
      </c>
      <c r="M1752" s="199" t="s">
        <v>122</v>
      </c>
      <c r="N1752" s="201">
        <v>8.60778</v>
      </c>
      <c r="O1752" s="202" t="s">
        <v>81</v>
      </c>
      <c r="P1752" s="202"/>
      <c r="Q1752" s="203">
        <f t="shared" si="120"/>
        <v>0</v>
      </c>
      <c r="R1752" s="203">
        <f t="shared" si="121"/>
        <v>0</v>
      </c>
      <c r="S1752" s="213">
        <f>IF(M1752="nvt",0,IF(O1752&gt;0,VLOOKUP(M1752,'3-Productie normen'!A:K,VLOOKUP(O1752,'3-Productie normen'!$B$34:$C$35,2,FALSE),FALSE)))</f>
        <v>0</v>
      </c>
      <c r="T1752" s="213">
        <f t="shared" si="122"/>
        <v>0</v>
      </c>
      <c r="U1752" s="572"/>
    </row>
    <row r="1753" spans="1:21" ht="14.15" customHeight="1">
      <c r="A1753" s="231">
        <v>1752</v>
      </c>
      <c r="B1753" s="262" t="s">
        <v>87</v>
      </c>
      <c r="C1753" s="208" t="s">
        <v>1464</v>
      </c>
      <c r="D1753" s="208" t="s">
        <v>1465</v>
      </c>
      <c r="E1753" s="208" t="s">
        <v>1466</v>
      </c>
      <c r="F1753" s="208" t="s">
        <v>176</v>
      </c>
      <c r="G1753" s="208" t="s">
        <v>407</v>
      </c>
      <c r="H1753" s="208" t="s">
        <v>1950</v>
      </c>
      <c r="I1753" s="200" t="s">
        <v>123</v>
      </c>
      <c r="J1753" s="208" t="s">
        <v>179</v>
      </c>
      <c r="K1753" s="208" t="s">
        <v>179</v>
      </c>
      <c r="L1753" s="208" t="s">
        <v>1478</v>
      </c>
      <c r="M1753" s="199" t="s">
        <v>122</v>
      </c>
      <c r="N1753" s="201">
        <v>4.7820999999999998</v>
      </c>
      <c r="O1753" s="202" t="s">
        <v>81</v>
      </c>
      <c r="P1753" s="202"/>
      <c r="Q1753" s="203">
        <f t="shared" si="120"/>
        <v>0</v>
      </c>
      <c r="R1753" s="203">
        <f t="shared" si="121"/>
        <v>0</v>
      </c>
      <c r="S1753" s="213">
        <f>IF(M1753="nvt",0,IF(O1753&gt;0,VLOOKUP(M1753,'3-Productie normen'!A:K,VLOOKUP(O1753,'3-Productie normen'!$B$34:$C$35,2,FALSE),FALSE)))</f>
        <v>0</v>
      </c>
      <c r="T1753" s="213">
        <f t="shared" si="122"/>
        <v>0</v>
      </c>
      <c r="U1753" s="572"/>
    </row>
    <row r="1754" spans="1:21" ht="14.15" customHeight="1">
      <c r="A1754" s="232">
        <v>1753</v>
      </c>
      <c r="B1754" s="262" t="s">
        <v>87</v>
      </c>
      <c r="C1754" s="208" t="s">
        <v>1464</v>
      </c>
      <c r="D1754" s="208" t="s">
        <v>1465</v>
      </c>
      <c r="E1754" s="208" t="s">
        <v>1466</v>
      </c>
      <c r="F1754" s="208" t="s">
        <v>176</v>
      </c>
      <c r="G1754" s="208" t="s">
        <v>407</v>
      </c>
      <c r="H1754" s="208" t="s">
        <v>1950</v>
      </c>
      <c r="I1754" s="200" t="s">
        <v>123</v>
      </c>
      <c r="J1754" s="208" t="s">
        <v>179</v>
      </c>
      <c r="K1754" s="208" t="s">
        <v>179</v>
      </c>
      <c r="L1754" s="208" t="s">
        <v>1478</v>
      </c>
      <c r="M1754" s="199" t="s">
        <v>122</v>
      </c>
      <c r="N1754" s="201">
        <v>5.7385199999999994</v>
      </c>
      <c r="O1754" s="202" t="s">
        <v>81</v>
      </c>
      <c r="P1754" s="202"/>
      <c r="Q1754" s="203">
        <f t="shared" si="120"/>
        <v>0</v>
      </c>
      <c r="R1754" s="203">
        <f t="shared" si="121"/>
        <v>0</v>
      </c>
      <c r="S1754" s="213">
        <f>IF(M1754="nvt",0,IF(O1754&gt;0,VLOOKUP(M1754,'3-Productie normen'!A:K,VLOOKUP(O1754,'3-Productie normen'!$B$34:$C$35,2,FALSE),FALSE)))</f>
        <v>0</v>
      </c>
      <c r="T1754" s="213">
        <f t="shared" si="122"/>
        <v>0</v>
      </c>
      <c r="U1754" s="572"/>
    </row>
    <row r="1755" spans="1:21" ht="14.15" customHeight="1">
      <c r="A1755" s="231">
        <v>1754</v>
      </c>
      <c r="B1755" s="262" t="s">
        <v>87</v>
      </c>
      <c r="C1755" s="208" t="s">
        <v>1464</v>
      </c>
      <c r="D1755" s="208" t="s">
        <v>1465</v>
      </c>
      <c r="E1755" s="208" t="s">
        <v>1466</v>
      </c>
      <c r="F1755" s="208" t="s">
        <v>176</v>
      </c>
      <c r="G1755" s="208" t="s">
        <v>407</v>
      </c>
      <c r="H1755" s="208" t="s">
        <v>1951</v>
      </c>
      <c r="I1755" s="200" t="s">
        <v>123</v>
      </c>
      <c r="J1755" s="208" t="s">
        <v>179</v>
      </c>
      <c r="K1755" s="208" t="s">
        <v>179</v>
      </c>
      <c r="L1755" s="208" t="s">
        <v>1478</v>
      </c>
      <c r="M1755" s="199" t="s">
        <v>122</v>
      </c>
      <c r="N1755" s="201">
        <v>8.5363199999999999</v>
      </c>
      <c r="O1755" s="202" t="s">
        <v>81</v>
      </c>
      <c r="P1755" s="202"/>
      <c r="Q1755" s="203">
        <f t="shared" si="120"/>
        <v>0</v>
      </c>
      <c r="R1755" s="203">
        <f t="shared" si="121"/>
        <v>0</v>
      </c>
      <c r="S1755" s="213">
        <f>IF(M1755="nvt",0,IF(O1755&gt;0,VLOOKUP(M1755,'3-Productie normen'!A:K,VLOOKUP(O1755,'3-Productie normen'!$B$34:$C$35,2,FALSE),FALSE)))</f>
        <v>0</v>
      </c>
      <c r="T1755" s="213">
        <f t="shared" si="122"/>
        <v>0</v>
      </c>
      <c r="U1755" s="572"/>
    </row>
    <row r="1756" spans="1:21" ht="14.15" customHeight="1">
      <c r="A1756" s="231">
        <v>1755</v>
      </c>
      <c r="B1756" s="262" t="s">
        <v>87</v>
      </c>
      <c r="C1756" s="208" t="s">
        <v>1464</v>
      </c>
      <c r="D1756" s="208" t="s">
        <v>1465</v>
      </c>
      <c r="E1756" s="208" t="s">
        <v>1466</v>
      </c>
      <c r="F1756" s="208" t="s">
        <v>176</v>
      </c>
      <c r="G1756" s="208" t="s">
        <v>407</v>
      </c>
      <c r="H1756" s="208" t="s">
        <v>1951</v>
      </c>
      <c r="I1756" s="200" t="s">
        <v>123</v>
      </c>
      <c r="J1756" s="208" t="s">
        <v>179</v>
      </c>
      <c r="K1756" s="208" t="s">
        <v>179</v>
      </c>
      <c r="L1756" s="208" t="s">
        <v>1478</v>
      </c>
      <c r="M1756" s="199" t="s">
        <v>122</v>
      </c>
      <c r="N1756" s="201">
        <v>4.7423999999999999</v>
      </c>
      <c r="O1756" s="202" t="s">
        <v>81</v>
      </c>
      <c r="P1756" s="202"/>
      <c r="Q1756" s="203">
        <f t="shared" si="120"/>
        <v>0</v>
      </c>
      <c r="R1756" s="203">
        <f t="shared" si="121"/>
        <v>0</v>
      </c>
      <c r="S1756" s="213">
        <f>IF(M1756="nvt",0,IF(O1756&gt;0,VLOOKUP(M1756,'3-Productie normen'!A:K,VLOOKUP(O1756,'3-Productie normen'!$B$34:$C$35,2,FALSE),FALSE)))</f>
        <v>0</v>
      </c>
      <c r="T1756" s="213">
        <f t="shared" si="122"/>
        <v>0</v>
      </c>
      <c r="U1756" s="572"/>
    </row>
    <row r="1757" spans="1:21" ht="14.15" customHeight="1">
      <c r="A1757" s="231">
        <v>1756</v>
      </c>
      <c r="B1757" s="262" t="s">
        <v>87</v>
      </c>
      <c r="C1757" s="208" t="s">
        <v>1464</v>
      </c>
      <c r="D1757" s="208" t="s">
        <v>1465</v>
      </c>
      <c r="E1757" s="208" t="s">
        <v>1466</v>
      </c>
      <c r="F1757" s="208" t="s">
        <v>176</v>
      </c>
      <c r="G1757" s="208" t="s">
        <v>407</v>
      </c>
      <c r="H1757" s="208" t="s">
        <v>1951</v>
      </c>
      <c r="I1757" s="200" t="s">
        <v>123</v>
      </c>
      <c r="J1757" s="208" t="s">
        <v>179</v>
      </c>
      <c r="K1757" s="208" t="s">
        <v>179</v>
      </c>
      <c r="L1757" s="208" t="s">
        <v>1478</v>
      </c>
      <c r="M1757" s="199" t="s">
        <v>122</v>
      </c>
      <c r="N1757" s="201">
        <v>5.6908799999999999</v>
      </c>
      <c r="O1757" s="202" t="s">
        <v>81</v>
      </c>
      <c r="P1757" s="202"/>
      <c r="Q1757" s="203">
        <f t="shared" si="120"/>
        <v>0</v>
      </c>
      <c r="R1757" s="203">
        <f t="shared" si="121"/>
        <v>0</v>
      </c>
      <c r="S1757" s="213">
        <f>IF(M1757="nvt",0,IF(O1757&gt;0,VLOOKUP(M1757,'3-Productie normen'!A:K,VLOOKUP(O1757,'3-Productie normen'!$B$34:$C$35,2,FALSE),FALSE)))</f>
        <v>0</v>
      </c>
      <c r="T1757" s="213">
        <f t="shared" si="122"/>
        <v>0</v>
      </c>
      <c r="U1757" s="572"/>
    </row>
    <row r="1758" spans="1:21" ht="14.15" customHeight="1">
      <c r="A1758" s="231">
        <v>1757</v>
      </c>
      <c r="B1758" s="262" t="s">
        <v>87</v>
      </c>
      <c r="C1758" s="208" t="s">
        <v>1464</v>
      </c>
      <c r="D1758" s="208" t="s">
        <v>1465</v>
      </c>
      <c r="E1758" s="208" t="s">
        <v>1466</v>
      </c>
      <c r="F1758" s="208" t="s">
        <v>176</v>
      </c>
      <c r="G1758" s="208" t="s">
        <v>407</v>
      </c>
      <c r="H1758" s="208" t="s">
        <v>1952</v>
      </c>
      <c r="I1758" s="200" t="s">
        <v>123</v>
      </c>
      <c r="J1758" s="208" t="s">
        <v>179</v>
      </c>
      <c r="K1758" s="208" t="s">
        <v>179</v>
      </c>
      <c r="L1758" s="208" t="s">
        <v>1478</v>
      </c>
      <c r="M1758" s="199" t="s">
        <v>122</v>
      </c>
      <c r="N1758" s="201">
        <v>8.4567150000000009</v>
      </c>
      <c r="O1758" s="202" t="s">
        <v>81</v>
      </c>
      <c r="P1758" s="202"/>
      <c r="Q1758" s="203">
        <f t="shared" si="120"/>
        <v>0</v>
      </c>
      <c r="R1758" s="203">
        <f t="shared" si="121"/>
        <v>0</v>
      </c>
      <c r="S1758" s="213">
        <f>IF(M1758="nvt",0,IF(O1758&gt;0,VLOOKUP(M1758,'3-Productie normen'!A:K,VLOOKUP(O1758,'3-Productie normen'!$B$34:$C$35,2,FALSE),FALSE)))</f>
        <v>0</v>
      </c>
      <c r="T1758" s="213">
        <f t="shared" si="122"/>
        <v>0</v>
      </c>
      <c r="U1758" s="572"/>
    </row>
    <row r="1759" spans="1:21" ht="14.15" customHeight="1">
      <c r="A1759" s="231">
        <v>1758</v>
      </c>
      <c r="B1759" s="262" t="s">
        <v>87</v>
      </c>
      <c r="C1759" s="208" t="s">
        <v>1464</v>
      </c>
      <c r="D1759" s="208" t="s">
        <v>1465</v>
      </c>
      <c r="E1759" s="208" t="s">
        <v>1466</v>
      </c>
      <c r="F1759" s="208" t="s">
        <v>176</v>
      </c>
      <c r="G1759" s="208" t="s">
        <v>407</v>
      </c>
      <c r="H1759" s="208" t="s">
        <v>1952</v>
      </c>
      <c r="I1759" s="200" t="s">
        <v>123</v>
      </c>
      <c r="J1759" s="208" t="s">
        <v>179</v>
      </c>
      <c r="K1759" s="208" t="s">
        <v>179</v>
      </c>
      <c r="L1759" s="208" t="s">
        <v>1478</v>
      </c>
      <c r="M1759" s="199" t="s">
        <v>122</v>
      </c>
      <c r="N1759" s="201">
        <v>4.698175</v>
      </c>
      <c r="O1759" s="202" t="s">
        <v>81</v>
      </c>
      <c r="P1759" s="202"/>
      <c r="Q1759" s="203">
        <f t="shared" si="120"/>
        <v>0</v>
      </c>
      <c r="R1759" s="203">
        <f t="shared" si="121"/>
        <v>0</v>
      </c>
      <c r="S1759" s="213">
        <f>IF(M1759="nvt",0,IF(O1759&gt;0,VLOOKUP(M1759,'3-Productie normen'!A:K,VLOOKUP(O1759,'3-Productie normen'!$B$34:$C$35,2,FALSE),FALSE)))</f>
        <v>0</v>
      </c>
      <c r="T1759" s="213">
        <f t="shared" si="122"/>
        <v>0</v>
      </c>
      <c r="U1759" s="572"/>
    </row>
    <row r="1760" spans="1:21" ht="14.15" customHeight="1">
      <c r="A1760" s="231">
        <v>1759</v>
      </c>
      <c r="B1760" s="262" t="s">
        <v>87</v>
      </c>
      <c r="C1760" s="208" t="s">
        <v>1464</v>
      </c>
      <c r="D1760" s="208" t="s">
        <v>1465</v>
      </c>
      <c r="E1760" s="208" t="s">
        <v>1466</v>
      </c>
      <c r="F1760" s="208" t="s">
        <v>176</v>
      </c>
      <c r="G1760" s="208" t="s">
        <v>407</v>
      </c>
      <c r="H1760" s="208" t="s">
        <v>1952</v>
      </c>
      <c r="I1760" s="200" t="s">
        <v>123</v>
      </c>
      <c r="J1760" s="208" t="s">
        <v>179</v>
      </c>
      <c r="K1760" s="208" t="s">
        <v>179</v>
      </c>
      <c r="L1760" s="208" t="s">
        <v>1478</v>
      </c>
      <c r="M1760" s="199" t="s">
        <v>122</v>
      </c>
      <c r="N1760" s="201">
        <v>5.6378099999999991</v>
      </c>
      <c r="O1760" s="202" t="s">
        <v>81</v>
      </c>
      <c r="P1760" s="202"/>
      <c r="Q1760" s="203">
        <f t="shared" si="120"/>
        <v>0</v>
      </c>
      <c r="R1760" s="203">
        <f t="shared" si="121"/>
        <v>0</v>
      </c>
      <c r="S1760" s="213">
        <f>IF(M1760="nvt",0,IF(O1760&gt;0,VLOOKUP(M1760,'3-Productie normen'!A:K,VLOOKUP(O1760,'3-Productie normen'!$B$34:$C$35,2,FALSE),FALSE)))</f>
        <v>0</v>
      </c>
      <c r="T1760" s="213">
        <f t="shared" si="122"/>
        <v>0</v>
      </c>
      <c r="U1760" s="572"/>
    </row>
    <row r="1761" spans="1:21" ht="14.15" customHeight="1">
      <c r="A1761" s="231">
        <v>1760</v>
      </c>
      <c r="B1761" s="262" t="s">
        <v>87</v>
      </c>
      <c r="C1761" s="208" t="s">
        <v>1464</v>
      </c>
      <c r="D1761" s="208" t="s">
        <v>1465</v>
      </c>
      <c r="E1761" s="208" t="s">
        <v>1466</v>
      </c>
      <c r="F1761" s="208" t="s">
        <v>176</v>
      </c>
      <c r="G1761" s="208" t="s">
        <v>407</v>
      </c>
      <c r="H1761" s="208" t="s">
        <v>1953</v>
      </c>
      <c r="I1761" s="200" t="s">
        <v>123</v>
      </c>
      <c r="J1761" s="208" t="s">
        <v>179</v>
      </c>
      <c r="K1761" s="208" t="s">
        <v>179</v>
      </c>
      <c r="L1761" s="208" t="s">
        <v>1478</v>
      </c>
      <c r="M1761" s="199" t="s">
        <v>122</v>
      </c>
      <c r="N1761" s="201">
        <v>8.3646000000000011</v>
      </c>
      <c r="O1761" s="202" t="s">
        <v>81</v>
      </c>
      <c r="P1761" s="202"/>
      <c r="Q1761" s="203">
        <f t="shared" si="120"/>
        <v>0</v>
      </c>
      <c r="R1761" s="203">
        <f t="shared" si="121"/>
        <v>0</v>
      </c>
      <c r="S1761" s="213">
        <f>IF(M1761="nvt",0,IF(O1761&gt;0,VLOOKUP(M1761,'3-Productie normen'!A:K,VLOOKUP(O1761,'3-Productie normen'!$B$34:$C$35,2,FALSE),FALSE)))</f>
        <v>0</v>
      </c>
      <c r="T1761" s="213">
        <f t="shared" si="122"/>
        <v>0</v>
      </c>
      <c r="U1761" s="572"/>
    </row>
    <row r="1762" spans="1:21" ht="14.15" customHeight="1">
      <c r="A1762" s="232">
        <v>1761</v>
      </c>
      <c r="B1762" s="262" t="s">
        <v>87</v>
      </c>
      <c r="C1762" s="208" t="s">
        <v>1464</v>
      </c>
      <c r="D1762" s="208" t="s">
        <v>1465</v>
      </c>
      <c r="E1762" s="208" t="s">
        <v>1466</v>
      </c>
      <c r="F1762" s="208" t="s">
        <v>176</v>
      </c>
      <c r="G1762" s="208" t="s">
        <v>407</v>
      </c>
      <c r="H1762" s="208" t="s">
        <v>1953</v>
      </c>
      <c r="I1762" s="200" t="s">
        <v>123</v>
      </c>
      <c r="J1762" s="208" t="s">
        <v>179</v>
      </c>
      <c r="K1762" s="208" t="s">
        <v>179</v>
      </c>
      <c r="L1762" s="208" t="s">
        <v>1478</v>
      </c>
      <c r="M1762" s="199" t="s">
        <v>122</v>
      </c>
      <c r="N1762" s="201">
        <v>4.6470000000000002</v>
      </c>
      <c r="O1762" s="202" t="s">
        <v>81</v>
      </c>
      <c r="P1762" s="202"/>
      <c r="Q1762" s="203">
        <f t="shared" si="120"/>
        <v>0</v>
      </c>
      <c r="R1762" s="203">
        <f t="shared" si="121"/>
        <v>0</v>
      </c>
      <c r="S1762" s="213">
        <f>IF(M1762="nvt",0,IF(O1762&gt;0,VLOOKUP(M1762,'3-Productie normen'!A:K,VLOOKUP(O1762,'3-Productie normen'!$B$34:$C$35,2,FALSE),FALSE)))</f>
        <v>0</v>
      </c>
      <c r="T1762" s="213">
        <f t="shared" si="122"/>
        <v>0</v>
      </c>
      <c r="U1762" s="572"/>
    </row>
    <row r="1763" spans="1:21" ht="14.15" customHeight="1">
      <c r="A1763" s="231">
        <v>1762</v>
      </c>
      <c r="B1763" s="262" t="s">
        <v>87</v>
      </c>
      <c r="C1763" s="208" t="s">
        <v>1464</v>
      </c>
      <c r="D1763" s="208" t="s">
        <v>1465</v>
      </c>
      <c r="E1763" s="208" t="s">
        <v>1466</v>
      </c>
      <c r="F1763" s="208" t="s">
        <v>176</v>
      </c>
      <c r="G1763" s="208" t="s">
        <v>407</v>
      </c>
      <c r="H1763" s="208" t="s">
        <v>1953</v>
      </c>
      <c r="I1763" s="200" t="s">
        <v>123</v>
      </c>
      <c r="J1763" s="208" t="s">
        <v>179</v>
      </c>
      <c r="K1763" s="208" t="s">
        <v>179</v>
      </c>
      <c r="L1763" s="208" t="s">
        <v>1478</v>
      </c>
      <c r="M1763" s="199" t="s">
        <v>122</v>
      </c>
      <c r="N1763" s="201">
        <v>5.5763999999999996</v>
      </c>
      <c r="O1763" s="202" t="s">
        <v>81</v>
      </c>
      <c r="P1763" s="202"/>
      <c r="Q1763" s="203">
        <f t="shared" si="120"/>
        <v>0</v>
      </c>
      <c r="R1763" s="203">
        <f t="shared" si="121"/>
        <v>0</v>
      </c>
      <c r="S1763" s="213">
        <f>IF(M1763="nvt",0,IF(O1763&gt;0,VLOOKUP(M1763,'3-Productie normen'!A:K,VLOOKUP(O1763,'3-Productie normen'!$B$34:$C$35,2,FALSE),FALSE)))</f>
        <v>0</v>
      </c>
      <c r="T1763" s="213">
        <f t="shared" si="122"/>
        <v>0</v>
      </c>
      <c r="U1763" s="572"/>
    </row>
    <row r="1764" spans="1:21" ht="14.15" customHeight="1">
      <c r="A1764" s="231">
        <v>1763</v>
      </c>
      <c r="B1764" s="262" t="s">
        <v>87</v>
      </c>
      <c r="C1764" s="208" t="s">
        <v>1464</v>
      </c>
      <c r="D1764" s="208" t="s">
        <v>1465</v>
      </c>
      <c r="E1764" s="208" t="s">
        <v>1466</v>
      </c>
      <c r="F1764" s="208" t="s">
        <v>176</v>
      </c>
      <c r="G1764" s="208" t="s">
        <v>407</v>
      </c>
      <c r="H1764" s="208" t="s">
        <v>1954</v>
      </c>
      <c r="I1764" s="200" t="s">
        <v>123</v>
      </c>
      <c r="J1764" s="208" t="s">
        <v>179</v>
      </c>
      <c r="K1764" s="208" t="s">
        <v>179</v>
      </c>
      <c r="L1764" s="208" t="s">
        <v>1478</v>
      </c>
      <c r="M1764" s="199" t="s">
        <v>122</v>
      </c>
      <c r="N1764" s="201">
        <v>8.4819150000000008</v>
      </c>
      <c r="O1764" s="202" t="s">
        <v>81</v>
      </c>
      <c r="P1764" s="202"/>
      <c r="Q1764" s="203">
        <f t="shared" si="120"/>
        <v>0</v>
      </c>
      <c r="R1764" s="203">
        <f t="shared" si="121"/>
        <v>0</v>
      </c>
      <c r="S1764" s="213">
        <f>IF(M1764="nvt",0,IF(O1764&gt;0,VLOOKUP(M1764,'3-Productie normen'!A:K,VLOOKUP(O1764,'3-Productie normen'!$B$34:$C$35,2,FALSE),FALSE)))</f>
        <v>0</v>
      </c>
      <c r="T1764" s="213">
        <f t="shared" si="122"/>
        <v>0</v>
      </c>
      <c r="U1764" s="572"/>
    </row>
    <row r="1765" spans="1:21" ht="14.15" customHeight="1">
      <c r="A1765" s="231">
        <v>1764</v>
      </c>
      <c r="B1765" s="262" t="s">
        <v>87</v>
      </c>
      <c r="C1765" s="208" t="s">
        <v>1464</v>
      </c>
      <c r="D1765" s="208" t="s">
        <v>1465</v>
      </c>
      <c r="E1765" s="208" t="s">
        <v>1466</v>
      </c>
      <c r="F1765" s="208" t="s">
        <v>176</v>
      </c>
      <c r="G1765" s="208" t="s">
        <v>407</v>
      </c>
      <c r="H1765" s="208" t="s">
        <v>1954</v>
      </c>
      <c r="I1765" s="200" t="s">
        <v>123</v>
      </c>
      <c r="J1765" s="208" t="s">
        <v>179</v>
      </c>
      <c r="K1765" s="208" t="s">
        <v>179</v>
      </c>
      <c r="L1765" s="208" t="s">
        <v>1478</v>
      </c>
      <c r="M1765" s="199" t="s">
        <v>122</v>
      </c>
      <c r="N1765" s="201">
        <v>4.7121749999999993</v>
      </c>
      <c r="O1765" s="202" t="s">
        <v>81</v>
      </c>
      <c r="P1765" s="202"/>
      <c r="Q1765" s="203">
        <f t="shared" si="120"/>
        <v>0</v>
      </c>
      <c r="R1765" s="203">
        <f t="shared" si="121"/>
        <v>0</v>
      </c>
      <c r="S1765" s="213">
        <f>IF(M1765="nvt",0,IF(O1765&gt;0,VLOOKUP(M1765,'3-Productie normen'!A:K,VLOOKUP(O1765,'3-Productie normen'!$B$34:$C$35,2,FALSE),FALSE)))</f>
        <v>0</v>
      </c>
      <c r="T1765" s="213">
        <f t="shared" si="122"/>
        <v>0</v>
      </c>
      <c r="U1765" s="572"/>
    </row>
    <row r="1766" spans="1:21" ht="14.15" customHeight="1">
      <c r="A1766" s="231">
        <v>1765</v>
      </c>
      <c r="B1766" s="262" t="s">
        <v>87</v>
      </c>
      <c r="C1766" s="208" t="s">
        <v>1464</v>
      </c>
      <c r="D1766" s="208" t="s">
        <v>1465</v>
      </c>
      <c r="E1766" s="208" t="s">
        <v>1466</v>
      </c>
      <c r="F1766" s="208" t="s">
        <v>176</v>
      </c>
      <c r="G1766" s="208" t="s">
        <v>407</v>
      </c>
      <c r="H1766" s="208" t="s">
        <v>1954</v>
      </c>
      <c r="I1766" s="200" t="s">
        <v>123</v>
      </c>
      <c r="J1766" s="208" t="s">
        <v>179</v>
      </c>
      <c r="K1766" s="208" t="s">
        <v>179</v>
      </c>
      <c r="L1766" s="208" t="s">
        <v>1478</v>
      </c>
      <c r="M1766" s="199" t="s">
        <v>122</v>
      </c>
      <c r="N1766" s="201">
        <v>5.6546099999999999</v>
      </c>
      <c r="O1766" s="202" t="s">
        <v>81</v>
      </c>
      <c r="P1766" s="202"/>
      <c r="Q1766" s="203">
        <f t="shared" si="120"/>
        <v>0</v>
      </c>
      <c r="R1766" s="203">
        <f t="shared" si="121"/>
        <v>0</v>
      </c>
      <c r="S1766" s="213">
        <f>IF(M1766="nvt",0,IF(O1766&gt;0,VLOOKUP(M1766,'3-Productie normen'!A:K,VLOOKUP(O1766,'3-Productie normen'!$B$34:$C$35,2,FALSE),FALSE)))</f>
        <v>0</v>
      </c>
      <c r="T1766" s="213">
        <f t="shared" si="122"/>
        <v>0</v>
      </c>
      <c r="U1766" s="572"/>
    </row>
    <row r="1767" spans="1:21" ht="14.15" customHeight="1">
      <c r="A1767" s="231">
        <v>1766</v>
      </c>
      <c r="B1767" s="262" t="s">
        <v>87</v>
      </c>
      <c r="C1767" s="208" t="s">
        <v>1464</v>
      </c>
      <c r="D1767" s="208" t="s">
        <v>1465</v>
      </c>
      <c r="E1767" s="208" t="s">
        <v>1466</v>
      </c>
      <c r="F1767" s="208" t="s">
        <v>176</v>
      </c>
      <c r="G1767" s="208" t="s">
        <v>407</v>
      </c>
      <c r="H1767" s="208" t="s">
        <v>1955</v>
      </c>
      <c r="I1767" s="200" t="s">
        <v>123</v>
      </c>
      <c r="J1767" s="208" t="s">
        <v>179</v>
      </c>
      <c r="K1767" s="208" t="s">
        <v>179</v>
      </c>
      <c r="L1767" s="208" t="s">
        <v>1478</v>
      </c>
      <c r="M1767" s="199" t="s">
        <v>122</v>
      </c>
      <c r="N1767" s="201">
        <v>8.430885</v>
      </c>
      <c r="O1767" s="202" t="s">
        <v>81</v>
      </c>
      <c r="P1767" s="202"/>
      <c r="Q1767" s="203">
        <f t="shared" si="120"/>
        <v>0</v>
      </c>
      <c r="R1767" s="203">
        <f t="shared" si="121"/>
        <v>0</v>
      </c>
      <c r="S1767" s="213">
        <f>IF(M1767="nvt",0,IF(O1767&gt;0,VLOOKUP(M1767,'3-Productie normen'!A:K,VLOOKUP(O1767,'3-Productie normen'!$B$34:$C$35,2,FALSE),FALSE)))</f>
        <v>0</v>
      </c>
      <c r="T1767" s="213">
        <f t="shared" si="122"/>
        <v>0</v>
      </c>
      <c r="U1767" s="572"/>
    </row>
    <row r="1768" spans="1:21" ht="14.15" customHeight="1">
      <c r="A1768" s="231">
        <v>1767</v>
      </c>
      <c r="B1768" s="262" t="s">
        <v>87</v>
      </c>
      <c r="C1768" s="208" t="s">
        <v>1464</v>
      </c>
      <c r="D1768" s="208" t="s">
        <v>1465</v>
      </c>
      <c r="E1768" s="208" t="s">
        <v>1466</v>
      </c>
      <c r="F1768" s="208" t="s">
        <v>176</v>
      </c>
      <c r="G1768" s="208" t="s">
        <v>407</v>
      </c>
      <c r="H1768" s="208" t="s">
        <v>1955</v>
      </c>
      <c r="I1768" s="200" t="s">
        <v>123</v>
      </c>
      <c r="J1768" s="208" t="s">
        <v>179</v>
      </c>
      <c r="K1768" s="208" t="s">
        <v>179</v>
      </c>
      <c r="L1768" s="208" t="s">
        <v>1478</v>
      </c>
      <c r="M1768" s="199" t="s">
        <v>122</v>
      </c>
      <c r="N1768" s="201">
        <v>4.6838249999999997</v>
      </c>
      <c r="O1768" s="202" t="s">
        <v>81</v>
      </c>
      <c r="P1768" s="202"/>
      <c r="Q1768" s="203">
        <f t="shared" si="120"/>
        <v>0</v>
      </c>
      <c r="R1768" s="203">
        <f t="shared" si="121"/>
        <v>0</v>
      </c>
      <c r="S1768" s="213">
        <f>IF(M1768="nvt",0,IF(O1768&gt;0,VLOOKUP(M1768,'3-Productie normen'!A:K,VLOOKUP(O1768,'3-Productie normen'!$B$34:$C$35,2,FALSE),FALSE)))</f>
        <v>0</v>
      </c>
      <c r="T1768" s="213">
        <f t="shared" si="122"/>
        <v>0</v>
      </c>
      <c r="U1768" s="572"/>
    </row>
    <row r="1769" spans="1:21" ht="14.15" customHeight="1">
      <c r="A1769" s="231">
        <v>1768</v>
      </c>
      <c r="B1769" s="262" t="s">
        <v>87</v>
      </c>
      <c r="C1769" s="208" t="s">
        <v>1464</v>
      </c>
      <c r="D1769" s="208" t="s">
        <v>1465</v>
      </c>
      <c r="E1769" s="208" t="s">
        <v>1466</v>
      </c>
      <c r="F1769" s="208" t="s">
        <v>176</v>
      </c>
      <c r="G1769" s="208" t="s">
        <v>407</v>
      </c>
      <c r="H1769" s="208" t="s">
        <v>1955</v>
      </c>
      <c r="I1769" s="200" t="s">
        <v>123</v>
      </c>
      <c r="J1769" s="208" t="s">
        <v>179</v>
      </c>
      <c r="K1769" s="208" t="s">
        <v>179</v>
      </c>
      <c r="L1769" s="208" t="s">
        <v>1478</v>
      </c>
      <c r="M1769" s="199" t="s">
        <v>122</v>
      </c>
      <c r="N1769" s="201">
        <v>5.62059</v>
      </c>
      <c r="O1769" s="202" t="s">
        <v>81</v>
      </c>
      <c r="P1769" s="202"/>
      <c r="Q1769" s="203">
        <f t="shared" si="120"/>
        <v>0</v>
      </c>
      <c r="R1769" s="203">
        <f t="shared" si="121"/>
        <v>0</v>
      </c>
      <c r="S1769" s="213">
        <f>IF(M1769="nvt",0,IF(O1769&gt;0,VLOOKUP(M1769,'3-Productie normen'!A:K,VLOOKUP(O1769,'3-Productie normen'!$B$34:$C$35,2,FALSE),FALSE)))</f>
        <v>0</v>
      </c>
      <c r="T1769" s="213">
        <f t="shared" si="122"/>
        <v>0</v>
      </c>
      <c r="U1769" s="572"/>
    </row>
    <row r="1770" spans="1:21" ht="14.15" customHeight="1">
      <c r="A1770" s="232">
        <v>1769</v>
      </c>
      <c r="B1770" s="262" t="s">
        <v>87</v>
      </c>
      <c r="C1770" s="208" t="s">
        <v>1464</v>
      </c>
      <c r="D1770" s="208" t="s">
        <v>1465</v>
      </c>
      <c r="E1770" s="208" t="s">
        <v>1466</v>
      </c>
      <c r="F1770" s="208" t="s">
        <v>176</v>
      </c>
      <c r="G1770" s="208" t="s">
        <v>407</v>
      </c>
      <c r="H1770" s="208" t="s">
        <v>1956</v>
      </c>
      <c r="I1770" s="200" t="s">
        <v>123</v>
      </c>
      <c r="J1770" s="208" t="s">
        <v>179</v>
      </c>
      <c r="K1770" s="208" t="s">
        <v>179</v>
      </c>
      <c r="L1770" s="208" t="s">
        <v>1478</v>
      </c>
      <c r="M1770" s="199" t="s">
        <v>122</v>
      </c>
      <c r="N1770" s="201">
        <v>8.4819600000000008</v>
      </c>
      <c r="O1770" s="202" t="s">
        <v>81</v>
      </c>
      <c r="P1770" s="202"/>
      <c r="Q1770" s="203">
        <f t="shared" si="120"/>
        <v>0</v>
      </c>
      <c r="R1770" s="203">
        <f t="shared" si="121"/>
        <v>0</v>
      </c>
      <c r="S1770" s="213">
        <f>IF(M1770="nvt",0,IF(O1770&gt;0,VLOOKUP(M1770,'3-Productie normen'!A:K,VLOOKUP(O1770,'3-Productie normen'!$B$34:$C$35,2,FALSE),FALSE)))</f>
        <v>0</v>
      </c>
      <c r="T1770" s="213">
        <f t="shared" si="122"/>
        <v>0</v>
      </c>
      <c r="U1770" s="572"/>
    </row>
    <row r="1771" spans="1:21" ht="14.15" customHeight="1">
      <c r="A1771" s="231">
        <v>1770</v>
      </c>
      <c r="B1771" s="262" t="s">
        <v>87</v>
      </c>
      <c r="C1771" s="208" t="s">
        <v>1464</v>
      </c>
      <c r="D1771" s="208" t="s">
        <v>1465</v>
      </c>
      <c r="E1771" s="208" t="s">
        <v>1466</v>
      </c>
      <c r="F1771" s="208" t="s">
        <v>176</v>
      </c>
      <c r="G1771" s="208" t="s">
        <v>407</v>
      </c>
      <c r="H1771" s="208" t="s">
        <v>1956</v>
      </c>
      <c r="I1771" s="200" t="s">
        <v>123</v>
      </c>
      <c r="J1771" s="208" t="s">
        <v>179</v>
      </c>
      <c r="K1771" s="208" t="s">
        <v>179</v>
      </c>
      <c r="L1771" s="208" t="s">
        <v>1478</v>
      </c>
      <c r="M1771" s="199" t="s">
        <v>122</v>
      </c>
      <c r="N1771" s="201">
        <v>4.7122000000000002</v>
      </c>
      <c r="O1771" s="202" t="s">
        <v>81</v>
      </c>
      <c r="P1771" s="202"/>
      <c r="Q1771" s="203">
        <f t="shared" si="120"/>
        <v>0</v>
      </c>
      <c r="R1771" s="203">
        <f t="shared" si="121"/>
        <v>0</v>
      </c>
      <c r="S1771" s="213">
        <f>IF(M1771="nvt",0,IF(O1771&gt;0,VLOOKUP(M1771,'3-Productie normen'!A:K,VLOOKUP(O1771,'3-Productie normen'!$B$34:$C$35,2,FALSE),FALSE)))</f>
        <v>0</v>
      </c>
      <c r="T1771" s="213">
        <f t="shared" si="122"/>
        <v>0</v>
      </c>
      <c r="U1771" s="572"/>
    </row>
    <row r="1772" spans="1:21" ht="14.15" customHeight="1">
      <c r="A1772" s="231">
        <v>1771</v>
      </c>
      <c r="B1772" s="262" t="s">
        <v>87</v>
      </c>
      <c r="C1772" s="208" t="s">
        <v>1464</v>
      </c>
      <c r="D1772" s="208" t="s">
        <v>1465</v>
      </c>
      <c r="E1772" s="208" t="s">
        <v>1466</v>
      </c>
      <c r="F1772" s="208" t="s">
        <v>176</v>
      </c>
      <c r="G1772" s="208" t="s">
        <v>407</v>
      </c>
      <c r="H1772" s="208" t="s">
        <v>1956</v>
      </c>
      <c r="I1772" s="200" t="s">
        <v>123</v>
      </c>
      <c r="J1772" s="208" t="s">
        <v>179</v>
      </c>
      <c r="K1772" s="208" t="s">
        <v>179</v>
      </c>
      <c r="L1772" s="208" t="s">
        <v>1478</v>
      </c>
      <c r="M1772" s="199" t="s">
        <v>122</v>
      </c>
      <c r="N1772" s="201">
        <v>5.6546400000000006</v>
      </c>
      <c r="O1772" s="202" t="s">
        <v>81</v>
      </c>
      <c r="P1772" s="202"/>
      <c r="Q1772" s="203">
        <f t="shared" si="120"/>
        <v>0</v>
      </c>
      <c r="R1772" s="203">
        <f t="shared" si="121"/>
        <v>0</v>
      </c>
      <c r="S1772" s="213">
        <f>IF(M1772="nvt",0,IF(O1772&gt;0,VLOOKUP(M1772,'3-Productie normen'!A:K,VLOOKUP(O1772,'3-Productie normen'!$B$34:$C$35,2,FALSE),FALSE)))</f>
        <v>0</v>
      </c>
      <c r="T1772" s="213">
        <f t="shared" si="122"/>
        <v>0</v>
      </c>
      <c r="U1772" s="572"/>
    </row>
    <row r="1773" spans="1:21" ht="14.15" customHeight="1">
      <c r="A1773" s="231">
        <v>1772</v>
      </c>
      <c r="B1773" s="262" t="s">
        <v>87</v>
      </c>
      <c r="C1773" s="208" t="s">
        <v>1464</v>
      </c>
      <c r="D1773" s="208" t="s">
        <v>1465</v>
      </c>
      <c r="E1773" s="208" t="s">
        <v>1466</v>
      </c>
      <c r="F1773" s="208" t="s">
        <v>176</v>
      </c>
      <c r="G1773" s="208" t="s">
        <v>407</v>
      </c>
      <c r="H1773" s="208" t="s">
        <v>1957</v>
      </c>
      <c r="I1773" s="200" t="s">
        <v>123</v>
      </c>
      <c r="J1773" s="208" t="s">
        <v>179</v>
      </c>
      <c r="K1773" s="208" t="s">
        <v>179</v>
      </c>
      <c r="L1773" s="208" t="s">
        <v>1478</v>
      </c>
      <c r="M1773" s="199" t="s">
        <v>122</v>
      </c>
      <c r="N1773" s="201">
        <v>12.980609999999999</v>
      </c>
      <c r="O1773" s="202" t="s">
        <v>81</v>
      </c>
      <c r="P1773" s="202"/>
      <c r="Q1773" s="203">
        <f t="shared" si="120"/>
        <v>0</v>
      </c>
      <c r="R1773" s="203">
        <f t="shared" si="121"/>
        <v>0</v>
      </c>
      <c r="S1773" s="213">
        <f>IF(M1773="nvt",0,IF(O1773&gt;0,VLOOKUP(M1773,'3-Productie normen'!A:K,VLOOKUP(O1773,'3-Productie normen'!$B$34:$C$35,2,FALSE),FALSE)))</f>
        <v>0</v>
      </c>
      <c r="T1773" s="213">
        <f t="shared" si="122"/>
        <v>0</v>
      </c>
      <c r="U1773" s="572"/>
    </row>
    <row r="1774" spans="1:21" ht="14.15" customHeight="1">
      <c r="A1774" s="231">
        <v>1773</v>
      </c>
      <c r="B1774" s="262" t="s">
        <v>87</v>
      </c>
      <c r="C1774" s="208" t="s">
        <v>1464</v>
      </c>
      <c r="D1774" s="208" t="s">
        <v>1465</v>
      </c>
      <c r="E1774" s="208" t="s">
        <v>1466</v>
      </c>
      <c r="F1774" s="208" t="s">
        <v>176</v>
      </c>
      <c r="G1774" s="208" t="s">
        <v>407</v>
      </c>
      <c r="H1774" s="208" t="s">
        <v>1957</v>
      </c>
      <c r="I1774" s="200" t="s">
        <v>123</v>
      </c>
      <c r="J1774" s="208" t="s">
        <v>179</v>
      </c>
      <c r="K1774" s="208" t="s">
        <v>179</v>
      </c>
      <c r="L1774" s="208" t="s">
        <v>1478</v>
      </c>
      <c r="M1774" s="199" t="s">
        <v>122</v>
      </c>
      <c r="N1774" s="201">
        <v>7.2114500000000001</v>
      </c>
      <c r="O1774" s="202" t="s">
        <v>81</v>
      </c>
      <c r="P1774" s="202"/>
      <c r="Q1774" s="203">
        <f t="shared" si="120"/>
        <v>0</v>
      </c>
      <c r="R1774" s="203">
        <f t="shared" si="121"/>
        <v>0</v>
      </c>
      <c r="S1774" s="213">
        <f>IF(M1774="nvt",0,IF(O1774&gt;0,VLOOKUP(M1774,'3-Productie normen'!A:K,VLOOKUP(O1774,'3-Productie normen'!$B$34:$C$35,2,FALSE),FALSE)))</f>
        <v>0</v>
      </c>
      <c r="T1774" s="213">
        <f t="shared" si="122"/>
        <v>0</v>
      </c>
      <c r="U1774" s="572"/>
    </row>
    <row r="1775" spans="1:21" ht="14.15" customHeight="1">
      <c r="A1775" s="231">
        <v>1774</v>
      </c>
      <c r="B1775" s="262" t="s">
        <v>87</v>
      </c>
      <c r="C1775" s="208" t="s">
        <v>1464</v>
      </c>
      <c r="D1775" s="208" t="s">
        <v>1465</v>
      </c>
      <c r="E1775" s="208" t="s">
        <v>1466</v>
      </c>
      <c r="F1775" s="208" t="s">
        <v>176</v>
      </c>
      <c r="G1775" s="208" t="s">
        <v>407</v>
      </c>
      <c r="H1775" s="208" t="s">
        <v>1957</v>
      </c>
      <c r="I1775" s="200" t="s">
        <v>123</v>
      </c>
      <c r="J1775" s="208" t="s">
        <v>179</v>
      </c>
      <c r="K1775" s="208" t="s">
        <v>179</v>
      </c>
      <c r="L1775" s="208" t="s">
        <v>1478</v>
      </c>
      <c r="M1775" s="199" t="s">
        <v>122</v>
      </c>
      <c r="N1775" s="201">
        <v>8.6537400000000009</v>
      </c>
      <c r="O1775" s="202" t="s">
        <v>81</v>
      </c>
      <c r="P1775" s="202"/>
      <c r="Q1775" s="203">
        <f t="shared" si="120"/>
        <v>0</v>
      </c>
      <c r="R1775" s="203">
        <f t="shared" si="121"/>
        <v>0</v>
      </c>
      <c r="S1775" s="213">
        <f>IF(M1775="nvt",0,IF(O1775&gt;0,VLOOKUP(M1775,'3-Productie normen'!A:K,VLOOKUP(O1775,'3-Productie normen'!$B$34:$C$35,2,FALSE),FALSE)))</f>
        <v>0</v>
      </c>
      <c r="T1775" s="213">
        <f t="shared" si="122"/>
        <v>0</v>
      </c>
      <c r="U1775" s="572"/>
    </row>
    <row r="1776" spans="1:21" ht="14.15" customHeight="1">
      <c r="A1776" s="231">
        <v>1775</v>
      </c>
      <c r="B1776" s="262" t="s">
        <v>87</v>
      </c>
      <c r="C1776" s="208" t="s">
        <v>1464</v>
      </c>
      <c r="D1776" s="208" t="s">
        <v>1465</v>
      </c>
      <c r="E1776" s="208" t="s">
        <v>1466</v>
      </c>
      <c r="F1776" s="208" t="s">
        <v>176</v>
      </c>
      <c r="G1776" s="208" t="s">
        <v>407</v>
      </c>
      <c r="H1776" s="208" t="s">
        <v>1958</v>
      </c>
      <c r="I1776" s="200" t="s">
        <v>123</v>
      </c>
      <c r="J1776" s="208" t="s">
        <v>179</v>
      </c>
      <c r="K1776" s="208" t="s">
        <v>179</v>
      </c>
      <c r="L1776" s="208" t="s">
        <v>1478</v>
      </c>
      <c r="M1776" s="199" t="s">
        <v>122</v>
      </c>
      <c r="N1776" s="201">
        <v>8.2178100000000001</v>
      </c>
      <c r="O1776" s="202" t="s">
        <v>81</v>
      </c>
      <c r="P1776" s="202"/>
      <c r="Q1776" s="203">
        <f t="shared" si="120"/>
        <v>0</v>
      </c>
      <c r="R1776" s="203">
        <f t="shared" si="121"/>
        <v>0</v>
      </c>
      <c r="S1776" s="213">
        <f>IF(M1776="nvt",0,IF(O1776&gt;0,VLOOKUP(M1776,'3-Productie normen'!A:K,VLOOKUP(O1776,'3-Productie normen'!$B$34:$C$35,2,FALSE),FALSE)))</f>
        <v>0</v>
      </c>
      <c r="T1776" s="213">
        <f t="shared" si="122"/>
        <v>0</v>
      </c>
      <c r="U1776" s="572"/>
    </row>
    <row r="1777" spans="1:21" ht="14.15" customHeight="1">
      <c r="A1777" s="231">
        <v>1776</v>
      </c>
      <c r="B1777" s="262" t="s">
        <v>87</v>
      </c>
      <c r="C1777" s="208" t="s">
        <v>1464</v>
      </c>
      <c r="D1777" s="208" t="s">
        <v>1465</v>
      </c>
      <c r="E1777" s="208" t="s">
        <v>1466</v>
      </c>
      <c r="F1777" s="208" t="s">
        <v>176</v>
      </c>
      <c r="G1777" s="208" t="s">
        <v>407</v>
      </c>
      <c r="H1777" s="208" t="s">
        <v>1958</v>
      </c>
      <c r="I1777" s="200" t="s">
        <v>123</v>
      </c>
      <c r="J1777" s="208" t="s">
        <v>179</v>
      </c>
      <c r="K1777" s="208" t="s">
        <v>179</v>
      </c>
      <c r="L1777" s="208" t="s">
        <v>1478</v>
      </c>
      <c r="M1777" s="199" t="s">
        <v>122</v>
      </c>
      <c r="N1777" s="201">
        <v>4.5654500000000002</v>
      </c>
      <c r="O1777" s="202" t="s">
        <v>81</v>
      </c>
      <c r="P1777" s="202"/>
      <c r="Q1777" s="203">
        <f t="shared" si="120"/>
        <v>0</v>
      </c>
      <c r="R1777" s="203">
        <f t="shared" si="121"/>
        <v>0</v>
      </c>
      <c r="S1777" s="213">
        <f>IF(M1777="nvt",0,IF(O1777&gt;0,VLOOKUP(M1777,'3-Productie normen'!A:K,VLOOKUP(O1777,'3-Productie normen'!$B$34:$C$35,2,FALSE),FALSE)))</f>
        <v>0</v>
      </c>
      <c r="T1777" s="213">
        <f t="shared" si="122"/>
        <v>0</v>
      </c>
      <c r="U1777" s="572"/>
    </row>
    <row r="1778" spans="1:21" ht="14.15" customHeight="1">
      <c r="A1778" s="232">
        <v>1777</v>
      </c>
      <c r="B1778" s="262" t="s">
        <v>87</v>
      </c>
      <c r="C1778" s="208" t="s">
        <v>1464</v>
      </c>
      <c r="D1778" s="208" t="s">
        <v>1465</v>
      </c>
      <c r="E1778" s="208" t="s">
        <v>1466</v>
      </c>
      <c r="F1778" s="208" t="s">
        <v>176</v>
      </c>
      <c r="G1778" s="208" t="s">
        <v>407</v>
      </c>
      <c r="H1778" s="208" t="s">
        <v>1958</v>
      </c>
      <c r="I1778" s="200" t="s">
        <v>123</v>
      </c>
      <c r="J1778" s="208" t="s">
        <v>179</v>
      </c>
      <c r="K1778" s="208" t="s">
        <v>179</v>
      </c>
      <c r="L1778" s="208" t="s">
        <v>1478</v>
      </c>
      <c r="M1778" s="199" t="s">
        <v>122</v>
      </c>
      <c r="N1778" s="201">
        <v>5.4785400000000006</v>
      </c>
      <c r="O1778" s="202" t="s">
        <v>81</v>
      </c>
      <c r="P1778" s="202"/>
      <c r="Q1778" s="203">
        <f t="shared" si="120"/>
        <v>0</v>
      </c>
      <c r="R1778" s="203">
        <f t="shared" si="121"/>
        <v>0</v>
      </c>
      <c r="S1778" s="213">
        <f>IF(M1778="nvt",0,IF(O1778&gt;0,VLOOKUP(M1778,'3-Productie normen'!A:K,VLOOKUP(O1778,'3-Productie normen'!$B$34:$C$35,2,FALSE),FALSE)))</f>
        <v>0</v>
      </c>
      <c r="T1778" s="213">
        <f t="shared" si="122"/>
        <v>0</v>
      </c>
      <c r="U1778" s="572"/>
    </row>
    <row r="1779" spans="1:21" ht="14.15" customHeight="1">
      <c r="A1779" s="231">
        <v>1778</v>
      </c>
      <c r="B1779" s="262" t="s">
        <v>87</v>
      </c>
      <c r="C1779" s="208" t="s">
        <v>1464</v>
      </c>
      <c r="D1779" s="208" t="s">
        <v>1465</v>
      </c>
      <c r="E1779" s="208" t="s">
        <v>1466</v>
      </c>
      <c r="F1779" s="208" t="s">
        <v>176</v>
      </c>
      <c r="G1779" s="208" t="s">
        <v>407</v>
      </c>
      <c r="H1779" s="208" t="s">
        <v>1959</v>
      </c>
      <c r="I1779" s="200" t="s">
        <v>123</v>
      </c>
      <c r="J1779" s="208" t="s">
        <v>179</v>
      </c>
      <c r="K1779" s="208" t="s">
        <v>179</v>
      </c>
      <c r="L1779" s="208" t="s">
        <v>425</v>
      </c>
      <c r="M1779" s="199" t="s">
        <v>122</v>
      </c>
      <c r="N1779" s="201">
        <v>8.3531250000000004</v>
      </c>
      <c r="O1779" s="202" t="s">
        <v>81</v>
      </c>
      <c r="P1779" s="202"/>
      <c r="Q1779" s="203">
        <f t="shared" si="120"/>
        <v>0</v>
      </c>
      <c r="R1779" s="203">
        <f t="shared" si="121"/>
        <v>0</v>
      </c>
      <c r="S1779" s="213">
        <f>IF(M1779="nvt",0,IF(O1779&gt;0,VLOOKUP(M1779,'3-Productie normen'!A:K,VLOOKUP(O1779,'3-Productie normen'!$B$34:$C$35,2,FALSE),FALSE)))</f>
        <v>0</v>
      </c>
      <c r="T1779" s="213">
        <f t="shared" si="122"/>
        <v>0</v>
      </c>
      <c r="U1779" s="572"/>
    </row>
    <row r="1780" spans="1:21" ht="14.15" customHeight="1">
      <c r="A1780" s="231">
        <v>1779</v>
      </c>
      <c r="B1780" s="262" t="s">
        <v>87</v>
      </c>
      <c r="C1780" s="208" t="s">
        <v>1464</v>
      </c>
      <c r="D1780" s="208" t="s">
        <v>1465</v>
      </c>
      <c r="E1780" s="208" t="s">
        <v>1466</v>
      </c>
      <c r="F1780" s="208" t="s">
        <v>176</v>
      </c>
      <c r="G1780" s="208" t="s">
        <v>407</v>
      </c>
      <c r="H1780" s="208" t="s">
        <v>1959</v>
      </c>
      <c r="I1780" s="200" t="s">
        <v>123</v>
      </c>
      <c r="J1780" s="208" t="s">
        <v>179</v>
      </c>
      <c r="K1780" s="208" t="s">
        <v>179</v>
      </c>
      <c r="L1780" s="208" t="s">
        <v>425</v>
      </c>
      <c r="M1780" s="199" t="s">
        <v>122</v>
      </c>
      <c r="N1780" s="201">
        <v>4.640625</v>
      </c>
      <c r="O1780" s="202" t="s">
        <v>81</v>
      </c>
      <c r="P1780" s="202"/>
      <c r="Q1780" s="203">
        <f t="shared" si="120"/>
        <v>0</v>
      </c>
      <c r="R1780" s="203">
        <f t="shared" si="121"/>
        <v>0</v>
      </c>
      <c r="S1780" s="213">
        <f>IF(M1780="nvt",0,IF(O1780&gt;0,VLOOKUP(M1780,'3-Productie normen'!A:K,VLOOKUP(O1780,'3-Productie normen'!$B$34:$C$35,2,FALSE),FALSE)))</f>
        <v>0</v>
      </c>
      <c r="T1780" s="213">
        <f t="shared" si="122"/>
        <v>0</v>
      </c>
      <c r="U1780" s="572"/>
    </row>
    <row r="1781" spans="1:21" ht="14.15" customHeight="1">
      <c r="A1781" s="231">
        <v>1780</v>
      </c>
      <c r="B1781" s="262" t="s">
        <v>87</v>
      </c>
      <c r="C1781" s="208" t="s">
        <v>1464</v>
      </c>
      <c r="D1781" s="208" t="s">
        <v>1465</v>
      </c>
      <c r="E1781" s="208" t="s">
        <v>1466</v>
      </c>
      <c r="F1781" s="208" t="s">
        <v>176</v>
      </c>
      <c r="G1781" s="208" t="s">
        <v>407</v>
      </c>
      <c r="H1781" s="208" t="s">
        <v>1959</v>
      </c>
      <c r="I1781" s="200" t="s">
        <v>123</v>
      </c>
      <c r="J1781" s="208" t="s">
        <v>179</v>
      </c>
      <c r="K1781" s="208" t="s">
        <v>179</v>
      </c>
      <c r="L1781" s="208" t="s">
        <v>425</v>
      </c>
      <c r="M1781" s="199" t="s">
        <v>122</v>
      </c>
      <c r="N1781" s="201">
        <v>5.5687499999999996</v>
      </c>
      <c r="O1781" s="202" t="s">
        <v>81</v>
      </c>
      <c r="P1781" s="202"/>
      <c r="Q1781" s="203">
        <f t="shared" si="120"/>
        <v>0</v>
      </c>
      <c r="R1781" s="203">
        <f t="shared" si="121"/>
        <v>0</v>
      </c>
      <c r="S1781" s="213">
        <f>IF(M1781="nvt",0,IF(O1781&gt;0,VLOOKUP(M1781,'3-Productie normen'!A:K,VLOOKUP(O1781,'3-Productie normen'!$B$34:$C$35,2,FALSE),FALSE)))</f>
        <v>0</v>
      </c>
      <c r="T1781" s="213">
        <f t="shared" si="122"/>
        <v>0</v>
      </c>
      <c r="U1781" s="572"/>
    </row>
    <row r="1782" spans="1:21" ht="14.15" customHeight="1">
      <c r="A1782" s="231">
        <v>1781</v>
      </c>
      <c r="B1782" s="262" t="s">
        <v>87</v>
      </c>
      <c r="C1782" s="208" t="s">
        <v>1464</v>
      </c>
      <c r="D1782" s="208" t="s">
        <v>1465</v>
      </c>
      <c r="E1782" s="208" t="s">
        <v>1466</v>
      </c>
      <c r="F1782" s="208" t="s">
        <v>176</v>
      </c>
      <c r="G1782" s="208" t="s">
        <v>407</v>
      </c>
      <c r="H1782" s="208" t="s">
        <v>1960</v>
      </c>
      <c r="I1782" s="200" t="s">
        <v>123</v>
      </c>
      <c r="J1782" s="208" t="s">
        <v>179</v>
      </c>
      <c r="K1782" s="208" t="s">
        <v>179</v>
      </c>
      <c r="L1782" s="208" t="s">
        <v>425</v>
      </c>
      <c r="M1782" s="199" t="s">
        <v>122</v>
      </c>
      <c r="N1782" s="201">
        <v>12.490875000000001</v>
      </c>
      <c r="O1782" s="202" t="s">
        <v>81</v>
      </c>
      <c r="P1782" s="202"/>
      <c r="Q1782" s="203">
        <f t="shared" si="120"/>
        <v>0</v>
      </c>
      <c r="R1782" s="203">
        <f t="shared" si="121"/>
        <v>0</v>
      </c>
      <c r="S1782" s="213">
        <f>IF(M1782="nvt",0,IF(O1782&gt;0,VLOOKUP(M1782,'3-Productie normen'!A:K,VLOOKUP(O1782,'3-Productie normen'!$B$34:$C$35,2,FALSE),FALSE)))</f>
        <v>0</v>
      </c>
      <c r="T1782" s="213">
        <f t="shared" si="122"/>
        <v>0</v>
      </c>
      <c r="U1782" s="572"/>
    </row>
    <row r="1783" spans="1:21" ht="14.15" customHeight="1">
      <c r="A1783" s="231">
        <v>1782</v>
      </c>
      <c r="B1783" s="262" t="s">
        <v>87</v>
      </c>
      <c r="C1783" s="208" t="s">
        <v>1464</v>
      </c>
      <c r="D1783" s="208" t="s">
        <v>1465</v>
      </c>
      <c r="E1783" s="208" t="s">
        <v>1466</v>
      </c>
      <c r="F1783" s="208" t="s">
        <v>176</v>
      </c>
      <c r="G1783" s="208" t="s">
        <v>407</v>
      </c>
      <c r="H1783" s="208" t="s">
        <v>1960</v>
      </c>
      <c r="I1783" s="200" t="s">
        <v>123</v>
      </c>
      <c r="J1783" s="208" t="s">
        <v>179</v>
      </c>
      <c r="K1783" s="208" t="s">
        <v>179</v>
      </c>
      <c r="L1783" s="208" t="s">
        <v>425</v>
      </c>
      <c r="M1783" s="199" t="s">
        <v>122</v>
      </c>
      <c r="N1783" s="201">
        <v>6.9393750000000001</v>
      </c>
      <c r="O1783" s="202" t="s">
        <v>81</v>
      </c>
      <c r="P1783" s="202"/>
      <c r="Q1783" s="203">
        <f t="shared" si="120"/>
        <v>0</v>
      </c>
      <c r="R1783" s="203">
        <f t="shared" si="121"/>
        <v>0</v>
      </c>
      <c r="S1783" s="213">
        <f>IF(M1783="nvt",0,IF(O1783&gt;0,VLOOKUP(M1783,'3-Productie normen'!A:K,VLOOKUP(O1783,'3-Productie normen'!$B$34:$C$35,2,FALSE),FALSE)))</f>
        <v>0</v>
      </c>
      <c r="T1783" s="213">
        <f t="shared" si="122"/>
        <v>0</v>
      </c>
      <c r="U1783" s="572"/>
    </row>
    <row r="1784" spans="1:21" ht="14.15" customHeight="1">
      <c r="A1784" s="231">
        <v>1783</v>
      </c>
      <c r="B1784" s="262" t="s">
        <v>87</v>
      </c>
      <c r="C1784" s="208" t="s">
        <v>1464</v>
      </c>
      <c r="D1784" s="208" t="s">
        <v>1465</v>
      </c>
      <c r="E1784" s="208" t="s">
        <v>1466</v>
      </c>
      <c r="F1784" s="208" t="s">
        <v>176</v>
      </c>
      <c r="G1784" s="208" t="s">
        <v>407</v>
      </c>
      <c r="H1784" s="208" t="s">
        <v>1960</v>
      </c>
      <c r="I1784" s="200" t="s">
        <v>123</v>
      </c>
      <c r="J1784" s="208" t="s">
        <v>179</v>
      </c>
      <c r="K1784" s="208" t="s">
        <v>179</v>
      </c>
      <c r="L1784" s="208" t="s">
        <v>425</v>
      </c>
      <c r="M1784" s="199" t="s">
        <v>122</v>
      </c>
      <c r="N1784" s="201">
        <v>8.3272499999999994</v>
      </c>
      <c r="O1784" s="202" t="s">
        <v>81</v>
      </c>
      <c r="P1784" s="202"/>
      <c r="Q1784" s="203">
        <f t="shared" si="120"/>
        <v>0</v>
      </c>
      <c r="R1784" s="203">
        <f t="shared" si="121"/>
        <v>0</v>
      </c>
      <c r="S1784" s="213">
        <f>IF(M1784="nvt",0,IF(O1784&gt;0,VLOOKUP(M1784,'3-Productie normen'!A:K,VLOOKUP(O1784,'3-Productie normen'!$B$34:$C$35,2,FALSE),FALSE)))</f>
        <v>0</v>
      </c>
      <c r="T1784" s="213">
        <f t="shared" si="122"/>
        <v>0</v>
      </c>
      <c r="U1784" s="572"/>
    </row>
    <row r="1785" spans="1:21" ht="14.15" customHeight="1">
      <c r="A1785" s="231">
        <v>1784</v>
      </c>
      <c r="B1785" s="262" t="s">
        <v>87</v>
      </c>
      <c r="C1785" s="208" t="s">
        <v>1464</v>
      </c>
      <c r="D1785" s="208" t="s">
        <v>1465</v>
      </c>
      <c r="E1785" s="208" t="s">
        <v>1466</v>
      </c>
      <c r="F1785" s="208" t="s">
        <v>176</v>
      </c>
      <c r="G1785" s="208" t="s">
        <v>407</v>
      </c>
      <c r="H1785" s="208" t="s">
        <v>1961</v>
      </c>
      <c r="I1785" s="200" t="s">
        <v>123</v>
      </c>
      <c r="J1785" s="208" t="s">
        <v>179</v>
      </c>
      <c r="K1785" s="208" t="s">
        <v>265</v>
      </c>
      <c r="L1785" s="208" t="s">
        <v>1478</v>
      </c>
      <c r="M1785" s="199" t="s">
        <v>122</v>
      </c>
      <c r="N1785" s="201">
        <v>24.287300000000002</v>
      </c>
      <c r="O1785" s="202" t="s">
        <v>81</v>
      </c>
      <c r="P1785" s="202"/>
      <c r="Q1785" s="203">
        <f t="shared" si="120"/>
        <v>0</v>
      </c>
      <c r="R1785" s="203">
        <f t="shared" si="121"/>
        <v>0</v>
      </c>
      <c r="S1785" s="213">
        <f>IF(M1785="nvt",0,IF(O1785&gt;0,VLOOKUP(M1785,'3-Productie normen'!A:K,VLOOKUP(O1785,'3-Productie normen'!$B$34:$C$35,2,FALSE),FALSE)))</f>
        <v>0</v>
      </c>
      <c r="T1785" s="213">
        <f t="shared" si="122"/>
        <v>0</v>
      </c>
      <c r="U1785" s="572"/>
    </row>
    <row r="1786" spans="1:21" ht="14.15" customHeight="1">
      <c r="A1786" s="232">
        <v>1785</v>
      </c>
      <c r="B1786" s="262" t="s">
        <v>87</v>
      </c>
      <c r="C1786" s="208" t="s">
        <v>1464</v>
      </c>
      <c r="D1786" s="208" t="s">
        <v>1465</v>
      </c>
      <c r="E1786" s="208" t="s">
        <v>1466</v>
      </c>
      <c r="F1786" s="208" t="s">
        <v>176</v>
      </c>
      <c r="G1786" s="208" t="s">
        <v>407</v>
      </c>
      <c r="H1786" s="208" t="s">
        <v>1962</v>
      </c>
      <c r="I1786" s="200" t="s">
        <v>123</v>
      </c>
      <c r="J1786" s="208" t="s">
        <v>179</v>
      </c>
      <c r="K1786" s="208" t="s">
        <v>187</v>
      </c>
      <c r="L1786" s="208" t="s">
        <v>425</v>
      </c>
      <c r="M1786" s="199" t="s">
        <v>122</v>
      </c>
      <c r="N1786" s="201">
        <v>25.175999999999998</v>
      </c>
      <c r="O1786" s="202" t="s">
        <v>81</v>
      </c>
      <c r="P1786" s="202"/>
      <c r="Q1786" s="203">
        <f t="shared" si="120"/>
        <v>0</v>
      </c>
      <c r="R1786" s="203">
        <f t="shared" si="121"/>
        <v>0</v>
      </c>
      <c r="S1786" s="213">
        <f>IF(M1786="nvt",0,IF(O1786&gt;0,VLOOKUP(M1786,'3-Productie normen'!A:K,VLOOKUP(O1786,'3-Productie normen'!$B$34:$C$35,2,FALSE),FALSE)))</f>
        <v>0</v>
      </c>
      <c r="T1786" s="213">
        <f t="shared" si="122"/>
        <v>0</v>
      </c>
      <c r="U1786" s="572"/>
    </row>
    <row r="1787" spans="1:21" ht="14.15" customHeight="1">
      <c r="A1787" s="231">
        <v>1786</v>
      </c>
      <c r="B1787" s="262" t="s">
        <v>87</v>
      </c>
      <c r="C1787" s="208" t="s">
        <v>1464</v>
      </c>
      <c r="D1787" s="208" t="s">
        <v>1465</v>
      </c>
      <c r="E1787" s="208" t="s">
        <v>1466</v>
      </c>
      <c r="F1787" s="208" t="s">
        <v>176</v>
      </c>
      <c r="G1787" s="208" t="s">
        <v>407</v>
      </c>
      <c r="H1787" s="208" t="s">
        <v>1963</v>
      </c>
      <c r="I1787" s="200" t="s">
        <v>123</v>
      </c>
      <c r="J1787" s="208" t="s">
        <v>179</v>
      </c>
      <c r="K1787" s="208" t="s">
        <v>179</v>
      </c>
      <c r="L1787" s="208" t="s">
        <v>180</v>
      </c>
      <c r="M1787" s="199" t="s">
        <v>122</v>
      </c>
      <c r="N1787" s="201">
        <v>13.113900000000001</v>
      </c>
      <c r="O1787" s="202" t="s">
        <v>81</v>
      </c>
      <c r="P1787" s="202"/>
      <c r="Q1787" s="203">
        <f t="shared" si="120"/>
        <v>0</v>
      </c>
      <c r="R1787" s="203">
        <f t="shared" si="121"/>
        <v>0</v>
      </c>
      <c r="S1787" s="213">
        <f>IF(M1787="nvt",0,IF(O1787&gt;0,VLOOKUP(M1787,'3-Productie normen'!A:K,VLOOKUP(O1787,'3-Productie normen'!$B$34:$C$35,2,FALSE),FALSE)))</f>
        <v>0</v>
      </c>
      <c r="T1787" s="213">
        <f t="shared" si="122"/>
        <v>0</v>
      </c>
      <c r="U1787" s="572"/>
    </row>
    <row r="1788" spans="1:21" ht="14.15" customHeight="1">
      <c r="A1788" s="231">
        <v>1787</v>
      </c>
      <c r="B1788" s="262" t="s">
        <v>87</v>
      </c>
      <c r="C1788" s="208" t="s">
        <v>1464</v>
      </c>
      <c r="D1788" s="208" t="s">
        <v>1465</v>
      </c>
      <c r="E1788" s="208" t="s">
        <v>1466</v>
      </c>
      <c r="F1788" s="208" t="s">
        <v>176</v>
      </c>
      <c r="G1788" s="208" t="s">
        <v>407</v>
      </c>
      <c r="H1788" s="208" t="s">
        <v>1963</v>
      </c>
      <c r="I1788" s="200" t="s">
        <v>123</v>
      </c>
      <c r="J1788" s="208" t="s">
        <v>179</v>
      </c>
      <c r="K1788" s="208" t="s">
        <v>179</v>
      </c>
      <c r="L1788" s="208" t="s">
        <v>180</v>
      </c>
      <c r="M1788" s="199" t="s">
        <v>122</v>
      </c>
      <c r="N1788" s="201">
        <v>7.2854999999999999</v>
      </c>
      <c r="O1788" s="202" t="s">
        <v>81</v>
      </c>
      <c r="P1788" s="202"/>
      <c r="Q1788" s="203">
        <f t="shared" si="120"/>
        <v>0</v>
      </c>
      <c r="R1788" s="203">
        <f t="shared" si="121"/>
        <v>0</v>
      </c>
      <c r="S1788" s="213">
        <f>IF(M1788="nvt",0,IF(O1788&gt;0,VLOOKUP(M1788,'3-Productie normen'!A:K,VLOOKUP(O1788,'3-Productie normen'!$B$34:$C$35,2,FALSE),FALSE)))</f>
        <v>0</v>
      </c>
      <c r="T1788" s="213">
        <f t="shared" si="122"/>
        <v>0</v>
      </c>
      <c r="U1788" s="572"/>
    </row>
    <row r="1789" spans="1:21" ht="14.15" customHeight="1">
      <c r="A1789" s="231">
        <v>1788</v>
      </c>
      <c r="B1789" s="262" t="s">
        <v>87</v>
      </c>
      <c r="C1789" s="208" t="s">
        <v>1464</v>
      </c>
      <c r="D1789" s="208" t="s">
        <v>1465</v>
      </c>
      <c r="E1789" s="208" t="s">
        <v>1466</v>
      </c>
      <c r="F1789" s="208" t="s">
        <v>176</v>
      </c>
      <c r="G1789" s="208" t="s">
        <v>407</v>
      </c>
      <c r="H1789" s="208" t="s">
        <v>1963</v>
      </c>
      <c r="I1789" s="200" t="s">
        <v>123</v>
      </c>
      <c r="J1789" s="208" t="s">
        <v>179</v>
      </c>
      <c r="K1789" s="208" t="s">
        <v>179</v>
      </c>
      <c r="L1789" s="208" t="s">
        <v>180</v>
      </c>
      <c r="M1789" s="199" t="s">
        <v>122</v>
      </c>
      <c r="N1789" s="201">
        <v>8.7425999999999995</v>
      </c>
      <c r="O1789" s="202" t="s">
        <v>81</v>
      </c>
      <c r="P1789" s="202"/>
      <c r="Q1789" s="203">
        <f t="shared" si="120"/>
        <v>0</v>
      </c>
      <c r="R1789" s="203">
        <f t="shared" si="121"/>
        <v>0</v>
      </c>
      <c r="S1789" s="213">
        <f>IF(M1789="nvt",0,IF(O1789&gt;0,VLOOKUP(M1789,'3-Productie normen'!A:K,VLOOKUP(O1789,'3-Productie normen'!$B$34:$C$35,2,FALSE),FALSE)))</f>
        <v>0</v>
      </c>
      <c r="T1789" s="213">
        <f t="shared" si="122"/>
        <v>0</v>
      </c>
      <c r="U1789" s="572"/>
    </row>
    <row r="1790" spans="1:21" ht="14.15" customHeight="1">
      <c r="A1790" s="231">
        <v>1789</v>
      </c>
      <c r="B1790" s="262" t="s">
        <v>87</v>
      </c>
      <c r="C1790" s="208" t="s">
        <v>1464</v>
      </c>
      <c r="D1790" s="208" t="s">
        <v>1465</v>
      </c>
      <c r="E1790" s="208" t="s">
        <v>1466</v>
      </c>
      <c r="F1790" s="208" t="s">
        <v>176</v>
      </c>
      <c r="G1790" s="208" t="s">
        <v>407</v>
      </c>
      <c r="H1790" s="208" t="s">
        <v>1964</v>
      </c>
      <c r="I1790" s="200" t="s">
        <v>123</v>
      </c>
      <c r="J1790" s="208" t="s">
        <v>179</v>
      </c>
      <c r="K1790" s="208" t="s">
        <v>179</v>
      </c>
      <c r="L1790" s="208" t="s">
        <v>1478</v>
      </c>
      <c r="M1790" s="199" t="s">
        <v>122</v>
      </c>
      <c r="N1790" s="201">
        <v>8.3651850000000003</v>
      </c>
      <c r="O1790" s="202" t="s">
        <v>81</v>
      </c>
      <c r="P1790" s="202"/>
      <c r="Q1790" s="203">
        <f t="shared" si="120"/>
        <v>0</v>
      </c>
      <c r="R1790" s="203">
        <f t="shared" si="121"/>
        <v>0</v>
      </c>
      <c r="S1790" s="213">
        <f>IF(M1790="nvt",0,IF(O1790&gt;0,VLOOKUP(M1790,'3-Productie normen'!A:K,VLOOKUP(O1790,'3-Productie normen'!$B$34:$C$35,2,FALSE),FALSE)))</f>
        <v>0</v>
      </c>
      <c r="T1790" s="213">
        <f t="shared" si="122"/>
        <v>0</v>
      </c>
      <c r="U1790" s="572"/>
    </row>
    <row r="1791" spans="1:21" ht="14.15" customHeight="1">
      <c r="A1791" s="231">
        <v>1790</v>
      </c>
      <c r="B1791" s="262" t="s">
        <v>87</v>
      </c>
      <c r="C1791" s="208" t="s">
        <v>1464</v>
      </c>
      <c r="D1791" s="208" t="s">
        <v>1465</v>
      </c>
      <c r="E1791" s="208" t="s">
        <v>1466</v>
      </c>
      <c r="F1791" s="208" t="s">
        <v>176</v>
      </c>
      <c r="G1791" s="208" t="s">
        <v>407</v>
      </c>
      <c r="H1791" s="208" t="s">
        <v>1964</v>
      </c>
      <c r="I1791" s="200" t="s">
        <v>123</v>
      </c>
      <c r="J1791" s="208" t="s">
        <v>179</v>
      </c>
      <c r="K1791" s="208" t="s">
        <v>179</v>
      </c>
      <c r="L1791" s="208" t="s">
        <v>1478</v>
      </c>
      <c r="M1791" s="199" t="s">
        <v>122</v>
      </c>
      <c r="N1791" s="201">
        <v>4.6473250000000004</v>
      </c>
      <c r="O1791" s="202" t="s">
        <v>81</v>
      </c>
      <c r="P1791" s="202"/>
      <c r="Q1791" s="203">
        <f t="shared" si="120"/>
        <v>0</v>
      </c>
      <c r="R1791" s="203">
        <f t="shared" si="121"/>
        <v>0</v>
      </c>
      <c r="S1791" s="213">
        <f>IF(M1791="nvt",0,IF(O1791&gt;0,VLOOKUP(M1791,'3-Productie normen'!A:K,VLOOKUP(O1791,'3-Productie normen'!$B$34:$C$35,2,FALSE),FALSE)))</f>
        <v>0</v>
      </c>
      <c r="T1791" s="213">
        <f t="shared" si="122"/>
        <v>0</v>
      </c>
      <c r="U1791" s="572"/>
    </row>
    <row r="1792" spans="1:21" ht="14.15" customHeight="1">
      <c r="A1792" s="231">
        <v>1791</v>
      </c>
      <c r="B1792" s="262" t="s">
        <v>87</v>
      </c>
      <c r="C1792" s="208" t="s">
        <v>1464</v>
      </c>
      <c r="D1792" s="208" t="s">
        <v>1465</v>
      </c>
      <c r="E1792" s="208" t="s">
        <v>1466</v>
      </c>
      <c r="F1792" s="208" t="s">
        <v>176</v>
      </c>
      <c r="G1792" s="208" t="s">
        <v>407</v>
      </c>
      <c r="H1792" s="208" t="s">
        <v>1964</v>
      </c>
      <c r="I1792" s="200" t="s">
        <v>123</v>
      </c>
      <c r="J1792" s="208" t="s">
        <v>179</v>
      </c>
      <c r="K1792" s="208" t="s">
        <v>179</v>
      </c>
      <c r="L1792" s="208" t="s">
        <v>1478</v>
      </c>
      <c r="M1792" s="199" t="s">
        <v>122</v>
      </c>
      <c r="N1792" s="201">
        <v>5.5767899999999999</v>
      </c>
      <c r="O1792" s="202" t="s">
        <v>81</v>
      </c>
      <c r="P1792" s="202"/>
      <c r="Q1792" s="203">
        <f t="shared" si="120"/>
        <v>0</v>
      </c>
      <c r="R1792" s="203">
        <f t="shared" si="121"/>
        <v>0</v>
      </c>
      <c r="S1792" s="213">
        <f>IF(M1792="nvt",0,IF(O1792&gt;0,VLOOKUP(M1792,'3-Productie normen'!A:K,VLOOKUP(O1792,'3-Productie normen'!$B$34:$C$35,2,FALSE),FALSE)))</f>
        <v>0</v>
      </c>
      <c r="T1792" s="213">
        <f t="shared" si="122"/>
        <v>0</v>
      </c>
      <c r="U1792" s="572"/>
    </row>
    <row r="1793" spans="1:21" ht="14.15" customHeight="1">
      <c r="A1793" s="231">
        <v>1792</v>
      </c>
      <c r="B1793" s="262" t="s">
        <v>87</v>
      </c>
      <c r="C1793" s="208" t="s">
        <v>1464</v>
      </c>
      <c r="D1793" s="208" t="s">
        <v>1465</v>
      </c>
      <c r="E1793" s="208" t="s">
        <v>1466</v>
      </c>
      <c r="F1793" s="208" t="s">
        <v>176</v>
      </c>
      <c r="G1793" s="208" t="s">
        <v>407</v>
      </c>
      <c r="H1793" s="208" t="s">
        <v>1965</v>
      </c>
      <c r="I1793" s="207" t="s">
        <v>123</v>
      </c>
      <c r="J1793" s="208" t="s">
        <v>179</v>
      </c>
      <c r="K1793" s="208" t="s">
        <v>1064</v>
      </c>
      <c r="L1793" s="208" t="s">
        <v>180</v>
      </c>
      <c r="M1793" s="199" t="s">
        <v>122</v>
      </c>
      <c r="N1793" s="201">
        <v>59.583419999999997</v>
      </c>
      <c r="O1793" s="202" t="s">
        <v>81</v>
      </c>
      <c r="P1793" s="202"/>
      <c r="Q1793" s="203">
        <f t="shared" si="120"/>
        <v>0</v>
      </c>
      <c r="R1793" s="203">
        <f t="shared" si="121"/>
        <v>0</v>
      </c>
      <c r="S1793" s="213">
        <f>IF(M1793="nvt",0,IF(O1793&gt;0,VLOOKUP(M1793,'3-Productie normen'!A:K,VLOOKUP(O1793,'3-Productie normen'!$B$34:$C$35,2,FALSE),FALSE)))</f>
        <v>0</v>
      </c>
      <c r="T1793" s="213">
        <f t="shared" si="122"/>
        <v>0</v>
      </c>
      <c r="U1793" s="572"/>
    </row>
    <row r="1794" spans="1:21" ht="14.15" customHeight="1">
      <c r="A1794" s="232">
        <v>1793</v>
      </c>
      <c r="B1794" s="262" t="s">
        <v>87</v>
      </c>
      <c r="C1794" s="208" t="s">
        <v>1464</v>
      </c>
      <c r="D1794" s="208" t="s">
        <v>1465</v>
      </c>
      <c r="E1794" s="208" t="s">
        <v>1466</v>
      </c>
      <c r="F1794" s="208" t="s">
        <v>176</v>
      </c>
      <c r="G1794" s="208" t="s">
        <v>407</v>
      </c>
      <c r="H1794" s="208" t="s">
        <v>1965</v>
      </c>
      <c r="I1794" s="207" t="s">
        <v>123</v>
      </c>
      <c r="J1794" s="208" t="s">
        <v>179</v>
      </c>
      <c r="K1794" s="208" t="s">
        <v>1064</v>
      </c>
      <c r="L1794" s="208" t="s">
        <v>180</v>
      </c>
      <c r="M1794" s="199" t="s">
        <v>122</v>
      </c>
      <c r="N1794" s="201">
        <v>33.101900000000001</v>
      </c>
      <c r="O1794" s="202" t="s">
        <v>81</v>
      </c>
      <c r="P1794" s="202"/>
      <c r="Q1794" s="203">
        <f t="shared" si="120"/>
        <v>0</v>
      </c>
      <c r="R1794" s="203">
        <f t="shared" si="121"/>
        <v>0</v>
      </c>
      <c r="S1794" s="213">
        <f>IF(M1794="nvt",0,IF(O1794&gt;0,VLOOKUP(M1794,'3-Productie normen'!A:K,VLOOKUP(O1794,'3-Productie normen'!$B$34:$C$35,2,FALSE),FALSE)))</f>
        <v>0</v>
      </c>
      <c r="T1794" s="213">
        <f t="shared" si="122"/>
        <v>0</v>
      </c>
      <c r="U1794" s="572"/>
    </row>
    <row r="1795" spans="1:21" ht="14.15" customHeight="1">
      <c r="A1795" s="231">
        <v>1794</v>
      </c>
      <c r="B1795" s="262" t="s">
        <v>87</v>
      </c>
      <c r="C1795" s="208" t="s">
        <v>1464</v>
      </c>
      <c r="D1795" s="208" t="s">
        <v>1465</v>
      </c>
      <c r="E1795" s="208" t="s">
        <v>1466</v>
      </c>
      <c r="F1795" s="208" t="s">
        <v>176</v>
      </c>
      <c r="G1795" s="208" t="s">
        <v>407</v>
      </c>
      <c r="H1795" s="208" t="s">
        <v>1965</v>
      </c>
      <c r="I1795" s="207" t="s">
        <v>123</v>
      </c>
      <c r="J1795" s="208" t="s">
        <v>179</v>
      </c>
      <c r="K1795" s="208" t="s">
        <v>1064</v>
      </c>
      <c r="L1795" s="208" t="s">
        <v>180</v>
      </c>
      <c r="M1795" s="199" t="s">
        <v>122</v>
      </c>
      <c r="N1795" s="201">
        <v>39.722279999999998</v>
      </c>
      <c r="O1795" s="202" t="s">
        <v>81</v>
      </c>
      <c r="P1795" s="202"/>
      <c r="Q1795" s="203">
        <f t="shared" si="120"/>
        <v>0</v>
      </c>
      <c r="R1795" s="203">
        <f t="shared" si="121"/>
        <v>0</v>
      </c>
      <c r="S1795" s="213">
        <f>IF(M1795="nvt",0,IF(O1795&gt;0,VLOOKUP(M1795,'3-Productie normen'!A:K,VLOOKUP(O1795,'3-Productie normen'!$B$34:$C$35,2,FALSE),FALSE)))</f>
        <v>0</v>
      </c>
      <c r="T1795" s="213">
        <f t="shared" si="122"/>
        <v>0</v>
      </c>
      <c r="U1795" s="572"/>
    </row>
    <row r="1796" spans="1:21" ht="14.15" customHeight="1">
      <c r="A1796" s="231">
        <v>1795</v>
      </c>
      <c r="B1796" s="262" t="s">
        <v>87</v>
      </c>
      <c r="C1796" s="208" t="s">
        <v>1464</v>
      </c>
      <c r="D1796" s="208" t="s">
        <v>1465</v>
      </c>
      <c r="E1796" s="208" t="s">
        <v>1466</v>
      </c>
      <c r="F1796" s="208" t="s">
        <v>176</v>
      </c>
      <c r="G1796" s="208" t="s">
        <v>407</v>
      </c>
      <c r="H1796" s="208" t="s">
        <v>1966</v>
      </c>
      <c r="I1796" s="200" t="s">
        <v>245</v>
      </c>
      <c r="J1796" s="208" t="s">
        <v>179</v>
      </c>
      <c r="K1796" s="208" t="s">
        <v>179</v>
      </c>
      <c r="L1796" s="208" t="s">
        <v>1478</v>
      </c>
      <c r="M1796" s="199" t="s">
        <v>143</v>
      </c>
      <c r="N1796" s="201">
        <v>12.553424999999999</v>
      </c>
      <c r="O1796" s="202"/>
      <c r="P1796" s="202"/>
      <c r="Q1796" s="203">
        <f t="shared" si="120"/>
        <v>0</v>
      </c>
      <c r="R1796" s="203">
        <f t="shared" si="121"/>
        <v>0</v>
      </c>
      <c r="S1796" s="213">
        <f>IF(M1796="nvt",0,IF(O1796&gt;0,VLOOKUP(M1796,'3-Productie normen'!A:K,VLOOKUP(O1796,'3-Productie normen'!$B$34:$C$35,2,FALSE),FALSE)))</f>
        <v>0</v>
      </c>
      <c r="T1796" s="213">
        <f t="shared" si="122"/>
        <v>0</v>
      </c>
      <c r="U1796" s="572"/>
    </row>
    <row r="1797" spans="1:21" ht="14.15" customHeight="1">
      <c r="A1797" s="231">
        <v>1796</v>
      </c>
      <c r="B1797" s="262" t="s">
        <v>87</v>
      </c>
      <c r="C1797" s="208" t="s">
        <v>1464</v>
      </c>
      <c r="D1797" s="208" t="s">
        <v>1465</v>
      </c>
      <c r="E1797" s="208" t="s">
        <v>1466</v>
      </c>
      <c r="F1797" s="208" t="s">
        <v>176</v>
      </c>
      <c r="G1797" s="208" t="s">
        <v>407</v>
      </c>
      <c r="H1797" s="208" t="s">
        <v>1966</v>
      </c>
      <c r="I1797" s="200" t="s">
        <v>245</v>
      </c>
      <c r="J1797" s="208" t="s">
        <v>179</v>
      </c>
      <c r="K1797" s="208" t="s">
        <v>179</v>
      </c>
      <c r="L1797" s="208" t="s">
        <v>1478</v>
      </c>
      <c r="M1797" s="199" t="s">
        <v>143</v>
      </c>
      <c r="N1797" s="201">
        <v>6.9741249999999999</v>
      </c>
      <c r="O1797" s="202"/>
      <c r="P1797" s="202"/>
      <c r="Q1797" s="203">
        <f t="shared" si="120"/>
        <v>0</v>
      </c>
      <c r="R1797" s="203">
        <f t="shared" si="121"/>
        <v>0</v>
      </c>
      <c r="S1797" s="213">
        <f>IF(M1797="nvt",0,IF(O1797&gt;0,VLOOKUP(M1797,'3-Productie normen'!A:K,VLOOKUP(O1797,'3-Productie normen'!$B$34:$C$35,2,FALSE),FALSE)))</f>
        <v>0</v>
      </c>
      <c r="T1797" s="213">
        <f t="shared" si="122"/>
        <v>0</v>
      </c>
      <c r="U1797" s="572"/>
    </row>
    <row r="1798" spans="1:21" ht="14.15" customHeight="1">
      <c r="A1798" s="231">
        <v>1797</v>
      </c>
      <c r="B1798" s="262" t="s">
        <v>87</v>
      </c>
      <c r="C1798" s="208" t="s">
        <v>1464</v>
      </c>
      <c r="D1798" s="208" t="s">
        <v>1465</v>
      </c>
      <c r="E1798" s="208" t="s">
        <v>1466</v>
      </c>
      <c r="F1798" s="208" t="s">
        <v>176</v>
      </c>
      <c r="G1798" s="208" t="s">
        <v>407</v>
      </c>
      <c r="H1798" s="208" t="s">
        <v>1966</v>
      </c>
      <c r="I1798" s="200" t="s">
        <v>245</v>
      </c>
      <c r="J1798" s="208" t="s">
        <v>179</v>
      </c>
      <c r="K1798" s="208" t="s">
        <v>179</v>
      </c>
      <c r="L1798" s="208" t="s">
        <v>1478</v>
      </c>
      <c r="M1798" s="199" t="s">
        <v>143</v>
      </c>
      <c r="N1798" s="201">
        <v>8.3689499999999999</v>
      </c>
      <c r="O1798" s="202"/>
      <c r="P1798" s="202"/>
      <c r="Q1798" s="203">
        <f t="shared" si="120"/>
        <v>0</v>
      </c>
      <c r="R1798" s="203">
        <f t="shared" si="121"/>
        <v>0</v>
      </c>
      <c r="S1798" s="213">
        <f>IF(M1798="nvt",0,IF(O1798&gt;0,VLOOKUP(M1798,'3-Productie normen'!A:K,VLOOKUP(O1798,'3-Productie normen'!$B$34:$C$35,2,FALSE),FALSE)))</f>
        <v>0</v>
      </c>
      <c r="T1798" s="213">
        <f t="shared" si="122"/>
        <v>0</v>
      </c>
      <c r="U1798" s="572"/>
    </row>
    <row r="1799" spans="1:21" ht="14.15" customHeight="1">
      <c r="A1799" s="231">
        <v>1798</v>
      </c>
      <c r="B1799" s="262" t="s">
        <v>87</v>
      </c>
      <c r="C1799" s="208" t="s">
        <v>1464</v>
      </c>
      <c r="D1799" s="208" t="s">
        <v>1465</v>
      </c>
      <c r="E1799" s="208" t="s">
        <v>1466</v>
      </c>
      <c r="F1799" s="208" t="s">
        <v>176</v>
      </c>
      <c r="G1799" s="208" t="s">
        <v>407</v>
      </c>
      <c r="H1799" s="208" t="s">
        <v>1967</v>
      </c>
      <c r="I1799" s="200" t="s">
        <v>123</v>
      </c>
      <c r="J1799" s="208" t="s">
        <v>179</v>
      </c>
      <c r="K1799" s="208" t="s">
        <v>179</v>
      </c>
      <c r="L1799" s="208" t="s">
        <v>1478</v>
      </c>
      <c r="M1799" s="199" t="s">
        <v>122</v>
      </c>
      <c r="N1799" s="201">
        <v>11.913074999999999</v>
      </c>
      <c r="O1799" s="202" t="s">
        <v>81</v>
      </c>
      <c r="P1799" s="202"/>
      <c r="Q1799" s="203">
        <f t="shared" si="120"/>
        <v>0</v>
      </c>
      <c r="R1799" s="203">
        <f t="shared" si="121"/>
        <v>0</v>
      </c>
      <c r="S1799" s="213">
        <f>IF(M1799="nvt",0,IF(O1799&gt;0,VLOOKUP(M1799,'3-Productie normen'!A:K,VLOOKUP(O1799,'3-Productie normen'!$B$34:$C$35,2,FALSE),FALSE)))</f>
        <v>0</v>
      </c>
      <c r="T1799" s="213">
        <f t="shared" si="122"/>
        <v>0</v>
      </c>
      <c r="U1799" s="572"/>
    </row>
    <row r="1800" spans="1:21" ht="14.15" customHeight="1">
      <c r="A1800" s="231">
        <v>1799</v>
      </c>
      <c r="B1800" s="262" t="s">
        <v>87</v>
      </c>
      <c r="C1800" s="208" t="s">
        <v>1464</v>
      </c>
      <c r="D1800" s="208" t="s">
        <v>1465</v>
      </c>
      <c r="E1800" s="208" t="s">
        <v>1466</v>
      </c>
      <c r="F1800" s="208" t="s">
        <v>176</v>
      </c>
      <c r="G1800" s="208" t="s">
        <v>407</v>
      </c>
      <c r="H1800" s="208" t="s">
        <v>1967</v>
      </c>
      <c r="I1800" s="200" t="s">
        <v>123</v>
      </c>
      <c r="J1800" s="208" t="s">
        <v>179</v>
      </c>
      <c r="K1800" s="208" t="s">
        <v>179</v>
      </c>
      <c r="L1800" s="208" t="s">
        <v>1478</v>
      </c>
      <c r="M1800" s="199" t="s">
        <v>122</v>
      </c>
      <c r="N1800" s="201">
        <v>6.6183749999999995</v>
      </c>
      <c r="O1800" s="202" t="s">
        <v>81</v>
      </c>
      <c r="P1800" s="202"/>
      <c r="Q1800" s="203">
        <f t="shared" si="120"/>
        <v>0</v>
      </c>
      <c r="R1800" s="203">
        <f t="shared" si="121"/>
        <v>0</v>
      </c>
      <c r="S1800" s="213">
        <f>IF(M1800="nvt",0,IF(O1800&gt;0,VLOOKUP(M1800,'3-Productie normen'!A:K,VLOOKUP(O1800,'3-Productie normen'!$B$34:$C$35,2,FALSE),FALSE)))</f>
        <v>0</v>
      </c>
      <c r="T1800" s="213">
        <f t="shared" si="122"/>
        <v>0</v>
      </c>
      <c r="U1800" s="572"/>
    </row>
    <row r="1801" spans="1:21" ht="14.15" customHeight="1">
      <c r="A1801" s="231">
        <v>1800</v>
      </c>
      <c r="B1801" s="262" t="s">
        <v>87</v>
      </c>
      <c r="C1801" s="208" t="s">
        <v>1464</v>
      </c>
      <c r="D1801" s="208" t="s">
        <v>1465</v>
      </c>
      <c r="E1801" s="208" t="s">
        <v>1466</v>
      </c>
      <c r="F1801" s="208" t="s">
        <v>176</v>
      </c>
      <c r="G1801" s="208" t="s">
        <v>407</v>
      </c>
      <c r="H1801" s="208" t="s">
        <v>1967</v>
      </c>
      <c r="I1801" s="200" t="s">
        <v>123</v>
      </c>
      <c r="J1801" s="208" t="s">
        <v>179</v>
      </c>
      <c r="K1801" s="208" t="s">
        <v>179</v>
      </c>
      <c r="L1801" s="208" t="s">
        <v>1478</v>
      </c>
      <c r="M1801" s="199" t="s">
        <v>122</v>
      </c>
      <c r="N1801" s="201">
        <v>7.9420500000000001</v>
      </c>
      <c r="O1801" s="202" t="s">
        <v>81</v>
      </c>
      <c r="P1801" s="202"/>
      <c r="Q1801" s="203">
        <f t="shared" si="120"/>
        <v>0</v>
      </c>
      <c r="R1801" s="203">
        <f t="shared" si="121"/>
        <v>0</v>
      </c>
      <c r="S1801" s="213">
        <f>IF(M1801="nvt",0,IF(O1801&gt;0,VLOOKUP(M1801,'3-Productie normen'!A:K,VLOOKUP(O1801,'3-Productie normen'!$B$34:$C$35,2,FALSE),FALSE)))</f>
        <v>0</v>
      </c>
      <c r="T1801" s="213">
        <f t="shared" si="122"/>
        <v>0</v>
      </c>
      <c r="U1801" s="572"/>
    </row>
    <row r="1802" spans="1:21" ht="14.15" customHeight="1">
      <c r="A1802" s="232">
        <v>1801</v>
      </c>
      <c r="B1802" s="262" t="s">
        <v>87</v>
      </c>
      <c r="C1802" s="208" t="s">
        <v>1464</v>
      </c>
      <c r="D1802" s="208" t="s">
        <v>1465</v>
      </c>
      <c r="E1802" s="208" t="s">
        <v>1466</v>
      </c>
      <c r="F1802" s="208" t="s">
        <v>176</v>
      </c>
      <c r="G1802" s="208" t="s">
        <v>407</v>
      </c>
      <c r="H1802" s="208" t="s">
        <v>1968</v>
      </c>
      <c r="I1802" s="200" t="s">
        <v>123</v>
      </c>
      <c r="J1802" s="208" t="s">
        <v>179</v>
      </c>
      <c r="K1802" s="208" t="s">
        <v>1064</v>
      </c>
      <c r="L1802" s="208" t="s">
        <v>1478</v>
      </c>
      <c r="M1802" s="199" t="s">
        <v>122</v>
      </c>
      <c r="N1802" s="201">
        <v>10.452960000000001</v>
      </c>
      <c r="O1802" s="202" t="s">
        <v>81</v>
      </c>
      <c r="P1802" s="202"/>
      <c r="Q1802" s="203">
        <f t="shared" si="120"/>
        <v>0</v>
      </c>
      <c r="R1802" s="203">
        <f t="shared" si="121"/>
        <v>0</v>
      </c>
      <c r="S1802" s="213">
        <f>IF(M1802="nvt",0,IF(O1802&gt;0,VLOOKUP(M1802,'3-Productie normen'!A:K,VLOOKUP(O1802,'3-Productie normen'!$B$34:$C$35,2,FALSE),FALSE)))</f>
        <v>0</v>
      </c>
      <c r="T1802" s="213">
        <f t="shared" si="122"/>
        <v>0</v>
      </c>
      <c r="U1802" s="572"/>
    </row>
    <row r="1803" spans="1:21" ht="14.15" customHeight="1">
      <c r="A1803" s="231">
        <v>1802</v>
      </c>
      <c r="B1803" s="262" t="s">
        <v>87</v>
      </c>
      <c r="C1803" s="208" t="s">
        <v>1464</v>
      </c>
      <c r="D1803" s="208" t="s">
        <v>1465</v>
      </c>
      <c r="E1803" s="208" t="s">
        <v>1466</v>
      </c>
      <c r="F1803" s="208" t="s">
        <v>176</v>
      </c>
      <c r="G1803" s="208" t="s">
        <v>407</v>
      </c>
      <c r="H1803" s="208" t="s">
        <v>1968</v>
      </c>
      <c r="I1803" s="200" t="s">
        <v>123</v>
      </c>
      <c r="J1803" s="208" t="s">
        <v>179</v>
      </c>
      <c r="K1803" s="208" t="s">
        <v>1064</v>
      </c>
      <c r="L1803" s="208" t="s">
        <v>1478</v>
      </c>
      <c r="M1803" s="199" t="s">
        <v>122</v>
      </c>
      <c r="N1803" s="201">
        <v>5.8071999999999999</v>
      </c>
      <c r="O1803" s="202" t="s">
        <v>81</v>
      </c>
      <c r="P1803" s="202"/>
      <c r="Q1803" s="203">
        <f t="shared" si="120"/>
        <v>0</v>
      </c>
      <c r="R1803" s="203">
        <f t="shared" si="121"/>
        <v>0</v>
      </c>
      <c r="S1803" s="213">
        <f>IF(M1803="nvt",0,IF(O1803&gt;0,VLOOKUP(M1803,'3-Productie normen'!A:K,VLOOKUP(O1803,'3-Productie normen'!$B$34:$C$35,2,FALSE),FALSE)))</f>
        <v>0</v>
      </c>
      <c r="T1803" s="213">
        <f t="shared" si="122"/>
        <v>0</v>
      </c>
      <c r="U1803" s="572"/>
    </row>
    <row r="1804" spans="1:21" ht="14.15" customHeight="1">
      <c r="A1804" s="231">
        <v>1803</v>
      </c>
      <c r="B1804" s="262" t="s">
        <v>87</v>
      </c>
      <c r="C1804" s="208" t="s">
        <v>1464</v>
      </c>
      <c r="D1804" s="208" t="s">
        <v>1465</v>
      </c>
      <c r="E1804" s="208" t="s">
        <v>1466</v>
      </c>
      <c r="F1804" s="208" t="s">
        <v>176</v>
      </c>
      <c r="G1804" s="208" t="s">
        <v>407</v>
      </c>
      <c r="H1804" s="208" t="s">
        <v>1968</v>
      </c>
      <c r="I1804" s="200" t="s">
        <v>123</v>
      </c>
      <c r="J1804" s="208" t="s">
        <v>179</v>
      </c>
      <c r="K1804" s="208" t="s">
        <v>1064</v>
      </c>
      <c r="L1804" s="208" t="s">
        <v>1478</v>
      </c>
      <c r="M1804" s="199" t="s">
        <v>122</v>
      </c>
      <c r="N1804" s="201">
        <v>6.9686400000000006</v>
      </c>
      <c r="O1804" s="202" t="s">
        <v>81</v>
      </c>
      <c r="P1804" s="202"/>
      <c r="Q1804" s="203">
        <f t="shared" si="120"/>
        <v>0</v>
      </c>
      <c r="R1804" s="203">
        <f t="shared" si="121"/>
        <v>0</v>
      </c>
      <c r="S1804" s="213">
        <f>IF(M1804="nvt",0,IF(O1804&gt;0,VLOOKUP(M1804,'3-Productie normen'!A:K,VLOOKUP(O1804,'3-Productie normen'!$B$34:$C$35,2,FALSE),FALSE)))</f>
        <v>0</v>
      </c>
      <c r="T1804" s="213">
        <f t="shared" si="122"/>
        <v>0</v>
      </c>
      <c r="U1804" s="572"/>
    </row>
    <row r="1805" spans="1:21" ht="14.15" customHeight="1">
      <c r="A1805" s="231">
        <v>1804</v>
      </c>
      <c r="B1805" s="262" t="s">
        <v>87</v>
      </c>
      <c r="C1805" s="208" t="s">
        <v>1464</v>
      </c>
      <c r="D1805" s="208" t="s">
        <v>1465</v>
      </c>
      <c r="E1805" s="208" t="s">
        <v>1466</v>
      </c>
      <c r="F1805" s="208" t="s">
        <v>176</v>
      </c>
      <c r="G1805" s="208" t="s">
        <v>407</v>
      </c>
      <c r="H1805" s="208" t="s">
        <v>1969</v>
      </c>
      <c r="I1805" s="200" t="s">
        <v>123</v>
      </c>
      <c r="J1805" s="208" t="s">
        <v>179</v>
      </c>
      <c r="K1805" s="208" t="s">
        <v>256</v>
      </c>
      <c r="L1805" s="208" t="s">
        <v>180</v>
      </c>
      <c r="M1805" s="199" t="s">
        <v>122</v>
      </c>
      <c r="N1805" s="201">
        <v>7.8637049999999995</v>
      </c>
      <c r="O1805" s="202" t="s">
        <v>81</v>
      </c>
      <c r="P1805" s="202"/>
      <c r="Q1805" s="203">
        <f t="shared" si="120"/>
        <v>0</v>
      </c>
      <c r="R1805" s="203">
        <f t="shared" si="121"/>
        <v>0</v>
      </c>
      <c r="S1805" s="213">
        <f>IF(M1805="nvt",0,IF(O1805&gt;0,VLOOKUP(M1805,'3-Productie normen'!A:K,VLOOKUP(O1805,'3-Productie normen'!$B$34:$C$35,2,FALSE),FALSE)))</f>
        <v>0</v>
      </c>
      <c r="T1805" s="213">
        <f t="shared" si="122"/>
        <v>0</v>
      </c>
      <c r="U1805" s="572"/>
    </row>
    <row r="1806" spans="1:21" ht="14.15" customHeight="1">
      <c r="A1806" s="231">
        <v>1805</v>
      </c>
      <c r="B1806" s="262" t="s">
        <v>87</v>
      </c>
      <c r="C1806" s="208" t="s">
        <v>1464</v>
      </c>
      <c r="D1806" s="208" t="s">
        <v>1465</v>
      </c>
      <c r="E1806" s="208" t="s">
        <v>1466</v>
      </c>
      <c r="F1806" s="208" t="s">
        <v>176</v>
      </c>
      <c r="G1806" s="208" t="s">
        <v>407</v>
      </c>
      <c r="H1806" s="208" t="s">
        <v>1969</v>
      </c>
      <c r="I1806" s="200" t="s">
        <v>123</v>
      </c>
      <c r="J1806" s="208" t="s">
        <v>179</v>
      </c>
      <c r="K1806" s="208" t="s">
        <v>256</v>
      </c>
      <c r="L1806" s="208" t="s">
        <v>180</v>
      </c>
      <c r="M1806" s="199" t="s">
        <v>122</v>
      </c>
      <c r="N1806" s="201">
        <v>4.3687250000000004</v>
      </c>
      <c r="O1806" s="202" t="s">
        <v>81</v>
      </c>
      <c r="P1806" s="202"/>
      <c r="Q1806" s="203">
        <f t="shared" si="120"/>
        <v>0</v>
      </c>
      <c r="R1806" s="203">
        <f t="shared" si="121"/>
        <v>0</v>
      </c>
      <c r="S1806" s="213">
        <f>IF(M1806="nvt",0,IF(O1806&gt;0,VLOOKUP(M1806,'3-Productie normen'!A:K,VLOOKUP(O1806,'3-Productie normen'!$B$34:$C$35,2,FALSE),FALSE)))</f>
        <v>0</v>
      </c>
      <c r="T1806" s="213">
        <f t="shared" si="122"/>
        <v>0</v>
      </c>
      <c r="U1806" s="572"/>
    </row>
    <row r="1807" spans="1:21" ht="14.15" customHeight="1">
      <c r="A1807" s="231">
        <v>1806</v>
      </c>
      <c r="B1807" s="262" t="s">
        <v>87</v>
      </c>
      <c r="C1807" s="208" t="s">
        <v>1464</v>
      </c>
      <c r="D1807" s="208" t="s">
        <v>1465</v>
      </c>
      <c r="E1807" s="208" t="s">
        <v>1466</v>
      </c>
      <c r="F1807" s="208" t="s">
        <v>176</v>
      </c>
      <c r="G1807" s="208" t="s">
        <v>407</v>
      </c>
      <c r="H1807" s="208" t="s">
        <v>1969</v>
      </c>
      <c r="I1807" s="200" t="s">
        <v>123</v>
      </c>
      <c r="J1807" s="208" t="s">
        <v>179</v>
      </c>
      <c r="K1807" s="208" t="s">
        <v>256</v>
      </c>
      <c r="L1807" s="208" t="s">
        <v>180</v>
      </c>
      <c r="M1807" s="199" t="s">
        <v>122</v>
      </c>
      <c r="N1807" s="201">
        <v>5.24247</v>
      </c>
      <c r="O1807" s="202" t="s">
        <v>81</v>
      </c>
      <c r="P1807" s="202"/>
      <c r="Q1807" s="203">
        <f t="shared" si="120"/>
        <v>0</v>
      </c>
      <c r="R1807" s="203">
        <f t="shared" si="121"/>
        <v>0</v>
      </c>
      <c r="S1807" s="213">
        <f>IF(M1807="nvt",0,IF(O1807&gt;0,VLOOKUP(M1807,'3-Productie normen'!A:K,VLOOKUP(O1807,'3-Productie normen'!$B$34:$C$35,2,FALSE),FALSE)))</f>
        <v>0</v>
      </c>
      <c r="T1807" s="213">
        <f t="shared" si="122"/>
        <v>0</v>
      </c>
      <c r="U1807" s="572"/>
    </row>
    <row r="1808" spans="1:21" ht="14.15" customHeight="1">
      <c r="A1808" s="231">
        <v>1807</v>
      </c>
      <c r="B1808" s="262" t="s">
        <v>87</v>
      </c>
      <c r="C1808" s="208" t="s">
        <v>1464</v>
      </c>
      <c r="D1808" s="208" t="s">
        <v>1465</v>
      </c>
      <c r="E1808" s="208" t="s">
        <v>1466</v>
      </c>
      <c r="F1808" s="208" t="s">
        <v>176</v>
      </c>
      <c r="G1808" s="208" t="s">
        <v>407</v>
      </c>
      <c r="H1808" s="208" t="s">
        <v>1970</v>
      </c>
      <c r="I1808" s="200" t="s">
        <v>123</v>
      </c>
      <c r="J1808" s="208" t="s">
        <v>179</v>
      </c>
      <c r="K1808" s="208" t="s">
        <v>1064</v>
      </c>
      <c r="L1808" s="208" t="s">
        <v>180</v>
      </c>
      <c r="M1808" s="199" t="s">
        <v>122</v>
      </c>
      <c r="N1808" s="201">
        <v>3.6382499999999998</v>
      </c>
      <c r="O1808" s="202" t="s">
        <v>81</v>
      </c>
      <c r="P1808" s="202"/>
      <c r="Q1808" s="203">
        <f t="shared" si="120"/>
        <v>0</v>
      </c>
      <c r="R1808" s="203">
        <f t="shared" si="121"/>
        <v>0</v>
      </c>
      <c r="S1808" s="213">
        <f>IF(M1808="nvt",0,IF(O1808&gt;0,VLOOKUP(M1808,'3-Productie normen'!A:K,VLOOKUP(O1808,'3-Productie normen'!$B$34:$C$35,2,FALSE),FALSE)))</f>
        <v>0</v>
      </c>
      <c r="T1808" s="213">
        <f t="shared" si="122"/>
        <v>0</v>
      </c>
      <c r="U1808" s="572"/>
    </row>
    <row r="1809" spans="1:21" ht="14.15" customHeight="1">
      <c r="A1809" s="231">
        <v>1808</v>
      </c>
      <c r="B1809" s="262" t="s">
        <v>87</v>
      </c>
      <c r="C1809" s="208" t="s">
        <v>1464</v>
      </c>
      <c r="D1809" s="208" t="s">
        <v>1465</v>
      </c>
      <c r="E1809" s="208" t="s">
        <v>1466</v>
      </c>
      <c r="F1809" s="208" t="s">
        <v>176</v>
      </c>
      <c r="G1809" s="208" t="s">
        <v>407</v>
      </c>
      <c r="H1809" s="208" t="s">
        <v>1970</v>
      </c>
      <c r="I1809" s="200" t="s">
        <v>245</v>
      </c>
      <c r="J1809" s="208" t="s">
        <v>179</v>
      </c>
      <c r="K1809" s="208" t="s">
        <v>1064</v>
      </c>
      <c r="L1809" s="208" t="s">
        <v>180</v>
      </c>
      <c r="M1809" s="199" t="s">
        <v>143</v>
      </c>
      <c r="N1809" s="201">
        <v>2.0212500000000002</v>
      </c>
      <c r="O1809" s="202"/>
      <c r="P1809" s="202"/>
      <c r="Q1809" s="203">
        <f t="shared" si="120"/>
        <v>0</v>
      </c>
      <c r="R1809" s="203">
        <f t="shared" si="121"/>
        <v>0</v>
      </c>
      <c r="S1809" s="213">
        <f>IF(M1809="nvt",0,IF(O1809&gt;0,VLOOKUP(M1809,'3-Productie normen'!A:K,VLOOKUP(O1809,'3-Productie normen'!$B$34:$C$35,2,FALSE),FALSE)))</f>
        <v>0</v>
      </c>
      <c r="T1809" s="213">
        <f t="shared" si="122"/>
        <v>0</v>
      </c>
      <c r="U1809" s="572"/>
    </row>
    <row r="1810" spans="1:21" ht="14.15" customHeight="1">
      <c r="A1810" s="232">
        <v>1809</v>
      </c>
      <c r="B1810" s="262" t="s">
        <v>87</v>
      </c>
      <c r="C1810" s="208" t="s">
        <v>1464</v>
      </c>
      <c r="D1810" s="208" t="s">
        <v>1465</v>
      </c>
      <c r="E1810" s="208" t="s">
        <v>1466</v>
      </c>
      <c r="F1810" s="208" t="s">
        <v>176</v>
      </c>
      <c r="G1810" s="208" t="s">
        <v>407</v>
      </c>
      <c r="H1810" s="208" t="s">
        <v>1970</v>
      </c>
      <c r="I1810" s="200" t="s">
        <v>123</v>
      </c>
      <c r="J1810" s="208" t="s">
        <v>179</v>
      </c>
      <c r="K1810" s="208" t="s">
        <v>1064</v>
      </c>
      <c r="L1810" s="208" t="s">
        <v>180</v>
      </c>
      <c r="M1810" s="199" t="s">
        <v>122</v>
      </c>
      <c r="N1810" s="201">
        <v>2.4255</v>
      </c>
      <c r="O1810" s="202" t="s">
        <v>81</v>
      </c>
      <c r="P1810" s="202"/>
      <c r="Q1810" s="203">
        <f t="shared" ref="Q1810:Q1873" si="123">IF(O1810="nvt",0,IF(O1810&gt;0,S1810*N1810,0))</f>
        <v>0</v>
      </c>
      <c r="R1810" s="203">
        <f t="shared" ref="R1810:R1873" si="124">IF(P1810&gt;0,T1810*N1810,0)</f>
        <v>0</v>
      </c>
      <c r="S1810" s="213">
        <f>IF(M1810="nvt",0,IF(O1810&gt;0,VLOOKUP(M1810,'3-Productie normen'!A:K,VLOOKUP(O1810,'3-Productie normen'!$B$34:$C$35,2,FALSE),FALSE)))</f>
        <v>0</v>
      </c>
      <c r="T1810" s="213">
        <f t="shared" ref="T1810:T1873" si="125">IF(P1810&gt;0,S1810*$T$8,0)</f>
        <v>0</v>
      </c>
      <c r="U1810" s="572"/>
    </row>
    <row r="1811" spans="1:21" ht="14.15" customHeight="1">
      <c r="A1811" s="231">
        <v>1810</v>
      </c>
      <c r="B1811" s="262" t="s">
        <v>87</v>
      </c>
      <c r="C1811" s="208" t="s">
        <v>1464</v>
      </c>
      <c r="D1811" s="208" t="s">
        <v>1465</v>
      </c>
      <c r="E1811" s="208" t="s">
        <v>1466</v>
      </c>
      <c r="F1811" s="208" t="s">
        <v>176</v>
      </c>
      <c r="G1811" s="208" t="s">
        <v>407</v>
      </c>
      <c r="H1811" s="208" t="s">
        <v>1971</v>
      </c>
      <c r="I1811" s="200" t="s">
        <v>125</v>
      </c>
      <c r="J1811" s="208" t="s">
        <v>222</v>
      </c>
      <c r="K1811" s="208" t="s">
        <v>279</v>
      </c>
      <c r="L1811" s="208" t="s">
        <v>180</v>
      </c>
      <c r="M1811" s="199" t="s">
        <v>129</v>
      </c>
      <c r="N1811" s="201">
        <v>19.147200000000002</v>
      </c>
      <c r="O1811" s="202" t="s">
        <v>81</v>
      </c>
      <c r="P1811" s="202"/>
      <c r="Q1811" s="203">
        <f t="shared" si="123"/>
        <v>0</v>
      </c>
      <c r="R1811" s="203">
        <f t="shared" si="124"/>
        <v>0</v>
      </c>
      <c r="S1811" s="213">
        <f>IF(M1811="nvt",0,IF(O1811&gt;0,VLOOKUP(M1811,'3-Productie normen'!A:K,VLOOKUP(O1811,'3-Productie normen'!$B$34:$C$35,2,FALSE),FALSE)))</f>
        <v>0</v>
      </c>
      <c r="T1811" s="213">
        <f t="shared" si="125"/>
        <v>0</v>
      </c>
      <c r="U1811" s="572"/>
    </row>
    <row r="1812" spans="1:21" ht="14.15" customHeight="1">
      <c r="A1812" s="231">
        <v>1811</v>
      </c>
      <c r="B1812" s="262" t="s">
        <v>87</v>
      </c>
      <c r="C1812" s="208" t="s">
        <v>1464</v>
      </c>
      <c r="D1812" s="208" t="s">
        <v>1465</v>
      </c>
      <c r="E1812" s="208" t="s">
        <v>1466</v>
      </c>
      <c r="F1812" s="208" t="s">
        <v>176</v>
      </c>
      <c r="G1812" s="208" t="s">
        <v>407</v>
      </c>
      <c r="H1812" s="208" t="s">
        <v>1972</v>
      </c>
      <c r="I1812" s="200" t="s">
        <v>130</v>
      </c>
      <c r="J1812" s="208" t="s">
        <v>209</v>
      </c>
      <c r="K1812" s="208" t="s">
        <v>220</v>
      </c>
      <c r="L1812" s="208" t="s">
        <v>180</v>
      </c>
      <c r="M1812" s="208" t="s">
        <v>140</v>
      </c>
      <c r="N1812" s="201">
        <v>28.535999999999998</v>
      </c>
      <c r="O1812" s="202" t="s">
        <v>81</v>
      </c>
      <c r="P1812" s="202"/>
      <c r="Q1812" s="203">
        <f t="shared" si="123"/>
        <v>0</v>
      </c>
      <c r="R1812" s="203">
        <f t="shared" si="124"/>
        <v>0</v>
      </c>
      <c r="S1812" s="213">
        <f>IF(M1812="nvt",0,IF(O1812&gt;0,VLOOKUP(M1812,'3-Productie normen'!A:K,VLOOKUP(O1812,'3-Productie normen'!$B$34:$C$35,2,FALSE),FALSE)))</f>
        <v>0</v>
      </c>
      <c r="T1812" s="213">
        <f t="shared" si="125"/>
        <v>0</v>
      </c>
      <c r="U1812" s="572"/>
    </row>
    <row r="1813" spans="1:21" ht="14.15" customHeight="1">
      <c r="A1813" s="231">
        <v>1812</v>
      </c>
      <c r="B1813" s="262" t="s">
        <v>87</v>
      </c>
      <c r="C1813" s="208" t="s">
        <v>1464</v>
      </c>
      <c r="D1813" s="208" t="s">
        <v>1465</v>
      </c>
      <c r="E1813" s="208" t="s">
        <v>1466</v>
      </c>
      <c r="F1813" s="208" t="s">
        <v>176</v>
      </c>
      <c r="G1813" s="208" t="s">
        <v>407</v>
      </c>
      <c r="H1813" s="208" t="s">
        <v>1973</v>
      </c>
      <c r="I1813" s="200" t="s">
        <v>130</v>
      </c>
      <c r="J1813" s="208" t="s">
        <v>209</v>
      </c>
      <c r="K1813" s="208" t="s">
        <v>220</v>
      </c>
      <c r="L1813" s="208" t="s">
        <v>180</v>
      </c>
      <c r="M1813" s="208" t="s">
        <v>140</v>
      </c>
      <c r="N1813" s="201">
        <v>18.8858</v>
      </c>
      <c r="O1813" s="202" t="s">
        <v>81</v>
      </c>
      <c r="P1813" s="202"/>
      <c r="Q1813" s="203">
        <f t="shared" si="123"/>
        <v>0</v>
      </c>
      <c r="R1813" s="203">
        <f t="shared" si="124"/>
        <v>0</v>
      </c>
      <c r="S1813" s="213">
        <f>IF(M1813="nvt",0,IF(O1813&gt;0,VLOOKUP(M1813,'3-Productie normen'!A:K,VLOOKUP(O1813,'3-Productie normen'!$B$34:$C$35,2,FALSE),FALSE)))</f>
        <v>0</v>
      </c>
      <c r="T1813" s="213">
        <f t="shared" si="125"/>
        <v>0</v>
      </c>
      <c r="U1813" s="572"/>
    </row>
    <row r="1814" spans="1:21" ht="14.15" customHeight="1">
      <c r="A1814" s="231">
        <v>1813</v>
      </c>
      <c r="B1814" s="262" t="s">
        <v>87</v>
      </c>
      <c r="C1814" s="208" t="s">
        <v>1464</v>
      </c>
      <c r="D1814" s="208" t="s">
        <v>1465</v>
      </c>
      <c r="E1814" s="208" t="s">
        <v>1466</v>
      </c>
      <c r="F1814" s="208" t="s">
        <v>176</v>
      </c>
      <c r="G1814" s="208" t="s">
        <v>407</v>
      </c>
      <c r="H1814" s="208" t="s">
        <v>1974</v>
      </c>
      <c r="I1814" s="207" t="s">
        <v>130</v>
      </c>
      <c r="J1814" s="208" t="s">
        <v>222</v>
      </c>
      <c r="K1814" s="208" t="s">
        <v>237</v>
      </c>
      <c r="L1814" s="208" t="s">
        <v>180</v>
      </c>
      <c r="M1814" s="199" t="s">
        <v>129</v>
      </c>
      <c r="N1814" s="201">
        <v>96.164000000000001</v>
      </c>
      <c r="O1814" s="202" t="s">
        <v>81</v>
      </c>
      <c r="P1814" s="202"/>
      <c r="Q1814" s="203">
        <f t="shared" si="123"/>
        <v>0</v>
      </c>
      <c r="R1814" s="203">
        <f t="shared" si="124"/>
        <v>0</v>
      </c>
      <c r="S1814" s="213">
        <f>IF(M1814="nvt",0,IF(O1814&gt;0,VLOOKUP(M1814,'3-Productie normen'!A:K,VLOOKUP(O1814,'3-Productie normen'!$B$34:$C$35,2,FALSE),FALSE)))</f>
        <v>0</v>
      </c>
      <c r="T1814" s="213">
        <f t="shared" si="125"/>
        <v>0</v>
      </c>
      <c r="U1814" s="572"/>
    </row>
    <row r="1815" spans="1:21" ht="14.15" customHeight="1">
      <c r="A1815" s="231">
        <v>1814</v>
      </c>
      <c r="B1815" s="262" t="s">
        <v>87</v>
      </c>
      <c r="C1815" s="208" t="s">
        <v>1464</v>
      </c>
      <c r="D1815" s="208" t="s">
        <v>1465</v>
      </c>
      <c r="E1815" s="208" t="s">
        <v>1466</v>
      </c>
      <c r="F1815" s="208" t="s">
        <v>176</v>
      </c>
      <c r="G1815" s="208" t="s">
        <v>407</v>
      </c>
      <c r="H1815" s="208" t="s">
        <v>1975</v>
      </c>
      <c r="I1815" s="200" t="s">
        <v>143</v>
      </c>
      <c r="J1815" s="208" t="s">
        <v>179</v>
      </c>
      <c r="K1815" s="208" t="s">
        <v>235</v>
      </c>
      <c r="L1815" s="208" t="s">
        <v>180</v>
      </c>
      <c r="M1815" s="208" t="s">
        <v>143</v>
      </c>
      <c r="N1815" s="201">
        <v>18.7927</v>
      </c>
      <c r="O1815" s="202"/>
      <c r="P1815" s="202"/>
      <c r="Q1815" s="203">
        <f t="shared" si="123"/>
        <v>0</v>
      </c>
      <c r="R1815" s="203">
        <f t="shared" si="124"/>
        <v>0</v>
      </c>
      <c r="S1815" s="213">
        <f>IF(M1815="nvt",0,IF(O1815&gt;0,VLOOKUP(M1815,'3-Productie normen'!A:K,VLOOKUP(O1815,'3-Productie normen'!$B$34:$C$35,2,FALSE),FALSE)))</f>
        <v>0</v>
      </c>
      <c r="T1815" s="213">
        <f t="shared" si="125"/>
        <v>0</v>
      </c>
      <c r="U1815" s="572"/>
    </row>
    <row r="1816" spans="1:21" ht="14.15" customHeight="1">
      <c r="A1816" s="231">
        <v>1815</v>
      </c>
      <c r="B1816" s="262" t="s">
        <v>87</v>
      </c>
      <c r="C1816" s="208" t="s">
        <v>1464</v>
      </c>
      <c r="D1816" s="208" t="s">
        <v>1465</v>
      </c>
      <c r="E1816" s="208" t="s">
        <v>1466</v>
      </c>
      <c r="F1816" s="208" t="s">
        <v>176</v>
      </c>
      <c r="G1816" s="208" t="s">
        <v>407</v>
      </c>
      <c r="H1816" s="208" t="s">
        <v>1976</v>
      </c>
      <c r="I1816" s="200" t="s">
        <v>133</v>
      </c>
      <c r="J1816" s="208" t="s">
        <v>222</v>
      </c>
      <c r="K1816" s="208" t="s">
        <v>223</v>
      </c>
      <c r="L1816" s="208" t="s">
        <v>461</v>
      </c>
      <c r="M1816" s="208" t="s">
        <v>138</v>
      </c>
      <c r="N1816" s="201">
        <v>3.2776999999999998</v>
      </c>
      <c r="O1816" s="202" t="s">
        <v>81</v>
      </c>
      <c r="P1816" s="202"/>
      <c r="Q1816" s="203">
        <f t="shared" si="123"/>
        <v>0</v>
      </c>
      <c r="R1816" s="203">
        <f t="shared" si="124"/>
        <v>0</v>
      </c>
      <c r="S1816" s="213">
        <f>IF(M1816="nvt",0,IF(O1816&gt;0,VLOOKUP(M1816,'3-Productie normen'!A:K,VLOOKUP(O1816,'3-Productie normen'!$B$34:$C$35,2,FALSE),FALSE)))</f>
        <v>0</v>
      </c>
      <c r="T1816" s="213">
        <f t="shared" si="125"/>
        <v>0</v>
      </c>
      <c r="U1816" s="572"/>
    </row>
    <row r="1817" spans="1:21" ht="14.15" customHeight="1">
      <c r="A1817" s="231">
        <v>1816</v>
      </c>
      <c r="B1817" s="262" t="s">
        <v>87</v>
      </c>
      <c r="C1817" s="208" t="s">
        <v>1464</v>
      </c>
      <c r="D1817" s="208" t="s">
        <v>1465</v>
      </c>
      <c r="E1817" s="208" t="s">
        <v>1466</v>
      </c>
      <c r="F1817" s="208" t="s">
        <v>176</v>
      </c>
      <c r="G1817" s="208" t="s">
        <v>407</v>
      </c>
      <c r="H1817" s="208" t="s">
        <v>1977</v>
      </c>
      <c r="I1817" s="200" t="s">
        <v>133</v>
      </c>
      <c r="J1817" s="208" t="s">
        <v>222</v>
      </c>
      <c r="K1817" s="208" t="s">
        <v>223</v>
      </c>
      <c r="L1817" s="208" t="s">
        <v>461</v>
      </c>
      <c r="M1817" s="208" t="s">
        <v>138</v>
      </c>
      <c r="N1817" s="201">
        <v>1.1079000000000001</v>
      </c>
      <c r="O1817" s="202" t="s">
        <v>81</v>
      </c>
      <c r="P1817" s="202"/>
      <c r="Q1817" s="203">
        <f t="shared" si="123"/>
        <v>0</v>
      </c>
      <c r="R1817" s="203">
        <f t="shared" si="124"/>
        <v>0</v>
      </c>
      <c r="S1817" s="213">
        <f>IF(M1817="nvt",0,IF(O1817&gt;0,VLOOKUP(M1817,'3-Productie normen'!A:K,VLOOKUP(O1817,'3-Productie normen'!$B$34:$C$35,2,FALSE),FALSE)))</f>
        <v>0</v>
      </c>
      <c r="T1817" s="213">
        <f t="shared" si="125"/>
        <v>0</v>
      </c>
      <c r="U1817" s="572"/>
    </row>
    <row r="1818" spans="1:21" ht="14.15" customHeight="1">
      <c r="A1818" s="232">
        <v>1817</v>
      </c>
      <c r="B1818" s="262" t="s">
        <v>87</v>
      </c>
      <c r="C1818" s="208" t="s">
        <v>1464</v>
      </c>
      <c r="D1818" s="208" t="s">
        <v>1465</v>
      </c>
      <c r="E1818" s="208" t="s">
        <v>1466</v>
      </c>
      <c r="F1818" s="208" t="s">
        <v>176</v>
      </c>
      <c r="G1818" s="208" t="s">
        <v>407</v>
      </c>
      <c r="H1818" s="208" t="s">
        <v>1978</v>
      </c>
      <c r="I1818" s="200" t="s">
        <v>133</v>
      </c>
      <c r="J1818" s="208" t="s">
        <v>222</v>
      </c>
      <c r="K1818" s="208" t="s">
        <v>223</v>
      </c>
      <c r="L1818" s="208" t="s">
        <v>461</v>
      </c>
      <c r="M1818" s="208" t="s">
        <v>138</v>
      </c>
      <c r="N1818" s="201">
        <v>1.1435</v>
      </c>
      <c r="O1818" s="202" t="s">
        <v>81</v>
      </c>
      <c r="P1818" s="202"/>
      <c r="Q1818" s="203">
        <f t="shared" si="123"/>
        <v>0</v>
      </c>
      <c r="R1818" s="203">
        <f t="shared" si="124"/>
        <v>0</v>
      </c>
      <c r="S1818" s="213">
        <f>IF(M1818="nvt",0,IF(O1818&gt;0,VLOOKUP(M1818,'3-Productie normen'!A:K,VLOOKUP(O1818,'3-Productie normen'!$B$34:$C$35,2,FALSE),FALSE)))</f>
        <v>0</v>
      </c>
      <c r="T1818" s="213">
        <f t="shared" si="125"/>
        <v>0</v>
      </c>
      <c r="U1818" s="572"/>
    </row>
    <row r="1819" spans="1:21" ht="14.15" customHeight="1">
      <c r="A1819" s="231">
        <v>1818</v>
      </c>
      <c r="B1819" s="262" t="s">
        <v>87</v>
      </c>
      <c r="C1819" s="208" t="s">
        <v>1464</v>
      </c>
      <c r="D1819" s="208" t="s">
        <v>1465</v>
      </c>
      <c r="E1819" s="208" t="s">
        <v>1466</v>
      </c>
      <c r="F1819" s="208" t="s">
        <v>176</v>
      </c>
      <c r="G1819" s="208" t="s">
        <v>407</v>
      </c>
      <c r="H1819" s="208" t="s">
        <v>1979</v>
      </c>
      <c r="I1819" s="200" t="s">
        <v>143</v>
      </c>
      <c r="J1819" s="208" t="s">
        <v>179</v>
      </c>
      <c r="K1819" s="208" t="s">
        <v>179</v>
      </c>
      <c r="L1819" s="208" t="s">
        <v>1478</v>
      </c>
      <c r="M1819" s="208" t="s">
        <v>143</v>
      </c>
      <c r="N1819" s="201">
        <v>8.4838500000000003</v>
      </c>
      <c r="O1819" s="202"/>
      <c r="P1819" s="202"/>
      <c r="Q1819" s="203">
        <f t="shared" si="123"/>
        <v>0</v>
      </c>
      <c r="R1819" s="203">
        <f t="shared" si="124"/>
        <v>0</v>
      </c>
      <c r="S1819" s="213">
        <f>IF(M1819="nvt",0,IF(O1819&gt;0,VLOOKUP(M1819,'3-Productie normen'!A:K,VLOOKUP(O1819,'3-Productie normen'!$B$34:$C$35,2,FALSE),FALSE)))</f>
        <v>0</v>
      </c>
      <c r="T1819" s="213">
        <f t="shared" si="125"/>
        <v>0</v>
      </c>
      <c r="U1819" s="572"/>
    </row>
    <row r="1820" spans="1:21" ht="14.15" customHeight="1">
      <c r="A1820" s="231">
        <v>1819</v>
      </c>
      <c r="B1820" s="262" t="s">
        <v>87</v>
      </c>
      <c r="C1820" s="208" t="s">
        <v>1464</v>
      </c>
      <c r="D1820" s="208" t="s">
        <v>1465</v>
      </c>
      <c r="E1820" s="208" t="s">
        <v>1466</v>
      </c>
      <c r="F1820" s="208" t="s">
        <v>176</v>
      </c>
      <c r="G1820" s="208" t="s">
        <v>407</v>
      </c>
      <c r="H1820" s="208" t="s">
        <v>1979</v>
      </c>
      <c r="I1820" s="200" t="s">
        <v>143</v>
      </c>
      <c r="J1820" s="208" t="s">
        <v>179</v>
      </c>
      <c r="K1820" s="208" t="s">
        <v>179</v>
      </c>
      <c r="L1820" s="208" t="s">
        <v>1478</v>
      </c>
      <c r="M1820" s="208" t="s">
        <v>143</v>
      </c>
      <c r="N1820" s="201">
        <v>4.7132499999999995</v>
      </c>
      <c r="O1820" s="202"/>
      <c r="P1820" s="202"/>
      <c r="Q1820" s="203">
        <f t="shared" si="123"/>
        <v>0</v>
      </c>
      <c r="R1820" s="203">
        <f t="shared" si="124"/>
        <v>0</v>
      </c>
      <c r="S1820" s="213">
        <f>IF(M1820="nvt",0,IF(O1820&gt;0,VLOOKUP(M1820,'3-Productie normen'!A:K,VLOOKUP(O1820,'3-Productie normen'!$B$34:$C$35,2,FALSE),FALSE)))</f>
        <v>0</v>
      </c>
      <c r="T1820" s="213">
        <f t="shared" si="125"/>
        <v>0</v>
      </c>
      <c r="U1820" s="572"/>
    </row>
    <row r="1821" spans="1:21" ht="14.15" customHeight="1">
      <c r="A1821" s="231">
        <v>1820</v>
      </c>
      <c r="B1821" s="262" t="s">
        <v>87</v>
      </c>
      <c r="C1821" s="208" t="s">
        <v>1464</v>
      </c>
      <c r="D1821" s="208" t="s">
        <v>1465</v>
      </c>
      <c r="E1821" s="208" t="s">
        <v>1466</v>
      </c>
      <c r="F1821" s="208" t="s">
        <v>176</v>
      </c>
      <c r="G1821" s="208" t="s">
        <v>407</v>
      </c>
      <c r="H1821" s="208" t="s">
        <v>1979</v>
      </c>
      <c r="I1821" s="200" t="s">
        <v>143</v>
      </c>
      <c r="J1821" s="208" t="s">
        <v>179</v>
      </c>
      <c r="K1821" s="208" t="s">
        <v>179</v>
      </c>
      <c r="L1821" s="208" t="s">
        <v>1478</v>
      </c>
      <c r="M1821" s="208" t="s">
        <v>143</v>
      </c>
      <c r="N1821" s="201">
        <v>5.6558999999999999</v>
      </c>
      <c r="O1821" s="202"/>
      <c r="P1821" s="202"/>
      <c r="Q1821" s="203">
        <f t="shared" si="123"/>
        <v>0</v>
      </c>
      <c r="R1821" s="203">
        <f t="shared" si="124"/>
        <v>0</v>
      </c>
      <c r="S1821" s="213">
        <f>IF(M1821="nvt",0,IF(O1821&gt;0,VLOOKUP(M1821,'3-Productie normen'!A:K,VLOOKUP(O1821,'3-Productie normen'!$B$34:$C$35,2,FALSE),FALSE)))</f>
        <v>0</v>
      </c>
      <c r="T1821" s="213">
        <f t="shared" si="125"/>
        <v>0</v>
      </c>
      <c r="U1821" s="572"/>
    </row>
    <row r="1822" spans="1:21" ht="14.15" customHeight="1">
      <c r="A1822" s="231">
        <v>1821</v>
      </c>
      <c r="B1822" s="262" t="s">
        <v>87</v>
      </c>
      <c r="C1822" s="208" t="s">
        <v>1464</v>
      </c>
      <c r="D1822" s="208" t="s">
        <v>1465</v>
      </c>
      <c r="E1822" s="208" t="s">
        <v>1466</v>
      </c>
      <c r="F1822" s="208" t="s">
        <v>176</v>
      </c>
      <c r="G1822" s="208" t="s">
        <v>407</v>
      </c>
      <c r="H1822" s="208" t="s">
        <v>1980</v>
      </c>
      <c r="I1822" s="200" t="s">
        <v>143</v>
      </c>
      <c r="J1822" s="208" t="s">
        <v>255</v>
      </c>
      <c r="K1822" s="208" t="s">
        <v>256</v>
      </c>
      <c r="L1822" s="208" t="s">
        <v>461</v>
      </c>
      <c r="M1822" s="208" t="s">
        <v>143</v>
      </c>
      <c r="N1822" s="201">
        <v>7.9695</v>
      </c>
      <c r="O1822" s="202"/>
      <c r="P1822" s="202"/>
      <c r="Q1822" s="203">
        <f t="shared" si="123"/>
        <v>0</v>
      </c>
      <c r="R1822" s="203">
        <f t="shared" si="124"/>
        <v>0</v>
      </c>
      <c r="S1822" s="213">
        <f>IF(M1822="nvt",0,IF(O1822&gt;0,VLOOKUP(M1822,'3-Productie normen'!A:K,VLOOKUP(O1822,'3-Productie normen'!$B$34:$C$35,2,FALSE),FALSE)))</f>
        <v>0</v>
      </c>
      <c r="T1822" s="213">
        <f t="shared" si="125"/>
        <v>0</v>
      </c>
      <c r="U1822" s="572"/>
    </row>
    <row r="1823" spans="1:21" ht="14.15" customHeight="1">
      <c r="A1823" s="231">
        <v>1822</v>
      </c>
      <c r="B1823" s="262" t="s">
        <v>87</v>
      </c>
      <c r="C1823" s="208" t="s">
        <v>1464</v>
      </c>
      <c r="D1823" s="208" t="s">
        <v>1465</v>
      </c>
      <c r="E1823" s="208" t="s">
        <v>1466</v>
      </c>
      <c r="F1823" s="208" t="s">
        <v>176</v>
      </c>
      <c r="G1823" s="208" t="s">
        <v>407</v>
      </c>
      <c r="H1823" s="208" t="s">
        <v>1981</v>
      </c>
      <c r="I1823" s="200" t="s">
        <v>123</v>
      </c>
      <c r="J1823" s="208" t="s">
        <v>179</v>
      </c>
      <c r="K1823" s="208" t="s">
        <v>179</v>
      </c>
      <c r="L1823" s="208" t="s">
        <v>1478</v>
      </c>
      <c r="M1823" s="199" t="s">
        <v>122</v>
      </c>
      <c r="N1823" s="201">
        <v>8.4316499999999994</v>
      </c>
      <c r="O1823" s="202" t="s">
        <v>81</v>
      </c>
      <c r="P1823" s="202"/>
      <c r="Q1823" s="203">
        <f t="shared" si="123"/>
        <v>0</v>
      </c>
      <c r="R1823" s="203">
        <f t="shared" si="124"/>
        <v>0</v>
      </c>
      <c r="S1823" s="213">
        <f>IF(M1823="nvt",0,IF(O1823&gt;0,VLOOKUP(M1823,'3-Productie normen'!A:K,VLOOKUP(O1823,'3-Productie normen'!$B$34:$C$35,2,FALSE),FALSE)))</f>
        <v>0</v>
      </c>
      <c r="T1823" s="213">
        <f t="shared" si="125"/>
        <v>0</v>
      </c>
      <c r="U1823" s="572"/>
    </row>
    <row r="1824" spans="1:21" ht="14.15" customHeight="1">
      <c r="A1824" s="231">
        <v>1823</v>
      </c>
      <c r="B1824" s="262" t="s">
        <v>87</v>
      </c>
      <c r="C1824" s="208" t="s">
        <v>1464</v>
      </c>
      <c r="D1824" s="208" t="s">
        <v>1465</v>
      </c>
      <c r="E1824" s="208" t="s">
        <v>1466</v>
      </c>
      <c r="F1824" s="208" t="s">
        <v>176</v>
      </c>
      <c r="G1824" s="208" t="s">
        <v>407</v>
      </c>
      <c r="H1824" s="208" t="s">
        <v>1981</v>
      </c>
      <c r="I1824" s="200" t="s">
        <v>123</v>
      </c>
      <c r="J1824" s="208" t="s">
        <v>179</v>
      </c>
      <c r="K1824" s="208" t="s">
        <v>179</v>
      </c>
      <c r="L1824" s="208" t="s">
        <v>1478</v>
      </c>
      <c r="M1824" s="199" t="s">
        <v>122</v>
      </c>
      <c r="N1824" s="201">
        <v>4.6842500000000005</v>
      </c>
      <c r="O1824" s="202" t="s">
        <v>81</v>
      </c>
      <c r="P1824" s="202"/>
      <c r="Q1824" s="203">
        <f t="shared" si="123"/>
        <v>0</v>
      </c>
      <c r="R1824" s="203">
        <f t="shared" si="124"/>
        <v>0</v>
      </c>
      <c r="S1824" s="213">
        <f>IF(M1824="nvt",0,IF(O1824&gt;0,VLOOKUP(M1824,'3-Productie normen'!A:K,VLOOKUP(O1824,'3-Productie normen'!$B$34:$C$35,2,FALSE),FALSE)))</f>
        <v>0</v>
      </c>
      <c r="T1824" s="213">
        <f t="shared" si="125"/>
        <v>0</v>
      </c>
      <c r="U1824" s="572"/>
    </row>
    <row r="1825" spans="1:21" ht="14.15" customHeight="1">
      <c r="A1825" s="231">
        <v>1824</v>
      </c>
      <c r="B1825" s="262" t="s">
        <v>87</v>
      </c>
      <c r="C1825" s="208" t="s">
        <v>1464</v>
      </c>
      <c r="D1825" s="208" t="s">
        <v>1465</v>
      </c>
      <c r="E1825" s="208" t="s">
        <v>1466</v>
      </c>
      <c r="F1825" s="208" t="s">
        <v>176</v>
      </c>
      <c r="G1825" s="208" t="s">
        <v>407</v>
      </c>
      <c r="H1825" s="208" t="s">
        <v>1981</v>
      </c>
      <c r="I1825" s="200" t="s">
        <v>123</v>
      </c>
      <c r="J1825" s="208" t="s">
        <v>179</v>
      </c>
      <c r="K1825" s="208" t="s">
        <v>179</v>
      </c>
      <c r="L1825" s="208" t="s">
        <v>1478</v>
      </c>
      <c r="M1825" s="199" t="s">
        <v>122</v>
      </c>
      <c r="N1825" s="201">
        <v>5.6211000000000002</v>
      </c>
      <c r="O1825" s="202" t="s">
        <v>81</v>
      </c>
      <c r="P1825" s="202"/>
      <c r="Q1825" s="203">
        <f t="shared" si="123"/>
        <v>0</v>
      </c>
      <c r="R1825" s="203">
        <f t="shared" si="124"/>
        <v>0</v>
      </c>
      <c r="S1825" s="213">
        <f>IF(M1825="nvt",0,IF(O1825&gt;0,VLOOKUP(M1825,'3-Productie normen'!A:K,VLOOKUP(O1825,'3-Productie normen'!$B$34:$C$35,2,FALSE),FALSE)))</f>
        <v>0</v>
      </c>
      <c r="T1825" s="213">
        <f t="shared" si="125"/>
        <v>0</v>
      </c>
      <c r="U1825" s="572"/>
    </row>
    <row r="1826" spans="1:21" ht="14.15" customHeight="1">
      <c r="A1826" s="232">
        <v>1825</v>
      </c>
      <c r="B1826" s="262" t="s">
        <v>87</v>
      </c>
      <c r="C1826" s="208" t="s">
        <v>1464</v>
      </c>
      <c r="D1826" s="208" t="s">
        <v>1465</v>
      </c>
      <c r="E1826" s="208" t="s">
        <v>1466</v>
      </c>
      <c r="F1826" s="208" t="s">
        <v>176</v>
      </c>
      <c r="G1826" s="208" t="s">
        <v>407</v>
      </c>
      <c r="H1826" s="208" t="s">
        <v>1982</v>
      </c>
      <c r="I1826" s="200" t="s">
        <v>123</v>
      </c>
      <c r="J1826" s="208" t="s">
        <v>179</v>
      </c>
      <c r="K1826" s="208" t="s">
        <v>1064</v>
      </c>
      <c r="L1826" s="208" t="s">
        <v>1478</v>
      </c>
      <c r="M1826" s="199" t="s">
        <v>122</v>
      </c>
      <c r="N1826" s="201">
        <v>8.5368150000000007</v>
      </c>
      <c r="O1826" s="202" t="s">
        <v>81</v>
      </c>
      <c r="P1826" s="202"/>
      <c r="Q1826" s="203">
        <f t="shared" si="123"/>
        <v>0</v>
      </c>
      <c r="R1826" s="203">
        <f t="shared" si="124"/>
        <v>0</v>
      </c>
      <c r="S1826" s="213">
        <f>IF(M1826="nvt",0,IF(O1826&gt;0,VLOOKUP(M1826,'3-Productie normen'!A:K,VLOOKUP(O1826,'3-Productie normen'!$B$34:$C$35,2,FALSE),FALSE)))</f>
        <v>0</v>
      </c>
      <c r="T1826" s="213">
        <f t="shared" si="125"/>
        <v>0</v>
      </c>
      <c r="U1826" s="572"/>
    </row>
    <row r="1827" spans="1:21" ht="14.15" customHeight="1">
      <c r="A1827" s="231">
        <v>1826</v>
      </c>
      <c r="B1827" s="262" t="s">
        <v>87</v>
      </c>
      <c r="C1827" s="208" t="s">
        <v>1464</v>
      </c>
      <c r="D1827" s="208" t="s">
        <v>1465</v>
      </c>
      <c r="E1827" s="208" t="s">
        <v>1466</v>
      </c>
      <c r="F1827" s="208" t="s">
        <v>176</v>
      </c>
      <c r="G1827" s="208" t="s">
        <v>407</v>
      </c>
      <c r="H1827" s="208" t="s">
        <v>1982</v>
      </c>
      <c r="I1827" s="200" t="s">
        <v>123</v>
      </c>
      <c r="J1827" s="208" t="s">
        <v>179</v>
      </c>
      <c r="K1827" s="208" t="s">
        <v>1064</v>
      </c>
      <c r="L1827" s="208" t="s">
        <v>1478</v>
      </c>
      <c r="M1827" s="199" t="s">
        <v>122</v>
      </c>
      <c r="N1827" s="201">
        <v>4.7426750000000002</v>
      </c>
      <c r="O1827" s="202" t="s">
        <v>81</v>
      </c>
      <c r="P1827" s="202"/>
      <c r="Q1827" s="203">
        <f t="shared" si="123"/>
        <v>0</v>
      </c>
      <c r="R1827" s="203">
        <f t="shared" si="124"/>
        <v>0</v>
      </c>
      <c r="S1827" s="213">
        <f>IF(M1827="nvt",0,IF(O1827&gt;0,VLOOKUP(M1827,'3-Productie normen'!A:K,VLOOKUP(O1827,'3-Productie normen'!$B$34:$C$35,2,FALSE),FALSE)))</f>
        <v>0</v>
      </c>
      <c r="T1827" s="213">
        <f t="shared" si="125"/>
        <v>0</v>
      </c>
      <c r="U1827" s="572"/>
    </row>
    <row r="1828" spans="1:21" ht="14.15" customHeight="1">
      <c r="A1828" s="231">
        <v>1827</v>
      </c>
      <c r="B1828" s="262" t="s">
        <v>87</v>
      </c>
      <c r="C1828" s="208" t="s">
        <v>1464</v>
      </c>
      <c r="D1828" s="208" t="s">
        <v>1465</v>
      </c>
      <c r="E1828" s="208" t="s">
        <v>1466</v>
      </c>
      <c r="F1828" s="208" t="s">
        <v>176</v>
      </c>
      <c r="G1828" s="208" t="s">
        <v>407</v>
      </c>
      <c r="H1828" s="208" t="s">
        <v>1982</v>
      </c>
      <c r="I1828" s="200" t="s">
        <v>123</v>
      </c>
      <c r="J1828" s="208" t="s">
        <v>179</v>
      </c>
      <c r="K1828" s="208" t="s">
        <v>1064</v>
      </c>
      <c r="L1828" s="208" t="s">
        <v>1478</v>
      </c>
      <c r="M1828" s="199" t="s">
        <v>122</v>
      </c>
      <c r="N1828" s="201">
        <v>5.6912099999999999</v>
      </c>
      <c r="O1828" s="202" t="s">
        <v>81</v>
      </c>
      <c r="P1828" s="202"/>
      <c r="Q1828" s="203">
        <f t="shared" si="123"/>
        <v>0</v>
      </c>
      <c r="R1828" s="203">
        <f t="shared" si="124"/>
        <v>0</v>
      </c>
      <c r="S1828" s="213">
        <f>IF(M1828="nvt",0,IF(O1828&gt;0,VLOOKUP(M1828,'3-Productie normen'!A:K,VLOOKUP(O1828,'3-Productie normen'!$B$34:$C$35,2,FALSE),FALSE)))</f>
        <v>0</v>
      </c>
      <c r="T1828" s="213">
        <f t="shared" si="125"/>
        <v>0</v>
      </c>
      <c r="U1828" s="572"/>
    </row>
    <row r="1829" spans="1:21" ht="14.15" customHeight="1">
      <c r="A1829" s="231">
        <v>1828</v>
      </c>
      <c r="B1829" s="262" t="s">
        <v>87</v>
      </c>
      <c r="C1829" s="208" t="s">
        <v>1464</v>
      </c>
      <c r="D1829" s="208" t="s">
        <v>1465</v>
      </c>
      <c r="E1829" s="208" t="s">
        <v>1466</v>
      </c>
      <c r="F1829" s="208" t="s">
        <v>176</v>
      </c>
      <c r="G1829" s="208" t="s">
        <v>407</v>
      </c>
      <c r="H1829" s="208" t="s">
        <v>1983</v>
      </c>
      <c r="I1829" s="200" t="s">
        <v>123</v>
      </c>
      <c r="J1829" s="208" t="s">
        <v>179</v>
      </c>
      <c r="K1829" s="208" t="s">
        <v>179</v>
      </c>
      <c r="L1829" s="208" t="s">
        <v>1478</v>
      </c>
      <c r="M1829" s="199" t="s">
        <v>122</v>
      </c>
      <c r="N1829" s="201">
        <v>8.3595600000000001</v>
      </c>
      <c r="O1829" s="202" t="s">
        <v>81</v>
      </c>
      <c r="P1829" s="202"/>
      <c r="Q1829" s="203">
        <f t="shared" si="123"/>
        <v>0</v>
      </c>
      <c r="R1829" s="203">
        <f t="shared" si="124"/>
        <v>0</v>
      </c>
      <c r="S1829" s="213">
        <f>IF(M1829="nvt",0,IF(O1829&gt;0,VLOOKUP(M1829,'3-Productie normen'!A:K,VLOOKUP(O1829,'3-Productie normen'!$B$34:$C$35,2,FALSE),FALSE)))</f>
        <v>0</v>
      </c>
      <c r="T1829" s="213">
        <f t="shared" si="125"/>
        <v>0</v>
      </c>
      <c r="U1829" s="572"/>
    </row>
    <row r="1830" spans="1:21" ht="14.15" customHeight="1">
      <c r="A1830" s="231">
        <v>1829</v>
      </c>
      <c r="B1830" s="262" t="s">
        <v>87</v>
      </c>
      <c r="C1830" s="208" t="s">
        <v>1464</v>
      </c>
      <c r="D1830" s="208" t="s">
        <v>1465</v>
      </c>
      <c r="E1830" s="208" t="s">
        <v>1466</v>
      </c>
      <c r="F1830" s="208" t="s">
        <v>176</v>
      </c>
      <c r="G1830" s="208" t="s">
        <v>407</v>
      </c>
      <c r="H1830" s="208" t="s">
        <v>1983</v>
      </c>
      <c r="I1830" s="200" t="s">
        <v>123</v>
      </c>
      <c r="J1830" s="208" t="s">
        <v>179</v>
      </c>
      <c r="K1830" s="208" t="s">
        <v>179</v>
      </c>
      <c r="L1830" s="208" t="s">
        <v>1478</v>
      </c>
      <c r="M1830" s="199" t="s">
        <v>122</v>
      </c>
      <c r="N1830" s="201">
        <v>4.6442000000000005</v>
      </c>
      <c r="O1830" s="202" t="s">
        <v>81</v>
      </c>
      <c r="P1830" s="202"/>
      <c r="Q1830" s="203">
        <f t="shared" si="123"/>
        <v>0</v>
      </c>
      <c r="R1830" s="203">
        <f t="shared" si="124"/>
        <v>0</v>
      </c>
      <c r="S1830" s="213">
        <f>IF(M1830="nvt",0,IF(O1830&gt;0,VLOOKUP(M1830,'3-Productie normen'!A:K,VLOOKUP(O1830,'3-Productie normen'!$B$34:$C$35,2,FALSE),FALSE)))</f>
        <v>0</v>
      </c>
      <c r="T1830" s="213">
        <f t="shared" si="125"/>
        <v>0</v>
      </c>
      <c r="U1830" s="572"/>
    </row>
    <row r="1831" spans="1:21" ht="14.15" customHeight="1">
      <c r="A1831" s="231">
        <v>1830</v>
      </c>
      <c r="B1831" s="262" t="s">
        <v>87</v>
      </c>
      <c r="C1831" s="208" t="s">
        <v>1464</v>
      </c>
      <c r="D1831" s="208" t="s">
        <v>1465</v>
      </c>
      <c r="E1831" s="208" t="s">
        <v>1466</v>
      </c>
      <c r="F1831" s="208" t="s">
        <v>176</v>
      </c>
      <c r="G1831" s="208" t="s">
        <v>407</v>
      </c>
      <c r="H1831" s="208" t="s">
        <v>1983</v>
      </c>
      <c r="I1831" s="200" t="s">
        <v>123</v>
      </c>
      <c r="J1831" s="208" t="s">
        <v>179</v>
      </c>
      <c r="K1831" s="208" t="s">
        <v>179</v>
      </c>
      <c r="L1831" s="208" t="s">
        <v>1478</v>
      </c>
      <c r="M1831" s="199" t="s">
        <v>122</v>
      </c>
      <c r="N1831" s="201">
        <v>5.5730399999999998</v>
      </c>
      <c r="O1831" s="202" t="s">
        <v>81</v>
      </c>
      <c r="P1831" s="202"/>
      <c r="Q1831" s="203">
        <f t="shared" si="123"/>
        <v>0</v>
      </c>
      <c r="R1831" s="203">
        <f t="shared" si="124"/>
        <v>0</v>
      </c>
      <c r="S1831" s="213">
        <f>IF(M1831="nvt",0,IF(O1831&gt;0,VLOOKUP(M1831,'3-Productie normen'!A:K,VLOOKUP(O1831,'3-Productie normen'!$B$34:$C$35,2,FALSE),FALSE)))</f>
        <v>0</v>
      </c>
      <c r="T1831" s="213">
        <f t="shared" si="125"/>
        <v>0</v>
      </c>
      <c r="U1831" s="572"/>
    </row>
    <row r="1832" spans="1:21" ht="14.15" customHeight="1">
      <c r="A1832" s="231">
        <v>1831</v>
      </c>
      <c r="B1832" s="262" t="s">
        <v>87</v>
      </c>
      <c r="C1832" s="208" t="s">
        <v>1464</v>
      </c>
      <c r="D1832" s="208" t="s">
        <v>1465</v>
      </c>
      <c r="E1832" s="208" t="s">
        <v>1466</v>
      </c>
      <c r="F1832" s="208" t="s">
        <v>176</v>
      </c>
      <c r="G1832" s="208" t="s">
        <v>407</v>
      </c>
      <c r="H1832" s="208" t="s">
        <v>1984</v>
      </c>
      <c r="I1832" s="200" t="s">
        <v>123</v>
      </c>
      <c r="J1832" s="208" t="s">
        <v>179</v>
      </c>
      <c r="K1832" s="208" t="s">
        <v>179</v>
      </c>
      <c r="L1832" s="208" t="s">
        <v>1478</v>
      </c>
      <c r="M1832" s="199" t="s">
        <v>122</v>
      </c>
      <c r="N1832" s="201">
        <v>8.3598749999999988</v>
      </c>
      <c r="O1832" s="202" t="s">
        <v>81</v>
      </c>
      <c r="P1832" s="202"/>
      <c r="Q1832" s="203">
        <f t="shared" si="123"/>
        <v>0</v>
      </c>
      <c r="R1832" s="203">
        <f t="shared" si="124"/>
        <v>0</v>
      </c>
      <c r="S1832" s="213">
        <f>IF(M1832="nvt",0,IF(O1832&gt;0,VLOOKUP(M1832,'3-Productie normen'!A:K,VLOOKUP(O1832,'3-Productie normen'!$B$34:$C$35,2,FALSE),FALSE)))</f>
        <v>0</v>
      </c>
      <c r="T1832" s="213">
        <f t="shared" si="125"/>
        <v>0</v>
      </c>
      <c r="U1832" s="572"/>
    </row>
    <row r="1833" spans="1:21" ht="14.15" customHeight="1">
      <c r="A1833" s="231">
        <v>1832</v>
      </c>
      <c r="B1833" s="262" t="s">
        <v>87</v>
      </c>
      <c r="C1833" s="208" t="s">
        <v>1464</v>
      </c>
      <c r="D1833" s="208" t="s">
        <v>1465</v>
      </c>
      <c r="E1833" s="208" t="s">
        <v>1466</v>
      </c>
      <c r="F1833" s="208" t="s">
        <v>176</v>
      </c>
      <c r="G1833" s="208" t="s">
        <v>407</v>
      </c>
      <c r="H1833" s="208" t="s">
        <v>1984</v>
      </c>
      <c r="I1833" s="200" t="s">
        <v>123</v>
      </c>
      <c r="J1833" s="208" t="s">
        <v>179</v>
      </c>
      <c r="K1833" s="208" t="s">
        <v>179</v>
      </c>
      <c r="L1833" s="208" t="s">
        <v>1478</v>
      </c>
      <c r="M1833" s="199" t="s">
        <v>122</v>
      </c>
      <c r="N1833" s="201">
        <v>4.6443750000000001</v>
      </c>
      <c r="O1833" s="202" t="s">
        <v>81</v>
      </c>
      <c r="P1833" s="202"/>
      <c r="Q1833" s="203">
        <f t="shared" si="123"/>
        <v>0</v>
      </c>
      <c r="R1833" s="203">
        <f t="shared" si="124"/>
        <v>0</v>
      </c>
      <c r="S1833" s="213">
        <f>IF(M1833="nvt",0,IF(O1833&gt;0,VLOOKUP(M1833,'3-Productie normen'!A:K,VLOOKUP(O1833,'3-Productie normen'!$B$34:$C$35,2,FALSE),FALSE)))</f>
        <v>0</v>
      </c>
      <c r="T1833" s="213">
        <f t="shared" si="125"/>
        <v>0</v>
      </c>
      <c r="U1833" s="572"/>
    </row>
    <row r="1834" spans="1:21" ht="14.15" customHeight="1">
      <c r="A1834" s="232">
        <v>1833</v>
      </c>
      <c r="B1834" s="262" t="s">
        <v>87</v>
      </c>
      <c r="C1834" s="208" t="s">
        <v>1464</v>
      </c>
      <c r="D1834" s="208" t="s">
        <v>1465</v>
      </c>
      <c r="E1834" s="208" t="s">
        <v>1466</v>
      </c>
      <c r="F1834" s="208" t="s">
        <v>176</v>
      </c>
      <c r="G1834" s="208" t="s">
        <v>407</v>
      </c>
      <c r="H1834" s="208" t="s">
        <v>1984</v>
      </c>
      <c r="I1834" s="200" t="s">
        <v>123</v>
      </c>
      <c r="J1834" s="208" t="s">
        <v>179</v>
      </c>
      <c r="K1834" s="208" t="s">
        <v>179</v>
      </c>
      <c r="L1834" s="208" t="s">
        <v>1478</v>
      </c>
      <c r="M1834" s="199" t="s">
        <v>122</v>
      </c>
      <c r="N1834" s="201">
        <v>5.5732500000000007</v>
      </c>
      <c r="O1834" s="202" t="s">
        <v>81</v>
      </c>
      <c r="P1834" s="202"/>
      <c r="Q1834" s="203">
        <f t="shared" si="123"/>
        <v>0</v>
      </c>
      <c r="R1834" s="203">
        <f t="shared" si="124"/>
        <v>0</v>
      </c>
      <c r="S1834" s="213">
        <f>IF(M1834="nvt",0,IF(O1834&gt;0,VLOOKUP(M1834,'3-Productie normen'!A:K,VLOOKUP(O1834,'3-Productie normen'!$B$34:$C$35,2,FALSE),FALSE)))</f>
        <v>0</v>
      </c>
      <c r="T1834" s="213">
        <f t="shared" si="125"/>
        <v>0</v>
      </c>
      <c r="U1834" s="572"/>
    </row>
    <row r="1835" spans="1:21" ht="14.15" customHeight="1">
      <c r="A1835" s="231">
        <v>1834</v>
      </c>
      <c r="B1835" s="262" t="s">
        <v>87</v>
      </c>
      <c r="C1835" s="208" t="s">
        <v>1464</v>
      </c>
      <c r="D1835" s="208" t="s">
        <v>1465</v>
      </c>
      <c r="E1835" s="208" t="s">
        <v>1466</v>
      </c>
      <c r="F1835" s="208" t="s">
        <v>176</v>
      </c>
      <c r="G1835" s="208" t="s">
        <v>407</v>
      </c>
      <c r="H1835" s="208" t="s">
        <v>1985</v>
      </c>
      <c r="I1835" s="200" t="s">
        <v>123</v>
      </c>
      <c r="J1835" s="208" t="s">
        <v>179</v>
      </c>
      <c r="K1835" s="208" t="s">
        <v>179</v>
      </c>
      <c r="L1835" s="208" t="s">
        <v>1478</v>
      </c>
      <c r="M1835" s="199" t="s">
        <v>122</v>
      </c>
      <c r="N1835" s="201">
        <v>8.368920000000001</v>
      </c>
      <c r="O1835" s="202" t="s">
        <v>81</v>
      </c>
      <c r="P1835" s="202"/>
      <c r="Q1835" s="203">
        <f t="shared" si="123"/>
        <v>0</v>
      </c>
      <c r="R1835" s="203">
        <f t="shared" si="124"/>
        <v>0</v>
      </c>
      <c r="S1835" s="213">
        <f>IF(M1835="nvt",0,IF(O1835&gt;0,VLOOKUP(M1835,'3-Productie normen'!A:K,VLOOKUP(O1835,'3-Productie normen'!$B$34:$C$35,2,FALSE),FALSE)))</f>
        <v>0</v>
      </c>
      <c r="T1835" s="213">
        <f t="shared" si="125"/>
        <v>0</v>
      </c>
      <c r="U1835" s="572"/>
    </row>
    <row r="1836" spans="1:21" ht="14.15" customHeight="1">
      <c r="A1836" s="231">
        <v>1835</v>
      </c>
      <c r="B1836" s="262" t="s">
        <v>87</v>
      </c>
      <c r="C1836" s="208" t="s">
        <v>1464</v>
      </c>
      <c r="D1836" s="208" t="s">
        <v>1465</v>
      </c>
      <c r="E1836" s="208" t="s">
        <v>1466</v>
      </c>
      <c r="F1836" s="208" t="s">
        <v>176</v>
      </c>
      <c r="G1836" s="208" t="s">
        <v>407</v>
      </c>
      <c r="H1836" s="208" t="s">
        <v>1985</v>
      </c>
      <c r="I1836" s="200" t="s">
        <v>123</v>
      </c>
      <c r="J1836" s="208" t="s">
        <v>179</v>
      </c>
      <c r="K1836" s="208" t="s">
        <v>179</v>
      </c>
      <c r="L1836" s="208" t="s">
        <v>1478</v>
      </c>
      <c r="M1836" s="199" t="s">
        <v>122</v>
      </c>
      <c r="N1836" s="201">
        <v>4.6494</v>
      </c>
      <c r="O1836" s="202" t="s">
        <v>81</v>
      </c>
      <c r="P1836" s="202"/>
      <c r="Q1836" s="203">
        <f t="shared" si="123"/>
        <v>0</v>
      </c>
      <c r="R1836" s="203">
        <f t="shared" si="124"/>
        <v>0</v>
      </c>
      <c r="S1836" s="213">
        <f>IF(M1836="nvt",0,IF(O1836&gt;0,VLOOKUP(M1836,'3-Productie normen'!A:K,VLOOKUP(O1836,'3-Productie normen'!$B$34:$C$35,2,FALSE),FALSE)))</f>
        <v>0</v>
      </c>
      <c r="T1836" s="213">
        <f t="shared" si="125"/>
        <v>0</v>
      </c>
      <c r="U1836" s="572"/>
    </row>
    <row r="1837" spans="1:21" ht="14.15" customHeight="1">
      <c r="A1837" s="231">
        <v>1836</v>
      </c>
      <c r="B1837" s="262" t="s">
        <v>87</v>
      </c>
      <c r="C1837" s="208" t="s">
        <v>1464</v>
      </c>
      <c r="D1837" s="208" t="s">
        <v>1465</v>
      </c>
      <c r="E1837" s="208" t="s">
        <v>1466</v>
      </c>
      <c r="F1837" s="208" t="s">
        <v>176</v>
      </c>
      <c r="G1837" s="208" t="s">
        <v>407</v>
      </c>
      <c r="H1837" s="208" t="s">
        <v>1985</v>
      </c>
      <c r="I1837" s="200" t="s">
        <v>123</v>
      </c>
      <c r="J1837" s="208" t="s">
        <v>179</v>
      </c>
      <c r="K1837" s="208" t="s">
        <v>179</v>
      </c>
      <c r="L1837" s="208" t="s">
        <v>1478</v>
      </c>
      <c r="M1837" s="199" t="s">
        <v>122</v>
      </c>
      <c r="N1837" s="201">
        <v>5.5792799999999998</v>
      </c>
      <c r="O1837" s="202" t="s">
        <v>81</v>
      </c>
      <c r="P1837" s="202"/>
      <c r="Q1837" s="203">
        <f t="shared" si="123"/>
        <v>0</v>
      </c>
      <c r="R1837" s="203">
        <f t="shared" si="124"/>
        <v>0</v>
      </c>
      <c r="S1837" s="213">
        <f>IF(M1837="nvt",0,IF(O1837&gt;0,VLOOKUP(M1837,'3-Productie normen'!A:K,VLOOKUP(O1837,'3-Productie normen'!$B$34:$C$35,2,FALSE),FALSE)))</f>
        <v>0</v>
      </c>
      <c r="T1837" s="213">
        <f t="shared" si="125"/>
        <v>0</v>
      </c>
      <c r="U1837" s="572"/>
    </row>
    <row r="1838" spans="1:21" ht="14.15" customHeight="1">
      <c r="A1838" s="231">
        <v>1837</v>
      </c>
      <c r="B1838" s="262" t="s">
        <v>87</v>
      </c>
      <c r="C1838" s="208" t="s">
        <v>1464</v>
      </c>
      <c r="D1838" s="208" t="s">
        <v>1465</v>
      </c>
      <c r="E1838" s="208" t="s">
        <v>1466</v>
      </c>
      <c r="F1838" s="208" t="s">
        <v>176</v>
      </c>
      <c r="G1838" s="208" t="s">
        <v>407</v>
      </c>
      <c r="H1838" s="208" t="s">
        <v>1986</v>
      </c>
      <c r="I1838" s="200" t="s">
        <v>123</v>
      </c>
      <c r="J1838" s="208" t="s">
        <v>179</v>
      </c>
      <c r="K1838" s="208" t="s">
        <v>179</v>
      </c>
      <c r="L1838" s="208" t="s">
        <v>1478</v>
      </c>
      <c r="M1838" s="199" t="s">
        <v>122</v>
      </c>
      <c r="N1838" s="201">
        <v>8.3819250000000007</v>
      </c>
      <c r="O1838" s="202" t="s">
        <v>81</v>
      </c>
      <c r="P1838" s="202"/>
      <c r="Q1838" s="203">
        <f t="shared" si="123"/>
        <v>0</v>
      </c>
      <c r="R1838" s="203">
        <f t="shared" si="124"/>
        <v>0</v>
      </c>
      <c r="S1838" s="213">
        <f>IF(M1838="nvt",0,IF(O1838&gt;0,VLOOKUP(M1838,'3-Productie normen'!A:K,VLOOKUP(O1838,'3-Productie normen'!$B$34:$C$35,2,FALSE),FALSE)))</f>
        <v>0</v>
      </c>
      <c r="T1838" s="213">
        <f t="shared" si="125"/>
        <v>0</v>
      </c>
      <c r="U1838" s="572"/>
    </row>
    <row r="1839" spans="1:21" ht="14.15" customHeight="1">
      <c r="A1839" s="231">
        <v>1838</v>
      </c>
      <c r="B1839" s="262" t="s">
        <v>87</v>
      </c>
      <c r="C1839" s="208" t="s">
        <v>1464</v>
      </c>
      <c r="D1839" s="208" t="s">
        <v>1465</v>
      </c>
      <c r="E1839" s="208" t="s">
        <v>1466</v>
      </c>
      <c r="F1839" s="208" t="s">
        <v>176</v>
      </c>
      <c r="G1839" s="208" t="s">
        <v>407</v>
      </c>
      <c r="H1839" s="208" t="s">
        <v>1986</v>
      </c>
      <c r="I1839" s="200" t="s">
        <v>123</v>
      </c>
      <c r="J1839" s="208" t="s">
        <v>179</v>
      </c>
      <c r="K1839" s="208" t="s">
        <v>179</v>
      </c>
      <c r="L1839" s="208" t="s">
        <v>1478</v>
      </c>
      <c r="M1839" s="199" t="s">
        <v>122</v>
      </c>
      <c r="N1839" s="201">
        <v>4.656625</v>
      </c>
      <c r="O1839" s="202" t="s">
        <v>81</v>
      </c>
      <c r="P1839" s="202"/>
      <c r="Q1839" s="203">
        <f t="shared" si="123"/>
        <v>0</v>
      </c>
      <c r="R1839" s="203">
        <f t="shared" si="124"/>
        <v>0</v>
      </c>
      <c r="S1839" s="213">
        <f>IF(M1839="nvt",0,IF(O1839&gt;0,VLOOKUP(M1839,'3-Productie normen'!A:K,VLOOKUP(O1839,'3-Productie normen'!$B$34:$C$35,2,FALSE),FALSE)))</f>
        <v>0</v>
      </c>
      <c r="T1839" s="213">
        <f t="shared" si="125"/>
        <v>0</v>
      </c>
      <c r="U1839" s="572"/>
    </row>
    <row r="1840" spans="1:21" ht="14.15" customHeight="1">
      <c r="A1840" s="231">
        <v>1839</v>
      </c>
      <c r="B1840" s="262" t="s">
        <v>87</v>
      </c>
      <c r="C1840" s="208" t="s">
        <v>1464</v>
      </c>
      <c r="D1840" s="208" t="s">
        <v>1465</v>
      </c>
      <c r="E1840" s="208" t="s">
        <v>1466</v>
      </c>
      <c r="F1840" s="208" t="s">
        <v>176</v>
      </c>
      <c r="G1840" s="208" t="s">
        <v>407</v>
      </c>
      <c r="H1840" s="208" t="s">
        <v>1986</v>
      </c>
      <c r="I1840" s="200" t="s">
        <v>123</v>
      </c>
      <c r="J1840" s="208" t="s">
        <v>179</v>
      </c>
      <c r="K1840" s="208" t="s">
        <v>179</v>
      </c>
      <c r="L1840" s="208" t="s">
        <v>1478</v>
      </c>
      <c r="M1840" s="199" t="s">
        <v>122</v>
      </c>
      <c r="N1840" s="201">
        <v>5.5879499999999993</v>
      </c>
      <c r="O1840" s="202" t="s">
        <v>81</v>
      </c>
      <c r="P1840" s="202"/>
      <c r="Q1840" s="203">
        <f t="shared" si="123"/>
        <v>0</v>
      </c>
      <c r="R1840" s="203">
        <f t="shared" si="124"/>
        <v>0</v>
      </c>
      <c r="S1840" s="213">
        <f>IF(M1840="nvt",0,IF(O1840&gt;0,VLOOKUP(M1840,'3-Productie normen'!A:K,VLOOKUP(O1840,'3-Productie normen'!$B$34:$C$35,2,FALSE),FALSE)))</f>
        <v>0</v>
      </c>
      <c r="T1840" s="213">
        <f t="shared" si="125"/>
        <v>0</v>
      </c>
      <c r="U1840" s="572"/>
    </row>
    <row r="1841" spans="1:21" ht="14.15" customHeight="1">
      <c r="A1841" s="231">
        <v>1840</v>
      </c>
      <c r="B1841" s="262" t="s">
        <v>87</v>
      </c>
      <c r="C1841" s="208" t="s">
        <v>1464</v>
      </c>
      <c r="D1841" s="208" t="s">
        <v>1465</v>
      </c>
      <c r="E1841" s="208" t="s">
        <v>1466</v>
      </c>
      <c r="F1841" s="208" t="s">
        <v>176</v>
      </c>
      <c r="G1841" s="208" t="s">
        <v>407</v>
      </c>
      <c r="H1841" s="208" t="s">
        <v>1987</v>
      </c>
      <c r="I1841" s="200" t="s">
        <v>123</v>
      </c>
      <c r="J1841" s="208" t="s">
        <v>179</v>
      </c>
      <c r="K1841" s="208" t="s">
        <v>179</v>
      </c>
      <c r="L1841" s="208" t="s">
        <v>1478</v>
      </c>
      <c r="M1841" s="199" t="s">
        <v>122</v>
      </c>
      <c r="N1841" s="201">
        <v>8.3851199999999988</v>
      </c>
      <c r="O1841" s="202" t="s">
        <v>81</v>
      </c>
      <c r="P1841" s="202"/>
      <c r="Q1841" s="203">
        <f t="shared" si="123"/>
        <v>0</v>
      </c>
      <c r="R1841" s="203">
        <f t="shared" si="124"/>
        <v>0</v>
      </c>
      <c r="S1841" s="213">
        <f>IF(M1841="nvt",0,IF(O1841&gt;0,VLOOKUP(M1841,'3-Productie normen'!A:K,VLOOKUP(O1841,'3-Productie normen'!$B$34:$C$35,2,FALSE),FALSE)))</f>
        <v>0</v>
      </c>
      <c r="T1841" s="213">
        <f t="shared" si="125"/>
        <v>0</v>
      </c>
      <c r="U1841" s="572"/>
    </row>
    <row r="1842" spans="1:21" ht="14.15" customHeight="1">
      <c r="A1842" s="232">
        <v>1841</v>
      </c>
      <c r="B1842" s="262" t="s">
        <v>87</v>
      </c>
      <c r="C1842" s="208" t="s">
        <v>1464</v>
      </c>
      <c r="D1842" s="208" t="s">
        <v>1465</v>
      </c>
      <c r="E1842" s="208" t="s">
        <v>1466</v>
      </c>
      <c r="F1842" s="208" t="s">
        <v>176</v>
      </c>
      <c r="G1842" s="208" t="s">
        <v>407</v>
      </c>
      <c r="H1842" s="208" t="s">
        <v>1987</v>
      </c>
      <c r="I1842" s="200" t="s">
        <v>123</v>
      </c>
      <c r="J1842" s="208" t="s">
        <v>179</v>
      </c>
      <c r="K1842" s="208" t="s">
        <v>179</v>
      </c>
      <c r="L1842" s="208" t="s">
        <v>1478</v>
      </c>
      <c r="M1842" s="199" t="s">
        <v>122</v>
      </c>
      <c r="N1842" s="201">
        <v>4.6583999999999994</v>
      </c>
      <c r="O1842" s="202" t="s">
        <v>81</v>
      </c>
      <c r="P1842" s="202"/>
      <c r="Q1842" s="203">
        <f t="shared" si="123"/>
        <v>0</v>
      </c>
      <c r="R1842" s="203">
        <f t="shared" si="124"/>
        <v>0</v>
      </c>
      <c r="S1842" s="213">
        <f>IF(M1842="nvt",0,IF(O1842&gt;0,VLOOKUP(M1842,'3-Productie normen'!A:K,VLOOKUP(O1842,'3-Productie normen'!$B$34:$C$35,2,FALSE),FALSE)))</f>
        <v>0</v>
      </c>
      <c r="T1842" s="213">
        <f t="shared" si="125"/>
        <v>0</v>
      </c>
      <c r="U1842" s="572"/>
    </row>
    <row r="1843" spans="1:21" ht="14.15" customHeight="1">
      <c r="A1843" s="231">
        <v>1842</v>
      </c>
      <c r="B1843" s="262" t="s">
        <v>87</v>
      </c>
      <c r="C1843" s="208" t="s">
        <v>1464</v>
      </c>
      <c r="D1843" s="208" t="s">
        <v>1465</v>
      </c>
      <c r="E1843" s="208" t="s">
        <v>1466</v>
      </c>
      <c r="F1843" s="208" t="s">
        <v>176</v>
      </c>
      <c r="G1843" s="208" t="s">
        <v>407</v>
      </c>
      <c r="H1843" s="208" t="s">
        <v>1987</v>
      </c>
      <c r="I1843" s="200" t="s">
        <v>123</v>
      </c>
      <c r="J1843" s="208" t="s">
        <v>179</v>
      </c>
      <c r="K1843" s="208" t="s">
        <v>179</v>
      </c>
      <c r="L1843" s="208" t="s">
        <v>1478</v>
      </c>
      <c r="M1843" s="199" t="s">
        <v>122</v>
      </c>
      <c r="N1843" s="201">
        <v>5.5900800000000004</v>
      </c>
      <c r="O1843" s="202" t="s">
        <v>81</v>
      </c>
      <c r="P1843" s="202"/>
      <c r="Q1843" s="203">
        <f t="shared" si="123"/>
        <v>0</v>
      </c>
      <c r="R1843" s="203">
        <f t="shared" si="124"/>
        <v>0</v>
      </c>
      <c r="S1843" s="213">
        <f>IF(M1843="nvt",0,IF(O1843&gt;0,VLOOKUP(M1843,'3-Productie normen'!A:K,VLOOKUP(O1843,'3-Productie normen'!$B$34:$C$35,2,FALSE),FALSE)))</f>
        <v>0</v>
      </c>
      <c r="T1843" s="213">
        <f t="shared" si="125"/>
        <v>0</v>
      </c>
      <c r="U1843" s="572"/>
    </row>
    <row r="1844" spans="1:21" ht="14.15" customHeight="1">
      <c r="A1844" s="231">
        <v>1843</v>
      </c>
      <c r="B1844" s="262" t="s">
        <v>87</v>
      </c>
      <c r="C1844" s="208" t="s">
        <v>1464</v>
      </c>
      <c r="D1844" s="208" t="s">
        <v>1465</v>
      </c>
      <c r="E1844" s="208" t="s">
        <v>1466</v>
      </c>
      <c r="F1844" s="208" t="s">
        <v>176</v>
      </c>
      <c r="G1844" s="208" t="s">
        <v>407</v>
      </c>
      <c r="H1844" s="208" t="s">
        <v>1988</v>
      </c>
      <c r="I1844" s="200" t="s">
        <v>123</v>
      </c>
      <c r="J1844" s="208" t="s">
        <v>179</v>
      </c>
      <c r="K1844" s="208" t="s">
        <v>179</v>
      </c>
      <c r="L1844" s="208" t="s">
        <v>1478</v>
      </c>
      <c r="M1844" s="199" t="s">
        <v>122</v>
      </c>
      <c r="N1844" s="201">
        <v>8.1787050000000008</v>
      </c>
      <c r="O1844" s="202" t="s">
        <v>81</v>
      </c>
      <c r="P1844" s="202"/>
      <c r="Q1844" s="203">
        <f t="shared" si="123"/>
        <v>0</v>
      </c>
      <c r="R1844" s="203">
        <f t="shared" si="124"/>
        <v>0</v>
      </c>
      <c r="S1844" s="213">
        <f>IF(M1844="nvt",0,IF(O1844&gt;0,VLOOKUP(M1844,'3-Productie normen'!A:K,VLOOKUP(O1844,'3-Productie normen'!$B$34:$C$35,2,FALSE),FALSE)))</f>
        <v>0</v>
      </c>
      <c r="T1844" s="213">
        <f t="shared" si="125"/>
        <v>0</v>
      </c>
      <c r="U1844" s="572"/>
    </row>
    <row r="1845" spans="1:21" ht="14.15" customHeight="1">
      <c r="A1845" s="231">
        <v>1844</v>
      </c>
      <c r="B1845" s="262" t="s">
        <v>87</v>
      </c>
      <c r="C1845" s="208" t="s">
        <v>1464</v>
      </c>
      <c r="D1845" s="208" t="s">
        <v>1465</v>
      </c>
      <c r="E1845" s="208" t="s">
        <v>1466</v>
      </c>
      <c r="F1845" s="208" t="s">
        <v>176</v>
      </c>
      <c r="G1845" s="208" t="s">
        <v>407</v>
      </c>
      <c r="H1845" s="208" t="s">
        <v>1988</v>
      </c>
      <c r="I1845" s="200" t="s">
        <v>123</v>
      </c>
      <c r="J1845" s="208" t="s">
        <v>179</v>
      </c>
      <c r="K1845" s="208" t="s">
        <v>179</v>
      </c>
      <c r="L1845" s="208" t="s">
        <v>1478</v>
      </c>
      <c r="M1845" s="199" t="s">
        <v>122</v>
      </c>
      <c r="N1845" s="201">
        <v>4.5437250000000002</v>
      </c>
      <c r="O1845" s="202" t="s">
        <v>81</v>
      </c>
      <c r="P1845" s="202"/>
      <c r="Q1845" s="203">
        <f t="shared" si="123"/>
        <v>0</v>
      </c>
      <c r="R1845" s="203">
        <f t="shared" si="124"/>
        <v>0</v>
      </c>
      <c r="S1845" s="213">
        <f>IF(M1845="nvt",0,IF(O1845&gt;0,VLOOKUP(M1845,'3-Productie normen'!A:K,VLOOKUP(O1845,'3-Productie normen'!$B$34:$C$35,2,FALSE),FALSE)))</f>
        <v>0</v>
      </c>
      <c r="T1845" s="213">
        <f t="shared" si="125"/>
        <v>0</v>
      </c>
      <c r="U1845" s="572"/>
    </row>
    <row r="1846" spans="1:21" ht="14.15" customHeight="1">
      <c r="A1846" s="231">
        <v>1845</v>
      </c>
      <c r="B1846" s="262" t="s">
        <v>87</v>
      </c>
      <c r="C1846" s="208" t="s">
        <v>1464</v>
      </c>
      <c r="D1846" s="208" t="s">
        <v>1465</v>
      </c>
      <c r="E1846" s="208" t="s">
        <v>1466</v>
      </c>
      <c r="F1846" s="208" t="s">
        <v>176</v>
      </c>
      <c r="G1846" s="208" t="s">
        <v>407</v>
      </c>
      <c r="H1846" s="208" t="s">
        <v>1988</v>
      </c>
      <c r="I1846" s="200" t="s">
        <v>123</v>
      </c>
      <c r="J1846" s="208" t="s">
        <v>179</v>
      </c>
      <c r="K1846" s="208" t="s">
        <v>179</v>
      </c>
      <c r="L1846" s="208" t="s">
        <v>1478</v>
      </c>
      <c r="M1846" s="199" t="s">
        <v>122</v>
      </c>
      <c r="N1846" s="201">
        <v>5.4524699999999999</v>
      </c>
      <c r="O1846" s="202" t="s">
        <v>81</v>
      </c>
      <c r="P1846" s="202"/>
      <c r="Q1846" s="203">
        <f t="shared" si="123"/>
        <v>0</v>
      </c>
      <c r="R1846" s="203">
        <f t="shared" si="124"/>
        <v>0</v>
      </c>
      <c r="S1846" s="213">
        <f>IF(M1846="nvt",0,IF(O1846&gt;0,VLOOKUP(M1846,'3-Productie normen'!A:K,VLOOKUP(O1846,'3-Productie normen'!$B$34:$C$35,2,FALSE),FALSE)))</f>
        <v>0</v>
      </c>
      <c r="T1846" s="213">
        <f t="shared" si="125"/>
        <v>0</v>
      </c>
      <c r="U1846" s="572"/>
    </row>
    <row r="1847" spans="1:21" ht="14.15" customHeight="1">
      <c r="A1847" s="231">
        <v>1846</v>
      </c>
      <c r="B1847" s="262" t="s">
        <v>87</v>
      </c>
      <c r="C1847" s="208" t="s">
        <v>1464</v>
      </c>
      <c r="D1847" s="208" t="s">
        <v>1465</v>
      </c>
      <c r="E1847" s="208" t="s">
        <v>1466</v>
      </c>
      <c r="F1847" s="208" t="s">
        <v>176</v>
      </c>
      <c r="G1847" s="208" t="s">
        <v>407</v>
      </c>
      <c r="H1847" s="208" t="s">
        <v>1989</v>
      </c>
      <c r="I1847" s="200" t="s">
        <v>123</v>
      </c>
      <c r="J1847" s="208" t="s">
        <v>179</v>
      </c>
      <c r="K1847" s="208" t="s">
        <v>179</v>
      </c>
      <c r="L1847" s="208" t="s">
        <v>1478</v>
      </c>
      <c r="M1847" s="199" t="s">
        <v>122</v>
      </c>
      <c r="N1847" s="201">
        <v>8.4109499999999997</v>
      </c>
      <c r="O1847" s="202" t="s">
        <v>81</v>
      </c>
      <c r="P1847" s="202"/>
      <c r="Q1847" s="203">
        <f t="shared" si="123"/>
        <v>0</v>
      </c>
      <c r="R1847" s="203">
        <f t="shared" si="124"/>
        <v>0</v>
      </c>
      <c r="S1847" s="213">
        <f>IF(M1847="nvt",0,IF(O1847&gt;0,VLOOKUP(M1847,'3-Productie normen'!A:K,VLOOKUP(O1847,'3-Productie normen'!$B$34:$C$35,2,FALSE),FALSE)))</f>
        <v>0</v>
      </c>
      <c r="T1847" s="213">
        <f t="shared" si="125"/>
        <v>0</v>
      </c>
      <c r="U1847" s="572"/>
    </row>
    <row r="1848" spans="1:21" ht="14.15" customHeight="1">
      <c r="A1848" s="231">
        <v>1847</v>
      </c>
      <c r="B1848" s="262" t="s">
        <v>87</v>
      </c>
      <c r="C1848" s="208" t="s">
        <v>1464</v>
      </c>
      <c r="D1848" s="208" t="s">
        <v>1465</v>
      </c>
      <c r="E1848" s="208" t="s">
        <v>1466</v>
      </c>
      <c r="F1848" s="208" t="s">
        <v>176</v>
      </c>
      <c r="G1848" s="208" t="s">
        <v>407</v>
      </c>
      <c r="H1848" s="208" t="s">
        <v>1989</v>
      </c>
      <c r="I1848" s="200" t="s">
        <v>123</v>
      </c>
      <c r="J1848" s="208" t="s">
        <v>179</v>
      </c>
      <c r="K1848" s="208" t="s">
        <v>179</v>
      </c>
      <c r="L1848" s="208" t="s">
        <v>1478</v>
      </c>
      <c r="M1848" s="199" t="s">
        <v>122</v>
      </c>
      <c r="N1848" s="201">
        <v>4.6727499999999997</v>
      </c>
      <c r="O1848" s="202" t="s">
        <v>81</v>
      </c>
      <c r="P1848" s="202"/>
      <c r="Q1848" s="203">
        <f t="shared" si="123"/>
        <v>0</v>
      </c>
      <c r="R1848" s="203">
        <f t="shared" si="124"/>
        <v>0</v>
      </c>
      <c r="S1848" s="213">
        <f>IF(M1848="nvt",0,IF(O1848&gt;0,VLOOKUP(M1848,'3-Productie normen'!A:K,VLOOKUP(O1848,'3-Productie normen'!$B$34:$C$35,2,FALSE),FALSE)))</f>
        <v>0</v>
      </c>
      <c r="T1848" s="213">
        <f t="shared" si="125"/>
        <v>0</v>
      </c>
      <c r="U1848" s="572"/>
    </row>
    <row r="1849" spans="1:21" ht="14.15" customHeight="1">
      <c r="A1849" s="231">
        <v>1848</v>
      </c>
      <c r="B1849" s="262" t="s">
        <v>87</v>
      </c>
      <c r="C1849" s="208" t="s">
        <v>1464</v>
      </c>
      <c r="D1849" s="208" t="s">
        <v>1465</v>
      </c>
      <c r="E1849" s="208" t="s">
        <v>1466</v>
      </c>
      <c r="F1849" s="208" t="s">
        <v>176</v>
      </c>
      <c r="G1849" s="208" t="s">
        <v>407</v>
      </c>
      <c r="H1849" s="208" t="s">
        <v>1989</v>
      </c>
      <c r="I1849" s="200" t="s">
        <v>123</v>
      </c>
      <c r="J1849" s="208" t="s">
        <v>179</v>
      </c>
      <c r="K1849" s="208" t="s">
        <v>179</v>
      </c>
      <c r="L1849" s="208" t="s">
        <v>1478</v>
      </c>
      <c r="M1849" s="199" t="s">
        <v>122</v>
      </c>
      <c r="N1849" s="201">
        <v>5.6073000000000004</v>
      </c>
      <c r="O1849" s="202" t="s">
        <v>81</v>
      </c>
      <c r="P1849" s="202"/>
      <c r="Q1849" s="203">
        <f t="shared" si="123"/>
        <v>0</v>
      </c>
      <c r="R1849" s="203">
        <f t="shared" si="124"/>
        <v>0</v>
      </c>
      <c r="S1849" s="213">
        <f>IF(M1849="nvt",0,IF(O1849&gt;0,VLOOKUP(M1849,'3-Productie normen'!A:K,VLOOKUP(O1849,'3-Productie normen'!$B$34:$C$35,2,FALSE),FALSE)))</f>
        <v>0</v>
      </c>
      <c r="T1849" s="213">
        <f t="shared" si="125"/>
        <v>0</v>
      </c>
      <c r="U1849" s="572"/>
    </row>
    <row r="1850" spans="1:21" ht="14.15" customHeight="1">
      <c r="A1850" s="232">
        <v>1849</v>
      </c>
      <c r="B1850" s="262" t="s">
        <v>87</v>
      </c>
      <c r="C1850" s="208" t="s">
        <v>1464</v>
      </c>
      <c r="D1850" s="208" t="s">
        <v>1465</v>
      </c>
      <c r="E1850" s="208" t="s">
        <v>1466</v>
      </c>
      <c r="F1850" s="208" t="s">
        <v>176</v>
      </c>
      <c r="G1850" s="208" t="s">
        <v>407</v>
      </c>
      <c r="H1850" s="208" t="s">
        <v>1990</v>
      </c>
      <c r="I1850" s="200" t="s">
        <v>123</v>
      </c>
      <c r="J1850" s="208" t="s">
        <v>179</v>
      </c>
      <c r="K1850" s="208" t="s">
        <v>179</v>
      </c>
      <c r="L1850" s="208" t="s">
        <v>1478</v>
      </c>
      <c r="M1850" s="199" t="s">
        <v>122</v>
      </c>
      <c r="N1850" s="201">
        <v>8.3598749999999988</v>
      </c>
      <c r="O1850" s="202" t="s">
        <v>81</v>
      </c>
      <c r="P1850" s="202"/>
      <c r="Q1850" s="203">
        <f t="shared" si="123"/>
        <v>0</v>
      </c>
      <c r="R1850" s="203">
        <f t="shared" si="124"/>
        <v>0</v>
      </c>
      <c r="S1850" s="213">
        <f>IF(M1850="nvt",0,IF(O1850&gt;0,VLOOKUP(M1850,'3-Productie normen'!A:K,VLOOKUP(O1850,'3-Productie normen'!$B$34:$C$35,2,FALSE),FALSE)))</f>
        <v>0</v>
      </c>
      <c r="T1850" s="213">
        <f t="shared" si="125"/>
        <v>0</v>
      </c>
      <c r="U1850" s="572"/>
    </row>
    <row r="1851" spans="1:21" ht="14.15" customHeight="1">
      <c r="A1851" s="231">
        <v>1850</v>
      </c>
      <c r="B1851" s="262" t="s">
        <v>87</v>
      </c>
      <c r="C1851" s="208" t="s">
        <v>1464</v>
      </c>
      <c r="D1851" s="208" t="s">
        <v>1465</v>
      </c>
      <c r="E1851" s="208" t="s">
        <v>1466</v>
      </c>
      <c r="F1851" s="208" t="s">
        <v>176</v>
      </c>
      <c r="G1851" s="208" t="s">
        <v>407</v>
      </c>
      <c r="H1851" s="208" t="s">
        <v>1990</v>
      </c>
      <c r="I1851" s="200" t="s">
        <v>123</v>
      </c>
      <c r="J1851" s="208" t="s">
        <v>179</v>
      </c>
      <c r="K1851" s="208" t="s">
        <v>179</v>
      </c>
      <c r="L1851" s="208" t="s">
        <v>1478</v>
      </c>
      <c r="M1851" s="199" t="s">
        <v>122</v>
      </c>
      <c r="N1851" s="201">
        <v>4.6443750000000001</v>
      </c>
      <c r="O1851" s="202" t="s">
        <v>81</v>
      </c>
      <c r="P1851" s="202"/>
      <c r="Q1851" s="203">
        <f t="shared" si="123"/>
        <v>0</v>
      </c>
      <c r="R1851" s="203">
        <f t="shared" si="124"/>
        <v>0</v>
      </c>
      <c r="S1851" s="213">
        <f>IF(M1851="nvt",0,IF(O1851&gt;0,VLOOKUP(M1851,'3-Productie normen'!A:K,VLOOKUP(O1851,'3-Productie normen'!$B$34:$C$35,2,FALSE),FALSE)))</f>
        <v>0</v>
      </c>
      <c r="T1851" s="213">
        <f t="shared" si="125"/>
        <v>0</v>
      </c>
      <c r="U1851" s="572"/>
    </row>
    <row r="1852" spans="1:21" ht="14.15" customHeight="1">
      <c r="A1852" s="231">
        <v>1851</v>
      </c>
      <c r="B1852" s="262" t="s">
        <v>87</v>
      </c>
      <c r="C1852" s="208" t="s">
        <v>1464</v>
      </c>
      <c r="D1852" s="208" t="s">
        <v>1465</v>
      </c>
      <c r="E1852" s="208" t="s">
        <v>1466</v>
      </c>
      <c r="F1852" s="208" t="s">
        <v>176</v>
      </c>
      <c r="G1852" s="208" t="s">
        <v>407</v>
      </c>
      <c r="H1852" s="208" t="s">
        <v>1990</v>
      </c>
      <c r="I1852" s="200" t="s">
        <v>123</v>
      </c>
      <c r="J1852" s="208" t="s">
        <v>179</v>
      </c>
      <c r="K1852" s="208" t="s">
        <v>179</v>
      </c>
      <c r="L1852" s="208" t="s">
        <v>1478</v>
      </c>
      <c r="M1852" s="199" t="s">
        <v>122</v>
      </c>
      <c r="N1852" s="201">
        <v>5.5732500000000007</v>
      </c>
      <c r="O1852" s="202" t="s">
        <v>81</v>
      </c>
      <c r="P1852" s="202"/>
      <c r="Q1852" s="203">
        <f t="shared" si="123"/>
        <v>0</v>
      </c>
      <c r="R1852" s="203">
        <f t="shared" si="124"/>
        <v>0</v>
      </c>
      <c r="S1852" s="213">
        <f>IF(M1852="nvt",0,IF(O1852&gt;0,VLOOKUP(M1852,'3-Productie normen'!A:K,VLOOKUP(O1852,'3-Productie normen'!$B$34:$C$35,2,FALSE),FALSE)))</f>
        <v>0</v>
      </c>
      <c r="T1852" s="213">
        <f t="shared" si="125"/>
        <v>0</v>
      </c>
      <c r="U1852" s="572"/>
    </row>
    <row r="1853" spans="1:21" ht="14.15" customHeight="1">
      <c r="A1853" s="231">
        <v>1852</v>
      </c>
      <c r="B1853" s="262" t="s">
        <v>87</v>
      </c>
      <c r="C1853" s="208" t="s">
        <v>1464</v>
      </c>
      <c r="D1853" s="208" t="s">
        <v>1465</v>
      </c>
      <c r="E1853" s="208" t="s">
        <v>1466</v>
      </c>
      <c r="F1853" s="208" t="s">
        <v>176</v>
      </c>
      <c r="G1853" s="208" t="s">
        <v>407</v>
      </c>
      <c r="H1853" s="208" t="s">
        <v>1991</v>
      </c>
      <c r="I1853" s="200" t="s">
        <v>123</v>
      </c>
      <c r="J1853" s="208" t="s">
        <v>179</v>
      </c>
      <c r="K1853" s="208" t="s">
        <v>179</v>
      </c>
      <c r="L1853" s="208" t="s">
        <v>180</v>
      </c>
      <c r="M1853" s="199" t="s">
        <v>122</v>
      </c>
      <c r="N1853" s="201">
        <v>8.4109499999999997</v>
      </c>
      <c r="O1853" s="202" t="s">
        <v>81</v>
      </c>
      <c r="P1853" s="202"/>
      <c r="Q1853" s="203">
        <f t="shared" si="123"/>
        <v>0</v>
      </c>
      <c r="R1853" s="203">
        <f t="shared" si="124"/>
        <v>0</v>
      </c>
      <c r="S1853" s="213">
        <f>IF(M1853="nvt",0,IF(O1853&gt;0,VLOOKUP(M1853,'3-Productie normen'!A:K,VLOOKUP(O1853,'3-Productie normen'!$B$34:$C$35,2,FALSE),FALSE)))</f>
        <v>0</v>
      </c>
      <c r="T1853" s="213">
        <f t="shared" si="125"/>
        <v>0</v>
      </c>
      <c r="U1853" s="572"/>
    </row>
    <row r="1854" spans="1:21" ht="14.15" customHeight="1">
      <c r="A1854" s="231">
        <v>1853</v>
      </c>
      <c r="B1854" s="262" t="s">
        <v>87</v>
      </c>
      <c r="C1854" s="208" t="s">
        <v>1464</v>
      </c>
      <c r="D1854" s="208" t="s">
        <v>1465</v>
      </c>
      <c r="E1854" s="208" t="s">
        <v>1466</v>
      </c>
      <c r="F1854" s="208" t="s">
        <v>176</v>
      </c>
      <c r="G1854" s="208" t="s">
        <v>407</v>
      </c>
      <c r="H1854" s="208" t="s">
        <v>1991</v>
      </c>
      <c r="I1854" s="200" t="s">
        <v>123</v>
      </c>
      <c r="J1854" s="208" t="s">
        <v>179</v>
      </c>
      <c r="K1854" s="208" t="s">
        <v>179</v>
      </c>
      <c r="L1854" s="208" t="s">
        <v>180</v>
      </c>
      <c r="M1854" s="199" t="s">
        <v>122</v>
      </c>
      <c r="N1854" s="201">
        <v>4.6727499999999997</v>
      </c>
      <c r="O1854" s="202" t="s">
        <v>81</v>
      </c>
      <c r="P1854" s="202"/>
      <c r="Q1854" s="203">
        <f t="shared" si="123"/>
        <v>0</v>
      </c>
      <c r="R1854" s="203">
        <f t="shared" si="124"/>
        <v>0</v>
      </c>
      <c r="S1854" s="213">
        <f>IF(M1854="nvt",0,IF(O1854&gt;0,VLOOKUP(M1854,'3-Productie normen'!A:K,VLOOKUP(O1854,'3-Productie normen'!$B$34:$C$35,2,FALSE),FALSE)))</f>
        <v>0</v>
      </c>
      <c r="T1854" s="213">
        <f t="shared" si="125"/>
        <v>0</v>
      </c>
      <c r="U1854" s="572"/>
    </row>
    <row r="1855" spans="1:21" ht="14.15" customHeight="1">
      <c r="A1855" s="231">
        <v>1854</v>
      </c>
      <c r="B1855" s="262" t="s">
        <v>87</v>
      </c>
      <c r="C1855" s="208" t="s">
        <v>1464</v>
      </c>
      <c r="D1855" s="208" t="s">
        <v>1465</v>
      </c>
      <c r="E1855" s="208" t="s">
        <v>1466</v>
      </c>
      <c r="F1855" s="208" t="s">
        <v>176</v>
      </c>
      <c r="G1855" s="208" t="s">
        <v>407</v>
      </c>
      <c r="H1855" s="208" t="s">
        <v>1991</v>
      </c>
      <c r="I1855" s="200" t="s">
        <v>123</v>
      </c>
      <c r="J1855" s="208" t="s">
        <v>179</v>
      </c>
      <c r="K1855" s="208" t="s">
        <v>179</v>
      </c>
      <c r="L1855" s="208" t="s">
        <v>180</v>
      </c>
      <c r="M1855" s="199" t="s">
        <v>122</v>
      </c>
      <c r="N1855" s="201">
        <v>5.6073000000000004</v>
      </c>
      <c r="O1855" s="202" t="s">
        <v>81</v>
      </c>
      <c r="P1855" s="202"/>
      <c r="Q1855" s="203">
        <f t="shared" si="123"/>
        <v>0</v>
      </c>
      <c r="R1855" s="203">
        <f t="shared" si="124"/>
        <v>0</v>
      </c>
      <c r="S1855" s="213">
        <f>IF(M1855="nvt",0,IF(O1855&gt;0,VLOOKUP(M1855,'3-Productie normen'!A:K,VLOOKUP(O1855,'3-Productie normen'!$B$34:$C$35,2,FALSE),FALSE)))</f>
        <v>0</v>
      </c>
      <c r="T1855" s="213">
        <f t="shared" si="125"/>
        <v>0</v>
      </c>
      <c r="U1855" s="572"/>
    </row>
    <row r="1856" spans="1:21" ht="14.15" customHeight="1">
      <c r="A1856" s="231">
        <v>1855</v>
      </c>
      <c r="B1856" s="262" t="s">
        <v>87</v>
      </c>
      <c r="C1856" s="208" t="s">
        <v>1464</v>
      </c>
      <c r="D1856" s="208" t="s">
        <v>1465</v>
      </c>
      <c r="E1856" s="208" t="s">
        <v>1466</v>
      </c>
      <c r="F1856" s="208" t="s">
        <v>176</v>
      </c>
      <c r="G1856" s="208" t="s">
        <v>407</v>
      </c>
      <c r="H1856" s="208" t="s">
        <v>1992</v>
      </c>
      <c r="I1856" s="200" t="s">
        <v>123</v>
      </c>
      <c r="J1856" s="208" t="s">
        <v>179</v>
      </c>
      <c r="K1856" s="208" t="s">
        <v>179</v>
      </c>
      <c r="L1856" s="208" t="s">
        <v>1478</v>
      </c>
      <c r="M1856" s="199" t="s">
        <v>122</v>
      </c>
      <c r="N1856" s="201">
        <v>8.3851199999999988</v>
      </c>
      <c r="O1856" s="202" t="s">
        <v>81</v>
      </c>
      <c r="P1856" s="202"/>
      <c r="Q1856" s="203">
        <f t="shared" si="123"/>
        <v>0</v>
      </c>
      <c r="R1856" s="203">
        <f t="shared" si="124"/>
        <v>0</v>
      </c>
      <c r="S1856" s="213">
        <f>IF(M1856="nvt",0,IF(O1856&gt;0,VLOOKUP(M1856,'3-Productie normen'!A:K,VLOOKUP(O1856,'3-Productie normen'!$B$34:$C$35,2,FALSE),FALSE)))</f>
        <v>0</v>
      </c>
      <c r="T1856" s="213">
        <f t="shared" si="125"/>
        <v>0</v>
      </c>
      <c r="U1856" s="572"/>
    </row>
    <row r="1857" spans="1:21" ht="14.15" customHeight="1">
      <c r="A1857" s="231">
        <v>1856</v>
      </c>
      <c r="B1857" s="262" t="s">
        <v>87</v>
      </c>
      <c r="C1857" s="208" t="s">
        <v>1464</v>
      </c>
      <c r="D1857" s="208" t="s">
        <v>1465</v>
      </c>
      <c r="E1857" s="208" t="s">
        <v>1466</v>
      </c>
      <c r="F1857" s="208" t="s">
        <v>176</v>
      </c>
      <c r="G1857" s="208" t="s">
        <v>407</v>
      </c>
      <c r="H1857" s="208" t="s">
        <v>1992</v>
      </c>
      <c r="I1857" s="200" t="s">
        <v>123</v>
      </c>
      <c r="J1857" s="208" t="s">
        <v>179</v>
      </c>
      <c r="K1857" s="208" t="s">
        <v>179</v>
      </c>
      <c r="L1857" s="208" t="s">
        <v>1478</v>
      </c>
      <c r="M1857" s="199" t="s">
        <v>122</v>
      </c>
      <c r="N1857" s="201">
        <v>4.6583999999999994</v>
      </c>
      <c r="O1857" s="202" t="s">
        <v>81</v>
      </c>
      <c r="P1857" s="202"/>
      <c r="Q1857" s="203">
        <f t="shared" si="123"/>
        <v>0</v>
      </c>
      <c r="R1857" s="203">
        <f t="shared" si="124"/>
        <v>0</v>
      </c>
      <c r="S1857" s="213">
        <f>IF(M1857="nvt",0,IF(O1857&gt;0,VLOOKUP(M1857,'3-Productie normen'!A:K,VLOOKUP(O1857,'3-Productie normen'!$B$34:$C$35,2,FALSE),FALSE)))</f>
        <v>0</v>
      </c>
      <c r="T1857" s="213">
        <f t="shared" si="125"/>
        <v>0</v>
      </c>
      <c r="U1857" s="572"/>
    </row>
    <row r="1858" spans="1:21" ht="14.15" customHeight="1">
      <c r="A1858" s="232">
        <v>1857</v>
      </c>
      <c r="B1858" s="262" t="s">
        <v>87</v>
      </c>
      <c r="C1858" s="208" t="s">
        <v>1464</v>
      </c>
      <c r="D1858" s="208" t="s">
        <v>1465</v>
      </c>
      <c r="E1858" s="208" t="s">
        <v>1466</v>
      </c>
      <c r="F1858" s="208" t="s">
        <v>176</v>
      </c>
      <c r="G1858" s="208" t="s">
        <v>407</v>
      </c>
      <c r="H1858" s="208" t="s">
        <v>1992</v>
      </c>
      <c r="I1858" s="200" t="s">
        <v>123</v>
      </c>
      <c r="J1858" s="208" t="s">
        <v>179</v>
      </c>
      <c r="K1858" s="208" t="s">
        <v>179</v>
      </c>
      <c r="L1858" s="208" t="s">
        <v>1478</v>
      </c>
      <c r="M1858" s="199" t="s">
        <v>122</v>
      </c>
      <c r="N1858" s="201">
        <v>5.5900800000000004</v>
      </c>
      <c r="O1858" s="202" t="s">
        <v>81</v>
      </c>
      <c r="P1858" s="202"/>
      <c r="Q1858" s="203">
        <f t="shared" si="123"/>
        <v>0</v>
      </c>
      <c r="R1858" s="203">
        <f t="shared" si="124"/>
        <v>0</v>
      </c>
      <c r="S1858" s="213">
        <f>IF(M1858="nvt",0,IF(O1858&gt;0,VLOOKUP(M1858,'3-Productie normen'!A:K,VLOOKUP(O1858,'3-Productie normen'!$B$34:$C$35,2,FALSE),FALSE)))</f>
        <v>0</v>
      </c>
      <c r="T1858" s="213">
        <f t="shared" si="125"/>
        <v>0</v>
      </c>
      <c r="U1858" s="572"/>
    </row>
    <row r="1859" spans="1:21" ht="14.15" customHeight="1">
      <c r="A1859" s="231">
        <v>1858</v>
      </c>
      <c r="B1859" s="262" t="s">
        <v>87</v>
      </c>
      <c r="C1859" s="208" t="s">
        <v>1464</v>
      </c>
      <c r="D1859" s="208" t="s">
        <v>1465</v>
      </c>
      <c r="E1859" s="208" t="s">
        <v>1466</v>
      </c>
      <c r="F1859" s="208" t="s">
        <v>176</v>
      </c>
      <c r="G1859" s="208" t="s">
        <v>407</v>
      </c>
      <c r="H1859" s="208" t="s">
        <v>1993</v>
      </c>
      <c r="I1859" s="200" t="s">
        <v>123</v>
      </c>
      <c r="J1859" s="208" t="s">
        <v>179</v>
      </c>
      <c r="K1859" s="208" t="s">
        <v>179</v>
      </c>
      <c r="L1859" s="208" t="s">
        <v>1478</v>
      </c>
      <c r="M1859" s="199" t="s">
        <v>122</v>
      </c>
      <c r="N1859" s="201">
        <v>12.988350000000001</v>
      </c>
      <c r="O1859" s="202" t="s">
        <v>81</v>
      </c>
      <c r="P1859" s="202"/>
      <c r="Q1859" s="203">
        <f t="shared" si="123"/>
        <v>0</v>
      </c>
      <c r="R1859" s="203">
        <f t="shared" si="124"/>
        <v>0</v>
      </c>
      <c r="S1859" s="213">
        <f>IF(M1859="nvt",0,IF(O1859&gt;0,VLOOKUP(M1859,'3-Productie normen'!A:K,VLOOKUP(O1859,'3-Productie normen'!$B$34:$C$35,2,FALSE),FALSE)))</f>
        <v>0</v>
      </c>
      <c r="T1859" s="213">
        <f t="shared" si="125"/>
        <v>0</v>
      </c>
      <c r="U1859" s="572"/>
    </row>
    <row r="1860" spans="1:21" ht="14.15" customHeight="1">
      <c r="A1860" s="231">
        <v>1859</v>
      </c>
      <c r="B1860" s="262" t="s">
        <v>87</v>
      </c>
      <c r="C1860" s="208" t="s">
        <v>1464</v>
      </c>
      <c r="D1860" s="208" t="s">
        <v>1465</v>
      </c>
      <c r="E1860" s="208" t="s">
        <v>1466</v>
      </c>
      <c r="F1860" s="208" t="s">
        <v>176</v>
      </c>
      <c r="G1860" s="208" t="s">
        <v>407</v>
      </c>
      <c r="H1860" s="208" t="s">
        <v>1993</v>
      </c>
      <c r="I1860" s="200" t="s">
        <v>123</v>
      </c>
      <c r="J1860" s="208" t="s">
        <v>179</v>
      </c>
      <c r="K1860" s="208" t="s">
        <v>179</v>
      </c>
      <c r="L1860" s="208" t="s">
        <v>1478</v>
      </c>
      <c r="M1860" s="199" t="s">
        <v>122</v>
      </c>
      <c r="N1860" s="201">
        <v>7.2157500000000008</v>
      </c>
      <c r="O1860" s="202" t="s">
        <v>81</v>
      </c>
      <c r="P1860" s="202"/>
      <c r="Q1860" s="203">
        <f t="shared" si="123"/>
        <v>0</v>
      </c>
      <c r="R1860" s="203">
        <f t="shared" si="124"/>
        <v>0</v>
      </c>
      <c r="S1860" s="213">
        <f>IF(M1860="nvt",0,IF(O1860&gt;0,VLOOKUP(M1860,'3-Productie normen'!A:K,VLOOKUP(O1860,'3-Productie normen'!$B$34:$C$35,2,FALSE),FALSE)))</f>
        <v>0</v>
      </c>
      <c r="T1860" s="213">
        <f t="shared" si="125"/>
        <v>0</v>
      </c>
      <c r="U1860" s="572"/>
    </row>
    <row r="1861" spans="1:21" ht="14.15" customHeight="1">
      <c r="A1861" s="231">
        <v>1860</v>
      </c>
      <c r="B1861" s="262" t="s">
        <v>87</v>
      </c>
      <c r="C1861" s="208" t="s">
        <v>1464</v>
      </c>
      <c r="D1861" s="208" t="s">
        <v>1465</v>
      </c>
      <c r="E1861" s="208" t="s">
        <v>1466</v>
      </c>
      <c r="F1861" s="208" t="s">
        <v>176</v>
      </c>
      <c r="G1861" s="208" t="s">
        <v>407</v>
      </c>
      <c r="H1861" s="208" t="s">
        <v>1993</v>
      </c>
      <c r="I1861" s="200" t="s">
        <v>123</v>
      </c>
      <c r="J1861" s="208" t="s">
        <v>179</v>
      </c>
      <c r="K1861" s="208" t="s">
        <v>179</v>
      </c>
      <c r="L1861" s="208" t="s">
        <v>1478</v>
      </c>
      <c r="M1861" s="199" t="s">
        <v>122</v>
      </c>
      <c r="N1861" s="201">
        <v>8.6588999999999992</v>
      </c>
      <c r="O1861" s="202" t="s">
        <v>81</v>
      </c>
      <c r="P1861" s="202"/>
      <c r="Q1861" s="203">
        <f t="shared" si="123"/>
        <v>0</v>
      </c>
      <c r="R1861" s="203">
        <f t="shared" si="124"/>
        <v>0</v>
      </c>
      <c r="S1861" s="213">
        <f>IF(M1861="nvt",0,IF(O1861&gt;0,VLOOKUP(M1861,'3-Productie normen'!A:K,VLOOKUP(O1861,'3-Productie normen'!$B$34:$C$35,2,FALSE),FALSE)))</f>
        <v>0</v>
      </c>
      <c r="T1861" s="213">
        <f t="shared" si="125"/>
        <v>0</v>
      </c>
      <c r="U1861" s="572"/>
    </row>
    <row r="1862" spans="1:21" ht="14.15" customHeight="1">
      <c r="A1862" s="231">
        <v>1861</v>
      </c>
      <c r="B1862" s="262" t="s">
        <v>87</v>
      </c>
      <c r="C1862" s="208" t="s">
        <v>1464</v>
      </c>
      <c r="D1862" s="208" t="s">
        <v>1465</v>
      </c>
      <c r="E1862" s="208" t="s">
        <v>1466</v>
      </c>
      <c r="F1862" s="208" t="s">
        <v>176</v>
      </c>
      <c r="G1862" s="208" t="s">
        <v>407</v>
      </c>
      <c r="H1862" s="208" t="s">
        <v>1994</v>
      </c>
      <c r="I1862" s="200" t="s">
        <v>123</v>
      </c>
      <c r="J1862" s="208" t="s">
        <v>222</v>
      </c>
      <c r="K1862" s="208" t="s">
        <v>237</v>
      </c>
      <c r="L1862" s="208" t="s">
        <v>180</v>
      </c>
      <c r="M1862" s="199" t="s">
        <v>122</v>
      </c>
      <c r="N1862" s="201">
        <v>3.6645999999999996</v>
      </c>
      <c r="O1862" s="202" t="s">
        <v>81</v>
      </c>
      <c r="P1862" s="202"/>
      <c r="Q1862" s="203">
        <f t="shared" si="123"/>
        <v>0</v>
      </c>
      <c r="R1862" s="203">
        <f t="shared" si="124"/>
        <v>0</v>
      </c>
      <c r="S1862" s="213">
        <f>IF(M1862="nvt",0,IF(O1862&gt;0,VLOOKUP(M1862,'3-Productie normen'!A:K,VLOOKUP(O1862,'3-Productie normen'!$B$34:$C$35,2,FALSE),FALSE)))</f>
        <v>0</v>
      </c>
      <c r="T1862" s="213">
        <f t="shared" si="125"/>
        <v>0</v>
      </c>
      <c r="U1862" s="572"/>
    </row>
    <row r="1863" spans="1:21" ht="14.15" customHeight="1">
      <c r="A1863" s="231">
        <v>1862</v>
      </c>
      <c r="B1863" s="262" t="s">
        <v>87</v>
      </c>
      <c r="C1863" s="208" t="s">
        <v>1464</v>
      </c>
      <c r="D1863" s="208" t="s">
        <v>1465</v>
      </c>
      <c r="E1863" s="208" t="s">
        <v>1466</v>
      </c>
      <c r="F1863" s="208" t="s">
        <v>176</v>
      </c>
      <c r="G1863" s="208" t="s">
        <v>407</v>
      </c>
      <c r="H1863" s="208" t="s">
        <v>1995</v>
      </c>
      <c r="I1863" s="207" t="s">
        <v>130</v>
      </c>
      <c r="J1863" s="208" t="s">
        <v>222</v>
      </c>
      <c r="K1863" s="208" t="s">
        <v>237</v>
      </c>
      <c r="L1863" s="208" t="s">
        <v>180</v>
      </c>
      <c r="M1863" s="199" t="s">
        <v>129</v>
      </c>
      <c r="N1863" s="201">
        <v>157.98169999999999</v>
      </c>
      <c r="O1863" s="202" t="s">
        <v>81</v>
      </c>
      <c r="P1863" s="202"/>
      <c r="Q1863" s="203">
        <f t="shared" si="123"/>
        <v>0</v>
      </c>
      <c r="R1863" s="203">
        <f t="shared" si="124"/>
        <v>0</v>
      </c>
      <c r="S1863" s="213">
        <f>IF(M1863="nvt",0,IF(O1863&gt;0,VLOOKUP(M1863,'3-Productie normen'!A:K,VLOOKUP(O1863,'3-Productie normen'!$B$34:$C$35,2,FALSE),FALSE)))</f>
        <v>0</v>
      </c>
      <c r="T1863" s="213">
        <f t="shared" si="125"/>
        <v>0</v>
      </c>
      <c r="U1863" s="572"/>
    </row>
    <row r="1864" spans="1:21" ht="14.15" customHeight="1">
      <c r="A1864" s="231">
        <v>1863</v>
      </c>
      <c r="B1864" s="262" t="s">
        <v>87</v>
      </c>
      <c r="C1864" s="208" t="s">
        <v>1464</v>
      </c>
      <c r="D1864" s="208" t="s">
        <v>1465</v>
      </c>
      <c r="E1864" s="208" t="s">
        <v>1466</v>
      </c>
      <c r="F1864" s="208" t="s">
        <v>176</v>
      </c>
      <c r="G1864" s="208" t="s">
        <v>407</v>
      </c>
      <c r="H1864" s="208" t="s">
        <v>1996</v>
      </c>
      <c r="I1864" s="200" t="s">
        <v>133</v>
      </c>
      <c r="J1864" s="208" t="s">
        <v>222</v>
      </c>
      <c r="K1864" s="208" t="s">
        <v>223</v>
      </c>
      <c r="L1864" s="208" t="s">
        <v>461</v>
      </c>
      <c r="M1864" s="208" t="s">
        <v>138</v>
      </c>
      <c r="N1864" s="201">
        <v>7.0884</v>
      </c>
      <c r="O1864" s="202" t="s">
        <v>81</v>
      </c>
      <c r="P1864" s="202"/>
      <c r="Q1864" s="203">
        <f t="shared" si="123"/>
        <v>0</v>
      </c>
      <c r="R1864" s="203">
        <f t="shared" si="124"/>
        <v>0</v>
      </c>
      <c r="S1864" s="213">
        <f>IF(M1864="nvt",0,IF(O1864&gt;0,VLOOKUP(M1864,'3-Productie normen'!A:K,VLOOKUP(O1864,'3-Productie normen'!$B$34:$C$35,2,FALSE),FALSE)))</f>
        <v>0</v>
      </c>
      <c r="T1864" s="213">
        <f t="shared" si="125"/>
        <v>0</v>
      </c>
      <c r="U1864" s="572"/>
    </row>
    <row r="1865" spans="1:21" ht="14.15" customHeight="1">
      <c r="A1865" s="231">
        <v>1864</v>
      </c>
      <c r="B1865" s="262" t="s">
        <v>87</v>
      </c>
      <c r="C1865" s="208" t="s">
        <v>1464</v>
      </c>
      <c r="D1865" s="208" t="s">
        <v>1465</v>
      </c>
      <c r="E1865" s="208" t="s">
        <v>1466</v>
      </c>
      <c r="F1865" s="208" t="s">
        <v>176</v>
      </c>
      <c r="G1865" s="208" t="s">
        <v>407</v>
      </c>
      <c r="H1865" s="208" t="s">
        <v>1997</v>
      </c>
      <c r="I1865" s="200" t="s">
        <v>133</v>
      </c>
      <c r="J1865" s="208" t="s">
        <v>222</v>
      </c>
      <c r="K1865" s="208" t="s">
        <v>223</v>
      </c>
      <c r="L1865" s="208" t="s">
        <v>461</v>
      </c>
      <c r="M1865" s="208" t="s">
        <v>138</v>
      </c>
      <c r="N1865" s="201">
        <v>1.1081000000000001</v>
      </c>
      <c r="O1865" s="202" t="s">
        <v>81</v>
      </c>
      <c r="P1865" s="202"/>
      <c r="Q1865" s="203">
        <f t="shared" si="123"/>
        <v>0</v>
      </c>
      <c r="R1865" s="203">
        <f t="shared" si="124"/>
        <v>0</v>
      </c>
      <c r="S1865" s="213">
        <f>IF(M1865="nvt",0,IF(O1865&gt;0,VLOOKUP(M1865,'3-Productie normen'!A:K,VLOOKUP(O1865,'3-Productie normen'!$B$34:$C$35,2,FALSE),FALSE)))</f>
        <v>0</v>
      </c>
      <c r="T1865" s="213">
        <f t="shared" si="125"/>
        <v>0</v>
      </c>
      <c r="U1865" s="572"/>
    </row>
    <row r="1866" spans="1:21" ht="14.15" customHeight="1">
      <c r="A1866" s="232">
        <v>1865</v>
      </c>
      <c r="B1866" s="262" t="s">
        <v>87</v>
      </c>
      <c r="C1866" s="208" t="s">
        <v>1464</v>
      </c>
      <c r="D1866" s="208" t="s">
        <v>1465</v>
      </c>
      <c r="E1866" s="208" t="s">
        <v>1466</v>
      </c>
      <c r="F1866" s="208" t="s">
        <v>176</v>
      </c>
      <c r="G1866" s="208" t="s">
        <v>407</v>
      </c>
      <c r="H1866" s="208" t="s">
        <v>1998</v>
      </c>
      <c r="I1866" s="200" t="s">
        <v>133</v>
      </c>
      <c r="J1866" s="208" t="s">
        <v>222</v>
      </c>
      <c r="K1866" s="208" t="s">
        <v>223</v>
      </c>
      <c r="L1866" s="208" t="s">
        <v>461</v>
      </c>
      <c r="M1866" s="208" t="s">
        <v>138</v>
      </c>
      <c r="N1866" s="201">
        <v>1.1443000000000001</v>
      </c>
      <c r="O1866" s="202" t="s">
        <v>81</v>
      </c>
      <c r="P1866" s="202"/>
      <c r="Q1866" s="203">
        <f t="shared" si="123"/>
        <v>0</v>
      </c>
      <c r="R1866" s="203">
        <f t="shared" si="124"/>
        <v>0</v>
      </c>
      <c r="S1866" s="213">
        <f>IF(M1866="nvt",0,IF(O1866&gt;0,VLOOKUP(M1866,'3-Productie normen'!A:K,VLOOKUP(O1866,'3-Productie normen'!$B$34:$C$35,2,FALSE),FALSE)))</f>
        <v>0</v>
      </c>
      <c r="T1866" s="213">
        <f t="shared" si="125"/>
        <v>0</v>
      </c>
      <c r="U1866" s="572"/>
    </row>
    <row r="1867" spans="1:21" ht="14.15" customHeight="1">
      <c r="A1867" s="231">
        <v>1866</v>
      </c>
      <c r="B1867" s="262" t="s">
        <v>87</v>
      </c>
      <c r="C1867" s="208" t="s">
        <v>1464</v>
      </c>
      <c r="D1867" s="208" t="s">
        <v>1465</v>
      </c>
      <c r="E1867" s="208" t="s">
        <v>1466</v>
      </c>
      <c r="F1867" s="208" t="s">
        <v>176</v>
      </c>
      <c r="G1867" s="208" t="s">
        <v>407</v>
      </c>
      <c r="H1867" s="208" t="s">
        <v>1999</v>
      </c>
      <c r="I1867" s="200" t="s">
        <v>123</v>
      </c>
      <c r="J1867" s="208" t="s">
        <v>179</v>
      </c>
      <c r="K1867" s="208" t="s">
        <v>265</v>
      </c>
      <c r="L1867" s="208" t="s">
        <v>425</v>
      </c>
      <c r="M1867" s="199" t="s">
        <v>122</v>
      </c>
      <c r="N1867" s="201">
        <v>44.345699999999994</v>
      </c>
      <c r="O1867" s="202" t="s">
        <v>81</v>
      </c>
      <c r="P1867" s="202"/>
      <c r="Q1867" s="203">
        <f t="shared" si="123"/>
        <v>0</v>
      </c>
      <c r="R1867" s="203">
        <f t="shared" si="124"/>
        <v>0</v>
      </c>
      <c r="S1867" s="213">
        <f>IF(M1867="nvt",0,IF(O1867&gt;0,VLOOKUP(M1867,'3-Productie normen'!A:K,VLOOKUP(O1867,'3-Productie normen'!$B$34:$C$35,2,FALSE),FALSE)))</f>
        <v>0</v>
      </c>
      <c r="T1867" s="213">
        <f t="shared" si="125"/>
        <v>0</v>
      </c>
      <c r="U1867" s="572"/>
    </row>
    <row r="1868" spans="1:21" ht="14.15" customHeight="1">
      <c r="A1868" s="231">
        <v>1867</v>
      </c>
      <c r="B1868" s="262" t="s">
        <v>87</v>
      </c>
      <c r="C1868" s="208" t="s">
        <v>1464</v>
      </c>
      <c r="D1868" s="208" t="s">
        <v>1465</v>
      </c>
      <c r="E1868" s="208" t="s">
        <v>1466</v>
      </c>
      <c r="F1868" s="208" t="s">
        <v>176</v>
      </c>
      <c r="G1868" s="208" t="s">
        <v>407</v>
      </c>
      <c r="H1868" s="208" t="s">
        <v>2000</v>
      </c>
      <c r="I1868" s="200" t="s">
        <v>123</v>
      </c>
      <c r="J1868" s="208" t="s">
        <v>179</v>
      </c>
      <c r="K1868" s="208" t="s">
        <v>179</v>
      </c>
      <c r="L1868" s="208" t="s">
        <v>1478</v>
      </c>
      <c r="M1868" s="199" t="s">
        <v>122</v>
      </c>
      <c r="N1868" s="201">
        <v>19.130299999999998</v>
      </c>
      <c r="O1868" s="202" t="s">
        <v>81</v>
      </c>
      <c r="P1868" s="202"/>
      <c r="Q1868" s="203">
        <f t="shared" si="123"/>
        <v>0</v>
      </c>
      <c r="R1868" s="203">
        <f t="shared" si="124"/>
        <v>0</v>
      </c>
      <c r="S1868" s="213">
        <f>IF(M1868="nvt",0,IF(O1868&gt;0,VLOOKUP(M1868,'3-Productie normen'!A:K,VLOOKUP(O1868,'3-Productie normen'!$B$34:$C$35,2,FALSE),FALSE)))</f>
        <v>0</v>
      </c>
      <c r="T1868" s="213">
        <f t="shared" si="125"/>
        <v>0</v>
      </c>
      <c r="U1868" s="572"/>
    </row>
    <row r="1869" spans="1:21" ht="14.15" customHeight="1">
      <c r="A1869" s="231">
        <v>1868</v>
      </c>
      <c r="B1869" s="262" t="s">
        <v>87</v>
      </c>
      <c r="C1869" s="208" t="s">
        <v>1464</v>
      </c>
      <c r="D1869" s="208" t="s">
        <v>1465</v>
      </c>
      <c r="E1869" s="208" t="s">
        <v>1466</v>
      </c>
      <c r="F1869" s="208" t="s">
        <v>176</v>
      </c>
      <c r="G1869" s="208" t="s">
        <v>407</v>
      </c>
      <c r="H1869" s="208" t="s">
        <v>2001</v>
      </c>
      <c r="I1869" s="200" t="s">
        <v>123</v>
      </c>
      <c r="J1869" s="208" t="s">
        <v>179</v>
      </c>
      <c r="K1869" s="208" t="s">
        <v>246</v>
      </c>
      <c r="L1869" s="208" t="s">
        <v>1478</v>
      </c>
      <c r="M1869" s="199" t="s">
        <v>122</v>
      </c>
      <c r="N1869" s="201">
        <v>8.4126999999999992</v>
      </c>
      <c r="O1869" s="202" t="s">
        <v>81</v>
      </c>
      <c r="P1869" s="202"/>
      <c r="Q1869" s="203">
        <f t="shared" si="123"/>
        <v>0</v>
      </c>
      <c r="R1869" s="203">
        <f t="shared" si="124"/>
        <v>0</v>
      </c>
      <c r="S1869" s="213">
        <f>IF(M1869="nvt",0,IF(O1869&gt;0,VLOOKUP(M1869,'3-Productie normen'!A:K,VLOOKUP(O1869,'3-Productie normen'!$B$34:$C$35,2,FALSE),FALSE)))</f>
        <v>0</v>
      </c>
      <c r="T1869" s="213">
        <f t="shared" si="125"/>
        <v>0</v>
      </c>
      <c r="U1869" s="572"/>
    </row>
    <row r="1870" spans="1:21" ht="14.15" customHeight="1">
      <c r="A1870" s="231">
        <v>1869</v>
      </c>
      <c r="B1870" s="262" t="s">
        <v>87</v>
      </c>
      <c r="C1870" s="208" t="s">
        <v>1464</v>
      </c>
      <c r="D1870" s="208" t="s">
        <v>1465</v>
      </c>
      <c r="E1870" s="208" t="s">
        <v>1466</v>
      </c>
      <c r="F1870" s="208" t="s">
        <v>176</v>
      </c>
      <c r="G1870" s="208" t="s">
        <v>407</v>
      </c>
      <c r="H1870" s="208" t="s">
        <v>2002</v>
      </c>
      <c r="I1870" s="200" t="s">
        <v>123</v>
      </c>
      <c r="J1870" s="208" t="s">
        <v>179</v>
      </c>
      <c r="K1870" s="208" t="s">
        <v>179</v>
      </c>
      <c r="L1870" s="208" t="s">
        <v>1478</v>
      </c>
      <c r="M1870" s="199" t="s">
        <v>122</v>
      </c>
      <c r="N1870" s="201">
        <v>29.060199999999998</v>
      </c>
      <c r="O1870" s="202" t="s">
        <v>81</v>
      </c>
      <c r="P1870" s="202"/>
      <c r="Q1870" s="203">
        <f t="shared" si="123"/>
        <v>0</v>
      </c>
      <c r="R1870" s="203">
        <f t="shared" si="124"/>
        <v>0</v>
      </c>
      <c r="S1870" s="213">
        <f>IF(M1870="nvt",0,IF(O1870&gt;0,VLOOKUP(M1870,'3-Productie normen'!A:K,VLOOKUP(O1870,'3-Productie normen'!$B$34:$C$35,2,FALSE),FALSE)))</f>
        <v>0</v>
      </c>
      <c r="T1870" s="213">
        <f t="shared" si="125"/>
        <v>0</v>
      </c>
      <c r="U1870" s="572"/>
    </row>
    <row r="1871" spans="1:21" ht="14.15" customHeight="1">
      <c r="A1871" s="231">
        <v>1870</v>
      </c>
      <c r="B1871" s="262" t="s">
        <v>87</v>
      </c>
      <c r="C1871" s="208" t="s">
        <v>1464</v>
      </c>
      <c r="D1871" s="208" t="s">
        <v>1465</v>
      </c>
      <c r="E1871" s="208" t="s">
        <v>1466</v>
      </c>
      <c r="F1871" s="208" t="s">
        <v>176</v>
      </c>
      <c r="G1871" s="208" t="s">
        <v>407</v>
      </c>
      <c r="H1871" s="208" t="s">
        <v>2003</v>
      </c>
      <c r="I1871" s="200" t="s">
        <v>123</v>
      </c>
      <c r="J1871" s="208" t="s">
        <v>179</v>
      </c>
      <c r="K1871" s="208" t="s">
        <v>179</v>
      </c>
      <c r="L1871" s="208" t="s">
        <v>1478</v>
      </c>
      <c r="M1871" s="199" t="s">
        <v>122</v>
      </c>
      <c r="N1871" s="201">
        <v>18.577500000000001</v>
      </c>
      <c r="O1871" s="202" t="s">
        <v>81</v>
      </c>
      <c r="P1871" s="202"/>
      <c r="Q1871" s="203">
        <f t="shared" si="123"/>
        <v>0</v>
      </c>
      <c r="R1871" s="203">
        <f t="shared" si="124"/>
        <v>0</v>
      </c>
      <c r="S1871" s="213">
        <f>IF(M1871="nvt",0,IF(O1871&gt;0,VLOOKUP(M1871,'3-Productie normen'!A:K,VLOOKUP(O1871,'3-Productie normen'!$B$34:$C$35,2,FALSE),FALSE)))</f>
        <v>0</v>
      </c>
      <c r="T1871" s="213">
        <f t="shared" si="125"/>
        <v>0</v>
      </c>
      <c r="U1871" s="572"/>
    </row>
    <row r="1872" spans="1:21" ht="14.15" customHeight="1">
      <c r="A1872" s="231">
        <v>1871</v>
      </c>
      <c r="B1872" s="262" t="s">
        <v>87</v>
      </c>
      <c r="C1872" s="208" t="s">
        <v>1464</v>
      </c>
      <c r="D1872" s="208" t="s">
        <v>1465</v>
      </c>
      <c r="E1872" s="208" t="s">
        <v>1466</v>
      </c>
      <c r="F1872" s="208" t="s">
        <v>176</v>
      </c>
      <c r="G1872" s="208" t="s">
        <v>407</v>
      </c>
      <c r="H1872" s="208" t="s">
        <v>2004</v>
      </c>
      <c r="I1872" s="200" t="s">
        <v>123</v>
      </c>
      <c r="J1872" s="208" t="s">
        <v>179</v>
      </c>
      <c r="K1872" s="208" t="s">
        <v>179</v>
      </c>
      <c r="L1872" s="208" t="s">
        <v>1478</v>
      </c>
      <c r="M1872" s="199" t="s">
        <v>122</v>
      </c>
      <c r="N1872" s="201">
        <v>18.7927</v>
      </c>
      <c r="O1872" s="202" t="s">
        <v>81</v>
      </c>
      <c r="P1872" s="202"/>
      <c r="Q1872" s="203">
        <f t="shared" si="123"/>
        <v>0</v>
      </c>
      <c r="R1872" s="203">
        <f t="shared" si="124"/>
        <v>0</v>
      </c>
      <c r="S1872" s="213">
        <f>IF(M1872="nvt",0,IF(O1872&gt;0,VLOOKUP(M1872,'3-Productie normen'!A:K,VLOOKUP(O1872,'3-Productie normen'!$B$34:$C$35,2,FALSE),FALSE)))</f>
        <v>0</v>
      </c>
      <c r="T1872" s="213">
        <f t="shared" si="125"/>
        <v>0</v>
      </c>
      <c r="U1872" s="572"/>
    </row>
    <row r="1873" spans="1:21" ht="14.15" customHeight="1">
      <c r="A1873" s="231">
        <v>1872</v>
      </c>
      <c r="B1873" s="262" t="s">
        <v>87</v>
      </c>
      <c r="C1873" s="208" t="s">
        <v>1464</v>
      </c>
      <c r="D1873" s="208" t="s">
        <v>1465</v>
      </c>
      <c r="E1873" s="208" t="s">
        <v>1466</v>
      </c>
      <c r="F1873" s="208" t="s">
        <v>176</v>
      </c>
      <c r="G1873" s="208" t="s">
        <v>407</v>
      </c>
      <c r="H1873" s="208" t="s">
        <v>2005</v>
      </c>
      <c r="I1873" s="200" t="s">
        <v>123</v>
      </c>
      <c r="J1873" s="208" t="s">
        <v>179</v>
      </c>
      <c r="K1873" s="208" t="s">
        <v>179</v>
      </c>
      <c r="L1873" s="208" t="s">
        <v>1478</v>
      </c>
      <c r="M1873" s="199" t="s">
        <v>122</v>
      </c>
      <c r="N1873" s="201">
        <v>17.648299999999999</v>
      </c>
      <c r="O1873" s="202" t="s">
        <v>81</v>
      </c>
      <c r="P1873" s="202"/>
      <c r="Q1873" s="203">
        <f t="shared" si="123"/>
        <v>0</v>
      </c>
      <c r="R1873" s="203">
        <f t="shared" si="124"/>
        <v>0</v>
      </c>
      <c r="S1873" s="213">
        <f>IF(M1873="nvt",0,IF(O1873&gt;0,VLOOKUP(M1873,'3-Productie normen'!A:K,VLOOKUP(O1873,'3-Productie normen'!$B$34:$C$35,2,FALSE),FALSE)))</f>
        <v>0</v>
      </c>
      <c r="T1873" s="213">
        <f t="shared" si="125"/>
        <v>0</v>
      </c>
      <c r="U1873" s="572"/>
    </row>
    <row r="1874" spans="1:21" ht="14.15" customHeight="1">
      <c r="A1874" s="232">
        <v>1873</v>
      </c>
      <c r="B1874" s="262" t="s">
        <v>87</v>
      </c>
      <c r="C1874" s="208" t="s">
        <v>1464</v>
      </c>
      <c r="D1874" s="208" t="s">
        <v>1465</v>
      </c>
      <c r="E1874" s="208" t="s">
        <v>1466</v>
      </c>
      <c r="F1874" s="208" t="s">
        <v>176</v>
      </c>
      <c r="G1874" s="208" t="s">
        <v>407</v>
      </c>
      <c r="H1874" s="208" t="s">
        <v>2006</v>
      </c>
      <c r="I1874" s="200" t="s">
        <v>123</v>
      </c>
      <c r="J1874" s="208" t="s">
        <v>179</v>
      </c>
      <c r="K1874" s="208" t="s">
        <v>179</v>
      </c>
      <c r="L1874" s="208" t="s">
        <v>1478</v>
      </c>
      <c r="M1874" s="199" t="s">
        <v>122</v>
      </c>
      <c r="N1874" s="201">
        <v>28.516599999999997</v>
      </c>
      <c r="O1874" s="202" t="s">
        <v>81</v>
      </c>
      <c r="P1874" s="202"/>
      <c r="Q1874" s="203">
        <f t="shared" ref="Q1874:Q1937" si="126">IF(O1874="nvt",0,IF(O1874&gt;0,S1874*N1874,0))</f>
        <v>0</v>
      </c>
      <c r="R1874" s="203">
        <f t="shared" ref="R1874:R1937" si="127">IF(P1874&gt;0,T1874*N1874,0)</f>
        <v>0</v>
      </c>
      <c r="S1874" s="213">
        <f>IF(M1874="nvt",0,IF(O1874&gt;0,VLOOKUP(M1874,'3-Productie normen'!A:K,VLOOKUP(O1874,'3-Productie normen'!$B$34:$C$35,2,FALSE),FALSE)))</f>
        <v>0</v>
      </c>
      <c r="T1874" s="213">
        <f t="shared" ref="T1874:T1937" si="128">IF(P1874&gt;0,S1874*$T$8,0)</f>
        <v>0</v>
      </c>
      <c r="U1874" s="572"/>
    </row>
    <row r="1875" spans="1:21" ht="14.15" customHeight="1">
      <c r="A1875" s="231">
        <v>1874</v>
      </c>
      <c r="B1875" s="262" t="s">
        <v>87</v>
      </c>
      <c r="C1875" s="208" t="s">
        <v>1464</v>
      </c>
      <c r="D1875" s="208" t="s">
        <v>1465</v>
      </c>
      <c r="E1875" s="208" t="s">
        <v>1466</v>
      </c>
      <c r="F1875" s="208" t="s">
        <v>176</v>
      </c>
      <c r="G1875" s="208" t="s">
        <v>407</v>
      </c>
      <c r="H1875" s="208" t="s">
        <v>2007</v>
      </c>
      <c r="I1875" s="200" t="s">
        <v>123</v>
      </c>
      <c r="J1875" s="208" t="s">
        <v>179</v>
      </c>
      <c r="K1875" s="208" t="s">
        <v>179</v>
      </c>
      <c r="L1875" s="208" t="s">
        <v>1478</v>
      </c>
      <c r="M1875" s="199" t="s">
        <v>122</v>
      </c>
      <c r="N1875" s="201">
        <v>18.690999999999999</v>
      </c>
      <c r="O1875" s="202" t="s">
        <v>81</v>
      </c>
      <c r="P1875" s="202"/>
      <c r="Q1875" s="203">
        <f t="shared" si="126"/>
        <v>0</v>
      </c>
      <c r="R1875" s="203">
        <f t="shared" si="127"/>
        <v>0</v>
      </c>
      <c r="S1875" s="213">
        <f>IF(M1875="nvt",0,IF(O1875&gt;0,VLOOKUP(M1875,'3-Productie normen'!A:K,VLOOKUP(O1875,'3-Productie normen'!$B$34:$C$35,2,FALSE),FALSE)))</f>
        <v>0</v>
      </c>
      <c r="T1875" s="213">
        <f t="shared" si="128"/>
        <v>0</v>
      </c>
      <c r="U1875" s="572"/>
    </row>
    <row r="1876" spans="1:21" ht="14.15" customHeight="1">
      <c r="A1876" s="231">
        <v>1875</v>
      </c>
      <c r="B1876" s="262" t="s">
        <v>87</v>
      </c>
      <c r="C1876" s="208" t="s">
        <v>1464</v>
      </c>
      <c r="D1876" s="208" t="s">
        <v>1465</v>
      </c>
      <c r="E1876" s="208" t="s">
        <v>1466</v>
      </c>
      <c r="F1876" s="208" t="s">
        <v>176</v>
      </c>
      <c r="G1876" s="208" t="s">
        <v>407</v>
      </c>
      <c r="H1876" s="208" t="s">
        <v>2008</v>
      </c>
      <c r="I1876" s="200" t="s">
        <v>123</v>
      </c>
      <c r="J1876" s="208" t="s">
        <v>179</v>
      </c>
      <c r="K1876" s="208" t="s">
        <v>179</v>
      </c>
      <c r="L1876" s="208" t="s">
        <v>1478</v>
      </c>
      <c r="M1876" s="199" t="s">
        <v>122</v>
      </c>
      <c r="N1876" s="201">
        <v>18.7927</v>
      </c>
      <c r="O1876" s="202" t="s">
        <v>81</v>
      </c>
      <c r="P1876" s="202"/>
      <c r="Q1876" s="203">
        <f t="shared" si="126"/>
        <v>0</v>
      </c>
      <c r="R1876" s="203">
        <f t="shared" si="127"/>
        <v>0</v>
      </c>
      <c r="S1876" s="213">
        <f>IF(M1876="nvt",0,IF(O1876&gt;0,VLOOKUP(M1876,'3-Productie normen'!A:K,VLOOKUP(O1876,'3-Productie normen'!$B$34:$C$35,2,FALSE),FALSE)))</f>
        <v>0</v>
      </c>
      <c r="T1876" s="213">
        <f t="shared" si="128"/>
        <v>0</v>
      </c>
      <c r="U1876" s="572"/>
    </row>
    <row r="1877" spans="1:21" ht="14.15" customHeight="1">
      <c r="A1877" s="231">
        <v>1876</v>
      </c>
      <c r="B1877" s="262" t="s">
        <v>87</v>
      </c>
      <c r="C1877" s="208" t="s">
        <v>1464</v>
      </c>
      <c r="D1877" s="208" t="s">
        <v>1465</v>
      </c>
      <c r="E1877" s="208" t="s">
        <v>1466</v>
      </c>
      <c r="F1877" s="208" t="s">
        <v>176</v>
      </c>
      <c r="G1877" s="208" t="s">
        <v>407</v>
      </c>
      <c r="H1877" s="208" t="s">
        <v>2009</v>
      </c>
      <c r="I1877" s="200" t="s">
        <v>123</v>
      </c>
      <c r="J1877" s="208" t="s">
        <v>179</v>
      </c>
      <c r="K1877" s="208" t="s">
        <v>179</v>
      </c>
      <c r="L1877" s="208" t="s">
        <v>1478</v>
      </c>
      <c r="M1877" s="199" t="s">
        <v>122</v>
      </c>
      <c r="N1877" s="201">
        <v>28.547399999999996</v>
      </c>
      <c r="O1877" s="202" t="s">
        <v>81</v>
      </c>
      <c r="P1877" s="202"/>
      <c r="Q1877" s="203">
        <f t="shared" si="126"/>
        <v>0</v>
      </c>
      <c r="R1877" s="203">
        <f t="shared" si="127"/>
        <v>0</v>
      </c>
      <c r="S1877" s="213">
        <f>IF(M1877="nvt",0,IF(O1877&gt;0,VLOOKUP(M1877,'3-Productie normen'!A:K,VLOOKUP(O1877,'3-Productie normen'!$B$34:$C$35,2,FALSE),FALSE)))</f>
        <v>0</v>
      </c>
      <c r="T1877" s="213">
        <f t="shared" si="128"/>
        <v>0</v>
      </c>
      <c r="U1877" s="572"/>
    </row>
    <row r="1878" spans="1:21" ht="14.15" customHeight="1">
      <c r="A1878" s="231">
        <v>1877</v>
      </c>
      <c r="B1878" s="262" t="s">
        <v>87</v>
      </c>
      <c r="C1878" s="208" t="s">
        <v>1464</v>
      </c>
      <c r="D1878" s="208" t="s">
        <v>1465</v>
      </c>
      <c r="E1878" s="208" t="s">
        <v>1466</v>
      </c>
      <c r="F1878" s="208" t="s">
        <v>176</v>
      </c>
      <c r="G1878" s="208" t="s">
        <v>407</v>
      </c>
      <c r="H1878" s="208" t="s">
        <v>2010</v>
      </c>
      <c r="I1878" s="200" t="s">
        <v>123</v>
      </c>
      <c r="J1878" s="208" t="s">
        <v>179</v>
      </c>
      <c r="K1878" s="208" t="s">
        <v>179</v>
      </c>
      <c r="L1878" s="208" t="s">
        <v>1478</v>
      </c>
      <c r="M1878" s="199" t="s">
        <v>122</v>
      </c>
      <c r="N1878" s="201">
        <v>18.848800000000001</v>
      </c>
      <c r="O1878" s="202" t="s">
        <v>81</v>
      </c>
      <c r="P1878" s="202"/>
      <c r="Q1878" s="203">
        <f t="shared" si="126"/>
        <v>0</v>
      </c>
      <c r="R1878" s="203">
        <f t="shared" si="127"/>
        <v>0</v>
      </c>
      <c r="S1878" s="213">
        <f>IF(M1878="nvt",0,IF(O1878&gt;0,VLOOKUP(M1878,'3-Productie normen'!A:K,VLOOKUP(O1878,'3-Productie normen'!$B$34:$C$35,2,FALSE),FALSE)))</f>
        <v>0</v>
      </c>
      <c r="T1878" s="213">
        <f t="shared" si="128"/>
        <v>0</v>
      </c>
      <c r="U1878" s="572"/>
    </row>
    <row r="1879" spans="1:21" ht="14.15" customHeight="1">
      <c r="A1879" s="231">
        <v>1878</v>
      </c>
      <c r="B1879" s="262" t="s">
        <v>87</v>
      </c>
      <c r="C1879" s="208" t="s">
        <v>1464</v>
      </c>
      <c r="D1879" s="208" t="s">
        <v>1465</v>
      </c>
      <c r="E1879" s="208" t="s">
        <v>1466</v>
      </c>
      <c r="F1879" s="208" t="s">
        <v>176</v>
      </c>
      <c r="G1879" s="208" t="s">
        <v>407</v>
      </c>
      <c r="H1879" s="208" t="s">
        <v>2011</v>
      </c>
      <c r="I1879" s="200" t="s">
        <v>123</v>
      </c>
      <c r="J1879" s="208" t="s">
        <v>179</v>
      </c>
      <c r="K1879" s="208" t="s">
        <v>179</v>
      </c>
      <c r="L1879" s="208" t="s">
        <v>1478</v>
      </c>
      <c r="M1879" s="199" t="s">
        <v>122</v>
      </c>
      <c r="N1879" s="201">
        <v>19.128399999999999</v>
      </c>
      <c r="O1879" s="202" t="s">
        <v>81</v>
      </c>
      <c r="P1879" s="202"/>
      <c r="Q1879" s="203">
        <f t="shared" si="126"/>
        <v>0</v>
      </c>
      <c r="R1879" s="203">
        <f t="shared" si="127"/>
        <v>0</v>
      </c>
      <c r="S1879" s="213">
        <f>IF(M1879="nvt",0,IF(O1879&gt;0,VLOOKUP(M1879,'3-Productie normen'!A:K,VLOOKUP(O1879,'3-Productie normen'!$B$34:$C$35,2,FALSE),FALSE)))</f>
        <v>0</v>
      </c>
      <c r="T1879" s="213">
        <f t="shared" si="128"/>
        <v>0</v>
      </c>
      <c r="U1879" s="572"/>
    </row>
    <row r="1880" spans="1:21" ht="14.15" customHeight="1">
      <c r="A1880" s="231">
        <v>1879</v>
      </c>
      <c r="B1880" s="262" t="s">
        <v>87</v>
      </c>
      <c r="C1880" s="208" t="s">
        <v>1464</v>
      </c>
      <c r="D1880" s="208" t="s">
        <v>1465</v>
      </c>
      <c r="E1880" s="208" t="s">
        <v>1466</v>
      </c>
      <c r="F1880" s="208" t="s">
        <v>176</v>
      </c>
      <c r="G1880" s="208" t="s">
        <v>407</v>
      </c>
      <c r="H1880" s="208" t="s">
        <v>2012</v>
      </c>
      <c r="I1880" s="200" t="s">
        <v>123</v>
      </c>
      <c r="J1880" s="208" t="s">
        <v>179</v>
      </c>
      <c r="K1880" s="208" t="s">
        <v>179</v>
      </c>
      <c r="L1880" s="208" t="s">
        <v>1478</v>
      </c>
      <c r="M1880" s="199" t="s">
        <v>122</v>
      </c>
      <c r="N1880" s="201">
        <v>18.848699999999997</v>
      </c>
      <c r="O1880" s="202" t="s">
        <v>81</v>
      </c>
      <c r="P1880" s="202"/>
      <c r="Q1880" s="203">
        <f t="shared" si="126"/>
        <v>0</v>
      </c>
      <c r="R1880" s="203">
        <f t="shared" si="127"/>
        <v>0</v>
      </c>
      <c r="S1880" s="213">
        <f>IF(M1880="nvt",0,IF(O1880&gt;0,VLOOKUP(M1880,'3-Productie normen'!A:K,VLOOKUP(O1880,'3-Productie normen'!$B$34:$C$35,2,FALSE),FALSE)))</f>
        <v>0</v>
      </c>
      <c r="T1880" s="213">
        <f t="shared" si="128"/>
        <v>0</v>
      </c>
      <c r="U1880" s="572"/>
    </row>
    <row r="1881" spans="1:21" ht="14.15" customHeight="1">
      <c r="A1881" s="231">
        <v>1880</v>
      </c>
      <c r="B1881" s="262" t="s">
        <v>87</v>
      </c>
      <c r="C1881" s="208" t="s">
        <v>1464</v>
      </c>
      <c r="D1881" s="208" t="s">
        <v>1465</v>
      </c>
      <c r="E1881" s="208" t="s">
        <v>1466</v>
      </c>
      <c r="F1881" s="208" t="s">
        <v>176</v>
      </c>
      <c r="G1881" s="208" t="s">
        <v>407</v>
      </c>
      <c r="H1881" s="208" t="s">
        <v>2013</v>
      </c>
      <c r="I1881" s="200" t="s">
        <v>143</v>
      </c>
      <c r="J1881" s="208" t="s">
        <v>255</v>
      </c>
      <c r="K1881" s="208" t="s">
        <v>256</v>
      </c>
      <c r="L1881" s="208" t="s">
        <v>180</v>
      </c>
      <c r="M1881" s="208" t="s">
        <v>143</v>
      </c>
      <c r="N1881" s="201">
        <v>11.1525</v>
      </c>
      <c r="O1881" s="202"/>
      <c r="P1881" s="202"/>
      <c r="Q1881" s="203">
        <f t="shared" si="126"/>
        <v>0</v>
      </c>
      <c r="R1881" s="203">
        <f t="shared" si="127"/>
        <v>0</v>
      </c>
      <c r="S1881" s="213">
        <f>IF(M1881="nvt",0,IF(O1881&gt;0,VLOOKUP(M1881,'3-Productie normen'!A:K,VLOOKUP(O1881,'3-Productie normen'!$B$34:$C$35,2,FALSE),FALSE)))</f>
        <v>0</v>
      </c>
      <c r="T1881" s="213">
        <f t="shared" si="128"/>
        <v>0</v>
      </c>
      <c r="U1881" s="572"/>
    </row>
    <row r="1882" spans="1:21" ht="14.15" customHeight="1">
      <c r="A1882" s="232">
        <v>1881</v>
      </c>
      <c r="B1882" s="262" t="s">
        <v>87</v>
      </c>
      <c r="C1882" s="208" t="s">
        <v>1464</v>
      </c>
      <c r="D1882" s="208" t="s">
        <v>1465</v>
      </c>
      <c r="E1882" s="208" t="s">
        <v>1466</v>
      </c>
      <c r="F1882" s="208" t="s">
        <v>176</v>
      </c>
      <c r="G1882" s="208" t="s">
        <v>407</v>
      </c>
      <c r="H1882" s="208" t="s">
        <v>2014</v>
      </c>
      <c r="I1882" s="200" t="s">
        <v>123</v>
      </c>
      <c r="J1882" s="208" t="s">
        <v>179</v>
      </c>
      <c r="K1882" s="208" t="s">
        <v>1064</v>
      </c>
      <c r="L1882" s="208" t="s">
        <v>180</v>
      </c>
      <c r="M1882" s="199" t="s">
        <v>122</v>
      </c>
      <c r="N1882" s="201">
        <v>58.516800000000003</v>
      </c>
      <c r="O1882" s="202" t="s">
        <v>81</v>
      </c>
      <c r="P1882" s="202"/>
      <c r="Q1882" s="203">
        <f t="shared" si="126"/>
        <v>0</v>
      </c>
      <c r="R1882" s="203">
        <f t="shared" si="127"/>
        <v>0</v>
      </c>
      <c r="S1882" s="213">
        <f>IF(M1882="nvt",0,IF(O1882&gt;0,VLOOKUP(M1882,'3-Productie normen'!A:K,VLOOKUP(O1882,'3-Productie normen'!$B$34:$C$35,2,FALSE),FALSE)))</f>
        <v>0</v>
      </c>
      <c r="T1882" s="213">
        <f t="shared" si="128"/>
        <v>0</v>
      </c>
      <c r="U1882" s="572"/>
    </row>
    <row r="1883" spans="1:21" ht="14.15" customHeight="1">
      <c r="A1883" s="231">
        <v>1882</v>
      </c>
      <c r="B1883" s="262" t="s">
        <v>87</v>
      </c>
      <c r="C1883" s="208" t="s">
        <v>1464</v>
      </c>
      <c r="D1883" s="208" t="s">
        <v>1465</v>
      </c>
      <c r="E1883" s="208" t="s">
        <v>1466</v>
      </c>
      <c r="F1883" s="208" t="s">
        <v>176</v>
      </c>
      <c r="G1883" s="208" t="s">
        <v>407</v>
      </c>
      <c r="H1883" s="208" t="s">
        <v>2015</v>
      </c>
      <c r="I1883" s="200" t="s">
        <v>123</v>
      </c>
      <c r="J1883" s="208" t="s">
        <v>179</v>
      </c>
      <c r="K1883" s="208" t="s">
        <v>1064</v>
      </c>
      <c r="L1883" s="208" t="s">
        <v>180</v>
      </c>
      <c r="M1883" s="199" t="s">
        <v>122</v>
      </c>
      <c r="N1883" s="201">
        <v>57.366199999999999</v>
      </c>
      <c r="O1883" s="202" t="s">
        <v>81</v>
      </c>
      <c r="P1883" s="202"/>
      <c r="Q1883" s="203">
        <f t="shared" si="126"/>
        <v>0</v>
      </c>
      <c r="R1883" s="203">
        <f t="shared" si="127"/>
        <v>0</v>
      </c>
      <c r="S1883" s="213">
        <f>IF(M1883="nvt",0,IF(O1883&gt;0,VLOOKUP(M1883,'3-Productie normen'!A:K,VLOOKUP(O1883,'3-Productie normen'!$B$34:$C$35,2,FALSE),FALSE)))</f>
        <v>0</v>
      </c>
      <c r="T1883" s="213">
        <f t="shared" si="128"/>
        <v>0</v>
      </c>
      <c r="U1883" s="572"/>
    </row>
    <row r="1884" spans="1:21" ht="14.15" customHeight="1">
      <c r="A1884" s="231">
        <v>1883</v>
      </c>
      <c r="B1884" s="262" t="s">
        <v>87</v>
      </c>
      <c r="C1884" s="208" t="s">
        <v>1464</v>
      </c>
      <c r="D1884" s="208" t="s">
        <v>1465</v>
      </c>
      <c r="E1884" s="208" t="s">
        <v>1466</v>
      </c>
      <c r="F1884" s="208" t="s">
        <v>176</v>
      </c>
      <c r="G1884" s="208" t="s">
        <v>407</v>
      </c>
      <c r="H1884" s="208" t="s">
        <v>2016</v>
      </c>
      <c r="I1884" s="207" t="s">
        <v>130</v>
      </c>
      <c r="J1884" s="208" t="s">
        <v>222</v>
      </c>
      <c r="K1884" s="208" t="s">
        <v>237</v>
      </c>
      <c r="L1884" s="208" t="s">
        <v>1478</v>
      </c>
      <c r="M1884" s="199" t="s">
        <v>129</v>
      </c>
      <c r="N1884" s="201">
        <v>148.61580000000001</v>
      </c>
      <c r="O1884" s="202" t="s">
        <v>81</v>
      </c>
      <c r="P1884" s="202"/>
      <c r="Q1884" s="203">
        <f t="shared" si="126"/>
        <v>0</v>
      </c>
      <c r="R1884" s="203">
        <f t="shared" si="127"/>
        <v>0</v>
      </c>
      <c r="S1884" s="213">
        <f>IF(M1884="nvt",0,IF(O1884&gt;0,VLOOKUP(M1884,'3-Productie normen'!A:K,VLOOKUP(O1884,'3-Productie normen'!$B$34:$C$35,2,FALSE),FALSE)))</f>
        <v>0</v>
      </c>
      <c r="T1884" s="213">
        <f t="shared" si="128"/>
        <v>0</v>
      </c>
      <c r="U1884" s="572"/>
    </row>
    <row r="1885" spans="1:21" ht="14.15" customHeight="1">
      <c r="A1885" s="231">
        <v>1884</v>
      </c>
      <c r="B1885" s="262" t="s">
        <v>87</v>
      </c>
      <c r="C1885" s="208" t="s">
        <v>1464</v>
      </c>
      <c r="D1885" s="208" t="s">
        <v>1465</v>
      </c>
      <c r="E1885" s="208" t="s">
        <v>1466</v>
      </c>
      <c r="F1885" s="208" t="s">
        <v>176</v>
      </c>
      <c r="G1885" s="208" t="s">
        <v>407</v>
      </c>
      <c r="H1885" s="208" t="s">
        <v>2017</v>
      </c>
      <c r="I1885" s="200" t="s">
        <v>133</v>
      </c>
      <c r="J1885" s="208" t="s">
        <v>222</v>
      </c>
      <c r="K1885" s="208" t="s">
        <v>223</v>
      </c>
      <c r="L1885" s="208" t="s">
        <v>461</v>
      </c>
      <c r="M1885" s="208" t="s">
        <v>138</v>
      </c>
      <c r="N1885" s="201">
        <v>5.194</v>
      </c>
      <c r="O1885" s="202" t="s">
        <v>81</v>
      </c>
      <c r="P1885" s="202"/>
      <c r="Q1885" s="203">
        <f t="shared" si="126"/>
        <v>0</v>
      </c>
      <c r="R1885" s="203">
        <f t="shared" si="127"/>
        <v>0</v>
      </c>
      <c r="S1885" s="213">
        <f>IF(M1885="nvt",0,IF(O1885&gt;0,VLOOKUP(M1885,'3-Productie normen'!A:K,VLOOKUP(O1885,'3-Productie normen'!$B$34:$C$35,2,FALSE),FALSE)))</f>
        <v>0</v>
      </c>
      <c r="T1885" s="213">
        <f t="shared" si="128"/>
        <v>0</v>
      </c>
      <c r="U1885" s="572"/>
    </row>
    <row r="1886" spans="1:21" ht="14.15" customHeight="1">
      <c r="A1886" s="231">
        <v>1885</v>
      </c>
      <c r="B1886" s="262" t="s">
        <v>87</v>
      </c>
      <c r="C1886" s="208" t="s">
        <v>1464</v>
      </c>
      <c r="D1886" s="208" t="s">
        <v>1465</v>
      </c>
      <c r="E1886" s="208" t="s">
        <v>1466</v>
      </c>
      <c r="F1886" s="208" t="s">
        <v>176</v>
      </c>
      <c r="G1886" s="208" t="s">
        <v>407</v>
      </c>
      <c r="H1886" s="208" t="s">
        <v>2018</v>
      </c>
      <c r="I1886" s="200" t="s">
        <v>133</v>
      </c>
      <c r="J1886" s="208" t="s">
        <v>222</v>
      </c>
      <c r="K1886" s="208" t="s">
        <v>223</v>
      </c>
      <c r="L1886" s="208" t="s">
        <v>461</v>
      </c>
      <c r="M1886" s="208" t="s">
        <v>138</v>
      </c>
      <c r="N1886" s="201">
        <v>0.91310000000000002</v>
      </c>
      <c r="O1886" s="202" t="s">
        <v>81</v>
      </c>
      <c r="P1886" s="202"/>
      <c r="Q1886" s="203">
        <f t="shared" si="126"/>
        <v>0</v>
      </c>
      <c r="R1886" s="203">
        <f t="shared" si="127"/>
        <v>0</v>
      </c>
      <c r="S1886" s="213">
        <f>IF(M1886="nvt",0,IF(O1886&gt;0,VLOOKUP(M1886,'3-Productie normen'!A:K,VLOOKUP(O1886,'3-Productie normen'!$B$34:$C$35,2,FALSE),FALSE)))</f>
        <v>0</v>
      </c>
      <c r="T1886" s="213">
        <f t="shared" si="128"/>
        <v>0</v>
      </c>
      <c r="U1886" s="572"/>
    </row>
    <row r="1887" spans="1:21" ht="14.15" customHeight="1">
      <c r="A1887" s="231">
        <v>1886</v>
      </c>
      <c r="B1887" s="262" t="s">
        <v>87</v>
      </c>
      <c r="C1887" s="208" t="s">
        <v>1464</v>
      </c>
      <c r="D1887" s="208" t="s">
        <v>1465</v>
      </c>
      <c r="E1887" s="208" t="s">
        <v>1466</v>
      </c>
      <c r="F1887" s="208" t="s">
        <v>176</v>
      </c>
      <c r="G1887" s="208" t="s">
        <v>407</v>
      </c>
      <c r="H1887" s="208" t="s">
        <v>2019</v>
      </c>
      <c r="I1887" s="200" t="s">
        <v>133</v>
      </c>
      <c r="J1887" s="208" t="s">
        <v>222</v>
      </c>
      <c r="K1887" s="208" t="s">
        <v>223</v>
      </c>
      <c r="L1887" s="208" t="s">
        <v>461</v>
      </c>
      <c r="M1887" s="208" t="s">
        <v>138</v>
      </c>
      <c r="N1887" s="201">
        <v>1.0165</v>
      </c>
      <c r="O1887" s="202" t="s">
        <v>81</v>
      </c>
      <c r="P1887" s="202"/>
      <c r="Q1887" s="203">
        <f t="shared" si="126"/>
        <v>0</v>
      </c>
      <c r="R1887" s="203">
        <f t="shared" si="127"/>
        <v>0</v>
      </c>
      <c r="S1887" s="213">
        <f>IF(M1887="nvt",0,IF(O1887&gt;0,VLOOKUP(M1887,'3-Productie normen'!A:K,VLOOKUP(O1887,'3-Productie normen'!$B$34:$C$35,2,FALSE),FALSE)))</f>
        <v>0</v>
      </c>
      <c r="T1887" s="213">
        <f t="shared" si="128"/>
        <v>0</v>
      </c>
      <c r="U1887" s="572"/>
    </row>
    <row r="1888" spans="1:21" ht="14.15" customHeight="1">
      <c r="A1888" s="231">
        <v>1887</v>
      </c>
      <c r="B1888" s="262" t="s">
        <v>87</v>
      </c>
      <c r="C1888" s="208" t="s">
        <v>1464</v>
      </c>
      <c r="D1888" s="208" t="s">
        <v>1465</v>
      </c>
      <c r="E1888" s="208" t="s">
        <v>1466</v>
      </c>
      <c r="F1888" s="208" t="s">
        <v>176</v>
      </c>
      <c r="G1888" s="208" t="s">
        <v>407</v>
      </c>
      <c r="H1888" s="208" t="s">
        <v>2020</v>
      </c>
      <c r="I1888" s="200" t="s">
        <v>123</v>
      </c>
      <c r="J1888" s="208" t="s">
        <v>179</v>
      </c>
      <c r="K1888" s="208" t="s">
        <v>179</v>
      </c>
      <c r="L1888" s="208" t="s">
        <v>1478</v>
      </c>
      <c r="M1888" s="199" t="s">
        <v>122</v>
      </c>
      <c r="N1888" s="201">
        <v>19.072400000000002</v>
      </c>
      <c r="O1888" s="202" t="s">
        <v>81</v>
      </c>
      <c r="P1888" s="202"/>
      <c r="Q1888" s="203">
        <f t="shared" si="126"/>
        <v>0</v>
      </c>
      <c r="R1888" s="203">
        <f t="shared" si="127"/>
        <v>0</v>
      </c>
      <c r="S1888" s="213">
        <f>IF(M1888="nvt",0,IF(O1888&gt;0,VLOOKUP(M1888,'3-Productie normen'!A:K,VLOOKUP(O1888,'3-Productie normen'!$B$34:$C$35,2,FALSE),FALSE)))</f>
        <v>0</v>
      </c>
      <c r="T1888" s="213">
        <f t="shared" si="128"/>
        <v>0</v>
      </c>
      <c r="U1888" s="572"/>
    </row>
    <row r="1889" spans="1:21" ht="14.15" customHeight="1">
      <c r="A1889" s="231">
        <v>1888</v>
      </c>
      <c r="B1889" s="262" t="s">
        <v>87</v>
      </c>
      <c r="C1889" s="208" t="s">
        <v>1464</v>
      </c>
      <c r="D1889" s="208" t="s">
        <v>1465</v>
      </c>
      <c r="E1889" s="208" t="s">
        <v>1466</v>
      </c>
      <c r="F1889" s="208" t="s">
        <v>176</v>
      </c>
      <c r="G1889" s="208" t="s">
        <v>407</v>
      </c>
      <c r="H1889" s="208" t="s">
        <v>2021</v>
      </c>
      <c r="I1889" s="207" t="s">
        <v>130</v>
      </c>
      <c r="J1889" s="208" t="s">
        <v>222</v>
      </c>
      <c r="K1889" s="208" t="s">
        <v>237</v>
      </c>
      <c r="L1889" s="208" t="s">
        <v>180</v>
      </c>
      <c r="M1889" s="199" t="s">
        <v>129</v>
      </c>
      <c r="N1889" s="201">
        <v>8.0177999999999994</v>
      </c>
      <c r="O1889" s="202" t="s">
        <v>81</v>
      </c>
      <c r="P1889" s="202"/>
      <c r="Q1889" s="203">
        <f t="shared" si="126"/>
        <v>0</v>
      </c>
      <c r="R1889" s="203">
        <f t="shared" si="127"/>
        <v>0</v>
      </c>
      <c r="S1889" s="213">
        <f>IF(M1889="nvt",0,IF(O1889&gt;0,VLOOKUP(M1889,'3-Productie normen'!A:K,VLOOKUP(O1889,'3-Productie normen'!$B$34:$C$35,2,FALSE),FALSE)))</f>
        <v>0</v>
      </c>
      <c r="T1889" s="213">
        <f t="shared" si="128"/>
        <v>0</v>
      </c>
      <c r="U1889" s="572"/>
    </row>
    <row r="1890" spans="1:21" ht="14.15" customHeight="1">
      <c r="A1890" s="232">
        <v>1889</v>
      </c>
      <c r="B1890" s="262" t="s">
        <v>87</v>
      </c>
      <c r="C1890" s="208" t="s">
        <v>1464</v>
      </c>
      <c r="D1890" s="208" t="s">
        <v>1465</v>
      </c>
      <c r="E1890" s="208" t="s">
        <v>1466</v>
      </c>
      <c r="F1890" s="208" t="s">
        <v>176</v>
      </c>
      <c r="G1890" s="208" t="s">
        <v>407</v>
      </c>
      <c r="H1890" s="208" t="s">
        <v>2022</v>
      </c>
      <c r="I1890" s="200" t="s">
        <v>133</v>
      </c>
      <c r="J1890" s="208" t="s">
        <v>222</v>
      </c>
      <c r="K1890" s="208" t="s">
        <v>223</v>
      </c>
      <c r="L1890" s="208" t="s">
        <v>461</v>
      </c>
      <c r="M1890" s="208" t="s">
        <v>138</v>
      </c>
      <c r="N1890" s="201">
        <v>0.91310000000000002</v>
      </c>
      <c r="O1890" s="202" t="s">
        <v>81</v>
      </c>
      <c r="P1890" s="202"/>
      <c r="Q1890" s="203">
        <f t="shared" si="126"/>
        <v>0</v>
      </c>
      <c r="R1890" s="203">
        <f t="shared" si="127"/>
        <v>0</v>
      </c>
      <c r="S1890" s="213">
        <f>IF(M1890="nvt",0,IF(O1890&gt;0,VLOOKUP(M1890,'3-Productie normen'!A:K,VLOOKUP(O1890,'3-Productie normen'!$B$34:$C$35,2,FALSE),FALSE)))</f>
        <v>0</v>
      </c>
      <c r="T1890" s="213">
        <f t="shared" si="128"/>
        <v>0</v>
      </c>
      <c r="U1890" s="572"/>
    </row>
    <row r="1891" spans="1:21" ht="14.15" customHeight="1">
      <c r="A1891" s="231">
        <v>1890</v>
      </c>
      <c r="B1891" s="262" t="s">
        <v>87</v>
      </c>
      <c r="C1891" s="208" t="s">
        <v>1464</v>
      </c>
      <c r="D1891" s="208" t="s">
        <v>1465</v>
      </c>
      <c r="E1891" s="208" t="s">
        <v>1466</v>
      </c>
      <c r="F1891" s="208" t="s">
        <v>176</v>
      </c>
      <c r="G1891" s="208" t="s">
        <v>407</v>
      </c>
      <c r="H1891" s="208" t="s">
        <v>2023</v>
      </c>
      <c r="I1891" s="200" t="s">
        <v>133</v>
      </c>
      <c r="J1891" s="208" t="s">
        <v>222</v>
      </c>
      <c r="K1891" s="208" t="s">
        <v>223</v>
      </c>
      <c r="L1891" s="208" t="s">
        <v>461</v>
      </c>
      <c r="M1891" s="208" t="s">
        <v>138</v>
      </c>
      <c r="N1891" s="201">
        <v>1.0165</v>
      </c>
      <c r="O1891" s="202" t="s">
        <v>81</v>
      </c>
      <c r="P1891" s="202"/>
      <c r="Q1891" s="203">
        <f t="shared" si="126"/>
        <v>0</v>
      </c>
      <c r="R1891" s="203">
        <f t="shared" si="127"/>
        <v>0</v>
      </c>
      <c r="S1891" s="213">
        <f>IF(M1891="nvt",0,IF(O1891&gt;0,VLOOKUP(M1891,'3-Productie normen'!A:K,VLOOKUP(O1891,'3-Productie normen'!$B$34:$C$35,2,FALSE),FALSE)))</f>
        <v>0</v>
      </c>
      <c r="T1891" s="213">
        <f t="shared" si="128"/>
        <v>0</v>
      </c>
      <c r="U1891" s="572"/>
    </row>
    <row r="1892" spans="1:21" ht="14.15" customHeight="1">
      <c r="A1892" s="231">
        <v>1891</v>
      </c>
      <c r="B1892" s="262" t="s">
        <v>87</v>
      </c>
      <c r="C1892" s="208" t="s">
        <v>1464</v>
      </c>
      <c r="D1892" s="208" t="s">
        <v>1465</v>
      </c>
      <c r="E1892" s="208" t="s">
        <v>1466</v>
      </c>
      <c r="F1892" s="208" t="s">
        <v>176</v>
      </c>
      <c r="G1892" s="208" t="s">
        <v>407</v>
      </c>
      <c r="H1892" s="208" t="s">
        <v>2024</v>
      </c>
      <c r="I1892" s="200" t="s">
        <v>123</v>
      </c>
      <c r="J1892" s="208" t="s">
        <v>179</v>
      </c>
      <c r="K1892" s="208" t="s">
        <v>179</v>
      </c>
      <c r="L1892" s="208" t="s">
        <v>1478</v>
      </c>
      <c r="M1892" s="199" t="s">
        <v>122</v>
      </c>
      <c r="N1892" s="201">
        <v>18.7927</v>
      </c>
      <c r="O1892" s="202" t="s">
        <v>81</v>
      </c>
      <c r="P1892" s="202"/>
      <c r="Q1892" s="203">
        <f t="shared" si="126"/>
        <v>0</v>
      </c>
      <c r="R1892" s="203">
        <f t="shared" si="127"/>
        <v>0</v>
      </c>
      <c r="S1892" s="213">
        <f>IF(M1892="nvt",0,IF(O1892&gt;0,VLOOKUP(M1892,'3-Productie normen'!A:K,VLOOKUP(O1892,'3-Productie normen'!$B$34:$C$35,2,FALSE),FALSE)))</f>
        <v>0</v>
      </c>
      <c r="T1892" s="213">
        <f t="shared" si="128"/>
        <v>0</v>
      </c>
      <c r="U1892" s="572"/>
    </row>
    <row r="1893" spans="1:21" ht="14.15" customHeight="1">
      <c r="A1893" s="231">
        <v>1892</v>
      </c>
      <c r="B1893" s="262" t="s">
        <v>87</v>
      </c>
      <c r="C1893" s="208" t="s">
        <v>1464</v>
      </c>
      <c r="D1893" s="208" t="s">
        <v>1465</v>
      </c>
      <c r="E1893" s="208" t="s">
        <v>1466</v>
      </c>
      <c r="F1893" s="208" t="s">
        <v>176</v>
      </c>
      <c r="G1893" s="208" t="s">
        <v>407</v>
      </c>
      <c r="H1893" s="208" t="s">
        <v>2025</v>
      </c>
      <c r="I1893" s="200" t="s">
        <v>123</v>
      </c>
      <c r="J1893" s="208" t="s">
        <v>179</v>
      </c>
      <c r="K1893" s="208" t="s">
        <v>179</v>
      </c>
      <c r="L1893" s="208" t="s">
        <v>1478</v>
      </c>
      <c r="M1893" s="199" t="s">
        <v>122</v>
      </c>
      <c r="N1893" s="201">
        <v>25.456</v>
      </c>
      <c r="O1893" s="202" t="s">
        <v>81</v>
      </c>
      <c r="P1893" s="202"/>
      <c r="Q1893" s="203">
        <f t="shared" si="126"/>
        <v>0</v>
      </c>
      <c r="R1893" s="203">
        <f t="shared" si="127"/>
        <v>0</v>
      </c>
      <c r="S1893" s="213">
        <f>IF(M1893="nvt",0,IF(O1893&gt;0,VLOOKUP(M1893,'3-Productie normen'!A:K,VLOOKUP(O1893,'3-Productie normen'!$B$34:$C$35,2,FALSE),FALSE)))</f>
        <v>0</v>
      </c>
      <c r="T1893" s="213">
        <f t="shared" si="128"/>
        <v>0</v>
      </c>
      <c r="U1893" s="572"/>
    </row>
    <row r="1894" spans="1:21" ht="14.15" customHeight="1">
      <c r="A1894" s="231">
        <v>1893</v>
      </c>
      <c r="B1894" s="262" t="s">
        <v>87</v>
      </c>
      <c r="C1894" s="208" t="s">
        <v>1464</v>
      </c>
      <c r="D1894" s="208" t="s">
        <v>1465</v>
      </c>
      <c r="E1894" s="208" t="s">
        <v>1466</v>
      </c>
      <c r="F1894" s="208" t="s">
        <v>176</v>
      </c>
      <c r="G1894" s="208" t="s">
        <v>407</v>
      </c>
      <c r="H1894" s="208" t="s">
        <v>2026</v>
      </c>
      <c r="I1894" s="200" t="s">
        <v>123</v>
      </c>
      <c r="J1894" s="208" t="s">
        <v>179</v>
      </c>
      <c r="K1894" s="208" t="s">
        <v>179</v>
      </c>
      <c r="L1894" s="208" t="s">
        <v>1478</v>
      </c>
      <c r="M1894" s="199" t="s">
        <v>122</v>
      </c>
      <c r="N1894" s="201">
        <v>18.7927</v>
      </c>
      <c r="O1894" s="202" t="s">
        <v>81</v>
      </c>
      <c r="P1894" s="202"/>
      <c r="Q1894" s="203">
        <f t="shared" si="126"/>
        <v>0</v>
      </c>
      <c r="R1894" s="203">
        <f t="shared" si="127"/>
        <v>0</v>
      </c>
      <c r="S1894" s="213">
        <f>IF(M1894="nvt",0,IF(O1894&gt;0,VLOOKUP(M1894,'3-Productie normen'!A:K,VLOOKUP(O1894,'3-Productie normen'!$B$34:$C$35,2,FALSE),FALSE)))</f>
        <v>0</v>
      </c>
      <c r="T1894" s="213">
        <f t="shared" si="128"/>
        <v>0</v>
      </c>
      <c r="U1894" s="572"/>
    </row>
    <row r="1895" spans="1:21" ht="14.15" customHeight="1">
      <c r="A1895" s="231">
        <v>1894</v>
      </c>
      <c r="B1895" s="262" t="s">
        <v>87</v>
      </c>
      <c r="C1895" s="208" t="s">
        <v>1464</v>
      </c>
      <c r="D1895" s="208" t="s">
        <v>1465</v>
      </c>
      <c r="E1895" s="208" t="s">
        <v>1466</v>
      </c>
      <c r="F1895" s="208" t="s">
        <v>176</v>
      </c>
      <c r="G1895" s="208" t="s">
        <v>407</v>
      </c>
      <c r="H1895" s="208" t="s">
        <v>2027</v>
      </c>
      <c r="I1895" s="200" t="s">
        <v>123</v>
      </c>
      <c r="J1895" s="208" t="s">
        <v>179</v>
      </c>
      <c r="K1895" s="208" t="s">
        <v>179</v>
      </c>
      <c r="L1895" s="208" t="s">
        <v>1478</v>
      </c>
      <c r="M1895" s="199" t="s">
        <v>122</v>
      </c>
      <c r="N1895" s="201">
        <v>18.848699999999997</v>
      </c>
      <c r="O1895" s="202" t="s">
        <v>81</v>
      </c>
      <c r="P1895" s="202"/>
      <c r="Q1895" s="203">
        <f t="shared" si="126"/>
        <v>0</v>
      </c>
      <c r="R1895" s="203">
        <f t="shared" si="127"/>
        <v>0</v>
      </c>
      <c r="S1895" s="213">
        <f>IF(M1895="nvt",0,IF(O1895&gt;0,VLOOKUP(M1895,'3-Productie normen'!A:K,VLOOKUP(O1895,'3-Productie normen'!$B$34:$C$35,2,FALSE),FALSE)))</f>
        <v>0</v>
      </c>
      <c r="T1895" s="213">
        <f t="shared" si="128"/>
        <v>0</v>
      </c>
      <c r="U1895" s="572"/>
    </row>
    <row r="1896" spans="1:21" ht="14.15" customHeight="1">
      <c r="A1896" s="231">
        <v>1895</v>
      </c>
      <c r="B1896" s="262" t="s">
        <v>87</v>
      </c>
      <c r="C1896" s="208" t="s">
        <v>1464</v>
      </c>
      <c r="D1896" s="208" t="s">
        <v>1465</v>
      </c>
      <c r="E1896" s="208" t="s">
        <v>1466</v>
      </c>
      <c r="F1896" s="208" t="s">
        <v>176</v>
      </c>
      <c r="G1896" s="208" t="s">
        <v>407</v>
      </c>
      <c r="H1896" s="208" t="s">
        <v>2028</v>
      </c>
      <c r="I1896" s="200" t="s">
        <v>123</v>
      </c>
      <c r="J1896" s="208" t="s">
        <v>179</v>
      </c>
      <c r="K1896" s="208" t="s">
        <v>179</v>
      </c>
      <c r="L1896" s="208" t="s">
        <v>1478</v>
      </c>
      <c r="M1896" s="199" t="s">
        <v>122</v>
      </c>
      <c r="N1896" s="201">
        <v>28.837600000000002</v>
      </c>
      <c r="O1896" s="202" t="s">
        <v>81</v>
      </c>
      <c r="P1896" s="202"/>
      <c r="Q1896" s="203">
        <f t="shared" si="126"/>
        <v>0</v>
      </c>
      <c r="R1896" s="203">
        <f t="shared" si="127"/>
        <v>0</v>
      </c>
      <c r="S1896" s="213">
        <f>IF(M1896="nvt",0,IF(O1896&gt;0,VLOOKUP(M1896,'3-Productie normen'!A:K,VLOOKUP(O1896,'3-Productie normen'!$B$34:$C$35,2,FALSE),FALSE)))</f>
        <v>0</v>
      </c>
      <c r="T1896" s="213">
        <f t="shared" si="128"/>
        <v>0</v>
      </c>
      <c r="U1896" s="572"/>
    </row>
    <row r="1897" spans="1:21" ht="14.15" customHeight="1">
      <c r="A1897" s="231">
        <v>1896</v>
      </c>
      <c r="B1897" s="262" t="s">
        <v>87</v>
      </c>
      <c r="C1897" s="208" t="s">
        <v>1464</v>
      </c>
      <c r="D1897" s="208" t="s">
        <v>1465</v>
      </c>
      <c r="E1897" s="208" t="s">
        <v>1466</v>
      </c>
      <c r="F1897" s="208" t="s">
        <v>176</v>
      </c>
      <c r="G1897" s="208" t="s">
        <v>407</v>
      </c>
      <c r="H1897" s="208" t="s">
        <v>2029</v>
      </c>
      <c r="I1897" s="200" t="s">
        <v>123</v>
      </c>
      <c r="J1897" s="208" t="s">
        <v>179</v>
      </c>
      <c r="K1897" s="208" t="s">
        <v>179</v>
      </c>
      <c r="L1897" s="208" t="s">
        <v>1478</v>
      </c>
      <c r="M1897" s="199" t="s">
        <v>122</v>
      </c>
      <c r="N1897" s="201">
        <v>18.690999999999999</v>
      </c>
      <c r="O1897" s="202" t="s">
        <v>81</v>
      </c>
      <c r="P1897" s="202"/>
      <c r="Q1897" s="203">
        <f t="shared" si="126"/>
        <v>0</v>
      </c>
      <c r="R1897" s="203">
        <f t="shared" si="127"/>
        <v>0</v>
      </c>
      <c r="S1897" s="213">
        <f>IF(M1897="nvt",0,IF(O1897&gt;0,VLOOKUP(M1897,'3-Productie normen'!A:K,VLOOKUP(O1897,'3-Productie normen'!$B$34:$C$35,2,FALSE),FALSE)))</f>
        <v>0</v>
      </c>
      <c r="T1897" s="213">
        <f t="shared" si="128"/>
        <v>0</v>
      </c>
      <c r="U1897" s="572"/>
    </row>
    <row r="1898" spans="1:21" ht="14.15" customHeight="1">
      <c r="A1898" s="232">
        <v>1897</v>
      </c>
      <c r="B1898" s="262" t="s">
        <v>87</v>
      </c>
      <c r="C1898" s="208" t="s">
        <v>1464</v>
      </c>
      <c r="D1898" s="208" t="s">
        <v>1465</v>
      </c>
      <c r="E1898" s="208" t="s">
        <v>1466</v>
      </c>
      <c r="F1898" s="208" t="s">
        <v>176</v>
      </c>
      <c r="G1898" s="208" t="s">
        <v>407</v>
      </c>
      <c r="H1898" s="208" t="s">
        <v>2030</v>
      </c>
      <c r="I1898" s="200" t="s">
        <v>123</v>
      </c>
      <c r="J1898" s="208" t="s">
        <v>179</v>
      </c>
      <c r="K1898" s="208" t="s">
        <v>265</v>
      </c>
      <c r="L1898" s="208" t="s">
        <v>425</v>
      </c>
      <c r="M1898" s="199" t="s">
        <v>122</v>
      </c>
      <c r="N1898" s="201">
        <v>24.212299999999999</v>
      </c>
      <c r="O1898" s="202" t="s">
        <v>81</v>
      </c>
      <c r="P1898" s="202"/>
      <c r="Q1898" s="203">
        <f t="shared" si="126"/>
        <v>0</v>
      </c>
      <c r="R1898" s="203">
        <f t="shared" si="127"/>
        <v>0</v>
      </c>
      <c r="S1898" s="213">
        <f>IF(M1898="nvt",0,IF(O1898&gt;0,VLOOKUP(M1898,'3-Productie normen'!A:K,VLOOKUP(O1898,'3-Productie normen'!$B$34:$C$35,2,FALSE),FALSE)))</f>
        <v>0</v>
      </c>
      <c r="T1898" s="213">
        <f t="shared" si="128"/>
        <v>0</v>
      </c>
      <c r="U1898" s="572"/>
    </row>
    <row r="1899" spans="1:21" ht="14.15" customHeight="1">
      <c r="A1899" s="231">
        <v>1898</v>
      </c>
      <c r="B1899" s="262" t="s">
        <v>87</v>
      </c>
      <c r="C1899" s="208" t="s">
        <v>1464</v>
      </c>
      <c r="D1899" s="208" t="s">
        <v>1465</v>
      </c>
      <c r="E1899" s="208" t="s">
        <v>1466</v>
      </c>
      <c r="F1899" s="208" t="s">
        <v>176</v>
      </c>
      <c r="G1899" s="208" t="s">
        <v>407</v>
      </c>
      <c r="H1899" s="208" t="s">
        <v>2031</v>
      </c>
      <c r="I1899" s="200" t="s">
        <v>123</v>
      </c>
      <c r="J1899" s="208" t="s">
        <v>179</v>
      </c>
      <c r="K1899" s="208" t="s">
        <v>179</v>
      </c>
      <c r="L1899" s="208" t="s">
        <v>1478</v>
      </c>
      <c r="M1899" s="199" t="s">
        <v>122</v>
      </c>
      <c r="N1899" s="201">
        <v>18.690999999999999</v>
      </c>
      <c r="O1899" s="202" t="s">
        <v>81</v>
      </c>
      <c r="P1899" s="202"/>
      <c r="Q1899" s="203">
        <f t="shared" si="126"/>
        <v>0</v>
      </c>
      <c r="R1899" s="203">
        <f t="shared" si="127"/>
        <v>0</v>
      </c>
      <c r="S1899" s="213">
        <f>IF(M1899="nvt",0,IF(O1899&gt;0,VLOOKUP(M1899,'3-Productie normen'!A:K,VLOOKUP(O1899,'3-Productie normen'!$B$34:$C$35,2,FALSE),FALSE)))</f>
        <v>0</v>
      </c>
      <c r="T1899" s="213">
        <f t="shared" si="128"/>
        <v>0</v>
      </c>
      <c r="U1899" s="572"/>
    </row>
    <row r="1900" spans="1:21" ht="14.15" customHeight="1">
      <c r="A1900" s="231">
        <v>1899</v>
      </c>
      <c r="B1900" s="262" t="s">
        <v>87</v>
      </c>
      <c r="C1900" s="208" t="s">
        <v>1464</v>
      </c>
      <c r="D1900" s="208" t="s">
        <v>1465</v>
      </c>
      <c r="E1900" s="208" t="s">
        <v>1466</v>
      </c>
      <c r="F1900" s="208" t="s">
        <v>176</v>
      </c>
      <c r="G1900" s="208" t="s">
        <v>407</v>
      </c>
      <c r="H1900" s="208" t="s">
        <v>2032</v>
      </c>
      <c r="I1900" s="200" t="s">
        <v>123</v>
      </c>
      <c r="J1900" s="208" t="s">
        <v>179</v>
      </c>
      <c r="K1900" s="208" t="s">
        <v>179</v>
      </c>
      <c r="L1900" s="208" t="s">
        <v>1478</v>
      </c>
      <c r="M1900" s="199" t="s">
        <v>122</v>
      </c>
      <c r="N1900" s="201">
        <v>17.775400000000001</v>
      </c>
      <c r="O1900" s="202" t="s">
        <v>81</v>
      </c>
      <c r="P1900" s="202"/>
      <c r="Q1900" s="203">
        <f t="shared" si="126"/>
        <v>0</v>
      </c>
      <c r="R1900" s="203">
        <f t="shared" si="127"/>
        <v>0</v>
      </c>
      <c r="S1900" s="213">
        <f>IF(M1900="nvt",0,IF(O1900&gt;0,VLOOKUP(M1900,'3-Productie normen'!A:K,VLOOKUP(O1900,'3-Productie normen'!$B$34:$C$35,2,FALSE),FALSE)))</f>
        <v>0</v>
      </c>
      <c r="T1900" s="213">
        <f t="shared" si="128"/>
        <v>0</v>
      </c>
      <c r="U1900" s="572"/>
    </row>
    <row r="1901" spans="1:21" ht="14.15" customHeight="1">
      <c r="A1901" s="231">
        <v>1900</v>
      </c>
      <c r="B1901" s="262" t="s">
        <v>87</v>
      </c>
      <c r="C1901" s="208" t="s">
        <v>1464</v>
      </c>
      <c r="D1901" s="208" t="s">
        <v>1465</v>
      </c>
      <c r="E1901" s="208" t="s">
        <v>1466</v>
      </c>
      <c r="F1901" s="208" t="s">
        <v>176</v>
      </c>
      <c r="G1901" s="208" t="s">
        <v>407</v>
      </c>
      <c r="H1901" s="208" t="s">
        <v>2033</v>
      </c>
      <c r="I1901" s="200" t="s">
        <v>123</v>
      </c>
      <c r="J1901" s="208" t="s">
        <v>179</v>
      </c>
      <c r="K1901" s="208" t="s">
        <v>187</v>
      </c>
      <c r="L1901" s="208" t="s">
        <v>425</v>
      </c>
      <c r="M1901" s="199" t="s">
        <v>122</v>
      </c>
      <c r="N1901" s="201">
        <v>25.296999999999997</v>
      </c>
      <c r="O1901" s="202" t="s">
        <v>81</v>
      </c>
      <c r="P1901" s="202"/>
      <c r="Q1901" s="203">
        <f t="shared" si="126"/>
        <v>0</v>
      </c>
      <c r="R1901" s="203">
        <f t="shared" si="127"/>
        <v>0</v>
      </c>
      <c r="S1901" s="213">
        <f>IF(M1901="nvt",0,IF(O1901&gt;0,VLOOKUP(M1901,'3-Productie normen'!A:K,VLOOKUP(O1901,'3-Productie normen'!$B$34:$C$35,2,FALSE),FALSE)))</f>
        <v>0</v>
      </c>
      <c r="T1901" s="213">
        <f t="shared" si="128"/>
        <v>0</v>
      </c>
      <c r="U1901" s="572"/>
    </row>
    <row r="1902" spans="1:21" ht="14.15" customHeight="1">
      <c r="A1902" s="231">
        <v>1901</v>
      </c>
      <c r="B1902" s="262" t="s">
        <v>87</v>
      </c>
      <c r="C1902" s="208" t="s">
        <v>1464</v>
      </c>
      <c r="D1902" s="208" t="s">
        <v>1465</v>
      </c>
      <c r="E1902" s="208" t="s">
        <v>1466</v>
      </c>
      <c r="F1902" s="208" t="s">
        <v>176</v>
      </c>
      <c r="G1902" s="208" t="s">
        <v>407</v>
      </c>
      <c r="H1902" s="208" t="s">
        <v>2034</v>
      </c>
      <c r="I1902" s="200" t="s">
        <v>123</v>
      </c>
      <c r="J1902" s="208" t="s">
        <v>179</v>
      </c>
      <c r="K1902" s="208" t="s">
        <v>179</v>
      </c>
      <c r="L1902" s="208" t="s">
        <v>1478</v>
      </c>
      <c r="M1902" s="199" t="s">
        <v>122</v>
      </c>
      <c r="N1902" s="201">
        <v>18.16</v>
      </c>
      <c r="O1902" s="202" t="s">
        <v>81</v>
      </c>
      <c r="P1902" s="202"/>
      <c r="Q1902" s="203">
        <f t="shared" si="126"/>
        <v>0</v>
      </c>
      <c r="R1902" s="203">
        <f t="shared" si="127"/>
        <v>0</v>
      </c>
      <c r="S1902" s="213">
        <f>IF(M1902="nvt",0,IF(O1902&gt;0,VLOOKUP(M1902,'3-Productie normen'!A:K,VLOOKUP(O1902,'3-Productie normen'!$B$34:$C$35,2,FALSE),FALSE)))</f>
        <v>0</v>
      </c>
      <c r="T1902" s="213">
        <f t="shared" si="128"/>
        <v>0</v>
      </c>
      <c r="U1902" s="572"/>
    </row>
    <row r="1903" spans="1:21" ht="14.15" customHeight="1">
      <c r="A1903" s="231">
        <v>1902</v>
      </c>
      <c r="B1903" s="262" t="s">
        <v>87</v>
      </c>
      <c r="C1903" s="208" t="s">
        <v>1464</v>
      </c>
      <c r="D1903" s="208" t="s">
        <v>1465</v>
      </c>
      <c r="E1903" s="208" t="s">
        <v>1466</v>
      </c>
      <c r="F1903" s="208" t="s">
        <v>176</v>
      </c>
      <c r="G1903" s="208" t="s">
        <v>407</v>
      </c>
      <c r="H1903" s="208" t="s">
        <v>2035</v>
      </c>
      <c r="I1903" s="200" t="s">
        <v>123</v>
      </c>
      <c r="J1903" s="208" t="s">
        <v>179</v>
      </c>
      <c r="K1903" s="208" t="s">
        <v>179</v>
      </c>
      <c r="L1903" s="208" t="s">
        <v>1478</v>
      </c>
      <c r="M1903" s="199" t="s">
        <v>122</v>
      </c>
      <c r="N1903" s="201">
        <v>28.365600000000001</v>
      </c>
      <c r="O1903" s="202" t="s">
        <v>81</v>
      </c>
      <c r="P1903" s="202"/>
      <c r="Q1903" s="203">
        <f t="shared" si="126"/>
        <v>0</v>
      </c>
      <c r="R1903" s="203">
        <f t="shared" si="127"/>
        <v>0</v>
      </c>
      <c r="S1903" s="213">
        <f>IF(M1903="nvt",0,IF(O1903&gt;0,VLOOKUP(M1903,'3-Productie normen'!A:K,VLOOKUP(O1903,'3-Productie normen'!$B$34:$C$35,2,FALSE),FALSE)))</f>
        <v>0</v>
      </c>
      <c r="T1903" s="213">
        <f t="shared" si="128"/>
        <v>0</v>
      </c>
      <c r="U1903" s="572"/>
    </row>
    <row r="1904" spans="1:21" ht="14.15" customHeight="1">
      <c r="A1904" s="231">
        <v>1903</v>
      </c>
      <c r="B1904" s="262" t="s">
        <v>87</v>
      </c>
      <c r="C1904" s="208" t="s">
        <v>1464</v>
      </c>
      <c r="D1904" s="208" t="s">
        <v>1465</v>
      </c>
      <c r="E1904" s="208" t="s">
        <v>1466</v>
      </c>
      <c r="F1904" s="208" t="s">
        <v>176</v>
      </c>
      <c r="G1904" s="208" t="s">
        <v>407</v>
      </c>
      <c r="H1904" s="208" t="s">
        <v>2036</v>
      </c>
      <c r="I1904" s="200" t="s">
        <v>123</v>
      </c>
      <c r="J1904" s="208" t="s">
        <v>179</v>
      </c>
      <c r="K1904" s="208" t="s">
        <v>179</v>
      </c>
      <c r="L1904" s="208" t="s">
        <v>1478</v>
      </c>
      <c r="M1904" s="199" t="s">
        <v>122</v>
      </c>
      <c r="N1904" s="201">
        <v>18.633599999999998</v>
      </c>
      <c r="O1904" s="202" t="s">
        <v>81</v>
      </c>
      <c r="P1904" s="202"/>
      <c r="Q1904" s="203">
        <f t="shared" si="126"/>
        <v>0</v>
      </c>
      <c r="R1904" s="203">
        <f t="shared" si="127"/>
        <v>0</v>
      </c>
      <c r="S1904" s="213">
        <f>IF(M1904="nvt",0,IF(O1904&gt;0,VLOOKUP(M1904,'3-Productie normen'!A:K,VLOOKUP(O1904,'3-Productie normen'!$B$34:$C$35,2,FALSE),FALSE)))</f>
        <v>0</v>
      </c>
      <c r="T1904" s="213">
        <f t="shared" si="128"/>
        <v>0</v>
      </c>
      <c r="U1904" s="572"/>
    </row>
    <row r="1905" spans="1:21" ht="14.15" customHeight="1">
      <c r="A1905" s="231">
        <v>1904</v>
      </c>
      <c r="B1905" s="262" t="s">
        <v>87</v>
      </c>
      <c r="C1905" s="208" t="s">
        <v>1464</v>
      </c>
      <c r="D1905" s="208" t="s">
        <v>1465</v>
      </c>
      <c r="E1905" s="208" t="s">
        <v>1466</v>
      </c>
      <c r="F1905" s="208" t="s">
        <v>176</v>
      </c>
      <c r="G1905" s="208" t="s">
        <v>407</v>
      </c>
      <c r="H1905" s="208" t="s">
        <v>2037</v>
      </c>
      <c r="I1905" s="200" t="s">
        <v>123</v>
      </c>
      <c r="J1905" s="208" t="s">
        <v>179</v>
      </c>
      <c r="K1905" s="208" t="s">
        <v>187</v>
      </c>
      <c r="L1905" s="208" t="s">
        <v>1478</v>
      </c>
      <c r="M1905" s="199" t="s">
        <v>122</v>
      </c>
      <c r="N1905" s="201">
        <v>27.952500000000001</v>
      </c>
      <c r="O1905" s="202" t="s">
        <v>81</v>
      </c>
      <c r="P1905" s="202"/>
      <c r="Q1905" s="203">
        <f t="shared" si="126"/>
        <v>0</v>
      </c>
      <c r="R1905" s="203">
        <f t="shared" si="127"/>
        <v>0</v>
      </c>
      <c r="S1905" s="213">
        <f>IF(M1905="nvt",0,IF(O1905&gt;0,VLOOKUP(M1905,'3-Productie normen'!A:K,VLOOKUP(O1905,'3-Productie normen'!$B$34:$C$35,2,FALSE),FALSE)))</f>
        <v>0</v>
      </c>
      <c r="T1905" s="213">
        <f t="shared" si="128"/>
        <v>0</v>
      </c>
      <c r="U1905" s="572"/>
    </row>
    <row r="1906" spans="1:21" ht="14.15" customHeight="1">
      <c r="A1906" s="232">
        <v>1905</v>
      </c>
      <c r="B1906" s="262" t="s">
        <v>87</v>
      </c>
      <c r="C1906" s="208" t="s">
        <v>1464</v>
      </c>
      <c r="D1906" s="208" t="s">
        <v>1465</v>
      </c>
      <c r="E1906" s="208" t="s">
        <v>1466</v>
      </c>
      <c r="F1906" s="208" t="s">
        <v>176</v>
      </c>
      <c r="G1906" s="208" t="s">
        <v>407</v>
      </c>
      <c r="H1906" s="208" t="s">
        <v>2038</v>
      </c>
      <c r="I1906" s="200" t="s">
        <v>123</v>
      </c>
      <c r="J1906" s="208" t="s">
        <v>179</v>
      </c>
      <c r="K1906" s="208" t="s">
        <v>179</v>
      </c>
      <c r="L1906" s="208" t="s">
        <v>1478</v>
      </c>
      <c r="M1906" s="199" t="s">
        <v>122</v>
      </c>
      <c r="N1906" s="201">
        <v>18.595399999999998</v>
      </c>
      <c r="O1906" s="202" t="s">
        <v>81</v>
      </c>
      <c r="P1906" s="202"/>
      <c r="Q1906" s="203">
        <f t="shared" si="126"/>
        <v>0</v>
      </c>
      <c r="R1906" s="203">
        <f t="shared" si="127"/>
        <v>0</v>
      </c>
      <c r="S1906" s="213">
        <f>IF(M1906="nvt",0,IF(O1906&gt;0,VLOOKUP(M1906,'3-Productie normen'!A:K,VLOOKUP(O1906,'3-Productie normen'!$B$34:$C$35,2,FALSE),FALSE)))</f>
        <v>0</v>
      </c>
      <c r="T1906" s="213">
        <f t="shared" si="128"/>
        <v>0</v>
      </c>
      <c r="U1906" s="572"/>
    </row>
    <row r="1907" spans="1:21" ht="14.15" customHeight="1">
      <c r="A1907" s="231">
        <v>1906</v>
      </c>
      <c r="B1907" s="262" t="s">
        <v>87</v>
      </c>
      <c r="C1907" s="208" t="s">
        <v>1464</v>
      </c>
      <c r="D1907" s="208" t="s">
        <v>1465</v>
      </c>
      <c r="E1907" s="208" t="s">
        <v>1466</v>
      </c>
      <c r="F1907" s="208" t="s">
        <v>176</v>
      </c>
      <c r="G1907" s="208" t="s">
        <v>407</v>
      </c>
      <c r="H1907" s="208" t="s">
        <v>2039</v>
      </c>
      <c r="I1907" s="200" t="s">
        <v>123</v>
      </c>
      <c r="J1907" s="208" t="s">
        <v>179</v>
      </c>
      <c r="K1907" s="208" t="s">
        <v>187</v>
      </c>
      <c r="L1907" s="208" t="s">
        <v>1478</v>
      </c>
      <c r="M1907" s="199" t="s">
        <v>122</v>
      </c>
      <c r="N1907" s="201">
        <v>18.747</v>
      </c>
      <c r="O1907" s="202" t="s">
        <v>81</v>
      </c>
      <c r="P1907" s="202"/>
      <c r="Q1907" s="203">
        <f t="shared" si="126"/>
        <v>0</v>
      </c>
      <c r="R1907" s="203">
        <f t="shared" si="127"/>
        <v>0</v>
      </c>
      <c r="S1907" s="213">
        <f>IF(M1907="nvt",0,IF(O1907&gt;0,VLOOKUP(M1907,'3-Productie normen'!A:K,VLOOKUP(O1907,'3-Productie normen'!$B$34:$C$35,2,FALSE),FALSE)))</f>
        <v>0</v>
      </c>
      <c r="T1907" s="213">
        <f t="shared" si="128"/>
        <v>0</v>
      </c>
      <c r="U1907" s="572"/>
    </row>
    <row r="1908" spans="1:21" ht="14.15" customHeight="1">
      <c r="A1908" s="231">
        <v>1907</v>
      </c>
      <c r="B1908" s="262" t="s">
        <v>87</v>
      </c>
      <c r="C1908" s="208" t="s">
        <v>1464</v>
      </c>
      <c r="D1908" s="208" t="s">
        <v>1465</v>
      </c>
      <c r="E1908" s="208" t="s">
        <v>1466</v>
      </c>
      <c r="F1908" s="208" t="s">
        <v>176</v>
      </c>
      <c r="G1908" s="208" t="s">
        <v>407</v>
      </c>
      <c r="H1908" s="208" t="s">
        <v>2040</v>
      </c>
      <c r="I1908" s="200" t="s">
        <v>123</v>
      </c>
      <c r="J1908" s="208" t="s">
        <v>179</v>
      </c>
      <c r="K1908" s="208" t="s">
        <v>179</v>
      </c>
      <c r="L1908" s="208" t="s">
        <v>1478</v>
      </c>
      <c r="M1908" s="199" t="s">
        <v>122</v>
      </c>
      <c r="N1908" s="201">
        <v>18.589100000000002</v>
      </c>
      <c r="O1908" s="202" t="s">
        <v>81</v>
      </c>
      <c r="P1908" s="202"/>
      <c r="Q1908" s="203">
        <f t="shared" si="126"/>
        <v>0</v>
      </c>
      <c r="R1908" s="203">
        <f t="shared" si="127"/>
        <v>0</v>
      </c>
      <c r="S1908" s="213">
        <f>IF(M1908="nvt",0,IF(O1908&gt;0,VLOOKUP(M1908,'3-Productie normen'!A:K,VLOOKUP(O1908,'3-Productie normen'!$B$34:$C$35,2,FALSE),FALSE)))</f>
        <v>0</v>
      </c>
      <c r="T1908" s="213">
        <f t="shared" si="128"/>
        <v>0</v>
      </c>
      <c r="U1908" s="572"/>
    </row>
    <row r="1909" spans="1:21" ht="14.15" customHeight="1">
      <c r="A1909" s="231">
        <v>1908</v>
      </c>
      <c r="B1909" s="262" t="s">
        <v>87</v>
      </c>
      <c r="C1909" s="208" t="s">
        <v>1464</v>
      </c>
      <c r="D1909" s="208" t="s">
        <v>1465</v>
      </c>
      <c r="E1909" s="208" t="s">
        <v>1466</v>
      </c>
      <c r="F1909" s="208" t="s">
        <v>176</v>
      </c>
      <c r="G1909" s="208" t="s">
        <v>407</v>
      </c>
      <c r="H1909" s="208" t="s">
        <v>2041</v>
      </c>
      <c r="I1909" s="200" t="s">
        <v>123</v>
      </c>
      <c r="J1909" s="208" t="s">
        <v>179</v>
      </c>
      <c r="K1909" s="208" t="s">
        <v>187</v>
      </c>
      <c r="L1909" s="208" t="s">
        <v>1478</v>
      </c>
      <c r="M1909" s="199" t="s">
        <v>122</v>
      </c>
      <c r="N1909" s="201">
        <v>18.679200000000002</v>
      </c>
      <c r="O1909" s="202" t="s">
        <v>81</v>
      </c>
      <c r="P1909" s="202"/>
      <c r="Q1909" s="203">
        <f t="shared" si="126"/>
        <v>0</v>
      </c>
      <c r="R1909" s="203">
        <f t="shared" si="127"/>
        <v>0</v>
      </c>
      <c r="S1909" s="213">
        <f>IF(M1909="nvt",0,IF(O1909&gt;0,VLOOKUP(M1909,'3-Productie normen'!A:K,VLOOKUP(O1909,'3-Productie normen'!$B$34:$C$35,2,FALSE),FALSE)))</f>
        <v>0</v>
      </c>
      <c r="T1909" s="213">
        <f t="shared" si="128"/>
        <v>0</v>
      </c>
      <c r="U1909" s="572"/>
    </row>
    <row r="1910" spans="1:21" ht="14.15" customHeight="1">
      <c r="A1910" s="231">
        <v>1909</v>
      </c>
      <c r="B1910" s="262" t="s">
        <v>87</v>
      </c>
      <c r="C1910" s="208" t="s">
        <v>1464</v>
      </c>
      <c r="D1910" s="208" t="s">
        <v>1465</v>
      </c>
      <c r="E1910" s="208" t="s">
        <v>1466</v>
      </c>
      <c r="F1910" s="208" t="s">
        <v>176</v>
      </c>
      <c r="G1910" s="208" t="s">
        <v>407</v>
      </c>
      <c r="H1910" s="208" t="s">
        <v>2042</v>
      </c>
      <c r="I1910" s="200" t="s">
        <v>123</v>
      </c>
      <c r="J1910" s="208" t="s">
        <v>179</v>
      </c>
      <c r="K1910" s="208" t="s">
        <v>179</v>
      </c>
      <c r="L1910" s="208" t="s">
        <v>1478</v>
      </c>
      <c r="M1910" s="199" t="s">
        <v>122</v>
      </c>
      <c r="N1910" s="201">
        <v>19.001999999999999</v>
      </c>
      <c r="O1910" s="202" t="s">
        <v>81</v>
      </c>
      <c r="P1910" s="202"/>
      <c r="Q1910" s="203">
        <f t="shared" si="126"/>
        <v>0</v>
      </c>
      <c r="R1910" s="203">
        <f t="shared" si="127"/>
        <v>0</v>
      </c>
      <c r="S1910" s="213">
        <f>IF(M1910="nvt",0,IF(O1910&gt;0,VLOOKUP(M1910,'3-Productie normen'!A:K,VLOOKUP(O1910,'3-Productie normen'!$B$34:$C$35,2,FALSE),FALSE)))</f>
        <v>0</v>
      </c>
      <c r="T1910" s="213">
        <f t="shared" si="128"/>
        <v>0</v>
      </c>
      <c r="U1910" s="572"/>
    </row>
    <row r="1911" spans="1:21" ht="14.15" customHeight="1">
      <c r="A1911" s="231">
        <v>1910</v>
      </c>
      <c r="B1911" s="262" t="s">
        <v>87</v>
      </c>
      <c r="C1911" s="208" t="s">
        <v>1464</v>
      </c>
      <c r="D1911" s="208" t="s">
        <v>1465</v>
      </c>
      <c r="E1911" s="208" t="s">
        <v>1466</v>
      </c>
      <c r="F1911" s="208" t="s">
        <v>176</v>
      </c>
      <c r="G1911" s="208" t="s">
        <v>407</v>
      </c>
      <c r="H1911" s="208" t="s">
        <v>2043</v>
      </c>
      <c r="I1911" s="200" t="s">
        <v>123</v>
      </c>
      <c r="J1911" s="208" t="s">
        <v>179</v>
      </c>
      <c r="K1911" s="208" t="s">
        <v>179</v>
      </c>
      <c r="L1911" s="208" t="s">
        <v>1478</v>
      </c>
      <c r="M1911" s="199" t="s">
        <v>122</v>
      </c>
      <c r="N1911" s="201">
        <v>18.589300000000001</v>
      </c>
      <c r="O1911" s="202" t="s">
        <v>81</v>
      </c>
      <c r="P1911" s="202"/>
      <c r="Q1911" s="203">
        <f t="shared" si="126"/>
        <v>0</v>
      </c>
      <c r="R1911" s="203">
        <f t="shared" si="127"/>
        <v>0</v>
      </c>
      <c r="S1911" s="213">
        <f>IF(M1911="nvt",0,IF(O1911&gt;0,VLOOKUP(M1911,'3-Productie normen'!A:K,VLOOKUP(O1911,'3-Productie normen'!$B$34:$C$35,2,FALSE),FALSE)))</f>
        <v>0</v>
      </c>
      <c r="T1911" s="213">
        <f t="shared" si="128"/>
        <v>0</v>
      </c>
      <c r="U1911" s="572"/>
    </row>
    <row r="1912" spans="1:21" ht="14.15" customHeight="1">
      <c r="A1912" s="231">
        <v>1911</v>
      </c>
      <c r="B1912" s="262" t="s">
        <v>87</v>
      </c>
      <c r="C1912" s="208" t="s">
        <v>1464</v>
      </c>
      <c r="D1912" s="208" t="s">
        <v>1465</v>
      </c>
      <c r="E1912" s="208" t="s">
        <v>1466</v>
      </c>
      <c r="F1912" s="208" t="s">
        <v>176</v>
      </c>
      <c r="G1912" s="208" t="s">
        <v>407</v>
      </c>
      <c r="H1912" s="208" t="s">
        <v>2044</v>
      </c>
      <c r="I1912" s="200" t="s">
        <v>123</v>
      </c>
      <c r="J1912" s="208" t="s">
        <v>179</v>
      </c>
      <c r="K1912" s="208" t="s">
        <v>179</v>
      </c>
      <c r="L1912" s="208" t="s">
        <v>1478</v>
      </c>
      <c r="M1912" s="199" t="s">
        <v>122</v>
      </c>
      <c r="N1912" s="201">
        <v>47.827500000000001</v>
      </c>
      <c r="O1912" s="202" t="s">
        <v>81</v>
      </c>
      <c r="P1912" s="202"/>
      <c r="Q1912" s="203">
        <f t="shared" si="126"/>
        <v>0</v>
      </c>
      <c r="R1912" s="203">
        <f t="shared" si="127"/>
        <v>0</v>
      </c>
      <c r="S1912" s="213">
        <f>IF(M1912="nvt",0,IF(O1912&gt;0,VLOOKUP(M1912,'3-Productie normen'!A:K,VLOOKUP(O1912,'3-Productie normen'!$B$34:$C$35,2,FALSE),FALSE)))</f>
        <v>0</v>
      </c>
      <c r="T1912" s="213">
        <f t="shared" si="128"/>
        <v>0</v>
      </c>
      <c r="U1912" s="572"/>
    </row>
    <row r="1913" spans="1:21" ht="14.15" customHeight="1">
      <c r="A1913" s="231">
        <v>1912</v>
      </c>
      <c r="B1913" s="262" t="s">
        <v>87</v>
      </c>
      <c r="C1913" s="208" t="s">
        <v>1464</v>
      </c>
      <c r="D1913" s="208" t="s">
        <v>1465</v>
      </c>
      <c r="E1913" s="208" t="s">
        <v>1466</v>
      </c>
      <c r="F1913" s="208" t="s">
        <v>176</v>
      </c>
      <c r="G1913" s="208" t="s">
        <v>407</v>
      </c>
      <c r="H1913" s="208" t="s">
        <v>2045</v>
      </c>
      <c r="I1913" s="207" t="s">
        <v>130</v>
      </c>
      <c r="J1913" s="208" t="s">
        <v>222</v>
      </c>
      <c r="K1913" s="208" t="s">
        <v>237</v>
      </c>
      <c r="L1913" s="208" t="s">
        <v>461</v>
      </c>
      <c r="M1913" s="199" t="s">
        <v>129</v>
      </c>
      <c r="N1913" s="201">
        <v>8.9837000000000007</v>
      </c>
      <c r="O1913" s="202" t="s">
        <v>81</v>
      </c>
      <c r="P1913" s="202"/>
      <c r="Q1913" s="203">
        <f t="shared" si="126"/>
        <v>0</v>
      </c>
      <c r="R1913" s="203">
        <f t="shared" si="127"/>
        <v>0</v>
      </c>
      <c r="S1913" s="213">
        <f>IF(M1913="nvt",0,IF(O1913&gt;0,VLOOKUP(M1913,'3-Productie normen'!A:K,VLOOKUP(O1913,'3-Productie normen'!$B$34:$C$35,2,FALSE),FALSE)))</f>
        <v>0</v>
      </c>
      <c r="T1913" s="213">
        <f t="shared" si="128"/>
        <v>0</v>
      </c>
      <c r="U1913" s="572"/>
    </row>
    <row r="1914" spans="1:21" ht="14.15" customHeight="1">
      <c r="A1914" s="232">
        <v>1913</v>
      </c>
      <c r="B1914" s="262" t="s">
        <v>87</v>
      </c>
      <c r="C1914" s="208" t="s">
        <v>1464</v>
      </c>
      <c r="D1914" s="208" t="s">
        <v>1465</v>
      </c>
      <c r="E1914" s="208" t="s">
        <v>1466</v>
      </c>
      <c r="F1914" s="208" t="s">
        <v>176</v>
      </c>
      <c r="G1914" s="208" t="s">
        <v>407</v>
      </c>
      <c r="H1914" s="208" t="s">
        <v>2046</v>
      </c>
      <c r="I1914" s="200" t="s">
        <v>130</v>
      </c>
      <c r="J1914" s="208" t="s">
        <v>209</v>
      </c>
      <c r="K1914" s="208" t="s">
        <v>220</v>
      </c>
      <c r="L1914" s="208" t="s">
        <v>180</v>
      </c>
      <c r="M1914" s="208" t="s">
        <v>140</v>
      </c>
      <c r="N1914" s="201">
        <v>17.405999999999999</v>
      </c>
      <c r="O1914" s="202" t="s">
        <v>81</v>
      </c>
      <c r="P1914" s="202"/>
      <c r="Q1914" s="203">
        <f t="shared" si="126"/>
        <v>0</v>
      </c>
      <c r="R1914" s="203">
        <f t="shared" si="127"/>
        <v>0</v>
      </c>
      <c r="S1914" s="213">
        <f>IF(M1914="nvt",0,IF(O1914&gt;0,VLOOKUP(M1914,'3-Productie normen'!A:K,VLOOKUP(O1914,'3-Productie normen'!$B$34:$C$35,2,FALSE),FALSE)))</f>
        <v>0</v>
      </c>
      <c r="T1914" s="213">
        <f t="shared" si="128"/>
        <v>0</v>
      </c>
      <c r="U1914" s="572"/>
    </row>
    <row r="1915" spans="1:21" ht="14.15" customHeight="1">
      <c r="A1915" s="231">
        <v>1914</v>
      </c>
      <c r="B1915" s="262" t="s">
        <v>87</v>
      </c>
      <c r="C1915" s="208" t="s">
        <v>1464</v>
      </c>
      <c r="D1915" s="208" t="s">
        <v>1465</v>
      </c>
      <c r="E1915" s="208" t="s">
        <v>1466</v>
      </c>
      <c r="F1915" s="208" t="s">
        <v>176</v>
      </c>
      <c r="G1915" s="208" t="s">
        <v>407</v>
      </c>
      <c r="H1915" s="208" t="s">
        <v>2047</v>
      </c>
      <c r="I1915" s="200" t="s">
        <v>130</v>
      </c>
      <c r="J1915" s="208" t="s">
        <v>209</v>
      </c>
      <c r="K1915" s="208" t="s">
        <v>220</v>
      </c>
      <c r="L1915" s="208" t="s">
        <v>180</v>
      </c>
      <c r="M1915" s="208" t="s">
        <v>140</v>
      </c>
      <c r="N1915" s="201">
        <v>18.595500000000001</v>
      </c>
      <c r="O1915" s="202" t="s">
        <v>81</v>
      </c>
      <c r="P1915" s="202"/>
      <c r="Q1915" s="203">
        <f t="shared" si="126"/>
        <v>0</v>
      </c>
      <c r="R1915" s="203">
        <f t="shared" si="127"/>
        <v>0</v>
      </c>
      <c r="S1915" s="213">
        <f>IF(M1915="nvt",0,IF(O1915&gt;0,VLOOKUP(M1915,'3-Productie normen'!A:K,VLOOKUP(O1915,'3-Productie normen'!$B$34:$C$35,2,FALSE),FALSE)))</f>
        <v>0</v>
      </c>
      <c r="T1915" s="213">
        <f t="shared" si="128"/>
        <v>0</v>
      </c>
      <c r="U1915" s="572"/>
    </row>
    <row r="1916" spans="1:21" ht="14.15" customHeight="1">
      <c r="A1916" s="231">
        <v>1915</v>
      </c>
      <c r="B1916" s="262" t="s">
        <v>87</v>
      </c>
      <c r="C1916" s="208" t="s">
        <v>1464</v>
      </c>
      <c r="D1916" s="208" t="s">
        <v>1465</v>
      </c>
      <c r="E1916" s="208" t="s">
        <v>1466</v>
      </c>
      <c r="F1916" s="208" t="s">
        <v>176</v>
      </c>
      <c r="G1916" s="208" t="s">
        <v>407</v>
      </c>
      <c r="H1916" s="208" t="s">
        <v>2048</v>
      </c>
      <c r="I1916" s="207" t="s">
        <v>130</v>
      </c>
      <c r="J1916" s="208" t="s">
        <v>222</v>
      </c>
      <c r="K1916" s="208" t="s">
        <v>237</v>
      </c>
      <c r="L1916" s="208" t="s">
        <v>1478</v>
      </c>
      <c r="M1916" s="199" t="s">
        <v>129</v>
      </c>
      <c r="N1916" s="201">
        <v>99.503799999999998</v>
      </c>
      <c r="O1916" s="202" t="s">
        <v>81</v>
      </c>
      <c r="P1916" s="202"/>
      <c r="Q1916" s="203">
        <f t="shared" si="126"/>
        <v>0</v>
      </c>
      <c r="R1916" s="203">
        <f t="shared" si="127"/>
        <v>0</v>
      </c>
      <c r="S1916" s="213">
        <f>IF(M1916="nvt",0,IF(O1916&gt;0,VLOOKUP(M1916,'3-Productie normen'!A:K,VLOOKUP(O1916,'3-Productie normen'!$B$34:$C$35,2,FALSE),FALSE)))</f>
        <v>0</v>
      </c>
      <c r="T1916" s="213">
        <f t="shared" si="128"/>
        <v>0</v>
      </c>
      <c r="U1916" s="572"/>
    </row>
    <row r="1917" spans="1:21" ht="14.15" customHeight="1">
      <c r="A1917" s="231">
        <v>1916</v>
      </c>
      <c r="B1917" s="262" t="s">
        <v>87</v>
      </c>
      <c r="C1917" s="208" t="s">
        <v>1464</v>
      </c>
      <c r="D1917" s="208" t="s">
        <v>1465</v>
      </c>
      <c r="E1917" s="208" t="s">
        <v>1466</v>
      </c>
      <c r="F1917" s="208" t="s">
        <v>176</v>
      </c>
      <c r="G1917" s="208" t="s">
        <v>407</v>
      </c>
      <c r="H1917" s="208" t="s">
        <v>2049</v>
      </c>
      <c r="I1917" s="200" t="s">
        <v>123</v>
      </c>
      <c r="J1917" s="208" t="s">
        <v>222</v>
      </c>
      <c r="K1917" s="208" t="s">
        <v>237</v>
      </c>
      <c r="L1917" s="208" t="s">
        <v>1478</v>
      </c>
      <c r="M1917" s="199" t="s">
        <v>122</v>
      </c>
      <c r="N1917" s="201">
        <v>30.568200000000001</v>
      </c>
      <c r="O1917" s="202" t="s">
        <v>81</v>
      </c>
      <c r="P1917" s="202"/>
      <c r="Q1917" s="203">
        <f t="shared" si="126"/>
        <v>0</v>
      </c>
      <c r="R1917" s="203">
        <f t="shared" si="127"/>
        <v>0</v>
      </c>
      <c r="S1917" s="213">
        <f>IF(M1917="nvt",0,IF(O1917&gt;0,VLOOKUP(M1917,'3-Productie normen'!A:K,VLOOKUP(O1917,'3-Productie normen'!$B$34:$C$35,2,FALSE),FALSE)))</f>
        <v>0</v>
      </c>
      <c r="T1917" s="213">
        <f t="shared" si="128"/>
        <v>0</v>
      </c>
      <c r="U1917" s="572"/>
    </row>
    <row r="1918" spans="1:21" ht="14.15" customHeight="1">
      <c r="A1918" s="231">
        <v>1917</v>
      </c>
      <c r="B1918" s="262" t="s">
        <v>87</v>
      </c>
      <c r="C1918" s="208" t="s">
        <v>1464</v>
      </c>
      <c r="D1918" s="208" t="s">
        <v>1465</v>
      </c>
      <c r="E1918" s="208" t="s">
        <v>1466</v>
      </c>
      <c r="F1918" s="208" t="s">
        <v>176</v>
      </c>
      <c r="G1918" s="208" t="s">
        <v>407</v>
      </c>
      <c r="H1918" s="208" t="s">
        <v>2050</v>
      </c>
      <c r="I1918" s="200" t="s">
        <v>123</v>
      </c>
      <c r="J1918" s="208" t="s">
        <v>179</v>
      </c>
      <c r="K1918" s="208" t="s">
        <v>1488</v>
      </c>
      <c r="L1918" s="208" t="s">
        <v>1478</v>
      </c>
      <c r="M1918" s="199" t="s">
        <v>122</v>
      </c>
      <c r="N1918" s="201">
        <v>19.4253</v>
      </c>
      <c r="O1918" s="202" t="s">
        <v>81</v>
      </c>
      <c r="P1918" s="202"/>
      <c r="Q1918" s="203">
        <f t="shared" si="126"/>
        <v>0</v>
      </c>
      <c r="R1918" s="203">
        <f t="shared" si="127"/>
        <v>0</v>
      </c>
      <c r="S1918" s="213">
        <f>IF(M1918="nvt",0,IF(O1918&gt;0,VLOOKUP(M1918,'3-Productie normen'!A:K,VLOOKUP(O1918,'3-Productie normen'!$B$34:$C$35,2,FALSE),FALSE)))</f>
        <v>0</v>
      </c>
      <c r="T1918" s="213">
        <f t="shared" si="128"/>
        <v>0</v>
      </c>
      <c r="U1918" s="572"/>
    </row>
    <row r="1919" spans="1:21" ht="14.15" customHeight="1">
      <c r="A1919" s="231">
        <v>1918</v>
      </c>
      <c r="B1919" s="262" t="s">
        <v>87</v>
      </c>
      <c r="C1919" s="208" t="s">
        <v>1464</v>
      </c>
      <c r="D1919" s="208" t="s">
        <v>1465</v>
      </c>
      <c r="E1919" s="208" t="s">
        <v>1466</v>
      </c>
      <c r="F1919" s="208" t="s">
        <v>176</v>
      </c>
      <c r="G1919" s="208" t="s">
        <v>407</v>
      </c>
      <c r="H1919" s="208" t="s">
        <v>2051</v>
      </c>
      <c r="I1919" s="200" t="s">
        <v>123</v>
      </c>
      <c r="J1919" s="208" t="s">
        <v>179</v>
      </c>
      <c r="K1919" s="208" t="s">
        <v>179</v>
      </c>
      <c r="L1919" s="208" t="s">
        <v>1478</v>
      </c>
      <c r="M1919" s="199" t="s">
        <v>122</v>
      </c>
      <c r="N1919" s="201">
        <v>19.3675</v>
      </c>
      <c r="O1919" s="202" t="s">
        <v>81</v>
      </c>
      <c r="P1919" s="202"/>
      <c r="Q1919" s="203">
        <f t="shared" si="126"/>
        <v>0</v>
      </c>
      <c r="R1919" s="203">
        <f t="shared" si="127"/>
        <v>0</v>
      </c>
      <c r="S1919" s="213">
        <f>IF(M1919="nvt",0,IF(O1919&gt;0,VLOOKUP(M1919,'3-Productie normen'!A:K,VLOOKUP(O1919,'3-Productie normen'!$B$34:$C$35,2,FALSE),FALSE)))</f>
        <v>0</v>
      </c>
      <c r="T1919" s="213">
        <f t="shared" si="128"/>
        <v>0</v>
      </c>
      <c r="U1919" s="572"/>
    </row>
    <row r="1920" spans="1:21" ht="14.15" customHeight="1">
      <c r="A1920" s="231">
        <v>1919</v>
      </c>
      <c r="B1920" s="262" t="s">
        <v>87</v>
      </c>
      <c r="C1920" s="208" t="s">
        <v>1464</v>
      </c>
      <c r="D1920" s="208" t="s">
        <v>1465</v>
      </c>
      <c r="E1920" s="208" t="s">
        <v>1466</v>
      </c>
      <c r="F1920" s="208" t="s">
        <v>176</v>
      </c>
      <c r="G1920" s="208" t="s">
        <v>407</v>
      </c>
      <c r="H1920" s="208" t="s">
        <v>2052</v>
      </c>
      <c r="I1920" s="207" t="s">
        <v>123</v>
      </c>
      <c r="J1920" s="208" t="s">
        <v>179</v>
      </c>
      <c r="K1920" s="208" t="s">
        <v>187</v>
      </c>
      <c r="L1920" s="208" t="s">
        <v>1478</v>
      </c>
      <c r="M1920" s="199" t="s">
        <v>141</v>
      </c>
      <c r="N1920" s="201">
        <v>19.3675</v>
      </c>
      <c r="O1920" s="202" t="s">
        <v>81</v>
      </c>
      <c r="P1920" s="202"/>
      <c r="Q1920" s="203">
        <f t="shared" si="126"/>
        <v>0</v>
      </c>
      <c r="R1920" s="203">
        <f t="shared" si="127"/>
        <v>0</v>
      </c>
      <c r="S1920" s="213">
        <f>IF(M1920="nvt",0,IF(O1920&gt;0,VLOOKUP(M1920,'3-Productie normen'!A:K,VLOOKUP(O1920,'3-Productie normen'!$B$34:$C$35,2,FALSE),FALSE)))</f>
        <v>0</v>
      </c>
      <c r="T1920" s="213">
        <f t="shared" si="128"/>
        <v>0</v>
      </c>
      <c r="U1920" s="572"/>
    </row>
    <row r="1921" spans="1:21" ht="14.15" customHeight="1">
      <c r="A1921" s="231">
        <v>1920</v>
      </c>
      <c r="B1921" s="262" t="s">
        <v>87</v>
      </c>
      <c r="C1921" s="208" t="s">
        <v>1464</v>
      </c>
      <c r="D1921" s="208" t="s">
        <v>1465</v>
      </c>
      <c r="E1921" s="208" t="s">
        <v>1466</v>
      </c>
      <c r="F1921" s="208" t="s">
        <v>176</v>
      </c>
      <c r="G1921" s="208" t="s">
        <v>407</v>
      </c>
      <c r="H1921" s="208" t="s">
        <v>2053</v>
      </c>
      <c r="I1921" s="207" t="s">
        <v>123</v>
      </c>
      <c r="J1921" s="208" t="s">
        <v>179</v>
      </c>
      <c r="K1921" s="208" t="s">
        <v>187</v>
      </c>
      <c r="L1921" s="208" t="s">
        <v>1478</v>
      </c>
      <c r="M1921" s="199" t="s">
        <v>141</v>
      </c>
      <c r="N1921" s="201">
        <v>19.3675</v>
      </c>
      <c r="O1921" s="202" t="s">
        <v>81</v>
      </c>
      <c r="P1921" s="202"/>
      <c r="Q1921" s="203">
        <f t="shared" si="126"/>
        <v>0</v>
      </c>
      <c r="R1921" s="203">
        <f t="shared" si="127"/>
        <v>0</v>
      </c>
      <c r="S1921" s="213">
        <f>IF(M1921="nvt",0,IF(O1921&gt;0,VLOOKUP(M1921,'3-Productie normen'!A:K,VLOOKUP(O1921,'3-Productie normen'!$B$34:$C$35,2,FALSE),FALSE)))</f>
        <v>0</v>
      </c>
      <c r="T1921" s="213">
        <f t="shared" si="128"/>
        <v>0</v>
      </c>
      <c r="U1921" s="572"/>
    </row>
    <row r="1922" spans="1:21" ht="14.15" customHeight="1">
      <c r="A1922" s="232">
        <v>1921</v>
      </c>
      <c r="B1922" s="262" t="s">
        <v>87</v>
      </c>
      <c r="C1922" s="208" t="s">
        <v>1464</v>
      </c>
      <c r="D1922" s="208" t="s">
        <v>1465</v>
      </c>
      <c r="E1922" s="208" t="s">
        <v>1466</v>
      </c>
      <c r="F1922" s="208" t="s">
        <v>176</v>
      </c>
      <c r="G1922" s="208" t="s">
        <v>407</v>
      </c>
      <c r="H1922" s="208" t="s">
        <v>2054</v>
      </c>
      <c r="I1922" s="207" t="s">
        <v>123</v>
      </c>
      <c r="J1922" s="208" t="s">
        <v>179</v>
      </c>
      <c r="K1922" s="208" t="s">
        <v>187</v>
      </c>
      <c r="L1922" s="208" t="s">
        <v>1478</v>
      </c>
      <c r="M1922" s="199" t="s">
        <v>141</v>
      </c>
      <c r="N1922" s="201">
        <v>19.470099999999999</v>
      </c>
      <c r="O1922" s="202" t="s">
        <v>81</v>
      </c>
      <c r="P1922" s="202"/>
      <c r="Q1922" s="203">
        <f t="shared" si="126"/>
        <v>0</v>
      </c>
      <c r="R1922" s="203">
        <f t="shared" si="127"/>
        <v>0</v>
      </c>
      <c r="S1922" s="213">
        <f>IF(M1922="nvt",0,IF(O1922&gt;0,VLOOKUP(M1922,'3-Productie normen'!A:K,VLOOKUP(O1922,'3-Productie normen'!$B$34:$C$35,2,FALSE),FALSE)))</f>
        <v>0</v>
      </c>
      <c r="T1922" s="213">
        <f t="shared" si="128"/>
        <v>0</v>
      </c>
      <c r="U1922" s="572"/>
    </row>
    <row r="1923" spans="1:21" ht="14.15" customHeight="1">
      <c r="A1923" s="231">
        <v>1922</v>
      </c>
      <c r="B1923" s="262" t="s">
        <v>87</v>
      </c>
      <c r="C1923" s="208" t="s">
        <v>1464</v>
      </c>
      <c r="D1923" s="208" t="s">
        <v>1465</v>
      </c>
      <c r="E1923" s="208" t="s">
        <v>1466</v>
      </c>
      <c r="F1923" s="208" t="s">
        <v>176</v>
      </c>
      <c r="G1923" s="208" t="s">
        <v>407</v>
      </c>
      <c r="H1923" s="208" t="s">
        <v>2055</v>
      </c>
      <c r="I1923" s="207" t="s">
        <v>123</v>
      </c>
      <c r="J1923" s="208" t="s">
        <v>179</v>
      </c>
      <c r="K1923" s="208" t="s">
        <v>187</v>
      </c>
      <c r="L1923" s="208" t="s">
        <v>1478</v>
      </c>
      <c r="M1923" s="199" t="s">
        <v>141</v>
      </c>
      <c r="N1923" s="201">
        <v>29.851900000000001</v>
      </c>
      <c r="O1923" s="202" t="s">
        <v>81</v>
      </c>
      <c r="P1923" s="202"/>
      <c r="Q1923" s="203">
        <f t="shared" si="126"/>
        <v>0</v>
      </c>
      <c r="R1923" s="203">
        <f t="shared" si="127"/>
        <v>0</v>
      </c>
      <c r="S1923" s="213">
        <f>IF(M1923="nvt",0,IF(O1923&gt;0,VLOOKUP(M1923,'3-Productie normen'!A:K,VLOOKUP(O1923,'3-Productie normen'!$B$34:$C$35,2,FALSE),FALSE)))</f>
        <v>0</v>
      </c>
      <c r="T1923" s="213">
        <f t="shared" si="128"/>
        <v>0</v>
      </c>
      <c r="U1923" s="572"/>
    </row>
    <row r="1924" spans="1:21" ht="14.15" customHeight="1">
      <c r="A1924" s="231">
        <v>1923</v>
      </c>
      <c r="B1924" s="262" t="s">
        <v>87</v>
      </c>
      <c r="C1924" s="208" t="s">
        <v>1464</v>
      </c>
      <c r="D1924" s="208" t="s">
        <v>1465</v>
      </c>
      <c r="E1924" s="208" t="s">
        <v>1466</v>
      </c>
      <c r="F1924" s="208" t="s">
        <v>176</v>
      </c>
      <c r="G1924" s="208" t="s">
        <v>407</v>
      </c>
      <c r="H1924" s="208" t="s">
        <v>2056</v>
      </c>
      <c r="I1924" s="200" t="s">
        <v>133</v>
      </c>
      <c r="J1924" s="208" t="s">
        <v>222</v>
      </c>
      <c r="K1924" s="208" t="s">
        <v>223</v>
      </c>
      <c r="L1924" s="208" t="s">
        <v>461</v>
      </c>
      <c r="M1924" s="208" t="s">
        <v>138</v>
      </c>
      <c r="N1924" s="201">
        <v>7.9992999999999999</v>
      </c>
      <c r="O1924" s="202" t="s">
        <v>81</v>
      </c>
      <c r="P1924" s="202"/>
      <c r="Q1924" s="203">
        <f t="shared" si="126"/>
        <v>0</v>
      </c>
      <c r="R1924" s="203">
        <f t="shared" si="127"/>
        <v>0</v>
      </c>
      <c r="S1924" s="213">
        <f>IF(M1924="nvt",0,IF(O1924&gt;0,VLOOKUP(M1924,'3-Productie normen'!A:K,VLOOKUP(O1924,'3-Productie normen'!$B$34:$C$35,2,FALSE),FALSE)))</f>
        <v>0</v>
      </c>
      <c r="T1924" s="213">
        <f t="shared" si="128"/>
        <v>0</v>
      </c>
      <c r="U1924" s="572"/>
    </row>
    <row r="1925" spans="1:21" ht="14.15" customHeight="1">
      <c r="A1925" s="231">
        <v>1924</v>
      </c>
      <c r="B1925" s="262" t="s">
        <v>87</v>
      </c>
      <c r="C1925" s="208" t="s">
        <v>1464</v>
      </c>
      <c r="D1925" s="208" t="s">
        <v>1465</v>
      </c>
      <c r="E1925" s="208" t="s">
        <v>1466</v>
      </c>
      <c r="F1925" s="208" t="s">
        <v>176</v>
      </c>
      <c r="G1925" s="208" t="s">
        <v>407</v>
      </c>
      <c r="H1925" s="208" t="s">
        <v>2057</v>
      </c>
      <c r="I1925" s="200" t="s">
        <v>133</v>
      </c>
      <c r="J1925" s="208" t="s">
        <v>222</v>
      </c>
      <c r="K1925" s="208" t="s">
        <v>223</v>
      </c>
      <c r="L1925" s="208" t="s">
        <v>461</v>
      </c>
      <c r="M1925" s="208" t="s">
        <v>138</v>
      </c>
      <c r="N1925" s="201">
        <v>1.08</v>
      </c>
      <c r="O1925" s="202" t="s">
        <v>81</v>
      </c>
      <c r="P1925" s="202"/>
      <c r="Q1925" s="203">
        <f t="shared" si="126"/>
        <v>0</v>
      </c>
      <c r="R1925" s="203">
        <f t="shared" si="127"/>
        <v>0</v>
      </c>
      <c r="S1925" s="213">
        <f>IF(M1925="nvt",0,IF(O1925&gt;0,VLOOKUP(M1925,'3-Productie normen'!A:K,VLOOKUP(O1925,'3-Productie normen'!$B$34:$C$35,2,FALSE),FALSE)))</f>
        <v>0</v>
      </c>
      <c r="T1925" s="213">
        <f t="shared" si="128"/>
        <v>0</v>
      </c>
      <c r="U1925" s="572"/>
    </row>
    <row r="1926" spans="1:21" ht="14.15" customHeight="1">
      <c r="A1926" s="231">
        <v>1925</v>
      </c>
      <c r="B1926" s="262" t="s">
        <v>87</v>
      </c>
      <c r="C1926" s="208" t="s">
        <v>1464</v>
      </c>
      <c r="D1926" s="208" t="s">
        <v>1465</v>
      </c>
      <c r="E1926" s="208" t="s">
        <v>1466</v>
      </c>
      <c r="F1926" s="208" t="s">
        <v>176</v>
      </c>
      <c r="G1926" s="208" t="s">
        <v>407</v>
      </c>
      <c r="H1926" s="208" t="s">
        <v>2058</v>
      </c>
      <c r="I1926" s="200" t="s">
        <v>133</v>
      </c>
      <c r="J1926" s="208" t="s">
        <v>222</v>
      </c>
      <c r="K1926" s="208" t="s">
        <v>223</v>
      </c>
      <c r="L1926" s="208" t="s">
        <v>461</v>
      </c>
      <c r="M1926" s="208" t="s">
        <v>138</v>
      </c>
      <c r="N1926" s="201">
        <v>1.08</v>
      </c>
      <c r="O1926" s="202" t="s">
        <v>81</v>
      </c>
      <c r="P1926" s="202"/>
      <c r="Q1926" s="203">
        <f t="shared" si="126"/>
        <v>0</v>
      </c>
      <c r="R1926" s="203">
        <f t="shared" si="127"/>
        <v>0</v>
      </c>
      <c r="S1926" s="213">
        <f>IF(M1926="nvt",0,IF(O1926&gt;0,VLOOKUP(M1926,'3-Productie normen'!A:K,VLOOKUP(O1926,'3-Productie normen'!$B$34:$C$35,2,FALSE),FALSE)))</f>
        <v>0</v>
      </c>
      <c r="T1926" s="213">
        <f t="shared" si="128"/>
        <v>0</v>
      </c>
      <c r="U1926" s="572"/>
    </row>
    <row r="1927" spans="1:21" ht="14.15" customHeight="1">
      <c r="A1927" s="231">
        <v>1926</v>
      </c>
      <c r="B1927" s="262" t="s">
        <v>87</v>
      </c>
      <c r="C1927" s="208" t="s">
        <v>1464</v>
      </c>
      <c r="D1927" s="208" t="s">
        <v>1465</v>
      </c>
      <c r="E1927" s="208" t="s">
        <v>1466</v>
      </c>
      <c r="F1927" s="208" t="s">
        <v>176</v>
      </c>
      <c r="G1927" s="208" t="s">
        <v>407</v>
      </c>
      <c r="H1927" s="208" t="s">
        <v>2059</v>
      </c>
      <c r="I1927" s="200" t="s">
        <v>133</v>
      </c>
      <c r="J1927" s="208" t="s">
        <v>222</v>
      </c>
      <c r="K1927" s="208" t="s">
        <v>223</v>
      </c>
      <c r="L1927" s="208" t="s">
        <v>461</v>
      </c>
      <c r="M1927" s="208" t="s">
        <v>138</v>
      </c>
      <c r="N1927" s="201">
        <v>4.1905000000000001</v>
      </c>
      <c r="O1927" s="202" t="s">
        <v>81</v>
      </c>
      <c r="P1927" s="202"/>
      <c r="Q1927" s="203">
        <f t="shared" si="126"/>
        <v>0</v>
      </c>
      <c r="R1927" s="203">
        <f t="shared" si="127"/>
        <v>0</v>
      </c>
      <c r="S1927" s="213">
        <f>IF(M1927="nvt",0,IF(O1927&gt;0,VLOOKUP(M1927,'3-Productie normen'!A:K,VLOOKUP(O1927,'3-Productie normen'!$B$34:$C$35,2,FALSE),FALSE)))</f>
        <v>0</v>
      </c>
      <c r="T1927" s="213">
        <f t="shared" si="128"/>
        <v>0</v>
      </c>
      <c r="U1927" s="572"/>
    </row>
    <row r="1928" spans="1:21" ht="14.15" customHeight="1">
      <c r="A1928" s="231">
        <v>1927</v>
      </c>
      <c r="B1928" s="262" t="s">
        <v>87</v>
      </c>
      <c r="C1928" s="208" t="s">
        <v>1464</v>
      </c>
      <c r="D1928" s="208" t="s">
        <v>1465</v>
      </c>
      <c r="E1928" s="208" t="s">
        <v>1466</v>
      </c>
      <c r="F1928" s="208" t="s">
        <v>176</v>
      </c>
      <c r="G1928" s="208" t="s">
        <v>407</v>
      </c>
      <c r="H1928" s="208" t="s">
        <v>2060</v>
      </c>
      <c r="I1928" s="200" t="s">
        <v>125</v>
      </c>
      <c r="J1928" s="208" t="s">
        <v>222</v>
      </c>
      <c r="K1928" s="208" t="s">
        <v>279</v>
      </c>
      <c r="L1928" s="208" t="s">
        <v>387</v>
      </c>
      <c r="M1928" s="199" t="s">
        <v>129</v>
      </c>
      <c r="N1928" s="201">
        <v>41.425600000000003</v>
      </c>
      <c r="O1928" s="202" t="s">
        <v>81</v>
      </c>
      <c r="P1928" s="202"/>
      <c r="Q1928" s="203">
        <f t="shared" si="126"/>
        <v>0</v>
      </c>
      <c r="R1928" s="203">
        <f t="shared" si="127"/>
        <v>0</v>
      </c>
      <c r="S1928" s="213">
        <f>IF(M1928="nvt",0,IF(O1928&gt;0,VLOOKUP(M1928,'3-Productie normen'!A:K,VLOOKUP(O1928,'3-Productie normen'!$B$34:$C$35,2,FALSE),FALSE)))</f>
        <v>0</v>
      </c>
      <c r="T1928" s="213">
        <f t="shared" si="128"/>
        <v>0</v>
      </c>
      <c r="U1928" s="572"/>
    </row>
    <row r="1929" spans="1:21" ht="14.15" customHeight="1">
      <c r="A1929" s="231">
        <v>1928</v>
      </c>
      <c r="B1929" s="262" t="s">
        <v>87</v>
      </c>
      <c r="C1929" s="208" t="s">
        <v>1464</v>
      </c>
      <c r="D1929" s="208" t="s">
        <v>1465</v>
      </c>
      <c r="E1929" s="208" t="s">
        <v>1466</v>
      </c>
      <c r="F1929" s="208" t="s">
        <v>176</v>
      </c>
      <c r="G1929" s="208" t="s">
        <v>407</v>
      </c>
      <c r="H1929" s="208" t="s">
        <v>2061</v>
      </c>
      <c r="I1929" s="207" t="s">
        <v>130</v>
      </c>
      <c r="J1929" s="208" t="s">
        <v>222</v>
      </c>
      <c r="K1929" s="208" t="s">
        <v>237</v>
      </c>
      <c r="L1929" s="208" t="s">
        <v>1478</v>
      </c>
      <c r="M1929" s="199" t="s">
        <v>129</v>
      </c>
      <c r="N1929" s="201">
        <v>127.2677</v>
      </c>
      <c r="O1929" s="202" t="s">
        <v>81</v>
      </c>
      <c r="P1929" s="202"/>
      <c r="Q1929" s="203">
        <f t="shared" si="126"/>
        <v>0</v>
      </c>
      <c r="R1929" s="203">
        <f t="shared" si="127"/>
        <v>0</v>
      </c>
      <c r="S1929" s="213">
        <f>IF(M1929="nvt",0,IF(O1929&gt;0,VLOOKUP(M1929,'3-Productie normen'!A:K,VLOOKUP(O1929,'3-Productie normen'!$B$34:$C$35,2,FALSE),FALSE)))</f>
        <v>0</v>
      </c>
      <c r="T1929" s="213">
        <f t="shared" si="128"/>
        <v>0</v>
      </c>
      <c r="U1929" s="572"/>
    </row>
    <row r="1930" spans="1:21" ht="14.15" customHeight="1">
      <c r="A1930" s="232">
        <v>1929</v>
      </c>
      <c r="B1930" s="262" t="s">
        <v>87</v>
      </c>
      <c r="C1930" s="208" t="s">
        <v>1464</v>
      </c>
      <c r="D1930" s="208" t="s">
        <v>1465</v>
      </c>
      <c r="E1930" s="208" t="s">
        <v>1466</v>
      </c>
      <c r="F1930" s="208" t="s">
        <v>176</v>
      </c>
      <c r="G1930" s="208" t="s">
        <v>407</v>
      </c>
      <c r="H1930" s="208" t="s">
        <v>2062</v>
      </c>
      <c r="I1930" s="200" t="s">
        <v>123</v>
      </c>
      <c r="J1930" s="208" t="s">
        <v>179</v>
      </c>
      <c r="K1930" s="208" t="s">
        <v>179</v>
      </c>
      <c r="L1930" s="208" t="s">
        <v>1478</v>
      </c>
      <c r="M1930" s="199" t="s">
        <v>122</v>
      </c>
      <c r="N1930" s="201">
        <v>20.020499999999998</v>
      </c>
      <c r="O1930" s="202" t="s">
        <v>81</v>
      </c>
      <c r="P1930" s="202"/>
      <c r="Q1930" s="203">
        <f t="shared" si="126"/>
        <v>0</v>
      </c>
      <c r="R1930" s="203">
        <f t="shared" si="127"/>
        <v>0</v>
      </c>
      <c r="S1930" s="213">
        <f>IF(M1930="nvt",0,IF(O1930&gt;0,VLOOKUP(M1930,'3-Productie normen'!A:K,VLOOKUP(O1930,'3-Productie normen'!$B$34:$C$35,2,FALSE),FALSE)))</f>
        <v>0</v>
      </c>
      <c r="T1930" s="213">
        <f t="shared" si="128"/>
        <v>0</v>
      </c>
      <c r="U1930" s="572"/>
    </row>
    <row r="1931" spans="1:21" ht="14.15" customHeight="1">
      <c r="A1931" s="231">
        <v>1930</v>
      </c>
      <c r="B1931" s="262" t="s">
        <v>87</v>
      </c>
      <c r="C1931" s="208" t="s">
        <v>1464</v>
      </c>
      <c r="D1931" s="208" t="s">
        <v>1465</v>
      </c>
      <c r="E1931" s="208" t="s">
        <v>1466</v>
      </c>
      <c r="F1931" s="208" t="s">
        <v>176</v>
      </c>
      <c r="G1931" s="208" t="s">
        <v>407</v>
      </c>
      <c r="H1931" s="208" t="s">
        <v>2063</v>
      </c>
      <c r="I1931" s="200" t="s">
        <v>143</v>
      </c>
      <c r="J1931" s="208" t="s">
        <v>209</v>
      </c>
      <c r="K1931" s="208" t="s">
        <v>213</v>
      </c>
      <c r="L1931" s="208" t="s">
        <v>180</v>
      </c>
      <c r="M1931" s="208" t="s">
        <v>143</v>
      </c>
      <c r="N1931" s="201">
        <v>19.088900000000002</v>
      </c>
      <c r="O1931" s="202"/>
      <c r="P1931" s="202"/>
      <c r="Q1931" s="203">
        <f t="shared" si="126"/>
        <v>0</v>
      </c>
      <c r="R1931" s="203">
        <f t="shared" si="127"/>
        <v>0</v>
      </c>
      <c r="S1931" s="213">
        <f>IF(M1931="nvt",0,IF(O1931&gt;0,VLOOKUP(M1931,'3-Productie normen'!A:K,VLOOKUP(O1931,'3-Productie normen'!$B$34:$C$35,2,FALSE),FALSE)))</f>
        <v>0</v>
      </c>
      <c r="T1931" s="213">
        <f t="shared" si="128"/>
        <v>0</v>
      </c>
      <c r="U1931" s="572"/>
    </row>
    <row r="1932" spans="1:21" ht="14.15" customHeight="1">
      <c r="A1932" s="231">
        <v>1931</v>
      </c>
      <c r="B1932" s="262" t="s">
        <v>87</v>
      </c>
      <c r="C1932" s="208" t="s">
        <v>1464</v>
      </c>
      <c r="D1932" s="208" t="s">
        <v>1465</v>
      </c>
      <c r="E1932" s="208" t="s">
        <v>1466</v>
      </c>
      <c r="F1932" s="208" t="s">
        <v>176</v>
      </c>
      <c r="G1932" s="208" t="s">
        <v>407</v>
      </c>
      <c r="H1932" s="208" t="s">
        <v>2064</v>
      </c>
      <c r="I1932" s="200" t="s">
        <v>123</v>
      </c>
      <c r="J1932" s="208" t="s">
        <v>179</v>
      </c>
      <c r="K1932" s="208" t="s">
        <v>179</v>
      </c>
      <c r="L1932" s="208" t="s">
        <v>1478</v>
      </c>
      <c r="M1932" s="199" t="s">
        <v>122</v>
      </c>
      <c r="N1932" s="201">
        <v>19.469799999999999</v>
      </c>
      <c r="O1932" s="202" t="s">
        <v>81</v>
      </c>
      <c r="P1932" s="202"/>
      <c r="Q1932" s="203">
        <f t="shared" si="126"/>
        <v>0</v>
      </c>
      <c r="R1932" s="203">
        <f t="shared" si="127"/>
        <v>0</v>
      </c>
      <c r="S1932" s="213">
        <f>IF(M1932="nvt",0,IF(O1932&gt;0,VLOOKUP(M1932,'3-Productie normen'!A:K,VLOOKUP(O1932,'3-Productie normen'!$B$34:$C$35,2,FALSE),FALSE)))</f>
        <v>0</v>
      </c>
      <c r="T1932" s="213">
        <f t="shared" si="128"/>
        <v>0</v>
      </c>
      <c r="U1932" s="572"/>
    </row>
    <row r="1933" spans="1:21" ht="14.15" customHeight="1">
      <c r="A1933" s="231">
        <v>1932</v>
      </c>
      <c r="B1933" s="262" t="s">
        <v>87</v>
      </c>
      <c r="C1933" s="208" t="s">
        <v>1464</v>
      </c>
      <c r="D1933" s="208" t="s">
        <v>1465</v>
      </c>
      <c r="E1933" s="208" t="s">
        <v>1466</v>
      </c>
      <c r="F1933" s="208" t="s">
        <v>176</v>
      </c>
      <c r="G1933" s="208" t="s">
        <v>407</v>
      </c>
      <c r="H1933" s="208" t="s">
        <v>2065</v>
      </c>
      <c r="I1933" s="200" t="s">
        <v>123</v>
      </c>
      <c r="J1933" s="208" t="s">
        <v>179</v>
      </c>
      <c r="K1933" s="208" t="s">
        <v>179</v>
      </c>
      <c r="L1933" s="208" t="s">
        <v>1478</v>
      </c>
      <c r="M1933" s="199" t="s">
        <v>122</v>
      </c>
      <c r="N1933" s="201">
        <v>18.7927</v>
      </c>
      <c r="O1933" s="202" t="s">
        <v>81</v>
      </c>
      <c r="P1933" s="202"/>
      <c r="Q1933" s="203">
        <f t="shared" si="126"/>
        <v>0</v>
      </c>
      <c r="R1933" s="203">
        <f t="shared" si="127"/>
        <v>0</v>
      </c>
      <c r="S1933" s="213">
        <f>IF(M1933="nvt",0,IF(O1933&gt;0,VLOOKUP(M1933,'3-Productie normen'!A:K,VLOOKUP(O1933,'3-Productie normen'!$B$34:$C$35,2,FALSE),FALSE)))</f>
        <v>0</v>
      </c>
      <c r="T1933" s="213">
        <f t="shared" si="128"/>
        <v>0</v>
      </c>
      <c r="U1933" s="572"/>
    </row>
    <row r="1934" spans="1:21" ht="14.15" customHeight="1">
      <c r="A1934" s="231">
        <v>1933</v>
      </c>
      <c r="B1934" s="262" t="s">
        <v>87</v>
      </c>
      <c r="C1934" s="208" t="s">
        <v>1464</v>
      </c>
      <c r="D1934" s="208" t="s">
        <v>1465</v>
      </c>
      <c r="E1934" s="208" t="s">
        <v>1466</v>
      </c>
      <c r="F1934" s="208" t="s">
        <v>176</v>
      </c>
      <c r="G1934" s="208" t="s">
        <v>407</v>
      </c>
      <c r="H1934" s="208" t="s">
        <v>2066</v>
      </c>
      <c r="I1934" s="200" t="s">
        <v>123</v>
      </c>
      <c r="J1934" s="208" t="s">
        <v>179</v>
      </c>
      <c r="K1934" s="208" t="s">
        <v>179</v>
      </c>
      <c r="L1934" s="208" t="s">
        <v>1478</v>
      </c>
      <c r="M1934" s="199" t="s">
        <v>122</v>
      </c>
      <c r="N1934" s="201">
        <v>19.715899999999998</v>
      </c>
      <c r="O1934" s="202" t="s">
        <v>81</v>
      </c>
      <c r="P1934" s="202"/>
      <c r="Q1934" s="203">
        <f t="shared" si="126"/>
        <v>0</v>
      </c>
      <c r="R1934" s="203">
        <f t="shared" si="127"/>
        <v>0</v>
      </c>
      <c r="S1934" s="213">
        <f>IF(M1934="nvt",0,IF(O1934&gt;0,VLOOKUP(M1934,'3-Productie normen'!A:K,VLOOKUP(O1934,'3-Productie normen'!$B$34:$C$35,2,FALSE),FALSE)))</f>
        <v>0</v>
      </c>
      <c r="T1934" s="213">
        <f t="shared" si="128"/>
        <v>0</v>
      </c>
      <c r="U1934" s="572"/>
    </row>
    <row r="1935" spans="1:21" ht="14.15" customHeight="1">
      <c r="A1935" s="231">
        <v>1934</v>
      </c>
      <c r="B1935" s="262" t="s">
        <v>87</v>
      </c>
      <c r="C1935" s="208" t="s">
        <v>1464</v>
      </c>
      <c r="D1935" s="208" t="s">
        <v>1465</v>
      </c>
      <c r="E1935" s="208" t="s">
        <v>1466</v>
      </c>
      <c r="F1935" s="208" t="s">
        <v>176</v>
      </c>
      <c r="G1935" s="208" t="s">
        <v>407</v>
      </c>
      <c r="H1935" s="208" t="s">
        <v>2067</v>
      </c>
      <c r="I1935" s="200" t="s">
        <v>123</v>
      </c>
      <c r="J1935" s="208" t="s">
        <v>179</v>
      </c>
      <c r="K1935" s="208" t="s">
        <v>179</v>
      </c>
      <c r="L1935" s="208" t="s">
        <v>1478</v>
      </c>
      <c r="M1935" s="199" t="s">
        <v>122</v>
      </c>
      <c r="N1935" s="201">
        <v>18.7927</v>
      </c>
      <c r="O1935" s="202" t="s">
        <v>81</v>
      </c>
      <c r="P1935" s="202"/>
      <c r="Q1935" s="203">
        <f t="shared" si="126"/>
        <v>0</v>
      </c>
      <c r="R1935" s="203">
        <f t="shared" si="127"/>
        <v>0</v>
      </c>
      <c r="S1935" s="213">
        <f>IF(M1935="nvt",0,IF(O1935&gt;0,VLOOKUP(M1935,'3-Productie normen'!A:K,VLOOKUP(O1935,'3-Productie normen'!$B$34:$C$35,2,FALSE),FALSE)))</f>
        <v>0</v>
      </c>
      <c r="T1935" s="213">
        <f t="shared" si="128"/>
        <v>0</v>
      </c>
      <c r="U1935" s="572"/>
    </row>
    <row r="1936" spans="1:21" ht="14.15" customHeight="1">
      <c r="A1936" s="231">
        <v>1935</v>
      </c>
      <c r="B1936" s="262" t="s">
        <v>87</v>
      </c>
      <c r="C1936" s="208" t="s">
        <v>1464</v>
      </c>
      <c r="D1936" s="208" t="s">
        <v>1465</v>
      </c>
      <c r="E1936" s="208" t="s">
        <v>1466</v>
      </c>
      <c r="F1936" s="208" t="s">
        <v>176</v>
      </c>
      <c r="G1936" s="208" t="s">
        <v>407</v>
      </c>
      <c r="H1936" s="208" t="s">
        <v>2068</v>
      </c>
      <c r="I1936" s="200" t="s">
        <v>123</v>
      </c>
      <c r="J1936" s="208" t="s">
        <v>179</v>
      </c>
      <c r="K1936" s="208" t="s">
        <v>179</v>
      </c>
      <c r="L1936" s="208" t="s">
        <v>1478</v>
      </c>
      <c r="M1936" s="199" t="s">
        <v>122</v>
      </c>
      <c r="N1936" s="201">
        <v>18.589300000000001</v>
      </c>
      <c r="O1936" s="202" t="s">
        <v>81</v>
      </c>
      <c r="P1936" s="202"/>
      <c r="Q1936" s="203">
        <f t="shared" si="126"/>
        <v>0</v>
      </c>
      <c r="R1936" s="203">
        <f t="shared" si="127"/>
        <v>0</v>
      </c>
      <c r="S1936" s="213">
        <f>IF(M1936="nvt",0,IF(O1936&gt;0,VLOOKUP(M1936,'3-Productie normen'!A:K,VLOOKUP(O1936,'3-Productie normen'!$B$34:$C$35,2,FALSE),FALSE)))</f>
        <v>0</v>
      </c>
      <c r="T1936" s="213">
        <f t="shared" si="128"/>
        <v>0</v>
      </c>
      <c r="U1936" s="572"/>
    </row>
    <row r="1937" spans="1:21" ht="14.15" customHeight="1">
      <c r="A1937" s="231">
        <v>1936</v>
      </c>
      <c r="B1937" s="262" t="s">
        <v>87</v>
      </c>
      <c r="C1937" s="208" t="s">
        <v>1464</v>
      </c>
      <c r="D1937" s="208" t="s">
        <v>1465</v>
      </c>
      <c r="E1937" s="208" t="s">
        <v>1466</v>
      </c>
      <c r="F1937" s="208" t="s">
        <v>176</v>
      </c>
      <c r="G1937" s="208" t="s">
        <v>407</v>
      </c>
      <c r="H1937" s="208" t="s">
        <v>2069</v>
      </c>
      <c r="I1937" s="200" t="s">
        <v>123</v>
      </c>
      <c r="J1937" s="208" t="s">
        <v>179</v>
      </c>
      <c r="K1937" s="208" t="s">
        <v>179</v>
      </c>
      <c r="L1937" s="208" t="s">
        <v>1478</v>
      </c>
      <c r="M1937" s="199" t="s">
        <v>122</v>
      </c>
      <c r="N1937" s="201">
        <v>18.735599999999998</v>
      </c>
      <c r="O1937" s="202" t="s">
        <v>81</v>
      </c>
      <c r="P1937" s="202"/>
      <c r="Q1937" s="203">
        <f t="shared" si="126"/>
        <v>0</v>
      </c>
      <c r="R1937" s="203">
        <f t="shared" si="127"/>
        <v>0</v>
      </c>
      <c r="S1937" s="213">
        <f>IF(M1937="nvt",0,IF(O1937&gt;0,VLOOKUP(M1937,'3-Productie normen'!A:K,VLOOKUP(O1937,'3-Productie normen'!$B$34:$C$35,2,FALSE),FALSE)))</f>
        <v>0</v>
      </c>
      <c r="T1937" s="213">
        <f t="shared" si="128"/>
        <v>0</v>
      </c>
      <c r="U1937" s="572"/>
    </row>
    <row r="1938" spans="1:21" ht="14.15" customHeight="1">
      <c r="A1938" s="232">
        <v>1937</v>
      </c>
      <c r="B1938" s="262" t="s">
        <v>87</v>
      </c>
      <c r="C1938" s="208" t="s">
        <v>1464</v>
      </c>
      <c r="D1938" s="208" t="s">
        <v>1465</v>
      </c>
      <c r="E1938" s="208" t="s">
        <v>1466</v>
      </c>
      <c r="F1938" s="208" t="s">
        <v>176</v>
      </c>
      <c r="G1938" s="208" t="s">
        <v>407</v>
      </c>
      <c r="H1938" s="208" t="s">
        <v>2070</v>
      </c>
      <c r="I1938" s="200" t="s">
        <v>123</v>
      </c>
      <c r="J1938" s="208" t="s">
        <v>179</v>
      </c>
      <c r="K1938" s="208" t="s">
        <v>179</v>
      </c>
      <c r="L1938" s="208" t="s">
        <v>1478</v>
      </c>
      <c r="M1938" s="199" t="s">
        <v>122</v>
      </c>
      <c r="N1938" s="201">
        <v>37.941400000000002</v>
      </c>
      <c r="O1938" s="202" t="s">
        <v>81</v>
      </c>
      <c r="P1938" s="202"/>
      <c r="Q1938" s="203">
        <f t="shared" ref="Q1938:Q2001" si="129">IF(O1938="nvt",0,IF(O1938&gt;0,S1938*N1938,0))</f>
        <v>0</v>
      </c>
      <c r="R1938" s="203">
        <f t="shared" ref="R1938:R2001" si="130">IF(P1938&gt;0,T1938*N1938,0)</f>
        <v>0</v>
      </c>
      <c r="S1938" s="213">
        <f>IF(M1938="nvt",0,IF(O1938&gt;0,VLOOKUP(M1938,'3-Productie normen'!A:K,VLOOKUP(O1938,'3-Productie normen'!$B$34:$C$35,2,FALSE),FALSE)))</f>
        <v>0</v>
      </c>
      <c r="T1938" s="213">
        <f t="shared" ref="T1938:T2001" si="131">IF(P1938&gt;0,S1938*$T$8,0)</f>
        <v>0</v>
      </c>
      <c r="U1938" s="572"/>
    </row>
    <row r="1939" spans="1:21" ht="14.15" customHeight="1">
      <c r="A1939" s="231">
        <v>1938</v>
      </c>
      <c r="B1939" s="262" t="s">
        <v>87</v>
      </c>
      <c r="C1939" s="208" t="s">
        <v>1464</v>
      </c>
      <c r="D1939" s="208" t="s">
        <v>1465</v>
      </c>
      <c r="E1939" s="208" t="s">
        <v>1466</v>
      </c>
      <c r="F1939" s="208" t="s">
        <v>176</v>
      </c>
      <c r="G1939" s="208" t="s">
        <v>407</v>
      </c>
      <c r="H1939" s="208" t="s">
        <v>2071</v>
      </c>
      <c r="I1939" s="200" t="s">
        <v>123</v>
      </c>
      <c r="J1939" s="208" t="s">
        <v>179</v>
      </c>
      <c r="K1939" s="208" t="s">
        <v>179</v>
      </c>
      <c r="L1939" s="208" t="s">
        <v>1478</v>
      </c>
      <c r="M1939" s="199" t="s">
        <v>122</v>
      </c>
      <c r="N1939" s="201">
        <v>18.164100000000001</v>
      </c>
      <c r="O1939" s="202" t="s">
        <v>81</v>
      </c>
      <c r="P1939" s="202"/>
      <c r="Q1939" s="203">
        <f t="shared" si="129"/>
        <v>0</v>
      </c>
      <c r="R1939" s="203">
        <f t="shared" si="130"/>
        <v>0</v>
      </c>
      <c r="S1939" s="213">
        <f>IF(M1939="nvt",0,IF(O1939&gt;0,VLOOKUP(M1939,'3-Productie normen'!A:K,VLOOKUP(O1939,'3-Productie normen'!$B$34:$C$35,2,FALSE),FALSE)))</f>
        <v>0</v>
      </c>
      <c r="T1939" s="213">
        <f t="shared" si="131"/>
        <v>0</v>
      </c>
      <c r="U1939" s="572"/>
    </row>
    <row r="1940" spans="1:21" ht="14.15" customHeight="1">
      <c r="A1940" s="231">
        <v>1939</v>
      </c>
      <c r="B1940" s="262" t="s">
        <v>87</v>
      </c>
      <c r="C1940" s="208" t="s">
        <v>1464</v>
      </c>
      <c r="D1940" s="208" t="s">
        <v>1465</v>
      </c>
      <c r="E1940" s="208" t="s">
        <v>1466</v>
      </c>
      <c r="F1940" s="208" t="s">
        <v>176</v>
      </c>
      <c r="G1940" s="208" t="s">
        <v>407</v>
      </c>
      <c r="H1940" s="208" t="s">
        <v>2072</v>
      </c>
      <c r="I1940" s="200" t="s">
        <v>123</v>
      </c>
      <c r="J1940" s="208" t="s">
        <v>179</v>
      </c>
      <c r="K1940" s="208" t="s">
        <v>265</v>
      </c>
      <c r="L1940" s="208" t="s">
        <v>1478</v>
      </c>
      <c r="M1940" s="199" t="s">
        <v>122</v>
      </c>
      <c r="N1940" s="201">
        <v>24.287399999999998</v>
      </c>
      <c r="O1940" s="202" t="s">
        <v>81</v>
      </c>
      <c r="P1940" s="202"/>
      <c r="Q1940" s="203">
        <f t="shared" si="129"/>
        <v>0</v>
      </c>
      <c r="R1940" s="203">
        <f t="shared" si="130"/>
        <v>0</v>
      </c>
      <c r="S1940" s="213">
        <f>IF(M1940="nvt",0,IF(O1940&gt;0,VLOOKUP(M1940,'3-Productie normen'!A:K,VLOOKUP(O1940,'3-Productie normen'!$B$34:$C$35,2,FALSE),FALSE)))</f>
        <v>0</v>
      </c>
      <c r="T1940" s="213">
        <f t="shared" si="131"/>
        <v>0</v>
      </c>
      <c r="U1940" s="572"/>
    </row>
    <row r="1941" spans="1:21" ht="14.15" customHeight="1">
      <c r="A1941" s="231">
        <v>1940</v>
      </c>
      <c r="B1941" s="262" t="s">
        <v>87</v>
      </c>
      <c r="C1941" s="208" t="s">
        <v>1464</v>
      </c>
      <c r="D1941" s="208" t="s">
        <v>1465</v>
      </c>
      <c r="E1941" s="208" t="s">
        <v>1466</v>
      </c>
      <c r="F1941" s="208" t="s">
        <v>176</v>
      </c>
      <c r="G1941" s="208" t="s">
        <v>407</v>
      </c>
      <c r="H1941" s="208" t="s">
        <v>2073</v>
      </c>
      <c r="I1941" s="200" t="s">
        <v>123</v>
      </c>
      <c r="J1941" s="208" t="s">
        <v>179</v>
      </c>
      <c r="K1941" s="208" t="s">
        <v>179</v>
      </c>
      <c r="L1941" s="208" t="s">
        <v>425</v>
      </c>
      <c r="M1941" s="199" t="s">
        <v>122</v>
      </c>
      <c r="N1941" s="201">
        <v>18.640599999999999</v>
      </c>
      <c r="O1941" s="202" t="s">
        <v>81</v>
      </c>
      <c r="P1941" s="202"/>
      <c r="Q1941" s="203">
        <f t="shared" si="129"/>
        <v>0</v>
      </c>
      <c r="R1941" s="203">
        <f t="shared" si="130"/>
        <v>0</v>
      </c>
      <c r="S1941" s="213">
        <f>IF(M1941="nvt",0,IF(O1941&gt;0,VLOOKUP(M1941,'3-Productie normen'!A:K,VLOOKUP(O1941,'3-Productie normen'!$B$34:$C$35,2,FALSE),FALSE)))</f>
        <v>0</v>
      </c>
      <c r="T1941" s="213">
        <f t="shared" si="131"/>
        <v>0</v>
      </c>
      <c r="U1941" s="572"/>
    </row>
    <row r="1942" spans="1:21" ht="14.15" customHeight="1">
      <c r="A1942" s="231">
        <v>1941</v>
      </c>
      <c r="B1942" s="262" t="s">
        <v>87</v>
      </c>
      <c r="C1942" s="208" t="s">
        <v>1464</v>
      </c>
      <c r="D1942" s="208" t="s">
        <v>1465</v>
      </c>
      <c r="E1942" s="208" t="s">
        <v>1466</v>
      </c>
      <c r="F1942" s="208" t="s">
        <v>176</v>
      </c>
      <c r="G1942" s="208" t="s">
        <v>407</v>
      </c>
      <c r="H1942" s="208" t="s">
        <v>2074</v>
      </c>
      <c r="I1942" s="200" t="s">
        <v>123</v>
      </c>
      <c r="J1942" s="208" t="s">
        <v>179</v>
      </c>
      <c r="K1942" s="208" t="s">
        <v>179</v>
      </c>
      <c r="L1942" s="208" t="s">
        <v>1478</v>
      </c>
      <c r="M1942" s="199" t="s">
        <v>122</v>
      </c>
      <c r="N1942" s="201">
        <v>27.978000000000002</v>
      </c>
      <c r="O1942" s="202" t="s">
        <v>81</v>
      </c>
      <c r="P1942" s="202"/>
      <c r="Q1942" s="203">
        <f t="shared" si="129"/>
        <v>0</v>
      </c>
      <c r="R1942" s="203">
        <f t="shared" si="130"/>
        <v>0</v>
      </c>
      <c r="S1942" s="213">
        <f>IF(M1942="nvt",0,IF(O1942&gt;0,VLOOKUP(M1942,'3-Productie normen'!A:K,VLOOKUP(O1942,'3-Productie normen'!$B$34:$C$35,2,FALSE),FALSE)))</f>
        <v>0</v>
      </c>
      <c r="T1942" s="213">
        <f t="shared" si="131"/>
        <v>0</v>
      </c>
      <c r="U1942" s="572"/>
    </row>
    <row r="1943" spans="1:21" ht="14.15" customHeight="1">
      <c r="A1943" s="231">
        <v>1942</v>
      </c>
      <c r="B1943" s="262" t="s">
        <v>87</v>
      </c>
      <c r="C1943" s="208" t="s">
        <v>1464</v>
      </c>
      <c r="D1943" s="208" t="s">
        <v>1465</v>
      </c>
      <c r="E1943" s="208" t="s">
        <v>1466</v>
      </c>
      <c r="F1943" s="208" t="s">
        <v>176</v>
      </c>
      <c r="G1943" s="208" t="s">
        <v>407</v>
      </c>
      <c r="H1943" s="208" t="s">
        <v>2075</v>
      </c>
      <c r="I1943" s="200" t="s">
        <v>123</v>
      </c>
      <c r="J1943" s="208" t="s">
        <v>179</v>
      </c>
      <c r="K1943" s="208" t="s">
        <v>1074</v>
      </c>
      <c r="L1943" s="208" t="s">
        <v>425</v>
      </c>
      <c r="M1943" s="199" t="s">
        <v>122</v>
      </c>
      <c r="N1943" s="201">
        <v>25.195300000000003</v>
      </c>
      <c r="O1943" s="202" t="s">
        <v>81</v>
      </c>
      <c r="P1943" s="202"/>
      <c r="Q1943" s="203">
        <f t="shared" si="129"/>
        <v>0</v>
      </c>
      <c r="R1943" s="203">
        <f t="shared" si="130"/>
        <v>0</v>
      </c>
      <c r="S1943" s="213">
        <f>IF(M1943="nvt",0,IF(O1943&gt;0,VLOOKUP(M1943,'3-Productie normen'!A:K,VLOOKUP(O1943,'3-Productie normen'!$B$34:$C$35,2,FALSE),FALSE)))</f>
        <v>0</v>
      </c>
      <c r="T1943" s="213">
        <f t="shared" si="131"/>
        <v>0</v>
      </c>
      <c r="U1943" s="572"/>
    </row>
    <row r="1944" spans="1:21" ht="14.15" customHeight="1">
      <c r="A1944" s="231">
        <v>1943</v>
      </c>
      <c r="B1944" s="262" t="s">
        <v>87</v>
      </c>
      <c r="C1944" s="208" t="s">
        <v>1464</v>
      </c>
      <c r="D1944" s="208" t="s">
        <v>1465</v>
      </c>
      <c r="E1944" s="208" t="s">
        <v>1466</v>
      </c>
      <c r="F1944" s="208" t="s">
        <v>176</v>
      </c>
      <c r="G1944" s="208" t="s">
        <v>407</v>
      </c>
      <c r="H1944" s="208" t="s">
        <v>2076</v>
      </c>
      <c r="I1944" s="200" t="s">
        <v>123</v>
      </c>
      <c r="J1944" s="208" t="s">
        <v>179</v>
      </c>
      <c r="K1944" s="208" t="s">
        <v>179</v>
      </c>
      <c r="L1944" s="208" t="s">
        <v>1478</v>
      </c>
      <c r="M1944" s="199" t="s">
        <v>122</v>
      </c>
      <c r="N1944" s="201">
        <v>18.699300000000001</v>
      </c>
      <c r="O1944" s="202" t="s">
        <v>81</v>
      </c>
      <c r="P1944" s="202"/>
      <c r="Q1944" s="203">
        <f t="shared" si="129"/>
        <v>0</v>
      </c>
      <c r="R1944" s="203">
        <f t="shared" si="130"/>
        <v>0</v>
      </c>
      <c r="S1944" s="213">
        <f>IF(M1944="nvt",0,IF(O1944&gt;0,VLOOKUP(M1944,'3-Productie normen'!A:K,VLOOKUP(O1944,'3-Productie normen'!$B$34:$C$35,2,FALSE),FALSE)))</f>
        <v>0</v>
      </c>
      <c r="T1944" s="213">
        <f t="shared" si="131"/>
        <v>0</v>
      </c>
      <c r="U1944" s="572"/>
    </row>
    <row r="1945" spans="1:21" ht="14.15" customHeight="1">
      <c r="A1945" s="231">
        <v>1944</v>
      </c>
      <c r="B1945" s="262" t="s">
        <v>87</v>
      </c>
      <c r="C1945" s="208" t="s">
        <v>1464</v>
      </c>
      <c r="D1945" s="208" t="s">
        <v>1465</v>
      </c>
      <c r="E1945" s="208" t="s">
        <v>1466</v>
      </c>
      <c r="F1945" s="208" t="s">
        <v>176</v>
      </c>
      <c r="G1945" s="208" t="s">
        <v>407</v>
      </c>
      <c r="H1945" s="208" t="s">
        <v>2077</v>
      </c>
      <c r="I1945" s="200" t="s">
        <v>123</v>
      </c>
      <c r="J1945" s="208" t="s">
        <v>179</v>
      </c>
      <c r="K1945" s="208" t="s">
        <v>179</v>
      </c>
      <c r="L1945" s="208" t="s">
        <v>1478</v>
      </c>
      <c r="M1945" s="199" t="s">
        <v>122</v>
      </c>
      <c r="N1945" s="201">
        <v>18.642700000000001</v>
      </c>
      <c r="O1945" s="202" t="s">
        <v>81</v>
      </c>
      <c r="P1945" s="202"/>
      <c r="Q1945" s="203">
        <f t="shared" si="129"/>
        <v>0</v>
      </c>
      <c r="R1945" s="203">
        <f t="shared" si="130"/>
        <v>0</v>
      </c>
      <c r="S1945" s="213">
        <f>IF(M1945="nvt",0,IF(O1945&gt;0,VLOOKUP(M1945,'3-Productie normen'!A:K,VLOOKUP(O1945,'3-Productie normen'!$B$34:$C$35,2,FALSE),FALSE)))</f>
        <v>0</v>
      </c>
      <c r="T1945" s="213">
        <f t="shared" si="131"/>
        <v>0</v>
      </c>
      <c r="U1945" s="572"/>
    </row>
    <row r="1946" spans="1:21" ht="14.15" customHeight="1">
      <c r="A1946" s="232">
        <v>1945</v>
      </c>
      <c r="B1946" s="262" t="s">
        <v>87</v>
      </c>
      <c r="C1946" s="208" t="s">
        <v>1464</v>
      </c>
      <c r="D1946" s="208" t="s">
        <v>1465</v>
      </c>
      <c r="E1946" s="208" t="s">
        <v>1466</v>
      </c>
      <c r="F1946" s="208" t="s">
        <v>176</v>
      </c>
      <c r="G1946" s="208" t="s">
        <v>407</v>
      </c>
      <c r="H1946" s="208" t="s">
        <v>2078</v>
      </c>
      <c r="I1946" s="200" t="s">
        <v>123</v>
      </c>
      <c r="J1946" s="208" t="s">
        <v>179</v>
      </c>
      <c r="K1946" s="208" t="s">
        <v>187</v>
      </c>
      <c r="L1946" s="208" t="s">
        <v>1478</v>
      </c>
      <c r="M1946" s="199" t="s">
        <v>122</v>
      </c>
      <c r="N1946" s="201">
        <v>18.7927</v>
      </c>
      <c r="O1946" s="202" t="s">
        <v>81</v>
      </c>
      <c r="P1946" s="202"/>
      <c r="Q1946" s="203">
        <f t="shared" si="129"/>
        <v>0</v>
      </c>
      <c r="R1946" s="203">
        <f t="shared" si="130"/>
        <v>0</v>
      </c>
      <c r="S1946" s="213">
        <f>IF(M1946="nvt",0,IF(O1946&gt;0,VLOOKUP(M1946,'3-Productie normen'!A:K,VLOOKUP(O1946,'3-Productie normen'!$B$34:$C$35,2,FALSE),FALSE)))</f>
        <v>0</v>
      </c>
      <c r="T1946" s="213">
        <f t="shared" si="131"/>
        <v>0</v>
      </c>
      <c r="U1946" s="572"/>
    </row>
    <row r="1947" spans="1:21" ht="14.15" customHeight="1">
      <c r="A1947" s="231">
        <v>1946</v>
      </c>
      <c r="B1947" s="262" t="s">
        <v>87</v>
      </c>
      <c r="C1947" s="208" t="s">
        <v>1464</v>
      </c>
      <c r="D1947" s="208" t="s">
        <v>1465</v>
      </c>
      <c r="E1947" s="208" t="s">
        <v>1466</v>
      </c>
      <c r="F1947" s="208" t="s">
        <v>176</v>
      </c>
      <c r="G1947" s="208" t="s">
        <v>407</v>
      </c>
      <c r="H1947" s="208" t="s">
        <v>2079</v>
      </c>
      <c r="I1947" s="200" t="s">
        <v>123</v>
      </c>
      <c r="J1947" s="208" t="s">
        <v>179</v>
      </c>
      <c r="K1947" s="208" t="s">
        <v>179</v>
      </c>
      <c r="L1947" s="208" t="s">
        <v>1478</v>
      </c>
      <c r="M1947" s="199" t="s">
        <v>122</v>
      </c>
      <c r="N1947" s="201">
        <v>18.690999999999999</v>
      </c>
      <c r="O1947" s="202" t="s">
        <v>81</v>
      </c>
      <c r="P1947" s="202"/>
      <c r="Q1947" s="203">
        <f t="shared" si="129"/>
        <v>0</v>
      </c>
      <c r="R1947" s="203">
        <f t="shared" si="130"/>
        <v>0</v>
      </c>
      <c r="S1947" s="213">
        <f>IF(M1947="nvt",0,IF(O1947&gt;0,VLOOKUP(M1947,'3-Productie normen'!A:K,VLOOKUP(O1947,'3-Productie normen'!$B$34:$C$35,2,FALSE),FALSE)))</f>
        <v>0</v>
      </c>
      <c r="T1947" s="213">
        <f t="shared" si="131"/>
        <v>0</v>
      </c>
      <c r="U1947" s="572"/>
    </row>
    <row r="1948" spans="1:21" ht="14.15" customHeight="1">
      <c r="A1948" s="231">
        <v>1947</v>
      </c>
      <c r="B1948" s="262" t="s">
        <v>87</v>
      </c>
      <c r="C1948" s="208" t="s">
        <v>1464</v>
      </c>
      <c r="D1948" s="208" t="s">
        <v>1465</v>
      </c>
      <c r="E1948" s="208" t="s">
        <v>1466</v>
      </c>
      <c r="F1948" s="208" t="s">
        <v>176</v>
      </c>
      <c r="G1948" s="208" t="s">
        <v>407</v>
      </c>
      <c r="H1948" s="208" t="s">
        <v>2080</v>
      </c>
      <c r="I1948" s="200" t="s">
        <v>123</v>
      </c>
      <c r="J1948" s="208" t="s">
        <v>179</v>
      </c>
      <c r="K1948" s="208" t="s">
        <v>187</v>
      </c>
      <c r="L1948" s="208" t="s">
        <v>1478</v>
      </c>
      <c r="M1948" s="199" t="s">
        <v>122</v>
      </c>
      <c r="N1948" s="201">
        <v>19.072400000000002</v>
      </c>
      <c r="O1948" s="202" t="s">
        <v>81</v>
      </c>
      <c r="P1948" s="202"/>
      <c r="Q1948" s="203">
        <f t="shared" si="129"/>
        <v>0</v>
      </c>
      <c r="R1948" s="203">
        <f t="shared" si="130"/>
        <v>0</v>
      </c>
      <c r="S1948" s="213">
        <f>IF(M1948="nvt",0,IF(O1948&gt;0,VLOOKUP(M1948,'3-Productie normen'!A:K,VLOOKUP(O1948,'3-Productie normen'!$B$34:$C$35,2,FALSE),FALSE)))</f>
        <v>0</v>
      </c>
      <c r="T1948" s="213">
        <f t="shared" si="131"/>
        <v>0</v>
      </c>
      <c r="U1948" s="572"/>
    </row>
    <row r="1949" spans="1:21" ht="14.15" customHeight="1">
      <c r="A1949" s="231">
        <v>1948</v>
      </c>
      <c r="B1949" s="262" t="s">
        <v>87</v>
      </c>
      <c r="C1949" s="208" t="s">
        <v>1464</v>
      </c>
      <c r="D1949" s="208" t="s">
        <v>1465</v>
      </c>
      <c r="E1949" s="208" t="s">
        <v>1466</v>
      </c>
      <c r="F1949" s="208" t="s">
        <v>176</v>
      </c>
      <c r="G1949" s="208" t="s">
        <v>407</v>
      </c>
      <c r="H1949" s="208" t="s">
        <v>2081</v>
      </c>
      <c r="I1949" s="200" t="s">
        <v>123</v>
      </c>
      <c r="J1949" s="208" t="s">
        <v>179</v>
      </c>
      <c r="K1949" s="208" t="s">
        <v>179</v>
      </c>
      <c r="L1949" s="208" t="s">
        <v>1478</v>
      </c>
      <c r="M1949" s="199" t="s">
        <v>122</v>
      </c>
      <c r="N1949" s="201">
        <v>18.5976</v>
      </c>
      <c r="O1949" s="202" t="s">
        <v>81</v>
      </c>
      <c r="P1949" s="202"/>
      <c r="Q1949" s="203">
        <f t="shared" si="129"/>
        <v>0</v>
      </c>
      <c r="R1949" s="203">
        <f t="shared" si="130"/>
        <v>0</v>
      </c>
      <c r="S1949" s="213">
        <f>IF(M1949="nvt",0,IF(O1949&gt;0,VLOOKUP(M1949,'3-Productie normen'!A:K,VLOOKUP(O1949,'3-Productie normen'!$B$34:$C$35,2,FALSE),FALSE)))</f>
        <v>0</v>
      </c>
      <c r="T1949" s="213">
        <f t="shared" si="131"/>
        <v>0</v>
      </c>
      <c r="U1949" s="572"/>
    </row>
    <row r="1950" spans="1:21" ht="14.15" customHeight="1">
      <c r="A1950" s="231">
        <v>1949</v>
      </c>
      <c r="B1950" s="262" t="s">
        <v>87</v>
      </c>
      <c r="C1950" s="208" t="s">
        <v>1464</v>
      </c>
      <c r="D1950" s="208" t="s">
        <v>1465</v>
      </c>
      <c r="E1950" s="208" t="s">
        <v>1466</v>
      </c>
      <c r="F1950" s="208" t="s">
        <v>176</v>
      </c>
      <c r="G1950" s="208" t="s">
        <v>407</v>
      </c>
      <c r="H1950" s="208" t="s">
        <v>2082</v>
      </c>
      <c r="I1950" s="200" t="s">
        <v>123</v>
      </c>
      <c r="J1950" s="208" t="s">
        <v>179</v>
      </c>
      <c r="K1950" s="208" t="s">
        <v>179</v>
      </c>
      <c r="L1950" s="208" t="s">
        <v>1478</v>
      </c>
      <c r="M1950" s="199" t="s">
        <v>122</v>
      </c>
      <c r="N1950" s="201">
        <v>14.117650000000001</v>
      </c>
      <c r="O1950" s="202" t="s">
        <v>81</v>
      </c>
      <c r="P1950" s="202"/>
      <c r="Q1950" s="203">
        <f t="shared" si="129"/>
        <v>0</v>
      </c>
      <c r="R1950" s="203">
        <f t="shared" si="130"/>
        <v>0</v>
      </c>
      <c r="S1950" s="213">
        <f>IF(M1950="nvt",0,IF(O1950&gt;0,VLOOKUP(M1950,'3-Productie normen'!A:K,VLOOKUP(O1950,'3-Productie normen'!$B$34:$C$35,2,FALSE),FALSE)))</f>
        <v>0</v>
      </c>
      <c r="T1950" s="213">
        <f t="shared" si="131"/>
        <v>0</v>
      </c>
      <c r="U1950" s="572"/>
    </row>
    <row r="1951" spans="1:21" ht="14.15" customHeight="1">
      <c r="A1951" s="231">
        <v>1950</v>
      </c>
      <c r="B1951" s="262" t="s">
        <v>87</v>
      </c>
      <c r="C1951" s="208" t="s">
        <v>1464</v>
      </c>
      <c r="D1951" s="208" t="s">
        <v>1465</v>
      </c>
      <c r="E1951" s="208" t="s">
        <v>1466</v>
      </c>
      <c r="F1951" s="208" t="s">
        <v>176</v>
      </c>
      <c r="G1951" s="208" t="s">
        <v>407</v>
      </c>
      <c r="H1951" s="208" t="s">
        <v>2082</v>
      </c>
      <c r="I1951" s="200" t="s">
        <v>123</v>
      </c>
      <c r="J1951" s="208" t="s">
        <v>179</v>
      </c>
      <c r="K1951" s="208" t="s">
        <v>179</v>
      </c>
      <c r="L1951" s="208" t="s">
        <v>1478</v>
      </c>
      <c r="M1951" s="199" t="s">
        <v>122</v>
      </c>
      <c r="N1951" s="201">
        <v>14.117650000000001</v>
      </c>
      <c r="O1951" s="202" t="s">
        <v>81</v>
      </c>
      <c r="P1951" s="202"/>
      <c r="Q1951" s="203">
        <f t="shared" si="129"/>
        <v>0</v>
      </c>
      <c r="R1951" s="203">
        <f t="shared" si="130"/>
        <v>0</v>
      </c>
      <c r="S1951" s="213">
        <f>IF(M1951="nvt",0,IF(O1951&gt;0,VLOOKUP(M1951,'3-Productie normen'!A:K,VLOOKUP(O1951,'3-Productie normen'!$B$34:$C$35,2,FALSE),FALSE)))</f>
        <v>0</v>
      </c>
      <c r="T1951" s="213">
        <f t="shared" si="131"/>
        <v>0</v>
      </c>
      <c r="U1951" s="572"/>
    </row>
    <row r="1952" spans="1:21" ht="14.15" customHeight="1">
      <c r="A1952" s="231">
        <v>1951</v>
      </c>
      <c r="B1952" s="262" t="s">
        <v>87</v>
      </c>
      <c r="C1952" s="208" t="s">
        <v>1464</v>
      </c>
      <c r="D1952" s="208" t="s">
        <v>1465</v>
      </c>
      <c r="E1952" s="208" t="s">
        <v>1466</v>
      </c>
      <c r="F1952" s="208" t="s">
        <v>176</v>
      </c>
      <c r="G1952" s="208" t="s">
        <v>407</v>
      </c>
      <c r="H1952" s="208" t="s">
        <v>2083</v>
      </c>
      <c r="I1952" s="207" t="s">
        <v>130</v>
      </c>
      <c r="J1952" s="208" t="s">
        <v>209</v>
      </c>
      <c r="K1952" s="208" t="s">
        <v>220</v>
      </c>
      <c r="L1952" s="208" t="s">
        <v>180</v>
      </c>
      <c r="M1952" s="199" t="s">
        <v>129</v>
      </c>
      <c r="N1952" s="201">
        <v>18.446999999999999</v>
      </c>
      <c r="O1952" s="202" t="s">
        <v>81</v>
      </c>
      <c r="P1952" s="202"/>
      <c r="Q1952" s="203">
        <f t="shared" si="129"/>
        <v>0</v>
      </c>
      <c r="R1952" s="203">
        <f t="shared" si="130"/>
        <v>0</v>
      </c>
      <c r="S1952" s="213">
        <f>IF(M1952="nvt",0,IF(O1952&gt;0,VLOOKUP(M1952,'3-Productie normen'!A:K,VLOOKUP(O1952,'3-Productie normen'!$B$34:$C$35,2,FALSE),FALSE)))</f>
        <v>0</v>
      </c>
      <c r="T1952" s="213">
        <f t="shared" si="131"/>
        <v>0</v>
      </c>
      <c r="U1952" s="572"/>
    </row>
    <row r="1953" spans="1:21" ht="14.15" customHeight="1">
      <c r="A1953" s="231">
        <v>1952</v>
      </c>
      <c r="B1953" s="262" t="s">
        <v>87</v>
      </c>
      <c r="C1953" s="208" t="s">
        <v>1464</v>
      </c>
      <c r="D1953" s="208" t="s">
        <v>1465</v>
      </c>
      <c r="E1953" s="208" t="s">
        <v>1466</v>
      </c>
      <c r="F1953" s="208" t="s">
        <v>176</v>
      </c>
      <c r="G1953" s="208" t="s">
        <v>407</v>
      </c>
      <c r="H1953" s="208" t="s">
        <v>1605</v>
      </c>
      <c r="I1953" s="200" t="s">
        <v>143</v>
      </c>
      <c r="J1953" s="208" t="s">
        <v>209</v>
      </c>
      <c r="K1953" s="208" t="s">
        <v>215</v>
      </c>
      <c r="L1953" s="208" t="s">
        <v>180</v>
      </c>
      <c r="M1953" s="208" t="s">
        <v>143</v>
      </c>
      <c r="N1953" s="201">
        <v>9.9771999999999998</v>
      </c>
      <c r="O1953" s="202"/>
      <c r="P1953" s="202"/>
      <c r="Q1953" s="203">
        <f t="shared" si="129"/>
        <v>0</v>
      </c>
      <c r="R1953" s="203">
        <f t="shared" si="130"/>
        <v>0</v>
      </c>
      <c r="S1953" s="213">
        <f>IF(M1953="nvt",0,IF(O1953&gt;0,VLOOKUP(M1953,'3-Productie normen'!A:K,VLOOKUP(O1953,'3-Productie normen'!$B$34:$C$35,2,FALSE),FALSE)))</f>
        <v>0</v>
      </c>
      <c r="T1953" s="213">
        <f t="shared" si="131"/>
        <v>0</v>
      </c>
      <c r="U1953" s="572"/>
    </row>
    <row r="1954" spans="1:21" ht="14.15" customHeight="1">
      <c r="A1954" s="232">
        <v>1953</v>
      </c>
      <c r="B1954" s="262" t="s">
        <v>87</v>
      </c>
      <c r="C1954" s="208" t="s">
        <v>1464</v>
      </c>
      <c r="D1954" s="208" t="s">
        <v>1465</v>
      </c>
      <c r="E1954" s="208" t="s">
        <v>1466</v>
      </c>
      <c r="F1954" s="208" t="s">
        <v>176</v>
      </c>
      <c r="G1954" s="208" t="s">
        <v>251</v>
      </c>
      <c r="H1954" s="208" t="s">
        <v>2084</v>
      </c>
      <c r="I1954" s="200" t="s">
        <v>125</v>
      </c>
      <c r="J1954" s="208" t="s">
        <v>222</v>
      </c>
      <c r="K1954" s="208" t="s">
        <v>279</v>
      </c>
      <c r="L1954" s="208" t="s">
        <v>387</v>
      </c>
      <c r="M1954" s="199" t="s">
        <v>129</v>
      </c>
      <c r="N1954" s="201">
        <v>76.214500000000001</v>
      </c>
      <c r="O1954" s="202" t="s">
        <v>81</v>
      </c>
      <c r="P1954" s="202"/>
      <c r="Q1954" s="203">
        <f t="shared" si="129"/>
        <v>0</v>
      </c>
      <c r="R1954" s="203">
        <f t="shared" si="130"/>
        <v>0</v>
      </c>
      <c r="S1954" s="213">
        <f>IF(M1954="nvt",0,IF(O1954&gt;0,VLOOKUP(M1954,'3-Productie normen'!A:K,VLOOKUP(O1954,'3-Productie normen'!$B$34:$C$35,2,FALSE),FALSE)))</f>
        <v>0</v>
      </c>
      <c r="T1954" s="213">
        <f t="shared" si="131"/>
        <v>0</v>
      </c>
      <c r="U1954" s="572"/>
    </row>
    <row r="1955" spans="1:21" ht="14.15" customHeight="1">
      <c r="A1955" s="231">
        <v>1954</v>
      </c>
      <c r="B1955" s="262" t="s">
        <v>87</v>
      </c>
      <c r="C1955" s="208" t="s">
        <v>1464</v>
      </c>
      <c r="D1955" s="208" t="s">
        <v>1465</v>
      </c>
      <c r="E1955" s="208" t="s">
        <v>1466</v>
      </c>
      <c r="F1955" s="208" t="s">
        <v>176</v>
      </c>
      <c r="G1955" s="208" t="s">
        <v>251</v>
      </c>
      <c r="H1955" s="208" t="s">
        <v>2085</v>
      </c>
      <c r="I1955" s="207" t="s">
        <v>130</v>
      </c>
      <c r="J1955" s="208" t="s">
        <v>222</v>
      </c>
      <c r="K1955" s="208" t="s">
        <v>237</v>
      </c>
      <c r="L1955" s="208" t="s">
        <v>180</v>
      </c>
      <c r="M1955" s="199" t="s">
        <v>129</v>
      </c>
      <c r="N1955" s="201">
        <v>120.42919999999999</v>
      </c>
      <c r="O1955" s="202" t="s">
        <v>81</v>
      </c>
      <c r="P1955" s="202"/>
      <c r="Q1955" s="203">
        <f t="shared" si="129"/>
        <v>0</v>
      </c>
      <c r="R1955" s="203">
        <f t="shared" si="130"/>
        <v>0</v>
      </c>
      <c r="S1955" s="213">
        <f>IF(M1955="nvt",0,IF(O1955&gt;0,VLOOKUP(M1955,'3-Productie normen'!A:K,VLOOKUP(O1955,'3-Productie normen'!$B$34:$C$35,2,FALSE),FALSE)))</f>
        <v>0</v>
      </c>
      <c r="T1955" s="213">
        <f t="shared" si="131"/>
        <v>0</v>
      </c>
      <c r="U1955" s="572"/>
    </row>
    <row r="1956" spans="1:21" ht="14.15" customHeight="1">
      <c r="A1956" s="231">
        <v>1955</v>
      </c>
      <c r="B1956" s="262" t="s">
        <v>87</v>
      </c>
      <c r="C1956" s="208" t="s">
        <v>1464</v>
      </c>
      <c r="D1956" s="208" t="s">
        <v>1465</v>
      </c>
      <c r="E1956" s="208" t="s">
        <v>1466</v>
      </c>
      <c r="F1956" s="208" t="s">
        <v>176</v>
      </c>
      <c r="G1956" s="208" t="s">
        <v>251</v>
      </c>
      <c r="H1956" s="208" t="s">
        <v>2086</v>
      </c>
      <c r="I1956" s="200" t="s">
        <v>133</v>
      </c>
      <c r="J1956" s="208" t="s">
        <v>222</v>
      </c>
      <c r="K1956" s="208" t="s">
        <v>223</v>
      </c>
      <c r="L1956" s="208" t="s">
        <v>387</v>
      </c>
      <c r="M1956" s="208" t="s">
        <v>138</v>
      </c>
      <c r="N1956" s="201">
        <v>24.640799999999999</v>
      </c>
      <c r="O1956" s="202" t="s">
        <v>81</v>
      </c>
      <c r="P1956" s="202"/>
      <c r="Q1956" s="203">
        <f t="shared" si="129"/>
        <v>0</v>
      </c>
      <c r="R1956" s="203">
        <f t="shared" si="130"/>
        <v>0</v>
      </c>
      <c r="S1956" s="213">
        <f>IF(M1956="nvt",0,IF(O1956&gt;0,VLOOKUP(M1956,'3-Productie normen'!A:K,VLOOKUP(O1956,'3-Productie normen'!$B$34:$C$35,2,FALSE),FALSE)))</f>
        <v>0</v>
      </c>
      <c r="T1956" s="213">
        <f t="shared" si="131"/>
        <v>0</v>
      </c>
      <c r="U1956" s="572"/>
    </row>
    <row r="1957" spans="1:21" ht="14.15" customHeight="1">
      <c r="A1957" s="231">
        <v>1956</v>
      </c>
      <c r="B1957" s="262" t="s">
        <v>87</v>
      </c>
      <c r="C1957" s="208" t="s">
        <v>1464</v>
      </c>
      <c r="D1957" s="208" t="s">
        <v>1465</v>
      </c>
      <c r="E1957" s="208" t="s">
        <v>1466</v>
      </c>
      <c r="F1957" s="208" t="s">
        <v>176</v>
      </c>
      <c r="G1957" s="208" t="s">
        <v>251</v>
      </c>
      <c r="H1957" s="208" t="s">
        <v>2087</v>
      </c>
      <c r="I1957" s="207" t="s">
        <v>123</v>
      </c>
      <c r="J1957" s="208" t="s">
        <v>179</v>
      </c>
      <c r="K1957" s="208" t="s">
        <v>187</v>
      </c>
      <c r="L1957" s="208" t="s">
        <v>1478</v>
      </c>
      <c r="M1957" s="199" t="s">
        <v>141</v>
      </c>
      <c r="N1957" s="201">
        <v>26.220100000000002</v>
      </c>
      <c r="O1957" s="202" t="s">
        <v>81</v>
      </c>
      <c r="P1957" s="202"/>
      <c r="Q1957" s="203">
        <f t="shared" si="129"/>
        <v>0</v>
      </c>
      <c r="R1957" s="203">
        <f t="shared" si="130"/>
        <v>0</v>
      </c>
      <c r="S1957" s="213">
        <f>IF(M1957="nvt",0,IF(O1957&gt;0,VLOOKUP(M1957,'3-Productie normen'!A:K,VLOOKUP(O1957,'3-Productie normen'!$B$34:$C$35,2,FALSE),FALSE)))</f>
        <v>0</v>
      </c>
      <c r="T1957" s="213">
        <f t="shared" si="131"/>
        <v>0</v>
      </c>
      <c r="U1957" s="572"/>
    </row>
    <row r="1958" spans="1:21" ht="14.15" customHeight="1">
      <c r="A1958" s="231">
        <v>1957</v>
      </c>
      <c r="B1958" s="262" t="s">
        <v>87</v>
      </c>
      <c r="C1958" s="208" t="s">
        <v>1464</v>
      </c>
      <c r="D1958" s="208" t="s">
        <v>1465</v>
      </c>
      <c r="E1958" s="208" t="s">
        <v>1466</v>
      </c>
      <c r="F1958" s="208" t="s">
        <v>176</v>
      </c>
      <c r="G1958" s="208" t="s">
        <v>251</v>
      </c>
      <c r="H1958" s="208" t="s">
        <v>2088</v>
      </c>
      <c r="I1958" s="207" t="s">
        <v>123</v>
      </c>
      <c r="J1958" s="208" t="s">
        <v>179</v>
      </c>
      <c r="K1958" s="208" t="s">
        <v>187</v>
      </c>
      <c r="L1958" s="208" t="s">
        <v>1478</v>
      </c>
      <c r="M1958" s="199" t="s">
        <v>141</v>
      </c>
      <c r="N1958" s="201">
        <v>11.460899999999999</v>
      </c>
      <c r="O1958" s="202" t="s">
        <v>81</v>
      </c>
      <c r="P1958" s="202"/>
      <c r="Q1958" s="203">
        <f t="shared" si="129"/>
        <v>0</v>
      </c>
      <c r="R1958" s="203">
        <f t="shared" si="130"/>
        <v>0</v>
      </c>
      <c r="S1958" s="213">
        <f>IF(M1958="nvt",0,IF(O1958&gt;0,VLOOKUP(M1958,'3-Productie normen'!A:K,VLOOKUP(O1958,'3-Productie normen'!$B$34:$C$35,2,FALSE),FALSE)))</f>
        <v>0</v>
      </c>
      <c r="T1958" s="213">
        <f t="shared" si="131"/>
        <v>0</v>
      </c>
      <c r="U1958" s="572"/>
    </row>
    <row r="1959" spans="1:21" ht="14.15" customHeight="1">
      <c r="A1959" s="231">
        <v>1958</v>
      </c>
      <c r="B1959" s="262" t="s">
        <v>87</v>
      </c>
      <c r="C1959" s="208" t="s">
        <v>1464</v>
      </c>
      <c r="D1959" s="208" t="s">
        <v>1465</v>
      </c>
      <c r="E1959" s="208" t="s">
        <v>1466</v>
      </c>
      <c r="F1959" s="208" t="s">
        <v>176</v>
      </c>
      <c r="G1959" s="208" t="s">
        <v>251</v>
      </c>
      <c r="H1959" s="208" t="s">
        <v>2089</v>
      </c>
      <c r="I1959" s="207" t="s">
        <v>123</v>
      </c>
      <c r="J1959" s="208" t="s">
        <v>179</v>
      </c>
      <c r="K1959" s="208" t="s">
        <v>187</v>
      </c>
      <c r="L1959" s="208" t="s">
        <v>1478</v>
      </c>
      <c r="M1959" s="199" t="s">
        <v>141</v>
      </c>
      <c r="N1959" s="201">
        <v>25.985100000000003</v>
      </c>
      <c r="O1959" s="202" t="s">
        <v>81</v>
      </c>
      <c r="P1959" s="202"/>
      <c r="Q1959" s="203">
        <f t="shared" si="129"/>
        <v>0</v>
      </c>
      <c r="R1959" s="203">
        <f t="shared" si="130"/>
        <v>0</v>
      </c>
      <c r="S1959" s="213">
        <f>IF(M1959="nvt",0,IF(O1959&gt;0,VLOOKUP(M1959,'3-Productie normen'!A:K,VLOOKUP(O1959,'3-Productie normen'!$B$34:$C$35,2,FALSE),FALSE)))</f>
        <v>0</v>
      </c>
      <c r="T1959" s="213">
        <f t="shared" si="131"/>
        <v>0</v>
      </c>
      <c r="U1959" s="572"/>
    </row>
    <row r="1960" spans="1:21" ht="14.15" customHeight="1">
      <c r="A1960" s="231">
        <v>1959</v>
      </c>
      <c r="B1960" s="262" t="s">
        <v>87</v>
      </c>
      <c r="C1960" s="208" t="s">
        <v>1464</v>
      </c>
      <c r="D1960" s="208" t="s">
        <v>1465</v>
      </c>
      <c r="E1960" s="208" t="s">
        <v>1466</v>
      </c>
      <c r="F1960" s="208" t="s">
        <v>176</v>
      </c>
      <c r="G1960" s="208" t="s">
        <v>251</v>
      </c>
      <c r="H1960" s="208" t="s">
        <v>2090</v>
      </c>
      <c r="I1960" s="207" t="s">
        <v>123</v>
      </c>
      <c r="J1960" s="208" t="s">
        <v>179</v>
      </c>
      <c r="K1960" s="208" t="s">
        <v>187</v>
      </c>
      <c r="L1960" s="208" t="s">
        <v>1478</v>
      </c>
      <c r="M1960" s="199" t="s">
        <v>141</v>
      </c>
      <c r="N1960" s="201">
        <v>11.5769</v>
      </c>
      <c r="O1960" s="202" t="s">
        <v>81</v>
      </c>
      <c r="P1960" s="202"/>
      <c r="Q1960" s="203">
        <f t="shared" si="129"/>
        <v>0</v>
      </c>
      <c r="R1960" s="203">
        <f t="shared" si="130"/>
        <v>0</v>
      </c>
      <c r="S1960" s="213">
        <f>IF(M1960="nvt",0,IF(O1960&gt;0,VLOOKUP(M1960,'3-Productie normen'!A:K,VLOOKUP(O1960,'3-Productie normen'!$B$34:$C$35,2,FALSE),FALSE)))</f>
        <v>0</v>
      </c>
      <c r="T1960" s="213">
        <f t="shared" si="131"/>
        <v>0</v>
      </c>
      <c r="U1960" s="572"/>
    </row>
    <row r="1961" spans="1:21" ht="14.15" customHeight="1">
      <c r="A1961" s="231">
        <v>1960</v>
      </c>
      <c r="B1961" s="262" t="s">
        <v>87</v>
      </c>
      <c r="C1961" s="208" t="s">
        <v>1464</v>
      </c>
      <c r="D1961" s="208" t="s">
        <v>1465</v>
      </c>
      <c r="E1961" s="208" t="s">
        <v>1466</v>
      </c>
      <c r="F1961" s="208" t="s">
        <v>176</v>
      </c>
      <c r="G1961" s="208" t="s">
        <v>251</v>
      </c>
      <c r="H1961" s="208" t="s">
        <v>2091</v>
      </c>
      <c r="I1961" s="207" t="s">
        <v>123</v>
      </c>
      <c r="J1961" s="208" t="s">
        <v>179</v>
      </c>
      <c r="K1961" s="208" t="s">
        <v>187</v>
      </c>
      <c r="L1961" s="208" t="s">
        <v>1478</v>
      </c>
      <c r="M1961" s="199" t="s">
        <v>141</v>
      </c>
      <c r="N1961" s="201">
        <v>17.2347</v>
      </c>
      <c r="O1961" s="202" t="s">
        <v>81</v>
      </c>
      <c r="P1961" s="202"/>
      <c r="Q1961" s="203">
        <f t="shared" si="129"/>
        <v>0</v>
      </c>
      <c r="R1961" s="203">
        <f t="shared" si="130"/>
        <v>0</v>
      </c>
      <c r="S1961" s="213">
        <f>IF(M1961="nvt",0,IF(O1961&gt;0,VLOOKUP(M1961,'3-Productie normen'!A:K,VLOOKUP(O1961,'3-Productie normen'!$B$34:$C$35,2,FALSE),FALSE)))</f>
        <v>0</v>
      </c>
      <c r="T1961" s="213">
        <f t="shared" si="131"/>
        <v>0</v>
      </c>
      <c r="U1961" s="572"/>
    </row>
    <row r="1962" spans="1:21" ht="14.15" customHeight="1">
      <c r="A1962" s="232">
        <v>1961</v>
      </c>
      <c r="B1962" s="262" t="s">
        <v>87</v>
      </c>
      <c r="C1962" s="208" t="s">
        <v>1464</v>
      </c>
      <c r="D1962" s="208" t="s">
        <v>1465</v>
      </c>
      <c r="E1962" s="208" t="s">
        <v>1466</v>
      </c>
      <c r="F1962" s="208" t="s">
        <v>176</v>
      </c>
      <c r="G1962" s="208" t="s">
        <v>251</v>
      </c>
      <c r="H1962" s="208" t="s">
        <v>2092</v>
      </c>
      <c r="I1962" s="207" t="s">
        <v>123</v>
      </c>
      <c r="J1962" s="208" t="s">
        <v>179</v>
      </c>
      <c r="K1962" s="208" t="s">
        <v>187</v>
      </c>
      <c r="L1962" s="208" t="s">
        <v>1478</v>
      </c>
      <c r="M1962" s="199" t="s">
        <v>141</v>
      </c>
      <c r="N1962" s="201">
        <v>35.541699999999999</v>
      </c>
      <c r="O1962" s="202" t="s">
        <v>81</v>
      </c>
      <c r="P1962" s="202"/>
      <c r="Q1962" s="203">
        <f t="shared" si="129"/>
        <v>0</v>
      </c>
      <c r="R1962" s="203">
        <f t="shared" si="130"/>
        <v>0</v>
      </c>
      <c r="S1962" s="213">
        <f>IF(M1962="nvt",0,IF(O1962&gt;0,VLOOKUP(M1962,'3-Productie normen'!A:K,VLOOKUP(O1962,'3-Productie normen'!$B$34:$C$35,2,FALSE),FALSE)))</f>
        <v>0</v>
      </c>
      <c r="T1962" s="213">
        <f t="shared" si="131"/>
        <v>0</v>
      </c>
      <c r="U1962" s="572"/>
    </row>
    <row r="1963" spans="1:21" ht="14.15" customHeight="1">
      <c r="A1963" s="231">
        <v>1962</v>
      </c>
      <c r="B1963" s="262" t="s">
        <v>87</v>
      </c>
      <c r="C1963" s="208" t="s">
        <v>1464</v>
      </c>
      <c r="D1963" s="208" t="s">
        <v>1465</v>
      </c>
      <c r="E1963" s="208" t="s">
        <v>1466</v>
      </c>
      <c r="F1963" s="208" t="s">
        <v>176</v>
      </c>
      <c r="G1963" s="208" t="s">
        <v>251</v>
      </c>
      <c r="H1963" s="208" t="s">
        <v>2093</v>
      </c>
      <c r="I1963" s="207" t="s">
        <v>123</v>
      </c>
      <c r="J1963" s="208" t="s">
        <v>179</v>
      </c>
      <c r="K1963" s="208" t="s">
        <v>187</v>
      </c>
      <c r="L1963" s="208" t="s">
        <v>1478</v>
      </c>
      <c r="M1963" s="199" t="s">
        <v>141</v>
      </c>
      <c r="N1963" s="201">
        <v>17.035899999999998</v>
      </c>
      <c r="O1963" s="202" t="s">
        <v>81</v>
      </c>
      <c r="P1963" s="202"/>
      <c r="Q1963" s="203">
        <f t="shared" si="129"/>
        <v>0</v>
      </c>
      <c r="R1963" s="203">
        <f t="shared" si="130"/>
        <v>0</v>
      </c>
      <c r="S1963" s="213">
        <f>IF(M1963="nvt",0,IF(O1963&gt;0,VLOOKUP(M1963,'3-Productie normen'!A:K,VLOOKUP(O1963,'3-Productie normen'!$B$34:$C$35,2,FALSE),FALSE)))</f>
        <v>0</v>
      </c>
      <c r="T1963" s="213">
        <f t="shared" si="131"/>
        <v>0</v>
      </c>
      <c r="U1963" s="572"/>
    </row>
    <row r="1964" spans="1:21" ht="14.15" customHeight="1">
      <c r="A1964" s="231">
        <v>1963</v>
      </c>
      <c r="B1964" s="262" t="s">
        <v>87</v>
      </c>
      <c r="C1964" s="208" t="s">
        <v>1464</v>
      </c>
      <c r="D1964" s="208" t="s">
        <v>1465</v>
      </c>
      <c r="E1964" s="208" t="s">
        <v>1466</v>
      </c>
      <c r="F1964" s="208" t="s">
        <v>176</v>
      </c>
      <c r="G1964" s="208" t="s">
        <v>251</v>
      </c>
      <c r="H1964" s="208" t="s">
        <v>2094</v>
      </c>
      <c r="I1964" s="207" t="s">
        <v>123</v>
      </c>
      <c r="J1964" s="208" t="s">
        <v>179</v>
      </c>
      <c r="K1964" s="208" t="s">
        <v>187</v>
      </c>
      <c r="L1964" s="208" t="s">
        <v>1478</v>
      </c>
      <c r="M1964" s="199" t="s">
        <v>141</v>
      </c>
      <c r="N1964" s="201">
        <v>61.3185</v>
      </c>
      <c r="O1964" s="202" t="s">
        <v>81</v>
      </c>
      <c r="P1964" s="202"/>
      <c r="Q1964" s="203">
        <f t="shared" si="129"/>
        <v>0</v>
      </c>
      <c r="R1964" s="203">
        <f t="shared" si="130"/>
        <v>0</v>
      </c>
      <c r="S1964" s="213">
        <f>IF(M1964="nvt",0,IF(O1964&gt;0,VLOOKUP(M1964,'3-Productie normen'!A:K,VLOOKUP(O1964,'3-Productie normen'!$B$34:$C$35,2,FALSE),FALSE)))</f>
        <v>0</v>
      </c>
      <c r="T1964" s="213">
        <f t="shared" si="131"/>
        <v>0</v>
      </c>
      <c r="U1964" s="572"/>
    </row>
    <row r="1965" spans="1:21" ht="14.15" customHeight="1">
      <c r="A1965" s="231">
        <v>1964</v>
      </c>
      <c r="B1965" s="262" t="s">
        <v>87</v>
      </c>
      <c r="C1965" s="208" t="s">
        <v>1464</v>
      </c>
      <c r="D1965" s="208" t="s">
        <v>1465</v>
      </c>
      <c r="E1965" s="208" t="s">
        <v>1466</v>
      </c>
      <c r="F1965" s="208" t="s">
        <v>176</v>
      </c>
      <c r="G1965" s="208" t="s">
        <v>251</v>
      </c>
      <c r="H1965" s="208" t="s">
        <v>2095</v>
      </c>
      <c r="I1965" s="207" t="s">
        <v>123</v>
      </c>
      <c r="J1965" s="208" t="s">
        <v>179</v>
      </c>
      <c r="K1965" s="208" t="s">
        <v>187</v>
      </c>
      <c r="L1965" s="208" t="s">
        <v>1478</v>
      </c>
      <c r="M1965" s="199" t="s">
        <v>141</v>
      </c>
      <c r="N1965" s="201">
        <v>17.1159</v>
      </c>
      <c r="O1965" s="202" t="s">
        <v>81</v>
      </c>
      <c r="P1965" s="202"/>
      <c r="Q1965" s="203">
        <f t="shared" si="129"/>
        <v>0</v>
      </c>
      <c r="R1965" s="203">
        <f t="shared" si="130"/>
        <v>0</v>
      </c>
      <c r="S1965" s="213">
        <f>IF(M1965="nvt",0,IF(O1965&gt;0,VLOOKUP(M1965,'3-Productie normen'!A:K,VLOOKUP(O1965,'3-Productie normen'!$B$34:$C$35,2,FALSE),FALSE)))</f>
        <v>0</v>
      </c>
      <c r="T1965" s="213">
        <f t="shared" si="131"/>
        <v>0</v>
      </c>
      <c r="U1965" s="572"/>
    </row>
    <row r="1966" spans="1:21" ht="14.15" customHeight="1">
      <c r="A1966" s="231">
        <v>1965</v>
      </c>
      <c r="B1966" s="262" t="s">
        <v>87</v>
      </c>
      <c r="C1966" s="208" t="s">
        <v>1464</v>
      </c>
      <c r="D1966" s="208" t="s">
        <v>1465</v>
      </c>
      <c r="E1966" s="208" t="s">
        <v>1466</v>
      </c>
      <c r="F1966" s="208" t="s">
        <v>176</v>
      </c>
      <c r="G1966" s="208" t="s">
        <v>251</v>
      </c>
      <c r="H1966" s="208" t="s">
        <v>2096</v>
      </c>
      <c r="I1966" s="207" t="s">
        <v>123</v>
      </c>
      <c r="J1966" s="208" t="s">
        <v>179</v>
      </c>
      <c r="K1966" s="208" t="s">
        <v>187</v>
      </c>
      <c r="L1966" s="208" t="s">
        <v>1478</v>
      </c>
      <c r="M1966" s="199" t="s">
        <v>141</v>
      </c>
      <c r="N1966" s="201">
        <v>23.923299999999998</v>
      </c>
      <c r="O1966" s="202" t="s">
        <v>81</v>
      </c>
      <c r="P1966" s="202"/>
      <c r="Q1966" s="203">
        <f t="shared" si="129"/>
        <v>0</v>
      </c>
      <c r="R1966" s="203">
        <f t="shared" si="130"/>
        <v>0</v>
      </c>
      <c r="S1966" s="213">
        <f>IF(M1966="nvt",0,IF(O1966&gt;0,VLOOKUP(M1966,'3-Productie normen'!A:K,VLOOKUP(O1966,'3-Productie normen'!$B$34:$C$35,2,FALSE),FALSE)))</f>
        <v>0</v>
      </c>
      <c r="T1966" s="213">
        <f t="shared" si="131"/>
        <v>0</v>
      </c>
      <c r="U1966" s="572"/>
    </row>
    <row r="1967" spans="1:21" ht="14.15" customHeight="1">
      <c r="A1967" s="231">
        <v>1966</v>
      </c>
      <c r="B1967" s="262" t="s">
        <v>87</v>
      </c>
      <c r="C1967" s="208" t="s">
        <v>1464</v>
      </c>
      <c r="D1967" s="208" t="s">
        <v>1465</v>
      </c>
      <c r="E1967" s="208" t="s">
        <v>1466</v>
      </c>
      <c r="F1967" s="208" t="s">
        <v>176</v>
      </c>
      <c r="G1967" s="208" t="s">
        <v>251</v>
      </c>
      <c r="H1967" s="208" t="s">
        <v>2097</v>
      </c>
      <c r="I1967" s="207" t="s">
        <v>123</v>
      </c>
      <c r="J1967" s="208" t="s">
        <v>179</v>
      </c>
      <c r="K1967" s="208" t="s">
        <v>187</v>
      </c>
      <c r="L1967" s="208" t="s">
        <v>1478</v>
      </c>
      <c r="M1967" s="199" t="s">
        <v>141</v>
      </c>
      <c r="N1967" s="201">
        <v>17.1614</v>
      </c>
      <c r="O1967" s="202" t="s">
        <v>81</v>
      </c>
      <c r="P1967" s="202"/>
      <c r="Q1967" s="203">
        <f t="shared" si="129"/>
        <v>0</v>
      </c>
      <c r="R1967" s="203">
        <f t="shared" si="130"/>
        <v>0</v>
      </c>
      <c r="S1967" s="213">
        <f>IF(M1967="nvt",0,IF(O1967&gt;0,VLOOKUP(M1967,'3-Productie normen'!A:K,VLOOKUP(O1967,'3-Productie normen'!$B$34:$C$35,2,FALSE),FALSE)))</f>
        <v>0</v>
      </c>
      <c r="T1967" s="213">
        <f t="shared" si="131"/>
        <v>0</v>
      </c>
      <c r="U1967" s="572"/>
    </row>
    <row r="1968" spans="1:21" ht="14.15" customHeight="1">
      <c r="A1968" s="231">
        <v>1967</v>
      </c>
      <c r="B1968" s="262" t="s">
        <v>87</v>
      </c>
      <c r="C1968" s="208" t="s">
        <v>1464</v>
      </c>
      <c r="D1968" s="208" t="s">
        <v>1465</v>
      </c>
      <c r="E1968" s="208" t="s">
        <v>1466</v>
      </c>
      <c r="F1968" s="208" t="s">
        <v>176</v>
      </c>
      <c r="G1968" s="208" t="s">
        <v>251</v>
      </c>
      <c r="H1968" s="208" t="s">
        <v>2098</v>
      </c>
      <c r="I1968" s="207" t="s">
        <v>123</v>
      </c>
      <c r="J1968" s="208" t="s">
        <v>179</v>
      </c>
      <c r="K1968" s="208" t="s">
        <v>187</v>
      </c>
      <c r="L1968" s="208" t="s">
        <v>1478</v>
      </c>
      <c r="M1968" s="199" t="s">
        <v>141</v>
      </c>
      <c r="N1968" s="201">
        <v>24.108699999999999</v>
      </c>
      <c r="O1968" s="202" t="s">
        <v>81</v>
      </c>
      <c r="P1968" s="202"/>
      <c r="Q1968" s="203">
        <f t="shared" si="129"/>
        <v>0</v>
      </c>
      <c r="R1968" s="203">
        <f t="shared" si="130"/>
        <v>0</v>
      </c>
      <c r="S1968" s="213">
        <f>IF(M1968="nvt",0,IF(O1968&gt;0,VLOOKUP(M1968,'3-Productie normen'!A:K,VLOOKUP(O1968,'3-Productie normen'!$B$34:$C$35,2,FALSE),FALSE)))</f>
        <v>0</v>
      </c>
      <c r="T1968" s="213">
        <f t="shared" si="131"/>
        <v>0</v>
      </c>
      <c r="U1968" s="572"/>
    </row>
    <row r="1969" spans="1:21" ht="14.15" customHeight="1">
      <c r="A1969" s="231">
        <v>1968</v>
      </c>
      <c r="B1969" s="262" t="s">
        <v>87</v>
      </c>
      <c r="C1969" s="208" t="s">
        <v>1464</v>
      </c>
      <c r="D1969" s="208" t="s">
        <v>1465</v>
      </c>
      <c r="E1969" s="208" t="s">
        <v>1466</v>
      </c>
      <c r="F1969" s="208" t="s">
        <v>176</v>
      </c>
      <c r="G1969" s="208" t="s">
        <v>251</v>
      </c>
      <c r="H1969" s="208" t="s">
        <v>2099</v>
      </c>
      <c r="I1969" s="207" t="s">
        <v>123</v>
      </c>
      <c r="J1969" s="208" t="s">
        <v>179</v>
      </c>
      <c r="K1969" s="208" t="s">
        <v>187</v>
      </c>
      <c r="L1969" s="208" t="s">
        <v>1478</v>
      </c>
      <c r="M1969" s="199" t="s">
        <v>141</v>
      </c>
      <c r="N1969" s="201">
        <v>17.170400000000001</v>
      </c>
      <c r="O1969" s="202" t="s">
        <v>81</v>
      </c>
      <c r="P1969" s="202"/>
      <c r="Q1969" s="203">
        <f t="shared" si="129"/>
        <v>0</v>
      </c>
      <c r="R1969" s="203">
        <f t="shared" si="130"/>
        <v>0</v>
      </c>
      <c r="S1969" s="213">
        <f>IF(M1969="nvt",0,IF(O1969&gt;0,VLOOKUP(M1969,'3-Productie normen'!A:K,VLOOKUP(O1969,'3-Productie normen'!$B$34:$C$35,2,FALSE),FALSE)))</f>
        <v>0</v>
      </c>
      <c r="T1969" s="213">
        <f t="shared" si="131"/>
        <v>0</v>
      </c>
      <c r="U1969" s="572"/>
    </row>
    <row r="1970" spans="1:21" ht="14.15" customHeight="1">
      <c r="A1970" s="232">
        <v>1969</v>
      </c>
      <c r="B1970" s="262" t="s">
        <v>87</v>
      </c>
      <c r="C1970" s="208" t="s">
        <v>1464</v>
      </c>
      <c r="D1970" s="208" t="s">
        <v>1465</v>
      </c>
      <c r="E1970" s="208" t="s">
        <v>1466</v>
      </c>
      <c r="F1970" s="208" t="s">
        <v>176</v>
      </c>
      <c r="G1970" s="208" t="s">
        <v>251</v>
      </c>
      <c r="H1970" s="208" t="s">
        <v>2100</v>
      </c>
      <c r="I1970" s="207" t="s">
        <v>123</v>
      </c>
      <c r="J1970" s="208" t="s">
        <v>179</v>
      </c>
      <c r="K1970" s="208" t="s">
        <v>187</v>
      </c>
      <c r="L1970" s="208" t="s">
        <v>1478</v>
      </c>
      <c r="M1970" s="199" t="s">
        <v>141</v>
      </c>
      <c r="N1970" s="201">
        <v>23.813299999999998</v>
      </c>
      <c r="O1970" s="202" t="s">
        <v>81</v>
      </c>
      <c r="P1970" s="202"/>
      <c r="Q1970" s="203">
        <f t="shared" si="129"/>
        <v>0</v>
      </c>
      <c r="R1970" s="203">
        <f t="shared" si="130"/>
        <v>0</v>
      </c>
      <c r="S1970" s="213">
        <f>IF(M1970="nvt",0,IF(O1970&gt;0,VLOOKUP(M1970,'3-Productie normen'!A:K,VLOOKUP(O1970,'3-Productie normen'!$B$34:$C$35,2,FALSE),FALSE)))</f>
        <v>0</v>
      </c>
      <c r="T1970" s="213">
        <f t="shared" si="131"/>
        <v>0</v>
      </c>
      <c r="U1970" s="572"/>
    </row>
    <row r="1971" spans="1:21" ht="14.15" customHeight="1">
      <c r="A1971" s="231">
        <v>1970</v>
      </c>
      <c r="B1971" s="262" t="s">
        <v>87</v>
      </c>
      <c r="C1971" s="208" t="s">
        <v>1464</v>
      </c>
      <c r="D1971" s="208" t="s">
        <v>1465</v>
      </c>
      <c r="E1971" s="208" t="s">
        <v>1466</v>
      </c>
      <c r="F1971" s="208" t="s">
        <v>176</v>
      </c>
      <c r="G1971" s="208" t="s">
        <v>251</v>
      </c>
      <c r="H1971" s="208" t="s">
        <v>2101</v>
      </c>
      <c r="I1971" s="207" t="s">
        <v>123</v>
      </c>
      <c r="J1971" s="208" t="s">
        <v>179</v>
      </c>
      <c r="K1971" s="208" t="s">
        <v>187</v>
      </c>
      <c r="L1971" s="208" t="s">
        <v>1478</v>
      </c>
      <c r="M1971" s="199" t="s">
        <v>141</v>
      </c>
      <c r="N1971" s="201">
        <v>17.140999999999998</v>
      </c>
      <c r="O1971" s="202" t="s">
        <v>81</v>
      </c>
      <c r="P1971" s="202"/>
      <c r="Q1971" s="203">
        <f t="shared" si="129"/>
        <v>0</v>
      </c>
      <c r="R1971" s="203">
        <f t="shared" si="130"/>
        <v>0</v>
      </c>
      <c r="S1971" s="213">
        <f>IF(M1971="nvt",0,IF(O1971&gt;0,VLOOKUP(M1971,'3-Productie normen'!A:K,VLOOKUP(O1971,'3-Productie normen'!$B$34:$C$35,2,FALSE),FALSE)))</f>
        <v>0</v>
      </c>
      <c r="T1971" s="213">
        <f t="shared" si="131"/>
        <v>0</v>
      </c>
      <c r="U1971" s="572"/>
    </row>
    <row r="1972" spans="1:21" ht="14.15" customHeight="1">
      <c r="A1972" s="231">
        <v>1971</v>
      </c>
      <c r="B1972" s="262" t="s">
        <v>87</v>
      </c>
      <c r="C1972" s="208" t="s">
        <v>1464</v>
      </c>
      <c r="D1972" s="208" t="s">
        <v>1465</v>
      </c>
      <c r="E1972" s="208" t="s">
        <v>1466</v>
      </c>
      <c r="F1972" s="208" t="s">
        <v>176</v>
      </c>
      <c r="G1972" s="208" t="s">
        <v>251</v>
      </c>
      <c r="H1972" s="208" t="s">
        <v>2102</v>
      </c>
      <c r="I1972" s="207" t="s">
        <v>123</v>
      </c>
      <c r="J1972" s="208" t="s">
        <v>179</v>
      </c>
      <c r="K1972" s="208" t="s">
        <v>187</v>
      </c>
      <c r="L1972" s="208" t="s">
        <v>1478</v>
      </c>
      <c r="M1972" s="199" t="s">
        <v>141</v>
      </c>
      <c r="N1972" s="201">
        <v>24.0565</v>
      </c>
      <c r="O1972" s="202" t="s">
        <v>81</v>
      </c>
      <c r="P1972" s="202"/>
      <c r="Q1972" s="203">
        <f t="shared" si="129"/>
        <v>0</v>
      </c>
      <c r="R1972" s="203">
        <f t="shared" si="130"/>
        <v>0</v>
      </c>
      <c r="S1972" s="213">
        <f>IF(M1972="nvt",0,IF(O1972&gt;0,VLOOKUP(M1972,'3-Productie normen'!A:K,VLOOKUP(O1972,'3-Productie normen'!$B$34:$C$35,2,FALSE),FALSE)))</f>
        <v>0</v>
      </c>
      <c r="T1972" s="213">
        <f t="shared" si="131"/>
        <v>0</v>
      </c>
      <c r="U1972" s="572"/>
    </row>
    <row r="1973" spans="1:21" ht="14.15" customHeight="1">
      <c r="A1973" s="231">
        <v>1972</v>
      </c>
      <c r="B1973" s="262" t="s">
        <v>87</v>
      </c>
      <c r="C1973" s="208" t="s">
        <v>1464</v>
      </c>
      <c r="D1973" s="208" t="s">
        <v>1465</v>
      </c>
      <c r="E1973" s="208" t="s">
        <v>1466</v>
      </c>
      <c r="F1973" s="208" t="s">
        <v>176</v>
      </c>
      <c r="G1973" s="208" t="s">
        <v>251</v>
      </c>
      <c r="H1973" s="208" t="s">
        <v>2103</v>
      </c>
      <c r="I1973" s="207" t="s">
        <v>123</v>
      </c>
      <c r="J1973" s="208" t="s">
        <v>179</v>
      </c>
      <c r="K1973" s="208" t="s">
        <v>187</v>
      </c>
      <c r="L1973" s="208" t="s">
        <v>1478</v>
      </c>
      <c r="M1973" s="199" t="s">
        <v>141</v>
      </c>
      <c r="N1973" s="201">
        <v>17.196999999999999</v>
      </c>
      <c r="O1973" s="202" t="s">
        <v>81</v>
      </c>
      <c r="P1973" s="202"/>
      <c r="Q1973" s="203">
        <f t="shared" si="129"/>
        <v>0</v>
      </c>
      <c r="R1973" s="203">
        <f t="shared" si="130"/>
        <v>0</v>
      </c>
      <c r="S1973" s="213">
        <f>IF(M1973="nvt",0,IF(O1973&gt;0,VLOOKUP(M1973,'3-Productie normen'!A:K,VLOOKUP(O1973,'3-Productie normen'!$B$34:$C$35,2,FALSE),FALSE)))</f>
        <v>0</v>
      </c>
      <c r="T1973" s="213">
        <f t="shared" si="131"/>
        <v>0</v>
      </c>
      <c r="U1973" s="572"/>
    </row>
    <row r="1974" spans="1:21" ht="14.15" customHeight="1">
      <c r="A1974" s="231">
        <v>1973</v>
      </c>
      <c r="B1974" s="262" t="s">
        <v>87</v>
      </c>
      <c r="C1974" s="208" t="s">
        <v>1464</v>
      </c>
      <c r="D1974" s="208" t="s">
        <v>1465</v>
      </c>
      <c r="E1974" s="208" t="s">
        <v>1466</v>
      </c>
      <c r="F1974" s="208" t="s">
        <v>176</v>
      </c>
      <c r="G1974" s="208" t="s">
        <v>251</v>
      </c>
      <c r="H1974" s="208" t="s">
        <v>2104</v>
      </c>
      <c r="I1974" s="207" t="s">
        <v>123</v>
      </c>
      <c r="J1974" s="208" t="s">
        <v>179</v>
      </c>
      <c r="K1974" s="208" t="s">
        <v>187</v>
      </c>
      <c r="L1974" s="208" t="s">
        <v>1478</v>
      </c>
      <c r="M1974" s="199" t="s">
        <v>141</v>
      </c>
      <c r="N1974" s="201">
        <v>24.108800000000002</v>
      </c>
      <c r="O1974" s="202" t="s">
        <v>81</v>
      </c>
      <c r="P1974" s="202"/>
      <c r="Q1974" s="203">
        <f t="shared" si="129"/>
        <v>0</v>
      </c>
      <c r="R1974" s="203">
        <f t="shared" si="130"/>
        <v>0</v>
      </c>
      <c r="S1974" s="213">
        <f>IF(M1974="nvt",0,IF(O1974&gt;0,VLOOKUP(M1974,'3-Productie normen'!A:K,VLOOKUP(O1974,'3-Productie normen'!$B$34:$C$35,2,FALSE),FALSE)))</f>
        <v>0</v>
      </c>
      <c r="T1974" s="213">
        <f t="shared" si="131"/>
        <v>0</v>
      </c>
      <c r="U1974" s="572"/>
    </row>
    <row r="1975" spans="1:21" ht="14.15" customHeight="1">
      <c r="A1975" s="231">
        <v>1974</v>
      </c>
      <c r="B1975" s="262" t="s">
        <v>87</v>
      </c>
      <c r="C1975" s="208" t="s">
        <v>1464</v>
      </c>
      <c r="D1975" s="208" t="s">
        <v>1465</v>
      </c>
      <c r="E1975" s="208" t="s">
        <v>1466</v>
      </c>
      <c r="F1975" s="208" t="s">
        <v>176</v>
      </c>
      <c r="G1975" s="208" t="s">
        <v>251</v>
      </c>
      <c r="H1975" s="208" t="s">
        <v>2105</v>
      </c>
      <c r="I1975" s="207" t="s">
        <v>123</v>
      </c>
      <c r="J1975" s="208" t="s">
        <v>179</v>
      </c>
      <c r="K1975" s="208" t="s">
        <v>187</v>
      </c>
      <c r="L1975" s="208" t="s">
        <v>1478</v>
      </c>
      <c r="M1975" s="199" t="s">
        <v>141</v>
      </c>
      <c r="N1975" s="201">
        <v>34.814899999999994</v>
      </c>
      <c r="O1975" s="202" t="s">
        <v>81</v>
      </c>
      <c r="P1975" s="202"/>
      <c r="Q1975" s="203">
        <f t="shared" si="129"/>
        <v>0</v>
      </c>
      <c r="R1975" s="203">
        <f t="shared" si="130"/>
        <v>0</v>
      </c>
      <c r="S1975" s="213">
        <f>IF(M1975="nvt",0,IF(O1975&gt;0,VLOOKUP(M1975,'3-Productie normen'!A:K,VLOOKUP(O1975,'3-Productie normen'!$B$34:$C$35,2,FALSE),FALSE)))</f>
        <v>0</v>
      </c>
      <c r="T1975" s="213">
        <f t="shared" si="131"/>
        <v>0</v>
      </c>
      <c r="U1975" s="572"/>
    </row>
    <row r="1976" spans="1:21" ht="14.15" customHeight="1">
      <c r="A1976" s="231">
        <v>1975</v>
      </c>
      <c r="B1976" s="262" t="s">
        <v>87</v>
      </c>
      <c r="C1976" s="208" t="s">
        <v>1464</v>
      </c>
      <c r="D1976" s="208" t="s">
        <v>1465</v>
      </c>
      <c r="E1976" s="208" t="s">
        <v>1466</v>
      </c>
      <c r="F1976" s="208" t="s">
        <v>176</v>
      </c>
      <c r="G1976" s="208" t="s">
        <v>251</v>
      </c>
      <c r="H1976" s="208" t="s">
        <v>2106</v>
      </c>
      <c r="I1976" s="200" t="s">
        <v>123</v>
      </c>
      <c r="J1976" s="208" t="s">
        <v>179</v>
      </c>
      <c r="K1976" s="208" t="s">
        <v>179</v>
      </c>
      <c r="L1976" s="208" t="s">
        <v>1478</v>
      </c>
      <c r="M1976" s="199" t="s">
        <v>122</v>
      </c>
      <c r="N1976" s="201">
        <v>24.1068</v>
      </c>
      <c r="O1976" s="202" t="s">
        <v>81</v>
      </c>
      <c r="P1976" s="202"/>
      <c r="Q1976" s="203">
        <f t="shared" si="129"/>
        <v>0</v>
      </c>
      <c r="R1976" s="203">
        <f t="shared" si="130"/>
        <v>0</v>
      </c>
      <c r="S1976" s="213">
        <f>IF(M1976="nvt",0,IF(O1976&gt;0,VLOOKUP(M1976,'3-Productie normen'!A:K,VLOOKUP(O1976,'3-Productie normen'!$B$34:$C$35,2,FALSE),FALSE)))</f>
        <v>0</v>
      </c>
      <c r="T1976" s="213">
        <f t="shared" si="131"/>
        <v>0</v>
      </c>
      <c r="U1976" s="572"/>
    </row>
    <row r="1977" spans="1:21" ht="14.15" customHeight="1">
      <c r="A1977" s="231">
        <v>1976</v>
      </c>
      <c r="B1977" s="262" t="s">
        <v>87</v>
      </c>
      <c r="C1977" s="208" t="s">
        <v>1464</v>
      </c>
      <c r="D1977" s="208" t="s">
        <v>1465</v>
      </c>
      <c r="E1977" s="208" t="s">
        <v>1466</v>
      </c>
      <c r="F1977" s="208" t="s">
        <v>176</v>
      </c>
      <c r="G1977" s="208" t="s">
        <v>251</v>
      </c>
      <c r="H1977" s="208" t="s">
        <v>2107</v>
      </c>
      <c r="I1977" s="200" t="s">
        <v>123</v>
      </c>
      <c r="J1977" s="208" t="s">
        <v>179</v>
      </c>
      <c r="K1977" s="208" t="s">
        <v>179</v>
      </c>
      <c r="L1977" s="208" t="s">
        <v>1478</v>
      </c>
      <c r="M1977" s="199" t="s">
        <v>122</v>
      </c>
      <c r="N1977" s="201">
        <v>34.817800000000005</v>
      </c>
      <c r="O1977" s="202" t="s">
        <v>81</v>
      </c>
      <c r="P1977" s="202"/>
      <c r="Q1977" s="203">
        <f t="shared" si="129"/>
        <v>0</v>
      </c>
      <c r="R1977" s="203">
        <f t="shared" si="130"/>
        <v>0</v>
      </c>
      <c r="S1977" s="213">
        <f>IF(M1977="nvt",0,IF(O1977&gt;0,VLOOKUP(M1977,'3-Productie normen'!A:K,VLOOKUP(O1977,'3-Productie normen'!$B$34:$C$35,2,FALSE),FALSE)))</f>
        <v>0</v>
      </c>
      <c r="T1977" s="213">
        <f t="shared" si="131"/>
        <v>0</v>
      </c>
      <c r="U1977" s="572"/>
    </row>
    <row r="1978" spans="1:21" ht="14.15" customHeight="1">
      <c r="A1978" s="232">
        <v>1977</v>
      </c>
      <c r="B1978" s="262" t="s">
        <v>87</v>
      </c>
      <c r="C1978" s="208" t="s">
        <v>1464</v>
      </c>
      <c r="D1978" s="208" t="s">
        <v>1465</v>
      </c>
      <c r="E1978" s="208" t="s">
        <v>1466</v>
      </c>
      <c r="F1978" s="208" t="s">
        <v>176</v>
      </c>
      <c r="G1978" s="208" t="s">
        <v>251</v>
      </c>
      <c r="H1978" s="208" t="s">
        <v>2108</v>
      </c>
      <c r="I1978" s="200" t="s">
        <v>123</v>
      </c>
      <c r="J1978" s="208" t="s">
        <v>179</v>
      </c>
      <c r="K1978" s="208" t="s">
        <v>179</v>
      </c>
      <c r="L1978" s="208" t="s">
        <v>1478</v>
      </c>
      <c r="M1978" s="199" t="s">
        <v>122</v>
      </c>
      <c r="N1978" s="201">
        <v>48.675699999999999</v>
      </c>
      <c r="O1978" s="202" t="s">
        <v>81</v>
      </c>
      <c r="P1978" s="202"/>
      <c r="Q1978" s="203">
        <f t="shared" si="129"/>
        <v>0</v>
      </c>
      <c r="R1978" s="203">
        <f t="shared" si="130"/>
        <v>0</v>
      </c>
      <c r="S1978" s="213">
        <f>IF(M1978="nvt",0,IF(O1978&gt;0,VLOOKUP(M1978,'3-Productie normen'!A:K,VLOOKUP(O1978,'3-Productie normen'!$B$34:$C$35,2,FALSE),FALSE)))</f>
        <v>0</v>
      </c>
      <c r="T1978" s="213">
        <f t="shared" si="131"/>
        <v>0</v>
      </c>
      <c r="U1978" s="572"/>
    </row>
    <row r="1979" spans="1:21" ht="14.15" customHeight="1">
      <c r="A1979" s="231">
        <v>1978</v>
      </c>
      <c r="B1979" s="262" t="s">
        <v>87</v>
      </c>
      <c r="C1979" s="208" t="s">
        <v>1464</v>
      </c>
      <c r="D1979" s="208" t="s">
        <v>1465</v>
      </c>
      <c r="E1979" s="208" t="s">
        <v>1466</v>
      </c>
      <c r="F1979" s="208" t="s">
        <v>176</v>
      </c>
      <c r="G1979" s="208" t="s">
        <v>251</v>
      </c>
      <c r="H1979" s="208" t="s">
        <v>2109</v>
      </c>
      <c r="I1979" s="200" t="s">
        <v>123</v>
      </c>
      <c r="J1979" s="208" t="s">
        <v>179</v>
      </c>
      <c r="K1979" s="208" t="s">
        <v>179</v>
      </c>
      <c r="L1979" s="208" t="s">
        <v>1478</v>
      </c>
      <c r="M1979" s="199" t="s">
        <v>122</v>
      </c>
      <c r="N1979" s="201">
        <v>52.460799999999999</v>
      </c>
      <c r="O1979" s="202" t="s">
        <v>81</v>
      </c>
      <c r="P1979" s="202"/>
      <c r="Q1979" s="203">
        <f t="shared" si="129"/>
        <v>0</v>
      </c>
      <c r="R1979" s="203">
        <f t="shared" si="130"/>
        <v>0</v>
      </c>
      <c r="S1979" s="213">
        <f>IF(M1979="nvt",0,IF(O1979&gt;0,VLOOKUP(M1979,'3-Productie normen'!A:K,VLOOKUP(O1979,'3-Productie normen'!$B$34:$C$35,2,FALSE),FALSE)))</f>
        <v>0</v>
      </c>
      <c r="T1979" s="213">
        <f t="shared" si="131"/>
        <v>0</v>
      </c>
      <c r="U1979" s="572"/>
    </row>
    <row r="1980" spans="1:21" ht="14.15" customHeight="1">
      <c r="A1980" s="231">
        <v>1979</v>
      </c>
      <c r="B1980" s="262" t="s">
        <v>87</v>
      </c>
      <c r="C1980" s="208" t="s">
        <v>1464</v>
      </c>
      <c r="D1980" s="208" t="s">
        <v>1465</v>
      </c>
      <c r="E1980" s="208" t="s">
        <v>1466</v>
      </c>
      <c r="F1980" s="208" t="s">
        <v>176</v>
      </c>
      <c r="G1980" s="208" t="s">
        <v>251</v>
      </c>
      <c r="H1980" s="208" t="s">
        <v>2110</v>
      </c>
      <c r="I1980" s="200" t="s">
        <v>143</v>
      </c>
      <c r="J1980" s="208" t="s">
        <v>179</v>
      </c>
      <c r="K1980" s="208" t="s">
        <v>179</v>
      </c>
      <c r="L1980" s="208" t="s">
        <v>180</v>
      </c>
      <c r="M1980" s="208" t="s">
        <v>143</v>
      </c>
      <c r="N1980" s="201">
        <v>46.401299999999999</v>
      </c>
      <c r="O1980" s="202"/>
      <c r="P1980" s="202"/>
      <c r="Q1980" s="203">
        <f t="shared" si="129"/>
        <v>0</v>
      </c>
      <c r="R1980" s="203">
        <f t="shared" si="130"/>
        <v>0</v>
      </c>
      <c r="S1980" s="213">
        <f>IF(M1980="nvt",0,IF(O1980&gt;0,VLOOKUP(M1980,'3-Productie normen'!A:K,VLOOKUP(O1980,'3-Productie normen'!$B$34:$C$35,2,FALSE),FALSE)))</f>
        <v>0</v>
      </c>
      <c r="T1980" s="213">
        <f t="shared" si="131"/>
        <v>0</v>
      </c>
      <c r="U1980" s="572"/>
    </row>
    <row r="1981" spans="1:21" ht="14.15" customHeight="1">
      <c r="A1981" s="231">
        <v>1980</v>
      </c>
      <c r="B1981" s="262" t="s">
        <v>87</v>
      </c>
      <c r="C1981" s="208" t="s">
        <v>1464</v>
      </c>
      <c r="D1981" s="208" t="s">
        <v>1465</v>
      </c>
      <c r="E1981" s="208" t="s">
        <v>1466</v>
      </c>
      <c r="F1981" s="208" t="s">
        <v>176</v>
      </c>
      <c r="G1981" s="208" t="s">
        <v>251</v>
      </c>
      <c r="H1981" s="208" t="s">
        <v>2111</v>
      </c>
      <c r="I1981" s="200" t="s">
        <v>123</v>
      </c>
      <c r="J1981" s="208" t="s">
        <v>179</v>
      </c>
      <c r="K1981" s="208" t="s">
        <v>179</v>
      </c>
      <c r="L1981" s="208" t="s">
        <v>1478</v>
      </c>
      <c r="M1981" s="199" t="s">
        <v>122</v>
      </c>
      <c r="N1981" s="201">
        <v>34.196199999999997</v>
      </c>
      <c r="O1981" s="202" t="s">
        <v>81</v>
      </c>
      <c r="P1981" s="202"/>
      <c r="Q1981" s="203">
        <f t="shared" si="129"/>
        <v>0</v>
      </c>
      <c r="R1981" s="203">
        <f t="shared" si="130"/>
        <v>0</v>
      </c>
      <c r="S1981" s="213">
        <f>IF(M1981="nvt",0,IF(O1981&gt;0,VLOOKUP(M1981,'3-Productie normen'!A:K,VLOOKUP(O1981,'3-Productie normen'!$B$34:$C$35,2,FALSE),FALSE)))</f>
        <v>0</v>
      </c>
      <c r="T1981" s="213">
        <f t="shared" si="131"/>
        <v>0</v>
      </c>
      <c r="U1981" s="572"/>
    </row>
    <row r="1982" spans="1:21" ht="14.15" customHeight="1">
      <c r="A1982" s="231">
        <v>1981</v>
      </c>
      <c r="B1982" s="262" t="s">
        <v>87</v>
      </c>
      <c r="C1982" s="208" t="s">
        <v>1464</v>
      </c>
      <c r="D1982" s="208" t="s">
        <v>1465</v>
      </c>
      <c r="E1982" s="208" t="s">
        <v>1466</v>
      </c>
      <c r="F1982" s="208" t="s">
        <v>176</v>
      </c>
      <c r="G1982" s="208" t="s">
        <v>251</v>
      </c>
      <c r="H1982" s="208" t="s">
        <v>2112</v>
      </c>
      <c r="I1982" s="200" t="s">
        <v>143</v>
      </c>
      <c r="J1982" s="208" t="s">
        <v>209</v>
      </c>
      <c r="K1982" s="208" t="s">
        <v>210</v>
      </c>
      <c r="L1982" s="208" t="s">
        <v>398</v>
      </c>
      <c r="M1982" s="208" t="s">
        <v>143</v>
      </c>
      <c r="N1982" s="201">
        <v>7.9154</v>
      </c>
      <c r="O1982" s="202"/>
      <c r="P1982" s="202"/>
      <c r="Q1982" s="203">
        <f t="shared" si="129"/>
        <v>0</v>
      </c>
      <c r="R1982" s="203">
        <f t="shared" si="130"/>
        <v>0</v>
      </c>
      <c r="S1982" s="213">
        <f>IF(M1982="nvt",0,IF(O1982&gt;0,VLOOKUP(M1982,'3-Productie normen'!A:K,VLOOKUP(O1982,'3-Productie normen'!$B$34:$C$35,2,FALSE),FALSE)))</f>
        <v>0</v>
      </c>
      <c r="T1982" s="213">
        <f t="shared" si="131"/>
        <v>0</v>
      </c>
      <c r="U1982" s="572"/>
    </row>
    <row r="1983" spans="1:21" ht="14.15" customHeight="1">
      <c r="A1983" s="231">
        <v>1982</v>
      </c>
      <c r="B1983" s="262" t="s">
        <v>87</v>
      </c>
      <c r="C1983" s="208" t="s">
        <v>1464</v>
      </c>
      <c r="D1983" s="208" t="s">
        <v>1465</v>
      </c>
      <c r="E1983" s="208" t="s">
        <v>1466</v>
      </c>
      <c r="F1983" s="208" t="s">
        <v>176</v>
      </c>
      <c r="G1983" s="208" t="s">
        <v>251</v>
      </c>
      <c r="H1983" s="208" t="s">
        <v>2113</v>
      </c>
      <c r="I1983" s="207" t="s">
        <v>130</v>
      </c>
      <c r="J1983" s="208" t="s">
        <v>222</v>
      </c>
      <c r="K1983" s="208" t="s">
        <v>237</v>
      </c>
      <c r="L1983" s="208" t="s">
        <v>180</v>
      </c>
      <c r="M1983" s="199" t="s">
        <v>129</v>
      </c>
      <c r="N1983" s="201">
        <v>67.659300000000002</v>
      </c>
      <c r="O1983" s="202" t="s">
        <v>81</v>
      </c>
      <c r="P1983" s="202"/>
      <c r="Q1983" s="203">
        <f t="shared" si="129"/>
        <v>0</v>
      </c>
      <c r="R1983" s="203">
        <f t="shared" si="130"/>
        <v>0</v>
      </c>
      <c r="S1983" s="213">
        <f>IF(M1983="nvt",0,IF(O1983&gt;0,VLOOKUP(M1983,'3-Productie normen'!A:K,VLOOKUP(O1983,'3-Productie normen'!$B$34:$C$35,2,FALSE),FALSE)))</f>
        <v>0</v>
      </c>
      <c r="T1983" s="213">
        <f t="shared" si="131"/>
        <v>0</v>
      </c>
      <c r="U1983" s="572"/>
    </row>
    <row r="1984" spans="1:21" ht="14.15" customHeight="1">
      <c r="A1984" s="231">
        <v>1983</v>
      </c>
      <c r="B1984" s="262" t="s">
        <v>87</v>
      </c>
      <c r="C1984" s="208" t="s">
        <v>1464</v>
      </c>
      <c r="D1984" s="208" t="s">
        <v>1465</v>
      </c>
      <c r="E1984" s="208" t="s">
        <v>1466</v>
      </c>
      <c r="F1984" s="208" t="s">
        <v>176</v>
      </c>
      <c r="G1984" s="208" t="s">
        <v>251</v>
      </c>
      <c r="H1984" s="208" t="s">
        <v>2114</v>
      </c>
      <c r="I1984" s="200" t="s">
        <v>123</v>
      </c>
      <c r="J1984" s="208" t="s">
        <v>179</v>
      </c>
      <c r="K1984" s="208" t="s">
        <v>179</v>
      </c>
      <c r="L1984" s="208" t="s">
        <v>1478</v>
      </c>
      <c r="M1984" s="199" t="s">
        <v>122</v>
      </c>
      <c r="N1984" s="201">
        <v>64.674999999999997</v>
      </c>
      <c r="O1984" s="202" t="s">
        <v>81</v>
      </c>
      <c r="P1984" s="202"/>
      <c r="Q1984" s="203">
        <f t="shared" si="129"/>
        <v>0</v>
      </c>
      <c r="R1984" s="203">
        <f t="shared" si="130"/>
        <v>0</v>
      </c>
      <c r="S1984" s="213">
        <f>IF(M1984="nvt",0,IF(O1984&gt;0,VLOOKUP(M1984,'3-Productie normen'!A:K,VLOOKUP(O1984,'3-Productie normen'!$B$34:$C$35,2,FALSE),FALSE)))</f>
        <v>0</v>
      </c>
      <c r="T1984" s="213">
        <f t="shared" si="131"/>
        <v>0</v>
      </c>
      <c r="U1984" s="572"/>
    </row>
    <row r="1985" spans="1:41" ht="14.15" customHeight="1">
      <c r="A1985" s="231">
        <v>1984</v>
      </c>
      <c r="B1985" s="262" t="s">
        <v>87</v>
      </c>
      <c r="C1985" s="208" t="s">
        <v>1464</v>
      </c>
      <c r="D1985" s="208" t="s">
        <v>1465</v>
      </c>
      <c r="E1985" s="208" t="s">
        <v>1466</v>
      </c>
      <c r="F1985" s="208" t="s">
        <v>176</v>
      </c>
      <c r="G1985" s="208" t="s">
        <v>251</v>
      </c>
      <c r="H1985" s="208" t="s">
        <v>2115</v>
      </c>
      <c r="I1985" s="200" t="s">
        <v>125</v>
      </c>
      <c r="J1985" s="208" t="s">
        <v>222</v>
      </c>
      <c r="K1985" s="208" t="s">
        <v>279</v>
      </c>
      <c r="L1985" s="208" t="s">
        <v>180</v>
      </c>
      <c r="M1985" s="199" t="s">
        <v>129</v>
      </c>
      <c r="N1985" s="201">
        <v>61.195799999999998</v>
      </c>
      <c r="O1985" s="202" t="s">
        <v>81</v>
      </c>
      <c r="P1985" s="202"/>
      <c r="Q1985" s="203">
        <f t="shared" si="129"/>
        <v>0</v>
      </c>
      <c r="R1985" s="203">
        <f t="shared" si="130"/>
        <v>0</v>
      </c>
      <c r="S1985" s="213">
        <f>IF(M1985="nvt",0,IF(O1985&gt;0,VLOOKUP(M1985,'3-Productie normen'!A:K,VLOOKUP(O1985,'3-Productie normen'!$B$34:$C$35,2,FALSE),FALSE)))</f>
        <v>0</v>
      </c>
      <c r="T1985" s="213">
        <f t="shared" si="131"/>
        <v>0</v>
      </c>
      <c r="U1985" s="572"/>
    </row>
    <row r="1986" spans="1:41" ht="14.15" customHeight="1">
      <c r="A1986" s="232">
        <v>1985</v>
      </c>
      <c r="B1986" s="262" t="s">
        <v>87</v>
      </c>
      <c r="C1986" s="208" t="s">
        <v>1464</v>
      </c>
      <c r="D1986" s="208" t="s">
        <v>1465</v>
      </c>
      <c r="E1986" s="208" t="s">
        <v>1466</v>
      </c>
      <c r="F1986" s="208" t="s">
        <v>176</v>
      </c>
      <c r="G1986" s="208" t="s">
        <v>251</v>
      </c>
      <c r="H1986" s="208" t="s">
        <v>2116</v>
      </c>
      <c r="I1986" s="200" t="s">
        <v>133</v>
      </c>
      <c r="J1986" s="208" t="s">
        <v>222</v>
      </c>
      <c r="K1986" s="208" t="s">
        <v>223</v>
      </c>
      <c r="L1986" s="208" t="s">
        <v>461</v>
      </c>
      <c r="M1986" s="208" t="s">
        <v>138</v>
      </c>
      <c r="N1986" s="201">
        <v>15.5197</v>
      </c>
      <c r="O1986" s="202" t="s">
        <v>81</v>
      </c>
      <c r="P1986" s="202"/>
      <c r="Q1986" s="203">
        <f t="shared" si="129"/>
        <v>0</v>
      </c>
      <c r="R1986" s="203">
        <f t="shared" si="130"/>
        <v>0</v>
      </c>
      <c r="S1986" s="213">
        <f>IF(M1986="nvt",0,IF(O1986&gt;0,VLOOKUP(M1986,'3-Productie normen'!A:K,VLOOKUP(O1986,'3-Productie normen'!$B$34:$C$35,2,FALSE),FALSE)))</f>
        <v>0</v>
      </c>
      <c r="T1986" s="213">
        <f t="shared" si="131"/>
        <v>0</v>
      </c>
      <c r="U1986" s="572"/>
    </row>
    <row r="1987" spans="1:41" ht="14.15" customHeight="1">
      <c r="A1987" s="231">
        <v>1986</v>
      </c>
      <c r="B1987" s="262" t="s">
        <v>87</v>
      </c>
      <c r="C1987" s="208" t="s">
        <v>1464</v>
      </c>
      <c r="D1987" s="208" t="s">
        <v>1465</v>
      </c>
      <c r="E1987" s="208" t="s">
        <v>1466</v>
      </c>
      <c r="F1987" s="208" t="s">
        <v>176</v>
      </c>
      <c r="G1987" s="208" t="s">
        <v>251</v>
      </c>
      <c r="H1987" s="208" t="s">
        <v>2117</v>
      </c>
      <c r="I1987" s="200" t="s">
        <v>123</v>
      </c>
      <c r="J1987" s="208" t="s">
        <v>255</v>
      </c>
      <c r="K1987" s="208" t="s">
        <v>256</v>
      </c>
      <c r="L1987" s="208" t="s">
        <v>1478</v>
      </c>
      <c r="M1987" s="199" t="s">
        <v>122</v>
      </c>
      <c r="N1987" s="201">
        <v>54.5914</v>
      </c>
      <c r="O1987" s="202" t="s">
        <v>81</v>
      </c>
      <c r="P1987" s="202"/>
      <c r="Q1987" s="203">
        <f t="shared" si="129"/>
        <v>0</v>
      </c>
      <c r="R1987" s="203">
        <f t="shared" si="130"/>
        <v>0</v>
      </c>
      <c r="S1987" s="213">
        <f>IF(M1987="nvt",0,IF(O1987&gt;0,VLOOKUP(M1987,'3-Productie normen'!A:K,VLOOKUP(O1987,'3-Productie normen'!$B$34:$C$35,2,FALSE),FALSE)))</f>
        <v>0</v>
      </c>
      <c r="T1987" s="213">
        <f t="shared" si="131"/>
        <v>0</v>
      </c>
      <c r="U1987" s="572"/>
    </row>
    <row r="1988" spans="1:41" ht="14.15" customHeight="1">
      <c r="A1988" s="231">
        <v>1987</v>
      </c>
      <c r="B1988" s="262" t="s">
        <v>87</v>
      </c>
      <c r="C1988" s="208" t="s">
        <v>1464</v>
      </c>
      <c r="D1988" s="208" t="s">
        <v>1465</v>
      </c>
      <c r="E1988" s="208" t="s">
        <v>1466</v>
      </c>
      <c r="F1988" s="208" t="s">
        <v>176</v>
      </c>
      <c r="G1988" s="208" t="s">
        <v>251</v>
      </c>
      <c r="H1988" s="208" t="s">
        <v>2118</v>
      </c>
      <c r="I1988" s="200" t="s">
        <v>143</v>
      </c>
      <c r="J1988" s="208" t="s">
        <v>255</v>
      </c>
      <c r="K1988" s="208" t="s">
        <v>256</v>
      </c>
      <c r="L1988" s="208" t="s">
        <v>1478</v>
      </c>
      <c r="M1988" s="208" t="s">
        <v>143</v>
      </c>
      <c r="N1988" s="201">
        <v>6.0733000000000006</v>
      </c>
      <c r="O1988" s="202"/>
      <c r="P1988" s="202"/>
      <c r="Q1988" s="203">
        <f t="shared" si="129"/>
        <v>0</v>
      </c>
      <c r="R1988" s="203">
        <f t="shared" si="130"/>
        <v>0</v>
      </c>
      <c r="S1988" s="213">
        <f>IF(M1988="nvt",0,IF(O1988&gt;0,VLOOKUP(M1988,'3-Productie normen'!A:K,VLOOKUP(O1988,'3-Productie normen'!$B$34:$C$35,2,FALSE),FALSE)))</f>
        <v>0</v>
      </c>
      <c r="T1988" s="213">
        <f t="shared" si="131"/>
        <v>0</v>
      </c>
      <c r="U1988" s="572"/>
    </row>
    <row r="1989" spans="1:41" ht="14.15" customHeight="1">
      <c r="A1989" s="231">
        <v>1988</v>
      </c>
      <c r="B1989" s="262" t="s">
        <v>87</v>
      </c>
      <c r="C1989" s="208" t="s">
        <v>1464</v>
      </c>
      <c r="D1989" s="208" t="s">
        <v>1465</v>
      </c>
      <c r="E1989" s="208" t="s">
        <v>1466</v>
      </c>
      <c r="F1989" s="208" t="s">
        <v>176</v>
      </c>
      <c r="G1989" s="208" t="s">
        <v>251</v>
      </c>
      <c r="H1989" s="208" t="s">
        <v>2119</v>
      </c>
      <c r="I1989" s="200" t="s">
        <v>245</v>
      </c>
      <c r="J1989" s="208" t="s">
        <v>179</v>
      </c>
      <c r="K1989" s="208" t="s">
        <v>265</v>
      </c>
      <c r="L1989" s="208" t="s">
        <v>1478</v>
      </c>
      <c r="M1989" s="199" t="s">
        <v>143</v>
      </c>
      <c r="N1989" s="201">
        <v>24.575399999999998</v>
      </c>
      <c r="O1989" s="202"/>
      <c r="P1989" s="202"/>
      <c r="Q1989" s="203">
        <f t="shared" si="129"/>
        <v>0</v>
      </c>
      <c r="R1989" s="203">
        <f t="shared" si="130"/>
        <v>0</v>
      </c>
      <c r="S1989" s="213">
        <f>IF(M1989="nvt",0,IF(O1989&gt;0,VLOOKUP(M1989,'3-Productie normen'!A:K,VLOOKUP(O1989,'3-Productie normen'!$B$34:$C$35,2,FALSE),FALSE)))</f>
        <v>0</v>
      </c>
      <c r="T1989" s="213">
        <f t="shared" si="131"/>
        <v>0</v>
      </c>
      <c r="U1989" s="572"/>
    </row>
    <row r="1990" spans="1:41" ht="14.15" customHeight="1">
      <c r="A1990" s="231">
        <v>1989</v>
      </c>
      <c r="B1990" s="262" t="s">
        <v>87</v>
      </c>
      <c r="C1990" s="208" t="s">
        <v>1464</v>
      </c>
      <c r="D1990" s="208" t="s">
        <v>1465</v>
      </c>
      <c r="E1990" s="208" t="s">
        <v>1466</v>
      </c>
      <c r="F1990" s="208" t="s">
        <v>176</v>
      </c>
      <c r="G1990" s="208" t="s">
        <v>251</v>
      </c>
      <c r="H1990" s="208" t="s">
        <v>2120</v>
      </c>
      <c r="I1990" s="200" t="s">
        <v>143</v>
      </c>
      <c r="J1990" s="208" t="s">
        <v>179</v>
      </c>
      <c r="K1990" s="208" t="s">
        <v>187</v>
      </c>
      <c r="L1990" s="208" t="s">
        <v>1478</v>
      </c>
      <c r="M1990" s="208" t="s">
        <v>143</v>
      </c>
      <c r="N1990" s="201">
        <v>2.9</v>
      </c>
      <c r="O1990" s="202"/>
      <c r="P1990" s="202"/>
      <c r="Q1990" s="203">
        <f t="shared" si="129"/>
        <v>0</v>
      </c>
      <c r="R1990" s="203">
        <f t="shared" si="130"/>
        <v>0</v>
      </c>
      <c r="S1990" s="213">
        <f>IF(M1990="nvt",0,IF(O1990&gt;0,VLOOKUP(M1990,'3-Productie normen'!A:K,VLOOKUP(O1990,'3-Productie normen'!$B$34:$C$35,2,FALSE),FALSE)))</f>
        <v>0</v>
      </c>
      <c r="T1990" s="213">
        <f t="shared" si="131"/>
        <v>0</v>
      </c>
      <c r="U1990" s="572"/>
    </row>
    <row r="1991" spans="1:41" ht="14.15" customHeight="1">
      <c r="A1991" s="231">
        <v>1990</v>
      </c>
      <c r="B1991" s="262" t="s">
        <v>87</v>
      </c>
      <c r="C1991" s="208" t="s">
        <v>1464</v>
      </c>
      <c r="D1991" s="208" t="s">
        <v>1465</v>
      </c>
      <c r="E1991" s="208" t="s">
        <v>1466</v>
      </c>
      <c r="F1991" s="208" t="s">
        <v>176</v>
      </c>
      <c r="G1991" s="208" t="s">
        <v>251</v>
      </c>
      <c r="H1991" s="208" t="s">
        <v>2121</v>
      </c>
      <c r="I1991" s="200" t="s">
        <v>245</v>
      </c>
      <c r="J1991" s="208" t="s">
        <v>255</v>
      </c>
      <c r="K1991" s="208" t="s">
        <v>1185</v>
      </c>
      <c r="L1991" s="208" t="s">
        <v>1478</v>
      </c>
      <c r="M1991" s="199" t="s">
        <v>143</v>
      </c>
      <c r="N1991" s="201">
        <v>35.556399999999996</v>
      </c>
      <c r="O1991" s="202"/>
      <c r="P1991" s="202"/>
      <c r="Q1991" s="203">
        <f t="shared" si="129"/>
        <v>0</v>
      </c>
      <c r="R1991" s="203">
        <f t="shared" si="130"/>
        <v>0</v>
      </c>
      <c r="S1991" s="213">
        <f>IF(M1991="nvt",0,IF(O1991&gt;0,VLOOKUP(M1991,'3-Productie normen'!A:K,VLOOKUP(O1991,'3-Productie normen'!$B$34:$C$35,2,FALSE),FALSE)))</f>
        <v>0</v>
      </c>
      <c r="T1991" s="213">
        <f t="shared" si="131"/>
        <v>0</v>
      </c>
      <c r="U1991" s="572"/>
    </row>
    <row r="1992" spans="1:41" ht="14.15" customHeight="1">
      <c r="A1992" s="231">
        <v>1991</v>
      </c>
      <c r="B1992" s="262" t="s">
        <v>87</v>
      </c>
      <c r="C1992" s="208" t="s">
        <v>1464</v>
      </c>
      <c r="D1992" s="208" t="s">
        <v>1465</v>
      </c>
      <c r="E1992" s="208" t="s">
        <v>1466</v>
      </c>
      <c r="F1992" s="208" t="s">
        <v>176</v>
      </c>
      <c r="G1992" s="208" t="s">
        <v>251</v>
      </c>
      <c r="H1992" s="208" t="s">
        <v>2122</v>
      </c>
      <c r="I1992" s="200" t="s">
        <v>245</v>
      </c>
      <c r="J1992" s="208" t="s">
        <v>255</v>
      </c>
      <c r="K1992" s="208" t="s">
        <v>1185</v>
      </c>
      <c r="L1992" s="208" t="s">
        <v>180</v>
      </c>
      <c r="M1992" s="199" t="s">
        <v>143</v>
      </c>
      <c r="N1992" s="201">
        <v>33.264000000000003</v>
      </c>
      <c r="O1992" s="202"/>
      <c r="P1992" s="202"/>
      <c r="Q1992" s="203">
        <f t="shared" si="129"/>
        <v>0</v>
      </c>
      <c r="R1992" s="203">
        <f t="shared" si="130"/>
        <v>0</v>
      </c>
      <c r="S1992" s="213">
        <f>IF(M1992="nvt",0,IF(O1992&gt;0,VLOOKUP(M1992,'3-Productie normen'!A:K,VLOOKUP(O1992,'3-Productie normen'!$B$34:$C$35,2,FALSE),FALSE)))</f>
        <v>0</v>
      </c>
      <c r="T1992" s="213">
        <f t="shared" si="131"/>
        <v>0</v>
      </c>
      <c r="U1992" s="572"/>
    </row>
    <row r="1993" spans="1:41" ht="14.15" customHeight="1">
      <c r="A1993" s="231">
        <v>1992</v>
      </c>
      <c r="B1993" s="262" t="s">
        <v>87</v>
      </c>
      <c r="C1993" s="208" t="s">
        <v>1464</v>
      </c>
      <c r="D1993" s="208" t="s">
        <v>1465</v>
      </c>
      <c r="E1993" s="208" t="s">
        <v>1466</v>
      </c>
      <c r="F1993" s="208" t="s">
        <v>176</v>
      </c>
      <c r="G1993" s="208" t="s">
        <v>251</v>
      </c>
      <c r="H1993" s="208" t="s">
        <v>2123</v>
      </c>
      <c r="I1993" s="200" t="s">
        <v>143</v>
      </c>
      <c r="J1993" s="208" t="s">
        <v>222</v>
      </c>
      <c r="K1993" s="208" t="s">
        <v>279</v>
      </c>
      <c r="L1993" s="208" t="s">
        <v>1478</v>
      </c>
      <c r="M1993" s="208" t="s">
        <v>143</v>
      </c>
      <c r="N1993" s="201">
        <v>1.1000000000000001</v>
      </c>
      <c r="O1993" s="202"/>
      <c r="P1993" s="202"/>
      <c r="Q1993" s="203">
        <f t="shared" si="129"/>
        <v>0</v>
      </c>
      <c r="R1993" s="203">
        <f t="shared" si="130"/>
        <v>0</v>
      </c>
      <c r="S1993" s="213">
        <f>IF(M1993="nvt",0,IF(O1993&gt;0,VLOOKUP(M1993,'3-Productie normen'!A:K,VLOOKUP(O1993,'3-Productie normen'!$B$34:$C$35,2,FALSE),FALSE)))</f>
        <v>0</v>
      </c>
      <c r="T1993" s="213">
        <f t="shared" si="131"/>
        <v>0</v>
      </c>
      <c r="U1993" s="572"/>
    </row>
    <row r="1994" spans="1:41" ht="14.15" customHeight="1">
      <c r="A1994" s="232">
        <v>1993</v>
      </c>
      <c r="B1994" s="262" t="s">
        <v>87</v>
      </c>
      <c r="C1994" s="208" t="s">
        <v>1464</v>
      </c>
      <c r="D1994" s="208" t="s">
        <v>1465</v>
      </c>
      <c r="E1994" s="208" t="s">
        <v>1466</v>
      </c>
      <c r="F1994" s="208" t="s">
        <v>176</v>
      </c>
      <c r="G1994" s="208" t="s">
        <v>251</v>
      </c>
      <c r="H1994" s="208" t="s">
        <v>2124</v>
      </c>
      <c r="I1994" s="207" t="s">
        <v>123</v>
      </c>
      <c r="J1994" s="208" t="s">
        <v>179</v>
      </c>
      <c r="K1994" s="208" t="s">
        <v>187</v>
      </c>
      <c r="L1994" s="208" t="s">
        <v>1478</v>
      </c>
      <c r="M1994" s="199" t="s">
        <v>141</v>
      </c>
      <c r="N1994" s="201">
        <v>89.040700000000001</v>
      </c>
      <c r="O1994" s="202" t="s">
        <v>81</v>
      </c>
      <c r="P1994" s="202"/>
      <c r="Q1994" s="203">
        <f t="shared" si="129"/>
        <v>0</v>
      </c>
      <c r="R1994" s="203">
        <f t="shared" si="130"/>
        <v>0</v>
      </c>
      <c r="S1994" s="213">
        <f>IF(M1994="nvt",0,IF(O1994&gt;0,VLOOKUP(M1994,'3-Productie normen'!A:K,VLOOKUP(O1994,'3-Productie normen'!$B$34:$C$35,2,FALSE),FALSE)))</f>
        <v>0</v>
      </c>
      <c r="T1994" s="213">
        <f t="shared" si="131"/>
        <v>0</v>
      </c>
      <c r="U1994" s="572"/>
    </row>
    <row r="1995" spans="1:41" s="206" customFormat="1" ht="14.15" customHeight="1">
      <c r="A1995" s="231">
        <v>1994</v>
      </c>
      <c r="B1995" s="262" t="s">
        <v>87</v>
      </c>
      <c r="C1995" s="208" t="s">
        <v>1464</v>
      </c>
      <c r="D1995" s="208" t="s">
        <v>1465</v>
      </c>
      <c r="E1995" s="208" t="s">
        <v>1466</v>
      </c>
      <c r="F1995" s="208" t="s">
        <v>176</v>
      </c>
      <c r="G1995" s="208" t="s">
        <v>251</v>
      </c>
      <c r="H1995" s="208" t="s">
        <v>2125</v>
      </c>
      <c r="I1995" s="207" t="s">
        <v>123</v>
      </c>
      <c r="J1995" s="208" t="s">
        <v>179</v>
      </c>
      <c r="K1995" s="208" t="s">
        <v>187</v>
      </c>
      <c r="L1995" s="208" t="s">
        <v>1478</v>
      </c>
      <c r="M1995" s="199" t="s">
        <v>141</v>
      </c>
      <c r="N1995" s="201">
        <v>105.6936</v>
      </c>
      <c r="O1995" s="202" t="s">
        <v>81</v>
      </c>
      <c r="P1995" s="202"/>
      <c r="Q1995" s="203">
        <f t="shared" si="129"/>
        <v>0</v>
      </c>
      <c r="R1995" s="203">
        <f t="shared" si="130"/>
        <v>0</v>
      </c>
      <c r="S1995" s="213">
        <f>IF(M1995="nvt",0,IF(O1995&gt;0,VLOOKUP(M1995,'3-Productie normen'!A:K,VLOOKUP(O1995,'3-Productie normen'!$B$34:$C$35,2,FALSE),FALSE)))</f>
        <v>0</v>
      </c>
      <c r="T1995" s="213">
        <f t="shared" si="131"/>
        <v>0</v>
      </c>
      <c r="U1995" s="572"/>
      <c r="V1995" s="3"/>
      <c r="W1995" s="32"/>
      <c r="X1995" s="32"/>
      <c r="Y1995" s="32"/>
      <c r="Z1995" s="32"/>
      <c r="AA1995" s="32"/>
      <c r="AB1995" s="32"/>
      <c r="AC1995" s="32"/>
      <c r="AD1995" s="32"/>
      <c r="AE1995" s="32"/>
      <c r="AF1995" s="32"/>
      <c r="AG1995" s="32"/>
      <c r="AH1995" s="32"/>
      <c r="AI1995" s="32"/>
      <c r="AJ1995" s="32"/>
      <c r="AK1995" s="32"/>
      <c r="AL1995" s="32"/>
      <c r="AM1995" s="32"/>
      <c r="AN1995" s="32"/>
      <c r="AO1995" s="569"/>
    </row>
    <row r="1996" spans="1:41" ht="14.15" customHeight="1">
      <c r="A1996" s="231">
        <v>1995</v>
      </c>
      <c r="B1996" s="262" t="s">
        <v>87</v>
      </c>
      <c r="C1996" s="208" t="s">
        <v>1464</v>
      </c>
      <c r="D1996" s="208" t="s">
        <v>1465</v>
      </c>
      <c r="E1996" s="208" t="s">
        <v>1466</v>
      </c>
      <c r="F1996" s="208" t="s">
        <v>176</v>
      </c>
      <c r="G1996" s="208" t="s">
        <v>251</v>
      </c>
      <c r="H1996" s="208" t="s">
        <v>2126</v>
      </c>
      <c r="I1996" s="207" t="s">
        <v>123</v>
      </c>
      <c r="J1996" s="208" t="s">
        <v>179</v>
      </c>
      <c r="K1996" s="208" t="s">
        <v>187</v>
      </c>
      <c r="L1996" s="208" t="s">
        <v>1478</v>
      </c>
      <c r="M1996" s="199" t="s">
        <v>141</v>
      </c>
      <c r="N1996" s="201">
        <v>52.1143</v>
      </c>
      <c r="O1996" s="202" t="s">
        <v>81</v>
      </c>
      <c r="P1996" s="202"/>
      <c r="Q1996" s="203">
        <f t="shared" si="129"/>
        <v>0</v>
      </c>
      <c r="R1996" s="203">
        <f t="shared" si="130"/>
        <v>0</v>
      </c>
      <c r="S1996" s="213">
        <f>IF(M1996="nvt",0,IF(O1996&gt;0,VLOOKUP(M1996,'3-Productie normen'!A:K,VLOOKUP(O1996,'3-Productie normen'!$B$34:$C$35,2,FALSE),FALSE)))</f>
        <v>0</v>
      </c>
      <c r="T1996" s="213">
        <f t="shared" si="131"/>
        <v>0</v>
      </c>
      <c r="U1996" s="572"/>
    </row>
    <row r="1997" spans="1:41" ht="14.15" customHeight="1">
      <c r="A1997" s="231">
        <v>1996</v>
      </c>
      <c r="B1997" s="262" t="s">
        <v>87</v>
      </c>
      <c r="C1997" s="208" t="s">
        <v>1464</v>
      </c>
      <c r="D1997" s="208" t="s">
        <v>1465</v>
      </c>
      <c r="E1997" s="208" t="s">
        <v>1466</v>
      </c>
      <c r="F1997" s="208" t="s">
        <v>176</v>
      </c>
      <c r="G1997" s="208" t="s">
        <v>251</v>
      </c>
      <c r="H1997" s="208" t="s">
        <v>2127</v>
      </c>
      <c r="I1997" s="200" t="s">
        <v>133</v>
      </c>
      <c r="J1997" s="208" t="s">
        <v>222</v>
      </c>
      <c r="K1997" s="208" t="s">
        <v>223</v>
      </c>
      <c r="L1997" s="208" t="s">
        <v>461</v>
      </c>
      <c r="M1997" s="208" t="s">
        <v>138</v>
      </c>
      <c r="N1997" s="201">
        <v>15.5197</v>
      </c>
      <c r="O1997" s="202" t="s">
        <v>81</v>
      </c>
      <c r="P1997" s="202"/>
      <c r="Q1997" s="203">
        <f t="shared" si="129"/>
        <v>0</v>
      </c>
      <c r="R1997" s="203">
        <f t="shared" si="130"/>
        <v>0</v>
      </c>
      <c r="S1997" s="213">
        <f>IF(M1997="nvt",0,IF(O1997&gt;0,VLOOKUP(M1997,'3-Productie normen'!A:K,VLOOKUP(O1997,'3-Productie normen'!$B$34:$C$35,2,FALSE),FALSE)))</f>
        <v>0</v>
      </c>
      <c r="T1997" s="213">
        <f t="shared" si="131"/>
        <v>0</v>
      </c>
      <c r="U1997" s="572"/>
    </row>
    <row r="1998" spans="1:41" ht="14.15" customHeight="1">
      <c r="A1998" s="231">
        <v>1997</v>
      </c>
      <c r="B1998" s="262" t="s">
        <v>87</v>
      </c>
      <c r="C1998" s="208" t="s">
        <v>1464</v>
      </c>
      <c r="D1998" s="208" t="s">
        <v>1465</v>
      </c>
      <c r="E1998" s="208" t="s">
        <v>1466</v>
      </c>
      <c r="F1998" s="208" t="s">
        <v>176</v>
      </c>
      <c r="G1998" s="208" t="s">
        <v>251</v>
      </c>
      <c r="H1998" s="208" t="s">
        <v>2128</v>
      </c>
      <c r="I1998" s="207" t="s">
        <v>130</v>
      </c>
      <c r="J1998" s="208" t="s">
        <v>222</v>
      </c>
      <c r="K1998" s="208" t="s">
        <v>223</v>
      </c>
      <c r="L1998" s="208" t="s">
        <v>180</v>
      </c>
      <c r="M1998" s="199" t="s">
        <v>129</v>
      </c>
      <c r="N1998" s="201">
        <v>19.797899999999998</v>
      </c>
      <c r="O1998" s="202" t="s">
        <v>81</v>
      </c>
      <c r="P1998" s="202"/>
      <c r="Q1998" s="203">
        <f t="shared" si="129"/>
        <v>0</v>
      </c>
      <c r="R1998" s="203">
        <f t="shared" si="130"/>
        <v>0</v>
      </c>
      <c r="S1998" s="213">
        <f>IF(M1998="nvt",0,IF(O1998&gt;0,VLOOKUP(M1998,'3-Productie normen'!A:K,VLOOKUP(O1998,'3-Productie normen'!$B$34:$C$35,2,FALSE),FALSE)))</f>
        <v>0</v>
      </c>
      <c r="T1998" s="213">
        <f t="shared" si="131"/>
        <v>0</v>
      </c>
      <c r="U1998" s="572"/>
    </row>
    <row r="1999" spans="1:41" ht="14.15" customHeight="1">
      <c r="A1999" s="231">
        <v>1998</v>
      </c>
      <c r="B1999" s="262" t="s">
        <v>87</v>
      </c>
      <c r="C1999" s="208" t="s">
        <v>1464</v>
      </c>
      <c r="D1999" s="208" t="s">
        <v>1465</v>
      </c>
      <c r="E1999" s="208" t="s">
        <v>1466</v>
      </c>
      <c r="F1999" s="208" t="s">
        <v>176</v>
      </c>
      <c r="G1999" s="208" t="s">
        <v>251</v>
      </c>
      <c r="H1999" s="208" t="s">
        <v>2129</v>
      </c>
      <c r="I1999" s="200" t="s">
        <v>143</v>
      </c>
      <c r="J1999" s="208" t="s">
        <v>209</v>
      </c>
      <c r="K1999" s="208" t="s">
        <v>210</v>
      </c>
      <c r="L1999" s="208" t="s">
        <v>398</v>
      </c>
      <c r="M1999" s="208" t="s">
        <v>143</v>
      </c>
      <c r="N1999" s="201">
        <v>13.761500000000002</v>
      </c>
      <c r="O1999" s="202"/>
      <c r="P1999" s="202"/>
      <c r="Q1999" s="203">
        <f t="shared" si="129"/>
        <v>0</v>
      </c>
      <c r="R1999" s="203">
        <f t="shared" si="130"/>
        <v>0</v>
      </c>
      <c r="S1999" s="213">
        <f>IF(M1999="nvt",0,IF(O1999&gt;0,VLOOKUP(M1999,'3-Productie normen'!A:K,VLOOKUP(O1999,'3-Productie normen'!$B$34:$C$35,2,FALSE),FALSE)))</f>
        <v>0</v>
      </c>
      <c r="T1999" s="213">
        <f t="shared" si="131"/>
        <v>0</v>
      </c>
      <c r="U1999" s="572"/>
    </row>
    <row r="2000" spans="1:41" ht="14.15" customHeight="1">
      <c r="A2000" s="231">
        <v>1999</v>
      </c>
      <c r="B2000" s="262" t="s">
        <v>87</v>
      </c>
      <c r="C2000" s="208" t="s">
        <v>1464</v>
      </c>
      <c r="D2000" s="208" t="s">
        <v>1465</v>
      </c>
      <c r="E2000" s="208" t="s">
        <v>1466</v>
      </c>
      <c r="F2000" s="208" t="s">
        <v>176</v>
      </c>
      <c r="G2000" s="208" t="s">
        <v>251</v>
      </c>
      <c r="H2000" s="208" t="s">
        <v>2130</v>
      </c>
      <c r="I2000" s="200" t="s">
        <v>143</v>
      </c>
      <c r="J2000" s="208" t="s">
        <v>209</v>
      </c>
      <c r="K2000" s="208" t="s">
        <v>220</v>
      </c>
      <c r="L2000" s="208" t="s">
        <v>398</v>
      </c>
      <c r="M2000" s="208" t="s">
        <v>143</v>
      </c>
      <c r="N2000" s="201">
        <v>23.179200000000002</v>
      </c>
      <c r="O2000" s="202"/>
      <c r="P2000" s="202"/>
      <c r="Q2000" s="203">
        <f t="shared" si="129"/>
        <v>0</v>
      </c>
      <c r="R2000" s="203">
        <f t="shared" si="130"/>
        <v>0</v>
      </c>
      <c r="S2000" s="213">
        <f>IF(M2000="nvt",0,IF(O2000&gt;0,VLOOKUP(M2000,'3-Productie normen'!A:K,VLOOKUP(O2000,'3-Productie normen'!$B$34:$C$35,2,FALSE),FALSE)))</f>
        <v>0</v>
      </c>
      <c r="T2000" s="213">
        <f t="shared" si="131"/>
        <v>0</v>
      </c>
      <c r="U2000" s="572"/>
    </row>
    <row r="2001" spans="1:21" ht="14.15" customHeight="1">
      <c r="A2001" s="231">
        <v>2000</v>
      </c>
      <c r="B2001" s="262" t="s">
        <v>87</v>
      </c>
      <c r="C2001" s="208" t="s">
        <v>1464</v>
      </c>
      <c r="D2001" s="208" t="s">
        <v>1465</v>
      </c>
      <c r="E2001" s="208" t="s">
        <v>1466</v>
      </c>
      <c r="F2001" s="208" t="s">
        <v>176</v>
      </c>
      <c r="G2001" s="208" t="s">
        <v>251</v>
      </c>
      <c r="H2001" s="208" t="s">
        <v>2131</v>
      </c>
      <c r="I2001" s="200" t="s">
        <v>130</v>
      </c>
      <c r="J2001" s="208" t="s">
        <v>209</v>
      </c>
      <c r="K2001" s="208" t="s">
        <v>220</v>
      </c>
      <c r="L2001" s="208" t="s">
        <v>180</v>
      </c>
      <c r="M2001" s="208" t="s">
        <v>140</v>
      </c>
      <c r="N2001" s="201">
        <v>23.180700000000002</v>
      </c>
      <c r="O2001" s="202" t="s">
        <v>81</v>
      </c>
      <c r="P2001" s="202"/>
      <c r="Q2001" s="203">
        <f t="shared" si="129"/>
        <v>0</v>
      </c>
      <c r="R2001" s="203">
        <f t="shared" si="130"/>
        <v>0</v>
      </c>
      <c r="S2001" s="213">
        <f>IF(M2001="nvt",0,IF(O2001&gt;0,VLOOKUP(M2001,'3-Productie normen'!A:K,VLOOKUP(O2001,'3-Productie normen'!$B$34:$C$35,2,FALSE),FALSE)))</f>
        <v>0</v>
      </c>
      <c r="T2001" s="213">
        <f t="shared" si="131"/>
        <v>0</v>
      </c>
      <c r="U2001" s="572"/>
    </row>
    <row r="2002" spans="1:21" ht="14.15" customHeight="1">
      <c r="A2002" s="232">
        <v>2001</v>
      </c>
      <c r="B2002" s="262" t="s">
        <v>87</v>
      </c>
      <c r="C2002" s="208" t="s">
        <v>1464</v>
      </c>
      <c r="D2002" s="208" t="s">
        <v>1465</v>
      </c>
      <c r="E2002" s="208" t="s">
        <v>1466</v>
      </c>
      <c r="F2002" s="208" t="s">
        <v>176</v>
      </c>
      <c r="G2002" s="208" t="s">
        <v>251</v>
      </c>
      <c r="H2002" s="208" t="s">
        <v>2132</v>
      </c>
      <c r="I2002" s="200" t="s">
        <v>143</v>
      </c>
      <c r="J2002" s="208" t="s">
        <v>209</v>
      </c>
      <c r="K2002" s="208" t="s">
        <v>220</v>
      </c>
      <c r="L2002" s="208" t="s">
        <v>180</v>
      </c>
      <c r="M2002" s="208" t="s">
        <v>143</v>
      </c>
      <c r="N2002" s="201">
        <v>4.2769000000000004</v>
      </c>
      <c r="O2002" s="202"/>
      <c r="P2002" s="202"/>
      <c r="Q2002" s="203">
        <f t="shared" ref="Q2002:Q2065" si="132">IF(O2002="nvt",0,IF(O2002&gt;0,S2002*N2002,0))</f>
        <v>0</v>
      </c>
      <c r="R2002" s="203">
        <f t="shared" ref="R2002:R2065" si="133">IF(P2002&gt;0,T2002*N2002,0)</f>
        <v>0</v>
      </c>
      <c r="S2002" s="213">
        <f>IF(M2002="nvt",0,IF(O2002&gt;0,VLOOKUP(M2002,'3-Productie normen'!A:K,VLOOKUP(O2002,'3-Productie normen'!$B$34:$C$35,2,FALSE),FALSE)))</f>
        <v>0</v>
      </c>
      <c r="T2002" s="213">
        <f t="shared" ref="T2002:T2065" si="134">IF(P2002&gt;0,S2002*$T$8,0)</f>
        <v>0</v>
      </c>
      <c r="U2002" s="572"/>
    </row>
    <row r="2003" spans="1:21" ht="14.15" customHeight="1">
      <c r="A2003" s="231">
        <v>2002</v>
      </c>
      <c r="B2003" s="262" t="s">
        <v>87</v>
      </c>
      <c r="C2003" s="208" t="s">
        <v>1464</v>
      </c>
      <c r="D2003" s="208" t="s">
        <v>1465</v>
      </c>
      <c r="E2003" s="208" t="s">
        <v>1466</v>
      </c>
      <c r="F2003" s="208" t="s">
        <v>176</v>
      </c>
      <c r="G2003" s="208" t="s">
        <v>251</v>
      </c>
      <c r="H2003" s="208" t="s">
        <v>2133</v>
      </c>
      <c r="I2003" s="200" t="s">
        <v>143</v>
      </c>
      <c r="J2003" s="208" t="s">
        <v>222</v>
      </c>
      <c r="K2003" s="208" t="s">
        <v>279</v>
      </c>
      <c r="L2003" s="208" t="s">
        <v>180</v>
      </c>
      <c r="M2003" s="208" t="s">
        <v>143</v>
      </c>
      <c r="N2003" s="201">
        <v>120.23549999999999</v>
      </c>
      <c r="O2003" s="202"/>
      <c r="P2003" s="202"/>
      <c r="Q2003" s="203">
        <f t="shared" si="132"/>
        <v>0</v>
      </c>
      <c r="R2003" s="203">
        <f t="shared" si="133"/>
        <v>0</v>
      </c>
      <c r="S2003" s="213">
        <f>IF(M2003="nvt",0,IF(O2003&gt;0,VLOOKUP(M2003,'3-Productie normen'!A:K,VLOOKUP(O2003,'3-Productie normen'!$B$34:$C$35,2,FALSE),FALSE)))</f>
        <v>0</v>
      </c>
      <c r="T2003" s="213">
        <f t="shared" si="134"/>
        <v>0</v>
      </c>
      <c r="U2003" s="572"/>
    </row>
    <row r="2004" spans="1:21" ht="14.15" customHeight="1">
      <c r="A2004" s="231">
        <v>2003</v>
      </c>
      <c r="B2004" s="262" t="s">
        <v>87</v>
      </c>
      <c r="C2004" s="208" t="s">
        <v>1464</v>
      </c>
      <c r="D2004" s="208" t="s">
        <v>1465</v>
      </c>
      <c r="E2004" s="208" t="s">
        <v>1466</v>
      </c>
      <c r="F2004" s="208" t="s">
        <v>176</v>
      </c>
      <c r="G2004" s="208" t="s">
        <v>251</v>
      </c>
      <c r="H2004" s="208" t="s">
        <v>2134</v>
      </c>
      <c r="I2004" s="200" t="s">
        <v>143</v>
      </c>
      <c r="J2004" s="208" t="s">
        <v>179</v>
      </c>
      <c r="K2004" s="208" t="s">
        <v>179</v>
      </c>
      <c r="L2004" s="208" t="s">
        <v>180</v>
      </c>
      <c r="M2004" s="208" t="s">
        <v>143</v>
      </c>
      <c r="N2004" s="201">
        <v>17.5151</v>
      </c>
      <c r="O2004" s="202"/>
      <c r="P2004" s="202"/>
      <c r="Q2004" s="203">
        <f t="shared" si="132"/>
        <v>0</v>
      </c>
      <c r="R2004" s="203">
        <f t="shared" si="133"/>
        <v>0</v>
      </c>
      <c r="S2004" s="213">
        <f>IF(M2004="nvt",0,IF(O2004&gt;0,VLOOKUP(M2004,'3-Productie normen'!A:K,VLOOKUP(O2004,'3-Productie normen'!$B$34:$C$35,2,FALSE),FALSE)))</f>
        <v>0</v>
      </c>
      <c r="T2004" s="213">
        <f t="shared" si="134"/>
        <v>0</v>
      </c>
      <c r="U2004" s="572"/>
    </row>
    <row r="2005" spans="1:21" ht="14.15" customHeight="1">
      <c r="A2005" s="231">
        <v>2004</v>
      </c>
      <c r="B2005" s="262" t="s">
        <v>87</v>
      </c>
      <c r="C2005" s="208" t="s">
        <v>1464</v>
      </c>
      <c r="D2005" s="208" t="s">
        <v>1465</v>
      </c>
      <c r="E2005" s="208" t="s">
        <v>1466</v>
      </c>
      <c r="F2005" s="208" t="s">
        <v>176</v>
      </c>
      <c r="G2005" s="208" t="s">
        <v>251</v>
      </c>
      <c r="H2005" s="208" t="s">
        <v>2135</v>
      </c>
      <c r="I2005" s="200" t="s">
        <v>143</v>
      </c>
      <c r="J2005" s="208" t="s">
        <v>179</v>
      </c>
      <c r="K2005" s="208" t="s">
        <v>179</v>
      </c>
      <c r="L2005" s="208" t="s">
        <v>180</v>
      </c>
      <c r="M2005" s="208" t="s">
        <v>143</v>
      </c>
      <c r="N2005" s="201">
        <v>24.205200000000001</v>
      </c>
      <c r="O2005" s="202"/>
      <c r="P2005" s="202"/>
      <c r="Q2005" s="203">
        <f t="shared" si="132"/>
        <v>0</v>
      </c>
      <c r="R2005" s="203">
        <f t="shared" si="133"/>
        <v>0</v>
      </c>
      <c r="S2005" s="213">
        <f>IF(M2005="nvt",0,IF(O2005&gt;0,VLOOKUP(M2005,'3-Productie normen'!A:K,VLOOKUP(O2005,'3-Productie normen'!$B$34:$C$35,2,FALSE),FALSE)))</f>
        <v>0</v>
      </c>
      <c r="T2005" s="213">
        <f t="shared" si="134"/>
        <v>0</v>
      </c>
      <c r="U2005" s="572"/>
    </row>
    <row r="2006" spans="1:21" ht="14.15" customHeight="1">
      <c r="A2006" s="231">
        <v>2005</v>
      </c>
      <c r="B2006" s="262" t="s">
        <v>87</v>
      </c>
      <c r="C2006" s="208" t="s">
        <v>1464</v>
      </c>
      <c r="D2006" s="208" t="s">
        <v>1465</v>
      </c>
      <c r="E2006" s="208" t="s">
        <v>1466</v>
      </c>
      <c r="F2006" s="208" t="s">
        <v>176</v>
      </c>
      <c r="G2006" s="208" t="s">
        <v>251</v>
      </c>
      <c r="H2006" s="208" t="s">
        <v>2136</v>
      </c>
      <c r="I2006" s="200" t="s">
        <v>143</v>
      </c>
      <c r="J2006" s="208" t="s">
        <v>179</v>
      </c>
      <c r="K2006" s="208" t="s">
        <v>179</v>
      </c>
      <c r="L2006" s="208" t="s">
        <v>1478</v>
      </c>
      <c r="M2006" s="208" t="s">
        <v>143</v>
      </c>
      <c r="N2006" s="201">
        <v>17.2455</v>
      </c>
      <c r="O2006" s="202"/>
      <c r="P2006" s="202"/>
      <c r="Q2006" s="203">
        <f t="shared" si="132"/>
        <v>0</v>
      </c>
      <c r="R2006" s="203">
        <f t="shared" si="133"/>
        <v>0</v>
      </c>
      <c r="S2006" s="213">
        <f>IF(M2006="nvt",0,IF(O2006&gt;0,VLOOKUP(M2006,'3-Productie normen'!A:K,VLOOKUP(O2006,'3-Productie normen'!$B$34:$C$35,2,FALSE),FALSE)))</f>
        <v>0</v>
      </c>
      <c r="T2006" s="213">
        <f t="shared" si="134"/>
        <v>0</v>
      </c>
      <c r="U2006" s="572"/>
    </row>
    <row r="2007" spans="1:21" ht="14.15" customHeight="1">
      <c r="A2007" s="231">
        <v>2006</v>
      </c>
      <c r="B2007" s="262" t="s">
        <v>87</v>
      </c>
      <c r="C2007" s="208" t="s">
        <v>1464</v>
      </c>
      <c r="D2007" s="208" t="s">
        <v>1465</v>
      </c>
      <c r="E2007" s="208" t="s">
        <v>1466</v>
      </c>
      <c r="F2007" s="208" t="s">
        <v>176</v>
      </c>
      <c r="G2007" s="208" t="s">
        <v>251</v>
      </c>
      <c r="H2007" s="208" t="s">
        <v>2137</v>
      </c>
      <c r="I2007" s="200" t="s">
        <v>143</v>
      </c>
      <c r="J2007" s="208" t="s">
        <v>179</v>
      </c>
      <c r="K2007" s="208" t="s">
        <v>179</v>
      </c>
      <c r="L2007" s="208" t="s">
        <v>1478</v>
      </c>
      <c r="M2007" s="208" t="s">
        <v>143</v>
      </c>
      <c r="N2007" s="201">
        <v>23.5792</v>
      </c>
      <c r="O2007" s="202"/>
      <c r="P2007" s="202"/>
      <c r="Q2007" s="203">
        <f t="shared" si="132"/>
        <v>0</v>
      </c>
      <c r="R2007" s="203">
        <f t="shared" si="133"/>
        <v>0</v>
      </c>
      <c r="S2007" s="213">
        <f>IF(M2007="nvt",0,IF(O2007&gt;0,VLOOKUP(M2007,'3-Productie normen'!A:K,VLOOKUP(O2007,'3-Productie normen'!$B$34:$C$35,2,FALSE),FALSE)))</f>
        <v>0</v>
      </c>
      <c r="T2007" s="213">
        <f t="shared" si="134"/>
        <v>0</v>
      </c>
      <c r="U2007" s="572"/>
    </row>
    <row r="2008" spans="1:21" ht="14.15" customHeight="1">
      <c r="A2008" s="231">
        <v>2007</v>
      </c>
      <c r="B2008" s="262" t="s">
        <v>87</v>
      </c>
      <c r="C2008" s="208" t="s">
        <v>1464</v>
      </c>
      <c r="D2008" s="208" t="s">
        <v>1465</v>
      </c>
      <c r="E2008" s="208" t="s">
        <v>1466</v>
      </c>
      <c r="F2008" s="208" t="s">
        <v>176</v>
      </c>
      <c r="G2008" s="208" t="s">
        <v>251</v>
      </c>
      <c r="H2008" s="208" t="s">
        <v>2138</v>
      </c>
      <c r="I2008" s="200" t="s">
        <v>143</v>
      </c>
      <c r="J2008" s="208" t="s">
        <v>179</v>
      </c>
      <c r="K2008" s="208" t="s">
        <v>179</v>
      </c>
      <c r="L2008" s="208" t="s">
        <v>1478</v>
      </c>
      <c r="M2008" s="208" t="s">
        <v>143</v>
      </c>
      <c r="N2008" s="201">
        <v>17.302</v>
      </c>
      <c r="O2008" s="202"/>
      <c r="P2008" s="202"/>
      <c r="Q2008" s="203">
        <f t="shared" si="132"/>
        <v>0</v>
      </c>
      <c r="R2008" s="203">
        <f t="shared" si="133"/>
        <v>0</v>
      </c>
      <c r="S2008" s="213">
        <f>IF(M2008="nvt",0,IF(O2008&gt;0,VLOOKUP(M2008,'3-Productie normen'!A:K,VLOOKUP(O2008,'3-Productie normen'!$B$34:$C$35,2,FALSE),FALSE)))</f>
        <v>0</v>
      </c>
      <c r="T2008" s="213">
        <f t="shared" si="134"/>
        <v>0</v>
      </c>
      <c r="U2008" s="572"/>
    </row>
    <row r="2009" spans="1:21" ht="14.15" customHeight="1">
      <c r="A2009" s="231">
        <v>2008</v>
      </c>
      <c r="B2009" s="262" t="s">
        <v>87</v>
      </c>
      <c r="C2009" s="208" t="s">
        <v>1464</v>
      </c>
      <c r="D2009" s="208" t="s">
        <v>1465</v>
      </c>
      <c r="E2009" s="208" t="s">
        <v>1466</v>
      </c>
      <c r="F2009" s="208" t="s">
        <v>176</v>
      </c>
      <c r="G2009" s="208" t="s">
        <v>251</v>
      </c>
      <c r="H2009" s="208" t="s">
        <v>2139</v>
      </c>
      <c r="I2009" s="200" t="s">
        <v>143</v>
      </c>
      <c r="J2009" s="208" t="s">
        <v>179</v>
      </c>
      <c r="K2009" s="208" t="s">
        <v>179</v>
      </c>
      <c r="L2009" s="208" t="s">
        <v>1478</v>
      </c>
      <c r="M2009" s="208" t="s">
        <v>143</v>
      </c>
      <c r="N2009" s="201">
        <v>48.843100000000007</v>
      </c>
      <c r="O2009" s="202"/>
      <c r="P2009" s="202"/>
      <c r="Q2009" s="203">
        <f t="shared" si="132"/>
        <v>0</v>
      </c>
      <c r="R2009" s="203">
        <f t="shared" si="133"/>
        <v>0</v>
      </c>
      <c r="S2009" s="213">
        <f>IF(M2009="nvt",0,IF(O2009&gt;0,VLOOKUP(M2009,'3-Productie normen'!A:K,VLOOKUP(O2009,'3-Productie normen'!$B$34:$C$35,2,FALSE),FALSE)))</f>
        <v>0</v>
      </c>
      <c r="T2009" s="213">
        <f t="shared" si="134"/>
        <v>0</v>
      </c>
      <c r="U2009" s="572"/>
    </row>
    <row r="2010" spans="1:21" ht="14.15" customHeight="1">
      <c r="A2010" s="232">
        <v>2009</v>
      </c>
      <c r="B2010" s="262" t="s">
        <v>87</v>
      </c>
      <c r="C2010" s="208" t="s">
        <v>1464</v>
      </c>
      <c r="D2010" s="208" t="s">
        <v>1465</v>
      </c>
      <c r="E2010" s="208" t="s">
        <v>1466</v>
      </c>
      <c r="F2010" s="208" t="s">
        <v>176</v>
      </c>
      <c r="G2010" s="208" t="s">
        <v>251</v>
      </c>
      <c r="H2010" s="208" t="s">
        <v>2140</v>
      </c>
      <c r="I2010" s="200" t="s">
        <v>143</v>
      </c>
      <c r="J2010" s="208" t="s">
        <v>179</v>
      </c>
      <c r="K2010" s="208" t="s">
        <v>179</v>
      </c>
      <c r="L2010" s="208" t="s">
        <v>1478</v>
      </c>
      <c r="M2010" s="208" t="s">
        <v>143</v>
      </c>
      <c r="N2010" s="201">
        <v>17.302</v>
      </c>
      <c r="O2010" s="202"/>
      <c r="P2010" s="202"/>
      <c r="Q2010" s="203">
        <f t="shared" si="132"/>
        <v>0</v>
      </c>
      <c r="R2010" s="203">
        <f t="shared" si="133"/>
        <v>0</v>
      </c>
      <c r="S2010" s="213">
        <f>IF(M2010="nvt",0,IF(O2010&gt;0,VLOOKUP(M2010,'3-Productie normen'!A:K,VLOOKUP(O2010,'3-Productie normen'!$B$34:$C$35,2,FALSE),FALSE)))</f>
        <v>0</v>
      </c>
      <c r="T2010" s="213">
        <f t="shared" si="134"/>
        <v>0</v>
      </c>
      <c r="U2010" s="572"/>
    </row>
    <row r="2011" spans="1:21" ht="14.15" customHeight="1">
      <c r="A2011" s="231">
        <v>2010</v>
      </c>
      <c r="B2011" s="262" t="s">
        <v>87</v>
      </c>
      <c r="C2011" s="208" t="s">
        <v>1464</v>
      </c>
      <c r="D2011" s="208" t="s">
        <v>1465</v>
      </c>
      <c r="E2011" s="208" t="s">
        <v>1466</v>
      </c>
      <c r="F2011" s="208" t="s">
        <v>176</v>
      </c>
      <c r="G2011" s="208" t="s">
        <v>251</v>
      </c>
      <c r="H2011" s="208" t="s">
        <v>2141</v>
      </c>
      <c r="I2011" s="200" t="s">
        <v>143</v>
      </c>
      <c r="J2011" s="208" t="s">
        <v>179</v>
      </c>
      <c r="K2011" s="208" t="s">
        <v>179</v>
      </c>
      <c r="L2011" s="208" t="s">
        <v>1478</v>
      </c>
      <c r="M2011" s="208" t="s">
        <v>143</v>
      </c>
      <c r="N2011" s="201">
        <v>17.243099999999998</v>
      </c>
      <c r="O2011" s="202"/>
      <c r="P2011" s="202"/>
      <c r="Q2011" s="203">
        <f t="shared" si="132"/>
        <v>0</v>
      </c>
      <c r="R2011" s="203">
        <f t="shared" si="133"/>
        <v>0</v>
      </c>
      <c r="S2011" s="213">
        <f>IF(M2011="nvt",0,IF(O2011&gt;0,VLOOKUP(M2011,'3-Productie normen'!A:K,VLOOKUP(O2011,'3-Productie normen'!$B$34:$C$35,2,FALSE),FALSE)))</f>
        <v>0</v>
      </c>
      <c r="T2011" s="213">
        <f t="shared" si="134"/>
        <v>0</v>
      </c>
      <c r="U2011" s="572"/>
    </row>
    <row r="2012" spans="1:21" ht="14.15" customHeight="1">
      <c r="A2012" s="231">
        <v>2011</v>
      </c>
      <c r="B2012" s="262" t="s">
        <v>87</v>
      </c>
      <c r="C2012" s="208" t="s">
        <v>1464</v>
      </c>
      <c r="D2012" s="208" t="s">
        <v>1465</v>
      </c>
      <c r="E2012" s="208" t="s">
        <v>1466</v>
      </c>
      <c r="F2012" s="208" t="s">
        <v>176</v>
      </c>
      <c r="G2012" s="208" t="s">
        <v>251</v>
      </c>
      <c r="H2012" s="208" t="s">
        <v>2142</v>
      </c>
      <c r="I2012" s="200" t="s">
        <v>143</v>
      </c>
      <c r="J2012" s="208" t="s">
        <v>179</v>
      </c>
      <c r="K2012" s="208" t="s">
        <v>179</v>
      </c>
      <c r="L2012" s="208" t="s">
        <v>1478</v>
      </c>
      <c r="M2012" s="208" t="s">
        <v>143</v>
      </c>
      <c r="N2012" s="201">
        <v>17.305099999999999</v>
      </c>
      <c r="O2012" s="202"/>
      <c r="P2012" s="202"/>
      <c r="Q2012" s="203">
        <f t="shared" si="132"/>
        <v>0</v>
      </c>
      <c r="R2012" s="203">
        <f t="shared" si="133"/>
        <v>0</v>
      </c>
      <c r="S2012" s="213">
        <f>IF(M2012="nvt",0,IF(O2012&gt;0,VLOOKUP(M2012,'3-Productie normen'!A:K,VLOOKUP(O2012,'3-Productie normen'!$B$34:$C$35,2,FALSE),FALSE)))</f>
        <v>0</v>
      </c>
      <c r="T2012" s="213">
        <f t="shared" si="134"/>
        <v>0</v>
      </c>
      <c r="U2012" s="572"/>
    </row>
    <row r="2013" spans="1:21" ht="14.15" customHeight="1">
      <c r="A2013" s="231">
        <v>2012</v>
      </c>
      <c r="B2013" s="262" t="s">
        <v>87</v>
      </c>
      <c r="C2013" s="208" t="s">
        <v>1464</v>
      </c>
      <c r="D2013" s="208" t="s">
        <v>1465</v>
      </c>
      <c r="E2013" s="208" t="s">
        <v>1466</v>
      </c>
      <c r="F2013" s="208" t="s">
        <v>176</v>
      </c>
      <c r="G2013" s="208" t="s">
        <v>251</v>
      </c>
      <c r="H2013" s="208" t="s">
        <v>2143</v>
      </c>
      <c r="I2013" s="200" t="s">
        <v>143</v>
      </c>
      <c r="J2013" s="208" t="s">
        <v>179</v>
      </c>
      <c r="K2013" s="208" t="s">
        <v>179</v>
      </c>
      <c r="L2013" s="208" t="s">
        <v>1478</v>
      </c>
      <c r="M2013" s="208" t="s">
        <v>143</v>
      </c>
      <c r="N2013" s="201">
        <v>48.766499999999994</v>
      </c>
      <c r="O2013" s="202"/>
      <c r="P2013" s="202"/>
      <c r="Q2013" s="203">
        <f t="shared" si="132"/>
        <v>0</v>
      </c>
      <c r="R2013" s="203">
        <f t="shared" si="133"/>
        <v>0</v>
      </c>
      <c r="S2013" s="213">
        <f>IF(M2013="nvt",0,IF(O2013&gt;0,VLOOKUP(M2013,'3-Productie normen'!A:K,VLOOKUP(O2013,'3-Productie normen'!$B$34:$C$35,2,FALSE),FALSE)))</f>
        <v>0</v>
      </c>
      <c r="T2013" s="213">
        <f t="shared" si="134"/>
        <v>0</v>
      </c>
      <c r="U2013" s="572"/>
    </row>
    <row r="2014" spans="1:21" ht="14.15" customHeight="1">
      <c r="A2014" s="231">
        <v>2013</v>
      </c>
      <c r="B2014" s="262" t="s">
        <v>87</v>
      </c>
      <c r="C2014" s="208" t="s">
        <v>1464</v>
      </c>
      <c r="D2014" s="208" t="s">
        <v>1465</v>
      </c>
      <c r="E2014" s="208" t="s">
        <v>1466</v>
      </c>
      <c r="F2014" s="208" t="s">
        <v>176</v>
      </c>
      <c r="G2014" s="208" t="s">
        <v>251</v>
      </c>
      <c r="H2014" s="208" t="s">
        <v>2144</v>
      </c>
      <c r="I2014" s="200" t="s">
        <v>143</v>
      </c>
      <c r="J2014" s="208" t="s">
        <v>179</v>
      </c>
      <c r="K2014" s="208" t="s">
        <v>179</v>
      </c>
      <c r="L2014" s="208" t="s">
        <v>1478</v>
      </c>
      <c r="M2014" s="208" t="s">
        <v>143</v>
      </c>
      <c r="N2014" s="201">
        <v>17.035499999999999</v>
      </c>
      <c r="O2014" s="202"/>
      <c r="P2014" s="202"/>
      <c r="Q2014" s="203">
        <f t="shared" si="132"/>
        <v>0</v>
      </c>
      <c r="R2014" s="203">
        <f t="shared" si="133"/>
        <v>0</v>
      </c>
      <c r="S2014" s="213">
        <f>IF(M2014="nvt",0,IF(O2014&gt;0,VLOOKUP(M2014,'3-Productie normen'!A:K,VLOOKUP(O2014,'3-Productie normen'!$B$34:$C$35,2,FALSE),FALSE)))</f>
        <v>0</v>
      </c>
      <c r="T2014" s="213">
        <f t="shared" si="134"/>
        <v>0</v>
      </c>
      <c r="U2014" s="572"/>
    </row>
    <row r="2015" spans="1:21" ht="14.15" customHeight="1">
      <c r="A2015" s="231">
        <v>2014</v>
      </c>
      <c r="B2015" s="262" t="s">
        <v>87</v>
      </c>
      <c r="C2015" s="208" t="s">
        <v>1464</v>
      </c>
      <c r="D2015" s="208" t="s">
        <v>1465</v>
      </c>
      <c r="E2015" s="208" t="s">
        <v>1466</v>
      </c>
      <c r="F2015" s="208" t="s">
        <v>176</v>
      </c>
      <c r="G2015" s="208" t="s">
        <v>251</v>
      </c>
      <c r="H2015" s="208" t="s">
        <v>2145</v>
      </c>
      <c r="I2015" s="200" t="s">
        <v>143</v>
      </c>
      <c r="J2015" s="208" t="s">
        <v>179</v>
      </c>
      <c r="K2015" s="208" t="s">
        <v>179</v>
      </c>
      <c r="L2015" s="208" t="s">
        <v>1478</v>
      </c>
      <c r="M2015" s="208" t="s">
        <v>143</v>
      </c>
      <c r="N2015" s="201">
        <v>24.013999999999999</v>
      </c>
      <c r="O2015" s="202"/>
      <c r="P2015" s="202"/>
      <c r="Q2015" s="203">
        <f t="shared" si="132"/>
        <v>0</v>
      </c>
      <c r="R2015" s="203">
        <f t="shared" si="133"/>
        <v>0</v>
      </c>
      <c r="S2015" s="213">
        <f>IF(M2015="nvt",0,IF(O2015&gt;0,VLOOKUP(M2015,'3-Productie normen'!A:K,VLOOKUP(O2015,'3-Productie normen'!$B$34:$C$35,2,FALSE),FALSE)))</f>
        <v>0</v>
      </c>
      <c r="T2015" s="213">
        <f t="shared" si="134"/>
        <v>0</v>
      </c>
      <c r="U2015" s="572"/>
    </row>
    <row r="2016" spans="1:21" ht="14.15" customHeight="1">
      <c r="A2016" s="231">
        <v>2015</v>
      </c>
      <c r="B2016" s="262" t="s">
        <v>87</v>
      </c>
      <c r="C2016" s="208" t="s">
        <v>1464</v>
      </c>
      <c r="D2016" s="208" t="s">
        <v>1465</v>
      </c>
      <c r="E2016" s="208" t="s">
        <v>1466</v>
      </c>
      <c r="F2016" s="208" t="s">
        <v>176</v>
      </c>
      <c r="G2016" s="208" t="s">
        <v>251</v>
      </c>
      <c r="H2016" s="208" t="s">
        <v>2146</v>
      </c>
      <c r="I2016" s="200" t="s">
        <v>143</v>
      </c>
      <c r="J2016" s="208" t="s">
        <v>179</v>
      </c>
      <c r="K2016" s="208" t="s">
        <v>179</v>
      </c>
      <c r="L2016" s="208" t="s">
        <v>1478</v>
      </c>
      <c r="M2016" s="208" t="s">
        <v>143</v>
      </c>
      <c r="N2016" s="201">
        <v>26.202399999999997</v>
      </c>
      <c r="O2016" s="202"/>
      <c r="P2016" s="202"/>
      <c r="Q2016" s="203">
        <f t="shared" si="132"/>
        <v>0</v>
      </c>
      <c r="R2016" s="203">
        <f t="shared" si="133"/>
        <v>0</v>
      </c>
      <c r="S2016" s="213">
        <f>IF(M2016="nvt",0,IF(O2016&gt;0,VLOOKUP(M2016,'3-Productie normen'!A:K,VLOOKUP(O2016,'3-Productie normen'!$B$34:$C$35,2,FALSE),FALSE)))</f>
        <v>0</v>
      </c>
      <c r="T2016" s="213">
        <f t="shared" si="134"/>
        <v>0</v>
      </c>
      <c r="U2016" s="572"/>
    </row>
    <row r="2017" spans="1:21" ht="14.15" customHeight="1">
      <c r="A2017" s="231">
        <v>2016</v>
      </c>
      <c r="B2017" s="262" t="s">
        <v>87</v>
      </c>
      <c r="C2017" s="208" t="s">
        <v>1464</v>
      </c>
      <c r="D2017" s="208" t="s">
        <v>1465</v>
      </c>
      <c r="E2017" s="208" t="s">
        <v>1466</v>
      </c>
      <c r="F2017" s="208" t="s">
        <v>176</v>
      </c>
      <c r="G2017" s="208" t="s">
        <v>251</v>
      </c>
      <c r="H2017" s="208" t="s">
        <v>2147</v>
      </c>
      <c r="I2017" s="200" t="s">
        <v>143</v>
      </c>
      <c r="J2017" s="208" t="s">
        <v>179</v>
      </c>
      <c r="K2017" s="208" t="s">
        <v>179</v>
      </c>
      <c r="L2017" s="208" t="s">
        <v>1478</v>
      </c>
      <c r="M2017" s="208" t="s">
        <v>143</v>
      </c>
      <c r="N2017" s="201">
        <v>48.706499999999998</v>
      </c>
      <c r="O2017" s="202"/>
      <c r="P2017" s="202"/>
      <c r="Q2017" s="203">
        <f t="shared" si="132"/>
        <v>0</v>
      </c>
      <c r="R2017" s="203">
        <f t="shared" si="133"/>
        <v>0</v>
      </c>
      <c r="S2017" s="213">
        <f>IF(M2017="nvt",0,IF(O2017&gt;0,VLOOKUP(M2017,'3-Productie normen'!A:K,VLOOKUP(O2017,'3-Productie normen'!$B$34:$C$35,2,FALSE),FALSE)))</f>
        <v>0</v>
      </c>
      <c r="T2017" s="213">
        <f t="shared" si="134"/>
        <v>0</v>
      </c>
      <c r="U2017" s="572"/>
    </row>
    <row r="2018" spans="1:21" ht="14.15" customHeight="1">
      <c r="A2018" s="232">
        <v>2017</v>
      </c>
      <c r="B2018" s="262" t="s">
        <v>87</v>
      </c>
      <c r="C2018" s="208" t="s">
        <v>1464</v>
      </c>
      <c r="D2018" s="208" t="s">
        <v>1465</v>
      </c>
      <c r="E2018" s="208" t="s">
        <v>1466</v>
      </c>
      <c r="F2018" s="208" t="s">
        <v>176</v>
      </c>
      <c r="G2018" s="208" t="s">
        <v>251</v>
      </c>
      <c r="H2018" s="208" t="s">
        <v>2148</v>
      </c>
      <c r="I2018" s="200" t="s">
        <v>143</v>
      </c>
      <c r="J2018" s="208" t="s">
        <v>179</v>
      </c>
      <c r="K2018" s="208" t="s">
        <v>179</v>
      </c>
      <c r="L2018" s="208" t="s">
        <v>1478</v>
      </c>
      <c r="M2018" s="208" t="s">
        <v>143</v>
      </c>
      <c r="N2018" s="201">
        <v>17.299099999999999</v>
      </c>
      <c r="O2018" s="202"/>
      <c r="P2018" s="202"/>
      <c r="Q2018" s="203">
        <f t="shared" si="132"/>
        <v>0</v>
      </c>
      <c r="R2018" s="203">
        <f t="shared" si="133"/>
        <v>0</v>
      </c>
      <c r="S2018" s="213">
        <f>IF(M2018="nvt",0,IF(O2018&gt;0,VLOOKUP(M2018,'3-Productie normen'!A:K,VLOOKUP(O2018,'3-Productie normen'!$B$34:$C$35,2,FALSE),FALSE)))</f>
        <v>0</v>
      </c>
      <c r="T2018" s="213">
        <f t="shared" si="134"/>
        <v>0</v>
      </c>
      <c r="U2018" s="572"/>
    </row>
    <row r="2019" spans="1:21" ht="14.15" customHeight="1">
      <c r="A2019" s="231">
        <v>2018</v>
      </c>
      <c r="B2019" s="262" t="s">
        <v>87</v>
      </c>
      <c r="C2019" s="208" t="s">
        <v>1464</v>
      </c>
      <c r="D2019" s="208" t="s">
        <v>1465</v>
      </c>
      <c r="E2019" s="208" t="s">
        <v>1466</v>
      </c>
      <c r="F2019" s="208" t="s">
        <v>176</v>
      </c>
      <c r="G2019" s="208" t="s">
        <v>251</v>
      </c>
      <c r="H2019" s="208" t="s">
        <v>2149</v>
      </c>
      <c r="I2019" s="200" t="s">
        <v>143</v>
      </c>
      <c r="J2019" s="208" t="s">
        <v>179</v>
      </c>
      <c r="K2019" s="208" t="s">
        <v>179</v>
      </c>
      <c r="L2019" s="208" t="s">
        <v>1478</v>
      </c>
      <c r="M2019" s="208" t="s">
        <v>143</v>
      </c>
      <c r="N2019" s="201">
        <v>23.8384</v>
      </c>
      <c r="O2019" s="202"/>
      <c r="P2019" s="202"/>
      <c r="Q2019" s="203">
        <f t="shared" si="132"/>
        <v>0</v>
      </c>
      <c r="R2019" s="203">
        <f t="shared" si="133"/>
        <v>0</v>
      </c>
      <c r="S2019" s="213">
        <f>IF(M2019="nvt",0,IF(O2019&gt;0,VLOOKUP(M2019,'3-Productie normen'!A:K,VLOOKUP(O2019,'3-Productie normen'!$B$34:$C$35,2,FALSE),FALSE)))</f>
        <v>0</v>
      </c>
      <c r="T2019" s="213">
        <f t="shared" si="134"/>
        <v>0</v>
      </c>
      <c r="U2019" s="572"/>
    </row>
    <row r="2020" spans="1:21" ht="14.15" customHeight="1">
      <c r="A2020" s="231">
        <v>2019</v>
      </c>
      <c r="B2020" s="262" t="s">
        <v>87</v>
      </c>
      <c r="C2020" s="208" t="s">
        <v>1464</v>
      </c>
      <c r="D2020" s="208" t="s">
        <v>1465</v>
      </c>
      <c r="E2020" s="208" t="s">
        <v>1466</v>
      </c>
      <c r="F2020" s="208" t="s">
        <v>176</v>
      </c>
      <c r="G2020" s="208" t="s">
        <v>251</v>
      </c>
      <c r="H2020" s="208" t="s">
        <v>2150</v>
      </c>
      <c r="I2020" s="200" t="s">
        <v>143</v>
      </c>
      <c r="J2020" s="208" t="s">
        <v>179</v>
      </c>
      <c r="K2020" s="208" t="s">
        <v>179</v>
      </c>
      <c r="L2020" s="208" t="s">
        <v>1478</v>
      </c>
      <c r="M2020" s="208" t="s">
        <v>143</v>
      </c>
      <c r="N2020" s="201">
        <v>17.240600000000001</v>
      </c>
      <c r="O2020" s="202"/>
      <c r="P2020" s="202"/>
      <c r="Q2020" s="203">
        <f t="shared" si="132"/>
        <v>0</v>
      </c>
      <c r="R2020" s="203">
        <f t="shared" si="133"/>
        <v>0</v>
      </c>
      <c r="S2020" s="213">
        <f>IF(M2020="nvt",0,IF(O2020&gt;0,VLOOKUP(M2020,'3-Productie normen'!A:K,VLOOKUP(O2020,'3-Productie normen'!$B$34:$C$35,2,FALSE),FALSE)))</f>
        <v>0</v>
      </c>
      <c r="T2020" s="213">
        <f t="shared" si="134"/>
        <v>0</v>
      </c>
      <c r="U2020" s="572"/>
    </row>
    <row r="2021" spans="1:21" ht="14.15" customHeight="1">
      <c r="A2021" s="231">
        <v>2020</v>
      </c>
      <c r="B2021" s="262" t="s">
        <v>87</v>
      </c>
      <c r="C2021" s="208" t="s">
        <v>1464</v>
      </c>
      <c r="D2021" s="208" t="s">
        <v>1465</v>
      </c>
      <c r="E2021" s="208" t="s">
        <v>1466</v>
      </c>
      <c r="F2021" s="208" t="s">
        <v>176</v>
      </c>
      <c r="G2021" s="208" t="s">
        <v>251</v>
      </c>
      <c r="H2021" s="208" t="s">
        <v>2151</v>
      </c>
      <c r="I2021" s="200" t="s">
        <v>143</v>
      </c>
      <c r="J2021" s="208" t="s">
        <v>179</v>
      </c>
      <c r="K2021" s="208" t="s">
        <v>179</v>
      </c>
      <c r="L2021" s="208" t="s">
        <v>1478</v>
      </c>
      <c r="M2021" s="208" t="s">
        <v>143</v>
      </c>
      <c r="N2021" s="201">
        <v>23.948600000000003</v>
      </c>
      <c r="O2021" s="202"/>
      <c r="P2021" s="202"/>
      <c r="Q2021" s="203">
        <f t="shared" si="132"/>
        <v>0</v>
      </c>
      <c r="R2021" s="203">
        <f t="shared" si="133"/>
        <v>0</v>
      </c>
      <c r="S2021" s="213">
        <f>IF(M2021="nvt",0,IF(O2021&gt;0,VLOOKUP(M2021,'3-Productie normen'!A:K,VLOOKUP(O2021,'3-Productie normen'!$B$34:$C$35,2,FALSE),FALSE)))</f>
        <v>0</v>
      </c>
      <c r="T2021" s="213">
        <f t="shared" si="134"/>
        <v>0</v>
      </c>
      <c r="U2021" s="572"/>
    </row>
    <row r="2022" spans="1:21" ht="14.15" customHeight="1">
      <c r="A2022" s="231">
        <v>2021</v>
      </c>
      <c r="B2022" s="262" t="s">
        <v>87</v>
      </c>
      <c r="C2022" s="208" t="s">
        <v>1464</v>
      </c>
      <c r="D2022" s="208" t="s">
        <v>1465</v>
      </c>
      <c r="E2022" s="208" t="s">
        <v>1466</v>
      </c>
      <c r="F2022" s="208" t="s">
        <v>176</v>
      </c>
      <c r="G2022" s="208" t="s">
        <v>251</v>
      </c>
      <c r="H2022" s="208" t="s">
        <v>2152</v>
      </c>
      <c r="I2022" s="200" t="s">
        <v>143</v>
      </c>
      <c r="J2022" s="208" t="s">
        <v>179</v>
      </c>
      <c r="K2022" s="208" t="s">
        <v>179</v>
      </c>
      <c r="L2022" s="208" t="s">
        <v>1478</v>
      </c>
      <c r="M2022" s="208" t="s">
        <v>143</v>
      </c>
      <c r="N2022" s="201">
        <v>17.299099999999999</v>
      </c>
      <c r="O2022" s="202"/>
      <c r="P2022" s="202"/>
      <c r="Q2022" s="203">
        <f t="shared" si="132"/>
        <v>0</v>
      </c>
      <c r="R2022" s="203">
        <f t="shared" si="133"/>
        <v>0</v>
      </c>
      <c r="S2022" s="213">
        <f>IF(M2022="nvt",0,IF(O2022&gt;0,VLOOKUP(M2022,'3-Productie normen'!A:K,VLOOKUP(O2022,'3-Productie normen'!$B$34:$C$35,2,FALSE),FALSE)))</f>
        <v>0</v>
      </c>
      <c r="T2022" s="213">
        <f t="shared" si="134"/>
        <v>0</v>
      </c>
      <c r="U2022" s="572"/>
    </row>
    <row r="2023" spans="1:21" ht="14.15" customHeight="1">
      <c r="A2023" s="231">
        <v>2022</v>
      </c>
      <c r="B2023" s="262" t="s">
        <v>87</v>
      </c>
      <c r="C2023" s="208" t="s">
        <v>1464</v>
      </c>
      <c r="D2023" s="208" t="s">
        <v>1465</v>
      </c>
      <c r="E2023" s="208" t="s">
        <v>1466</v>
      </c>
      <c r="F2023" s="208" t="s">
        <v>176</v>
      </c>
      <c r="G2023" s="208" t="s">
        <v>251</v>
      </c>
      <c r="H2023" s="208" t="s">
        <v>2153</v>
      </c>
      <c r="I2023" s="200" t="s">
        <v>143</v>
      </c>
      <c r="J2023" s="208" t="s">
        <v>179</v>
      </c>
      <c r="K2023" s="208" t="s">
        <v>179</v>
      </c>
      <c r="L2023" s="208" t="s">
        <v>1478</v>
      </c>
      <c r="M2023" s="208" t="s">
        <v>143</v>
      </c>
      <c r="N2023" s="201">
        <v>23.988000000000003</v>
      </c>
      <c r="O2023" s="202"/>
      <c r="P2023" s="202"/>
      <c r="Q2023" s="203">
        <f t="shared" si="132"/>
        <v>0</v>
      </c>
      <c r="R2023" s="203">
        <f t="shared" si="133"/>
        <v>0</v>
      </c>
      <c r="S2023" s="213">
        <f>IF(M2023="nvt",0,IF(O2023&gt;0,VLOOKUP(M2023,'3-Productie normen'!A:K,VLOOKUP(O2023,'3-Productie normen'!$B$34:$C$35,2,FALSE),FALSE)))</f>
        <v>0</v>
      </c>
      <c r="T2023" s="213">
        <f t="shared" si="134"/>
        <v>0</v>
      </c>
      <c r="U2023" s="572"/>
    </row>
    <row r="2024" spans="1:21" ht="14.15" customHeight="1">
      <c r="A2024" s="231">
        <v>2023</v>
      </c>
      <c r="B2024" s="262" t="s">
        <v>87</v>
      </c>
      <c r="C2024" s="208" t="s">
        <v>1464</v>
      </c>
      <c r="D2024" s="208" t="s">
        <v>1465</v>
      </c>
      <c r="E2024" s="208" t="s">
        <v>1466</v>
      </c>
      <c r="F2024" s="208" t="s">
        <v>176</v>
      </c>
      <c r="G2024" s="208" t="s">
        <v>251</v>
      </c>
      <c r="H2024" s="208" t="s">
        <v>2154</v>
      </c>
      <c r="I2024" s="200" t="s">
        <v>143</v>
      </c>
      <c r="J2024" s="208" t="s">
        <v>179</v>
      </c>
      <c r="K2024" s="208" t="s">
        <v>179</v>
      </c>
      <c r="L2024" s="208" t="s">
        <v>1478</v>
      </c>
      <c r="M2024" s="208" t="s">
        <v>143</v>
      </c>
      <c r="N2024" s="201">
        <v>17.299099999999999</v>
      </c>
      <c r="O2024" s="202"/>
      <c r="P2024" s="202"/>
      <c r="Q2024" s="203">
        <f t="shared" si="132"/>
        <v>0</v>
      </c>
      <c r="R2024" s="203">
        <f t="shared" si="133"/>
        <v>0</v>
      </c>
      <c r="S2024" s="213">
        <f>IF(M2024="nvt",0,IF(O2024&gt;0,VLOOKUP(M2024,'3-Productie normen'!A:K,VLOOKUP(O2024,'3-Productie normen'!$B$34:$C$35,2,FALSE),FALSE)))</f>
        <v>0</v>
      </c>
      <c r="T2024" s="213">
        <f t="shared" si="134"/>
        <v>0</v>
      </c>
      <c r="U2024" s="572"/>
    </row>
    <row r="2025" spans="1:21" ht="14.15" customHeight="1">
      <c r="A2025" s="231">
        <v>2024</v>
      </c>
      <c r="B2025" s="262" t="s">
        <v>87</v>
      </c>
      <c r="C2025" s="208" t="s">
        <v>1464</v>
      </c>
      <c r="D2025" s="208" t="s">
        <v>1465</v>
      </c>
      <c r="E2025" s="208" t="s">
        <v>1466</v>
      </c>
      <c r="F2025" s="208" t="s">
        <v>176</v>
      </c>
      <c r="G2025" s="208" t="s">
        <v>251</v>
      </c>
      <c r="H2025" s="208" t="s">
        <v>2155</v>
      </c>
      <c r="I2025" s="200" t="s">
        <v>143</v>
      </c>
      <c r="J2025" s="208" t="s">
        <v>179</v>
      </c>
      <c r="K2025" s="208" t="s">
        <v>179</v>
      </c>
      <c r="L2025" s="208" t="s">
        <v>1478</v>
      </c>
      <c r="M2025" s="208" t="s">
        <v>143</v>
      </c>
      <c r="N2025" s="201">
        <v>24.055999999999997</v>
      </c>
      <c r="O2025" s="202"/>
      <c r="P2025" s="202"/>
      <c r="Q2025" s="203">
        <f t="shared" si="132"/>
        <v>0</v>
      </c>
      <c r="R2025" s="203">
        <f t="shared" si="133"/>
        <v>0</v>
      </c>
      <c r="S2025" s="213">
        <f>IF(M2025="nvt",0,IF(O2025&gt;0,VLOOKUP(M2025,'3-Productie normen'!A:K,VLOOKUP(O2025,'3-Productie normen'!$B$34:$C$35,2,FALSE),FALSE)))</f>
        <v>0</v>
      </c>
      <c r="T2025" s="213">
        <f t="shared" si="134"/>
        <v>0</v>
      </c>
      <c r="U2025" s="572"/>
    </row>
    <row r="2026" spans="1:21" ht="14.15" customHeight="1">
      <c r="A2026" s="232">
        <v>2025</v>
      </c>
      <c r="B2026" s="262" t="s">
        <v>87</v>
      </c>
      <c r="C2026" s="208" t="s">
        <v>1464</v>
      </c>
      <c r="D2026" s="208" t="s">
        <v>1465</v>
      </c>
      <c r="E2026" s="208" t="s">
        <v>1466</v>
      </c>
      <c r="F2026" s="208" t="s">
        <v>176</v>
      </c>
      <c r="G2026" s="208" t="s">
        <v>251</v>
      </c>
      <c r="H2026" s="208" t="s">
        <v>2156</v>
      </c>
      <c r="I2026" s="200" t="s">
        <v>143</v>
      </c>
      <c r="J2026" s="208" t="s">
        <v>179</v>
      </c>
      <c r="K2026" s="208" t="s">
        <v>179</v>
      </c>
      <c r="L2026" s="208" t="s">
        <v>1478</v>
      </c>
      <c r="M2026" s="208" t="s">
        <v>143</v>
      </c>
      <c r="N2026" s="201">
        <v>17.2362</v>
      </c>
      <c r="O2026" s="202"/>
      <c r="P2026" s="202"/>
      <c r="Q2026" s="203">
        <f t="shared" si="132"/>
        <v>0</v>
      </c>
      <c r="R2026" s="203">
        <f t="shared" si="133"/>
        <v>0</v>
      </c>
      <c r="S2026" s="213">
        <f>IF(M2026="nvt",0,IF(O2026&gt;0,VLOOKUP(M2026,'3-Productie normen'!A:K,VLOOKUP(O2026,'3-Productie normen'!$B$34:$C$35,2,FALSE),FALSE)))</f>
        <v>0</v>
      </c>
      <c r="T2026" s="213">
        <f t="shared" si="134"/>
        <v>0</v>
      </c>
      <c r="U2026" s="572"/>
    </row>
    <row r="2027" spans="1:21" ht="14.15" customHeight="1">
      <c r="A2027" s="231">
        <v>2026</v>
      </c>
      <c r="B2027" s="262" t="s">
        <v>87</v>
      </c>
      <c r="C2027" s="208" t="s">
        <v>1464</v>
      </c>
      <c r="D2027" s="208" t="s">
        <v>1465</v>
      </c>
      <c r="E2027" s="208" t="s">
        <v>1466</v>
      </c>
      <c r="F2027" s="208" t="s">
        <v>176</v>
      </c>
      <c r="G2027" s="208" t="s">
        <v>251</v>
      </c>
      <c r="H2027" s="208" t="s">
        <v>2157</v>
      </c>
      <c r="I2027" s="200" t="s">
        <v>143</v>
      </c>
      <c r="J2027" s="208" t="s">
        <v>179</v>
      </c>
      <c r="K2027" s="208" t="s">
        <v>179</v>
      </c>
      <c r="L2027" s="208" t="s">
        <v>1478</v>
      </c>
      <c r="M2027" s="208" t="s">
        <v>143</v>
      </c>
      <c r="N2027" s="201">
        <v>23.951499999999999</v>
      </c>
      <c r="O2027" s="202"/>
      <c r="P2027" s="202"/>
      <c r="Q2027" s="203">
        <f t="shared" si="132"/>
        <v>0</v>
      </c>
      <c r="R2027" s="203">
        <f t="shared" si="133"/>
        <v>0</v>
      </c>
      <c r="S2027" s="213">
        <f>IF(M2027="nvt",0,IF(O2027&gt;0,VLOOKUP(M2027,'3-Productie normen'!A:K,VLOOKUP(O2027,'3-Productie normen'!$B$34:$C$35,2,FALSE),FALSE)))</f>
        <v>0</v>
      </c>
      <c r="T2027" s="213">
        <f t="shared" si="134"/>
        <v>0</v>
      </c>
      <c r="U2027" s="572"/>
    </row>
    <row r="2028" spans="1:21" ht="14.15" customHeight="1">
      <c r="A2028" s="231">
        <v>2027</v>
      </c>
      <c r="B2028" s="262" t="s">
        <v>87</v>
      </c>
      <c r="C2028" s="208" t="s">
        <v>1464</v>
      </c>
      <c r="D2028" s="208" t="s">
        <v>1465</v>
      </c>
      <c r="E2028" s="208" t="s">
        <v>1466</v>
      </c>
      <c r="F2028" s="208" t="s">
        <v>176</v>
      </c>
      <c r="G2028" s="208" t="s">
        <v>251</v>
      </c>
      <c r="H2028" s="208" t="s">
        <v>2158</v>
      </c>
      <c r="I2028" s="200" t="s">
        <v>143</v>
      </c>
      <c r="J2028" s="208" t="s">
        <v>179</v>
      </c>
      <c r="K2028" s="208" t="s">
        <v>179</v>
      </c>
      <c r="L2028" s="208" t="s">
        <v>1478</v>
      </c>
      <c r="M2028" s="208" t="s">
        <v>143</v>
      </c>
      <c r="N2028" s="201">
        <v>17.309999999999999</v>
      </c>
      <c r="O2028" s="202"/>
      <c r="P2028" s="202"/>
      <c r="Q2028" s="203">
        <f t="shared" si="132"/>
        <v>0</v>
      </c>
      <c r="R2028" s="203">
        <f t="shared" si="133"/>
        <v>0</v>
      </c>
      <c r="S2028" s="213">
        <f>IF(M2028="nvt",0,IF(O2028&gt;0,VLOOKUP(M2028,'3-Productie normen'!A:K,VLOOKUP(O2028,'3-Productie normen'!$B$34:$C$35,2,FALSE),FALSE)))</f>
        <v>0</v>
      </c>
      <c r="T2028" s="213">
        <f t="shared" si="134"/>
        <v>0</v>
      </c>
      <c r="U2028" s="572"/>
    </row>
    <row r="2029" spans="1:21" ht="14.15" customHeight="1">
      <c r="A2029" s="231">
        <v>2028</v>
      </c>
      <c r="B2029" s="262" t="s">
        <v>87</v>
      </c>
      <c r="C2029" s="208" t="s">
        <v>1464</v>
      </c>
      <c r="D2029" s="208" t="s">
        <v>1465</v>
      </c>
      <c r="E2029" s="208" t="s">
        <v>1466</v>
      </c>
      <c r="F2029" s="208" t="s">
        <v>176</v>
      </c>
      <c r="G2029" s="208" t="s">
        <v>251</v>
      </c>
      <c r="H2029" s="208" t="s">
        <v>2159</v>
      </c>
      <c r="I2029" s="200" t="s">
        <v>143</v>
      </c>
      <c r="J2029" s="208" t="s">
        <v>179</v>
      </c>
      <c r="K2029" s="208" t="s">
        <v>179</v>
      </c>
      <c r="L2029" s="208" t="s">
        <v>1478</v>
      </c>
      <c r="M2029" s="208" t="s">
        <v>143</v>
      </c>
      <c r="N2029" s="201">
        <v>24.100300000000001</v>
      </c>
      <c r="O2029" s="202"/>
      <c r="P2029" s="202"/>
      <c r="Q2029" s="203">
        <f t="shared" si="132"/>
        <v>0</v>
      </c>
      <c r="R2029" s="203">
        <f t="shared" si="133"/>
        <v>0</v>
      </c>
      <c r="S2029" s="213">
        <f>IF(M2029="nvt",0,IF(O2029&gt;0,VLOOKUP(M2029,'3-Productie normen'!A:K,VLOOKUP(O2029,'3-Productie normen'!$B$34:$C$35,2,FALSE),FALSE)))</f>
        <v>0</v>
      </c>
      <c r="T2029" s="213">
        <f t="shared" si="134"/>
        <v>0</v>
      </c>
      <c r="U2029" s="572"/>
    </row>
    <row r="2030" spans="1:21" ht="14.15" customHeight="1">
      <c r="A2030" s="231">
        <v>2029</v>
      </c>
      <c r="B2030" s="262" t="s">
        <v>87</v>
      </c>
      <c r="C2030" s="208" t="s">
        <v>1464</v>
      </c>
      <c r="D2030" s="208" t="s">
        <v>1465</v>
      </c>
      <c r="E2030" s="208" t="s">
        <v>1466</v>
      </c>
      <c r="F2030" s="208" t="s">
        <v>176</v>
      </c>
      <c r="G2030" s="208" t="s">
        <v>251</v>
      </c>
      <c r="H2030" s="208" t="s">
        <v>2160</v>
      </c>
      <c r="I2030" s="200" t="s">
        <v>143</v>
      </c>
      <c r="J2030" s="208" t="s">
        <v>179</v>
      </c>
      <c r="K2030" s="208" t="s">
        <v>179</v>
      </c>
      <c r="L2030" s="208" t="s">
        <v>1478</v>
      </c>
      <c r="M2030" s="208" t="s">
        <v>143</v>
      </c>
      <c r="N2030" s="201">
        <v>17.314599999999999</v>
      </c>
      <c r="O2030" s="202"/>
      <c r="P2030" s="202"/>
      <c r="Q2030" s="203">
        <f t="shared" si="132"/>
        <v>0</v>
      </c>
      <c r="R2030" s="203">
        <f t="shared" si="133"/>
        <v>0</v>
      </c>
      <c r="S2030" s="213">
        <f>IF(M2030="nvt",0,IF(O2030&gt;0,VLOOKUP(M2030,'3-Productie normen'!A:K,VLOOKUP(O2030,'3-Productie normen'!$B$34:$C$35,2,FALSE),FALSE)))</f>
        <v>0</v>
      </c>
      <c r="T2030" s="213">
        <f t="shared" si="134"/>
        <v>0</v>
      </c>
      <c r="U2030" s="572"/>
    </row>
    <row r="2031" spans="1:21" ht="14.15" customHeight="1">
      <c r="A2031" s="231">
        <v>2030</v>
      </c>
      <c r="B2031" s="262" t="s">
        <v>87</v>
      </c>
      <c r="C2031" s="208" t="s">
        <v>1464</v>
      </c>
      <c r="D2031" s="208" t="s">
        <v>1465</v>
      </c>
      <c r="E2031" s="208" t="s">
        <v>1466</v>
      </c>
      <c r="F2031" s="208" t="s">
        <v>176</v>
      </c>
      <c r="G2031" s="208" t="s">
        <v>251</v>
      </c>
      <c r="H2031" s="208" t="s">
        <v>2161</v>
      </c>
      <c r="I2031" s="200" t="s">
        <v>143</v>
      </c>
      <c r="J2031" s="208" t="s">
        <v>179</v>
      </c>
      <c r="K2031" s="208" t="s">
        <v>179</v>
      </c>
      <c r="L2031" s="208" t="s">
        <v>1478</v>
      </c>
      <c r="M2031" s="208" t="s">
        <v>143</v>
      </c>
      <c r="N2031" s="201">
        <v>17.220800000000001</v>
      </c>
      <c r="O2031" s="202"/>
      <c r="P2031" s="202"/>
      <c r="Q2031" s="203">
        <f t="shared" si="132"/>
        <v>0</v>
      </c>
      <c r="R2031" s="203">
        <f t="shared" si="133"/>
        <v>0</v>
      </c>
      <c r="S2031" s="213">
        <f>IF(M2031="nvt",0,IF(O2031&gt;0,VLOOKUP(M2031,'3-Productie normen'!A:K,VLOOKUP(O2031,'3-Productie normen'!$B$34:$C$35,2,FALSE),FALSE)))</f>
        <v>0</v>
      </c>
      <c r="T2031" s="213">
        <f t="shared" si="134"/>
        <v>0</v>
      </c>
      <c r="U2031" s="572"/>
    </row>
    <row r="2032" spans="1:21" ht="14.15" customHeight="1">
      <c r="A2032" s="231">
        <v>2031</v>
      </c>
      <c r="B2032" s="262" t="s">
        <v>87</v>
      </c>
      <c r="C2032" s="208" t="s">
        <v>1464</v>
      </c>
      <c r="D2032" s="208" t="s">
        <v>1465</v>
      </c>
      <c r="E2032" s="208" t="s">
        <v>1466</v>
      </c>
      <c r="F2032" s="208" t="s">
        <v>176</v>
      </c>
      <c r="G2032" s="208" t="s">
        <v>251</v>
      </c>
      <c r="H2032" s="208" t="s">
        <v>2162</v>
      </c>
      <c r="I2032" s="200" t="s">
        <v>143</v>
      </c>
      <c r="J2032" s="208" t="s">
        <v>179</v>
      </c>
      <c r="K2032" s="208" t="s">
        <v>265</v>
      </c>
      <c r="L2032" s="208" t="s">
        <v>1478</v>
      </c>
      <c r="M2032" s="208" t="s">
        <v>143</v>
      </c>
      <c r="N2032" s="201">
        <v>17.2394</v>
      </c>
      <c r="O2032" s="202"/>
      <c r="P2032" s="202"/>
      <c r="Q2032" s="203">
        <f t="shared" si="132"/>
        <v>0</v>
      </c>
      <c r="R2032" s="203">
        <f t="shared" si="133"/>
        <v>0</v>
      </c>
      <c r="S2032" s="213">
        <f>IF(M2032="nvt",0,IF(O2032&gt;0,VLOOKUP(M2032,'3-Productie normen'!A:K,VLOOKUP(O2032,'3-Productie normen'!$B$34:$C$35,2,FALSE),FALSE)))</f>
        <v>0</v>
      </c>
      <c r="T2032" s="213">
        <f t="shared" si="134"/>
        <v>0</v>
      </c>
      <c r="U2032" s="572"/>
    </row>
    <row r="2033" spans="1:21" ht="14.15" customHeight="1">
      <c r="A2033" s="231">
        <v>2032</v>
      </c>
      <c r="B2033" s="262" t="s">
        <v>87</v>
      </c>
      <c r="C2033" s="208" t="s">
        <v>1464</v>
      </c>
      <c r="D2033" s="208" t="s">
        <v>1465</v>
      </c>
      <c r="E2033" s="208" t="s">
        <v>1466</v>
      </c>
      <c r="F2033" s="208" t="s">
        <v>176</v>
      </c>
      <c r="G2033" s="208" t="s">
        <v>251</v>
      </c>
      <c r="H2033" s="208" t="s">
        <v>2163</v>
      </c>
      <c r="I2033" s="200" t="s">
        <v>143</v>
      </c>
      <c r="J2033" s="208" t="s">
        <v>179</v>
      </c>
      <c r="K2033" s="208" t="s">
        <v>265</v>
      </c>
      <c r="L2033" s="208" t="s">
        <v>1478</v>
      </c>
      <c r="M2033" s="208" t="s">
        <v>143</v>
      </c>
      <c r="N2033" s="201">
        <v>25.5975</v>
      </c>
      <c r="O2033" s="202"/>
      <c r="P2033" s="202"/>
      <c r="Q2033" s="203">
        <f t="shared" si="132"/>
        <v>0</v>
      </c>
      <c r="R2033" s="203">
        <f t="shared" si="133"/>
        <v>0</v>
      </c>
      <c r="S2033" s="213">
        <f>IF(M2033="nvt",0,IF(O2033&gt;0,VLOOKUP(M2033,'3-Productie normen'!A:K,VLOOKUP(O2033,'3-Productie normen'!$B$34:$C$35,2,FALSE),FALSE)))</f>
        <v>0</v>
      </c>
      <c r="T2033" s="213">
        <f t="shared" si="134"/>
        <v>0</v>
      </c>
      <c r="U2033" s="572"/>
    </row>
    <row r="2034" spans="1:21" ht="14.15" customHeight="1">
      <c r="A2034" s="232">
        <v>2033</v>
      </c>
      <c r="B2034" s="262" t="s">
        <v>87</v>
      </c>
      <c r="C2034" s="208" t="s">
        <v>1464</v>
      </c>
      <c r="D2034" s="208" t="s">
        <v>1465</v>
      </c>
      <c r="E2034" s="208" t="s">
        <v>1466</v>
      </c>
      <c r="F2034" s="208" t="s">
        <v>176</v>
      </c>
      <c r="G2034" s="208" t="s">
        <v>251</v>
      </c>
      <c r="H2034" s="208" t="s">
        <v>2164</v>
      </c>
      <c r="I2034" s="200" t="s">
        <v>143</v>
      </c>
      <c r="J2034" s="208" t="s">
        <v>209</v>
      </c>
      <c r="K2034" s="208" t="s">
        <v>210</v>
      </c>
      <c r="L2034" s="208" t="s">
        <v>1478</v>
      </c>
      <c r="M2034" s="208" t="s">
        <v>143</v>
      </c>
      <c r="N2034" s="201">
        <v>7.7412000000000001</v>
      </c>
      <c r="O2034" s="202"/>
      <c r="P2034" s="202"/>
      <c r="Q2034" s="203">
        <f t="shared" si="132"/>
        <v>0</v>
      </c>
      <c r="R2034" s="203">
        <f t="shared" si="133"/>
        <v>0</v>
      </c>
      <c r="S2034" s="213">
        <f>IF(M2034="nvt",0,IF(O2034&gt;0,VLOOKUP(M2034,'3-Productie normen'!A:K,VLOOKUP(O2034,'3-Productie normen'!$B$34:$C$35,2,FALSE),FALSE)))</f>
        <v>0</v>
      </c>
      <c r="T2034" s="213">
        <f t="shared" si="134"/>
        <v>0</v>
      </c>
      <c r="U2034" s="572"/>
    </row>
    <row r="2035" spans="1:21" ht="14.15" customHeight="1">
      <c r="A2035" s="231">
        <v>2034</v>
      </c>
      <c r="B2035" s="262" t="s">
        <v>87</v>
      </c>
      <c r="C2035" s="208" t="s">
        <v>1464</v>
      </c>
      <c r="D2035" s="208" t="s">
        <v>1465</v>
      </c>
      <c r="E2035" s="208" t="s">
        <v>1466</v>
      </c>
      <c r="F2035" s="208" t="s">
        <v>176</v>
      </c>
      <c r="G2035" s="208" t="s">
        <v>251</v>
      </c>
      <c r="H2035" s="208" t="s">
        <v>2165</v>
      </c>
      <c r="I2035" s="207" t="s">
        <v>130</v>
      </c>
      <c r="J2035" s="208" t="s">
        <v>222</v>
      </c>
      <c r="K2035" s="208" t="s">
        <v>237</v>
      </c>
      <c r="L2035" s="208" t="s">
        <v>1478</v>
      </c>
      <c r="M2035" s="199" t="s">
        <v>129</v>
      </c>
      <c r="N2035" s="201">
        <v>122.1824</v>
      </c>
      <c r="O2035" s="202" t="s">
        <v>81</v>
      </c>
      <c r="P2035" s="202"/>
      <c r="Q2035" s="203">
        <f t="shared" si="132"/>
        <v>0</v>
      </c>
      <c r="R2035" s="203">
        <f t="shared" si="133"/>
        <v>0</v>
      </c>
      <c r="S2035" s="213">
        <f>IF(M2035="nvt",0,IF(O2035&gt;0,VLOOKUP(M2035,'3-Productie normen'!A:K,VLOOKUP(O2035,'3-Productie normen'!$B$34:$C$35,2,FALSE),FALSE)))</f>
        <v>0</v>
      </c>
      <c r="T2035" s="213">
        <f t="shared" si="134"/>
        <v>0</v>
      </c>
      <c r="U2035" s="572"/>
    </row>
    <row r="2036" spans="1:21" ht="14.15" customHeight="1">
      <c r="A2036" s="231">
        <v>2035</v>
      </c>
      <c r="B2036" s="262" t="s">
        <v>87</v>
      </c>
      <c r="C2036" s="208" t="s">
        <v>1464</v>
      </c>
      <c r="D2036" s="208" t="s">
        <v>1465</v>
      </c>
      <c r="E2036" s="208" t="s">
        <v>1466</v>
      </c>
      <c r="F2036" s="208" t="s">
        <v>176</v>
      </c>
      <c r="G2036" s="208" t="s">
        <v>251</v>
      </c>
      <c r="H2036" s="208" t="s">
        <v>2166</v>
      </c>
      <c r="I2036" s="200" t="s">
        <v>143</v>
      </c>
      <c r="J2036" s="208" t="s">
        <v>255</v>
      </c>
      <c r="K2036" s="208" t="s">
        <v>566</v>
      </c>
      <c r="L2036" s="208" t="s">
        <v>1478</v>
      </c>
      <c r="M2036" s="208" t="s">
        <v>143</v>
      </c>
      <c r="N2036" s="201">
        <v>9.6983999999999995</v>
      </c>
      <c r="O2036" s="202"/>
      <c r="P2036" s="202"/>
      <c r="Q2036" s="203">
        <f t="shared" si="132"/>
        <v>0</v>
      </c>
      <c r="R2036" s="203">
        <f t="shared" si="133"/>
        <v>0</v>
      </c>
      <c r="S2036" s="213">
        <f>IF(M2036="nvt",0,IF(O2036&gt;0,VLOOKUP(M2036,'3-Productie normen'!A:K,VLOOKUP(O2036,'3-Productie normen'!$B$34:$C$35,2,FALSE),FALSE)))</f>
        <v>0</v>
      </c>
      <c r="T2036" s="213">
        <f t="shared" si="134"/>
        <v>0</v>
      </c>
      <c r="U2036" s="572"/>
    </row>
    <row r="2037" spans="1:21" ht="14.15" customHeight="1">
      <c r="A2037" s="231">
        <v>2036</v>
      </c>
      <c r="B2037" s="262" t="s">
        <v>87</v>
      </c>
      <c r="C2037" s="208" t="s">
        <v>1464</v>
      </c>
      <c r="D2037" s="208" t="s">
        <v>1465</v>
      </c>
      <c r="E2037" s="208" t="s">
        <v>1466</v>
      </c>
      <c r="F2037" s="208" t="s">
        <v>176</v>
      </c>
      <c r="G2037" s="208" t="s">
        <v>251</v>
      </c>
      <c r="H2037" s="208" t="s">
        <v>2167</v>
      </c>
      <c r="I2037" s="200" t="s">
        <v>143</v>
      </c>
      <c r="J2037" s="208" t="s">
        <v>255</v>
      </c>
      <c r="K2037" s="208" t="s">
        <v>566</v>
      </c>
      <c r="L2037" s="208" t="s">
        <v>1478</v>
      </c>
      <c r="M2037" s="208" t="s">
        <v>143</v>
      </c>
      <c r="N2037" s="201">
        <v>9.5907</v>
      </c>
      <c r="O2037" s="202"/>
      <c r="P2037" s="202"/>
      <c r="Q2037" s="203">
        <f t="shared" si="132"/>
        <v>0</v>
      </c>
      <c r="R2037" s="203">
        <f t="shared" si="133"/>
        <v>0</v>
      </c>
      <c r="S2037" s="213">
        <f>IF(M2037="nvt",0,IF(O2037&gt;0,VLOOKUP(M2037,'3-Productie normen'!A:K,VLOOKUP(O2037,'3-Productie normen'!$B$34:$C$35,2,FALSE),FALSE)))</f>
        <v>0</v>
      </c>
      <c r="T2037" s="213">
        <f t="shared" si="134"/>
        <v>0</v>
      </c>
      <c r="U2037" s="572"/>
    </row>
    <row r="2038" spans="1:21" ht="14.15" customHeight="1">
      <c r="A2038" s="231">
        <v>2037</v>
      </c>
      <c r="B2038" s="262" t="s">
        <v>87</v>
      </c>
      <c r="C2038" s="208" t="s">
        <v>1464</v>
      </c>
      <c r="D2038" s="208" t="s">
        <v>1465</v>
      </c>
      <c r="E2038" s="208" t="s">
        <v>1466</v>
      </c>
      <c r="F2038" s="208" t="s">
        <v>176</v>
      </c>
      <c r="G2038" s="208" t="s">
        <v>251</v>
      </c>
      <c r="H2038" s="208" t="s">
        <v>2168</v>
      </c>
      <c r="I2038" s="200" t="s">
        <v>123</v>
      </c>
      <c r="J2038" s="208" t="s">
        <v>179</v>
      </c>
      <c r="K2038" s="208" t="s">
        <v>1064</v>
      </c>
      <c r="L2038" s="208" t="s">
        <v>180</v>
      </c>
      <c r="M2038" s="199" t="s">
        <v>122</v>
      </c>
      <c r="N2038" s="201">
        <v>28.8293</v>
      </c>
      <c r="O2038" s="202" t="s">
        <v>81</v>
      </c>
      <c r="P2038" s="202"/>
      <c r="Q2038" s="203">
        <f t="shared" si="132"/>
        <v>0</v>
      </c>
      <c r="R2038" s="203">
        <f t="shared" si="133"/>
        <v>0</v>
      </c>
      <c r="S2038" s="213">
        <f>IF(M2038="nvt",0,IF(O2038&gt;0,VLOOKUP(M2038,'3-Productie normen'!A:K,VLOOKUP(O2038,'3-Productie normen'!$B$34:$C$35,2,FALSE),FALSE)))</f>
        <v>0</v>
      </c>
      <c r="T2038" s="213">
        <f t="shared" si="134"/>
        <v>0</v>
      </c>
      <c r="U2038" s="572"/>
    </row>
    <row r="2039" spans="1:21" ht="14.15" customHeight="1">
      <c r="A2039" s="231">
        <v>2038</v>
      </c>
      <c r="B2039" s="262" t="s">
        <v>87</v>
      </c>
      <c r="C2039" s="208" t="s">
        <v>1464</v>
      </c>
      <c r="D2039" s="208" t="s">
        <v>1465</v>
      </c>
      <c r="E2039" s="208" t="s">
        <v>1466</v>
      </c>
      <c r="F2039" s="208" t="s">
        <v>176</v>
      </c>
      <c r="G2039" s="208" t="s">
        <v>251</v>
      </c>
      <c r="H2039" s="208" t="s">
        <v>2169</v>
      </c>
      <c r="I2039" s="200" t="s">
        <v>123</v>
      </c>
      <c r="J2039" s="208" t="s">
        <v>179</v>
      </c>
      <c r="K2039" s="208" t="s">
        <v>1064</v>
      </c>
      <c r="L2039" s="208" t="s">
        <v>180</v>
      </c>
      <c r="M2039" s="199" t="s">
        <v>122</v>
      </c>
      <c r="N2039" s="201">
        <v>27.8965</v>
      </c>
      <c r="O2039" s="202" t="s">
        <v>81</v>
      </c>
      <c r="P2039" s="202"/>
      <c r="Q2039" s="203">
        <f t="shared" si="132"/>
        <v>0</v>
      </c>
      <c r="R2039" s="203">
        <f t="shared" si="133"/>
        <v>0</v>
      </c>
      <c r="S2039" s="213">
        <f>IF(M2039="nvt",0,IF(O2039&gt;0,VLOOKUP(M2039,'3-Productie normen'!A:K,VLOOKUP(O2039,'3-Productie normen'!$B$34:$C$35,2,FALSE),FALSE)))</f>
        <v>0</v>
      </c>
      <c r="T2039" s="213">
        <f t="shared" si="134"/>
        <v>0</v>
      </c>
      <c r="U2039" s="572"/>
    </row>
    <row r="2040" spans="1:21" ht="14.15" customHeight="1">
      <c r="A2040" s="231">
        <v>2039</v>
      </c>
      <c r="B2040" s="262" t="s">
        <v>87</v>
      </c>
      <c r="C2040" s="208" t="s">
        <v>1464</v>
      </c>
      <c r="D2040" s="208" t="s">
        <v>1465</v>
      </c>
      <c r="E2040" s="208" t="s">
        <v>1466</v>
      </c>
      <c r="F2040" s="208" t="s">
        <v>176</v>
      </c>
      <c r="G2040" s="208" t="s">
        <v>251</v>
      </c>
      <c r="H2040" s="208" t="s">
        <v>2170</v>
      </c>
      <c r="I2040" s="200" t="s">
        <v>123</v>
      </c>
      <c r="J2040" s="208" t="s">
        <v>179</v>
      </c>
      <c r="K2040" s="208" t="s">
        <v>179</v>
      </c>
      <c r="L2040" s="208" t="s">
        <v>1478</v>
      </c>
      <c r="M2040" s="199" t="s">
        <v>122</v>
      </c>
      <c r="N2040" s="201">
        <v>18.91</v>
      </c>
      <c r="O2040" s="202" t="s">
        <v>81</v>
      </c>
      <c r="P2040" s="202"/>
      <c r="Q2040" s="203">
        <f t="shared" si="132"/>
        <v>0</v>
      </c>
      <c r="R2040" s="203">
        <f t="shared" si="133"/>
        <v>0</v>
      </c>
      <c r="S2040" s="213">
        <f>IF(M2040="nvt",0,IF(O2040&gt;0,VLOOKUP(M2040,'3-Productie normen'!A:K,VLOOKUP(O2040,'3-Productie normen'!$B$34:$C$35,2,FALSE),FALSE)))</f>
        <v>0</v>
      </c>
      <c r="T2040" s="213">
        <f t="shared" si="134"/>
        <v>0</v>
      </c>
      <c r="U2040" s="572"/>
    </row>
    <row r="2041" spans="1:21" ht="14.15" customHeight="1">
      <c r="A2041" s="231">
        <v>2040</v>
      </c>
      <c r="B2041" s="262" t="s">
        <v>87</v>
      </c>
      <c r="C2041" s="208" t="s">
        <v>1464</v>
      </c>
      <c r="D2041" s="208" t="s">
        <v>1465</v>
      </c>
      <c r="E2041" s="208" t="s">
        <v>1466</v>
      </c>
      <c r="F2041" s="208" t="s">
        <v>176</v>
      </c>
      <c r="G2041" s="208" t="s">
        <v>251</v>
      </c>
      <c r="H2041" s="208" t="s">
        <v>2171</v>
      </c>
      <c r="I2041" s="200" t="s">
        <v>123</v>
      </c>
      <c r="J2041" s="208" t="s">
        <v>179</v>
      </c>
      <c r="K2041" s="208" t="s">
        <v>179</v>
      </c>
      <c r="L2041" s="208" t="s">
        <v>1478</v>
      </c>
      <c r="M2041" s="199" t="s">
        <v>122</v>
      </c>
      <c r="N2041" s="201">
        <v>18.7361</v>
      </c>
      <c r="O2041" s="202" t="s">
        <v>81</v>
      </c>
      <c r="P2041" s="202"/>
      <c r="Q2041" s="203">
        <f t="shared" si="132"/>
        <v>0</v>
      </c>
      <c r="R2041" s="203">
        <f t="shared" si="133"/>
        <v>0</v>
      </c>
      <c r="S2041" s="213">
        <f>IF(M2041="nvt",0,IF(O2041&gt;0,VLOOKUP(M2041,'3-Productie normen'!A:K,VLOOKUP(O2041,'3-Productie normen'!$B$34:$C$35,2,FALSE),FALSE)))</f>
        <v>0</v>
      </c>
      <c r="T2041" s="213">
        <f t="shared" si="134"/>
        <v>0</v>
      </c>
      <c r="U2041" s="572"/>
    </row>
    <row r="2042" spans="1:21" ht="14.15" customHeight="1">
      <c r="A2042" s="232">
        <v>2041</v>
      </c>
      <c r="B2042" s="262" t="s">
        <v>87</v>
      </c>
      <c r="C2042" s="208" t="s">
        <v>1464</v>
      </c>
      <c r="D2042" s="208" t="s">
        <v>1465</v>
      </c>
      <c r="E2042" s="208" t="s">
        <v>1466</v>
      </c>
      <c r="F2042" s="208" t="s">
        <v>176</v>
      </c>
      <c r="G2042" s="208" t="s">
        <v>251</v>
      </c>
      <c r="H2042" s="208" t="s">
        <v>2172</v>
      </c>
      <c r="I2042" s="200" t="s">
        <v>123</v>
      </c>
      <c r="J2042" s="208" t="s">
        <v>179</v>
      </c>
      <c r="K2042" s="208" t="s">
        <v>179</v>
      </c>
      <c r="L2042" s="208" t="s">
        <v>1478</v>
      </c>
      <c r="M2042" s="199" t="s">
        <v>122</v>
      </c>
      <c r="N2042" s="201">
        <v>18.462399999999999</v>
      </c>
      <c r="O2042" s="202" t="s">
        <v>81</v>
      </c>
      <c r="P2042" s="202"/>
      <c r="Q2042" s="203">
        <f t="shared" si="132"/>
        <v>0</v>
      </c>
      <c r="R2042" s="203">
        <f t="shared" si="133"/>
        <v>0</v>
      </c>
      <c r="S2042" s="213">
        <f>IF(M2042="nvt",0,IF(O2042&gt;0,VLOOKUP(M2042,'3-Productie normen'!A:K,VLOOKUP(O2042,'3-Productie normen'!$B$34:$C$35,2,FALSE),FALSE)))</f>
        <v>0</v>
      </c>
      <c r="T2042" s="213">
        <f t="shared" si="134"/>
        <v>0</v>
      </c>
      <c r="U2042" s="572"/>
    </row>
    <row r="2043" spans="1:21" ht="14.15" customHeight="1">
      <c r="A2043" s="231">
        <v>2042</v>
      </c>
      <c r="B2043" s="262" t="s">
        <v>87</v>
      </c>
      <c r="C2043" s="208" t="s">
        <v>1464</v>
      </c>
      <c r="D2043" s="208" t="s">
        <v>1465</v>
      </c>
      <c r="E2043" s="208" t="s">
        <v>1466</v>
      </c>
      <c r="F2043" s="208" t="s">
        <v>176</v>
      </c>
      <c r="G2043" s="208" t="s">
        <v>251</v>
      </c>
      <c r="H2043" s="208" t="s">
        <v>2173</v>
      </c>
      <c r="I2043" s="200" t="s">
        <v>123</v>
      </c>
      <c r="J2043" s="208" t="s">
        <v>179</v>
      </c>
      <c r="K2043" s="208" t="s">
        <v>179</v>
      </c>
      <c r="L2043" s="208" t="s">
        <v>1478</v>
      </c>
      <c r="M2043" s="199" t="s">
        <v>122</v>
      </c>
      <c r="N2043" s="201">
        <v>18.7927</v>
      </c>
      <c r="O2043" s="202" t="s">
        <v>81</v>
      </c>
      <c r="P2043" s="202"/>
      <c r="Q2043" s="203">
        <f t="shared" si="132"/>
        <v>0</v>
      </c>
      <c r="R2043" s="203">
        <f t="shared" si="133"/>
        <v>0</v>
      </c>
      <c r="S2043" s="213">
        <f>IF(M2043="nvt",0,IF(O2043&gt;0,VLOOKUP(M2043,'3-Productie normen'!A:K,VLOOKUP(O2043,'3-Productie normen'!$B$34:$C$35,2,FALSE),FALSE)))</f>
        <v>0</v>
      </c>
      <c r="T2043" s="213">
        <f t="shared" si="134"/>
        <v>0</v>
      </c>
      <c r="U2043" s="572"/>
    </row>
    <row r="2044" spans="1:21" ht="14.15" customHeight="1">
      <c r="A2044" s="231">
        <v>2043</v>
      </c>
      <c r="B2044" s="262" t="s">
        <v>87</v>
      </c>
      <c r="C2044" s="208" t="s">
        <v>1464</v>
      </c>
      <c r="D2044" s="208" t="s">
        <v>1465</v>
      </c>
      <c r="E2044" s="208" t="s">
        <v>1466</v>
      </c>
      <c r="F2044" s="208" t="s">
        <v>176</v>
      </c>
      <c r="G2044" s="208" t="s">
        <v>251</v>
      </c>
      <c r="H2044" s="208" t="s">
        <v>2174</v>
      </c>
      <c r="I2044" s="200" t="s">
        <v>123</v>
      </c>
      <c r="J2044" s="208" t="s">
        <v>179</v>
      </c>
      <c r="K2044" s="208" t="s">
        <v>179</v>
      </c>
      <c r="L2044" s="208" t="s">
        <v>1478</v>
      </c>
      <c r="M2044" s="199" t="s">
        <v>122</v>
      </c>
      <c r="N2044" s="201">
        <v>18.794599999999999</v>
      </c>
      <c r="O2044" s="202" t="s">
        <v>81</v>
      </c>
      <c r="P2044" s="202"/>
      <c r="Q2044" s="203">
        <f t="shared" si="132"/>
        <v>0</v>
      </c>
      <c r="R2044" s="203">
        <f t="shared" si="133"/>
        <v>0</v>
      </c>
      <c r="S2044" s="213">
        <f>IF(M2044="nvt",0,IF(O2044&gt;0,VLOOKUP(M2044,'3-Productie normen'!A:K,VLOOKUP(O2044,'3-Productie normen'!$B$34:$C$35,2,FALSE),FALSE)))</f>
        <v>0</v>
      </c>
      <c r="T2044" s="213">
        <f t="shared" si="134"/>
        <v>0</v>
      </c>
      <c r="U2044" s="572"/>
    </row>
    <row r="2045" spans="1:21" ht="14.15" customHeight="1">
      <c r="A2045" s="231">
        <v>2044</v>
      </c>
      <c r="B2045" s="262" t="s">
        <v>87</v>
      </c>
      <c r="C2045" s="208" t="s">
        <v>1464</v>
      </c>
      <c r="D2045" s="208" t="s">
        <v>1465</v>
      </c>
      <c r="E2045" s="208" t="s">
        <v>1466</v>
      </c>
      <c r="F2045" s="208" t="s">
        <v>176</v>
      </c>
      <c r="G2045" s="208" t="s">
        <v>251</v>
      </c>
      <c r="H2045" s="208" t="s">
        <v>2175</v>
      </c>
      <c r="I2045" s="200" t="s">
        <v>143</v>
      </c>
      <c r="J2045" s="208" t="s">
        <v>209</v>
      </c>
      <c r="K2045" s="208" t="s">
        <v>213</v>
      </c>
      <c r="L2045" s="208" t="s">
        <v>180</v>
      </c>
      <c r="M2045" s="208" t="s">
        <v>143</v>
      </c>
      <c r="N2045" s="201">
        <v>8.5936000000000003</v>
      </c>
      <c r="O2045" s="202"/>
      <c r="P2045" s="202"/>
      <c r="Q2045" s="203">
        <f t="shared" si="132"/>
        <v>0</v>
      </c>
      <c r="R2045" s="203">
        <f t="shared" si="133"/>
        <v>0</v>
      </c>
      <c r="S2045" s="213">
        <f>IF(M2045="nvt",0,IF(O2045&gt;0,VLOOKUP(M2045,'3-Productie normen'!A:K,VLOOKUP(O2045,'3-Productie normen'!$B$34:$C$35,2,FALSE),FALSE)))</f>
        <v>0</v>
      </c>
      <c r="T2045" s="213">
        <f t="shared" si="134"/>
        <v>0</v>
      </c>
      <c r="U2045" s="572"/>
    </row>
    <row r="2046" spans="1:21" ht="14.15" customHeight="1">
      <c r="A2046" s="231">
        <v>2045</v>
      </c>
      <c r="B2046" s="262" t="s">
        <v>87</v>
      </c>
      <c r="C2046" s="208" t="s">
        <v>1464</v>
      </c>
      <c r="D2046" s="208" t="s">
        <v>1465</v>
      </c>
      <c r="E2046" s="208" t="s">
        <v>1466</v>
      </c>
      <c r="F2046" s="208" t="s">
        <v>176</v>
      </c>
      <c r="G2046" s="208" t="s">
        <v>251</v>
      </c>
      <c r="H2046" s="208" t="s">
        <v>2176</v>
      </c>
      <c r="I2046" s="200" t="s">
        <v>133</v>
      </c>
      <c r="J2046" s="208" t="s">
        <v>222</v>
      </c>
      <c r="K2046" s="208" t="s">
        <v>223</v>
      </c>
      <c r="L2046" s="208" t="s">
        <v>461</v>
      </c>
      <c r="M2046" s="208" t="s">
        <v>138</v>
      </c>
      <c r="N2046" s="201">
        <v>4.8570000000000002</v>
      </c>
      <c r="O2046" s="202" t="s">
        <v>81</v>
      </c>
      <c r="P2046" s="202"/>
      <c r="Q2046" s="203">
        <f t="shared" si="132"/>
        <v>0</v>
      </c>
      <c r="R2046" s="203">
        <f t="shared" si="133"/>
        <v>0</v>
      </c>
      <c r="S2046" s="213">
        <f>IF(M2046="nvt",0,IF(O2046&gt;0,VLOOKUP(M2046,'3-Productie normen'!A:K,VLOOKUP(O2046,'3-Productie normen'!$B$34:$C$35,2,FALSE),FALSE)))</f>
        <v>0</v>
      </c>
      <c r="T2046" s="213">
        <f t="shared" si="134"/>
        <v>0</v>
      </c>
      <c r="U2046" s="572"/>
    </row>
    <row r="2047" spans="1:21" ht="14.15" customHeight="1">
      <c r="A2047" s="231">
        <v>2046</v>
      </c>
      <c r="B2047" s="262" t="s">
        <v>87</v>
      </c>
      <c r="C2047" s="208" t="s">
        <v>1464</v>
      </c>
      <c r="D2047" s="208" t="s">
        <v>1465</v>
      </c>
      <c r="E2047" s="208" t="s">
        <v>1466</v>
      </c>
      <c r="F2047" s="208" t="s">
        <v>176</v>
      </c>
      <c r="G2047" s="208" t="s">
        <v>251</v>
      </c>
      <c r="H2047" s="208" t="s">
        <v>2177</v>
      </c>
      <c r="I2047" s="200" t="s">
        <v>133</v>
      </c>
      <c r="J2047" s="208" t="s">
        <v>222</v>
      </c>
      <c r="K2047" s="208" t="s">
        <v>223</v>
      </c>
      <c r="L2047" s="208" t="s">
        <v>461</v>
      </c>
      <c r="M2047" s="208" t="s">
        <v>138</v>
      </c>
      <c r="N2047" s="201">
        <v>0.91310000000000002</v>
      </c>
      <c r="O2047" s="202" t="s">
        <v>81</v>
      </c>
      <c r="P2047" s="202"/>
      <c r="Q2047" s="203">
        <f t="shared" si="132"/>
        <v>0</v>
      </c>
      <c r="R2047" s="203">
        <f t="shared" si="133"/>
        <v>0</v>
      </c>
      <c r="S2047" s="213">
        <f>IF(M2047="nvt",0,IF(O2047&gt;0,VLOOKUP(M2047,'3-Productie normen'!A:K,VLOOKUP(O2047,'3-Productie normen'!$B$34:$C$35,2,FALSE),FALSE)))</f>
        <v>0</v>
      </c>
      <c r="T2047" s="213">
        <f t="shared" si="134"/>
        <v>0</v>
      </c>
      <c r="U2047" s="572"/>
    </row>
    <row r="2048" spans="1:21" ht="14.15" customHeight="1">
      <c r="A2048" s="231">
        <v>2047</v>
      </c>
      <c r="B2048" s="262" t="s">
        <v>87</v>
      </c>
      <c r="C2048" s="208" t="s">
        <v>1464</v>
      </c>
      <c r="D2048" s="208" t="s">
        <v>1465</v>
      </c>
      <c r="E2048" s="208" t="s">
        <v>1466</v>
      </c>
      <c r="F2048" s="208" t="s">
        <v>176</v>
      </c>
      <c r="G2048" s="208" t="s">
        <v>251</v>
      </c>
      <c r="H2048" s="208" t="s">
        <v>2178</v>
      </c>
      <c r="I2048" s="200" t="s">
        <v>133</v>
      </c>
      <c r="J2048" s="208" t="s">
        <v>222</v>
      </c>
      <c r="K2048" s="208" t="s">
        <v>223</v>
      </c>
      <c r="L2048" s="208" t="s">
        <v>461</v>
      </c>
      <c r="M2048" s="208" t="s">
        <v>138</v>
      </c>
      <c r="N2048" s="201">
        <v>1.0148000000000001</v>
      </c>
      <c r="O2048" s="202" t="s">
        <v>81</v>
      </c>
      <c r="P2048" s="202"/>
      <c r="Q2048" s="203">
        <f t="shared" si="132"/>
        <v>0</v>
      </c>
      <c r="R2048" s="203">
        <f t="shared" si="133"/>
        <v>0</v>
      </c>
      <c r="S2048" s="213">
        <f>IF(M2048="nvt",0,IF(O2048&gt;0,VLOOKUP(M2048,'3-Productie normen'!A:K,VLOOKUP(O2048,'3-Productie normen'!$B$34:$C$35,2,FALSE),FALSE)))</f>
        <v>0</v>
      </c>
      <c r="T2048" s="213">
        <f t="shared" si="134"/>
        <v>0</v>
      </c>
      <c r="U2048" s="572"/>
    </row>
    <row r="2049" spans="1:21" ht="14.15" customHeight="1">
      <c r="A2049" s="231">
        <v>2048</v>
      </c>
      <c r="B2049" s="262" t="s">
        <v>87</v>
      </c>
      <c r="C2049" s="208" t="s">
        <v>1464</v>
      </c>
      <c r="D2049" s="208" t="s">
        <v>1465</v>
      </c>
      <c r="E2049" s="208" t="s">
        <v>1466</v>
      </c>
      <c r="F2049" s="208" t="s">
        <v>176</v>
      </c>
      <c r="G2049" s="208" t="s">
        <v>251</v>
      </c>
      <c r="H2049" s="208" t="s">
        <v>2179</v>
      </c>
      <c r="I2049" s="200" t="s">
        <v>133</v>
      </c>
      <c r="J2049" s="208" t="s">
        <v>222</v>
      </c>
      <c r="K2049" s="208" t="s">
        <v>223</v>
      </c>
      <c r="L2049" s="208" t="s">
        <v>461</v>
      </c>
      <c r="M2049" s="208" t="s">
        <v>138</v>
      </c>
      <c r="N2049" s="201">
        <v>6.6615000000000002</v>
      </c>
      <c r="O2049" s="202" t="s">
        <v>81</v>
      </c>
      <c r="P2049" s="202"/>
      <c r="Q2049" s="203">
        <f t="shared" si="132"/>
        <v>0</v>
      </c>
      <c r="R2049" s="203">
        <f t="shared" si="133"/>
        <v>0</v>
      </c>
      <c r="S2049" s="213">
        <f>IF(M2049="nvt",0,IF(O2049&gt;0,VLOOKUP(M2049,'3-Productie normen'!A:K,VLOOKUP(O2049,'3-Productie normen'!$B$34:$C$35,2,FALSE),FALSE)))</f>
        <v>0</v>
      </c>
      <c r="T2049" s="213">
        <f t="shared" si="134"/>
        <v>0</v>
      </c>
      <c r="U2049" s="572"/>
    </row>
    <row r="2050" spans="1:21" ht="14.15" customHeight="1">
      <c r="A2050" s="232">
        <v>2049</v>
      </c>
      <c r="B2050" s="262" t="s">
        <v>87</v>
      </c>
      <c r="C2050" s="208" t="s">
        <v>1464</v>
      </c>
      <c r="D2050" s="208" t="s">
        <v>1465</v>
      </c>
      <c r="E2050" s="208" t="s">
        <v>1466</v>
      </c>
      <c r="F2050" s="208" t="s">
        <v>176</v>
      </c>
      <c r="G2050" s="208" t="s">
        <v>251</v>
      </c>
      <c r="H2050" s="208" t="s">
        <v>2180</v>
      </c>
      <c r="I2050" s="200" t="s">
        <v>133</v>
      </c>
      <c r="J2050" s="208" t="s">
        <v>222</v>
      </c>
      <c r="K2050" s="208" t="s">
        <v>223</v>
      </c>
      <c r="L2050" s="208" t="s">
        <v>461</v>
      </c>
      <c r="M2050" s="208" t="s">
        <v>138</v>
      </c>
      <c r="N2050" s="201">
        <v>0.91310000000000002</v>
      </c>
      <c r="O2050" s="202" t="s">
        <v>81</v>
      </c>
      <c r="P2050" s="202"/>
      <c r="Q2050" s="203">
        <f t="shared" si="132"/>
        <v>0</v>
      </c>
      <c r="R2050" s="203">
        <f t="shared" si="133"/>
        <v>0</v>
      </c>
      <c r="S2050" s="213">
        <f>IF(M2050="nvt",0,IF(O2050&gt;0,VLOOKUP(M2050,'3-Productie normen'!A:K,VLOOKUP(O2050,'3-Productie normen'!$B$34:$C$35,2,FALSE),FALSE)))</f>
        <v>0</v>
      </c>
      <c r="T2050" s="213">
        <f t="shared" si="134"/>
        <v>0</v>
      </c>
      <c r="U2050" s="572"/>
    </row>
    <row r="2051" spans="1:21" ht="14.15" customHeight="1">
      <c r="A2051" s="231">
        <v>2050</v>
      </c>
      <c r="B2051" s="262" t="s">
        <v>87</v>
      </c>
      <c r="C2051" s="208" t="s">
        <v>1464</v>
      </c>
      <c r="D2051" s="208" t="s">
        <v>1465</v>
      </c>
      <c r="E2051" s="208" t="s">
        <v>1466</v>
      </c>
      <c r="F2051" s="208" t="s">
        <v>176</v>
      </c>
      <c r="G2051" s="208" t="s">
        <v>251</v>
      </c>
      <c r="H2051" s="208" t="s">
        <v>2181</v>
      </c>
      <c r="I2051" s="200" t="s">
        <v>133</v>
      </c>
      <c r="J2051" s="208" t="s">
        <v>222</v>
      </c>
      <c r="K2051" s="208" t="s">
        <v>223</v>
      </c>
      <c r="L2051" s="208" t="s">
        <v>461</v>
      </c>
      <c r="M2051" s="208" t="s">
        <v>138</v>
      </c>
      <c r="N2051" s="201">
        <v>1.0148000000000001</v>
      </c>
      <c r="O2051" s="202" t="s">
        <v>81</v>
      </c>
      <c r="P2051" s="202"/>
      <c r="Q2051" s="203">
        <f t="shared" si="132"/>
        <v>0</v>
      </c>
      <c r="R2051" s="203">
        <f t="shared" si="133"/>
        <v>0</v>
      </c>
      <c r="S2051" s="213">
        <f>IF(M2051="nvt",0,IF(O2051&gt;0,VLOOKUP(M2051,'3-Productie normen'!A:K,VLOOKUP(O2051,'3-Productie normen'!$B$34:$C$35,2,FALSE),FALSE)))</f>
        <v>0</v>
      </c>
      <c r="T2051" s="213">
        <f t="shared" si="134"/>
        <v>0</v>
      </c>
      <c r="U2051" s="572"/>
    </row>
    <row r="2052" spans="1:21" ht="14.15" customHeight="1">
      <c r="A2052" s="231">
        <v>2051</v>
      </c>
      <c r="B2052" s="262" t="s">
        <v>87</v>
      </c>
      <c r="C2052" s="208" t="s">
        <v>1464</v>
      </c>
      <c r="D2052" s="208" t="s">
        <v>1465</v>
      </c>
      <c r="E2052" s="208" t="s">
        <v>1466</v>
      </c>
      <c r="F2052" s="208" t="s">
        <v>176</v>
      </c>
      <c r="G2052" s="208" t="s">
        <v>251</v>
      </c>
      <c r="H2052" s="208" t="s">
        <v>2182</v>
      </c>
      <c r="I2052" s="200" t="s">
        <v>143</v>
      </c>
      <c r="J2052" s="208" t="s">
        <v>222</v>
      </c>
      <c r="K2052" s="208" t="s">
        <v>237</v>
      </c>
      <c r="L2052" s="208" t="s">
        <v>1478</v>
      </c>
      <c r="M2052" s="208" t="s">
        <v>143</v>
      </c>
      <c r="N2052" s="201">
        <v>120.52930000000001</v>
      </c>
      <c r="O2052" s="202"/>
      <c r="P2052" s="202"/>
      <c r="Q2052" s="203">
        <f t="shared" si="132"/>
        <v>0</v>
      </c>
      <c r="R2052" s="203">
        <f t="shared" si="133"/>
        <v>0</v>
      </c>
      <c r="S2052" s="213">
        <f>IF(M2052="nvt",0,IF(O2052&gt;0,VLOOKUP(M2052,'3-Productie normen'!A:K,VLOOKUP(O2052,'3-Productie normen'!$B$34:$C$35,2,FALSE),FALSE)))</f>
        <v>0</v>
      </c>
      <c r="T2052" s="213">
        <f t="shared" si="134"/>
        <v>0</v>
      </c>
      <c r="U2052" s="572"/>
    </row>
    <row r="2053" spans="1:21" ht="14.15" customHeight="1">
      <c r="A2053" s="231">
        <v>2052</v>
      </c>
      <c r="B2053" s="262" t="s">
        <v>87</v>
      </c>
      <c r="C2053" s="208" t="s">
        <v>1464</v>
      </c>
      <c r="D2053" s="208" t="s">
        <v>1465</v>
      </c>
      <c r="E2053" s="208" t="s">
        <v>1466</v>
      </c>
      <c r="F2053" s="208" t="s">
        <v>176</v>
      </c>
      <c r="G2053" s="208" t="s">
        <v>251</v>
      </c>
      <c r="H2053" s="208" t="s">
        <v>2183</v>
      </c>
      <c r="I2053" s="200" t="s">
        <v>143</v>
      </c>
      <c r="J2053" s="208" t="s">
        <v>255</v>
      </c>
      <c r="K2053" s="208" t="s">
        <v>256</v>
      </c>
      <c r="L2053" s="208" t="s">
        <v>461</v>
      </c>
      <c r="M2053" s="208" t="s">
        <v>143</v>
      </c>
      <c r="N2053" s="201">
        <v>9.1074000000000002</v>
      </c>
      <c r="O2053" s="202"/>
      <c r="P2053" s="202"/>
      <c r="Q2053" s="203">
        <f t="shared" si="132"/>
        <v>0</v>
      </c>
      <c r="R2053" s="203">
        <f t="shared" si="133"/>
        <v>0</v>
      </c>
      <c r="S2053" s="213">
        <f>IF(M2053="nvt",0,IF(O2053&gt;0,VLOOKUP(M2053,'3-Productie normen'!A:K,VLOOKUP(O2053,'3-Productie normen'!$B$34:$C$35,2,FALSE),FALSE)))</f>
        <v>0</v>
      </c>
      <c r="T2053" s="213">
        <f t="shared" si="134"/>
        <v>0</v>
      </c>
      <c r="U2053" s="572"/>
    </row>
    <row r="2054" spans="1:21" ht="14.15" customHeight="1">
      <c r="A2054" s="231">
        <v>2053</v>
      </c>
      <c r="B2054" s="262" t="s">
        <v>87</v>
      </c>
      <c r="C2054" s="208" t="s">
        <v>1464</v>
      </c>
      <c r="D2054" s="208" t="s">
        <v>1465</v>
      </c>
      <c r="E2054" s="208" t="s">
        <v>1466</v>
      </c>
      <c r="F2054" s="208" t="s">
        <v>176</v>
      </c>
      <c r="G2054" s="208" t="s">
        <v>251</v>
      </c>
      <c r="H2054" s="208" t="s">
        <v>2184</v>
      </c>
      <c r="I2054" s="200" t="s">
        <v>143</v>
      </c>
      <c r="J2054" s="208" t="s">
        <v>255</v>
      </c>
      <c r="K2054" s="208" t="s">
        <v>256</v>
      </c>
      <c r="L2054" s="208" t="s">
        <v>461</v>
      </c>
      <c r="M2054" s="208" t="s">
        <v>143</v>
      </c>
      <c r="N2054" s="201">
        <v>9.9174000000000007</v>
      </c>
      <c r="O2054" s="202"/>
      <c r="P2054" s="202"/>
      <c r="Q2054" s="203">
        <f t="shared" si="132"/>
        <v>0</v>
      </c>
      <c r="R2054" s="203">
        <f t="shared" si="133"/>
        <v>0</v>
      </c>
      <c r="S2054" s="213">
        <f>IF(M2054="nvt",0,IF(O2054&gt;0,VLOOKUP(M2054,'3-Productie normen'!A:K,VLOOKUP(O2054,'3-Productie normen'!$B$34:$C$35,2,FALSE),FALSE)))</f>
        <v>0</v>
      </c>
      <c r="T2054" s="213">
        <f t="shared" si="134"/>
        <v>0</v>
      </c>
      <c r="U2054" s="572"/>
    </row>
    <row r="2055" spans="1:21" ht="14.15" customHeight="1">
      <c r="A2055" s="231">
        <v>2054</v>
      </c>
      <c r="B2055" s="262" t="s">
        <v>87</v>
      </c>
      <c r="C2055" s="208" t="s">
        <v>1464</v>
      </c>
      <c r="D2055" s="208" t="s">
        <v>1465</v>
      </c>
      <c r="E2055" s="208" t="s">
        <v>1466</v>
      </c>
      <c r="F2055" s="208" t="s">
        <v>176</v>
      </c>
      <c r="G2055" s="208" t="s">
        <v>251</v>
      </c>
      <c r="H2055" s="208" t="s">
        <v>2185</v>
      </c>
      <c r="I2055" s="200" t="s">
        <v>123</v>
      </c>
      <c r="J2055" s="208" t="s">
        <v>179</v>
      </c>
      <c r="K2055" s="208" t="s">
        <v>179</v>
      </c>
      <c r="L2055" s="208" t="s">
        <v>1478</v>
      </c>
      <c r="M2055" s="199" t="s">
        <v>122</v>
      </c>
      <c r="N2055" s="201">
        <v>19.0031</v>
      </c>
      <c r="O2055" s="202" t="s">
        <v>81</v>
      </c>
      <c r="P2055" s="202"/>
      <c r="Q2055" s="203">
        <f t="shared" si="132"/>
        <v>0</v>
      </c>
      <c r="R2055" s="203">
        <f t="shared" si="133"/>
        <v>0</v>
      </c>
      <c r="S2055" s="213">
        <f>IF(M2055="nvt",0,IF(O2055&gt;0,VLOOKUP(M2055,'3-Productie normen'!A:K,VLOOKUP(O2055,'3-Productie normen'!$B$34:$C$35,2,FALSE),FALSE)))</f>
        <v>0</v>
      </c>
      <c r="T2055" s="213">
        <f t="shared" si="134"/>
        <v>0</v>
      </c>
      <c r="U2055" s="572"/>
    </row>
    <row r="2056" spans="1:21" ht="14.15" customHeight="1">
      <c r="A2056" s="231">
        <v>2055</v>
      </c>
      <c r="B2056" s="262" t="s">
        <v>87</v>
      </c>
      <c r="C2056" s="208" t="s">
        <v>1464</v>
      </c>
      <c r="D2056" s="208" t="s">
        <v>1465</v>
      </c>
      <c r="E2056" s="208" t="s">
        <v>1466</v>
      </c>
      <c r="F2056" s="208" t="s">
        <v>176</v>
      </c>
      <c r="G2056" s="208" t="s">
        <v>251</v>
      </c>
      <c r="H2056" s="208" t="s">
        <v>2186</v>
      </c>
      <c r="I2056" s="200" t="s">
        <v>123</v>
      </c>
      <c r="J2056" s="208" t="s">
        <v>179</v>
      </c>
      <c r="K2056" s="208" t="s">
        <v>179</v>
      </c>
      <c r="L2056" s="208" t="s">
        <v>1478</v>
      </c>
      <c r="M2056" s="199" t="s">
        <v>122</v>
      </c>
      <c r="N2056" s="201">
        <v>19.072400000000002</v>
      </c>
      <c r="O2056" s="202" t="s">
        <v>81</v>
      </c>
      <c r="P2056" s="202"/>
      <c r="Q2056" s="203">
        <f t="shared" si="132"/>
        <v>0</v>
      </c>
      <c r="R2056" s="203">
        <f t="shared" si="133"/>
        <v>0</v>
      </c>
      <c r="S2056" s="213">
        <f>IF(M2056="nvt",0,IF(O2056&gt;0,VLOOKUP(M2056,'3-Productie normen'!A:K,VLOOKUP(O2056,'3-Productie normen'!$B$34:$C$35,2,FALSE),FALSE)))</f>
        <v>0</v>
      </c>
      <c r="T2056" s="213">
        <f t="shared" si="134"/>
        <v>0</v>
      </c>
      <c r="U2056" s="572"/>
    </row>
    <row r="2057" spans="1:21" ht="14.15" customHeight="1">
      <c r="A2057" s="231">
        <v>2056</v>
      </c>
      <c r="B2057" s="262" t="s">
        <v>87</v>
      </c>
      <c r="C2057" s="208" t="s">
        <v>1464</v>
      </c>
      <c r="D2057" s="208" t="s">
        <v>1465</v>
      </c>
      <c r="E2057" s="208" t="s">
        <v>1466</v>
      </c>
      <c r="F2057" s="208" t="s">
        <v>176</v>
      </c>
      <c r="G2057" s="208" t="s">
        <v>251</v>
      </c>
      <c r="H2057" s="208" t="s">
        <v>2187</v>
      </c>
      <c r="I2057" s="200" t="s">
        <v>123</v>
      </c>
      <c r="J2057" s="208" t="s">
        <v>179</v>
      </c>
      <c r="K2057" s="208" t="s">
        <v>179</v>
      </c>
      <c r="L2057" s="208" t="s">
        <v>1478</v>
      </c>
      <c r="M2057" s="199" t="s">
        <v>122</v>
      </c>
      <c r="N2057" s="201">
        <v>18.7151</v>
      </c>
      <c r="O2057" s="202" t="s">
        <v>81</v>
      </c>
      <c r="P2057" s="202"/>
      <c r="Q2057" s="203">
        <f t="shared" si="132"/>
        <v>0</v>
      </c>
      <c r="R2057" s="203">
        <f t="shared" si="133"/>
        <v>0</v>
      </c>
      <c r="S2057" s="213">
        <f>IF(M2057="nvt",0,IF(O2057&gt;0,VLOOKUP(M2057,'3-Productie normen'!A:K,VLOOKUP(O2057,'3-Productie normen'!$B$34:$C$35,2,FALSE),FALSE)))</f>
        <v>0</v>
      </c>
      <c r="T2057" s="213">
        <f t="shared" si="134"/>
        <v>0</v>
      </c>
      <c r="U2057" s="572"/>
    </row>
    <row r="2058" spans="1:21" ht="14.15" customHeight="1">
      <c r="A2058" s="232">
        <v>2057</v>
      </c>
      <c r="B2058" s="262" t="s">
        <v>87</v>
      </c>
      <c r="C2058" s="208" t="s">
        <v>1464</v>
      </c>
      <c r="D2058" s="208" t="s">
        <v>1465</v>
      </c>
      <c r="E2058" s="208" t="s">
        <v>1466</v>
      </c>
      <c r="F2058" s="208" t="s">
        <v>176</v>
      </c>
      <c r="G2058" s="208" t="s">
        <v>251</v>
      </c>
      <c r="H2058" s="208" t="s">
        <v>2188</v>
      </c>
      <c r="I2058" s="200" t="s">
        <v>123</v>
      </c>
      <c r="J2058" s="208" t="s">
        <v>179</v>
      </c>
      <c r="K2058" s="208" t="s">
        <v>179</v>
      </c>
      <c r="L2058" s="208" t="s">
        <v>1478</v>
      </c>
      <c r="M2058" s="199" t="s">
        <v>122</v>
      </c>
      <c r="N2058" s="201">
        <v>18.690999999999999</v>
      </c>
      <c r="O2058" s="202" t="s">
        <v>81</v>
      </c>
      <c r="P2058" s="202"/>
      <c r="Q2058" s="203">
        <f t="shared" si="132"/>
        <v>0</v>
      </c>
      <c r="R2058" s="203">
        <f t="shared" si="133"/>
        <v>0</v>
      </c>
      <c r="S2058" s="213">
        <f>IF(M2058="nvt",0,IF(O2058&gt;0,VLOOKUP(M2058,'3-Productie normen'!A:K,VLOOKUP(O2058,'3-Productie normen'!$B$34:$C$35,2,FALSE),FALSE)))</f>
        <v>0</v>
      </c>
      <c r="T2058" s="213">
        <f t="shared" si="134"/>
        <v>0</v>
      </c>
      <c r="U2058" s="572"/>
    </row>
    <row r="2059" spans="1:21" ht="14.15" customHeight="1">
      <c r="A2059" s="231">
        <v>2058</v>
      </c>
      <c r="B2059" s="262" t="s">
        <v>87</v>
      </c>
      <c r="C2059" s="208" t="s">
        <v>1464</v>
      </c>
      <c r="D2059" s="208" t="s">
        <v>1465</v>
      </c>
      <c r="E2059" s="208" t="s">
        <v>1466</v>
      </c>
      <c r="F2059" s="208" t="s">
        <v>176</v>
      </c>
      <c r="G2059" s="208" t="s">
        <v>251</v>
      </c>
      <c r="H2059" s="208" t="s">
        <v>2189</v>
      </c>
      <c r="I2059" s="200" t="s">
        <v>123</v>
      </c>
      <c r="J2059" s="208" t="s">
        <v>179</v>
      </c>
      <c r="K2059" s="208" t="s">
        <v>179</v>
      </c>
      <c r="L2059" s="208" t="s">
        <v>1478</v>
      </c>
      <c r="M2059" s="199" t="s">
        <v>122</v>
      </c>
      <c r="N2059" s="201">
        <v>18.848699999999997</v>
      </c>
      <c r="O2059" s="202" t="s">
        <v>81</v>
      </c>
      <c r="P2059" s="202"/>
      <c r="Q2059" s="203">
        <f t="shared" si="132"/>
        <v>0</v>
      </c>
      <c r="R2059" s="203">
        <f t="shared" si="133"/>
        <v>0</v>
      </c>
      <c r="S2059" s="213">
        <f>IF(M2059="nvt",0,IF(O2059&gt;0,VLOOKUP(M2059,'3-Productie normen'!A:K,VLOOKUP(O2059,'3-Productie normen'!$B$34:$C$35,2,FALSE),FALSE)))</f>
        <v>0</v>
      </c>
      <c r="T2059" s="213">
        <f t="shared" si="134"/>
        <v>0</v>
      </c>
      <c r="U2059" s="572"/>
    </row>
    <row r="2060" spans="1:21" ht="14.15" customHeight="1">
      <c r="A2060" s="231">
        <v>2059</v>
      </c>
      <c r="B2060" s="262" t="s">
        <v>87</v>
      </c>
      <c r="C2060" s="208" t="s">
        <v>1464</v>
      </c>
      <c r="D2060" s="208" t="s">
        <v>1465</v>
      </c>
      <c r="E2060" s="208" t="s">
        <v>1466</v>
      </c>
      <c r="F2060" s="208" t="s">
        <v>176</v>
      </c>
      <c r="G2060" s="208" t="s">
        <v>251</v>
      </c>
      <c r="H2060" s="208" t="s">
        <v>2190</v>
      </c>
      <c r="I2060" s="200" t="s">
        <v>123</v>
      </c>
      <c r="J2060" s="208" t="s">
        <v>179</v>
      </c>
      <c r="K2060" s="208" t="s">
        <v>179</v>
      </c>
      <c r="L2060" s="208" t="s">
        <v>1478</v>
      </c>
      <c r="M2060" s="199" t="s">
        <v>122</v>
      </c>
      <c r="N2060" s="201">
        <v>18.633499999999998</v>
      </c>
      <c r="O2060" s="202" t="s">
        <v>81</v>
      </c>
      <c r="P2060" s="202"/>
      <c r="Q2060" s="203">
        <f t="shared" si="132"/>
        <v>0</v>
      </c>
      <c r="R2060" s="203">
        <f t="shared" si="133"/>
        <v>0</v>
      </c>
      <c r="S2060" s="213">
        <f>IF(M2060="nvt",0,IF(O2060&gt;0,VLOOKUP(M2060,'3-Productie normen'!A:K,VLOOKUP(O2060,'3-Productie normen'!$B$34:$C$35,2,FALSE),FALSE)))</f>
        <v>0</v>
      </c>
      <c r="T2060" s="213">
        <f t="shared" si="134"/>
        <v>0</v>
      </c>
      <c r="U2060" s="572"/>
    </row>
    <row r="2061" spans="1:21" ht="14.15" customHeight="1">
      <c r="A2061" s="231">
        <v>2060</v>
      </c>
      <c r="B2061" s="262" t="s">
        <v>87</v>
      </c>
      <c r="C2061" s="208" t="s">
        <v>1464</v>
      </c>
      <c r="D2061" s="208" t="s">
        <v>1465</v>
      </c>
      <c r="E2061" s="208" t="s">
        <v>1466</v>
      </c>
      <c r="F2061" s="208" t="s">
        <v>176</v>
      </c>
      <c r="G2061" s="208" t="s">
        <v>251</v>
      </c>
      <c r="H2061" s="208" t="s">
        <v>2191</v>
      </c>
      <c r="I2061" s="200" t="s">
        <v>123</v>
      </c>
      <c r="J2061" s="208" t="s">
        <v>179</v>
      </c>
      <c r="K2061" s="208" t="s">
        <v>179</v>
      </c>
      <c r="L2061" s="208" t="s">
        <v>1478</v>
      </c>
      <c r="M2061" s="199" t="s">
        <v>122</v>
      </c>
      <c r="N2061" s="201">
        <v>27.5047</v>
      </c>
      <c r="O2061" s="202" t="s">
        <v>81</v>
      </c>
      <c r="P2061" s="202"/>
      <c r="Q2061" s="203">
        <f t="shared" si="132"/>
        <v>0</v>
      </c>
      <c r="R2061" s="203">
        <f t="shared" si="133"/>
        <v>0</v>
      </c>
      <c r="S2061" s="213">
        <f>IF(M2061="nvt",0,IF(O2061&gt;0,VLOOKUP(M2061,'3-Productie normen'!A:K,VLOOKUP(O2061,'3-Productie normen'!$B$34:$C$35,2,FALSE),FALSE)))</f>
        <v>0</v>
      </c>
      <c r="T2061" s="213">
        <f t="shared" si="134"/>
        <v>0</v>
      </c>
      <c r="U2061" s="572"/>
    </row>
    <row r="2062" spans="1:21" ht="14.15" customHeight="1">
      <c r="A2062" s="231">
        <v>2061</v>
      </c>
      <c r="B2062" s="262" t="s">
        <v>87</v>
      </c>
      <c r="C2062" s="208" t="s">
        <v>1464</v>
      </c>
      <c r="D2062" s="208" t="s">
        <v>1465</v>
      </c>
      <c r="E2062" s="208" t="s">
        <v>1466</v>
      </c>
      <c r="F2062" s="208" t="s">
        <v>176</v>
      </c>
      <c r="G2062" s="208" t="s">
        <v>251</v>
      </c>
      <c r="H2062" s="208" t="s">
        <v>2192</v>
      </c>
      <c r="I2062" s="200" t="s">
        <v>123</v>
      </c>
      <c r="J2062" s="208" t="s">
        <v>179</v>
      </c>
      <c r="K2062" s="208" t="s">
        <v>179</v>
      </c>
      <c r="L2062" s="208" t="s">
        <v>1478</v>
      </c>
      <c r="M2062" s="199" t="s">
        <v>122</v>
      </c>
      <c r="N2062" s="201">
        <v>28.845800000000001</v>
      </c>
      <c r="O2062" s="202" t="s">
        <v>81</v>
      </c>
      <c r="P2062" s="202"/>
      <c r="Q2062" s="203">
        <f t="shared" si="132"/>
        <v>0</v>
      </c>
      <c r="R2062" s="203">
        <f t="shared" si="133"/>
        <v>0</v>
      </c>
      <c r="S2062" s="213">
        <f>IF(M2062="nvt",0,IF(O2062&gt;0,VLOOKUP(M2062,'3-Productie normen'!A:K,VLOOKUP(O2062,'3-Productie normen'!$B$34:$C$35,2,FALSE),FALSE)))</f>
        <v>0</v>
      </c>
      <c r="T2062" s="213">
        <f t="shared" si="134"/>
        <v>0</v>
      </c>
      <c r="U2062" s="572"/>
    </row>
    <row r="2063" spans="1:21" ht="14.15" customHeight="1">
      <c r="A2063" s="231">
        <v>2062</v>
      </c>
      <c r="B2063" s="262" t="s">
        <v>87</v>
      </c>
      <c r="C2063" s="208" t="s">
        <v>1464</v>
      </c>
      <c r="D2063" s="208" t="s">
        <v>1465</v>
      </c>
      <c r="E2063" s="208" t="s">
        <v>1466</v>
      </c>
      <c r="F2063" s="208" t="s">
        <v>176</v>
      </c>
      <c r="G2063" s="208" t="s">
        <v>251</v>
      </c>
      <c r="H2063" s="208" t="s">
        <v>2193</v>
      </c>
      <c r="I2063" s="200" t="s">
        <v>123</v>
      </c>
      <c r="J2063" s="208" t="s">
        <v>179</v>
      </c>
      <c r="K2063" s="208" t="s">
        <v>179</v>
      </c>
      <c r="L2063" s="208" t="s">
        <v>1478</v>
      </c>
      <c r="M2063" s="199" t="s">
        <v>122</v>
      </c>
      <c r="N2063" s="201">
        <v>27.859200000000001</v>
      </c>
      <c r="O2063" s="202" t="s">
        <v>81</v>
      </c>
      <c r="P2063" s="202"/>
      <c r="Q2063" s="203">
        <f t="shared" si="132"/>
        <v>0</v>
      </c>
      <c r="R2063" s="203">
        <f t="shared" si="133"/>
        <v>0</v>
      </c>
      <c r="S2063" s="213">
        <f>IF(M2063="nvt",0,IF(O2063&gt;0,VLOOKUP(M2063,'3-Productie normen'!A:K,VLOOKUP(O2063,'3-Productie normen'!$B$34:$C$35,2,FALSE),FALSE)))</f>
        <v>0</v>
      </c>
      <c r="T2063" s="213">
        <f t="shared" si="134"/>
        <v>0</v>
      </c>
      <c r="U2063" s="572"/>
    </row>
    <row r="2064" spans="1:21" ht="14.15" customHeight="1">
      <c r="A2064" s="231">
        <v>2063</v>
      </c>
      <c r="B2064" s="262" t="s">
        <v>87</v>
      </c>
      <c r="C2064" s="208" t="s">
        <v>1464</v>
      </c>
      <c r="D2064" s="208" t="s">
        <v>1465</v>
      </c>
      <c r="E2064" s="208" t="s">
        <v>1466</v>
      </c>
      <c r="F2064" s="208" t="s">
        <v>176</v>
      </c>
      <c r="G2064" s="208" t="s">
        <v>251</v>
      </c>
      <c r="H2064" s="208" t="s">
        <v>2194</v>
      </c>
      <c r="I2064" s="200" t="s">
        <v>123</v>
      </c>
      <c r="J2064" s="208" t="s">
        <v>179</v>
      </c>
      <c r="K2064" s="208" t="s">
        <v>179</v>
      </c>
      <c r="L2064" s="208" t="s">
        <v>1478</v>
      </c>
      <c r="M2064" s="199" t="s">
        <v>122</v>
      </c>
      <c r="N2064" s="201">
        <v>28.448600000000003</v>
      </c>
      <c r="O2064" s="202" t="s">
        <v>81</v>
      </c>
      <c r="P2064" s="202"/>
      <c r="Q2064" s="203">
        <f t="shared" si="132"/>
        <v>0</v>
      </c>
      <c r="R2064" s="203">
        <f t="shared" si="133"/>
        <v>0</v>
      </c>
      <c r="S2064" s="213">
        <f>IF(M2064="nvt",0,IF(O2064&gt;0,VLOOKUP(M2064,'3-Productie normen'!A:K,VLOOKUP(O2064,'3-Productie normen'!$B$34:$C$35,2,FALSE),FALSE)))</f>
        <v>0</v>
      </c>
      <c r="T2064" s="213">
        <f t="shared" si="134"/>
        <v>0</v>
      </c>
      <c r="U2064" s="572"/>
    </row>
    <row r="2065" spans="1:21" ht="14.15" customHeight="1">
      <c r="A2065" s="231">
        <v>2064</v>
      </c>
      <c r="B2065" s="262" t="s">
        <v>87</v>
      </c>
      <c r="C2065" s="208" t="s">
        <v>1464</v>
      </c>
      <c r="D2065" s="208" t="s">
        <v>1465</v>
      </c>
      <c r="E2065" s="208" t="s">
        <v>1466</v>
      </c>
      <c r="F2065" s="208" t="s">
        <v>176</v>
      </c>
      <c r="G2065" s="208" t="s">
        <v>251</v>
      </c>
      <c r="H2065" s="208" t="s">
        <v>2195</v>
      </c>
      <c r="I2065" s="200" t="s">
        <v>123</v>
      </c>
      <c r="J2065" s="208" t="s">
        <v>179</v>
      </c>
      <c r="K2065" s="208" t="s">
        <v>265</v>
      </c>
      <c r="L2065" s="208" t="s">
        <v>425</v>
      </c>
      <c r="M2065" s="199" t="s">
        <v>122</v>
      </c>
      <c r="N2065" s="201">
        <v>22.711599999999997</v>
      </c>
      <c r="O2065" s="202" t="s">
        <v>81</v>
      </c>
      <c r="P2065" s="202"/>
      <c r="Q2065" s="203">
        <f t="shared" si="132"/>
        <v>0</v>
      </c>
      <c r="R2065" s="203">
        <f t="shared" si="133"/>
        <v>0</v>
      </c>
      <c r="S2065" s="213">
        <f>IF(M2065="nvt",0,IF(O2065&gt;0,VLOOKUP(M2065,'3-Productie normen'!A:K,VLOOKUP(O2065,'3-Productie normen'!$B$34:$C$35,2,FALSE),FALSE)))</f>
        <v>0</v>
      </c>
      <c r="T2065" s="213">
        <f t="shared" si="134"/>
        <v>0</v>
      </c>
      <c r="U2065" s="572"/>
    </row>
    <row r="2066" spans="1:21" ht="14.15" customHeight="1">
      <c r="A2066" s="232">
        <v>2065</v>
      </c>
      <c r="B2066" s="262" t="s">
        <v>87</v>
      </c>
      <c r="C2066" s="208" t="s">
        <v>1464</v>
      </c>
      <c r="D2066" s="208" t="s">
        <v>1465</v>
      </c>
      <c r="E2066" s="208" t="s">
        <v>1466</v>
      </c>
      <c r="F2066" s="208" t="s">
        <v>176</v>
      </c>
      <c r="G2066" s="208" t="s">
        <v>251</v>
      </c>
      <c r="H2066" s="208" t="s">
        <v>2196</v>
      </c>
      <c r="I2066" s="200" t="s">
        <v>123</v>
      </c>
      <c r="J2066" s="208" t="s">
        <v>179</v>
      </c>
      <c r="K2066" s="208" t="s">
        <v>1074</v>
      </c>
      <c r="L2066" s="208" t="s">
        <v>425</v>
      </c>
      <c r="M2066" s="199" t="s">
        <v>122</v>
      </c>
      <c r="N2066" s="201">
        <v>25.296999999999997</v>
      </c>
      <c r="O2066" s="202" t="s">
        <v>81</v>
      </c>
      <c r="P2066" s="202"/>
      <c r="Q2066" s="203">
        <f t="shared" ref="Q2066:Q2129" si="135">IF(O2066="nvt",0,IF(O2066&gt;0,S2066*N2066,0))</f>
        <v>0</v>
      </c>
      <c r="R2066" s="203">
        <f t="shared" ref="R2066:R2129" si="136">IF(P2066&gt;0,T2066*N2066,0)</f>
        <v>0</v>
      </c>
      <c r="S2066" s="213">
        <f>IF(M2066="nvt",0,IF(O2066&gt;0,VLOOKUP(M2066,'3-Productie normen'!A:K,VLOOKUP(O2066,'3-Productie normen'!$B$34:$C$35,2,FALSE),FALSE)))</f>
        <v>0</v>
      </c>
      <c r="T2066" s="213">
        <f t="shared" ref="T2066:T2129" si="137">IF(P2066&gt;0,S2066*$T$8,0)</f>
        <v>0</v>
      </c>
      <c r="U2066" s="572"/>
    </row>
    <row r="2067" spans="1:21" ht="14.15" customHeight="1">
      <c r="A2067" s="231">
        <v>2066</v>
      </c>
      <c r="B2067" s="262" t="s">
        <v>87</v>
      </c>
      <c r="C2067" s="208" t="s">
        <v>1464</v>
      </c>
      <c r="D2067" s="208" t="s">
        <v>1465</v>
      </c>
      <c r="E2067" s="208" t="s">
        <v>1466</v>
      </c>
      <c r="F2067" s="208" t="s">
        <v>176</v>
      </c>
      <c r="G2067" s="208" t="s">
        <v>251</v>
      </c>
      <c r="H2067" s="208" t="s">
        <v>2197</v>
      </c>
      <c r="I2067" s="200" t="s">
        <v>123</v>
      </c>
      <c r="J2067" s="208" t="s">
        <v>179</v>
      </c>
      <c r="K2067" s="208" t="s">
        <v>179</v>
      </c>
      <c r="L2067" s="208" t="s">
        <v>1478</v>
      </c>
      <c r="M2067" s="199" t="s">
        <v>122</v>
      </c>
      <c r="N2067" s="201">
        <v>28.176199999999998</v>
      </c>
      <c r="O2067" s="202" t="s">
        <v>81</v>
      </c>
      <c r="P2067" s="202"/>
      <c r="Q2067" s="203">
        <f t="shared" si="135"/>
        <v>0</v>
      </c>
      <c r="R2067" s="203">
        <f t="shared" si="136"/>
        <v>0</v>
      </c>
      <c r="S2067" s="213">
        <f>IF(M2067="nvt",0,IF(O2067&gt;0,VLOOKUP(M2067,'3-Productie normen'!A:K,VLOOKUP(O2067,'3-Productie normen'!$B$34:$C$35,2,FALSE),FALSE)))</f>
        <v>0</v>
      </c>
      <c r="T2067" s="213">
        <f t="shared" si="137"/>
        <v>0</v>
      </c>
      <c r="U2067" s="572"/>
    </row>
    <row r="2068" spans="1:21" ht="14.15" customHeight="1">
      <c r="A2068" s="231">
        <v>2067</v>
      </c>
      <c r="B2068" s="262" t="s">
        <v>87</v>
      </c>
      <c r="C2068" s="208" t="s">
        <v>1464</v>
      </c>
      <c r="D2068" s="208" t="s">
        <v>1465</v>
      </c>
      <c r="E2068" s="208" t="s">
        <v>1466</v>
      </c>
      <c r="F2068" s="208" t="s">
        <v>176</v>
      </c>
      <c r="G2068" s="208" t="s">
        <v>251</v>
      </c>
      <c r="H2068" s="208" t="s">
        <v>2198</v>
      </c>
      <c r="I2068" s="200" t="s">
        <v>123</v>
      </c>
      <c r="J2068" s="208" t="s">
        <v>179</v>
      </c>
      <c r="K2068" s="208" t="s">
        <v>1064</v>
      </c>
      <c r="L2068" s="208" t="s">
        <v>1478</v>
      </c>
      <c r="M2068" s="199" t="s">
        <v>122</v>
      </c>
      <c r="N2068" s="201">
        <v>29.061500000000002</v>
      </c>
      <c r="O2068" s="202" t="s">
        <v>81</v>
      </c>
      <c r="P2068" s="202"/>
      <c r="Q2068" s="203">
        <f t="shared" si="135"/>
        <v>0</v>
      </c>
      <c r="R2068" s="203">
        <f t="shared" si="136"/>
        <v>0</v>
      </c>
      <c r="S2068" s="213">
        <f>IF(M2068="nvt",0,IF(O2068&gt;0,VLOOKUP(M2068,'3-Productie normen'!A:K,VLOOKUP(O2068,'3-Productie normen'!$B$34:$C$35,2,FALSE),FALSE)))</f>
        <v>0</v>
      </c>
      <c r="T2068" s="213">
        <f t="shared" si="137"/>
        <v>0</v>
      </c>
      <c r="U2068" s="572"/>
    </row>
    <row r="2069" spans="1:21" ht="14.15" customHeight="1">
      <c r="A2069" s="231">
        <v>2068</v>
      </c>
      <c r="B2069" s="262" t="s">
        <v>87</v>
      </c>
      <c r="C2069" s="208" t="s">
        <v>1464</v>
      </c>
      <c r="D2069" s="208" t="s">
        <v>1465</v>
      </c>
      <c r="E2069" s="208" t="s">
        <v>1466</v>
      </c>
      <c r="F2069" s="208" t="s">
        <v>176</v>
      </c>
      <c r="G2069" s="208" t="s">
        <v>251</v>
      </c>
      <c r="H2069" s="208" t="s">
        <v>2199</v>
      </c>
      <c r="I2069" s="200" t="s">
        <v>123</v>
      </c>
      <c r="J2069" s="208" t="s">
        <v>179</v>
      </c>
      <c r="K2069" s="208" t="s">
        <v>1074</v>
      </c>
      <c r="L2069" s="208" t="s">
        <v>425</v>
      </c>
      <c r="M2069" s="199" t="s">
        <v>122</v>
      </c>
      <c r="N2069" s="201">
        <v>23.465599999999998</v>
      </c>
      <c r="O2069" s="202" t="s">
        <v>81</v>
      </c>
      <c r="P2069" s="202"/>
      <c r="Q2069" s="203">
        <f t="shared" si="135"/>
        <v>0</v>
      </c>
      <c r="R2069" s="203">
        <f t="shared" si="136"/>
        <v>0</v>
      </c>
      <c r="S2069" s="213">
        <f>IF(M2069="nvt",0,IF(O2069&gt;0,VLOOKUP(M2069,'3-Productie normen'!A:K,VLOOKUP(O2069,'3-Productie normen'!$B$34:$C$35,2,FALSE),FALSE)))</f>
        <v>0</v>
      </c>
      <c r="T2069" s="213">
        <f t="shared" si="137"/>
        <v>0</v>
      </c>
      <c r="U2069" s="572"/>
    </row>
    <row r="2070" spans="1:21" ht="14.15" customHeight="1">
      <c r="A2070" s="231">
        <v>2069</v>
      </c>
      <c r="B2070" s="262" t="s">
        <v>87</v>
      </c>
      <c r="C2070" s="208" t="s">
        <v>1464</v>
      </c>
      <c r="D2070" s="208" t="s">
        <v>1465</v>
      </c>
      <c r="E2070" s="208" t="s">
        <v>1466</v>
      </c>
      <c r="F2070" s="208" t="s">
        <v>176</v>
      </c>
      <c r="G2070" s="208" t="s">
        <v>251</v>
      </c>
      <c r="H2070" s="208" t="s">
        <v>2200</v>
      </c>
      <c r="I2070" s="200" t="s">
        <v>123</v>
      </c>
      <c r="J2070" s="208" t="s">
        <v>179</v>
      </c>
      <c r="K2070" s="208" t="s">
        <v>256</v>
      </c>
      <c r="L2070" s="208" t="s">
        <v>1478</v>
      </c>
      <c r="M2070" s="199" t="s">
        <v>122</v>
      </c>
      <c r="N2070" s="201">
        <v>11.9985</v>
      </c>
      <c r="O2070" s="202" t="s">
        <v>81</v>
      </c>
      <c r="P2070" s="202"/>
      <c r="Q2070" s="203">
        <f t="shared" si="135"/>
        <v>0</v>
      </c>
      <c r="R2070" s="203">
        <f t="shared" si="136"/>
        <v>0</v>
      </c>
      <c r="S2070" s="213">
        <f>IF(M2070="nvt",0,IF(O2070&gt;0,VLOOKUP(M2070,'3-Productie normen'!A:K,VLOOKUP(O2070,'3-Productie normen'!$B$34:$C$35,2,FALSE),FALSE)))</f>
        <v>0</v>
      </c>
      <c r="T2070" s="213">
        <f t="shared" si="137"/>
        <v>0</v>
      </c>
      <c r="U2070" s="572"/>
    </row>
    <row r="2071" spans="1:21" ht="14.15" customHeight="1">
      <c r="A2071" s="231">
        <v>2070</v>
      </c>
      <c r="B2071" s="262" t="s">
        <v>87</v>
      </c>
      <c r="C2071" s="208" t="s">
        <v>1464</v>
      </c>
      <c r="D2071" s="208" t="s">
        <v>1465</v>
      </c>
      <c r="E2071" s="208" t="s">
        <v>1466</v>
      </c>
      <c r="F2071" s="208" t="s">
        <v>176</v>
      </c>
      <c r="G2071" s="208" t="s">
        <v>251</v>
      </c>
      <c r="H2071" s="208" t="s">
        <v>2201</v>
      </c>
      <c r="I2071" s="207" t="s">
        <v>136</v>
      </c>
      <c r="J2071" s="208" t="s">
        <v>179</v>
      </c>
      <c r="K2071" s="208" t="s">
        <v>265</v>
      </c>
      <c r="L2071" s="208" t="s">
        <v>425</v>
      </c>
      <c r="M2071" s="199" t="s">
        <v>129</v>
      </c>
      <c r="N2071" s="201">
        <v>20.414100000000001</v>
      </c>
      <c r="O2071" s="202" t="s">
        <v>81</v>
      </c>
      <c r="P2071" s="202"/>
      <c r="Q2071" s="203">
        <f t="shared" si="135"/>
        <v>0</v>
      </c>
      <c r="R2071" s="203">
        <f t="shared" si="136"/>
        <v>0</v>
      </c>
      <c r="S2071" s="213">
        <f>IF(M2071="nvt",0,IF(O2071&gt;0,VLOOKUP(M2071,'3-Productie normen'!A:K,VLOOKUP(O2071,'3-Productie normen'!$B$34:$C$35,2,FALSE),FALSE)))</f>
        <v>0</v>
      </c>
      <c r="T2071" s="213">
        <f t="shared" si="137"/>
        <v>0</v>
      </c>
      <c r="U2071" s="572"/>
    </row>
    <row r="2072" spans="1:21" ht="14.15" customHeight="1">
      <c r="A2072" s="231">
        <v>2071</v>
      </c>
      <c r="B2072" s="262" t="s">
        <v>87</v>
      </c>
      <c r="C2072" s="208" t="s">
        <v>1464</v>
      </c>
      <c r="D2072" s="208" t="s">
        <v>1465</v>
      </c>
      <c r="E2072" s="208" t="s">
        <v>1466</v>
      </c>
      <c r="F2072" s="208" t="s">
        <v>176</v>
      </c>
      <c r="G2072" s="208" t="s">
        <v>251</v>
      </c>
      <c r="H2072" s="208" t="s">
        <v>2202</v>
      </c>
      <c r="I2072" s="200" t="s">
        <v>123</v>
      </c>
      <c r="J2072" s="208" t="s">
        <v>179</v>
      </c>
      <c r="K2072" s="208" t="s">
        <v>1064</v>
      </c>
      <c r="L2072" s="208" t="s">
        <v>1478</v>
      </c>
      <c r="M2072" s="199" t="s">
        <v>122</v>
      </c>
      <c r="N2072" s="201">
        <v>27.033300000000001</v>
      </c>
      <c r="O2072" s="202" t="s">
        <v>81</v>
      </c>
      <c r="P2072" s="202"/>
      <c r="Q2072" s="203">
        <f t="shared" si="135"/>
        <v>0</v>
      </c>
      <c r="R2072" s="203">
        <f t="shared" si="136"/>
        <v>0</v>
      </c>
      <c r="S2072" s="213">
        <f>IF(M2072="nvt",0,IF(O2072&gt;0,VLOOKUP(M2072,'3-Productie normen'!A:K,VLOOKUP(O2072,'3-Productie normen'!$B$34:$C$35,2,FALSE),FALSE)))</f>
        <v>0</v>
      </c>
      <c r="T2072" s="213">
        <f t="shared" si="137"/>
        <v>0</v>
      </c>
      <c r="U2072" s="572"/>
    </row>
    <row r="2073" spans="1:21" ht="14.15" customHeight="1">
      <c r="A2073" s="231">
        <v>2072</v>
      </c>
      <c r="B2073" s="262" t="s">
        <v>87</v>
      </c>
      <c r="C2073" s="208" t="s">
        <v>1464</v>
      </c>
      <c r="D2073" s="208" t="s">
        <v>1465</v>
      </c>
      <c r="E2073" s="208" t="s">
        <v>1466</v>
      </c>
      <c r="F2073" s="208" t="s">
        <v>176</v>
      </c>
      <c r="G2073" s="208" t="s">
        <v>251</v>
      </c>
      <c r="H2073" s="208" t="s">
        <v>2203</v>
      </c>
      <c r="I2073" s="200" t="s">
        <v>123</v>
      </c>
      <c r="J2073" s="208" t="s">
        <v>179</v>
      </c>
      <c r="K2073" s="208" t="s">
        <v>1064</v>
      </c>
      <c r="L2073" s="208" t="s">
        <v>1478</v>
      </c>
      <c r="M2073" s="199" t="s">
        <v>122</v>
      </c>
      <c r="N2073" s="201">
        <v>54.400500000000001</v>
      </c>
      <c r="O2073" s="202" t="s">
        <v>81</v>
      </c>
      <c r="P2073" s="202"/>
      <c r="Q2073" s="203">
        <f t="shared" si="135"/>
        <v>0</v>
      </c>
      <c r="R2073" s="203">
        <f t="shared" si="136"/>
        <v>0</v>
      </c>
      <c r="S2073" s="213">
        <f>IF(M2073="nvt",0,IF(O2073&gt;0,VLOOKUP(M2073,'3-Productie normen'!A:K,VLOOKUP(O2073,'3-Productie normen'!$B$34:$C$35,2,FALSE),FALSE)))</f>
        <v>0</v>
      </c>
      <c r="T2073" s="213">
        <f t="shared" si="137"/>
        <v>0</v>
      </c>
      <c r="U2073" s="572"/>
    </row>
    <row r="2074" spans="1:21" ht="14.15" customHeight="1">
      <c r="A2074" s="232">
        <v>2073</v>
      </c>
      <c r="B2074" s="262" t="s">
        <v>87</v>
      </c>
      <c r="C2074" s="208" t="s">
        <v>1464</v>
      </c>
      <c r="D2074" s="208" t="s">
        <v>1465</v>
      </c>
      <c r="E2074" s="208" t="s">
        <v>1466</v>
      </c>
      <c r="F2074" s="208" t="s">
        <v>176</v>
      </c>
      <c r="G2074" s="208" t="s">
        <v>251</v>
      </c>
      <c r="H2074" s="208" t="s">
        <v>2204</v>
      </c>
      <c r="I2074" s="200" t="s">
        <v>123</v>
      </c>
      <c r="J2074" s="208" t="s">
        <v>179</v>
      </c>
      <c r="K2074" s="208" t="s">
        <v>1064</v>
      </c>
      <c r="L2074" s="208" t="s">
        <v>1478</v>
      </c>
      <c r="M2074" s="199" t="s">
        <v>122</v>
      </c>
      <c r="N2074" s="201">
        <v>26.936999999999998</v>
      </c>
      <c r="O2074" s="202" t="s">
        <v>81</v>
      </c>
      <c r="P2074" s="202"/>
      <c r="Q2074" s="203">
        <f t="shared" si="135"/>
        <v>0</v>
      </c>
      <c r="R2074" s="203">
        <f t="shared" si="136"/>
        <v>0</v>
      </c>
      <c r="S2074" s="213">
        <f>IF(M2074="nvt",0,IF(O2074&gt;0,VLOOKUP(M2074,'3-Productie normen'!A:K,VLOOKUP(O2074,'3-Productie normen'!$B$34:$C$35,2,FALSE),FALSE)))</f>
        <v>0</v>
      </c>
      <c r="T2074" s="213">
        <f t="shared" si="137"/>
        <v>0</v>
      </c>
      <c r="U2074" s="572"/>
    </row>
    <row r="2075" spans="1:21" ht="14.15" customHeight="1">
      <c r="A2075" s="231">
        <v>2074</v>
      </c>
      <c r="B2075" s="262" t="s">
        <v>87</v>
      </c>
      <c r="C2075" s="208" t="s">
        <v>1464</v>
      </c>
      <c r="D2075" s="208" t="s">
        <v>1465</v>
      </c>
      <c r="E2075" s="208" t="s">
        <v>1466</v>
      </c>
      <c r="F2075" s="208" t="s">
        <v>176</v>
      </c>
      <c r="G2075" s="208" t="s">
        <v>251</v>
      </c>
      <c r="H2075" s="208" t="s">
        <v>2205</v>
      </c>
      <c r="I2075" s="207" t="s">
        <v>130</v>
      </c>
      <c r="J2075" s="208" t="s">
        <v>179</v>
      </c>
      <c r="K2075" s="208" t="s">
        <v>1064</v>
      </c>
      <c r="L2075" s="208" t="s">
        <v>1478</v>
      </c>
      <c r="M2075" s="199" t="s">
        <v>129</v>
      </c>
      <c r="N2075" s="201">
        <v>73.463400000000007</v>
      </c>
      <c r="O2075" s="202" t="s">
        <v>81</v>
      </c>
      <c r="P2075" s="202"/>
      <c r="Q2075" s="203">
        <f t="shared" si="135"/>
        <v>0</v>
      </c>
      <c r="R2075" s="203">
        <f t="shared" si="136"/>
        <v>0</v>
      </c>
      <c r="S2075" s="213">
        <f>IF(M2075="nvt",0,IF(O2075&gt;0,VLOOKUP(M2075,'3-Productie normen'!A:K,VLOOKUP(O2075,'3-Productie normen'!$B$34:$C$35,2,FALSE),FALSE)))</f>
        <v>0</v>
      </c>
      <c r="T2075" s="213">
        <f t="shared" si="137"/>
        <v>0</v>
      </c>
      <c r="U2075" s="572"/>
    </row>
    <row r="2076" spans="1:21" ht="14.15" customHeight="1">
      <c r="A2076" s="231">
        <v>2075</v>
      </c>
      <c r="B2076" s="262" t="s">
        <v>87</v>
      </c>
      <c r="C2076" s="208" t="s">
        <v>1464</v>
      </c>
      <c r="D2076" s="208" t="s">
        <v>1465</v>
      </c>
      <c r="E2076" s="208" t="s">
        <v>1466</v>
      </c>
      <c r="F2076" s="208" t="s">
        <v>176</v>
      </c>
      <c r="G2076" s="208" t="s">
        <v>251</v>
      </c>
      <c r="H2076" s="208" t="s">
        <v>2206</v>
      </c>
      <c r="I2076" s="207" t="s">
        <v>130</v>
      </c>
      <c r="J2076" s="208" t="s">
        <v>222</v>
      </c>
      <c r="K2076" s="208" t="s">
        <v>237</v>
      </c>
      <c r="L2076" s="208" t="s">
        <v>180</v>
      </c>
      <c r="M2076" s="199" t="s">
        <v>129</v>
      </c>
      <c r="N2076" s="201">
        <v>36.592600000000004</v>
      </c>
      <c r="O2076" s="202" t="s">
        <v>81</v>
      </c>
      <c r="P2076" s="202"/>
      <c r="Q2076" s="203">
        <f t="shared" si="135"/>
        <v>0</v>
      </c>
      <c r="R2076" s="203">
        <f t="shared" si="136"/>
        <v>0</v>
      </c>
      <c r="S2076" s="213">
        <f>IF(M2076="nvt",0,IF(O2076&gt;0,VLOOKUP(M2076,'3-Productie normen'!A:K,VLOOKUP(O2076,'3-Productie normen'!$B$34:$C$35,2,FALSE),FALSE)))</f>
        <v>0</v>
      </c>
      <c r="T2076" s="213">
        <f t="shared" si="137"/>
        <v>0</v>
      </c>
      <c r="U2076" s="572"/>
    </row>
    <row r="2077" spans="1:21" ht="14.15" customHeight="1">
      <c r="A2077" s="231">
        <v>2076</v>
      </c>
      <c r="B2077" s="262" t="s">
        <v>87</v>
      </c>
      <c r="C2077" s="208" t="s">
        <v>1464</v>
      </c>
      <c r="D2077" s="208" t="s">
        <v>1465</v>
      </c>
      <c r="E2077" s="208" t="s">
        <v>1466</v>
      </c>
      <c r="F2077" s="208" t="s">
        <v>176</v>
      </c>
      <c r="G2077" s="208" t="s">
        <v>251</v>
      </c>
      <c r="H2077" s="208" t="s">
        <v>2207</v>
      </c>
      <c r="I2077" s="207" t="s">
        <v>130</v>
      </c>
      <c r="J2077" s="208" t="s">
        <v>222</v>
      </c>
      <c r="K2077" s="208" t="s">
        <v>237</v>
      </c>
      <c r="L2077" s="208" t="s">
        <v>180</v>
      </c>
      <c r="M2077" s="199" t="s">
        <v>129</v>
      </c>
      <c r="N2077" s="201">
        <v>19.211300000000001</v>
      </c>
      <c r="O2077" s="202" t="s">
        <v>81</v>
      </c>
      <c r="P2077" s="202"/>
      <c r="Q2077" s="203">
        <f t="shared" si="135"/>
        <v>0</v>
      </c>
      <c r="R2077" s="203">
        <f t="shared" si="136"/>
        <v>0</v>
      </c>
      <c r="S2077" s="213">
        <f>IF(M2077="nvt",0,IF(O2077&gt;0,VLOOKUP(M2077,'3-Productie normen'!A:K,VLOOKUP(O2077,'3-Productie normen'!$B$34:$C$35,2,FALSE),FALSE)))</f>
        <v>0</v>
      </c>
      <c r="T2077" s="213">
        <f t="shared" si="137"/>
        <v>0</v>
      </c>
      <c r="U2077" s="572"/>
    </row>
    <row r="2078" spans="1:21" ht="14.15" customHeight="1">
      <c r="A2078" s="231">
        <v>2077</v>
      </c>
      <c r="B2078" s="262" t="s">
        <v>87</v>
      </c>
      <c r="C2078" s="208" t="s">
        <v>1464</v>
      </c>
      <c r="D2078" s="208" t="s">
        <v>1465</v>
      </c>
      <c r="E2078" s="208" t="s">
        <v>1466</v>
      </c>
      <c r="F2078" s="208" t="s">
        <v>176</v>
      </c>
      <c r="G2078" s="208" t="s">
        <v>251</v>
      </c>
      <c r="H2078" s="208" t="s">
        <v>2208</v>
      </c>
      <c r="I2078" s="207" t="s">
        <v>130</v>
      </c>
      <c r="J2078" s="208" t="s">
        <v>209</v>
      </c>
      <c r="K2078" s="208" t="s">
        <v>220</v>
      </c>
      <c r="L2078" s="208" t="s">
        <v>461</v>
      </c>
      <c r="M2078" s="199" t="s">
        <v>129</v>
      </c>
      <c r="N2078" s="201">
        <v>28.973099999999999</v>
      </c>
      <c r="O2078" s="202" t="s">
        <v>81</v>
      </c>
      <c r="P2078" s="202"/>
      <c r="Q2078" s="203">
        <f t="shared" si="135"/>
        <v>0</v>
      </c>
      <c r="R2078" s="203">
        <f t="shared" si="136"/>
        <v>0</v>
      </c>
      <c r="S2078" s="213">
        <f>IF(M2078="nvt",0,IF(O2078&gt;0,VLOOKUP(M2078,'3-Productie normen'!A:K,VLOOKUP(O2078,'3-Productie normen'!$B$34:$C$35,2,FALSE),FALSE)))</f>
        <v>0</v>
      </c>
      <c r="T2078" s="213">
        <f t="shared" si="137"/>
        <v>0</v>
      </c>
      <c r="U2078" s="572"/>
    </row>
    <row r="2079" spans="1:21" ht="14.15" customHeight="1">
      <c r="A2079" s="231">
        <v>2078</v>
      </c>
      <c r="B2079" s="262" t="s">
        <v>87</v>
      </c>
      <c r="C2079" s="208" t="s">
        <v>1464</v>
      </c>
      <c r="D2079" s="208" t="s">
        <v>1465</v>
      </c>
      <c r="E2079" s="208" t="s">
        <v>1466</v>
      </c>
      <c r="F2079" s="208" t="s">
        <v>176</v>
      </c>
      <c r="G2079" s="208" t="s">
        <v>251</v>
      </c>
      <c r="H2079" s="208" t="s">
        <v>2209</v>
      </c>
      <c r="I2079" s="200" t="s">
        <v>130</v>
      </c>
      <c r="J2079" s="208" t="s">
        <v>209</v>
      </c>
      <c r="K2079" s="208" t="s">
        <v>220</v>
      </c>
      <c r="L2079" s="208" t="s">
        <v>461</v>
      </c>
      <c r="M2079" s="208" t="s">
        <v>140</v>
      </c>
      <c r="N2079" s="201">
        <v>18.9039</v>
      </c>
      <c r="O2079" s="202" t="s">
        <v>81</v>
      </c>
      <c r="P2079" s="202"/>
      <c r="Q2079" s="203">
        <f t="shared" si="135"/>
        <v>0</v>
      </c>
      <c r="R2079" s="203">
        <f t="shared" si="136"/>
        <v>0</v>
      </c>
      <c r="S2079" s="213">
        <f>IF(M2079="nvt",0,IF(O2079&gt;0,VLOOKUP(M2079,'3-Productie normen'!A:K,VLOOKUP(O2079,'3-Productie normen'!$B$34:$C$35,2,FALSE),FALSE)))</f>
        <v>0</v>
      </c>
      <c r="T2079" s="213">
        <f t="shared" si="137"/>
        <v>0</v>
      </c>
      <c r="U2079" s="572"/>
    </row>
    <row r="2080" spans="1:21" ht="14.15" customHeight="1">
      <c r="A2080" s="231">
        <v>2079</v>
      </c>
      <c r="B2080" s="262" t="s">
        <v>87</v>
      </c>
      <c r="C2080" s="208" t="s">
        <v>1464</v>
      </c>
      <c r="D2080" s="208" t="s">
        <v>1465</v>
      </c>
      <c r="E2080" s="208" t="s">
        <v>1466</v>
      </c>
      <c r="F2080" s="208" t="s">
        <v>176</v>
      </c>
      <c r="G2080" s="208" t="s">
        <v>251</v>
      </c>
      <c r="H2080" s="208" t="s">
        <v>2210</v>
      </c>
      <c r="I2080" s="207" t="s">
        <v>130</v>
      </c>
      <c r="J2080" s="208" t="s">
        <v>222</v>
      </c>
      <c r="K2080" s="208" t="s">
        <v>237</v>
      </c>
      <c r="L2080" s="208" t="s">
        <v>1478</v>
      </c>
      <c r="M2080" s="199" t="s">
        <v>129</v>
      </c>
      <c r="N2080" s="201">
        <v>99.40979999999999</v>
      </c>
      <c r="O2080" s="202" t="s">
        <v>81</v>
      </c>
      <c r="P2080" s="202"/>
      <c r="Q2080" s="203">
        <f t="shared" si="135"/>
        <v>0</v>
      </c>
      <c r="R2080" s="203">
        <f t="shared" si="136"/>
        <v>0</v>
      </c>
      <c r="S2080" s="213">
        <f>IF(M2080="nvt",0,IF(O2080&gt;0,VLOOKUP(M2080,'3-Productie normen'!A:K,VLOOKUP(O2080,'3-Productie normen'!$B$34:$C$35,2,FALSE),FALSE)))</f>
        <v>0</v>
      </c>
      <c r="T2080" s="213">
        <f t="shared" si="137"/>
        <v>0</v>
      </c>
      <c r="U2080" s="572"/>
    </row>
    <row r="2081" spans="1:21" ht="14.15" customHeight="1">
      <c r="A2081" s="231">
        <v>2080</v>
      </c>
      <c r="B2081" s="262" t="s">
        <v>87</v>
      </c>
      <c r="C2081" s="208" t="s">
        <v>1464</v>
      </c>
      <c r="D2081" s="208" t="s">
        <v>1465</v>
      </c>
      <c r="E2081" s="208" t="s">
        <v>1466</v>
      </c>
      <c r="F2081" s="208" t="s">
        <v>176</v>
      </c>
      <c r="G2081" s="208" t="s">
        <v>251</v>
      </c>
      <c r="H2081" s="208" t="s">
        <v>2211</v>
      </c>
      <c r="I2081" s="200" t="s">
        <v>123</v>
      </c>
      <c r="J2081" s="208" t="s">
        <v>222</v>
      </c>
      <c r="K2081" s="208" t="s">
        <v>237</v>
      </c>
      <c r="L2081" s="208" t="s">
        <v>1478</v>
      </c>
      <c r="M2081" s="199" t="s">
        <v>122</v>
      </c>
      <c r="N2081" s="201">
        <v>3.2955000000000001</v>
      </c>
      <c r="O2081" s="202" t="s">
        <v>81</v>
      </c>
      <c r="P2081" s="202"/>
      <c r="Q2081" s="203">
        <f t="shared" si="135"/>
        <v>0</v>
      </c>
      <c r="R2081" s="203">
        <f t="shared" si="136"/>
        <v>0</v>
      </c>
      <c r="S2081" s="213">
        <f>IF(M2081="nvt",0,IF(O2081&gt;0,VLOOKUP(M2081,'3-Productie normen'!A:K,VLOOKUP(O2081,'3-Productie normen'!$B$34:$C$35,2,FALSE),FALSE)))</f>
        <v>0</v>
      </c>
      <c r="T2081" s="213">
        <f t="shared" si="137"/>
        <v>0</v>
      </c>
      <c r="U2081" s="572"/>
    </row>
    <row r="2082" spans="1:21" ht="14.15" customHeight="1">
      <c r="A2082" s="232">
        <v>2081</v>
      </c>
      <c r="B2082" s="262" t="s">
        <v>87</v>
      </c>
      <c r="C2082" s="208" t="s">
        <v>1464</v>
      </c>
      <c r="D2082" s="208" t="s">
        <v>1465</v>
      </c>
      <c r="E2082" s="208" t="s">
        <v>1466</v>
      </c>
      <c r="F2082" s="208" t="s">
        <v>176</v>
      </c>
      <c r="G2082" s="208" t="s">
        <v>251</v>
      </c>
      <c r="H2082" s="208" t="s">
        <v>2212</v>
      </c>
      <c r="I2082" s="200" t="s">
        <v>133</v>
      </c>
      <c r="J2082" s="208" t="s">
        <v>222</v>
      </c>
      <c r="K2082" s="208" t="s">
        <v>223</v>
      </c>
      <c r="L2082" s="208" t="s">
        <v>461</v>
      </c>
      <c r="M2082" s="208" t="s">
        <v>138</v>
      </c>
      <c r="N2082" s="201">
        <v>1.127</v>
      </c>
      <c r="O2082" s="202" t="s">
        <v>81</v>
      </c>
      <c r="P2082" s="202"/>
      <c r="Q2082" s="203">
        <f t="shared" si="135"/>
        <v>0</v>
      </c>
      <c r="R2082" s="203">
        <f t="shared" si="136"/>
        <v>0</v>
      </c>
      <c r="S2082" s="213">
        <f>IF(M2082="nvt",0,IF(O2082&gt;0,VLOOKUP(M2082,'3-Productie normen'!A:K,VLOOKUP(O2082,'3-Productie normen'!$B$34:$C$35,2,FALSE),FALSE)))</f>
        <v>0</v>
      </c>
      <c r="T2082" s="213">
        <f t="shared" si="137"/>
        <v>0</v>
      </c>
      <c r="U2082" s="572"/>
    </row>
    <row r="2083" spans="1:21" ht="14.15" customHeight="1">
      <c r="A2083" s="231">
        <v>2082</v>
      </c>
      <c r="B2083" s="262" t="s">
        <v>87</v>
      </c>
      <c r="C2083" s="208" t="s">
        <v>1464</v>
      </c>
      <c r="D2083" s="208" t="s">
        <v>1465</v>
      </c>
      <c r="E2083" s="208" t="s">
        <v>1466</v>
      </c>
      <c r="F2083" s="208" t="s">
        <v>176</v>
      </c>
      <c r="G2083" s="208" t="s">
        <v>251</v>
      </c>
      <c r="H2083" s="208" t="s">
        <v>2213</v>
      </c>
      <c r="I2083" s="200" t="s">
        <v>133</v>
      </c>
      <c r="J2083" s="208" t="s">
        <v>222</v>
      </c>
      <c r="K2083" s="208" t="s">
        <v>223</v>
      </c>
      <c r="L2083" s="208" t="s">
        <v>461</v>
      </c>
      <c r="M2083" s="208" t="s">
        <v>138</v>
      </c>
      <c r="N2083" s="201">
        <v>1.1243000000000001</v>
      </c>
      <c r="O2083" s="202" t="s">
        <v>81</v>
      </c>
      <c r="P2083" s="202"/>
      <c r="Q2083" s="203">
        <f t="shared" si="135"/>
        <v>0</v>
      </c>
      <c r="R2083" s="203">
        <f t="shared" si="136"/>
        <v>0</v>
      </c>
      <c r="S2083" s="213">
        <f>IF(M2083="nvt",0,IF(O2083&gt;0,VLOOKUP(M2083,'3-Productie normen'!A:K,VLOOKUP(O2083,'3-Productie normen'!$B$34:$C$35,2,FALSE),FALSE)))</f>
        <v>0</v>
      </c>
      <c r="T2083" s="213">
        <f t="shared" si="137"/>
        <v>0</v>
      </c>
      <c r="U2083" s="572"/>
    </row>
    <row r="2084" spans="1:21" ht="14.15" customHeight="1">
      <c r="A2084" s="231">
        <v>2083</v>
      </c>
      <c r="B2084" s="262" t="s">
        <v>87</v>
      </c>
      <c r="C2084" s="208" t="s">
        <v>1464</v>
      </c>
      <c r="D2084" s="208" t="s">
        <v>1465</v>
      </c>
      <c r="E2084" s="208" t="s">
        <v>1466</v>
      </c>
      <c r="F2084" s="208" t="s">
        <v>176</v>
      </c>
      <c r="G2084" s="208" t="s">
        <v>251</v>
      </c>
      <c r="H2084" s="208" t="s">
        <v>2214</v>
      </c>
      <c r="I2084" s="200" t="s">
        <v>123</v>
      </c>
      <c r="J2084" s="208" t="s">
        <v>179</v>
      </c>
      <c r="K2084" s="208" t="s">
        <v>179</v>
      </c>
      <c r="L2084" s="208" t="s">
        <v>1478</v>
      </c>
      <c r="M2084" s="199" t="s">
        <v>122</v>
      </c>
      <c r="N2084" s="201">
        <v>9.5362000000000009</v>
      </c>
      <c r="O2084" s="202" t="s">
        <v>81</v>
      </c>
      <c r="P2084" s="202"/>
      <c r="Q2084" s="203">
        <f t="shared" si="135"/>
        <v>0</v>
      </c>
      <c r="R2084" s="203">
        <f t="shared" si="136"/>
        <v>0</v>
      </c>
      <c r="S2084" s="213">
        <f>IF(M2084="nvt",0,IF(O2084&gt;0,VLOOKUP(M2084,'3-Productie normen'!A:K,VLOOKUP(O2084,'3-Productie normen'!$B$34:$C$35,2,FALSE),FALSE)))</f>
        <v>0</v>
      </c>
      <c r="T2084" s="213">
        <f t="shared" si="137"/>
        <v>0</v>
      </c>
      <c r="U2084" s="572"/>
    </row>
    <row r="2085" spans="1:21" ht="14.15" customHeight="1">
      <c r="A2085" s="231">
        <v>2084</v>
      </c>
      <c r="B2085" s="262" t="s">
        <v>87</v>
      </c>
      <c r="C2085" s="208" t="s">
        <v>1464</v>
      </c>
      <c r="D2085" s="208" t="s">
        <v>1465</v>
      </c>
      <c r="E2085" s="208" t="s">
        <v>1466</v>
      </c>
      <c r="F2085" s="208" t="s">
        <v>176</v>
      </c>
      <c r="G2085" s="208" t="s">
        <v>251</v>
      </c>
      <c r="H2085" s="208" t="s">
        <v>2214</v>
      </c>
      <c r="I2085" s="200" t="s">
        <v>123</v>
      </c>
      <c r="J2085" s="208" t="s">
        <v>179</v>
      </c>
      <c r="K2085" s="208" t="s">
        <v>179</v>
      </c>
      <c r="L2085" s="208" t="s">
        <v>1478</v>
      </c>
      <c r="M2085" s="199" t="s">
        <v>122</v>
      </c>
      <c r="N2085" s="201">
        <v>9.5362000000000009</v>
      </c>
      <c r="O2085" s="202" t="s">
        <v>81</v>
      </c>
      <c r="P2085" s="202"/>
      <c r="Q2085" s="203">
        <f t="shared" si="135"/>
        <v>0</v>
      </c>
      <c r="R2085" s="203">
        <f t="shared" si="136"/>
        <v>0</v>
      </c>
      <c r="S2085" s="213">
        <f>IF(M2085="nvt",0,IF(O2085&gt;0,VLOOKUP(M2085,'3-Productie normen'!A:K,VLOOKUP(O2085,'3-Productie normen'!$B$34:$C$35,2,FALSE),FALSE)))</f>
        <v>0</v>
      </c>
      <c r="T2085" s="213">
        <f t="shared" si="137"/>
        <v>0</v>
      </c>
      <c r="U2085" s="572"/>
    </row>
    <row r="2086" spans="1:21" ht="14.15" customHeight="1">
      <c r="A2086" s="231">
        <v>2085</v>
      </c>
      <c r="B2086" s="262" t="s">
        <v>87</v>
      </c>
      <c r="C2086" s="208" t="s">
        <v>1464</v>
      </c>
      <c r="D2086" s="208" t="s">
        <v>1465</v>
      </c>
      <c r="E2086" s="208" t="s">
        <v>1466</v>
      </c>
      <c r="F2086" s="208" t="s">
        <v>176</v>
      </c>
      <c r="G2086" s="208" t="s">
        <v>251</v>
      </c>
      <c r="H2086" s="208" t="s">
        <v>2215</v>
      </c>
      <c r="I2086" s="200" t="s">
        <v>123</v>
      </c>
      <c r="J2086" s="208" t="s">
        <v>179</v>
      </c>
      <c r="K2086" s="208" t="s">
        <v>1074</v>
      </c>
      <c r="L2086" s="208" t="s">
        <v>425</v>
      </c>
      <c r="M2086" s="199" t="s">
        <v>122</v>
      </c>
      <c r="N2086" s="201">
        <v>12.233699999999999</v>
      </c>
      <c r="O2086" s="202" t="s">
        <v>81</v>
      </c>
      <c r="P2086" s="202"/>
      <c r="Q2086" s="203">
        <f t="shared" si="135"/>
        <v>0</v>
      </c>
      <c r="R2086" s="203">
        <f t="shared" si="136"/>
        <v>0</v>
      </c>
      <c r="S2086" s="213">
        <f>IF(M2086="nvt",0,IF(O2086&gt;0,VLOOKUP(M2086,'3-Productie normen'!A:K,VLOOKUP(O2086,'3-Productie normen'!$B$34:$C$35,2,FALSE),FALSE)))</f>
        <v>0</v>
      </c>
      <c r="T2086" s="213">
        <f t="shared" si="137"/>
        <v>0</v>
      </c>
      <c r="U2086" s="572"/>
    </row>
    <row r="2087" spans="1:21" ht="14.15" customHeight="1">
      <c r="A2087" s="231">
        <v>2086</v>
      </c>
      <c r="B2087" s="262" t="s">
        <v>87</v>
      </c>
      <c r="C2087" s="208" t="s">
        <v>1464</v>
      </c>
      <c r="D2087" s="208" t="s">
        <v>1465</v>
      </c>
      <c r="E2087" s="208" t="s">
        <v>1466</v>
      </c>
      <c r="F2087" s="208" t="s">
        <v>176</v>
      </c>
      <c r="G2087" s="208" t="s">
        <v>251</v>
      </c>
      <c r="H2087" s="208" t="s">
        <v>2215</v>
      </c>
      <c r="I2087" s="200" t="s">
        <v>123</v>
      </c>
      <c r="J2087" s="208" t="s">
        <v>179</v>
      </c>
      <c r="K2087" s="208" t="s">
        <v>1074</v>
      </c>
      <c r="L2087" s="208" t="s">
        <v>425</v>
      </c>
      <c r="M2087" s="199" t="s">
        <v>122</v>
      </c>
      <c r="N2087" s="201">
        <v>12.233699999999999</v>
      </c>
      <c r="O2087" s="202" t="s">
        <v>81</v>
      </c>
      <c r="P2087" s="202"/>
      <c r="Q2087" s="203">
        <f t="shared" si="135"/>
        <v>0</v>
      </c>
      <c r="R2087" s="203">
        <f t="shared" si="136"/>
        <v>0</v>
      </c>
      <c r="S2087" s="213">
        <f>IF(M2087="nvt",0,IF(O2087&gt;0,VLOOKUP(M2087,'3-Productie normen'!A:K,VLOOKUP(O2087,'3-Productie normen'!$B$34:$C$35,2,FALSE),FALSE)))</f>
        <v>0</v>
      </c>
      <c r="T2087" s="213">
        <f t="shared" si="137"/>
        <v>0</v>
      </c>
      <c r="U2087" s="572"/>
    </row>
    <row r="2088" spans="1:21" ht="14.15" customHeight="1">
      <c r="A2088" s="231">
        <v>2087</v>
      </c>
      <c r="B2088" s="262" t="s">
        <v>87</v>
      </c>
      <c r="C2088" s="208" t="s">
        <v>1464</v>
      </c>
      <c r="D2088" s="208" t="s">
        <v>1465</v>
      </c>
      <c r="E2088" s="208" t="s">
        <v>1466</v>
      </c>
      <c r="F2088" s="208" t="s">
        <v>176</v>
      </c>
      <c r="G2088" s="208" t="s">
        <v>251</v>
      </c>
      <c r="H2088" s="208" t="s">
        <v>2216</v>
      </c>
      <c r="I2088" s="200" t="s">
        <v>123</v>
      </c>
      <c r="J2088" s="208" t="s">
        <v>179</v>
      </c>
      <c r="K2088" s="208" t="s">
        <v>179</v>
      </c>
      <c r="L2088" s="208" t="s">
        <v>1478</v>
      </c>
      <c r="M2088" s="199" t="s">
        <v>122</v>
      </c>
      <c r="N2088" s="201">
        <v>9.4151000000000007</v>
      </c>
      <c r="O2088" s="202" t="s">
        <v>81</v>
      </c>
      <c r="P2088" s="202"/>
      <c r="Q2088" s="203">
        <f t="shared" si="135"/>
        <v>0</v>
      </c>
      <c r="R2088" s="203">
        <f t="shared" si="136"/>
        <v>0</v>
      </c>
      <c r="S2088" s="213">
        <f>IF(M2088="nvt",0,IF(O2088&gt;0,VLOOKUP(M2088,'3-Productie normen'!A:K,VLOOKUP(O2088,'3-Productie normen'!$B$34:$C$35,2,FALSE),FALSE)))</f>
        <v>0</v>
      </c>
      <c r="T2088" s="213">
        <f t="shared" si="137"/>
        <v>0</v>
      </c>
      <c r="U2088" s="572"/>
    </row>
    <row r="2089" spans="1:21" ht="14.15" customHeight="1">
      <c r="A2089" s="231">
        <v>2088</v>
      </c>
      <c r="B2089" s="262" t="s">
        <v>87</v>
      </c>
      <c r="C2089" s="208" t="s">
        <v>1464</v>
      </c>
      <c r="D2089" s="208" t="s">
        <v>1465</v>
      </c>
      <c r="E2089" s="208" t="s">
        <v>1466</v>
      </c>
      <c r="F2089" s="208" t="s">
        <v>176</v>
      </c>
      <c r="G2089" s="208" t="s">
        <v>251</v>
      </c>
      <c r="H2089" s="208" t="s">
        <v>2216</v>
      </c>
      <c r="I2089" s="200" t="s">
        <v>123</v>
      </c>
      <c r="J2089" s="208" t="s">
        <v>179</v>
      </c>
      <c r="K2089" s="208" t="s">
        <v>179</v>
      </c>
      <c r="L2089" s="208" t="s">
        <v>1478</v>
      </c>
      <c r="M2089" s="199" t="s">
        <v>122</v>
      </c>
      <c r="N2089" s="201">
        <v>9.4151000000000007</v>
      </c>
      <c r="O2089" s="202" t="s">
        <v>81</v>
      </c>
      <c r="P2089" s="202"/>
      <c r="Q2089" s="203">
        <f t="shared" si="135"/>
        <v>0</v>
      </c>
      <c r="R2089" s="203">
        <f t="shared" si="136"/>
        <v>0</v>
      </c>
      <c r="S2089" s="213">
        <f>IF(M2089="nvt",0,IF(O2089&gt;0,VLOOKUP(M2089,'3-Productie normen'!A:K,VLOOKUP(O2089,'3-Productie normen'!$B$34:$C$35,2,FALSE),FALSE)))</f>
        <v>0</v>
      </c>
      <c r="T2089" s="213">
        <f t="shared" si="137"/>
        <v>0</v>
      </c>
      <c r="U2089" s="572"/>
    </row>
    <row r="2090" spans="1:21" ht="14.15" customHeight="1">
      <c r="A2090" s="232">
        <v>2089</v>
      </c>
      <c r="B2090" s="262" t="s">
        <v>87</v>
      </c>
      <c r="C2090" s="208" t="s">
        <v>1464</v>
      </c>
      <c r="D2090" s="208" t="s">
        <v>1465</v>
      </c>
      <c r="E2090" s="208" t="s">
        <v>1466</v>
      </c>
      <c r="F2090" s="208" t="s">
        <v>176</v>
      </c>
      <c r="G2090" s="208" t="s">
        <v>251</v>
      </c>
      <c r="H2090" s="208" t="s">
        <v>2217</v>
      </c>
      <c r="I2090" s="200" t="s">
        <v>123</v>
      </c>
      <c r="J2090" s="208" t="s">
        <v>179</v>
      </c>
      <c r="K2090" s="208" t="s">
        <v>179</v>
      </c>
      <c r="L2090" s="208" t="s">
        <v>1478</v>
      </c>
      <c r="M2090" s="199" t="s">
        <v>122</v>
      </c>
      <c r="N2090" s="201">
        <v>19.670950000000001</v>
      </c>
      <c r="O2090" s="202" t="s">
        <v>81</v>
      </c>
      <c r="P2090" s="202"/>
      <c r="Q2090" s="203">
        <f t="shared" si="135"/>
        <v>0</v>
      </c>
      <c r="R2090" s="203">
        <f t="shared" si="136"/>
        <v>0</v>
      </c>
      <c r="S2090" s="213">
        <f>IF(M2090="nvt",0,IF(O2090&gt;0,VLOOKUP(M2090,'3-Productie normen'!A:K,VLOOKUP(O2090,'3-Productie normen'!$B$34:$C$35,2,FALSE),FALSE)))</f>
        <v>0</v>
      </c>
      <c r="T2090" s="213">
        <f t="shared" si="137"/>
        <v>0</v>
      </c>
      <c r="U2090" s="572"/>
    </row>
    <row r="2091" spans="1:21" ht="14.15" customHeight="1">
      <c r="A2091" s="231">
        <v>2090</v>
      </c>
      <c r="B2091" s="262" t="s">
        <v>87</v>
      </c>
      <c r="C2091" s="208" t="s">
        <v>1464</v>
      </c>
      <c r="D2091" s="208" t="s">
        <v>1465</v>
      </c>
      <c r="E2091" s="208" t="s">
        <v>1466</v>
      </c>
      <c r="F2091" s="208" t="s">
        <v>176</v>
      </c>
      <c r="G2091" s="208" t="s">
        <v>251</v>
      </c>
      <c r="H2091" s="208" t="s">
        <v>2217</v>
      </c>
      <c r="I2091" s="200" t="s">
        <v>123</v>
      </c>
      <c r="J2091" s="208" t="s">
        <v>179</v>
      </c>
      <c r="K2091" s="208" t="s">
        <v>179</v>
      </c>
      <c r="L2091" s="208" t="s">
        <v>1478</v>
      </c>
      <c r="M2091" s="199" t="s">
        <v>122</v>
      </c>
      <c r="N2091" s="201">
        <v>19.670950000000001</v>
      </c>
      <c r="O2091" s="202" t="s">
        <v>81</v>
      </c>
      <c r="P2091" s="202"/>
      <c r="Q2091" s="203">
        <f t="shared" si="135"/>
        <v>0</v>
      </c>
      <c r="R2091" s="203">
        <f t="shared" si="136"/>
        <v>0</v>
      </c>
      <c r="S2091" s="213">
        <f>IF(M2091="nvt",0,IF(O2091&gt;0,VLOOKUP(M2091,'3-Productie normen'!A:K,VLOOKUP(O2091,'3-Productie normen'!$B$34:$C$35,2,FALSE),FALSE)))</f>
        <v>0</v>
      </c>
      <c r="T2091" s="213">
        <f t="shared" si="137"/>
        <v>0</v>
      </c>
      <c r="U2091" s="572"/>
    </row>
    <row r="2092" spans="1:21" ht="14.15" customHeight="1">
      <c r="A2092" s="231">
        <v>2091</v>
      </c>
      <c r="B2092" s="262" t="s">
        <v>87</v>
      </c>
      <c r="C2092" s="208" t="s">
        <v>1464</v>
      </c>
      <c r="D2092" s="208" t="s">
        <v>1465</v>
      </c>
      <c r="E2092" s="208" t="s">
        <v>1466</v>
      </c>
      <c r="F2092" s="208" t="s">
        <v>176</v>
      </c>
      <c r="G2092" s="208" t="s">
        <v>251</v>
      </c>
      <c r="H2092" s="208" t="s">
        <v>2218</v>
      </c>
      <c r="I2092" s="200" t="s">
        <v>123</v>
      </c>
      <c r="J2092" s="208" t="s">
        <v>179</v>
      </c>
      <c r="K2092" s="208" t="s">
        <v>179</v>
      </c>
      <c r="L2092" s="208" t="s">
        <v>1478</v>
      </c>
      <c r="M2092" s="199" t="s">
        <v>122</v>
      </c>
      <c r="N2092" s="201">
        <v>9.3756500000000003</v>
      </c>
      <c r="O2092" s="202" t="s">
        <v>81</v>
      </c>
      <c r="P2092" s="202"/>
      <c r="Q2092" s="203">
        <f t="shared" si="135"/>
        <v>0</v>
      </c>
      <c r="R2092" s="203">
        <f t="shared" si="136"/>
        <v>0</v>
      </c>
      <c r="S2092" s="213">
        <f>IF(M2092="nvt",0,IF(O2092&gt;0,VLOOKUP(M2092,'3-Productie normen'!A:K,VLOOKUP(O2092,'3-Productie normen'!$B$34:$C$35,2,FALSE),FALSE)))</f>
        <v>0</v>
      </c>
      <c r="T2092" s="213">
        <f t="shared" si="137"/>
        <v>0</v>
      </c>
      <c r="U2092" s="572"/>
    </row>
    <row r="2093" spans="1:21" ht="14.15" customHeight="1">
      <c r="A2093" s="231">
        <v>2092</v>
      </c>
      <c r="B2093" s="262" t="s">
        <v>87</v>
      </c>
      <c r="C2093" s="208" t="s">
        <v>1464</v>
      </c>
      <c r="D2093" s="208" t="s">
        <v>1465</v>
      </c>
      <c r="E2093" s="208" t="s">
        <v>1466</v>
      </c>
      <c r="F2093" s="208" t="s">
        <v>176</v>
      </c>
      <c r="G2093" s="208" t="s">
        <v>251</v>
      </c>
      <c r="H2093" s="208" t="s">
        <v>2218</v>
      </c>
      <c r="I2093" s="200" t="s">
        <v>123</v>
      </c>
      <c r="J2093" s="208" t="s">
        <v>179</v>
      </c>
      <c r="K2093" s="208" t="s">
        <v>179</v>
      </c>
      <c r="L2093" s="208" t="s">
        <v>1478</v>
      </c>
      <c r="M2093" s="199" t="s">
        <v>122</v>
      </c>
      <c r="N2093" s="201">
        <v>9.3756500000000003</v>
      </c>
      <c r="O2093" s="202" t="s">
        <v>81</v>
      </c>
      <c r="P2093" s="202"/>
      <c r="Q2093" s="203">
        <f t="shared" si="135"/>
        <v>0</v>
      </c>
      <c r="R2093" s="203">
        <f t="shared" si="136"/>
        <v>0</v>
      </c>
      <c r="S2093" s="213">
        <f>IF(M2093="nvt",0,IF(O2093&gt;0,VLOOKUP(M2093,'3-Productie normen'!A:K,VLOOKUP(O2093,'3-Productie normen'!$B$34:$C$35,2,FALSE),FALSE)))</f>
        <v>0</v>
      </c>
      <c r="T2093" s="213">
        <f t="shared" si="137"/>
        <v>0</v>
      </c>
      <c r="U2093" s="572"/>
    </row>
    <row r="2094" spans="1:21" ht="14.15" customHeight="1">
      <c r="A2094" s="231">
        <v>2093</v>
      </c>
      <c r="B2094" s="262" t="s">
        <v>87</v>
      </c>
      <c r="C2094" s="208" t="s">
        <v>1464</v>
      </c>
      <c r="D2094" s="208" t="s">
        <v>1465</v>
      </c>
      <c r="E2094" s="208" t="s">
        <v>1466</v>
      </c>
      <c r="F2094" s="208" t="s">
        <v>176</v>
      </c>
      <c r="G2094" s="208" t="s">
        <v>251</v>
      </c>
      <c r="H2094" s="208" t="s">
        <v>2219</v>
      </c>
      <c r="I2094" s="200" t="s">
        <v>123</v>
      </c>
      <c r="J2094" s="208" t="s">
        <v>179</v>
      </c>
      <c r="K2094" s="208" t="s">
        <v>179</v>
      </c>
      <c r="L2094" s="208" t="s">
        <v>1478</v>
      </c>
      <c r="M2094" s="199" t="s">
        <v>122</v>
      </c>
      <c r="N2094" s="201">
        <v>9.403550000000001</v>
      </c>
      <c r="O2094" s="202" t="s">
        <v>81</v>
      </c>
      <c r="P2094" s="202"/>
      <c r="Q2094" s="203">
        <f t="shared" si="135"/>
        <v>0</v>
      </c>
      <c r="R2094" s="203">
        <f t="shared" si="136"/>
        <v>0</v>
      </c>
      <c r="S2094" s="213">
        <f>IF(M2094="nvt",0,IF(O2094&gt;0,VLOOKUP(M2094,'3-Productie normen'!A:K,VLOOKUP(O2094,'3-Productie normen'!$B$34:$C$35,2,FALSE),FALSE)))</f>
        <v>0</v>
      </c>
      <c r="T2094" s="213">
        <f t="shared" si="137"/>
        <v>0</v>
      </c>
      <c r="U2094" s="572"/>
    </row>
    <row r="2095" spans="1:21" ht="14.15" customHeight="1">
      <c r="A2095" s="231">
        <v>2094</v>
      </c>
      <c r="B2095" s="262" t="s">
        <v>87</v>
      </c>
      <c r="C2095" s="208" t="s">
        <v>1464</v>
      </c>
      <c r="D2095" s="208" t="s">
        <v>1465</v>
      </c>
      <c r="E2095" s="208" t="s">
        <v>1466</v>
      </c>
      <c r="F2095" s="208" t="s">
        <v>176</v>
      </c>
      <c r="G2095" s="208" t="s">
        <v>251</v>
      </c>
      <c r="H2095" s="208" t="s">
        <v>2219</v>
      </c>
      <c r="I2095" s="200" t="s">
        <v>123</v>
      </c>
      <c r="J2095" s="208" t="s">
        <v>179</v>
      </c>
      <c r="K2095" s="208" t="s">
        <v>179</v>
      </c>
      <c r="L2095" s="208" t="s">
        <v>1478</v>
      </c>
      <c r="M2095" s="199" t="s">
        <v>122</v>
      </c>
      <c r="N2095" s="201">
        <v>9.403550000000001</v>
      </c>
      <c r="O2095" s="202" t="s">
        <v>81</v>
      </c>
      <c r="P2095" s="202"/>
      <c r="Q2095" s="203">
        <f t="shared" si="135"/>
        <v>0</v>
      </c>
      <c r="R2095" s="203">
        <f t="shared" si="136"/>
        <v>0</v>
      </c>
      <c r="S2095" s="213">
        <f>IF(M2095="nvt",0,IF(O2095&gt;0,VLOOKUP(M2095,'3-Productie normen'!A:K,VLOOKUP(O2095,'3-Productie normen'!$B$34:$C$35,2,FALSE),FALSE)))</f>
        <v>0</v>
      </c>
      <c r="T2095" s="213">
        <f t="shared" si="137"/>
        <v>0</v>
      </c>
      <c r="U2095" s="572"/>
    </row>
    <row r="2096" spans="1:21" ht="14.15" customHeight="1">
      <c r="A2096" s="231">
        <v>2095</v>
      </c>
      <c r="B2096" s="262" t="s">
        <v>87</v>
      </c>
      <c r="C2096" s="208" t="s">
        <v>1464</v>
      </c>
      <c r="D2096" s="208" t="s">
        <v>1465</v>
      </c>
      <c r="E2096" s="208" t="s">
        <v>1466</v>
      </c>
      <c r="F2096" s="208" t="s">
        <v>176</v>
      </c>
      <c r="G2096" s="208" t="s">
        <v>251</v>
      </c>
      <c r="H2096" s="208" t="s">
        <v>2220</v>
      </c>
      <c r="I2096" s="200" t="s">
        <v>123</v>
      </c>
      <c r="J2096" s="208" t="s">
        <v>179</v>
      </c>
      <c r="K2096" s="208" t="s">
        <v>179</v>
      </c>
      <c r="L2096" s="208" t="s">
        <v>1478</v>
      </c>
      <c r="M2096" s="199" t="s">
        <v>122</v>
      </c>
      <c r="N2096" s="201">
        <v>13.47775</v>
      </c>
      <c r="O2096" s="202" t="s">
        <v>81</v>
      </c>
      <c r="P2096" s="202"/>
      <c r="Q2096" s="203">
        <f t="shared" si="135"/>
        <v>0</v>
      </c>
      <c r="R2096" s="203">
        <f t="shared" si="136"/>
        <v>0</v>
      </c>
      <c r="S2096" s="213">
        <f>IF(M2096="nvt",0,IF(O2096&gt;0,VLOOKUP(M2096,'3-Productie normen'!A:K,VLOOKUP(O2096,'3-Productie normen'!$B$34:$C$35,2,FALSE),FALSE)))</f>
        <v>0</v>
      </c>
      <c r="T2096" s="213">
        <f t="shared" si="137"/>
        <v>0</v>
      </c>
      <c r="U2096" s="572"/>
    </row>
    <row r="2097" spans="1:21" ht="14.15" customHeight="1">
      <c r="A2097" s="231">
        <v>2096</v>
      </c>
      <c r="B2097" s="262" t="s">
        <v>87</v>
      </c>
      <c r="C2097" s="208" t="s">
        <v>1464</v>
      </c>
      <c r="D2097" s="208" t="s">
        <v>1465</v>
      </c>
      <c r="E2097" s="208" t="s">
        <v>1466</v>
      </c>
      <c r="F2097" s="208" t="s">
        <v>176</v>
      </c>
      <c r="G2097" s="208" t="s">
        <v>251</v>
      </c>
      <c r="H2097" s="208" t="s">
        <v>2220</v>
      </c>
      <c r="I2097" s="200" t="s">
        <v>123</v>
      </c>
      <c r="J2097" s="208" t="s">
        <v>179</v>
      </c>
      <c r="K2097" s="208" t="s">
        <v>179</v>
      </c>
      <c r="L2097" s="208" t="s">
        <v>1478</v>
      </c>
      <c r="M2097" s="199" t="s">
        <v>122</v>
      </c>
      <c r="N2097" s="201">
        <v>13.47775</v>
      </c>
      <c r="O2097" s="202" t="s">
        <v>81</v>
      </c>
      <c r="P2097" s="202"/>
      <c r="Q2097" s="203">
        <f t="shared" si="135"/>
        <v>0</v>
      </c>
      <c r="R2097" s="203">
        <f t="shared" si="136"/>
        <v>0</v>
      </c>
      <c r="S2097" s="213">
        <f>IF(M2097="nvt",0,IF(O2097&gt;0,VLOOKUP(M2097,'3-Productie normen'!A:K,VLOOKUP(O2097,'3-Productie normen'!$B$34:$C$35,2,FALSE),FALSE)))</f>
        <v>0</v>
      </c>
      <c r="T2097" s="213">
        <f t="shared" si="137"/>
        <v>0</v>
      </c>
      <c r="U2097" s="572"/>
    </row>
    <row r="2098" spans="1:21" ht="14.15" customHeight="1">
      <c r="A2098" s="232">
        <v>2097</v>
      </c>
      <c r="B2098" s="262" t="s">
        <v>87</v>
      </c>
      <c r="C2098" s="208" t="s">
        <v>1464</v>
      </c>
      <c r="D2098" s="208" t="s">
        <v>1465</v>
      </c>
      <c r="E2098" s="208" t="s">
        <v>1466</v>
      </c>
      <c r="F2098" s="208" t="s">
        <v>176</v>
      </c>
      <c r="G2098" s="208" t="s">
        <v>251</v>
      </c>
      <c r="H2098" s="208" t="s">
        <v>2221</v>
      </c>
      <c r="I2098" s="200" t="s">
        <v>123</v>
      </c>
      <c r="J2098" s="208" t="s">
        <v>179</v>
      </c>
      <c r="K2098" s="208" t="s">
        <v>179</v>
      </c>
      <c r="L2098" s="208" t="s">
        <v>1478</v>
      </c>
      <c r="M2098" s="199" t="s">
        <v>122</v>
      </c>
      <c r="N2098" s="201">
        <v>14.151350000000001</v>
      </c>
      <c r="O2098" s="202" t="s">
        <v>81</v>
      </c>
      <c r="P2098" s="202"/>
      <c r="Q2098" s="203">
        <f t="shared" si="135"/>
        <v>0</v>
      </c>
      <c r="R2098" s="203">
        <f t="shared" si="136"/>
        <v>0</v>
      </c>
      <c r="S2098" s="213">
        <f>IF(M2098="nvt",0,IF(O2098&gt;0,VLOOKUP(M2098,'3-Productie normen'!A:K,VLOOKUP(O2098,'3-Productie normen'!$B$34:$C$35,2,FALSE),FALSE)))</f>
        <v>0</v>
      </c>
      <c r="T2098" s="213">
        <f t="shared" si="137"/>
        <v>0</v>
      </c>
      <c r="U2098" s="572"/>
    </row>
    <row r="2099" spans="1:21" ht="14.15" customHeight="1">
      <c r="A2099" s="231">
        <v>2098</v>
      </c>
      <c r="B2099" s="262" t="s">
        <v>87</v>
      </c>
      <c r="C2099" s="208" t="s">
        <v>1464</v>
      </c>
      <c r="D2099" s="208" t="s">
        <v>1465</v>
      </c>
      <c r="E2099" s="208" t="s">
        <v>1466</v>
      </c>
      <c r="F2099" s="208" t="s">
        <v>176</v>
      </c>
      <c r="G2099" s="208" t="s">
        <v>251</v>
      </c>
      <c r="H2099" s="208" t="s">
        <v>2221</v>
      </c>
      <c r="I2099" s="200" t="s">
        <v>123</v>
      </c>
      <c r="J2099" s="208" t="s">
        <v>179</v>
      </c>
      <c r="K2099" s="208" t="s">
        <v>179</v>
      </c>
      <c r="L2099" s="208" t="s">
        <v>1478</v>
      </c>
      <c r="M2099" s="199" t="s">
        <v>122</v>
      </c>
      <c r="N2099" s="201">
        <v>14.151350000000001</v>
      </c>
      <c r="O2099" s="202" t="s">
        <v>81</v>
      </c>
      <c r="P2099" s="202"/>
      <c r="Q2099" s="203">
        <f t="shared" si="135"/>
        <v>0</v>
      </c>
      <c r="R2099" s="203">
        <f t="shared" si="136"/>
        <v>0</v>
      </c>
      <c r="S2099" s="213">
        <f>IF(M2099="nvt",0,IF(O2099&gt;0,VLOOKUP(M2099,'3-Productie normen'!A:K,VLOOKUP(O2099,'3-Productie normen'!$B$34:$C$35,2,FALSE),FALSE)))</f>
        <v>0</v>
      </c>
      <c r="T2099" s="213">
        <f t="shared" si="137"/>
        <v>0</v>
      </c>
      <c r="U2099" s="572"/>
    </row>
    <row r="2100" spans="1:21" ht="14.15" customHeight="1">
      <c r="A2100" s="231">
        <v>2099</v>
      </c>
      <c r="B2100" s="262" t="s">
        <v>87</v>
      </c>
      <c r="C2100" s="208" t="s">
        <v>1464</v>
      </c>
      <c r="D2100" s="208" t="s">
        <v>1465</v>
      </c>
      <c r="E2100" s="208" t="s">
        <v>1466</v>
      </c>
      <c r="F2100" s="208" t="s">
        <v>176</v>
      </c>
      <c r="G2100" s="208" t="s">
        <v>251</v>
      </c>
      <c r="H2100" s="208" t="s">
        <v>2222</v>
      </c>
      <c r="I2100" s="200" t="s">
        <v>123</v>
      </c>
      <c r="J2100" s="208" t="s">
        <v>179</v>
      </c>
      <c r="K2100" s="208" t="s">
        <v>179</v>
      </c>
      <c r="L2100" s="208" t="s">
        <v>1478</v>
      </c>
      <c r="M2100" s="199" t="s">
        <v>122</v>
      </c>
      <c r="N2100" s="201">
        <v>9.3194999999999997</v>
      </c>
      <c r="O2100" s="202" t="s">
        <v>81</v>
      </c>
      <c r="P2100" s="202"/>
      <c r="Q2100" s="203">
        <f t="shared" si="135"/>
        <v>0</v>
      </c>
      <c r="R2100" s="203">
        <f t="shared" si="136"/>
        <v>0</v>
      </c>
      <c r="S2100" s="213">
        <f>IF(M2100="nvt",0,IF(O2100&gt;0,VLOOKUP(M2100,'3-Productie normen'!A:K,VLOOKUP(O2100,'3-Productie normen'!$B$34:$C$35,2,FALSE),FALSE)))</f>
        <v>0</v>
      </c>
      <c r="T2100" s="213">
        <f t="shared" si="137"/>
        <v>0</v>
      </c>
      <c r="U2100" s="572"/>
    </row>
    <row r="2101" spans="1:21" ht="14.15" customHeight="1">
      <c r="A2101" s="231">
        <v>2100</v>
      </c>
      <c r="B2101" s="262" t="s">
        <v>87</v>
      </c>
      <c r="C2101" s="208" t="s">
        <v>1464</v>
      </c>
      <c r="D2101" s="208" t="s">
        <v>1465</v>
      </c>
      <c r="E2101" s="208" t="s">
        <v>1466</v>
      </c>
      <c r="F2101" s="208" t="s">
        <v>176</v>
      </c>
      <c r="G2101" s="208" t="s">
        <v>251</v>
      </c>
      <c r="H2101" s="208" t="s">
        <v>2222</v>
      </c>
      <c r="I2101" s="200" t="s">
        <v>123</v>
      </c>
      <c r="J2101" s="208" t="s">
        <v>179</v>
      </c>
      <c r="K2101" s="208" t="s">
        <v>179</v>
      </c>
      <c r="L2101" s="208" t="s">
        <v>1478</v>
      </c>
      <c r="M2101" s="199" t="s">
        <v>122</v>
      </c>
      <c r="N2101" s="201">
        <v>9.3194999999999997</v>
      </c>
      <c r="O2101" s="202" t="s">
        <v>81</v>
      </c>
      <c r="P2101" s="202"/>
      <c r="Q2101" s="203">
        <f t="shared" si="135"/>
        <v>0</v>
      </c>
      <c r="R2101" s="203">
        <f t="shared" si="136"/>
        <v>0</v>
      </c>
      <c r="S2101" s="213">
        <f>IF(M2101="nvt",0,IF(O2101&gt;0,VLOOKUP(M2101,'3-Productie normen'!A:K,VLOOKUP(O2101,'3-Productie normen'!$B$34:$C$35,2,FALSE),FALSE)))</f>
        <v>0</v>
      </c>
      <c r="T2101" s="213">
        <f t="shared" si="137"/>
        <v>0</v>
      </c>
      <c r="U2101" s="572"/>
    </row>
    <row r="2102" spans="1:21" ht="14.15" customHeight="1">
      <c r="A2102" s="231">
        <v>2101</v>
      </c>
      <c r="B2102" s="262" t="s">
        <v>87</v>
      </c>
      <c r="C2102" s="208" t="s">
        <v>1464</v>
      </c>
      <c r="D2102" s="208" t="s">
        <v>1465</v>
      </c>
      <c r="E2102" s="208" t="s">
        <v>1466</v>
      </c>
      <c r="F2102" s="208" t="s">
        <v>176</v>
      </c>
      <c r="G2102" s="208" t="s">
        <v>251</v>
      </c>
      <c r="H2102" s="208" t="s">
        <v>2223</v>
      </c>
      <c r="I2102" s="200" t="s">
        <v>123</v>
      </c>
      <c r="J2102" s="208" t="s">
        <v>179</v>
      </c>
      <c r="K2102" s="208" t="s">
        <v>179</v>
      </c>
      <c r="L2102" s="208" t="s">
        <v>1478</v>
      </c>
      <c r="M2102" s="199" t="s">
        <v>122</v>
      </c>
      <c r="N2102" s="201">
        <v>13.978399999999999</v>
      </c>
      <c r="O2102" s="202" t="s">
        <v>81</v>
      </c>
      <c r="P2102" s="202"/>
      <c r="Q2102" s="203">
        <f t="shared" si="135"/>
        <v>0</v>
      </c>
      <c r="R2102" s="203">
        <f t="shared" si="136"/>
        <v>0</v>
      </c>
      <c r="S2102" s="213">
        <f>IF(M2102="nvt",0,IF(O2102&gt;0,VLOOKUP(M2102,'3-Productie normen'!A:K,VLOOKUP(O2102,'3-Productie normen'!$B$34:$C$35,2,FALSE),FALSE)))</f>
        <v>0</v>
      </c>
      <c r="T2102" s="213">
        <f t="shared" si="137"/>
        <v>0</v>
      </c>
      <c r="U2102" s="572"/>
    </row>
    <row r="2103" spans="1:21" ht="14.15" customHeight="1">
      <c r="A2103" s="231">
        <v>2102</v>
      </c>
      <c r="B2103" s="262" t="s">
        <v>87</v>
      </c>
      <c r="C2103" s="208" t="s">
        <v>1464</v>
      </c>
      <c r="D2103" s="208" t="s">
        <v>1465</v>
      </c>
      <c r="E2103" s="208" t="s">
        <v>1466</v>
      </c>
      <c r="F2103" s="208" t="s">
        <v>176</v>
      </c>
      <c r="G2103" s="208" t="s">
        <v>251</v>
      </c>
      <c r="H2103" s="208" t="s">
        <v>2223</v>
      </c>
      <c r="I2103" s="200" t="s">
        <v>123</v>
      </c>
      <c r="J2103" s="208" t="s">
        <v>179</v>
      </c>
      <c r="K2103" s="208" t="s">
        <v>179</v>
      </c>
      <c r="L2103" s="208" t="s">
        <v>1478</v>
      </c>
      <c r="M2103" s="199" t="s">
        <v>122</v>
      </c>
      <c r="N2103" s="201">
        <v>13.978399999999999</v>
      </c>
      <c r="O2103" s="202" t="s">
        <v>81</v>
      </c>
      <c r="P2103" s="202"/>
      <c r="Q2103" s="203">
        <f t="shared" si="135"/>
        <v>0</v>
      </c>
      <c r="R2103" s="203">
        <f t="shared" si="136"/>
        <v>0</v>
      </c>
      <c r="S2103" s="213">
        <f>IF(M2103="nvt",0,IF(O2103&gt;0,VLOOKUP(M2103,'3-Productie normen'!A:K,VLOOKUP(O2103,'3-Productie normen'!$B$34:$C$35,2,FALSE),FALSE)))</f>
        <v>0</v>
      </c>
      <c r="T2103" s="213">
        <f t="shared" si="137"/>
        <v>0</v>
      </c>
      <c r="U2103" s="572"/>
    </row>
    <row r="2104" spans="1:21" ht="14.15" customHeight="1">
      <c r="A2104" s="231">
        <v>2103</v>
      </c>
      <c r="B2104" s="262" t="s">
        <v>87</v>
      </c>
      <c r="C2104" s="208" t="s">
        <v>1464</v>
      </c>
      <c r="D2104" s="208" t="s">
        <v>1465</v>
      </c>
      <c r="E2104" s="208" t="s">
        <v>1466</v>
      </c>
      <c r="F2104" s="208" t="s">
        <v>176</v>
      </c>
      <c r="G2104" s="208" t="s">
        <v>251</v>
      </c>
      <c r="H2104" s="208" t="s">
        <v>2224</v>
      </c>
      <c r="I2104" s="200" t="s">
        <v>123</v>
      </c>
      <c r="J2104" s="208" t="s">
        <v>179</v>
      </c>
      <c r="K2104" s="208" t="s">
        <v>179</v>
      </c>
      <c r="L2104" s="208" t="s">
        <v>1478</v>
      </c>
      <c r="M2104" s="199" t="s">
        <v>122</v>
      </c>
      <c r="N2104" s="201">
        <v>9.2887500000000003</v>
      </c>
      <c r="O2104" s="202" t="s">
        <v>81</v>
      </c>
      <c r="P2104" s="202"/>
      <c r="Q2104" s="203">
        <f t="shared" si="135"/>
        <v>0</v>
      </c>
      <c r="R2104" s="203">
        <f t="shared" si="136"/>
        <v>0</v>
      </c>
      <c r="S2104" s="213">
        <f>IF(M2104="nvt",0,IF(O2104&gt;0,VLOOKUP(M2104,'3-Productie normen'!A:K,VLOOKUP(O2104,'3-Productie normen'!$B$34:$C$35,2,FALSE),FALSE)))</f>
        <v>0</v>
      </c>
      <c r="T2104" s="213">
        <f t="shared" si="137"/>
        <v>0</v>
      </c>
      <c r="U2104" s="572"/>
    </row>
    <row r="2105" spans="1:21" ht="14.15" customHeight="1">
      <c r="A2105" s="231">
        <v>2104</v>
      </c>
      <c r="B2105" s="262" t="s">
        <v>87</v>
      </c>
      <c r="C2105" s="208" t="s">
        <v>1464</v>
      </c>
      <c r="D2105" s="208" t="s">
        <v>1465</v>
      </c>
      <c r="E2105" s="208" t="s">
        <v>1466</v>
      </c>
      <c r="F2105" s="208" t="s">
        <v>176</v>
      </c>
      <c r="G2105" s="208" t="s">
        <v>251</v>
      </c>
      <c r="H2105" s="208" t="s">
        <v>2224</v>
      </c>
      <c r="I2105" s="200" t="s">
        <v>123</v>
      </c>
      <c r="J2105" s="208" t="s">
        <v>179</v>
      </c>
      <c r="K2105" s="208" t="s">
        <v>179</v>
      </c>
      <c r="L2105" s="208" t="s">
        <v>1478</v>
      </c>
      <c r="M2105" s="199" t="s">
        <v>122</v>
      </c>
      <c r="N2105" s="201">
        <v>9.2887500000000003</v>
      </c>
      <c r="O2105" s="202" t="s">
        <v>81</v>
      </c>
      <c r="P2105" s="202"/>
      <c r="Q2105" s="203">
        <f t="shared" si="135"/>
        <v>0</v>
      </c>
      <c r="R2105" s="203">
        <f t="shared" si="136"/>
        <v>0</v>
      </c>
      <c r="S2105" s="213">
        <f>IF(M2105="nvt",0,IF(O2105&gt;0,VLOOKUP(M2105,'3-Productie normen'!A:K,VLOOKUP(O2105,'3-Productie normen'!$B$34:$C$35,2,FALSE),FALSE)))</f>
        <v>0</v>
      </c>
      <c r="T2105" s="213">
        <f t="shared" si="137"/>
        <v>0</v>
      </c>
      <c r="U2105" s="572"/>
    </row>
    <row r="2106" spans="1:21" ht="14.15" customHeight="1">
      <c r="A2106" s="232">
        <v>2105</v>
      </c>
      <c r="B2106" s="262" t="s">
        <v>87</v>
      </c>
      <c r="C2106" s="208" t="s">
        <v>1464</v>
      </c>
      <c r="D2106" s="208" t="s">
        <v>1465</v>
      </c>
      <c r="E2106" s="208" t="s">
        <v>1466</v>
      </c>
      <c r="F2106" s="208" t="s">
        <v>176</v>
      </c>
      <c r="G2106" s="208" t="s">
        <v>251</v>
      </c>
      <c r="H2106" s="208" t="s">
        <v>2225</v>
      </c>
      <c r="I2106" s="200" t="s">
        <v>123</v>
      </c>
      <c r="J2106" s="208" t="s">
        <v>179</v>
      </c>
      <c r="K2106" s="208" t="s">
        <v>179</v>
      </c>
      <c r="L2106" s="208" t="s">
        <v>1478</v>
      </c>
      <c r="M2106" s="199" t="s">
        <v>122</v>
      </c>
      <c r="N2106" s="201">
        <v>13.95</v>
      </c>
      <c r="O2106" s="202" t="s">
        <v>81</v>
      </c>
      <c r="P2106" s="202"/>
      <c r="Q2106" s="203">
        <f t="shared" si="135"/>
        <v>0</v>
      </c>
      <c r="R2106" s="203">
        <f t="shared" si="136"/>
        <v>0</v>
      </c>
      <c r="S2106" s="213">
        <f>IF(M2106="nvt",0,IF(O2106&gt;0,VLOOKUP(M2106,'3-Productie normen'!A:K,VLOOKUP(O2106,'3-Productie normen'!$B$34:$C$35,2,FALSE),FALSE)))</f>
        <v>0</v>
      </c>
      <c r="T2106" s="213">
        <f t="shared" si="137"/>
        <v>0</v>
      </c>
      <c r="U2106" s="572"/>
    </row>
    <row r="2107" spans="1:21" ht="14.15" customHeight="1">
      <c r="A2107" s="231">
        <v>2106</v>
      </c>
      <c r="B2107" s="262" t="s">
        <v>87</v>
      </c>
      <c r="C2107" s="208" t="s">
        <v>1464</v>
      </c>
      <c r="D2107" s="208" t="s">
        <v>1465</v>
      </c>
      <c r="E2107" s="208" t="s">
        <v>1466</v>
      </c>
      <c r="F2107" s="208" t="s">
        <v>176</v>
      </c>
      <c r="G2107" s="208" t="s">
        <v>251</v>
      </c>
      <c r="H2107" s="208" t="s">
        <v>2225</v>
      </c>
      <c r="I2107" s="200" t="s">
        <v>123</v>
      </c>
      <c r="J2107" s="208" t="s">
        <v>179</v>
      </c>
      <c r="K2107" s="208" t="s">
        <v>179</v>
      </c>
      <c r="L2107" s="208" t="s">
        <v>1478</v>
      </c>
      <c r="M2107" s="199" t="s">
        <v>122</v>
      </c>
      <c r="N2107" s="201">
        <v>13.95</v>
      </c>
      <c r="O2107" s="202" t="s">
        <v>81</v>
      </c>
      <c r="P2107" s="202"/>
      <c r="Q2107" s="203">
        <f t="shared" si="135"/>
        <v>0</v>
      </c>
      <c r="R2107" s="203">
        <f t="shared" si="136"/>
        <v>0</v>
      </c>
      <c r="S2107" s="213">
        <f>IF(M2107="nvt",0,IF(O2107&gt;0,VLOOKUP(M2107,'3-Productie normen'!A:K,VLOOKUP(O2107,'3-Productie normen'!$B$34:$C$35,2,FALSE),FALSE)))</f>
        <v>0</v>
      </c>
      <c r="T2107" s="213">
        <f t="shared" si="137"/>
        <v>0</v>
      </c>
      <c r="U2107" s="572"/>
    </row>
    <row r="2108" spans="1:21" ht="14.15" customHeight="1">
      <c r="A2108" s="231">
        <v>2107</v>
      </c>
      <c r="B2108" s="262" t="s">
        <v>87</v>
      </c>
      <c r="C2108" s="208" t="s">
        <v>1464</v>
      </c>
      <c r="D2108" s="208" t="s">
        <v>1465</v>
      </c>
      <c r="E2108" s="208" t="s">
        <v>1466</v>
      </c>
      <c r="F2108" s="208" t="s">
        <v>176</v>
      </c>
      <c r="G2108" s="208" t="s">
        <v>251</v>
      </c>
      <c r="H2108" s="208" t="s">
        <v>2226</v>
      </c>
      <c r="I2108" s="200" t="s">
        <v>123</v>
      </c>
      <c r="J2108" s="208" t="s">
        <v>179</v>
      </c>
      <c r="K2108" s="208" t="s">
        <v>179</v>
      </c>
      <c r="L2108" s="208" t="s">
        <v>1478</v>
      </c>
      <c r="M2108" s="199" t="s">
        <v>122</v>
      </c>
      <c r="N2108" s="201">
        <v>9.3813999999999993</v>
      </c>
      <c r="O2108" s="202" t="s">
        <v>81</v>
      </c>
      <c r="P2108" s="202"/>
      <c r="Q2108" s="203">
        <f t="shared" si="135"/>
        <v>0</v>
      </c>
      <c r="R2108" s="203">
        <f t="shared" si="136"/>
        <v>0</v>
      </c>
      <c r="S2108" s="213">
        <f>IF(M2108="nvt",0,IF(O2108&gt;0,VLOOKUP(M2108,'3-Productie normen'!A:K,VLOOKUP(O2108,'3-Productie normen'!$B$34:$C$35,2,FALSE),FALSE)))</f>
        <v>0</v>
      </c>
      <c r="T2108" s="213">
        <f t="shared" si="137"/>
        <v>0</v>
      </c>
      <c r="U2108" s="572"/>
    </row>
    <row r="2109" spans="1:21" ht="14.15" customHeight="1">
      <c r="A2109" s="231">
        <v>2108</v>
      </c>
      <c r="B2109" s="262" t="s">
        <v>87</v>
      </c>
      <c r="C2109" s="208" t="s">
        <v>1464</v>
      </c>
      <c r="D2109" s="208" t="s">
        <v>1465</v>
      </c>
      <c r="E2109" s="208" t="s">
        <v>1466</v>
      </c>
      <c r="F2109" s="208" t="s">
        <v>176</v>
      </c>
      <c r="G2109" s="208" t="s">
        <v>251</v>
      </c>
      <c r="H2109" s="208" t="s">
        <v>2226</v>
      </c>
      <c r="I2109" s="200" t="s">
        <v>123</v>
      </c>
      <c r="J2109" s="208" t="s">
        <v>179</v>
      </c>
      <c r="K2109" s="208" t="s">
        <v>179</v>
      </c>
      <c r="L2109" s="208" t="s">
        <v>1478</v>
      </c>
      <c r="M2109" s="199" t="s">
        <v>122</v>
      </c>
      <c r="N2109" s="201">
        <v>9.3813999999999993</v>
      </c>
      <c r="O2109" s="202" t="s">
        <v>81</v>
      </c>
      <c r="P2109" s="202"/>
      <c r="Q2109" s="203">
        <f t="shared" si="135"/>
        <v>0</v>
      </c>
      <c r="R2109" s="203">
        <f t="shared" si="136"/>
        <v>0</v>
      </c>
      <c r="S2109" s="213">
        <f>IF(M2109="nvt",0,IF(O2109&gt;0,VLOOKUP(M2109,'3-Productie normen'!A:K,VLOOKUP(O2109,'3-Productie normen'!$B$34:$C$35,2,FALSE),FALSE)))</f>
        <v>0</v>
      </c>
      <c r="T2109" s="213">
        <f t="shared" si="137"/>
        <v>0</v>
      </c>
      <c r="U2109" s="572"/>
    </row>
    <row r="2110" spans="1:21" ht="14.15" customHeight="1">
      <c r="A2110" s="231">
        <v>2109</v>
      </c>
      <c r="B2110" s="262" t="s">
        <v>87</v>
      </c>
      <c r="C2110" s="208" t="s">
        <v>1464</v>
      </c>
      <c r="D2110" s="208" t="s">
        <v>1465</v>
      </c>
      <c r="E2110" s="208" t="s">
        <v>1466</v>
      </c>
      <c r="F2110" s="208" t="s">
        <v>176</v>
      </c>
      <c r="G2110" s="208" t="s">
        <v>251</v>
      </c>
      <c r="H2110" s="208" t="s">
        <v>2227</v>
      </c>
      <c r="I2110" s="200" t="s">
        <v>123</v>
      </c>
      <c r="J2110" s="208" t="s">
        <v>179</v>
      </c>
      <c r="K2110" s="208" t="s">
        <v>179</v>
      </c>
      <c r="L2110" s="208" t="s">
        <v>1478</v>
      </c>
      <c r="M2110" s="199" t="s">
        <v>122</v>
      </c>
      <c r="N2110" s="201">
        <v>12.27065</v>
      </c>
      <c r="O2110" s="202" t="s">
        <v>81</v>
      </c>
      <c r="P2110" s="202"/>
      <c r="Q2110" s="203">
        <f t="shared" si="135"/>
        <v>0</v>
      </c>
      <c r="R2110" s="203">
        <f t="shared" si="136"/>
        <v>0</v>
      </c>
      <c r="S2110" s="213">
        <f>IF(M2110="nvt",0,IF(O2110&gt;0,VLOOKUP(M2110,'3-Productie normen'!A:K,VLOOKUP(O2110,'3-Productie normen'!$B$34:$C$35,2,FALSE),FALSE)))</f>
        <v>0</v>
      </c>
      <c r="T2110" s="213">
        <f t="shared" si="137"/>
        <v>0</v>
      </c>
      <c r="U2110" s="572"/>
    </row>
    <row r="2111" spans="1:21" ht="14.15" customHeight="1">
      <c r="A2111" s="231">
        <v>2110</v>
      </c>
      <c r="B2111" s="262" t="s">
        <v>87</v>
      </c>
      <c r="C2111" s="208" t="s">
        <v>1464</v>
      </c>
      <c r="D2111" s="208" t="s">
        <v>1465</v>
      </c>
      <c r="E2111" s="208" t="s">
        <v>1466</v>
      </c>
      <c r="F2111" s="208" t="s">
        <v>176</v>
      </c>
      <c r="G2111" s="208" t="s">
        <v>251</v>
      </c>
      <c r="H2111" s="208" t="s">
        <v>2227</v>
      </c>
      <c r="I2111" s="200" t="s">
        <v>123</v>
      </c>
      <c r="J2111" s="208" t="s">
        <v>179</v>
      </c>
      <c r="K2111" s="208" t="s">
        <v>179</v>
      </c>
      <c r="L2111" s="208" t="s">
        <v>1478</v>
      </c>
      <c r="M2111" s="199" t="s">
        <v>122</v>
      </c>
      <c r="N2111" s="201">
        <v>12.27065</v>
      </c>
      <c r="O2111" s="202" t="s">
        <v>81</v>
      </c>
      <c r="P2111" s="202"/>
      <c r="Q2111" s="203">
        <f t="shared" si="135"/>
        <v>0</v>
      </c>
      <c r="R2111" s="203">
        <f t="shared" si="136"/>
        <v>0</v>
      </c>
      <c r="S2111" s="213">
        <f>IF(M2111="nvt",0,IF(O2111&gt;0,VLOOKUP(M2111,'3-Productie normen'!A:K,VLOOKUP(O2111,'3-Productie normen'!$B$34:$C$35,2,FALSE),FALSE)))</f>
        <v>0</v>
      </c>
      <c r="T2111" s="213">
        <f t="shared" si="137"/>
        <v>0</v>
      </c>
      <c r="U2111" s="572"/>
    </row>
    <row r="2112" spans="1:21" ht="14.15" customHeight="1">
      <c r="A2112" s="231">
        <v>2111</v>
      </c>
      <c r="B2112" s="262" t="s">
        <v>87</v>
      </c>
      <c r="C2112" s="208" t="s">
        <v>1464</v>
      </c>
      <c r="D2112" s="208" t="s">
        <v>1465</v>
      </c>
      <c r="E2112" s="208" t="s">
        <v>1466</v>
      </c>
      <c r="F2112" s="208" t="s">
        <v>176</v>
      </c>
      <c r="G2112" s="208" t="s">
        <v>251</v>
      </c>
      <c r="H2112" s="208" t="s">
        <v>2228</v>
      </c>
      <c r="I2112" s="200" t="s">
        <v>123</v>
      </c>
      <c r="J2112" s="208" t="s">
        <v>222</v>
      </c>
      <c r="K2112" s="208" t="s">
        <v>279</v>
      </c>
      <c r="L2112" s="208" t="s">
        <v>1478</v>
      </c>
      <c r="M2112" s="199" t="s">
        <v>122</v>
      </c>
      <c r="N2112" s="201">
        <v>3.5287999999999999</v>
      </c>
      <c r="O2112" s="202" t="s">
        <v>81</v>
      </c>
      <c r="P2112" s="202"/>
      <c r="Q2112" s="203">
        <f t="shared" si="135"/>
        <v>0</v>
      </c>
      <c r="R2112" s="203">
        <f t="shared" si="136"/>
        <v>0</v>
      </c>
      <c r="S2112" s="213">
        <f>IF(M2112="nvt",0,IF(O2112&gt;0,VLOOKUP(M2112,'3-Productie normen'!A:K,VLOOKUP(O2112,'3-Productie normen'!$B$34:$C$35,2,FALSE),FALSE)))</f>
        <v>0</v>
      </c>
      <c r="T2112" s="213">
        <f t="shared" si="137"/>
        <v>0</v>
      </c>
      <c r="U2112" s="572"/>
    </row>
    <row r="2113" spans="1:21" ht="14.15" customHeight="1">
      <c r="A2113" s="231">
        <v>2112</v>
      </c>
      <c r="B2113" s="262" t="s">
        <v>87</v>
      </c>
      <c r="C2113" s="208" t="s">
        <v>1464</v>
      </c>
      <c r="D2113" s="208" t="s">
        <v>1465</v>
      </c>
      <c r="E2113" s="208" t="s">
        <v>1466</v>
      </c>
      <c r="F2113" s="208" t="s">
        <v>176</v>
      </c>
      <c r="G2113" s="208" t="s">
        <v>251</v>
      </c>
      <c r="H2113" s="208" t="s">
        <v>2229</v>
      </c>
      <c r="I2113" s="200" t="s">
        <v>130</v>
      </c>
      <c r="J2113" s="208" t="s">
        <v>209</v>
      </c>
      <c r="K2113" s="208" t="s">
        <v>220</v>
      </c>
      <c r="L2113" s="208" t="s">
        <v>461</v>
      </c>
      <c r="M2113" s="208" t="s">
        <v>140</v>
      </c>
      <c r="N2113" s="201">
        <v>7.9695</v>
      </c>
      <c r="O2113" s="202" t="s">
        <v>81</v>
      </c>
      <c r="P2113" s="202"/>
      <c r="Q2113" s="203">
        <f t="shared" si="135"/>
        <v>0</v>
      </c>
      <c r="R2113" s="203">
        <f t="shared" si="136"/>
        <v>0</v>
      </c>
      <c r="S2113" s="213">
        <f>IF(M2113="nvt",0,IF(O2113&gt;0,VLOOKUP(M2113,'3-Productie normen'!A:K,VLOOKUP(O2113,'3-Productie normen'!$B$34:$C$35,2,FALSE),FALSE)))</f>
        <v>0</v>
      </c>
      <c r="T2113" s="213">
        <f t="shared" si="137"/>
        <v>0</v>
      </c>
      <c r="U2113" s="572"/>
    </row>
    <row r="2114" spans="1:21" ht="14.15" customHeight="1">
      <c r="A2114" s="232">
        <v>2113</v>
      </c>
      <c r="B2114" s="262" t="s">
        <v>87</v>
      </c>
      <c r="C2114" s="208" t="s">
        <v>1464</v>
      </c>
      <c r="D2114" s="208" t="s">
        <v>1465</v>
      </c>
      <c r="E2114" s="208" t="s">
        <v>1466</v>
      </c>
      <c r="F2114" s="208" t="s">
        <v>176</v>
      </c>
      <c r="G2114" s="208" t="s">
        <v>251</v>
      </c>
      <c r="H2114" s="208" t="s">
        <v>2230</v>
      </c>
      <c r="I2114" s="207" t="s">
        <v>130</v>
      </c>
      <c r="J2114" s="208" t="s">
        <v>222</v>
      </c>
      <c r="K2114" s="208" t="s">
        <v>237</v>
      </c>
      <c r="L2114" s="208" t="s">
        <v>1478</v>
      </c>
      <c r="M2114" s="199" t="s">
        <v>129</v>
      </c>
      <c r="N2114" s="201">
        <v>149.31180000000001</v>
      </c>
      <c r="O2114" s="202" t="s">
        <v>81</v>
      </c>
      <c r="P2114" s="202"/>
      <c r="Q2114" s="203">
        <f t="shared" si="135"/>
        <v>0</v>
      </c>
      <c r="R2114" s="203">
        <f t="shared" si="136"/>
        <v>0</v>
      </c>
      <c r="S2114" s="213">
        <f>IF(M2114="nvt",0,IF(O2114&gt;0,VLOOKUP(M2114,'3-Productie normen'!A:K,VLOOKUP(O2114,'3-Productie normen'!$B$34:$C$35,2,FALSE),FALSE)))</f>
        <v>0</v>
      </c>
      <c r="T2114" s="213">
        <f t="shared" si="137"/>
        <v>0</v>
      </c>
      <c r="U2114" s="572"/>
    </row>
    <row r="2115" spans="1:21" ht="14.15" customHeight="1">
      <c r="A2115" s="231">
        <v>2114</v>
      </c>
      <c r="B2115" s="262" t="s">
        <v>87</v>
      </c>
      <c r="C2115" s="208" t="s">
        <v>1464</v>
      </c>
      <c r="D2115" s="208" t="s">
        <v>1465</v>
      </c>
      <c r="E2115" s="208" t="s">
        <v>1466</v>
      </c>
      <c r="F2115" s="208" t="s">
        <v>176</v>
      </c>
      <c r="G2115" s="208" t="s">
        <v>251</v>
      </c>
      <c r="H2115" s="208" t="s">
        <v>2231</v>
      </c>
      <c r="I2115" s="200" t="s">
        <v>133</v>
      </c>
      <c r="J2115" s="208" t="s">
        <v>222</v>
      </c>
      <c r="K2115" s="208" t="s">
        <v>223</v>
      </c>
      <c r="L2115" s="208" t="s">
        <v>461</v>
      </c>
      <c r="M2115" s="208" t="s">
        <v>138</v>
      </c>
      <c r="N2115" s="201">
        <v>7.2608000000000006</v>
      </c>
      <c r="O2115" s="202" t="s">
        <v>81</v>
      </c>
      <c r="P2115" s="202"/>
      <c r="Q2115" s="203">
        <f t="shared" si="135"/>
        <v>0</v>
      </c>
      <c r="R2115" s="203">
        <f t="shared" si="136"/>
        <v>0</v>
      </c>
      <c r="S2115" s="213">
        <f>IF(M2115="nvt",0,IF(O2115&gt;0,VLOOKUP(M2115,'3-Productie normen'!A:K,VLOOKUP(O2115,'3-Productie normen'!$B$34:$C$35,2,FALSE),FALSE)))</f>
        <v>0</v>
      </c>
      <c r="T2115" s="213">
        <f t="shared" si="137"/>
        <v>0</v>
      </c>
      <c r="U2115" s="572"/>
    </row>
    <row r="2116" spans="1:21" ht="14.15" customHeight="1">
      <c r="A2116" s="231">
        <v>2115</v>
      </c>
      <c r="B2116" s="262" t="s">
        <v>87</v>
      </c>
      <c r="C2116" s="208" t="s">
        <v>1464</v>
      </c>
      <c r="D2116" s="208" t="s">
        <v>1465</v>
      </c>
      <c r="E2116" s="208" t="s">
        <v>1466</v>
      </c>
      <c r="F2116" s="208" t="s">
        <v>176</v>
      </c>
      <c r="G2116" s="208" t="s">
        <v>251</v>
      </c>
      <c r="H2116" s="208" t="s">
        <v>2232</v>
      </c>
      <c r="I2116" s="200" t="s">
        <v>133</v>
      </c>
      <c r="J2116" s="208" t="s">
        <v>222</v>
      </c>
      <c r="K2116" s="208" t="s">
        <v>223</v>
      </c>
      <c r="L2116" s="208" t="s">
        <v>461</v>
      </c>
      <c r="M2116" s="208" t="s">
        <v>138</v>
      </c>
      <c r="N2116" s="201">
        <v>1.0773999999999999</v>
      </c>
      <c r="O2116" s="202" t="s">
        <v>81</v>
      </c>
      <c r="P2116" s="202"/>
      <c r="Q2116" s="203">
        <f t="shared" si="135"/>
        <v>0</v>
      </c>
      <c r="R2116" s="203">
        <f t="shared" si="136"/>
        <v>0</v>
      </c>
      <c r="S2116" s="213">
        <f>IF(M2116="nvt",0,IF(O2116&gt;0,VLOOKUP(M2116,'3-Productie normen'!A:K,VLOOKUP(O2116,'3-Productie normen'!$B$34:$C$35,2,FALSE),FALSE)))</f>
        <v>0</v>
      </c>
      <c r="T2116" s="213">
        <f t="shared" si="137"/>
        <v>0</v>
      </c>
      <c r="U2116" s="572"/>
    </row>
    <row r="2117" spans="1:21" ht="14.15" customHeight="1">
      <c r="A2117" s="231">
        <v>2116</v>
      </c>
      <c r="B2117" s="262" t="s">
        <v>87</v>
      </c>
      <c r="C2117" s="208" t="s">
        <v>1464</v>
      </c>
      <c r="D2117" s="208" t="s">
        <v>1465</v>
      </c>
      <c r="E2117" s="208" t="s">
        <v>1466</v>
      </c>
      <c r="F2117" s="208" t="s">
        <v>176</v>
      </c>
      <c r="G2117" s="208" t="s">
        <v>251</v>
      </c>
      <c r="H2117" s="208" t="s">
        <v>2233</v>
      </c>
      <c r="I2117" s="200" t="s">
        <v>133</v>
      </c>
      <c r="J2117" s="208" t="s">
        <v>222</v>
      </c>
      <c r="K2117" s="208" t="s">
        <v>223</v>
      </c>
      <c r="L2117" s="208" t="s">
        <v>461</v>
      </c>
      <c r="M2117" s="208" t="s">
        <v>138</v>
      </c>
      <c r="N2117" s="201">
        <v>1.1116999999999999</v>
      </c>
      <c r="O2117" s="202" t="s">
        <v>81</v>
      </c>
      <c r="P2117" s="202"/>
      <c r="Q2117" s="203">
        <f t="shared" si="135"/>
        <v>0</v>
      </c>
      <c r="R2117" s="203">
        <f t="shared" si="136"/>
        <v>0</v>
      </c>
      <c r="S2117" s="213">
        <f>IF(M2117="nvt",0,IF(O2117&gt;0,VLOOKUP(M2117,'3-Productie normen'!A:K,VLOOKUP(O2117,'3-Productie normen'!$B$34:$C$35,2,FALSE),FALSE)))</f>
        <v>0</v>
      </c>
      <c r="T2117" s="213">
        <f t="shared" si="137"/>
        <v>0</v>
      </c>
      <c r="U2117" s="572"/>
    </row>
    <row r="2118" spans="1:21" ht="14.15" customHeight="1">
      <c r="A2118" s="231">
        <v>2117</v>
      </c>
      <c r="B2118" s="262" t="s">
        <v>87</v>
      </c>
      <c r="C2118" s="208" t="s">
        <v>1464</v>
      </c>
      <c r="D2118" s="208" t="s">
        <v>1465</v>
      </c>
      <c r="E2118" s="208" t="s">
        <v>1466</v>
      </c>
      <c r="F2118" s="208" t="s">
        <v>176</v>
      </c>
      <c r="G2118" s="208" t="s">
        <v>251</v>
      </c>
      <c r="H2118" s="208" t="s">
        <v>2234</v>
      </c>
      <c r="I2118" s="200" t="s">
        <v>123</v>
      </c>
      <c r="J2118" s="208" t="s">
        <v>179</v>
      </c>
      <c r="K2118" s="208" t="s">
        <v>1240</v>
      </c>
      <c r="L2118" s="208" t="s">
        <v>1478</v>
      </c>
      <c r="M2118" s="199" t="s">
        <v>122</v>
      </c>
      <c r="N2118" s="201">
        <v>18.939800000000002</v>
      </c>
      <c r="O2118" s="202" t="s">
        <v>81</v>
      </c>
      <c r="P2118" s="202"/>
      <c r="Q2118" s="203">
        <f t="shared" si="135"/>
        <v>0</v>
      </c>
      <c r="R2118" s="203">
        <f t="shared" si="136"/>
        <v>0</v>
      </c>
      <c r="S2118" s="213">
        <f>IF(M2118="nvt",0,IF(O2118&gt;0,VLOOKUP(M2118,'3-Productie normen'!A:K,VLOOKUP(O2118,'3-Productie normen'!$B$34:$C$35,2,FALSE),FALSE)))</f>
        <v>0</v>
      </c>
      <c r="T2118" s="213">
        <f t="shared" si="137"/>
        <v>0</v>
      </c>
      <c r="U2118" s="572"/>
    </row>
    <row r="2119" spans="1:21" ht="14.15" customHeight="1">
      <c r="A2119" s="231">
        <v>2118</v>
      </c>
      <c r="B2119" s="262" t="s">
        <v>87</v>
      </c>
      <c r="C2119" s="208" t="s">
        <v>1464</v>
      </c>
      <c r="D2119" s="208" t="s">
        <v>1465</v>
      </c>
      <c r="E2119" s="208" t="s">
        <v>1466</v>
      </c>
      <c r="F2119" s="208" t="s">
        <v>176</v>
      </c>
      <c r="G2119" s="208" t="s">
        <v>251</v>
      </c>
      <c r="H2119" s="208" t="s">
        <v>2235</v>
      </c>
      <c r="I2119" s="200" t="s">
        <v>123</v>
      </c>
      <c r="J2119" s="208" t="s">
        <v>179</v>
      </c>
      <c r="K2119" s="208" t="s">
        <v>179</v>
      </c>
      <c r="L2119" s="208" t="s">
        <v>1478</v>
      </c>
      <c r="M2119" s="199" t="s">
        <v>122</v>
      </c>
      <c r="N2119" s="201">
        <v>9.54575</v>
      </c>
      <c r="O2119" s="202" t="s">
        <v>81</v>
      </c>
      <c r="P2119" s="202"/>
      <c r="Q2119" s="203">
        <f t="shared" si="135"/>
        <v>0</v>
      </c>
      <c r="R2119" s="203">
        <f t="shared" si="136"/>
        <v>0</v>
      </c>
      <c r="S2119" s="213">
        <f>IF(M2119="nvt",0,IF(O2119&gt;0,VLOOKUP(M2119,'3-Productie normen'!A:K,VLOOKUP(O2119,'3-Productie normen'!$B$34:$C$35,2,FALSE),FALSE)))</f>
        <v>0</v>
      </c>
      <c r="T2119" s="213">
        <f t="shared" si="137"/>
        <v>0</v>
      </c>
      <c r="U2119" s="572"/>
    </row>
    <row r="2120" spans="1:21" ht="14.15" customHeight="1">
      <c r="A2120" s="231">
        <v>2119</v>
      </c>
      <c r="B2120" s="262" t="s">
        <v>87</v>
      </c>
      <c r="C2120" s="208" t="s">
        <v>1464</v>
      </c>
      <c r="D2120" s="208" t="s">
        <v>1465</v>
      </c>
      <c r="E2120" s="208" t="s">
        <v>1466</v>
      </c>
      <c r="F2120" s="208" t="s">
        <v>176</v>
      </c>
      <c r="G2120" s="208" t="s">
        <v>251</v>
      </c>
      <c r="H2120" s="208" t="s">
        <v>2235</v>
      </c>
      <c r="I2120" s="200" t="s">
        <v>123</v>
      </c>
      <c r="J2120" s="208" t="s">
        <v>179</v>
      </c>
      <c r="K2120" s="208" t="s">
        <v>179</v>
      </c>
      <c r="L2120" s="208" t="s">
        <v>1478</v>
      </c>
      <c r="M2120" s="199" t="s">
        <v>122</v>
      </c>
      <c r="N2120" s="201">
        <v>9.54575</v>
      </c>
      <c r="O2120" s="202" t="s">
        <v>81</v>
      </c>
      <c r="P2120" s="202"/>
      <c r="Q2120" s="203">
        <f t="shared" si="135"/>
        <v>0</v>
      </c>
      <c r="R2120" s="203">
        <f t="shared" si="136"/>
        <v>0</v>
      </c>
      <c r="S2120" s="213">
        <f>IF(M2120="nvt",0,IF(O2120&gt;0,VLOOKUP(M2120,'3-Productie normen'!A:K,VLOOKUP(O2120,'3-Productie normen'!$B$34:$C$35,2,FALSE),FALSE)))</f>
        <v>0</v>
      </c>
      <c r="T2120" s="213">
        <f t="shared" si="137"/>
        <v>0</v>
      </c>
      <c r="U2120" s="572"/>
    </row>
    <row r="2121" spans="1:21" ht="14.15" customHeight="1">
      <c r="A2121" s="231">
        <v>2120</v>
      </c>
      <c r="B2121" s="262" t="s">
        <v>87</v>
      </c>
      <c r="C2121" s="208" t="s">
        <v>1464</v>
      </c>
      <c r="D2121" s="208" t="s">
        <v>1465</v>
      </c>
      <c r="E2121" s="208" t="s">
        <v>1466</v>
      </c>
      <c r="F2121" s="208" t="s">
        <v>176</v>
      </c>
      <c r="G2121" s="208" t="s">
        <v>251</v>
      </c>
      <c r="H2121" s="208" t="s">
        <v>2236</v>
      </c>
      <c r="I2121" s="200" t="s">
        <v>123</v>
      </c>
      <c r="J2121" s="208" t="s">
        <v>179</v>
      </c>
      <c r="K2121" s="208" t="s">
        <v>265</v>
      </c>
      <c r="L2121" s="208" t="s">
        <v>425</v>
      </c>
      <c r="M2121" s="199" t="s">
        <v>122</v>
      </c>
      <c r="N2121" s="201">
        <v>26.836399999999998</v>
      </c>
      <c r="O2121" s="202" t="s">
        <v>81</v>
      </c>
      <c r="P2121" s="202"/>
      <c r="Q2121" s="203">
        <f t="shared" si="135"/>
        <v>0</v>
      </c>
      <c r="R2121" s="203">
        <f t="shared" si="136"/>
        <v>0</v>
      </c>
      <c r="S2121" s="213">
        <f>IF(M2121="nvt",0,IF(O2121&gt;0,VLOOKUP(M2121,'3-Productie normen'!A:K,VLOOKUP(O2121,'3-Productie normen'!$B$34:$C$35,2,FALSE),FALSE)))</f>
        <v>0</v>
      </c>
      <c r="T2121" s="213">
        <f t="shared" si="137"/>
        <v>0</v>
      </c>
      <c r="U2121" s="572"/>
    </row>
    <row r="2122" spans="1:21" ht="14.15" customHeight="1">
      <c r="A2122" s="232">
        <v>2121</v>
      </c>
      <c r="B2122" s="262" t="s">
        <v>87</v>
      </c>
      <c r="C2122" s="208" t="s">
        <v>1464</v>
      </c>
      <c r="D2122" s="208" t="s">
        <v>1465</v>
      </c>
      <c r="E2122" s="208" t="s">
        <v>1466</v>
      </c>
      <c r="F2122" s="208" t="s">
        <v>176</v>
      </c>
      <c r="G2122" s="208" t="s">
        <v>251</v>
      </c>
      <c r="H2122" s="208" t="s">
        <v>2237</v>
      </c>
      <c r="I2122" s="200" t="s">
        <v>123</v>
      </c>
      <c r="J2122" s="208" t="s">
        <v>179</v>
      </c>
      <c r="K2122" s="208" t="s">
        <v>179</v>
      </c>
      <c r="L2122" s="208" t="s">
        <v>1478</v>
      </c>
      <c r="M2122" s="199" t="s">
        <v>122</v>
      </c>
      <c r="N2122" s="201">
        <v>9.4115500000000001</v>
      </c>
      <c r="O2122" s="202" t="s">
        <v>81</v>
      </c>
      <c r="P2122" s="202"/>
      <c r="Q2122" s="203">
        <f t="shared" si="135"/>
        <v>0</v>
      </c>
      <c r="R2122" s="203">
        <f t="shared" si="136"/>
        <v>0</v>
      </c>
      <c r="S2122" s="213">
        <f>IF(M2122="nvt",0,IF(O2122&gt;0,VLOOKUP(M2122,'3-Productie normen'!A:K,VLOOKUP(O2122,'3-Productie normen'!$B$34:$C$35,2,FALSE),FALSE)))</f>
        <v>0</v>
      </c>
      <c r="T2122" s="213">
        <f t="shared" si="137"/>
        <v>0</v>
      </c>
      <c r="U2122" s="572"/>
    </row>
    <row r="2123" spans="1:21" ht="14.15" customHeight="1">
      <c r="A2123" s="231">
        <v>2122</v>
      </c>
      <c r="B2123" s="262" t="s">
        <v>87</v>
      </c>
      <c r="C2123" s="208" t="s">
        <v>1464</v>
      </c>
      <c r="D2123" s="208" t="s">
        <v>1465</v>
      </c>
      <c r="E2123" s="208" t="s">
        <v>1466</v>
      </c>
      <c r="F2123" s="208" t="s">
        <v>176</v>
      </c>
      <c r="G2123" s="208" t="s">
        <v>251</v>
      </c>
      <c r="H2123" s="208" t="s">
        <v>2237</v>
      </c>
      <c r="I2123" s="200" t="s">
        <v>123</v>
      </c>
      <c r="J2123" s="208" t="s">
        <v>179</v>
      </c>
      <c r="K2123" s="208" t="s">
        <v>179</v>
      </c>
      <c r="L2123" s="208" t="s">
        <v>1478</v>
      </c>
      <c r="M2123" s="199" t="s">
        <v>122</v>
      </c>
      <c r="N2123" s="201">
        <v>9.4115500000000001</v>
      </c>
      <c r="O2123" s="202" t="s">
        <v>81</v>
      </c>
      <c r="P2123" s="202"/>
      <c r="Q2123" s="203">
        <f t="shared" si="135"/>
        <v>0</v>
      </c>
      <c r="R2123" s="203">
        <f t="shared" si="136"/>
        <v>0</v>
      </c>
      <c r="S2123" s="213">
        <f>IF(M2123="nvt",0,IF(O2123&gt;0,VLOOKUP(M2123,'3-Productie normen'!A:K,VLOOKUP(O2123,'3-Productie normen'!$B$34:$C$35,2,FALSE),FALSE)))</f>
        <v>0</v>
      </c>
      <c r="T2123" s="213">
        <f t="shared" si="137"/>
        <v>0</v>
      </c>
      <c r="U2123" s="572"/>
    </row>
    <row r="2124" spans="1:21" ht="14.15" customHeight="1">
      <c r="A2124" s="231">
        <v>2123</v>
      </c>
      <c r="B2124" s="262" t="s">
        <v>87</v>
      </c>
      <c r="C2124" s="208" t="s">
        <v>1464</v>
      </c>
      <c r="D2124" s="208" t="s">
        <v>1465</v>
      </c>
      <c r="E2124" s="208" t="s">
        <v>1466</v>
      </c>
      <c r="F2124" s="208" t="s">
        <v>176</v>
      </c>
      <c r="G2124" s="208" t="s">
        <v>251</v>
      </c>
      <c r="H2124" s="208" t="s">
        <v>2238</v>
      </c>
      <c r="I2124" s="200" t="s">
        <v>123</v>
      </c>
      <c r="J2124" s="208" t="s">
        <v>179</v>
      </c>
      <c r="K2124" s="208" t="s">
        <v>179</v>
      </c>
      <c r="L2124" s="208" t="s">
        <v>1478</v>
      </c>
      <c r="M2124" s="199" t="s">
        <v>122</v>
      </c>
      <c r="N2124" s="201">
        <v>9.3475000000000001</v>
      </c>
      <c r="O2124" s="202" t="s">
        <v>81</v>
      </c>
      <c r="P2124" s="202"/>
      <c r="Q2124" s="203">
        <f t="shared" si="135"/>
        <v>0</v>
      </c>
      <c r="R2124" s="203">
        <f t="shared" si="136"/>
        <v>0</v>
      </c>
      <c r="S2124" s="213">
        <f>IF(M2124="nvt",0,IF(O2124&gt;0,VLOOKUP(M2124,'3-Productie normen'!A:K,VLOOKUP(O2124,'3-Productie normen'!$B$34:$C$35,2,FALSE),FALSE)))</f>
        <v>0</v>
      </c>
      <c r="T2124" s="213">
        <f t="shared" si="137"/>
        <v>0</v>
      </c>
      <c r="U2124" s="572"/>
    </row>
    <row r="2125" spans="1:21" ht="14.15" customHeight="1">
      <c r="A2125" s="231">
        <v>2124</v>
      </c>
      <c r="B2125" s="262" t="s">
        <v>87</v>
      </c>
      <c r="C2125" s="208" t="s">
        <v>1464</v>
      </c>
      <c r="D2125" s="208" t="s">
        <v>1465</v>
      </c>
      <c r="E2125" s="208" t="s">
        <v>1466</v>
      </c>
      <c r="F2125" s="208" t="s">
        <v>176</v>
      </c>
      <c r="G2125" s="208" t="s">
        <v>251</v>
      </c>
      <c r="H2125" s="208" t="s">
        <v>2238</v>
      </c>
      <c r="I2125" s="200" t="s">
        <v>123</v>
      </c>
      <c r="J2125" s="208" t="s">
        <v>179</v>
      </c>
      <c r="K2125" s="208" t="s">
        <v>179</v>
      </c>
      <c r="L2125" s="208" t="s">
        <v>1478</v>
      </c>
      <c r="M2125" s="199" t="s">
        <v>122</v>
      </c>
      <c r="N2125" s="201">
        <v>9.3475000000000001</v>
      </c>
      <c r="O2125" s="202" t="s">
        <v>81</v>
      </c>
      <c r="P2125" s="202"/>
      <c r="Q2125" s="203">
        <f t="shared" si="135"/>
        <v>0</v>
      </c>
      <c r="R2125" s="203">
        <f t="shared" si="136"/>
        <v>0</v>
      </c>
      <c r="S2125" s="213">
        <f>IF(M2125="nvt",0,IF(O2125&gt;0,VLOOKUP(M2125,'3-Productie normen'!A:K,VLOOKUP(O2125,'3-Productie normen'!$B$34:$C$35,2,FALSE),FALSE)))</f>
        <v>0</v>
      </c>
      <c r="T2125" s="213">
        <f t="shared" si="137"/>
        <v>0</v>
      </c>
      <c r="U2125" s="572"/>
    </row>
    <row r="2126" spans="1:21" ht="14.15" customHeight="1">
      <c r="A2126" s="231">
        <v>2125</v>
      </c>
      <c r="B2126" s="262" t="s">
        <v>87</v>
      </c>
      <c r="C2126" s="208" t="s">
        <v>1464</v>
      </c>
      <c r="D2126" s="208" t="s">
        <v>1465</v>
      </c>
      <c r="E2126" s="208" t="s">
        <v>1466</v>
      </c>
      <c r="F2126" s="208" t="s">
        <v>176</v>
      </c>
      <c r="G2126" s="208" t="s">
        <v>251</v>
      </c>
      <c r="H2126" s="208" t="s">
        <v>2239</v>
      </c>
      <c r="I2126" s="200" t="s">
        <v>123</v>
      </c>
      <c r="J2126" s="208" t="s">
        <v>179</v>
      </c>
      <c r="K2126" s="208" t="s">
        <v>179</v>
      </c>
      <c r="L2126" s="208" t="s">
        <v>1478</v>
      </c>
      <c r="M2126" s="199" t="s">
        <v>122</v>
      </c>
      <c r="N2126" s="201">
        <v>9.403550000000001</v>
      </c>
      <c r="O2126" s="202" t="s">
        <v>81</v>
      </c>
      <c r="P2126" s="202"/>
      <c r="Q2126" s="203">
        <f t="shared" si="135"/>
        <v>0</v>
      </c>
      <c r="R2126" s="203">
        <f t="shared" si="136"/>
        <v>0</v>
      </c>
      <c r="S2126" s="213">
        <f>IF(M2126="nvt",0,IF(O2126&gt;0,VLOOKUP(M2126,'3-Productie normen'!A:K,VLOOKUP(O2126,'3-Productie normen'!$B$34:$C$35,2,FALSE),FALSE)))</f>
        <v>0</v>
      </c>
      <c r="T2126" s="213">
        <f t="shared" si="137"/>
        <v>0</v>
      </c>
      <c r="U2126" s="572"/>
    </row>
    <row r="2127" spans="1:21" ht="14.15" customHeight="1">
      <c r="A2127" s="231">
        <v>2126</v>
      </c>
      <c r="B2127" s="262" t="s">
        <v>87</v>
      </c>
      <c r="C2127" s="208" t="s">
        <v>1464</v>
      </c>
      <c r="D2127" s="208" t="s">
        <v>1465</v>
      </c>
      <c r="E2127" s="208" t="s">
        <v>1466</v>
      </c>
      <c r="F2127" s="208" t="s">
        <v>176</v>
      </c>
      <c r="G2127" s="208" t="s">
        <v>251</v>
      </c>
      <c r="H2127" s="208" t="s">
        <v>2239</v>
      </c>
      <c r="I2127" s="200" t="s">
        <v>123</v>
      </c>
      <c r="J2127" s="208" t="s">
        <v>179</v>
      </c>
      <c r="K2127" s="208" t="s">
        <v>179</v>
      </c>
      <c r="L2127" s="208" t="s">
        <v>1478</v>
      </c>
      <c r="M2127" s="199" t="s">
        <v>122</v>
      </c>
      <c r="N2127" s="201">
        <v>9.403550000000001</v>
      </c>
      <c r="O2127" s="202" t="s">
        <v>81</v>
      </c>
      <c r="P2127" s="202"/>
      <c r="Q2127" s="203">
        <f t="shared" si="135"/>
        <v>0</v>
      </c>
      <c r="R2127" s="203">
        <f t="shared" si="136"/>
        <v>0</v>
      </c>
      <c r="S2127" s="213">
        <f>IF(M2127="nvt",0,IF(O2127&gt;0,VLOOKUP(M2127,'3-Productie normen'!A:K,VLOOKUP(O2127,'3-Productie normen'!$B$34:$C$35,2,FALSE),FALSE)))</f>
        <v>0</v>
      </c>
      <c r="T2127" s="213">
        <f t="shared" si="137"/>
        <v>0</v>
      </c>
      <c r="U2127" s="572"/>
    </row>
    <row r="2128" spans="1:21" ht="14.15" customHeight="1">
      <c r="A2128" s="231">
        <v>2127</v>
      </c>
      <c r="B2128" s="262" t="s">
        <v>87</v>
      </c>
      <c r="C2128" s="208" t="s">
        <v>1464</v>
      </c>
      <c r="D2128" s="208" t="s">
        <v>1465</v>
      </c>
      <c r="E2128" s="208" t="s">
        <v>1466</v>
      </c>
      <c r="F2128" s="208" t="s">
        <v>176</v>
      </c>
      <c r="G2128" s="208" t="s">
        <v>251</v>
      </c>
      <c r="H2128" s="208" t="s">
        <v>2240</v>
      </c>
      <c r="I2128" s="200" t="s">
        <v>123</v>
      </c>
      <c r="J2128" s="208" t="s">
        <v>179</v>
      </c>
      <c r="K2128" s="208" t="s">
        <v>179</v>
      </c>
      <c r="L2128" s="208" t="s">
        <v>1478</v>
      </c>
      <c r="M2128" s="199" t="s">
        <v>122</v>
      </c>
      <c r="N2128" s="201">
        <v>8.8241499999999995</v>
      </c>
      <c r="O2128" s="202" t="s">
        <v>81</v>
      </c>
      <c r="P2128" s="202"/>
      <c r="Q2128" s="203">
        <f t="shared" si="135"/>
        <v>0</v>
      </c>
      <c r="R2128" s="203">
        <f t="shared" si="136"/>
        <v>0</v>
      </c>
      <c r="S2128" s="213">
        <f>IF(M2128="nvt",0,IF(O2128&gt;0,VLOOKUP(M2128,'3-Productie normen'!A:K,VLOOKUP(O2128,'3-Productie normen'!$B$34:$C$35,2,FALSE),FALSE)))</f>
        <v>0</v>
      </c>
      <c r="T2128" s="213">
        <f t="shared" si="137"/>
        <v>0</v>
      </c>
      <c r="U2128" s="572"/>
    </row>
    <row r="2129" spans="1:21" ht="14.15" customHeight="1">
      <c r="A2129" s="231">
        <v>2128</v>
      </c>
      <c r="B2129" s="262" t="s">
        <v>87</v>
      </c>
      <c r="C2129" s="208" t="s">
        <v>1464</v>
      </c>
      <c r="D2129" s="208" t="s">
        <v>1465</v>
      </c>
      <c r="E2129" s="208" t="s">
        <v>1466</v>
      </c>
      <c r="F2129" s="208" t="s">
        <v>176</v>
      </c>
      <c r="G2129" s="208" t="s">
        <v>251</v>
      </c>
      <c r="H2129" s="208" t="s">
        <v>2240</v>
      </c>
      <c r="I2129" s="200" t="s">
        <v>123</v>
      </c>
      <c r="J2129" s="208" t="s">
        <v>179</v>
      </c>
      <c r="K2129" s="208" t="s">
        <v>179</v>
      </c>
      <c r="L2129" s="208" t="s">
        <v>1478</v>
      </c>
      <c r="M2129" s="199" t="s">
        <v>122</v>
      </c>
      <c r="N2129" s="201">
        <v>8.8241499999999995</v>
      </c>
      <c r="O2129" s="202" t="s">
        <v>81</v>
      </c>
      <c r="P2129" s="202"/>
      <c r="Q2129" s="203">
        <f t="shared" si="135"/>
        <v>0</v>
      </c>
      <c r="R2129" s="203">
        <f t="shared" si="136"/>
        <v>0</v>
      </c>
      <c r="S2129" s="213">
        <f>IF(M2129="nvt",0,IF(O2129&gt;0,VLOOKUP(M2129,'3-Productie normen'!A:K,VLOOKUP(O2129,'3-Productie normen'!$B$34:$C$35,2,FALSE),FALSE)))</f>
        <v>0</v>
      </c>
      <c r="T2129" s="213">
        <f t="shared" si="137"/>
        <v>0</v>
      </c>
      <c r="U2129" s="572"/>
    </row>
    <row r="2130" spans="1:21" ht="14.15" customHeight="1">
      <c r="A2130" s="232">
        <v>2129</v>
      </c>
      <c r="B2130" s="262" t="s">
        <v>87</v>
      </c>
      <c r="C2130" s="208" t="s">
        <v>1464</v>
      </c>
      <c r="D2130" s="208" t="s">
        <v>1465</v>
      </c>
      <c r="E2130" s="208" t="s">
        <v>1466</v>
      </c>
      <c r="F2130" s="208" t="s">
        <v>176</v>
      </c>
      <c r="G2130" s="208" t="s">
        <v>251</v>
      </c>
      <c r="H2130" s="208" t="s">
        <v>2241</v>
      </c>
      <c r="I2130" s="200" t="s">
        <v>123</v>
      </c>
      <c r="J2130" s="208" t="s">
        <v>179</v>
      </c>
      <c r="K2130" s="208" t="s">
        <v>179</v>
      </c>
      <c r="L2130" s="208" t="s">
        <v>1478</v>
      </c>
      <c r="M2130" s="199" t="s">
        <v>122</v>
      </c>
      <c r="N2130" s="201">
        <v>14.270950000000001</v>
      </c>
      <c r="O2130" s="202" t="s">
        <v>81</v>
      </c>
      <c r="P2130" s="202"/>
      <c r="Q2130" s="203">
        <f t="shared" ref="Q2130:Q2193" si="138">IF(O2130="nvt",0,IF(O2130&gt;0,S2130*N2130,0))</f>
        <v>0</v>
      </c>
      <c r="R2130" s="203">
        <f t="shared" ref="R2130:R2193" si="139">IF(P2130&gt;0,T2130*N2130,0)</f>
        <v>0</v>
      </c>
      <c r="S2130" s="213">
        <f>IF(M2130="nvt",0,IF(O2130&gt;0,VLOOKUP(M2130,'3-Productie normen'!A:K,VLOOKUP(O2130,'3-Productie normen'!$B$34:$C$35,2,FALSE),FALSE)))</f>
        <v>0</v>
      </c>
      <c r="T2130" s="213">
        <f t="shared" ref="T2130:T2193" si="140">IF(P2130&gt;0,S2130*$T$8,0)</f>
        <v>0</v>
      </c>
      <c r="U2130" s="572"/>
    </row>
    <row r="2131" spans="1:21" ht="14.15" customHeight="1">
      <c r="A2131" s="231">
        <v>2130</v>
      </c>
      <c r="B2131" s="262" t="s">
        <v>87</v>
      </c>
      <c r="C2131" s="208" t="s">
        <v>1464</v>
      </c>
      <c r="D2131" s="208" t="s">
        <v>1465</v>
      </c>
      <c r="E2131" s="208" t="s">
        <v>1466</v>
      </c>
      <c r="F2131" s="208" t="s">
        <v>176</v>
      </c>
      <c r="G2131" s="208" t="s">
        <v>251</v>
      </c>
      <c r="H2131" s="208" t="s">
        <v>2241</v>
      </c>
      <c r="I2131" s="200" t="s">
        <v>123</v>
      </c>
      <c r="J2131" s="208" t="s">
        <v>179</v>
      </c>
      <c r="K2131" s="208" t="s">
        <v>179</v>
      </c>
      <c r="L2131" s="208" t="s">
        <v>1478</v>
      </c>
      <c r="M2131" s="199" t="s">
        <v>122</v>
      </c>
      <c r="N2131" s="201">
        <v>14.270950000000001</v>
      </c>
      <c r="O2131" s="202" t="s">
        <v>81</v>
      </c>
      <c r="P2131" s="202"/>
      <c r="Q2131" s="203">
        <f t="shared" si="138"/>
        <v>0</v>
      </c>
      <c r="R2131" s="203">
        <f t="shared" si="139"/>
        <v>0</v>
      </c>
      <c r="S2131" s="213">
        <f>IF(M2131="nvt",0,IF(O2131&gt;0,VLOOKUP(M2131,'3-Productie normen'!A:K,VLOOKUP(O2131,'3-Productie normen'!$B$34:$C$35,2,FALSE),FALSE)))</f>
        <v>0</v>
      </c>
      <c r="T2131" s="213">
        <f t="shared" si="140"/>
        <v>0</v>
      </c>
      <c r="U2131" s="572"/>
    </row>
    <row r="2132" spans="1:21" ht="14.15" customHeight="1">
      <c r="A2132" s="231">
        <v>2131</v>
      </c>
      <c r="B2132" s="262" t="s">
        <v>87</v>
      </c>
      <c r="C2132" s="208" t="s">
        <v>1464</v>
      </c>
      <c r="D2132" s="208" t="s">
        <v>1465</v>
      </c>
      <c r="E2132" s="208" t="s">
        <v>1466</v>
      </c>
      <c r="F2132" s="208" t="s">
        <v>176</v>
      </c>
      <c r="G2132" s="208" t="s">
        <v>251</v>
      </c>
      <c r="H2132" s="208" t="s">
        <v>2242</v>
      </c>
      <c r="I2132" s="200" t="s">
        <v>123</v>
      </c>
      <c r="J2132" s="208" t="s">
        <v>179</v>
      </c>
      <c r="K2132" s="208" t="s">
        <v>179</v>
      </c>
      <c r="L2132" s="208" t="s">
        <v>1478</v>
      </c>
      <c r="M2132" s="199" t="s">
        <v>122</v>
      </c>
      <c r="N2132" s="201">
        <v>9.3686500000000006</v>
      </c>
      <c r="O2132" s="202" t="s">
        <v>81</v>
      </c>
      <c r="P2132" s="202"/>
      <c r="Q2132" s="203">
        <f t="shared" si="138"/>
        <v>0</v>
      </c>
      <c r="R2132" s="203">
        <f t="shared" si="139"/>
        <v>0</v>
      </c>
      <c r="S2132" s="213">
        <f>IF(M2132="nvt",0,IF(O2132&gt;0,VLOOKUP(M2132,'3-Productie normen'!A:K,VLOOKUP(O2132,'3-Productie normen'!$B$34:$C$35,2,FALSE),FALSE)))</f>
        <v>0</v>
      </c>
      <c r="T2132" s="213">
        <f t="shared" si="140"/>
        <v>0</v>
      </c>
      <c r="U2132" s="572"/>
    </row>
    <row r="2133" spans="1:21" ht="14.15" customHeight="1">
      <c r="A2133" s="231">
        <v>2132</v>
      </c>
      <c r="B2133" s="262" t="s">
        <v>87</v>
      </c>
      <c r="C2133" s="208" t="s">
        <v>1464</v>
      </c>
      <c r="D2133" s="208" t="s">
        <v>1465</v>
      </c>
      <c r="E2133" s="208" t="s">
        <v>1466</v>
      </c>
      <c r="F2133" s="208" t="s">
        <v>176</v>
      </c>
      <c r="G2133" s="208" t="s">
        <v>251</v>
      </c>
      <c r="H2133" s="208" t="s">
        <v>2242</v>
      </c>
      <c r="I2133" s="200" t="s">
        <v>123</v>
      </c>
      <c r="J2133" s="208" t="s">
        <v>179</v>
      </c>
      <c r="K2133" s="208" t="s">
        <v>179</v>
      </c>
      <c r="L2133" s="208" t="s">
        <v>1478</v>
      </c>
      <c r="M2133" s="199" t="s">
        <v>122</v>
      </c>
      <c r="N2133" s="201">
        <v>9.3686500000000006</v>
      </c>
      <c r="O2133" s="202" t="s">
        <v>81</v>
      </c>
      <c r="P2133" s="202"/>
      <c r="Q2133" s="203">
        <f t="shared" si="138"/>
        <v>0</v>
      </c>
      <c r="R2133" s="203">
        <f t="shared" si="139"/>
        <v>0</v>
      </c>
      <c r="S2133" s="213">
        <f>IF(M2133="nvt",0,IF(O2133&gt;0,VLOOKUP(M2133,'3-Productie normen'!A:K,VLOOKUP(O2133,'3-Productie normen'!$B$34:$C$35,2,FALSE),FALSE)))</f>
        <v>0</v>
      </c>
      <c r="T2133" s="213">
        <f t="shared" si="140"/>
        <v>0</v>
      </c>
      <c r="U2133" s="572"/>
    </row>
    <row r="2134" spans="1:21" ht="14.15" customHeight="1">
      <c r="A2134" s="231">
        <v>2133</v>
      </c>
      <c r="B2134" s="262" t="s">
        <v>87</v>
      </c>
      <c r="C2134" s="208" t="s">
        <v>1464</v>
      </c>
      <c r="D2134" s="208" t="s">
        <v>1465</v>
      </c>
      <c r="E2134" s="208" t="s">
        <v>1466</v>
      </c>
      <c r="F2134" s="208" t="s">
        <v>176</v>
      </c>
      <c r="G2134" s="208" t="s">
        <v>251</v>
      </c>
      <c r="H2134" s="208" t="s">
        <v>2243</v>
      </c>
      <c r="I2134" s="200" t="s">
        <v>123</v>
      </c>
      <c r="J2134" s="208" t="s">
        <v>179</v>
      </c>
      <c r="K2134" s="208" t="s">
        <v>179</v>
      </c>
      <c r="L2134" s="208" t="s">
        <v>1478</v>
      </c>
      <c r="M2134" s="199" t="s">
        <v>122</v>
      </c>
      <c r="N2134" s="201">
        <v>9.426499999999999</v>
      </c>
      <c r="O2134" s="202" t="s">
        <v>81</v>
      </c>
      <c r="P2134" s="202"/>
      <c r="Q2134" s="203">
        <f t="shared" si="138"/>
        <v>0</v>
      </c>
      <c r="R2134" s="203">
        <f t="shared" si="139"/>
        <v>0</v>
      </c>
      <c r="S2134" s="213">
        <f>IF(M2134="nvt",0,IF(O2134&gt;0,VLOOKUP(M2134,'3-Productie normen'!A:K,VLOOKUP(O2134,'3-Productie normen'!$B$34:$C$35,2,FALSE),FALSE)))</f>
        <v>0</v>
      </c>
      <c r="T2134" s="213">
        <f t="shared" si="140"/>
        <v>0</v>
      </c>
      <c r="U2134" s="572"/>
    </row>
    <row r="2135" spans="1:21" ht="14.15" customHeight="1">
      <c r="A2135" s="231">
        <v>2134</v>
      </c>
      <c r="B2135" s="262" t="s">
        <v>87</v>
      </c>
      <c r="C2135" s="208" t="s">
        <v>1464</v>
      </c>
      <c r="D2135" s="208" t="s">
        <v>1465</v>
      </c>
      <c r="E2135" s="208" t="s">
        <v>1466</v>
      </c>
      <c r="F2135" s="208" t="s">
        <v>176</v>
      </c>
      <c r="G2135" s="208" t="s">
        <v>251</v>
      </c>
      <c r="H2135" s="208" t="s">
        <v>2243</v>
      </c>
      <c r="I2135" s="200" t="s">
        <v>123</v>
      </c>
      <c r="J2135" s="208" t="s">
        <v>179</v>
      </c>
      <c r="K2135" s="208" t="s">
        <v>179</v>
      </c>
      <c r="L2135" s="208" t="s">
        <v>1478</v>
      </c>
      <c r="M2135" s="199" t="s">
        <v>122</v>
      </c>
      <c r="N2135" s="201">
        <v>9.426499999999999</v>
      </c>
      <c r="O2135" s="202" t="s">
        <v>81</v>
      </c>
      <c r="P2135" s="202"/>
      <c r="Q2135" s="203">
        <f t="shared" si="138"/>
        <v>0</v>
      </c>
      <c r="R2135" s="203">
        <f t="shared" si="139"/>
        <v>0</v>
      </c>
      <c r="S2135" s="213">
        <f>IF(M2135="nvt",0,IF(O2135&gt;0,VLOOKUP(M2135,'3-Productie normen'!A:K,VLOOKUP(O2135,'3-Productie normen'!$B$34:$C$35,2,FALSE),FALSE)))</f>
        <v>0</v>
      </c>
      <c r="T2135" s="213">
        <f t="shared" si="140"/>
        <v>0</v>
      </c>
      <c r="U2135" s="572"/>
    </row>
    <row r="2136" spans="1:21" ht="14.15" customHeight="1">
      <c r="A2136" s="231">
        <v>2135</v>
      </c>
      <c r="B2136" s="262" t="s">
        <v>87</v>
      </c>
      <c r="C2136" s="208" t="s">
        <v>1464</v>
      </c>
      <c r="D2136" s="208" t="s">
        <v>1465</v>
      </c>
      <c r="E2136" s="208" t="s">
        <v>1466</v>
      </c>
      <c r="F2136" s="208" t="s">
        <v>176</v>
      </c>
      <c r="G2136" s="208" t="s">
        <v>251</v>
      </c>
      <c r="H2136" s="208" t="s">
        <v>2244</v>
      </c>
      <c r="I2136" s="200" t="s">
        <v>123</v>
      </c>
      <c r="J2136" s="208" t="s">
        <v>179</v>
      </c>
      <c r="K2136" s="208" t="s">
        <v>179</v>
      </c>
      <c r="L2136" s="208" t="s">
        <v>1478</v>
      </c>
      <c r="M2136" s="199" t="s">
        <v>122</v>
      </c>
      <c r="N2136" s="201">
        <v>9.3985500000000002</v>
      </c>
      <c r="O2136" s="202" t="s">
        <v>81</v>
      </c>
      <c r="P2136" s="202"/>
      <c r="Q2136" s="203">
        <f t="shared" si="138"/>
        <v>0</v>
      </c>
      <c r="R2136" s="203">
        <f t="shared" si="139"/>
        <v>0</v>
      </c>
      <c r="S2136" s="213">
        <f>IF(M2136="nvt",0,IF(O2136&gt;0,VLOOKUP(M2136,'3-Productie normen'!A:K,VLOOKUP(O2136,'3-Productie normen'!$B$34:$C$35,2,FALSE),FALSE)))</f>
        <v>0</v>
      </c>
      <c r="T2136" s="213">
        <f t="shared" si="140"/>
        <v>0</v>
      </c>
      <c r="U2136" s="572"/>
    </row>
    <row r="2137" spans="1:21" ht="14.15" customHeight="1">
      <c r="A2137" s="231">
        <v>2136</v>
      </c>
      <c r="B2137" s="262" t="s">
        <v>87</v>
      </c>
      <c r="C2137" s="208" t="s">
        <v>1464</v>
      </c>
      <c r="D2137" s="208" t="s">
        <v>1465</v>
      </c>
      <c r="E2137" s="208" t="s">
        <v>1466</v>
      </c>
      <c r="F2137" s="208" t="s">
        <v>176</v>
      </c>
      <c r="G2137" s="208" t="s">
        <v>251</v>
      </c>
      <c r="H2137" s="208" t="s">
        <v>2244</v>
      </c>
      <c r="I2137" s="200" t="s">
        <v>123</v>
      </c>
      <c r="J2137" s="208" t="s">
        <v>179</v>
      </c>
      <c r="K2137" s="208" t="s">
        <v>179</v>
      </c>
      <c r="L2137" s="208" t="s">
        <v>1478</v>
      </c>
      <c r="M2137" s="199" t="s">
        <v>122</v>
      </c>
      <c r="N2137" s="201">
        <v>9.3985500000000002</v>
      </c>
      <c r="O2137" s="202" t="s">
        <v>81</v>
      </c>
      <c r="P2137" s="202"/>
      <c r="Q2137" s="203">
        <f t="shared" si="138"/>
        <v>0</v>
      </c>
      <c r="R2137" s="203">
        <f t="shared" si="139"/>
        <v>0</v>
      </c>
      <c r="S2137" s="213">
        <f>IF(M2137="nvt",0,IF(O2137&gt;0,VLOOKUP(M2137,'3-Productie normen'!A:K,VLOOKUP(O2137,'3-Productie normen'!$B$34:$C$35,2,FALSE),FALSE)))</f>
        <v>0</v>
      </c>
      <c r="T2137" s="213">
        <f t="shared" si="140"/>
        <v>0</v>
      </c>
      <c r="U2137" s="572"/>
    </row>
    <row r="2138" spans="1:21" ht="14.15" customHeight="1">
      <c r="A2138" s="232">
        <v>2137</v>
      </c>
      <c r="B2138" s="262" t="s">
        <v>87</v>
      </c>
      <c r="C2138" s="208" t="s">
        <v>1464</v>
      </c>
      <c r="D2138" s="208" t="s">
        <v>1465</v>
      </c>
      <c r="E2138" s="208" t="s">
        <v>1466</v>
      </c>
      <c r="F2138" s="208" t="s">
        <v>176</v>
      </c>
      <c r="G2138" s="208" t="s">
        <v>251</v>
      </c>
      <c r="H2138" s="208" t="s">
        <v>2245</v>
      </c>
      <c r="I2138" s="200" t="s">
        <v>123</v>
      </c>
      <c r="J2138" s="208" t="s">
        <v>179</v>
      </c>
      <c r="K2138" s="208" t="s">
        <v>179</v>
      </c>
      <c r="L2138" s="208" t="s">
        <v>1478</v>
      </c>
      <c r="M2138" s="199" t="s">
        <v>122</v>
      </c>
      <c r="N2138" s="201">
        <v>9.3709500000000006</v>
      </c>
      <c r="O2138" s="202" t="s">
        <v>81</v>
      </c>
      <c r="P2138" s="202"/>
      <c r="Q2138" s="203">
        <f t="shared" si="138"/>
        <v>0</v>
      </c>
      <c r="R2138" s="203">
        <f t="shared" si="139"/>
        <v>0</v>
      </c>
      <c r="S2138" s="213">
        <f>IF(M2138="nvt",0,IF(O2138&gt;0,VLOOKUP(M2138,'3-Productie normen'!A:K,VLOOKUP(O2138,'3-Productie normen'!$B$34:$C$35,2,FALSE),FALSE)))</f>
        <v>0</v>
      </c>
      <c r="T2138" s="213">
        <f t="shared" si="140"/>
        <v>0</v>
      </c>
      <c r="U2138" s="572"/>
    </row>
    <row r="2139" spans="1:21" ht="14.15" customHeight="1">
      <c r="A2139" s="231">
        <v>2138</v>
      </c>
      <c r="B2139" s="262" t="s">
        <v>87</v>
      </c>
      <c r="C2139" s="208" t="s">
        <v>1464</v>
      </c>
      <c r="D2139" s="208" t="s">
        <v>1465</v>
      </c>
      <c r="E2139" s="208" t="s">
        <v>1466</v>
      </c>
      <c r="F2139" s="208" t="s">
        <v>176</v>
      </c>
      <c r="G2139" s="208" t="s">
        <v>251</v>
      </c>
      <c r="H2139" s="208" t="s">
        <v>2245</v>
      </c>
      <c r="I2139" s="200" t="s">
        <v>123</v>
      </c>
      <c r="J2139" s="208" t="s">
        <v>179</v>
      </c>
      <c r="K2139" s="208" t="s">
        <v>179</v>
      </c>
      <c r="L2139" s="208" t="s">
        <v>1478</v>
      </c>
      <c r="M2139" s="199" t="s">
        <v>122</v>
      </c>
      <c r="N2139" s="201">
        <v>9.3709500000000006</v>
      </c>
      <c r="O2139" s="202" t="s">
        <v>81</v>
      </c>
      <c r="P2139" s="202"/>
      <c r="Q2139" s="203">
        <f t="shared" si="138"/>
        <v>0</v>
      </c>
      <c r="R2139" s="203">
        <f t="shared" si="139"/>
        <v>0</v>
      </c>
      <c r="S2139" s="213">
        <f>IF(M2139="nvt",0,IF(O2139&gt;0,VLOOKUP(M2139,'3-Productie normen'!A:K,VLOOKUP(O2139,'3-Productie normen'!$B$34:$C$35,2,FALSE),FALSE)))</f>
        <v>0</v>
      </c>
      <c r="T2139" s="213">
        <f t="shared" si="140"/>
        <v>0</v>
      </c>
      <c r="U2139" s="572"/>
    </row>
    <row r="2140" spans="1:21" ht="14.15" customHeight="1">
      <c r="A2140" s="231">
        <v>2139</v>
      </c>
      <c r="B2140" s="262" t="s">
        <v>87</v>
      </c>
      <c r="C2140" s="208" t="s">
        <v>1464</v>
      </c>
      <c r="D2140" s="208" t="s">
        <v>1465</v>
      </c>
      <c r="E2140" s="208" t="s">
        <v>1466</v>
      </c>
      <c r="F2140" s="208" t="s">
        <v>176</v>
      </c>
      <c r="G2140" s="208" t="s">
        <v>251</v>
      </c>
      <c r="H2140" s="208" t="s">
        <v>2246</v>
      </c>
      <c r="I2140" s="200" t="s">
        <v>123</v>
      </c>
      <c r="J2140" s="208" t="s">
        <v>179</v>
      </c>
      <c r="K2140" s="208" t="s">
        <v>179</v>
      </c>
      <c r="L2140" s="208" t="s">
        <v>1478</v>
      </c>
      <c r="M2140" s="199" t="s">
        <v>122</v>
      </c>
      <c r="N2140" s="201">
        <v>9.3983500000000006</v>
      </c>
      <c r="O2140" s="202" t="s">
        <v>81</v>
      </c>
      <c r="P2140" s="202"/>
      <c r="Q2140" s="203">
        <f t="shared" si="138"/>
        <v>0</v>
      </c>
      <c r="R2140" s="203">
        <f t="shared" si="139"/>
        <v>0</v>
      </c>
      <c r="S2140" s="213">
        <f>IF(M2140="nvt",0,IF(O2140&gt;0,VLOOKUP(M2140,'3-Productie normen'!A:K,VLOOKUP(O2140,'3-Productie normen'!$B$34:$C$35,2,FALSE),FALSE)))</f>
        <v>0</v>
      </c>
      <c r="T2140" s="213">
        <f t="shared" si="140"/>
        <v>0</v>
      </c>
      <c r="U2140" s="572"/>
    </row>
    <row r="2141" spans="1:21" ht="14.15" customHeight="1">
      <c r="A2141" s="231">
        <v>2140</v>
      </c>
      <c r="B2141" s="262" t="s">
        <v>87</v>
      </c>
      <c r="C2141" s="208" t="s">
        <v>1464</v>
      </c>
      <c r="D2141" s="208" t="s">
        <v>1465</v>
      </c>
      <c r="E2141" s="208" t="s">
        <v>1466</v>
      </c>
      <c r="F2141" s="208" t="s">
        <v>176</v>
      </c>
      <c r="G2141" s="208" t="s">
        <v>251</v>
      </c>
      <c r="H2141" s="208" t="s">
        <v>2246</v>
      </c>
      <c r="I2141" s="200" t="s">
        <v>123</v>
      </c>
      <c r="J2141" s="208" t="s">
        <v>179</v>
      </c>
      <c r="K2141" s="208" t="s">
        <v>179</v>
      </c>
      <c r="L2141" s="208" t="s">
        <v>1478</v>
      </c>
      <c r="M2141" s="199" t="s">
        <v>122</v>
      </c>
      <c r="N2141" s="201">
        <v>9.3983500000000006</v>
      </c>
      <c r="O2141" s="202" t="s">
        <v>81</v>
      </c>
      <c r="P2141" s="202"/>
      <c r="Q2141" s="203">
        <f t="shared" si="138"/>
        <v>0</v>
      </c>
      <c r="R2141" s="203">
        <f t="shared" si="139"/>
        <v>0</v>
      </c>
      <c r="S2141" s="213">
        <f>IF(M2141="nvt",0,IF(O2141&gt;0,VLOOKUP(M2141,'3-Productie normen'!A:K,VLOOKUP(O2141,'3-Productie normen'!$B$34:$C$35,2,FALSE),FALSE)))</f>
        <v>0</v>
      </c>
      <c r="T2141" s="213">
        <f t="shared" si="140"/>
        <v>0</v>
      </c>
      <c r="U2141" s="572"/>
    </row>
    <row r="2142" spans="1:21" ht="14.15" customHeight="1">
      <c r="A2142" s="231">
        <v>2141</v>
      </c>
      <c r="B2142" s="262" t="s">
        <v>87</v>
      </c>
      <c r="C2142" s="208" t="s">
        <v>1464</v>
      </c>
      <c r="D2142" s="208" t="s">
        <v>1465</v>
      </c>
      <c r="E2142" s="208" t="s">
        <v>1466</v>
      </c>
      <c r="F2142" s="208" t="s">
        <v>176</v>
      </c>
      <c r="G2142" s="208" t="s">
        <v>251</v>
      </c>
      <c r="H2142" s="208" t="s">
        <v>2247</v>
      </c>
      <c r="I2142" s="200" t="s">
        <v>123</v>
      </c>
      <c r="J2142" s="208" t="s">
        <v>179</v>
      </c>
      <c r="K2142" s="208" t="s">
        <v>179</v>
      </c>
      <c r="L2142" s="208" t="s">
        <v>1478</v>
      </c>
      <c r="M2142" s="199" t="s">
        <v>122</v>
      </c>
      <c r="N2142" s="201">
        <v>19.014900000000001</v>
      </c>
      <c r="O2142" s="202" t="s">
        <v>81</v>
      </c>
      <c r="P2142" s="202"/>
      <c r="Q2142" s="203">
        <f t="shared" si="138"/>
        <v>0</v>
      </c>
      <c r="R2142" s="203">
        <f t="shared" si="139"/>
        <v>0</v>
      </c>
      <c r="S2142" s="213">
        <f>IF(M2142="nvt",0,IF(O2142&gt;0,VLOOKUP(M2142,'3-Productie normen'!A:K,VLOOKUP(O2142,'3-Productie normen'!$B$34:$C$35,2,FALSE),FALSE)))</f>
        <v>0</v>
      </c>
      <c r="T2142" s="213">
        <f t="shared" si="140"/>
        <v>0</v>
      </c>
      <c r="U2142" s="572"/>
    </row>
    <row r="2143" spans="1:21" ht="14.15" customHeight="1">
      <c r="A2143" s="231">
        <v>2142</v>
      </c>
      <c r="B2143" s="262" t="s">
        <v>87</v>
      </c>
      <c r="C2143" s="208" t="s">
        <v>1464</v>
      </c>
      <c r="D2143" s="208" t="s">
        <v>1465</v>
      </c>
      <c r="E2143" s="208" t="s">
        <v>1466</v>
      </c>
      <c r="F2143" s="208" t="s">
        <v>176</v>
      </c>
      <c r="G2143" s="208" t="s">
        <v>251</v>
      </c>
      <c r="H2143" s="208" t="s">
        <v>2248</v>
      </c>
      <c r="I2143" s="200" t="s">
        <v>123</v>
      </c>
      <c r="J2143" s="208" t="s">
        <v>179</v>
      </c>
      <c r="K2143" s="208" t="s">
        <v>179</v>
      </c>
      <c r="L2143" s="208" t="s">
        <v>1478</v>
      </c>
      <c r="M2143" s="199" t="s">
        <v>122</v>
      </c>
      <c r="N2143" s="201">
        <v>9.426499999999999</v>
      </c>
      <c r="O2143" s="202" t="s">
        <v>81</v>
      </c>
      <c r="P2143" s="202"/>
      <c r="Q2143" s="203">
        <f t="shared" si="138"/>
        <v>0</v>
      </c>
      <c r="R2143" s="203">
        <f t="shared" si="139"/>
        <v>0</v>
      </c>
      <c r="S2143" s="213">
        <f>IF(M2143="nvt",0,IF(O2143&gt;0,VLOOKUP(M2143,'3-Productie normen'!A:K,VLOOKUP(O2143,'3-Productie normen'!$B$34:$C$35,2,FALSE),FALSE)))</f>
        <v>0</v>
      </c>
      <c r="T2143" s="213">
        <f t="shared" si="140"/>
        <v>0</v>
      </c>
      <c r="U2143" s="572"/>
    </row>
    <row r="2144" spans="1:21" ht="14.15" customHeight="1">
      <c r="A2144" s="231">
        <v>2143</v>
      </c>
      <c r="B2144" s="262" t="s">
        <v>87</v>
      </c>
      <c r="C2144" s="208" t="s">
        <v>1464</v>
      </c>
      <c r="D2144" s="208" t="s">
        <v>1465</v>
      </c>
      <c r="E2144" s="208" t="s">
        <v>1466</v>
      </c>
      <c r="F2144" s="208" t="s">
        <v>176</v>
      </c>
      <c r="G2144" s="208" t="s">
        <v>251</v>
      </c>
      <c r="H2144" s="208" t="s">
        <v>2248</v>
      </c>
      <c r="I2144" s="200" t="s">
        <v>123</v>
      </c>
      <c r="J2144" s="208" t="s">
        <v>179</v>
      </c>
      <c r="K2144" s="208" t="s">
        <v>179</v>
      </c>
      <c r="L2144" s="208" t="s">
        <v>1478</v>
      </c>
      <c r="M2144" s="199" t="s">
        <v>122</v>
      </c>
      <c r="N2144" s="201">
        <v>9.426499999999999</v>
      </c>
      <c r="O2144" s="202" t="s">
        <v>81</v>
      </c>
      <c r="P2144" s="202"/>
      <c r="Q2144" s="203">
        <f t="shared" si="138"/>
        <v>0</v>
      </c>
      <c r="R2144" s="203">
        <f t="shared" si="139"/>
        <v>0</v>
      </c>
      <c r="S2144" s="213">
        <f>IF(M2144="nvt",0,IF(O2144&gt;0,VLOOKUP(M2144,'3-Productie normen'!A:K,VLOOKUP(O2144,'3-Productie normen'!$B$34:$C$35,2,FALSE),FALSE)))</f>
        <v>0</v>
      </c>
      <c r="T2144" s="213">
        <f t="shared" si="140"/>
        <v>0</v>
      </c>
      <c r="U2144" s="572"/>
    </row>
    <row r="2145" spans="1:21" ht="14.15" customHeight="1">
      <c r="A2145" s="231">
        <v>2144</v>
      </c>
      <c r="B2145" s="262" t="s">
        <v>87</v>
      </c>
      <c r="C2145" s="208" t="s">
        <v>1464</v>
      </c>
      <c r="D2145" s="208" t="s">
        <v>1465</v>
      </c>
      <c r="E2145" s="208" t="s">
        <v>1466</v>
      </c>
      <c r="F2145" s="208" t="s">
        <v>176</v>
      </c>
      <c r="G2145" s="208" t="s">
        <v>251</v>
      </c>
      <c r="H2145" s="208" t="s">
        <v>2249</v>
      </c>
      <c r="I2145" s="200" t="s">
        <v>133</v>
      </c>
      <c r="J2145" s="208" t="s">
        <v>222</v>
      </c>
      <c r="K2145" s="208" t="s">
        <v>223</v>
      </c>
      <c r="L2145" s="208" t="s">
        <v>461</v>
      </c>
      <c r="M2145" s="208" t="s">
        <v>138</v>
      </c>
      <c r="N2145" s="201">
        <v>3.3868</v>
      </c>
      <c r="O2145" s="202" t="s">
        <v>81</v>
      </c>
      <c r="P2145" s="202"/>
      <c r="Q2145" s="203">
        <f t="shared" si="138"/>
        <v>0</v>
      </c>
      <c r="R2145" s="203">
        <f t="shared" si="139"/>
        <v>0</v>
      </c>
      <c r="S2145" s="213">
        <f>IF(M2145="nvt",0,IF(O2145&gt;0,VLOOKUP(M2145,'3-Productie normen'!A:K,VLOOKUP(O2145,'3-Productie normen'!$B$34:$C$35,2,FALSE),FALSE)))</f>
        <v>0</v>
      </c>
      <c r="T2145" s="213">
        <f t="shared" si="140"/>
        <v>0</v>
      </c>
      <c r="U2145" s="572"/>
    </row>
    <row r="2146" spans="1:21" ht="14.15" customHeight="1">
      <c r="A2146" s="232">
        <v>2145</v>
      </c>
      <c r="B2146" s="262" t="s">
        <v>87</v>
      </c>
      <c r="C2146" s="208" t="s">
        <v>1464</v>
      </c>
      <c r="D2146" s="208" t="s">
        <v>1465</v>
      </c>
      <c r="E2146" s="208" t="s">
        <v>1466</v>
      </c>
      <c r="F2146" s="208" t="s">
        <v>176</v>
      </c>
      <c r="G2146" s="208" t="s">
        <v>251</v>
      </c>
      <c r="H2146" s="208" t="s">
        <v>2250</v>
      </c>
      <c r="I2146" s="200" t="s">
        <v>133</v>
      </c>
      <c r="J2146" s="208" t="s">
        <v>222</v>
      </c>
      <c r="K2146" s="208" t="s">
        <v>223</v>
      </c>
      <c r="L2146" s="208" t="s">
        <v>461</v>
      </c>
      <c r="M2146" s="208" t="s">
        <v>138</v>
      </c>
      <c r="N2146" s="201">
        <v>1.1309</v>
      </c>
      <c r="O2146" s="202" t="s">
        <v>81</v>
      </c>
      <c r="P2146" s="202"/>
      <c r="Q2146" s="203">
        <f t="shared" si="138"/>
        <v>0</v>
      </c>
      <c r="R2146" s="203">
        <f t="shared" si="139"/>
        <v>0</v>
      </c>
      <c r="S2146" s="213">
        <f>IF(M2146="nvt",0,IF(O2146&gt;0,VLOOKUP(M2146,'3-Productie normen'!A:K,VLOOKUP(O2146,'3-Productie normen'!$B$34:$C$35,2,FALSE),FALSE)))</f>
        <v>0</v>
      </c>
      <c r="T2146" s="213">
        <f t="shared" si="140"/>
        <v>0</v>
      </c>
      <c r="U2146" s="572"/>
    </row>
    <row r="2147" spans="1:21" ht="14.15" customHeight="1">
      <c r="A2147" s="231">
        <v>2146</v>
      </c>
      <c r="B2147" s="262" t="s">
        <v>87</v>
      </c>
      <c r="C2147" s="208" t="s">
        <v>1464</v>
      </c>
      <c r="D2147" s="208" t="s">
        <v>1465</v>
      </c>
      <c r="E2147" s="208" t="s">
        <v>1466</v>
      </c>
      <c r="F2147" s="208" t="s">
        <v>176</v>
      </c>
      <c r="G2147" s="208" t="s">
        <v>251</v>
      </c>
      <c r="H2147" s="208" t="s">
        <v>2251</v>
      </c>
      <c r="I2147" s="200" t="s">
        <v>133</v>
      </c>
      <c r="J2147" s="208" t="s">
        <v>222</v>
      </c>
      <c r="K2147" s="208" t="s">
        <v>223</v>
      </c>
      <c r="L2147" s="208" t="s">
        <v>461</v>
      </c>
      <c r="M2147" s="208" t="s">
        <v>138</v>
      </c>
      <c r="N2147" s="201">
        <v>1.1309</v>
      </c>
      <c r="O2147" s="202" t="s">
        <v>81</v>
      </c>
      <c r="P2147" s="202"/>
      <c r="Q2147" s="203">
        <f t="shared" si="138"/>
        <v>0</v>
      </c>
      <c r="R2147" s="203">
        <f t="shared" si="139"/>
        <v>0</v>
      </c>
      <c r="S2147" s="213">
        <f>IF(M2147="nvt",0,IF(O2147&gt;0,VLOOKUP(M2147,'3-Productie normen'!A:K,VLOOKUP(O2147,'3-Productie normen'!$B$34:$C$35,2,FALSE),FALSE)))</f>
        <v>0</v>
      </c>
      <c r="T2147" s="213">
        <f t="shared" si="140"/>
        <v>0</v>
      </c>
      <c r="U2147" s="572"/>
    </row>
    <row r="2148" spans="1:21" ht="14.15" customHeight="1">
      <c r="A2148" s="231">
        <v>2147</v>
      </c>
      <c r="B2148" s="262" t="s">
        <v>87</v>
      </c>
      <c r="C2148" s="208" t="s">
        <v>1464</v>
      </c>
      <c r="D2148" s="208" t="s">
        <v>1465</v>
      </c>
      <c r="E2148" s="208" t="s">
        <v>1466</v>
      </c>
      <c r="F2148" s="208" t="s">
        <v>176</v>
      </c>
      <c r="G2148" s="208" t="s">
        <v>251</v>
      </c>
      <c r="H2148" s="208" t="s">
        <v>2252</v>
      </c>
      <c r="I2148" s="200" t="s">
        <v>123</v>
      </c>
      <c r="J2148" s="208" t="s">
        <v>179</v>
      </c>
      <c r="K2148" s="208" t="s">
        <v>179</v>
      </c>
      <c r="L2148" s="208" t="s">
        <v>1478</v>
      </c>
      <c r="M2148" s="199" t="s">
        <v>122</v>
      </c>
      <c r="N2148" s="201">
        <v>18.695</v>
      </c>
      <c r="O2148" s="202" t="s">
        <v>81</v>
      </c>
      <c r="P2148" s="202"/>
      <c r="Q2148" s="203">
        <f t="shared" si="138"/>
        <v>0</v>
      </c>
      <c r="R2148" s="203">
        <f t="shared" si="139"/>
        <v>0</v>
      </c>
      <c r="S2148" s="213">
        <f>IF(M2148="nvt",0,IF(O2148&gt;0,VLOOKUP(M2148,'3-Productie normen'!A:K,VLOOKUP(O2148,'3-Productie normen'!$B$34:$C$35,2,FALSE),FALSE)))</f>
        <v>0</v>
      </c>
      <c r="T2148" s="213">
        <f t="shared" si="140"/>
        <v>0</v>
      </c>
      <c r="U2148" s="572"/>
    </row>
    <row r="2149" spans="1:21" ht="14.15" customHeight="1">
      <c r="A2149" s="231">
        <v>2148</v>
      </c>
      <c r="B2149" s="262" t="s">
        <v>87</v>
      </c>
      <c r="C2149" s="208" t="s">
        <v>1464</v>
      </c>
      <c r="D2149" s="208" t="s">
        <v>1465</v>
      </c>
      <c r="E2149" s="208" t="s">
        <v>1466</v>
      </c>
      <c r="F2149" s="208" t="s">
        <v>176</v>
      </c>
      <c r="G2149" s="208" t="s">
        <v>251</v>
      </c>
      <c r="H2149" s="208" t="s">
        <v>2253</v>
      </c>
      <c r="I2149" s="200" t="s">
        <v>123</v>
      </c>
      <c r="J2149" s="208" t="s">
        <v>179</v>
      </c>
      <c r="K2149" s="208" t="s">
        <v>179</v>
      </c>
      <c r="L2149" s="208" t="s">
        <v>1478</v>
      </c>
      <c r="M2149" s="199" t="s">
        <v>122</v>
      </c>
      <c r="N2149" s="201">
        <v>18.576599999999999</v>
      </c>
      <c r="O2149" s="202" t="s">
        <v>81</v>
      </c>
      <c r="P2149" s="202"/>
      <c r="Q2149" s="203">
        <f t="shared" si="138"/>
        <v>0</v>
      </c>
      <c r="R2149" s="203">
        <f t="shared" si="139"/>
        <v>0</v>
      </c>
      <c r="S2149" s="213">
        <f>IF(M2149="nvt",0,IF(O2149&gt;0,VLOOKUP(M2149,'3-Productie normen'!A:K,VLOOKUP(O2149,'3-Productie normen'!$B$34:$C$35,2,FALSE),FALSE)))</f>
        <v>0</v>
      </c>
      <c r="T2149" s="213">
        <f t="shared" si="140"/>
        <v>0</v>
      </c>
      <c r="U2149" s="572"/>
    </row>
    <row r="2150" spans="1:21" ht="14.15" customHeight="1">
      <c r="A2150" s="231">
        <v>2149</v>
      </c>
      <c r="B2150" s="262" t="s">
        <v>87</v>
      </c>
      <c r="C2150" s="208" t="s">
        <v>1464</v>
      </c>
      <c r="D2150" s="208" t="s">
        <v>1465</v>
      </c>
      <c r="E2150" s="208" t="s">
        <v>1466</v>
      </c>
      <c r="F2150" s="208" t="s">
        <v>176</v>
      </c>
      <c r="G2150" s="208" t="s">
        <v>251</v>
      </c>
      <c r="H2150" s="208" t="s">
        <v>2254</v>
      </c>
      <c r="I2150" s="200" t="s">
        <v>123</v>
      </c>
      <c r="J2150" s="208" t="s">
        <v>179</v>
      </c>
      <c r="K2150" s="208" t="s">
        <v>179</v>
      </c>
      <c r="L2150" s="208" t="s">
        <v>1478</v>
      </c>
      <c r="M2150" s="199" t="s">
        <v>122</v>
      </c>
      <c r="N2150" s="201">
        <v>18.637699999999999</v>
      </c>
      <c r="O2150" s="202" t="s">
        <v>81</v>
      </c>
      <c r="P2150" s="202"/>
      <c r="Q2150" s="203">
        <f t="shared" si="138"/>
        <v>0</v>
      </c>
      <c r="R2150" s="203">
        <f t="shared" si="139"/>
        <v>0</v>
      </c>
      <c r="S2150" s="213">
        <f>IF(M2150="nvt",0,IF(O2150&gt;0,VLOOKUP(M2150,'3-Productie normen'!A:K,VLOOKUP(O2150,'3-Productie normen'!$B$34:$C$35,2,FALSE),FALSE)))</f>
        <v>0</v>
      </c>
      <c r="T2150" s="213">
        <f t="shared" si="140"/>
        <v>0</v>
      </c>
      <c r="U2150" s="572"/>
    </row>
    <row r="2151" spans="1:21" ht="14.15" customHeight="1">
      <c r="A2151" s="231">
        <v>2150</v>
      </c>
      <c r="B2151" s="262" t="s">
        <v>87</v>
      </c>
      <c r="C2151" s="208" t="s">
        <v>1464</v>
      </c>
      <c r="D2151" s="208" t="s">
        <v>1465</v>
      </c>
      <c r="E2151" s="208" t="s">
        <v>1466</v>
      </c>
      <c r="F2151" s="208" t="s">
        <v>176</v>
      </c>
      <c r="G2151" s="208" t="s">
        <v>251</v>
      </c>
      <c r="H2151" s="208" t="s">
        <v>2255</v>
      </c>
      <c r="I2151" s="200" t="s">
        <v>123</v>
      </c>
      <c r="J2151" s="208" t="s">
        <v>179</v>
      </c>
      <c r="K2151" s="208" t="s">
        <v>179</v>
      </c>
      <c r="L2151" s="208" t="s">
        <v>1478</v>
      </c>
      <c r="M2151" s="199" t="s">
        <v>122</v>
      </c>
      <c r="N2151" s="201">
        <v>19.729600000000001</v>
      </c>
      <c r="O2151" s="202" t="s">
        <v>81</v>
      </c>
      <c r="P2151" s="202"/>
      <c r="Q2151" s="203">
        <f t="shared" si="138"/>
        <v>0</v>
      </c>
      <c r="R2151" s="203">
        <f t="shared" si="139"/>
        <v>0</v>
      </c>
      <c r="S2151" s="213">
        <f>IF(M2151="nvt",0,IF(O2151&gt;0,VLOOKUP(M2151,'3-Productie normen'!A:K,VLOOKUP(O2151,'3-Productie normen'!$B$34:$C$35,2,FALSE),FALSE)))</f>
        <v>0</v>
      </c>
      <c r="T2151" s="213">
        <f t="shared" si="140"/>
        <v>0</v>
      </c>
      <c r="U2151" s="572"/>
    </row>
    <row r="2152" spans="1:21" ht="14.15" customHeight="1">
      <c r="A2152" s="231">
        <v>2151</v>
      </c>
      <c r="B2152" s="262" t="s">
        <v>87</v>
      </c>
      <c r="C2152" s="208" t="s">
        <v>1464</v>
      </c>
      <c r="D2152" s="208" t="s">
        <v>1465</v>
      </c>
      <c r="E2152" s="208" t="s">
        <v>1466</v>
      </c>
      <c r="F2152" s="208" t="s">
        <v>176</v>
      </c>
      <c r="G2152" s="208" t="s">
        <v>251</v>
      </c>
      <c r="H2152" s="208" t="s">
        <v>2256</v>
      </c>
      <c r="I2152" s="200" t="s">
        <v>123</v>
      </c>
      <c r="J2152" s="208" t="s">
        <v>222</v>
      </c>
      <c r="K2152" s="208" t="s">
        <v>279</v>
      </c>
      <c r="L2152" s="208" t="s">
        <v>1478</v>
      </c>
      <c r="M2152" s="199" t="s">
        <v>122</v>
      </c>
      <c r="N2152" s="201">
        <v>2.4119999999999999</v>
      </c>
      <c r="O2152" s="202" t="s">
        <v>81</v>
      </c>
      <c r="P2152" s="202"/>
      <c r="Q2152" s="203">
        <f t="shared" si="138"/>
        <v>0</v>
      </c>
      <c r="R2152" s="203">
        <f t="shared" si="139"/>
        <v>0</v>
      </c>
      <c r="S2152" s="213">
        <f>IF(M2152="nvt",0,IF(O2152&gt;0,VLOOKUP(M2152,'3-Productie normen'!A:K,VLOOKUP(O2152,'3-Productie normen'!$B$34:$C$35,2,FALSE),FALSE)))</f>
        <v>0</v>
      </c>
      <c r="T2152" s="213">
        <f t="shared" si="140"/>
        <v>0</v>
      </c>
      <c r="U2152" s="572"/>
    </row>
    <row r="2153" spans="1:21" ht="14.15" customHeight="1">
      <c r="A2153" s="231">
        <v>2152</v>
      </c>
      <c r="B2153" s="262" t="s">
        <v>87</v>
      </c>
      <c r="C2153" s="208" t="s">
        <v>1464</v>
      </c>
      <c r="D2153" s="208" t="s">
        <v>1465</v>
      </c>
      <c r="E2153" s="208" t="s">
        <v>1466</v>
      </c>
      <c r="F2153" s="208" t="s">
        <v>176</v>
      </c>
      <c r="G2153" s="208" t="s">
        <v>251</v>
      </c>
      <c r="H2153" s="208" t="s">
        <v>2257</v>
      </c>
      <c r="I2153" s="207" t="s">
        <v>130</v>
      </c>
      <c r="J2153" s="208" t="s">
        <v>222</v>
      </c>
      <c r="K2153" s="208" t="s">
        <v>237</v>
      </c>
      <c r="L2153" s="208" t="s">
        <v>1478</v>
      </c>
      <c r="M2153" s="199" t="s">
        <v>129</v>
      </c>
      <c r="N2153" s="201">
        <v>153.38059999999999</v>
      </c>
      <c r="O2153" s="202" t="s">
        <v>81</v>
      </c>
      <c r="P2153" s="202"/>
      <c r="Q2153" s="203">
        <f t="shared" si="138"/>
        <v>0</v>
      </c>
      <c r="R2153" s="203">
        <f t="shared" si="139"/>
        <v>0</v>
      </c>
      <c r="S2153" s="213">
        <f>IF(M2153="nvt",0,IF(O2153&gt;0,VLOOKUP(M2153,'3-Productie normen'!A:K,VLOOKUP(O2153,'3-Productie normen'!$B$34:$C$35,2,FALSE),FALSE)))</f>
        <v>0</v>
      </c>
      <c r="T2153" s="213">
        <f t="shared" si="140"/>
        <v>0</v>
      </c>
      <c r="U2153" s="572"/>
    </row>
    <row r="2154" spans="1:21" ht="14.15" customHeight="1">
      <c r="A2154" s="232">
        <v>2153</v>
      </c>
      <c r="B2154" s="262" t="s">
        <v>87</v>
      </c>
      <c r="C2154" s="208" t="s">
        <v>1464</v>
      </c>
      <c r="D2154" s="208" t="s">
        <v>1465</v>
      </c>
      <c r="E2154" s="208" t="s">
        <v>1466</v>
      </c>
      <c r="F2154" s="208" t="s">
        <v>176</v>
      </c>
      <c r="G2154" s="208" t="s">
        <v>251</v>
      </c>
      <c r="H2154" s="208" t="s">
        <v>2258</v>
      </c>
      <c r="I2154" s="200" t="s">
        <v>133</v>
      </c>
      <c r="J2154" s="208" t="s">
        <v>222</v>
      </c>
      <c r="K2154" s="208" t="s">
        <v>223</v>
      </c>
      <c r="L2154" s="208" t="s">
        <v>461</v>
      </c>
      <c r="M2154" s="208" t="s">
        <v>138</v>
      </c>
      <c r="N2154" s="201">
        <v>5.1936</v>
      </c>
      <c r="O2154" s="202" t="s">
        <v>81</v>
      </c>
      <c r="P2154" s="202"/>
      <c r="Q2154" s="203">
        <f t="shared" si="138"/>
        <v>0</v>
      </c>
      <c r="R2154" s="203">
        <f t="shared" si="139"/>
        <v>0</v>
      </c>
      <c r="S2154" s="213">
        <f>IF(M2154="nvt",0,IF(O2154&gt;0,VLOOKUP(M2154,'3-Productie normen'!A:K,VLOOKUP(O2154,'3-Productie normen'!$B$34:$C$35,2,FALSE),FALSE)))</f>
        <v>0</v>
      </c>
      <c r="T2154" s="213">
        <f t="shared" si="140"/>
        <v>0</v>
      </c>
      <c r="U2154" s="572"/>
    </row>
    <row r="2155" spans="1:21" ht="14.15" customHeight="1">
      <c r="A2155" s="231">
        <v>2154</v>
      </c>
      <c r="B2155" s="262" t="s">
        <v>87</v>
      </c>
      <c r="C2155" s="208" t="s">
        <v>1464</v>
      </c>
      <c r="D2155" s="208" t="s">
        <v>1465</v>
      </c>
      <c r="E2155" s="208" t="s">
        <v>1466</v>
      </c>
      <c r="F2155" s="208" t="s">
        <v>176</v>
      </c>
      <c r="G2155" s="208" t="s">
        <v>251</v>
      </c>
      <c r="H2155" s="208" t="s">
        <v>2259</v>
      </c>
      <c r="I2155" s="200" t="s">
        <v>133</v>
      </c>
      <c r="J2155" s="208" t="s">
        <v>222</v>
      </c>
      <c r="K2155" s="208" t="s">
        <v>223</v>
      </c>
      <c r="L2155" s="208" t="s">
        <v>461</v>
      </c>
      <c r="M2155" s="208" t="s">
        <v>138</v>
      </c>
      <c r="N2155" s="201">
        <v>0.91310000000000002</v>
      </c>
      <c r="O2155" s="202" t="s">
        <v>81</v>
      </c>
      <c r="P2155" s="202"/>
      <c r="Q2155" s="203">
        <f t="shared" si="138"/>
        <v>0</v>
      </c>
      <c r="R2155" s="203">
        <f t="shared" si="139"/>
        <v>0</v>
      </c>
      <c r="S2155" s="213">
        <f>IF(M2155="nvt",0,IF(O2155&gt;0,VLOOKUP(M2155,'3-Productie normen'!A:K,VLOOKUP(O2155,'3-Productie normen'!$B$34:$C$35,2,FALSE),FALSE)))</f>
        <v>0</v>
      </c>
      <c r="T2155" s="213">
        <f t="shared" si="140"/>
        <v>0</v>
      </c>
      <c r="U2155" s="572"/>
    </row>
    <row r="2156" spans="1:21" ht="14.15" customHeight="1">
      <c r="A2156" s="231">
        <v>2155</v>
      </c>
      <c r="B2156" s="262" t="s">
        <v>87</v>
      </c>
      <c r="C2156" s="208" t="s">
        <v>1464</v>
      </c>
      <c r="D2156" s="208" t="s">
        <v>1465</v>
      </c>
      <c r="E2156" s="208" t="s">
        <v>1466</v>
      </c>
      <c r="F2156" s="208" t="s">
        <v>176</v>
      </c>
      <c r="G2156" s="208" t="s">
        <v>251</v>
      </c>
      <c r="H2156" s="208" t="s">
        <v>2260</v>
      </c>
      <c r="I2156" s="200" t="s">
        <v>133</v>
      </c>
      <c r="J2156" s="208" t="s">
        <v>222</v>
      </c>
      <c r="K2156" s="208" t="s">
        <v>223</v>
      </c>
      <c r="L2156" s="208" t="s">
        <v>461</v>
      </c>
      <c r="M2156" s="208" t="s">
        <v>138</v>
      </c>
      <c r="N2156" s="201">
        <v>1.0148000000000001</v>
      </c>
      <c r="O2156" s="202" t="s">
        <v>81</v>
      </c>
      <c r="P2156" s="202"/>
      <c r="Q2156" s="203">
        <f t="shared" si="138"/>
        <v>0</v>
      </c>
      <c r="R2156" s="203">
        <f t="shared" si="139"/>
        <v>0</v>
      </c>
      <c r="S2156" s="213">
        <f>IF(M2156="nvt",0,IF(O2156&gt;0,VLOOKUP(M2156,'3-Productie normen'!A:K,VLOOKUP(O2156,'3-Productie normen'!$B$34:$C$35,2,FALSE),FALSE)))</f>
        <v>0</v>
      </c>
      <c r="T2156" s="213">
        <f t="shared" si="140"/>
        <v>0</v>
      </c>
      <c r="U2156" s="572"/>
    </row>
    <row r="2157" spans="1:21" ht="14.15" customHeight="1">
      <c r="A2157" s="231">
        <v>2156</v>
      </c>
      <c r="B2157" s="262" t="s">
        <v>87</v>
      </c>
      <c r="C2157" s="208" t="s">
        <v>1464</v>
      </c>
      <c r="D2157" s="208" t="s">
        <v>1465</v>
      </c>
      <c r="E2157" s="208" t="s">
        <v>1466</v>
      </c>
      <c r="F2157" s="208" t="s">
        <v>176</v>
      </c>
      <c r="G2157" s="208" t="s">
        <v>251</v>
      </c>
      <c r="H2157" s="208" t="s">
        <v>2261</v>
      </c>
      <c r="I2157" s="200" t="s">
        <v>123</v>
      </c>
      <c r="J2157" s="208" t="s">
        <v>179</v>
      </c>
      <c r="K2157" s="208" t="s">
        <v>179</v>
      </c>
      <c r="L2157" s="208" t="s">
        <v>1478</v>
      </c>
      <c r="M2157" s="199" t="s">
        <v>122</v>
      </c>
      <c r="N2157" s="201">
        <v>19.105699999999999</v>
      </c>
      <c r="O2157" s="202" t="s">
        <v>81</v>
      </c>
      <c r="P2157" s="202"/>
      <c r="Q2157" s="203">
        <f t="shared" si="138"/>
        <v>0</v>
      </c>
      <c r="R2157" s="203">
        <f t="shared" si="139"/>
        <v>0</v>
      </c>
      <c r="S2157" s="213">
        <f>IF(M2157="nvt",0,IF(O2157&gt;0,VLOOKUP(M2157,'3-Productie normen'!A:K,VLOOKUP(O2157,'3-Productie normen'!$B$34:$C$35,2,FALSE),FALSE)))</f>
        <v>0</v>
      </c>
      <c r="T2157" s="213">
        <f t="shared" si="140"/>
        <v>0</v>
      </c>
      <c r="U2157" s="572"/>
    </row>
    <row r="2158" spans="1:21" ht="14.15" customHeight="1">
      <c r="A2158" s="231">
        <v>2157</v>
      </c>
      <c r="B2158" s="262" t="s">
        <v>87</v>
      </c>
      <c r="C2158" s="208" t="s">
        <v>1464</v>
      </c>
      <c r="D2158" s="208" t="s">
        <v>1465</v>
      </c>
      <c r="E2158" s="208" t="s">
        <v>1466</v>
      </c>
      <c r="F2158" s="208" t="s">
        <v>176</v>
      </c>
      <c r="G2158" s="208" t="s">
        <v>251</v>
      </c>
      <c r="H2158" s="208" t="s">
        <v>2262</v>
      </c>
      <c r="I2158" s="200" t="s">
        <v>133</v>
      </c>
      <c r="J2158" s="208" t="s">
        <v>222</v>
      </c>
      <c r="K2158" s="208" t="s">
        <v>223</v>
      </c>
      <c r="L2158" s="208" t="s">
        <v>461</v>
      </c>
      <c r="M2158" s="208" t="s">
        <v>138</v>
      </c>
      <c r="N2158" s="201">
        <v>8.0290999999999997</v>
      </c>
      <c r="O2158" s="202" t="s">
        <v>81</v>
      </c>
      <c r="P2158" s="202"/>
      <c r="Q2158" s="203">
        <f t="shared" si="138"/>
        <v>0</v>
      </c>
      <c r="R2158" s="203">
        <f t="shared" si="139"/>
        <v>0</v>
      </c>
      <c r="S2158" s="213">
        <f>IF(M2158="nvt",0,IF(O2158&gt;0,VLOOKUP(M2158,'3-Productie normen'!A:K,VLOOKUP(O2158,'3-Productie normen'!$B$34:$C$35,2,FALSE),FALSE)))</f>
        <v>0</v>
      </c>
      <c r="T2158" s="213">
        <f t="shared" si="140"/>
        <v>0</v>
      </c>
      <c r="U2158" s="572"/>
    </row>
    <row r="2159" spans="1:21" ht="14.15" customHeight="1">
      <c r="A2159" s="231">
        <v>2158</v>
      </c>
      <c r="B2159" s="262" t="s">
        <v>87</v>
      </c>
      <c r="C2159" s="208" t="s">
        <v>1464</v>
      </c>
      <c r="D2159" s="208" t="s">
        <v>1465</v>
      </c>
      <c r="E2159" s="208" t="s">
        <v>1466</v>
      </c>
      <c r="F2159" s="208" t="s">
        <v>176</v>
      </c>
      <c r="G2159" s="208" t="s">
        <v>251</v>
      </c>
      <c r="H2159" s="208" t="s">
        <v>2263</v>
      </c>
      <c r="I2159" s="200" t="s">
        <v>133</v>
      </c>
      <c r="J2159" s="208" t="s">
        <v>222</v>
      </c>
      <c r="K2159" s="208" t="s">
        <v>223</v>
      </c>
      <c r="L2159" s="208" t="s">
        <v>461</v>
      </c>
      <c r="M2159" s="208" t="s">
        <v>138</v>
      </c>
      <c r="N2159" s="201">
        <v>0.91310000000000002</v>
      </c>
      <c r="O2159" s="202" t="s">
        <v>81</v>
      </c>
      <c r="P2159" s="202"/>
      <c r="Q2159" s="203">
        <f t="shared" si="138"/>
        <v>0</v>
      </c>
      <c r="R2159" s="203">
        <f t="shared" si="139"/>
        <v>0</v>
      </c>
      <c r="S2159" s="213">
        <f>IF(M2159="nvt",0,IF(O2159&gt;0,VLOOKUP(M2159,'3-Productie normen'!A:K,VLOOKUP(O2159,'3-Productie normen'!$B$34:$C$35,2,FALSE),FALSE)))</f>
        <v>0</v>
      </c>
      <c r="T2159" s="213">
        <f t="shared" si="140"/>
        <v>0</v>
      </c>
      <c r="U2159" s="572"/>
    </row>
    <row r="2160" spans="1:21" ht="14.15" customHeight="1">
      <c r="A2160" s="231">
        <v>2159</v>
      </c>
      <c r="B2160" s="262" t="s">
        <v>87</v>
      </c>
      <c r="C2160" s="208" t="s">
        <v>1464</v>
      </c>
      <c r="D2160" s="208" t="s">
        <v>1465</v>
      </c>
      <c r="E2160" s="208" t="s">
        <v>1466</v>
      </c>
      <c r="F2160" s="208" t="s">
        <v>176</v>
      </c>
      <c r="G2160" s="208" t="s">
        <v>251</v>
      </c>
      <c r="H2160" s="208" t="s">
        <v>2264</v>
      </c>
      <c r="I2160" s="200" t="s">
        <v>133</v>
      </c>
      <c r="J2160" s="208" t="s">
        <v>222</v>
      </c>
      <c r="K2160" s="208" t="s">
        <v>223</v>
      </c>
      <c r="L2160" s="208" t="s">
        <v>461</v>
      </c>
      <c r="M2160" s="208" t="s">
        <v>138</v>
      </c>
      <c r="N2160" s="201">
        <v>1.0148000000000001</v>
      </c>
      <c r="O2160" s="202" t="s">
        <v>81</v>
      </c>
      <c r="P2160" s="202"/>
      <c r="Q2160" s="203">
        <f t="shared" si="138"/>
        <v>0</v>
      </c>
      <c r="R2160" s="203">
        <f t="shared" si="139"/>
        <v>0</v>
      </c>
      <c r="S2160" s="213">
        <f>IF(M2160="nvt",0,IF(O2160&gt;0,VLOOKUP(M2160,'3-Productie normen'!A:K,VLOOKUP(O2160,'3-Productie normen'!$B$34:$C$35,2,FALSE),FALSE)))</f>
        <v>0</v>
      </c>
      <c r="T2160" s="213">
        <f t="shared" si="140"/>
        <v>0</v>
      </c>
      <c r="U2160" s="572"/>
    </row>
    <row r="2161" spans="1:21" ht="14.15" customHeight="1">
      <c r="A2161" s="231">
        <v>2160</v>
      </c>
      <c r="B2161" s="262" t="s">
        <v>87</v>
      </c>
      <c r="C2161" s="208" t="s">
        <v>1464</v>
      </c>
      <c r="D2161" s="208" t="s">
        <v>1465</v>
      </c>
      <c r="E2161" s="208" t="s">
        <v>1466</v>
      </c>
      <c r="F2161" s="208" t="s">
        <v>176</v>
      </c>
      <c r="G2161" s="208" t="s">
        <v>251</v>
      </c>
      <c r="H2161" s="208" t="s">
        <v>2265</v>
      </c>
      <c r="I2161" s="200" t="s">
        <v>123</v>
      </c>
      <c r="J2161" s="208" t="s">
        <v>179</v>
      </c>
      <c r="K2161" s="208" t="s">
        <v>179</v>
      </c>
      <c r="L2161" s="208" t="s">
        <v>1478</v>
      </c>
      <c r="M2161" s="199" t="s">
        <v>122</v>
      </c>
      <c r="N2161" s="201">
        <v>18.7927</v>
      </c>
      <c r="O2161" s="202" t="s">
        <v>81</v>
      </c>
      <c r="P2161" s="202"/>
      <c r="Q2161" s="203">
        <f t="shared" si="138"/>
        <v>0</v>
      </c>
      <c r="R2161" s="203">
        <f t="shared" si="139"/>
        <v>0</v>
      </c>
      <c r="S2161" s="213">
        <f>IF(M2161="nvt",0,IF(O2161&gt;0,VLOOKUP(M2161,'3-Productie normen'!A:K,VLOOKUP(O2161,'3-Productie normen'!$B$34:$C$35,2,FALSE),FALSE)))</f>
        <v>0</v>
      </c>
      <c r="T2161" s="213">
        <f t="shared" si="140"/>
        <v>0</v>
      </c>
      <c r="U2161" s="572"/>
    </row>
    <row r="2162" spans="1:21" ht="14.15" customHeight="1">
      <c r="A2162" s="232">
        <v>2161</v>
      </c>
      <c r="B2162" s="262" t="s">
        <v>87</v>
      </c>
      <c r="C2162" s="208" t="s">
        <v>1464</v>
      </c>
      <c r="D2162" s="208" t="s">
        <v>1465</v>
      </c>
      <c r="E2162" s="208" t="s">
        <v>1466</v>
      </c>
      <c r="F2162" s="208" t="s">
        <v>176</v>
      </c>
      <c r="G2162" s="208" t="s">
        <v>251</v>
      </c>
      <c r="H2162" s="208" t="s">
        <v>2266</v>
      </c>
      <c r="I2162" s="200" t="s">
        <v>123</v>
      </c>
      <c r="J2162" s="208" t="s">
        <v>179</v>
      </c>
      <c r="K2162" s="208" t="s">
        <v>179</v>
      </c>
      <c r="L2162" s="208" t="s">
        <v>1478</v>
      </c>
      <c r="M2162" s="199" t="s">
        <v>122</v>
      </c>
      <c r="N2162" s="201">
        <v>19.072400000000002</v>
      </c>
      <c r="O2162" s="202" t="s">
        <v>81</v>
      </c>
      <c r="P2162" s="202"/>
      <c r="Q2162" s="203">
        <f t="shared" si="138"/>
        <v>0</v>
      </c>
      <c r="R2162" s="203">
        <f t="shared" si="139"/>
        <v>0</v>
      </c>
      <c r="S2162" s="213">
        <f>IF(M2162="nvt",0,IF(O2162&gt;0,VLOOKUP(M2162,'3-Productie normen'!A:K,VLOOKUP(O2162,'3-Productie normen'!$B$34:$C$35,2,FALSE),FALSE)))</f>
        <v>0</v>
      </c>
      <c r="T2162" s="213">
        <f t="shared" si="140"/>
        <v>0</v>
      </c>
      <c r="U2162" s="572"/>
    </row>
    <row r="2163" spans="1:21" ht="14.15" customHeight="1">
      <c r="A2163" s="231">
        <v>2162</v>
      </c>
      <c r="B2163" s="262" t="s">
        <v>87</v>
      </c>
      <c r="C2163" s="208" t="s">
        <v>1464</v>
      </c>
      <c r="D2163" s="208" t="s">
        <v>1465</v>
      </c>
      <c r="E2163" s="208" t="s">
        <v>1466</v>
      </c>
      <c r="F2163" s="208" t="s">
        <v>176</v>
      </c>
      <c r="G2163" s="208" t="s">
        <v>251</v>
      </c>
      <c r="H2163" s="208" t="s">
        <v>2267</v>
      </c>
      <c r="I2163" s="200" t="s">
        <v>123</v>
      </c>
      <c r="J2163" s="208" t="s">
        <v>179</v>
      </c>
      <c r="K2163" s="208" t="s">
        <v>179</v>
      </c>
      <c r="L2163" s="208" t="s">
        <v>1478</v>
      </c>
      <c r="M2163" s="199" t="s">
        <v>122</v>
      </c>
      <c r="N2163" s="201">
        <v>18.7927</v>
      </c>
      <c r="O2163" s="202" t="s">
        <v>81</v>
      </c>
      <c r="P2163" s="202"/>
      <c r="Q2163" s="203">
        <f t="shared" si="138"/>
        <v>0</v>
      </c>
      <c r="R2163" s="203">
        <f t="shared" si="139"/>
        <v>0</v>
      </c>
      <c r="S2163" s="213">
        <f>IF(M2163="nvt",0,IF(O2163&gt;0,VLOOKUP(M2163,'3-Productie normen'!A:K,VLOOKUP(O2163,'3-Productie normen'!$B$34:$C$35,2,FALSE),FALSE)))</f>
        <v>0</v>
      </c>
      <c r="T2163" s="213">
        <f t="shared" si="140"/>
        <v>0</v>
      </c>
      <c r="U2163" s="572"/>
    </row>
    <row r="2164" spans="1:21" ht="14.15" customHeight="1">
      <c r="A2164" s="231">
        <v>2163</v>
      </c>
      <c r="B2164" s="262" t="s">
        <v>87</v>
      </c>
      <c r="C2164" s="208" t="s">
        <v>1464</v>
      </c>
      <c r="D2164" s="208" t="s">
        <v>1465</v>
      </c>
      <c r="E2164" s="208" t="s">
        <v>1466</v>
      </c>
      <c r="F2164" s="208" t="s">
        <v>176</v>
      </c>
      <c r="G2164" s="208" t="s">
        <v>251</v>
      </c>
      <c r="H2164" s="208" t="s">
        <v>2268</v>
      </c>
      <c r="I2164" s="200" t="s">
        <v>123</v>
      </c>
      <c r="J2164" s="208" t="s">
        <v>179</v>
      </c>
      <c r="K2164" s="208" t="s">
        <v>179</v>
      </c>
      <c r="L2164" s="208" t="s">
        <v>1478</v>
      </c>
      <c r="M2164" s="199" t="s">
        <v>122</v>
      </c>
      <c r="N2164" s="201">
        <v>18.7927</v>
      </c>
      <c r="O2164" s="202" t="s">
        <v>81</v>
      </c>
      <c r="P2164" s="202"/>
      <c r="Q2164" s="203">
        <f t="shared" si="138"/>
        <v>0</v>
      </c>
      <c r="R2164" s="203">
        <f t="shared" si="139"/>
        <v>0</v>
      </c>
      <c r="S2164" s="213">
        <f>IF(M2164="nvt",0,IF(O2164&gt;0,VLOOKUP(M2164,'3-Productie normen'!A:K,VLOOKUP(O2164,'3-Productie normen'!$B$34:$C$35,2,FALSE),FALSE)))</f>
        <v>0</v>
      </c>
      <c r="T2164" s="213">
        <f t="shared" si="140"/>
        <v>0</v>
      </c>
      <c r="U2164" s="572"/>
    </row>
    <row r="2165" spans="1:21" ht="14.15" customHeight="1">
      <c r="A2165" s="231">
        <v>2164</v>
      </c>
      <c r="B2165" s="262" t="s">
        <v>87</v>
      </c>
      <c r="C2165" s="208" t="s">
        <v>1464</v>
      </c>
      <c r="D2165" s="208" t="s">
        <v>1465</v>
      </c>
      <c r="E2165" s="208" t="s">
        <v>1466</v>
      </c>
      <c r="F2165" s="208" t="s">
        <v>176</v>
      </c>
      <c r="G2165" s="208" t="s">
        <v>251</v>
      </c>
      <c r="H2165" s="208" t="s">
        <v>2269</v>
      </c>
      <c r="I2165" s="200" t="s">
        <v>123</v>
      </c>
      <c r="J2165" s="208" t="s">
        <v>179</v>
      </c>
      <c r="K2165" s="208" t="s">
        <v>179</v>
      </c>
      <c r="L2165" s="208" t="s">
        <v>1478</v>
      </c>
      <c r="M2165" s="199" t="s">
        <v>122</v>
      </c>
      <c r="N2165" s="201">
        <v>28.837600000000002</v>
      </c>
      <c r="O2165" s="202" t="s">
        <v>81</v>
      </c>
      <c r="P2165" s="202"/>
      <c r="Q2165" s="203">
        <f t="shared" si="138"/>
        <v>0</v>
      </c>
      <c r="R2165" s="203">
        <f t="shared" si="139"/>
        <v>0</v>
      </c>
      <c r="S2165" s="213">
        <f>IF(M2165="nvt",0,IF(O2165&gt;0,VLOOKUP(M2165,'3-Productie normen'!A:K,VLOOKUP(O2165,'3-Productie normen'!$B$34:$C$35,2,FALSE),FALSE)))</f>
        <v>0</v>
      </c>
      <c r="T2165" s="213">
        <f t="shared" si="140"/>
        <v>0</v>
      </c>
      <c r="U2165" s="572"/>
    </row>
    <row r="2166" spans="1:21" ht="14.15" customHeight="1">
      <c r="A2166" s="231">
        <v>2165</v>
      </c>
      <c r="B2166" s="262" t="s">
        <v>87</v>
      </c>
      <c r="C2166" s="208" t="s">
        <v>1464</v>
      </c>
      <c r="D2166" s="208" t="s">
        <v>1465</v>
      </c>
      <c r="E2166" s="208" t="s">
        <v>1466</v>
      </c>
      <c r="F2166" s="208" t="s">
        <v>176</v>
      </c>
      <c r="G2166" s="208" t="s">
        <v>251</v>
      </c>
      <c r="H2166" s="208" t="s">
        <v>2270</v>
      </c>
      <c r="I2166" s="200" t="s">
        <v>123</v>
      </c>
      <c r="J2166" s="208" t="s">
        <v>179</v>
      </c>
      <c r="K2166" s="208" t="s">
        <v>179</v>
      </c>
      <c r="L2166" s="208" t="s">
        <v>1478</v>
      </c>
      <c r="M2166" s="199" t="s">
        <v>122</v>
      </c>
      <c r="N2166" s="201">
        <v>18.7927</v>
      </c>
      <c r="O2166" s="202" t="s">
        <v>81</v>
      </c>
      <c r="P2166" s="202"/>
      <c r="Q2166" s="203">
        <f t="shared" si="138"/>
        <v>0</v>
      </c>
      <c r="R2166" s="203">
        <f t="shared" si="139"/>
        <v>0</v>
      </c>
      <c r="S2166" s="213">
        <f>IF(M2166="nvt",0,IF(O2166&gt;0,VLOOKUP(M2166,'3-Productie normen'!A:K,VLOOKUP(O2166,'3-Productie normen'!$B$34:$C$35,2,FALSE),FALSE)))</f>
        <v>0</v>
      </c>
      <c r="T2166" s="213">
        <f t="shared" si="140"/>
        <v>0</v>
      </c>
      <c r="U2166" s="572"/>
    </row>
    <row r="2167" spans="1:21" ht="14.15" customHeight="1">
      <c r="A2167" s="231">
        <v>2166</v>
      </c>
      <c r="B2167" s="262" t="s">
        <v>87</v>
      </c>
      <c r="C2167" s="208" t="s">
        <v>1464</v>
      </c>
      <c r="D2167" s="208" t="s">
        <v>1465</v>
      </c>
      <c r="E2167" s="208" t="s">
        <v>1466</v>
      </c>
      <c r="F2167" s="208" t="s">
        <v>176</v>
      </c>
      <c r="G2167" s="208" t="s">
        <v>251</v>
      </c>
      <c r="H2167" s="208" t="s">
        <v>2271</v>
      </c>
      <c r="I2167" s="200" t="s">
        <v>123</v>
      </c>
      <c r="J2167" s="208" t="s">
        <v>179</v>
      </c>
      <c r="K2167" s="208" t="s">
        <v>265</v>
      </c>
      <c r="L2167" s="208" t="s">
        <v>425</v>
      </c>
      <c r="M2167" s="199" t="s">
        <v>122</v>
      </c>
      <c r="N2167" s="201">
        <v>24.212299999999999</v>
      </c>
      <c r="O2167" s="202" t="s">
        <v>81</v>
      </c>
      <c r="P2167" s="202"/>
      <c r="Q2167" s="203">
        <f t="shared" si="138"/>
        <v>0</v>
      </c>
      <c r="R2167" s="203">
        <f t="shared" si="139"/>
        <v>0</v>
      </c>
      <c r="S2167" s="213">
        <f>IF(M2167="nvt",0,IF(O2167&gt;0,VLOOKUP(M2167,'3-Productie normen'!A:K,VLOOKUP(O2167,'3-Productie normen'!$B$34:$C$35,2,FALSE),FALSE)))</f>
        <v>0</v>
      </c>
      <c r="T2167" s="213">
        <f t="shared" si="140"/>
        <v>0</v>
      </c>
      <c r="U2167" s="572"/>
    </row>
    <row r="2168" spans="1:21" ht="14.15" customHeight="1">
      <c r="A2168" s="231">
        <v>2167</v>
      </c>
      <c r="B2168" s="262" t="s">
        <v>87</v>
      </c>
      <c r="C2168" s="208" t="s">
        <v>1464</v>
      </c>
      <c r="D2168" s="208" t="s">
        <v>1465</v>
      </c>
      <c r="E2168" s="208" t="s">
        <v>1466</v>
      </c>
      <c r="F2168" s="208" t="s">
        <v>176</v>
      </c>
      <c r="G2168" s="208" t="s">
        <v>251</v>
      </c>
      <c r="H2168" s="208" t="s">
        <v>2272</v>
      </c>
      <c r="I2168" s="200" t="s">
        <v>123</v>
      </c>
      <c r="J2168" s="208" t="s">
        <v>179</v>
      </c>
      <c r="K2168" s="208" t="s">
        <v>179</v>
      </c>
      <c r="L2168" s="208" t="s">
        <v>1478</v>
      </c>
      <c r="M2168" s="199" t="s">
        <v>122</v>
      </c>
      <c r="N2168" s="201">
        <v>28.958500000000001</v>
      </c>
      <c r="O2168" s="202" t="s">
        <v>81</v>
      </c>
      <c r="P2168" s="202"/>
      <c r="Q2168" s="203">
        <f t="shared" si="138"/>
        <v>0</v>
      </c>
      <c r="R2168" s="203">
        <f t="shared" si="139"/>
        <v>0</v>
      </c>
      <c r="S2168" s="213">
        <f>IF(M2168="nvt",0,IF(O2168&gt;0,VLOOKUP(M2168,'3-Productie normen'!A:K,VLOOKUP(O2168,'3-Productie normen'!$B$34:$C$35,2,FALSE),FALSE)))</f>
        <v>0</v>
      </c>
      <c r="T2168" s="213">
        <f t="shared" si="140"/>
        <v>0</v>
      </c>
      <c r="U2168" s="572"/>
    </row>
    <row r="2169" spans="1:21" ht="14.15" customHeight="1">
      <c r="A2169" s="231">
        <v>2168</v>
      </c>
      <c r="B2169" s="262" t="s">
        <v>87</v>
      </c>
      <c r="C2169" s="208" t="s">
        <v>1464</v>
      </c>
      <c r="D2169" s="208" t="s">
        <v>1465</v>
      </c>
      <c r="E2169" s="208" t="s">
        <v>1466</v>
      </c>
      <c r="F2169" s="208" t="s">
        <v>176</v>
      </c>
      <c r="G2169" s="208" t="s">
        <v>251</v>
      </c>
      <c r="H2169" s="208" t="s">
        <v>2273</v>
      </c>
      <c r="I2169" s="200" t="s">
        <v>123</v>
      </c>
      <c r="J2169" s="208" t="s">
        <v>179</v>
      </c>
      <c r="K2169" s="208" t="s">
        <v>179</v>
      </c>
      <c r="L2169" s="208" t="s">
        <v>1478</v>
      </c>
      <c r="M2169" s="199" t="s">
        <v>122</v>
      </c>
      <c r="N2169" s="201">
        <v>17.775400000000001</v>
      </c>
      <c r="O2169" s="202" t="s">
        <v>81</v>
      </c>
      <c r="P2169" s="202"/>
      <c r="Q2169" s="203">
        <f t="shared" si="138"/>
        <v>0</v>
      </c>
      <c r="R2169" s="203">
        <f t="shared" si="139"/>
        <v>0</v>
      </c>
      <c r="S2169" s="213">
        <f>IF(M2169="nvt",0,IF(O2169&gt;0,VLOOKUP(M2169,'3-Productie normen'!A:K,VLOOKUP(O2169,'3-Productie normen'!$B$34:$C$35,2,FALSE),FALSE)))</f>
        <v>0</v>
      </c>
      <c r="T2169" s="213">
        <f t="shared" si="140"/>
        <v>0</v>
      </c>
      <c r="U2169" s="572"/>
    </row>
    <row r="2170" spans="1:21" ht="14.15" customHeight="1">
      <c r="A2170" s="232">
        <v>2169</v>
      </c>
      <c r="B2170" s="262" t="s">
        <v>87</v>
      </c>
      <c r="C2170" s="208" t="s">
        <v>1464</v>
      </c>
      <c r="D2170" s="208" t="s">
        <v>1465</v>
      </c>
      <c r="E2170" s="208" t="s">
        <v>1466</v>
      </c>
      <c r="F2170" s="208" t="s">
        <v>176</v>
      </c>
      <c r="G2170" s="208" t="s">
        <v>251</v>
      </c>
      <c r="H2170" s="208" t="s">
        <v>2274</v>
      </c>
      <c r="I2170" s="200" t="s">
        <v>123</v>
      </c>
      <c r="J2170" s="208" t="s">
        <v>179</v>
      </c>
      <c r="K2170" s="208" t="s">
        <v>1074</v>
      </c>
      <c r="L2170" s="208" t="s">
        <v>425</v>
      </c>
      <c r="M2170" s="199" t="s">
        <v>122</v>
      </c>
      <c r="N2170" s="201">
        <v>25.195300000000003</v>
      </c>
      <c r="O2170" s="202" t="s">
        <v>81</v>
      </c>
      <c r="P2170" s="202"/>
      <c r="Q2170" s="203">
        <f t="shared" si="138"/>
        <v>0</v>
      </c>
      <c r="R2170" s="203">
        <f t="shared" si="139"/>
        <v>0</v>
      </c>
      <c r="S2170" s="213">
        <f>IF(M2170="nvt",0,IF(O2170&gt;0,VLOOKUP(M2170,'3-Productie normen'!A:K,VLOOKUP(O2170,'3-Productie normen'!$B$34:$C$35,2,FALSE),FALSE)))</f>
        <v>0</v>
      </c>
      <c r="T2170" s="213">
        <f t="shared" si="140"/>
        <v>0</v>
      </c>
      <c r="U2170" s="572"/>
    </row>
    <row r="2171" spans="1:21" ht="14.15" customHeight="1">
      <c r="A2171" s="231">
        <v>2170</v>
      </c>
      <c r="B2171" s="262" t="s">
        <v>87</v>
      </c>
      <c r="C2171" s="208" t="s">
        <v>1464</v>
      </c>
      <c r="D2171" s="208" t="s">
        <v>1465</v>
      </c>
      <c r="E2171" s="208" t="s">
        <v>1466</v>
      </c>
      <c r="F2171" s="208" t="s">
        <v>176</v>
      </c>
      <c r="G2171" s="208" t="s">
        <v>251</v>
      </c>
      <c r="H2171" s="208" t="s">
        <v>2275</v>
      </c>
      <c r="I2171" s="200" t="s">
        <v>123</v>
      </c>
      <c r="J2171" s="208" t="s">
        <v>179</v>
      </c>
      <c r="K2171" s="208" t="s">
        <v>179</v>
      </c>
      <c r="L2171" s="208" t="s">
        <v>1478</v>
      </c>
      <c r="M2171" s="199" t="s">
        <v>122</v>
      </c>
      <c r="N2171" s="201">
        <v>18.174300000000002</v>
      </c>
      <c r="O2171" s="202" t="s">
        <v>81</v>
      </c>
      <c r="P2171" s="202"/>
      <c r="Q2171" s="203">
        <f t="shared" si="138"/>
        <v>0</v>
      </c>
      <c r="R2171" s="203">
        <f t="shared" si="139"/>
        <v>0</v>
      </c>
      <c r="S2171" s="213">
        <f>IF(M2171="nvt",0,IF(O2171&gt;0,VLOOKUP(M2171,'3-Productie normen'!A:K,VLOOKUP(O2171,'3-Productie normen'!$B$34:$C$35,2,FALSE),FALSE)))</f>
        <v>0</v>
      </c>
      <c r="T2171" s="213">
        <f t="shared" si="140"/>
        <v>0</v>
      </c>
      <c r="U2171" s="572"/>
    </row>
    <row r="2172" spans="1:21" ht="14.15" customHeight="1">
      <c r="A2172" s="231">
        <v>2171</v>
      </c>
      <c r="B2172" s="262" t="s">
        <v>87</v>
      </c>
      <c r="C2172" s="208" t="s">
        <v>1464</v>
      </c>
      <c r="D2172" s="208" t="s">
        <v>1465</v>
      </c>
      <c r="E2172" s="208" t="s">
        <v>1466</v>
      </c>
      <c r="F2172" s="208" t="s">
        <v>176</v>
      </c>
      <c r="G2172" s="208" t="s">
        <v>251</v>
      </c>
      <c r="H2172" s="208" t="s">
        <v>2276</v>
      </c>
      <c r="I2172" s="200" t="s">
        <v>123</v>
      </c>
      <c r="J2172" s="208" t="s">
        <v>179</v>
      </c>
      <c r="K2172" s="208" t="s">
        <v>179</v>
      </c>
      <c r="L2172" s="208" t="s">
        <v>1478</v>
      </c>
      <c r="M2172" s="199" t="s">
        <v>122</v>
      </c>
      <c r="N2172" s="201">
        <v>18.642199999999999</v>
      </c>
      <c r="O2172" s="202" t="s">
        <v>81</v>
      </c>
      <c r="P2172" s="202"/>
      <c r="Q2172" s="203">
        <f t="shared" si="138"/>
        <v>0</v>
      </c>
      <c r="R2172" s="203">
        <f t="shared" si="139"/>
        <v>0</v>
      </c>
      <c r="S2172" s="213">
        <f>IF(M2172="nvt",0,IF(O2172&gt;0,VLOOKUP(M2172,'3-Productie normen'!A:K,VLOOKUP(O2172,'3-Productie normen'!$B$34:$C$35,2,FALSE),FALSE)))</f>
        <v>0</v>
      </c>
      <c r="T2172" s="213">
        <f t="shared" si="140"/>
        <v>0</v>
      </c>
      <c r="U2172" s="572"/>
    </row>
    <row r="2173" spans="1:21" ht="14.15" customHeight="1">
      <c r="A2173" s="231">
        <v>2172</v>
      </c>
      <c r="B2173" s="262" t="s">
        <v>87</v>
      </c>
      <c r="C2173" s="208" t="s">
        <v>1464</v>
      </c>
      <c r="D2173" s="208" t="s">
        <v>1465</v>
      </c>
      <c r="E2173" s="208" t="s">
        <v>1466</v>
      </c>
      <c r="F2173" s="208" t="s">
        <v>176</v>
      </c>
      <c r="G2173" s="208" t="s">
        <v>251</v>
      </c>
      <c r="H2173" s="208" t="s">
        <v>2277</v>
      </c>
      <c r="I2173" s="200" t="s">
        <v>123</v>
      </c>
      <c r="J2173" s="208" t="s">
        <v>179</v>
      </c>
      <c r="K2173" s="208" t="s">
        <v>179</v>
      </c>
      <c r="L2173" s="208" t="s">
        <v>1478</v>
      </c>
      <c r="M2173" s="199" t="s">
        <v>122</v>
      </c>
      <c r="N2173" s="201">
        <v>18.738199999999999</v>
      </c>
      <c r="O2173" s="202" t="s">
        <v>81</v>
      </c>
      <c r="P2173" s="202"/>
      <c r="Q2173" s="203">
        <f t="shared" si="138"/>
        <v>0</v>
      </c>
      <c r="R2173" s="203">
        <f t="shared" si="139"/>
        <v>0</v>
      </c>
      <c r="S2173" s="213">
        <f>IF(M2173="nvt",0,IF(O2173&gt;0,VLOOKUP(M2173,'3-Productie normen'!A:K,VLOOKUP(O2173,'3-Productie normen'!$B$34:$C$35,2,FALSE),FALSE)))</f>
        <v>0</v>
      </c>
      <c r="T2173" s="213">
        <f t="shared" si="140"/>
        <v>0</v>
      </c>
      <c r="U2173" s="572"/>
    </row>
    <row r="2174" spans="1:21" ht="14.15" customHeight="1">
      <c r="A2174" s="231">
        <v>2173</v>
      </c>
      <c r="B2174" s="262" t="s">
        <v>87</v>
      </c>
      <c r="C2174" s="208" t="s">
        <v>1464</v>
      </c>
      <c r="D2174" s="208" t="s">
        <v>1465</v>
      </c>
      <c r="E2174" s="208" t="s">
        <v>1466</v>
      </c>
      <c r="F2174" s="208" t="s">
        <v>176</v>
      </c>
      <c r="G2174" s="208" t="s">
        <v>251</v>
      </c>
      <c r="H2174" s="208" t="s">
        <v>2278</v>
      </c>
      <c r="I2174" s="200" t="s">
        <v>123</v>
      </c>
      <c r="J2174" s="208" t="s">
        <v>179</v>
      </c>
      <c r="K2174" s="208" t="s">
        <v>179</v>
      </c>
      <c r="L2174" s="208" t="s">
        <v>1478</v>
      </c>
      <c r="M2174" s="199" t="s">
        <v>122</v>
      </c>
      <c r="N2174" s="201">
        <v>18.37</v>
      </c>
      <c r="O2174" s="202" t="s">
        <v>81</v>
      </c>
      <c r="P2174" s="202"/>
      <c r="Q2174" s="203">
        <f t="shared" si="138"/>
        <v>0</v>
      </c>
      <c r="R2174" s="203">
        <f t="shared" si="139"/>
        <v>0</v>
      </c>
      <c r="S2174" s="213">
        <f>IF(M2174="nvt",0,IF(O2174&gt;0,VLOOKUP(M2174,'3-Productie normen'!A:K,VLOOKUP(O2174,'3-Productie normen'!$B$34:$C$35,2,FALSE),FALSE)))</f>
        <v>0</v>
      </c>
      <c r="T2174" s="213">
        <f t="shared" si="140"/>
        <v>0</v>
      </c>
      <c r="U2174" s="572"/>
    </row>
    <row r="2175" spans="1:21" ht="14.15" customHeight="1">
      <c r="A2175" s="231">
        <v>2174</v>
      </c>
      <c r="B2175" s="262" t="s">
        <v>87</v>
      </c>
      <c r="C2175" s="208" t="s">
        <v>1464</v>
      </c>
      <c r="D2175" s="208" t="s">
        <v>1465</v>
      </c>
      <c r="E2175" s="208" t="s">
        <v>1466</v>
      </c>
      <c r="F2175" s="208" t="s">
        <v>176</v>
      </c>
      <c r="G2175" s="208" t="s">
        <v>251</v>
      </c>
      <c r="H2175" s="208" t="s">
        <v>2279</v>
      </c>
      <c r="I2175" s="200" t="s">
        <v>123</v>
      </c>
      <c r="J2175" s="208" t="s">
        <v>179</v>
      </c>
      <c r="K2175" s="208" t="s">
        <v>179</v>
      </c>
      <c r="L2175" s="208" t="s">
        <v>1478</v>
      </c>
      <c r="M2175" s="199" t="s">
        <v>122</v>
      </c>
      <c r="N2175" s="201">
        <v>18.690999999999999</v>
      </c>
      <c r="O2175" s="202" t="s">
        <v>81</v>
      </c>
      <c r="P2175" s="202"/>
      <c r="Q2175" s="203">
        <f t="shared" si="138"/>
        <v>0</v>
      </c>
      <c r="R2175" s="203">
        <f t="shared" si="139"/>
        <v>0</v>
      </c>
      <c r="S2175" s="213">
        <f>IF(M2175="nvt",0,IF(O2175&gt;0,VLOOKUP(M2175,'3-Productie normen'!A:K,VLOOKUP(O2175,'3-Productie normen'!$B$34:$C$35,2,FALSE),FALSE)))</f>
        <v>0</v>
      </c>
      <c r="T2175" s="213">
        <f t="shared" si="140"/>
        <v>0</v>
      </c>
      <c r="U2175" s="572"/>
    </row>
    <row r="2176" spans="1:21" ht="14.15" customHeight="1">
      <c r="A2176" s="231">
        <v>2175</v>
      </c>
      <c r="B2176" s="262" t="s">
        <v>87</v>
      </c>
      <c r="C2176" s="208" t="s">
        <v>1464</v>
      </c>
      <c r="D2176" s="208" t="s">
        <v>1465</v>
      </c>
      <c r="E2176" s="208" t="s">
        <v>1466</v>
      </c>
      <c r="F2176" s="208" t="s">
        <v>176</v>
      </c>
      <c r="G2176" s="208" t="s">
        <v>251</v>
      </c>
      <c r="H2176" s="208" t="s">
        <v>2280</v>
      </c>
      <c r="I2176" s="200" t="s">
        <v>123</v>
      </c>
      <c r="J2176" s="208" t="s">
        <v>179</v>
      </c>
      <c r="K2176" s="208" t="s">
        <v>179</v>
      </c>
      <c r="L2176" s="208" t="s">
        <v>1478</v>
      </c>
      <c r="M2176" s="199" t="s">
        <v>122</v>
      </c>
      <c r="N2176" s="201">
        <v>18.851700000000001</v>
      </c>
      <c r="O2176" s="202" t="s">
        <v>81</v>
      </c>
      <c r="P2176" s="202"/>
      <c r="Q2176" s="203">
        <f t="shared" si="138"/>
        <v>0</v>
      </c>
      <c r="R2176" s="203">
        <f t="shared" si="139"/>
        <v>0</v>
      </c>
      <c r="S2176" s="213">
        <f>IF(M2176="nvt",0,IF(O2176&gt;0,VLOOKUP(M2176,'3-Productie normen'!A:K,VLOOKUP(O2176,'3-Productie normen'!$B$34:$C$35,2,FALSE),FALSE)))</f>
        <v>0</v>
      </c>
      <c r="T2176" s="213">
        <f t="shared" si="140"/>
        <v>0</v>
      </c>
      <c r="U2176" s="572"/>
    </row>
    <row r="2177" spans="1:21" ht="14.15" customHeight="1">
      <c r="A2177" s="231">
        <v>2176</v>
      </c>
      <c r="B2177" s="262" t="s">
        <v>87</v>
      </c>
      <c r="C2177" s="208" t="s">
        <v>1464</v>
      </c>
      <c r="D2177" s="208" t="s">
        <v>1465</v>
      </c>
      <c r="E2177" s="208" t="s">
        <v>1466</v>
      </c>
      <c r="F2177" s="208" t="s">
        <v>176</v>
      </c>
      <c r="G2177" s="208" t="s">
        <v>251</v>
      </c>
      <c r="H2177" s="208" t="s">
        <v>2281</v>
      </c>
      <c r="I2177" s="200" t="s">
        <v>123</v>
      </c>
      <c r="J2177" s="208" t="s">
        <v>179</v>
      </c>
      <c r="K2177" s="208" t="s">
        <v>179</v>
      </c>
      <c r="L2177" s="208" t="s">
        <v>1478</v>
      </c>
      <c r="M2177" s="199" t="s">
        <v>122</v>
      </c>
      <c r="N2177" s="201">
        <v>18.577500000000001</v>
      </c>
      <c r="O2177" s="202" t="s">
        <v>81</v>
      </c>
      <c r="P2177" s="202"/>
      <c r="Q2177" s="203">
        <f t="shared" si="138"/>
        <v>0</v>
      </c>
      <c r="R2177" s="203">
        <f t="shared" si="139"/>
        <v>0</v>
      </c>
      <c r="S2177" s="213">
        <f>IF(M2177="nvt",0,IF(O2177&gt;0,VLOOKUP(M2177,'3-Productie normen'!A:K,VLOOKUP(O2177,'3-Productie normen'!$B$34:$C$35,2,FALSE),FALSE)))</f>
        <v>0</v>
      </c>
      <c r="T2177" s="213">
        <f t="shared" si="140"/>
        <v>0</v>
      </c>
      <c r="U2177" s="572"/>
    </row>
    <row r="2178" spans="1:21" ht="14.15" customHeight="1">
      <c r="A2178" s="232">
        <v>2177</v>
      </c>
      <c r="B2178" s="262" t="s">
        <v>87</v>
      </c>
      <c r="C2178" s="208" t="s">
        <v>1464</v>
      </c>
      <c r="D2178" s="208" t="s">
        <v>1465</v>
      </c>
      <c r="E2178" s="208" t="s">
        <v>1466</v>
      </c>
      <c r="F2178" s="208" t="s">
        <v>176</v>
      </c>
      <c r="G2178" s="208" t="s">
        <v>251</v>
      </c>
      <c r="H2178" s="208" t="s">
        <v>2282</v>
      </c>
      <c r="I2178" s="200" t="s">
        <v>123</v>
      </c>
      <c r="J2178" s="208" t="s">
        <v>179</v>
      </c>
      <c r="K2178" s="208" t="s">
        <v>179</v>
      </c>
      <c r="L2178" s="208" t="s">
        <v>1478</v>
      </c>
      <c r="M2178" s="199" t="s">
        <v>122</v>
      </c>
      <c r="N2178" s="201">
        <v>18.7927</v>
      </c>
      <c r="O2178" s="202" t="s">
        <v>81</v>
      </c>
      <c r="P2178" s="202"/>
      <c r="Q2178" s="203">
        <f t="shared" si="138"/>
        <v>0</v>
      </c>
      <c r="R2178" s="203">
        <f t="shared" si="139"/>
        <v>0</v>
      </c>
      <c r="S2178" s="213">
        <f>IF(M2178="nvt",0,IF(O2178&gt;0,VLOOKUP(M2178,'3-Productie normen'!A:K,VLOOKUP(O2178,'3-Productie normen'!$B$34:$C$35,2,FALSE),FALSE)))</f>
        <v>0</v>
      </c>
      <c r="T2178" s="213">
        <f t="shared" si="140"/>
        <v>0</v>
      </c>
      <c r="U2178" s="572"/>
    </row>
    <row r="2179" spans="1:21" ht="14.15" customHeight="1">
      <c r="A2179" s="231">
        <v>2178</v>
      </c>
      <c r="B2179" s="262" t="s">
        <v>87</v>
      </c>
      <c r="C2179" s="208" t="s">
        <v>1464</v>
      </c>
      <c r="D2179" s="208" t="s">
        <v>1465</v>
      </c>
      <c r="E2179" s="208" t="s">
        <v>1466</v>
      </c>
      <c r="F2179" s="208" t="s">
        <v>176</v>
      </c>
      <c r="G2179" s="208" t="s">
        <v>251</v>
      </c>
      <c r="H2179" s="208" t="s">
        <v>2283</v>
      </c>
      <c r="I2179" s="200" t="s">
        <v>123</v>
      </c>
      <c r="J2179" s="208" t="s">
        <v>179</v>
      </c>
      <c r="K2179" s="208" t="s">
        <v>179</v>
      </c>
      <c r="L2179" s="208" t="s">
        <v>1478</v>
      </c>
      <c r="M2179" s="199" t="s">
        <v>122</v>
      </c>
      <c r="N2179" s="201">
        <v>19.014900000000001</v>
      </c>
      <c r="O2179" s="202" t="s">
        <v>81</v>
      </c>
      <c r="P2179" s="202"/>
      <c r="Q2179" s="203">
        <f t="shared" si="138"/>
        <v>0</v>
      </c>
      <c r="R2179" s="203">
        <f t="shared" si="139"/>
        <v>0</v>
      </c>
      <c r="S2179" s="213">
        <f>IF(M2179="nvt",0,IF(O2179&gt;0,VLOOKUP(M2179,'3-Productie normen'!A:K,VLOOKUP(O2179,'3-Productie normen'!$B$34:$C$35,2,FALSE),FALSE)))</f>
        <v>0</v>
      </c>
      <c r="T2179" s="213">
        <f t="shared" si="140"/>
        <v>0</v>
      </c>
      <c r="U2179" s="572"/>
    </row>
    <row r="2180" spans="1:21" ht="14.15" customHeight="1">
      <c r="A2180" s="231">
        <v>2179</v>
      </c>
      <c r="B2180" s="262" t="s">
        <v>87</v>
      </c>
      <c r="C2180" s="208" t="s">
        <v>1464</v>
      </c>
      <c r="D2180" s="208" t="s">
        <v>1465</v>
      </c>
      <c r="E2180" s="208" t="s">
        <v>1466</v>
      </c>
      <c r="F2180" s="208" t="s">
        <v>176</v>
      </c>
      <c r="G2180" s="208" t="s">
        <v>251</v>
      </c>
      <c r="H2180" s="208" t="s">
        <v>2284</v>
      </c>
      <c r="I2180" s="200" t="s">
        <v>123</v>
      </c>
      <c r="J2180" s="208" t="s">
        <v>179</v>
      </c>
      <c r="K2180" s="208" t="s">
        <v>179</v>
      </c>
      <c r="L2180" s="208" t="s">
        <v>1478</v>
      </c>
      <c r="M2180" s="199" t="s">
        <v>122</v>
      </c>
      <c r="N2180" s="201">
        <v>19.699000000000002</v>
      </c>
      <c r="O2180" s="202" t="s">
        <v>81</v>
      </c>
      <c r="P2180" s="202"/>
      <c r="Q2180" s="203">
        <f t="shared" si="138"/>
        <v>0</v>
      </c>
      <c r="R2180" s="203">
        <f t="shared" si="139"/>
        <v>0</v>
      </c>
      <c r="S2180" s="213">
        <f>IF(M2180="nvt",0,IF(O2180&gt;0,VLOOKUP(M2180,'3-Productie normen'!A:K,VLOOKUP(O2180,'3-Productie normen'!$B$34:$C$35,2,FALSE),FALSE)))</f>
        <v>0</v>
      </c>
      <c r="T2180" s="213">
        <f t="shared" si="140"/>
        <v>0</v>
      </c>
      <c r="U2180" s="572"/>
    </row>
    <row r="2181" spans="1:21" ht="14.15" customHeight="1">
      <c r="A2181" s="231">
        <v>2180</v>
      </c>
      <c r="B2181" s="262" t="s">
        <v>87</v>
      </c>
      <c r="C2181" s="208" t="s">
        <v>1464</v>
      </c>
      <c r="D2181" s="208" t="s">
        <v>1465</v>
      </c>
      <c r="E2181" s="208" t="s">
        <v>1466</v>
      </c>
      <c r="F2181" s="208" t="s">
        <v>176</v>
      </c>
      <c r="G2181" s="208" t="s">
        <v>251</v>
      </c>
      <c r="H2181" s="208" t="s">
        <v>2285</v>
      </c>
      <c r="I2181" s="200" t="s">
        <v>123</v>
      </c>
      <c r="J2181" s="208" t="s">
        <v>179</v>
      </c>
      <c r="K2181" s="208" t="s">
        <v>179</v>
      </c>
      <c r="L2181" s="208" t="s">
        <v>1478</v>
      </c>
      <c r="M2181" s="199" t="s">
        <v>122</v>
      </c>
      <c r="N2181" s="201">
        <v>18.771699999999999</v>
      </c>
      <c r="O2181" s="202" t="s">
        <v>81</v>
      </c>
      <c r="P2181" s="202"/>
      <c r="Q2181" s="203">
        <f t="shared" si="138"/>
        <v>0</v>
      </c>
      <c r="R2181" s="203">
        <f t="shared" si="139"/>
        <v>0</v>
      </c>
      <c r="S2181" s="213">
        <f>IF(M2181="nvt",0,IF(O2181&gt;0,VLOOKUP(M2181,'3-Productie normen'!A:K,VLOOKUP(O2181,'3-Productie normen'!$B$34:$C$35,2,FALSE),FALSE)))</f>
        <v>0</v>
      </c>
      <c r="T2181" s="213">
        <f t="shared" si="140"/>
        <v>0</v>
      </c>
      <c r="U2181" s="572"/>
    </row>
    <row r="2182" spans="1:21" ht="14.15" customHeight="1">
      <c r="A2182" s="231">
        <v>2181</v>
      </c>
      <c r="B2182" s="262" t="s">
        <v>87</v>
      </c>
      <c r="C2182" s="208" t="s">
        <v>1464</v>
      </c>
      <c r="D2182" s="208" t="s">
        <v>1465</v>
      </c>
      <c r="E2182" s="208" t="s">
        <v>1466</v>
      </c>
      <c r="F2182" s="208" t="s">
        <v>176</v>
      </c>
      <c r="G2182" s="208" t="s">
        <v>251</v>
      </c>
      <c r="H2182" s="208" t="s">
        <v>2286</v>
      </c>
      <c r="I2182" s="200" t="s">
        <v>123</v>
      </c>
      <c r="J2182" s="208" t="s">
        <v>179</v>
      </c>
      <c r="K2182" s="208" t="s">
        <v>1064</v>
      </c>
      <c r="L2182" s="208" t="s">
        <v>1478</v>
      </c>
      <c r="M2182" s="199" t="s">
        <v>122</v>
      </c>
      <c r="N2182" s="201">
        <v>28.958500000000001</v>
      </c>
      <c r="O2182" s="202" t="s">
        <v>81</v>
      </c>
      <c r="P2182" s="202"/>
      <c r="Q2182" s="203">
        <f t="shared" si="138"/>
        <v>0</v>
      </c>
      <c r="R2182" s="203">
        <f t="shared" si="139"/>
        <v>0</v>
      </c>
      <c r="S2182" s="213">
        <f>IF(M2182="nvt",0,IF(O2182&gt;0,VLOOKUP(M2182,'3-Productie normen'!A:K,VLOOKUP(O2182,'3-Productie normen'!$B$34:$C$35,2,FALSE),FALSE)))</f>
        <v>0</v>
      </c>
      <c r="T2182" s="213">
        <f t="shared" si="140"/>
        <v>0</v>
      </c>
      <c r="U2182" s="572"/>
    </row>
    <row r="2183" spans="1:21" ht="14.15" customHeight="1">
      <c r="A2183" s="231">
        <v>2182</v>
      </c>
      <c r="B2183" s="262" t="s">
        <v>87</v>
      </c>
      <c r="C2183" s="208" t="s">
        <v>1464</v>
      </c>
      <c r="D2183" s="208" t="s">
        <v>1465</v>
      </c>
      <c r="E2183" s="208" t="s">
        <v>1466</v>
      </c>
      <c r="F2183" s="208" t="s">
        <v>176</v>
      </c>
      <c r="G2183" s="208" t="s">
        <v>251</v>
      </c>
      <c r="H2183" s="208" t="s">
        <v>2287</v>
      </c>
      <c r="I2183" s="200" t="s">
        <v>123</v>
      </c>
      <c r="J2183" s="208" t="s">
        <v>179</v>
      </c>
      <c r="K2183" s="208" t="s">
        <v>179</v>
      </c>
      <c r="L2183" s="208" t="s">
        <v>1478</v>
      </c>
      <c r="M2183" s="199" t="s">
        <v>122</v>
      </c>
      <c r="N2183" s="201">
        <v>46.590200000000003</v>
      </c>
      <c r="O2183" s="202" t="s">
        <v>81</v>
      </c>
      <c r="P2183" s="202"/>
      <c r="Q2183" s="203">
        <f t="shared" si="138"/>
        <v>0</v>
      </c>
      <c r="R2183" s="203">
        <f t="shared" si="139"/>
        <v>0</v>
      </c>
      <c r="S2183" s="213">
        <f>IF(M2183="nvt",0,IF(O2183&gt;0,VLOOKUP(M2183,'3-Productie normen'!A:K,VLOOKUP(O2183,'3-Productie normen'!$B$34:$C$35,2,FALSE),FALSE)))</f>
        <v>0</v>
      </c>
      <c r="T2183" s="213">
        <f t="shared" si="140"/>
        <v>0</v>
      </c>
      <c r="U2183" s="572"/>
    </row>
    <row r="2184" spans="1:21" ht="14.15" customHeight="1">
      <c r="A2184" s="231">
        <v>2183</v>
      </c>
      <c r="B2184" s="262" t="s">
        <v>87</v>
      </c>
      <c r="C2184" s="208" t="s">
        <v>1464</v>
      </c>
      <c r="D2184" s="208" t="s">
        <v>1465</v>
      </c>
      <c r="E2184" s="208" t="s">
        <v>1466</v>
      </c>
      <c r="F2184" s="208" t="s">
        <v>176</v>
      </c>
      <c r="G2184" s="208" t="s">
        <v>251</v>
      </c>
      <c r="H2184" s="208" t="s">
        <v>2288</v>
      </c>
      <c r="I2184" s="200" t="s">
        <v>130</v>
      </c>
      <c r="J2184" s="208" t="s">
        <v>209</v>
      </c>
      <c r="K2184" s="208" t="s">
        <v>220</v>
      </c>
      <c r="L2184" s="208" t="s">
        <v>461</v>
      </c>
      <c r="M2184" s="208" t="s">
        <v>140</v>
      </c>
      <c r="N2184" s="201">
        <v>29.192699999999999</v>
      </c>
      <c r="O2184" s="202" t="s">
        <v>81</v>
      </c>
      <c r="P2184" s="202"/>
      <c r="Q2184" s="203">
        <f t="shared" si="138"/>
        <v>0</v>
      </c>
      <c r="R2184" s="203">
        <f t="shared" si="139"/>
        <v>0</v>
      </c>
      <c r="S2184" s="213">
        <f>IF(M2184="nvt",0,IF(O2184&gt;0,VLOOKUP(M2184,'3-Productie normen'!A:K,VLOOKUP(O2184,'3-Productie normen'!$B$34:$C$35,2,FALSE),FALSE)))</f>
        <v>0</v>
      </c>
      <c r="T2184" s="213">
        <f t="shared" si="140"/>
        <v>0</v>
      </c>
      <c r="U2184" s="572"/>
    </row>
    <row r="2185" spans="1:21" ht="14.15" customHeight="1">
      <c r="A2185" s="231">
        <v>2184</v>
      </c>
      <c r="B2185" s="262" t="s">
        <v>87</v>
      </c>
      <c r="C2185" s="208" t="s">
        <v>1464</v>
      </c>
      <c r="D2185" s="208" t="s">
        <v>1465</v>
      </c>
      <c r="E2185" s="208" t="s">
        <v>1466</v>
      </c>
      <c r="F2185" s="208" t="s">
        <v>176</v>
      </c>
      <c r="G2185" s="208" t="s">
        <v>251</v>
      </c>
      <c r="H2185" s="208" t="s">
        <v>2289</v>
      </c>
      <c r="I2185" s="200" t="s">
        <v>130</v>
      </c>
      <c r="J2185" s="208" t="s">
        <v>209</v>
      </c>
      <c r="K2185" s="208" t="s">
        <v>220</v>
      </c>
      <c r="L2185" s="208" t="s">
        <v>461</v>
      </c>
      <c r="M2185" s="208" t="s">
        <v>140</v>
      </c>
      <c r="N2185" s="201">
        <v>18.595500000000001</v>
      </c>
      <c r="O2185" s="202" t="s">
        <v>81</v>
      </c>
      <c r="P2185" s="202"/>
      <c r="Q2185" s="203">
        <f t="shared" si="138"/>
        <v>0</v>
      </c>
      <c r="R2185" s="203">
        <f t="shared" si="139"/>
        <v>0</v>
      </c>
      <c r="S2185" s="213">
        <f>IF(M2185="nvt",0,IF(O2185&gt;0,VLOOKUP(M2185,'3-Productie normen'!A:K,VLOOKUP(O2185,'3-Productie normen'!$B$34:$C$35,2,FALSE),FALSE)))</f>
        <v>0</v>
      </c>
      <c r="T2185" s="213">
        <f t="shared" si="140"/>
        <v>0</v>
      </c>
      <c r="U2185" s="572"/>
    </row>
    <row r="2186" spans="1:21" ht="14.15" customHeight="1">
      <c r="A2186" s="232">
        <v>2185</v>
      </c>
      <c r="B2186" s="262" t="s">
        <v>87</v>
      </c>
      <c r="C2186" s="208" t="s">
        <v>1464</v>
      </c>
      <c r="D2186" s="208" t="s">
        <v>1465</v>
      </c>
      <c r="E2186" s="208" t="s">
        <v>1466</v>
      </c>
      <c r="F2186" s="208" t="s">
        <v>176</v>
      </c>
      <c r="G2186" s="208" t="s">
        <v>251</v>
      </c>
      <c r="H2186" s="208" t="s">
        <v>2290</v>
      </c>
      <c r="I2186" s="200" t="s">
        <v>130</v>
      </c>
      <c r="J2186" s="208" t="s">
        <v>209</v>
      </c>
      <c r="K2186" s="208" t="s">
        <v>220</v>
      </c>
      <c r="L2186" s="208" t="s">
        <v>461</v>
      </c>
      <c r="M2186" s="208" t="s">
        <v>140</v>
      </c>
      <c r="N2186" s="201">
        <v>2.5680000000000001</v>
      </c>
      <c r="O2186" s="202" t="s">
        <v>81</v>
      </c>
      <c r="P2186" s="202"/>
      <c r="Q2186" s="203">
        <f t="shared" si="138"/>
        <v>0</v>
      </c>
      <c r="R2186" s="203">
        <f t="shared" si="139"/>
        <v>0</v>
      </c>
      <c r="S2186" s="213">
        <f>IF(M2186="nvt",0,IF(O2186&gt;0,VLOOKUP(M2186,'3-Productie normen'!A:K,VLOOKUP(O2186,'3-Productie normen'!$B$34:$C$35,2,FALSE),FALSE)))</f>
        <v>0</v>
      </c>
      <c r="T2186" s="213">
        <f t="shared" si="140"/>
        <v>0</v>
      </c>
      <c r="U2186" s="572"/>
    </row>
    <row r="2187" spans="1:21" ht="14.15" customHeight="1">
      <c r="A2187" s="231">
        <v>2186</v>
      </c>
      <c r="B2187" s="262" t="s">
        <v>87</v>
      </c>
      <c r="C2187" s="208" t="s">
        <v>1464</v>
      </c>
      <c r="D2187" s="208" t="s">
        <v>1465</v>
      </c>
      <c r="E2187" s="208" t="s">
        <v>1466</v>
      </c>
      <c r="F2187" s="208" t="s">
        <v>176</v>
      </c>
      <c r="G2187" s="208" t="s">
        <v>251</v>
      </c>
      <c r="H2187" s="208" t="s">
        <v>2291</v>
      </c>
      <c r="I2187" s="207" t="s">
        <v>130</v>
      </c>
      <c r="J2187" s="208" t="s">
        <v>222</v>
      </c>
      <c r="K2187" s="208" t="s">
        <v>237</v>
      </c>
      <c r="L2187" s="208" t="s">
        <v>1478</v>
      </c>
      <c r="M2187" s="199" t="s">
        <v>129</v>
      </c>
      <c r="N2187" s="201">
        <v>102.59219999999999</v>
      </c>
      <c r="O2187" s="202" t="s">
        <v>81</v>
      </c>
      <c r="P2187" s="202"/>
      <c r="Q2187" s="203">
        <f t="shared" si="138"/>
        <v>0</v>
      </c>
      <c r="R2187" s="203">
        <f t="shared" si="139"/>
        <v>0</v>
      </c>
      <c r="S2187" s="213">
        <f>IF(M2187="nvt",0,IF(O2187&gt;0,VLOOKUP(M2187,'3-Productie normen'!A:K,VLOOKUP(O2187,'3-Productie normen'!$B$34:$C$35,2,FALSE),FALSE)))</f>
        <v>0</v>
      </c>
      <c r="T2187" s="213">
        <f t="shared" si="140"/>
        <v>0</v>
      </c>
      <c r="U2187" s="572"/>
    </row>
    <row r="2188" spans="1:21" ht="14.15" customHeight="1">
      <c r="A2188" s="231">
        <v>2187</v>
      </c>
      <c r="B2188" s="262" t="s">
        <v>87</v>
      </c>
      <c r="C2188" s="208" t="s">
        <v>1464</v>
      </c>
      <c r="D2188" s="208" t="s">
        <v>1465</v>
      </c>
      <c r="E2188" s="208" t="s">
        <v>1466</v>
      </c>
      <c r="F2188" s="208" t="s">
        <v>176</v>
      </c>
      <c r="G2188" s="208" t="s">
        <v>251</v>
      </c>
      <c r="H2188" s="208" t="s">
        <v>2292</v>
      </c>
      <c r="I2188" s="207" t="s">
        <v>123</v>
      </c>
      <c r="J2188" s="208" t="s">
        <v>179</v>
      </c>
      <c r="K2188" s="208" t="s">
        <v>1064</v>
      </c>
      <c r="L2188" s="208" t="s">
        <v>180</v>
      </c>
      <c r="M2188" s="199" t="s">
        <v>141</v>
      </c>
      <c r="N2188" s="201">
        <v>29.218899999999998</v>
      </c>
      <c r="O2188" s="202" t="s">
        <v>81</v>
      </c>
      <c r="P2188" s="202"/>
      <c r="Q2188" s="203">
        <f t="shared" si="138"/>
        <v>0</v>
      </c>
      <c r="R2188" s="203">
        <f t="shared" si="139"/>
        <v>0</v>
      </c>
      <c r="S2188" s="213">
        <f>IF(M2188="nvt",0,IF(O2188&gt;0,VLOOKUP(M2188,'3-Productie normen'!A:K,VLOOKUP(O2188,'3-Productie normen'!$B$34:$C$35,2,FALSE),FALSE)))</f>
        <v>0</v>
      </c>
      <c r="T2188" s="213">
        <f t="shared" si="140"/>
        <v>0</v>
      </c>
      <c r="U2188" s="572"/>
    </row>
    <row r="2189" spans="1:21" ht="14.15" customHeight="1">
      <c r="A2189" s="231">
        <v>2188</v>
      </c>
      <c r="B2189" s="262" t="s">
        <v>87</v>
      </c>
      <c r="C2189" s="208" t="s">
        <v>1464</v>
      </c>
      <c r="D2189" s="208" t="s">
        <v>1465</v>
      </c>
      <c r="E2189" s="208" t="s">
        <v>1466</v>
      </c>
      <c r="F2189" s="208" t="s">
        <v>176</v>
      </c>
      <c r="G2189" s="208" t="s">
        <v>251</v>
      </c>
      <c r="H2189" s="208" t="s">
        <v>2293</v>
      </c>
      <c r="I2189" s="200" t="s">
        <v>123</v>
      </c>
      <c r="J2189" s="208" t="s">
        <v>179</v>
      </c>
      <c r="K2189" s="208" t="s">
        <v>1064</v>
      </c>
      <c r="L2189" s="208" t="s">
        <v>180</v>
      </c>
      <c r="M2189" s="199" t="s">
        <v>122</v>
      </c>
      <c r="N2189" s="201">
        <v>28.845800000000001</v>
      </c>
      <c r="O2189" s="202" t="s">
        <v>81</v>
      </c>
      <c r="P2189" s="202"/>
      <c r="Q2189" s="203">
        <f t="shared" si="138"/>
        <v>0</v>
      </c>
      <c r="R2189" s="203">
        <f t="shared" si="139"/>
        <v>0</v>
      </c>
      <c r="S2189" s="213">
        <f>IF(M2189="nvt",0,IF(O2189&gt;0,VLOOKUP(M2189,'3-Productie normen'!A:K,VLOOKUP(O2189,'3-Productie normen'!$B$34:$C$35,2,FALSE),FALSE)))</f>
        <v>0</v>
      </c>
      <c r="T2189" s="213">
        <f t="shared" si="140"/>
        <v>0</v>
      </c>
      <c r="U2189" s="572"/>
    </row>
    <row r="2190" spans="1:21" ht="14.15" customHeight="1">
      <c r="A2190" s="231">
        <v>2189</v>
      </c>
      <c r="B2190" s="262" t="s">
        <v>87</v>
      </c>
      <c r="C2190" s="208" t="s">
        <v>1464</v>
      </c>
      <c r="D2190" s="208" t="s">
        <v>1465</v>
      </c>
      <c r="E2190" s="208" t="s">
        <v>1466</v>
      </c>
      <c r="F2190" s="208" t="s">
        <v>176</v>
      </c>
      <c r="G2190" s="208" t="s">
        <v>251</v>
      </c>
      <c r="H2190" s="208" t="s">
        <v>2294</v>
      </c>
      <c r="I2190" s="200" t="s">
        <v>123</v>
      </c>
      <c r="J2190" s="208" t="s">
        <v>179</v>
      </c>
      <c r="K2190" s="208" t="s">
        <v>179</v>
      </c>
      <c r="L2190" s="208" t="s">
        <v>1478</v>
      </c>
      <c r="M2190" s="199" t="s">
        <v>122</v>
      </c>
      <c r="N2190" s="201">
        <v>27.850700000000003</v>
      </c>
      <c r="O2190" s="202" t="s">
        <v>81</v>
      </c>
      <c r="P2190" s="202"/>
      <c r="Q2190" s="203">
        <f t="shared" si="138"/>
        <v>0</v>
      </c>
      <c r="R2190" s="203">
        <f t="shared" si="139"/>
        <v>0</v>
      </c>
      <c r="S2190" s="213">
        <f>IF(M2190="nvt",0,IF(O2190&gt;0,VLOOKUP(M2190,'3-Productie normen'!A:K,VLOOKUP(O2190,'3-Productie normen'!$B$34:$C$35,2,FALSE),FALSE)))</f>
        <v>0</v>
      </c>
      <c r="T2190" s="213">
        <f t="shared" si="140"/>
        <v>0</v>
      </c>
      <c r="U2190" s="572"/>
    </row>
    <row r="2191" spans="1:21" ht="14.15" customHeight="1">
      <c r="A2191" s="231">
        <v>2190</v>
      </c>
      <c r="B2191" s="262" t="s">
        <v>87</v>
      </c>
      <c r="C2191" s="208" t="s">
        <v>1464</v>
      </c>
      <c r="D2191" s="208" t="s">
        <v>1465</v>
      </c>
      <c r="E2191" s="208" t="s">
        <v>1466</v>
      </c>
      <c r="F2191" s="208" t="s">
        <v>176</v>
      </c>
      <c r="G2191" s="208" t="s">
        <v>251</v>
      </c>
      <c r="H2191" s="208" t="s">
        <v>2295</v>
      </c>
      <c r="I2191" s="200" t="s">
        <v>123</v>
      </c>
      <c r="J2191" s="208" t="s">
        <v>179</v>
      </c>
      <c r="K2191" s="208" t="s">
        <v>179</v>
      </c>
      <c r="L2191" s="208" t="s">
        <v>1478</v>
      </c>
      <c r="M2191" s="199" t="s">
        <v>122</v>
      </c>
      <c r="N2191" s="201">
        <v>28.696100000000001</v>
      </c>
      <c r="O2191" s="202" t="s">
        <v>81</v>
      </c>
      <c r="P2191" s="202"/>
      <c r="Q2191" s="203">
        <f t="shared" si="138"/>
        <v>0</v>
      </c>
      <c r="R2191" s="203">
        <f t="shared" si="139"/>
        <v>0</v>
      </c>
      <c r="S2191" s="213">
        <f>IF(M2191="nvt",0,IF(O2191&gt;0,VLOOKUP(M2191,'3-Productie normen'!A:K,VLOOKUP(O2191,'3-Productie normen'!$B$34:$C$35,2,FALSE),FALSE)))</f>
        <v>0</v>
      </c>
      <c r="T2191" s="213">
        <f t="shared" si="140"/>
        <v>0</v>
      </c>
      <c r="U2191" s="572"/>
    </row>
    <row r="2192" spans="1:21" ht="14.15" customHeight="1">
      <c r="A2192" s="231">
        <v>2191</v>
      </c>
      <c r="B2192" s="262" t="s">
        <v>87</v>
      </c>
      <c r="C2192" s="208" t="s">
        <v>1464</v>
      </c>
      <c r="D2192" s="208" t="s">
        <v>1465</v>
      </c>
      <c r="E2192" s="208" t="s">
        <v>1466</v>
      </c>
      <c r="F2192" s="208" t="s">
        <v>176</v>
      </c>
      <c r="G2192" s="208" t="s">
        <v>251</v>
      </c>
      <c r="H2192" s="208" t="s">
        <v>2296</v>
      </c>
      <c r="I2192" s="200" t="s">
        <v>123</v>
      </c>
      <c r="J2192" s="208" t="s">
        <v>179</v>
      </c>
      <c r="K2192" s="208" t="s">
        <v>1064</v>
      </c>
      <c r="L2192" s="208" t="s">
        <v>1478</v>
      </c>
      <c r="M2192" s="199" t="s">
        <v>122</v>
      </c>
      <c r="N2192" s="201">
        <v>27.8538</v>
      </c>
      <c r="O2192" s="202" t="s">
        <v>81</v>
      </c>
      <c r="P2192" s="202"/>
      <c r="Q2192" s="203">
        <f t="shared" si="138"/>
        <v>0</v>
      </c>
      <c r="R2192" s="203">
        <f t="shared" si="139"/>
        <v>0</v>
      </c>
      <c r="S2192" s="213">
        <f>IF(M2192="nvt",0,IF(O2192&gt;0,VLOOKUP(M2192,'3-Productie normen'!A:K,VLOOKUP(O2192,'3-Productie normen'!$B$34:$C$35,2,FALSE),FALSE)))</f>
        <v>0</v>
      </c>
      <c r="T2192" s="213">
        <f t="shared" si="140"/>
        <v>0</v>
      </c>
      <c r="U2192" s="572"/>
    </row>
    <row r="2193" spans="1:21" ht="14.15" customHeight="1">
      <c r="A2193" s="231">
        <v>2192</v>
      </c>
      <c r="B2193" s="262" t="s">
        <v>87</v>
      </c>
      <c r="C2193" s="208" t="s">
        <v>1464</v>
      </c>
      <c r="D2193" s="208" t="s">
        <v>1465</v>
      </c>
      <c r="E2193" s="208" t="s">
        <v>1466</v>
      </c>
      <c r="F2193" s="208" t="s">
        <v>176</v>
      </c>
      <c r="G2193" s="208" t="s">
        <v>251</v>
      </c>
      <c r="H2193" s="208" t="s">
        <v>2297</v>
      </c>
      <c r="I2193" s="200" t="s">
        <v>123</v>
      </c>
      <c r="J2193" s="208" t="s">
        <v>179</v>
      </c>
      <c r="K2193" s="208" t="s">
        <v>1064</v>
      </c>
      <c r="L2193" s="208" t="s">
        <v>1478</v>
      </c>
      <c r="M2193" s="199" t="s">
        <v>122</v>
      </c>
      <c r="N2193" s="201">
        <v>29.062899999999999</v>
      </c>
      <c r="O2193" s="202" t="s">
        <v>81</v>
      </c>
      <c r="P2193" s="202"/>
      <c r="Q2193" s="203">
        <f t="shared" si="138"/>
        <v>0</v>
      </c>
      <c r="R2193" s="203">
        <f t="shared" si="139"/>
        <v>0</v>
      </c>
      <c r="S2193" s="213">
        <f>IF(M2193="nvt",0,IF(O2193&gt;0,VLOOKUP(M2193,'3-Productie normen'!A:K,VLOOKUP(O2193,'3-Productie normen'!$B$34:$C$35,2,FALSE),FALSE)))</f>
        <v>0</v>
      </c>
      <c r="T2193" s="213">
        <f t="shared" si="140"/>
        <v>0</v>
      </c>
      <c r="U2193" s="572"/>
    </row>
    <row r="2194" spans="1:21" ht="14.15" customHeight="1">
      <c r="A2194" s="232">
        <v>2193</v>
      </c>
      <c r="B2194" s="262" t="s">
        <v>87</v>
      </c>
      <c r="C2194" s="208" t="s">
        <v>1464</v>
      </c>
      <c r="D2194" s="208" t="s">
        <v>1465</v>
      </c>
      <c r="E2194" s="208" t="s">
        <v>1466</v>
      </c>
      <c r="F2194" s="208" t="s">
        <v>176</v>
      </c>
      <c r="G2194" s="208" t="s">
        <v>251</v>
      </c>
      <c r="H2194" s="208" t="s">
        <v>2298</v>
      </c>
      <c r="I2194" s="207" t="s">
        <v>130</v>
      </c>
      <c r="J2194" s="208" t="s">
        <v>222</v>
      </c>
      <c r="K2194" s="208" t="s">
        <v>237</v>
      </c>
      <c r="L2194" s="208" t="s">
        <v>1478</v>
      </c>
      <c r="M2194" s="199" t="s">
        <v>129</v>
      </c>
      <c r="N2194" s="201">
        <v>131.7749</v>
      </c>
      <c r="O2194" s="202" t="s">
        <v>81</v>
      </c>
      <c r="P2194" s="202"/>
      <c r="Q2194" s="203">
        <f t="shared" ref="Q2194:Q2257" si="141">IF(O2194="nvt",0,IF(O2194&gt;0,S2194*N2194,0))</f>
        <v>0</v>
      </c>
      <c r="R2194" s="203">
        <f t="shared" ref="R2194:R2257" si="142">IF(P2194&gt;0,T2194*N2194,0)</f>
        <v>0</v>
      </c>
      <c r="S2194" s="213">
        <f>IF(M2194="nvt",0,IF(O2194&gt;0,VLOOKUP(M2194,'3-Productie normen'!A:K,VLOOKUP(O2194,'3-Productie normen'!$B$34:$C$35,2,FALSE),FALSE)))</f>
        <v>0</v>
      </c>
      <c r="T2194" s="213">
        <f t="shared" ref="T2194:T2257" si="143">IF(P2194&gt;0,S2194*$T$8,0)</f>
        <v>0</v>
      </c>
      <c r="U2194" s="572"/>
    </row>
    <row r="2195" spans="1:21" ht="14.15" customHeight="1">
      <c r="A2195" s="231">
        <v>2194</v>
      </c>
      <c r="B2195" s="262" t="s">
        <v>87</v>
      </c>
      <c r="C2195" s="208" t="s">
        <v>1464</v>
      </c>
      <c r="D2195" s="208" t="s">
        <v>1465</v>
      </c>
      <c r="E2195" s="208" t="s">
        <v>1466</v>
      </c>
      <c r="F2195" s="208" t="s">
        <v>176</v>
      </c>
      <c r="G2195" s="208" t="s">
        <v>251</v>
      </c>
      <c r="H2195" s="208" t="s">
        <v>2299</v>
      </c>
      <c r="I2195" s="200" t="s">
        <v>123</v>
      </c>
      <c r="J2195" s="208" t="s">
        <v>179</v>
      </c>
      <c r="K2195" s="208" t="s">
        <v>179</v>
      </c>
      <c r="L2195" s="208" t="s">
        <v>1478</v>
      </c>
      <c r="M2195" s="199" t="s">
        <v>122</v>
      </c>
      <c r="N2195" s="201">
        <v>19.0884</v>
      </c>
      <c r="O2195" s="202" t="s">
        <v>81</v>
      </c>
      <c r="P2195" s="202"/>
      <c r="Q2195" s="203">
        <f t="shared" si="141"/>
        <v>0</v>
      </c>
      <c r="R2195" s="203">
        <f t="shared" si="142"/>
        <v>0</v>
      </c>
      <c r="S2195" s="213">
        <f>IF(M2195="nvt",0,IF(O2195&gt;0,VLOOKUP(M2195,'3-Productie normen'!A:K,VLOOKUP(O2195,'3-Productie normen'!$B$34:$C$35,2,FALSE),FALSE)))</f>
        <v>0</v>
      </c>
      <c r="T2195" s="213">
        <f t="shared" si="143"/>
        <v>0</v>
      </c>
      <c r="U2195" s="572"/>
    </row>
    <row r="2196" spans="1:21" ht="14.15" customHeight="1">
      <c r="A2196" s="231">
        <v>2195</v>
      </c>
      <c r="B2196" s="262" t="s">
        <v>87</v>
      </c>
      <c r="C2196" s="208" t="s">
        <v>1464</v>
      </c>
      <c r="D2196" s="208" t="s">
        <v>1465</v>
      </c>
      <c r="E2196" s="208" t="s">
        <v>1466</v>
      </c>
      <c r="F2196" s="208" t="s">
        <v>176</v>
      </c>
      <c r="G2196" s="208" t="s">
        <v>251</v>
      </c>
      <c r="H2196" s="208" t="s">
        <v>2300</v>
      </c>
      <c r="I2196" s="200" t="s">
        <v>123</v>
      </c>
      <c r="J2196" s="208" t="s">
        <v>179</v>
      </c>
      <c r="K2196" s="208" t="s">
        <v>179</v>
      </c>
      <c r="L2196" s="208" t="s">
        <v>1478</v>
      </c>
      <c r="M2196" s="199" t="s">
        <v>122</v>
      </c>
      <c r="N2196" s="201">
        <v>18.394500000000001</v>
      </c>
      <c r="O2196" s="202" t="s">
        <v>81</v>
      </c>
      <c r="P2196" s="202"/>
      <c r="Q2196" s="203">
        <f t="shared" si="141"/>
        <v>0</v>
      </c>
      <c r="R2196" s="203">
        <f t="shared" si="142"/>
        <v>0</v>
      </c>
      <c r="S2196" s="213">
        <f>IF(M2196="nvt",0,IF(O2196&gt;0,VLOOKUP(M2196,'3-Productie normen'!A:K,VLOOKUP(O2196,'3-Productie normen'!$B$34:$C$35,2,FALSE),FALSE)))</f>
        <v>0</v>
      </c>
      <c r="T2196" s="213">
        <f t="shared" si="143"/>
        <v>0</v>
      </c>
      <c r="U2196" s="572"/>
    </row>
    <row r="2197" spans="1:21" ht="14.15" customHeight="1">
      <c r="A2197" s="231">
        <v>2196</v>
      </c>
      <c r="B2197" s="262" t="s">
        <v>87</v>
      </c>
      <c r="C2197" s="208" t="s">
        <v>1464</v>
      </c>
      <c r="D2197" s="208" t="s">
        <v>1465</v>
      </c>
      <c r="E2197" s="208" t="s">
        <v>1466</v>
      </c>
      <c r="F2197" s="208" t="s">
        <v>176</v>
      </c>
      <c r="G2197" s="208" t="s">
        <v>251</v>
      </c>
      <c r="H2197" s="208" t="s">
        <v>2301</v>
      </c>
      <c r="I2197" s="200" t="s">
        <v>123</v>
      </c>
      <c r="J2197" s="208" t="s">
        <v>179</v>
      </c>
      <c r="K2197" s="208" t="s">
        <v>179</v>
      </c>
      <c r="L2197" s="208" t="s">
        <v>1478</v>
      </c>
      <c r="M2197" s="199" t="s">
        <v>122</v>
      </c>
      <c r="N2197" s="201">
        <v>18.7927</v>
      </c>
      <c r="O2197" s="202" t="s">
        <v>81</v>
      </c>
      <c r="P2197" s="202"/>
      <c r="Q2197" s="203">
        <f t="shared" si="141"/>
        <v>0</v>
      </c>
      <c r="R2197" s="203">
        <f t="shared" si="142"/>
        <v>0</v>
      </c>
      <c r="S2197" s="213">
        <f>IF(M2197="nvt",0,IF(O2197&gt;0,VLOOKUP(M2197,'3-Productie normen'!A:K,VLOOKUP(O2197,'3-Productie normen'!$B$34:$C$35,2,FALSE),FALSE)))</f>
        <v>0</v>
      </c>
      <c r="T2197" s="213">
        <f t="shared" si="143"/>
        <v>0</v>
      </c>
      <c r="U2197" s="572"/>
    </row>
    <row r="2198" spans="1:21" ht="14.15" customHeight="1">
      <c r="A2198" s="231">
        <v>2197</v>
      </c>
      <c r="B2198" s="262" t="s">
        <v>87</v>
      </c>
      <c r="C2198" s="208" t="s">
        <v>1464</v>
      </c>
      <c r="D2198" s="208" t="s">
        <v>1465</v>
      </c>
      <c r="E2198" s="208" t="s">
        <v>1466</v>
      </c>
      <c r="F2198" s="208" t="s">
        <v>176</v>
      </c>
      <c r="G2198" s="208" t="s">
        <v>251</v>
      </c>
      <c r="H2198" s="208" t="s">
        <v>2302</v>
      </c>
      <c r="I2198" s="200" t="s">
        <v>123</v>
      </c>
      <c r="J2198" s="208" t="s">
        <v>179</v>
      </c>
      <c r="K2198" s="208" t="s">
        <v>179</v>
      </c>
      <c r="L2198" s="208" t="s">
        <v>1478</v>
      </c>
      <c r="M2198" s="199" t="s">
        <v>122</v>
      </c>
      <c r="N2198" s="201">
        <v>18.7927</v>
      </c>
      <c r="O2198" s="202" t="s">
        <v>81</v>
      </c>
      <c r="P2198" s="202"/>
      <c r="Q2198" s="203">
        <f t="shared" si="141"/>
        <v>0</v>
      </c>
      <c r="R2198" s="203">
        <f t="shared" si="142"/>
        <v>0</v>
      </c>
      <c r="S2198" s="213">
        <f>IF(M2198="nvt",0,IF(O2198&gt;0,VLOOKUP(M2198,'3-Productie normen'!A:K,VLOOKUP(O2198,'3-Productie normen'!$B$34:$C$35,2,FALSE),FALSE)))</f>
        <v>0</v>
      </c>
      <c r="T2198" s="213">
        <f t="shared" si="143"/>
        <v>0</v>
      </c>
      <c r="U2198" s="572"/>
    </row>
    <row r="2199" spans="1:21" ht="14.15" customHeight="1">
      <c r="A2199" s="231">
        <v>2198</v>
      </c>
      <c r="B2199" s="262" t="s">
        <v>87</v>
      </c>
      <c r="C2199" s="208" t="s">
        <v>1464</v>
      </c>
      <c r="D2199" s="208" t="s">
        <v>1465</v>
      </c>
      <c r="E2199" s="208" t="s">
        <v>1466</v>
      </c>
      <c r="F2199" s="208" t="s">
        <v>176</v>
      </c>
      <c r="G2199" s="208" t="s">
        <v>251</v>
      </c>
      <c r="H2199" s="208" t="s">
        <v>2303</v>
      </c>
      <c r="I2199" s="200" t="s">
        <v>123</v>
      </c>
      <c r="J2199" s="208" t="s">
        <v>179</v>
      </c>
      <c r="K2199" s="208" t="s">
        <v>179</v>
      </c>
      <c r="L2199" s="208" t="s">
        <v>1478</v>
      </c>
      <c r="M2199" s="199" t="s">
        <v>122</v>
      </c>
      <c r="N2199" s="201">
        <v>28.858800000000002</v>
      </c>
      <c r="O2199" s="202" t="s">
        <v>81</v>
      </c>
      <c r="P2199" s="202"/>
      <c r="Q2199" s="203">
        <f t="shared" si="141"/>
        <v>0</v>
      </c>
      <c r="R2199" s="203">
        <f t="shared" si="142"/>
        <v>0</v>
      </c>
      <c r="S2199" s="213">
        <f>IF(M2199="nvt",0,IF(O2199&gt;0,VLOOKUP(M2199,'3-Productie normen'!A:K,VLOOKUP(O2199,'3-Productie normen'!$B$34:$C$35,2,FALSE),FALSE)))</f>
        <v>0</v>
      </c>
      <c r="T2199" s="213">
        <f t="shared" si="143"/>
        <v>0</v>
      </c>
      <c r="U2199" s="572"/>
    </row>
    <row r="2200" spans="1:21" ht="14.15" customHeight="1">
      <c r="A2200" s="231">
        <v>2199</v>
      </c>
      <c r="B2200" s="262" t="s">
        <v>87</v>
      </c>
      <c r="C2200" s="208" t="s">
        <v>1464</v>
      </c>
      <c r="D2200" s="208" t="s">
        <v>1465</v>
      </c>
      <c r="E2200" s="208" t="s">
        <v>1466</v>
      </c>
      <c r="F2200" s="208" t="s">
        <v>176</v>
      </c>
      <c r="G2200" s="208" t="s">
        <v>251</v>
      </c>
      <c r="H2200" s="208" t="s">
        <v>2304</v>
      </c>
      <c r="I2200" s="200" t="s">
        <v>123</v>
      </c>
      <c r="J2200" s="208" t="s">
        <v>179</v>
      </c>
      <c r="K2200" s="208" t="s">
        <v>179</v>
      </c>
      <c r="L2200" s="208" t="s">
        <v>1478</v>
      </c>
      <c r="M2200" s="199" t="s">
        <v>122</v>
      </c>
      <c r="N2200" s="201">
        <v>18.690999999999999</v>
      </c>
      <c r="O2200" s="202" t="s">
        <v>81</v>
      </c>
      <c r="P2200" s="202"/>
      <c r="Q2200" s="203">
        <f t="shared" si="141"/>
        <v>0</v>
      </c>
      <c r="R2200" s="203">
        <f t="shared" si="142"/>
        <v>0</v>
      </c>
      <c r="S2200" s="213">
        <f>IF(M2200="nvt",0,IF(O2200&gt;0,VLOOKUP(M2200,'3-Productie normen'!A:K,VLOOKUP(O2200,'3-Productie normen'!$B$34:$C$35,2,FALSE),FALSE)))</f>
        <v>0</v>
      </c>
      <c r="T2200" s="213">
        <f t="shared" si="143"/>
        <v>0</v>
      </c>
      <c r="U2200" s="572"/>
    </row>
    <row r="2201" spans="1:21" ht="14.15" customHeight="1">
      <c r="A2201" s="231">
        <v>2200</v>
      </c>
      <c r="B2201" s="262" t="s">
        <v>87</v>
      </c>
      <c r="C2201" s="208" t="s">
        <v>1464</v>
      </c>
      <c r="D2201" s="208" t="s">
        <v>1465</v>
      </c>
      <c r="E2201" s="208" t="s">
        <v>1466</v>
      </c>
      <c r="F2201" s="208" t="s">
        <v>176</v>
      </c>
      <c r="G2201" s="208" t="s">
        <v>251</v>
      </c>
      <c r="H2201" s="208" t="s">
        <v>2305</v>
      </c>
      <c r="I2201" s="200" t="s">
        <v>123</v>
      </c>
      <c r="J2201" s="208" t="s">
        <v>179</v>
      </c>
      <c r="K2201" s="208" t="s">
        <v>179</v>
      </c>
      <c r="L2201" s="208" t="s">
        <v>1478</v>
      </c>
      <c r="M2201" s="199" t="s">
        <v>122</v>
      </c>
      <c r="N2201" s="201">
        <v>18.589300000000001</v>
      </c>
      <c r="O2201" s="202" t="s">
        <v>81</v>
      </c>
      <c r="P2201" s="202"/>
      <c r="Q2201" s="203">
        <f t="shared" si="141"/>
        <v>0</v>
      </c>
      <c r="R2201" s="203">
        <f t="shared" si="142"/>
        <v>0</v>
      </c>
      <c r="S2201" s="213">
        <f>IF(M2201="nvt",0,IF(O2201&gt;0,VLOOKUP(M2201,'3-Productie normen'!A:K,VLOOKUP(O2201,'3-Productie normen'!$B$34:$C$35,2,FALSE),FALSE)))</f>
        <v>0</v>
      </c>
      <c r="T2201" s="213">
        <f t="shared" si="143"/>
        <v>0</v>
      </c>
      <c r="U2201" s="572"/>
    </row>
    <row r="2202" spans="1:21" ht="14.15" customHeight="1">
      <c r="A2202" s="232">
        <v>2201</v>
      </c>
      <c r="B2202" s="262" t="s">
        <v>87</v>
      </c>
      <c r="C2202" s="208" t="s">
        <v>1464</v>
      </c>
      <c r="D2202" s="208" t="s">
        <v>1465</v>
      </c>
      <c r="E2202" s="208" t="s">
        <v>1466</v>
      </c>
      <c r="F2202" s="208" t="s">
        <v>176</v>
      </c>
      <c r="G2202" s="208" t="s">
        <v>251</v>
      </c>
      <c r="H2202" s="208" t="s">
        <v>2306</v>
      </c>
      <c r="I2202" s="200" t="s">
        <v>123</v>
      </c>
      <c r="J2202" s="208" t="s">
        <v>179</v>
      </c>
      <c r="K2202" s="208" t="s">
        <v>179</v>
      </c>
      <c r="L2202" s="208" t="s">
        <v>1478</v>
      </c>
      <c r="M2202" s="199" t="s">
        <v>122</v>
      </c>
      <c r="N2202" s="201">
        <v>27.8965</v>
      </c>
      <c r="O2202" s="202" t="s">
        <v>81</v>
      </c>
      <c r="P2202" s="202"/>
      <c r="Q2202" s="203">
        <f t="shared" si="141"/>
        <v>0</v>
      </c>
      <c r="R2202" s="203">
        <f t="shared" si="142"/>
        <v>0</v>
      </c>
      <c r="S2202" s="213">
        <f>IF(M2202="nvt",0,IF(O2202&gt;0,VLOOKUP(M2202,'3-Productie normen'!A:K,VLOOKUP(O2202,'3-Productie normen'!$B$34:$C$35,2,FALSE),FALSE)))</f>
        <v>0</v>
      </c>
      <c r="T2202" s="213">
        <f t="shared" si="143"/>
        <v>0</v>
      </c>
      <c r="U2202" s="572"/>
    </row>
    <row r="2203" spans="1:21" ht="14.15" customHeight="1">
      <c r="A2203" s="231">
        <v>2202</v>
      </c>
      <c r="B2203" s="262" t="s">
        <v>87</v>
      </c>
      <c r="C2203" s="208" t="s">
        <v>1464</v>
      </c>
      <c r="D2203" s="208" t="s">
        <v>1465</v>
      </c>
      <c r="E2203" s="208" t="s">
        <v>1466</v>
      </c>
      <c r="F2203" s="208" t="s">
        <v>176</v>
      </c>
      <c r="G2203" s="208" t="s">
        <v>251</v>
      </c>
      <c r="H2203" s="208" t="s">
        <v>2307</v>
      </c>
      <c r="I2203" s="200" t="s">
        <v>123</v>
      </c>
      <c r="J2203" s="208" t="s">
        <v>179</v>
      </c>
      <c r="K2203" s="208" t="s">
        <v>179</v>
      </c>
      <c r="L2203" s="208" t="s">
        <v>1478</v>
      </c>
      <c r="M2203" s="199" t="s">
        <v>122</v>
      </c>
      <c r="N2203" s="201">
        <v>18.7194</v>
      </c>
      <c r="O2203" s="202" t="s">
        <v>81</v>
      </c>
      <c r="P2203" s="202"/>
      <c r="Q2203" s="203">
        <f t="shared" si="141"/>
        <v>0</v>
      </c>
      <c r="R2203" s="203">
        <f t="shared" si="142"/>
        <v>0</v>
      </c>
      <c r="S2203" s="213">
        <f>IF(M2203="nvt",0,IF(O2203&gt;0,VLOOKUP(M2203,'3-Productie normen'!A:K,VLOOKUP(O2203,'3-Productie normen'!$B$34:$C$35,2,FALSE),FALSE)))</f>
        <v>0</v>
      </c>
      <c r="T2203" s="213">
        <f t="shared" si="143"/>
        <v>0</v>
      </c>
      <c r="U2203" s="572"/>
    </row>
    <row r="2204" spans="1:21" ht="14.15" customHeight="1">
      <c r="A2204" s="231">
        <v>2203</v>
      </c>
      <c r="B2204" s="262" t="s">
        <v>87</v>
      </c>
      <c r="C2204" s="208" t="s">
        <v>1464</v>
      </c>
      <c r="D2204" s="208" t="s">
        <v>1465</v>
      </c>
      <c r="E2204" s="208" t="s">
        <v>1466</v>
      </c>
      <c r="F2204" s="208" t="s">
        <v>176</v>
      </c>
      <c r="G2204" s="208" t="s">
        <v>251</v>
      </c>
      <c r="H2204" s="208" t="s">
        <v>2308</v>
      </c>
      <c r="I2204" s="200" t="s">
        <v>123</v>
      </c>
      <c r="J2204" s="208" t="s">
        <v>179</v>
      </c>
      <c r="K2204" s="208" t="s">
        <v>179</v>
      </c>
      <c r="L2204" s="208" t="s">
        <v>1478</v>
      </c>
      <c r="M2204" s="199" t="s">
        <v>122</v>
      </c>
      <c r="N2204" s="201">
        <v>18.37</v>
      </c>
      <c r="O2204" s="202" t="s">
        <v>81</v>
      </c>
      <c r="P2204" s="202"/>
      <c r="Q2204" s="203">
        <f t="shared" si="141"/>
        <v>0</v>
      </c>
      <c r="R2204" s="203">
        <f t="shared" si="142"/>
        <v>0</v>
      </c>
      <c r="S2204" s="213">
        <f>IF(M2204="nvt",0,IF(O2204&gt;0,VLOOKUP(M2204,'3-Productie normen'!A:K,VLOOKUP(O2204,'3-Productie normen'!$B$34:$C$35,2,FALSE),FALSE)))</f>
        <v>0</v>
      </c>
      <c r="T2204" s="213">
        <f t="shared" si="143"/>
        <v>0</v>
      </c>
      <c r="U2204" s="572"/>
    </row>
    <row r="2205" spans="1:21" ht="14.15" customHeight="1">
      <c r="A2205" s="231">
        <v>2204</v>
      </c>
      <c r="B2205" s="262" t="s">
        <v>87</v>
      </c>
      <c r="C2205" s="208" t="s">
        <v>1464</v>
      </c>
      <c r="D2205" s="208" t="s">
        <v>1465</v>
      </c>
      <c r="E2205" s="208" t="s">
        <v>1466</v>
      </c>
      <c r="F2205" s="208" t="s">
        <v>176</v>
      </c>
      <c r="G2205" s="208" t="s">
        <v>251</v>
      </c>
      <c r="H2205" s="208" t="s">
        <v>2309</v>
      </c>
      <c r="I2205" s="200" t="s">
        <v>123</v>
      </c>
      <c r="J2205" s="208" t="s">
        <v>179</v>
      </c>
      <c r="K2205" s="208" t="s">
        <v>179</v>
      </c>
      <c r="L2205" s="208" t="s">
        <v>1478</v>
      </c>
      <c r="M2205" s="199" t="s">
        <v>122</v>
      </c>
      <c r="N2205" s="201">
        <v>18.633599999999998</v>
      </c>
      <c r="O2205" s="202" t="s">
        <v>81</v>
      </c>
      <c r="P2205" s="202"/>
      <c r="Q2205" s="203">
        <f t="shared" si="141"/>
        <v>0</v>
      </c>
      <c r="R2205" s="203">
        <f t="shared" si="142"/>
        <v>0</v>
      </c>
      <c r="S2205" s="213">
        <f>IF(M2205="nvt",0,IF(O2205&gt;0,VLOOKUP(M2205,'3-Productie normen'!A:K,VLOOKUP(O2205,'3-Productie normen'!$B$34:$C$35,2,FALSE),FALSE)))</f>
        <v>0</v>
      </c>
      <c r="T2205" s="213">
        <f t="shared" si="143"/>
        <v>0</v>
      </c>
      <c r="U2205" s="572"/>
    </row>
    <row r="2206" spans="1:21" ht="14.15" customHeight="1">
      <c r="A2206" s="231">
        <v>2205</v>
      </c>
      <c r="B2206" s="262" t="s">
        <v>87</v>
      </c>
      <c r="C2206" s="208" t="s">
        <v>1464</v>
      </c>
      <c r="D2206" s="208" t="s">
        <v>1465</v>
      </c>
      <c r="E2206" s="208" t="s">
        <v>1466</v>
      </c>
      <c r="F2206" s="208" t="s">
        <v>176</v>
      </c>
      <c r="G2206" s="208" t="s">
        <v>251</v>
      </c>
      <c r="H2206" s="208" t="s">
        <v>2310</v>
      </c>
      <c r="I2206" s="200" t="s">
        <v>123</v>
      </c>
      <c r="J2206" s="208" t="s">
        <v>179</v>
      </c>
      <c r="K2206" s="208" t="s">
        <v>265</v>
      </c>
      <c r="L2206" s="208" t="s">
        <v>425</v>
      </c>
      <c r="M2206" s="199" t="s">
        <v>122</v>
      </c>
      <c r="N2206" s="201">
        <v>22.774099999999997</v>
      </c>
      <c r="O2206" s="202" t="s">
        <v>81</v>
      </c>
      <c r="P2206" s="202"/>
      <c r="Q2206" s="203">
        <f t="shared" si="141"/>
        <v>0</v>
      </c>
      <c r="R2206" s="203">
        <f t="shared" si="142"/>
        <v>0</v>
      </c>
      <c r="S2206" s="213">
        <f>IF(M2206="nvt",0,IF(O2206&gt;0,VLOOKUP(M2206,'3-Productie normen'!A:K,VLOOKUP(O2206,'3-Productie normen'!$B$34:$C$35,2,FALSE),FALSE)))</f>
        <v>0</v>
      </c>
      <c r="T2206" s="213">
        <f t="shared" si="143"/>
        <v>0</v>
      </c>
      <c r="U2206" s="572"/>
    </row>
    <row r="2207" spans="1:21" ht="14.15" customHeight="1">
      <c r="A2207" s="231">
        <v>2206</v>
      </c>
      <c r="B2207" s="262" t="s">
        <v>87</v>
      </c>
      <c r="C2207" s="208" t="s">
        <v>1464</v>
      </c>
      <c r="D2207" s="208" t="s">
        <v>1465</v>
      </c>
      <c r="E2207" s="208" t="s">
        <v>1466</v>
      </c>
      <c r="F2207" s="208" t="s">
        <v>176</v>
      </c>
      <c r="G2207" s="208" t="s">
        <v>251</v>
      </c>
      <c r="H2207" s="208" t="s">
        <v>2311</v>
      </c>
      <c r="I2207" s="200" t="s">
        <v>123</v>
      </c>
      <c r="J2207" s="208" t="s">
        <v>179</v>
      </c>
      <c r="K2207" s="208" t="s">
        <v>1074</v>
      </c>
      <c r="L2207" s="208" t="s">
        <v>425</v>
      </c>
      <c r="M2207" s="199" t="s">
        <v>122</v>
      </c>
      <c r="N2207" s="201">
        <v>25.195300000000003</v>
      </c>
      <c r="O2207" s="202" t="s">
        <v>81</v>
      </c>
      <c r="P2207" s="202"/>
      <c r="Q2207" s="203">
        <f t="shared" si="141"/>
        <v>0</v>
      </c>
      <c r="R2207" s="203">
        <f t="shared" si="142"/>
        <v>0</v>
      </c>
      <c r="S2207" s="213">
        <f>IF(M2207="nvt",0,IF(O2207&gt;0,VLOOKUP(M2207,'3-Productie normen'!A:K,VLOOKUP(O2207,'3-Productie normen'!$B$34:$C$35,2,FALSE),FALSE)))</f>
        <v>0</v>
      </c>
      <c r="T2207" s="213">
        <f t="shared" si="143"/>
        <v>0</v>
      </c>
      <c r="U2207" s="572"/>
    </row>
    <row r="2208" spans="1:21" ht="14.15" customHeight="1">
      <c r="A2208" s="231">
        <v>2207</v>
      </c>
      <c r="B2208" s="262" t="s">
        <v>87</v>
      </c>
      <c r="C2208" s="208" t="s">
        <v>1464</v>
      </c>
      <c r="D2208" s="208" t="s">
        <v>1465</v>
      </c>
      <c r="E2208" s="208" t="s">
        <v>1466</v>
      </c>
      <c r="F2208" s="208" t="s">
        <v>176</v>
      </c>
      <c r="G2208" s="208" t="s">
        <v>251</v>
      </c>
      <c r="H2208" s="208" t="s">
        <v>2312</v>
      </c>
      <c r="I2208" s="200" t="s">
        <v>123</v>
      </c>
      <c r="J2208" s="208" t="s">
        <v>179</v>
      </c>
      <c r="K2208" s="208" t="s">
        <v>179</v>
      </c>
      <c r="L2208" s="208" t="s">
        <v>1478</v>
      </c>
      <c r="M2208" s="199" t="s">
        <v>122</v>
      </c>
      <c r="N2208" s="201">
        <v>17.877099999999999</v>
      </c>
      <c r="O2208" s="202" t="s">
        <v>81</v>
      </c>
      <c r="P2208" s="202"/>
      <c r="Q2208" s="203">
        <f t="shared" si="141"/>
        <v>0</v>
      </c>
      <c r="R2208" s="203">
        <f t="shared" si="142"/>
        <v>0</v>
      </c>
      <c r="S2208" s="213">
        <f>IF(M2208="nvt",0,IF(O2208&gt;0,VLOOKUP(M2208,'3-Productie normen'!A:K,VLOOKUP(O2208,'3-Productie normen'!$B$34:$C$35,2,FALSE),FALSE)))</f>
        <v>0</v>
      </c>
      <c r="T2208" s="213">
        <f t="shared" si="143"/>
        <v>0</v>
      </c>
      <c r="U2208" s="572"/>
    </row>
    <row r="2209" spans="1:21" ht="14.15" customHeight="1">
      <c r="A2209" s="231">
        <v>2208</v>
      </c>
      <c r="B2209" s="262" t="s">
        <v>87</v>
      </c>
      <c r="C2209" s="208" t="s">
        <v>1464</v>
      </c>
      <c r="D2209" s="208" t="s">
        <v>1465</v>
      </c>
      <c r="E2209" s="208" t="s">
        <v>1466</v>
      </c>
      <c r="F2209" s="208" t="s">
        <v>176</v>
      </c>
      <c r="G2209" s="208" t="s">
        <v>251</v>
      </c>
      <c r="H2209" s="208" t="s">
        <v>2313</v>
      </c>
      <c r="I2209" s="200" t="s">
        <v>123</v>
      </c>
      <c r="J2209" s="208" t="s">
        <v>179</v>
      </c>
      <c r="K2209" s="208" t="s">
        <v>179</v>
      </c>
      <c r="L2209" s="208" t="s">
        <v>1478</v>
      </c>
      <c r="M2209" s="199" t="s">
        <v>122</v>
      </c>
      <c r="N2209" s="201">
        <v>18.533799999999999</v>
      </c>
      <c r="O2209" s="202" t="s">
        <v>81</v>
      </c>
      <c r="P2209" s="202"/>
      <c r="Q2209" s="203">
        <f t="shared" si="141"/>
        <v>0</v>
      </c>
      <c r="R2209" s="203">
        <f t="shared" si="142"/>
        <v>0</v>
      </c>
      <c r="S2209" s="213">
        <f>IF(M2209="nvt",0,IF(O2209&gt;0,VLOOKUP(M2209,'3-Productie normen'!A:K,VLOOKUP(O2209,'3-Productie normen'!$B$34:$C$35,2,FALSE),FALSE)))</f>
        <v>0</v>
      </c>
      <c r="T2209" s="213">
        <f t="shared" si="143"/>
        <v>0</v>
      </c>
      <c r="U2209" s="572"/>
    </row>
    <row r="2210" spans="1:21" ht="14.15" customHeight="1">
      <c r="A2210" s="232">
        <v>2209</v>
      </c>
      <c r="B2210" s="262" t="s">
        <v>87</v>
      </c>
      <c r="C2210" s="208" t="s">
        <v>1464</v>
      </c>
      <c r="D2210" s="208" t="s">
        <v>1465</v>
      </c>
      <c r="E2210" s="208" t="s">
        <v>1466</v>
      </c>
      <c r="F2210" s="208" t="s">
        <v>176</v>
      </c>
      <c r="G2210" s="208" t="s">
        <v>251</v>
      </c>
      <c r="H2210" s="208" t="s">
        <v>2314</v>
      </c>
      <c r="I2210" s="200" t="s">
        <v>123</v>
      </c>
      <c r="J2210" s="208" t="s">
        <v>179</v>
      </c>
      <c r="K2210" s="208" t="s">
        <v>179</v>
      </c>
      <c r="L2210" s="208" t="s">
        <v>1478</v>
      </c>
      <c r="M2210" s="199" t="s">
        <v>122</v>
      </c>
      <c r="N2210" s="201">
        <v>29.060199999999998</v>
      </c>
      <c r="O2210" s="202" t="s">
        <v>81</v>
      </c>
      <c r="P2210" s="202"/>
      <c r="Q2210" s="203">
        <f t="shared" si="141"/>
        <v>0</v>
      </c>
      <c r="R2210" s="203">
        <f t="shared" si="142"/>
        <v>0</v>
      </c>
      <c r="S2210" s="213">
        <f>IF(M2210="nvt",0,IF(O2210&gt;0,VLOOKUP(M2210,'3-Productie normen'!A:K,VLOOKUP(O2210,'3-Productie normen'!$B$34:$C$35,2,FALSE),FALSE)))</f>
        <v>0</v>
      </c>
      <c r="T2210" s="213">
        <f t="shared" si="143"/>
        <v>0</v>
      </c>
      <c r="U2210" s="572"/>
    </row>
    <row r="2211" spans="1:21" ht="14.15" customHeight="1">
      <c r="A2211" s="231">
        <v>2210</v>
      </c>
      <c r="B2211" s="262" t="s">
        <v>87</v>
      </c>
      <c r="C2211" s="208" t="s">
        <v>1464</v>
      </c>
      <c r="D2211" s="208" t="s">
        <v>1465</v>
      </c>
      <c r="E2211" s="208" t="s">
        <v>1466</v>
      </c>
      <c r="F2211" s="208" t="s">
        <v>176</v>
      </c>
      <c r="G2211" s="208" t="s">
        <v>251</v>
      </c>
      <c r="H2211" s="208" t="s">
        <v>2315</v>
      </c>
      <c r="I2211" s="200" t="s">
        <v>123</v>
      </c>
      <c r="J2211" s="208" t="s">
        <v>179</v>
      </c>
      <c r="K2211" s="208" t="s">
        <v>179</v>
      </c>
      <c r="L2211" s="208" t="s">
        <v>1478</v>
      </c>
      <c r="M2211" s="199" t="s">
        <v>122</v>
      </c>
      <c r="N2211" s="201">
        <v>18.543900000000001</v>
      </c>
      <c r="O2211" s="202" t="s">
        <v>81</v>
      </c>
      <c r="P2211" s="202"/>
      <c r="Q2211" s="203">
        <f t="shared" si="141"/>
        <v>0</v>
      </c>
      <c r="R2211" s="203">
        <f t="shared" si="142"/>
        <v>0</v>
      </c>
      <c r="S2211" s="213">
        <f>IF(M2211="nvt",0,IF(O2211&gt;0,VLOOKUP(M2211,'3-Productie normen'!A:K,VLOOKUP(O2211,'3-Productie normen'!$B$34:$C$35,2,FALSE),FALSE)))</f>
        <v>0</v>
      </c>
      <c r="T2211" s="213">
        <f t="shared" si="143"/>
        <v>0</v>
      </c>
      <c r="U2211" s="572"/>
    </row>
    <row r="2212" spans="1:21" ht="14.15" customHeight="1">
      <c r="A2212" s="231">
        <v>2211</v>
      </c>
      <c r="B2212" s="262" t="s">
        <v>87</v>
      </c>
      <c r="C2212" s="208" t="s">
        <v>1464</v>
      </c>
      <c r="D2212" s="208" t="s">
        <v>1465</v>
      </c>
      <c r="E2212" s="208" t="s">
        <v>1466</v>
      </c>
      <c r="F2212" s="208" t="s">
        <v>176</v>
      </c>
      <c r="G2212" s="208" t="s">
        <v>251</v>
      </c>
      <c r="H2212" s="208" t="s">
        <v>2316</v>
      </c>
      <c r="I2212" s="200" t="s">
        <v>123</v>
      </c>
      <c r="J2212" s="208" t="s">
        <v>179</v>
      </c>
      <c r="K2212" s="208" t="s">
        <v>179</v>
      </c>
      <c r="L2212" s="208" t="s">
        <v>1478</v>
      </c>
      <c r="M2212" s="199" t="s">
        <v>122</v>
      </c>
      <c r="N2212" s="201">
        <v>18.690999999999999</v>
      </c>
      <c r="O2212" s="202" t="s">
        <v>81</v>
      </c>
      <c r="P2212" s="202"/>
      <c r="Q2212" s="203">
        <f t="shared" si="141"/>
        <v>0</v>
      </c>
      <c r="R2212" s="203">
        <f t="shared" si="142"/>
        <v>0</v>
      </c>
      <c r="S2212" s="213">
        <f>IF(M2212="nvt",0,IF(O2212&gt;0,VLOOKUP(M2212,'3-Productie normen'!A:K,VLOOKUP(O2212,'3-Productie normen'!$B$34:$C$35,2,FALSE),FALSE)))</f>
        <v>0</v>
      </c>
      <c r="T2212" s="213">
        <f t="shared" si="143"/>
        <v>0</v>
      </c>
      <c r="U2212" s="572"/>
    </row>
    <row r="2213" spans="1:21" ht="14.15" customHeight="1">
      <c r="A2213" s="231">
        <v>2212</v>
      </c>
      <c r="B2213" s="262" t="s">
        <v>87</v>
      </c>
      <c r="C2213" s="208" t="s">
        <v>1464</v>
      </c>
      <c r="D2213" s="208" t="s">
        <v>1465</v>
      </c>
      <c r="E2213" s="208" t="s">
        <v>1466</v>
      </c>
      <c r="F2213" s="208" t="s">
        <v>176</v>
      </c>
      <c r="G2213" s="208" t="s">
        <v>251</v>
      </c>
      <c r="H2213" s="208" t="s">
        <v>2317</v>
      </c>
      <c r="I2213" s="200" t="s">
        <v>123</v>
      </c>
      <c r="J2213" s="208" t="s">
        <v>179</v>
      </c>
      <c r="K2213" s="208" t="s">
        <v>179</v>
      </c>
      <c r="L2213" s="208" t="s">
        <v>1478</v>
      </c>
      <c r="M2213" s="199" t="s">
        <v>122</v>
      </c>
      <c r="N2213" s="201">
        <v>18.633599999999998</v>
      </c>
      <c r="O2213" s="202" t="s">
        <v>81</v>
      </c>
      <c r="P2213" s="202"/>
      <c r="Q2213" s="203">
        <f t="shared" si="141"/>
        <v>0</v>
      </c>
      <c r="R2213" s="203">
        <f t="shared" si="142"/>
        <v>0</v>
      </c>
      <c r="S2213" s="213">
        <f>IF(M2213="nvt",0,IF(O2213&gt;0,VLOOKUP(M2213,'3-Productie normen'!A:K,VLOOKUP(O2213,'3-Productie normen'!$B$34:$C$35,2,FALSE),FALSE)))</f>
        <v>0</v>
      </c>
      <c r="T2213" s="213">
        <f t="shared" si="143"/>
        <v>0</v>
      </c>
      <c r="U2213" s="572"/>
    </row>
    <row r="2214" spans="1:21" ht="14.15" customHeight="1">
      <c r="A2214" s="231">
        <v>2213</v>
      </c>
      <c r="B2214" s="262" t="s">
        <v>87</v>
      </c>
      <c r="C2214" s="208" t="s">
        <v>1464</v>
      </c>
      <c r="D2214" s="208" t="s">
        <v>1465</v>
      </c>
      <c r="E2214" s="208" t="s">
        <v>1466</v>
      </c>
      <c r="F2214" s="208" t="s">
        <v>176</v>
      </c>
      <c r="G2214" s="208" t="s">
        <v>251</v>
      </c>
      <c r="H2214" s="208" t="s">
        <v>2318</v>
      </c>
      <c r="I2214" s="200" t="s">
        <v>123</v>
      </c>
      <c r="J2214" s="208" t="s">
        <v>179</v>
      </c>
      <c r="K2214" s="208" t="s">
        <v>179</v>
      </c>
      <c r="L2214" s="208" t="s">
        <v>1478</v>
      </c>
      <c r="M2214" s="199" t="s">
        <v>122</v>
      </c>
      <c r="N2214" s="201">
        <v>19.015699999999999</v>
      </c>
      <c r="O2214" s="202" t="s">
        <v>81</v>
      </c>
      <c r="P2214" s="202"/>
      <c r="Q2214" s="203">
        <f t="shared" si="141"/>
        <v>0</v>
      </c>
      <c r="R2214" s="203">
        <f t="shared" si="142"/>
        <v>0</v>
      </c>
      <c r="S2214" s="213">
        <f>IF(M2214="nvt",0,IF(O2214&gt;0,VLOOKUP(M2214,'3-Productie normen'!A:K,VLOOKUP(O2214,'3-Productie normen'!$B$34:$C$35,2,FALSE),FALSE)))</f>
        <v>0</v>
      </c>
      <c r="T2214" s="213">
        <f t="shared" si="143"/>
        <v>0</v>
      </c>
      <c r="U2214" s="572"/>
    </row>
    <row r="2215" spans="1:21" ht="14.15" customHeight="1">
      <c r="A2215" s="231">
        <v>2214</v>
      </c>
      <c r="B2215" s="262" t="s">
        <v>87</v>
      </c>
      <c r="C2215" s="208" t="s">
        <v>1464</v>
      </c>
      <c r="D2215" s="208" t="s">
        <v>1465</v>
      </c>
      <c r="E2215" s="208" t="s">
        <v>1466</v>
      </c>
      <c r="F2215" s="208" t="s">
        <v>176</v>
      </c>
      <c r="G2215" s="208" t="s">
        <v>251</v>
      </c>
      <c r="H2215" s="208" t="s">
        <v>2319</v>
      </c>
      <c r="I2215" s="200" t="s">
        <v>123</v>
      </c>
      <c r="J2215" s="208" t="s">
        <v>179</v>
      </c>
      <c r="K2215" s="208" t="s">
        <v>1064</v>
      </c>
      <c r="L2215" s="208" t="s">
        <v>1478</v>
      </c>
      <c r="M2215" s="199" t="s">
        <v>122</v>
      </c>
      <c r="N2215" s="201">
        <v>28.232199999999999</v>
      </c>
      <c r="O2215" s="202" t="s">
        <v>81</v>
      </c>
      <c r="P2215" s="202"/>
      <c r="Q2215" s="203">
        <f t="shared" si="141"/>
        <v>0</v>
      </c>
      <c r="R2215" s="203">
        <f t="shared" si="142"/>
        <v>0</v>
      </c>
      <c r="S2215" s="213">
        <f>IF(M2215="nvt",0,IF(O2215&gt;0,VLOOKUP(M2215,'3-Productie normen'!A:K,VLOOKUP(O2215,'3-Productie normen'!$B$34:$C$35,2,FALSE),FALSE)))</f>
        <v>0</v>
      </c>
      <c r="T2215" s="213">
        <f t="shared" si="143"/>
        <v>0</v>
      </c>
      <c r="U2215" s="572"/>
    </row>
    <row r="2216" spans="1:21" ht="14.15" customHeight="1">
      <c r="A2216" s="231">
        <v>2215</v>
      </c>
      <c r="B2216" s="262" t="s">
        <v>87</v>
      </c>
      <c r="C2216" s="208" t="s">
        <v>1464</v>
      </c>
      <c r="D2216" s="208" t="s">
        <v>1465</v>
      </c>
      <c r="E2216" s="208" t="s">
        <v>1466</v>
      </c>
      <c r="F2216" s="208" t="s">
        <v>176</v>
      </c>
      <c r="G2216" s="208" t="s">
        <v>251</v>
      </c>
      <c r="H2216" s="208" t="s">
        <v>2320</v>
      </c>
      <c r="I2216" s="200" t="s">
        <v>125</v>
      </c>
      <c r="J2216" s="208" t="s">
        <v>222</v>
      </c>
      <c r="K2216" s="208" t="s">
        <v>279</v>
      </c>
      <c r="L2216" s="208" t="s">
        <v>1478</v>
      </c>
      <c r="M2216" s="199" t="s">
        <v>129</v>
      </c>
      <c r="N2216" s="201">
        <v>8.8987999999999996</v>
      </c>
      <c r="O2216" s="202" t="s">
        <v>81</v>
      </c>
      <c r="P2216" s="202"/>
      <c r="Q2216" s="203">
        <f t="shared" si="141"/>
        <v>0</v>
      </c>
      <c r="R2216" s="203">
        <f t="shared" si="142"/>
        <v>0</v>
      </c>
      <c r="S2216" s="213">
        <f>IF(M2216="nvt",0,IF(O2216&gt;0,VLOOKUP(M2216,'3-Productie normen'!A:K,VLOOKUP(O2216,'3-Productie normen'!$B$34:$C$35,2,FALSE),FALSE)))</f>
        <v>0</v>
      </c>
      <c r="T2216" s="213">
        <f t="shared" si="143"/>
        <v>0</v>
      </c>
      <c r="U2216" s="572"/>
    </row>
    <row r="2217" spans="1:21" ht="14.15" customHeight="1">
      <c r="A2217" s="231">
        <v>2216</v>
      </c>
      <c r="B2217" s="262" t="s">
        <v>87</v>
      </c>
      <c r="C2217" s="208" t="s">
        <v>1464</v>
      </c>
      <c r="D2217" s="208" t="s">
        <v>1465</v>
      </c>
      <c r="E2217" s="208" t="s">
        <v>1466</v>
      </c>
      <c r="F2217" s="208" t="s">
        <v>176</v>
      </c>
      <c r="G2217" s="208" t="s">
        <v>251</v>
      </c>
      <c r="H2217" s="208" t="s">
        <v>2321</v>
      </c>
      <c r="I2217" s="200" t="s">
        <v>123</v>
      </c>
      <c r="J2217" s="208" t="s">
        <v>209</v>
      </c>
      <c r="K2217" s="208" t="s">
        <v>220</v>
      </c>
      <c r="L2217" s="208" t="s">
        <v>461</v>
      </c>
      <c r="M2217" s="199" t="s">
        <v>122</v>
      </c>
      <c r="N2217" s="201">
        <v>18.595500000000001</v>
      </c>
      <c r="O2217" s="202" t="s">
        <v>81</v>
      </c>
      <c r="P2217" s="202"/>
      <c r="Q2217" s="203">
        <f t="shared" si="141"/>
        <v>0</v>
      </c>
      <c r="R2217" s="203">
        <f t="shared" si="142"/>
        <v>0</v>
      </c>
      <c r="S2217" s="213">
        <f>IF(M2217="nvt",0,IF(O2217&gt;0,VLOOKUP(M2217,'3-Productie normen'!A:K,VLOOKUP(O2217,'3-Productie normen'!$B$34:$C$35,2,FALSE),FALSE)))</f>
        <v>0</v>
      </c>
      <c r="T2217" s="213">
        <f t="shared" si="143"/>
        <v>0</v>
      </c>
      <c r="U2217" s="572"/>
    </row>
    <row r="2218" spans="1:21" ht="14.15" customHeight="1">
      <c r="A2218" s="232">
        <v>2217</v>
      </c>
      <c r="B2218" s="262" t="s">
        <v>87</v>
      </c>
      <c r="C2218" s="208" t="s">
        <v>1464</v>
      </c>
      <c r="D2218" s="208" t="s">
        <v>1465</v>
      </c>
      <c r="E2218" s="208" t="s">
        <v>1466</v>
      </c>
      <c r="F2218" s="208" t="s">
        <v>176</v>
      </c>
      <c r="G2218" s="208" t="s">
        <v>251</v>
      </c>
      <c r="H2218" s="208" t="s">
        <v>1605</v>
      </c>
      <c r="I2218" s="200" t="s">
        <v>143</v>
      </c>
      <c r="J2218" s="208" t="s">
        <v>209</v>
      </c>
      <c r="K2218" s="208" t="s">
        <v>215</v>
      </c>
      <c r="L2218" s="208" t="s">
        <v>180</v>
      </c>
      <c r="M2218" s="208" t="s">
        <v>143</v>
      </c>
      <c r="N2218" s="201">
        <v>5.46</v>
      </c>
      <c r="O2218" s="202"/>
      <c r="P2218" s="202"/>
      <c r="Q2218" s="203">
        <f t="shared" si="141"/>
        <v>0</v>
      </c>
      <c r="R2218" s="203">
        <f t="shared" si="142"/>
        <v>0</v>
      </c>
      <c r="S2218" s="213">
        <f>IF(M2218="nvt",0,IF(O2218&gt;0,VLOOKUP(M2218,'3-Productie normen'!A:K,VLOOKUP(O2218,'3-Productie normen'!$B$34:$C$35,2,FALSE),FALSE)))</f>
        <v>0</v>
      </c>
      <c r="T2218" s="213">
        <f t="shared" si="143"/>
        <v>0</v>
      </c>
      <c r="U2218" s="572"/>
    </row>
    <row r="2219" spans="1:21" ht="14.15" customHeight="1">
      <c r="A2219" s="231">
        <v>2218</v>
      </c>
      <c r="B2219" s="262" t="s">
        <v>87</v>
      </c>
      <c r="C2219" s="208" t="s">
        <v>1464</v>
      </c>
      <c r="D2219" s="208" t="s">
        <v>1465</v>
      </c>
      <c r="E2219" s="208" t="s">
        <v>1466</v>
      </c>
      <c r="F2219" s="208" t="s">
        <v>176</v>
      </c>
      <c r="G2219" s="208" t="s">
        <v>251</v>
      </c>
      <c r="H2219" s="208" t="s">
        <v>2322</v>
      </c>
      <c r="I2219" s="200" t="s">
        <v>143</v>
      </c>
      <c r="J2219" s="208" t="s">
        <v>209</v>
      </c>
      <c r="K2219" s="208" t="s">
        <v>215</v>
      </c>
      <c r="L2219" s="208" t="s">
        <v>180</v>
      </c>
      <c r="M2219" s="208" t="s">
        <v>143</v>
      </c>
      <c r="N2219" s="201">
        <v>9.9689999999999994</v>
      </c>
      <c r="O2219" s="202"/>
      <c r="P2219" s="202"/>
      <c r="Q2219" s="203">
        <f t="shared" si="141"/>
        <v>0</v>
      </c>
      <c r="R2219" s="203">
        <f t="shared" si="142"/>
        <v>0</v>
      </c>
      <c r="S2219" s="213">
        <f>IF(M2219="nvt",0,IF(O2219&gt;0,VLOOKUP(M2219,'3-Productie normen'!A:K,VLOOKUP(O2219,'3-Productie normen'!$B$34:$C$35,2,FALSE),FALSE)))</f>
        <v>0</v>
      </c>
      <c r="T2219" s="213">
        <f t="shared" si="143"/>
        <v>0</v>
      </c>
      <c r="U2219" s="572"/>
    </row>
    <row r="2220" spans="1:21" ht="14.15" customHeight="1">
      <c r="A2220" s="231">
        <v>2219</v>
      </c>
      <c r="B2220" s="262" t="s">
        <v>87</v>
      </c>
      <c r="C2220" s="208" t="s">
        <v>1464</v>
      </c>
      <c r="D2220" s="208" t="s">
        <v>1465</v>
      </c>
      <c r="E2220" s="208" t="s">
        <v>1466</v>
      </c>
      <c r="F2220" s="208" t="s">
        <v>176</v>
      </c>
      <c r="G2220" s="208" t="s">
        <v>629</v>
      </c>
      <c r="H2220" s="208" t="s">
        <v>2323</v>
      </c>
      <c r="I2220" s="200" t="s">
        <v>143</v>
      </c>
      <c r="J2220" s="208" t="s">
        <v>209</v>
      </c>
      <c r="K2220" s="208" t="s">
        <v>213</v>
      </c>
      <c r="L2220" s="208" t="s">
        <v>461</v>
      </c>
      <c r="M2220" s="208" t="s">
        <v>143</v>
      </c>
      <c r="N2220" s="201">
        <v>22.269299999999998</v>
      </c>
      <c r="O2220" s="202"/>
      <c r="P2220" s="202"/>
      <c r="Q2220" s="203">
        <f t="shared" si="141"/>
        <v>0</v>
      </c>
      <c r="R2220" s="203">
        <f t="shared" si="142"/>
        <v>0</v>
      </c>
      <c r="S2220" s="213">
        <f>IF(M2220="nvt",0,IF(O2220&gt;0,VLOOKUP(M2220,'3-Productie normen'!A:K,VLOOKUP(O2220,'3-Productie normen'!$B$34:$C$35,2,FALSE),FALSE)))</f>
        <v>0</v>
      </c>
      <c r="T2220" s="213">
        <f t="shared" si="143"/>
        <v>0</v>
      </c>
      <c r="U2220" s="572"/>
    </row>
    <row r="2221" spans="1:21" ht="14.15" customHeight="1">
      <c r="A2221" s="231">
        <v>2220</v>
      </c>
      <c r="B2221" s="262" t="s">
        <v>87</v>
      </c>
      <c r="C2221" s="208" t="s">
        <v>1464</v>
      </c>
      <c r="D2221" s="208" t="s">
        <v>1465</v>
      </c>
      <c r="E2221" s="208" t="s">
        <v>1466</v>
      </c>
      <c r="F2221" s="208" t="s">
        <v>176</v>
      </c>
      <c r="G2221" s="208" t="s">
        <v>629</v>
      </c>
      <c r="H2221" s="208" t="s">
        <v>2324</v>
      </c>
      <c r="I2221" s="200" t="s">
        <v>143</v>
      </c>
      <c r="J2221" s="208" t="s">
        <v>222</v>
      </c>
      <c r="K2221" s="208" t="s">
        <v>279</v>
      </c>
      <c r="L2221" s="208" t="s">
        <v>404</v>
      </c>
      <c r="M2221" s="208" t="s">
        <v>143</v>
      </c>
      <c r="N2221" s="201">
        <v>17.8596</v>
      </c>
      <c r="O2221" s="202"/>
      <c r="P2221" s="202"/>
      <c r="Q2221" s="203">
        <f t="shared" si="141"/>
        <v>0</v>
      </c>
      <c r="R2221" s="203">
        <f t="shared" si="142"/>
        <v>0</v>
      </c>
      <c r="S2221" s="213">
        <f>IF(M2221="nvt",0,IF(O2221&gt;0,VLOOKUP(M2221,'3-Productie normen'!A:K,VLOOKUP(O2221,'3-Productie normen'!$B$34:$C$35,2,FALSE),FALSE)))</f>
        <v>0</v>
      </c>
      <c r="T2221" s="213">
        <f t="shared" si="143"/>
        <v>0</v>
      </c>
      <c r="U2221" s="572"/>
    </row>
    <row r="2222" spans="1:21" ht="14.15" customHeight="1">
      <c r="A2222" s="231">
        <v>2221</v>
      </c>
      <c r="B2222" s="262" t="s">
        <v>87</v>
      </c>
      <c r="C2222" s="208" t="s">
        <v>1464</v>
      </c>
      <c r="D2222" s="208" t="s">
        <v>1465</v>
      </c>
      <c r="E2222" s="208" t="s">
        <v>1466</v>
      </c>
      <c r="F2222" s="208" t="s">
        <v>176</v>
      </c>
      <c r="G2222" s="208" t="s">
        <v>629</v>
      </c>
      <c r="H2222" s="208" t="s">
        <v>2325</v>
      </c>
      <c r="I2222" s="200" t="s">
        <v>123</v>
      </c>
      <c r="J2222" s="208" t="s">
        <v>222</v>
      </c>
      <c r="K2222" s="208" t="s">
        <v>279</v>
      </c>
      <c r="L2222" s="208" t="s">
        <v>1478</v>
      </c>
      <c r="M2222" s="199" t="s">
        <v>122</v>
      </c>
      <c r="N2222" s="201">
        <v>12.887499999999999</v>
      </c>
      <c r="O2222" s="202" t="s">
        <v>81</v>
      </c>
      <c r="P2222" s="202"/>
      <c r="Q2222" s="203">
        <f t="shared" si="141"/>
        <v>0</v>
      </c>
      <c r="R2222" s="203">
        <f t="shared" si="142"/>
        <v>0</v>
      </c>
      <c r="S2222" s="213">
        <f>IF(M2222="nvt",0,IF(O2222&gt;0,VLOOKUP(M2222,'3-Productie normen'!A:K,VLOOKUP(O2222,'3-Productie normen'!$B$34:$C$35,2,FALSE),FALSE)))</f>
        <v>0</v>
      </c>
      <c r="T2222" s="213">
        <f t="shared" si="143"/>
        <v>0</v>
      </c>
      <c r="U2222" s="572"/>
    </row>
    <row r="2223" spans="1:21" ht="14.15" customHeight="1">
      <c r="A2223" s="231">
        <v>2222</v>
      </c>
      <c r="B2223" s="262" t="s">
        <v>87</v>
      </c>
      <c r="C2223" s="208" t="s">
        <v>1464</v>
      </c>
      <c r="D2223" s="208" t="s">
        <v>1465</v>
      </c>
      <c r="E2223" s="208" t="s">
        <v>1466</v>
      </c>
      <c r="F2223" s="208" t="s">
        <v>176</v>
      </c>
      <c r="G2223" s="208" t="s">
        <v>629</v>
      </c>
      <c r="H2223" s="208" t="s">
        <v>2326</v>
      </c>
      <c r="I2223" s="200" t="s">
        <v>125</v>
      </c>
      <c r="J2223" s="208" t="s">
        <v>222</v>
      </c>
      <c r="K2223" s="208" t="s">
        <v>279</v>
      </c>
      <c r="L2223" s="208" t="s">
        <v>180</v>
      </c>
      <c r="M2223" s="199" t="s">
        <v>129</v>
      </c>
      <c r="N2223" s="201">
        <v>9.0436999999999994</v>
      </c>
      <c r="O2223" s="202" t="s">
        <v>81</v>
      </c>
      <c r="P2223" s="202"/>
      <c r="Q2223" s="203">
        <f t="shared" si="141"/>
        <v>0</v>
      </c>
      <c r="R2223" s="203">
        <f t="shared" si="142"/>
        <v>0</v>
      </c>
      <c r="S2223" s="213">
        <f>IF(M2223="nvt",0,IF(O2223&gt;0,VLOOKUP(M2223,'3-Productie normen'!A:K,VLOOKUP(O2223,'3-Productie normen'!$B$34:$C$35,2,FALSE),FALSE)))</f>
        <v>0</v>
      </c>
      <c r="T2223" s="213">
        <f t="shared" si="143"/>
        <v>0</v>
      </c>
      <c r="U2223" s="572"/>
    </row>
    <row r="2224" spans="1:21" ht="14.15" customHeight="1">
      <c r="A2224" s="231">
        <v>2223</v>
      </c>
      <c r="B2224" s="262" t="s">
        <v>87</v>
      </c>
      <c r="C2224" s="208" t="s">
        <v>1464</v>
      </c>
      <c r="D2224" s="208" t="s">
        <v>1465</v>
      </c>
      <c r="E2224" s="208" t="s">
        <v>1466</v>
      </c>
      <c r="F2224" s="208" t="s">
        <v>176</v>
      </c>
      <c r="G2224" s="208" t="s">
        <v>629</v>
      </c>
      <c r="H2224" s="208" t="s">
        <v>2327</v>
      </c>
      <c r="I2224" s="200" t="s">
        <v>130</v>
      </c>
      <c r="J2224" s="208" t="s">
        <v>209</v>
      </c>
      <c r="K2224" s="208" t="s">
        <v>220</v>
      </c>
      <c r="L2224" s="208" t="s">
        <v>461</v>
      </c>
      <c r="M2224" s="208" t="s">
        <v>140</v>
      </c>
      <c r="N2224" s="201">
        <v>13.418800000000001</v>
      </c>
      <c r="O2224" s="202" t="s">
        <v>81</v>
      </c>
      <c r="P2224" s="202"/>
      <c r="Q2224" s="203">
        <f t="shared" si="141"/>
        <v>0</v>
      </c>
      <c r="R2224" s="203">
        <f t="shared" si="142"/>
        <v>0</v>
      </c>
      <c r="S2224" s="213">
        <f>IF(M2224="nvt",0,IF(O2224&gt;0,VLOOKUP(M2224,'3-Productie normen'!A:K,VLOOKUP(O2224,'3-Productie normen'!$B$34:$C$35,2,FALSE),FALSE)))</f>
        <v>0</v>
      </c>
      <c r="T2224" s="213">
        <f t="shared" si="143"/>
        <v>0</v>
      </c>
      <c r="U2224" s="572"/>
    </row>
    <row r="2225" spans="1:21" ht="14.15" customHeight="1">
      <c r="A2225" s="231">
        <v>2224</v>
      </c>
      <c r="B2225" s="262" t="s">
        <v>87</v>
      </c>
      <c r="C2225" s="208" t="s">
        <v>1464</v>
      </c>
      <c r="D2225" s="208" t="s">
        <v>1465</v>
      </c>
      <c r="E2225" s="208" t="s">
        <v>1466</v>
      </c>
      <c r="F2225" s="208" t="s">
        <v>176</v>
      </c>
      <c r="G2225" s="208" t="s">
        <v>629</v>
      </c>
      <c r="H2225" s="208" t="s">
        <v>2328</v>
      </c>
      <c r="I2225" s="200" t="s">
        <v>143</v>
      </c>
      <c r="J2225" s="208" t="s">
        <v>179</v>
      </c>
      <c r="K2225" s="208" t="s">
        <v>1064</v>
      </c>
      <c r="L2225" s="208" t="s">
        <v>180</v>
      </c>
      <c r="M2225" s="208" t="s">
        <v>143</v>
      </c>
      <c r="N2225" s="201">
        <v>23.084299999999999</v>
      </c>
      <c r="O2225" s="202"/>
      <c r="P2225" s="202"/>
      <c r="Q2225" s="203">
        <f t="shared" si="141"/>
        <v>0</v>
      </c>
      <c r="R2225" s="203">
        <f t="shared" si="142"/>
        <v>0</v>
      </c>
      <c r="S2225" s="213">
        <f>IF(M2225="nvt",0,IF(O2225&gt;0,VLOOKUP(M2225,'3-Productie normen'!A:K,VLOOKUP(O2225,'3-Productie normen'!$B$34:$C$35,2,FALSE),FALSE)))</f>
        <v>0</v>
      </c>
      <c r="T2225" s="213">
        <f t="shared" si="143"/>
        <v>0</v>
      </c>
      <c r="U2225" s="572"/>
    </row>
    <row r="2226" spans="1:21" ht="14.15" customHeight="1">
      <c r="A2226" s="232">
        <v>2225</v>
      </c>
      <c r="B2226" s="262" t="s">
        <v>87</v>
      </c>
      <c r="C2226" s="208" t="s">
        <v>1464</v>
      </c>
      <c r="D2226" s="208" t="s">
        <v>1465</v>
      </c>
      <c r="E2226" s="208" t="s">
        <v>1466</v>
      </c>
      <c r="F2226" s="208" t="s">
        <v>176</v>
      </c>
      <c r="G2226" s="208" t="s">
        <v>2329</v>
      </c>
      <c r="H2226" s="208" t="s">
        <v>2330</v>
      </c>
      <c r="I2226" s="200" t="s">
        <v>143</v>
      </c>
      <c r="J2226" s="208" t="s">
        <v>179</v>
      </c>
      <c r="K2226" s="208" t="s">
        <v>1064</v>
      </c>
      <c r="L2226" s="208" t="s">
        <v>461</v>
      </c>
      <c r="M2226" s="208" t="s">
        <v>143</v>
      </c>
      <c r="N2226" s="201">
        <v>12.887499999999999</v>
      </c>
      <c r="O2226" s="202"/>
      <c r="P2226" s="202"/>
      <c r="Q2226" s="203">
        <f t="shared" si="141"/>
        <v>0</v>
      </c>
      <c r="R2226" s="203">
        <f t="shared" si="142"/>
        <v>0</v>
      </c>
      <c r="S2226" s="213">
        <f>IF(M2226="nvt",0,IF(O2226&gt;0,VLOOKUP(M2226,'3-Productie normen'!A:K,VLOOKUP(O2226,'3-Productie normen'!$B$34:$C$35,2,FALSE),FALSE)))</f>
        <v>0</v>
      </c>
      <c r="T2226" s="213">
        <f t="shared" si="143"/>
        <v>0</v>
      </c>
      <c r="U2226" s="572"/>
    </row>
    <row r="2227" spans="1:21" ht="14.15" customHeight="1">
      <c r="A2227" s="231">
        <v>2226</v>
      </c>
      <c r="B2227" s="262" t="s">
        <v>87</v>
      </c>
      <c r="C2227" s="208" t="s">
        <v>1464</v>
      </c>
      <c r="D2227" s="208" t="s">
        <v>1465</v>
      </c>
      <c r="E2227" s="208" t="s">
        <v>1466</v>
      </c>
      <c r="F2227" s="208" t="s">
        <v>176</v>
      </c>
      <c r="G2227" s="208" t="s">
        <v>2329</v>
      </c>
      <c r="H2227" s="208" t="s">
        <v>2331</v>
      </c>
      <c r="I2227" s="200" t="s">
        <v>143</v>
      </c>
      <c r="J2227" s="208" t="s">
        <v>209</v>
      </c>
      <c r="K2227" s="208" t="s">
        <v>213</v>
      </c>
      <c r="L2227" s="208" t="s">
        <v>461</v>
      </c>
      <c r="M2227" s="208" t="s">
        <v>143</v>
      </c>
      <c r="N2227" s="201">
        <v>19.972000000000001</v>
      </c>
      <c r="O2227" s="202"/>
      <c r="P2227" s="202"/>
      <c r="Q2227" s="203">
        <f t="shared" si="141"/>
        <v>0</v>
      </c>
      <c r="R2227" s="203">
        <f t="shared" si="142"/>
        <v>0</v>
      </c>
      <c r="S2227" s="213">
        <f>IF(M2227="nvt",0,IF(O2227&gt;0,VLOOKUP(M2227,'3-Productie normen'!A:K,VLOOKUP(O2227,'3-Productie normen'!$B$34:$C$35,2,FALSE),FALSE)))</f>
        <v>0</v>
      </c>
      <c r="T2227" s="213">
        <f t="shared" si="143"/>
        <v>0</v>
      </c>
      <c r="U2227" s="572"/>
    </row>
    <row r="2228" spans="1:21" ht="14.15" customHeight="1">
      <c r="A2228" s="231">
        <v>2227</v>
      </c>
      <c r="B2228" s="262" t="s">
        <v>87</v>
      </c>
      <c r="C2228" s="208" t="s">
        <v>1464</v>
      </c>
      <c r="D2228" s="208" t="s">
        <v>1465</v>
      </c>
      <c r="E2228" s="208" t="s">
        <v>1466</v>
      </c>
      <c r="F2228" s="208" t="s">
        <v>176</v>
      </c>
      <c r="G2228" s="208" t="s">
        <v>2329</v>
      </c>
      <c r="H2228" s="208" t="s">
        <v>2332</v>
      </c>
      <c r="I2228" s="200" t="s">
        <v>130</v>
      </c>
      <c r="J2228" s="208" t="s">
        <v>209</v>
      </c>
      <c r="K2228" s="208" t="s">
        <v>220</v>
      </c>
      <c r="L2228" s="208" t="s">
        <v>461</v>
      </c>
      <c r="M2228" s="208" t="s">
        <v>140</v>
      </c>
      <c r="N2228" s="201">
        <v>13.418800000000001</v>
      </c>
      <c r="O2228" s="202" t="s">
        <v>81</v>
      </c>
      <c r="P2228" s="202"/>
      <c r="Q2228" s="203">
        <f t="shared" si="141"/>
        <v>0</v>
      </c>
      <c r="R2228" s="203">
        <f t="shared" si="142"/>
        <v>0</v>
      </c>
      <c r="S2228" s="213">
        <f>IF(M2228="nvt",0,IF(O2228&gt;0,VLOOKUP(M2228,'3-Productie normen'!A:K,VLOOKUP(O2228,'3-Productie normen'!$B$34:$C$35,2,FALSE),FALSE)))</f>
        <v>0</v>
      </c>
      <c r="T2228" s="213">
        <f t="shared" si="143"/>
        <v>0</v>
      </c>
      <c r="U2228" s="572"/>
    </row>
    <row r="2229" spans="1:21" ht="14.15" customHeight="1">
      <c r="A2229" s="231">
        <v>2228</v>
      </c>
      <c r="B2229" s="262" t="s">
        <v>87</v>
      </c>
      <c r="C2229" s="208" t="s">
        <v>1464</v>
      </c>
      <c r="D2229" s="208" t="s">
        <v>1465</v>
      </c>
      <c r="E2229" s="208" t="s">
        <v>1466</v>
      </c>
      <c r="F2229" s="208" t="s">
        <v>176</v>
      </c>
      <c r="G2229" s="208" t="s">
        <v>2329</v>
      </c>
      <c r="H2229" s="208" t="s">
        <v>2333</v>
      </c>
      <c r="I2229" s="200" t="s">
        <v>143</v>
      </c>
      <c r="J2229" s="208" t="s">
        <v>179</v>
      </c>
      <c r="K2229" s="208" t="s">
        <v>1064</v>
      </c>
      <c r="L2229" s="208" t="s">
        <v>1478</v>
      </c>
      <c r="M2229" s="208" t="s">
        <v>143</v>
      </c>
      <c r="N2229" s="201">
        <v>26.483400000000003</v>
      </c>
      <c r="O2229" s="202"/>
      <c r="P2229" s="202"/>
      <c r="Q2229" s="203">
        <f t="shared" si="141"/>
        <v>0</v>
      </c>
      <c r="R2229" s="203">
        <f t="shared" si="142"/>
        <v>0</v>
      </c>
      <c r="S2229" s="213">
        <f>IF(M2229="nvt",0,IF(O2229&gt;0,VLOOKUP(M2229,'3-Productie normen'!A:K,VLOOKUP(O2229,'3-Productie normen'!$B$34:$C$35,2,FALSE),FALSE)))</f>
        <v>0</v>
      </c>
      <c r="T2229" s="213">
        <f t="shared" si="143"/>
        <v>0</v>
      </c>
      <c r="U2229" s="572"/>
    </row>
    <row r="2230" spans="1:21" ht="14.15" customHeight="1">
      <c r="A2230" s="231">
        <v>2229</v>
      </c>
      <c r="B2230" s="262" t="s">
        <v>87</v>
      </c>
      <c r="C2230" s="208" t="s">
        <v>1464</v>
      </c>
      <c r="D2230" s="208" t="s">
        <v>1465</v>
      </c>
      <c r="E2230" s="208" t="s">
        <v>2334</v>
      </c>
      <c r="F2230" s="208" t="s">
        <v>176</v>
      </c>
      <c r="G2230" s="208" t="s">
        <v>377</v>
      </c>
      <c r="H2230" s="208" t="s">
        <v>2335</v>
      </c>
      <c r="I2230" s="200" t="s">
        <v>143</v>
      </c>
      <c r="J2230" s="208" t="s">
        <v>222</v>
      </c>
      <c r="K2230" s="208" t="s">
        <v>240</v>
      </c>
      <c r="L2230" s="208" t="s">
        <v>2336</v>
      </c>
      <c r="M2230" s="208" t="s">
        <v>143</v>
      </c>
      <c r="N2230" s="201">
        <v>50.489200000000004</v>
      </c>
      <c r="O2230" s="202"/>
      <c r="P2230" s="202"/>
      <c r="Q2230" s="203">
        <f t="shared" si="141"/>
        <v>0</v>
      </c>
      <c r="R2230" s="203">
        <f t="shared" si="142"/>
        <v>0</v>
      </c>
      <c r="S2230" s="213">
        <f>IF(M2230="nvt",0,IF(O2230&gt;0,VLOOKUP(M2230,'3-Productie normen'!A:K,VLOOKUP(O2230,'3-Productie normen'!$B$34:$C$35,2,FALSE),FALSE)))</f>
        <v>0</v>
      </c>
      <c r="T2230" s="213">
        <f t="shared" si="143"/>
        <v>0</v>
      </c>
      <c r="U2230" s="572"/>
    </row>
    <row r="2231" spans="1:21" ht="14.15" customHeight="1">
      <c r="A2231" s="231">
        <v>2230</v>
      </c>
      <c r="B2231" s="262" t="s">
        <v>87</v>
      </c>
      <c r="C2231" s="208" t="s">
        <v>1464</v>
      </c>
      <c r="D2231" s="208" t="s">
        <v>1465</v>
      </c>
      <c r="E2231" s="208" t="s">
        <v>2334</v>
      </c>
      <c r="F2231" s="208" t="s">
        <v>176</v>
      </c>
      <c r="G2231" s="208" t="s">
        <v>377</v>
      </c>
      <c r="H2231" s="208" t="s">
        <v>2337</v>
      </c>
      <c r="I2231" s="200" t="s">
        <v>125</v>
      </c>
      <c r="J2231" s="208" t="s">
        <v>222</v>
      </c>
      <c r="K2231" s="208" t="s">
        <v>279</v>
      </c>
      <c r="L2231" s="208" t="s">
        <v>387</v>
      </c>
      <c r="M2231" s="199" t="s">
        <v>129</v>
      </c>
      <c r="N2231" s="201">
        <v>20.3002</v>
      </c>
      <c r="O2231" s="202" t="s">
        <v>81</v>
      </c>
      <c r="P2231" s="202"/>
      <c r="Q2231" s="203">
        <f t="shared" si="141"/>
        <v>0</v>
      </c>
      <c r="R2231" s="203">
        <f t="shared" si="142"/>
        <v>0</v>
      </c>
      <c r="S2231" s="213">
        <f>IF(M2231="nvt",0,IF(O2231&gt;0,VLOOKUP(M2231,'3-Productie normen'!A:K,VLOOKUP(O2231,'3-Productie normen'!$B$34:$C$35,2,FALSE),FALSE)))</f>
        <v>0</v>
      </c>
      <c r="T2231" s="213">
        <f t="shared" si="143"/>
        <v>0</v>
      </c>
      <c r="U2231" s="572"/>
    </row>
    <row r="2232" spans="1:21" ht="14.15" customHeight="1">
      <c r="A2232" s="231">
        <v>2231</v>
      </c>
      <c r="B2232" s="262" t="s">
        <v>87</v>
      </c>
      <c r="C2232" s="208" t="s">
        <v>1464</v>
      </c>
      <c r="D2232" s="208" t="s">
        <v>1465</v>
      </c>
      <c r="E2232" s="208" t="s">
        <v>2334</v>
      </c>
      <c r="F2232" s="208" t="s">
        <v>176</v>
      </c>
      <c r="G2232" s="208" t="s">
        <v>377</v>
      </c>
      <c r="H2232" s="208" t="s">
        <v>2338</v>
      </c>
      <c r="I2232" s="200" t="s">
        <v>143</v>
      </c>
      <c r="J2232" s="208" t="s">
        <v>209</v>
      </c>
      <c r="K2232" s="208" t="s">
        <v>213</v>
      </c>
      <c r="L2232" s="208" t="s">
        <v>180</v>
      </c>
      <c r="M2232" s="208" t="s">
        <v>143</v>
      </c>
      <c r="N2232" s="201">
        <v>0.4</v>
      </c>
      <c r="O2232" s="202"/>
      <c r="P2232" s="202"/>
      <c r="Q2232" s="203">
        <f t="shared" si="141"/>
        <v>0</v>
      </c>
      <c r="R2232" s="203">
        <f t="shared" si="142"/>
        <v>0</v>
      </c>
      <c r="S2232" s="213">
        <f>IF(M2232="nvt",0,IF(O2232&gt;0,VLOOKUP(M2232,'3-Productie normen'!A:K,VLOOKUP(O2232,'3-Productie normen'!$B$34:$C$35,2,FALSE),FALSE)))</f>
        <v>0</v>
      </c>
      <c r="T2232" s="213">
        <f t="shared" si="143"/>
        <v>0</v>
      </c>
      <c r="U2232" s="572"/>
    </row>
    <row r="2233" spans="1:21" ht="14.15" customHeight="1">
      <c r="A2233" s="231">
        <v>2232</v>
      </c>
      <c r="B2233" s="262" t="s">
        <v>87</v>
      </c>
      <c r="C2233" s="208" t="s">
        <v>1464</v>
      </c>
      <c r="D2233" s="208" t="s">
        <v>1465</v>
      </c>
      <c r="E2233" s="208" t="s">
        <v>2334</v>
      </c>
      <c r="F2233" s="208" t="s">
        <v>176</v>
      </c>
      <c r="G2233" s="208" t="s">
        <v>377</v>
      </c>
      <c r="H2233" s="208" t="s">
        <v>2339</v>
      </c>
      <c r="I2233" s="207" t="s">
        <v>136</v>
      </c>
      <c r="J2233" s="208" t="s">
        <v>179</v>
      </c>
      <c r="K2233" s="199" t="s">
        <v>762</v>
      </c>
      <c r="L2233" s="208" t="s">
        <v>387</v>
      </c>
      <c r="M2233" s="199" t="s">
        <v>137</v>
      </c>
      <c r="N2233" s="201">
        <v>9.6110000000000007</v>
      </c>
      <c r="O2233" s="202" t="s">
        <v>81</v>
      </c>
      <c r="P2233" s="202"/>
      <c r="Q2233" s="203">
        <f t="shared" si="141"/>
        <v>0</v>
      </c>
      <c r="R2233" s="203">
        <f t="shared" si="142"/>
        <v>0</v>
      </c>
      <c r="S2233" s="213">
        <f>IF(M2233="nvt",0,IF(O2233&gt;0,VLOOKUP(M2233,'3-Productie normen'!A:K,VLOOKUP(O2233,'3-Productie normen'!$B$34:$C$35,2,FALSE),FALSE)))</f>
        <v>0</v>
      </c>
      <c r="T2233" s="213">
        <f t="shared" si="143"/>
        <v>0</v>
      </c>
      <c r="U2233" s="572"/>
    </row>
    <row r="2234" spans="1:21" ht="14.15" customHeight="1">
      <c r="A2234" s="232">
        <v>2233</v>
      </c>
      <c r="B2234" s="262" t="s">
        <v>87</v>
      </c>
      <c r="C2234" s="208" t="s">
        <v>1464</v>
      </c>
      <c r="D2234" s="208" t="s">
        <v>1465</v>
      </c>
      <c r="E2234" s="208" t="s">
        <v>2334</v>
      </c>
      <c r="F2234" s="208" t="s">
        <v>176</v>
      </c>
      <c r="G2234" s="208" t="s">
        <v>377</v>
      </c>
      <c r="H2234" s="208" t="s">
        <v>2340</v>
      </c>
      <c r="I2234" s="200" t="s">
        <v>143</v>
      </c>
      <c r="J2234" s="208" t="s">
        <v>209</v>
      </c>
      <c r="K2234" s="208" t="s">
        <v>213</v>
      </c>
      <c r="L2234" s="208" t="s">
        <v>180</v>
      </c>
      <c r="M2234" s="208" t="s">
        <v>143</v>
      </c>
      <c r="N2234" s="201">
        <v>0.34200000000000003</v>
      </c>
      <c r="O2234" s="202"/>
      <c r="P2234" s="202"/>
      <c r="Q2234" s="203">
        <f t="shared" si="141"/>
        <v>0</v>
      </c>
      <c r="R2234" s="203">
        <f t="shared" si="142"/>
        <v>0</v>
      </c>
      <c r="S2234" s="213">
        <f>IF(M2234="nvt",0,IF(O2234&gt;0,VLOOKUP(M2234,'3-Productie normen'!A:K,VLOOKUP(O2234,'3-Productie normen'!$B$34:$C$35,2,FALSE),FALSE)))</f>
        <v>0</v>
      </c>
      <c r="T2234" s="213">
        <f t="shared" si="143"/>
        <v>0</v>
      </c>
      <c r="U2234" s="572"/>
    </row>
    <row r="2235" spans="1:21" ht="14.15" customHeight="1">
      <c r="A2235" s="231">
        <v>2234</v>
      </c>
      <c r="B2235" s="262" t="s">
        <v>87</v>
      </c>
      <c r="C2235" s="208" t="s">
        <v>1464</v>
      </c>
      <c r="D2235" s="208" t="s">
        <v>1465</v>
      </c>
      <c r="E2235" s="208" t="s">
        <v>2334</v>
      </c>
      <c r="F2235" s="208" t="s">
        <v>176</v>
      </c>
      <c r="G2235" s="208" t="s">
        <v>377</v>
      </c>
      <c r="H2235" s="208" t="s">
        <v>2341</v>
      </c>
      <c r="I2235" s="200" t="s">
        <v>123</v>
      </c>
      <c r="J2235" s="208" t="s">
        <v>179</v>
      </c>
      <c r="K2235" s="208" t="s">
        <v>2342</v>
      </c>
      <c r="L2235" s="208" t="s">
        <v>1478</v>
      </c>
      <c r="M2235" s="199" t="s">
        <v>122</v>
      </c>
      <c r="N2235" s="201">
        <v>51.031199999999998</v>
      </c>
      <c r="O2235" s="202" t="s">
        <v>81</v>
      </c>
      <c r="P2235" s="202"/>
      <c r="Q2235" s="203">
        <f t="shared" si="141"/>
        <v>0</v>
      </c>
      <c r="R2235" s="203">
        <f t="shared" si="142"/>
        <v>0</v>
      </c>
      <c r="S2235" s="213">
        <f>IF(M2235="nvt",0,IF(O2235&gt;0,VLOOKUP(M2235,'3-Productie normen'!A:K,VLOOKUP(O2235,'3-Productie normen'!$B$34:$C$35,2,FALSE),FALSE)))</f>
        <v>0</v>
      </c>
      <c r="T2235" s="213">
        <f t="shared" si="143"/>
        <v>0</v>
      </c>
      <c r="U2235" s="572"/>
    </row>
    <row r="2236" spans="1:21" ht="14.15" customHeight="1">
      <c r="A2236" s="231">
        <v>2235</v>
      </c>
      <c r="B2236" s="262" t="s">
        <v>87</v>
      </c>
      <c r="C2236" s="208" t="s">
        <v>1464</v>
      </c>
      <c r="D2236" s="208" t="s">
        <v>1465</v>
      </c>
      <c r="E2236" s="208" t="s">
        <v>2334</v>
      </c>
      <c r="F2236" s="208" t="s">
        <v>176</v>
      </c>
      <c r="G2236" s="208" t="s">
        <v>377</v>
      </c>
      <c r="H2236" s="208" t="s">
        <v>2343</v>
      </c>
      <c r="I2236" s="200" t="s">
        <v>133</v>
      </c>
      <c r="J2236" s="208" t="s">
        <v>222</v>
      </c>
      <c r="K2236" s="208" t="s">
        <v>223</v>
      </c>
      <c r="L2236" s="208" t="s">
        <v>461</v>
      </c>
      <c r="M2236" s="208" t="s">
        <v>138</v>
      </c>
      <c r="N2236" s="201">
        <v>4.3675999999999995</v>
      </c>
      <c r="O2236" s="202" t="s">
        <v>81</v>
      </c>
      <c r="P2236" s="202"/>
      <c r="Q2236" s="203">
        <f t="shared" si="141"/>
        <v>0</v>
      </c>
      <c r="R2236" s="203">
        <f t="shared" si="142"/>
        <v>0</v>
      </c>
      <c r="S2236" s="213">
        <f>IF(M2236="nvt",0,IF(O2236&gt;0,VLOOKUP(M2236,'3-Productie normen'!A:K,VLOOKUP(O2236,'3-Productie normen'!$B$34:$C$35,2,FALSE),FALSE)))</f>
        <v>0</v>
      </c>
      <c r="T2236" s="213">
        <f t="shared" si="143"/>
        <v>0</v>
      </c>
      <c r="U2236" s="572"/>
    </row>
    <row r="2237" spans="1:21" ht="14.15" customHeight="1">
      <c r="A2237" s="231">
        <v>2236</v>
      </c>
      <c r="B2237" s="262" t="s">
        <v>87</v>
      </c>
      <c r="C2237" s="208" t="s">
        <v>1464</v>
      </c>
      <c r="D2237" s="208" t="s">
        <v>1465</v>
      </c>
      <c r="E2237" s="208" t="s">
        <v>2334</v>
      </c>
      <c r="F2237" s="208" t="s">
        <v>176</v>
      </c>
      <c r="G2237" s="208" t="s">
        <v>377</v>
      </c>
      <c r="H2237" s="208" t="s">
        <v>2344</v>
      </c>
      <c r="I2237" s="200" t="s">
        <v>133</v>
      </c>
      <c r="J2237" s="208" t="s">
        <v>222</v>
      </c>
      <c r="K2237" s="208" t="s">
        <v>223</v>
      </c>
      <c r="L2237" s="208" t="s">
        <v>461</v>
      </c>
      <c r="M2237" s="208" t="s">
        <v>138</v>
      </c>
      <c r="N2237" s="201">
        <v>1.032</v>
      </c>
      <c r="O2237" s="202" t="s">
        <v>81</v>
      </c>
      <c r="P2237" s="202"/>
      <c r="Q2237" s="203">
        <f t="shared" si="141"/>
        <v>0</v>
      </c>
      <c r="R2237" s="203">
        <f t="shared" si="142"/>
        <v>0</v>
      </c>
      <c r="S2237" s="213">
        <f>IF(M2237="nvt",0,IF(O2237&gt;0,VLOOKUP(M2237,'3-Productie normen'!A:K,VLOOKUP(O2237,'3-Productie normen'!$B$34:$C$35,2,FALSE),FALSE)))</f>
        <v>0</v>
      </c>
      <c r="T2237" s="213">
        <f t="shared" si="143"/>
        <v>0</v>
      </c>
      <c r="U2237" s="572"/>
    </row>
    <row r="2238" spans="1:21" ht="14.15" customHeight="1">
      <c r="A2238" s="231">
        <v>2237</v>
      </c>
      <c r="B2238" s="262" t="s">
        <v>87</v>
      </c>
      <c r="C2238" s="208" t="s">
        <v>1464</v>
      </c>
      <c r="D2238" s="208" t="s">
        <v>1465</v>
      </c>
      <c r="E2238" s="208" t="s">
        <v>2334</v>
      </c>
      <c r="F2238" s="208" t="s">
        <v>176</v>
      </c>
      <c r="G2238" s="208" t="s">
        <v>377</v>
      </c>
      <c r="H2238" s="208" t="s">
        <v>2345</v>
      </c>
      <c r="I2238" s="200" t="s">
        <v>123</v>
      </c>
      <c r="J2238" s="208" t="s">
        <v>179</v>
      </c>
      <c r="K2238" s="208" t="s">
        <v>2342</v>
      </c>
      <c r="L2238" s="208" t="s">
        <v>1478</v>
      </c>
      <c r="M2238" s="199" t="s">
        <v>122</v>
      </c>
      <c r="N2238" s="201">
        <v>9.0896000000000008</v>
      </c>
      <c r="O2238" s="202" t="s">
        <v>81</v>
      </c>
      <c r="P2238" s="202"/>
      <c r="Q2238" s="203">
        <f t="shared" si="141"/>
        <v>0</v>
      </c>
      <c r="R2238" s="203">
        <f t="shared" si="142"/>
        <v>0</v>
      </c>
      <c r="S2238" s="213">
        <f>IF(M2238="nvt",0,IF(O2238&gt;0,VLOOKUP(M2238,'3-Productie normen'!A:K,VLOOKUP(O2238,'3-Productie normen'!$B$34:$C$35,2,FALSE),FALSE)))</f>
        <v>0</v>
      </c>
      <c r="T2238" s="213">
        <f t="shared" si="143"/>
        <v>0</v>
      </c>
      <c r="U2238" s="572"/>
    </row>
    <row r="2239" spans="1:21" ht="14.15" customHeight="1">
      <c r="A2239" s="231">
        <v>2238</v>
      </c>
      <c r="B2239" s="262" t="s">
        <v>87</v>
      </c>
      <c r="C2239" s="208" t="s">
        <v>1464</v>
      </c>
      <c r="D2239" s="208" t="s">
        <v>1465</v>
      </c>
      <c r="E2239" s="208" t="s">
        <v>2334</v>
      </c>
      <c r="F2239" s="208" t="s">
        <v>176</v>
      </c>
      <c r="G2239" s="208" t="s">
        <v>377</v>
      </c>
      <c r="H2239" s="208" t="s">
        <v>2346</v>
      </c>
      <c r="I2239" s="200" t="s">
        <v>123</v>
      </c>
      <c r="J2239" s="208" t="s">
        <v>179</v>
      </c>
      <c r="K2239" s="208" t="s">
        <v>2342</v>
      </c>
      <c r="L2239" s="208" t="s">
        <v>1478</v>
      </c>
      <c r="M2239" s="199" t="s">
        <v>122</v>
      </c>
      <c r="N2239" s="201">
        <v>9.121599999999999</v>
      </c>
      <c r="O2239" s="202" t="s">
        <v>81</v>
      </c>
      <c r="P2239" s="202"/>
      <c r="Q2239" s="203">
        <f t="shared" si="141"/>
        <v>0</v>
      </c>
      <c r="R2239" s="203">
        <f t="shared" si="142"/>
        <v>0</v>
      </c>
      <c r="S2239" s="213">
        <f>IF(M2239="nvt",0,IF(O2239&gt;0,VLOOKUP(M2239,'3-Productie normen'!A:K,VLOOKUP(O2239,'3-Productie normen'!$B$34:$C$35,2,FALSE),FALSE)))</f>
        <v>0</v>
      </c>
      <c r="T2239" s="213">
        <f t="shared" si="143"/>
        <v>0</v>
      </c>
      <c r="U2239" s="572"/>
    </row>
    <row r="2240" spans="1:21" ht="14.15" customHeight="1">
      <c r="A2240" s="231">
        <v>2239</v>
      </c>
      <c r="B2240" s="262" t="s">
        <v>87</v>
      </c>
      <c r="C2240" s="208" t="s">
        <v>1464</v>
      </c>
      <c r="D2240" s="208" t="s">
        <v>1465</v>
      </c>
      <c r="E2240" s="208" t="s">
        <v>2334</v>
      </c>
      <c r="F2240" s="208" t="s">
        <v>176</v>
      </c>
      <c r="G2240" s="208" t="s">
        <v>377</v>
      </c>
      <c r="H2240" s="208" t="s">
        <v>2347</v>
      </c>
      <c r="I2240" s="200" t="s">
        <v>123</v>
      </c>
      <c r="J2240" s="208" t="s">
        <v>179</v>
      </c>
      <c r="K2240" s="208" t="s">
        <v>2342</v>
      </c>
      <c r="L2240" s="208" t="s">
        <v>1478</v>
      </c>
      <c r="M2240" s="199" t="s">
        <v>122</v>
      </c>
      <c r="N2240" s="201">
        <v>14.3775</v>
      </c>
      <c r="O2240" s="202" t="s">
        <v>81</v>
      </c>
      <c r="P2240" s="202"/>
      <c r="Q2240" s="203">
        <f t="shared" si="141"/>
        <v>0</v>
      </c>
      <c r="R2240" s="203">
        <f t="shared" si="142"/>
        <v>0</v>
      </c>
      <c r="S2240" s="213">
        <f>IF(M2240="nvt",0,IF(O2240&gt;0,VLOOKUP(M2240,'3-Productie normen'!A:K,VLOOKUP(O2240,'3-Productie normen'!$B$34:$C$35,2,FALSE),FALSE)))</f>
        <v>0</v>
      </c>
      <c r="T2240" s="213">
        <f t="shared" si="143"/>
        <v>0</v>
      </c>
      <c r="U2240" s="572"/>
    </row>
    <row r="2241" spans="1:21" ht="14.15" customHeight="1">
      <c r="A2241" s="231">
        <v>2240</v>
      </c>
      <c r="B2241" s="262" t="s">
        <v>87</v>
      </c>
      <c r="C2241" s="208" t="s">
        <v>1464</v>
      </c>
      <c r="D2241" s="208" t="s">
        <v>1465</v>
      </c>
      <c r="E2241" s="208" t="s">
        <v>2334</v>
      </c>
      <c r="F2241" s="208" t="s">
        <v>176</v>
      </c>
      <c r="G2241" s="208" t="s">
        <v>377</v>
      </c>
      <c r="H2241" s="208" t="s">
        <v>2348</v>
      </c>
      <c r="I2241" s="200" t="s">
        <v>143</v>
      </c>
      <c r="J2241" s="208" t="s">
        <v>209</v>
      </c>
      <c r="K2241" s="208" t="s">
        <v>213</v>
      </c>
      <c r="L2241" s="208" t="s">
        <v>461</v>
      </c>
      <c r="M2241" s="208" t="s">
        <v>143</v>
      </c>
      <c r="N2241" s="201">
        <v>2.8358999999999996</v>
      </c>
      <c r="O2241" s="202"/>
      <c r="P2241" s="202"/>
      <c r="Q2241" s="203">
        <f t="shared" si="141"/>
        <v>0</v>
      </c>
      <c r="R2241" s="203">
        <f t="shared" si="142"/>
        <v>0</v>
      </c>
      <c r="S2241" s="213">
        <f>IF(M2241="nvt",0,IF(O2241&gt;0,VLOOKUP(M2241,'3-Productie normen'!A:K,VLOOKUP(O2241,'3-Productie normen'!$B$34:$C$35,2,FALSE),FALSE)))</f>
        <v>0</v>
      </c>
      <c r="T2241" s="213">
        <f t="shared" si="143"/>
        <v>0</v>
      </c>
      <c r="U2241" s="572"/>
    </row>
    <row r="2242" spans="1:21" ht="14.15" customHeight="1">
      <c r="A2242" s="232">
        <v>2241</v>
      </c>
      <c r="B2242" s="262" t="s">
        <v>87</v>
      </c>
      <c r="C2242" s="208" t="s">
        <v>1464</v>
      </c>
      <c r="D2242" s="208" t="s">
        <v>1465</v>
      </c>
      <c r="E2242" s="208" t="s">
        <v>2334</v>
      </c>
      <c r="F2242" s="208" t="s">
        <v>176</v>
      </c>
      <c r="G2242" s="208" t="s">
        <v>377</v>
      </c>
      <c r="H2242" s="208" t="s">
        <v>2349</v>
      </c>
      <c r="I2242" s="200" t="s">
        <v>143</v>
      </c>
      <c r="J2242" s="208" t="s">
        <v>255</v>
      </c>
      <c r="K2242" s="208" t="s">
        <v>256</v>
      </c>
      <c r="L2242" s="208" t="s">
        <v>1478</v>
      </c>
      <c r="M2242" s="208" t="s">
        <v>143</v>
      </c>
      <c r="N2242" s="201">
        <v>18.142900000000001</v>
      </c>
      <c r="O2242" s="202"/>
      <c r="P2242" s="202"/>
      <c r="Q2242" s="203">
        <f t="shared" si="141"/>
        <v>0</v>
      </c>
      <c r="R2242" s="203">
        <f t="shared" si="142"/>
        <v>0</v>
      </c>
      <c r="S2242" s="213">
        <f>IF(M2242="nvt",0,IF(O2242&gt;0,VLOOKUP(M2242,'3-Productie normen'!A:K,VLOOKUP(O2242,'3-Productie normen'!$B$34:$C$35,2,FALSE),FALSE)))</f>
        <v>0</v>
      </c>
      <c r="T2242" s="213">
        <f t="shared" si="143"/>
        <v>0</v>
      </c>
      <c r="U2242" s="572"/>
    </row>
    <row r="2243" spans="1:21" ht="14.15" customHeight="1">
      <c r="A2243" s="231">
        <v>2242</v>
      </c>
      <c r="B2243" s="262" t="s">
        <v>87</v>
      </c>
      <c r="C2243" s="208" t="s">
        <v>1464</v>
      </c>
      <c r="D2243" s="208" t="s">
        <v>1465</v>
      </c>
      <c r="E2243" s="208" t="s">
        <v>2350</v>
      </c>
      <c r="F2243" s="208" t="s">
        <v>176</v>
      </c>
      <c r="G2243" s="208" t="s">
        <v>377</v>
      </c>
      <c r="H2243" s="208" t="s">
        <v>2351</v>
      </c>
      <c r="I2243" s="200" t="s">
        <v>143</v>
      </c>
      <c r="J2243" s="208" t="s">
        <v>179</v>
      </c>
      <c r="K2243" s="208" t="s">
        <v>179</v>
      </c>
      <c r="L2243" s="208" t="s">
        <v>180</v>
      </c>
      <c r="M2243" s="208" t="s">
        <v>143</v>
      </c>
      <c r="N2243" s="201">
        <v>8.56</v>
      </c>
      <c r="O2243" s="202"/>
      <c r="P2243" s="202"/>
      <c r="Q2243" s="203">
        <f t="shared" si="141"/>
        <v>0</v>
      </c>
      <c r="R2243" s="203">
        <f t="shared" si="142"/>
        <v>0</v>
      </c>
      <c r="S2243" s="213">
        <f>IF(M2243="nvt",0,IF(O2243&gt;0,VLOOKUP(M2243,'3-Productie normen'!A:K,VLOOKUP(O2243,'3-Productie normen'!$B$34:$C$35,2,FALSE),FALSE)))</f>
        <v>0</v>
      </c>
      <c r="T2243" s="213">
        <f t="shared" si="143"/>
        <v>0</v>
      </c>
      <c r="U2243" s="572"/>
    </row>
    <row r="2244" spans="1:21" ht="14.15" customHeight="1">
      <c r="A2244" s="231">
        <v>2243</v>
      </c>
      <c r="B2244" s="262" t="s">
        <v>87</v>
      </c>
      <c r="C2244" s="208" t="s">
        <v>1464</v>
      </c>
      <c r="D2244" s="208" t="s">
        <v>1465</v>
      </c>
      <c r="E2244" s="208" t="s">
        <v>2350</v>
      </c>
      <c r="F2244" s="208" t="s">
        <v>176</v>
      </c>
      <c r="G2244" s="208" t="s">
        <v>377</v>
      </c>
      <c r="H2244" s="208" t="s">
        <v>2352</v>
      </c>
      <c r="I2244" s="200" t="s">
        <v>143</v>
      </c>
      <c r="J2244" s="208" t="s">
        <v>222</v>
      </c>
      <c r="K2244" s="208" t="s">
        <v>223</v>
      </c>
      <c r="L2244" s="208" t="s">
        <v>461</v>
      </c>
      <c r="M2244" s="208" t="s">
        <v>143</v>
      </c>
      <c r="N2244" s="201">
        <v>1.9953000000000001</v>
      </c>
      <c r="O2244" s="202"/>
      <c r="P2244" s="202"/>
      <c r="Q2244" s="203">
        <f t="shared" si="141"/>
        <v>0</v>
      </c>
      <c r="R2244" s="203">
        <f t="shared" si="142"/>
        <v>0</v>
      </c>
      <c r="S2244" s="213">
        <f>IF(M2244="nvt",0,IF(O2244&gt;0,VLOOKUP(M2244,'3-Productie normen'!A:K,VLOOKUP(O2244,'3-Productie normen'!$B$34:$C$35,2,FALSE),FALSE)))</f>
        <v>0</v>
      </c>
      <c r="T2244" s="213">
        <f t="shared" si="143"/>
        <v>0</v>
      </c>
      <c r="U2244" s="572"/>
    </row>
    <row r="2245" spans="1:21" ht="14.15" customHeight="1">
      <c r="A2245" s="231">
        <v>2244</v>
      </c>
      <c r="B2245" s="262" t="s">
        <v>87</v>
      </c>
      <c r="C2245" s="208" t="s">
        <v>1464</v>
      </c>
      <c r="D2245" s="208" t="s">
        <v>1465</v>
      </c>
      <c r="E2245" s="208" t="s">
        <v>2350</v>
      </c>
      <c r="F2245" s="208" t="s">
        <v>176</v>
      </c>
      <c r="G2245" s="208" t="s">
        <v>377</v>
      </c>
      <c r="H2245" s="208" t="s">
        <v>2353</v>
      </c>
      <c r="I2245" s="200" t="s">
        <v>143</v>
      </c>
      <c r="J2245" s="208" t="s">
        <v>222</v>
      </c>
      <c r="K2245" s="208" t="s">
        <v>279</v>
      </c>
      <c r="L2245" s="208" t="s">
        <v>461</v>
      </c>
      <c r="M2245" s="208" t="s">
        <v>143</v>
      </c>
      <c r="N2245" s="201">
        <v>1.5837999999999999</v>
      </c>
      <c r="O2245" s="202"/>
      <c r="P2245" s="202"/>
      <c r="Q2245" s="203">
        <f t="shared" si="141"/>
        <v>0</v>
      </c>
      <c r="R2245" s="203">
        <f t="shared" si="142"/>
        <v>0</v>
      </c>
      <c r="S2245" s="213">
        <f>IF(M2245="nvt",0,IF(O2245&gt;0,VLOOKUP(M2245,'3-Productie normen'!A:K,VLOOKUP(O2245,'3-Productie normen'!$B$34:$C$35,2,FALSE),FALSE)))</f>
        <v>0</v>
      </c>
      <c r="T2245" s="213">
        <f t="shared" si="143"/>
        <v>0</v>
      </c>
      <c r="U2245" s="572"/>
    </row>
    <row r="2246" spans="1:21" ht="14.15" customHeight="1">
      <c r="A2246" s="231">
        <v>2245</v>
      </c>
      <c r="B2246" s="262" t="s">
        <v>87</v>
      </c>
      <c r="C2246" s="208" t="s">
        <v>1464</v>
      </c>
      <c r="D2246" s="208" t="s">
        <v>1465</v>
      </c>
      <c r="E2246" s="208" t="s">
        <v>2354</v>
      </c>
      <c r="F2246" s="208" t="s">
        <v>176</v>
      </c>
      <c r="G2246" s="208" t="s">
        <v>177</v>
      </c>
      <c r="H2246" s="208" t="s">
        <v>2355</v>
      </c>
      <c r="I2246" s="200" t="s">
        <v>136</v>
      </c>
      <c r="J2246" s="208" t="s">
        <v>179</v>
      </c>
      <c r="K2246" s="199" t="s">
        <v>762</v>
      </c>
      <c r="L2246" s="208" t="s">
        <v>425</v>
      </c>
      <c r="M2246" s="208" t="s">
        <v>137</v>
      </c>
      <c r="N2246" s="201">
        <v>121.4246</v>
      </c>
      <c r="O2246" s="202" t="s">
        <v>81</v>
      </c>
      <c r="P2246" s="202"/>
      <c r="Q2246" s="203">
        <f t="shared" si="141"/>
        <v>0</v>
      </c>
      <c r="R2246" s="203">
        <f t="shared" si="142"/>
        <v>0</v>
      </c>
      <c r="S2246" s="213">
        <f>IF(M2246="nvt",0,IF(O2246&gt;0,VLOOKUP(M2246,'3-Productie normen'!A:K,VLOOKUP(O2246,'3-Productie normen'!$B$34:$C$35,2,FALSE),FALSE)))</f>
        <v>0</v>
      </c>
      <c r="T2246" s="213">
        <f t="shared" si="143"/>
        <v>0</v>
      </c>
      <c r="U2246" s="572"/>
    </row>
    <row r="2247" spans="1:21" ht="14.15" customHeight="1">
      <c r="A2247" s="231">
        <v>2246</v>
      </c>
      <c r="B2247" s="262" t="s">
        <v>87</v>
      </c>
      <c r="C2247" s="208" t="s">
        <v>1464</v>
      </c>
      <c r="D2247" s="208" t="s">
        <v>1465</v>
      </c>
      <c r="E2247" s="208" t="s">
        <v>2354</v>
      </c>
      <c r="F2247" s="208" t="s">
        <v>176</v>
      </c>
      <c r="G2247" s="208" t="s">
        <v>177</v>
      </c>
      <c r="H2247" s="208" t="s">
        <v>2356</v>
      </c>
      <c r="I2247" s="200" t="s">
        <v>143</v>
      </c>
      <c r="J2247" s="208" t="s">
        <v>209</v>
      </c>
      <c r="K2247" s="208" t="s">
        <v>213</v>
      </c>
      <c r="L2247" s="208" t="s">
        <v>461</v>
      </c>
      <c r="M2247" s="208" t="s">
        <v>143</v>
      </c>
      <c r="N2247" s="201">
        <v>9.8864999999999998</v>
      </c>
      <c r="O2247" s="202"/>
      <c r="P2247" s="202"/>
      <c r="Q2247" s="203">
        <f t="shared" si="141"/>
        <v>0</v>
      </c>
      <c r="R2247" s="203">
        <f t="shared" si="142"/>
        <v>0</v>
      </c>
      <c r="S2247" s="213">
        <f>IF(M2247="nvt",0,IF(O2247&gt;0,VLOOKUP(M2247,'3-Productie normen'!A:K,VLOOKUP(O2247,'3-Productie normen'!$B$34:$C$35,2,FALSE),FALSE)))</f>
        <v>0</v>
      </c>
      <c r="T2247" s="213">
        <f t="shared" si="143"/>
        <v>0</v>
      </c>
      <c r="U2247" s="572"/>
    </row>
    <row r="2248" spans="1:21" ht="14.15" customHeight="1">
      <c r="A2248" s="231">
        <v>2247</v>
      </c>
      <c r="B2248" s="262" t="s">
        <v>87</v>
      </c>
      <c r="C2248" s="208" t="s">
        <v>1464</v>
      </c>
      <c r="D2248" s="208" t="s">
        <v>1465</v>
      </c>
      <c r="E2248" s="208" t="s">
        <v>2354</v>
      </c>
      <c r="F2248" s="208" t="s">
        <v>176</v>
      </c>
      <c r="G2248" s="208" t="s">
        <v>177</v>
      </c>
      <c r="H2248" s="208" t="s">
        <v>2357</v>
      </c>
      <c r="I2248" s="200" t="s">
        <v>130</v>
      </c>
      <c r="J2248" s="208" t="s">
        <v>209</v>
      </c>
      <c r="K2248" s="208" t="s">
        <v>220</v>
      </c>
      <c r="L2248" s="208" t="s">
        <v>461</v>
      </c>
      <c r="M2248" s="208" t="s">
        <v>140</v>
      </c>
      <c r="N2248" s="201">
        <v>5.2936000000000005</v>
      </c>
      <c r="O2248" s="202" t="s">
        <v>81</v>
      </c>
      <c r="P2248" s="202"/>
      <c r="Q2248" s="203">
        <f t="shared" si="141"/>
        <v>0</v>
      </c>
      <c r="R2248" s="203">
        <f t="shared" si="142"/>
        <v>0</v>
      </c>
      <c r="S2248" s="213">
        <f>IF(M2248="nvt",0,IF(O2248&gt;0,VLOOKUP(M2248,'3-Productie normen'!A:K,VLOOKUP(O2248,'3-Productie normen'!$B$34:$C$35,2,FALSE),FALSE)))</f>
        <v>0</v>
      </c>
      <c r="T2248" s="213">
        <f t="shared" si="143"/>
        <v>0</v>
      </c>
      <c r="U2248" s="572"/>
    </row>
    <row r="2249" spans="1:21" ht="14.15" customHeight="1">
      <c r="A2249" s="231">
        <v>2248</v>
      </c>
      <c r="B2249" s="262" t="s">
        <v>87</v>
      </c>
      <c r="C2249" s="208" t="s">
        <v>1464</v>
      </c>
      <c r="D2249" s="208" t="s">
        <v>1465</v>
      </c>
      <c r="E2249" s="208" t="s">
        <v>2354</v>
      </c>
      <c r="F2249" s="208" t="s">
        <v>176</v>
      </c>
      <c r="G2249" s="208" t="s">
        <v>177</v>
      </c>
      <c r="H2249" s="208" t="s">
        <v>2358</v>
      </c>
      <c r="I2249" s="200" t="s">
        <v>143</v>
      </c>
      <c r="J2249" s="208" t="s">
        <v>255</v>
      </c>
      <c r="K2249" s="208" t="s">
        <v>566</v>
      </c>
      <c r="L2249" s="208" t="s">
        <v>1478</v>
      </c>
      <c r="M2249" s="208" t="s">
        <v>143</v>
      </c>
      <c r="N2249" s="201">
        <v>53.2393</v>
      </c>
      <c r="O2249" s="202"/>
      <c r="P2249" s="202"/>
      <c r="Q2249" s="203">
        <f t="shared" si="141"/>
        <v>0</v>
      </c>
      <c r="R2249" s="203">
        <f t="shared" si="142"/>
        <v>0</v>
      </c>
      <c r="S2249" s="213">
        <f>IF(M2249="nvt",0,IF(O2249&gt;0,VLOOKUP(M2249,'3-Productie normen'!A:K,VLOOKUP(O2249,'3-Productie normen'!$B$34:$C$35,2,FALSE),FALSE)))</f>
        <v>0</v>
      </c>
      <c r="T2249" s="213">
        <f t="shared" si="143"/>
        <v>0</v>
      </c>
      <c r="U2249" s="572"/>
    </row>
    <row r="2250" spans="1:21" ht="14.15" customHeight="1">
      <c r="A2250" s="232">
        <v>2249</v>
      </c>
      <c r="B2250" s="262" t="s">
        <v>87</v>
      </c>
      <c r="C2250" s="208" t="s">
        <v>1464</v>
      </c>
      <c r="D2250" s="208" t="s">
        <v>1465</v>
      </c>
      <c r="E2250" s="208" t="s">
        <v>2354</v>
      </c>
      <c r="F2250" s="208" t="s">
        <v>176</v>
      </c>
      <c r="G2250" s="208" t="s">
        <v>177</v>
      </c>
      <c r="H2250" s="208" t="s">
        <v>2359</v>
      </c>
      <c r="I2250" s="200" t="s">
        <v>143</v>
      </c>
      <c r="J2250" s="208" t="s">
        <v>209</v>
      </c>
      <c r="K2250" s="208" t="s">
        <v>213</v>
      </c>
      <c r="L2250" s="208" t="s">
        <v>1478</v>
      </c>
      <c r="M2250" s="208" t="s">
        <v>143</v>
      </c>
      <c r="N2250" s="201">
        <v>23.291799999999999</v>
      </c>
      <c r="O2250" s="202"/>
      <c r="P2250" s="202"/>
      <c r="Q2250" s="203">
        <f t="shared" si="141"/>
        <v>0</v>
      </c>
      <c r="R2250" s="203">
        <f t="shared" si="142"/>
        <v>0</v>
      </c>
      <c r="S2250" s="213">
        <f>IF(M2250="nvt",0,IF(O2250&gt;0,VLOOKUP(M2250,'3-Productie normen'!A:K,VLOOKUP(O2250,'3-Productie normen'!$B$34:$C$35,2,FALSE),FALSE)))</f>
        <v>0</v>
      </c>
      <c r="T2250" s="213">
        <f t="shared" si="143"/>
        <v>0</v>
      </c>
      <c r="U2250" s="572"/>
    </row>
    <row r="2251" spans="1:21" ht="14.15" customHeight="1">
      <c r="A2251" s="231">
        <v>2250</v>
      </c>
      <c r="B2251" s="262" t="s">
        <v>87</v>
      </c>
      <c r="C2251" s="208" t="s">
        <v>1464</v>
      </c>
      <c r="D2251" s="208" t="s">
        <v>1465</v>
      </c>
      <c r="E2251" s="208" t="s">
        <v>2354</v>
      </c>
      <c r="F2251" s="208" t="s">
        <v>176</v>
      </c>
      <c r="G2251" s="208" t="s">
        <v>177</v>
      </c>
      <c r="H2251" s="208" t="s">
        <v>2360</v>
      </c>
      <c r="I2251" s="200" t="s">
        <v>143</v>
      </c>
      <c r="J2251" s="208" t="s">
        <v>255</v>
      </c>
      <c r="K2251" s="208" t="s">
        <v>256</v>
      </c>
      <c r="L2251" s="208" t="s">
        <v>1478</v>
      </c>
      <c r="M2251" s="208" t="s">
        <v>143</v>
      </c>
      <c r="N2251" s="201">
        <v>27.465300000000003</v>
      </c>
      <c r="O2251" s="202"/>
      <c r="P2251" s="202"/>
      <c r="Q2251" s="203">
        <f t="shared" si="141"/>
        <v>0</v>
      </c>
      <c r="R2251" s="203">
        <f t="shared" si="142"/>
        <v>0</v>
      </c>
      <c r="S2251" s="213">
        <f>IF(M2251="nvt",0,IF(O2251&gt;0,VLOOKUP(M2251,'3-Productie normen'!A:K,VLOOKUP(O2251,'3-Productie normen'!$B$34:$C$35,2,FALSE),FALSE)))</f>
        <v>0</v>
      </c>
      <c r="T2251" s="213">
        <f t="shared" si="143"/>
        <v>0</v>
      </c>
      <c r="U2251" s="572"/>
    </row>
    <row r="2252" spans="1:21" ht="14.15" customHeight="1">
      <c r="A2252" s="231">
        <v>2251</v>
      </c>
      <c r="B2252" s="262" t="s">
        <v>87</v>
      </c>
      <c r="C2252" s="208" t="s">
        <v>1464</v>
      </c>
      <c r="D2252" s="208" t="s">
        <v>1465</v>
      </c>
      <c r="E2252" s="208" t="s">
        <v>2354</v>
      </c>
      <c r="F2252" s="208" t="s">
        <v>176</v>
      </c>
      <c r="G2252" s="208" t="s">
        <v>177</v>
      </c>
      <c r="H2252" s="208" t="s">
        <v>2361</v>
      </c>
      <c r="I2252" s="200" t="s">
        <v>143</v>
      </c>
      <c r="J2252" s="208" t="s">
        <v>255</v>
      </c>
      <c r="K2252" s="208" t="s">
        <v>256</v>
      </c>
      <c r="L2252" s="208" t="s">
        <v>381</v>
      </c>
      <c r="M2252" s="208" t="s">
        <v>143</v>
      </c>
      <c r="N2252" s="201">
        <v>14.690999999999999</v>
      </c>
      <c r="O2252" s="202"/>
      <c r="P2252" s="202"/>
      <c r="Q2252" s="203">
        <f t="shared" si="141"/>
        <v>0</v>
      </c>
      <c r="R2252" s="203">
        <f t="shared" si="142"/>
        <v>0</v>
      </c>
      <c r="S2252" s="213">
        <f>IF(M2252="nvt",0,IF(O2252&gt;0,VLOOKUP(M2252,'3-Productie normen'!A:K,VLOOKUP(O2252,'3-Productie normen'!$B$34:$C$35,2,FALSE),FALSE)))</f>
        <v>0</v>
      </c>
      <c r="T2252" s="213">
        <f t="shared" si="143"/>
        <v>0</v>
      </c>
      <c r="U2252" s="572"/>
    </row>
    <row r="2253" spans="1:21" ht="14.15" customHeight="1">
      <c r="A2253" s="231">
        <v>2252</v>
      </c>
      <c r="B2253" s="262" t="s">
        <v>87</v>
      </c>
      <c r="C2253" s="208" t="s">
        <v>1464</v>
      </c>
      <c r="D2253" s="208" t="s">
        <v>1465</v>
      </c>
      <c r="E2253" s="208" t="s">
        <v>2354</v>
      </c>
      <c r="F2253" s="208" t="s">
        <v>176</v>
      </c>
      <c r="G2253" s="208" t="s">
        <v>177</v>
      </c>
      <c r="H2253" s="208" t="s">
        <v>2362</v>
      </c>
      <c r="I2253" s="200" t="s">
        <v>143</v>
      </c>
      <c r="J2253" s="208" t="s">
        <v>255</v>
      </c>
      <c r="K2253" s="208" t="s">
        <v>256</v>
      </c>
      <c r="L2253" s="208" t="s">
        <v>381</v>
      </c>
      <c r="M2253" s="208" t="s">
        <v>143</v>
      </c>
      <c r="N2253" s="201">
        <v>14.343499999999999</v>
      </c>
      <c r="O2253" s="202"/>
      <c r="P2253" s="202"/>
      <c r="Q2253" s="203">
        <f t="shared" si="141"/>
        <v>0</v>
      </c>
      <c r="R2253" s="203">
        <f t="shared" si="142"/>
        <v>0</v>
      </c>
      <c r="S2253" s="213">
        <f>IF(M2253="nvt",0,IF(O2253&gt;0,VLOOKUP(M2253,'3-Productie normen'!A:K,VLOOKUP(O2253,'3-Productie normen'!$B$34:$C$35,2,FALSE),FALSE)))</f>
        <v>0</v>
      </c>
      <c r="T2253" s="213">
        <f t="shared" si="143"/>
        <v>0</v>
      </c>
      <c r="U2253" s="572"/>
    </row>
    <row r="2254" spans="1:21" ht="14.15" customHeight="1">
      <c r="A2254" s="231">
        <v>2253</v>
      </c>
      <c r="B2254" s="262" t="s">
        <v>87</v>
      </c>
      <c r="C2254" s="208" t="s">
        <v>1464</v>
      </c>
      <c r="D2254" s="208" t="s">
        <v>1465</v>
      </c>
      <c r="E2254" s="208" t="s">
        <v>2354</v>
      </c>
      <c r="F2254" s="208" t="s">
        <v>176</v>
      </c>
      <c r="G2254" s="208" t="s">
        <v>177</v>
      </c>
      <c r="H2254" s="208" t="s">
        <v>2363</v>
      </c>
      <c r="I2254" s="200" t="s">
        <v>143</v>
      </c>
      <c r="J2254" s="208" t="s">
        <v>255</v>
      </c>
      <c r="K2254" s="208" t="s">
        <v>256</v>
      </c>
      <c r="L2254" s="208" t="s">
        <v>381</v>
      </c>
      <c r="M2254" s="208" t="s">
        <v>143</v>
      </c>
      <c r="N2254" s="201">
        <v>8.532</v>
      </c>
      <c r="O2254" s="202"/>
      <c r="P2254" s="202"/>
      <c r="Q2254" s="203">
        <f t="shared" si="141"/>
        <v>0</v>
      </c>
      <c r="R2254" s="203">
        <f t="shared" si="142"/>
        <v>0</v>
      </c>
      <c r="S2254" s="213">
        <f>IF(M2254="nvt",0,IF(O2254&gt;0,VLOOKUP(M2254,'3-Productie normen'!A:K,VLOOKUP(O2254,'3-Productie normen'!$B$34:$C$35,2,FALSE),FALSE)))</f>
        <v>0</v>
      </c>
      <c r="T2254" s="213">
        <f t="shared" si="143"/>
        <v>0</v>
      </c>
      <c r="U2254" s="572"/>
    </row>
    <row r="2255" spans="1:21" ht="14.15" customHeight="1">
      <c r="A2255" s="231">
        <v>2254</v>
      </c>
      <c r="B2255" s="262" t="s">
        <v>87</v>
      </c>
      <c r="C2255" s="208" t="s">
        <v>1464</v>
      </c>
      <c r="D2255" s="208" t="s">
        <v>1465</v>
      </c>
      <c r="E2255" s="208" t="s">
        <v>2354</v>
      </c>
      <c r="F2255" s="208" t="s">
        <v>176</v>
      </c>
      <c r="G2255" s="208" t="s">
        <v>177</v>
      </c>
      <c r="H2255" s="208" t="s">
        <v>2364</v>
      </c>
      <c r="I2255" s="200" t="s">
        <v>143</v>
      </c>
      <c r="J2255" s="208" t="s">
        <v>255</v>
      </c>
      <c r="K2255" s="208" t="s">
        <v>256</v>
      </c>
      <c r="L2255" s="208" t="s">
        <v>381</v>
      </c>
      <c r="M2255" s="208" t="s">
        <v>143</v>
      </c>
      <c r="N2255" s="201">
        <v>9.5490999999999993</v>
      </c>
      <c r="O2255" s="202"/>
      <c r="P2255" s="202"/>
      <c r="Q2255" s="203">
        <f t="shared" si="141"/>
        <v>0</v>
      </c>
      <c r="R2255" s="203">
        <f t="shared" si="142"/>
        <v>0</v>
      </c>
      <c r="S2255" s="213">
        <f>IF(M2255="nvt",0,IF(O2255&gt;0,VLOOKUP(M2255,'3-Productie normen'!A:K,VLOOKUP(O2255,'3-Productie normen'!$B$34:$C$35,2,FALSE),FALSE)))</f>
        <v>0</v>
      </c>
      <c r="T2255" s="213">
        <f t="shared" si="143"/>
        <v>0</v>
      </c>
      <c r="U2255" s="572"/>
    </row>
    <row r="2256" spans="1:21" ht="14.15" customHeight="1">
      <c r="A2256" s="231">
        <v>2255</v>
      </c>
      <c r="B2256" s="262" t="s">
        <v>87</v>
      </c>
      <c r="C2256" s="208" t="s">
        <v>1464</v>
      </c>
      <c r="D2256" s="208" t="s">
        <v>1465</v>
      </c>
      <c r="E2256" s="208" t="s">
        <v>2354</v>
      </c>
      <c r="F2256" s="208" t="s">
        <v>176</v>
      </c>
      <c r="G2256" s="208" t="s">
        <v>177</v>
      </c>
      <c r="H2256" s="208" t="s">
        <v>2365</v>
      </c>
      <c r="I2256" s="200" t="s">
        <v>143</v>
      </c>
      <c r="J2256" s="208" t="s">
        <v>255</v>
      </c>
      <c r="K2256" s="208" t="s">
        <v>256</v>
      </c>
      <c r="L2256" s="208" t="s">
        <v>381</v>
      </c>
      <c r="M2256" s="208" t="s">
        <v>143</v>
      </c>
      <c r="N2256" s="201">
        <v>19.453900000000001</v>
      </c>
      <c r="O2256" s="202"/>
      <c r="P2256" s="202"/>
      <c r="Q2256" s="203">
        <f t="shared" si="141"/>
        <v>0</v>
      </c>
      <c r="R2256" s="203">
        <f t="shared" si="142"/>
        <v>0</v>
      </c>
      <c r="S2256" s="213">
        <f>IF(M2256="nvt",0,IF(O2256&gt;0,VLOOKUP(M2256,'3-Productie normen'!A:K,VLOOKUP(O2256,'3-Productie normen'!$B$34:$C$35,2,FALSE),FALSE)))</f>
        <v>0</v>
      </c>
      <c r="T2256" s="213">
        <f t="shared" si="143"/>
        <v>0</v>
      </c>
      <c r="U2256" s="572"/>
    </row>
    <row r="2257" spans="1:21" ht="14.15" customHeight="1">
      <c r="A2257" s="231">
        <v>2256</v>
      </c>
      <c r="B2257" s="262" t="s">
        <v>87</v>
      </c>
      <c r="C2257" s="208" t="s">
        <v>1464</v>
      </c>
      <c r="D2257" s="208" t="s">
        <v>1465</v>
      </c>
      <c r="E2257" s="208" t="s">
        <v>2354</v>
      </c>
      <c r="F2257" s="208" t="s">
        <v>176</v>
      </c>
      <c r="G2257" s="208" t="s">
        <v>177</v>
      </c>
      <c r="H2257" s="208" t="s">
        <v>2366</v>
      </c>
      <c r="I2257" s="200" t="s">
        <v>143</v>
      </c>
      <c r="J2257" s="208" t="s">
        <v>255</v>
      </c>
      <c r="K2257" s="208" t="s">
        <v>256</v>
      </c>
      <c r="L2257" s="208" t="s">
        <v>381</v>
      </c>
      <c r="M2257" s="208" t="s">
        <v>143</v>
      </c>
      <c r="N2257" s="201">
        <v>19.453900000000001</v>
      </c>
      <c r="O2257" s="202"/>
      <c r="P2257" s="202"/>
      <c r="Q2257" s="203">
        <f t="shared" si="141"/>
        <v>0</v>
      </c>
      <c r="R2257" s="203">
        <f t="shared" si="142"/>
        <v>0</v>
      </c>
      <c r="S2257" s="213">
        <f>IF(M2257="nvt",0,IF(O2257&gt;0,VLOOKUP(M2257,'3-Productie normen'!A:K,VLOOKUP(O2257,'3-Productie normen'!$B$34:$C$35,2,FALSE),FALSE)))</f>
        <v>0</v>
      </c>
      <c r="T2257" s="213">
        <f t="shared" si="143"/>
        <v>0</v>
      </c>
      <c r="U2257" s="572"/>
    </row>
    <row r="2258" spans="1:21" ht="14.15" customHeight="1">
      <c r="A2258" s="232">
        <v>2257</v>
      </c>
      <c r="B2258" s="262" t="s">
        <v>87</v>
      </c>
      <c r="C2258" s="208" t="s">
        <v>1464</v>
      </c>
      <c r="D2258" s="208" t="s">
        <v>1465</v>
      </c>
      <c r="E2258" s="208" t="s">
        <v>2354</v>
      </c>
      <c r="F2258" s="208" t="s">
        <v>176</v>
      </c>
      <c r="G2258" s="208" t="s">
        <v>177</v>
      </c>
      <c r="H2258" s="208" t="s">
        <v>2367</v>
      </c>
      <c r="I2258" s="200" t="s">
        <v>143</v>
      </c>
      <c r="J2258" s="208" t="s">
        <v>222</v>
      </c>
      <c r="K2258" s="208" t="s">
        <v>279</v>
      </c>
      <c r="L2258" s="208" t="s">
        <v>381</v>
      </c>
      <c r="M2258" s="208" t="s">
        <v>143</v>
      </c>
      <c r="N2258" s="201">
        <v>9.7270000000000003</v>
      </c>
      <c r="O2258" s="202"/>
      <c r="P2258" s="202"/>
      <c r="Q2258" s="203">
        <f t="shared" ref="Q2258:Q2321" si="144">IF(O2258="nvt",0,IF(O2258&gt;0,S2258*N2258,0))</f>
        <v>0</v>
      </c>
      <c r="R2258" s="203">
        <f t="shared" ref="R2258:R2321" si="145">IF(P2258&gt;0,T2258*N2258,0)</f>
        <v>0</v>
      </c>
      <c r="S2258" s="213">
        <f>IF(M2258="nvt",0,IF(O2258&gt;0,VLOOKUP(M2258,'3-Productie normen'!A:K,VLOOKUP(O2258,'3-Productie normen'!$B$34:$C$35,2,FALSE),FALSE)))</f>
        <v>0</v>
      </c>
      <c r="T2258" s="213">
        <f t="shared" ref="T2258:T2321" si="146">IF(P2258&gt;0,S2258*$T$8,0)</f>
        <v>0</v>
      </c>
      <c r="U2258" s="572"/>
    </row>
    <row r="2259" spans="1:21" ht="14.15" customHeight="1">
      <c r="A2259" s="231">
        <v>2258</v>
      </c>
      <c r="B2259" s="262" t="s">
        <v>87</v>
      </c>
      <c r="C2259" s="208" t="s">
        <v>1464</v>
      </c>
      <c r="D2259" s="208" t="s">
        <v>1465</v>
      </c>
      <c r="E2259" s="208" t="s">
        <v>2354</v>
      </c>
      <c r="F2259" s="208" t="s">
        <v>176</v>
      </c>
      <c r="G2259" s="208" t="s">
        <v>177</v>
      </c>
      <c r="H2259" s="208" t="s">
        <v>2368</v>
      </c>
      <c r="I2259" s="200" t="s">
        <v>143</v>
      </c>
      <c r="J2259" s="208" t="s">
        <v>255</v>
      </c>
      <c r="K2259" s="208" t="s">
        <v>256</v>
      </c>
      <c r="L2259" s="208" t="s">
        <v>381</v>
      </c>
      <c r="M2259" s="208" t="s">
        <v>143</v>
      </c>
      <c r="N2259" s="201">
        <v>1.1200000000000001</v>
      </c>
      <c r="O2259" s="202"/>
      <c r="P2259" s="202"/>
      <c r="Q2259" s="203">
        <f t="shared" si="144"/>
        <v>0</v>
      </c>
      <c r="R2259" s="203">
        <f t="shared" si="145"/>
        <v>0</v>
      </c>
      <c r="S2259" s="213">
        <f>IF(M2259="nvt",0,IF(O2259&gt;0,VLOOKUP(M2259,'3-Productie normen'!A:K,VLOOKUP(O2259,'3-Productie normen'!$B$34:$C$35,2,FALSE),FALSE)))</f>
        <v>0</v>
      </c>
      <c r="T2259" s="213">
        <f t="shared" si="146"/>
        <v>0</v>
      </c>
      <c r="U2259" s="572"/>
    </row>
    <row r="2260" spans="1:21" ht="14.15" customHeight="1">
      <c r="A2260" s="231">
        <v>2259</v>
      </c>
      <c r="B2260" s="262" t="s">
        <v>87</v>
      </c>
      <c r="C2260" s="208" t="s">
        <v>1464</v>
      </c>
      <c r="D2260" s="208" t="s">
        <v>1465</v>
      </c>
      <c r="E2260" s="208" t="s">
        <v>2354</v>
      </c>
      <c r="F2260" s="208" t="s">
        <v>176</v>
      </c>
      <c r="G2260" s="208" t="s">
        <v>177</v>
      </c>
      <c r="H2260" s="208" t="s">
        <v>2369</v>
      </c>
      <c r="I2260" s="200" t="s">
        <v>143</v>
      </c>
      <c r="J2260" s="208" t="s">
        <v>222</v>
      </c>
      <c r="K2260" s="208" t="s">
        <v>279</v>
      </c>
      <c r="L2260" s="208" t="s">
        <v>381</v>
      </c>
      <c r="M2260" s="208" t="s">
        <v>143</v>
      </c>
      <c r="N2260" s="201">
        <v>15.118499999999999</v>
      </c>
      <c r="O2260" s="202"/>
      <c r="P2260" s="202"/>
      <c r="Q2260" s="203">
        <f t="shared" si="144"/>
        <v>0</v>
      </c>
      <c r="R2260" s="203">
        <f t="shared" si="145"/>
        <v>0</v>
      </c>
      <c r="S2260" s="213">
        <f>IF(M2260="nvt",0,IF(O2260&gt;0,VLOOKUP(M2260,'3-Productie normen'!A:K,VLOOKUP(O2260,'3-Productie normen'!$B$34:$C$35,2,FALSE),FALSE)))</f>
        <v>0</v>
      </c>
      <c r="T2260" s="213">
        <f t="shared" si="146"/>
        <v>0</v>
      </c>
      <c r="U2260" s="572"/>
    </row>
    <row r="2261" spans="1:21" ht="14.15" customHeight="1">
      <c r="A2261" s="231">
        <v>2260</v>
      </c>
      <c r="B2261" s="262" t="s">
        <v>87</v>
      </c>
      <c r="C2261" s="208" t="s">
        <v>1464</v>
      </c>
      <c r="D2261" s="208" t="s">
        <v>1465</v>
      </c>
      <c r="E2261" s="208" t="s">
        <v>2354</v>
      </c>
      <c r="F2261" s="208" t="s">
        <v>176</v>
      </c>
      <c r="G2261" s="208" t="s">
        <v>177</v>
      </c>
      <c r="H2261" s="208" t="s">
        <v>2370</v>
      </c>
      <c r="I2261" s="200" t="s">
        <v>143</v>
      </c>
      <c r="J2261" s="208" t="s">
        <v>255</v>
      </c>
      <c r="K2261" s="208" t="s">
        <v>256</v>
      </c>
      <c r="L2261" s="208" t="s">
        <v>381</v>
      </c>
      <c r="M2261" s="208" t="s">
        <v>143</v>
      </c>
      <c r="N2261" s="201">
        <v>10.3469</v>
      </c>
      <c r="O2261" s="202"/>
      <c r="P2261" s="202"/>
      <c r="Q2261" s="203">
        <f t="shared" si="144"/>
        <v>0</v>
      </c>
      <c r="R2261" s="203">
        <f t="shared" si="145"/>
        <v>0</v>
      </c>
      <c r="S2261" s="213">
        <f>IF(M2261="nvt",0,IF(O2261&gt;0,VLOOKUP(M2261,'3-Productie normen'!A:K,VLOOKUP(O2261,'3-Productie normen'!$B$34:$C$35,2,FALSE),FALSE)))</f>
        <v>0</v>
      </c>
      <c r="T2261" s="213">
        <f t="shared" si="146"/>
        <v>0</v>
      </c>
      <c r="U2261" s="572"/>
    </row>
    <row r="2262" spans="1:21" ht="14.15" customHeight="1">
      <c r="A2262" s="231">
        <v>2261</v>
      </c>
      <c r="B2262" s="262" t="s">
        <v>87</v>
      </c>
      <c r="C2262" s="208" t="s">
        <v>1464</v>
      </c>
      <c r="D2262" s="208" t="s">
        <v>1465</v>
      </c>
      <c r="E2262" s="208" t="s">
        <v>2354</v>
      </c>
      <c r="F2262" s="208" t="s">
        <v>176</v>
      </c>
      <c r="G2262" s="208" t="s">
        <v>177</v>
      </c>
      <c r="H2262" s="208" t="s">
        <v>2371</v>
      </c>
      <c r="I2262" s="200" t="s">
        <v>143</v>
      </c>
      <c r="J2262" s="208" t="s">
        <v>255</v>
      </c>
      <c r="K2262" s="208" t="s">
        <v>256</v>
      </c>
      <c r="L2262" s="208" t="s">
        <v>381</v>
      </c>
      <c r="M2262" s="208" t="s">
        <v>143</v>
      </c>
      <c r="N2262" s="201">
        <v>19.400500000000001</v>
      </c>
      <c r="O2262" s="202"/>
      <c r="P2262" s="202"/>
      <c r="Q2262" s="203">
        <f t="shared" si="144"/>
        <v>0</v>
      </c>
      <c r="R2262" s="203">
        <f t="shared" si="145"/>
        <v>0</v>
      </c>
      <c r="S2262" s="213">
        <f>IF(M2262="nvt",0,IF(O2262&gt;0,VLOOKUP(M2262,'3-Productie normen'!A:K,VLOOKUP(O2262,'3-Productie normen'!$B$34:$C$35,2,FALSE),FALSE)))</f>
        <v>0</v>
      </c>
      <c r="T2262" s="213">
        <f t="shared" si="146"/>
        <v>0</v>
      </c>
      <c r="U2262" s="572"/>
    </row>
    <row r="2263" spans="1:21" ht="14.15" customHeight="1">
      <c r="A2263" s="231">
        <v>2262</v>
      </c>
      <c r="B2263" s="262" t="s">
        <v>87</v>
      </c>
      <c r="C2263" s="208" t="s">
        <v>1464</v>
      </c>
      <c r="D2263" s="208" t="s">
        <v>1465</v>
      </c>
      <c r="E2263" s="208" t="s">
        <v>2354</v>
      </c>
      <c r="F2263" s="208" t="s">
        <v>176</v>
      </c>
      <c r="G2263" s="208" t="s">
        <v>177</v>
      </c>
      <c r="H2263" s="208" t="s">
        <v>2372</v>
      </c>
      <c r="I2263" s="200" t="s">
        <v>143</v>
      </c>
      <c r="J2263" s="208" t="s">
        <v>255</v>
      </c>
      <c r="K2263" s="208" t="s">
        <v>256</v>
      </c>
      <c r="L2263" s="208" t="s">
        <v>381</v>
      </c>
      <c r="M2263" s="208" t="s">
        <v>143</v>
      </c>
      <c r="N2263" s="201">
        <v>19.400500000000001</v>
      </c>
      <c r="O2263" s="202"/>
      <c r="P2263" s="202"/>
      <c r="Q2263" s="203">
        <f t="shared" si="144"/>
        <v>0</v>
      </c>
      <c r="R2263" s="203">
        <f t="shared" si="145"/>
        <v>0</v>
      </c>
      <c r="S2263" s="213">
        <f>IF(M2263="nvt",0,IF(O2263&gt;0,VLOOKUP(M2263,'3-Productie normen'!A:K,VLOOKUP(O2263,'3-Productie normen'!$B$34:$C$35,2,FALSE),FALSE)))</f>
        <v>0</v>
      </c>
      <c r="T2263" s="213">
        <f t="shared" si="146"/>
        <v>0</v>
      </c>
      <c r="U2263" s="572"/>
    </row>
    <row r="2264" spans="1:21" ht="14.15" customHeight="1">
      <c r="A2264" s="231">
        <v>2263</v>
      </c>
      <c r="B2264" s="262" t="s">
        <v>87</v>
      </c>
      <c r="C2264" s="208" t="s">
        <v>1464</v>
      </c>
      <c r="D2264" s="208" t="s">
        <v>1465</v>
      </c>
      <c r="E2264" s="208" t="s">
        <v>2354</v>
      </c>
      <c r="F2264" s="208" t="s">
        <v>176</v>
      </c>
      <c r="G2264" s="208" t="s">
        <v>177</v>
      </c>
      <c r="H2264" s="208" t="s">
        <v>2373</v>
      </c>
      <c r="I2264" s="200" t="s">
        <v>143</v>
      </c>
      <c r="J2264" s="208" t="s">
        <v>255</v>
      </c>
      <c r="K2264" s="208" t="s">
        <v>256</v>
      </c>
      <c r="L2264" s="208" t="s">
        <v>381</v>
      </c>
      <c r="M2264" s="208" t="s">
        <v>143</v>
      </c>
      <c r="N2264" s="201">
        <v>9.7002000000000006</v>
      </c>
      <c r="O2264" s="202"/>
      <c r="P2264" s="202"/>
      <c r="Q2264" s="203">
        <f t="shared" si="144"/>
        <v>0</v>
      </c>
      <c r="R2264" s="203">
        <f t="shared" si="145"/>
        <v>0</v>
      </c>
      <c r="S2264" s="213">
        <f>IF(M2264="nvt",0,IF(O2264&gt;0,VLOOKUP(M2264,'3-Productie normen'!A:K,VLOOKUP(O2264,'3-Productie normen'!$B$34:$C$35,2,FALSE),FALSE)))</f>
        <v>0</v>
      </c>
      <c r="T2264" s="213">
        <f t="shared" si="146"/>
        <v>0</v>
      </c>
      <c r="U2264" s="572"/>
    </row>
    <row r="2265" spans="1:21" ht="14.15" customHeight="1">
      <c r="A2265" s="231">
        <v>2264</v>
      </c>
      <c r="B2265" s="262" t="s">
        <v>87</v>
      </c>
      <c r="C2265" s="208" t="s">
        <v>1464</v>
      </c>
      <c r="D2265" s="208" t="s">
        <v>1465</v>
      </c>
      <c r="E2265" s="208" t="s">
        <v>2354</v>
      </c>
      <c r="F2265" s="208" t="s">
        <v>176</v>
      </c>
      <c r="G2265" s="208" t="s">
        <v>177</v>
      </c>
      <c r="H2265" s="208" t="s">
        <v>2374</v>
      </c>
      <c r="I2265" s="200" t="s">
        <v>143</v>
      </c>
      <c r="J2265" s="208" t="s">
        <v>255</v>
      </c>
      <c r="K2265" s="208" t="s">
        <v>256</v>
      </c>
      <c r="L2265" s="208" t="s">
        <v>381</v>
      </c>
      <c r="M2265" s="208" t="s">
        <v>143</v>
      </c>
      <c r="N2265" s="201">
        <v>12.933599999999998</v>
      </c>
      <c r="O2265" s="202"/>
      <c r="P2265" s="202"/>
      <c r="Q2265" s="203">
        <f t="shared" si="144"/>
        <v>0</v>
      </c>
      <c r="R2265" s="203">
        <f t="shared" si="145"/>
        <v>0</v>
      </c>
      <c r="S2265" s="213">
        <f>IF(M2265="nvt",0,IF(O2265&gt;0,VLOOKUP(M2265,'3-Productie normen'!A:K,VLOOKUP(O2265,'3-Productie normen'!$B$34:$C$35,2,FALSE),FALSE)))</f>
        <v>0</v>
      </c>
      <c r="T2265" s="213">
        <f t="shared" si="146"/>
        <v>0</v>
      </c>
      <c r="U2265" s="572"/>
    </row>
    <row r="2266" spans="1:21" ht="14.15" customHeight="1">
      <c r="A2266" s="232">
        <v>2265</v>
      </c>
      <c r="B2266" s="262" t="s">
        <v>87</v>
      </c>
      <c r="C2266" s="208" t="s">
        <v>1464</v>
      </c>
      <c r="D2266" s="208" t="s">
        <v>1465</v>
      </c>
      <c r="E2266" s="208" t="s">
        <v>2354</v>
      </c>
      <c r="F2266" s="208" t="s">
        <v>176</v>
      </c>
      <c r="G2266" s="208" t="s">
        <v>177</v>
      </c>
      <c r="H2266" s="208" t="s">
        <v>2375</v>
      </c>
      <c r="I2266" s="200" t="s">
        <v>143</v>
      </c>
      <c r="J2266" s="208" t="s">
        <v>255</v>
      </c>
      <c r="K2266" s="208" t="s">
        <v>256</v>
      </c>
      <c r="L2266" s="208" t="s">
        <v>381</v>
      </c>
      <c r="M2266" s="208" t="s">
        <v>143</v>
      </c>
      <c r="N2266" s="201">
        <v>21.930599999999998</v>
      </c>
      <c r="O2266" s="202"/>
      <c r="P2266" s="202"/>
      <c r="Q2266" s="203">
        <f t="shared" si="144"/>
        <v>0</v>
      </c>
      <c r="R2266" s="203">
        <f t="shared" si="145"/>
        <v>0</v>
      </c>
      <c r="S2266" s="213">
        <f>IF(M2266="nvt",0,IF(O2266&gt;0,VLOOKUP(M2266,'3-Productie normen'!A:K,VLOOKUP(O2266,'3-Productie normen'!$B$34:$C$35,2,FALSE),FALSE)))</f>
        <v>0</v>
      </c>
      <c r="T2266" s="213">
        <f t="shared" si="146"/>
        <v>0</v>
      </c>
      <c r="U2266" s="572"/>
    </row>
    <row r="2267" spans="1:21" ht="14.15" customHeight="1">
      <c r="A2267" s="231">
        <v>2266</v>
      </c>
      <c r="B2267" s="262" t="s">
        <v>87</v>
      </c>
      <c r="C2267" s="208" t="s">
        <v>1464</v>
      </c>
      <c r="D2267" s="208" t="s">
        <v>1465</v>
      </c>
      <c r="E2267" s="208" t="s">
        <v>2354</v>
      </c>
      <c r="F2267" s="208" t="s">
        <v>176</v>
      </c>
      <c r="G2267" s="208" t="s">
        <v>177</v>
      </c>
      <c r="H2267" s="208" t="s">
        <v>2376</v>
      </c>
      <c r="I2267" s="200" t="s">
        <v>143</v>
      </c>
      <c r="J2267" s="208" t="s">
        <v>255</v>
      </c>
      <c r="K2267" s="208" t="s">
        <v>256</v>
      </c>
      <c r="L2267" s="208" t="s">
        <v>381</v>
      </c>
      <c r="M2267" s="208" t="s">
        <v>143</v>
      </c>
      <c r="N2267" s="201">
        <v>15.5943</v>
      </c>
      <c r="O2267" s="202"/>
      <c r="P2267" s="202"/>
      <c r="Q2267" s="203">
        <f t="shared" si="144"/>
        <v>0</v>
      </c>
      <c r="R2267" s="203">
        <f t="shared" si="145"/>
        <v>0</v>
      </c>
      <c r="S2267" s="213">
        <f>IF(M2267="nvt",0,IF(O2267&gt;0,VLOOKUP(M2267,'3-Productie normen'!A:K,VLOOKUP(O2267,'3-Productie normen'!$B$34:$C$35,2,FALSE),FALSE)))</f>
        <v>0</v>
      </c>
      <c r="T2267" s="213">
        <f t="shared" si="146"/>
        <v>0</v>
      </c>
      <c r="U2267" s="572"/>
    </row>
    <row r="2268" spans="1:21" ht="14.15" customHeight="1">
      <c r="A2268" s="231">
        <v>2267</v>
      </c>
      <c r="B2268" s="262" t="s">
        <v>87</v>
      </c>
      <c r="C2268" s="208" t="s">
        <v>1464</v>
      </c>
      <c r="D2268" s="208" t="s">
        <v>1465</v>
      </c>
      <c r="E2268" s="208" t="s">
        <v>2354</v>
      </c>
      <c r="F2268" s="208" t="s">
        <v>176</v>
      </c>
      <c r="G2268" s="208" t="s">
        <v>177</v>
      </c>
      <c r="H2268" s="208" t="s">
        <v>2377</v>
      </c>
      <c r="I2268" s="200" t="s">
        <v>143</v>
      </c>
      <c r="J2268" s="208" t="s">
        <v>255</v>
      </c>
      <c r="K2268" s="208" t="s">
        <v>256</v>
      </c>
      <c r="L2268" s="208" t="s">
        <v>381</v>
      </c>
      <c r="M2268" s="208" t="s">
        <v>143</v>
      </c>
      <c r="N2268" s="201">
        <v>20.0396</v>
      </c>
      <c r="O2268" s="202"/>
      <c r="P2268" s="202"/>
      <c r="Q2268" s="203">
        <f t="shared" si="144"/>
        <v>0</v>
      </c>
      <c r="R2268" s="203">
        <f t="shared" si="145"/>
        <v>0</v>
      </c>
      <c r="S2268" s="213">
        <f>IF(M2268="nvt",0,IF(O2268&gt;0,VLOOKUP(M2268,'3-Productie normen'!A:K,VLOOKUP(O2268,'3-Productie normen'!$B$34:$C$35,2,FALSE),FALSE)))</f>
        <v>0</v>
      </c>
      <c r="T2268" s="213">
        <f t="shared" si="146"/>
        <v>0</v>
      </c>
      <c r="U2268" s="572"/>
    </row>
    <row r="2269" spans="1:21" ht="14.15" customHeight="1">
      <c r="A2269" s="231">
        <v>2268</v>
      </c>
      <c r="B2269" s="262" t="s">
        <v>87</v>
      </c>
      <c r="C2269" s="208" t="s">
        <v>1464</v>
      </c>
      <c r="D2269" s="208" t="s">
        <v>1465</v>
      </c>
      <c r="E2269" s="208" t="s">
        <v>2354</v>
      </c>
      <c r="F2269" s="208" t="s">
        <v>176</v>
      </c>
      <c r="G2269" s="208" t="s">
        <v>177</v>
      </c>
      <c r="H2269" s="208" t="s">
        <v>2378</v>
      </c>
      <c r="I2269" s="200" t="s">
        <v>143</v>
      </c>
      <c r="J2269" s="208" t="s">
        <v>255</v>
      </c>
      <c r="K2269" s="208" t="s">
        <v>256</v>
      </c>
      <c r="L2269" s="208" t="s">
        <v>381</v>
      </c>
      <c r="M2269" s="208" t="s">
        <v>143</v>
      </c>
      <c r="N2269" s="201">
        <v>29.621500000000001</v>
      </c>
      <c r="O2269" s="202"/>
      <c r="P2269" s="202"/>
      <c r="Q2269" s="203">
        <f t="shared" si="144"/>
        <v>0</v>
      </c>
      <c r="R2269" s="203">
        <f t="shared" si="145"/>
        <v>0</v>
      </c>
      <c r="S2269" s="213">
        <f>IF(M2269="nvt",0,IF(O2269&gt;0,VLOOKUP(M2269,'3-Productie normen'!A:K,VLOOKUP(O2269,'3-Productie normen'!$B$34:$C$35,2,FALSE),FALSE)))</f>
        <v>0</v>
      </c>
      <c r="T2269" s="213">
        <f t="shared" si="146"/>
        <v>0</v>
      </c>
      <c r="U2269" s="572"/>
    </row>
    <row r="2270" spans="1:21" ht="14.15" customHeight="1">
      <c r="A2270" s="231">
        <v>2269</v>
      </c>
      <c r="B2270" s="262" t="s">
        <v>87</v>
      </c>
      <c r="C2270" s="208" t="s">
        <v>1464</v>
      </c>
      <c r="D2270" s="208" t="s">
        <v>1465</v>
      </c>
      <c r="E2270" s="208" t="s">
        <v>2354</v>
      </c>
      <c r="F2270" s="208" t="s">
        <v>176</v>
      </c>
      <c r="G2270" s="208" t="s">
        <v>177</v>
      </c>
      <c r="H2270" s="208" t="s">
        <v>2379</v>
      </c>
      <c r="I2270" s="200" t="s">
        <v>143</v>
      </c>
      <c r="J2270" s="208" t="s">
        <v>255</v>
      </c>
      <c r="K2270" s="208" t="s">
        <v>256</v>
      </c>
      <c r="L2270" s="208" t="s">
        <v>381</v>
      </c>
      <c r="M2270" s="208" t="s">
        <v>143</v>
      </c>
      <c r="N2270" s="201">
        <v>17.520299999999999</v>
      </c>
      <c r="O2270" s="202"/>
      <c r="P2270" s="202"/>
      <c r="Q2270" s="203">
        <f t="shared" si="144"/>
        <v>0</v>
      </c>
      <c r="R2270" s="203">
        <f t="shared" si="145"/>
        <v>0</v>
      </c>
      <c r="S2270" s="213">
        <f>IF(M2270="nvt",0,IF(O2270&gt;0,VLOOKUP(M2270,'3-Productie normen'!A:K,VLOOKUP(O2270,'3-Productie normen'!$B$34:$C$35,2,FALSE),FALSE)))</f>
        <v>0</v>
      </c>
      <c r="T2270" s="213">
        <f t="shared" si="146"/>
        <v>0</v>
      </c>
      <c r="U2270" s="572"/>
    </row>
    <row r="2271" spans="1:21" ht="14.15" customHeight="1">
      <c r="A2271" s="231">
        <v>2270</v>
      </c>
      <c r="B2271" s="262" t="s">
        <v>87</v>
      </c>
      <c r="C2271" s="208" t="s">
        <v>1464</v>
      </c>
      <c r="D2271" s="208" t="s">
        <v>1465</v>
      </c>
      <c r="E2271" s="208" t="s">
        <v>2354</v>
      </c>
      <c r="F2271" s="208" t="s">
        <v>176</v>
      </c>
      <c r="G2271" s="208" t="s">
        <v>177</v>
      </c>
      <c r="H2271" s="208" t="s">
        <v>2380</v>
      </c>
      <c r="I2271" s="200" t="s">
        <v>143</v>
      </c>
      <c r="J2271" s="208" t="s">
        <v>209</v>
      </c>
      <c r="K2271" s="208" t="s">
        <v>220</v>
      </c>
      <c r="L2271" s="208" t="s">
        <v>381</v>
      </c>
      <c r="M2271" s="208" t="s">
        <v>143</v>
      </c>
      <c r="N2271" s="201">
        <v>23.822600000000001</v>
      </c>
      <c r="O2271" s="202"/>
      <c r="P2271" s="202"/>
      <c r="Q2271" s="203">
        <f t="shared" si="144"/>
        <v>0</v>
      </c>
      <c r="R2271" s="203">
        <f t="shared" si="145"/>
        <v>0</v>
      </c>
      <c r="S2271" s="213">
        <f>IF(M2271="nvt",0,IF(O2271&gt;0,VLOOKUP(M2271,'3-Productie normen'!A:K,VLOOKUP(O2271,'3-Productie normen'!$B$34:$C$35,2,FALSE),FALSE)))</f>
        <v>0</v>
      </c>
      <c r="T2271" s="213">
        <f t="shared" si="146"/>
        <v>0</v>
      </c>
      <c r="U2271" s="572"/>
    </row>
    <row r="2272" spans="1:21" ht="14.15" customHeight="1">
      <c r="A2272" s="231">
        <v>2271</v>
      </c>
      <c r="B2272" s="262" t="s">
        <v>87</v>
      </c>
      <c r="C2272" s="208" t="s">
        <v>1464</v>
      </c>
      <c r="D2272" s="208" t="s">
        <v>1465</v>
      </c>
      <c r="E2272" s="208" t="s">
        <v>2354</v>
      </c>
      <c r="F2272" s="208" t="s">
        <v>176</v>
      </c>
      <c r="G2272" s="208" t="s">
        <v>177</v>
      </c>
      <c r="H2272" s="208" t="s">
        <v>2381</v>
      </c>
      <c r="I2272" s="200" t="s">
        <v>143</v>
      </c>
      <c r="J2272" s="208" t="s">
        <v>255</v>
      </c>
      <c r="K2272" s="208" t="s">
        <v>256</v>
      </c>
      <c r="L2272" s="208" t="s">
        <v>381</v>
      </c>
      <c r="M2272" s="208" t="s">
        <v>143</v>
      </c>
      <c r="N2272" s="201">
        <v>1.4808000000000001</v>
      </c>
      <c r="O2272" s="202"/>
      <c r="P2272" s="202"/>
      <c r="Q2272" s="203">
        <f t="shared" si="144"/>
        <v>0</v>
      </c>
      <c r="R2272" s="203">
        <f t="shared" si="145"/>
        <v>0</v>
      </c>
      <c r="S2272" s="213">
        <f>IF(M2272="nvt",0,IF(O2272&gt;0,VLOOKUP(M2272,'3-Productie normen'!A:K,VLOOKUP(O2272,'3-Productie normen'!$B$34:$C$35,2,FALSE),FALSE)))</f>
        <v>0</v>
      </c>
      <c r="T2272" s="213">
        <f t="shared" si="146"/>
        <v>0</v>
      </c>
      <c r="U2272" s="572"/>
    </row>
    <row r="2273" spans="1:21" ht="14.15" customHeight="1">
      <c r="A2273" s="231">
        <v>2272</v>
      </c>
      <c r="B2273" s="262" t="s">
        <v>87</v>
      </c>
      <c r="C2273" s="208" t="s">
        <v>1464</v>
      </c>
      <c r="D2273" s="208" t="s">
        <v>1465</v>
      </c>
      <c r="E2273" s="208" t="s">
        <v>2354</v>
      </c>
      <c r="F2273" s="208" t="s">
        <v>176</v>
      </c>
      <c r="G2273" s="208" t="s">
        <v>177</v>
      </c>
      <c r="H2273" s="208" t="s">
        <v>2382</v>
      </c>
      <c r="I2273" s="200" t="s">
        <v>133</v>
      </c>
      <c r="J2273" s="208" t="s">
        <v>222</v>
      </c>
      <c r="K2273" s="208" t="s">
        <v>223</v>
      </c>
      <c r="L2273" s="208" t="s">
        <v>387</v>
      </c>
      <c r="M2273" s="208" t="s">
        <v>138</v>
      </c>
      <c r="N2273" s="201">
        <v>7.5750999999999999</v>
      </c>
      <c r="O2273" s="202" t="s">
        <v>81</v>
      </c>
      <c r="P2273" s="202"/>
      <c r="Q2273" s="203">
        <f t="shared" si="144"/>
        <v>0</v>
      </c>
      <c r="R2273" s="203">
        <f t="shared" si="145"/>
        <v>0</v>
      </c>
      <c r="S2273" s="213">
        <f>IF(M2273="nvt",0,IF(O2273&gt;0,VLOOKUP(M2273,'3-Productie normen'!A:K,VLOOKUP(O2273,'3-Productie normen'!$B$34:$C$35,2,FALSE),FALSE)))</f>
        <v>0</v>
      </c>
      <c r="T2273" s="213">
        <f t="shared" si="146"/>
        <v>0</v>
      </c>
      <c r="U2273" s="572"/>
    </row>
    <row r="2274" spans="1:21" ht="14.15" customHeight="1">
      <c r="A2274" s="232">
        <v>2273</v>
      </c>
      <c r="B2274" s="262" t="s">
        <v>87</v>
      </c>
      <c r="C2274" s="208" t="s">
        <v>1464</v>
      </c>
      <c r="D2274" s="208" t="s">
        <v>1465</v>
      </c>
      <c r="E2274" s="208" t="s">
        <v>2354</v>
      </c>
      <c r="F2274" s="208" t="s">
        <v>176</v>
      </c>
      <c r="G2274" s="208" t="s">
        <v>177</v>
      </c>
      <c r="H2274" s="208" t="s">
        <v>2383</v>
      </c>
      <c r="I2274" s="200" t="s">
        <v>133</v>
      </c>
      <c r="J2274" s="208" t="s">
        <v>222</v>
      </c>
      <c r="K2274" s="208" t="s">
        <v>223</v>
      </c>
      <c r="L2274" s="208" t="s">
        <v>387</v>
      </c>
      <c r="M2274" s="208" t="s">
        <v>138</v>
      </c>
      <c r="N2274" s="201">
        <v>1.5893000000000002</v>
      </c>
      <c r="O2274" s="202" t="s">
        <v>81</v>
      </c>
      <c r="P2274" s="202"/>
      <c r="Q2274" s="203">
        <f t="shared" si="144"/>
        <v>0</v>
      </c>
      <c r="R2274" s="203">
        <f t="shared" si="145"/>
        <v>0</v>
      </c>
      <c r="S2274" s="213">
        <f>IF(M2274="nvt",0,IF(O2274&gt;0,VLOOKUP(M2274,'3-Productie normen'!A:K,VLOOKUP(O2274,'3-Productie normen'!$B$34:$C$35,2,FALSE),FALSE)))</f>
        <v>0</v>
      </c>
      <c r="T2274" s="213">
        <f t="shared" si="146"/>
        <v>0</v>
      </c>
      <c r="U2274" s="572"/>
    </row>
    <row r="2275" spans="1:21" ht="14.15" customHeight="1">
      <c r="A2275" s="231">
        <v>2274</v>
      </c>
      <c r="B2275" s="262" t="s">
        <v>87</v>
      </c>
      <c r="C2275" s="208" t="s">
        <v>1464</v>
      </c>
      <c r="D2275" s="208" t="s">
        <v>1465</v>
      </c>
      <c r="E2275" s="208" t="s">
        <v>2354</v>
      </c>
      <c r="F2275" s="208" t="s">
        <v>176</v>
      </c>
      <c r="G2275" s="208" t="s">
        <v>177</v>
      </c>
      <c r="H2275" s="208" t="s">
        <v>2384</v>
      </c>
      <c r="I2275" s="200" t="s">
        <v>133</v>
      </c>
      <c r="J2275" s="208" t="s">
        <v>222</v>
      </c>
      <c r="K2275" s="208" t="s">
        <v>223</v>
      </c>
      <c r="L2275" s="208" t="s">
        <v>387</v>
      </c>
      <c r="M2275" s="208" t="s">
        <v>138</v>
      </c>
      <c r="N2275" s="201">
        <v>1.5206</v>
      </c>
      <c r="O2275" s="202" t="s">
        <v>81</v>
      </c>
      <c r="P2275" s="202"/>
      <c r="Q2275" s="203">
        <f t="shared" si="144"/>
        <v>0</v>
      </c>
      <c r="R2275" s="203">
        <f t="shared" si="145"/>
        <v>0</v>
      </c>
      <c r="S2275" s="213">
        <f>IF(M2275="nvt",0,IF(O2275&gt;0,VLOOKUP(M2275,'3-Productie normen'!A:K,VLOOKUP(O2275,'3-Productie normen'!$B$34:$C$35,2,FALSE),FALSE)))</f>
        <v>0</v>
      </c>
      <c r="T2275" s="213">
        <f t="shared" si="146"/>
        <v>0</v>
      </c>
      <c r="U2275" s="572"/>
    </row>
    <row r="2276" spans="1:21" ht="14.15" customHeight="1">
      <c r="A2276" s="231">
        <v>2275</v>
      </c>
      <c r="B2276" s="262" t="s">
        <v>87</v>
      </c>
      <c r="C2276" s="208" t="s">
        <v>1464</v>
      </c>
      <c r="D2276" s="208" t="s">
        <v>1465</v>
      </c>
      <c r="E2276" s="208" t="s">
        <v>2354</v>
      </c>
      <c r="F2276" s="208" t="s">
        <v>176</v>
      </c>
      <c r="G2276" s="208" t="s">
        <v>177</v>
      </c>
      <c r="H2276" s="208" t="s">
        <v>2385</v>
      </c>
      <c r="I2276" s="200" t="s">
        <v>133</v>
      </c>
      <c r="J2276" s="208" t="s">
        <v>222</v>
      </c>
      <c r="K2276" s="208" t="s">
        <v>223</v>
      </c>
      <c r="L2276" s="208" t="s">
        <v>387</v>
      </c>
      <c r="M2276" s="208" t="s">
        <v>138</v>
      </c>
      <c r="N2276" s="201">
        <v>3.4114</v>
      </c>
      <c r="O2276" s="202" t="s">
        <v>81</v>
      </c>
      <c r="P2276" s="202"/>
      <c r="Q2276" s="203">
        <f t="shared" si="144"/>
        <v>0</v>
      </c>
      <c r="R2276" s="203">
        <f t="shared" si="145"/>
        <v>0</v>
      </c>
      <c r="S2276" s="213">
        <f>IF(M2276="nvt",0,IF(O2276&gt;0,VLOOKUP(M2276,'3-Productie normen'!A:K,VLOOKUP(O2276,'3-Productie normen'!$B$34:$C$35,2,FALSE),FALSE)))</f>
        <v>0</v>
      </c>
      <c r="T2276" s="213">
        <f t="shared" si="146"/>
        <v>0</v>
      </c>
      <c r="U2276" s="572"/>
    </row>
    <row r="2277" spans="1:21" ht="14.15" customHeight="1">
      <c r="A2277" s="231">
        <v>2276</v>
      </c>
      <c r="B2277" s="262" t="s">
        <v>87</v>
      </c>
      <c r="C2277" s="208" t="s">
        <v>1464</v>
      </c>
      <c r="D2277" s="208" t="s">
        <v>1465</v>
      </c>
      <c r="E2277" s="208" t="s">
        <v>2354</v>
      </c>
      <c r="F2277" s="208" t="s">
        <v>176</v>
      </c>
      <c r="G2277" s="208" t="s">
        <v>177</v>
      </c>
      <c r="H2277" s="208" t="s">
        <v>2386</v>
      </c>
      <c r="I2277" s="200" t="s">
        <v>133</v>
      </c>
      <c r="J2277" s="208" t="s">
        <v>222</v>
      </c>
      <c r="K2277" s="208" t="s">
        <v>223</v>
      </c>
      <c r="L2277" s="208" t="s">
        <v>387</v>
      </c>
      <c r="M2277" s="208" t="s">
        <v>138</v>
      </c>
      <c r="N2277" s="201">
        <v>4.9477000000000002</v>
      </c>
      <c r="O2277" s="202" t="s">
        <v>81</v>
      </c>
      <c r="P2277" s="202"/>
      <c r="Q2277" s="203">
        <f t="shared" si="144"/>
        <v>0</v>
      </c>
      <c r="R2277" s="203">
        <f t="shared" si="145"/>
        <v>0</v>
      </c>
      <c r="S2277" s="213">
        <f>IF(M2277="nvt",0,IF(O2277&gt;0,VLOOKUP(M2277,'3-Productie normen'!A:K,VLOOKUP(O2277,'3-Productie normen'!$B$34:$C$35,2,FALSE),FALSE)))</f>
        <v>0</v>
      </c>
      <c r="T2277" s="213">
        <f t="shared" si="146"/>
        <v>0</v>
      </c>
      <c r="U2277" s="572"/>
    </row>
    <row r="2278" spans="1:21" ht="14.15" customHeight="1">
      <c r="A2278" s="231">
        <v>2277</v>
      </c>
      <c r="B2278" s="262" t="s">
        <v>87</v>
      </c>
      <c r="C2278" s="208" t="s">
        <v>1464</v>
      </c>
      <c r="D2278" s="208" t="s">
        <v>1465</v>
      </c>
      <c r="E2278" s="208" t="s">
        <v>2354</v>
      </c>
      <c r="F2278" s="208" t="s">
        <v>176</v>
      </c>
      <c r="G2278" s="208" t="s">
        <v>177</v>
      </c>
      <c r="H2278" s="208" t="s">
        <v>2387</v>
      </c>
      <c r="I2278" s="200" t="s">
        <v>133</v>
      </c>
      <c r="J2278" s="208" t="s">
        <v>222</v>
      </c>
      <c r="K2278" s="208" t="s">
        <v>223</v>
      </c>
      <c r="L2278" s="208" t="s">
        <v>387</v>
      </c>
      <c r="M2278" s="208" t="s">
        <v>138</v>
      </c>
      <c r="N2278" s="201">
        <v>1.0126999999999999</v>
      </c>
      <c r="O2278" s="202" t="s">
        <v>81</v>
      </c>
      <c r="P2278" s="202"/>
      <c r="Q2278" s="203">
        <f t="shared" si="144"/>
        <v>0</v>
      </c>
      <c r="R2278" s="203">
        <f t="shared" si="145"/>
        <v>0</v>
      </c>
      <c r="S2278" s="213">
        <f>IF(M2278="nvt",0,IF(O2278&gt;0,VLOOKUP(M2278,'3-Productie normen'!A:K,VLOOKUP(O2278,'3-Productie normen'!$B$34:$C$35,2,FALSE),FALSE)))</f>
        <v>0</v>
      </c>
      <c r="T2278" s="213">
        <f t="shared" si="146"/>
        <v>0</v>
      </c>
      <c r="U2278" s="572"/>
    </row>
    <row r="2279" spans="1:21" ht="14.15" customHeight="1">
      <c r="A2279" s="231">
        <v>2278</v>
      </c>
      <c r="B2279" s="262" t="s">
        <v>87</v>
      </c>
      <c r="C2279" s="208" t="s">
        <v>1464</v>
      </c>
      <c r="D2279" s="208" t="s">
        <v>1465</v>
      </c>
      <c r="E2279" s="208" t="s">
        <v>2354</v>
      </c>
      <c r="F2279" s="208" t="s">
        <v>176</v>
      </c>
      <c r="G2279" s="208" t="s">
        <v>177</v>
      </c>
      <c r="H2279" s="208" t="s">
        <v>2388</v>
      </c>
      <c r="I2279" s="200" t="s">
        <v>133</v>
      </c>
      <c r="J2279" s="208" t="s">
        <v>222</v>
      </c>
      <c r="K2279" s="208" t="s">
        <v>223</v>
      </c>
      <c r="L2279" s="208" t="s">
        <v>387</v>
      </c>
      <c r="M2279" s="208" t="s">
        <v>138</v>
      </c>
      <c r="N2279" s="201">
        <v>1.0031000000000001</v>
      </c>
      <c r="O2279" s="202" t="s">
        <v>81</v>
      </c>
      <c r="P2279" s="202"/>
      <c r="Q2279" s="203">
        <f t="shared" si="144"/>
        <v>0</v>
      </c>
      <c r="R2279" s="203">
        <f t="shared" si="145"/>
        <v>0</v>
      </c>
      <c r="S2279" s="213">
        <f>IF(M2279="nvt",0,IF(O2279&gt;0,VLOOKUP(M2279,'3-Productie normen'!A:K,VLOOKUP(O2279,'3-Productie normen'!$B$34:$C$35,2,FALSE),FALSE)))</f>
        <v>0</v>
      </c>
      <c r="T2279" s="213">
        <f t="shared" si="146"/>
        <v>0</v>
      </c>
      <c r="U2279" s="572"/>
    </row>
    <row r="2280" spans="1:21" ht="14.15" customHeight="1">
      <c r="A2280" s="231">
        <v>2279</v>
      </c>
      <c r="B2280" s="262" t="s">
        <v>87</v>
      </c>
      <c r="C2280" s="208" t="s">
        <v>1464</v>
      </c>
      <c r="D2280" s="208" t="s">
        <v>1465</v>
      </c>
      <c r="E2280" s="208" t="s">
        <v>2354</v>
      </c>
      <c r="F2280" s="208" t="s">
        <v>176</v>
      </c>
      <c r="G2280" s="208" t="s">
        <v>177</v>
      </c>
      <c r="H2280" s="208" t="s">
        <v>240</v>
      </c>
      <c r="I2280" s="200" t="s">
        <v>133</v>
      </c>
      <c r="J2280" s="208" t="s">
        <v>222</v>
      </c>
      <c r="K2280" s="208" t="s">
        <v>240</v>
      </c>
      <c r="L2280" s="208" t="s">
        <v>387</v>
      </c>
      <c r="M2280" s="208" t="s">
        <v>138</v>
      </c>
      <c r="N2280" s="201">
        <v>11.468299999999999</v>
      </c>
      <c r="O2280" s="202" t="s">
        <v>81</v>
      </c>
      <c r="P2280" s="202"/>
      <c r="Q2280" s="203">
        <f t="shared" si="144"/>
        <v>0</v>
      </c>
      <c r="R2280" s="203">
        <f t="shared" si="145"/>
        <v>0</v>
      </c>
      <c r="S2280" s="213">
        <f>IF(M2280="nvt",0,IF(O2280&gt;0,VLOOKUP(M2280,'3-Productie normen'!A:K,VLOOKUP(O2280,'3-Productie normen'!$B$34:$C$35,2,FALSE),FALSE)))</f>
        <v>0</v>
      </c>
      <c r="T2280" s="213">
        <f t="shared" si="146"/>
        <v>0</v>
      </c>
      <c r="U2280" s="572"/>
    </row>
    <row r="2281" spans="1:21" ht="14.15" customHeight="1">
      <c r="A2281" s="231">
        <v>2280</v>
      </c>
      <c r="B2281" s="262" t="s">
        <v>87</v>
      </c>
      <c r="C2281" s="208" t="s">
        <v>1464</v>
      </c>
      <c r="D2281" s="208" t="s">
        <v>1465</v>
      </c>
      <c r="E2281" s="208" t="s">
        <v>2354</v>
      </c>
      <c r="F2281" s="208" t="s">
        <v>176</v>
      </c>
      <c r="G2281" s="208" t="s">
        <v>177</v>
      </c>
      <c r="H2281" s="208" t="s">
        <v>2389</v>
      </c>
      <c r="I2281" s="200" t="s">
        <v>133</v>
      </c>
      <c r="J2281" s="208" t="s">
        <v>222</v>
      </c>
      <c r="K2281" s="208" t="s">
        <v>240</v>
      </c>
      <c r="L2281" s="208" t="s">
        <v>387</v>
      </c>
      <c r="M2281" s="208" t="s">
        <v>138</v>
      </c>
      <c r="N2281" s="201">
        <v>3.4077999999999999</v>
      </c>
      <c r="O2281" s="202" t="s">
        <v>81</v>
      </c>
      <c r="P2281" s="202"/>
      <c r="Q2281" s="203">
        <f t="shared" si="144"/>
        <v>0</v>
      </c>
      <c r="R2281" s="203">
        <f t="shared" si="145"/>
        <v>0</v>
      </c>
      <c r="S2281" s="213">
        <f>IF(M2281="nvt",0,IF(O2281&gt;0,VLOOKUP(M2281,'3-Productie normen'!A:K,VLOOKUP(O2281,'3-Productie normen'!$B$34:$C$35,2,FALSE),FALSE)))</f>
        <v>0</v>
      </c>
      <c r="T2281" s="213">
        <f t="shared" si="146"/>
        <v>0</v>
      </c>
      <c r="U2281" s="572"/>
    </row>
    <row r="2282" spans="1:21" ht="14.15" customHeight="1">
      <c r="A2282" s="232">
        <v>2281</v>
      </c>
      <c r="B2282" s="262" t="s">
        <v>87</v>
      </c>
      <c r="C2282" s="208" t="s">
        <v>1464</v>
      </c>
      <c r="D2282" s="208" t="s">
        <v>1465</v>
      </c>
      <c r="E2282" s="208" t="s">
        <v>2354</v>
      </c>
      <c r="F2282" s="208" t="s">
        <v>176</v>
      </c>
      <c r="G2282" s="208" t="s">
        <v>407</v>
      </c>
      <c r="H2282" s="208" t="s">
        <v>2390</v>
      </c>
      <c r="I2282" s="200" t="s">
        <v>136</v>
      </c>
      <c r="J2282" s="208" t="s">
        <v>179</v>
      </c>
      <c r="K2282" s="199" t="s">
        <v>762</v>
      </c>
      <c r="L2282" s="208" t="s">
        <v>425</v>
      </c>
      <c r="M2282" s="208" t="s">
        <v>137</v>
      </c>
      <c r="N2282" s="201">
        <v>244.3272</v>
      </c>
      <c r="O2282" s="202" t="s">
        <v>81</v>
      </c>
      <c r="P2282" s="202"/>
      <c r="Q2282" s="203">
        <f t="shared" si="144"/>
        <v>0</v>
      </c>
      <c r="R2282" s="203">
        <f t="shared" si="145"/>
        <v>0</v>
      </c>
      <c r="S2282" s="213">
        <f>IF(M2282="nvt",0,IF(O2282&gt;0,VLOOKUP(M2282,'3-Productie normen'!A:K,VLOOKUP(O2282,'3-Productie normen'!$B$34:$C$35,2,FALSE),FALSE)))</f>
        <v>0</v>
      </c>
      <c r="T2282" s="213">
        <f t="shared" si="146"/>
        <v>0</v>
      </c>
      <c r="U2282" s="572"/>
    </row>
    <row r="2283" spans="1:21" ht="14.15" customHeight="1">
      <c r="A2283" s="231">
        <v>2282</v>
      </c>
      <c r="B2283" s="262" t="s">
        <v>87</v>
      </c>
      <c r="C2283" s="208" t="s">
        <v>1464</v>
      </c>
      <c r="D2283" s="208" t="s">
        <v>1465</v>
      </c>
      <c r="E2283" s="208" t="s">
        <v>2354</v>
      </c>
      <c r="F2283" s="208" t="s">
        <v>176</v>
      </c>
      <c r="G2283" s="208" t="s">
        <v>407</v>
      </c>
      <c r="H2283" s="208" t="s">
        <v>2391</v>
      </c>
      <c r="I2283" s="200" t="s">
        <v>136</v>
      </c>
      <c r="J2283" s="208" t="s">
        <v>179</v>
      </c>
      <c r="K2283" s="199" t="s">
        <v>762</v>
      </c>
      <c r="L2283" s="208" t="s">
        <v>180</v>
      </c>
      <c r="M2283" s="208" t="s">
        <v>137</v>
      </c>
      <c r="N2283" s="201">
        <v>95.463200000000001</v>
      </c>
      <c r="O2283" s="202" t="s">
        <v>81</v>
      </c>
      <c r="P2283" s="202"/>
      <c r="Q2283" s="203">
        <f t="shared" si="144"/>
        <v>0</v>
      </c>
      <c r="R2283" s="203">
        <f t="shared" si="145"/>
        <v>0</v>
      </c>
      <c r="S2283" s="213">
        <f>IF(M2283="nvt",0,IF(O2283&gt;0,VLOOKUP(M2283,'3-Productie normen'!A:K,VLOOKUP(O2283,'3-Productie normen'!$B$34:$C$35,2,FALSE),FALSE)))</f>
        <v>0</v>
      </c>
      <c r="T2283" s="213">
        <f t="shared" si="146"/>
        <v>0</v>
      </c>
      <c r="U2283" s="572"/>
    </row>
    <row r="2284" spans="1:21" ht="14.15" customHeight="1">
      <c r="A2284" s="231">
        <v>2283</v>
      </c>
      <c r="B2284" s="262" t="s">
        <v>87</v>
      </c>
      <c r="C2284" s="208" t="s">
        <v>1464</v>
      </c>
      <c r="D2284" s="208" t="s">
        <v>1465</v>
      </c>
      <c r="E2284" s="208" t="s">
        <v>2354</v>
      </c>
      <c r="F2284" s="208" t="s">
        <v>176</v>
      </c>
      <c r="G2284" s="208" t="s">
        <v>407</v>
      </c>
      <c r="H2284" s="208" t="s">
        <v>2392</v>
      </c>
      <c r="I2284" s="200" t="s">
        <v>136</v>
      </c>
      <c r="J2284" s="208" t="s">
        <v>179</v>
      </c>
      <c r="K2284" s="199" t="s">
        <v>762</v>
      </c>
      <c r="L2284" s="208" t="s">
        <v>180</v>
      </c>
      <c r="M2284" s="208" t="s">
        <v>137</v>
      </c>
      <c r="N2284" s="201">
        <v>142.6532</v>
      </c>
      <c r="O2284" s="202" t="s">
        <v>81</v>
      </c>
      <c r="P2284" s="202"/>
      <c r="Q2284" s="203">
        <f t="shared" si="144"/>
        <v>0</v>
      </c>
      <c r="R2284" s="203">
        <f t="shared" si="145"/>
        <v>0</v>
      </c>
      <c r="S2284" s="213">
        <f>IF(M2284="nvt",0,IF(O2284&gt;0,VLOOKUP(M2284,'3-Productie normen'!A:K,VLOOKUP(O2284,'3-Productie normen'!$B$34:$C$35,2,FALSE),FALSE)))</f>
        <v>0</v>
      </c>
      <c r="T2284" s="213">
        <f t="shared" si="146"/>
        <v>0</v>
      </c>
      <c r="U2284" s="572"/>
    </row>
    <row r="2285" spans="1:21" ht="14.15" customHeight="1">
      <c r="A2285" s="231">
        <v>2284</v>
      </c>
      <c r="B2285" s="262" t="s">
        <v>87</v>
      </c>
      <c r="C2285" s="208" t="s">
        <v>1464</v>
      </c>
      <c r="D2285" s="208" t="s">
        <v>1465</v>
      </c>
      <c r="E2285" s="208" t="s">
        <v>2354</v>
      </c>
      <c r="F2285" s="208" t="s">
        <v>176</v>
      </c>
      <c r="G2285" s="208" t="s">
        <v>407</v>
      </c>
      <c r="H2285" s="208" t="s">
        <v>2393</v>
      </c>
      <c r="I2285" s="207" t="s">
        <v>123</v>
      </c>
      <c r="J2285" s="208" t="s">
        <v>179</v>
      </c>
      <c r="K2285" s="208" t="s">
        <v>187</v>
      </c>
      <c r="L2285" s="208" t="s">
        <v>425</v>
      </c>
      <c r="M2285" s="199" t="s">
        <v>141</v>
      </c>
      <c r="N2285" s="201">
        <v>57.331199999999995</v>
      </c>
      <c r="O2285" s="202" t="s">
        <v>81</v>
      </c>
      <c r="P2285" s="202"/>
      <c r="Q2285" s="203">
        <f t="shared" si="144"/>
        <v>0</v>
      </c>
      <c r="R2285" s="203">
        <f t="shared" si="145"/>
        <v>0</v>
      </c>
      <c r="S2285" s="213">
        <f>IF(M2285="nvt",0,IF(O2285&gt;0,VLOOKUP(M2285,'3-Productie normen'!A:K,VLOOKUP(O2285,'3-Productie normen'!$B$34:$C$35,2,FALSE),FALSE)))</f>
        <v>0</v>
      </c>
      <c r="T2285" s="213">
        <f t="shared" si="146"/>
        <v>0</v>
      </c>
      <c r="U2285" s="572"/>
    </row>
    <row r="2286" spans="1:21" ht="14.15" customHeight="1">
      <c r="A2286" s="231">
        <v>2285</v>
      </c>
      <c r="B2286" s="262" t="s">
        <v>87</v>
      </c>
      <c r="C2286" s="208" t="s">
        <v>1464</v>
      </c>
      <c r="D2286" s="208" t="s">
        <v>1465</v>
      </c>
      <c r="E2286" s="208" t="s">
        <v>2354</v>
      </c>
      <c r="F2286" s="208" t="s">
        <v>176</v>
      </c>
      <c r="G2286" s="208" t="s">
        <v>407</v>
      </c>
      <c r="H2286" s="208" t="s">
        <v>2394</v>
      </c>
      <c r="I2286" s="200" t="s">
        <v>143</v>
      </c>
      <c r="J2286" s="208" t="s">
        <v>179</v>
      </c>
      <c r="K2286" s="199" t="s">
        <v>762</v>
      </c>
      <c r="L2286" s="208" t="s">
        <v>404</v>
      </c>
      <c r="M2286" s="208" t="s">
        <v>143</v>
      </c>
      <c r="N2286" s="201">
        <v>23.206700000000001</v>
      </c>
      <c r="O2286" s="202"/>
      <c r="P2286" s="202"/>
      <c r="Q2286" s="203">
        <f t="shared" si="144"/>
        <v>0</v>
      </c>
      <c r="R2286" s="203">
        <f t="shared" si="145"/>
        <v>0</v>
      </c>
      <c r="S2286" s="213">
        <f>IF(M2286="nvt",0,IF(O2286&gt;0,VLOOKUP(M2286,'3-Productie normen'!A:K,VLOOKUP(O2286,'3-Productie normen'!$B$34:$C$35,2,FALSE),FALSE)))</f>
        <v>0</v>
      </c>
      <c r="T2286" s="213">
        <f t="shared" si="146"/>
        <v>0</v>
      </c>
      <c r="U2286" s="572"/>
    </row>
    <row r="2287" spans="1:21" ht="14.15" customHeight="1">
      <c r="A2287" s="231">
        <v>2286</v>
      </c>
      <c r="B2287" s="262" t="s">
        <v>87</v>
      </c>
      <c r="C2287" s="208" t="s">
        <v>1464</v>
      </c>
      <c r="D2287" s="208" t="s">
        <v>1465</v>
      </c>
      <c r="E2287" s="208" t="s">
        <v>2354</v>
      </c>
      <c r="F2287" s="208" t="s">
        <v>176</v>
      </c>
      <c r="G2287" s="208" t="s">
        <v>407</v>
      </c>
      <c r="H2287" s="208" t="s">
        <v>2395</v>
      </c>
      <c r="I2287" s="200" t="s">
        <v>143</v>
      </c>
      <c r="J2287" s="208" t="s">
        <v>179</v>
      </c>
      <c r="K2287" s="199" t="s">
        <v>762</v>
      </c>
      <c r="L2287" s="208" t="s">
        <v>404</v>
      </c>
      <c r="M2287" s="208" t="s">
        <v>143</v>
      </c>
      <c r="N2287" s="201">
        <v>16.464100000000002</v>
      </c>
      <c r="O2287" s="202"/>
      <c r="P2287" s="202"/>
      <c r="Q2287" s="203">
        <f t="shared" si="144"/>
        <v>0</v>
      </c>
      <c r="R2287" s="203">
        <f t="shared" si="145"/>
        <v>0</v>
      </c>
      <c r="S2287" s="213">
        <f>IF(M2287="nvt",0,IF(O2287&gt;0,VLOOKUP(M2287,'3-Productie normen'!A:K,VLOOKUP(O2287,'3-Productie normen'!$B$34:$C$35,2,FALSE),FALSE)))</f>
        <v>0</v>
      </c>
      <c r="T2287" s="213">
        <f t="shared" si="146"/>
        <v>0</v>
      </c>
      <c r="U2287" s="572"/>
    </row>
    <row r="2288" spans="1:21" ht="14.15" customHeight="1">
      <c r="A2288" s="231">
        <v>2287</v>
      </c>
      <c r="B2288" s="262" t="s">
        <v>87</v>
      </c>
      <c r="C2288" s="208" t="s">
        <v>1464</v>
      </c>
      <c r="D2288" s="208" t="s">
        <v>1465</v>
      </c>
      <c r="E2288" s="208" t="s">
        <v>2354</v>
      </c>
      <c r="F2288" s="208" t="s">
        <v>176</v>
      </c>
      <c r="G2288" s="208" t="s">
        <v>407</v>
      </c>
      <c r="H2288" s="208" t="s">
        <v>2396</v>
      </c>
      <c r="I2288" s="200" t="s">
        <v>143</v>
      </c>
      <c r="J2288" s="208" t="s">
        <v>255</v>
      </c>
      <c r="K2288" s="208" t="s">
        <v>256</v>
      </c>
      <c r="L2288" s="208" t="s">
        <v>404</v>
      </c>
      <c r="M2288" s="208" t="s">
        <v>143</v>
      </c>
      <c r="N2288" s="201">
        <v>12.769600000000001</v>
      </c>
      <c r="O2288" s="202"/>
      <c r="P2288" s="202"/>
      <c r="Q2288" s="203">
        <f t="shared" si="144"/>
        <v>0</v>
      </c>
      <c r="R2288" s="203">
        <f t="shared" si="145"/>
        <v>0</v>
      </c>
      <c r="S2288" s="213">
        <f>IF(M2288="nvt",0,IF(O2288&gt;0,VLOOKUP(M2288,'3-Productie normen'!A:K,VLOOKUP(O2288,'3-Productie normen'!$B$34:$C$35,2,FALSE),FALSE)))</f>
        <v>0</v>
      </c>
      <c r="T2288" s="213">
        <f t="shared" si="146"/>
        <v>0</v>
      </c>
      <c r="U2288" s="572"/>
    </row>
    <row r="2289" spans="1:21" ht="14.15" customHeight="1">
      <c r="A2289" s="231">
        <v>2288</v>
      </c>
      <c r="B2289" s="262" t="s">
        <v>87</v>
      </c>
      <c r="C2289" s="208" t="s">
        <v>1464</v>
      </c>
      <c r="D2289" s="208" t="s">
        <v>1465</v>
      </c>
      <c r="E2289" s="208" t="s">
        <v>2354</v>
      </c>
      <c r="F2289" s="208" t="s">
        <v>176</v>
      </c>
      <c r="G2289" s="208" t="s">
        <v>407</v>
      </c>
      <c r="H2289" s="208" t="s">
        <v>2397</v>
      </c>
      <c r="I2289" s="200" t="s">
        <v>143</v>
      </c>
      <c r="J2289" s="208" t="s">
        <v>209</v>
      </c>
      <c r="K2289" s="208" t="s">
        <v>215</v>
      </c>
      <c r="L2289" s="208" t="s">
        <v>404</v>
      </c>
      <c r="M2289" s="208" t="s">
        <v>143</v>
      </c>
      <c r="N2289" s="201">
        <v>5.7625000000000002</v>
      </c>
      <c r="O2289" s="202"/>
      <c r="P2289" s="202"/>
      <c r="Q2289" s="203">
        <f t="shared" si="144"/>
        <v>0</v>
      </c>
      <c r="R2289" s="203">
        <f t="shared" si="145"/>
        <v>0</v>
      </c>
      <c r="S2289" s="213">
        <f>IF(M2289="nvt",0,IF(O2289&gt;0,VLOOKUP(M2289,'3-Productie normen'!A:K,VLOOKUP(O2289,'3-Productie normen'!$B$34:$C$35,2,FALSE),FALSE)))</f>
        <v>0</v>
      </c>
      <c r="T2289" s="213">
        <f t="shared" si="146"/>
        <v>0</v>
      </c>
      <c r="U2289" s="572"/>
    </row>
    <row r="2290" spans="1:21" ht="14.15" customHeight="1">
      <c r="A2290" s="232">
        <v>2289</v>
      </c>
      <c r="B2290" s="262" t="s">
        <v>87</v>
      </c>
      <c r="C2290" s="208" t="s">
        <v>1464</v>
      </c>
      <c r="D2290" s="208" t="s">
        <v>1465</v>
      </c>
      <c r="E2290" s="208" t="s">
        <v>2354</v>
      </c>
      <c r="F2290" s="208" t="s">
        <v>176</v>
      </c>
      <c r="G2290" s="208" t="s">
        <v>407</v>
      </c>
      <c r="H2290" s="208" t="s">
        <v>2398</v>
      </c>
      <c r="I2290" s="200" t="s">
        <v>143</v>
      </c>
      <c r="J2290" s="208" t="s">
        <v>179</v>
      </c>
      <c r="K2290" s="199" t="s">
        <v>762</v>
      </c>
      <c r="L2290" s="208" t="s">
        <v>180</v>
      </c>
      <c r="M2290" s="208" t="s">
        <v>143</v>
      </c>
      <c r="N2290" s="201">
        <v>5.9587000000000003</v>
      </c>
      <c r="O2290" s="202"/>
      <c r="P2290" s="202"/>
      <c r="Q2290" s="203">
        <f t="shared" si="144"/>
        <v>0</v>
      </c>
      <c r="R2290" s="203">
        <f t="shared" si="145"/>
        <v>0</v>
      </c>
      <c r="S2290" s="213">
        <f>IF(M2290="nvt",0,IF(O2290&gt;0,VLOOKUP(M2290,'3-Productie normen'!A:K,VLOOKUP(O2290,'3-Productie normen'!$B$34:$C$35,2,FALSE),FALSE)))</f>
        <v>0</v>
      </c>
      <c r="T2290" s="213">
        <f t="shared" si="146"/>
        <v>0</v>
      </c>
      <c r="U2290" s="572"/>
    </row>
    <row r="2291" spans="1:21" ht="14.15" customHeight="1">
      <c r="A2291" s="231">
        <v>2290</v>
      </c>
      <c r="B2291" s="262" t="s">
        <v>87</v>
      </c>
      <c r="C2291" s="208" t="s">
        <v>1464</v>
      </c>
      <c r="D2291" s="208" t="s">
        <v>1465</v>
      </c>
      <c r="E2291" s="208" t="s">
        <v>2354</v>
      </c>
      <c r="F2291" s="208" t="s">
        <v>176</v>
      </c>
      <c r="G2291" s="208" t="s">
        <v>407</v>
      </c>
      <c r="H2291" s="208" t="s">
        <v>2399</v>
      </c>
      <c r="I2291" s="200" t="s">
        <v>143</v>
      </c>
      <c r="J2291" s="208" t="s">
        <v>179</v>
      </c>
      <c r="K2291" s="199" t="s">
        <v>762</v>
      </c>
      <c r="L2291" s="208" t="s">
        <v>404</v>
      </c>
      <c r="M2291" s="208" t="s">
        <v>143</v>
      </c>
      <c r="N2291" s="201">
        <v>12.8073</v>
      </c>
      <c r="O2291" s="202"/>
      <c r="P2291" s="202"/>
      <c r="Q2291" s="203">
        <f t="shared" si="144"/>
        <v>0</v>
      </c>
      <c r="R2291" s="203">
        <f t="shared" si="145"/>
        <v>0</v>
      </c>
      <c r="S2291" s="213">
        <f>IF(M2291="nvt",0,IF(O2291&gt;0,VLOOKUP(M2291,'3-Productie normen'!A:K,VLOOKUP(O2291,'3-Productie normen'!$B$34:$C$35,2,FALSE),FALSE)))</f>
        <v>0</v>
      </c>
      <c r="T2291" s="213">
        <f t="shared" si="146"/>
        <v>0</v>
      </c>
      <c r="U2291" s="572"/>
    </row>
    <row r="2292" spans="1:21" ht="14.15" customHeight="1">
      <c r="A2292" s="231">
        <v>2291</v>
      </c>
      <c r="B2292" s="262" t="s">
        <v>87</v>
      </c>
      <c r="C2292" s="208" t="s">
        <v>1464</v>
      </c>
      <c r="D2292" s="208" t="s">
        <v>1465</v>
      </c>
      <c r="E2292" s="208" t="s">
        <v>2354</v>
      </c>
      <c r="F2292" s="208" t="s">
        <v>176</v>
      </c>
      <c r="G2292" s="208" t="s">
        <v>407</v>
      </c>
      <c r="H2292" s="208" t="s">
        <v>2400</v>
      </c>
      <c r="I2292" s="200" t="s">
        <v>143</v>
      </c>
      <c r="J2292" s="208" t="s">
        <v>255</v>
      </c>
      <c r="K2292" s="208" t="s">
        <v>566</v>
      </c>
      <c r="L2292" s="208" t="s">
        <v>404</v>
      </c>
      <c r="M2292" s="208" t="s">
        <v>143</v>
      </c>
      <c r="N2292" s="201">
        <v>5.9854999999999992</v>
      </c>
      <c r="O2292" s="202"/>
      <c r="P2292" s="202"/>
      <c r="Q2292" s="203">
        <f t="shared" si="144"/>
        <v>0</v>
      </c>
      <c r="R2292" s="203">
        <f t="shared" si="145"/>
        <v>0</v>
      </c>
      <c r="S2292" s="213">
        <f>IF(M2292="nvt",0,IF(O2292&gt;0,VLOOKUP(M2292,'3-Productie normen'!A:K,VLOOKUP(O2292,'3-Productie normen'!$B$34:$C$35,2,FALSE),FALSE)))</f>
        <v>0</v>
      </c>
      <c r="T2292" s="213">
        <f t="shared" si="146"/>
        <v>0</v>
      </c>
      <c r="U2292" s="572"/>
    </row>
    <row r="2293" spans="1:21" ht="14.15" customHeight="1">
      <c r="A2293" s="231">
        <v>2292</v>
      </c>
      <c r="B2293" s="262" t="s">
        <v>87</v>
      </c>
      <c r="C2293" s="208" t="s">
        <v>1464</v>
      </c>
      <c r="D2293" s="208" t="s">
        <v>1465</v>
      </c>
      <c r="E2293" s="208" t="s">
        <v>2354</v>
      </c>
      <c r="F2293" s="208" t="s">
        <v>176</v>
      </c>
      <c r="G2293" s="208" t="s">
        <v>407</v>
      </c>
      <c r="H2293" s="208" t="s">
        <v>2401</v>
      </c>
      <c r="I2293" s="200" t="s">
        <v>143</v>
      </c>
      <c r="J2293" s="208" t="s">
        <v>255</v>
      </c>
      <c r="K2293" s="208" t="s">
        <v>566</v>
      </c>
      <c r="L2293" s="208" t="s">
        <v>404</v>
      </c>
      <c r="M2293" s="208" t="s">
        <v>143</v>
      </c>
      <c r="N2293" s="201">
        <v>5.9854999999999992</v>
      </c>
      <c r="O2293" s="202"/>
      <c r="P2293" s="202"/>
      <c r="Q2293" s="203">
        <f t="shared" si="144"/>
        <v>0</v>
      </c>
      <c r="R2293" s="203">
        <f t="shared" si="145"/>
        <v>0</v>
      </c>
      <c r="S2293" s="213">
        <f>IF(M2293="nvt",0,IF(O2293&gt;0,VLOOKUP(M2293,'3-Productie normen'!A:K,VLOOKUP(O2293,'3-Productie normen'!$B$34:$C$35,2,FALSE),FALSE)))</f>
        <v>0</v>
      </c>
      <c r="T2293" s="213">
        <f t="shared" si="146"/>
        <v>0</v>
      </c>
      <c r="U2293" s="572"/>
    </row>
    <row r="2294" spans="1:21" ht="14.15" customHeight="1">
      <c r="A2294" s="231">
        <v>2293</v>
      </c>
      <c r="B2294" s="262" t="s">
        <v>87</v>
      </c>
      <c r="C2294" s="208" t="s">
        <v>1464</v>
      </c>
      <c r="D2294" s="208" t="s">
        <v>1465</v>
      </c>
      <c r="E2294" s="208" t="s">
        <v>2354</v>
      </c>
      <c r="F2294" s="208" t="s">
        <v>176</v>
      </c>
      <c r="G2294" s="208" t="s">
        <v>407</v>
      </c>
      <c r="H2294" s="208" t="s">
        <v>2402</v>
      </c>
      <c r="I2294" s="200" t="s">
        <v>143</v>
      </c>
      <c r="J2294" s="208" t="s">
        <v>222</v>
      </c>
      <c r="K2294" s="208" t="s">
        <v>279</v>
      </c>
      <c r="L2294" s="208" t="s">
        <v>461</v>
      </c>
      <c r="M2294" s="208" t="s">
        <v>143</v>
      </c>
      <c r="N2294" s="201">
        <v>12.678099999999999</v>
      </c>
      <c r="O2294" s="202"/>
      <c r="P2294" s="202"/>
      <c r="Q2294" s="203">
        <f t="shared" si="144"/>
        <v>0</v>
      </c>
      <c r="R2294" s="203">
        <f t="shared" si="145"/>
        <v>0</v>
      </c>
      <c r="S2294" s="213">
        <f>IF(M2294="nvt",0,IF(O2294&gt;0,VLOOKUP(M2294,'3-Productie normen'!A:K,VLOOKUP(O2294,'3-Productie normen'!$B$34:$C$35,2,FALSE),FALSE)))</f>
        <v>0</v>
      </c>
      <c r="T2294" s="213">
        <f t="shared" si="146"/>
        <v>0</v>
      </c>
      <c r="U2294" s="572"/>
    </row>
    <row r="2295" spans="1:21" ht="14.15" customHeight="1">
      <c r="A2295" s="231">
        <v>2294</v>
      </c>
      <c r="B2295" s="262" t="s">
        <v>87</v>
      </c>
      <c r="C2295" s="208" t="s">
        <v>1464</v>
      </c>
      <c r="D2295" s="208" t="s">
        <v>1465</v>
      </c>
      <c r="E2295" s="208" t="s">
        <v>2403</v>
      </c>
      <c r="F2295" s="208" t="s">
        <v>176</v>
      </c>
      <c r="G2295" s="208" t="s">
        <v>377</v>
      </c>
      <c r="H2295" s="208" t="s">
        <v>2404</v>
      </c>
      <c r="I2295" s="200" t="s">
        <v>143</v>
      </c>
      <c r="J2295" s="208" t="s">
        <v>179</v>
      </c>
      <c r="K2295" s="208" t="s">
        <v>179</v>
      </c>
      <c r="L2295" s="208" t="s">
        <v>461</v>
      </c>
      <c r="M2295" s="208" t="s">
        <v>143</v>
      </c>
      <c r="N2295" s="201">
        <v>112.70200000000001</v>
      </c>
      <c r="O2295" s="202"/>
      <c r="P2295" s="202"/>
      <c r="Q2295" s="203">
        <f t="shared" si="144"/>
        <v>0</v>
      </c>
      <c r="R2295" s="203">
        <f t="shared" si="145"/>
        <v>0</v>
      </c>
      <c r="S2295" s="213">
        <f>IF(M2295="nvt",0,IF(O2295&gt;0,VLOOKUP(M2295,'3-Productie normen'!A:K,VLOOKUP(O2295,'3-Productie normen'!$B$34:$C$35,2,FALSE),FALSE)))</f>
        <v>0</v>
      </c>
      <c r="T2295" s="213">
        <f t="shared" si="146"/>
        <v>0</v>
      </c>
      <c r="U2295" s="572"/>
    </row>
    <row r="2296" spans="1:21" ht="14.15" customHeight="1">
      <c r="A2296" s="231">
        <v>2295</v>
      </c>
      <c r="B2296" s="262" t="s">
        <v>87</v>
      </c>
      <c r="C2296" s="208" t="s">
        <v>1464</v>
      </c>
      <c r="D2296" s="208" t="s">
        <v>1465</v>
      </c>
      <c r="E2296" s="208" t="s">
        <v>2403</v>
      </c>
      <c r="F2296" s="208" t="s">
        <v>176</v>
      </c>
      <c r="G2296" s="208" t="s">
        <v>377</v>
      </c>
      <c r="H2296" s="208" t="s">
        <v>2405</v>
      </c>
      <c r="I2296" s="200" t="s">
        <v>133</v>
      </c>
      <c r="J2296" s="208" t="s">
        <v>222</v>
      </c>
      <c r="K2296" s="208" t="s">
        <v>223</v>
      </c>
      <c r="L2296" s="208" t="s">
        <v>180</v>
      </c>
      <c r="M2296" s="208" t="s">
        <v>138</v>
      </c>
      <c r="N2296" s="201">
        <v>1.4280000000000002</v>
      </c>
      <c r="O2296" s="202" t="s">
        <v>81</v>
      </c>
      <c r="P2296" s="202"/>
      <c r="Q2296" s="203">
        <f t="shared" si="144"/>
        <v>0</v>
      </c>
      <c r="R2296" s="203">
        <f t="shared" si="145"/>
        <v>0</v>
      </c>
      <c r="S2296" s="213">
        <f>IF(M2296="nvt",0,IF(O2296&gt;0,VLOOKUP(M2296,'3-Productie normen'!A:K,VLOOKUP(O2296,'3-Productie normen'!$B$34:$C$35,2,FALSE),FALSE)))</f>
        <v>0</v>
      </c>
      <c r="T2296" s="213">
        <f t="shared" si="146"/>
        <v>0</v>
      </c>
      <c r="U2296" s="572"/>
    </row>
    <row r="2297" spans="1:21" ht="14.15" customHeight="1">
      <c r="A2297" s="231">
        <v>2296</v>
      </c>
      <c r="B2297" s="262" t="s">
        <v>87</v>
      </c>
      <c r="C2297" s="208" t="s">
        <v>1464</v>
      </c>
      <c r="D2297" s="208" t="s">
        <v>1465</v>
      </c>
      <c r="E2297" s="208" t="s">
        <v>2403</v>
      </c>
      <c r="F2297" s="208" t="s">
        <v>176</v>
      </c>
      <c r="G2297" s="208" t="s">
        <v>377</v>
      </c>
      <c r="H2297" s="208" t="s">
        <v>2406</v>
      </c>
      <c r="I2297" s="200" t="s">
        <v>133</v>
      </c>
      <c r="J2297" s="208" t="s">
        <v>222</v>
      </c>
      <c r="K2297" s="208" t="s">
        <v>223</v>
      </c>
      <c r="L2297" s="208" t="s">
        <v>180</v>
      </c>
      <c r="M2297" s="208" t="s">
        <v>138</v>
      </c>
      <c r="N2297" s="201">
        <v>1.8</v>
      </c>
      <c r="O2297" s="202" t="s">
        <v>81</v>
      </c>
      <c r="P2297" s="202"/>
      <c r="Q2297" s="203">
        <f t="shared" si="144"/>
        <v>0</v>
      </c>
      <c r="R2297" s="203">
        <f t="shared" si="145"/>
        <v>0</v>
      </c>
      <c r="S2297" s="213">
        <f>IF(M2297="nvt",0,IF(O2297&gt;0,VLOOKUP(M2297,'3-Productie normen'!A:K,VLOOKUP(O2297,'3-Productie normen'!$B$34:$C$35,2,FALSE),FALSE)))</f>
        <v>0</v>
      </c>
      <c r="T2297" s="213">
        <f t="shared" si="146"/>
        <v>0</v>
      </c>
      <c r="U2297" s="572"/>
    </row>
    <row r="2298" spans="1:21" ht="14.15" customHeight="1">
      <c r="A2298" s="232">
        <v>2297</v>
      </c>
      <c r="B2298" s="262" t="s">
        <v>87</v>
      </c>
      <c r="C2298" s="208" t="s">
        <v>1464</v>
      </c>
      <c r="D2298" s="208" t="s">
        <v>1465</v>
      </c>
      <c r="E2298" s="208" t="s">
        <v>2403</v>
      </c>
      <c r="F2298" s="208" t="s">
        <v>176</v>
      </c>
      <c r="G2298" s="208" t="s">
        <v>377</v>
      </c>
      <c r="H2298" s="208" t="s">
        <v>2407</v>
      </c>
      <c r="I2298" s="200" t="s">
        <v>133</v>
      </c>
      <c r="J2298" s="208" t="s">
        <v>222</v>
      </c>
      <c r="K2298" s="208" t="s">
        <v>223</v>
      </c>
      <c r="L2298" s="208" t="s">
        <v>180</v>
      </c>
      <c r="M2298" s="208" t="s">
        <v>138</v>
      </c>
      <c r="N2298" s="201">
        <v>0.6</v>
      </c>
      <c r="O2298" s="202" t="s">
        <v>81</v>
      </c>
      <c r="P2298" s="202"/>
      <c r="Q2298" s="203">
        <f t="shared" si="144"/>
        <v>0</v>
      </c>
      <c r="R2298" s="203">
        <f t="shared" si="145"/>
        <v>0</v>
      </c>
      <c r="S2298" s="213">
        <f>IF(M2298="nvt",0,IF(O2298&gt;0,VLOOKUP(M2298,'3-Productie normen'!A:K,VLOOKUP(O2298,'3-Productie normen'!$B$34:$C$35,2,FALSE),FALSE)))</f>
        <v>0</v>
      </c>
      <c r="T2298" s="213">
        <f t="shared" si="146"/>
        <v>0</v>
      </c>
      <c r="U2298" s="572"/>
    </row>
    <row r="2299" spans="1:21" ht="14.15" customHeight="1">
      <c r="A2299" s="231">
        <v>2298</v>
      </c>
      <c r="B2299" s="262" t="s">
        <v>87</v>
      </c>
      <c r="C2299" s="208" t="s">
        <v>1464</v>
      </c>
      <c r="D2299" s="208" t="s">
        <v>1465</v>
      </c>
      <c r="E2299" s="208" t="s">
        <v>2408</v>
      </c>
      <c r="F2299" s="208" t="s">
        <v>176</v>
      </c>
      <c r="G2299" s="208" t="s">
        <v>377</v>
      </c>
      <c r="H2299" s="208" t="s">
        <v>2409</v>
      </c>
      <c r="I2299" s="200" t="s">
        <v>143</v>
      </c>
      <c r="J2299" s="208" t="s">
        <v>179</v>
      </c>
      <c r="K2299" s="208" t="s">
        <v>1064</v>
      </c>
      <c r="L2299" s="208" t="s">
        <v>180</v>
      </c>
      <c r="M2299" s="208" t="s">
        <v>143</v>
      </c>
      <c r="N2299" s="201">
        <v>22.43</v>
      </c>
      <c r="O2299" s="202"/>
      <c r="P2299" s="202"/>
      <c r="Q2299" s="203">
        <f t="shared" si="144"/>
        <v>0</v>
      </c>
      <c r="R2299" s="203">
        <f t="shared" si="145"/>
        <v>0</v>
      </c>
      <c r="S2299" s="213">
        <f>IF(M2299="nvt",0,IF(O2299&gt;0,VLOOKUP(M2299,'3-Productie normen'!A:K,VLOOKUP(O2299,'3-Productie normen'!$B$34:$C$35,2,FALSE),FALSE)))</f>
        <v>0</v>
      </c>
      <c r="T2299" s="213">
        <f t="shared" si="146"/>
        <v>0</v>
      </c>
      <c r="U2299" s="572"/>
    </row>
    <row r="2300" spans="1:21" ht="14.15" customHeight="1">
      <c r="A2300" s="231">
        <v>2299</v>
      </c>
      <c r="B2300" s="262" t="s">
        <v>87</v>
      </c>
      <c r="C2300" s="208" t="s">
        <v>1464</v>
      </c>
      <c r="D2300" s="208" t="s">
        <v>1465</v>
      </c>
      <c r="E2300" s="208" t="s">
        <v>2408</v>
      </c>
      <c r="F2300" s="208" t="s">
        <v>176</v>
      </c>
      <c r="G2300" s="208" t="s">
        <v>377</v>
      </c>
      <c r="H2300" s="208" t="s">
        <v>2410</v>
      </c>
      <c r="I2300" s="200" t="s">
        <v>143</v>
      </c>
      <c r="J2300" s="208" t="s">
        <v>179</v>
      </c>
      <c r="K2300" s="208" t="s">
        <v>1064</v>
      </c>
      <c r="L2300" s="208" t="s">
        <v>180</v>
      </c>
      <c r="M2300" s="208" t="s">
        <v>143</v>
      </c>
      <c r="N2300" s="201">
        <v>3.97</v>
      </c>
      <c r="O2300" s="202"/>
      <c r="P2300" s="202"/>
      <c r="Q2300" s="203">
        <f t="shared" si="144"/>
        <v>0</v>
      </c>
      <c r="R2300" s="203">
        <f t="shared" si="145"/>
        <v>0</v>
      </c>
      <c r="S2300" s="213">
        <f>IF(M2300="nvt",0,IF(O2300&gt;0,VLOOKUP(M2300,'3-Productie normen'!A:K,VLOOKUP(O2300,'3-Productie normen'!$B$34:$C$35,2,FALSE),FALSE)))</f>
        <v>0</v>
      </c>
      <c r="T2300" s="213">
        <f t="shared" si="146"/>
        <v>0</v>
      </c>
      <c r="U2300" s="572"/>
    </row>
    <row r="2301" spans="1:21" ht="14.15" customHeight="1">
      <c r="A2301" s="231">
        <v>2300</v>
      </c>
      <c r="B2301" s="262" t="s">
        <v>87</v>
      </c>
      <c r="C2301" s="208" t="s">
        <v>1464</v>
      </c>
      <c r="D2301" s="208" t="s">
        <v>1465</v>
      </c>
      <c r="E2301" s="208" t="s">
        <v>2408</v>
      </c>
      <c r="F2301" s="208" t="s">
        <v>176</v>
      </c>
      <c r="G2301" s="208" t="s">
        <v>377</v>
      </c>
      <c r="H2301" s="208" t="s">
        <v>2411</v>
      </c>
      <c r="I2301" s="200" t="s">
        <v>143</v>
      </c>
      <c r="J2301" s="208" t="s">
        <v>179</v>
      </c>
      <c r="K2301" s="208" t="s">
        <v>1064</v>
      </c>
      <c r="L2301" s="208" t="s">
        <v>180</v>
      </c>
      <c r="M2301" s="208" t="s">
        <v>143</v>
      </c>
      <c r="N2301" s="201">
        <v>4.17</v>
      </c>
      <c r="O2301" s="202"/>
      <c r="P2301" s="202"/>
      <c r="Q2301" s="203">
        <f t="shared" si="144"/>
        <v>0</v>
      </c>
      <c r="R2301" s="203">
        <f t="shared" si="145"/>
        <v>0</v>
      </c>
      <c r="S2301" s="213">
        <f>IF(M2301="nvt",0,IF(O2301&gt;0,VLOOKUP(M2301,'3-Productie normen'!A:K,VLOOKUP(O2301,'3-Productie normen'!$B$34:$C$35,2,FALSE),FALSE)))</f>
        <v>0</v>
      </c>
      <c r="T2301" s="213">
        <f t="shared" si="146"/>
        <v>0</v>
      </c>
      <c r="U2301" s="572"/>
    </row>
    <row r="2302" spans="1:21" ht="14.15" customHeight="1">
      <c r="A2302" s="231">
        <v>2301</v>
      </c>
      <c r="B2302" s="262" t="s">
        <v>87</v>
      </c>
      <c r="C2302" s="208" t="s">
        <v>1464</v>
      </c>
      <c r="D2302" s="208" t="s">
        <v>1465</v>
      </c>
      <c r="E2302" s="208" t="s">
        <v>2412</v>
      </c>
      <c r="F2302" s="208" t="s">
        <v>176</v>
      </c>
      <c r="G2302" s="208" t="s">
        <v>377</v>
      </c>
      <c r="H2302" s="208" t="s">
        <v>2413</v>
      </c>
      <c r="I2302" s="200" t="s">
        <v>143</v>
      </c>
      <c r="J2302" s="208" t="s">
        <v>209</v>
      </c>
      <c r="K2302" s="208" t="s">
        <v>213</v>
      </c>
      <c r="L2302" s="208" t="s">
        <v>180</v>
      </c>
      <c r="M2302" s="208" t="s">
        <v>143</v>
      </c>
      <c r="N2302" s="201">
        <v>168.1454</v>
      </c>
      <c r="O2302" s="202"/>
      <c r="P2302" s="202"/>
      <c r="Q2302" s="203">
        <f t="shared" si="144"/>
        <v>0</v>
      </c>
      <c r="R2302" s="203">
        <f t="shared" si="145"/>
        <v>0</v>
      </c>
      <c r="S2302" s="213">
        <f>IF(M2302="nvt",0,IF(O2302&gt;0,VLOOKUP(M2302,'3-Productie normen'!A:K,VLOOKUP(O2302,'3-Productie normen'!$B$34:$C$35,2,FALSE),FALSE)))</f>
        <v>0</v>
      </c>
      <c r="T2302" s="213">
        <f t="shared" si="146"/>
        <v>0</v>
      </c>
      <c r="U2302" s="572"/>
    </row>
    <row r="2303" spans="1:21" ht="14.15" customHeight="1">
      <c r="A2303" s="231">
        <v>2302</v>
      </c>
      <c r="B2303" s="262" t="s">
        <v>87</v>
      </c>
      <c r="C2303" s="208" t="s">
        <v>1464</v>
      </c>
      <c r="D2303" s="208" t="s">
        <v>1465</v>
      </c>
      <c r="E2303" s="208" t="s">
        <v>2412</v>
      </c>
      <c r="F2303" s="208" t="s">
        <v>176</v>
      </c>
      <c r="G2303" s="208" t="s">
        <v>377</v>
      </c>
      <c r="H2303" s="208" t="s">
        <v>2414</v>
      </c>
      <c r="I2303" s="200" t="s">
        <v>143</v>
      </c>
      <c r="J2303" s="208" t="s">
        <v>209</v>
      </c>
      <c r="K2303" s="208" t="s">
        <v>220</v>
      </c>
      <c r="L2303" s="208" t="s">
        <v>180</v>
      </c>
      <c r="M2303" s="208" t="s">
        <v>143</v>
      </c>
      <c r="N2303" s="201">
        <v>5.2521000000000004</v>
      </c>
      <c r="O2303" s="202"/>
      <c r="P2303" s="202"/>
      <c r="Q2303" s="203">
        <f t="shared" si="144"/>
        <v>0</v>
      </c>
      <c r="R2303" s="203">
        <f t="shared" si="145"/>
        <v>0</v>
      </c>
      <c r="S2303" s="213">
        <f>IF(M2303="nvt",0,IF(O2303&gt;0,VLOOKUP(M2303,'3-Productie normen'!A:K,VLOOKUP(O2303,'3-Productie normen'!$B$34:$C$35,2,FALSE),FALSE)))</f>
        <v>0</v>
      </c>
      <c r="T2303" s="213">
        <f t="shared" si="146"/>
        <v>0</v>
      </c>
      <c r="U2303" s="572"/>
    </row>
    <row r="2304" spans="1:21" ht="14.15" customHeight="1">
      <c r="A2304" s="231">
        <v>2303</v>
      </c>
      <c r="B2304" s="262" t="s">
        <v>87</v>
      </c>
      <c r="C2304" s="208" t="s">
        <v>1464</v>
      </c>
      <c r="D2304" s="208" t="s">
        <v>1465</v>
      </c>
      <c r="E2304" s="208" t="s">
        <v>2412</v>
      </c>
      <c r="F2304" s="208" t="s">
        <v>176</v>
      </c>
      <c r="G2304" s="208" t="s">
        <v>377</v>
      </c>
      <c r="H2304" s="208" t="s">
        <v>2415</v>
      </c>
      <c r="I2304" s="200" t="s">
        <v>143</v>
      </c>
      <c r="J2304" s="208" t="s">
        <v>209</v>
      </c>
      <c r="K2304" s="208" t="s">
        <v>220</v>
      </c>
      <c r="L2304" s="208" t="s">
        <v>180</v>
      </c>
      <c r="M2304" s="208" t="s">
        <v>143</v>
      </c>
      <c r="N2304" s="201">
        <v>5.0629999999999997</v>
      </c>
      <c r="O2304" s="202"/>
      <c r="P2304" s="202"/>
      <c r="Q2304" s="203">
        <f t="shared" si="144"/>
        <v>0</v>
      </c>
      <c r="R2304" s="203">
        <f t="shared" si="145"/>
        <v>0</v>
      </c>
      <c r="S2304" s="213">
        <f>IF(M2304="nvt",0,IF(O2304&gt;0,VLOOKUP(M2304,'3-Productie normen'!A:K,VLOOKUP(O2304,'3-Productie normen'!$B$34:$C$35,2,FALSE),FALSE)))</f>
        <v>0</v>
      </c>
      <c r="T2304" s="213">
        <f t="shared" si="146"/>
        <v>0</v>
      </c>
      <c r="U2304" s="572"/>
    </row>
    <row r="2305" spans="1:21" ht="14.15" customHeight="1">
      <c r="A2305" s="231">
        <v>2304</v>
      </c>
      <c r="B2305" s="262" t="s">
        <v>87</v>
      </c>
      <c r="C2305" s="208" t="s">
        <v>1464</v>
      </c>
      <c r="D2305" s="208" t="s">
        <v>1465</v>
      </c>
      <c r="E2305" s="208" t="s">
        <v>2412</v>
      </c>
      <c r="F2305" s="208" t="s">
        <v>176</v>
      </c>
      <c r="G2305" s="208" t="s">
        <v>377</v>
      </c>
      <c r="H2305" s="208" t="s">
        <v>2416</v>
      </c>
      <c r="I2305" s="200" t="s">
        <v>143</v>
      </c>
      <c r="J2305" s="208" t="s">
        <v>209</v>
      </c>
      <c r="K2305" s="208" t="s">
        <v>213</v>
      </c>
      <c r="L2305" s="208" t="s">
        <v>180</v>
      </c>
      <c r="M2305" s="208" t="s">
        <v>143</v>
      </c>
      <c r="N2305" s="201">
        <v>6.3611000000000004</v>
      </c>
      <c r="O2305" s="202"/>
      <c r="P2305" s="202"/>
      <c r="Q2305" s="203">
        <f t="shared" si="144"/>
        <v>0</v>
      </c>
      <c r="R2305" s="203">
        <f t="shared" si="145"/>
        <v>0</v>
      </c>
      <c r="S2305" s="213">
        <f>IF(M2305="nvt",0,IF(O2305&gt;0,VLOOKUP(M2305,'3-Productie normen'!A:K,VLOOKUP(O2305,'3-Productie normen'!$B$34:$C$35,2,FALSE),FALSE)))</f>
        <v>0</v>
      </c>
      <c r="T2305" s="213">
        <f t="shared" si="146"/>
        <v>0</v>
      </c>
      <c r="U2305" s="572"/>
    </row>
    <row r="2306" spans="1:21" ht="14.15" customHeight="1">
      <c r="A2306" s="232">
        <v>2305</v>
      </c>
      <c r="B2306" s="262" t="s">
        <v>87</v>
      </c>
      <c r="C2306" s="208" t="s">
        <v>1464</v>
      </c>
      <c r="D2306" s="208" t="s">
        <v>1465</v>
      </c>
      <c r="E2306" s="208" t="s">
        <v>2412</v>
      </c>
      <c r="F2306" s="208" t="s">
        <v>176</v>
      </c>
      <c r="G2306" s="208" t="s">
        <v>377</v>
      </c>
      <c r="H2306" s="208" t="s">
        <v>2417</v>
      </c>
      <c r="I2306" s="200" t="s">
        <v>143</v>
      </c>
      <c r="J2306" s="208" t="s">
        <v>209</v>
      </c>
      <c r="K2306" s="208" t="s">
        <v>213</v>
      </c>
      <c r="L2306" s="208" t="s">
        <v>180</v>
      </c>
      <c r="M2306" s="208" t="s">
        <v>143</v>
      </c>
      <c r="N2306" s="201">
        <v>6.37</v>
      </c>
      <c r="O2306" s="202"/>
      <c r="P2306" s="202"/>
      <c r="Q2306" s="203">
        <f t="shared" si="144"/>
        <v>0</v>
      </c>
      <c r="R2306" s="203">
        <f t="shared" si="145"/>
        <v>0</v>
      </c>
      <c r="S2306" s="213">
        <f>IF(M2306="nvt",0,IF(O2306&gt;0,VLOOKUP(M2306,'3-Productie normen'!A:K,VLOOKUP(O2306,'3-Productie normen'!$B$34:$C$35,2,FALSE),FALSE)))</f>
        <v>0</v>
      </c>
      <c r="T2306" s="213">
        <f t="shared" si="146"/>
        <v>0</v>
      </c>
      <c r="U2306" s="572"/>
    </row>
    <row r="2307" spans="1:21" ht="14.15" customHeight="1">
      <c r="A2307" s="231">
        <v>2306</v>
      </c>
      <c r="B2307" s="262" t="s">
        <v>87</v>
      </c>
      <c r="C2307" s="208" t="s">
        <v>1464</v>
      </c>
      <c r="D2307" s="208" t="s">
        <v>1465</v>
      </c>
      <c r="E2307" s="208" t="s">
        <v>2412</v>
      </c>
      <c r="F2307" s="208" t="s">
        <v>176</v>
      </c>
      <c r="G2307" s="208" t="s">
        <v>377</v>
      </c>
      <c r="H2307" s="208" t="s">
        <v>2418</v>
      </c>
      <c r="I2307" s="200" t="s">
        <v>143</v>
      </c>
      <c r="J2307" s="208" t="s">
        <v>209</v>
      </c>
      <c r="K2307" s="208" t="s">
        <v>213</v>
      </c>
      <c r="L2307" s="208" t="s">
        <v>180</v>
      </c>
      <c r="M2307" s="208" t="s">
        <v>143</v>
      </c>
      <c r="N2307" s="201">
        <v>6.37</v>
      </c>
      <c r="O2307" s="202"/>
      <c r="P2307" s="202"/>
      <c r="Q2307" s="203">
        <f t="shared" si="144"/>
        <v>0</v>
      </c>
      <c r="R2307" s="203">
        <f t="shared" si="145"/>
        <v>0</v>
      </c>
      <c r="S2307" s="213">
        <f>IF(M2307="nvt",0,IF(O2307&gt;0,VLOOKUP(M2307,'3-Productie normen'!A:K,VLOOKUP(O2307,'3-Productie normen'!$B$34:$C$35,2,FALSE),FALSE)))</f>
        <v>0</v>
      </c>
      <c r="T2307" s="213">
        <f t="shared" si="146"/>
        <v>0</v>
      </c>
      <c r="U2307" s="572"/>
    </row>
    <row r="2308" spans="1:21" ht="14.15" customHeight="1">
      <c r="A2308" s="231">
        <v>2307</v>
      </c>
      <c r="B2308" s="262" t="s">
        <v>87</v>
      </c>
      <c r="C2308" s="208" t="s">
        <v>1464</v>
      </c>
      <c r="D2308" s="208" t="s">
        <v>1465</v>
      </c>
      <c r="E2308" s="208" t="s">
        <v>2412</v>
      </c>
      <c r="F2308" s="208" t="s">
        <v>176</v>
      </c>
      <c r="G2308" s="208" t="s">
        <v>377</v>
      </c>
      <c r="H2308" s="208" t="s">
        <v>2419</v>
      </c>
      <c r="I2308" s="200" t="s">
        <v>143</v>
      </c>
      <c r="J2308" s="208" t="s">
        <v>209</v>
      </c>
      <c r="K2308" s="208" t="s">
        <v>213</v>
      </c>
      <c r="L2308" s="208" t="s">
        <v>180</v>
      </c>
      <c r="M2308" s="208" t="s">
        <v>143</v>
      </c>
      <c r="N2308" s="201">
        <v>28.621799999999997</v>
      </c>
      <c r="O2308" s="202"/>
      <c r="P2308" s="202"/>
      <c r="Q2308" s="203">
        <f t="shared" si="144"/>
        <v>0</v>
      </c>
      <c r="R2308" s="203">
        <f t="shared" si="145"/>
        <v>0</v>
      </c>
      <c r="S2308" s="213">
        <f>IF(M2308="nvt",0,IF(O2308&gt;0,VLOOKUP(M2308,'3-Productie normen'!A:K,VLOOKUP(O2308,'3-Productie normen'!$B$34:$C$35,2,FALSE),FALSE)))</f>
        <v>0</v>
      </c>
      <c r="T2308" s="213">
        <f t="shared" si="146"/>
        <v>0</v>
      </c>
      <c r="U2308" s="572"/>
    </row>
    <row r="2309" spans="1:21" ht="14.15" customHeight="1">
      <c r="A2309" s="231">
        <v>2308</v>
      </c>
      <c r="B2309" s="262" t="s">
        <v>87</v>
      </c>
      <c r="C2309" s="208" t="s">
        <v>1464</v>
      </c>
      <c r="D2309" s="208" t="s">
        <v>1465</v>
      </c>
      <c r="E2309" s="208" t="s">
        <v>2412</v>
      </c>
      <c r="F2309" s="208" t="s">
        <v>176</v>
      </c>
      <c r="G2309" s="208" t="s">
        <v>377</v>
      </c>
      <c r="H2309" s="208" t="s">
        <v>2420</v>
      </c>
      <c r="I2309" s="200" t="s">
        <v>143</v>
      </c>
      <c r="J2309" s="208" t="s">
        <v>209</v>
      </c>
      <c r="K2309" s="208" t="s">
        <v>213</v>
      </c>
      <c r="L2309" s="208" t="s">
        <v>180</v>
      </c>
      <c r="M2309" s="208" t="s">
        <v>143</v>
      </c>
      <c r="N2309" s="201">
        <v>13.583900000000002</v>
      </c>
      <c r="O2309" s="202"/>
      <c r="P2309" s="202"/>
      <c r="Q2309" s="203">
        <f t="shared" si="144"/>
        <v>0</v>
      </c>
      <c r="R2309" s="203">
        <f t="shared" si="145"/>
        <v>0</v>
      </c>
      <c r="S2309" s="213">
        <f>IF(M2309="nvt",0,IF(O2309&gt;0,VLOOKUP(M2309,'3-Productie normen'!A:K,VLOOKUP(O2309,'3-Productie normen'!$B$34:$C$35,2,FALSE),FALSE)))</f>
        <v>0</v>
      </c>
      <c r="T2309" s="213">
        <f t="shared" si="146"/>
        <v>0</v>
      </c>
      <c r="U2309" s="572"/>
    </row>
    <row r="2310" spans="1:21" ht="14.15" customHeight="1">
      <c r="A2310" s="231">
        <v>2309</v>
      </c>
      <c r="B2310" s="262" t="s">
        <v>87</v>
      </c>
      <c r="C2310" s="208" t="s">
        <v>1464</v>
      </c>
      <c r="D2310" s="208" t="s">
        <v>1465</v>
      </c>
      <c r="E2310" s="208" t="s">
        <v>2412</v>
      </c>
      <c r="F2310" s="208" t="s">
        <v>176</v>
      </c>
      <c r="G2310" s="208" t="s">
        <v>377</v>
      </c>
      <c r="H2310" s="208" t="s">
        <v>2421</v>
      </c>
      <c r="I2310" s="200" t="s">
        <v>143</v>
      </c>
      <c r="J2310" s="208" t="s">
        <v>209</v>
      </c>
      <c r="K2310" s="208" t="s">
        <v>213</v>
      </c>
      <c r="L2310" s="208" t="s">
        <v>180</v>
      </c>
      <c r="M2310" s="208" t="s">
        <v>143</v>
      </c>
      <c r="N2310" s="201">
        <v>31.679000000000002</v>
      </c>
      <c r="O2310" s="202"/>
      <c r="P2310" s="202"/>
      <c r="Q2310" s="203">
        <f t="shared" si="144"/>
        <v>0</v>
      </c>
      <c r="R2310" s="203">
        <f t="shared" si="145"/>
        <v>0</v>
      </c>
      <c r="S2310" s="213">
        <f>IF(M2310="nvt",0,IF(O2310&gt;0,VLOOKUP(M2310,'3-Productie normen'!A:K,VLOOKUP(O2310,'3-Productie normen'!$B$34:$C$35,2,FALSE),FALSE)))</f>
        <v>0</v>
      </c>
      <c r="T2310" s="213">
        <f t="shared" si="146"/>
        <v>0</v>
      </c>
      <c r="U2310" s="572"/>
    </row>
    <row r="2311" spans="1:21" ht="14.15" customHeight="1">
      <c r="A2311" s="231">
        <v>2310</v>
      </c>
      <c r="B2311" s="262" t="s">
        <v>87</v>
      </c>
      <c r="C2311" s="208" t="s">
        <v>1464</v>
      </c>
      <c r="D2311" s="208" t="s">
        <v>1465</v>
      </c>
      <c r="E2311" s="208" t="s">
        <v>2412</v>
      </c>
      <c r="F2311" s="208" t="s">
        <v>176</v>
      </c>
      <c r="G2311" s="208" t="s">
        <v>377</v>
      </c>
      <c r="H2311" s="208" t="s">
        <v>2422</v>
      </c>
      <c r="I2311" s="200" t="s">
        <v>143</v>
      </c>
      <c r="J2311" s="208" t="s">
        <v>209</v>
      </c>
      <c r="K2311" s="208" t="s">
        <v>213</v>
      </c>
      <c r="L2311" s="208" t="s">
        <v>180</v>
      </c>
      <c r="M2311" s="208" t="s">
        <v>143</v>
      </c>
      <c r="N2311" s="201">
        <v>21.212800000000001</v>
      </c>
      <c r="O2311" s="202"/>
      <c r="P2311" s="202"/>
      <c r="Q2311" s="203">
        <f t="shared" si="144"/>
        <v>0</v>
      </c>
      <c r="R2311" s="203">
        <f t="shared" si="145"/>
        <v>0</v>
      </c>
      <c r="S2311" s="213">
        <f>IF(M2311="nvt",0,IF(O2311&gt;0,VLOOKUP(M2311,'3-Productie normen'!A:K,VLOOKUP(O2311,'3-Productie normen'!$B$34:$C$35,2,FALSE),FALSE)))</f>
        <v>0</v>
      </c>
      <c r="T2311" s="213">
        <f t="shared" si="146"/>
        <v>0</v>
      </c>
      <c r="U2311" s="572"/>
    </row>
    <row r="2312" spans="1:21" ht="14.15" customHeight="1">
      <c r="A2312" s="231">
        <v>2311</v>
      </c>
      <c r="B2312" s="262" t="s">
        <v>87</v>
      </c>
      <c r="C2312" s="208" t="s">
        <v>1464</v>
      </c>
      <c r="D2312" s="208" t="s">
        <v>1465</v>
      </c>
      <c r="E2312" s="208" t="s">
        <v>2412</v>
      </c>
      <c r="F2312" s="208" t="s">
        <v>176</v>
      </c>
      <c r="G2312" s="208" t="s">
        <v>377</v>
      </c>
      <c r="H2312" s="208" t="s">
        <v>2423</v>
      </c>
      <c r="I2312" s="200" t="s">
        <v>143</v>
      </c>
      <c r="J2312" s="208" t="s">
        <v>179</v>
      </c>
      <c r="K2312" s="208" t="s">
        <v>179</v>
      </c>
      <c r="L2312" s="208" t="s">
        <v>180</v>
      </c>
      <c r="M2312" s="208" t="s">
        <v>143</v>
      </c>
      <c r="N2312" s="201">
        <v>33.054200000000002</v>
      </c>
      <c r="O2312" s="202"/>
      <c r="P2312" s="202"/>
      <c r="Q2312" s="203">
        <f t="shared" si="144"/>
        <v>0</v>
      </c>
      <c r="R2312" s="203">
        <f t="shared" si="145"/>
        <v>0</v>
      </c>
      <c r="S2312" s="213">
        <f>IF(M2312="nvt",0,IF(O2312&gt;0,VLOOKUP(M2312,'3-Productie normen'!A:K,VLOOKUP(O2312,'3-Productie normen'!$B$34:$C$35,2,FALSE),FALSE)))</f>
        <v>0</v>
      </c>
      <c r="T2312" s="213">
        <f t="shared" si="146"/>
        <v>0</v>
      </c>
      <c r="U2312" s="572"/>
    </row>
    <row r="2313" spans="1:21" ht="14.15" customHeight="1">
      <c r="A2313" s="231">
        <v>2312</v>
      </c>
      <c r="B2313" s="262" t="s">
        <v>87</v>
      </c>
      <c r="C2313" s="208" t="s">
        <v>1464</v>
      </c>
      <c r="D2313" s="208" t="s">
        <v>1465</v>
      </c>
      <c r="E2313" s="208" t="s">
        <v>2412</v>
      </c>
      <c r="F2313" s="208" t="s">
        <v>176</v>
      </c>
      <c r="G2313" s="208" t="s">
        <v>377</v>
      </c>
      <c r="H2313" s="208" t="s">
        <v>2424</v>
      </c>
      <c r="I2313" s="200" t="s">
        <v>133</v>
      </c>
      <c r="J2313" s="208" t="s">
        <v>222</v>
      </c>
      <c r="K2313" s="208" t="s">
        <v>223</v>
      </c>
      <c r="L2313" s="208" t="s">
        <v>180</v>
      </c>
      <c r="M2313" s="208" t="s">
        <v>138</v>
      </c>
      <c r="N2313" s="201">
        <v>2.2919999999999998</v>
      </c>
      <c r="O2313" s="202" t="s">
        <v>81</v>
      </c>
      <c r="P2313" s="202"/>
      <c r="Q2313" s="203">
        <f t="shared" si="144"/>
        <v>0</v>
      </c>
      <c r="R2313" s="203">
        <f t="shared" si="145"/>
        <v>0</v>
      </c>
      <c r="S2313" s="213">
        <f>IF(M2313="nvt",0,IF(O2313&gt;0,VLOOKUP(M2313,'3-Productie normen'!A:K,VLOOKUP(O2313,'3-Productie normen'!$B$34:$C$35,2,FALSE),FALSE)))</f>
        <v>0</v>
      </c>
      <c r="T2313" s="213">
        <f t="shared" si="146"/>
        <v>0</v>
      </c>
      <c r="U2313" s="572"/>
    </row>
    <row r="2314" spans="1:21" ht="14.15" customHeight="1">
      <c r="A2314" s="232">
        <v>2313</v>
      </c>
      <c r="B2314" s="262" t="s">
        <v>87</v>
      </c>
      <c r="C2314" s="208" t="s">
        <v>1464</v>
      </c>
      <c r="D2314" s="208" t="s">
        <v>1465</v>
      </c>
      <c r="E2314" s="208" t="s">
        <v>2412</v>
      </c>
      <c r="F2314" s="208" t="s">
        <v>176</v>
      </c>
      <c r="G2314" s="208" t="s">
        <v>377</v>
      </c>
      <c r="H2314" s="208" t="s">
        <v>2425</v>
      </c>
      <c r="I2314" s="200" t="s">
        <v>133</v>
      </c>
      <c r="J2314" s="208" t="s">
        <v>222</v>
      </c>
      <c r="K2314" s="208" t="s">
        <v>223</v>
      </c>
      <c r="L2314" s="208" t="s">
        <v>180</v>
      </c>
      <c r="M2314" s="208" t="s">
        <v>138</v>
      </c>
      <c r="N2314" s="201">
        <v>1.6830000000000001</v>
      </c>
      <c r="O2314" s="202" t="s">
        <v>81</v>
      </c>
      <c r="P2314" s="202"/>
      <c r="Q2314" s="203">
        <f t="shared" si="144"/>
        <v>0</v>
      </c>
      <c r="R2314" s="203">
        <f t="shared" si="145"/>
        <v>0</v>
      </c>
      <c r="S2314" s="213">
        <f>IF(M2314="nvt",0,IF(O2314&gt;0,VLOOKUP(M2314,'3-Productie normen'!A:K,VLOOKUP(O2314,'3-Productie normen'!$B$34:$C$35,2,FALSE),FALSE)))</f>
        <v>0</v>
      </c>
      <c r="T2314" s="213">
        <f t="shared" si="146"/>
        <v>0</v>
      </c>
      <c r="U2314" s="572"/>
    </row>
    <row r="2315" spans="1:21" ht="14.15" customHeight="1">
      <c r="A2315" s="231">
        <v>2314</v>
      </c>
      <c r="B2315" s="262" t="s">
        <v>87</v>
      </c>
      <c r="C2315" s="208" t="s">
        <v>1464</v>
      </c>
      <c r="D2315" s="208" t="s">
        <v>1465</v>
      </c>
      <c r="E2315" s="208" t="s">
        <v>2412</v>
      </c>
      <c r="F2315" s="208" t="s">
        <v>176</v>
      </c>
      <c r="G2315" s="208" t="s">
        <v>377</v>
      </c>
      <c r="H2315" s="208" t="s">
        <v>2426</v>
      </c>
      <c r="I2315" s="200" t="s">
        <v>123</v>
      </c>
      <c r="J2315" s="208" t="s">
        <v>179</v>
      </c>
      <c r="K2315" s="208" t="s">
        <v>1064</v>
      </c>
      <c r="L2315" s="208" t="s">
        <v>180</v>
      </c>
      <c r="M2315" s="199" t="s">
        <v>122</v>
      </c>
      <c r="N2315" s="201">
        <v>7.2615999999999996</v>
      </c>
      <c r="O2315" s="202" t="s">
        <v>81</v>
      </c>
      <c r="P2315" s="202"/>
      <c r="Q2315" s="203">
        <f t="shared" si="144"/>
        <v>0</v>
      </c>
      <c r="R2315" s="203">
        <f t="shared" si="145"/>
        <v>0</v>
      </c>
      <c r="S2315" s="213">
        <f>IF(M2315="nvt",0,IF(O2315&gt;0,VLOOKUP(M2315,'3-Productie normen'!A:K,VLOOKUP(O2315,'3-Productie normen'!$B$34:$C$35,2,FALSE),FALSE)))</f>
        <v>0</v>
      </c>
      <c r="T2315" s="213">
        <f t="shared" si="146"/>
        <v>0</v>
      </c>
      <c r="U2315" s="572"/>
    </row>
    <row r="2316" spans="1:21" ht="14.15" customHeight="1">
      <c r="A2316" s="231">
        <v>2315</v>
      </c>
      <c r="B2316" s="262" t="s">
        <v>87</v>
      </c>
      <c r="C2316" s="208" t="s">
        <v>1464</v>
      </c>
      <c r="D2316" s="208" t="s">
        <v>1465</v>
      </c>
      <c r="E2316" s="208" t="s">
        <v>2412</v>
      </c>
      <c r="F2316" s="208" t="s">
        <v>176</v>
      </c>
      <c r="G2316" s="208" t="s">
        <v>377</v>
      </c>
      <c r="H2316" s="208" t="s">
        <v>2427</v>
      </c>
      <c r="I2316" s="200" t="s">
        <v>123</v>
      </c>
      <c r="J2316" s="208" t="s">
        <v>179</v>
      </c>
      <c r="K2316" s="208" t="s">
        <v>1064</v>
      </c>
      <c r="L2316" s="208" t="s">
        <v>180</v>
      </c>
      <c r="M2316" s="199" t="s">
        <v>122</v>
      </c>
      <c r="N2316" s="201">
        <v>7.8825000000000003</v>
      </c>
      <c r="O2316" s="202" t="s">
        <v>81</v>
      </c>
      <c r="P2316" s="202"/>
      <c r="Q2316" s="203">
        <f t="shared" si="144"/>
        <v>0</v>
      </c>
      <c r="R2316" s="203">
        <f t="shared" si="145"/>
        <v>0</v>
      </c>
      <c r="S2316" s="213">
        <f>IF(M2316="nvt",0,IF(O2316&gt;0,VLOOKUP(M2316,'3-Productie normen'!A:K,VLOOKUP(O2316,'3-Productie normen'!$B$34:$C$35,2,FALSE),FALSE)))</f>
        <v>0</v>
      </c>
      <c r="T2316" s="213">
        <f t="shared" si="146"/>
        <v>0</v>
      </c>
      <c r="U2316" s="572"/>
    </row>
    <row r="2317" spans="1:21" ht="14.15" customHeight="1">
      <c r="A2317" s="231">
        <v>2316</v>
      </c>
      <c r="B2317" s="262" t="s">
        <v>87</v>
      </c>
      <c r="C2317" s="208" t="s">
        <v>1464</v>
      </c>
      <c r="D2317" s="208" t="s">
        <v>1465</v>
      </c>
      <c r="E2317" s="208" t="s">
        <v>2412</v>
      </c>
      <c r="F2317" s="208" t="s">
        <v>176</v>
      </c>
      <c r="G2317" s="208" t="s">
        <v>377</v>
      </c>
      <c r="H2317" s="208" t="s">
        <v>2428</v>
      </c>
      <c r="I2317" s="200" t="s">
        <v>123</v>
      </c>
      <c r="J2317" s="208" t="s">
        <v>179</v>
      </c>
      <c r="K2317" s="208" t="s">
        <v>1064</v>
      </c>
      <c r="L2317" s="208" t="s">
        <v>180</v>
      </c>
      <c r="M2317" s="199" t="s">
        <v>122</v>
      </c>
      <c r="N2317" s="201">
        <v>43.777000000000001</v>
      </c>
      <c r="O2317" s="202" t="s">
        <v>81</v>
      </c>
      <c r="P2317" s="202"/>
      <c r="Q2317" s="203">
        <f t="shared" si="144"/>
        <v>0</v>
      </c>
      <c r="R2317" s="203">
        <f t="shared" si="145"/>
        <v>0</v>
      </c>
      <c r="S2317" s="213">
        <f>IF(M2317="nvt",0,IF(O2317&gt;0,VLOOKUP(M2317,'3-Productie normen'!A:K,VLOOKUP(O2317,'3-Productie normen'!$B$34:$C$35,2,FALSE),FALSE)))</f>
        <v>0</v>
      </c>
      <c r="T2317" s="213">
        <f t="shared" si="146"/>
        <v>0</v>
      </c>
      <c r="U2317" s="572"/>
    </row>
    <row r="2318" spans="1:21" ht="14.15" customHeight="1">
      <c r="A2318" s="231">
        <v>2317</v>
      </c>
      <c r="B2318" s="262" t="s">
        <v>87</v>
      </c>
      <c r="C2318" s="208" t="s">
        <v>1464</v>
      </c>
      <c r="D2318" s="208" t="s">
        <v>1465</v>
      </c>
      <c r="E2318" s="208" t="s">
        <v>2412</v>
      </c>
      <c r="F2318" s="208" t="s">
        <v>176</v>
      </c>
      <c r="G2318" s="208" t="s">
        <v>377</v>
      </c>
      <c r="H2318" s="208" t="s">
        <v>2429</v>
      </c>
      <c r="I2318" s="200" t="s">
        <v>143</v>
      </c>
      <c r="J2318" s="208" t="s">
        <v>179</v>
      </c>
      <c r="K2318" s="208" t="s">
        <v>1064</v>
      </c>
      <c r="L2318" s="208" t="s">
        <v>180</v>
      </c>
      <c r="M2318" s="208" t="s">
        <v>143</v>
      </c>
      <c r="N2318" s="201">
        <v>41.072700000000005</v>
      </c>
      <c r="O2318" s="202"/>
      <c r="P2318" s="202"/>
      <c r="Q2318" s="203">
        <f t="shared" si="144"/>
        <v>0</v>
      </c>
      <c r="R2318" s="203">
        <f t="shared" si="145"/>
        <v>0</v>
      </c>
      <c r="S2318" s="213">
        <f>IF(M2318="nvt",0,IF(O2318&gt;0,VLOOKUP(M2318,'3-Productie normen'!A:K,VLOOKUP(O2318,'3-Productie normen'!$B$34:$C$35,2,FALSE),FALSE)))</f>
        <v>0</v>
      </c>
      <c r="T2318" s="213">
        <f t="shared" si="146"/>
        <v>0</v>
      </c>
      <c r="U2318" s="572"/>
    </row>
    <row r="2319" spans="1:21" ht="14.15" customHeight="1">
      <c r="A2319" s="231">
        <v>2318</v>
      </c>
      <c r="B2319" s="262" t="s">
        <v>87</v>
      </c>
      <c r="C2319" s="208" t="s">
        <v>1464</v>
      </c>
      <c r="D2319" s="208" t="s">
        <v>1465</v>
      </c>
      <c r="E2319" s="208" t="s">
        <v>2412</v>
      </c>
      <c r="F2319" s="208" t="s">
        <v>176</v>
      </c>
      <c r="G2319" s="208" t="s">
        <v>377</v>
      </c>
      <c r="H2319" s="208" t="s">
        <v>2430</v>
      </c>
      <c r="I2319" s="200" t="s">
        <v>143</v>
      </c>
      <c r="J2319" s="208" t="s">
        <v>179</v>
      </c>
      <c r="K2319" s="208" t="s">
        <v>1064</v>
      </c>
      <c r="L2319" s="208" t="s">
        <v>180</v>
      </c>
      <c r="M2319" s="208" t="s">
        <v>143</v>
      </c>
      <c r="N2319" s="201">
        <v>49.251599999999996</v>
      </c>
      <c r="O2319" s="202"/>
      <c r="P2319" s="202"/>
      <c r="Q2319" s="203">
        <f t="shared" si="144"/>
        <v>0</v>
      </c>
      <c r="R2319" s="203">
        <f t="shared" si="145"/>
        <v>0</v>
      </c>
      <c r="S2319" s="213">
        <f>IF(M2319="nvt",0,IF(O2319&gt;0,VLOOKUP(M2319,'3-Productie normen'!A:K,VLOOKUP(O2319,'3-Productie normen'!$B$34:$C$35,2,FALSE),FALSE)))</f>
        <v>0</v>
      </c>
      <c r="T2319" s="213">
        <f t="shared" si="146"/>
        <v>0</v>
      </c>
      <c r="U2319" s="572"/>
    </row>
    <row r="2320" spans="1:21" ht="14.15" customHeight="1">
      <c r="A2320" s="231">
        <v>2319</v>
      </c>
      <c r="B2320" s="262" t="s">
        <v>87</v>
      </c>
      <c r="C2320" s="208" t="s">
        <v>1464</v>
      </c>
      <c r="D2320" s="208" t="s">
        <v>1465</v>
      </c>
      <c r="E2320" s="208" t="s">
        <v>2412</v>
      </c>
      <c r="F2320" s="208" t="s">
        <v>176</v>
      </c>
      <c r="G2320" s="208" t="s">
        <v>377</v>
      </c>
      <c r="H2320" s="208" t="s">
        <v>2431</v>
      </c>
      <c r="I2320" s="200" t="s">
        <v>143</v>
      </c>
      <c r="J2320" s="208" t="s">
        <v>179</v>
      </c>
      <c r="K2320" s="208" t="s">
        <v>1064</v>
      </c>
      <c r="L2320" s="208" t="s">
        <v>180</v>
      </c>
      <c r="M2320" s="208" t="s">
        <v>143</v>
      </c>
      <c r="N2320" s="201">
        <v>27.610399999999998</v>
      </c>
      <c r="O2320" s="202"/>
      <c r="P2320" s="202"/>
      <c r="Q2320" s="203">
        <f t="shared" si="144"/>
        <v>0</v>
      </c>
      <c r="R2320" s="203">
        <f t="shared" si="145"/>
        <v>0</v>
      </c>
      <c r="S2320" s="213">
        <f>IF(M2320="nvt",0,IF(O2320&gt;0,VLOOKUP(M2320,'3-Productie normen'!A:K,VLOOKUP(O2320,'3-Productie normen'!$B$34:$C$35,2,FALSE),FALSE)))</f>
        <v>0</v>
      </c>
      <c r="T2320" s="213">
        <f t="shared" si="146"/>
        <v>0</v>
      </c>
      <c r="U2320" s="572"/>
    </row>
    <row r="2321" spans="1:21" ht="14.15" customHeight="1">
      <c r="A2321" s="231">
        <v>2320</v>
      </c>
      <c r="B2321" s="262" t="s">
        <v>87</v>
      </c>
      <c r="C2321" s="208" t="s">
        <v>1464</v>
      </c>
      <c r="D2321" s="208" t="s">
        <v>1465</v>
      </c>
      <c r="E2321" s="208" t="s">
        <v>2412</v>
      </c>
      <c r="F2321" s="208" t="s">
        <v>176</v>
      </c>
      <c r="G2321" s="208" t="s">
        <v>377</v>
      </c>
      <c r="H2321" s="208" t="s">
        <v>2432</v>
      </c>
      <c r="I2321" s="200" t="s">
        <v>143</v>
      </c>
      <c r="J2321" s="208" t="s">
        <v>209</v>
      </c>
      <c r="K2321" s="208" t="s">
        <v>213</v>
      </c>
      <c r="L2321" s="208" t="s">
        <v>180</v>
      </c>
      <c r="M2321" s="208" t="s">
        <v>143</v>
      </c>
      <c r="N2321" s="201">
        <v>2.0032000000000001</v>
      </c>
      <c r="O2321" s="202"/>
      <c r="P2321" s="202"/>
      <c r="Q2321" s="203">
        <f t="shared" si="144"/>
        <v>0</v>
      </c>
      <c r="R2321" s="203">
        <f t="shared" si="145"/>
        <v>0</v>
      </c>
      <c r="S2321" s="213">
        <f>IF(M2321="nvt",0,IF(O2321&gt;0,VLOOKUP(M2321,'3-Productie normen'!A:K,VLOOKUP(O2321,'3-Productie normen'!$B$34:$C$35,2,FALSE),FALSE)))</f>
        <v>0</v>
      </c>
      <c r="T2321" s="213">
        <f t="shared" si="146"/>
        <v>0</v>
      </c>
      <c r="U2321" s="572"/>
    </row>
    <row r="2322" spans="1:21" ht="14.15" customHeight="1">
      <c r="A2322" s="232">
        <v>2321</v>
      </c>
      <c r="B2322" s="262" t="s">
        <v>87</v>
      </c>
      <c r="C2322" s="208" t="s">
        <v>1464</v>
      </c>
      <c r="D2322" s="208" t="s">
        <v>1465</v>
      </c>
      <c r="E2322" s="208" t="s">
        <v>2412</v>
      </c>
      <c r="F2322" s="208" t="s">
        <v>176</v>
      </c>
      <c r="G2322" s="208" t="s">
        <v>377</v>
      </c>
      <c r="H2322" s="208" t="s">
        <v>2433</v>
      </c>
      <c r="I2322" s="200" t="s">
        <v>143</v>
      </c>
      <c r="J2322" s="208" t="s">
        <v>209</v>
      </c>
      <c r="K2322" s="208" t="s">
        <v>213</v>
      </c>
      <c r="L2322" s="208" t="s">
        <v>263</v>
      </c>
      <c r="M2322" s="208" t="s">
        <v>143</v>
      </c>
      <c r="N2322" s="201">
        <v>57.622</v>
      </c>
      <c r="O2322" s="202"/>
      <c r="P2322" s="202"/>
      <c r="Q2322" s="203">
        <f t="shared" ref="Q2322:Q2385" si="147">IF(O2322="nvt",0,IF(O2322&gt;0,S2322*N2322,0))</f>
        <v>0</v>
      </c>
      <c r="R2322" s="203">
        <f t="shared" ref="R2322:R2385" si="148">IF(P2322&gt;0,T2322*N2322,0)</f>
        <v>0</v>
      </c>
      <c r="S2322" s="213">
        <f>IF(M2322="nvt",0,IF(O2322&gt;0,VLOOKUP(M2322,'3-Productie normen'!A:K,VLOOKUP(O2322,'3-Productie normen'!$B$34:$C$35,2,FALSE),FALSE)))</f>
        <v>0</v>
      </c>
      <c r="T2322" s="213">
        <f t="shared" ref="T2322:T2385" si="149">IF(P2322&gt;0,S2322*$T$8,0)</f>
        <v>0</v>
      </c>
      <c r="U2322" s="572"/>
    </row>
    <row r="2323" spans="1:21" ht="14.15" customHeight="1">
      <c r="A2323" s="231">
        <v>2322</v>
      </c>
      <c r="B2323" s="262" t="s">
        <v>87</v>
      </c>
      <c r="C2323" s="208" t="s">
        <v>1464</v>
      </c>
      <c r="D2323" s="208" t="s">
        <v>1465</v>
      </c>
      <c r="E2323" s="208" t="s">
        <v>2412</v>
      </c>
      <c r="F2323" s="208" t="s">
        <v>176</v>
      </c>
      <c r="G2323" s="208" t="s">
        <v>377</v>
      </c>
      <c r="H2323" s="208" t="s">
        <v>2434</v>
      </c>
      <c r="I2323" s="200" t="s">
        <v>143</v>
      </c>
      <c r="J2323" s="208" t="s">
        <v>209</v>
      </c>
      <c r="K2323" s="208" t="s">
        <v>213</v>
      </c>
      <c r="L2323" s="208" t="s">
        <v>180</v>
      </c>
      <c r="M2323" s="208" t="s">
        <v>143</v>
      </c>
      <c r="N2323" s="201">
        <v>7.8863000000000003</v>
      </c>
      <c r="O2323" s="202"/>
      <c r="P2323" s="202"/>
      <c r="Q2323" s="203">
        <f t="shared" si="147"/>
        <v>0</v>
      </c>
      <c r="R2323" s="203">
        <f t="shared" si="148"/>
        <v>0</v>
      </c>
      <c r="S2323" s="213">
        <f>IF(M2323="nvt",0,IF(O2323&gt;0,VLOOKUP(M2323,'3-Productie normen'!A:K,VLOOKUP(O2323,'3-Productie normen'!$B$34:$C$35,2,FALSE),FALSE)))</f>
        <v>0</v>
      </c>
      <c r="T2323" s="213">
        <f t="shared" si="149"/>
        <v>0</v>
      </c>
      <c r="U2323" s="572"/>
    </row>
    <row r="2324" spans="1:21" ht="14.15" customHeight="1">
      <c r="A2324" s="231">
        <v>2323</v>
      </c>
      <c r="B2324" s="262" t="s">
        <v>87</v>
      </c>
      <c r="C2324" s="208" t="s">
        <v>1464</v>
      </c>
      <c r="D2324" s="208" t="s">
        <v>1465</v>
      </c>
      <c r="E2324" s="208" t="s">
        <v>2435</v>
      </c>
      <c r="F2324" s="208" t="s">
        <v>176</v>
      </c>
      <c r="G2324" s="208" t="s">
        <v>377</v>
      </c>
      <c r="H2324" s="208" t="s">
        <v>2389</v>
      </c>
      <c r="I2324" s="200" t="s">
        <v>125</v>
      </c>
      <c r="J2324" s="208" t="s">
        <v>222</v>
      </c>
      <c r="K2324" s="208" t="s">
        <v>240</v>
      </c>
      <c r="L2324" s="208" t="s">
        <v>180</v>
      </c>
      <c r="M2324" s="199" t="s">
        <v>124</v>
      </c>
      <c r="N2324" s="201">
        <v>15.7719</v>
      </c>
      <c r="O2324" s="202" t="s">
        <v>81</v>
      </c>
      <c r="P2324" s="202"/>
      <c r="Q2324" s="203">
        <f t="shared" si="147"/>
        <v>0</v>
      </c>
      <c r="R2324" s="203">
        <f t="shared" si="148"/>
        <v>0</v>
      </c>
      <c r="S2324" s="213">
        <f>IF(M2324="nvt",0,IF(O2324&gt;0,VLOOKUP(M2324,'3-Productie normen'!A:K,VLOOKUP(O2324,'3-Productie normen'!$B$34:$C$35,2,FALSE),FALSE)))</f>
        <v>0</v>
      </c>
      <c r="T2324" s="213">
        <f t="shared" si="149"/>
        <v>0</v>
      </c>
      <c r="U2324" s="572"/>
    </row>
    <row r="2325" spans="1:21" ht="14.15" customHeight="1">
      <c r="A2325" s="231">
        <v>2324</v>
      </c>
      <c r="B2325" s="262" t="s">
        <v>87</v>
      </c>
      <c r="C2325" s="208" t="s">
        <v>1464</v>
      </c>
      <c r="D2325" s="208" t="s">
        <v>1465</v>
      </c>
      <c r="E2325" s="208" t="s">
        <v>2435</v>
      </c>
      <c r="F2325" s="208" t="s">
        <v>176</v>
      </c>
      <c r="G2325" s="208" t="s">
        <v>377</v>
      </c>
      <c r="H2325" s="208" t="s">
        <v>1605</v>
      </c>
      <c r="I2325" s="200" t="s">
        <v>130</v>
      </c>
      <c r="J2325" s="208" t="s">
        <v>209</v>
      </c>
      <c r="K2325" s="208" t="s">
        <v>215</v>
      </c>
      <c r="L2325" s="208" t="s">
        <v>180</v>
      </c>
      <c r="M2325" s="208" t="s">
        <v>134</v>
      </c>
      <c r="N2325" s="201">
        <v>4.2814999999999994</v>
      </c>
      <c r="O2325" s="202" t="s">
        <v>81</v>
      </c>
      <c r="P2325" s="202"/>
      <c r="Q2325" s="203">
        <f t="shared" si="147"/>
        <v>0</v>
      </c>
      <c r="R2325" s="203">
        <f t="shared" si="148"/>
        <v>0</v>
      </c>
      <c r="S2325" s="213">
        <f>IF(M2325="nvt",0,IF(O2325&gt;0,VLOOKUP(M2325,'3-Productie normen'!A:K,VLOOKUP(O2325,'3-Productie normen'!$B$34:$C$35,2,FALSE),FALSE)))</f>
        <v>0</v>
      </c>
      <c r="T2325" s="213">
        <f t="shared" si="149"/>
        <v>0</v>
      </c>
      <c r="U2325" s="572"/>
    </row>
    <row r="2326" spans="1:21" ht="14.15" customHeight="1">
      <c r="A2326" s="231">
        <v>2325</v>
      </c>
      <c r="B2326" s="262" t="s">
        <v>87</v>
      </c>
      <c r="C2326" s="208" t="s">
        <v>1464</v>
      </c>
      <c r="D2326" s="208" t="s">
        <v>1465</v>
      </c>
      <c r="E2326" s="208" t="s">
        <v>2435</v>
      </c>
      <c r="F2326" s="208" t="s">
        <v>176</v>
      </c>
      <c r="G2326" s="208" t="s">
        <v>177</v>
      </c>
      <c r="H2326" s="208" t="s">
        <v>2436</v>
      </c>
      <c r="I2326" s="200" t="s">
        <v>130</v>
      </c>
      <c r="J2326" s="208" t="s">
        <v>209</v>
      </c>
      <c r="K2326" s="208" t="s">
        <v>220</v>
      </c>
      <c r="L2326" s="208" t="s">
        <v>180</v>
      </c>
      <c r="M2326" s="208" t="s">
        <v>140</v>
      </c>
      <c r="N2326" s="201">
        <v>15.7719</v>
      </c>
      <c r="O2326" s="202" t="s">
        <v>81</v>
      </c>
      <c r="P2326" s="202"/>
      <c r="Q2326" s="203">
        <f t="shared" si="147"/>
        <v>0</v>
      </c>
      <c r="R2326" s="203">
        <f t="shared" si="148"/>
        <v>0</v>
      </c>
      <c r="S2326" s="213">
        <f>IF(M2326="nvt",0,IF(O2326&gt;0,VLOOKUP(M2326,'3-Productie normen'!A:K,VLOOKUP(O2326,'3-Productie normen'!$B$34:$C$35,2,FALSE),FALSE)))</f>
        <v>0</v>
      </c>
      <c r="T2326" s="213">
        <f t="shared" si="149"/>
        <v>0</v>
      </c>
      <c r="U2326" s="572"/>
    </row>
    <row r="2327" spans="1:21" ht="14.15" customHeight="1">
      <c r="A2327" s="231">
        <v>2326</v>
      </c>
      <c r="B2327" s="262" t="s">
        <v>87</v>
      </c>
      <c r="C2327" s="208" t="s">
        <v>1464</v>
      </c>
      <c r="D2327" s="208" t="s">
        <v>1465</v>
      </c>
      <c r="E2327" s="208" t="s">
        <v>2435</v>
      </c>
      <c r="F2327" s="208" t="s">
        <v>176</v>
      </c>
      <c r="G2327" s="208" t="s">
        <v>407</v>
      </c>
      <c r="H2327" s="208" t="s">
        <v>2437</v>
      </c>
      <c r="I2327" s="200" t="s">
        <v>130</v>
      </c>
      <c r="J2327" s="208" t="s">
        <v>209</v>
      </c>
      <c r="K2327" s="208" t="s">
        <v>220</v>
      </c>
      <c r="L2327" s="208" t="s">
        <v>263</v>
      </c>
      <c r="M2327" s="208" t="s">
        <v>140</v>
      </c>
      <c r="N2327" s="201">
        <v>15.7719</v>
      </c>
      <c r="O2327" s="202" t="s">
        <v>81</v>
      </c>
      <c r="P2327" s="202"/>
      <c r="Q2327" s="203">
        <f t="shared" si="147"/>
        <v>0</v>
      </c>
      <c r="R2327" s="203">
        <f t="shared" si="148"/>
        <v>0</v>
      </c>
      <c r="S2327" s="213">
        <f>IF(M2327="nvt",0,IF(O2327&gt;0,VLOOKUP(M2327,'3-Productie normen'!A:K,VLOOKUP(O2327,'3-Productie normen'!$B$34:$C$35,2,FALSE),FALSE)))</f>
        <v>0</v>
      </c>
      <c r="T2327" s="213">
        <f t="shared" si="149"/>
        <v>0</v>
      </c>
      <c r="U2327" s="572"/>
    </row>
    <row r="2328" spans="1:21" ht="14.15" customHeight="1">
      <c r="A2328" s="231">
        <v>2327</v>
      </c>
      <c r="B2328" s="262" t="s">
        <v>87</v>
      </c>
      <c r="C2328" s="208" t="s">
        <v>1464</v>
      </c>
      <c r="D2328" s="208" t="s">
        <v>1465</v>
      </c>
      <c r="E2328" s="208" t="s">
        <v>2435</v>
      </c>
      <c r="F2328" s="208" t="s">
        <v>176</v>
      </c>
      <c r="G2328" s="208" t="s">
        <v>251</v>
      </c>
      <c r="H2328" s="208" t="s">
        <v>2438</v>
      </c>
      <c r="I2328" s="200" t="s">
        <v>130</v>
      </c>
      <c r="J2328" s="208" t="s">
        <v>209</v>
      </c>
      <c r="K2328" s="208" t="s">
        <v>220</v>
      </c>
      <c r="L2328" s="208" t="s">
        <v>263</v>
      </c>
      <c r="M2328" s="208" t="s">
        <v>140</v>
      </c>
      <c r="N2328" s="201">
        <v>15.7719</v>
      </c>
      <c r="O2328" s="202" t="s">
        <v>81</v>
      </c>
      <c r="P2328" s="202"/>
      <c r="Q2328" s="203">
        <f t="shared" si="147"/>
        <v>0</v>
      </c>
      <c r="R2328" s="203">
        <f t="shared" si="148"/>
        <v>0</v>
      </c>
      <c r="S2328" s="213">
        <f>IF(M2328="nvt",0,IF(O2328&gt;0,VLOOKUP(M2328,'3-Productie normen'!A:K,VLOOKUP(O2328,'3-Productie normen'!$B$34:$C$35,2,FALSE),FALSE)))</f>
        <v>0</v>
      </c>
      <c r="T2328" s="213">
        <f t="shared" si="149"/>
        <v>0</v>
      </c>
      <c r="U2328" s="572"/>
    </row>
    <row r="2329" spans="1:21" ht="14.15" customHeight="1">
      <c r="A2329" s="231">
        <v>2328</v>
      </c>
      <c r="B2329" s="262" t="s">
        <v>87</v>
      </c>
      <c r="C2329" s="208" t="s">
        <v>1464</v>
      </c>
      <c r="D2329" s="208" t="s">
        <v>1465</v>
      </c>
      <c r="E2329" s="208" t="s">
        <v>2435</v>
      </c>
      <c r="F2329" s="208" t="s">
        <v>176</v>
      </c>
      <c r="G2329" s="208" t="s">
        <v>629</v>
      </c>
      <c r="H2329" s="208" t="s">
        <v>2439</v>
      </c>
      <c r="I2329" s="200" t="s">
        <v>130</v>
      </c>
      <c r="J2329" s="208" t="s">
        <v>209</v>
      </c>
      <c r="K2329" s="208" t="s">
        <v>220</v>
      </c>
      <c r="L2329" s="208" t="s">
        <v>263</v>
      </c>
      <c r="M2329" s="208" t="s">
        <v>140</v>
      </c>
      <c r="N2329" s="201">
        <v>15.7719</v>
      </c>
      <c r="O2329" s="202" t="s">
        <v>81</v>
      </c>
      <c r="P2329" s="202"/>
      <c r="Q2329" s="203">
        <f t="shared" si="147"/>
        <v>0</v>
      </c>
      <c r="R2329" s="203">
        <f t="shared" si="148"/>
        <v>0</v>
      </c>
      <c r="S2329" s="213">
        <f>IF(M2329="nvt",0,IF(O2329&gt;0,VLOOKUP(M2329,'3-Productie normen'!A:K,VLOOKUP(O2329,'3-Productie normen'!$B$34:$C$35,2,FALSE),FALSE)))</f>
        <v>0</v>
      </c>
      <c r="T2329" s="213">
        <f t="shared" si="149"/>
        <v>0</v>
      </c>
      <c r="U2329" s="572"/>
    </row>
    <row r="2330" spans="1:21" ht="14.15" customHeight="1">
      <c r="A2330" s="232">
        <v>2329</v>
      </c>
      <c r="B2330" s="262" t="s">
        <v>87</v>
      </c>
      <c r="C2330" s="208" t="s">
        <v>1464</v>
      </c>
      <c r="D2330" s="208" t="s">
        <v>1465</v>
      </c>
      <c r="E2330" s="208" t="s">
        <v>2435</v>
      </c>
      <c r="F2330" s="208" t="s">
        <v>176</v>
      </c>
      <c r="G2330" s="208" t="s">
        <v>2329</v>
      </c>
      <c r="H2330" s="208" t="s">
        <v>2440</v>
      </c>
      <c r="I2330" s="200" t="s">
        <v>130</v>
      </c>
      <c r="J2330" s="208" t="s">
        <v>209</v>
      </c>
      <c r="K2330" s="208" t="s">
        <v>220</v>
      </c>
      <c r="L2330" s="208" t="s">
        <v>263</v>
      </c>
      <c r="M2330" s="208" t="s">
        <v>140</v>
      </c>
      <c r="N2330" s="201">
        <v>15.7719</v>
      </c>
      <c r="O2330" s="202" t="s">
        <v>81</v>
      </c>
      <c r="P2330" s="202"/>
      <c r="Q2330" s="203">
        <f t="shared" si="147"/>
        <v>0</v>
      </c>
      <c r="R2330" s="203">
        <f t="shared" si="148"/>
        <v>0</v>
      </c>
      <c r="S2330" s="213">
        <f>IF(M2330="nvt",0,IF(O2330&gt;0,VLOOKUP(M2330,'3-Productie normen'!A:K,VLOOKUP(O2330,'3-Productie normen'!$B$34:$C$35,2,FALSE),FALSE)))</f>
        <v>0</v>
      </c>
      <c r="T2330" s="213">
        <f t="shared" si="149"/>
        <v>0</v>
      </c>
      <c r="U2330" s="572"/>
    </row>
    <row r="2331" spans="1:21" ht="14.15" customHeight="1">
      <c r="A2331" s="231">
        <v>2330</v>
      </c>
      <c r="B2331" s="262" t="s">
        <v>87</v>
      </c>
      <c r="C2331" s="208" t="s">
        <v>1464</v>
      </c>
      <c r="D2331" s="208" t="s">
        <v>1465</v>
      </c>
      <c r="E2331" s="208" t="s">
        <v>2435</v>
      </c>
      <c r="F2331" s="208" t="s">
        <v>176</v>
      </c>
      <c r="G2331" s="208" t="s">
        <v>2441</v>
      </c>
      <c r="H2331" s="208" t="s">
        <v>2442</v>
      </c>
      <c r="I2331" s="200" t="s">
        <v>130</v>
      </c>
      <c r="J2331" s="208" t="s">
        <v>209</v>
      </c>
      <c r="K2331" s="208" t="s">
        <v>220</v>
      </c>
      <c r="L2331" s="208" t="s">
        <v>263</v>
      </c>
      <c r="M2331" s="208" t="s">
        <v>140</v>
      </c>
      <c r="N2331" s="201">
        <v>15.7719</v>
      </c>
      <c r="O2331" s="202" t="s">
        <v>81</v>
      </c>
      <c r="P2331" s="202"/>
      <c r="Q2331" s="203">
        <f t="shared" si="147"/>
        <v>0</v>
      </c>
      <c r="R2331" s="203">
        <f t="shared" si="148"/>
        <v>0</v>
      </c>
      <c r="S2331" s="213">
        <f>IF(M2331="nvt",0,IF(O2331&gt;0,VLOOKUP(M2331,'3-Productie normen'!A:K,VLOOKUP(O2331,'3-Productie normen'!$B$34:$C$35,2,FALSE),FALSE)))</f>
        <v>0</v>
      </c>
      <c r="T2331" s="213">
        <f t="shared" si="149"/>
        <v>0</v>
      </c>
      <c r="U2331" s="572"/>
    </row>
    <row r="2332" spans="1:21" ht="14.15" customHeight="1">
      <c r="A2332" s="231">
        <v>2331</v>
      </c>
      <c r="B2332" s="262" t="s">
        <v>87</v>
      </c>
      <c r="C2332" s="208" t="s">
        <v>1464</v>
      </c>
      <c r="D2332" s="208" t="s">
        <v>1465</v>
      </c>
      <c r="E2332" s="208" t="s">
        <v>2435</v>
      </c>
      <c r="F2332" s="208" t="s">
        <v>176</v>
      </c>
      <c r="G2332" s="208" t="s">
        <v>2443</v>
      </c>
      <c r="H2332" s="208" t="s">
        <v>2444</v>
      </c>
      <c r="I2332" s="200" t="s">
        <v>130</v>
      </c>
      <c r="J2332" s="208" t="s">
        <v>209</v>
      </c>
      <c r="K2332" s="208" t="s">
        <v>220</v>
      </c>
      <c r="L2332" s="208" t="s">
        <v>263</v>
      </c>
      <c r="M2332" s="208" t="s">
        <v>140</v>
      </c>
      <c r="N2332" s="201">
        <v>15.7719</v>
      </c>
      <c r="O2332" s="202" t="s">
        <v>81</v>
      </c>
      <c r="P2332" s="202"/>
      <c r="Q2332" s="203">
        <f t="shared" si="147"/>
        <v>0</v>
      </c>
      <c r="R2332" s="203">
        <f t="shared" si="148"/>
        <v>0</v>
      </c>
      <c r="S2332" s="213">
        <f>IF(M2332="nvt",0,IF(O2332&gt;0,VLOOKUP(M2332,'3-Productie normen'!A:K,VLOOKUP(O2332,'3-Productie normen'!$B$34:$C$35,2,FALSE),FALSE)))</f>
        <v>0</v>
      </c>
      <c r="T2332" s="213">
        <f t="shared" si="149"/>
        <v>0</v>
      </c>
      <c r="U2332" s="572"/>
    </row>
    <row r="2333" spans="1:21" ht="14.15" customHeight="1">
      <c r="A2333" s="231">
        <v>2332</v>
      </c>
      <c r="B2333" s="262" t="s">
        <v>87</v>
      </c>
      <c r="C2333" s="208" t="s">
        <v>1464</v>
      </c>
      <c r="D2333" s="208" t="s">
        <v>1465</v>
      </c>
      <c r="E2333" s="208" t="s">
        <v>2435</v>
      </c>
      <c r="F2333" s="208" t="s">
        <v>176</v>
      </c>
      <c r="G2333" s="208" t="s">
        <v>2445</v>
      </c>
      <c r="H2333" s="208" t="s">
        <v>2446</v>
      </c>
      <c r="I2333" s="200" t="s">
        <v>130</v>
      </c>
      <c r="J2333" s="208" t="s">
        <v>209</v>
      </c>
      <c r="K2333" s="208" t="s">
        <v>220</v>
      </c>
      <c r="L2333" s="208" t="s">
        <v>263</v>
      </c>
      <c r="M2333" s="208" t="s">
        <v>140</v>
      </c>
      <c r="N2333" s="201">
        <v>15.7719</v>
      </c>
      <c r="O2333" s="202" t="s">
        <v>81</v>
      </c>
      <c r="P2333" s="202"/>
      <c r="Q2333" s="203">
        <f t="shared" si="147"/>
        <v>0</v>
      </c>
      <c r="R2333" s="203">
        <f t="shared" si="148"/>
        <v>0</v>
      </c>
      <c r="S2333" s="213">
        <f>IF(M2333="nvt",0,IF(O2333&gt;0,VLOOKUP(M2333,'3-Productie normen'!A:K,VLOOKUP(O2333,'3-Productie normen'!$B$34:$C$35,2,FALSE),FALSE)))</f>
        <v>0</v>
      </c>
      <c r="T2333" s="213">
        <f t="shared" si="149"/>
        <v>0</v>
      </c>
      <c r="U2333" s="572"/>
    </row>
    <row r="2334" spans="1:21" ht="14.15" customHeight="1">
      <c r="A2334" s="231">
        <v>2333</v>
      </c>
      <c r="B2334" s="262" t="s">
        <v>87</v>
      </c>
      <c r="C2334" s="208" t="s">
        <v>1464</v>
      </c>
      <c r="D2334" s="208" t="s">
        <v>1465</v>
      </c>
      <c r="E2334" s="208" t="s">
        <v>2435</v>
      </c>
      <c r="F2334" s="208" t="s">
        <v>176</v>
      </c>
      <c r="G2334" s="208" t="s">
        <v>2447</v>
      </c>
      <c r="H2334" s="208" t="s">
        <v>2448</v>
      </c>
      <c r="I2334" s="200" t="s">
        <v>123</v>
      </c>
      <c r="J2334" s="208" t="s">
        <v>179</v>
      </c>
      <c r="K2334" s="208" t="s">
        <v>1064</v>
      </c>
      <c r="L2334" s="208" t="s">
        <v>180</v>
      </c>
      <c r="M2334" s="199" t="s">
        <v>122</v>
      </c>
      <c r="N2334" s="201">
        <v>12.7479</v>
      </c>
      <c r="O2334" s="202" t="s">
        <v>81</v>
      </c>
      <c r="P2334" s="202"/>
      <c r="Q2334" s="203">
        <f t="shared" si="147"/>
        <v>0</v>
      </c>
      <c r="R2334" s="203">
        <f t="shared" si="148"/>
        <v>0</v>
      </c>
      <c r="S2334" s="213">
        <f>IF(M2334="nvt",0,IF(O2334&gt;0,VLOOKUP(M2334,'3-Productie normen'!A:K,VLOOKUP(O2334,'3-Productie normen'!$B$34:$C$35,2,FALSE),FALSE)))</f>
        <v>0</v>
      </c>
      <c r="T2334" s="213">
        <f t="shared" si="149"/>
        <v>0</v>
      </c>
      <c r="U2334" s="572"/>
    </row>
    <row r="2335" spans="1:21" ht="14.15" customHeight="1">
      <c r="A2335" s="231">
        <v>2334</v>
      </c>
      <c r="B2335" s="262" t="s">
        <v>87</v>
      </c>
      <c r="C2335" s="208" t="s">
        <v>1464</v>
      </c>
      <c r="D2335" s="208" t="s">
        <v>1465</v>
      </c>
      <c r="E2335" s="208" t="s">
        <v>2435</v>
      </c>
      <c r="F2335" s="208" t="s">
        <v>176</v>
      </c>
      <c r="G2335" s="208" t="s">
        <v>2447</v>
      </c>
      <c r="H2335" s="208" t="s">
        <v>2351</v>
      </c>
      <c r="I2335" s="200" t="s">
        <v>123</v>
      </c>
      <c r="J2335" s="208" t="s">
        <v>209</v>
      </c>
      <c r="K2335" s="208" t="s">
        <v>220</v>
      </c>
      <c r="L2335" s="208" t="s">
        <v>180</v>
      </c>
      <c r="M2335" s="199" t="s">
        <v>122</v>
      </c>
      <c r="N2335" s="201">
        <v>15.7719</v>
      </c>
      <c r="O2335" s="202" t="s">
        <v>81</v>
      </c>
      <c r="P2335" s="202"/>
      <c r="Q2335" s="203">
        <f t="shared" si="147"/>
        <v>0</v>
      </c>
      <c r="R2335" s="203">
        <f t="shared" si="148"/>
        <v>0</v>
      </c>
      <c r="S2335" s="213">
        <f>IF(M2335="nvt",0,IF(O2335&gt;0,VLOOKUP(M2335,'3-Productie normen'!A:K,VLOOKUP(O2335,'3-Productie normen'!$B$34:$C$35,2,FALSE),FALSE)))</f>
        <v>0</v>
      </c>
      <c r="T2335" s="213">
        <f t="shared" si="149"/>
        <v>0</v>
      </c>
      <c r="U2335" s="572"/>
    </row>
    <row r="2336" spans="1:21" ht="14.15" customHeight="1">
      <c r="A2336" s="231">
        <v>2335</v>
      </c>
      <c r="B2336" s="262" t="s">
        <v>87</v>
      </c>
      <c r="C2336" s="208" t="s">
        <v>1464</v>
      </c>
      <c r="D2336" s="208" t="s">
        <v>1465</v>
      </c>
      <c r="E2336" s="208" t="s">
        <v>2435</v>
      </c>
      <c r="F2336" s="208" t="s">
        <v>176</v>
      </c>
      <c r="G2336" s="208" t="s">
        <v>1399</v>
      </c>
      <c r="H2336" s="208" t="s">
        <v>785</v>
      </c>
      <c r="I2336" s="200" t="s">
        <v>123</v>
      </c>
      <c r="J2336" s="208" t="s">
        <v>179</v>
      </c>
      <c r="K2336" s="208" t="s">
        <v>1064</v>
      </c>
      <c r="L2336" s="208" t="s">
        <v>180</v>
      </c>
      <c r="M2336" s="199" t="s">
        <v>122</v>
      </c>
      <c r="N2336" s="201">
        <v>12.753699999999998</v>
      </c>
      <c r="O2336" s="202" t="s">
        <v>81</v>
      </c>
      <c r="P2336" s="202"/>
      <c r="Q2336" s="203">
        <f t="shared" si="147"/>
        <v>0</v>
      </c>
      <c r="R2336" s="203">
        <f t="shared" si="148"/>
        <v>0</v>
      </c>
      <c r="S2336" s="213">
        <f>IF(M2336="nvt",0,IF(O2336&gt;0,VLOOKUP(M2336,'3-Productie normen'!A:K,VLOOKUP(O2336,'3-Productie normen'!$B$34:$C$35,2,FALSE),FALSE)))</f>
        <v>0</v>
      </c>
      <c r="T2336" s="213">
        <f t="shared" si="149"/>
        <v>0</v>
      </c>
      <c r="U2336" s="572"/>
    </row>
    <row r="2337" spans="1:21" ht="14.15" customHeight="1">
      <c r="A2337" s="231">
        <v>2336</v>
      </c>
      <c r="B2337" s="262" t="s">
        <v>87</v>
      </c>
      <c r="C2337" s="208" t="s">
        <v>1464</v>
      </c>
      <c r="D2337" s="208" t="s">
        <v>1465</v>
      </c>
      <c r="E2337" s="208" t="s">
        <v>2435</v>
      </c>
      <c r="F2337" s="208" t="s">
        <v>176</v>
      </c>
      <c r="G2337" s="208" t="s">
        <v>1399</v>
      </c>
      <c r="H2337" s="208" t="s">
        <v>1030</v>
      </c>
      <c r="I2337" s="200" t="s">
        <v>143</v>
      </c>
      <c r="J2337" s="208" t="s">
        <v>209</v>
      </c>
      <c r="K2337" s="208" t="s">
        <v>220</v>
      </c>
      <c r="L2337" s="208" t="s">
        <v>180</v>
      </c>
      <c r="M2337" s="208" t="s">
        <v>143</v>
      </c>
      <c r="N2337" s="201">
        <v>15.7719</v>
      </c>
      <c r="O2337" s="202"/>
      <c r="P2337" s="202"/>
      <c r="Q2337" s="203">
        <f t="shared" si="147"/>
        <v>0</v>
      </c>
      <c r="R2337" s="203">
        <f t="shared" si="148"/>
        <v>0</v>
      </c>
      <c r="S2337" s="213">
        <f>IF(M2337="nvt",0,IF(O2337&gt;0,VLOOKUP(M2337,'3-Productie normen'!A:K,VLOOKUP(O2337,'3-Productie normen'!$B$34:$C$35,2,FALSE),FALSE)))</f>
        <v>0</v>
      </c>
      <c r="T2337" s="213">
        <f t="shared" si="149"/>
        <v>0</v>
      </c>
      <c r="U2337" s="572"/>
    </row>
    <row r="2338" spans="1:21" ht="14.15" customHeight="1">
      <c r="A2338" s="232">
        <v>2337</v>
      </c>
      <c r="B2338" s="262" t="s">
        <v>87</v>
      </c>
      <c r="C2338" s="208" t="s">
        <v>1464</v>
      </c>
      <c r="D2338" s="208" t="s">
        <v>1465</v>
      </c>
      <c r="E2338" s="208" t="s">
        <v>2435</v>
      </c>
      <c r="F2338" s="208" t="s">
        <v>176</v>
      </c>
      <c r="G2338" s="208" t="s">
        <v>2449</v>
      </c>
      <c r="H2338" s="208" t="s">
        <v>2450</v>
      </c>
      <c r="I2338" s="200" t="s">
        <v>123</v>
      </c>
      <c r="J2338" s="208" t="s">
        <v>179</v>
      </c>
      <c r="K2338" s="208" t="s">
        <v>1064</v>
      </c>
      <c r="L2338" s="208" t="s">
        <v>180</v>
      </c>
      <c r="M2338" s="199" t="s">
        <v>122</v>
      </c>
      <c r="N2338" s="201">
        <v>12.753699999999998</v>
      </c>
      <c r="O2338" s="202" t="s">
        <v>81</v>
      </c>
      <c r="P2338" s="202"/>
      <c r="Q2338" s="203">
        <f t="shared" si="147"/>
        <v>0</v>
      </c>
      <c r="R2338" s="203">
        <f t="shared" si="148"/>
        <v>0</v>
      </c>
      <c r="S2338" s="213">
        <f>IF(M2338="nvt",0,IF(O2338&gt;0,VLOOKUP(M2338,'3-Productie normen'!A:K,VLOOKUP(O2338,'3-Productie normen'!$B$34:$C$35,2,FALSE),FALSE)))</f>
        <v>0</v>
      </c>
      <c r="T2338" s="213">
        <f t="shared" si="149"/>
        <v>0</v>
      </c>
      <c r="U2338" s="572"/>
    </row>
    <row r="2339" spans="1:21" ht="14.15" customHeight="1">
      <c r="A2339" s="231">
        <v>2338</v>
      </c>
      <c r="B2339" s="262" t="s">
        <v>87</v>
      </c>
      <c r="C2339" s="208" t="s">
        <v>1464</v>
      </c>
      <c r="D2339" s="208" t="s">
        <v>1465</v>
      </c>
      <c r="E2339" s="208" t="s">
        <v>2435</v>
      </c>
      <c r="F2339" s="208" t="s">
        <v>176</v>
      </c>
      <c r="G2339" s="208" t="s">
        <v>2449</v>
      </c>
      <c r="H2339" s="208" t="s">
        <v>2451</v>
      </c>
      <c r="I2339" s="200" t="s">
        <v>130</v>
      </c>
      <c r="J2339" s="208" t="s">
        <v>209</v>
      </c>
      <c r="K2339" s="208" t="s">
        <v>213</v>
      </c>
      <c r="L2339" s="208" t="s">
        <v>263</v>
      </c>
      <c r="M2339" s="208" t="s">
        <v>140</v>
      </c>
      <c r="N2339" s="201">
        <v>10.770299999999999</v>
      </c>
      <c r="O2339" s="202" t="s">
        <v>81</v>
      </c>
      <c r="P2339" s="202"/>
      <c r="Q2339" s="203">
        <f t="shared" si="147"/>
        <v>0</v>
      </c>
      <c r="R2339" s="203">
        <f t="shared" si="148"/>
        <v>0</v>
      </c>
      <c r="S2339" s="213">
        <f>IF(M2339="nvt",0,IF(O2339&gt;0,VLOOKUP(M2339,'3-Productie normen'!A:K,VLOOKUP(O2339,'3-Productie normen'!$B$34:$C$35,2,FALSE),FALSE)))</f>
        <v>0</v>
      </c>
      <c r="T2339" s="213">
        <f t="shared" si="149"/>
        <v>0</v>
      </c>
      <c r="U2339" s="572"/>
    </row>
    <row r="2340" spans="1:21" ht="14.15" customHeight="1">
      <c r="A2340" s="231">
        <v>2339</v>
      </c>
      <c r="B2340" s="262" t="s">
        <v>87</v>
      </c>
      <c r="C2340" s="208" t="s">
        <v>1464</v>
      </c>
      <c r="D2340" s="208" t="s">
        <v>1465</v>
      </c>
      <c r="E2340" s="208" t="s">
        <v>2435</v>
      </c>
      <c r="F2340" s="208" t="s">
        <v>176</v>
      </c>
      <c r="G2340" s="208" t="s">
        <v>2449</v>
      </c>
      <c r="H2340" s="208" t="s">
        <v>2452</v>
      </c>
      <c r="I2340" s="200" t="s">
        <v>130</v>
      </c>
      <c r="J2340" s="208" t="s">
        <v>209</v>
      </c>
      <c r="K2340" s="208" t="s">
        <v>220</v>
      </c>
      <c r="L2340" s="208" t="s">
        <v>263</v>
      </c>
      <c r="M2340" s="208" t="s">
        <v>140</v>
      </c>
      <c r="N2340" s="201">
        <v>9.4145000000000003</v>
      </c>
      <c r="O2340" s="202" t="s">
        <v>81</v>
      </c>
      <c r="P2340" s="202"/>
      <c r="Q2340" s="203">
        <f t="shared" si="147"/>
        <v>0</v>
      </c>
      <c r="R2340" s="203">
        <f t="shared" si="148"/>
        <v>0</v>
      </c>
      <c r="S2340" s="213">
        <f>IF(M2340="nvt",0,IF(O2340&gt;0,VLOOKUP(M2340,'3-Productie normen'!A:K,VLOOKUP(O2340,'3-Productie normen'!$B$34:$C$35,2,FALSE),FALSE)))</f>
        <v>0</v>
      </c>
      <c r="T2340" s="213">
        <f t="shared" si="149"/>
        <v>0</v>
      </c>
      <c r="U2340" s="572"/>
    </row>
    <row r="2341" spans="1:21" ht="14.15" customHeight="1">
      <c r="A2341" s="231">
        <v>2340</v>
      </c>
      <c r="B2341" s="262" t="s">
        <v>87</v>
      </c>
      <c r="C2341" s="208" t="s">
        <v>1464</v>
      </c>
      <c r="D2341" s="208" t="s">
        <v>1465</v>
      </c>
      <c r="E2341" s="208" t="s">
        <v>2435</v>
      </c>
      <c r="F2341" s="208" t="s">
        <v>176</v>
      </c>
      <c r="G2341" s="208" t="s">
        <v>133</v>
      </c>
      <c r="H2341" s="208" t="s">
        <v>1605</v>
      </c>
      <c r="I2341" s="200" t="s">
        <v>130</v>
      </c>
      <c r="J2341" s="208" t="s">
        <v>209</v>
      </c>
      <c r="K2341" s="208" t="s">
        <v>215</v>
      </c>
      <c r="L2341" s="208" t="s">
        <v>180</v>
      </c>
      <c r="M2341" s="208" t="s">
        <v>134</v>
      </c>
      <c r="N2341" s="201">
        <v>4.2814999999999994</v>
      </c>
      <c r="O2341" s="202" t="s">
        <v>81</v>
      </c>
      <c r="P2341" s="202"/>
      <c r="Q2341" s="203">
        <f t="shared" si="147"/>
        <v>0</v>
      </c>
      <c r="R2341" s="203">
        <f t="shared" si="148"/>
        <v>0</v>
      </c>
      <c r="S2341" s="213">
        <f>IF(M2341="nvt",0,IF(O2341&gt;0,VLOOKUP(M2341,'3-Productie normen'!A:K,VLOOKUP(O2341,'3-Productie normen'!$B$34:$C$35,2,FALSE),FALSE)))</f>
        <v>0</v>
      </c>
      <c r="T2341" s="213">
        <f t="shared" si="149"/>
        <v>0</v>
      </c>
      <c r="U2341" s="572"/>
    </row>
    <row r="2342" spans="1:21" ht="14.15" customHeight="1">
      <c r="A2342" s="231">
        <v>2341</v>
      </c>
      <c r="B2342" s="262" t="s">
        <v>87</v>
      </c>
      <c r="C2342" s="208" t="s">
        <v>1464</v>
      </c>
      <c r="D2342" s="208" t="s">
        <v>1465</v>
      </c>
      <c r="E2342" s="208" t="s">
        <v>2435</v>
      </c>
      <c r="F2342" s="208" t="s">
        <v>176</v>
      </c>
      <c r="G2342" s="208" t="s">
        <v>133</v>
      </c>
      <c r="H2342" s="208" t="s">
        <v>2453</v>
      </c>
      <c r="I2342" s="200" t="s">
        <v>130</v>
      </c>
      <c r="J2342" s="208" t="s">
        <v>209</v>
      </c>
      <c r="K2342" s="208" t="s">
        <v>220</v>
      </c>
      <c r="L2342" s="208" t="s">
        <v>263</v>
      </c>
      <c r="M2342" s="208" t="s">
        <v>134</v>
      </c>
      <c r="N2342" s="201">
        <v>15.7719</v>
      </c>
      <c r="O2342" s="202" t="s">
        <v>81</v>
      </c>
      <c r="P2342" s="202"/>
      <c r="Q2342" s="203">
        <f t="shared" si="147"/>
        <v>0</v>
      </c>
      <c r="R2342" s="203">
        <f t="shared" si="148"/>
        <v>0</v>
      </c>
      <c r="S2342" s="213">
        <f>IF(M2342="nvt",0,IF(O2342&gt;0,VLOOKUP(M2342,'3-Productie normen'!A:K,VLOOKUP(O2342,'3-Productie normen'!$B$34:$C$35,2,FALSE),FALSE)))</f>
        <v>0</v>
      </c>
      <c r="T2342" s="213">
        <f t="shared" si="149"/>
        <v>0</v>
      </c>
      <c r="U2342" s="572"/>
    </row>
    <row r="2343" spans="1:21" ht="14.15" customHeight="1">
      <c r="A2343" s="231">
        <v>2342</v>
      </c>
      <c r="B2343" s="262" t="s">
        <v>87</v>
      </c>
      <c r="C2343" s="208" t="s">
        <v>1464</v>
      </c>
      <c r="D2343" s="208" t="s">
        <v>1465</v>
      </c>
      <c r="E2343" s="208" t="s">
        <v>2454</v>
      </c>
      <c r="F2343" s="208" t="s">
        <v>176</v>
      </c>
      <c r="G2343" s="208" t="s">
        <v>377</v>
      </c>
      <c r="H2343" s="208" t="s">
        <v>2455</v>
      </c>
      <c r="I2343" s="200" t="s">
        <v>143</v>
      </c>
      <c r="J2343" s="208" t="s">
        <v>255</v>
      </c>
      <c r="K2343" s="208" t="s">
        <v>566</v>
      </c>
      <c r="L2343" s="208" t="s">
        <v>263</v>
      </c>
      <c r="M2343" s="208" t="s">
        <v>143</v>
      </c>
      <c r="N2343" s="201">
        <v>18.48</v>
      </c>
      <c r="O2343" s="202"/>
      <c r="P2343" s="202"/>
      <c r="Q2343" s="203">
        <f t="shared" si="147"/>
        <v>0</v>
      </c>
      <c r="R2343" s="203">
        <f t="shared" si="148"/>
        <v>0</v>
      </c>
      <c r="S2343" s="213">
        <f>IF(M2343="nvt",0,IF(O2343&gt;0,VLOOKUP(M2343,'3-Productie normen'!A:K,VLOOKUP(O2343,'3-Productie normen'!$B$34:$C$35,2,FALSE),FALSE)))</f>
        <v>0</v>
      </c>
      <c r="T2343" s="213">
        <f t="shared" si="149"/>
        <v>0</v>
      </c>
      <c r="U2343" s="572"/>
    </row>
    <row r="2344" spans="1:21" ht="14.15" customHeight="1">
      <c r="A2344" s="231">
        <v>2343</v>
      </c>
      <c r="B2344" s="262" t="s">
        <v>87</v>
      </c>
      <c r="C2344" s="208" t="s">
        <v>1464</v>
      </c>
      <c r="D2344" s="208" t="s">
        <v>1465</v>
      </c>
      <c r="E2344" s="208" t="s">
        <v>2454</v>
      </c>
      <c r="F2344" s="208" t="s">
        <v>176</v>
      </c>
      <c r="G2344" s="208" t="s">
        <v>377</v>
      </c>
      <c r="H2344" s="208" t="s">
        <v>2456</v>
      </c>
      <c r="I2344" s="200" t="s">
        <v>143</v>
      </c>
      <c r="J2344" s="208" t="s">
        <v>255</v>
      </c>
      <c r="K2344" s="208" t="s">
        <v>566</v>
      </c>
      <c r="L2344" s="208" t="s">
        <v>263</v>
      </c>
      <c r="M2344" s="208" t="s">
        <v>143</v>
      </c>
      <c r="N2344" s="201">
        <v>5.6</v>
      </c>
      <c r="O2344" s="202"/>
      <c r="P2344" s="202"/>
      <c r="Q2344" s="203">
        <f t="shared" si="147"/>
        <v>0</v>
      </c>
      <c r="R2344" s="203">
        <f t="shared" si="148"/>
        <v>0</v>
      </c>
      <c r="S2344" s="213">
        <f>IF(M2344="nvt",0,IF(O2344&gt;0,VLOOKUP(M2344,'3-Productie normen'!A:K,VLOOKUP(O2344,'3-Productie normen'!$B$34:$C$35,2,FALSE),FALSE)))</f>
        <v>0</v>
      </c>
      <c r="T2344" s="213">
        <f t="shared" si="149"/>
        <v>0</v>
      </c>
      <c r="U2344" s="572"/>
    </row>
    <row r="2345" spans="1:21" ht="14.15" customHeight="1">
      <c r="A2345" s="231">
        <v>2344</v>
      </c>
      <c r="B2345" s="262" t="s">
        <v>87</v>
      </c>
      <c r="C2345" s="208" t="s">
        <v>1464</v>
      </c>
      <c r="D2345" s="208" t="s">
        <v>1465</v>
      </c>
      <c r="E2345" s="208" t="s">
        <v>2454</v>
      </c>
      <c r="F2345" s="208" t="s">
        <v>176</v>
      </c>
      <c r="G2345" s="208" t="s">
        <v>377</v>
      </c>
      <c r="H2345" s="208" t="s">
        <v>2457</v>
      </c>
      <c r="I2345" s="200" t="s">
        <v>143</v>
      </c>
      <c r="J2345" s="208" t="s">
        <v>255</v>
      </c>
      <c r="K2345" s="208" t="s">
        <v>566</v>
      </c>
      <c r="L2345" s="208" t="s">
        <v>263</v>
      </c>
      <c r="M2345" s="208" t="s">
        <v>143</v>
      </c>
      <c r="N2345" s="201">
        <v>5.6</v>
      </c>
      <c r="O2345" s="202"/>
      <c r="P2345" s="202"/>
      <c r="Q2345" s="203">
        <f t="shared" si="147"/>
        <v>0</v>
      </c>
      <c r="R2345" s="203">
        <f t="shared" si="148"/>
        <v>0</v>
      </c>
      <c r="S2345" s="213">
        <f>IF(M2345="nvt",0,IF(O2345&gt;0,VLOOKUP(M2345,'3-Productie normen'!A:K,VLOOKUP(O2345,'3-Productie normen'!$B$34:$C$35,2,FALSE),FALSE)))</f>
        <v>0</v>
      </c>
      <c r="T2345" s="213">
        <f t="shared" si="149"/>
        <v>0</v>
      </c>
      <c r="U2345" s="572"/>
    </row>
    <row r="2346" spans="1:21" ht="14.15" customHeight="1">
      <c r="A2346" s="232">
        <v>2345</v>
      </c>
      <c r="B2346" s="262" t="s">
        <v>87</v>
      </c>
      <c r="C2346" s="208" t="s">
        <v>1464</v>
      </c>
      <c r="D2346" s="208" t="s">
        <v>1465</v>
      </c>
      <c r="E2346" s="208" t="s">
        <v>2454</v>
      </c>
      <c r="F2346" s="208" t="s">
        <v>176</v>
      </c>
      <c r="G2346" s="208" t="s">
        <v>377</v>
      </c>
      <c r="H2346" s="208" t="s">
        <v>2458</v>
      </c>
      <c r="I2346" s="200" t="s">
        <v>143</v>
      </c>
      <c r="J2346" s="208" t="s">
        <v>255</v>
      </c>
      <c r="K2346" s="208" t="s">
        <v>566</v>
      </c>
      <c r="L2346" s="208" t="s">
        <v>263</v>
      </c>
      <c r="M2346" s="208" t="s">
        <v>143</v>
      </c>
      <c r="N2346" s="201">
        <v>18.48</v>
      </c>
      <c r="O2346" s="202"/>
      <c r="P2346" s="202"/>
      <c r="Q2346" s="203">
        <f t="shared" si="147"/>
        <v>0</v>
      </c>
      <c r="R2346" s="203">
        <f t="shared" si="148"/>
        <v>0</v>
      </c>
      <c r="S2346" s="213">
        <f>IF(M2346="nvt",0,IF(O2346&gt;0,VLOOKUP(M2346,'3-Productie normen'!A:K,VLOOKUP(O2346,'3-Productie normen'!$B$34:$C$35,2,FALSE),FALSE)))</f>
        <v>0</v>
      </c>
      <c r="T2346" s="213">
        <f t="shared" si="149"/>
        <v>0</v>
      </c>
      <c r="U2346" s="572"/>
    </row>
    <row r="2347" spans="1:21" ht="14.15" customHeight="1">
      <c r="A2347" s="231">
        <v>2346</v>
      </c>
      <c r="B2347" s="262" t="s">
        <v>87</v>
      </c>
      <c r="C2347" s="208" t="s">
        <v>1464</v>
      </c>
      <c r="D2347" s="208" t="s">
        <v>1465</v>
      </c>
      <c r="E2347" s="208" t="s">
        <v>2459</v>
      </c>
      <c r="F2347" s="208" t="s">
        <v>176</v>
      </c>
      <c r="G2347" s="208" t="s">
        <v>377</v>
      </c>
      <c r="H2347" s="208" t="s">
        <v>2460</v>
      </c>
      <c r="I2347" s="200" t="s">
        <v>143</v>
      </c>
      <c r="J2347" s="208" t="s">
        <v>179</v>
      </c>
      <c r="K2347" s="208" t="s">
        <v>1064</v>
      </c>
      <c r="L2347" s="208" t="s">
        <v>263</v>
      </c>
      <c r="M2347" s="208" t="s">
        <v>143</v>
      </c>
      <c r="N2347" s="201">
        <v>18.033930000000002</v>
      </c>
      <c r="O2347" s="202"/>
      <c r="P2347" s="202"/>
      <c r="Q2347" s="203">
        <f t="shared" si="147"/>
        <v>0</v>
      </c>
      <c r="R2347" s="203">
        <f t="shared" si="148"/>
        <v>0</v>
      </c>
      <c r="S2347" s="213">
        <f>IF(M2347="nvt",0,IF(O2347&gt;0,VLOOKUP(M2347,'3-Productie normen'!A:K,VLOOKUP(O2347,'3-Productie normen'!$B$34:$C$35,2,FALSE),FALSE)))</f>
        <v>0</v>
      </c>
      <c r="T2347" s="213">
        <f t="shared" si="149"/>
        <v>0</v>
      </c>
      <c r="U2347" s="572"/>
    </row>
    <row r="2348" spans="1:21" ht="14.15" customHeight="1">
      <c r="A2348" s="231">
        <v>2347</v>
      </c>
      <c r="B2348" s="262" t="s">
        <v>87</v>
      </c>
      <c r="C2348" s="208" t="s">
        <v>1464</v>
      </c>
      <c r="D2348" s="208" t="s">
        <v>1465</v>
      </c>
      <c r="E2348" s="208" t="s">
        <v>2459</v>
      </c>
      <c r="F2348" s="208" t="s">
        <v>176</v>
      </c>
      <c r="G2348" s="208" t="s">
        <v>377</v>
      </c>
      <c r="H2348" s="208" t="s">
        <v>2460</v>
      </c>
      <c r="I2348" s="200" t="s">
        <v>143</v>
      </c>
      <c r="J2348" s="208" t="s">
        <v>179</v>
      </c>
      <c r="K2348" s="208" t="s">
        <v>1064</v>
      </c>
      <c r="L2348" s="208" t="s">
        <v>263</v>
      </c>
      <c r="M2348" s="208" t="s">
        <v>143</v>
      </c>
      <c r="N2348" s="201">
        <v>10.01885</v>
      </c>
      <c r="O2348" s="202"/>
      <c r="P2348" s="202"/>
      <c r="Q2348" s="203">
        <f t="shared" si="147"/>
        <v>0</v>
      </c>
      <c r="R2348" s="203">
        <f t="shared" si="148"/>
        <v>0</v>
      </c>
      <c r="S2348" s="213">
        <f>IF(M2348="nvt",0,IF(O2348&gt;0,VLOOKUP(M2348,'3-Productie normen'!A:K,VLOOKUP(O2348,'3-Productie normen'!$B$34:$C$35,2,FALSE),FALSE)))</f>
        <v>0</v>
      </c>
      <c r="T2348" s="213">
        <f t="shared" si="149"/>
        <v>0</v>
      </c>
      <c r="U2348" s="572"/>
    </row>
    <row r="2349" spans="1:21" ht="14.15" customHeight="1">
      <c r="A2349" s="231">
        <v>2348</v>
      </c>
      <c r="B2349" s="262" t="s">
        <v>87</v>
      </c>
      <c r="C2349" s="208" t="s">
        <v>1464</v>
      </c>
      <c r="D2349" s="208" t="s">
        <v>1465</v>
      </c>
      <c r="E2349" s="208" t="s">
        <v>2459</v>
      </c>
      <c r="F2349" s="208" t="s">
        <v>176</v>
      </c>
      <c r="G2349" s="208" t="s">
        <v>377</v>
      </c>
      <c r="H2349" s="208" t="s">
        <v>2460</v>
      </c>
      <c r="I2349" s="200" t="s">
        <v>143</v>
      </c>
      <c r="J2349" s="208" t="s">
        <v>179</v>
      </c>
      <c r="K2349" s="208" t="s">
        <v>1064</v>
      </c>
      <c r="L2349" s="208" t="s">
        <v>263</v>
      </c>
      <c r="M2349" s="208" t="s">
        <v>143</v>
      </c>
      <c r="N2349" s="201">
        <v>12.02262</v>
      </c>
      <c r="O2349" s="202"/>
      <c r="P2349" s="202"/>
      <c r="Q2349" s="203">
        <f t="shared" si="147"/>
        <v>0</v>
      </c>
      <c r="R2349" s="203">
        <f t="shared" si="148"/>
        <v>0</v>
      </c>
      <c r="S2349" s="213">
        <f>IF(M2349="nvt",0,IF(O2349&gt;0,VLOOKUP(M2349,'3-Productie normen'!A:K,VLOOKUP(O2349,'3-Productie normen'!$B$34:$C$35,2,FALSE),FALSE)))</f>
        <v>0</v>
      </c>
      <c r="T2349" s="213">
        <f t="shared" si="149"/>
        <v>0</v>
      </c>
      <c r="U2349" s="572"/>
    </row>
    <row r="2350" spans="1:21" ht="14.15" customHeight="1">
      <c r="A2350" s="231">
        <v>2349</v>
      </c>
      <c r="B2350" s="262" t="s">
        <v>87</v>
      </c>
      <c r="C2350" s="208" t="s">
        <v>1464</v>
      </c>
      <c r="D2350" s="208" t="s">
        <v>1465</v>
      </c>
      <c r="E2350" s="208" t="s">
        <v>2459</v>
      </c>
      <c r="F2350" s="208" t="s">
        <v>176</v>
      </c>
      <c r="G2350" s="208" t="s">
        <v>377</v>
      </c>
      <c r="H2350" s="208" t="s">
        <v>2461</v>
      </c>
      <c r="I2350" s="200" t="s">
        <v>143</v>
      </c>
      <c r="J2350" s="208" t="s">
        <v>179</v>
      </c>
      <c r="K2350" s="208" t="s">
        <v>1064</v>
      </c>
      <c r="L2350" s="208" t="s">
        <v>263</v>
      </c>
      <c r="M2350" s="208" t="s">
        <v>143</v>
      </c>
      <c r="N2350" s="201">
        <v>16.89237</v>
      </c>
      <c r="O2350" s="202"/>
      <c r="P2350" s="202"/>
      <c r="Q2350" s="203">
        <f t="shared" si="147"/>
        <v>0</v>
      </c>
      <c r="R2350" s="203">
        <f t="shared" si="148"/>
        <v>0</v>
      </c>
      <c r="S2350" s="213">
        <f>IF(M2350="nvt",0,IF(O2350&gt;0,VLOOKUP(M2350,'3-Productie normen'!A:K,VLOOKUP(O2350,'3-Productie normen'!$B$34:$C$35,2,FALSE),FALSE)))</f>
        <v>0</v>
      </c>
      <c r="T2350" s="213">
        <f t="shared" si="149"/>
        <v>0</v>
      </c>
      <c r="U2350" s="572"/>
    </row>
    <row r="2351" spans="1:21" ht="14.15" customHeight="1">
      <c r="A2351" s="231">
        <v>2350</v>
      </c>
      <c r="B2351" s="262" t="s">
        <v>87</v>
      </c>
      <c r="C2351" s="208" t="s">
        <v>1464</v>
      </c>
      <c r="D2351" s="208" t="s">
        <v>1465</v>
      </c>
      <c r="E2351" s="208" t="s">
        <v>2459</v>
      </c>
      <c r="F2351" s="208" t="s">
        <v>176</v>
      </c>
      <c r="G2351" s="208" t="s">
        <v>377</v>
      </c>
      <c r="H2351" s="208" t="s">
        <v>2461</v>
      </c>
      <c r="I2351" s="200" t="s">
        <v>143</v>
      </c>
      <c r="J2351" s="208" t="s">
        <v>179</v>
      </c>
      <c r="K2351" s="208" t="s">
        <v>1064</v>
      </c>
      <c r="L2351" s="208" t="s">
        <v>263</v>
      </c>
      <c r="M2351" s="208" t="s">
        <v>143</v>
      </c>
      <c r="N2351" s="201">
        <v>9.3846500000000006</v>
      </c>
      <c r="O2351" s="202"/>
      <c r="P2351" s="202"/>
      <c r="Q2351" s="203">
        <f t="shared" si="147"/>
        <v>0</v>
      </c>
      <c r="R2351" s="203">
        <f t="shared" si="148"/>
        <v>0</v>
      </c>
      <c r="S2351" s="213">
        <f>IF(M2351="nvt",0,IF(O2351&gt;0,VLOOKUP(M2351,'3-Productie normen'!A:K,VLOOKUP(O2351,'3-Productie normen'!$B$34:$C$35,2,FALSE),FALSE)))</f>
        <v>0</v>
      </c>
      <c r="T2351" s="213">
        <f t="shared" si="149"/>
        <v>0</v>
      </c>
      <c r="U2351" s="572"/>
    </row>
    <row r="2352" spans="1:21" ht="14.15" customHeight="1">
      <c r="A2352" s="231">
        <v>2351</v>
      </c>
      <c r="B2352" s="262" t="s">
        <v>87</v>
      </c>
      <c r="C2352" s="208" t="s">
        <v>1464</v>
      </c>
      <c r="D2352" s="208" t="s">
        <v>1465</v>
      </c>
      <c r="E2352" s="208" t="s">
        <v>2459</v>
      </c>
      <c r="F2352" s="208" t="s">
        <v>176</v>
      </c>
      <c r="G2352" s="208" t="s">
        <v>377</v>
      </c>
      <c r="H2352" s="208" t="s">
        <v>2461</v>
      </c>
      <c r="I2352" s="200" t="s">
        <v>143</v>
      </c>
      <c r="J2352" s="208" t="s">
        <v>179</v>
      </c>
      <c r="K2352" s="208" t="s">
        <v>1064</v>
      </c>
      <c r="L2352" s="208" t="s">
        <v>263</v>
      </c>
      <c r="M2352" s="208" t="s">
        <v>143</v>
      </c>
      <c r="N2352" s="201">
        <v>11.261579999999999</v>
      </c>
      <c r="O2352" s="202"/>
      <c r="P2352" s="202"/>
      <c r="Q2352" s="203">
        <f t="shared" si="147"/>
        <v>0</v>
      </c>
      <c r="R2352" s="203">
        <f t="shared" si="148"/>
        <v>0</v>
      </c>
      <c r="S2352" s="213">
        <f>IF(M2352="nvt",0,IF(O2352&gt;0,VLOOKUP(M2352,'3-Productie normen'!A:K,VLOOKUP(O2352,'3-Productie normen'!$B$34:$C$35,2,FALSE),FALSE)))</f>
        <v>0</v>
      </c>
      <c r="T2352" s="213">
        <f t="shared" si="149"/>
        <v>0</v>
      </c>
      <c r="U2352" s="572"/>
    </row>
    <row r="2353" spans="1:21" ht="14.15" customHeight="1">
      <c r="A2353" s="231">
        <v>2352</v>
      </c>
      <c r="B2353" s="262" t="s">
        <v>87</v>
      </c>
      <c r="C2353" s="208" t="s">
        <v>1464</v>
      </c>
      <c r="D2353" s="208" t="s">
        <v>1465</v>
      </c>
      <c r="E2353" s="208" t="s">
        <v>2459</v>
      </c>
      <c r="F2353" s="208" t="s">
        <v>176</v>
      </c>
      <c r="G2353" s="208" t="s">
        <v>377</v>
      </c>
      <c r="H2353" s="208" t="s">
        <v>2462</v>
      </c>
      <c r="I2353" s="200" t="s">
        <v>143</v>
      </c>
      <c r="J2353" s="208" t="s">
        <v>179</v>
      </c>
      <c r="K2353" s="208" t="s">
        <v>1064</v>
      </c>
      <c r="L2353" s="208" t="s">
        <v>263</v>
      </c>
      <c r="M2353" s="208" t="s">
        <v>143</v>
      </c>
      <c r="N2353" s="201">
        <v>27.016199999999998</v>
      </c>
      <c r="O2353" s="202"/>
      <c r="P2353" s="202"/>
      <c r="Q2353" s="203">
        <f t="shared" si="147"/>
        <v>0</v>
      </c>
      <c r="R2353" s="203">
        <f t="shared" si="148"/>
        <v>0</v>
      </c>
      <c r="S2353" s="213">
        <f>IF(M2353="nvt",0,IF(O2353&gt;0,VLOOKUP(M2353,'3-Productie normen'!A:K,VLOOKUP(O2353,'3-Productie normen'!$B$34:$C$35,2,FALSE),FALSE)))</f>
        <v>0</v>
      </c>
      <c r="T2353" s="213">
        <f t="shared" si="149"/>
        <v>0</v>
      </c>
      <c r="U2353" s="572"/>
    </row>
    <row r="2354" spans="1:21" ht="14.15" customHeight="1">
      <c r="A2354" s="232">
        <v>2353</v>
      </c>
      <c r="B2354" s="262" t="s">
        <v>87</v>
      </c>
      <c r="C2354" s="208" t="s">
        <v>1464</v>
      </c>
      <c r="D2354" s="208" t="s">
        <v>1465</v>
      </c>
      <c r="E2354" s="208" t="s">
        <v>2459</v>
      </c>
      <c r="F2354" s="208" t="s">
        <v>176</v>
      </c>
      <c r="G2354" s="208" t="s">
        <v>377</v>
      </c>
      <c r="H2354" s="208" t="s">
        <v>2462</v>
      </c>
      <c r="I2354" s="200" t="s">
        <v>143</v>
      </c>
      <c r="J2354" s="208" t="s">
        <v>179</v>
      </c>
      <c r="K2354" s="208" t="s">
        <v>1064</v>
      </c>
      <c r="L2354" s="208" t="s">
        <v>263</v>
      </c>
      <c r="M2354" s="208" t="s">
        <v>143</v>
      </c>
      <c r="N2354" s="201">
        <v>15.009</v>
      </c>
      <c r="O2354" s="202"/>
      <c r="P2354" s="202"/>
      <c r="Q2354" s="203">
        <f t="shared" si="147"/>
        <v>0</v>
      </c>
      <c r="R2354" s="203">
        <f t="shared" si="148"/>
        <v>0</v>
      </c>
      <c r="S2354" s="213">
        <f>IF(M2354="nvt",0,IF(O2354&gt;0,VLOOKUP(M2354,'3-Productie normen'!A:K,VLOOKUP(O2354,'3-Productie normen'!$B$34:$C$35,2,FALSE),FALSE)))</f>
        <v>0</v>
      </c>
      <c r="T2354" s="213">
        <f t="shared" si="149"/>
        <v>0</v>
      </c>
      <c r="U2354" s="572"/>
    </row>
    <row r="2355" spans="1:21" ht="14.15" customHeight="1">
      <c r="A2355" s="231">
        <v>2354</v>
      </c>
      <c r="B2355" s="262" t="s">
        <v>87</v>
      </c>
      <c r="C2355" s="208" t="s">
        <v>1464</v>
      </c>
      <c r="D2355" s="208" t="s">
        <v>1465</v>
      </c>
      <c r="E2355" s="208" t="s">
        <v>2459</v>
      </c>
      <c r="F2355" s="208" t="s">
        <v>176</v>
      </c>
      <c r="G2355" s="208" t="s">
        <v>377</v>
      </c>
      <c r="H2355" s="208" t="s">
        <v>2462</v>
      </c>
      <c r="I2355" s="200" t="s">
        <v>143</v>
      </c>
      <c r="J2355" s="208" t="s">
        <v>179</v>
      </c>
      <c r="K2355" s="208" t="s">
        <v>1064</v>
      </c>
      <c r="L2355" s="208" t="s">
        <v>263</v>
      </c>
      <c r="M2355" s="208" t="s">
        <v>143</v>
      </c>
      <c r="N2355" s="201">
        <v>18.0108</v>
      </c>
      <c r="O2355" s="202"/>
      <c r="P2355" s="202"/>
      <c r="Q2355" s="203">
        <f t="shared" si="147"/>
        <v>0</v>
      </c>
      <c r="R2355" s="203">
        <f t="shared" si="148"/>
        <v>0</v>
      </c>
      <c r="S2355" s="213">
        <f>IF(M2355="nvt",0,IF(O2355&gt;0,VLOOKUP(M2355,'3-Productie normen'!A:K,VLOOKUP(O2355,'3-Productie normen'!$B$34:$C$35,2,FALSE),FALSE)))</f>
        <v>0</v>
      </c>
      <c r="T2355" s="213">
        <f t="shared" si="149"/>
        <v>0</v>
      </c>
      <c r="U2355" s="572"/>
    </row>
    <row r="2356" spans="1:21" ht="14.15" customHeight="1">
      <c r="A2356" s="231">
        <v>2355</v>
      </c>
      <c r="B2356" s="262" t="s">
        <v>87</v>
      </c>
      <c r="C2356" s="208" t="s">
        <v>1464</v>
      </c>
      <c r="D2356" s="208" t="s">
        <v>1465</v>
      </c>
      <c r="E2356" s="208" t="s">
        <v>2459</v>
      </c>
      <c r="F2356" s="208" t="s">
        <v>176</v>
      </c>
      <c r="G2356" s="208" t="s">
        <v>377</v>
      </c>
      <c r="H2356" s="208" t="s">
        <v>2463</v>
      </c>
      <c r="I2356" s="200" t="s">
        <v>143</v>
      </c>
      <c r="J2356" s="208" t="s">
        <v>222</v>
      </c>
      <c r="K2356" s="208" t="s">
        <v>223</v>
      </c>
      <c r="L2356" s="208" t="s">
        <v>263</v>
      </c>
      <c r="M2356" s="208" t="s">
        <v>143</v>
      </c>
      <c r="N2356" s="201">
        <v>0.86109999999999998</v>
      </c>
      <c r="O2356" s="202"/>
      <c r="P2356" s="202"/>
      <c r="Q2356" s="203">
        <f t="shared" si="147"/>
        <v>0</v>
      </c>
      <c r="R2356" s="203">
        <f t="shared" si="148"/>
        <v>0</v>
      </c>
      <c r="S2356" s="213">
        <f>IF(M2356="nvt",0,IF(O2356&gt;0,VLOOKUP(M2356,'3-Productie normen'!A:K,VLOOKUP(O2356,'3-Productie normen'!$B$34:$C$35,2,FALSE),FALSE)))</f>
        <v>0</v>
      </c>
      <c r="T2356" s="213">
        <f t="shared" si="149"/>
        <v>0</v>
      </c>
      <c r="U2356" s="572"/>
    </row>
    <row r="2357" spans="1:21" ht="14.15" customHeight="1">
      <c r="A2357" s="231">
        <v>2356</v>
      </c>
      <c r="B2357" s="262" t="s">
        <v>87</v>
      </c>
      <c r="C2357" s="208" t="s">
        <v>1464</v>
      </c>
      <c r="D2357" s="208" t="s">
        <v>1465</v>
      </c>
      <c r="E2357" s="208" t="s">
        <v>2459</v>
      </c>
      <c r="F2357" s="208" t="s">
        <v>176</v>
      </c>
      <c r="G2357" s="208" t="s">
        <v>377</v>
      </c>
      <c r="H2357" s="208" t="s">
        <v>2464</v>
      </c>
      <c r="I2357" s="200" t="s">
        <v>143</v>
      </c>
      <c r="J2357" s="208" t="s">
        <v>222</v>
      </c>
      <c r="K2357" s="208" t="s">
        <v>223</v>
      </c>
      <c r="L2357" s="208" t="s">
        <v>263</v>
      </c>
      <c r="M2357" s="208" t="s">
        <v>143</v>
      </c>
      <c r="N2357" s="201">
        <v>1.99</v>
      </c>
      <c r="O2357" s="202"/>
      <c r="P2357" s="202"/>
      <c r="Q2357" s="203">
        <f t="shared" si="147"/>
        <v>0</v>
      </c>
      <c r="R2357" s="203">
        <f t="shared" si="148"/>
        <v>0</v>
      </c>
      <c r="S2357" s="213">
        <f>IF(M2357="nvt",0,IF(O2357&gt;0,VLOOKUP(M2357,'3-Productie normen'!A:K,VLOOKUP(O2357,'3-Productie normen'!$B$34:$C$35,2,FALSE),FALSE)))</f>
        <v>0</v>
      </c>
      <c r="T2357" s="213">
        <f t="shared" si="149"/>
        <v>0</v>
      </c>
      <c r="U2357" s="572"/>
    </row>
    <row r="2358" spans="1:21" ht="14.15" customHeight="1">
      <c r="A2358" s="231">
        <v>2357</v>
      </c>
      <c r="B2358" s="262" t="s">
        <v>87</v>
      </c>
      <c r="C2358" s="208" t="s">
        <v>1464</v>
      </c>
      <c r="D2358" s="208" t="s">
        <v>1465</v>
      </c>
      <c r="E2358" s="208" t="s">
        <v>2465</v>
      </c>
      <c r="F2358" s="208" t="s">
        <v>176</v>
      </c>
      <c r="G2358" s="208" t="s">
        <v>377</v>
      </c>
      <c r="H2358" s="208" t="s">
        <v>378</v>
      </c>
      <c r="I2358" s="200" t="s">
        <v>143</v>
      </c>
      <c r="J2358" s="208" t="s">
        <v>222</v>
      </c>
      <c r="K2358" s="208" t="s">
        <v>279</v>
      </c>
      <c r="L2358" s="208"/>
      <c r="M2358" s="208" t="s">
        <v>143</v>
      </c>
      <c r="N2358" s="201">
        <v>12.457599999999999</v>
      </c>
      <c r="O2358" s="202"/>
      <c r="P2358" s="202"/>
      <c r="Q2358" s="203">
        <f t="shared" si="147"/>
        <v>0</v>
      </c>
      <c r="R2358" s="203">
        <f t="shared" si="148"/>
        <v>0</v>
      </c>
      <c r="S2358" s="213">
        <f>IF(M2358="nvt",0,IF(O2358&gt;0,VLOOKUP(M2358,'3-Productie normen'!A:K,VLOOKUP(O2358,'3-Productie normen'!$B$34:$C$35,2,FALSE),FALSE)))</f>
        <v>0</v>
      </c>
      <c r="T2358" s="213">
        <f t="shared" si="149"/>
        <v>0</v>
      </c>
      <c r="U2358" s="572"/>
    </row>
    <row r="2359" spans="1:21" ht="14.15" customHeight="1">
      <c r="A2359" s="231">
        <v>2358</v>
      </c>
      <c r="B2359" s="262" t="s">
        <v>87</v>
      </c>
      <c r="C2359" s="208" t="s">
        <v>1464</v>
      </c>
      <c r="D2359" s="208" t="s">
        <v>1465</v>
      </c>
      <c r="E2359" s="208" t="s">
        <v>2465</v>
      </c>
      <c r="F2359" s="208" t="s">
        <v>176</v>
      </c>
      <c r="G2359" s="208" t="s">
        <v>377</v>
      </c>
      <c r="H2359" s="208" t="s">
        <v>2436</v>
      </c>
      <c r="I2359" s="200" t="s">
        <v>143</v>
      </c>
      <c r="J2359" s="208" t="s">
        <v>209</v>
      </c>
      <c r="K2359" s="208" t="s">
        <v>220</v>
      </c>
      <c r="L2359" s="208"/>
      <c r="M2359" s="208" t="s">
        <v>143</v>
      </c>
      <c r="N2359" s="201">
        <v>12.457599999999999</v>
      </c>
      <c r="O2359" s="202"/>
      <c r="P2359" s="202"/>
      <c r="Q2359" s="203">
        <f t="shared" si="147"/>
        <v>0</v>
      </c>
      <c r="R2359" s="203">
        <f t="shared" si="148"/>
        <v>0</v>
      </c>
      <c r="S2359" s="213">
        <f>IF(M2359="nvt",0,IF(O2359&gt;0,VLOOKUP(M2359,'3-Productie normen'!A:K,VLOOKUP(O2359,'3-Productie normen'!$B$34:$C$35,2,FALSE),FALSE)))</f>
        <v>0</v>
      </c>
      <c r="T2359" s="213">
        <f t="shared" si="149"/>
        <v>0</v>
      </c>
      <c r="U2359" s="572"/>
    </row>
    <row r="2360" spans="1:21" ht="14.15" customHeight="1">
      <c r="A2360" s="231">
        <v>2359</v>
      </c>
      <c r="B2360" s="262" t="s">
        <v>87</v>
      </c>
      <c r="C2360" s="208" t="s">
        <v>1464</v>
      </c>
      <c r="D2360" s="208" t="s">
        <v>1465</v>
      </c>
      <c r="E2360" s="208" t="s">
        <v>2465</v>
      </c>
      <c r="F2360" s="208" t="s">
        <v>176</v>
      </c>
      <c r="G2360" s="208" t="s">
        <v>177</v>
      </c>
      <c r="H2360" s="208" t="s">
        <v>402</v>
      </c>
      <c r="I2360" s="200" t="s">
        <v>143</v>
      </c>
      <c r="J2360" s="208" t="s">
        <v>179</v>
      </c>
      <c r="K2360" s="208" t="s">
        <v>179</v>
      </c>
      <c r="L2360" s="208" t="s">
        <v>180</v>
      </c>
      <c r="M2360" s="208" t="s">
        <v>143</v>
      </c>
      <c r="N2360" s="201">
        <v>11.1769</v>
      </c>
      <c r="O2360" s="202"/>
      <c r="P2360" s="202"/>
      <c r="Q2360" s="203">
        <f t="shared" si="147"/>
        <v>0</v>
      </c>
      <c r="R2360" s="203">
        <f t="shared" si="148"/>
        <v>0</v>
      </c>
      <c r="S2360" s="213">
        <f>IF(M2360="nvt",0,IF(O2360&gt;0,VLOOKUP(M2360,'3-Productie normen'!A:K,VLOOKUP(O2360,'3-Productie normen'!$B$34:$C$35,2,FALSE),FALSE)))</f>
        <v>0</v>
      </c>
      <c r="T2360" s="213">
        <f t="shared" si="149"/>
        <v>0</v>
      </c>
      <c r="U2360" s="572"/>
    </row>
    <row r="2361" spans="1:21" ht="14.15" customHeight="1">
      <c r="A2361" s="231">
        <v>2360</v>
      </c>
      <c r="B2361" s="262" t="s">
        <v>87</v>
      </c>
      <c r="C2361" s="208" t="s">
        <v>1464</v>
      </c>
      <c r="D2361" s="208" t="s">
        <v>1465</v>
      </c>
      <c r="E2361" s="208" t="s">
        <v>2465</v>
      </c>
      <c r="F2361" s="208" t="s">
        <v>176</v>
      </c>
      <c r="G2361" s="208" t="s">
        <v>177</v>
      </c>
      <c r="H2361" s="208" t="s">
        <v>403</v>
      </c>
      <c r="I2361" s="200" t="s">
        <v>143</v>
      </c>
      <c r="J2361" s="208" t="s">
        <v>222</v>
      </c>
      <c r="K2361" s="208" t="s">
        <v>279</v>
      </c>
      <c r="L2361" s="208" t="s">
        <v>180</v>
      </c>
      <c r="M2361" s="208" t="s">
        <v>143</v>
      </c>
      <c r="N2361" s="201">
        <v>16.268000000000001</v>
      </c>
      <c r="O2361" s="202"/>
      <c r="P2361" s="202"/>
      <c r="Q2361" s="203">
        <f t="shared" si="147"/>
        <v>0</v>
      </c>
      <c r="R2361" s="203">
        <f t="shared" si="148"/>
        <v>0</v>
      </c>
      <c r="S2361" s="213">
        <f>IF(M2361="nvt",0,IF(O2361&gt;0,VLOOKUP(M2361,'3-Productie normen'!A:K,VLOOKUP(O2361,'3-Productie normen'!$B$34:$C$35,2,FALSE),FALSE)))</f>
        <v>0</v>
      </c>
      <c r="T2361" s="213">
        <f t="shared" si="149"/>
        <v>0</v>
      </c>
      <c r="U2361" s="572"/>
    </row>
    <row r="2362" spans="1:21" ht="14.15" customHeight="1">
      <c r="A2362" s="232">
        <v>2361</v>
      </c>
      <c r="B2362" s="262" t="s">
        <v>87</v>
      </c>
      <c r="C2362" s="208" t="s">
        <v>1464</v>
      </c>
      <c r="D2362" s="208" t="s">
        <v>1465</v>
      </c>
      <c r="E2362" s="208" t="s">
        <v>2465</v>
      </c>
      <c r="F2362" s="208" t="s">
        <v>176</v>
      </c>
      <c r="G2362" s="208" t="s">
        <v>177</v>
      </c>
      <c r="H2362" s="208" t="s">
        <v>2437</v>
      </c>
      <c r="I2362" s="200" t="s">
        <v>143</v>
      </c>
      <c r="J2362" s="208" t="s">
        <v>209</v>
      </c>
      <c r="K2362" s="208" t="s">
        <v>220</v>
      </c>
      <c r="L2362" s="208"/>
      <c r="M2362" s="208" t="s">
        <v>143</v>
      </c>
      <c r="N2362" s="201">
        <v>16.268000000000001</v>
      </c>
      <c r="O2362" s="202"/>
      <c r="P2362" s="202"/>
      <c r="Q2362" s="203">
        <f t="shared" si="147"/>
        <v>0</v>
      </c>
      <c r="R2362" s="203">
        <f t="shared" si="148"/>
        <v>0</v>
      </c>
      <c r="S2362" s="213">
        <f>IF(M2362="nvt",0,IF(O2362&gt;0,VLOOKUP(M2362,'3-Productie normen'!A:K,VLOOKUP(O2362,'3-Productie normen'!$B$34:$C$35,2,FALSE),FALSE)))</f>
        <v>0</v>
      </c>
      <c r="T2362" s="213">
        <f t="shared" si="149"/>
        <v>0</v>
      </c>
      <c r="U2362" s="572"/>
    </row>
    <row r="2363" spans="1:21" ht="14.15" customHeight="1">
      <c r="A2363" s="231">
        <v>2362</v>
      </c>
      <c r="B2363" s="262" t="s">
        <v>87</v>
      </c>
      <c r="C2363" s="208" t="s">
        <v>1464</v>
      </c>
      <c r="D2363" s="208" t="s">
        <v>1465</v>
      </c>
      <c r="E2363" s="208" t="s">
        <v>2466</v>
      </c>
      <c r="F2363" s="208" t="s">
        <v>176</v>
      </c>
      <c r="G2363" s="208" t="s">
        <v>377</v>
      </c>
      <c r="H2363" s="208" t="s">
        <v>2460</v>
      </c>
      <c r="I2363" s="200" t="s">
        <v>143</v>
      </c>
      <c r="J2363" s="208" t="s">
        <v>255</v>
      </c>
      <c r="K2363" s="208" t="s">
        <v>566</v>
      </c>
      <c r="L2363" s="208"/>
      <c r="M2363" s="208" t="s">
        <v>143</v>
      </c>
      <c r="N2363" s="201">
        <v>36.33</v>
      </c>
      <c r="O2363" s="202"/>
      <c r="P2363" s="202"/>
      <c r="Q2363" s="203">
        <f t="shared" si="147"/>
        <v>0</v>
      </c>
      <c r="R2363" s="203">
        <f t="shared" si="148"/>
        <v>0</v>
      </c>
      <c r="S2363" s="213">
        <f>IF(M2363="nvt",0,IF(O2363&gt;0,VLOOKUP(M2363,'3-Productie normen'!A:K,VLOOKUP(O2363,'3-Productie normen'!$B$34:$C$35,2,FALSE),FALSE)))</f>
        <v>0</v>
      </c>
      <c r="T2363" s="213">
        <f t="shared" si="149"/>
        <v>0</v>
      </c>
      <c r="U2363" s="572"/>
    </row>
    <row r="2364" spans="1:21" ht="14.15" customHeight="1">
      <c r="A2364" s="231">
        <v>2363</v>
      </c>
      <c r="B2364" s="262" t="s">
        <v>87</v>
      </c>
      <c r="C2364" s="208" t="s">
        <v>1464</v>
      </c>
      <c r="D2364" s="208" t="s">
        <v>1465</v>
      </c>
      <c r="E2364" s="208" t="s">
        <v>2466</v>
      </c>
      <c r="F2364" s="208" t="s">
        <v>176</v>
      </c>
      <c r="G2364" s="208" t="s">
        <v>377</v>
      </c>
      <c r="H2364" s="208" t="s">
        <v>2461</v>
      </c>
      <c r="I2364" s="200" t="s">
        <v>143</v>
      </c>
      <c r="J2364" s="208" t="s">
        <v>255</v>
      </c>
      <c r="K2364" s="208" t="s">
        <v>566</v>
      </c>
      <c r="L2364" s="208"/>
      <c r="M2364" s="208" t="s">
        <v>143</v>
      </c>
      <c r="N2364" s="201">
        <v>8.69</v>
      </c>
      <c r="O2364" s="202"/>
      <c r="P2364" s="202"/>
      <c r="Q2364" s="203">
        <f t="shared" si="147"/>
        <v>0</v>
      </c>
      <c r="R2364" s="203">
        <f t="shared" si="148"/>
        <v>0</v>
      </c>
      <c r="S2364" s="213">
        <f>IF(M2364="nvt",0,IF(O2364&gt;0,VLOOKUP(M2364,'3-Productie normen'!A:K,VLOOKUP(O2364,'3-Productie normen'!$B$34:$C$35,2,FALSE),FALSE)))</f>
        <v>0</v>
      </c>
      <c r="T2364" s="213">
        <f t="shared" si="149"/>
        <v>0</v>
      </c>
      <c r="U2364" s="572"/>
    </row>
    <row r="2365" spans="1:21" ht="14.15" customHeight="1">
      <c r="A2365" s="231">
        <v>2364</v>
      </c>
      <c r="B2365" s="262" t="s">
        <v>87</v>
      </c>
      <c r="C2365" s="208" t="s">
        <v>1464</v>
      </c>
      <c r="D2365" s="208" t="s">
        <v>1465</v>
      </c>
      <c r="E2365" s="208" t="s">
        <v>2467</v>
      </c>
      <c r="F2365" s="208" t="s">
        <v>176</v>
      </c>
      <c r="G2365" s="208" t="s">
        <v>377</v>
      </c>
      <c r="H2365" s="208" t="s">
        <v>2460</v>
      </c>
      <c r="I2365" s="200" t="s">
        <v>143</v>
      </c>
      <c r="J2365" s="208" t="s">
        <v>255</v>
      </c>
      <c r="K2365" s="208" t="s">
        <v>566</v>
      </c>
      <c r="L2365" s="208"/>
      <c r="M2365" s="208" t="s">
        <v>143</v>
      </c>
      <c r="N2365" s="201">
        <v>34.978200000000001</v>
      </c>
      <c r="O2365" s="202"/>
      <c r="P2365" s="202"/>
      <c r="Q2365" s="203">
        <f t="shared" si="147"/>
        <v>0</v>
      </c>
      <c r="R2365" s="203">
        <f t="shared" si="148"/>
        <v>0</v>
      </c>
      <c r="S2365" s="213">
        <f>IF(M2365="nvt",0,IF(O2365&gt;0,VLOOKUP(M2365,'3-Productie normen'!A:K,VLOOKUP(O2365,'3-Productie normen'!$B$34:$C$35,2,FALSE),FALSE)))</f>
        <v>0</v>
      </c>
      <c r="T2365" s="213">
        <f t="shared" si="149"/>
        <v>0</v>
      </c>
      <c r="U2365" s="572"/>
    </row>
    <row r="2366" spans="1:21" ht="14.15" customHeight="1">
      <c r="A2366" s="231">
        <v>2365</v>
      </c>
      <c r="B2366" s="262" t="s">
        <v>87</v>
      </c>
      <c r="C2366" s="208" t="s">
        <v>1464</v>
      </c>
      <c r="D2366" s="208" t="s">
        <v>1465</v>
      </c>
      <c r="E2366" s="208" t="s">
        <v>2467</v>
      </c>
      <c r="F2366" s="208" t="s">
        <v>176</v>
      </c>
      <c r="G2366" s="208" t="s">
        <v>377</v>
      </c>
      <c r="H2366" s="208" t="s">
        <v>2461</v>
      </c>
      <c r="I2366" s="200" t="s">
        <v>143</v>
      </c>
      <c r="J2366" s="208" t="s">
        <v>255</v>
      </c>
      <c r="K2366" s="208" t="s">
        <v>566</v>
      </c>
      <c r="L2366" s="208"/>
      <c r="M2366" s="208" t="s">
        <v>143</v>
      </c>
      <c r="N2366" s="201">
        <v>26.0154</v>
      </c>
      <c r="O2366" s="202"/>
      <c r="P2366" s="202"/>
      <c r="Q2366" s="203">
        <f t="shared" si="147"/>
        <v>0</v>
      </c>
      <c r="R2366" s="203">
        <f t="shared" si="148"/>
        <v>0</v>
      </c>
      <c r="S2366" s="213">
        <f>IF(M2366="nvt",0,IF(O2366&gt;0,VLOOKUP(M2366,'3-Productie normen'!A:K,VLOOKUP(O2366,'3-Productie normen'!$B$34:$C$35,2,FALSE),FALSE)))</f>
        <v>0</v>
      </c>
      <c r="T2366" s="213">
        <f t="shared" si="149"/>
        <v>0</v>
      </c>
      <c r="U2366" s="572"/>
    </row>
    <row r="2367" spans="1:21" ht="14.15" customHeight="1">
      <c r="A2367" s="231">
        <v>2366</v>
      </c>
      <c r="B2367" s="262" t="s">
        <v>88</v>
      </c>
      <c r="C2367" s="208" t="s">
        <v>2468</v>
      </c>
      <c r="D2367" s="208" t="s">
        <v>2469</v>
      </c>
      <c r="E2367" s="208" t="s">
        <v>2470</v>
      </c>
      <c r="F2367" s="208" t="s">
        <v>176</v>
      </c>
      <c r="G2367" s="208" t="s">
        <v>377</v>
      </c>
      <c r="H2367" s="208" t="s">
        <v>2351</v>
      </c>
      <c r="I2367" s="200" t="s">
        <v>125</v>
      </c>
      <c r="J2367" s="208" t="s">
        <v>222</v>
      </c>
      <c r="K2367" s="208" t="s">
        <v>279</v>
      </c>
      <c r="L2367" s="208" t="s">
        <v>180</v>
      </c>
      <c r="M2367" s="199" t="s">
        <v>129</v>
      </c>
      <c r="N2367" s="201">
        <v>19.124400000000001</v>
      </c>
      <c r="O2367" s="202" t="s">
        <v>81</v>
      </c>
      <c r="P2367" s="202"/>
      <c r="Q2367" s="203">
        <f t="shared" si="147"/>
        <v>0</v>
      </c>
      <c r="R2367" s="203">
        <f t="shared" si="148"/>
        <v>0</v>
      </c>
      <c r="S2367" s="213">
        <f>IF(M2367="nvt",0,IF(O2367&gt;0,VLOOKUP(M2367,'3-Productie normen'!A:K,VLOOKUP(O2367,'3-Productie normen'!$B$34:$C$35,2,FALSE),FALSE)))</f>
        <v>0</v>
      </c>
      <c r="T2367" s="213">
        <f t="shared" si="149"/>
        <v>0</v>
      </c>
      <c r="U2367" s="572"/>
    </row>
    <row r="2368" spans="1:21" ht="14.15" customHeight="1">
      <c r="A2368" s="231">
        <v>2367</v>
      </c>
      <c r="B2368" s="262" t="s">
        <v>88</v>
      </c>
      <c r="C2368" s="208" t="s">
        <v>2468</v>
      </c>
      <c r="D2368" s="208" t="s">
        <v>2469</v>
      </c>
      <c r="E2368" s="208" t="s">
        <v>2470</v>
      </c>
      <c r="F2368" s="208" t="s">
        <v>176</v>
      </c>
      <c r="G2368" s="208" t="s">
        <v>377</v>
      </c>
      <c r="H2368" s="208" t="s">
        <v>2352</v>
      </c>
      <c r="I2368" s="200" t="s">
        <v>125</v>
      </c>
      <c r="J2368" s="208" t="s">
        <v>222</v>
      </c>
      <c r="K2368" s="208" t="s">
        <v>279</v>
      </c>
      <c r="L2368" s="208" t="s">
        <v>451</v>
      </c>
      <c r="M2368" s="199" t="s">
        <v>129</v>
      </c>
      <c r="N2368" s="201">
        <v>33.5334</v>
      </c>
      <c r="O2368" s="202" t="s">
        <v>81</v>
      </c>
      <c r="P2368" s="202"/>
      <c r="Q2368" s="203">
        <f t="shared" si="147"/>
        <v>0</v>
      </c>
      <c r="R2368" s="203">
        <f t="shared" si="148"/>
        <v>0</v>
      </c>
      <c r="S2368" s="213">
        <f>IF(M2368="nvt",0,IF(O2368&gt;0,VLOOKUP(M2368,'3-Productie normen'!A:K,VLOOKUP(O2368,'3-Productie normen'!$B$34:$C$35,2,FALSE),FALSE)))</f>
        <v>0</v>
      </c>
      <c r="T2368" s="213">
        <f t="shared" si="149"/>
        <v>0</v>
      </c>
      <c r="U2368" s="572"/>
    </row>
    <row r="2369" spans="1:21" ht="14.15" customHeight="1">
      <c r="A2369" s="231">
        <v>2368</v>
      </c>
      <c r="B2369" s="262" t="s">
        <v>88</v>
      </c>
      <c r="C2369" s="208" t="s">
        <v>2468</v>
      </c>
      <c r="D2369" s="208" t="s">
        <v>2469</v>
      </c>
      <c r="E2369" s="208" t="s">
        <v>2470</v>
      </c>
      <c r="F2369" s="208" t="s">
        <v>176</v>
      </c>
      <c r="G2369" s="208" t="s">
        <v>377</v>
      </c>
      <c r="H2369" s="208" t="s">
        <v>2353</v>
      </c>
      <c r="I2369" s="200" t="s">
        <v>133</v>
      </c>
      <c r="J2369" s="208" t="s">
        <v>222</v>
      </c>
      <c r="K2369" s="208" t="s">
        <v>223</v>
      </c>
      <c r="L2369" s="208" t="s">
        <v>451</v>
      </c>
      <c r="M2369" s="208" t="s">
        <v>138</v>
      </c>
      <c r="N2369" s="201">
        <v>1.3121</v>
      </c>
      <c r="O2369" s="202" t="s">
        <v>81</v>
      </c>
      <c r="P2369" s="202"/>
      <c r="Q2369" s="203">
        <f t="shared" si="147"/>
        <v>0</v>
      </c>
      <c r="R2369" s="203">
        <f t="shared" si="148"/>
        <v>0</v>
      </c>
      <c r="S2369" s="213">
        <f>IF(M2369="nvt",0,IF(O2369&gt;0,VLOOKUP(M2369,'3-Productie normen'!A:K,VLOOKUP(O2369,'3-Productie normen'!$B$34:$C$35,2,FALSE),FALSE)))</f>
        <v>0</v>
      </c>
      <c r="T2369" s="213">
        <f t="shared" si="149"/>
        <v>0</v>
      </c>
      <c r="U2369" s="572"/>
    </row>
    <row r="2370" spans="1:21" ht="14.15" customHeight="1">
      <c r="A2370" s="232">
        <v>2369</v>
      </c>
      <c r="B2370" s="262" t="s">
        <v>88</v>
      </c>
      <c r="C2370" s="208" t="s">
        <v>2468</v>
      </c>
      <c r="D2370" s="208" t="s">
        <v>2469</v>
      </c>
      <c r="E2370" s="208" t="s">
        <v>2470</v>
      </c>
      <c r="F2370" s="208" t="s">
        <v>176</v>
      </c>
      <c r="G2370" s="208" t="s">
        <v>377</v>
      </c>
      <c r="H2370" s="208" t="s">
        <v>2471</v>
      </c>
      <c r="I2370" s="200" t="s">
        <v>245</v>
      </c>
      <c r="J2370" s="208" t="s">
        <v>209</v>
      </c>
      <c r="K2370" s="208" t="s">
        <v>213</v>
      </c>
      <c r="L2370" s="208" t="s">
        <v>381</v>
      </c>
      <c r="M2370" s="199" t="s">
        <v>143</v>
      </c>
      <c r="N2370" s="201">
        <v>1.3050999999999999</v>
      </c>
      <c r="O2370" s="202"/>
      <c r="P2370" s="202"/>
      <c r="Q2370" s="203">
        <f t="shared" si="147"/>
        <v>0</v>
      </c>
      <c r="R2370" s="203">
        <f t="shared" si="148"/>
        <v>0</v>
      </c>
      <c r="S2370" s="213">
        <f>IF(M2370="nvt",0,IF(O2370&gt;0,VLOOKUP(M2370,'3-Productie normen'!A:K,VLOOKUP(O2370,'3-Productie normen'!$B$34:$C$35,2,FALSE),FALSE)))</f>
        <v>0</v>
      </c>
      <c r="T2370" s="213">
        <f t="shared" si="149"/>
        <v>0</v>
      </c>
      <c r="U2370" s="572"/>
    </row>
    <row r="2371" spans="1:21" ht="14.15" customHeight="1">
      <c r="A2371" s="231">
        <v>2370</v>
      </c>
      <c r="B2371" s="262" t="s">
        <v>88</v>
      </c>
      <c r="C2371" s="208" t="s">
        <v>2468</v>
      </c>
      <c r="D2371" s="208" t="s">
        <v>2469</v>
      </c>
      <c r="E2371" s="208" t="s">
        <v>2470</v>
      </c>
      <c r="F2371" s="208" t="s">
        <v>176</v>
      </c>
      <c r="G2371" s="208" t="s">
        <v>377</v>
      </c>
      <c r="H2371" s="208" t="s">
        <v>2472</v>
      </c>
      <c r="I2371" s="200" t="s">
        <v>127</v>
      </c>
      <c r="J2371" s="208" t="s">
        <v>790</v>
      </c>
      <c r="K2371" s="208" t="s">
        <v>790</v>
      </c>
      <c r="L2371" s="208" t="s">
        <v>461</v>
      </c>
      <c r="M2371" s="208" t="s">
        <v>128</v>
      </c>
      <c r="N2371" s="201">
        <v>48.065200000000004</v>
      </c>
      <c r="O2371" s="202">
        <v>255</v>
      </c>
      <c r="P2371" s="202"/>
      <c r="Q2371" s="203">
        <f t="shared" si="147"/>
        <v>0</v>
      </c>
      <c r="R2371" s="203">
        <f t="shared" si="148"/>
        <v>0</v>
      </c>
      <c r="S2371" s="213">
        <f>IF(M2371="nvt",0,IF(O2371&gt;0,VLOOKUP(M2371,'3-Productie normen'!A:K,VLOOKUP(O2371,'3-Productie normen'!$B$34:$C$35,2,FALSE),FALSE)))</f>
        <v>0</v>
      </c>
      <c r="T2371" s="213">
        <f t="shared" si="149"/>
        <v>0</v>
      </c>
      <c r="U2371" s="572"/>
    </row>
    <row r="2372" spans="1:21" ht="14.15" customHeight="1">
      <c r="A2372" s="231">
        <v>2371</v>
      </c>
      <c r="B2372" s="262" t="s">
        <v>88</v>
      </c>
      <c r="C2372" s="208" t="s">
        <v>2468</v>
      </c>
      <c r="D2372" s="208" t="s">
        <v>2469</v>
      </c>
      <c r="E2372" s="208" t="s">
        <v>2470</v>
      </c>
      <c r="F2372" s="208" t="s">
        <v>176</v>
      </c>
      <c r="G2372" s="208" t="s">
        <v>377</v>
      </c>
      <c r="H2372" s="208" t="s">
        <v>2473</v>
      </c>
      <c r="I2372" s="200" t="s">
        <v>245</v>
      </c>
      <c r="J2372" s="208" t="s">
        <v>255</v>
      </c>
      <c r="K2372" s="208" t="s">
        <v>566</v>
      </c>
      <c r="L2372" s="208" t="s">
        <v>461</v>
      </c>
      <c r="M2372" s="199" t="s">
        <v>143</v>
      </c>
      <c r="N2372" s="201">
        <v>21.515500000000003</v>
      </c>
      <c r="O2372" s="202"/>
      <c r="P2372" s="202"/>
      <c r="Q2372" s="203">
        <f t="shared" si="147"/>
        <v>0</v>
      </c>
      <c r="R2372" s="203">
        <f t="shared" si="148"/>
        <v>0</v>
      </c>
      <c r="S2372" s="213">
        <f>IF(M2372="nvt",0,IF(O2372&gt;0,VLOOKUP(M2372,'3-Productie normen'!A:K,VLOOKUP(O2372,'3-Productie normen'!$B$34:$C$35,2,FALSE),FALSE)))</f>
        <v>0</v>
      </c>
      <c r="T2372" s="213">
        <f t="shared" si="149"/>
        <v>0</v>
      </c>
      <c r="U2372" s="572"/>
    </row>
    <row r="2373" spans="1:21" ht="14.15" customHeight="1">
      <c r="A2373" s="231">
        <v>2372</v>
      </c>
      <c r="B2373" s="262" t="s">
        <v>88</v>
      </c>
      <c r="C2373" s="208" t="s">
        <v>2468</v>
      </c>
      <c r="D2373" s="208" t="s">
        <v>2469</v>
      </c>
      <c r="E2373" s="208" t="s">
        <v>2470</v>
      </c>
      <c r="F2373" s="208" t="s">
        <v>176</v>
      </c>
      <c r="G2373" s="208" t="s">
        <v>377</v>
      </c>
      <c r="H2373" s="208" t="s">
        <v>2474</v>
      </c>
      <c r="I2373" s="200" t="s">
        <v>245</v>
      </c>
      <c r="J2373" s="208" t="s">
        <v>255</v>
      </c>
      <c r="K2373" s="208" t="s">
        <v>566</v>
      </c>
      <c r="L2373" s="208" t="s">
        <v>461</v>
      </c>
      <c r="M2373" s="199" t="s">
        <v>143</v>
      </c>
      <c r="N2373" s="201">
        <v>17.798099999999998</v>
      </c>
      <c r="O2373" s="202"/>
      <c r="P2373" s="202"/>
      <c r="Q2373" s="203">
        <f t="shared" si="147"/>
        <v>0</v>
      </c>
      <c r="R2373" s="203">
        <f t="shared" si="148"/>
        <v>0</v>
      </c>
      <c r="S2373" s="213">
        <f>IF(M2373="nvt",0,IF(O2373&gt;0,VLOOKUP(M2373,'3-Productie normen'!A:K,VLOOKUP(O2373,'3-Productie normen'!$B$34:$C$35,2,FALSE),FALSE)))</f>
        <v>0</v>
      </c>
      <c r="T2373" s="213">
        <f t="shared" si="149"/>
        <v>0</v>
      </c>
      <c r="U2373" s="572"/>
    </row>
    <row r="2374" spans="1:21" ht="14.15" customHeight="1">
      <c r="A2374" s="231">
        <v>2373</v>
      </c>
      <c r="B2374" s="262" t="s">
        <v>88</v>
      </c>
      <c r="C2374" s="208" t="s">
        <v>2468</v>
      </c>
      <c r="D2374" s="208" t="s">
        <v>2469</v>
      </c>
      <c r="E2374" s="208" t="s">
        <v>2470</v>
      </c>
      <c r="F2374" s="208" t="s">
        <v>176</v>
      </c>
      <c r="G2374" s="208" t="s">
        <v>377</v>
      </c>
      <c r="H2374" s="208" t="s">
        <v>2475</v>
      </c>
      <c r="I2374" s="200" t="s">
        <v>127</v>
      </c>
      <c r="J2374" s="208" t="s">
        <v>790</v>
      </c>
      <c r="K2374" s="208" t="s">
        <v>790</v>
      </c>
      <c r="L2374" s="208" t="s">
        <v>461</v>
      </c>
      <c r="M2374" s="208" t="s">
        <v>128</v>
      </c>
      <c r="N2374" s="201">
        <v>82.424599999999998</v>
      </c>
      <c r="O2374" s="202">
        <v>255</v>
      </c>
      <c r="P2374" s="202"/>
      <c r="Q2374" s="203">
        <f t="shared" si="147"/>
        <v>0</v>
      </c>
      <c r="R2374" s="203">
        <f t="shared" si="148"/>
        <v>0</v>
      </c>
      <c r="S2374" s="213">
        <f>IF(M2374="nvt",0,IF(O2374&gt;0,VLOOKUP(M2374,'3-Productie normen'!A:K,VLOOKUP(O2374,'3-Productie normen'!$B$34:$C$35,2,FALSE),FALSE)))</f>
        <v>0</v>
      </c>
      <c r="T2374" s="213">
        <f t="shared" si="149"/>
        <v>0</v>
      </c>
      <c r="U2374" s="572"/>
    </row>
    <row r="2375" spans="1:21" ht="14.15" customHeight="1">
      <c r="A2375" s="231">
        <v>2374</v>
      </c>
      <c r="B2375" s="262" t="s">
        <v>88</v>
      </c>
      <c r="C2375" s="208" t="s">
        <v>2468</v>
      </c>
      <c r="D2375" s="208" t="s">
        <v>2469</v>
      </c>
      <c r="E2375" s="208" t="s">
        <v>2470</v>
      </c>
      <c r="F2375" s="208" t="s">
        <v>176</v>
      </c>
      <c r="G2375" s="208" t="s">
        <v>377</v>
      </c>
      <c r="H2375" s="208" t="s">
        <v>2476</v>
      </c>
      <c r="I2375" s="200" t="s">
        <v>127</v>
      </c>
      <c r="J2375" s="208" t="s">
        <v>790</v>
      </c>
      <c r="K2375" s="208" t="s">
        <v>790</v>
      </c>
      <c r="L2375" s="208" t="s">
        <v>461</v>
      </c>
      <c r="M2375" s="208" t="s">
        <v>128</v>
      </c>
      <c r="N2375" s="201">
        <v>20.4209</v>
      </c>
      <c r="O2375" s="202">
        <v>255</v>
      </c>
      <c r="P2375" s="202"/>
      <c r="Q2375" s="203">
        <f t="shared" si="147"/>
        <v>0</v>
      </c>
      <c r="R2375" s="203">
        <f t="shared" si="148"/>
        <v>0</v>
      </c>
      <c r="S2375" s="213">
        <f>IF(M2375="nvt",0,IF(O2375&gt;0,VLOOKUP(M2375,'3-Productie normen'!A:K,VLOOKUP(O2375,'3-Productie normen'!$B$34:$C$35,2,FALSE),FALSE)))</f>
        <v>0</v>
      </c>
      <c r="T2375" s="213">
        <f t="shared" si="149"/>
        <v>0</v>
      </c>
      <c r="U2375" s="572"/>
    </row>
    <row r="2376" spans="1:21" ht="14.15" customHeight="1">
      <c r="A2376" s="231">
        <v>2375</v>
      </c>
      <c r="B2376" s="262" t="s">
        <v>88</v>
      </c>
      <c r="C2376" s="208" t="s">
        <v>2468</v>
      </c>
      <c r="D2376" s="208" t="s">
        <v>2469</v>
      </c>
      <c r="E2376" s="208" t="s">
        <v>2470</v>
      </c>
      <c r="F2376" s="208" t="s">
        <v>176</v>
      </c>
      <c r="G2376" s="208" t="s">
        <v>377</v>
      </c>
      <c r="H2376" s="208" t="s">
        <v>1030</v>
      </c>
      <c r="I2376" s="200" t="s">
        <v>245</v>
      </c>
      <c r="J2376" s="208" t="s">
        <v>379</v>
      </c>
      <c r="K2376" s="208" t="s">
        <v>2477</v>
      </c>
      <c r="L2376" s="208" t="s">
        <v>461</v>
      </c>
      <c r="M2376" s="199" t="s">
        <v>143</v>
      </c>
      <c r="N2376" s="201">
        <v>5.7938000000000001</v>
      </c>
      <c r="O2376" s="202"/>
      <c r="P2376" s="202"/>
      <c r="Q2376" s="203">
        <f t="shared" si="147"/>
        <v>0</v>
      </c>
      <c r="R2376" s="203">
        <f t="shared" si="148"/>
        <v>0</v>
      </c>
      <c r="S2376" s="213">
        <f>IF(M2376="nvt",0,IF(O2376&gt;0,VLOOKUP(M2376,'3-Productie normen'!A:K,VLOOKUP(O2376,'3-Productie normen'!$B$34:$C$35,2,FALSE),FALSE)))</f>
        <v>0</v>
      </c>
      <c r="T2376" s="213">
        <f t="shared" si="149"/>
        <v>0</v>
      </c>
      <c r="U2376" s="572"/>
    </row>
    <row r="2377" spans="1:21" ht="14.15" customHeight="1">
      <c r="A2377" s="231">
        <v>2376</v>
      </c>
      <c r="B2377" s="262" t="s">
        <v>88</v>
      </c>
      <c r="C2377" s="208" t="s">
        <v>2468</v>
      </c>
      <c r="D2377" s="208" t="s">
        <v>2469</v>
      </c>
      <c r="E2377" s="208" t="s">
        <v>2470</v>
      </c>
      <c r="F2377" s="208" t="s">
        <v>176</v>
      </c>
      <c r="G2377" s="208" t="s">
        <v>377</v>
      </c>
      <c r="H2377" s="208" t="s">
        <v>2478</v>
      </c>
      <c r="I2377" s="200" t="s">
        <v>245</v>
      </c>
      <c r="J2377" s="208" t="s">
        <v>379</v>
      </c>
      <c r="K2377" s="208" t="s">
        <v>2477</v>
      </c>
      <c r="L2377" s="208" t="s">
        <v>2479</v>
      </c>
      <c r="M2377" s="199" t="s">
        <v>143</v>
      </c>
      <c r="N2377" s="201">
        <v>16.715299999999999</v>
      </c>
      <c r="O2377" s="202"/>
      <c r="P2377" s="202"/>
      <c r="Q2377" s="203">
        <f t="shared" si="147"/>
        <v>0</v>
      </c>
      <c r="R2377" s="203">
        <f t="shared" si="148"/>
        <v>0</v>
      </c>
      <c r="S2377" s="213">
        <f>IF(M2377="nvt",0,IF(O2377&gt;0,VLOOKUP(M2377,'3-Productie normen'!A:K,VLOOKUP(O2377,'3-Productie normen'!$B$34:$C$35,2,FALSE),FALSE)))</f>
        <v>0</v>
      </c>
      <c r="T2377" s="213">
        <f t="shared" si="149"/>
        <v>0</v>
      </c>
      <c r="U2377" s="572"/>
    </row>
    <row r="2378" spans="1:21" ht="14.15" customHeight="1">
      <c r="A2378" s="232">
        <v>2377</v>
      </c>
      <c r="B2378" s="262" t="s">
        <v>88</v>
      </c>
      <c r="C2378" s="208" t="s">
        <v>2468</v>
      </c>
      <c r="D2378" s="208" t="s">
        <v>2469</v>
      </c>
      <c r="E2378" s="208" t="s">
        <v>2470</v>
      </c>
      <c r="F2378" s="208" t="s">
        <v>176</v>
      </c>
      <c r="G2378" s="208" t="s">
        <v>377</v>
      </c>
      <c r="H2378" s="208" t="s">
        <v>2480</v>
      </c>
      <c r="I2378" s="200" t="s">
        <v>245</v>
      </c>
      <c r="J2378" s="208" t="s">
        <v>379</v>
      </c>
      <c r="K2378" s="208" t="s">
        <v>2477</v>
      </c>
      <c r="L2378" s="208" t="s">
        <v>2479</v>
      </c>
      <c r="M2378" s="199" t="s">
        <v>143</v>
      </c>
      <c r="N2378" s="201">
        <v>4.1602999999999994</v>
      </c>
      <c r="O2378" s="202"/>
      <c r="P2378" s="202"/>
      <c r="Q2378" s="203">
        <f t="shared" si="147"/>
        <v>0</v>
      </c>
      <c r="R2378" s="203">
        <f t="shared" si="148"/>
        <v>0</v>
      </c>
      <c r="S2378" s="213">
        <f>IF(M2378="nvt",0,IF(O2378&gt;0,VLOOKUP(M2378,'3-Productie normen'!A:K,VLOOKUP(O2378,'3-Productie normen'!$B$34:$C$35,2,FALSE),FALSE)))</f>
        <v>0</v>
      </c>
      <c r="T2378" s="213">
        <f t="shared" si="149"/>
        <v>0</v>
      </c>
      <c r="U2378" s="572"/>
    </row>
    <row r="2379" spans="1:21" ht="14.15" customHeight="1">
      <c r="A2379" s="231">
        <v>2378</v>
      </c>
      <c r="B2379" s="262" t="s">
        <v>88</v>
      </c>
      <c r="C2379" s="208" t="s">
        <v>2468</v>
      </c>
      <c r="D2379" s="208" t="s">
        <v>2469</v>
      </c>
      <c r="E2379" s="208" t="s">
        <v>2470</v>
      </c>
      <c r="F2379" s="208" t="s">
        <v>176</v>
      </c>
      <c r="G2379" s="208" t="s">
        <v>377</v>
      </c>
      <c r="H2379" s="208" t="s">
        <v>2481</v>
      </c>
      <c r="I2379" s="200" t="s">
        <v>245</v>
      </c>
      <c r="J2379" s="208" t="s">
        <v>379</v>
      </c>
      <c r="K2379" s="208" t="s">
        <v>2477</v>
      </c>
      <c r="L2379" s="208" t="s">
        <v>2479</v>
      </c>
      <c r="M2379" s="199" t="s">
        <v>143</v>
      </c>
      <c r="N2379" s="201">
        <v>4.1520000000000001</v>
      </c>
      <c r="O2379" s="202"/>
      <c r="P2379" s="202"/>
      <c r="Q2379" s="203">
        <f t="shared" si="147"/>
        <v>0</v>
      </c>
      <c r="R2379" s="203">
        <f t="shared" si="148"/>
        <v>0</v>
      </c>
      <c r="S2379" s="213">
        <f>IF(M2379="nvt",0,IF(O2379&gt;0,VLOOKUP(M2379,'3-Productie normen'!A:K,VLOOKUP(O2379,'3-Productie normen'!$B$34:$C$35,2,FALSE),FALSE)))</f>
        <v>0</v>
      </c>
      <c r="T2379" s="213">
        <f t="shared" si="149"/>
        <v>0</v>
      </c>
      <c r="U2379" s="572"/>
    </row>
    <row r="2380" spans="1:21" ht="14.15" customHeight="1">
      <c r="A2380" s="231">
        <v>2379</v>
      </c>
      <c r="B2380" s="262" t="s">
        <v>88</v>
      </c>
      <c r="C2380" s="208" t="s">
        <v>2468</v>
      </c>
      <c r="D2380" s="208" t="s">
        <v>2469</v>
      </c>
      <c r="E2380" s="208" t="s">
        <v>2470</v>
      </c>
      <c r="F2380" s="208" t="s">
        <v>176</v>
      </c>
      <c r="G2380" s="208" t="s">
        <v>377</v>
      </c>
      <c r="H2380" s="208" t="s">
        <v>2482</v>
      </c>
      <c r="I2380" s="200" t="s">
        <v>245</v>
      </c>
      <c r="J2380" s="208" t="s">
        <v>379</v>
      </c>
      <c r="K2380" s="208" t="s">
        <v>2477</v>
      </c>
      <c r="L2380" s="208" t="s">
        <v>2479</v>
      </c>
      <c r="M2380" s="199" t="s">
        <v>143</v>
      </c>
      <c r="N2380" s="201">
        <v>2.6027</v>
      </c>
      <c r="O2380" s="202"/>
      <c r="P2380" s="202"/>
      <c r="Q2380" s="203">
        <f t="shared" si="147"/>
        <v>0</v>
      </c>
      <c r="R2380" s="203">
        <f t="shared" si="148"/>
        <v>0</v>
      </c>
      <c r="S2380" s="213">
        <f>IF(M2380="nvt",0,IF(O2380&gt;0,VLOOKUP(M2380,'3-Productie normen'!A:K,VLOOKUP(O2380,'3-Productie normen'!$B$34:$C$35,2,FALSE),FALSE)))</f>
        <v>0</v>
      </c>
      <c r="T2380" s="213">
        <f t="shared" si="149"/>
        <v>0</v>
      </c>
      <c r="U2380" s="572"/>
    </row>
    <row r="2381" spans="1:21" ht="14.15" customHeight="1">
      <c r="A2381" s="231">
        <v>2380</v>
      </c>
      <c r="B2381" s="262" t="s">
        <v>88</v>
      </c>
      <c r="C2381" s="208" t="s">
        <v>2468</v>
      </c>
      <c r="D2381" s="208" t="s">
        <v>2469</v>
      </c>
      <c r="E2381" s="208" t="s">
        <v>2470</v>
      </c>
      <c r="F2381" s="208" t="s">
        <v>176</v>
      </c>
      <c r="G2381" s="208" t="s">
        <v>377</v>
      </c>
      <c r="H2381" s="208" t="s">
        <v>2483</v>
      </c>
      <c r="I2381" s="200" t="s">
        <v>127</v>
      </c>
      <c r="J2381" s="208" t="s">
        <v>790</v>
      </c>
      <c r="K2381" s="208" t="s">
        <v>790</v>
      </c>
      <c r="L2381" s="208" t="s">
        <v>2479</v>
      </c>
      <c r="M2381" s="208" t="s">
        <v>128</v>
      </c>
      <c r="N2381" s="201">
        <v>27.909099999999999</v>
      </c>
      <c r="O2381" s="202">
        <v>255</v>
      </c>
      <c r="P2381" s="202"/>
      <c r="Q2381" s="203">
        <f t="shared" si="147"/>
        <v>0</v>
      </c>
      <c r="R2381" s="203">
        <f t="shared" si="148"/>
        <v>0</v>
      </c>
      <c r="S2381" s="213">
        <f>IF(M2381="nvt",0,IF(O2381&gt;0,VLOOKUP(M2381,'3-Productie normen'!A:K,VLOOKUP(O2381,'3-Productie normen'!$B$34:$C$35,2,FALSE),FALSE)))</f>
        <v>0</v>
      </c>
      <c r="T2381" s="213">
        <f t="shared" si="149"/>
        <v>0</v>
      </c>
      <c r="U2381" s="572"/>
    </row>
    <row r="2382" spans="1:21" ht="14.15" customHeight="1">
      <c r="A2382" s="231">
        <v>2381</v>
      </c>
      <c r="B2382" s="262" t="s">
        <v>88</v>
      </c>
      <c r="C2382" s="208" t="s">
        <v>2468</v>
      </c>
      <c r="D2382" s="208" t="s">
        <v>2469</v>
      </c>
      <c r="E2382" s="208" t="s">
        <v>2470</v>
      </c>
      <c r="F2382" s="208" t="s">
        <v>176</v>
      </c>
      <c r="G2382" s="208" t="s">
        <v>377</v>
      </c>
      <c r="H2382" s="208" t="s">
        <v>2484</v>
      </c>
      <c r="I2382" s="200" t="s">
        <v>245</v>
      </c>
      <c r="J2382" s="208" t="s">
        <v>379</v>
      </c>
      <c r="K2382" s="208" t="s">
        <v>2477</v>
      </c>
      <c r="L2382" s="208" t="s">
        <v>2479</v>
      </c>
      <c r="M2382" s="199" t="s">
        <v>143</v>
      </c>
      <c r="N2382" s="201">
        <v>3.1889999999999996</v>
      </c>
      <c r="O2382" s="202"/>
      <c r="P2382" s="202"/>
      <c r="Q2382" s="203">
        <f t="shared" si="147"/>
        <v>0</v>
      </c>
      <c r="R2382" s="203">
        <f t="shared" si="148"/>
        <v>0</v>
      </c>
      <c r="S2382" s="213">
        <f>IF(M2382="nvt",0,IF(O2382&gt;0,VLOOKUP(M2382,'3-Productie normen'!A:K,VLOOKUP(O2382,'3-Productie normen'!$B$34:$C$35,2,FALSE),FALSE)))</f>
        <v>0</v>
      </c>
      <c r="T2382" s="213">
        <f t="shared" si="149"/>
        <v>0</v>
      </c>
      <c r="U2382" s="572"/>
    </row>
    <row r="2383" spans="1:21" ht="14.15" customHeight="1">
      <c r="A2383" s="231">
        <v>2382</v>
      </c>
      <c r="B2383" s="262" t="s">
        <v>88</v>
      </c>
      <c r="C2383" s="208" t="s">
        <v>2468</v>
      </c>
      <c r="D2383" s="208" t="s">
        <v>2469</v>
      </c>
      <c r="E2383" s="208" t="s">
        <v>2470</v>
      </c>
      <c r="F2383" s="208" t="s">
        <v>176</v>
      </c>
      <c r="G2383" s="208" t="s">
        <v>377</v>
      </c>
      <c r="H2383" s="208" t="s">
        <v>2485</v>
      </c>
      <c r="I2383" s="200" t="s">
        <v>245</v>
      </c>
      <c r="J2383" s="208" t="s">
        <v>790</v>
      </c>
      <c r="K2383" s="208" t="s">
        <v>793</v>
      </c>
      <c r="L2383" s="208" t="s">
        <v>2479</v>
      </c>
      <c r="M2383" s="199" t="s">
        <v>143</v>
      </c>
      <c r="N2383" s="201">
        <v>1.7103999999999999</v>
      </c>
      <c r="O2383" s="202"/>
      <c r="P2383" s="202"/>
      <c r="Q2383" s="203">
        <f t="shared" si="147"/>
        <v>0</v>
      </c>
      <c r="R2383" s="203">
        <f t="shared" si="148"/>
        <v>0</v>
      </c>
      <c r="S2383" s="213">
        <f>IF(M2383="nvt",0,IF(O2383&gt;0,VLOOKUP(M2383,'3-Productie normen'!A:K,VLOOKUP(O2383,'3-Productie normen'!$B$34:$C$35,2,FALSE),FALSE)))</f>
        <v>0</v>
      </c>
      <c r="T2383" s="213">
        <f t="shared" si="149"/>
        <v>0</v>
      </c>
      <c r="U2383" s="572"/>
    </row>
    <row r="2384" spans="1:21" ht="14.15" customHeight="1">
      <c r="A2384" s="231">
        <v>2383</v>
      </c>
      <c r="B2384" s="262" t="s">
        <v>88</v>
      </c>
      <c r="C2384" s="208" t="s">
        <v>2468</v>
      </c>
      <c r="D2384" s="208" t="s">
        <v>2469</v>
      </c>
      <c r="E2384" s="208" t="s">
        <v>2470</v>
      </c>
      <c r="F2384" s="208" t="s">
        <v>176</v>
      </c>
      <c r="G2384" s="208" t="s">
        <v>377</v>
      </c>
      <c r="H2384" s="208" t="s">
        <v>2486</v>
      </c>
      <c r="I2384" s="200" t="s">
        <v>133</v>
      </c>
      <c r="J2384" s="208" t="s">
        <v>222</v>
      </c>
      <c r="K2384" s="208" t="s">
        <v>223</v>
      </c>
      <c r="L2384" s="208" t="s">
        <v>387</v>
      </c>
      <c r="M2384" s="208" t="s">
        <v>138</v>
      </c>
      <c r="N2384" s="201">
        <v>1.6969000000000001</v>
      </c>
      <c r="O2384" s="202" t="s">
        <v>81</v>
      </c>
      <c r="P2384" s="202"/>
      <c r="Q2384" s="203">
        <f t="shared" si="147"/>
        <v>0</v>
      </c>
      <c r="R2384" s="203">
        <f t="shared" si="148"/>
        <v>0</v>
      </c>
      <c r="S2384" s="213">
        <f>IF(M2384="nvt",0,IF(O2384&gt;0,VLOOKUP(M2384,'3-Productie normen'!A:K,VLOOKUP(O2384,'3-Productie normen'!$B$34:$C$35,2,FALSE),FALSE)))</f>
        <v>0</v>
      </c>
      <c r="T2384" s="213">
        <f t="shared" si="149"/>
        <v>0</v>
      </c>
      <c r="U2384" s="572"/>
    </row>
    <row r="2385" spans="1:21" ht="14.15" customHeight="1">
      <c r="A2385" s="231">
        <v>2384</v>
      </c>
      <c r="B2385" s="262" t="s">
        <v>88</v>
      </c>
      <c r="C2385" s="208" t="s">
        <v>2468</v>
      </c>
      <c r="D2385" s="208" t="s">
        <v>2469</v>
      </c>
      <c r="E2385" s="208" t="s">
        <v>2470</v>
      </c>
      <c r="F2385" s="208" t="s">
        <v>176</v>
      </c>
      <c r="G2385" s="208" t="s">
        <v>377</v>
      </c>
      <c r="H2385" s="208" t="s">
        <v>2450</v>
      </c>
      <c r="I2385" s="200" t="s">
        <v>125</v>
      </c>
      <c r="J2385" s="208" t="s">
        <v>222</v>
      </c>
      <c r="K2385" s="208" t="s">
        <v>279</v>
      </c>
      <c r="L2385" s="208" t="s">
        <v>2479</v>
      </c>
      <c r="M2385" s="199" t="s">
        <v>129</v>
      </c>
      <c r="N2385" s="201">
        <v>79.674899999999994</v>
      </c>
      <c r="O2385" s="202" t="s">
        <v>81</v>
      </c>
      <c r="P2385" s="202"/>
      <c r="Q2385" s="203">
        <f t="shared" si="147"/>
        <v>0</v>
      </c>
      <c r="R2385" s="203">
        <f t="shared" si="148"/>
        <v>0</v>
      </c>
      <c r="S2385" s="213">
        <f>IF(M2385="nvt",0,IF(O2385&gt;0,VLOOKUP(M2385,'3-Productie normen'!A:K,VLOOKUP(O2385,'3-Productie normen'!$B$34:$C$35,2,FALSE),FALSE)))</f>
        <v>0</v>
      </c>
      <c r="T2385" s="213">
        <f t="shared" si="149"/>
        <v>0</v>
      </c>
      <c r="U2385" s="572"/>
    </row>
    <row r="2386" spans="1:21" ht="14.15" customHeight="1">
      <c r="A2386" s="232">
        <v>2385</v>
      </c>
      <c r="B2386" s="262" t="s">
        <v>88</v>
      </c>
      <c r="C2386" s="208" t="s">
        <v>2468</v>
      </c>
      <c r="D2386" s="208" t="s">
        <v>2469</v>
      </c>
      <c r="E2386" s="208" t="s">
        <v>2470</v>
      </c>
      <c r="F2386" s="208" t="s">
        <v>176</v>
      </c>
      <c r="G2386" s="208" t="s">
        <v>377</v>
      </c>
      <c r="H2386" s="208" t="s">
        <v>2487</v>
      </c>
      <c r="I2386" s="200" t="s">
        <v>130</v>
      </c>
      <c r="J2386" s="208" t="s">
        <v>209</v>
      </c>
      <c r="K2386" s="208" t="s">
        <v>220</v>
      </c>
      <c r="L2386" s="208" t="s">
        <v>2479</v>
      </c>
      <c r="M2386" s="208" t="s">
        <v>140</v>
      </c>
      <c r="N2386" s="201">
        <v>5.2649999999999997</v>
      </c>
      <c r="O2386" s="202" t="s">
        <v>81</v>
      </c>
      <c r="P2386" s="202"/>
      <c r="Q2386" s="203">
        <f t="shared" ref="Q2386:Q2449" si="150">IF(O2386="nvt",0,IF(O2386&gt;0,S2386*N2386,0))</f>
        <v>0</v>
      </c>
      <c r="R2386" s="203">
        <f t="shared" ref="R2386:R2449" si="151">IF(P2386&gt;0,T2386*N2386,0)</f>
        <v>0</v>
      </c>
      <c r="S2386" s="213">
        <f>IF(M2386="nvt",0,IF(O2386&gt;0,VLOOKUP(M2386,'3-Productie normen'!A:K,VLOOKUP(O2386,'3-Productie normen'!$B$34:$C$35,2,FALSE),FALSE)))</f>
        <v>0</v>
      </c>
      <c r="T2386" s="213">
        <f t="shared" ref="T2386:T2449" si="152">IF(P2386&gt;0,S2386*$T$8,0)</f>
        <v>0</v>
      </c>
      <c r="U2386" s="572"/>
    </row>
    <row r="2387" spans="1:21" ht="14.15" customHeight="1">
      <c r="A2387" s="231">
        <v>2386</v>
      </c>
      <c r="B2387" s="262" t="s">
        <v>88</v>
      </c>
      <c r="C2387" s="208" t="s">
        <v>2468</v>
      </c>
      <c r="D2387" s="208" t="s">
        <v>2469</v>
      </c>
      <c r="E2387" s="208" t="s">
        <v>2470</v>
      </c>
      <c r="F2387" s="208" t="s">
        <v>176</v>
      </c>
      <c r="G2387" s="208" t="s">
        <v>377</v>
      </c>
      <c r="H2387" s="208" t="s">
        <v>2451</v>
      </c>
      <c r="I2387" s="200" t="s">
        <v>245</v>
      </c>
      <c r="J2387" s="208" t="s">
        <v>209</v>
      </c>
      <c r="K2387" s="208" t="s">
        <v>213</v>
      </c>
      <c r="L2387" s="208" t="s">
        <v>2479</v>
      </c>
      <c r="M2387" s="199" t="s">
        <v>143</v>
      </c>
      <c r="N2387" s="201">
        <v>13.1586</v>
      </c>
      <c r="O2387" s="202"/>
      <c r="P2387" s="202"/>
      <c r="Q2387" s="203">
        <f t="shared" si="150"/>
        <v>0</v>
      </c>
      <c r="R2387" s="203">
        <f t="shared" si="151"/>
        <v>0</v>
      </c>
      <c r="S2387" s="213">
        <f>IF(M2387="nvt",0,IF(O2387&gt;0,VLOOKUP(M2387,'3-Productie normen'!A:K,VLOOKUP(O2387,'3-Productie normen'!$B$34:$C$35,2,FALSE),FALSE)))</f>
        <v>0</v>
      </c>
      <c r="T2387" s="213">
        <f t="shared" si="152"/>
        <v>0</v>
      </c>
      <c r="U2387" s="572"/>
    </row>
    <row r="2388" spans="1:21" ht="14.15" customHeight="1">
      <c r="A2388" s="231">
        <v>2387</v>
      </c>
      <c r="B2388" s="262" t="s">
        <v>88</v>
      </c>
      <c r="C2388" s="208" t="s">
        <v>2468</v>
      </c>
      <c r="D2388" s="208" t="s">
        <v>2469</v>
      </c>
      <c r="E2388" s="208" t="s">
        <v>2470</v>
      </c>
      <c r="F2388" s="208" t="s">
        <v>176</v>
      </c>
      <c r="G2388" s="208" t="s">
        <v>377</v>
      </c>
      <c r="H2388" s="208" t="s">
        <v>2488</v>
      </c>
      <c r="I2388" s="200" t="s">
        <v>143</v>
      </c>
      <c r="J2388" s="208" t="s">
        <v>209</v>
      </c>
      <c r="K2388" s="208" t="s">
        <v>213</v>
      </c>
      <c r="L2388" s="208" t="s">
        <v>2479</v>
      </c>
      <c r="M2388" s="208" t="s">
        <v>143</v>
      </c>
      <c r="N2388" s="201">
        <v>4.0272000000000006</v>
      </c>
      <c r="O2388" s="202"/>
      <c r="P2388" s="202"/>
      <c r="Q2388" s="203">
        <f t="shared" si="150"/>
        <v>0</v>
      </c>
      <c r="R2388" s="203">
        <f t="shared" si="151"/>
        <v>0</v>
      </c>
      <c r="S2388" s="213">
        <f>IF(M2388="nvt",0,IF(O2388&gt;0,VLOOKUP(M2388,'3-Productie normen'!A:K,VLOOKUP(O2388,'3-Productie normen'!$B$34:$C$35,2,FALSE),FALSE)))</f>
        <v>0</v>
      </c>
      <c r="T2388" s="213">
        <f t="shared" si="152"/>
        <v>0</v>
      </c>
      <c r="U2388" s="572"/>
    </row>
    <row r="2389" spans="1:21" ht="14.15" customHeight="1">
      <c r="A2389" s="231">
        <v>2388</v>
      </c>
      <c r="B2389" s="262" t="s">
        <v>88</v>
      </c>
      <c r="C2389" s="208" t="s">
        <v>2468</v>
      </c>
      <c r="D2389" s="208" t="s">
        <v>2469</v>
      </c>
      <c r="E2389" s="208" t="s">
        <v>2470</v>
      </c>
      <c r="F2389" s="208" t="s">
        <v>176</v>
      </c>
      <c r="G2389" s="208" t="s">
        <v>377</v>
      </c>
      <c r="H2389" s="208" t="s">
        <v>2489</v>
      </c>
      <c r="I2389" s="200" t="s">
        <v>127</v>
      </c>
      <c r="J2389" s="208" t="s">
        <v>209</v>
      </c>
      <c r="K2389" s="208" t="s">
        <v>215</v>
      </c>
      <c r="L2389" s="208" t="s">
        <v>2479</v>
      </c>
      <c r="M2389" s="208" t="s">
        <v>128</v>
      </c>
      <c r="N2389" s="201">
        <v>5.4089</v>
      </c>
      <c r="O2389" s="202">
        <v>255</v>
      </c>
      <c r="P2389" s="202"/>
      <c r="Q2389" s="203">
        <f t="shared" si="150"/>
        <v>0</v>
      </c>
      <c r="R2389" s="203">
        <f t="shared" si="151"/>
        <v>0</v>
      </c>
      <c r="S2389" s="213">
        <f>IF(M2389="nvt",0,IF(O2389&gt;0,VLOOKUP(M2389,'3-Productie normen'!A:K,VLOOKUP(O2389,'3-Productie normen'!$B$34:$C$35,2,FALSE),FALSE)))</f>
        <v>0</v>
      </c>
      <c r="T2389" s="213">
        <f t="shared" si="152"/>
        <v>0</v>
      </c>
      <c r="U2389" s="572"/>
    </row>
    <row r="2390" spans="1:21" ht="14.15" customHeight="1">
      <c r="A2390" s="231">
        <v>2389</v>
      </c>
      <c r="B2390" s="262" t="s">
        <v>88</v>
      </c>
      <c r="C2390" s="208" t="s">
        <v>2468</v>
      </c>
      <c r="D2390" s="208" t="s">
        <v>2469</v>
      </c>
      <c r="E2390" s="208" t="s">
        <v>2470</v>
      </c>
      <c r="F2390" s="208" t="s">
        <v>176</v>
      </c>
      <c r="G2390" s="208" t="s">
        <v>377</v>
      </c>
      <c r="H2390" s="208" t="s">
        <v>2452</v>
      </c>
      <c r="I2390" s="200" t="s">
        <v>143</v>
      </c>
      <c r="J2390" s="208" t="s">
        <v>209</v>
      </c>
      <c r="K2390" s="208" t="s">
        <v>213</v>
      </c>
      <c r="L2390" s="208" t="s">
        <v>2479</v>
      </c>
      <c r="M2390" s="208" t="s">
        <v>143</v>
      </c>
      <c r="N2390" s="201">
        <v>4.9702999999999999</v>
      </c>
      <c r="O2390" s="202"/>
      <c r="P2390" s="202"/>
      <c r="Q2390" s="203">
        <f t="shared" si="150"/>
        <v>0</v>
      </c>
      <c r="R2390" s="203">
        <f t="shared" si="151"/>
        <v>0</v>
      </c>
      <c r="S2390" s="213">
        <f>IF(M2390="nvt",0,IF(O2390&gt;0,VLOOKUP(M2390,'3-Productie normen'!A:K,VLOOKUP(O2390,'3-Productie normen'!$B$34:$C$35,2,FALSE),FALSE)))</f>
        <v>0</v>
      </c>
      <c r="T2390" s="213">
        <f t="shared" si="152"/>
        <v>0</v>
      </c>
      <c r="U2390" s="572"/>
    </row>
    <row r="2391" spans="1:21" ht="14.15" customHeight="1">
      <c r="A2391" s="231">
        <v>2390</v>
      </c>
      <c r="B2391" s="262" t="s">
        <v>88</v>
      </c>
      <c r="C2391" s="208" t="s">
        <v>2468</v>
      </c>
      <c r="D2391" s="208" t="s">
        <v>2469</v>
      </c>
      <c r="E2391" s="208" t="s">
        <v>2470</v>
      </c>
      <c r="F2391" s="208" t="s">
        <v>176</v>
      </c>
      <c r="G2391" s="208" t="s">
        <v>377</v>
      </c>
      <c r="H2391" s="208" t="s">
        <v>1034</v>
      </c>
      <c r="I2391" s="200" t="s">
        <v>143</v>
      </c>
      <c r="J2391" s="208" t="s">
        <v>209</v>
      </c>
      <c r="K2391" s="208" t="s">
        <v>213</v>
      </c>
      <c r="L2391" s="208" t="s">
        <v>2479</v>
      </c>
      <c r="M2391" s="208" t="s">
        <v>143</v>
      </c>
      <c r="N2391" s="201">
        <v>6.7170000000000005</v>
      </c>
      <c r="O2391" s="202"/>
      <c r="P2391" s="202"/>
      <c r="Q2391" s="203">
        <f t="shared" si="150"/>
        <v>0</v>
      </c>
      <c r="R2391" s="203">
        <f t="shared" si="151"/>
        <v>0</v>
      </c>
      <c r="S2391" s="213">
        <f>IF(M2391="nvt",0,IF(O2391&gt;0,VLOOKUP(M2391,'3-Productie normen'!A:K,VLOOKUP(O2391,'3-Productie normen'!$B$34:$C$35,2,FALSE),FALSE)))</f>
        <v>0</v>
      </c>
      <c r="T2391" s="213">
        <f t="shared" si="152"/>
        <v>0</v>
      </c>
      <c r="U2391" s="572"/>
    </row>
    <row r="2392" spans="1:21" ht="14.15" customHeight="1">
      <c r="A2392" s="231">
        <v>2391</v>
      </c>
      <c r="B2392" s="262" t="s">
        <v>88</v>
      </c>
      <c r="C2392" s="208" t="s">
        <v>2468</v>
      </c>
      <c r="D2392" s="208" t="s">
        <v>2469</v>
      </c>
      <c r="E2392" s="208" t="s">
        <v>2470</v>
      </c>
      <c r="F2392" s="208" t="s">
        <v>176</v>
      </c>
      <c r="G2392" s="208" t="s">
        <v>377</v>
      </c>
      <c r="H2392" s="208" t="s">
        <v>2490</v>
      </c>
      <c r="I2392" s="200" t="s">
        <v>143</v>
      </c>
      <c r="J2392" s="208" t="s">
        <v>209</v>
      </c>
      <c r="K2392" s="208" t="s">
        <v>213</v>
      </c>
      <c r="L2392" s="208" t="s">
        <v>2479</v>
      </c>
      <c r="M2392" s="208" t="s">
        <v>143</v>
      </c>
      <c r="N2392" s="201">
        <v>10.706</v>
      </c>
      <c r="O2392" s="202"/>
      <c r="P2392" s="202"/>
      <c r="Q2392" s="203">
        <f t="shared" si="150"/>
        <v>0</v>
      </c>
      <c r="R2392" s="203">
        <f t="shared" si="151"/>
        <v>0</v>
      </c>
      <c r="S2392" s="213">
        <f>IF(M2392="nvt",0,IF(O2392&gt;0,VLOOKUP(M2392,'3-Productie normen'!A:K,VLOOKUP(O2392,'3-Productie normen'!$B$34:$C$35,2,FALSE),FALSE)))</f>
        <v>0</v>
      </c>
      <c r="T2392" s="213">
        <f t="shared" si="152"/>
        <v>0</v>
      </c>
      <c r="U2392" s="572"/>
    </row>
    <row r="2393" spans="1:21" ht="14.15" customHeight="1">
      <c r="A2393" s="231">
        <v>2392</v>
      </c>
      <c r="B2393" s="262" t="s">
        <v>88</v>
      </c>
      <c r="C2393" s="208" t="s">
        <v>2468</v>
      </c>
      <c r="D2393" s="208" t="s">
        <v>2469</v>
      </c>
      <c r="E2393" s="208" t="s">
        <v>2470</v>
      </c>
      <c r="F2393" s="208" t="s">
        <v>176</v>
      </c>
      <c r="G2393" s="208" t="s">
        <v>377</v>
      </c>
      <c r="H2393" s="208" t="s">
        <v>2491</v>
      </c>
      <c r="I2393" s="200" t="s">
        <v>143</v>
      </c>
      <c r="J2393" s="208" t="s">
        <v>209</v>
      </c>
      <c r="K2393" s="208" t="s">
        <v>213</v>
      </c>
      <c r="L2393" s="208" t="s">
        <v>2479</v>
      </c>
      <c r="M2393" s="208" t="s">
        <v>143</v>
      </c>
      <c r="N2393" s="201">
        <v>4.157</v>
      </c>
      <c r="O2393" s="202"/>
      <c r="P2393" s="202"/>
      <c r="Q2393" s="203">
        <f t="shared" si="150"/>
        <v>0</v>
      </c>
      <c r="R2393" s="203">
        <f t="shared" si="151"/>
        <v>0</v>
      </c>
      <c r="S2393" s="213">
        <f>IF(M2393="nvt",0,IF(O2393&gt;0,VLOOKUP(M2393,'3-Productie normen'!A:K,VLOOKUP(O2393,'3-Productie normen'!$B$34:$C$35,2,FALSE),FALSE)))</f>
        <v>0</v>
      </c>
      <c r="T2393" s="213">
        <f t="shared" si="152"/>
        <v>0</v>
      </c>
      <c r="U2393" s="572"/>
    </row>
    <row r="2394" spans="1:21" ht="14.15" customHeight="1">
      <c r="A2394" s="232">
        <v>2393</v>
      </c>
      <c r="B2394" s="262" t="s">
        <v>88</v>
      </c>
      <c r="C2394" s="208" t="s">
        <v>2468</v>
      </c>
      <c r="D2394" s="208" t="s">
        <v>2469</v>
      </c>
      <c r="E2394" s="208" t="s">
        <v>2470</v>
      </c>
      <c r="F2394" s="208" t="s">
        <v>176</v>
      </c>
      <c r="G2394" s="208" t="s">
        <v>377</v>
      </c>
      <c r="H2394" s="208" t="s">
        <v>2492</v>
      </c>
      <c r="I2394" s="200" t="s">
        <v>143</v>
      </c>
      <c r="J2394" s="208" t="s">
        <v>209</v>
      </c>
      <c r="K2394" s="208" t="s">
        <v>213</v>
      </c>
      <c r="L2394" s="208" t="s">
        <v>381</v>
      </c>
      <c r="M2394" s="208" t="s">
        <v>143</v>
      </c>
      <c r="N2394" s="201">
        <v>5.9104999999999999</v>
      </c>
      <c r="O2394" s="202"/>
      <c r="P2394" s="202"/>
      <c r="Q2394" s="203">
        <f t="shared" si="150"/>
        <v>0</v>
      </c>
      <c r="R2394" s="203">
        <f t="shared" si="151"/>
        <v>0</v>
      </c>
      <c r="S2394" s="213">
        <f>IF(M2394="nvt",0,IF(O2394&gt;0,VLOOKUP(M2394,'3-Productie normen'!A:K,VLOOKUP(O2394,'3-Productie normen'!$B$34:$C$35,2,FALSE),FALSE)))</f>
        <v>0</v>
      </c>
      <c r="T2394" s="213">
        <f t="shared" si="152"/>
        <v>0</v>
      </c>
      <c r="U2394" s="572"/>
    </row>
    <row r="2395" spans="1:21" ht="14.15" customHeight="1">
      <c r="A2395" s="231">
        <v>2394</v>
      </c>
      <c r="B2395" s="262" t="s">
        <v>88</v>
      </c>
      <c r="C2395" s="208" t="s">
        <v>2468</v>
      </c>
      <c r="D2395" s="208" t="s">
        <v>2469</v>
      </c>
      <c r="E2395" s="208" t="s">
        <v>2470</v>
      </c>
      <c r="F2395" s="208" t="s">
        <v>176</v>
      </c>
      <c r="G2395" s="208" t="s">
        <v>377</v>
      </c>
      <c r="H2395" s="208" t="s">
        <v>2493</v>
      </c>
      <c r="I2395" s="200" t="s">
        <v>143</v>
      </c>
      <c r="J2395" s="208" t="s">
        <v>379</v>
      </c>
      <c r="K2395" s="208" t="s">
        <v>2477</v>
      </c>
      <c r="L2395" s="208" t="s">
        <v>2479</v>
      </c>
      <c r="M2395" s="208" t="s">
        <v>143</v>
      </c>
      <c r="N2395" s="201">
        <v>15.841800000000001</v>
      </c>
      <c r="O2395" s="202"/>
      <c r="P2395" s="202"/>
      <c r="Q2395" s="203">
        <f t="shared" si="150"/>
        <v>0</v>
      </c>
      <c r="R2395" s="203">
        <f t="shared" si="151"/>
        <v>0</v>
      </c>
      <c r="S2395" s="213">
        <f>IF(M2395="nvt",0,IF(O2395&gt;0,VLOOKUP(M2395,'3-Productie normen'!A:K,VLOOKUP(O2395,'3-Productie normen'!$B$34:$C$35,2,FALSE),FALSE)))</f>
        <v>0</v>
      </c>
      <c r="T2395" s="213">
        <f t="shared" si="152"/>
        <v>0</v>
      </c>
      <c r="U2395" s="572"/>
    </row>
    <row r="2396" spans="1:21" ht="14.15" customHeight="1">
      <c r="A2396" s="231">
        <v>2395</v>
      </c>
      <c r="B2396" s="262" t="s">
        <v>88</v>
      </c>
      <c r="C2396" s="208" t="s">
        <v>2468</v>
      </c>
      <c r="D2396" s="208" t="s">
        <v>2469</v>
      </c>
      <c r="E2396" s="208" t="s">
        <v>2470</v>
      </c>
      <c r="F2396" s="208" t="s">
        <v>176</v>
      </c>
      <c r="G2396" s="208" t="s">
        <v>377</v>
      </c>
      <c r="H2396" s="208" t="s">
        <v>2494</v>
      </c>
      <c r="I2396" s="200" t="s">
        <v>143</v>
      </c>
      <c r="J2396" s="208" t="s">
        <v>379</v>
      </c>
      <c r="K2396" s="208" t="s">
        <v>2477</v>
      </c>
      <c r="L2396" s="208" t="s">
        <v>2479</v>
      </c>
      <c r="M2396" s="208" t="s">
        <v>143</v>
      </c>
      <c r="N2396" s="201">
        <v>29.889299999999999</v>
      </c>
      <c r="O2396" s="202"/>
      <c r="P2396" s="202"/>
      <c r="Q2396" s="203">
        <f t="shared" si="150"/>
        <v>0</v>
      </c>
      <c r="R2396" s="203">
        <f t="shared" si="151"/>
        <v>0</v>
      </c>
      <c r="S2396" s="213">
        <f>IF(M2396="nvt",0,IF(O2396&gt;0,VLOOKUP(M2396,'3-Productie normen'!A:K,VLOOKUP(O2396,'3-Productie normen'!$B$34:$C$35,2,FALSE),FALSE)))</f>
        <v>0</v>
      </c>
      <c r="T2396" s="213">
        <f t="shared" si="152"/>
        <v>0</v>
      </c>
      <c r="U2396" s="572"/>
    </row>
    <row r="2397" spans="1:21" ht="14.15" customHeight="1">
      <c r="A2397" s="231">
        <v>2396</v>
      </c>
      <c r="B2397" s="262" t="s">
        <v>88</v>
      </c>
      <c r="C2397" s="208" t="s">
        <v>2468</v>
      </c>
      <c r="D2397" s="208" t="s">
        <v>2469</v>
      </c>
      <c r="E2397" s="208" t="s">
        <v>2470</v>
      </c>
      <c r="F2397" s="208" t="s">
        <v>176</v>
      </c>
      <c r="G2397" s="208" t="s">
        <v>377</v>
      </c>
      <c r="H2397" s="208" t="s">
        <v>174</v>
      </c>
      <c r="I2397" s="200" t="s">
        <v>143</v>
      </c>
      <c r="J2397" s="208" t="s">
        <v>255</v>
      </c>
      <c r="K2397" s="208" t="s">
        <v>256</v>
      </c>
      <c r="L2397" s="208" t="s">
        <v>2479</v>
      </c>
      <c r="M2397" s="208" t="s">
        <v>143</v>
      </c>
      <c r="N2397" s="201">
        <v>12.477499999999999</v>
      </c>
      <c r="O2397" s="202"/>
      <c r="P2397" s="202"/>
      <c r="Q2397" s="203">
        <f t="shared" si="150"/>
        <v>0</v>
      </c>
      <c r="R2397" s="203">
        <f t="shared" si="151"/>
        <v>0</v>
      </c>
      <c r="S2397" s="213">
        <f>IF(M2397="nvt",0,IF(O2397&gt;0,VLOOKUP(M2397,'3-Productie normen'!A:K,VLOOKUP(O2397,'3-Productie normen'!$B$34:$C$35,2,FALSE),FALSE)))</f>
        <v>0</v>
      </c>
      <c r="T2397" s="213">
        <f t="shared" si="152"/>
        <v>0</v>
      </c>
      <c r="U2397" s="572"/>
    </row>
    <row r="2398" spans="1:21" ht="14.15" customHeight="1">
      <c r="A2398" s="231">
        <v>2397</v>
      </c>
      <c r="B2398" s="262" t="s">
        <v>88</v>
      </c>
      <c r="C2398" s="208" t="s">
        <v>2468</v>
      </c>
      <c r="D2398" s="208" t="s">
        <v>2469</v>
      </c>
      <c r="E2398" s="208" t="s">
        <v>2470</v>
      </c>
      <c r="F2398" s="208" t="s">
        <v>176</v>
      </c>
      <c r="G2398" s="208" t="s">
        <v>377</v>
      </c>
      <c r="H2398" s="208" t="s">
        <v>2495</v>
      </c>
      <c r="I2398" s="200" t="s">
        <v>143</v>
      </c>
      <c r="J2398" s="208" t="s">
        <v>255</v>
      </c>
      <c r="K2398" s="208" t="s">
        <v>256</v>
      </c>
      <c r="L2398" s="208" t="s">
        <v>2479</v>
      </c>
      <c r="M2398" s="208" t="s">
        <v>143</v>
      </c>
      <c r="N2398" s="201">
        <v>6.8667999999999996</v>
      </c>
      <c r="O2398" s="202"/>
      <c r="P2398" s="202"/>
      <c r="Q2398" s="203">
        <f t="shared" si="150"/>
        <v>0</v>
      </c>
      <c r="R2398" s="203">
        <f t="shared" si="151"/>
        <v>0</v>
      </c>
      <c r="S2398" s="213">
        <f>IF(M2398="nvt",0,IF(O2398&gt;0,VLOOKUP(M2398,'3-Productie normen'!A:K,VLOOKUP(O2398,'3-Productie normen'!$B$34:$C$35,2,FALSE),FALSE)))</f>
        <v>0</v>
      </c>
      <c r="T2398" s="213">
        <f t="shared" si="152"/>
        <v>0</v>
      </c>
      <c r="U2398" s="572"/>
    </row>
    <row r="2399" spans="1:21" ht="14.15" customHeight="1">
      <c r="A2399" s="231">
        <v>2398</v>
      </c>
      <c r="B2399" s="262" t="s">
        <v>88</v>
      </c>
      <c r="C2399" s="208" t="s">
        <v>2468</v>
      </c>
      <c r="D2399" s="208" t="s">
        <v>2469</v>
      </c>
      <c r="E2399" s="208" t="s">
        <v>2470</v>
      </c>
      <c r="F2399" s="208" t="s">
        <v>176</v>
      </c>
      <c r="G2399" s="208" t="s">
        <v>377</v>
      </c>
      <c r="H2399" s="208" t="s">
        <v>2496</v>
      </c>
      <c r="I2399" s="200" t="s">
        <v>143</v>
      </c>
      <c r="J2399" s="208" t="s">
        <v>379</v>
      </c>
      <c r="K2399" s="208" t="s">
        <v>2477</v>
      </c>
      <c r="L2399" s="208" t="s">
        <v>2479</v>
      </c>
      <c r="M2399" s="208" t="s">
        <v>143</v>
      </c>
      <c r="N2399" s="201">
        <v>23.403099999999998</v>
      </c>
      <c r="O2399" s="202"/>
      <c r="P2399" s="202"/>
      <c r="Q2399" s="203">
        <f t="shared" si="150"/>
        <v>0</v>
      </c>
      <c r="R2399" s="203">
        <f t="shared" si="151"/>
        <v>0</v>
      </c>
      <c r="S2399" s="213">
        <f>IF(M2399="nvt",0,IF(O2399&gt;0,VLOOKUP(M2399,'3-Productie normen'!A:K,VLOOKUP(O2399,'3-Productie normen'!$B$34:$C$35,2,FALSE),FALSE)))</f>
        <v>0</v>
      </c>
      <c r="T2399" s="213">
        <f t="shared" si="152"/>
        <v>0</v>
      </c>
      <c r="U2399" s="572"/>
    </row>
    <row r="2400" spans="1:21" ht="14.15" customHeight="1">
      <c r="A2400" s="231">
        <v>2399</v>
      </c>
      <c r="B2400" s="262" t="s">
        <v>88</v>
      </c>
      <c r="C2400" s="208" t="s">
        <v>2468</v>
      </c>
      <c r="D2400" s="208" t="s">
        <v>2469</v>
      </c>
      <c r="E2400" s="208" t="s">
        <v>2470</v>
      </c>
      <c r="F2400" s="208" t="s">
        <v>176</v>
      </c>
      <c r="G2400" s="208" t="s">
        <v>377</v>
      </c>
      <c r="H2400" s="208" t="s">
        <v>2497</v>
      </c>
      <c r="I2400" s="200" t="s">
        <v>143</v>
      </c>
      <c r="J2400" s="208" t="s">
        <v>379</v>
      </c>
      <c r="K2400" s="208" t="s">
        <v>2477</v>
      </c>
      <c r="L2400" s="208" t="s">
        <v>2479</v>
      </c>
      <c r="M2400" s="208" t="s">
        <v>143</v>
      </c>
      <c r="N2400" s="201">
        <v>43.428100000000001</v>
      </c>
      <c r="O2400" s="202"/>
      <c r="P2400" s="202"/>
      <c r="Q2400" s="203">
        <f t="shared" si="150"/>
        <v>0</v>
      </c>
      <c r="R2400" s="203">
        <f t="shared" si="151"/>
        <v>0</v>
      </c>
      <c r="S2400" s="213">
        <f>IF(M2400="nvt",0,IF(O2400&gt;0,VLOOKUP(M2400,'3-Productie normen'!A:K,VLOOKUP(O2400,'3-Productie normen'!$B$34:$C$35,2,FALSE),FALSE)))</f>
        <v>0</v>
      </c>
      <c r="T2400" s="213">
        <f t="shared" si="152"/>
        <v>0</v>
      </c>
      <c r="U2400" s="572"/>
    </row>
    <row r="2401" spans="1:41" ht="14.15" customHeight="1">
      <c r="A2401" s="231">
        <v>2400</v>
      </c>
      <c r="B2401" s="262" t="s">
        <v>88</v>
      </c>
      <c r="C2401" s="208" t="s">
        <v>2468</v>
      </c>
      <c r="D2401" s="208" t="s">
        <v>2469</v>
      </c>
      <c r="E2401" s="208" t="s">
        <v>2470</v>
      </c>
      <c r="F2401" s="208" t="s">
        <v>176</v>
      </c>
      <c r="G2401" s="208" t="s">
        <v>377</v>
      </c>
      <c r="H2401" s="208" t="s">
        <v>2498</v>
      </c>
      <c r="I2401" s="200" t="s">
        <v>143</v>
      </c>
      <c r="J2401" s="208" t="s">
        <v>379</v>
      </c>
      <c r="K2401" s="208" t="s">
        <v>2477</v>
      </c>
      <c r="L2401" s="208" t="s">
        <v>2479</v>
      </c>
      <c r="M2401" s="208" t="s">
        <v>143</v>
      </c>
      <c r="N2401" s="201">
        <v>22.594099999999997</v>
      </c>
      <c r="O2401" s="202"/>
      <c r="P2401" s="202"/>
      <c r="Q2401" s="203">
        <f t="shared" si="150"/>
        <v>0</v>
      </c>
      <c r="R2401" s="203">
        <f t="shared" si="151"/>
        <v>0</v>
      </c>
      <c r="S2401" s="213">
        <f>IF(M2401="nvt",0,IF(O2401&gt;0,VLOOKUP(M2401,'3-Productie normen'!A:K,VLOOKUP(O2401,'3-Productie normen'!$B$34:$C$35,2,FALSE),FALSE)))</f>
        <v>0</v>
      </c>
      <c r="T2401" s="213">
        <f t="shared" si="152"/>
        <v>0</v>
      </c>
      <c r="U2401" s="572"/>
    </row>
    <row r="2402" spans="1:41" ht="14.15" customHeight="1">
      <c r="A2402" s="232">
        <v>2401</v>
      </c>
      <c r="B2402" s="262" t="s">
        <v>88</v>
      </c>
      <c r="C2402" s="208" t="s">
        <v>2468</v>
      </c>
      <c r="D2402" s="208" t="s">
        <v>2469</v>
      </c>
      <c r="E2402" s="208" t="s">
        <v>2470</v>
      </c>
      <c r="F2402" s="208" t="s">
        <v>176</v>
      </c>
      <c r="G2402" s="208" t="s">
        <v>377</v>
      </c>
      <c r="H2402" s="208" t="s">
        <v>2499</v>
      </c>
      <c r="I2402" s="200" t="s">
        <v>125</v>
      </c>
      <c r="J2402" s="208" t="s">
        <v>790</v>
      </c>
      <c r="K2402" s="208" t="s">
        <v>791</v>
      </c>
      <c r="L2402" s="208" t="s">
        <v>2479</v>
      </c>
      <c r="M2402" s="199" t="s">
        <v>129</v>
      </c>
      <c r="N2402" s="201">
        <v>28.516399999999997</v>
      </c>
      <c r="O2402" s="202" t="s">
        <v>81</v>
      </c>
      <c r="P2402" s="202"/>
      <c r="Q2402" s="203">
        <f t="shared" si="150"/>
        <v>0</v>
      </c>
      <c r="R2402" s="203">
        <f t="shared" si="151"/>
        <v>0</v>
      </c>
      <c r="S2402" s="213">
        <f>IF(M2402="nvt",0,IF(O2402&gt;0,VLOOKUP(M2402,'3-Productie normen'!A:K,VLOOKUP(O2402,'3-Productie normen'!$B$34:$C$35,2,FALSE),FALSE)))</f>
        <v>0</v>
      </c>
      <c r="T2402" s="213">
        <f t="shared" si="152"/>
        <v>0</v>
      </c>
      <c r="U2402" s="572"/>
    </row>
    <row r="2403" spans="1:41" ht="14.15" customHeight="1">
      <c r="A2403" s="231">
        <v>2402</v>
      </c>
      <c r="B2403" s="262" t="s">
        <v>88</v>
      </c>
      <c r="C2403" s="208" t="s">
        <v>2468</v>
      </c>
      <c r="D2403" s="208" t="s">
        <v>2469</v>
      </c>
      <c r="E2403" s="208" t="s">
        <v>2470</v>
      </c>
      <c r="F2403" s="208" t="s">
        <v>176</v>
      </c>
      <c r="G2403" s="208" t="s">
        <v>377</v>
      </c>
      <c r="H2403" s="208" t="s">
        <v>2500</v>
      </c>
      <c r="I2403" s="200" t="s">
        <v>245</v>
      </c>
      <c r="J2403" s="208" t="s">
        <v>379</v>
      </c>
      <c r="K2403" s="208" t="s">
        <v>2477</v>
      </c>
      <c r="L2403" s="208" t="s">
        <v>2479</v>
      </c>
      <c r="M2403" s="199" t="s">
        <v>143</v>
      </c>
      <c r="N2403" s="201">
        <v>42.265200000000007</v>
      </c>
      <c r="O2403" s="202"/>
      <c r="P2403" s="202"/>
      <c r="Q2403" s="203">
        <f t="shared" si="150"/>
        <v>0</v>
      </c>
      <c r="R2403" s="203">
        <f t="shared" si="151"/>
        <v>0</v>
      </c>
      <c r="S2403" s="213">
        <f>IF(M2403="nvt",0,IF(O2403&gt;0,VLOOKUP(M2403,'3-Productie normen'!A:K,VLOOKUP(O2403,'3-Productie normen'!$B$34:$C$35,2,FALSE),FALSE)))</f>
        <v>0</v>
      </c>
      <c r="T2403" s="213">
        <f t="shared" si="152"/>
        <v>0</v>
      </c>
      <c r="U2403" s="572"/>
    </row>
    <row r="2404" spans="1:41" ht="14.15" customHeight="1">
      <c r="A2404" s="231">
        <v>2403</v>
      </c>
      <c r="B2404" s="262" t="s">
        <v>88</v>
      </c>
      <c r="C2404" s="208" t="s">
        <v>2468</v>
      </c>
      <c r="D2404" s="208" t="s">
        <v>2469</v>
      </c>
      <c r="E2404" s="208" t="s">
        <v>2470</v>
      </c>
      <c r="F2404" s="208" t="s">
        <v>176</v>
      </c>
      <c r="G2404" s="208" t="s">
        <v>377</v>
      </c>
      <c r="H2404" s="208" t="s">
        <v>2501</v>
      </c>
      <c r="I2404" s="200" t="s">
        <v>245</v>
      </c>
      <c r="J2404" s="208" t="s">
        <v>379</v>
      </c>
      <c r="K2404" s="208" t="s">
        <v>2477</v>
      </c>
      <c r="L2404" s="208" t="s">
        <v>2479</v>
      </c>
      <c r="M2404" s="199" t="s">
        <v>143</v>
      </c>
      <c r="N2404" s="201">
        <v>42.499399999999994</v>
      </c>
      <c r="O2404" s="202"/>
      <c r="P2404" s="202"/>
      <c r="Q2404" s="203">
        <f t="shared" si="150"/>
        <v>0</v>
      </c>
      <c r="R2404" s="203">
        <f t="shared" si="151"/>
        <v>0</v>
      </c>
      <c r="S2404" s="213">
        <f>IF(M2404="nvt",0,IF(O2404&gt;0,VLOOKUP(M2404,'3-Productie normen'!A:K,VLOOKUP(O2404,'3-Productie normen'!$B$34:$C$35,2,FALSE),FALSE)))</f>
        <v>0</v>
      </c>
      <c r="T2404" s="213">
        <f t="shared" si="152"/>
        <v>0</v>
      </c>
      <c r="U2404" s="572"/>
    </row>
    <row r="2405" spans="1:41" s="206" customFormat="1" ht="14.15" customHeight="1">
      <c r="A2405" s="231">
        <v>2404</v>
      </c>
      <c r="B2405" s="262" t="s">
        <v>88</v>
      </c>
      <c r="C2405" s="208" t="s">
        <v>2468</v>
      </c>
      <c r="D2405" s="208" t="s">
        <v>2469</v>
      </c>
      <c r="E2405" s="208" t="s">
        <v>2470</v>
      </c>
      <c r="F2405" s="208" t="s">
        <v>176</v>
      </c>
      <c r="G2405" s="208" t="s">
        <v>377</v>
      </c>
      <c r="H2405" s="208" t="s">
        <v>2502</v>
      </c>
      <c r="I2405" s="200" t="s">
        <v>245</v>
      </c>
      <c r="J2405" s="208" t="s">
        <v>379</v>
      </c>
      <c r="K2405" s="208" t="s">
        <v>2477</v>
      </c>
      <c r="L2405" s="208" t="s">
        <v>2479</v>
      </c>
      <c r="M2405" s="199" t="s">
        <v>143</v>
      </c>
      <c r="N2405" s="201">
        <v>22.490500000000001</v>
      </c>
      <c r="O2405" s="202"/>
      <c r="P2405" s="202"/>
      <c r="Q2405" s="203">
        <f t="shared" si="150"/>
        <v>0</v>
      </c>
      <c r="R2405" s="203">
        <f t="shared" si="151"/>
        <v>0</v>
      </c>
      <c r="S2405" s="213">
        <f>IF(M2405="nvt",0,IF(O2405&gt;0,VLOOKUP(M2405,'3-Productie normen'!A:K,VLOOKUP(O2405,'3-Productie normen'!$B$34:$C$35,2,FALSE),FALSE)))</f>
        <v>0</v>
      </c>
      <c r="T2405" s="213">
        <f t="shared" si="152"/>
        <v>0</v>
      </c>
      <c r="U2405" s="572"/>
      <c r="V2405" s="3"/>
      <c r="W2405" s="32"/>
      <c r="X2405" s="32"/>
      <c r="Y2405" s="32"/>
      <c r="Z2405" s="32"/>
      <c r="AA2405" s="32"/>
      <c r="AB2405" s="32"/>
      <c r="AC2405" s="32"/>
      <c r="AD2405" s="32"/>
      <c r="AE2405" s="32"/>
      <c r="AF2405" s="32"/>
      <c r="AG2405" s="32"/>
      <c r="AH2405" s="32"/>
      <c r="AI2405" s="32"/>
      <c r="AJ2405" s="32"/>
      <c r="AK2405" s="32"/>
      <c r="AL2405" s="32"/>
      <c r="AM2405" s="32"/>
      <c r="AN2405" s="32"/>
      <c r="AO2405" s="569"/>
    </row>
    <row r="2406" spans="1:41" ht="14.15" customHeight="1">
      <c r="A2406" s="231">
        <v>2405</v>
      </c>
      <c r="B2406" s="262" t="s">
        <v>88</v>
      </c>
      <c r="C2406" s="208" t="s">
        <v>2468</v>
      </c>
      <c r="D2406" s="208" t="s">
        <v>2469</v>
      </c>
      <c r="E2406" s="208" t="s">
        <v>2470</v>
      </c>
      <c r="F2406" s="208" t="s">
        <v>176</v>
      </c>
      <c r="G2406" s="208" t="s">
        <v>377</v>
      </c>
      <c r="H2406" s="208" t="s">
        <v>2503</v>
      </c>
      <c r="I2406" s="200" t="s">
        <v>245</v>
      </c>
      <c r="J2406" s="208" t="s">
        <v>379</v>
      </c>
      <c r="K2406" s="208" t="s">
        <v>2477</v>
      </c>
      <c r="L2406" s="208" t="s">
        <v>2479</v>
      </c>
      <c r="M2406" s="199" t="s">
        <v>143</v>
      </c>
      <c r="N2406" s="201">
        <v>43.23</v>
      </c>
      <c r="O2406" s="202"/>
      <c r="P2406" s="202"/>
      <c r="Q2406" s="203">
        <f t="shared" si="150"/>
        <v>0</v>
      </c>
      <c r="R2406" s="203">
        <f t="shared" si="151"/>
        <v>0</v>
      </c>
      <c r="S2406" s="213">
        <f>IF(M2406="nvt",0,IF(O2406&gt;0,VLOOKUP(M2406,'3-Productie normen'!A:K,VLOOKUP(O2406,'3-Productie normen'!$B$34:$C$35,2,FALSE),FALSE)))</f>
        <v>0</v>
      </c>
      <c r="T2406" s="213">
        <f t="shared" si="152"/>
        <v>0</v>
      </c>
      <c r="U2406" s="572"/>
    </row>
    <row r="2407" spans="1:41" ht="14.15" customHeight="1">
      <c r="A2407" s="231">
        <v>2406</v>
      </c>
      <c r="B2407" s="262" t="s">
        <v>88</v>
      </c>
      <c r="C2407" s="208" t="s">
        <v>2468</v>
      </c>
      <c r="D2407" s="208" t="s">
        <v>2469</v>
      </c>
      <c r="E2407" s="208" t="s">
        <v>2470</v>
      </c>
      <c r="F2407" s="208" t="s">
        <v>176</v>
      </c>
      <c r="G2407" s="208" t="s">
        <v>377</v>
      </c>
      <c r="H2407" s="208" t="s">
        <v>249</v>
      </c>
      <c r="I2407" s="200" t="s">
        <v>125</v>
      </c>
      <c r="J2407" s="208" t="s">
        <v>222</v>
      </c>
      <c r="K2407" s="208" t="s">
        <v>279</v>
      </c>
      <c r="L2407" s="208" t="s">
        <v>2479</v>
      </c>
      <c r="M2407" s="199" t="s">
        <v>129</v>
      </c>
      <c r="N2407" s="201">
        <v>77.480800000000002</v>
      </c>
      <c r="O2407" s="202" t="s">
        <v>81</v>
      </c>
      <c r="P2407" s="202"/>
      <c r="Q2407" s="203">
        <f t="shared" si="150"/>
        <v>0</v>
      </c>
      <c r="R2407" s="203">
        <f t="shared" si="151"/>
        <v>0</v>
      </c>
      <c r="S2407" s="213">
        <f>IF(M2407="nvt",0,IF(O2407&gt;0,VLOOKUP(M2407,'3-Productie normen'!A:K,VLOOKUP(O2407,'3-Productie normen'!$B$34:$C$35,2,FALSE),FALSE)))</f>
        <v>0</v>
      </c>
      <c r="T2407" s="213">
        <f t="shared" si="152"/>
        <v>0</v>
      </c>
      <c r="U2407" s="572"/>
    </row>
    <row r="2408" spans="1:41" ht="14.15" customHeight="1">
      <c r="A2408" s="231">
        <v>2407</v>
      </c>
      <c r="B2408" s="262" t="s">
        <v>88</v>
      </c>
      <c r="C2408" s="208" t="s">
        <v>2468</v>
      </c>
      <c r="D2408" s="208" t="s">
        <v>2469</v>
      </c>
      <c r="E2408" s="208" t="s">
        <v>2470</v>
      </c>
      <c r="F2408" s="208" t="s">
        <v>176</v>
      </c>
      <c r="G2408" s="208" t="s">
        <v>177</v>
      </c>
      <c r="H2408" s="208" t="s">
        <v>2356</v>
      </c>
      <c r="I2408" s="200" t="s">
        <v>125</v>
      </c>
      <c r="J2408" s="208" t="s">
        <v>222</v>
      </c>
      <c r="K2408" s="208" t="s">
        <v>279</v>
      </c>
      <c r="L2408" s="208" t="s">
        <v>180</v>
      </c>
      <c r="M2408" s="199" t="s">
        <v>129</v>
      </c>
      <c r="N2408" s="201">
        <v>19.203399999999998</v>
      </c>
      <c r="O2408" s="202" t="s">
        <v>81</v>
      </c>
      <c r="P2408" s="202"/>
      <c r="Q2408" s="203">
        <f t="shared" si="150"/>
        <v>0</v>
      </c>
      <c r="R2408" s="203">
        <f t="shared" si="151"/>
        <v>0</v>
      </c>
      <c r="S2408" s="213">
        <f>IF(M2408="nvt",0,IF(O2408&gt;0,VLOOKUP(M2408,'3-Productie normen'!A:K,VLOOKUP(O2408,'3-Productie normen'!$B$34:$C$35,2,FALSE),FALSE)))</f>
        <v>0</v>
      </c>
      <c r="T2408" s="213">
        <f t="shared" si="152"/>
        <v>0</v>
      </c>
      <c r="U2408" s="572"/>
    </row>
    <row r="2409" spans="1:41" ht="14.15" customHeight="1">
      <c r="A2409" s="231">
        <v>2408</v>
      </c>
      <c r="B2409" s="262" t="s">
        <v>88</v>
      </c>
      <c r="C2409" s="208" t="s">
        <v>2468</v>
      </c>
      <c r="D2409" s="208" t="s">
        <v>2469</v>
      </c>
      <c r="E2409" s="208" t="s">
        <v>2470</v>
      </c>
      <c r="F2409" s="208" t="s">
        <v>176</v>
      </c>
      <c r="G2409" s="208" t="s">
        <v>177</v>
      </c>
      <c r="H2409" s="208" t="s">
        <v>2357</v>
      </c>
      <c r="I2409" s="200" t="s">
        <v>123</v>
      </c>
      <c r="J2409" s="208" t="s">
        <v>179</v>
      </c>
      <c r="K2409" s="208" t="s">
        <v>179</v>
      </c>
      <c r="L2409" s="208" t="s">
        <v>180</v>
      </c>
      <c r="M2409" s="199" t="s">
        <v>122</v>
      </c>
      <c r="N2409" s="201">
        <v>26.594299999999997</v>
      </c>
      <c r="O2409" s="202" t="s">
        <v>81</v>
      </c>
      <c r="P2409" s="202"/>
      <c r="Q2409" s="203">
        <f t="shared" si="150"/>
        <v>0</v>
      </c>
      <c r="R2409" s="203">
        <f t="shared" si="151"/>
        <v>0</v>
      </c>
      <c r="S2409" s="213">
        <f>IF(M2409="nvt",0,IF(O2409&gt;0,VLOOKUP(M2409,'3-Productie normen'!A:K,VLOOKUP(O2409,'3-Productie normen'!$B$34:$C$35,2,FALSE),FALSE)))</f>
        <v>0</v>
      </c>
      <c r="T2409" s="213">
        <f t="shared" si="152"/>
        <v>0</v>
      </c>
      <c r="U2409" s="572"/>
    </row>
    <row r="2410" spans="1:41" ht="14.15" customHeight="1">
      <c r="A2410" s="232">
        <v>2409</v>
      </c>
      <c r="B2410" s="262" t="s">
        <v>88</v>
      </c>
      <c r="C2410" s="208" t="s">
        <v>2468</v>
      </c>
      <c r="D2410" s="208" t="s">
        <v>2469</v>
      </c>
      <c r="E2410" s="208" t="s">
        <v>2470</v>
      </c>
      <c r="F2410" s="208" t="s">
        <v>176</v>
      </c>
      <c r="G2410" s="208" t="s">
        <v>177</v>
      </c>
      <c r="H2410" s="208" t="s">
        <v>2358</v>
      </c>
      <c r="I2410" s="200" t="s">
        <v>123</v>
      </c>
      <c r="J2410" s="208" t="s">
        <v>179</v>
      </c>
      <c r="K2410" s="208" t="s">
        <v>179</v>
      </c>
      <c r="L2410" s="208" t="s">
        <v>180</v>
      </c>
      <c r="M2410" s="199" t="s">
        <v>122</v>
      </c>
      <c r="N2410" s="201">
        <v>22.044799999999999</v>
      </c>
      <c r="O2410" s="202" t="s">
        <v>81</v>
      </c>
      <c r="P2410" s="202"/>
      <c r="Q2410" s="203">
        <f t="shared" si="150"/>
        <v>0</v>
      </c>
      <c r="R2410" s="203">
        <f t="shared" si="151"/>
        <v>0</v>
      </c>
      <c r="S2410" s="213">
        <f>IF(M2410="nvt",0,IF(O2410&gt;0,VLOOKUP(M2410,'3-Productie normen'!A:K,VLOOKUP(O2410,'3-Productie normen'!$B$34:$C$35,2,FALSE),FALSE)))</f>
        <v>0</v>
      </c>
      <c r="T2410" s="213">
        <f t="shared" si="152"/>
        <v>0</v>
      </c>
      <c r="U2410" s="572"/>
    </row>
    <row r="2411" spans="1:41" ht="14.15" customHeight="1">
      <c r="A2411" s="231">
        <v>2410</v>
      </c>
      <c r="B2411" s="262" t="s">
        <v>88</v>
      </c>
      <c r="C2411" s="208" t="s">
        <v>2468</v>
      </c>
      <c r="D2411" s="208" t="s">
        <v>2469</v>
      </c>
      <c r="E2411" s="208" t="s">
        <v>2470</v>
      </c>
      <c r="F2411" s="208" t="s">
        <v>176</v>
      </c>
      <c r="G2411" s="208" t="s">
        <v>177</v>
      </c>
      <c r="H2411" s="208" t="s">
        <v>2504</v>
      </c>
      <c r="I2411" s="200" t="s">
        <v>123</v>
      </c>
      <c r="J2411" s="208" t="s">
        <v>179</v>
      </c>
      <c r="K2411" s="208" t="s">
        <v>179</v>
      </c>
      <c r="L2411" s="208" t="s">
        <v>180</v>
      </c>
      <c r="M2411" s="199" t="s">
        <v>122</v>
      </c>
      <c r="N2411" s="201">
        <v>22.044799999999999</v>
      </c>
      <c r="O2411" s="202" t="s">
        <v>81</v>
      </c>
      <c r="P2411" s="202"/>
      <c r="Q2411" s="203">
        <f t="shared" si="150"/>
        <v>0</v>
      </c>
      <c r="R2411" s="203">
        <f t="shared" si="151"/>
        <v>0</v>
      </c>
      <c r="S2411" s="213">
        <f>IF(M2411="nvt",0,IF(O2411&gt;0,VLOOKUP(M2411,'3-Productie normen'!A:K,VLOOKUP(O2411,'3-Productie normen'!$B$34:$C$35,2,FALSE),FALSE)))</f>
        <v>0</v>
      </c>
      <c r="T2411" s="213">
        <f t="shared" si="152"/>
        <v>0</v>
      </c>
      <c r="U2411" s="572"/>
    </row>
    <row r="2412" spans="1:41" ht="14.15" customHeight="1">
      <c r="A2412" s="231">
        <v>2411</v>
      </c>
      <c r="B2412" s="262" t="s">
        <v>88</v>
      </c>
      <c r="C2412" s="208" t="s">
        <v>2468</v>
      </c>
      <c r="D2412" s="208" t="s">
        <v>2469</v>
      </c>
      <c r="E2412" s="208" t="s">
        <v>2470</v>
      </c>
      <c r="F2412" s="208" t="s">
        <v>176</v>
      </c>
      <c r="G2412" s="208" t="s">
        <v>177</v>
      </c>
      <c r="H2412" s="208" t="s">
        <v>2361</v>
      </c>
      <c r="I2412" s="200" t="s">
        <v>123</v>
      </c>
      <c r="J2412" s="208" t="s">
        <v>179</v>
      </c>
      <c r="K2412" s="208" t="s">
        <v>179</v>
      </c>
      <c r="L2412" s="208" t="s">
        <v>180</v>
      </c>
      <c r="M2412" s="199" t="s">
        <v>122</v>
      </c>
      <c r="N2412" s="201">
        <v>18.284700000000001</v>
      </c>
      <c r="O2412" s="202" t="s">
        <v>81</v>
      </c>
      <c r="P2412" s="202"/>
      <c r="Q2412" s="203">
        <f t="shared" si="150"/>
        <v>0</v>
      </c>
      <c r="R2412" s="203">
        <f t="shared" si="151"/>
        <v>0</v>
      </c>
      <c r="S2412" s="213">
        <f>IF(M2412="nvt",0,IF(O2412&gt;0,VLOOKUP(M2412,'3-Productie normen'!A:K,VLOOKUP(O2412,'3-Productie normen'!$B$34:$C$35,2,FALSE),FALSE)))</f>
        <v>0</v>
      </c>
      <c r="T2412" s="213">
        <f t="shared" si="152"/>
        <v>0</v>
      </c>
      <c r="U2412" s="572"/>
    </row>
    <row r="2413" spans="1:41" ht="14.15" customHeight="1">
      <c r="A2413" s="231">
        <v>2412</v>
      </c>
      <c r="B2413" s="262" t="s">
        <v>88</v>
      </c>
      <c r="C2413" s="208" t="s">
        <v>2468</v>
      </c>
      <c r="D2413" s="208" t="s">
        <v>2469</v>
      </c>
      <c r="E2413" s="208" t="s">
        <v>2470</v>
      </c>
      <c r="F2413" s="208" t="s">
        <v>176</v>
      </c>
      <c r="G2413" s="208" t="s">
        <v>177</v>
      </c>
      <c r="H2413" s="208" t="s">
        <v>2362</v>
      </c>
      <c r="I2413" s="200" t="s">
        <v>123</v>
      </c>
      <c r="J2413" s="208" t="s">
        <v>179</v>
      </c>
      <c r="K2413" s="208" t="s">
        <v>179</v>
      </c>
      <c r="L2413" s="208" t="s">
        <v>180</v>
      </c>
      <c r="M2413" s="199" t="s">
        <v>122</v>
      </c>
      <c r="N2413" s="201">
        <v>18.284700000000001</v>
      </c>
      <c r="O2413" s="202" t="s">
        <v>81</v>
      </c>
      <c r="P2413" s="202"/>
      <c r="Q2413" s="203">
        <f t="shared" si="150"/>
        <v>0</v>
      </c>
      <c r="R2413" s="203">
        <f t="shared" si="151"/>
        <v>0</v>
      </c>
      <c r="S2413" s="213">
        <f>IF(M2413="nvt",0,IF(O2413&gt;0,VLOOKUP(M2413,'3-Productie normen'!A:K,VLOOKUP(O2413,'3-Productie normen'!$B$34:$C$35,2,FALSE),FALSE)))</f>
        <v>0</v>
      </c>
      <c r="T2413" s="213">
        <f t="shared" si="152"/>
        <v>0</v>
      </c>
      <c r="U2413" s="572"/>
    </row>
    <row r="2414" spans="1:41" ht="14.15" customHeight="1">
      <c r="A2414" s="231">
        <v>2413</v>
      </c>
      <c r="B2414" s="262" t="s">
        <v>88</v>
      </c>
      <c r="C2414" s="208" t="s">
        <v>2468</v>
      </c>
      <c r="D2414" s="208" t="s">
        <v>2469</v>
      </c>
      <c r="E2414" s="208" t="s">
        <v>2470</v>
      </c>
      <c r="F2414" s="208" t="s">
        <v>176</v>
      </c>
      <c r="G2414" s="208" t="s">
        <v>177</v>
      </c>
      <c r="H2414" s="208" t="s">
        <v>2364</v>
      </c>
      <c r="I2414" s="200" t="s">
        <v>123</v>
      </c>
      <c r="J2414" s="208" t="s">
        <v>179</v>
      </c>
      <c r="K2414" s="208" t="s">
        <v>179</v>
      </c>
      <c r="L2414" s="208" t="s">
        <v>180</v>
      </c>
      <c r="M2414" s="199" t="s">
        <v>122</v>
      </c>
      <c r="N2414" s="201">
        <v>22.044799999999999</v>
      </c>
      <c r="O2414" s="202" t="s">
        <v>81</v>
      </c>
      <c r="P2414" s="202"/>
      <c r="Q2414" s="203">
        <f t="shared" si="150"/>
        <v>0</v>
      </c>
      <c r="R2414" s="203">
        <f t="shared" si="151"/>
        <v>0</v>
      </c>
      <c r="S2414" s="213">
        <f>IF(M2414="nvt",0,IF(O2414&gt;0,VLOOKUP(M2414,'3-Productie normen'!A:K,VLOOKUP(O2414,'3-Productie normen'!$B$34:$C$35,2,FALSE),FALSE)))</f>
        <v>0</v>
      </c>
      <c r="T2414" s="213">
        <f t="shared" si="152"/>
        <v>0</v>
      </c>
      <c r="U2414" s="572"/>
    </row>
    <row r="2415" spans="1:41" ht="14.15" customHeight="1">
      <c r="A2415" s="231">
        <v>2414</v>
      </c>
      <c r="B2415" s="262" t="s">
        <v>88</v>
      </c>
      <c r="C2415" s="208" t="s">
        <v>2468</v>
      </c>
      <c r="D2415" s="208" t="s">
        <v>2469</v>
      </c>
      <c r="E2415" s="208" t="s">
        <v>2470</v>
      </c>
      <c r="F2415" s="208" t="s">
        <v>176</v>
      </c>
      <c r="G2415" s="208" t="s">
        <v>177</v>
      </c>
      <c r="H2415" s="208" t="s">
        <v>2365</v>
      </c>
      <c r="I2415" s="200" t="s">
        <v>123</v>
      </c>
      <c r="J2415" s="208" t="s">
        <v>179</v>
      </c>
      <c r="K2415" s="208" t="s">
        <v>179</v>
      </c>
      <c r="L2415" s="208" t="s">
        <v>180</v>
      </c>
      <c r="M2415" s="199" t="s">
        <v>122</v>
      </c>
      <c r="N2415" s="201">
        <v>29.601300000000002</v>
      </c>
      <c r="O2415" s="202" t="s">
        <v>81</v>
      </c>
      <c r="P2415" s="202"/>
      <c r="Q2415" s="203">
        <f t="shared" si="150"/>
        <v>0</v>
      </c>
      <c r="R2415" s="203">
        <f t="shared" si="151"/>
        <v>0</v>
      </c>
      <c r="S2415" s="213">
        <f>IF(M2415="nvt",0,IF(O2415&gt;0,VLOOKUP(M2415,'3-Productie normen'!A:K,VLOOKUP(O2415,'3-Productie normen'!$B$34:$C$35,2,FALSE),FALSE)))</f>
        <v>0</v>
      </c>
      <c r="T2415" s="213">
        <f t="shared" si="152"/>
        <v>0</v>
      </c>
      <c r="U2415" s="572"/>
    </row>
    <row r="2416" spans="1:41" ht="14.15" customHeight="1">
      <c r="A2416" s="231">
        <v>2415</v>
      </c>
      <c r="B2416" s="262" t="s">
        <v>88</v>
      </c>
      <c r="C2416" s="208" t="s">
        <v>2468</v>
      </c>
      <c r="D2416" s="208" t="s">
        <v>2469</v>
      </c>
      <c r="E2416" s="208" t="s">
        <v>2470</v>
      </c>
      <c r="F2416" s="208" t="s">
        <v>176</v>
      </c>
      <c r="G2416" s="208" t="s">
        <v>177</v>
      </c>
      <c r="H2416" s="208" t="s">
        <v>2366</v>
      </c>
      <c r="I2416" s="200" t="s">
        <v>125</v>
      </c>
      <c r="J2416" s="208" t="s">
        <v>222</v>
      </c>
      <c r="K2416" s="208" t="s">
        <v>279</v>
      </c>
      <c r="L2416" s="208" t="s">
        <v>180</v>
      </c>
      <c r="M2416" s="199" t="s">
        <v>129</v>
      </c>
      <c r="N2416" s="201">
        <v>59.158299999999997</v>
      </c>
      <c r="O2416" s="202" t="s">
        <v>81</v>
      </c>
      <c r="P2416" s="202"/>
      <c r="Q2416" s="203">
        <f t="shared" si="150"/>
        <v>0</v>
      </c>
      <c r="R2416" s="203">
        <f t="shared" si="151"/>
        <v>0</v>
      </c>
      <c r="S2416" s="213">
        <f>IF(M2416="nvt",0,IF(O2416&gt;0,VLOOKUP(M2416,'3-Productie normen'!A:K,VLOOKUP(O2416,'3-Productie normen'!$B$34:$C$35,2,FALSE),FALSE)))</f>
        <v>0</v>
      </c>
      <c r="T2416" s="213">
        <f t="shared" si="152"/>
        <v>0</v>
      </c>
      <c r="U2416" s="572"/>
    </row>
    <row r="2417" spans="1:21" ht="14.15" customHeight="1">
      <c r="A2417" s="231">
        <v>2416</v>
      </c>
      <c r="B2417" s="262" t="s">
        <v>88</v>
      </c>
      <c r="C2417" s="208" t="s">
        <v>2468</v>
      </c>
      <c r="D2417" s="208" t="s">
        <v>2469</v>
      </c>
      <c r="E2417" s="208" t="s">
        <v>2470</v>
      </c>
      <c r="F2417" s="208" t="s">
        <v>176</v>
      </c>
      <c r="G2417" s="208" t="s">
        <v>177</v>
      </c>
      <c r="H2417" s="208" t="s">
        <v>2367</v>
      </c>
      <c r="I2417" s="200" t="s">
        <v>125</v>
      </c>
      <c r="J2417" s="208" t="s">
        <v>222</v>
      </c>
      <c r="K2417" s="208" t="s">
        <v>279</v>
      </c>
      <c r="L2417" s="208" t="s">
        <v>180</v>
      </c>
      <c r="M2417" s="199" t="s">
        <v>129</v>
      </c>
      <c r="N2417" s="201">
        <v>16.5838</v>
      </c>
      <c r="O2417" s="202" t="s">
        <v>81</v>
      </c>
      <c r="P2417" s="202"/>
      <c r="Q2417" s="203">
        <f t="shared" si="150"/>
        <v>0</v>
      </c>
      <c r="R2417" s="203">
        <f t="shared" si="151"/>
        <v>0</v>
      </c>
      <c r="S2417" s="213">
        <f>IF(M2417="nvt",0,IF(O2417&gt;0,VLOOKUP(M2417,'3-Productie normen'!A:K,VLOOKUP(O2417,'3-Productie normen'!$B$34:$C$35,2,FALSE),FALSE)))</f>
        <v>0</v>
      </c>
      <c r="T2417" s="213">
        <f t="shared" si="152"/>
        <v>0</v>
      </c>
      <c r="U2417" s="572"/>
    </row>
    <row r="2418" spans="1:21" ht="14.15" customHeight="1">
      <c r="A2418" s="232">
        <v>2417</v>
      </c>
      <c r="B2418" s="262" t="s">
        <v>88</v>
      </c>
      <c r="C2418" s="208" t="s">
        <v>2468</v>
      </c>
      <c r="D2418" s="208" t="s">
        <v>2469</v>
      </c>
      <c r="E2418" s="208" t="s">
        <v>2470</v>
      </c>
      <c r="F2418" s="208" t="s">
        <v>176</v>
      </c>
      <c r="G2418" s="208" t="s">
        <v>177</v>
      </c>
      <c r="H2418" s="208" t="s">
        <v>2370</v>
      </c>
      <c r="I2418" s="200" t="s">
        <v>133</v>
      </c>
      <c r="J2418" s="208" t="s">
        <v>222</v>
      </c>
      <c r="K2418" s="208" t="s">
        <v>223</v>
      </c>
      <c r="L2418" s="208" t="s">
        <v>180</v>
      </c>
      <c r="M2418" s="208" t="s">
        <v>138</v>
      </c>
      <c r="N2418" s="201">
        <v>17.354900000000001</v>
      </c>
      <c r="O2418" s="202" t="s">
        <v>81</v>
      </c>
      <c r="P2418" s="202"/>
      <c r="Q2418" s="203">
        <f t="shared" si="150"/>
        <v>0</v>
      </c>
      <c r="R2418" s="203">
        <f t="shared" si="151"/>
        <v>0</v>
      </c>
      <c r="S2418" s="213">
        <f>IF(M2418="nvt",0,IF(O2418&gt;0,VLOOKUP(M2418,'3-Productie normen'!A:K,VLOOKUP(O2418,'3-Productie normen'!$B$34:$C$35,2,FALSE),FALSE)))</f>
        <v>0</v>
      </c>
      <c r="T2418" s="213">
        <f t="shared" si="152"/>
        <v>0</v>
      </c>
      <c r="U2418" s="572"/>
    </row>
    <row r="2419" spans="1:21" ht="14.15" customHeight="1">
      <c r="A2419" s="231">
        <v>2418</v>
      </c>
      <c r="B2419" s="262" t="s">
        <v>88</v>
      </c>
      <c r="C2419" s="208" t="s">
        <v>2468</v>
      </c>
      <c r="D2419" s="208" t="s">
        <v>2469</v>
      </c>
      <c r="E2419" s="208" t="s">
        <v>2470</v>
      </c>
      <c r="F2419" s="208" t="s">
        <v>176</v>
      </c>
      <c r="G2419" s="208" t="s">
        <v>177</v>
      </c>
      <c r="H2419" s="208" t="s">
        <v>2371</v>
      </c>
      <c r="I2419" s="200" t="s">
        <v>133</v>
      </c>
      <c r="J2419" s="208" t="s">
        <v>222</v>
      </c>
      <c r="K2419" s="208" t="s">
        <v>223</v>
      </c>
      <c r="L2419" s="208" t="s">
        <v>387</v>
      </c>
      <c r="M2419" s="208" t="s">
        <v>138</v>
      </c>
      <c r="N2419" s="201">
        <v>3.27</v>
      </c>
      <c r="O2419" s="202" t="s">
        <v>81</v>
      </c>
      <c r="P2419" s="202"/>
      <c r="Q2419" s="203">
        <f t="shared" si="150"/>
        <v>0</v>
      </c>
      <c r="R2419" s="203">
        <f t="shared" si="151"/>
        <v>0</v>
      </c>
      <c r="S2419" s="213">
        <f>IF(M2419="nvt",0,IF(O2419&gt;0,VLOOKUP(M2419,'3-Productie normen'!A:K,VLOOKUP(O2419,'3-Productie normen'!$B$34:$C$35,2,FALSE),FALSE)))</f>
        <v>0</v>
      </c>
      <c r="T2419" s="213">
        <f t="shared" si="152"/>
        <v>0</v>
      </c>
      <c r="U2419" s="572"/>
    </row>
    <row r="2420" spans="1:21" ht="14.15" customHeight="1">
      <c r="A2420" s="231">
        <v>2419</v>
      </c>
      <c r="B2420" s="262" t="s">
        <v>88</v>
      </c>
      <c r="C2420" s="208" t="s">
        <v>2468</v>
      </c>
      <c r="D2420" s="208" t="s">
        <v>2469</v>
      </c>
      <c r="E2420" s="208" t="s">
        <v>2470</v>
      </c>
      <c r="F2420" s="208" t="s">
        <v>176</v>
      </c>
      <c r="G2420" s="208" t="s">
        <v>177</v>
      </c>
      <c r="H2420" s="208" t="s">
        <v>2372</v>
      </c>
      <c r="I2420" s="207" t="s">
        <v>123</v>
      </c>
      <c r="J2420" s="208" t="s">
        <v>179</v>
      </c>
      <c r="K2420" s="208" t="s">
        <v>187</v>
      </c>
      <c r="L2420" s="208" t="s">
        <v>180</v>
      </c>
      <c r="M2420" s="199" t="s">
        <v>141</v>
      </c>
      <c r="N2420" s="201">
        <v>23.2407</v>
      </c>
      <c r="O2420" s="202" t="s">
        <v>81</v>
      </c>
      <c r="P2420" s="202"/>
      <c r="Q2420" s="203">
        <f t="shared" si="150"/>
        <v>0</v>
      </c>
      <c r="R2420" s="203">
        <f t="shared" si="151"/>
        <v>0</v>
      </c>
      <c r="S2420" s="213">
        <f>IF(M2420="nvt",0,IF(O2420&gt;0,VLOOKUP(M2420,'3-Productie normen'!A:K,VLOOKUP(O2420,'3-Productie normen'!$B$34:$C$35,2,FALSE),FALSE)))</f>
        <v>0</v>
      </c>
      <c r="T2420" s="213">
        <f t="shared" si="152"/>
        <v>0</v>
      </c>
      <c r="U2420" s="572"/>
    </row>
    <row r="2421" spans="1:21" ht="14.15" customHeight="1">
      <c r="A2421" s="231">
        <v>2420</v>
      </c>
      <c r="B2421" s="262" t="s">
        <v>88</v>
      </c>
      <c r="C2421" s="208" t="s">
        <v>2468</v>
      </c>
      <c r="D2421" s="208" t="s">
        <v>2469</v>
      </c>
      <c r="E2421" s="208" t="s">
        <v>2470</v>
      </c>
      <c r="F2421" s="208" t="s">
        <v>176</v>
      </c>
      <c r="G2421" s="208" t="s">
        <v>177</v>
      </c>
      <c r="H2421" s="208" t="s">
        <v>2505</v>
      </c>
      <c r="I2421" s="200" t="s">
        <v>123</v>
      </c>
      <c r="J2421" s="208" t="s">
        <v>179</v>
      </c>
      <c r="K2421" s="208" t="s">
        <v>187</v>
      </c>
      <c r="L2421" s="208" t="s">
        <v>180</v>
      </c>
      <c r="M2421" s="199" t="s">
        <v>122</v>
      </c>
      <c r="N2421" s="201">
        <v>27.189699999999998</v>
      </c>
      <c r="O2421" s="202" t="s">
        <v>81</v>
      </c>
      <c r="P2421" s="202"/>
      <c r="Q2421" s="203">
        <f t="shared" si="150"/>
        <v>0</v>
      </c>
      <c r="R2421" s="203">
        <f t="shared" si="151"/>
        <v>0</v>
      </c>
      <c r="S2421" s="213">
        <f>IF(M2421="nvt",0,IF(O2421&gt;0,VLOOKUP(M2421,'3-Productie normen'!A:K,VLOOKUP(O2421,'3-Productie normen'!$B$34:$C$35,2,FALSE),FALSE)))</f>
        <v>0</v>
      </c>
      <c r="T2421" s="213">
        <f t="shared" si="152"/>
        <v>0</v>
      </c>
      <c r="U2421" s="572"/>
    </row>
    <row r="2422" spans="1:21" ht="14.15" customHeight="1">
      <c r="A2422" s="231">
        <v>2421</v>
      </c>
      <c r="B2422" s="262" t="s">
        <v>88</v>
      </c>
      <c r="C2422" s="208" t="s">
        <v>2468</v>
      </c>
      <c r="D2422" s="208" t="s">
        <v>2469</v>
      </c>
      <c r="E2422" s="208" t="s">
        <v>2470</v>
      </c>
      <c r="F2422" s="208" t="s">
        <v>176</v>
      </c>
      <c r="G2422" s="208" t="s">
        <v>177</v>
      </c>
      <c r="H2422" s="208" t="s">
        <v>2373</v>
      </c>
      <c r="I2422" s="200" t="s">
        <v>125</v>
      </c>
      <c r="J2422" s="208" t="s">
        <v>222</v>
      </c>
      <c r="K2422" s="208" t="s">
        <v>279</v>
      </c>
      <c r="L2422" s="208" t="s">
        <v>180</v>
      </c>
      <c r="M2422" s="199" t="s">
        <v>129</v>
      </c>
      <c r="N2422" s="201">
        <v>17.300799999999999</v>
      </c>
      <c r="O2422" s="202" t="s">
        <v>81</v>
      </c>
      <c r="P2422" s="202"/>
      <c r="Q2422" s="203">
        <f t="shared" si="150"/>
        <v>0</v>
      </c>
      <c r="R2422" s="203">
        <f t="shared" si="151"/>
        <v>0</v>
      </c>
      <c r="S2422" s="213">
        <f>IF(M2422="nvt",0,IF(O2422&gt;0,VLOOKUP(M2422,'3-Productie normen'!A:K,VLOOKUP(O2422,'3-Productie normen'!$B$34:$C$35,2,FALSE),FALSE)))</f>
        <v>0</v>
      </c>
      <c r="T2422" s="213">
        <f t="shared" si="152"/>
        <v>0</v>
      </c>
      <c r="U2422" s="572"/>
    </row>
    <row r="2423" spans="1:21" ht="14.15" customHeight="1">
      <c r="A2423" s="231">
        <v>2422</v>
      </c>
      <c r="B2423" s="262" t="s">
        <v>88</v>
      </c>
      <c r="C2423" s="208" t="s">
        <v>2468</v>
      </c>
      <c r="D2423" s="208" t="s">
        <v>2469</v>
      </c>
      <c r="E2423" s="208" t="s">
        <v>2470</v>
      </c>
      <c r="F2423" s="208" t="s">
        <v>176</v>
      </c>
      <c r="G2423" s="208" t="s">
        <v>177</v>
      </c>
      <c r="H2423" s="208" t="s">
        <v>2506</v>
      </c>
      <c r="I2423" s="200" t="s">
        <v>245</v>
      </c>
      <c r="J2423" s="208" t="s">
        <v>222</v>
      </c>
      <c r="K2423" s="208" t="s">
        <v>279</v>
      </c>
      <c r="L2423" s="208" t="s">
        <v>180</v>
      </c>
      <c r="M2423" s="199" t="s">
        <v>143</v>
      </c>
      <c r="N2423" s="201">
        <v>22.161199999999997</v>
      </c>
      <c r="O2423" s="202"/>
      <c r="P2423" s="202"/>
      <c r="Q2423" s="203">
        <f t="shared" si="150"/>
        <v>0</v>
      </c>
      <c r="R2423" s="203">
        <f t="shared" si="151"/>
        <v>0</v>
      </c>
      <c r="S2423" s="213">
        <f>IF(M2423="nvt",0,IF(O2423&gt;0,VLOOKUP(M2423,'3-Productie normen'!A:K,VLOOKUP(O2423,'3-Productie normen'!$B$34:$C$35,2,FALSE),FALSE)))</f>
        <v>0</v>
      </c>
      <c r="T2423" s="213">
        <f t="shared" si="152"/>
        <v>0</v>
      </c>
      <c r="U2423" s="572"/>
    </row>
    <row r="2424" spans="1:21" ht="14.15" customHeight="1">
      <c r="A2424" s="231">
        <v>2423</v>
      </c>
      <c r="B2424" s="262" t="s">
        <v>88</v>
      </c>
      <c r="C2424" s="208" t="s">
        <v>2468</v>
      </c>
      <c r="D2424" s="208" t="s">
        <v>2469</v>
      </c>
      <c r="E2424" s="208" t="s">
        <v>2470</v>
      </c>
      <c r="F2424" s="208" t="s">
        <v>176</v>
      </c>
      <c r="G2424" s="208" t="s">
        <v>177</v>
      </c>
      <c r="H2424" s="208" t="s">
        <v>2507</v>
      </c>
      <c r="I2424" s="200" t="s">
        <v>130</v>
      </c>
      <c r="J2424" s="208" t="s">
        <v>209</v>
      </c>
      <c r="K2424" s="208" t="s">
        <v>220</v>
      </c>
      <c r="L2424" s="208" t="s">
        <v>2508</v>
      </c>
      <c r="M2424" s="208" t="s">
        <v>140</v>
      </c>
      <c r="N2424" s="201">
        <v>4.9723000000000006</v>
      </c>
      <c r="O2424" s="202" t="s">
        <v>81</v>
      </c>
      <c r="P2424" s="202"/>
      <c r="Q2424" s="203">
        <f t="shared" si="150"/>
        <v>0</v>
      </c>
      <c r="R2424" s="203">
        <f t="shared" si="151"/>
        <v>0</v>
      </c>
      <c r="S2424" s="213">
        <f>IF(M2424="nvt",0,IF(O2424&gt;0,VLOOKUP(M2424,'3-Productie normen'!A:K,VLOOKUP(O2424,'3-Productie normen'!$B$34:$C$35,2,FALSE),FALSE)))</f>
        <v>0</v>
      </c>
      <c r="T2424" s="213">
        <f t="shared" si="152"/>
        <v>0</v>
      </c>
      <c r="U2424" s="572"/>
    </row>
    <row r="2425" spans="1:21" ht="14.15" customHeight="1">
      <c r="A2425" s="231">
        <v>2424</v>
      </c>
      <c r="B2425" s="262" t="s">
        <v>88</v>
      </c>
      <c r="C2425" s="208" t="s">
        <v>2468</v>
      </c>
      <c r="D2425" s="208" t="s">
        <v>2469</v>
      </c>
      <c r="E2425" s="208" t="s">
        <v>2470</v>
      </c>
      <c r="F2425" s="208" t="s">
        <v>176</v>
      </c>
      <c r="G2425" s="208" t="s">
        <v>177</v>
      </c>
      <c r="H2425" s="208" t="s">
        <v>2374</v>
      </c>
      <c r="I2425" s="200" t="s">
        <v>143</v>
      </c>
      <c r="J2425" s="208" t="s">
        <v>209</v>
      </c>
      <c r="K2425" s="208" t="s">
        <v>213</v>
      </c>
      <c r="L2425" s="208" t="s">
        <v>263</v>
      </c>
      <c r="M2425" s="208" t="s">
        <v>143</v>
      </c>
      <c r="N2425" s="201">
        <v>28.2713</v>
      </c>
      <c r="O2425" s="202"/>
      <c r="P2425" s="202"/>
      <c r="Q2425" s="203">
        <f t="shared" si="150"/>
        <v>0</v>
      </c>
      <c r="R2425" s="203">
        <f t="shared" si="151"/>
        <v>0</v>
      </c>
      <c r="S2425" s="213">
        <f>IF(M2425="nvt",0,IF(O2425&gt;0,VLOOKUP(M2425,'3-Productie normen'!A:K,VLOOKUP(O2425,'3-Productie normen'!$B$34:$C$35,2,FALSE),FALSE)))</f>
        <v>0</v>
      </c>
      <c r="T2425" s="213">
        <f t="shared" si="152"/>
        <v>0</v>
      </c>
      <c r="U2425" s="572"/>
    </row>
    <row r="2426" spans="1:21" ht="14.15" customHeight="1">
      <c r="A2426" s="232">
        <v>2425</v>
      </c>
      <c r="B2426" s="262" t="s">
        <v>88</v>
      </c>
      <c r="C2426" s="208" t="s">
        <v>2468</v>
      </c>
      <c r="D2426" s="208" t="s">
        <v>2469</v>
      </c>
      <c r="E2426" s="208" t="s">
        <v>2470</v>
      </c>
      <c r="F2426" s="208" t="s">
        <v>176</v>
      </c>
      <c r="G2426" s="208" t="s">
        <v>177</v>
      </c>
      <c r="H2426" s="208" t="s">
        <v>2375</v>
      </c>
      <c r="I2426" s="200" t="s">
        <v>143</v>
      </c>
      <c r="J2426" s="208" t="s">
        <v>379</v>
      </c>
      <c r="K2426" s="208" t="s">
        <v>975</v>
      </c>
      <c r="L2426" s="208" t="s">
        <v>381</v>
      </c>
      <c r="M2426" s="208" t="s">
        <v>143</v>
      </c>
      <c r="N2426" s="201">
        <v>11.0303</v>
      </c>
      <c r="O2426" s="202"/>
      <c r="P2426" s="202"/>
      <c r="Q2426" s="203">
        <f t="shared" si="150"/>
        <v>0</v>
      </c>
      <c r="R2426" s="203">
        <f t="shared" si="151"/>
        <v>0</v>
      </c>
      <c r="S2426" s="213">
        <f>IF(M2426="nvt",0,IF(O2426&gt;0,VLOOKUP(M2426,'3-Productie normen'!A:K,VLOOKUP(O2426,'3-Productie normen'!$B$34:$C$35,2,FALSE),FALSE)))</f>
        <v>0</v>
      </c>
      <c r="T2426" s="213">
        <f t="shared" si="152"/>
        <v>0</v>
      </c>
      <c r="U2426" s="572"/>
    </row>
    <row r="2427" spans="1:21" ht="14.15" customHeight="1">
      <c r="A2427" s="231">
        <v>2426</v>
      </c>
      <c r="B2427" s="262" t="s">
        <v>88</v>
      </c>
      <c r="C2427" s="208" t="s">
        <v>2468</v>
      </c>
      <c r="D2427" s="208" t="s">
        <v>2469</v>
      </c>
      <c r="E2427" s="208" t="s">
        <v>2470</v>
      </c>
      <c r="F2427" s="208" t="s">
        <v>176</v>
      </c>
      <c r="G2427" s="208" t="s">
        <v>177</v>
      </c>
      <c r="H2427" s="208" t="s">
        <v>2376</v>
      </c>
      <c r="I2427" s="200" t="s">
        <v>143</v>
      </c>
      <c r="J2427" s="208" t="s">
        <v>379</v>
      </c>
      <c r="K2427" s="208" t="s">
        <v>2477</v>
      </c>
      <c r="L2427" s="208" t="s">
        <v>381</v>
      </c>
      <c r="M2427" s="208" t="s">
        <v>143</v>
      </c>
      <c r="N2427" s="201">
        <v>56.611699999999999</v>
      </c>
      <c r="O2427" s="202"/>
      <c r="P2427" s="202"/>
      <c r="Q2427" s="203">
        <f t="shared" si="150"/>
        <v>0</v>
      </c>
      <c r="R2427" s="203">
        <f t="shared" si="151"/>
        <v>0</v>
      </c>
      <c r="S2427" s="213">
        <f>IF(M2427="nvt",0,IF(O2427&gt;0,VLOOKUP(M2427,'3-Productie normen'!A:K,VLOOKUP(O2427,'3-Productie normen'!$B$34:$C$35,2,FALSE),FALSE)))</f>
        <v>0</v>
      </c>
      <c r="T2427" s="213">
        <f t="shared" si="152"/>
        <v>0</v>
      </c>
      <c r="U2427" s="572"/>
    </row>
    <row r="2428" spans="1:21" ht="14.15" customHeight="1">
      <c r="A2428" s="231">
        <v>2427</v>
      </c>
      <c r="B2428" s="262" t="s">
        <v>88</v>
      </c>
      <c r="C2428" s="208" t="s">
        <v>2468</v>
      </c>
      <c r="D2428" s="208" t="s">
        <v>2469</v>
      </c>
      <c r="E2428" s="208" t="s">
        <v>2470</v>
      </c>
      <c r="F2428" s="208" t="s">
        <v>176</v>
      </c>
      <c r="G2428" s="208" t="s">
        <v>177</v>
      </c>
      <c r="H2428" s="208" t="s">
        <v>2377</v>
      </c>
      <c r="I2428" s="200" t="s">
        <v>245</v>
      </c>
      <c r="J2428" s="208" t="s">
        <v>209</v>
      </c>
      <c r="K2428" s="208" t="s">
        <v>213</v>
      </c>
      <c r="L2428" s="208" t="s">
        <v>263</v>
      </c>
      <c r="M2428" s="199" t="s">
        <v>143</v>
      </c>
      <c r="N2428" s="201">
        <v>42.156099999999995</v>
      </c>
      <c r="O2428" s="202"/>
      <c r="P2428" s="202"/>
      <c r="Q2428" s="203">
        <f t="shared" si="150"/>
        <v>0</v>
      </c>
      <c r="R2428" s="203">
        <f t="shared" si="151"/>
        <v>0</v>
      </c>
      <c r="S2428" s="213">
        <f>IF(M2428="nvt",0,IF(O2428&gt;0,VLOOKUP(M2428,'3-Productie normen'!A:K,VLOOKUP(O2428,'3-Productie normen'!$B$34:$C$35,2,FALSE),FALSE)))</f>
        <v>0</v>
      </c>
      <c r="T2428" s="213">
        <f t="shared" si="152"/>
        <v>0</v>
      </c>
      <c r="U2428" s="572"/>
    </row>
    <row r="2429" spans="1:21" ht="14.15" customHeight="1">
      <c r="A2429" s="231">
        <v>2428</v>
      </c>
      <c r="B2429" s="262" t="s">
        <v>88</v>
      </c>
      <c r="C2429" s="208" t="s">
        <v>2468</v>
      </c>
      <c r="D2429" s="208" t="s">
        <v>2469</v>
      </c>
      <c r="E2429" s="208" t="s">
        <v>2470</v>
      </c>
      <c r="F2429" s="208" t="s">
        <v>176</v>
      </c>
      <c r="G2429" s="208" t="s">
        <v>177</v>
      </c>
      <c r="H2429" s="208" t="s">
        <v>2378</v>
      </c>
      <c r="I2429" s="200" t="s">
        <v>245</v>
      </c>
      <c r="J2429" s="208" t="s">
        <v>209</v>
      </c>
      <c r="K2429" s="208" t="s">
        <v>213</v>
      </c>
      <c r="L2429" s="208" t="s">
        <v>263</v>
      </c>
      <c r="M2429" s="199" t="s">
        <v>143</v>
      </c>
      <c r="N2429" s="201">
        <v>65.595299999999995</v>
      </c>
      <c r="O2429" s="202"/>
      <c r="P2429" s="202"/>
      <c r="Q2429" s="203">
        <f t="shared" si="150"/>
        <v>0</v>
      </c>
      <c r="R2429" s="203">
        <f t="shared" si="151"/>
        <v>0</v>
      </c>
      <c r="S2429" s="213">
        <f>IF(M2429="nvt",0,IF(O2429&gt;0,VLOOKUP(M2429,'3-Productie normen'!A:K,VLOOKUP(O2429,'3-Productie normen'!$B$34:$C$35,2,FALSE),FALSE)))</f>
        <v>0</v>
      </c>
      <c r="T2429" s="213">
        <f t="shared" si="152"/>
        <v>0</v>
      </c>
      <c r="U2429" s="572"/>
    </row>
    <row r="2430" spans="1:21" ht="14.15" customHeight="1">
      <c r="A2430" s="231">
        <v>2429</v>
      </c>
      <c r="B2430" s="262" t="s">
        <v>88</v>
      </c>
      <c r="C2430" s="208" t="s">
        <v>2468</v>
      </c>
      <c r="D2430" s="208" t="s">
        <v>2469</v>
      </c>
      <c r="E2430" s="208" t="s">
        <v>2470</v>
      </c>
      <c r="F2430" s="208" t="s">
        <v>176</v>
      </c>
      <c r="G2430" s="208" t="s">
        <v>177</v>
      </c>
      <c r="H2430" s="208" t="s">
        <v>2509</v>
      </c>
      <c r="I2430" s="200" t="s">
        <v>245</v>
      </c>
      <c r="J2430" s="208" t="s">
        <v>209</v>
      </c>
      <c r="K2430" s="208" t="s">
        <v>213</v>
      </c>
      <c r="L2430" s="208" t="s">
        <v>381</v>
      </c>
      <c r="M2430" s="199" t="s">
        <v>143</v>
      </c>
      <c r="N2430" s="201">
        <v>25.5779</v>
      </c>
      <c r="O2430" s="202"/>
      <c r="P2430" s="202"/>
      <c r="Q2430" s="203">
        <f t="shared" si="150"/>
        <v>0</v>
      </c>
      <c r="R2430" s="203">
        <f t="shared" si="151"/>
        <v>0</v>
      </c>
      <c r="S2430" s="213">
        <f>IF(M2430="nvt",0,IF(O2430&gt;0,VLOOKUP(M2430,'3-Productie normen'!A:K,VLOOKUP(O2430,'3-Productie normen'!$B$34:$C$35,2,FALSE),FALSE)))</f>
        <v>0</v>
      </c>
      <c r="T2430" s="213">
        <f t="shared" si="152"/>
        <v>0</v>
      </c>
      <c r="U2430" s="572"/>
    </row>
    <row r="2431" spans="1:21" ht="14.15" customHeight="1">
      <c r="A2431" s="231">
        <v>2430</v>
      </c>
      <c r="B2431" s="262" t="s">
        <v>88</v>
      </c>
      <c r="C2431" s="208" t="s">
        <v>2468</v>
      </c>
      <c r="D2431" s="208" t="s">
        <v>2469</v>
      </c>
      <c r="E2431" s="208" t="s">
        <v>2470</v>
      </c>
      <c r="F2431" s="208" t="s">
        <v>176</v>
      </c>
      <c r="G2431" s="208" t="s">
        <v>177</v>
      </c>
      <c r="H2431" s="208" t="s">
        <v>2510</v>
      </c>
      <c r="I2431" s="200" t="s">
        <v>245</v>
      </c>
      <c r="J2431" s="208" t="s">
        <v>379</v>
      </c>
      <c r="K2431" s="208" t="s">
        <v>2477</v>
      </c>
      <c r="L2431" s="208" t="s">
        <v>263</v>
      </c>
      <c r="M2431" s="199" t="s">
        <v>143</v>
      </c>
      <c r="N2431" s="201">
        <v>26.632899999999999</v>
      </c>
      <c r="O2431" s="202"/>
      <c r="P2431" s="202"/>
      <c r="Q2431" s="203">
        <f t="shared" si="150"/>
        <v>0</v>
      </c>
      <c r="R2431" s="203">
        <f t="shared" si="151"/>
        <v>0</v>
      </c>
      <c r="S2431" s="213">
        <f>IF(M2431="nvt",0,IF(O2431&gt;0,VLOOKUP(M2431,'3-Productie normen'!A:K,VLOOKUP(O2431,'3-Productie normen'!$B$34:$C$35,2,FALSE),FALSE)))</f>
        <v>0</v>
      </c>
      <c r="T2431" s="213">
        <f t="shared" si="152"/>
        <v>0</v>
      </c>
      <c r="U2431" s="572"/>
    </row>
    <row r="2432" spans="1:21" ht="14.15" customHeight="1">
      <c r="A2432" s="231">
        <v>2431</v>
      </c>
      <c r="B2432" s="262" t="s">
        <v>88</v>
      </c>
      <c r="C2432" s="208" t="s">
        <v>2468</v>
      </c>
      <c r="D2432" s="208" t="s">
        <v>2469</v>
      </c>
      <c r="E2432" s="208" t="s">
        <v>2470</v>
      </c>
      <c r="F2432" s="208" t="s">
        <v>176</v>
      </c>
      <c r="G2432" s="208" t="s">
        <v>177</v>
      </c>
      <c r="H2432" s="208" t="s">
        <v>2511</v>
      </c>
      <c r="I2432" s="200" t="s">
        <v>245</v>
      </c>
      <c r="J2432" s="208" t="s">
        <v>209</v>
      </c>
      <c r="K2432" s="208" t="s">
        <v>213</v>
      </c>
      <c r="L2432" s="208" t="s">
        <v>381</v>
      </c>
      <c r="M2432" s="199" t="s">
        <v>143</v>
      </c>
      <c r="N2432" s="201">
        <v>29.040900000000001</v>
      </c>
      <c r="O2432" s="202"/>
      <c r="P2432" s="202"/>
      <c r="Q2432" s="203">
        <f t="shared" si="150"/>
        <v>0</v>
      </c>
      <c r="R2432" s="203">
        <f t="shared" si="151"/>
        <v>0</v>
      </c>
      <c r="S2432" s="213">
        <f>IF(M2432="nvt",0,IF(O2432&gt;0,VLOOKUP(M2432,'3-Productie normen'!A:K,VLOOKUP(O2432,'3-Productie normen'!$B$34:$C$35,2,FALSE),FALSE)))</f>
        <v>0</v>
      </c>
      <c r="T2432" s="213">
        <f t="shared" si="152"/>
        <v>0</v>
      </c>
      <c r="U2432" s="572"/>
    </row>
    <row r="2433" spans="1:21" ht="14.15" customHeight="1">
      <c r="A2433" s="231">
        <v>2432</v>
      </c>
      <c r="B2433" s="262" t="s">
        <v>88</v>
      </c>
      <c r="C2433" s="208" t="s">
        <v>2468</v>
      </c>
      <c r="D2433" s="208" t="s">
        <v>2469</v>
      </c>
      <c r="E2433" s="208" t="s">
        <v>2470</v>
      </c>
      <c r="F2433" s="208" t="s">
        <v>176</v>
      </c>
      <c r="G2433" s="208" t="s">
        <v>177</v>
      </c>
      <c r="H2433" s="208" t="s">
        <v>2512</v>
      </c>
      <c r="I2433" s="207" t="s">
        <v>123</v>
      </c>
      <c r="J2433" s="208" t="s">
        <v>179</v>
      </c>
      <c r="K2433" s="208" t="s">
        <v>187</v>
      </c>
      <c r="L2433" s="208" t="s">
        <v>180</v>
      </c>
      <c r="M2433" s="199" t="s">
        <v>141</v>
      </c>
      <c r="N2433" s="201">
        <v>19.250399999999999</v>
      </c>
      <c r="O2433" s="202" t="s">
        <v>81</v>
      </c>
      <c r="P2433" s="202"/>
      <c r="Q2433" s="203">
        <f t="shared" si="150"/>
        <v>0</v>
      </c>
      <c r="R2433" s="203">
        <f t="shared" si="151"/>
        <v>0</v>
      </c>
      <c r="S2433" s="213">
        <f>IF(M2433="nvt",0,IF(O2433&gt;0,VLOOKUP(M2433,'3-Productie normen'!A:K,VLOOKUP(O2433,'3-Productie normen'!$B$34:$C$35,2,FALSE),FALSE)))</f>
        <v>0</v>
      </c>
      <c r="T2433" s="213">
        <f t="shared" si="152"/>
        <v>0</v>
      </c>
      <c r="U2433" s="572"/>
    </row>
    <row r="2434" spans="1:21" ht="14.15" customHeight="1">
      <c r="A2434" s="232">
        <v>2433</v>
      </c>
      <c r="B2434" s="262" t="s">
        <v>88</v>
      </c>
      <c r="C2434" s="208" t="s">
        <v>2468</v>
      </c>
      <c r="D2434" s="208" t="s">
        <v>2469</v>
      </c>
      <c r="E2434" s="208" t="s">
        <v>2470</v>
      </c>
      <c r="F2434" s="208" t="s">
        <v>176</v>
      </c>
      <c r="G2434" s="208" t="s">
        <v>177</v>
      </c>
      <c r="H2434" s="208" t="s">
        <v>2513</v>
      </c>
      <c r="I2434" s="200" t="s">
        <v>133</v>
      </c>
      <c r="J2434" s="208" t="s">
        <v>222</v>
      </c>
      <c r="K2434" s="208" t="s">
        <v>223</v>
      </c>
      <c r="L2434" s="208" t="s">
        <v>387</v>
      </c>
      <c r="M2434" s="225" t="s">
        <v>139</v>
      </c>
      <c r="N2434" s="201">
        <v>2.2187000000000001</v>
      </c>
      <c r="O2434" s="202" t="s">
        <v>81</v>
      </c>
      <c r="P2434" s="202" t="s">
        <v>81</v>
      </c>
      <c r="Q2434" s="203">
        <f t="shared" si="150"/>
        <v>0</v>
      </c>
      <c r="R2434" s="203">
        <f t="shared" si="151"/>
        <v>0</v>
      </c>
      <c r="S2434" s="213">
        <f>IF(M2434="nvt",0,IF(O2434&gt;0,VLOOKUP(M2434,'3-Productie normen'!A:K,VLOOKUP(O2434,'3-Productie normen'!$B$34:$C$35,2,FALSE),FALSE)))</f>
        <v>0</v>
      </c>
      <c r="T2434" s="213">
        <f t="shared" si="152"/>
        <v>0</v>
      </c>
      <c r="U2434" s="572"/>
    </row>
    <row r="2435" spans="1:21" ht="14.15" customHeight="1">
      <c r="A2435" s="231">
        <v>2434</v>
      </c>
      <c r="B2435" s="262" t="s">
        <v>88</v>
      </c>
      <c r="C2435" s="208" t="s">
        <v>2468</v>
      </c>
      <c r="D2435" s="208" t="s">
        <v>2469</v>
      </c>
      <c r="E2435" s="208" t="s">
        <v>2470</v>
      </c>
      <c r="F2435" s="208" t="s">
        <v>176</v>
      </c>
      <c r="G2435" s="208" t="s">
        <v>177</v>
      </c>
      <c r="H2435" s="208" t="s">
        <v>2514</v>
      </c>
      <c r="I2435" s="200" t="s">
        <v>133</v>
      </c>
      <c r="J2435" s="208" t="s">
        <v>222</v>
      </c>
      <c r="K2435" s="208" t="s">
        <v>223</v>
      </c>
      <c r="L2435" s="208" t="s">
        <v>180</v>
      </c>
      <c r="M2435" s="225" t="s">
        <v>139</v>
      </c>
      <c r="N2435" s="201">
        <v>3.7700999999999998</v>
      </c>
      <c r="O2435" s="202" t="s">
        <v>81</v>
      </c>
      <c r="P2435" s="202" t="s">
        <v>81</v>
      </c>
      <c r="Q2435" s="203">
        <f t="shared" si="150"/>
        <v>0</v>
      </c>
      <c r="R2435" s="203">
        <f t="shared" si="151"/>
        <v>0</v>
      </c>
      <c r="S2435" s="213">
        <f>IF(M2435="nvt",0,IF(O2435&gt;0,VLOOKUP(M2435,'3-Productie normen'!A:K,VLOOKUP(O2435,'3-Productie normen'!$B$34:$C$35,2,FALSE),FALSE)))</f>
        <v>0</v>
      </c>
      <c r="T2435" s="213">
        <f t="shared" si="152"/>
        <v>0</v>
      </c>
      <c r="U2435" s="572"/>
    </row>
    <row r="2436" spans="1:21" ht="14.15" customHeight="1">
      <c r="A2436" s="231">
        <v>2435</v>
      </c>
      <c r="B2436" s="262" t="s">
        <v>88</v>
      </c>
      <c r="C2436" s="208" t="s">
        <v>2468</v>
      </c>
      <c r="D2436" s="208" t="s">
        <v>2469</v>
      </c>
      <c r="E2436" s="208" t="s">
        <v>2470</v>
      </c>
      <c r="F2436" s="208" t="s">
        <v>176</v>
      </c>
      <c r="G2436" s="208" t="s">
        <v>177</v>
      </c>
      <c r="H2436" s="208" t="s">
        <v>2515</v>
      </c>
      <c r="I2436" s="200" t="s">
        <v>133</v>
      </c>
      <c r="J2436" s="208" t="s">
        <v>222</v>
      </c>
      <c r="K2436" s="208" t="s">
        <v>223</v>
      </c>
      <c r="L2436" s="208" t="s">
        <v>387</v>
      </c>
      <c r="M2436" s="225" t="s">
        <v>139</v>
      </c>
      <c r="N2436" s="201">
        <v>1.1784000000000001</v>
      </c>
      <c r="O2436" s="202" t="s">
        <v>81</v>
      </c>
      <c r="P2436" s="202" t="s">
        <v>81</v>
      </c>
      <c r="Q2436" s="203">
        <f t="shared" si="150"/>
        <v>0</v>
      </c>
      <c r="R2436" s="203">
        <f t="shared" si="151"/>
        <v>0</v>
      </c>
      <c r="S2436" s="213">
        <f>IF(M2436="nvt",0,IF(O2436&gt;0,VLOOKUP(M2436,'3-Productie normen'!A:K,VLOOKUP(O2436,'3-Productie normen'!$B$34:$C$35,2,FALSE),FALSE)))</f>
        <v>0</v>
      </c>
      <c r="T2436" s="213">
        <f t="shared" si="152"/>
        <v>0</v>
      </c>
      <c r="U2436" s="572"/>
    </row>
    <row r="2437" spans="1:21" ht="14.15" customHeight="1">
      <c r="A2437" s="231">
        <v>2436</v>
      </c>
      <c r="B2437" s="262" t="s">
        <v>88</v>
      </c>
      <c r="C2437" s="208" t="s">
        <v>2468</v>
      </c>
      <c r="D2437" s="208" t="s">
        <v>2469</v>
      </c>
      <c r="E2437" s="208" t="s">
        <v>2470</v>
      </c>
      <c r="F2437" s="208" t="s">
        <v>176</v>
      </c>
      <c r="G2437" s="208" t="s">
        <v>177</v>
      </c>
      <c r="H2437" s="208" t="s">
        <v>2516</v>
      </c>
      <c r="I2437" s="200" t="s">
        <v>133</v>
      </c>
      <c r="J2437" s="208" t="s">
        <v>222</v>
      </c>
      <c r="K2437" s="208" t="s">
        <v>223</v>
      </c>
      <c r="L2437" s="208" t="s">
        <v>387</v>
      </c>
      <c r="M2437" s="225" t="s">
        <v>139</v>
      </c>
      <c r="N2437" s="201">
        <v>1.5008000000000001</v>
      </c>
      <c r="O2437" s="202" t="s">
        <v>81</v>
      </c>
      <c r="P2437" s="202" t="s">
        <v>81</v>
      </c>
      <c r="Q2437" s="203">
        <f t="shared" si="150"/>
        <v>0</v>
      </c>
      <c r="R2437" s="203">
        <f t="shared" si="151"/>
        <v>0</v>
      </c>
      <c r="S2437" s="213">
        <f>IF(M2437="nvt",0,IF(O2437&gt;0,VLOOKUP(M2437,'3-Productie normen'!A:K,VLOOKUP(O2437,'3-Productie normen'!$B$34:$C$35,2,FALSE),FALSE)))</f>
        <v>0</v>
      </c>
      <c r="T2437" s="213">
        <f t="shared" si="152"/>
        <v>0</v>
      </c>
      <c r="U2437" s="572"/>
    </row>
    <row r="2438" spans="1:21" ht="14.15" customHeight="1">
      <c r="A2438" s="231">
        <v>2437</v>
      </c>
      <c r="B2438" s="262" t="s">
        <v>88</v>
      </c>
      <c r="C2438" s="208" t="s">
        <v>2468</v>
      </c>
      <c r="D2438" s="208" t="s">
        <v>2469</v>
      </c>
      <c r="E2438" s="208" t="s">
        <v>2470</v>
      </c>
      <c r="F2438" s="208" t="s">
        <v>176</v>
      </c>
      <c r="G2438" s="208" t="s">
        <v>177</v>
      </c>
      <c r="H2438" s="208" t="s">
        <v>2517</v>
      </c>
      <c r="I2438" s="200" t="s">
        <v>143</v>
      </c>
      <c r="J2438" s="208" t="s">
        <v>790</v>
      </c>
      <c r="K2438" s="208" t="s">
        <v>793</v>
      </c>
      <c r="L2438" s="208" t="s">
        <v>263</v>
      </c>
      <c r="M2438" s="208" t="s">
        <v>143</v>
      </c>
      <c r="N2438" s="201">
        <v>12.323</v>
      </c>
      <c r="O2438" s="202"/>
      <c r="P2438" s="202"/>
      <c r="Q2438" s="203">
        <f t="shared" si="150"/>
        <v>0</v>
      </c>
      <c r="R2438" s="203">
        <f t="shared" si="151"/>
        <v>0</v>
      </c>
      <c r="S2438" s="213">
        <f>IF(M2438="nvt",0,IF(O2438&gt;0,VLOOKUP(M2438,'3-Productie normen'!A:K,VLOOKUP(O2438,'3-Productie normen'!$B$34:$C$35,2,FALSE),FALSE)))</f>
        <v>0</v>
      </c>
      <c r="T2438" s="213">
        <f t="shared" si="152"/>
        <v>0</v>
      </c>
      <c r="U2438" s="572"/>
    </row>
    <row r="2439" spans="1:21" ht="14.15" customHeight="1">
      <c r="A2439" s="231">
        <v>2438</v>
      </c>
      <c r="B2439" s="262" t="s">
        <v>88</v>
      </c>
      <c r="C2439" s="208" t="s">
        <v>2468</v>
      </c>
      <c r="D2439" s="208" t="s">
        <v>2469</v>
      </c>
      <c r="E2439" s="208" t="s">
        <v>2470</v>
      </c>
      <c r="F2439" s="208" t="s">
        <v>176</v>
      </c>
      <c r="G2439" s="208" t="s">
        <v>177</v>
      </c>
      <c r="H2439" s="208" t="s">
        <v>2518</v>
      </c>
      <c r="I2439" s="200" t="s">
        <v>123</v>
      </c>
      <c r="J2439" s="208" t="s">
        <v>179</v>
      </c>
      <c r="K2439" s="208" t="s">
        <v>246</v>
      </c>
      <c r="L2439" s="208" t="s">
        <v>180</v>
      </c>
      <c r="M2439" s="199" t="s">
        <v>122</v>
      </c>
      <c r="N2439" s="201">
        <v>19.687200000000001</v>
      </c>
      <c r="O2439" s="202" t="s">
        <v>81</v>
      </c>
      <c r="P2439" s="202"/>
      <c r="Q2439" s="203">
        <f t="shared" si="150"/>
        <v>0</v>
      </c>
      <c r="R2439" s="203">
        <f t="shared" si="151"/>
        <v>0</v>
      </c>
      <c r="S2439" s="213">
        <f>IF(M2439="nvt",0,IF(O2439&gt;0,VLOOKUP(M2439,'3-Productie normen'!A:K,VLOOKUP(O2439,'3-Productie normen'!$B$34:$C$35,2,FALSE),FALSE)))</f>
        <v>0</v>
      </c>
      <c r="T2439" s="213">
        <f t="shared" si="152"/>
        <v>0</v>
      </c>
      <c r="U2439" s="572"/>
    </row>
    <row r="2440" spans="1:21" ht="14.15" customHeight="1">
      <c r="A2440" s="231">
        <v>2439</v>
      </c>
      <c r="B2440" s="262" t="s">
        <v>88</v>
      </c>
      <c r="C2440" s="208" t="s">
        <v>2468</v>
      </c>
      <c r="D2440" s="208" t="s">
        <v>2469</v>
      </c>
      <c r="E2440" s="208" t="s">
        <v>2470</v>
      </c>
      <c r="F2440" s="208" t="s">
        <v>176</v>
      </c>
      <c r="G2440" s="208" t="s">
        <v>407</v>
      </c>
      <c r="H2440" s="208" t="s">
        <v>2519</v>
      </c>
      <c r="I2440" s="200" t="s">
        <v>143</v>
      </c>
      <c r="J2440" s="208" t="s">
        <v>209</v>
      </c>
      <c r="K2440" s="208" t="s">
        <v>213</v>
      </c>
      <c r="L2440" s="208" t="s">
        <v>263</v>
      </c>
      <c r="M2440" s="208" t="s">
        <v>143</v>
      </c>
      <c r="N2440" s="201">
        <v>5.4775</v>
      </c>
      <c r="O2440" s="202"/>
      <c r="P2440" s="202"/>
      <c r="Q2440" s="203">
        <f t="shared" si="150"/>
        <v>0</v>
      </c>
      <c r="R2440" s="203">
        <f t="shared" si="151"/>
        <v>0</v>
      </c>
      <c r="S2440" s="213">
        <f>IF(M2440="nvt",0,IF(O2440&gt;0,VLOOKUP(M2440,'3-Productie normen'!A:K,VLOOKUP(O2440,'3-Productie normen'!$B$34:$C$35,2,FALSE),FALSE)))</f>
        <v>0</v>
      </c>
      <c r="T2440" s="213">
        <f t="shared" si="152"/>
        <v>0</v>
      </c>
      <c r="U2440" s="572"/>
    </row>
    <row r="2441" spans="1:21" ht="14.15" customHeight="1">
      <c r="A2441" s="231">
        <v>2440</v>
      </c>
      <c r="B2441" s="262" t="s">
        <v>88</v>
      </c>
      <c r="C2441" s="208" t="s">
        <v>2468</v>
      </c>
      <c r="D2441" s="208" t="s">
        <v>2469</v>
      </c>
      <c r="E2441" s="208" t="s">
        <v>2470</v>
      </c>
      <c r="F2441" s="208" t="s">
        <v>176</v>
      </c>
      <c r="G2441" s="208" t="s">
        <v>407</v>
      </c>
      <c r="H2441" s="208" t="s">
        <v>2520</v>
      </c>
      <c r="I2441" s="200" t="s">
        <v>143</v>
      </c>
      <c r="J2441" s="208" t="s">
        <v>209</v>
      </c>
      <c r="K2441" s="208" t="s">
        <v>213</v>
      </c>
      <c r="L2441" s="208" t="s">
        <v>263</v>
      </c>
      <c r="M2441" s="208" t="s">
        <v>143</v>
      </c>
      <c r="N2441" s="201">
        <v>244.54069999999999</v>
      </c>
      <c r="O2441" s="202"/>
      <c r="P2441" s="202"/>
      <c r="Q2441" s="203">
        <f t="shared" si="150"/>
        <v>0</v>
      </c>
      <c r="R2441" s="203">
        <f t="shared" si="151"/>
        <v>0</v>
      </c>
      <c r="S2441" s="213">
        <f>IF(M2441="nvt",0,IF(O2441&gt;0,VLOOKUP(M2441,'3-Productie normen'!A:K,VLOOKUP(O2441,'3-Productie normen'!$B$34:$C$35,2,FALSE),FALSE)))</f>
        <v>0</v>
      </c>
      <c r="T2441" s="213">
        <f t="shared" si="152"/>
        <v>0</v>
      </c>
      <c r="U2441" s="572"/>
    </row>
    <row r="2442" spans="1:21" ht="14.15" customHeight="1">
      <c r="A2442" s="232">
        <v>2441</v>
      </c>
      <c r="B2442" s="262" t="s">
        <v>88</v>
      </c>
      <c r="C2442" s="208" t="s">
        <v>2468</v>
      </c>
      <c r="D2442" s="208" t="s">
        <v>2469</v>
      </c>
      <c r="E2442" s="208" t="s">
        <v>2470</v>
      </c>
      <c r="F2442" s="208" t="s">
        <v>176</v>
      </c>
      <c r="G2442" s="208" t="s">
        <v>407</v>
      </c>
      <c r="H2442" s="208" t="s">
        <v>2521</v>
      </c>
      <c r="I2442" s="200" t="s">
        <v>143</v>
      </c>
      <c r="J2442" s="208" t="s">
        <v>209</v>
      </c>
      <c r="K2442" s="208" t="s">
        <v>213</v>
      </c>
      <c r="L2442" s="208" t="s">
        <v>263</v>
      </c>
      <c r="M2442" s="208" t="s">
        <v>143</v>
      </c>
      <c r="N2442" s="201">
        <v>7.0991999999999997</v>
      </c>
      <c r="O2442" s="202"/>
      <c r="P2442" s="202"/>
      <c r="Q2442" s="203">
        <f t="shared" si="150"/>
        <v>0</v>
      </c>
      <c r="R2442" s="203">
        <f t="shared" si="151"/>
        <v>0</v>
      </c>
      <c r="S2442" s="213">
        <f>IF(M2442="nvt",0,IF(O2442&gt;0,VLOOKUP(M2442,'3-Productie normen'!A:K,VLOOKUP(O2442,'3-Productie normen'!$B$34:$C$35,2,FALSE),FALSE)))</f>
        <v>0</v>
      </c>
      <c r="T2442" s="213">
        <f t="shared" si="152"/>
        <v>0</v>
      </c>
      <c r="U2442" s="572"/>
    </row>
    <row r="2443" spans="1:21" ht="14.15" customHeight="1">
      <c r="A2443" s="231">
        <v>2442</v>
      </c>
      <c r="B2443" s="262" t="s">
        <v>88</v>
      </c>
      <c r="C2443" s="208" t="s">
        <v>2468</v>
      </c>
      <c r="D2443" s="208" t="s">
        <v>2469</v>
      </c>
      <c r="E2443" s="208" t="s">
        <v>2470</v>
      </c>
      <c r="F2443" s="208" t="s">
        <v>176</v>
      </c>
      <c r="G2443" s="208" t="s">
        <v>407</v>
      </c>
      <c r="H2443" s="208" t="s">
        <v>2522</v>
      </c>
      <c r="I2443" s="200" t="s">
        <v>143</v>
      </c>
      <c r="J2443" s="208" t="s">
        <v>209</v>
      </c>
      <c r="K2443" s="208" t="s">
        <v>213</v>
      </c>
      <c r="L2443" s="208" t="s">
        <v>263</v>
      </c>
      <c r="M2443" s="208" t="s">
        <v>143</v>
      </c>
      <c r="N2443" s="201">
        <v>3.6774</v>
      </c>
      <c r="O2443" s="202"/>
      <c r="P2443" s="202"/>
      <c r="Q2443" s="203">
        <f t="shared" si="150"/>
        <v>0</v>
      </c>
      <c r="R2443" s="203">
        <f t="shared" si="151"/>
        <v>0</v>
      </c>
      <c r="S2443" s="213">
        <f>IF(M2443="nvt",0,IF(O2443&gt;0,VLOOKUP(M2443,'3-Productie normen'!A:K,VLOOKUP(O2443,'3-Productie normen'!$B$34:$C$35,2,FALSE),FALSE)))</f>
        <v>0</v>
      </c>
      <c r="T2443" s="213">
        <f t="shared" si="152"/>
        <v>0</v>
      </c>
      <c r="U2443" s="572"/>
    </row>
    <row r="2444" spans="1:21" ht="14.15" customHeight="1">
      <c r="A2444" s="231">
        <v>2443</v>
      </c>
      <c r="B2444" s="262" t="s">
        <v>88</v>
      </c>
      <c r="C2444" s="208" t="s">
        <v>2468</v>
      </c>
      <c r="D2444" s="208" t="s">
        <v>2469</v>
      </c>
      <c r="E2444" s="208" t="s">
        <v>2523</v>
      </c>
      <c r="F2444" s="208" t="s">
        <v>176</v>
      </c>
      <c r="G2444" s="208" t="s">
        <v>176</v>
      </c>
      <c r="H2444" s="208" t="s">
        <v>2524</v>
      </c>
      <c r="I2444" s="200" t="s">
        <v>143</v>
      </c>
      <c r="J2444" s="208" t="s">
        <v>209</v>
      </c>
      <c r="K2444" s="208" t="s">
        <v>213</v>
      </c>
      <c r="L2444" s="208" t="s">
        <v>263</v>
      </c>
      <c r="M2444" s="208" t="s">
        <v>143</v>
      </c>
      <c r="N2444" s="201">
        <v>7</v>
      </c>
      <c r="O2444" s="202"/>
      <c r="P2444" s="202"/>
      <c r="Q2444" s="203">
        <f t="shared" si="150"/>
        <v>0</v>
      </c>
      <c r="R2444" s="203">
        <f t="shared" si="151"/>
        <v>0</v>
      </c>
      <c r="S2444" s="213">
        <f>IF(M2444="nvt",0,IF(O2444&gt;0,VLOOKUP(M2444,'3-Productie normen'!A:K,VLOOKUP(O2444,'3-Productie normen'!$B$34:$C$35,2,FALSE),FALSE)))</f>
        <v>0</v>
      </c>
      <c r="T2444" s="213">
        <f t="shared" si="152"/>
        <v>0</v>
      </c>
      <c r="U2444" s="572"/>
    </row>
    <row r="2445" spans="1:21" ht="14.15" customHeight="1">
      <c r="A2445" s="231">
        <v>2444</v>
      </c>
      <c r="B2445" s="262" t="s">
        <v>88</v>
      </c>
      <c r="C2445" s="208" t="s">
        <v>2468</v>
      </c>
      <c r="D2445" s="208" t="s">
        <v>2469</v>
      </c>
      <c r="E2445" s="208" t="s">
        <v>2525</v>
      </c>
      <c r="F2445" s="208" t="s">
        <v>176</v>
      </c>
      <c r="G2445" s="208" t="s">
        <v>377</v>
      </c>
      <c r="H2445" s="208" t="s">
        <v>378</v>
      </c>
      <c r="I2445" s="200" t="s">
        <v>125</v>
      </c>
      <c r="J2445" s="208" t="s">
        <v>222</v>
      </c>
      <c r="K2445" s="208" t="s">
        <v>240</v>
      </c>
      <c r="L2445" s="208" t="s">
        <v>261</v>
      </c>
      <c r="M2445" s="208" t="s">
        <v>124</v>
      </c>
      <c r="N2445" s="201">
        <v>3.1161000000000003</v>
      </c>
      <c r="O2445" s="202" t="s">
        <v>81</v>
      </c>
      <c r="P2445" s="202"/>
      <c r="Q2445" s="203">
        <f t="shared" si="150"/>
        <v>0</v>
      </c>
      <c r="R2445" s="203">
        <f t="shared" si="151"/>
        <v>0</v>
      </c>
      <c r="S2445" s="213">
        <f>IF(M2445="nvt",0,IF(O2445&gt;0,VLOOKUP(M2445,'3-Productie normen'!A:K,VLOOKUP(O2445,'3-Productie normen'!$B$34:$C$35,2,FALSE),FALSE)))</f>
        <v>0</v>
      </c>
      <c r="T2445" s="213">
        <f t="shared" si="152"/>
        <v>0</v>
      </c>
      <c r="U2445" s="572"/>
    </row>
    <row r="2446" spans="1:21" ht="14.15" customHeight="1">
      <c r="A2446" s="231">
        <v>2445</v>
      </c>
      <c r="B2446" s="262" t="s">
        <v>88</v>
      </c>
      <c r="C2446" s="208" t="s">
        <v>2468</v>
      </c>
      <c r="D2446" s="208" t="s">
        <v>2469</v>
      </c>
      <c r="E2446" s="208" t="s">
        <v>2525</v>
      </c>
      <c r="F2446" s="208" t="s">
        <v>176</v>
      </c>
      <c r="G2446" s="208" t="s">
        <v>377</v>
      </c>
      <c r="H2446" s="208" t="s">
        <v>382</v>
      </c>
      <c r="I2446" s="207" t="s">
        <v>123</v>
      </c>
      <c r="J2446" s="208" t="s">
        <v>179</v>
      </c>
      <c r="K2446" s="208" t="s">
        <v>187</v>
      </c>
      <c r="L2446" s="208" t="s">
        <v>1684</v>
      </c>
      <c r="M2446" s="199" t="s">
        <v>141</v>
      </c>
      <c r="N2446" s="201">
        <v>18.1188</v>
      </c>
      <c r="O2446" s="202" t="s">
        <v>81</v>
      </c>
      <c r="P2446" s="202"/>
      <c r="Q2446" s="203">
        <f t="shared" si="150"/>
        <v>0</v>
      </c>
      <c r="R2446" s="203">
        <f t="shared" si="151"/>
        <v>0</v>
      </c>
      <c r="S2446" s="213">
        <f>IF(M2446="nvt",0,IF(O2446&gt;0,VLOOKUP(M2446,'3-Productie normen'!A:K,VLOOKUP(O2446,'3-Productie normen'!$B$34:$C$35,2,FALSE),FALSE)))</f>
        <v>0</v>
      </c>
      <c r="T2446" s="213">
        <f t="shared" si="152"/>
        <v>0</v>
      </c>
      <c r="U2446" s="572"/>
    </row>
    <row r="2447" spans="1:21" ht="14.15" customHeight="1">
      <c r="A2447" s="231">
        <v>2446</v>
      </c>
      <c r="B2447" s="262" t="s">
        <v>88</v>
      </c>
      <c r="C2447" s="208" t="s">
        <v>2468</v>
      </c>
      <c r="D2447" s="208" t="s">
        <v>2469</v>
      </c>
      <c r="E2447" s="208" t="s">
        <v>2525</v>
      </c>
      <c r="F2447" s="208" t="s">
        <v>176</v>
      </c>
      <c r="G2447" s="208" t="s">
        <v>377</v>
      </c>
      <c r="H2447" s="208" t="s">
        <v>383</v>
      </c>
      <c r="I2447" s="200" t="s">
        <v>127</v>
      </c>
      <c r="J2447" s="208" t="s">
        <v>379</v>
      </c>
      <c r="K2447" s="208" t="s">
        <v>2477</v>
      </c>
      <c r="L2447" s="208" t="s">
        <v>1684</v>
      </c>
      <c r="M2447" s="208" t="s">
        <v>128</v>
      </c>
      <c r="N2447" s="201">
        <v>25.026799999999998</v>
      </c>
      <c r="O2447" s="202">
        <v>255</v>
      </c>
      <c r="P2447" s="202"/>
      <c r="Q2447" s="203">
        <f t="shared" si="150"/>
        <v>0</v>
      </c>
      <c r="R2447" s="203">
        <f t="shared" si="151"/>
        <v>0</v>
      </c>
      <c r="S2447" s="213">
        <f>IF(M2447="nvt",0,IF(O2447&gt;0,VLOOKUP(M2447,'3-Productie normen'!A:K,VLOOKUP(O2447,'3-Productie normen'!$B$34:$C$35,2,FALSE),FALSE)))</f>
        <v>0</v>
      </c>
      <c r="T2447" s="213">
        <f t="shared" si="152"/>
        <v>0</v>
      </c>
      <c r="U2447" s="572"/>
    </row>
    <row r="2448" spans="1:21" ht="14.15" customHeight="1">
      <c r="A2448" s="231">
        <v>2447</v>
      </c>
      <c r="B2448" s="262" t="s">
        <v>88</v>
      </c>
      <c r="C2448" s="208" t="s">
        <v>2468</v>
      </c>
      <c r="D2448" s="208" t="s">
        <v>2469</v>
      </c>
      <c r="E2448" s="208" t="s">
        <v>2525</v>
      </c>
      <c r="F2448" s="208" t="s">
        <v>176</v>
      </c>
      <c r="G2448" s="208" t="s">
        <v>377</v>
      </c>
      <c r="H2448" s="208" t="s">
        <v>384</v>
      </c>
      <c r="I2448" s="200" t="s">
        <v>143</v>
      </c>
      <c r="J2448" s="208" t="s">
        <v>379</v>
      </c>
      <c r="K2448" s="208" t="s">
        <v>2477</v>
      </c>
      <c r="L2448" s="208" t="s">
        <v>263</v>
      </c>
      <c r="M2448" s="208" t="s">
        <v>143</v>
      </c>
      <c r="N2448" s="201">
        <v>30.220600000000001</v>
      </c>
      <c r="O2448" s="202"/>
      <c r="P2448" s="202"/>
      <c r="Q2448" s="203">
        <f t="shared" si="150"/>
        <v>0</v>
      </c>
      <c r="R2448" s="203">
        <f t="shared" si="151"/>
        <v>0</v>
      </c>
      <c r="S2448" s="213">
        <f>IF(M2448="nvt",0,IF(O2448&gt;0,VLOOKUP(M2448,'3-Productie normen'!A:K,VLOOKUP(O2448,'3-Productie normen'!$B$34:$C$35,2,FALSE),FALSE)))</f>
        <v>0</v>
      </c>
      <c r="T2448" s="213">
        <f t="shared" si="152"/>
        <v>0</v>
      </c>
      <c r="U2448" s="572"/>
    </row>
    <row r="2449" spans="1:41" ht="14.15" customHeight="1">
      <c r="A2449" s="231">
        <v>2448</v>
      </c>
      <c r="B2449" s="262" t="s">
        <v>88</v>
      </c>
      <c r="C2449" s="208" t="s">
        <v>2468</v>
      </c>
      <c r="D2449" s="208" t="s">
        <v>2469</v>
      </c>
      <c r="E2449" s="208" t="s">
        <v>2525</v>
      </c>
      <c r="F2449" s="208" t="s">
        <v>176</v>
      </c>
      <c r="G2449" s="208" t="s">
        <v>377</v>
      </c>
      <c r="H2449" s="208" t="s">
        <v>385</v>
      </c>
      <c r="I2449" s="200" t="s">
        <v>125</v>
      </c>
      <c r="J2449" s="208" t="s">
        <v>222</v>
      </c>
      <c r="K2449" s="208" t="s">
        <v>279</v>
      </c>
      <c r="L2449" s="208" t="s">
        <v>1684</v>
      </c>
      <c r="M2449" s="199" t="s">
        <v>129</v>
      </c>
      <c r="N2449" s="201">
        <v>201.33419999999998</v>
      </c>
      <c r="O2449" s="202" t="s">
        <v>81</v>
      </c>
      <c r="P2449" s="202"/>
      <c r="Q2449" s="203">
        <f t="shared" si="150"/>
        <v>0</v>
      </c>
      <c r="R2449" s="203">
        <f t="shared" si="151"/>
        <v>0</v>
      </c>
      <c r="S2449" s="213">
        <f>IF(M2449="nvt",0,IF(O2449&gt;0,VLOOKUP(M2449,'3-Productie normen'!A:K,VLOOKUP(O2449,'3-Productie normen'!$B$34:$C$35,2,FALSE),FALSE)))</f>
        <v>0</v>
      </c>
      <c r="T2449" s="213">
        <f t="shared" si="152"/>
        <v>0</v>
      </c>
      <c r="U2449" s="572"/>
    </row>
    <row r="2450" spans="1:41" ht="14.15" customHeight="1">
      <c r="A2450" s="232">
        <v>2449</v>
      </c>
      <c r="B2450" s="262" t="s">
        <v>88</v>
      </c>
      <c r="C2450" s="208" t="s">
        <v>2468</v>
      </c>
      <c r="D2450" s="208" t="s">
        <v>2469</v>
      </c>
      <c r="E2450" s="208" t="s">
        <v>2525</v>
      </c>
      <c r="F2450" s="208" t="s">
        <v>176</v>
      </c>
      <c r="G2450" s="208" t="s">
        <v>377</v>
      </c>
      <c r="H2450" s="208" t="s">
        <v>2526</v>
      </c>
      <c r="I2450" s="200" t="s">
        <v>143</v>
      </c>
      <c r="J2450" s="208" t="s">
        <v>255</v>
      </c>
      <c r="K2450" s="208" t="s">
        <v>256</v>
      </c>
      <c r="L2450" s="208" t="s">
        <v>1684</v>
      </c>
      <c r="M2450" s="208" t="s">
        <v>143</v>
      </c>
      <c r="N2450" s="201">
        <v>1.8668</v>
      </c>
      <c r="O2450" s="202"/>
      <c r="P2450" s="202"/>
      <c r="Q2450" s="203">
        <f t="shared" ref="Q2450:Q2513" si="153">IF(O2450="nvt",0,IF(O2450&gt;0,S2450*N2450,0))</f>
        <v>0</v>
      </c>
      <c r="R2450" s="203">
        <f t="shared" ref="R2450:R2513" si="154">IF(P2450&gt;0,T2450*N2450,0)</f>
        <v>0</v>
      </c>
      <c r="S2450" s="213">
        <f>IF(M2450="nvt",0,IF(O2450&gt;0,VLOOKUP(M2450,'3-Productie normen'!A:K,VLOOKUP(O2450,'3-Productie normen'!$B$34:$C$35,2,FALSE),FALSE)))</f>
        <v>0</v>
      </c>
      <c r="T2450" s="213">
        <f t="shared" ref="T2450:T2513" si="155">IF(P2450&gt;0,S2450*$T$8,0)</f>
        <v>0</v>
      </c>
      <c r="U2450" s="572"/>
    </row>
    <row r="2451" spans="1:41" ht="14.15" customHeight="1">
      <c r="A2451" s="231">
        <v>2450</v>
      </c>
      <c r="B2451" s="262" t="s">
        <v>88</v>
      </c>
      <c r="C2451" s="208" t="s">
        <v>2468</v>
      </c>
      <c r="D2451" s="208" t="s">
        <v>2469</v>
      </c>
      <c r="E2451" s="208" t="s">
        <v>2525</v>
      </c>
      <c r="F2451" s="208" t="s">
        <v>176</v>
      </c>
      <c r="G2451" s="208" t="s">
        <v>377</v>
      </c>
      <c r="H2451" s="208" t="s">
        <v>2527</v>
      </c>
      <c r="I2451" s="200" t="s">
        <v>136</v>
      </c>
      <c r="J2451" s="208" t="s">
        <v>179</v>
      </c>
      <c r="K2451" s="208" t="s">
        <v>265</v>
      </c>
      <c r="L2451" s="208" t="s">
        <v>1684</v>
      </c>
      <c r="M2451" s="208" t="s">
        <v>135</v>
      </c>
      <c r="N2451" s="201">
        <v>1.7403999999999999</v>
      </c>
      <c r="O2451" s="202" t="s">
        <v>81</v>
      </c>
      <c r="P2451" s="202"/>
      <c r="Q2451" s="203">
        <f t="shared" si="153"/>
        <v>0</v>
      </c>
      <c r="R2451" s="203">
        <f t="shared" si="154"/>
        <v>0</v>
      </c>
      <c r="S2451" s="213">
        <f>IF(M2451="nvt",0,IF(O2451&gt;0,VLOOKUP(M2451,'3-Productie normen'!A:K,VLOOKUP(O2451,'3-Productie normen'!$B$34:$C$35,2,FALSE),FALSE)))</f>
        <v>0</v>
      </c>
      <c r="T2451" s="213">
        <f t="shared" si="155"/>
        <v>0</v>
      </c>
      <c r="U2451" s="572"/>
    </row>
    <row r="2452" spans="1:41" ht="14.15" customHeight="1">
      <c r="A2452" s="231">
        <v>2451</v>
      </c>
      <c r="B2452" s="262" t="s">
        <v>88</v>
      </c>
      <c r="C2452" s="208" t="s">
        <v>2468</v>
      </c>
      <c r="D2452" s="208" t="s">
        <v>2469</v>
      </c>
      <c r="E2452" s="208" t="s">
        <v>2525</v>
      </c>
      <c r="F2452" s="208" t="s">
        <v>176</v>
      </c>
      <c r="G2452" s="208" t="s">
        <v>377</v>
      </c>
      <c r="H2452" s="208" t="s">
        <v>386</v>
      </c>
      <c r="I2452" s="200" t="s">
        <v>125</v>
      </c>
      <c r="J2452" s="208" t="s">
        <v>222</v>
      </c>
      <c r="K2452" s="208" t="s">
        <v>279</v>
      </c>
      <c r="L2452" s="208" t="s">
        <v>2528</v>
      </c>
      <c r="M2452" s="199" t="s">
        <v>129</v>
      </c>
      <c r="N2452" s="201">
        <v>126.38339999999999</v>
      </c>
      <c r="O2452" s="202" t="s">
        <v>81</v>
      </c>
      <c r="P2452" s="202"/>
      <c r="Q2452" s="203">
        <f t="shared" si="153"/>
        <v>0</v>
      </c>
      <c r="R2452" s="203">
        <f t="shared" si="154"/>
        <v>0</v>
      </c>
      <c r="S2452" s="213">
        <f>IF(M2452="nvt",0,IF(O2452&gt;0,VLOOKUP(M2452,'3-Productie normen'!A:K,VLOOKUP(O2452,'3-Productie normen'!$B$34:$C$35,2,FALSE),FALSE)))</f>
        <v>0</v>
      </c>
      <c r="T2452" s="213">
        <f t="shared" si="155"/>
        <v>0</v>
      </c>
      <c r="U2452" s="572"/>
    </row>
    <row r="2453" spans="1:41" ht="14.15" customHeight="1">
      <c r="A2453" s="231">
        <v>2452</v>
      </c>
      <c r="B2453" s="262" t="s">
        <v>88</v>
      </c>
      <c r="C2453" s="208" t="s">
        <v>2468</v>
      </c>
      <c r="D2453" s="208" t="s">
        <v>2469</v>
      </c>
      <c r="E2453" s="208" t="s">
        <v>2525</v>
      </c>
      <c r="F2453" s="208" t="s">
        <v>176</v>
      </c>
      <c r="G2453" s="208" t="s">
        <v>377</v>
      </c>
      <c r="H2453" s="208" t="s">
        <v>390</v>
      </c>
      <c r="I2453" s="200" t="s">
        <v>143</v>
      </c>
      <c r="J2453" s="208" t="s">
        <v>379</v>
      </c>
      <c r="K2453" s="208" t="s">
        <v>2477</v>
      </c>
      <c r="L2453" s="208" t="s">
        <v>381</v>
      </c>
      <c r="M2453" s="208" t="s">
        <v>143</v>
      </c>
      <c r="N2453" s="201">
        <v>115.9255</v>
      </c>
      <c r="O2453" s="202"/>
      <c r="P2453" s="202"/>
      <c r="Q2453" s="203">
        <f t="shared" si="153"/>
        <v>0</v>
      </c>
      <c r="R2453" s="203">
        <f t="shared" si="154"/>
        <v>0</v>
      </c>
      <c r="S2453" s="213">
        <f>IF(M2453="nvt",0,IF(O2453&gt;0,VLOOKUP(M2453,'3-Productie normen'!A:K,VLOOKUP(O2453,'3-Productie normen'!$B$34:$C$35,2,FALSE),FALSE)))</f>
        <v>0</v>
      </c>
      <c r="T2453" s="213">
        <f t="shared" si="155"/>
        <v>0</v>
      </c>
      <c r="U2453" s="572"/>
    </row>
    <row r="2454" spans="1:41" ht="14.15" customHeight="1">
      <c r="A2454" s="231">
        <v>2453</v>
      </c>
      <c r="B2454" s="262" t="s">
        <v>88</v>
      </c>
      <c r="C2454" s="208" t="s">
        <v>2468</v>
      </c>
      <c r="D2454" s="208" t="s">
        <v>2469</v>
      </c>
      <c r="E2454" s="208" t="s">
        <v>2525</v>
      </c>
      <c r="F2454" s="208" t="s">
        <v>176</v>
      </c>
      <c r="G2454" s="208" t="s">
        <v>377</v>
      </c>
      <c r="H2454" s="208" t="s">
        <v>391</v>
      </c>
      <c r="I2454" s="200" t="s">
        <v>127</v>
      </c>
      <c r="J2454" s="208" t="s">
        <v>379</v>
      </c>
      <c r="K2454" s="208" t="s">
        <v>2477</v>
      </c>
      <c r="L2454" s="208" t="s">
        <v>1684</v>
      </c>
      <c r="M2454" s="208" t="s">
        <v>128</v>
      </c>
      <c r="N2454" s="201">
        <v>63.162600000000005</v>
      </c>
      <c r="O2454" s="202">
        <v>255</v>
      </c>
      <c r="P2454" s="202"/>
      <c r="Q2454" s="203">
        <f t="shared" si="153"/>
        <v>0</v>
      </c>
      <c r="R2454" s="203">
        <f t="shared" si="154"/>
        <v>0</v>
      </c>
      <c r="S2454" s="213">
        <f>IF(M2454="nvt",0,IF(O2454&gt;0,VLOOKUP(M2454,'3-Productie normen'!A:K,VLOOKUP(O2454,'3-Productie normen'!$B$34:$C$35,2,FALSE),FALSE)))</f>
        <v>0</v>
      </c>
      <c r="T2454" s="213">
        <f t="shared" si="155"/>
        <v>0</v>
      </c>
      <c r="U2454" s="572"/>
    </row>
    <row r="2455" spans="1:41" ht="14.15" customHeight="1">
      <c r="A2455" s="231">
        <v>2454</v>
      </c>
      <c r="B2455" s="262" t="s">
        <v>88</v>
      </c>
      <c r="C2455" s="208" t="s">
        <v>2468</v>
      </c>
      <c r="D2455" s="208" t="s">
        <v>2469</v>
      </c>
      <c r="E2455" s="208" t="s">
        <v>2525</v>
      </c>
      <c r="F2455" s="208" t="s">
        <v>176</v>
      </c>
      <c r="G2455" s="208" t="s">
        <v>377</v>
      </c>
      <c r="H2455" s="208" t="s">
        <v>392</v>
      </c>
      <c r="I2455" s="200" t="s">
        <v>143</v>
      </c>
      <c r="J2455" s="208" t="s">
        <v>379</v>
      </c>
      <c r="K2455" s="208" t="s">
        <v>2477</v>
      </c>
      <c r="L2455" s="208" t="s">
        <v>263</v>
      </c>
      <c r="M2455" s="208" t="s">
        <v>143</v>
      </c>
      <c r="N2455" s="201">
        <v>31.8</v>
      </c>
      <c r="O2455" s="202"/>
      <c r="P2455" s="202"/>
      <c r="Q2455" s="203">
        <f t="shared" si="153"/>
        <v>0</v>
      </c>
      <c r="R2455" s="203">
        <f t="shared" si="154"/>
        <v>0</v>
      </c>
      <c r="S2455" s="213">
        <f>IF(M2455="nvt",0,IF(O2455&gt;0,VLOOKUP(M2455,'3-Productie normen'!A:K,VLOOKUP(O2455,'3-Productie normen'!$B$34:$C$35,2,FALSE),FALSE)))</f>
        <v>0</v>
      </c>
      <c r="T2455" s="213">
        <f t="shared" si="155"/>
        <v>0</v>
      </c>
      <c r="U2455" s="572"/>
    </row>
    <row r="2456" spans="1:41" ht="14.15" customHeight="1">
      <c r="A2456" s="231">
        <v>2455</v>
      </c>
      <c r="B2456" s="262" t="s">
        <v>88</v>
      </c>
      <c r="C2456" s="208" t="s">
        <v>2468</v>
      </c>
      <c r="D2456" s="208" t="s">
        <v>2469</v>
      </c>
      <c r="E2456" s="208" t="s">
        <v>2525</v>
      </c>
      <c r="F2456" s="208" t="s">
        <v>176</v>
      </c>
      <c r="G2456" s="208" t="s">
        <v>377</v>
      </c>
      <c r="H2456" s="208" t="s">
        <v>393</v>
      </c>
      <c r="I2456" s="200" t="s">
        <v>143</v>
      </c>
      <c r="J2456" s="208" t="s">
        <v>255</v>
      </c>
      <c r="K2456" s="208" t="s">
        <v>566</v>
      </c>
      <c r="L2456" s="208" t="s">
        <v>263</v>
      </c>
      <c r="M2456" s="208" t="s">
        <v>143</v>
      </c>
      <c r="N2456" s="201">
        <v>24.03</v>
      </c>
      <c r="O2456" s="202"/>
      <c r="P2456" s="202"/>
      <c r="Q2456" s="203">
        <f t="shared" si="153"/>
        <v>0</v>
      </c>
      <c r="R2456" s="203">
        <f t="shared" si="154"/>
        <v>0</v>
      </c>
      <c r="S2456" s="213">
        <f>IF(M2456="nvt",0,IF(O2456&gt;0,VLOOKUP(M2456,'3-Productie normen'!A:K,VLOOKUP(O2456,'3-Productie normen'!$B$34:$C$35,2,FALSE),FALSE)))</f>
        <v>0</v>
      </c>
      <c r="T2456" s="213">
        <f t="shared" si="155"/>
        <v>0</v>
      </c>
      <c r="U2456" s="572"/>
    </row>
    <row r="2457" spans="1:41" ht="14.15" customHeight="1">
      <c r="A2457" s="231">
        <v>2456</v>
      </c>
      <c r="B2457" s="262" t="s">
        <v>88</v>
      </c>
      <c r="C2457" s="208" t="s">
        <v>2468</v>
      </c>
      <c r="D2457" s="208" t="s">
        <v>2469</v>
      </c>
      <c r="E2457" s="208" t="s">
        <v>2525</v>
      </c>
      <c r="F2457" s="208" t="s">
        <v>176</v>
      </c>
      <c r="G2457" s="208" t="s">
        <v>377</v>
      </c>
      <c r="H2457" s="208" t="s">
        <v>395</v>
      </c>
      <c r="I2457" s="200" t="s">
        <v>143</v>
      </c>
      <c r="J2457" s="208" t="s">
        <v>379</v>
      </c>
      <c r="K2457" s="208" t="s">
        <v>2477</v>
      </c>
      <c r="L2457" s="208" t="s">
        <v>263</v>
      </c>
      <c r="M2457" s="208" t="s">
        <v>143</v>
      </c>
      <c r="N2457" s="201">
        <v>52.155000000000001</v>
      </c>
      <c r="O2457" s="202"/>
      <c r="P2457" s="202"/>
      <c r="Q2457" s="203">
        <f t="shared" si="153"/>
        <v>0</v>
      </c>
      <c r="R2457" s="203">
        <f t="shared" si="154"/>
        <v>0</v>
      </c>
      <c r="S2457" s="213">
        <f>IF(M2457="nvt",0,IF(O2457&gt;0,VLOOKUP(M2457,'3-Productie normen'!A:K,VLOOKUP(O2457,'3-Productie normen'!$B$34:$C$35,2,FALSE),FALSE)))</f>
        <v>0</v>
      </c>
      <c r="T2457" s="213">
        <f t="shared" si="155"/>
        <v>0</v>
      </c>
      <c r="U2457" s="572"/>
    </row>
    <row r="2458" spans="1:41" ht="14.15" customHeight="1">
      <c r="A2458" s="232">
        <v>2457</v>
      </c>
      <c r="B2458" s="262" t="s">
        <v>88</v>
      </c>
      <c r="C2458" s="208" t="s">
        <v>2468</v>
      </c>
      <c r="D2458" s="208" t="s">
        <v>2469</v>
      </c>
      <c r="E2458" s="208" t="s">
        <v>2525</v>
      </c>
      <c r="F2458" s="208" t="s">
        <v>176</v>
      </c>
      <c r="G2458" s="208" t="s">
        <v>377</v>
      </c>
      <c r="H2458" s="208" t="s">
        <v>396</v>
      </c>
      <c r="I2458" s="200" t="s">
        <v>127</v>
      </c>
      <c r="J2458" s="208" t="s">
        <v>379</v>
      </c>
      <c r="K2458" s="208" t="s">
        <v>2477</v>
      </c>
      <c r="L2458" s="208" t="s">
        <v>1684</v>
      </c>
      <c r="M2458" s="208" t="s">
        <v>128</v>
      </c>
      <c r="N2458" s="201">
        <v>39.354900000000001</v>
      </c>
      <c r="O2458" s="202">
        <v>255</v>
      </c>
      <c r="P2458" s="202"/>
      <c r="Q2458" s="203">
        <f t="shared" si="153"/>
        <v>0</v>
      </c>
      <c r="R2458" s="203">
        <f t="shared" si="154"/>
        <v>0</v>
      </c>
      <c r="S2458" s="213">
        <f>IF(M2458="nvt",0,IF(O2458&gt;0,VLOOKUP(M2458,'3-Productie normen'!A:K,VLOOKUP(O2458,'3-Productie normen'!$B$34:$C$35,2,FALSE),FALSE)))</f>
        <v>0</v>
      </c>
      <c r="T2458" s="213">
        <f t="shared" si="155"/>
        <v>0</v>
      </c>
      <c r="U2458" s="572"/>
    </row>
    <row r="2459" spans="1:41" s="206" customFormat="1" ht="14.15" customHeight="1">
      <c r="A2459" s="231">
        <v>2458</v>
      </c>
      <c r="B2459" s="262" t="s">
        <v>88</v>
      </c>
      <c r="C2459" s="208" t="s">
        <v>2468</v>
      </c>
      <c r="D2459" s="208" t="s">
        <v>2469</v>
      </c>
      <c r="E2459" s="208" t="s">
        <v>2525</v>
      </c>
      <c r="F2459" s="208" t="s">
        <v>176</v>
      </c>
      <c r="G2459" s="208" t="s">
        <v>377</v>
      </c>
      <c r="H2459" s="208" t="s">
        <v>2529</v>
      </c>
      <c r="I2459" s="200" t="s">
        <v>123</v>
      </c>
      <c r="J2459" s="208" t="s">
        <v>179</v>
      </c>
      <c r="K2459" s="208" t="s">
        <v>179</v>
      </c>
      <c r="L2459" s="208" t="s">
        <v>1478</v>
      </c>
      <c r="M2459" s="199" t="s">
        <v>122</v>
      </c>
      <c r="N2459" s="201">
        <v>18.433900000000001</v>
      </c>
      <c r="O2459" s="202" t="s">
        <v>81</v>
      </c>
      <c r="P2459" s="202"/>
      <c r="Q2459" s="203">
        <f t="shared" si="153"/>
        <v>0</v>
      </c>
      <c r="R2459" s="203">
        <f t="shared" si="154"/>
        <v>0</v>
      </c>
      <c r="S2459" s="213">
        <f>IF(M2459="nvt",0,IF(O2459&gt;0,VLOOKUP(M2459,'3-Productie normen'!A:K,VLOOKUP(O2459,'3-Productie normen'!$B$34:$C$35,2,FALSE),FALSE)))</f>
        <v>0</v>
      </c>
      <c r="T2459" s="213">
        <f t="shared" si="155"/>
        <v>0</v>
      </c>
      <c r="U2459" s="572"/>
      <c r="V2459" s="3"/>
      <c r="W2459" s="32"/>
      <c r="X2459" s="32"/>
      <c r="Y2459" s="32"/>
      <c r="Z2459" s="32"/>
      <c r="AA2459" s="32"/>
      <c r="AB2459" s="32"/>
      <c r="AC2459" s="32"/>
      <c r="AD2459" s="32"/>
      <c r="AE2459" s="32"/>
      <c r="AF2459" s="32"/>
      <c r="AG2459" s="32"/>
      <c r="AH2459" s="32"/>
      <c r="AI2459" s="32"/>
      <c r="AJ2459" s="32"/>
      <c r="AK2459" s="32"/>
      <c r="AL2459" s="32"/>
      <c r="AM2459" s="32"/>
      <c r="AN2459" s="32"/>
      <c r="AO2459" s="569"/>
    </row>
    <row r="2460" spans="1:41" ht="14.15" customHeight="1">
      <c r="A2460" s="231">
        <v>2459</v>
      </c>
      <c r="B2460" s="262" t="s">
        <v>88</v>
      </c>
      <c r="C2460" s="208" t="s">
        <v>2468</v>
      </c>
      <c r="D2460" s="208" t="s">
        <v>2469</v>
      </c>
      <c r="E2460" s="208" t="s">
        <v>2525</v>
      </c>
      <c r="F2460" s="208" t="s">
        <v>176</v>
      </c>
      <c r="G2460" s="208" t="s">
        <v>377</v>
      </c>
      <c r="H2460" s="208" t="s">
        <v>2530</v>
      </c>
      <c r="I2460" s="200" t="s">
        <v>143</v>
      </c>
      <c r="J2460" s="208" t="s">
        <v>379</v>
      </c>
      <c r="K2460" s="208" t="s">
        <v>2477</v>
      </c>
      <c r="L2460" s="208" t="s">
        <v>1684</v>
      </c>
      <c r="M2460" s="208" t="s">
        <v>143</v>
      </c>
      <c r="N2460" s="201">
        <v>7.8</v>
      </c>
      <c r="O2460" s="202"/>
      <c r="P2460" s="202"/>
      <c r="Q2460" s="203">
        <f t="shared" si="153"/>
        <v>0</v>
      </c>
      <c r="R2460" s="203">
        <f t="shared" si="154"/>
        <v>0</v>
      </c>
      <c r="S2460" s="213">
        <f>IF(M2460="nvt",0,IF(O2460&gt;0,VLOOKUP(M2460,'3-Productie normen'!A:K,VLOOKUP(O2460,'3-Productie normen'!$B$34:$C$35,2,FALSE),FALSE)))</f>
        <v>0</v>
      </c>
      <c r="T2460" s="213">
        <f t="shared" si="155"/>
        <v>0</v>
      </c>
      <c r="U2460" s="572"/>
    </row>
    <row r="2461" spans="1:41" ht="14.15" customHeight="1">
      <c r="A2461" s="231">
        <v>2460</v>
      </c>
      <c r="B2461" s="262" t="s">
        <v>88</v>
      </c>
      <c r="C2461" s="208" t="s">
        <v>2468</v>
      </c>
      <c r="D2461" s="208" t="s">
        <v>2469</v>
      </c>
      <c r="E2461" s="208" t="s">
        <v>2525</v>
      </c>
      <c r="F2461" s="208" t="s">
        <v>176</v>
      </c>
      <c r="G2461" s="208" t="s">
        <v>377</v>
      </c>
      <c r="H2461" s="208" t="s">
        <v>2531</v>
      </c>
      <c r="I2461" s="200" t="s">
        <v>143</v>
      </c>
      <c r="J2461" s="208" t="s">
        <v>379</v>
      </c>
      <c r="K2461" s="208" t="s">
        <v>2477</v>
      </c>
      <c r="L2461" s="208" t="s">
        <v>381</v>
      </c>
      <c r="M2461" s="208" t="s">
        <v>143</v>
      </c>
      <c r="N2461" s="201">
        <v>174.85990000000001</v>
      </c>
      <c r="O2461" s="202"/>
      <c r="P2461" s="202"/>
      <c r="Q2461" s="203">
        <f t="shared" si="153"/>
        <v>0</v>
      </c>
      <c r="R2461" s="203">
        <f t="shared" si="154"/>
        <v>0</v>
      </c>
      <c r="S2461" s="213">
        <f>IF(M2461="nvt",0,IF(O2461&gt;0,VLOOKUP(M2461,'3-Productie normen'!A:K,VLOOKUP(O2461,'3-Productie normen'!$B$34:$C$35,2,FALSE),FALSE)))</f>
        <v>0</v>
      </c>
      <c r="T2461" s="213">
        <f t="shared" si="155"/>
        <v>0</v>
      </c>
      <c r="U2461" s="572"/>
    </row>
    <row r="2462" spans="1:41" ht="14.15" customHeight="1">
      <c r="A2462" s="231">
        <v>2461</v>
      </c>
      <c r="B2462" s="262" t="s">
        <v>88</v>
      </c>
      <c r="C2462" s="208" t="s">
        <v>2468</v>
      </c>
      <c r="D2462" s="208" t="s">
        <v>2469</v>
      </c>
      <c r="E2462" s="208" t="s">
        <v>2525</v>
      </c>
      <c r="F2462" s="208" t="s">
        <v>176</v>
      </c>
      <c r="G2462" s="208" t="s">
        <v>377</v>
      </c>
      <c r="H2462" s="208" t="s">
        <v>2532</v>
      </c>
      <c r="I2462" s="200" t="s">
        <v>143</v>
      </c>
      <c r="J2462" s="208" t="s">
        <v>209</v>
      </c>
      <c r="K2462" s="208" t="s">
        <v>210</v>
      </c>
      <c r="L2462" s="208" t="s">
        <v>381</v>
      </c>
      <c r="M2462" s="208" t="s">
        <v>143</v>
      </c>
      <c r="N2462" s="201">
        <v>2.4630000000000001</v>
      </c>
      <c r="O2462" s="202"/>
      <c r="P2462" s="202"/>
      <c r="Q2462" s="203">
        <f t="shared" si="153"/>
        <v>0</v>
      </c>
      <c r="R2462" s="203">
        <f t="shared" si="154"/>
        <v>0</v>
      </c>
      <c r="S2462" s="213">
        <f>IF(M2462="nvt",0,IF(O2462&gt;0,VLOOKUP(M2462,'3-Productie normen'!A:K,VLOOKUP(O2462,'3-Productie normen'!$B$34:$C$35,2,FALSE),FALSE)))</f>
        <v>0</v>
      </c>
      <c r="T2462" s="213">
        <f t="shared" si="155"/>
        <v>0</v>
      </c>
      <c r="U2462" s="572"/>
    </row>
    <row r="2463" spans="1:41" ht="14.15" customHeight="1">
      <c r="A2463" s="231">
        <v>2462</v>
      </c>
      <c r="B2463" s="262" t="s">
        <v>88</v>
      </c>
      <c r="C2463" s="208" t="s">
        <v>2468</v>
      </c>
      <c r="D2463" s="208" t="s">
        <v>2469</v>
      </c>
      <c r="E2463" s="208" t="s">
        <v>2525</v>
      </c>
      <c r="F2463" s="208" t="s">
        <v>176</v>
      </c>
      <c r="G2463" s="208" t="s">
        <v>377</v>
      </c>
      <c r="H2463" s="208" t="s">
        <v>2533</v>
      </c>
      <c r="I2463" s="207" t="s">
        <v>127</v>
      </c>
      <c r="J2463" s="208" t="s">
        <v>379</v>
      </c>
      <c r="K2463" s="208" t="s">
        <v>380</v>
      </c>
      <c r="L2463" s="208" t="s">
        <v>381</v>
      </c>
      <c r="M2463" s="208" t="s">
        <v>131</v>
      </c>
      <c r="N2463" s="201">
        <v>106.2432</v>
      </c>
      <c r="O2463" s="202">
        <v>255</v>
      </c>
      <c r="P2463" s="202"/>
      <c r="Q2463" s="203">
        <f t="shared" si="153"/>
        <v>0</v>
      </c>
      <c r="R2463" s="203">
        <f t="shared" si="154"/>
        <v>0</v>
      </c>
      <c r="S2463" s="213">
        <f>IF(M2463="nvt",0,IF(O2463&gt;0,VLOOKUP(M2463,'3-Productie normen'!A:K,VLOOKUP(O2463,'3-Productie normen'!$B$34:$C$35,2,FALSE),FALSE)))</f>
        <v>0</v>
      </c>
      <c r="T2463" s="213">
        <f t="shared" si="155"/>
        <v>0</v>
      </c>
      <c r="U2463" s="572"/>
    </row>
    <row r="2464" spans="1:41" ht="14.15" customHeight="1">
      <c r="A2464" s="231">
        <v>2463</v>
      </c>
      <c r="B2464" s="262" t="s">
        <v>88</v>
      </c>
      <c r="C2464" s="208" t="s">
        <v>2468</v>
      </c>
      <c r="D2464" s="208" t="s">
        <v>2469</v>
      </c>
      <c r="E2464" s="208" t="s">
        <v>2525</v>
      </c>
      <c r="F2464" s="208" t="s">
        <v>176</v>
      </c>
      <c r="G2464" s="208" t="s">
        <v>377</v>
      </c>
      <c r="H2464" s="208" t="s">
        <v>2534</v>
      </c>
      <c r="I2464" s="200" t="s">
        <v>127</v>
      </c>
      <c r="J2464" s="208" t="s">
        <v>379</v>
      </c>
      <c r="K2464" s="208" t="s">
        <v>2477</v>
      </c>
      <c r="L2464" s="208" t="s">
        <v>1684</v>
      </c>
      <c r="M2464" s="208" t="s">
        <v>128</v>
      </c>
      <c r="N2464" s="201">
        <v>54.565899999999999</v>
      </c>
      <c r="O2464" s="202">
        <v>255</v>
      </c>
      <c r="P2464" s="202"/>
      <c r="Q2464" s="203">
        <f t="shared" si="153"/>
        <v>0</v>
      </c>
      <c r="R2464" s="203">
        <f t="shared" si="154"/>
        <v>0</v>
      </c>
      <c r="S2464" s="213">
        <f>IF(M2464="nvt",0,IF(O2464&gt;0,VLOOKUP(M2464,'3-Productie normen'!A:K,VLOOKUP(O2464,'3-Productie normen'!$B$34:$C$35,2,FALSE),FALSE)))</f>
        <v>0</v>
      </c>
      <c r="T2464" s="213">
        <f t="shared" si="155"/>
        <v>0</v>
      </c>
      <c r="U2464" s="572"/>
    </row>
    <row r="2465" spans="1:21" ht="14.15" customHeight="1">
      <c r="A2465" s="231">
        <v>2464</v>
      </c>
      <c r="B2465" s="262" t="s">
        <v>88</v>
      </c>
      <c r="C2465" s="208" t="s">
        <v>2468</v>
      </c>
      <c r="D2465" s="208" t="s">
        <v>2469</v>
      </c>
      <c r="E2465" s="208" t="s">
        <v>2525</v>
      </c>
      <c r="F2465" s="208" t="s">
        <v>176</v>
      </c>
      <c r="G2465" s="208" t="s">
        <v>377</v>
      </c>
      <c r="H2465" s="208" t="s">
        <v>2535</v>
      </c>
      <c r="I2465" s="200" t="s">
        <v>123</v>
      </c>
      <c r="J2465" s="208" t="s">
        <v>179</v>
      </c>
      <c r="K2465" s="208" t="s">
        <v>179</v>
      </c>
      <c r="L2465" s="208" t="s">
        <v>1684</v>
      </c>
      <c r="M2465" s="199" t="s">
        <v>122</v>
      </c>
      <c r="N2465" s="201">
        <v>23.992600000000003</v>
      </c>
      <c r="O2465" s="202" t="s">
        <v>81</v>
      </c>
      <c r="P2465" s="202"/>
      <c r="Q2465" s="203">
        <f t="shared" si="153"/>
        <v>0</v>
      </c>
      <c r="R2465" s="203">
        <f t="shared" si="154"/>
        <v>0</v>
      </c>
      <c r="S2465" s="213">
        <f>IF(M2465="nvt",0,IF(O2465&gt;0,VLOOKUP(M2465,'3-Productie normen'!A:K,VLOOKUP(O2465,'3-Productie normen'!$B$34:$C$35,2,FALSE),FALSE)))</f>
        <v>0</v>
      </c>
      <c r="T2465" s="213">
        <f t="shared" si="155"/>
        <v>0</v>
      </c>
      <c r="U2465" s="572"/>
    </row>
    <row r="2466" spans="1:21" ht="14.15" customHeight="1">
      <c r="A2466" s="232">
        <v>2465</v>
      </c>
      <c r="B2466" s="262" t="s">
        <v>88</v>
      </c>
      <c r="C2466" s="208" t="s">
        <v>2468</v>
      </c>
      <c r="D2466" s="208" t="s">
        <v>2469</v>
      </c>
      <c r="E2466" s="208" t="s">
        <v>2525</v>
      </c>
      <c r="F2466" s="208" t="s">
        <v>176</v>
      </c>
      <c r="G2466" s="208" t="s">
        <v>377</v>
      </c>
      <c r="H2466" s="208" t="s">
        <v>2536</v>
      </c>
      <c r="I2466" s="200" t="s">
        <v>125</v>
      </c>
      <c r="J2466" s="208" t="s">
        <v>222</v>
      </c>
      <c r="K2466" s="208" t="s">
        <v>279</v>
      </c>
      <c r="L2466" s="208" t="s">
        <v>1684</v>
      </c>
      <c r="M2466" s="199" t="s">
        <v>129</v>
      </c>
      <c r="N2466" s="201">
        <v>31.148400000000002</v>
      </c>
      <c r="O2466" s="202" t="s">
        <v>81</v>
      </c>
      <c r="P2466" s="202"/>
      <c r="Q2466" s="203">
        <f t="shared" si="153"/>
        <v>0</v>
      </c>
      <c r="R2466" s="203">
        <f t="shared" si="154"/>
        <v>0</v>
      </c>
      <c r="S2466" s="213">
        <f>IF(M2466="nvt",0,IF(O2466&gt;0,VLOOKUP(M2466,'3-Productie normen'!A:K,VLOOKUP(O2466,'3-Productie normen'!$B$34:$C$35,2,FALSE),FALSE)))</f>
        <v>0</v>
      </c>
      <c r="T2466" s="213">
        <f t="shared" si="155"/>
        <v>0</v>
      </c>
      <c r="U2466" s="572"/>
    </row>
    <row r="2467" spans="1:21" ht="14.15" customHeight="1">
      <c r="A2467" s="231">
        <v>2466</v>
      </c>
      <c r="B2467" s="262" t="s">
        <v>88</v>
      </c>
      <c r="C2467" s="208" t="s">
        <v>2468</v>
      </c>
      <c r="D2467" s="208" t="s">
        <v>2469</v>
      </c>
      <c r="E2467" s="208" t="s">
        <v>2525</v>
      </c>
      <c r="F2467" s="208" t="s">
        <v>176</v>
      </c>
      <c r="G2467" s="208" t="s">
        <v>377</v>
      </c>
      <c r="H2467" s="208" t="s">
        <v>2537</v>
      </c>
      <c r="I2467" s="200" t="s">
        <v>136</v>
      </c>
      <c r="J2467" s="208" t="s">
        <v>179</v>
      </c>
      <c r="K2467" s="208" t="s">
        <v>265</v>
      </c>
      <c r="L2467" s="208" t="s">
        <v>1684</v>
      </c>
      <c r="M2467" s="208" t="s">
        <v>135</v>
      </c>
      <c r="N2467" s="201">
        <v>23.829599999999999</v>
      </c>
      <c r="O2467" s="202" t="s">
        <v>81</v>
      </c>
      <c r="P2467" s="202"/>
      <c r="Q2467" s="203">
        <f t="shared" si="153"/>
        <v>0</v>
      </c>
      <c r="R2467" s="203">
        <f t="shared" si="154"/>
        <v>0</v>
      </c>
      <c r="S2467" s="213">
        <f>IF(M2467="nvt",0,IF(O2467&gt;0,VLOOKUP(M2467,'3-Productie normen'!A:K,VLOOKUP(O2467,'3-Productie normen'!$B$34:$C$35,2,FALSE),FALSE)))</f>
        <v>0</v>
      </c>
      <c r="T2467" s="213">
        <f t="shared" si="155"/>
        <v>0</v>
      </c>
      <c r="U2467" s="572"/>
    </row>
    <row r="2468" spans="1:21" ht="14.15" customHeight="1">
      <c r="A2468" s="231">
        <v>2467</v>
      </c>
      <c r="B2468" s="262" t="s">
        <v>88</v>
      </c>
      <c r="C2468" s="208" t="s">
        <v>2468</v>
      </c>
      <c r="D2468" s="208" t="s">
        <v>2469</v>
      </c>
      <c r="E2468" s="208" t="s">
        <v>2525</v>
      </c>
      <c r="F2468" s="208" t="s">
        <v>176</v>
      </c>
      <c r="G2468" s="208" t="s">
        <v>377</v>
      </c>
      <c r="H2468" s="208" t="s">
        <v>2538</v>
      </c>
      <c r="I2468" s="200" t="s">
        <v>123</v>
      </c>
      <c r="J2468" s="208" t="s">
        <v>179</v>
      </c>
      <c r="K2468" s="208" t="s">
        <v>179</v>
      </c>
      <c r="L2468" s="208" t="s">
        <v>261</v>
      </c>
      <c r="M2468" s="199" t="s">
        <v>122</v>
      </c>
      <c r="N2468" s="201">
        <v>130.96250000000001</v>
      </c>
      <c r="O2468" s="202" t="s">
        <v>81</v>
      </c>
      <c r="P2468" s="202"/>
      <c r="Q2468" s="203">
        <f t="shared" si="153"/>
        <v>0</v>
      </c>
      <c r="R2468" s="203">
        <f t="shared" si="154"/>
        <v>0</v>
      </c>
      <c r="S2468" s="213">
        <f>IF(M2468="nvt",0,IF(O2468&gt;0,VLOOKUP(M2468,'3-Productie normen'!A:K,VLOOKUP(O2468,'3-Productie normen'!$B$34:$C$35,2,FALSE),FALSE)))</f>
        <v>0</v>
      </c>
      <c r="T2468" s="213">
        <f t="shared" si="155"/>
        <v>0</v>
      </c>
      <c r="U2468" s="572"/>
    </row>
    <row r="2469" spans="1:21" ht="14.15" customHeight="1">
      <c r="A2469" s="231">
        <v>2468</v>
      </c>
      <c r="B2469" s="262" t="s">
        <v>88</v>
      </c>
      <c r="C2469" s="208" t="s">
        <v>2468</v>
      </c>
      <c r="D2469" s="208" t="s">
        <v>2469</v>
      </c>
      <c r="E2469" s="208" t="s">
        <v>2525</v>
      </c>
      <c r="F2469" s="208" t="s">
        <v>176</v>
      </c>
      <c r="G2469" s="208" t="s">
        <v>377</v>
      </c>
      <c r="H2469" s="208" t="s">
        <v>2539</v>
      </c>
      <c r="I2469" s="200" t="s">
        <v>143</v>
      </c>
      <c r="J2469" s="208" t="s">
        <v>255</v>
      </c>
      <c r="K2469" s="208" t="s">
        <v>256</v>
      </c>
      <c r="L2469" s="208" t="s">
        <v>1684</v>
      </c>
      <c r="M2469" s="208" t="s">
        <v>143</v>
      </c>
      <c r="N2469" s="201">
        <v>3.2130000000000001</v>
      </c>
      <c r="O2469" s="202"/>
      <c r="P2469" s="202"/>
      <c r="Q2469" s="203">
        <f t="shared" si="153"/>
        <v>0</v>
      </c>
      <c r="R2469" s="203">
        <f t="shared" si="154"/>
        <v>0</v>
      </c>
      <c r="S2469" s="213">
        <f>IF(M2469="nvt",0,IF(O2469&gt;0,VLOOKUP(M2469,'3-Productie normen'!A:K,VLOOKUP(O2469,'3-Productie normen'!$B$34:$C$35,2,FALSE),FALSE)))</f>
        <v>0</v>
      </c>
      <c r="T2469" s="213">
        <f t="shared" si="155"/>
        <v>0</v>
      </c>
      <c r="U2469" s="572"/>
    </row>
    <row r="2470" spans="1:21" ht="14.15" customHeight="1">
      <c r="A2470" s="231">
        <v>2469</v>
      </c>
      <c r="B2470" s="262" t="s">
        <v>88</v>
      </c>
      <c r="C2470" s="208" t="s">
        <v>2468</v>
      </c>
      <c r="D2470" s="208" t="s">
        <v>2469</v>
      </c>
      <c r="E2470" s="208" t="s">
        <v>2525</v>
      </c>
      <c r="F2470" s="208" t="s">
        <v>176</v>
      </c>
      <c r="G2470" s="208" t="s">
        <v>377</v>
      </c>
      <c r="H2470" s="208" t="s">
        <v>2540</v>
      </c>
      <c r="I2470" s="200" t="s">
        <v>127</v>
      </c>
      <c r="J2470" s="208" t="s">
        <v>379</v>
      </c>
      <c r="K2470" s="208" t="s">
        <v>2477</v>
      </c>
      <c r="L2470" s="208" t="s">
        <v>1684</v>
      </c>
      <c r="M2470" s="208" t="s">
        <v>128</v>
      </c>
      <c r="N2470" s="201">
        <v>61.457599999999999</v>
      </c>
      <c r="O2470" s="202">
        <v>255</v>
      </c>
      <c r="P2470" s="202"/>
      <c r="Q2470" s="203">
        <f t="shared" si="153"/>
        <v>0</v>
      </c>
      <c r="R2470" s="203">
        <f t="shared" si="154"/>
        <v>0</v>
      </c>
      <c r="S2470" s="213">
        <f>IF(M2470="nvt",0,IF(O2470&gt;0,VLOOKUP(M2470,'3-Productie normen'!A:K,VLOOKUP(O2470,'3-Productie normen'!$B$34:$C$35,2,FALSE),FALSE)))</f>
        <v>0</v>
      </c>
      <c r="T2470" s="213">
        <f t="shared" si="155"/>
        <v>0</v>
      </c>
      <c r="U2470" s="572"/>
    </row>
    <row r="2471" spans="1:21" ht="14.15" customHeight="1">
      <c r="A2471" s="231">
        <v>2470</v>
      </c>
      <c r="B2471" s="262" t="s">
        <v>88</v>
      </c>
      <c r="C2471" s="208" t="s">
        <v>2468</v>
      </c>
      <c r="D2471" s="208" t="s">
        <v>2469</v>
      </c>
      <c r="E2471" s="208" t="s">
        <v>2525</v>
      </c>
      <c r="F2471" s="208" t="s">
        <v>176</v>
      </c>
      <c r="G2471" s="208" t="s">
        <v>377</v>
      </c>
      <c r="H2471" s="208" t="s">
        <v>2541</v>
      </c>
      <c r="I2471" s="200" t="s">
        <v>123</v>
      </c>
      <c r="J2471" s="208" t="s">
        <v>179</v>
      </c>
      <c r="K2471" s="208" t="s">
        <v>246</v>
      </c>
      <c r="L2471" s="208" t="s">
        <v>1684</v>
      </c>
      <c r="M2471" s="199" t="s">
        <v>122</v>
      </c>
      <c r="N2471" s="201">
        <v>10.087899999999999</v>
      </c>
      <c r="O2471" s="202" t="s">
        <v>81</v>
      </c>
      <c r="P2471" s="202"/>
      <c r="Q2471" s="203">
        <f t="shared" si="153"/>
        <v>0</v>
      </c>
      <c r="R2471" s="203">
        <f t="shared" si="154"/>
        <v>0</v>
      </c>
      <c r="S2471" s="213">
        <f>IF(M2471="nvt",0,IF(O2471&gt;0,VLOOKUP(M2471,'3-Productie normen'!A:K,VLOOKUP(O2471,'3-Productie normen'!$B$34:$C$35,2,FALSE),FALSE)))</f>
        <v>0</v>
      </c>
      <c r="T2471" s="213">
        <f t="shared" si="155"/>
        <v>0</v>
      </c>
      <c r="U2471" s="572"/>
    </row>
    <row r="2472" spans="1:21" ht="14.15" customHeight="1">
      <c r="A2472" s="231">
        <v>2471</v>
      </c>
      <c r="B2472" s="262" t="s">
        <v>88</v>
      </c>
      <c r="C2472" s="208" t="s">
        <v>2468</v>
      </c>
      <c r="D2472" s="208" t="s">
        <v>2469</v>
      </c>
      <c r="E2472" s="208" t="s">
        <v>2525</v>
      </c>
      <c r="F2472" s="208" t="s">
        <v>176</v>
      </c>
      <c r="G2472" s="208" t="s">
        <v>377</v>
      </c>
      <c r="H2472" s="208" t="s">
        <v>2542</v>
      </c>
      <c r="I2472" s="200" t="s">
        <v>143</v>
      </c>
      <c r="J2472" s="208" t="s">
        <v>379</v>
      </c>
      <c r="K2472" s="208" t="s">
        <v>2477</v>
      </c>
      <c r="L2472" s="208" t="s">
        <v>381</v>
      </c>
      <c r="M2472" s="208" t="s">
        <v>143</v>
      </c>
      <c r="N2472" s="201">
        <v>62.971599999999995</v>
      </c>
      <c r="O2472" s="202"/>
      <c r="P2472" s="202"/>
      <c r="Q2472" s="203">
        <f t="shared" si="153"/>
        <v>0</v>
      </c>
      <c r="R2472" s="203">
        <f t="shared" si="154"/>
        <v>0</v>
      </c>
      <c r="S2472" s="213">
        <f>IF(M2472="nvt",0,IF(O2472&gt;0,VLOOKUP(M2472,'3-Productie normen'!A:K,VLOOKUP(O2472,'3-Productie normen'!$B$34:$C$35,2,FALSE),FALSE)))</f>
        <v>0</v>
      </c>
      <c r="T2472" s="213">
        <f t="shared" si="155"/>
        <v>0</v>
      </c>
      <c r="U2472" s="572"/>
    </row>
    <row r="2473" spans="1:21" ht="14.15" customHeight="1">
      <c r="A2473" s="231">
        <v>2472</v>
      </c>
      <c r="B2473" s="262" t="s">
        <v>88</v>
      </c>
      <c r="C2473" s="208" t="s">
        <v>2468</v>
      </c>
      <c r="D2473" s="208" t="s">
        <v>2469</v>
      </c>
      <c r="E2473" s="208" t="s">
        <v>2525</v>
      </c>
      <c r="F2473" s="208" t="s">
        <v>176</v>
      </c>
      <c r="G2473" s="208" t="s">
        <v>377</v>
      </c>
      <c r="H2473" s="208" t="s">
        <v>2543</v>
      </c>
      <c r="I2473" s="200" t="s">
        <v>143</v>
      </c>
      <c r="J2473" s="208" t="s">
        <v>255</v>
      </c>
      <c r="K2473" s="208" t="s">
        <v>256</v>
      </c>
      <c r="L2473" s="208" t="s">
        <v>1684</v>
      </c>
      <c r="M2473" s="208" t="s">
        <v>143</v>
      </c>
      <c r="N2473" s="201">
        <v>15.9856</v>
      </c>
      <c r="O2473" s="202"/>
      <c r="P2473" s="202"/>
      <c r="Q2473" s="203">
        <f t="shared" si="153"/>
        <v>0</v>
      </c>
      <c r="R2473" s="203">
        <f t="shared" si="154"/>
        <v>0</v>
      </c>
      <c r="S2473" s="213">
        <f>IF(M2473="nvt",0,IF(O2473&gt;0,VLOOKUP(M2473,'3-Productie normen'!A:K,VLOOKUP(O2473,'3-Productie normen'!$B$34:$C$35,2,FALSE),FALSE)))</f>
        <v>0</v>
      </c>
      <c r="T2473" s="213">
        <f t="shared" si="155"/>
        <v>0</v>
      </c>
      <c r="U2473" s="572"/>
    </row>
    <row r="2474" spans="1:21" ht="14.15" customHeight="1">
      <c r="A2474" s="232">
        <v>2473</v>
      </c>
      <c r="B2474" s="262" t="s">
        <v>88</v>
      </c>
      <c r="C2474" s="208" t="s">
        <v>2468</v>
      </c>
      <c r="D2474" s="208" t="s">
        <v>2469</v>
      </c>
      <c r="E2474" s="208" t="s">
        <v>2525</v>
      </c>
      <c r="F2474" s="208" t="s">
        <v>176</v>
      </c>
      <c r="G2474" s="208" t="s">
        <v>377</v>
      </c>
      <c r="H2474" s="208" t="s">
        <v>2544</v>
      </c>
      <c r="I2474" s="200" t="s">
        <v>123</v>
      </c>
      <c r="J2474" s="208" t="s">
        <v>179</v>
      </c>
      <c r="K2474" s="208" t="s">
        <v>179</v>
      </c>
      <c r="L2474" s="208" t="s">
        <v>261</v>
      </c>
      <c r="M2474" s="199" t="s">
        <v>122</v>
      </c>
      <c r="N2474" s="201">
        <v>13.680099999999999</v>
      </c>
      <c r="O2474" s="202" t="s">
        <v>81</v>
      </c>
      <c r="P2474" s="202"/>
      <c r="Q2474" s="203">
        <f t="shared" si="153"/>
        <v>0</v>
      </c>
      <c r="R2474" s="203">
        <f t="shared" si="154"/>
        <v>0</v>
      </c>
      <c r="S2474" s="213">
        <f>IF(M2474="nvt",0,IF(O2474&gt;0,VLOOKUP(M2474,'3-Productie normen'!A:K,VLOOKUP(O2474,'3-Productie normen'!$B$34:$C$35,2,FALSE),FALSE)))</f>
        <v>0</v>
      </c>
      <c r="T2474" s="213">
        <f t="shared" si="155"/>
        <v>0</v>
      </c>
      <c r="U2474" s="572"/>
    </row>
    <row r="2475" spans="1:21" ht="14.15" customHeight="1">
      <c r="A2475" s="231">
        <v>2474</v>
      </c>
      <c r="B2475" s="262" t="s">
        <v>88</v>
      </c>
      <c r="C2475" s="208" t="s">
        <v>2468</v>
      </c>
      <c r="D2475" s="208" t="s">
        <v>2469</v>
      </c>
      <c r="E2475" s="208" t="s">
        <v>2525</v>
      </c>
      <c r="F2475" s="208" t="s">
        <v>176</v>
      </c>
      <c r="G2475" s="208" t="s">
        <v>377</v>
      </c>
      <c r="H2475" s="208" t="s">
        <v>2545</v>
      </c>
      <c r="I2475" s="200" t="s">
        <v>125</v>
      </c>
      <c r="J2475" s="208" t="s">
        <v>222</v>
      </c>
      <c r="K2475" s="208" t="s">
        <v>279</v>
      </c>
      <c r="L2475" s="208" t="s">
        <v>261</v>
      </c>
      <c r="M2475" s="199" t="s">
        <v>129</v>
      </c>
      <c r="N2475" s="201">
        <v>1.9552</v>
      </c>
      <c r="O2475" s="202" t="s">
        <v>81</v>
      </c>
      <c r="P2475" s="202"/>
      <c r="Q2475" s="203">
        <f t="shared" si="153"/>
        <v>0</v>
      </c>
      <c r="R2475" s="203">
        <f t="shared" si="154"/>
        <v>0</v>
      </c>
      <c r="S2475" s="213">
        <f>IF(M2475="nvt",0,IF(O2475&gt;0,VLOOKUP(M2475,'3-Productie normen'!A:K,VLOOKUP(O2475,'3-Productie normen'!$B$34:$C$35,2,FALSE),FALSE)))</f>
        <v>0</v>
      </c>
      <c r="T2475" s="213">
        <f t="shared" si="155"/>
        <v>0</v>
      </c>
      <c r="U2475" s="572"/>
    </row>
    <row r="2476" spans="1:21" ht="14.15" customHeight="1">
      <c r="A2476" s="231">
        <v>2475</v>
      </c>
      <c r="B2476" s="262" t="s">
        <v>88</v>
      </c>
      <c r="C2476" s="208" t="s">
        <v>2468</v>
      </c>
      <c r="D2476" s="208" t="s">
        <v>2469</v>
      </c>
      <c r="E2476" s="208" t="s">
        <v>2525</v>
      </c>
      <c r="F2476" s="208" t="s">
        <v>176</v>
      </c>
      <c r="G2476" s="208" t="s">
        <v>377</v>
      </c>
      <c r="H2476" s="208" t="s">
        <v>2546</v>
      </c>
      <c r="I2476" s="200" t="s">
        <v>143</v>
      </c>
      <c r="J2476" s="208" t="s">
        <v>379</v>
      </c>
      <c r="K2476" s="208" t="s">
        <v>2477</v>
      </c>
      <c r="L2476" s="208" t="s">
        <v>381</v>
      </c>
      <c r="M2476" s="208" t="s">
        <v>143</v>
      </c>
      <c r="N2476" s="201">
        <v>466.21480000000003</v>
      </c>
      <c r="O2476" s="202"/>
      <c r="P2476" s="202"/>
      <c r="Q2476" s="203">
        <f t="shared" si="153"/>
        <v>0</v>
      </c>
      <c r="R2476" s="203">
        <f t="shared" si="154"/>
        <v>0</v>
      </c>
      <c r="S2476" s="213">
        <f>IF(M2476="nvt",0,IF(O2476&gt;0,VLOOKUP(M2476,'3-Productie normen'!A:K,VLOOKUP(O2476,'3-Productie normen'!$B$34:$C$35,2,FALSE),FALSE)))</f>
        <v>0</v>
      </c>
      <c r="T2476" s="213">
        <f t="shared" si="155"/>
        <v>0</v>
      </c>
      <c r="U2476" s="572"/>
    </row>
    <row r="2477" spans="1:21" ht="14.15" customHeight="1">
      <c r="A2477" s="231">
        <v>2476</v>
      </c>
      <c r="B2477" s="262" t="s">
        <v>88</v>
      </c>
      <c r="C2477" s="208" t="s">
        <v>2468</v>
      </c>
      <c r="D2477" s="208" t="s">
        <v>2469</v>
      </c>
      <c r="E2477" s="208" t="s">
        <v>2525</v>
      </c>
      <c r="F2477" s="208" t="s">
        <v>176</v>
      </c>
      <c r="G2477" s="208" t="s">
        <v>377</v>
      </c>
      <c r="H2477" s="208" t="s">
        <v>2547</v>
      </c>
      <c r="I2477" s="200" t="s">
        <v>133</v>
      </c>
      <c r="J2477" s="208" t="s">
        <v>222</v>
      </c>
      <c r="K2477" s="208" t="s">
        <v>223</v>
      </c>
      <c r="L2477" s="208" t="s">
        <v>1684</v>
      </c>
      <c r="M2477" s="225" t="s">
        <v>139</v>
      </c>
      <c r="N2477" s="201">
        <v>4.2699999999999996</v>
      </c>
      <c r="O2477" s="202" t="s">
        <v>81</v>
      </c>
      <c r="P2477" s="202" t="s">
        <v>81</v>
      </c>
      <c r="Q2477" s="203">
        <f t="shared" si="153"/>
        <v>0</v>
      </c>
      <c r="R2477" s="203">
        <f t="shared" si="154"/>
        <v>0</v>
      </c>
      <c r="S2477" s="213">
        <f>IF(M2477="nvt",0,IF(O2477&gt;0,VLOOKUP(M2477,'3-Productie normen'!A:K,VLOOKUP(O2477,'3-Productie normen'!$B$34:$C$35,2,FALSE),FALSE)))</f>
        <v>0</v>
      </c>
      <c r="T2477" s="213">
        <f t="shared" si="155"/>
        <v>0</v>
      </c>
      <c r="U2477" s="572"/>
    </row>
    <row r="2478" spans="1:21" ht="14.15" customHeight="1">
      <c r="A2478" s="231">
        <v>2477</v>
      </c>
      <c r="B2478" s="262" t="s">
        <v>88</v>
      </c>
      <c r="C2478" s="208" t="s">
        <v>2468</v>
      </c>
      <c r="D2478" s="208" t="s">
        <v>2469</v>
      </c>
      <c r="E2478" s="208" t="s">
        <v>2525</v>
      </c>
      <c r="F2478" s="208" t="s">
        <v>176</v>
      </c>
      <c r="G2478" s="208" t="s">
        <v>377</v>
      </c>
      <c r="H2478" s="208" t="s">
        <v>2548</v>
      </c>
      <c r="I2478" s="200" t="s">
        <v>133</v>
      </c>
      <c r="J2478" s="208" t="s">
        <v>222</v>
      </c>
      <c r="K2478" s="208" t="s">
        <v>223</v>
      </c>
      <c r="L2478" s="208" t="s">
        <v>1684</v>
      </c>
      <c r="M2478" s="225" t="s">
        <v>139</v>
      </c>
      <c r="N2478" s="201">
        <v>1.1066</v>
      </c>
      <c r="O2478" s="202" t="s">
        <v>81</v>
      </c>
      <c r="P2478" s="202" t="s">
        <v>81</v>
      </c>
      <c r="Q2478" s="203">
        <f t="shared" si="153"/>
        <v>0</v>
      </c>
      <c r="R2478" s="203">
        <f t="shared" si="154"/>
        <v>0</v>
      </c>
      <c r="S2478" s="213">
        <f>IF(M2478="nvt",0,IF(O2478&gt;0,VLOOKUP(M2478,'3-Productie normen'!A:K,VLOOKUP(O2478,'3-Productie normen'!$B$34:$C$35,2,FALSE),FALSE)))</f>
        <v>0</v>
      </c>
      <c r="T2478" s="213">
        <f t="shared" si="155"/>
        <v>0</v>
      </c>
      <c r="U2478" s="572"/>
    </row>
    <row r="2479" spans="1:21" ht="14.15" customHeight="1">
      <c r="A2479" s="231">
        <v>2478</v>
      </c>
      <c r="B2479" s="262" t="s">
        <v>88</v>
      </c>
      <c r="C2479" s="208" t="s">
        <v>2468</v>
      </c>
      <c r="D2479" s="208" t="s">
        <v>2469</v>
      </c>
      <c r="E2479" s="208" t="s">
        <v>2525</v>
      </c>
      <c r="F2479" s="208" t="s">
        <v>176</v>
      </c>
      <c r="G2479" s="208" t="s">
        <v>377</v>
      </c>
      <c r="H2479" s="208" t="s">
        <v>2549</v>
      </c>
      <c r="I2479" s="200" t="s">
        <v>133</v>
      </c>
      <c r="J2479" s="208" t="s">
        <v>222</v>
      </c>
      <c r="K2479" s="208" t="s">
        <v>223</v>
      </c>
      <c r="L2479" s="208" t="s">
        <v>1684</v>
      </c>
      <c r="M2479" s="225" t="s">
        <v>139</v>
      </c>
      <c r="N2479" s="201">
        <v>1.1161000000000001</v>
      </c>
      <c r="O2479" s="202" t="s">
        <v>81</v>
      </c>
      <c r="P2479" s="202" t="s">
        <v>81</v>
      </c>
      <c r="Q2479" s="203">
        <f t="shared" si="153"/>
        <v>0</v>
      </c>
      <c r="R2479" s="203">
        <f t="shared" si="154"/>
        <v>0</v>
      </c>
      <c r="S2479" s="213">
        <f>IF(M2479="nvt",0,IF(O2479&gt;0,VLOOKUP(M2479,'3-Productie normen'!A:K,VLOOKUP(O2479,'3-Productie normen'!$B$34:$C$35,2,FALSE),FALSE)))</f>
        <v>0</v>
      </c>
      <c r="T2479" s="213">
        <f t="shared" si="155"/>
        <v>0</v>
      </c>
      <c r="U2479" s="572"/>
    </row>
    <row r="2480" spans="1:21" ht="14.15" customHeight="1">
      <c r="A2480" s="231">
        <v>2479</v>
      </c>
      <c r="B2480" s="262" t="s">
        <v>88</v>
      </c>
      <c r="C2480" s="208" t="s">
        <v>2468</v>
      </c>
      <c r="D2480" s="208" t="s">
        <v>2469</v>
      </c>
      <c r="E2480" s="208" t="s">
        <v>2525</v>
      </c>
      <c r="F2480" s="208" t="s">
        <v>176</v>
      </c>
      <c r="G2480" s="208" t="s">
        <v>377</v>
      </c>
      <c r="H2480" s="208" t="s">
        <v>2550</v>
      </c>
      <c r="I2480" s="200" t="s">
        <v>133</v>
      </c>
      <c r="J2480" s="208" t="s">
        <v>790</v>
      </c>
      <c r="K2480" s="208" t="s">
        <v>2551</v>
      </c>
      <c r="L2480" s="208" t="s">
        <v>1684</v>
      </c>
      <c r="M2480" s="225" t="s">
        <v>139</v>
      </c>
      <c r="N2480" s="201">
        <v>22.029</v>
      </c>
      <c r="O2480" s="202" t="s">
        <v>81</v>
      </c>
      <c r="P2480" s="202" t="s">
        <v>81</v>
      </c>
      <c r="Q2480" s="203">
        <f t="shared" si="153"/>
        <v>0</v>
      </c>
      <c r="R2480" s="203">
        <f t="shared" si="154"/>
        <v>0</v>
      </c>
      <c r="S2480" s="213">
        <f>IF(M2480="nvt",0,IF(O2480&gt;0,VLOOKUP(M2480,'3-Productie normen'!A:K,VLOOKUP(O2480,'3-Productie normen'!$B$34:$C$35,2,FALSE),FALSE)))</f>
        <v>0</v>
      </c>
      <c r="T2480" s="213">
        <f t="shared" si="155"/>
        <v>0</v>
      </c>
      <c r="U2480" s="572"/>
    </row>
    <row r="2481" spans="1:41" ht="14.15" customHeight="1">
      <c r="A2481" s="231">
        <v>2480</v>
      </c>
      <c r="B2481" s="262" t="s">
        <v>88</v>
      </c>
      <c r="C2481" s="208" t="s">
        <v>2468</v>
      </c>
      <c r="D2481" s="208" t="s">
        <v>2469</v>
      </c>
      <c r="E2481" s="208" t="s">
        <v>2525</v>
      </c>
      <c r="F2481" s="208" t="s">
        <v>176</v>
      </c>
      <c r="G2481" s="208" t="s">
        <v>377</v>
      </c>
      <c r="H2481" s="208" t="s">
        <v>2552</v>
      </c>
      <c r="I2481" s="200" t="s">
        <v>133</v>
      </c>
      <c r="J2481" s="208" t="s">
        <v>790</v>
      </c>
      <c r="K2481" s="208" t="s">
        <v>2551</v>
      </c>
      <c r="L2481" s="208" t="s">
        <v>1684</v>
      </c>
      <c r="M2481" s="225" t="s">
        <v>139</v>
      </c>
      <c r="N2481" s="201">
        <v>3.1888999999999998</v>
      </c>
      <c r="O2481" s="202" t="s">
        <v>81</v>
      </c>
      <c r="P2481" s="202" t="s">
        <v>81</v>
      </c>
      <c r="Q2481" s="203">
        <f t="shared" si="153"/>
        <v>0</v>
      </c>
      <c r="R2481" s="203">
        <f t="shared" si="154"/>
        <v>0</v>
      </c>
      <c r="S2481" s="213">
        <f>IF(M2481="nvt",0,IF(O2481&gt;0,VLOOKUP(M2481,'3-Productie normen'!A:K,VLOOKUP(O2481,'3-Productie normen'!$B$34:$C$35,2,FALSE),FALSE)))</f>
        <v>0</v>
      </c>
      <c r="T2481" s="213">
        <f t="shared" si="155"/>
        <v>0</v>
      </c>
      <c r="U2481" s="572"/>
    </row>
    <row r="2482" spans="1:41" ht="14.15" customHeight="1">
      <c r="A2482" s="232">
        <v>2481</v>
      </c>
      <c r="B2482" s="262" t="s">
        <v>88</v>
      </c>
      <c r="C2482" s="208" t="s">
        <v>2468</v>
      </c>
      <c r="D2482" s="208" t="s">
        <v>2469</v>
      </c>
      <c r="E2482" s="208" t="s">
        <v>2525</v>
      </c>
      <c r="F2482" s="208" t="s">
        <v>176</v>
      </c>
      <c r="G2482" s="208" t="s">
        <v>377</v>
      </c>
      <c r="H2482" s="208" t="s">
        <v>2553</v>
      </c>
      <c r="I2482" s="200" t="s">
        <v>133</v>
      </c>
      <c r="J2482" s="208" t="s">
        <v>222</v>
      </c>
      <c r="K2482" s="208" t="s">
        <v>223</v>
      </c>
      <c r="L2482" s="208" t="s">
        <v>461</v>
      </c>
      <c r="M2482" s="225" t="s">
        <v>139</v>
      </c>
      <c r="N2482" s="201">
        <v>4.3469999999999995</v>
      </c>
      <c r="O2482" s="202" t="s">
        <v>81</v>
      </c>
      <c r="P2482" s="202" t="s">
        <v>81</v>
      </c>
      <c r="Q2482" s="203">
        <f t="shared" si="153"/>
        <v>0</v>
      </c>
      <c r="R2482" s="203">
        <f t="shared" si="154"/>
        <v>0</v>
      </c>
      <c r="S2482" s="213">
        <f>IF(M2482="nvt",0,IF(O2482&gt;0,VLOOKUP(M2482,'3-Productie normen'!A:K,VLOOKUP(O2482,'3-Productie normen'!$B$34:$C$35,2,FALSE),FALSE)))</f>
        <v>0</v>
      </c>
      <c r="T2482" s="213">
        <f t="shared" si="155"/>
        <v>0</v>
      </c>
      <c r="U2482" s="572"/>
    </row>
    <row r="2483" spans="1:41" ht="14.15" customHeight="1">
      <c r="A2483" s="231">
        <v>2482</v>
      </c>
      <c r="B2483" s="262" t="s">
        <v>88</v>
      </c>
      <c r="C2483" s="208" t="s">
        <v>2468</v>
      </c>
      <c r="D2483" s="208" t="s">
        <v>2469</v>
      </c>
      <c r="E2483" s="208" t="s">
        <v>2525</v>
      </c>
      <c r="F2483" s="208" t="s">
        <v>176</v>
      </c>
      <c r="G2483" s="208" t="s">
        <v>377</v>
      </c>
      <c r="H2483" s="208" t="s">
        <v>2554</v>
      </c>
      <c r="I2483" s="200" t="s">
        <v>133</v>
      </c>
      <c r="J2483" s="208" t="s">
        <v>222</v>
      </c>
      <c r="K2483" s="208" t="s">
        <v>223</v>
      </c>
      <c r="L2483" s="208" t="s">
        <v>461</v>
      </c>
      <c r="M2483" s="225" t="s">
        <v>139</v>
      </c>
      <c r="N2483" s="201">
        <v>1.2276</v>
      </c>
      <c r="O2483" s="202" t="s">
        <v>81</v>
      </c>
      <c r="P2483" s="202" t="s">
        <v>81</v>
      </c>
      <c r="Q2483" s="203">
        <f t="shared" si="153"/>
        <v>0</v>
      </c>
      <c r="R2483" s="203">
        <f t="shared" si="154"/>
        <v>0</v>
      </c>
      <c r="S2483" s="213">
        <f>IF(M2483="nvt",0,IF(O2483&gt;0,VLOOKUP(M2483,'3-Productie normen'!A:K,VLOOKUP(O2483,'3-Productie normen'!$B$34:$C$35,2,FALSE),FALSE)))</f>
        <v>0</v>
      </c>
      <c r="T2483" s="213">
        <f t="shared" si="155"/>
        <v>0</v>
      </c>
      <c r="U2483" s="572"/>
    </row>
    <row r="2484" spans="1:41" s="206" customFormat="1" ht="14.15" customHeight="1">
      <c r="A2484" s="231">
        <v>2483</v>
      </c>
      <c r="B2484" s="262" t="s">
        <v>88</v>
      </c>
      <c r="C2484" s="208" t="s">
        <v>2468</v>
      </c>
      <c r="D2484" s="208" t="s">
        <v>2469</v>
      </c>
      <c r="E2484" s="208" t="s">
        <v>2525</v>
      </c>
      <c r="F2484" s="208" t="s">
        <v>176</v>
      </c>
      <c r="G2484" s="208" t="s">
        <v>377</v>
      </c>
      <c r="H2484" s="208" t="s">
        <v>2555</v>
      </c>
      <c r="I2484" s="200" t="s">
        <v>133</v>
      </c>
      <c r="J2484" s="208" t="s">
        <v>222</v>
      </c>
      <c r="K2484" s="208" t="s">
        <v>223</v>
      </c>
      <c r="L2484" s="208" t="s">
        <v>461</v>
      </c>
      <c r="M2484" s="225" t="s">
        <v>139</v>
      </c>
      <c r="N2484" s="201">
        <v>1.2152000000000001</v>
      </c>
      <c r="O2484" s="202" t="s">
        <v>81</v>
      </c>
      <c r="P2484" s="202" t="s">
        <v>81</v>
      </c>
      <c r="Q2484" s="203">
        <f t="shared" si="153"/>
        <v>0</v>
      </c>
      <c r="R2484" s="203">
        <f t="shared" si="154"/>
        <v>0</v>
      </c>
      <c r="S2484" s="213">
        <f>IF(M2484="nvt",0,IF(O2484&gt;0,VLOOKUP(M2484,'3-Productie normen'!A:K,VLOOKUP(O2484,'3-Productie normen'!$B$34:$C$35,2,FALSE),FALSE)))</f>
        <v>0</v>
      </c>
      <c r="T2484" s="213">
        <f t="shared" si="155"/>
        <v>0</v>
      </c>
      <c r="U2484" s="572"/>
      <c r="V2484" s="3"/>
      <c r="W2484" s="32"/>
      <c r="X2484" s="32"/>
      <c r="Y2484" s="32"/>
      <c r="Z2484" s="32"/>
      <c r="AA2484" s="32"/>
      <c r="AB2484" s="32"/>
      <c r="AC2484" s="32"/>
      <c r="AD2484" s="32"/>
      <c r="AE2484" s="32"/>
      <c r="AF2484" s="32"/>
      <c r="AG2484" s="32"/>
      <c r="AH2484" s="32"/>
      <c r="AI2484" s="32"/>
      <c r="AJ2484" s="32"/>
      <c r="AK2484" s="32"/>
      <c r="AL2484" s="32"/>
      <c r="AM2484" s="32"/>
      <c r="AN2484" s="32"/>
      <c r="AO2484" s="569"/>
    </row>
    <row r="2485" spans="1:41" ht="14.15" customHeight="1">
      <c r="A2485" s="231">
        <v>2484</v>
      </c>
      <c r="B2485" s="262" t="s">
        <v>88</v>
      </c>
      <c r="C2485" s="208" t="s">
        <v>2468</v>
      </c>
      <c r="D2485" s="208" t="s">
        <v>2469</v>
      </c>
      <c r="E2485" s="208" t="s">
        <v>2525</v>
      </c>
      <c r="F2485" s="208" t="s">
        <v>176</v>
      </c>
      <c r="G2485" s="208" t="s">
        <v>377</v>
      </c>
      <c r="H2485" s="208" t="s">
        <v>2556</v>
      </c>
      <c r="I2485" s="200" t="s">
        <v>143</v>
      </c>
      <c r="J2485" s="208" t="s">
        <v>209</v>
      </c>
      <c r="K2485" s="208" t="s">
        <v>220</v>
      </c>
      <c r="L2485" s="208" t="s">
        <v>381</v>
      </c>
      <c r="M2485" s="208" t="s">
        <v>143</v>
      </c>
      <c r="N2485" s="201">
        <v>4.5401999999999996</v>
      </c>
      <c r="O2485" s="202"/>
      <c r="P2485" s="202"/>
      <c r="Q2485" s="203">
        <f t="shared" si="153"/>
        <v>0</v>
      </c>
      <c r="R2485" s="203">
        <f t="shared" si="154"/>
        <v>0</v>
      </c>
      <c r="S2485" s="213">
        <f>IF(M2485="nvt",0,IF(O2485&gt;0,VLOOKUP(M2485,'3-Productie normen'!A:K,VLOOKUP(O2485,'3-Productie normen'!$B$34:$C$35,2,FALSE),FALSE)))</f>
        <v>0</v>
      </c>
      <c r="T2485" s="213">
        <f t="shared" si="155"/>
        <v>0</v>
      </c>
      <c r="U2485" s="572"/>
    </row>
    <row r="2486" spans="1:41" ht="14.15" customHeight="1">
      <c r="A2486" s="231">
        <v>2485</v>
      </c>
      <c r="B2486" s="262" t="s">
        <v>88</v>
      </c>
      <c r="C2486" s="208" t="s">
        <v>2468</v>
      </c>
      <c r="D2486" s="208" t="s">
        <v>2469</v>
      </c>
      <c r="E2486" s="208" t="s">
        <v>2525</v>
      </c>
      <c r="F2486" s="208" t="s">
        <v>176</v>
      </c>
      <c r="G2486" s="208" t="s">
        <v>377</v>
      </c>
      <c r="H2486" s="208" t="s">
        <v>2557</v>
      </c>
      <c r="I2486" s="200" t="s">
        <v>143</v>
      </c>
      <c r="J2486" s="208" t="s">
        <v>222</v>
      </c>
      <c r="K2486" s="208" t="s">
        <v>223</v>
      </c>
      <c r="L2486" s="208" t="s">
        <v>381</v>
      </c>
      <c r="M2486" s="208" t="s">
        <v>143</v>
      </c>
      <c r="N2486" s="201">
        <v>4.1768000000000001</v>
      </c>
      <c r="O2486" s="202"/>
      <c r="P2486" s="202"/>
      <c r="Q2486" s="203">
        <f t="shared" si="153"/>
        <v>0</v>
      </c>
      <c r="R2486" s="203">
        <f t="shared" si="154"/>
        <v>0</v>
      </c>
      <c r="S2486" s="213">
        <f>IF(M2486="nvt",0,IF(O2486&gt;0,VLOOKUP(M2486,'3-Productie normen'!A:K,VLOOKUP(O2486,'3-Productie normen'!$B$34:$C$35,2,FALSE),FALSE)))</f>
        <v>0</v>
      </c>
      <c r="T2486" s="213">
        <f t="shared" si="155"/>
        <v>0</v>
      </c>
      <c r="U2486" s="572"/>
    </row>
    <row r="2487" spans="1:41" ht="14.15" customHeight="1">
      <c r="A2487" s="231">
        <v>2486</v>
      </c>
      <c r="B2487" s="262" t="s">
        <v>88</v>
      </c>
      <c r="C2487" s="208" t="s">
        <v>2468</v>
      </c>
      <c r="D2487" s="208" t="s">
        <v>2469</v>
      </c>
      <c r="E2487" s="208" t="s">
        <v>2525</v>
      </c>
      <c r="F2487" s="208" t="s">
        <v>176</v>
      </c>
      <c r="G2487" s="208" t="s">
        <v>377</v>
      </c>
      <c r="H2487" s="208" t="s">
        <v>2558</v>
      </c>
      <c r="I2487" s="200" t="s">
        <v>143</v>
      </c>
      <c r="J2487" s="208" t="s">
        <v>209</v>
      </c>
      <c r="K2487" s="208" t="s">
        <v>213</v>
      </c>
      <c r="L2487" s="208" t="s">
        <v>381</v>
      </c>
      <c r="M2487" s="208" t="s">
        <v>143</v>
      </c>
      <c r="N2487" s="201">
        <v>6.8130999999999995</v>
      </c>
      <c r="O2487" s="202"/>
      <c r="P2487" s="202"/>
      <c r="Q2487" s="203">
        <f t="shared" si="153"/>
        <v>0</v>
      </c>
      <c r="R2487" s="203">
        <f t="shared" si="154"/>
        <v>0</v>
      </c>
      <c r="S2487" s="213">
        <f>IF(M2487="nvt",0,IF(O2487&gt;0,VLOOKUP(M2487,'3-Productie normen'!A:K,VLOOKUP(O2487,'3-Productie normen'!$B$34:$C$35,2,FALSE),FALSE)))</f>
        <v>0</v>
      </c>
      <c r="T2487" s="213">
        <f t="shared" si="155"/>
        <v>0</v>
      </c>
      <c r="U2487" s="572"/>
    </row>
    <row r="2488" spans="1:41" ht="14.15" customHeight="1">
      <c r="A2488" s="231">
        <v>2487</v>
      </c>
      <c r="B2488" s="262" t="s">
        <v>88</v>
      </c>
      <c r="C2488" s="208" t="s">
        <v>2468</v>
      </c>
      <c r="D2488" s="208" t="s">
        <v>2469</v>
      </c>
      <c r="E2488" s="208" t="s">
        <v>2525</v>
      </c>
      <c r="F2488" s="208" t="s">
        <v>176</v>
      </c>
      <c r="G2488" s="208" t="s">
        <v>177</v>
      </c>
      <c r="H2488" s="208" t="s">
        <v>2559</v>
      </c>
      <c r="I2488" s="200" t="s">
        <v>143</v>
      </c>
      <c r="J2488" s="208" t="s">
        <v>379</v>
      </c>
      <c r="K2488" s="208" t="s">
        <v>2477</v>
      </c>
      <c r="L2488" s="208" t="s">
        <v>381</v>
      </c>
      <c r="M2488" s="208" t="s">
        <v>143</v>
      </c>
      <c r="N2488" s="201">
        <v>71.616799999999998</v>
      </c>
      <c r="O2488" s="202"/>
      <c r="P2488" s="202"/>
      <c r="Q2488" s="203">
        <f t="shared" si="153"/>
        <v>0</v>
      </c>
      <c r="R2488" s="203">
        <f t="shared" si="154"/>
        <v>0</v>
      </c>
      <c r="S2488" s="213">
        <f>IF(M2488="nvt",0,IF(O2488&gt;0,VLOOKUP(M2488,'3-Productie normen'!A:K,VLOOKUP(O2488,'3-Productie normen'!$B$34:$C$35,2,FALSE),FALSE)))</f>
        <v>0</v>
      </c>
      <c r="T2488" s="213">
        <f t="shared" si="155"/>
        <v>0</v>
      </c>
      <c r="U2488" s="572"/>
    </row>
    <row r="2489" spans="1:41" ht="14.15" customHeight="1">
      <c r="A2489" s="231">
        <v>2488</v>
      </c>
      <c r="B2489" s="262" t="s">
        <v>88</v>
      </c>
      <c r="C2489" s="208" t="s">
        <v>2468</v>
      </c>
      <c r="D2489" s="208" t="s">
        <v>2469</v>
      </c>
      <c r="E2489" s="208" t="s">
        <v>2525</v>
      </c>
      <c r="F2489" s="208" t="s">
        <v>176</v>
      </c>
      <c r="G2489" s="208" t="s">
        <v>177</v>
      </c>
      <c r="H2489" s="208" t="s">
        <v>2560</v>
      </c>
      <c r="I2489" s="200" t="s">
        <v>143</v>
      </c>
      <c r="J2489" s="208" t="s">
        <v>209</v>
      </c>
      <c r="K2489" s="208" t="s">
        <v>213</v>
      </c>
      <c r="L2489" s="208" t="s">
        <v>381</v>
      </c>
      <c r="M2489" s="208" t="s">
        <v>143</v>
      </c>
      <c r="N2489" s="201">
        <v>112.9843</v>
      </c>
      <c r="O2489" s="202"/>
      <c r="P2489" s="202"/>
      <c r="Q2489" s="203">
        <f t="shared" si="153"/>
        <v>0</v>
      </c>
      <c r="R2489" s="203">
        <f t="shared" si="154"/>
        <v>0</v>
      </c>
      <c r="S2489" s="213">
        <f>IF(M2489="nvt",0,IF(O2489&gt;0,VLOOKUP(M2489,'3-Productie normen'!A:K,VLOOKUP(O2489,'3-Productie normen'!$B$34:$C$35,2,FALSE),FALSE)))</f>
        <v>0</v>
      </c>
      <c r="T2489" s="213">
        <f t="shared" si="155"/>
        <v>0</v>
      </c>
      <c r="U2489" s="572"/>
    </row>
    <row r="2490" spans="1:41" ht="14.15" customHeight="1">
      <c r="A2490" s="232">
        <v>2489</v>
      </c>
      <c r="B2490" s="262" t="s">
        <v>88</v>
      </c>
      <c r="C2490" s="208" t="s">
        <v>2468</v>
      </c>
      <c r="D2490" s="208" t="s">
        <v>2469</v>
      </c>
      <c r="E2490" s="208" t="s">
        <v>2525</v>
      </c>
      <c r="F2490" s="208" t="s">
        <v>176</v>
      </c>
      <c r="G2490" s="208" t="s">
        <v>407</v>
      </c>
      <c r="H2490" s="208" t="s">
        <v>2561</v>
      </c>
      <c r="I2490" s="200" t="s">
        <v>143</v>
      </c>
      <c r="J2490" s="208" t="s">
        <v>209</v>
      </c>
      <c r="K2490" s="208" t="s">
        <v>213</v>
      </c>
      <c r="L2490" s="208" t="s">
        <v>381</v>
      </c>
      <c r="M2490" s="208" t="s">
        <v>143</v>
      </c>
      <c r="N2490" s="201">
        <v>70.365799999999993</v>
      </c>
      <c r="O2490" s="202"/>
      <c r="P2490" s="202"/>
      <c r="Q2490" s="203">
        <f t="shared" si="153"/>
        <v>0</v>
      </c>
      <c r="R2490" s="203">
        <f t="shared" si="154"/>
        <v>0</v>
      </c>
      <c r="S2490" s="213">
        <f>IF(M2490="nvt",0,IF(O2490&gt;0,VLOOKUP(M2490,'3-Productie normen'!A:K,VLOOKUP(O2490,'3-Productie normen'!$B$34:$C$35,2,FALSE),FALSE)))</f>
        <v>0</v>
      </c>
      <c r="T2490" s="213">
        <f t="shared" si="155"/>
        <v>0</v>
      </c>
      <c r="U2490" s="572"/>
    </row>
    <row r="2491" spans="1:41" ht="14.15" customHeight="1">
      <c r="A2491" s="231">
        <v>2490</v>
      </c>
      <c r="B2491" s="262" t="s">
        <v>88</v>
      </c>
      <c r="C2491" s="208" t="s">
        <v>2468</v>
      </c>
      <c r="D2491" s="208" t="s">
        <v>2469</v>
      </c>
      <c r="E2491" s="208" t="s">
        <v>2525</v>
      </c>
      <c r="F2491" s="208" t="s">
        <v>176</v>
      </c>
      <c r="G2491" s="208" t="s">
        <v>407</v>
      </c>
      <c r="H2491" s="208" t="s">
        <v>2562</v>
      </c>
      <c r="I2491" s="200" t="s">
        <v>143</v>
      </c>
      <c r="J2491" s="208" t="s">
        <v>209</v>
      </c>
      <c r="K2491" s="208" t="s">
        <v>213</v>
      </c>
      <c r="L2491" s="208" t="s">
        <v>381</v>
      </c>
      <c r="M2491" s="208" t="s">
        <v>143</v>
      </c>
      <c r="N2491" s="201">
        <v>606.72280000000001</v>
      </c>
      <c r="O2491" s="202"/>
      <c r="P2491" s="202"/>
      <c r="Q2491" s="203">
        <f t="shared" si="153"/>
        <v>0</v>
      </c>
      <c r="R2491" s="203">
        <f t="shared" si="154"/>
        <v>0</v>
      </c>
      <c r="S2491" s="213">
        <f>IF(M2491="nvt",0,IF(O2491&gt;0,VLOOKUP(M2491,'3-Productie normen'!A:K,VLOOKUP(O2491,'3-Productie normen'!$B$34:$C$35,2,FALSE),FALSE)))</f>
        <v>0</v>
      </c>
      <c r="T2491" s="213">
        <f t="shared" si="155"/>
        <v>0</v>
      </c>
      <c r="U2491" s="572"/>
    </row>
    <row r="2492" spans="1:41" ht="14.15" customHeight="1">
      <c r="A2492" s="231">
        <v>2491</v>
      </c>
      <c r="B2492" s="262" t="s">
        <v>88</v>
      </c>
      <c r="C2492" s="208" t="s">
        <v>2468</v>
      </c>
      <c r="D2492" s="208" t="s">
        <v>2469</v>
      </c>
      <c r="E2492" s="208" t="s">
        <v>2563</v>
      </c>
      <c r="F2492" s="208" t="s">
        <v>176</v>
      </c>
      <c r="G2492" s="208" t="s">
        <v>377</v>
      </c>
      <c r="H2492" s="211">
        <v>1</v>
      </c>
      <c r="I2492" s="200" t="s">
        <v>143</v>
      </c>
      <c r="J2492" s="208" t="s">
        <v>255</v>
      </c>
      <c r="K2492" s="208" t="s">
        <v>566</v>
      </c>
      <c r="L2492" s="208" t="s">
        <v>381</v>
      </c>
      <c r="M2492" s="208" t="s">
        <v>143</v>
      </c>
      <c r="N2492" s="201">
        <v>69.284300000000002</v>
      </c>
      <c r="O2492" s="202"/>
      <c r="P2492" s="202"/>
      <c r="Q2492" s="203">
        <f t="shared" si="153"/>
        <v>0</v>
      </c>
      <c r="R2492" s="203">
        <f t="shared" si="154"/>
        <v>0</v>
      </c>
      <c r="S2492" s="213">
        <f>IF(M2492="nvt",0,IF(O2492&gt;0,VLOOKUP(M2492,'3-Productie normen'!A:K,VLOOKUP(O2492,'3-Productie normen'!$B$34:$C$35,2,FALSE),FALSE)))</f>
        <v>0</v>
      </c>
      <c r="T2492" s="213">
        <f t="shared" si="155"/>
        <v>0</v>
      </c>
      <c r="U2492" s="572"/>
    </row>
    <row r="2493" spans="1:41" ht="14.15" customHeight="1">
      <c r="A2493" s="231">
        <v>2492</v>
      </c>
      <c r="B2493" s="262" t="s">
        <v>88</v>
      </c>
      <c r="C2493" s="208" t="s">
        <v>2468</v>
      </c>
      <c r="D2493" s="208" t="s">
        <v>2469</v>
      </c>
      <c r="E2493" s="208" t="s">
        <v>2564</v>
      </c>
      <c r="F2493" s="208" t="s">
        <v>176</v>
      </c>
      <c r="G2493" s="208" t="s">
        <v>377</v>
      </c>
      <c r="H2493" s="211">
        <v>1</v>
      </c>
      <c r="I2493" s="200" t="s">
        <v>143</v>
      </c>
      <c r="J2493" s="208" t="s">
        <v>255</v>
      </c>
      <c r="K2493" s="208" t="s">
        <v>566</v>
      </c>
      <c r="L2493" s="208" t="s">
        <v>381</v>
      </c>
      <c r="M2493" s="208" t="s">
        <v>143</v>
      </c>
      <c r="N2493" s="201">
        <v>69.284300000000002</v>
      </c>
      <c r="O2493" s="202"/>
      <c r="P2493" s="202"/>
      <c r="Q2493" s="203">
        <f t="shared" si="153"/>
        <v>0</v>
      </c>
      <c r="R2493" s="203">
        <f t="shared" si="154"/>
        <v>0</v>
      </c>
      <c r="S2493" s="213">
        <f>IF(M2493="nvt",0,IF(O2493&gt;0,VLOOKUP(M2493,'3-Productie normen'!A:K,VLOOKUP(O2493,'3-Productie normen'!$B$34:$C$35,2,FALSE),FALSE)))</f>
        <v>0</v>
      </c>
      <c r="T2493" s="213">
        <f t="shared" si="155"/>
        <v>0</v>
      </c>
      <c r="U2493" s="572"/>
    </row>
    <row r="2494" spans="1:41" ht="14.15" customHeight="1">
      <c r="A2494" s="231">
        <v>2493</v>
      </c>
      <c r="B2494" s="262" t="s">
        <v>88</v>
      </c>
      <c r="C2494" s="208" t="s">
        <v>2468</v>
      </c>
      <c r="D2494" s="208" t="s">
        <v>2469</v>
      </c>
      <c r="E2494" s="208" t="s">
        <v>2565</v>
      </c>
      <c r="F2494" s="208" t="s">
        <v>176</v>
      </c>
      <c r="G2494" s="208" t="s">
        <v>377</v>
      </c>
      <c r="H2494" s="208" t="s">
        <v>2566</v>
      </c>
      <c r="I2494" s="200" t="s">
        <v>143</v>
      </c>
      <c r="J2494" s="208" t="s">
        <v>255</v>
      </c>
      <c r="K2494" s="208" t="s">
        <v>566</v>
      </c>
      <c r="L2494" s="208" t="s">
        <v>381</v>
      </c>
      <c r="M2494" s="208" t="s">
        <v>143</v>
      </c>
      <c r="N2494" s="201">
        <v>12.421099999999999</v>
      </c>
      <c r="O2494" s="202"/>
      <c r="P2494" s="202"/>
      <c r="Q2494" s="203">
        <f t="shared" si="153"/>
        <v>0</v>
      </c>
      <c r="R2494" s="203">
        <f t="shared" si="154"/>
        <v>0</v>
      </c>
      <c r="S2494" s="213">
        <f>IF(M2494="nvt",0,IF(O2494&gt;0,VLOOKUP(M2494,'3-Productie normen'!A:K,VLOOKUP(O2494,'3-Productie normen'!$B$34:$C$35,2,FALSE),FALSE)))</f>
        <v>0</v>
      </c>
      <c r="T2494" s="213">
        <f t="shared" si="155"/>
        <v>0</v>
      </c>
      <c r="U2494" s="572"/>
    </row>
    <row r="2495" spans="1:41" ht="14.15" customHeight="1">
      <c r="A2495" s="231">
        <v>2494</v>
      </c>
      <c r="B2495" s="262" t="s">
        <v>88</v>
      </c>
      <c r="C2495" s="208" t="s">
        <v>2468</v>
      </c>
      <c r="D2495" s="208" t="s">
        <v>2469</v>
      </c>
      <c r="E2495" s="208" t="s">
        <v>2565</v>
      </c>
      <c r="F2495" s="208" t="s">
        <v>176</v>
      </c>
      <c r="G2495" s="208" t="s">
        <v>377</v>
      </c>
      <c r="H2495" s="208" t="s">
        <v>2567</v>
      </c>
      <c r="I2495" s="200" t="s">
        <v>143</v>
      </c>
      <c r="J2495" s="208" t="s">
        <v>255</v>
      </c>
      <c r="K2495" s="208" t="s">
        <v>566</v>
      </c>
      <c r="L2495" s="208" t="s">
        <v>381</v>
      </c>
      <c r="M2495" s="208" t="s">
        <v>143</v>
      </c>
      <c r="N2495" s="201">
        <v>37.174199999999999</v>
      </c>
      <c r="O2495" s="202"/>
      <c r="P2495" s="202"/>
      <c r="Q2495" s="203">
        <f t="shared" si="153"/>
        <v>0</v>
      </c>
      <c r="R2495" s="203">
        <f t="shared" si="154"/>
        <v>0</v>
      </c>
      <c r="S2495" s="213">
        <f>IF(M2495="nvt",0,IF(O2495&gt;0,VLOOKUP(M2495,'3-Productie normen'!A:K,VLOOKUP(O2495,'3-Productie normen'!$B$34:$C$35,2,FALSE),FALSE)))</f>
        <v>0</v>
      </c>
      <c r="T2495" s="213">
        <f t="shared" si="155"/>
        <v>0</v>
      </c>
      <c r="U2495" s="572"/>
    </row>
    <row r="2496" spans="1:41" ht="14.15" customHeight="1">
      <c r="A2496" s="231">
        <v>2495</v>
      </c>
      <c r="B2496" s="262" t="s">
        <v>88</v>
      </c>
      <c r="C2496" s="208" t="s">
        <v>2468</v>
      </c>
      <c r="D2496" s="208" t="s">
        <v>2469</v>
      </c>
      <c r="E2496" s="208" t="s">
        <v>2568</v>
      </c>
      <c r="F2496" s="208" t="s">
        <v>176</v>
      </c>
      <c r="G2496" s="208" t="s">
        <v>377</v>
      </c>
      <c r="H2496" s="208" t="s">
        <v>2569</v>
      </c>
      <c r="I2496" s="200" t="s">
        <v>143</v>
      </c>
      <c r="J2496" s="208" t="s">
        <v>255</v>
      </c>
      <c r="K2496" s="208" t="s">
        <v>566</v>
      </c>
      <c r="L2496" s="208" t="s">
        <v>381</v>
      </c>
      <c r="M2496" s="208" t="s">
        <v>143</v>
      </c>
      <c r="N2496" s="201">
        <v>13.773299999999999</v>
      </c>
      <c r="O2496" s="202"/>
      <c r="P2496" s="202"/>
      <c r="Q2496" s="203">
        <f t="shared" si="153"/>
        <v>0</v>
      </c>
      <c r="R2496" s="203">
        <f t="shared" si="154"/>
        <v>0</v>
      </c>
      <c r="S2496" s="213">
        <f>IF(M2496="nvt",0,IF(O2496&gt;0,VLOOKUP(M2496,'3-Productie normen'!A:K,VLOOKUP(O2496,'3-Productie normen'!$B$34:$C$35,2,FALSE),FALSE)))</f>
        <v>0</v>
      </c>
      <c r="T2496" s="213">
        <f t="shared" si="155"/>
        <v>0</v>
      </c>
      <c r="U2496" s="572"/>
    </row>
    <row r="2497" spans="1:21" ht="14.15" customHeight="1">
      <c r="A2497" s="231">
        <v>2496</v>
      </c>
      <c r="B2497" s="262" t="s">
        <v>88</v>
      </c>
      <c r="C2497" s="208" t="s">
        <v>2468</v>
      </c>
      <c r="D2497" s="208" t="s">
        <v>2469</v>
      </c>
      <c r="E2497" s="208" t="s">
        <v>2568</v>
      </c>
      <c r="F2497" s="208" t="s">
        <v>176</v>
      </c>
      <c r="G2497" s="208" t="s">
        <v>377</v>
      </c>
      <c r="H2497" s="208" t="s">
        <v>2570</v>
      </c>
      <c r="I2497" s="200" t="s">
        <v>143</v>
      </c>
      <c r="J2497" s="208" t="s">
        <v>255</v>
      </c>
      <c r="K2497" s="208" t="s">
        <v>566</v>
      </c>
      <c r="L2497" s="208" t="s">
        <v>381</v>
      </c>
      <c r="M2497" s="208" t="s">
        <v>143</v>
      </c>
      <c r="N2497" s="201">
        <v>22.773400000000002</v>
      </c>
      <c r="O2497" s="202"/>
      <c r="P2497" s="202"/>
      <c r="Q2497" s="203">
        <f t="shared" si="153"/>
        <v>0</v>
      </c>
      <c r="R2497" s="203">
        <f t="shared" si="154"/>
        <v>0</v>
      </c>
      <c r="S2497" s="213">
        <f>IF(M2497="nvt",0,IF(O2497&gt;0,VLOOKUP(M2497,'3-Productie normen'!A:K,VLOOKUP(O2497,'3-Productie normen'!$B$34:$C$35,2,FALSE),FALSE)))</f>
        <v>0</v>
      </c>
      <c r="T2497" s="213">
        <f t="shared" si="155"/>
        <v>0</v>
      </c>
      <c r="U2497" s="572"/>
    </row>
    <row r="2498" spans="1:21" ht="14.15" customHeight="1">
      <c r="A2498" s="232">
        <v>2497</v>
      </c>
      <c r="B2498" s="262" t="s">
        <v>88</v>
      </c>
      <c r="C2498" s="208" t="s">
        <v>2468</v>
      </c>
      <c r="D2498" s="208" t="s">
        <v>2469</v>
      </c>
      <c r="E2498" s="208" t="s">
        <v>2568</v>
      </c>
      <c r="F2498" s="208" t="s">
        <v>176</v>
      </c>
      <c r="G2498" s="208" t="s">
        <v>377</v>
      </c>
      <c r="H2498" s="208" t="s">
        <v>2571</v>
      </c>
      <c r="I2498" s="200" t="s">
        <v>143</v>
      </c>
      <c r="J2498" s="208" t="s">
        <v>255</v>
      </c>
      <c r="K2498" s="208" t="s">
        <v>566</v>
      </c>
      <c r="L2498" s="208" t="s">
        <v>381</v>
      </c>
      <c r="M2498" s="208" t="s">
        <v>143</v>
      </c>
      <c r="N2498" s="201">
        <v>22.7729</v>
      </c>
      <c r="O2498" s="202"/>
      <c r="P2498" s="202"/>
      <c r="Q2498" s="203">
        <f t="shared" si="153"/>
        <v>0</v>
      </c>
      <c r="R2498" s="203">
        <f t="shared" si="154"/>
        <v>0</v>
      </c>
      <c r="S2498" s="213">
        <f>IF(M2498="nvt",0,IF(O2498&gt;0,VLOOKUP(M2498,'3-Productie normen'!A:K,VLOOKUP(O2498,'3-Productie normen'!$B$34:$C$35,2,FALSE),FALSE)))</f>
        <v>0</v>
      </c>
      <c r="T2498" s="213">
        <f t="shared" si="155"/>
        <v>0</v>
      </c>
      <c r="U2498" s="572"/>
    </row>
    <row r="2499" spans="1:21" ht="14.15" customHeight="1">
      <c r="A2499" s="231">
        <v>2498</v>
      </c>
      <c r="B2499" s="262" t="s">
        <v>88</v>
      </c>
      <c r="C2499" s="208" t="s">
        <v>2468</v>
      </c>
      <c r="D2499" s="208" t="s">
        <v>2469</v>
      </c>
      <c r="E2499" s="208" t="s">
        <v>2572</v>
      </c>
      <c r="F2499" s="208" t="s">
        <v>176</v>
      </c>
      <c r="G2499" s="208" t="s">
        <v>377</v>
      </c>
      <c r="H2499" s="208" t="s">
        <v>177</v>
      </c>
      <c r="I2499" s="200" t="s">
        <v>143</v>
      </c>
      <c r="J2499" s="208" t="s">
        <v>255</v>
      </c>
      <c r="K2499" s="208" t="s">
        <v>256</v>
      </c>
      <c r="L2499" s="208" t="s">
        <v>381</v>
      </c>
      <c r="M2499" s="208" t="s">
        <v>143</v>
      </c>
      <c r="N2499" s="201">
        <v>184.19107499999998</v>
      </c>
      <c r="O2499" s="202"/>
      <c r="P2499" s="202"/>
      <c r="Q2499" s="203">
        <f t="shared" si="153"/>
        <v>0</v>
      </c>
      <c r="R2499" s="203">
        <f t="shared" si="154"/>
        <v>0</v>
      </c>
      <c r="S2499" s="213">
        <f>IF(M2499="nvt",0,IF(O2499&gt;0,VLOOKUP(M2499,'3-Productie normen'!A:K,VLOOKUP(O2499,'3-Productie normen'!$B$34:$C$35,2,FALSE),FALSE)))</f>
        <v>0</v>
      </c>
      <c r="T2499" s="213">
        <f t="shared" si="155"/>
        <v>0</v>
      </c>
      <c r="U2499" s="572"/>
    </row>
    <row r="2500" spans="1:21" ht="14.15" customHeight="1">
      <c r="A2500" s="231">
        <v>2499</v>
      </c>
      <c r="B2500" s="262" t="s">
        <v>88</v>
      </c>
      <c r="C2500" s="208" t="s">
        <v>2468</v>
      </c>
      <c r="D2500" s="208" t="s">
        <v>2469</v>
      </c>
      <c r="E2500" s="208" t="s">
        <v>2572</v>
      </c>
      <c r="F2500" s="208" t="s">
        <v>176</v>
      </c>
      <c r="G2500" s="208" t="s">
        <v>377</v>
      </c>
      <c r="H2500" s="208" t="s">
        <v>177</v>
      </c>
      <c r="I2500" s="200" t="s">
        <v>143</v>
      </c>
      <c r="J2500" s="208" t="s">
        <v>255</v>
      </c>
      <c r="K2500" s="208" t="s">
        <v>256</v>
      </c>
      <c r="L2500" s="208" t="s">
        <v>381</v>
      </c>
      <c r="M2500" s="208" t="s">
        <v>143</v>
      </c>
      <c r="N2500" s="201">
        <v>61.397025000000006</v>
      </c>
      <c r="O2500" s="202"/>
      <c r="P2500" s="202"/>
      <c r="Q2500" s="203">
        <f t="shared" si="153"/>
        <v>0</v>
      </c>
      <c r="R2500" s="203">
        <f t="shared" si="154"/>
        <v>0</v>
      </c>
      <c r="S2500" s="213">
        <f>IF(M2500="nvt",0,IF(O2500&gt;0,VLOOKUP(M2500,'3-Productie normen'!A:K,VLOOKUP(O2500,'3-Productie normen'!$B$34:$C$35,2,FALSE),FALSE)))</f>
        <v>0</v>
      </c>
      <c r="T2500" s="213">
        <f t="shared" si="155"/>
        <v>0</v>
      </c>
      <c r="U2500" s="572"/>
    </row>
    <row r="2501" spans="1:21" ht="14.15" customHeight="1">
      <c r="A2501" s="231">
        <v>2500</v>
      </c>
      <c r="B2501" s="262" t="s">
        <v>88</v>
      </c>
      <c r="C2501" s="208" t="s">
        <v>2468</v>
      </c>
      <c r="D2501" s="208" t="s">
        <v>2469</v>
      </c>
      <c r="E2501" s="208" t="s">
        <v>2572</v>
      </c>
      <c r="F2501" s="208" t="s">
        <v>176</v>
      </c>
      <c r="G2501" s="208" t="s">
        <v>377</v>
      </c>
      <c r="H2501" s="208" t="s">
        <v>177</v>
      </c>
      <c r="I2501" s="200" t="s">
        <v>143</v>
      </c>
      <c r="J2501" s="208" t="s">
        <v>255</v>
      </c>
      <c r="K2501" s="208" t="s">
        <v>256</v>
      </c>
      <c r="L2501" s="208" t="s">
        <v>381</v>
      </c>
      <c r="M2501" s="208" t="s">
        <v>143</v>
      </c>
      <c r="N2501" s="201">
        <v>0</v>
      </c>
      <c r="O2501" s="202"/>
      <c r="P2501" s="202"/>
      <c r="Q2501" s="203">
        <f t="shared" si="153"/>
        <v>0</v>
      </c>
      <c r="R2501" s="203">
        <f t="shared" si="154"/>
        <v>0</v>
      </c>
      <c r="S2501" s="213">
        <f>IF(M2501="nvt",0,IF(O2501&gt;0,VLOOKUP(M2501,'3-Productie normen'!A:K,VLOOKUP(O2501,'3-Productie normen'!$B$34:$C$35,2,FALSE),FALSE)))</f>
        <v>0</v>
      </c>
      <c r="T2501" s="213">
        <f t="shared" si="155"/>
        <v>0</v>
      </c>
      <c r="U2501" s="572"/>
    </row>
    <row r="2502" spans="1:21" ht="14.15" customHeight="1">
      <c r="A2502" s="231">
        <v>2501</v>
      </c>
      <c r="B2502" s="262" t="s">
        <v>88</v>
      </c>
      <c r="C2502" s="208" t="s">
        <v>2468</v>
      </c>
      <c r="D2502" s="208" t="s">
        <v>2469</v>
      </c>
      <c r="E2502" s="208" t="s">
        <v>2573</v>
      </c>
      <c r="F2502" s="208" t="s">
        <v>176</v>
      </c>
      <c r="G2502" s="208" t="s">
        <v>377</v>
      </c>
      <c r="H2502" s="208" t="s">
        <v>378</v>
      </c>
      <c r="I2502" s="200" t="s">
        <v>125</v>
      </c>
      <c r="J2502" s="208" t="s">
        <v>222</v>
      </c>
      <c r="K2502" s="208" t="s">
        <v>240</v>
      </c>
      <c r="L2502" s="208" t="s">
        <v>1478</v>
      </c>
      <c r="M2502" s="208" t="s">
        <v>124</v>
      </c>
      <c r="N2502" s="201">
        <v>4.3407</v>
      </c>
      <c r="O2502" s="202" t="s">
        <v>81</v>
      </c>
      <c r="P2502" s="202"/>
      <c r="Q2502" s="203">
        <f t="shared" si="153"/>
        <v>0</v>
      </c>
      <c r="R2502" s="203">
        <f t="shared" si="154"/>
        <v>0</v>
      </c>
      <c r="S2502" s="213">
        <f>IF(M2502="nvt",0,IF(O2502&gt;0,VLOOKUP(M2502,'3-Productie normen'!A:K,VLOOKUP(O2502,'3-Productie normen'!$B$34:$C$35,2,FALSE),FALSE)))</f>
        <v>0</v>
      </c>
      <c r="T2502" s="213">
        <f t="shared" si="155"/>
        <v>0</v>
      </c>
      <c r="U2502" s="572"/>
    </row>
    <row r="2503" spans="1:21" ht="14.15" customHeight="1">
      <c r="A2503" s="231">
        <v>2502</v>
      </c>
      <c r="B2503" s="262" t="s">
        <v>88</v>
      </c>
      <c r="C2503" s="208" t="s">
        <v>2468</v>
      </c>
      <c r="D2503" s="208" t="s">
        <v>2469</v>
      </c>
      <c r="E2503" s="208" t="s">
        <v>2573</v>
      </c>
      <c r="F2503" s="208" t="s">
        <v>176</v>
      </c>
      <c r="G2503" s="208" t="s">
        <v>377</v>
      </c>
      <c r="H2503" s="208" t="s">
        <v>382</v>
      </c>
      <c r="I2503" s="200" t="s">
        <v>125</v>
      </c>
      <c r="J2503" s="208" t="s">
        <v>222</v>
      </c>
      <c r="K2503" s="208" t="s">
        <v>240</v>
      </c>
      <c r="L2503" s="208" t="s">
        <v>1684</v>
      </c>
      <c r="M2503" s="208" t="s">
        <v>124</v>
      </c>
      <c r="N2503" s="201">
        <v>34.771300000000004</v>
      </c>
      <c r="O2503" s="202" t="s">
        <v>81</v>
      </c>
      <c r="P2503" s="202"/>
      <c r="Q2503" s="203">
        <f t="shared" si="153"/>
        <v>0</v>
      </c>
      <c r="R2503" s="203">
        <f t="shared" si="154"/>
        <v>0</v>
      </c>
      <c r="S2503" s="213">
        <f>IF(M2503="nvt",0,IF(O2503&gt;0,VLOOKUP(M2503,'3-Productie normen'!A:K,VLOOKUP(O2503,'3-Productie normen'!$B$34:$C$35,2,FALSE),FALSE)))</f>
        <v>0</v>
      </c>
      <c r="T2503" s="213">
        <f t="shared" si="155"/>
        <v>0</v>
      </c>
      <c r="U2503" s="572"/>
    </row>
    <row r="2504" spans="1:21" ht="14.15" customHeight="1">
      <c r="A2504" s="231">
        <v>2503</v>
      </c>
      <c r="B2504" s="262" t="s">
        <v>88</v>
      </c>
      <c r="C2504" s="208" t="s">
        <v>2468</v>
      </c>
      <c r="D2504" s="208" t="s">
        <v>2469</v>
      </c>
      <c r="E2504" s="208" t="s">
        <v>2573</v>
      </c>
      <c r="F2504" s="208" t="s">
        <v>176</v>
      </c>
      <c r="G2504" s="208" t="s">
        <v>377</v>
      </c>
      <c r="H2504" s="208" t="s">
        <v>384</v>
      </c>
      <c r="I2504" s="207" t="s">
        <v>130</v>
      </c>
      <c r="J2504" s="208" t="s">
        <v>222</v>
      </c>
      <c r="K2504" s="208" t="s">
        <v>237</v>
      </c>
      <c r="L2504" s="208" t="s">
        <v>1684</v>
      </c>
      <c r="M2504" s="199" t="s">
        <v>129</v>
      </c>
      <c r="N2504" s="201">
        <v>50.384700000000002</v>
      </c>
      <c r="O2504" s="202" t="s">
        <v>81</v>
      </c>
      <c r="P2504" s="202"/>
      <c r="Q2504" s="203">
        <f t="shared" si="153"/>
        <v>0</v>
      </c>
      <c r="R2504" s="203">
        <f t="shared" si="154"/>
        <v>0</v>
      </c>
      <c r="S2504" s="213">
        <f>IF(M2504="nvt",0,IF(O2504&gt;0,VLOOKUP(M2504,'3-Productie normen'!A:K,VLOOKUP(O2504,'3-Productie normen'!$B$34:$C$35,2,FALSE),FALSE)))</f>
        <v>0</v>
      </c>
      <c r="T2504" s="213">
        <f t="shared" si="155"/>
        <v>0</v>
      </c>
      <c r="U2504" s="572"/>
    </row>
    <row r="2505" spans="1:21" ht="14.15" customHeight="1">
      <c r="A2505" s="231">
        <v>2504</v>
      </c>
      <c r="B2505" s="262" t="s">
        <v>88</v>
      </c>
      <c r="C2505" s="208" t="s">
        <v>2468</v>
      </c>
      <c r="D2505" s="208" t="s">
        <v>2469</v>
      </c>
      <c r="E2505" s="208" t="s">
        <v>2573</v>
      </c>
      <c r="F2505" s="208" t="s">
        <v>176</v>
      </c>
      <c r="G2505" s="208" t="s">
        <v>377</v>
      </c>
      <c r="H2505" s="208" t="s">
        <v>385</v>
      </c>
      <c r="I2505" s="200" t="s">
        <v>123</v>
      </c>
      <c r="J2505" s="208" t="s">
        <v>179</v>
      </c>
      <c r="K2505" s="208" t="s">
        <v>179</v>
      </c>
      <c r="L2505" s="208" t="s">
        <v>1684</v>
      </c>
      <c r="M2505" s="199" t="s">
        <v>122</v>
      </c>
      <c r="N2505" s="201">
        <v>33.241999999999997</v>
      </c>
      <c r="O2505" s="202" t="s">
        <v>81</v>
      </c>
      <c r="P2505" s="202"/>
      <c r="Q2505" s="203">
        <f t="shared" si="153"/>
        <v>0</v>
      </c>
      <c r="R2505" s="203">
        <f t="shared" si="154"/>
        <v>0</v>
      </c>
      <c r="S2505" s="213">
        <f>IF(M2505="nvt",0,IF(O2505&gt;0,VLOOKUP(M2505,'3-Productie normen'!A:K,VLOOKUP(O2505,'3-Productie normen'!$B$34:$C$35,2,FALSE),FALSE)))</f>
        <v>0</v>
      </c>
      <c r="T2505" s="213">
        <f t="shared" si="155"/>
        <v>0</v>
      </c>
      <c r="U2505" s="572"/>
    </row>
    <row r="2506" spans="1:21" ht="14.15" customHeight="1">
      <c r="A2506" s="232">
        <v>2505</v>
      </c>
      <c r="B2506" s="262" t="s">
        <v>88</v>
      </c>
      <c r="C2506" s="208" t="s">
        <v>2468</v>
      </c>
      <c r="D2506" s="208" t="s">
        <v>2469</v>
      </c>
      <c r="E2506" s="208" t="s">
        <v>2573</v>
      </c>
      <c r="F2506" s="208" t="s">
        <v>176</v>
      </c>
      <c r="G2506" s="208" t="s">
        <v>377</v>
      </c>
      <c r="H2506" s="208" t="s">
        <v>386</v>
      </c>
      <c r="I2506" s="200" t="s">
        <v>127</v>
      </c>
      <c r="J2506" s="208" t="s">
        <v>1010</v>
      </c>
      <c r="K2506" s="208" t="s">
        <v>1010</v>
      </c>
      <c r="L2506" s="208" t="s">
        <v>1684</v>
      </c>
      <c r="M2506" s="208" t="s">
        <v>128</v>
      </c>
      <c r="N2506" s="201">
        <v>213.6387</v>
      </c>
      <c r="O2506" s="202">
        <v>255</v>
      </c>
      <c r="P2506" s="202"/>
      <c r="Q2506" s="203">
        <f t="shared" si="153"/>
        <v>0</v>
      </c>
      <c r="R2506" s="203">
        <f t="shared" si="154"/>
        <v>0</v>
      </c>
      <c r="S2506" s="213">
        <f>IF(M2506="nvt",0,IF(O2506&gt;0,VLOOKUP(M2506,'3-Productie normen'!A:K,VLOOKUP(O2506,'3-Productie normen'!$B$34:$C$35,2,FALSE),FALSE)))</f>
        <v>0</v>
      </c>
      <c r="T2506" s="213">
        <f t="shared" si="155"/>
        <v>0</v>
      </c>
      <c r="U2506" s="572"/>
    </row>
    <row r="2507" spans="1:21" ht="14.15" customHeight="1">
      <c r="A2507" s="231">
        <v>2506</v>
      </c>
      <c r="B2507" s="262" t="s">
        <v>88</v>
      </c>
      <c r="C2507" s="208" t="s">
        <v>2468</v>
      </c>
      <c r="D2507" s="208" t="s">
        <v>2469</v>
      </c>
      <c r="E2507" s="208" t="s">
        <v>2573</v>
      </c>
      <c r="F2507" s="208" t="s">
        <v>176</v>
      </c>
      <c r="G2507" s="208" t="s">
        <v>377</v>
      </c>
      <c r="H2507" s="208" t="s">
        <v>391</v>
      </c>
      <c r="I2507" s="200" t="s">
        <v>143</v>
      </c>
      <c r="J2507" s="208" t="s">
        <v>255</v>
      </c>
      <c r="K2507" s="208" t="s">
        <v>256</v>
      </c>
      <c r="L2507" s="208" t="s">
        <v>1684</v>
      </c>
      <c r="M2507" s="208" t="s">
        <v>143</v>
      </c>
      <c r="N2507" s="201">
        <v>9.8161000000000005</v>
      </c>
      <c r="O2507" s="202"/>
      <c r="P2507" s="202"/>
      <c r="Q2507" s="203">
        <f t="shared" si="153"/>
        <v>0</v>
      </c>
      <c r="R2507" s="203">
        <f t="shared" si="154"/>
        <v>0</v>
      </c>
      <c r="S2507" s="213">
        <f>IF(M2507="nvt",0,IF(O2507&gt;0,VLOOKUP(M2507,'3-Productie normen'!A:K,VLOOKUP(O2507,'3-Productie normen'!$B$34:$C$35,2,FALSE),FALSE)))</f>
        <v>0</v>
      </c>
      <c r="T2507" s="213">
        <f t="shared" si="155"/>
        <v>0</v>
      </c>
      <c r="U2507" s="572"/>
    </row>
    <row r="2508" spans="1:21" ht="14.15" customHeight="1">
      <c r="A2508" s="231">
        <v>2507</v>
      </c>
      <c r="B2508" s="262" t="s">
        <v>88</v>
      </c>
      <c r="C2508" s="208" t="s">
        <v>2468</v>
      </c>
      <c r="D2508" s="208" t="s">
        <v>2469</v>
      </c>
      <c r="E2508" s="208" t="s">
        <v>2573</v>
      </c>
      <c r="F2508" s="208" t="s">
        <v>176</v>
      </c>
      <c r="G2508" s="208" t="s">
        <v>377</v>
      </c>
      <c r="H2508" s="208" t="s">
        <v>392</v>
      </c>
      <c r="I2508" s="200" t="s">
        <v>125</v>
      </c>
      <c r="J2508" s="208" t="s">
        <v>222</v>
      </c>
      <c r="K2508" s="208" t="s">
        <v>279</v>
      </c>
      <c r="L2508" s="208" t="s">
        <v>1684</v>
      </c>
      <c r="M2508" s="199" t="s">
        <v>129</v>
      </c>
      <c r="N2508" s="201">
        <v>153.42079999999999</v>
      </c>
      <c r="O2508" s="202" t="s">
        <v>81</v>
      </c>
      <c r="P2508" s="202"/>
      <c r="Q2508" s="203">
        <f t="shared" si="153"/>
        <v>0</v>
      </c>
      <c r="R2508" s="203">
        <f t="shared" si="154"/>
        <v>0</v>
      </c>
      <c r="S2508" s="213">
        <f>IF(M2508="nvt",0,IF(O2508&gt;0,VLOOKUP(M2508,'3-Productie normen'!A:K,VLOOKUP(O2508,'3-Productie normen'!$B$34:$C$35,2,FALSE),FALSE)))</f>
        <v>0</v>
      </c>
      <c r="T2508" s="213">
        <f t="shared" si="155"/>
        <v>0</v>
      </c>
      <c r="U2508" s="572"/>
    </row>
    <row r="2509" spans="1:21" ht="14.15" customHeight="1">
      <c r="A2509" s="231">
        <v>2508</v>
      </c>
      <c r="B2509" s="262" t="s">
        <v>88</v>
      </c>
      <c r="C2509" s="208" t="s">
        <v>2468</v>
      </c>
      <c r="D2509" s="208" t="s">
        <v>2469</v>
      </c>
      <c r="E2509" s="208" t="s">
        <v>2573</v>
      </c>
      <c r="F2509" s="208" t="s">
        <v>176</v>
      </c>
      <c r="G2509" s="208" t="s">
        <v>377</v>
      </c>
      <c r="H2509" s="208" t="s">
        <v>393</v>
      </c>
      <c r="I2509" s="207" t="s">
        <v>123</v>
      </c>
      <c r="J2509" s="208" t="s">
        <v>179</v>
      </c>
      <c r="K2509" s="208" t="s">
        <v>187</v>
      </c>
      <c r="L2509" s="208" t="s">
        <v>1684</v>
      </c>
      <c r="M2509" s="199" t="s">
        <v>141</v>
      </c>
      <c r="N2509" s="201">
        <v>11.399100000000001</v>
      </c>
      <c r="O2509" s="202" t="s">
        <v>81</v>
      </c>
      <c r="P2509" s="202"/>
      <c r="Q2509" s="203">
        <f t="shared" si="153"/>
        <v>0</v>
      </c>
      <c r="R2509" s="203">
        <f t="shared" si="154"/>
        <v>0</v>
      </c>
      <c r="S2509" s="213">
        <f>IF(M2509="nvt",0,IF(O2509&gt;0,VLOOKUP(M2509,'3-Productie normen'!A:K,VLOOKUP(O2509,'3-Productie normen'!$B$34:$C$35,2,FALSE),FALSE)))</f>
        <v>0</v>
      </c>
      <c r="T2509" s="213">
        <f t="shared" si="155"/>
        <v>0</v>
      </c>
      <c r="U2509" s="572"/>
    </row>
    <row r="2510" spans="1:21" ht="14.15" customHeight="1">
      <c r="A2510" s="231">
        <v>2509</v>
      </c>
      <c r="B2510" s="262" t="s">
        <v>88</v>
      </c>
      <c r="C2510" s="208" t="s">
        <v>2468</v>
      </c>
      <c r="D2510" s="208" t="s">
        <v>2469</v>
      </c>
      <c r="E2510" s="208" t="s">
        <v>2573</v>
      </c>
      <c r="F2510" s="208" t="s">
        <v>176</v>
      </c>
      <c r="G2510" s="208" t="s">
        <v>377</v>
      </c>
      <c r="H2510" s="208" t="s">
        <v>394</v>
      </c>
      <c r="I2510" s="200" t="s">
        <v>125</v>
      </c>
      <c r="J2510" s="208" t="s">
        <v>222</v>
      </c>
      <c r="K2510" s="208" t="s">
        <v>240</v>
      </c>
      <c r="L2510" s="208" t="s">
        <v>1684</v>
      </c>
      <c r="M2510" s="208" t="s">
        <v>124</v>
      </c>
      <c r="N2510" s="201">
        <v>6.2290999999999999</v>
      </c>
      <c r="O2510" s="202" t="s">
        <v>81</v>
      </c>
      <c r="P2510" s="202"/>
      <c r="Q2510" s="203">
        <f t="shared" si="153"/>
        <v>0</v>
      </c>
      <c r="R2510" s="203">
        <f t="shared" si="154"/>
        <v>0</v>
      </c>
      <c r="S2510" s="213">
        <f>IF(M2510="nvt",0,IF(O2510&gt;0,VLOOKUP(M2510,'3-Productie normen'!A:K,VLOOKUP(O2510,'3-Productie normen'!$B$34:$C$35,2,FALSE),FALSE)))</f>
        <v>0</v>
      </c>
      <c r="T2510" s="213">
        <f t="shared" si="155"/>
        <v>0</v>
      </c>
      <c r="U2510" s="572"/>
    </row>
    <row r="2511" spans="1:21" ht="14.15" customHeight="1">
      <c r="A2511" s="231">
        <v>2510</v>
      </c>
      <c r="B2511" s="262" t="s">
        <v>88</v>
      </c>
      <c r="C2511" s="208" t="s">
        <v>2468</v>
      </c>
      <c r="D2511" s="208" t="s">
        <v>2469</v>
      </c>
      <c r="E2511" s="208" t="s">
        <v>2573</v>
      </c>
      <c r="F2511" s="208" t="s">
        <v>176</v>
      </c>
      <c r="G2511" s="208" t="s">
        <v>377</v>
      </c>
      <c r="H2511" s="208" t="s">
        <v>395</v>
      </c>
      <c r="I2511" s="200" t="s">
        <v>125</v>
      </c>
      <c r="J2511" s="208" t="s">
        <v>222</v>
      </c>
      <c r="K2511" s="208" t="s">
        <v>279</v>
      </c>
      <c r="L2511" s="208" t="s">
        <v>1684</v>
      </c>
      <c r="M2511" s="208" t="s">
        <v>124</v>
      </c>
      <c r="N2511" s="201">
        <v>22.82</v>
      </c>
      <c r="O2511" s="202" t="s">
        <v>81</v>
      </c>
      <c r="P2511" s="202"/>
      <c r="Q2511" s="203">
        <f t="shared" si="153"/>
        <v>0</v>
      </c>
      <c r="R2511" s="203">
        <f t="shared" si="154"/>
        <v>0</v>
      </c>
      <c r="S2511" s="213">
        <f>IF(M2511="nvt",0,IF(O2511&gt;0,VLOOKUP(M2511,'3-Productie normen'!A:K,VLOOKUP(O2511,'3-Productie normen'!$B$34:$C$35,2,FALSE),FALSE)))</f>
        <v>0</v>
      </c>
      <c r="T2511" s="213">
        <f t="shared" si="155"/>
        <v>0</v>
      </c>
      <c r="U2511" s="572"/>
    </row>
    <row r="2512" spans="1:21" ht="14.15" customHeight="1">
      <c r="A2512" s="231">
        <v>2511</v>
      </c>
      <c r="B2512" s="262" t="s">
        <v>88</v>
      </c>
      <c r="C2512" s="208" t="s">
        <v>2468</v>
      </c>
      <c r="D2512" s="208" t="s">
        <v>2469</v>
      </c>
      <c r="E2512" s="208" t="s">
        <v>2573</v>
      </c>
      <c r="F2512" s="208" t="s">
        <v>176</v>
      </c>
      <c r="G2512" s="208" t="s">
        <v>377</v>
      </c>
      <c r="H2512" s="208" t="s">
        <v>396</v>
      </c>
      <c r="I2512" s="200" t="s">
        <v>123</v>
      </c>
      <c r="J2512" s="208" t="s">
        <v>179</v>
      </c>
      <c r="K2512" s="208" t="s">
        <v>179</v>
      </c>
      <c r="L2512" s="208" t="s">
        <v>1684</v>
      </c>
      <c r="M2512" s="199" t="s">
        <v>122</v>
      </c>
      <c r="N2512" s="201">
        <v>40.22</v>
      </c>
      <c r="O2512" s="202" t="s">
        <v>81</v>
      </c>
      <c r="P2512" s="202"/>
      <c r="Q2512" s="203">
        <f t="shared" si="153"/>
        <v>0</v>
      </c>
      <c r="R2512" s="203">
        <f t="shared" si="154"/>
        <v>0</v>
      </c>
      <c r="S2512" s="213">
        <f>IF(M2512="nvt",0,IF(O2512&gt;0,VLOOKUP(M2512,'3-Productie normen'!A:K,VLOOKUP(O2512,'3-Productie normen'!$B$34:$C$35,2,FALSE),FALSE)))</f>
        <v>0</v>
      </c>
      <c r="T2512" s="213">
        <f t="shared" si="155"/>
        <v>0</v>
      </c>
      <c r="U2512" s="572"/>
    </row>
    <row r="2513" spans="1:21" ht="14.15" customHeight="1">
      <c r="A2513" s="231">
        <v>2512</v>
      </c>
      <c r="B2513" s="262" t="s">
        <v>88</v>
      </c>
      <c r="C2513" s="208" t="s">
        <v>2468</v>
      </c>
      <c r="D2513" s="208" t="s">
        <v>2469</v>
      </c>
      <c r="E2513" s="208" t="s">
        <v>2573</v>
      </c>
      <c r="F2513" s="208" t="s">
        <v>176</v>
      </c>
      <c r="G2513" s="208" t="s">
        <v>377</v>
      </c>
      <c r="H2513" s="208" t="s">
        <v>2529</v>
      </c>
      <c r="I2513" s="200" t="s">
        <v>143</v>
      </c>
      <c r="J2513" s="208" t="s">
        <v>255</v>
      </c>
      <c r="K2513" s="208" t="s">
        <v>566</v>
      </c>
      <c r="L2513" s="208" t="s">
        <v>1684</v>
      </c>
      <c r="M2513" s="208" t="s">
        <v>143</v>
      </c>
      <c r="N2513" s="201">
        <v>12.9651</v>
      </c>
      <c r="O2513" s="202"/>
      <c r="P2513" s="202"/>
      <c r="Q2513" s="203">
        <f t="shared" si="153"/>
        <v>0</v>
      </c>
      <c r="R2513" s="203">
        <f t="shared" si="154"/>
        <v>0</v>
      </c>
      <c r="S2513" s="213">
        <f>IF(M2513="nvt",0,IF(O2513&gt;0,VLOOKUP(M2513,'3-Productie normen'!A:K,VLOOKUP(O2513,'3-Productie normen'!$B$34:$C$35,2,FALSE),FALSE)))</f>
        <v>0</v>
      </c>
      <c r="T2513" s="213">
        <f t="shared" si="155"/>
        <v>0</v>
      </c>
      <c r="U2513" s="572"/>
    </row>
    <row r="2514" spans="1:21" ht="14.15" customHeight="1">
      <c r="A2514" s="232">
        <v>2513</v>
      </c>
      <c r="B2514" s="262" t="s">
        <v>88</v>
      </c>
      <c r="C2514" s="208" t="s">
        <v>2468</v>
      </c>
      <c r="D2514" s="208" t="s">
        <v>2469</v>
      </c>
      <c r="E2514" s="208" t="s">
        <v>2573</v>
      </c>
      <c r="F2514" s="208" t="s">
        <v>176</v>
      </c>
      <c r="G2514" s="208" t="s">
        <v>377</v>
      </c>
      <c r="H2514" s="208" t="s">
        <v>2530</v>
      </c>
      <c r="I2514" s="200" t="s">
        <v>127</v>
      </c>
      <c r="J2514" s="208" t="s">
        <v>790</v>
      </c>
      <c r="K2514" s="208" t="s">
        <v>2551</v>
      </c>
      <c r="L2514" s="208" t="s">
        <v>1684</v>
      </c>
      <c r="M2514" s="208" t="s">
        <v>128</v>
      </c>
      <c r="N2514" s="201">
        <v>5.9062000000000001</v>
      </c>
      <c r="O2514" s="202">
        <v>255</v>
      </c>
      <c r="P2514" s="202"/>
      <c r="Q2514" s="203">
        <f t="shared" ref="Q2514:Q2577" si="156">IF(O2514="nvt",0,IF(O2514&gt;0,S2514*N2514,0))</f>
        <v>0</v>
      </c>
      <c r="R2514" s="203">
        <f t="shared" ref="R2514:R2577" si="157">IF(P2514&gt;0,T2514*N2514,0)</f>
        <v>0</v>
      </c>
      <c r="S2514" s="213">
        <f>IF(M2514="nvt",0,IF(O2514&gt;0,VLOOKUP(M2514,'3-Productie normen'!A:K,VLOOKUP(O2514,'3-Productie normen'!$B$34:$C$35,2,FALSE),FALSE)))</f>
        <v>0</v>
      </c>
      <c r="T2514" s="213">
        <f t="shared" ref="T2514:T2577" si="158">IF(P2514&gt;0,S2514*$T$8,0)</f>
        <v>0</v>
      </c>
      <c r="U2514" s="572"/>
    </row>
    <row r="2515" spans="1:21" ht="14.15" customHeight="1">
      <c r="A2515" s="231">
        <v>2514</v>
      </c>
      <c r="B2515" s="262" t="s">
        <v>88</v>
      </c>
      <c r="C2515" s="208" t="s">
        <v>2468</v>
      </c>
      <c r="D2515" s="208" t="s">
        <v>2469</v>
      </c>
      <c r="E2515" s="208" t="s">
        <v>2573</v>
      </c>
      <c r="F2515" s="208" t="s">
        <v>176</v>
      </c>
      <c r="G2515" s="208" t="s">
        <v>377</v>
      </c>
      <c r="H2515" s="208" t="s">
        <v>2531</v>
      </c>
      <c r="I2515" s="200" t="s">
        <v>127</v>
      </c>
      <c r="J2515" s="208" t="s">
        <v>790</v>
      </c>
      <c r="K2515" s="208" t="s">
        <v>791</v>
      </c>
      <c r="L2515" s="208" t="s">
        <v>1684</v>
      </c>
      <c r="M2515" s="208" t="s">
        <v>128</v>
      </c>
      <c r="N2515" s="201">
        <v>4.4781000000000004</v>
      </c>
      <c r="O2515" s="202">
        <v>255</v>
      </c>
      <c r="P2515" s="202"/>
      <c r="Q2515" s="203">
        <f t="shared" si="156"/>
        <v>0</v>
      </c>
      <c r="R2515" s="203">
        <f t="shared" si="157"/>
        <v>0</v>
      </c>
      <c r="S2515" s="213">
        <f>IF(M2515="nvt",0,IF(O2515&gt;0,VLOOKUP(M2515,'3-Productie normen'!A:K,VLOOKUP(O2515,'3-Productie normen'!$B$34:$C$35,2,FALSE),FALSE)))</f>
        <v>0</v>
      </c>
      <c r="T2515" s="213">
        <f t="shared" si="158"/>
        <v>0</v>
      </c>
      <c r="U2515" s="572"/>
    </row>
    <row r="2516" spans="1:21" ht="14.15" customHeight="1">
      <c r="A2516" s="231">
        <v>2515</v>
      </c>
      <c r="B2516" s="262" t="s">
        <v>88</v>
      </c>
      <c r="C2516" s="208" t="s">
        <v>2468</v>
      </c>
      <c r="D2516" s="208" t="s">
        <v>2469</v>
      </c>
      <c r="E2516" s="208" t="s">
        <v>2573</v>
      </c>
      <c r="F2516" s="208" t="s">
        <v>176</v>
      </c>
      <c r="G2516" s="208" t="s">
        <v>377</v>
      </c>
      <c r="H2516" s="208" t="s">
        <v>2574</v>
      </c>
      <c r="I2516" s="200" t="s">
        <v>127</v>
      </c>
      <c r="J2516" s="208" t="s">
        <v>1010</v>
      </c>
      <c r="K2516" s="208" t="s">
        <v>1010</v>
      </c>
      <c r="L2516" s="208" t="s">
        <v>1684</v>
      </c>
      <c r="M2516" s="208" t="s">
        <v>128</v>
      </c>
      <c r="N2516" s="201">
        <v>49.115000000000002</v>
      </c>
      <c r="O2516" s="202">
        <v>255</v>
      </c>
      <c r="P2516" s="202"/>
      <c r="Q2516" s="203">
        <f t="shared" si="156"/>
        <v>0</v>
      </c>
      <c r="R2516" s="203">
        <f t="shared" si="157"/>
        <v>0</v>
      </c>
      <c r="S2516" s="213">
        <f>IF(M2516="nvt",0,IF(O2516&gt;0,VLOOKUP(M2516,'3-Productie normen'!A:K,VLOOKUP(O2516,'3-Productie normen'!$B$34:$C$35,2,FALSE),FALSE)))</f>
        <v>0</v>
      </c>
      <c r="T2516" s="213">
        <f t="shared" si="158"/>
        <v>0</v>
      </c>
      <c r="U2516" s="572"/>
    </row>
    <row r="2517" spans="1:21" ht="14.15" customHeight="1">
      <c r="A2517" s="231">
        <v>2516</v>
      </c>
      <c r="B2517" s="262" t="s">
        <v>88</v>
      </c>
      <c r="C2517" s="208" t="s">
        <v>2468</v>
      </c>
      <c r="D2517" s="208" t="s">
        <v>2469</v>
      </c>
      <c r="E2517" s="208" t="s">
        <v>2573</v>
      </c>
      <c r="F2517" s="208" t="s">
        <v>176</v>
      </c>
      <c r="G2517" s="208" t="s">
        <v>377</v>
      </c>
      <c r="H2517" s="208" t="s">
        <v>2533</v>
      </c>
      <c r="I2517" s="200" t="s">
        <v>143</v>
      </c>
      <c r="J2517" s="208" t="s">
        <v>255</v>
      </c>
      <c r="K2517" s="208" t="s">
        <v>256</v>
      </c>
      <c r="L2517" s="208" t="s">
        <v>1684</v>
      </c>
      <c r="M2517" s="208" t="s">
        <v>143</v>
      </c>
      <c r="N2517" s="201">
        <v>6.0975000000000001</v>
      </c>
      <c r="O2517" s="202"/>
      <c r="P2517" s="202"/>
      <c r="Q2517" s="203">
        <f t="shared" si="156"/>
        <v>0</v>
      </c>
      <c r="R2517" s="203">
        <f t="shared" si="157"/>
        <v>0</v>
      </c>
      <c r="S2517" s="213">
        <f>IF(M2517="nvt",0,IF(O2517&gt;0,VLOOKUP(M2517,'3-Productie normen'!A:K,VLOOKUP(O2517,'3-Productie normen'!$B$34:$C$35,2,FALSE),FALSE)))</f>
        <v>0</v>
      </c>
      <c r="T2517" s="213">
        <f t="shared" si="158"/>
        <v>0</v>
      </c>
      <c r="U2517" s="572"/>
    </row>
    <row r="2518" spans="1:21" ht="14.15" customHeight="1">
      <c r="A2518" s="231">
        <v>2517</v>
      </c>
      <c r="B2518" s="262" t="s">
        <v>88</v>
      </c>
      <c r="C2518" s="208" t="s">
        <v>2468</v>
      </c>
      <c r="D2518" s="208" t="s">
        <v>2469</v>
      </c>
      <c r="E2518" s="208" t="s">
        <v>2573</v>
      </c>
      <c r="F2518" s="208" t="s">
        <v>176</v>
      </c>
      <c r="G2518" s="208" t="s">
        <v>377</v>
      </c>
      <c r="H2518" s="208" t="s">
        <v>2534</v>
      </c>
      <c r="I2518" s="200" t="s">
        <v>125</v>
      </c>
      <c r="J2518" s="208" t="s">
        <v>222</v>
      </c>
      <c r="K2518" s="208" t="s">
        <v>279</v>
      </c>
      <c r="L2518" s="208" t="s">
        <v>1684</v>
      </c>
      <c r="M2518" s="199" t="s">
        <v>129</v>
      </c>
      <c r="N2518" s="201">
        <v>3.2042999999999999</v>
      </c>
      <c r="O2518" s="202" t="s">
        <v>81</v>
      </c>
      <c r="P2518" s="202"/>
      <c r="Q2518" s="203">
        <f t="shared" si="156"/>
        <v>0</v>
      </c>
      <c r="R2518" s="203">
        <f t="shared" si="157"/>
        <v>0</v>
      </c>
      <c r="S2518" s="213">
        <f>IF(M2518="nvt",0,IF(O2518&gt;0,VLOOKUP(M2518,'3-Productie normen'!A:K,VLOOKUP(O2518,'3-Productie normen'!$B$34:$C$35,2,FALSE),FALSE)))</f>
        <v>0</v>
      </c>
      <c r="T2518" s="213">
        <f t="shared" si="158"/>
        <v>0</v>
      </c>
      <c r="U2518" s="572"/>
    </row>
    <row r="2519" spans="1:21" ht="14.15" customHeight="1">
      <c r="A2519" s="231">
        <v>2518</v>
      </c>
      <c r="B2519" s="262" t="s">
        <v>88</v>
      </c>
      <c r="C2519" s="208" t="s">
        <v>2468</v>
      </c>
      <c r="D2519" s="208" t="s">
        <v>2469</v>
      </c>
      <c r="E2519" s="208" t="s">
        <v>2573</v>
      </c>
      <c r="F2519" s="208" t="s">
        <v>176</v>
      </c>
      <c r="G2519" s="208" t="s">
        <v>377</v>
      </c>
      <c r="H2519" s="208" t="s">
        <v>2535</v>
      </c>
      <c r="I2519" s="200" t="s">
        <v>143</v>
      </c>
      <c r="J2519" s="208" t="s">
        <v>255</v>
      </c>
      <c r="K2519" s="208" t="s">
        <v>566</v>
      </c>
      <c r="L2519" s="208" t="s">
        <v>1684</v>
      </c>
      <c r="M2519" s="208" t="s">
        <v>143</v>
      </c>
      <c r="N2519" s="201">
        <v>10.5047</v>
      </c>
      <c r="O2519" s="202"/>
      <c r="P2519" s="202"/>
      <c r="Q2519" s="203">
        <f t="shared" si="156"/>
        <v>0</v>
      </c>
      <c r="R2519" s="203">
        <f t="shared" si="157"/>
        <v>0</v>
      </c>
      <c r="S2519" s="213">
        <f>IF(M2519="nvt",0,IF(O2519&gt;0,VLOOKUP(M2519,'3-Productie normen'!A:K,VLOOKUP(O2519,'3-Productie normen'!$B$34:$C$35,2,FALSE),FALSE)))</f>
        <v>0</v>
      </c>
      <c r="T2519" s="213">
        <f t="shared" si="158"/>
        <v>0</v>
      </c>
      <c r="U2519" s="572"/>
    </row>
    <row r="2520" spans="1:21" ht="14.15" customHeight="1">
      <c r="A2520" s="231">
        <v>2519</v>
      </c>
      <c r="B2520" s="262" t="s">
        <v>88</v>
      </c>
      <c r="C2520" s="208" t="s">
        <v>2468</v>
      </c>
      <c r="D2520" s="208" t="s">
        <v>2469</v>
      </c>
      <c r="E2520" s="208" t="s">
        <v>2573</v>
      </c>
      <c r="F2520" s="208" t="s">
        <v>176</v>
      </c>
      <c r="G2520" s="208" t="s">
        <v>377</v>
      </c>
      <c r="H2520" s="208" t="s">
        <v>2536</v>
      </c>
      <c r="I2520" s="200" t="s">
        <v>127</v>
      </c>
      <c r="J2520" s="208" t="s">
        <v>1010</v>
      </c>
      <c r="K2520" s="208" t="s">
        <v>1010</v>
      </c>
      <c r="L2520" s="208" t="s">
        <v>1684</v>
      </c>
      <c r="M2520" s="208" t="s">
        <v>128</v>
      </c>
      <c r="N2520" s="201">
        <v>30.58</v>
      </c>
      <c r="O2520" s="202">
        <v>255</v>
      </c>
      <c r="P2520" s="202"/>
      <c r="Q2520" s="203">
        <f t="shared" si="156"/>
        <v>0</v>
      </c>
      <c r="R2520" s="203">
        <f t="shared" si="157"/>
        <v>0</v>
      </c>
      <c r="S2520" s="213">
        <f>IF(M2520="nvt",0,IF(O2520&gt;0,VLOOKUP(M2520,'3-Productie normen'!A:K,VLOOKUP(O2520,'3-Productie normen'!$B$34:$C$35,2,FALSE),FALSE)))</f>
        <v>0</v>
      </c>
      <c r="T2520" s="213">
        <f t="shared" si="158"/>
        <v>0</v>
      </c>
      <c r="U2520" s="572"/>
    </row>
    <row r="2521" spans="1:21" ht="14.15" customHeight="1">
      <c r="A2521" s="231">
        <v>2520</v>
      </c>
      <c r="B2521" s="262" t="s">
        <v>88</v>
      </c>
      <c r="C2521" s="208" t="s">
        <v>2468</v>
      </c>
      <c r="D2521" s="208" t="s">
        <v>2469</v>
      </c>
      <c r="E2521" s="208" t="s">
        <v>2573</v>
      </c>
      <c r="F2521" s="208" t="s">
        <v>176</v>
      </c>
      <c r="G2521" s="208" t="s">
        <v>377</v>
      </c>
      <c r="H2521" s="208" t="s">
        <v>2538</v>
      </c>
      <c r="I2521" s="207" t="s">
        <v>123</v>
      </c>
      <c r="J2521" s="208" t="s">
        <v>179</v>
      </c>
      <c r="K2521" s="208" t="s">
        <v>187</v>
      </c>
      <c r="L2521" s="208" t="s">
        <v>1684</v>
      </c>
      <c r="M2521" s="199" t="s">
        <v>141</v>
      </c>
      <c r="N2521" s="201">
        <v>25.1844</v>
      </c>
      <c r="O2521" s="202" t="s">
        <v>81</v>
      </c>
      <c r="P2521" s="202"/>
      <c r="Q2521" s="203">
        <f t="shared" si="156"/>
        <v>0</v>
      </c>
      <c r="R2521" s="203">
        <f t="shared" si="157"/>
        <v>0</v>
      </c>
      <c r="S2521" s="213">
        <f>IF(M2521="nvt",0,IF(O2521&gt;0,VLOOKUP(M2521,'3-Productie normen'!A:K,VLOOKUP(O2521,'3-Productie normen'!$B$34:$C$35,2,FALSE),FALSE)))</f>
        <v>0</v>
      </c>
      <c r="T2521" s="213">
        <f t="shared" si="158"/>
        <v>0</v>
      </c>
      <c r="U2521" s="572"/>
    </row>
    <row r="2522" spans="1:21" ht="14.15" customHeight="1">
      <c r="A2522" s="232">
        <v>2521</v>
      </c>
      <c r="B2522" s="262" t="s">
        <v>88</v>
      </c>
      <c r="C2522" s="208" t="s">
        <v>2468</v>
      </c>
      <c r="D2522" s="208" t="s">
        <v>2469</v>
      </c>
      <c r="E2522" s="208" t="s">
        <v>2573</v>
      </c>
      <c r="F2522" s="208" t="s">
        <v>176</v>
      </c>
      <c r="G2522" s="208" t="s">
        <v>377</v>
      </c>
      <c r="H2522" s="208" t="s">
        <v>2539</v>
      </c>
      <c r="I2522" s="200" t="s">
        <v>143</v>
      </c>
      <c r="J2522" s="208" t="s">
        <v>255</v>
      </c>
      <c r="K2522" s="208" t="s">
        <v>566</v>
      </c>
      <c r="L2522" s="208" t="s">
        <v>1684</v>
      </c>
      <c r="M2522" s="208" t="s">
        <v>143</v>
      </c>
      <c r="N2522" s="201">
        <v>5.7487000000000004</v>
      </c>
      <c r="O2522" s="202"/>
      <c r="P2522" s="202"/>
      <c r="Q2522" s="203">
        <f t="shared" si="156"/>
        <v>0</v>
      </c>
      <c r="R2522" s="203">
        <f t="shared" si="157"/>
        <v>0</v>
      </c>
      <c r="S2522" s="213">
        <f>IF(M2522="nvt",0,IF(O2522&gt;0,VLOOKUP(M2522,'3-Productie normen'!A:K,VLOOKUP(O2522,'3-Productie normen'!$B$34:$C$35,2,FALSE),FALSE)))</f>
        <v>0</v>
      </c>
      <c r="T2522" s="213">
        <f t="shared" si="158"/>
        <v>0</v>
      </c>
      <c r="U2522" s="572"/>
    </row>
    <row r="2523" spans="1:21" ht="14.15" customHeight="1">
      <c r="A2523" s="231">
        <v>2522</v>
      </c>
      <c r="B2523" s="262" t="s">
        <v>88</v>
      </c>
      <c r="C2523" s="208" t="s">
        <v>2468</v>
      </c>
      <c r="D2523" s="208" t="s">
        <v>2469</v>
      </c>
      <c r="E2523" s="208" t="s">
        <v>2573</v>
      </c>
      <c r="F2523" s="208" t="s">
        <v>176</v>
      </c>
      <c r="G2523" s="208" t="s">
        <v>377</v>
      </c>
      <c r="H2523" s="208" t="s">
        <v>2540</v>
      </c>
      <c r="I2523" s="200" t="s">
        <v>127</v>
      </c>
      <c r="J2523" s="208" t="s">
        <v>379</v>
      </c>
      <c r="K2523" s="208" t="s">
        <v>379</v>
      </c>
      <c r="L2523" s="208" t="s">
        <v>1684</v>
      </c>
      <c r="M2523" s="208" t="s">
        <v>128</v>
      </c>
      <c r="N2523" s="201">
        <v>8.3231000000000002</v>
      </c>
      <c r="O2523" s="202">
        <v>255</v>
      </c>
      <c r="P2523" s="202"/>
      <c r="Q2523" s="203">
        <f t="shared" si="156"/>
        <v>0</v>
      </c>
      <c r="R2523" s="203">
        <f t="shared" si="157"/>
        <v>0</v>
      </c>
      <c r="S2523" s="213">
        <f>IF(M2523="nvt",0,IF(O2523&gt;0,VLOOKUP(M2523,'3-Productie normen'!A:K,VLOOKUP(O2523,'3-Productie normen'!$B$34:$C$35,2,FALSE),FALSE)))</f>
        <v>0</v>
      </c>
      <c r="T2523" s="213">
        <f t="shared" si="158"/>
        <v>0</v>
      </c>
      <c r="U2523" s="572"/>
    </row>
    <row r="2524" spans="1:21" ht="14.15" customHeight="1">
      <c r="A2524" s="231">
        <v>2523</v>
      </c>
      <c r="B2524" s="262" t="s">
        <v>88</v>
      </c>
      <c r="C2524" s="208" t="s">
        <v>2468</v>
      </c>
      <c r="D2524" s="208" t="s">
        <v>2469</v>
      </c>
      <c r="E2524" s="208" t="s">
        <v>2573</v>
      </c>
      <c r="F2524" s="208" t="s">
        <v>176</v>
      </c>
      <c r="G2524" s="208" t="s">
        <v>377</v>
      </c>
      <c r="H2524" s="208" t="s">
        <v>2541</v>
      </c>
      <c r="I2524" s="200" t="s">
        <v>127</v>
      </c>
      <c r="J2524" s="208" t="s">
        <v>379</v>
      </c>
      <c r="K2524" s="208" t="s">
        <v>379</v>
      </c>
      <c r="L2524" s="208" t="s">
        <v>1684</v>
      </c>
      <c r="M2524" s="208" t="s">
        <v>128</v>
      </c>
      <c r="N2524" s="201">
        <v>8.0644000000000009</v>
      </c>
      <c r="O2524" s="202">
        <v>255</v>
      </c>
      <c r="P2524" s="202"/>
      <c r="Q2524" s="203">
        <f t="shared" si="156"/>
        <v>0</v>
      </c>
      <c r="R2524" s="203">
        <f t="shared" si="157"/>
        <v>0</v>
      </c>
      <c r="S2524" s="213">
        <f>IF(M2524="nvt",0,IF(O2524&gt;0,VLOOKUP(M2524,'3-Productie normen'!A:K,VLOOKUP(O2524,'3-Productie normen'!$B$34:$C$35,2,FALSE),FALSE)))</f>
        <v>0</v>
      </c>
      <c r="T2524" s="213">
        <f t="shared" si="158"/>
        <v>0</v>
      </c>
      <c r="U2524" s="572"/>
    </row>
    <row r="2525" spans="1:21" ht="14.15" customHeight="1">
      <c r="A2525" s="231">
        <v>2524</v>
      </c>
      <c r="B2525" s="262" t="s">
        <v>88</v>
      </c>
      <c r="C2525" s="208" t="s">
        <v>2468</v>
      </c>
      <c r="D2525" s="208" t="s">
        <v>2469</v>
      </c>
      <c r="E2525" s="208" t="s">
        <v>2573</v>
      </c>
      <c r="F2525" s="208" t="s">
        <v>176</v>
      </c>
      <c r="G2525" s="208" t="s">
        <v>377</v>
      </c>
      <c r="H2525" s="208" t="s">
        <v>2542</v>
      </c>
      <c r="I2525" s="200" t="s">
        <v>127</v>
      </c>
      <c r="J2525" s="208" t="s">
        <v>1010</v>
      </c>
      <c r="K2525" s="208" t="s">
        <v>1010</v>
      </c>
      <c r="L2525" s="208" t="s">
        <v>1684</v>
      </c>
      <c r="M2525" s="208" t="s">
        <v>128</v>
      </c>
      <c r="N2525" s="201">
        <v>17.62</v>
      </c>
      <c r="O2525" s="202">
        <v>255</v>
      </c>
      <c r="P2525" s="202"/>
      <c r="Q2525" s="203">
        <f t="shared" si="156"/>
        <v>0</v>
      </c>
      <c r="R2525" s="203">
        <f t="shared" si="157"/>
        <v>0</v>
      </c>
      <c r="S2525" s="213">
        <f>IF(M2525="nvt",0,IF(O2525&gt;0,VLOOKUP(M2525,'3-Productie normen'!A:K,VLOOKUP(O2525,'3-Productie normen'!$B$34:$C$35,2,FALSE),FALSE)))</f>
        <v>0</v>
      </c>
      <c r="T2525" s="213">
        <f t="shared" si="158"/>
        <v>0</v>
      </c>
      <c r="U2525" s="572"/>
    </row>
    <row r="2526" spans="1:21" ht="14.15" customHeight="1">
      <c r="A2526" s="231">
        <v>2525</v>
      </c>
      <c r="B2526" s="262" t="s">
        <v>88</v>
      </c>
      <c r="C2526" s="208" t="s">
        <v>2468</v>
      </c>
      <c r="D2526" s="208" t="s">
        <v>2469</v>
      </c>
      <c r="E2526" s="208" t="s">
        <v>2573</v>
      </c>
      <c r="F2526" s="208" t="s">
        <v>176</v>
      </c>
      <c r="G2526" s="208" t="s">
        <v>377</v>
      </c>
      <c r="H2526" s="208" t="s">
        <v>2543</v>
      </c>
      <c r="I2526" s="200" t="s">
        <v>127</v>
      </c>
      <c r="J2526" s="208" t="s">
        <v>1010</v>
      </c>
      <c r="K2526" s="208" t="s">
        <v>1010</v>
      </c>
      <c r="L2526" s="208" t="s">
        <v>1684</v>
      </c>
      <c r="M2526" s="208" t="s">
        <v>128</v>
      </c>
      <c r="N2526" s="201">
        <v>51.738700000000001</v>
      </c>
      <c r="O2526" s="202">
        <v>255</v>
      </c>
      <c r="P2526" s="202"/>
      <c r="Q2526" s="203">
        <f t="shared" si="156"/>
        <v>0</v>
      </c>
      <c r="R2526" s="203">
        <f t="shared" si="157"/>
        <v>0</v>
      </c>
      <c r="S2526" s="213">
        <f>IF(M2526="nvt",0,IF(O2526&gt;0,VLOOKUP(M2526,'3-Productie normen'!A:K,VLOOKUP(O2526,'3-Productie normen'!$B$34:$C$35,2,FALSE),FALSE)))</f>
        <v>0</v>
      </c>
      <c r="T2526" s="213">
        <f t="shared" si="158"/>
        <v>0</v>
      </c>
      <c r="U2526" s="572"/>
    </row>
    <row r="2527" spans="1:21" ht="14.15" customHeight="1">
      <c r="A2527" s="231">
        <v>2526</v>
      </c>
      <c r="B2527" s="262" t="s">
        <v>88</v>
      </c>
      <c r="C2527" s="208" t="s">
        <v>2468</v>
      </c>
      <c r="D2527" s="208" t="s">
        <v>2469</v>
      </c>
      <c r="E2527" s="208" t="s">
        <v>2573</v>
      </c>
      <c r="F2527" s="208" t="s">
        <v>176</v>
      </c>
      <c r="G2527" s="208" t="s">
        <v>377</v>
      </c>
      <c r="H2527" s="208" t="s">
        <v>2544</v>
      </c>
      <c r="I2527" s="200" t="s">
        <v>127</v>
      </c>
      <c r="J2527" s="208" t="s">
        <v>1010</v>
      </c>
      <c r="K2527" s="208" t="s">
        <v>1010</v>
      </c>
      <c r="L2527" s="208" t="s">
        <v>1684</v>
      </c>
      <c r="M2527" s="208" t="s">
        <v>128</v>
      </c>
      <c r="N2527" s="201">
        <v>38.424799999999998</v>
      </c>
      <c r="O2527" s="202">
        <v>255</v>
      </c>
      <c r="P2527" s="202"/>
      <c r="Q2527" s="203">
        <f t="shared" si="156"/>
        <v>0</v>
      </c>
      <c r="R2527" s="203">
        <f t="shared" si="157"/>
        <v>0</v>
      </c>
      <c r="S2527" s="213">
        <f>IF(M2527="nvt",0,IF(O2527&gt;0,VLOOKUP(M2527,'3-Productie normen'!A:K,VLOOKUP(O2527,'3-Productie normen'!$B$34:$C$35,2,FALSE),FALSE)))</f>
        <v>0</v>
      </c>
      <c r="T2527" s="213">
        <f t="shared" si="158"/>
        <v>0</v>
      </c>
      <c r="U2527" s="572"/>
    </row>
    <row r="2528" spans="1:21" ht="14.15" customHeight="1">
      <c r="A2528" s="231">
        <v>2527</v>
      </c>
      <c r="B2528" s="262" t="s">
        <v>88</v>
      </c>
      <c r="C2528" s="208" t="s">
        <v>2468</v>
      </c>
      <c r="D2528" s="208" t="s">
        <v>2469</v>
      </c>
      <c r="E2528" s="208" t="s">
        <v>2573</v>
      </c>
      <c r="F2528" s="208" t="s">
        <v>176</v>
      </c>
      <c r="G2528" s="208" t="s">
        <v>377</v>
      </c>
      <c r="H2528" s="208" t="s">
        <v>2545</v>
      </c>
      <c r="I2528" s="207" t="s">
        <v>123</v>
      </c>
      <c r="J2528" s="208" t="s">
        <v>179</v>
      </c>
      <c r="K2528" s="208" t="s">
        <v>187</v>
      </c>
      <c r="L2528" s="208" t="s">
        <v>1684</v>
      </c>
      <c r="M2528" s="199" t="s">
        <v>141</v>
      </c>
      <c r="N2528" s="201">
        <v>16.581900000000001</v>
      </c>
      <c r="O2528" s="202" t="s">
        <v>81</v>
      </c>
      <c r="P2528" s="202"/>
      <c r="Q2528" s="203">
        <f t="shared" si="156"/>
        <v>0</v>
      </c>
      <c r="R2528" s="203">
        <f t="shared" si="157"/>
        <v>0</v>
      </c>
      <c r="S2528" s="213">
        <f>IF(M2528="nvt",0,IF(O2528&gt;0,VLOOKUP(M2528,'3-Productie normen'!A:K,VLOOKUP(O2528,'3-Productie normen'!$B$34:$C$35,2,FALSE),FALSE)))</f>
        <v>0</v>
      </c>
      <c r="T2528" s="213">
        <f t="shared" si="158"/>
        <v>0</v>
      </c>
      <c r="U2528" s="572"/>
    </row>
    <row r="2529" spans="1:21" ht="14.15" customHeight="1">
      <c r="A2529" s="231">
        <v>2528</v>
      </c>
      <c r="B2529" s="262" t="s">
        <v>88</v>
      </c>
      <c r="C2529" s="208" t="s">
        <v>2468</v>
      </c>
      <c r="D2529" s="208" t="s">
        <v>2469</v>
      </c>
      <c r="E2529" s="208" t="s">
        <v>2573</v>
      </c>
      <c r="F2529" s="208" t="s">
        <v>176</v>
      </c>
      <c r="G2529" s="208" t="s">
        <v>377</v>
      </c>
      <c r="H2529" s="208" t="s">
        <v>2575</v>
      </c>
      <c r="I2529" s="200" t="s">
        <v>125</v>
      </c>
      <c r="J2529" s="208" t="s">
        <v>222</v>
      </c>
      <c r="K2529" s="208" t="s">
        <v>279</v>
      </c>
      <c r="L2529" s="208" t="s">
        <v>1684</v>
      </c>
      <c r="M2529" s="199" t="s">
        <v>129</v>
      </c>
      <c r="N2529" s="201">
        <v>7.1840000000000002</v>
      </c>
      <c r="O2529" s="202" t="s">
        <v>81</v>
      </c>
      <c r="P2529" s="202"/>
      <c r="Q2529" s="203">
        <f t="shared" si="156"/>
        <v>0</v>
      </c>
      <c r="R2529" s="203">
        <f t="shared" si="157"/>
        <v>0</v>
      </c>
      <c r="S2529" s="213">
        <f>IF(M2529="nvt",0,IF(O2529&gt;0,VLOOKUP(M2529,'3-Productie normen'!A:K,VLOOKUP(O2529,'3-Productie normen'!$B$34:$C$35,2,FALSE),FALSE)))</f>
        <v>0</v>
      </c>
      <c r="T2529" s="213">
        <f t="shared" si="158"/>
        <v>0</v>
      </c>
      <c r="U2529" s="572"/>
    </row>
    <row r="2530" spans="1:21" ht="14.15" customHeight="1">
      <c r="A2530" s="232">
        <v>2529</v>
      </c>
      <c r="B2530" s="262" t="s">
        <v>88</v>
      </c>
      <c r="C2530" s="208" t="s">
        <v>2468</v>
      </c>
      <c r="D2530" s="208" t="s">
        <v>2469</v>
      </c>
      <c r="E2530" s="208" t="s">
        <v>2573</v>
      </c>
      <c r="F2530" s="208" t="s">
        <v>176</v>
      </c>
      <c r="G2530" s="208" t="s">
        <v>377</v>
      </c>
      <c r="H2530" s="208" t="s">
        <v>2576</v>
      </c>
      <c r="I2530" s="200" t="s">
        <v>125</v>
      </c>
      <c r="J2530" s="208" t="s">
        <v>222</v>
      </c>
      <c r="K2530" s="208" t="s">
        <v>279</v>
      </c>
      <c r="L2530" s="208" t="s">
        <v>1684</v>
      </c>
      <c r="M2530" s="199" t="s">
        <v>129</v>
      </c>
      <c r="N2530" s="201">
        <v>8.8193000000000001</v>
      </c>
      <c r="O2530" s="202" t="s">
        <v>81</v>
      </c>
      <c r="P2530" s="202"/>
      <c r="Q2530" s="203">
        <f t="shared" si="156"/>
        <v>0</v>
      </c>
      <c r="R2530" s="203">
        <f t="shared" si="157"/>
        <v>0</v>
      </c>
      <c r="S2530" s="213">
        <f>IF(M2530="nvt",0,IF(O2530&gt;0,VLOOKUP(M2530,'3-Productie normen'!A:K,VLOOKUP(O2530,'3-Productie normen'!$B$34:$C$35,2,FALSE),FALSE)))</f>
        <v>0</v>
      </c>
      <c r="T2530" s="213">
        <f t="shared" si="158"/>
        <v>0</v>
      </c>
      <c r="U2530" s="572"/>
    </row>
    <row r="2531" spans="1:21" ht="14.15" customHeight="1">
      <c r="A2531" s="231">
        <v>2530</v>
      </c>
      <c r="B2531" s="262" t="s">
        <v>88</v>
      </c>
      <c r="C2531" s="208" t="s">
        <v>2468</v>
      </c>
      <c r="D2531" s="208" t="s">
        <v>2469</v>
      </c>
      <c r="E2531" s="208" t="s">
        <v>2573</v>
      </c>
      <c r="F2531" s="208" t="s">
        <v>176</v>
      </c>
      <c r="G2531" s="208" t="s">
        <v>377</v>
      </c>
      <c r="H2531" s="208" t="s">
        <v>2577</v>
      </c>
      <c r="I2531" s="200" t="s">
        <v>125</v>
      </c>
      <c r="J2531" s="208" t="s">
        <v>222</v>
      </c>
      <c r="K2531" s="208" t="s">
        <v>279</v>
      </c>
      <c r="L2531" s="208" t="s">
        <v>1684</v>
      </c>
      <c r="M2531" s="199" t="s">
        <v>129</v>
      </c>
      <c r="N2531" s="201">
        <v>5.83</v>
      </c>
      <c r="O2531" s="202" t="s">
        <v>81</v>
      </c>
      <c r="P2531" s="202"/>
      <c r="Q2531" s="203">
        <f t="shared" si="156"/>
        <v>0</v>
      </c>
      <c r="R2531" s="203">
        <f t="shared" si="157"/>
        <v>0</v>
      </c>
      <c r="S2531" s="213">
        <f>IF(M2531="nvt",0,IF(O2531&gt;0,VLOOKUP(M2531,'3-Productie normen'!A:K,VLOOKUP(O2531,'3-Productie normen'!$B$34:$C$35,2,FALSE),FALSE)))</f>
        <v>0</v>
      </c>
      <c r="T2531" s="213">
        <f t="shared" si="158"/>
        <v>0</v>
      </c>
      <c r="U2531" s="572"/>
    </row>
    <row r="2532" spans="1:21" ht="14.15" customHeight="1">
      <c r="A2532" s="231">
        <v>2531</v>
      </c>
      <c r="B2532" s="262" t="s">
        <v>88</v>
      </c>
      <c r="C2532" s="208" t="s">
        <v>2468</v>
      </c>
      <c r="D2532" s="208" t="s">
        <v>2469</v>
      </c>
      <c r="E2532" s="208" t="s">
        <v>2573</v>
      </c>
      <c r="F2532" s="208" t="s">
        <v>176</v>
      </c>
      <c r="G2532" s="208" t="s">
        <v>377</v>
      </c>
      <c r="H2532" s="208" t="s">
        <v>2547</v>
      </c>
      <c r="I2532" s="200" t="s">
        <v>133</v>
      </c>
      <c r="J2532" s="208" t="s">
        <v>222</v>
      </c>
      <c r="K2532" s="208" t="s">
        <v>223</v>
      </c>
      <c r="L2532" s="208" t="s">
        <v>1684</v>
      </c>
      <c r="M2532" s="208" t="s">
        <v>138</v>
      </c>
      <c r="N2532" s="201">
        <v>1.9355000000000002</v>
      </c>
      <c r="O2532" s="202" t="s">
        <v>81</v>
      </c>
      <c r="P2532" s="202"/>
      <c r="Q2532" s="203">
        <f t="shared" si="156"/>
        <v>0</v>
      </c>
      <c r="R2532" s="203">
        <f t="shared" si="157"/>
        <v>0</v>
      </c>
      <c r="S2532" s="213">
        <f>IF(M2532="nvt",0,IF(O2532&gt;0,VLOOKUP(M2532,'3-Productie normen'!A:K,VLOOKUP(O2532,'3-Productie normen'!$B$34:$C$35,2,FALSE),FALSE)))</f>
        <v>0</v>
      </c>
      <c r="T2532" s="213">
        <f t="shared" si="158"/>
        <v>0</v>
      </c>
      <c r="U2532" s="572"/>
    </row>
    <row r="2533" spans="1:21" ht="14.15" customHeight="1">
      <c r="A2533" s="231">
        <v>2532</v>
      </c>
      <c r="B2533" s="262" t="s">
        <v>88</v>
      </c>
      <c r="C2533" s="208" t="s">
        <v>2468</v>
      </c>
      <c r="D2533" s="208" t="s">
        <v>2469</v>
      </c>
      <c r="E2533" s="208" t="s">
        <v>2573</v>
      </c>
      <c r="F2533" s="208" t="s">
        <v>176</v>
      </c>
      <c r="G2533" s="208" t="s">
        <v>377</v>
      </c>
      <c r="H2533" s="208" t="s">
        <v>2548</v>
      </c>
      <c r="I2533" s="200" t="s">
        <v>133</v>
      </c>
      <c r="J2533" s="208" t="s">
        <v>222</v>
      </c>
      <c r="K2533" s="208" t="s">
        <v>223</v>
      </c>
      <c r="L2533" s="208" t="s">
        <v>1684</v>
      </c>
      <c r="M2533" s="208" t="s">
        <v>138</v>
      </c>
      <c r="N2533" s="201">
        <v>1.1067</v>
      </c>
      <c r="O2533" s="202" t="s">
        <v>81</v>
      </c>
      <c r="P2533" s="202"/>
      <c r="Q2533" s="203">
        <f t="shared" si="156"/>
        <v>0</v>
      </c>
      <c r="R2533" s="203">
        <f t="shared" si="157"/>
        <v>0</v>
      </c>
      <c r="S2533" s="213">
        <f>IF(M2533="nvt",0,IF(O2533&gt;0,VLOOKUP(M2533,'3-Productie normen'!A:K,VLOOKUP(O2533,'3-Productie normen'!$B$34:$C$35,2,FALSE),FALSE)))</f>
        <v>0</v>
      </c>
      <c r="T2533" s="213">
        <f t="shared" si="158"/>
        <v>0</v>
      </c>
      <c r="U2533" s="572"/>
    </row>
    <row r="2534" spans="1:21" ht="14.15" customHeight="1">
      <c r="A2534" s="231">
        <v>2533</v>
      </c>
      <c r="B2534" s="262" t="s">
        <v>88</v>
      </c>
      <c r="C2534" s="208" t="s">
        <v>2468</v>
      </c>
      <c r="D2534" s="208" t="s">
        <v>2469</v>
      </c>
      <c r="E2534" s="208" t="s">
        <v>2573</v>
      </c>
      <c r="F2534" s="208" t="s">
        <v>176</v>
      </c>
      <c r="G2534" s="208" t="s">
        <v>377</v>
      </c>
      <c r="H2534" s="208" t="s">
        <v>2550</v>
      </c>
      <c r="I2534" s="200" t="s">
        <v>133</v>
      </c>
      <c r="J2534" s="208" t="s">
        <v>222</v>
      </c>
      <c r="K2534" s="208" t="s">
        <v>223</v>
      </c>
      <c r="L2534" s="208" t="s">
        <v>1684</v>
      </c>
      <c r="M2534" s="208" t="s">
        <v>138</v>
      </c>
      <c r="N2534" s="201">
        <v>3.5624000000000002</v>
      </c>
      <c r="O2534" s="202" t="s">
        <v>81</v>
      </c>
      <c r="P2534" s="202"/>
      <c r="Q2534" s="203">
        <f t="shared" si="156"/>
        <v>0</v>
      </c>
      <c r="R2534" s="203">
        <f t="shared" si="157"/>
        <v>0</v>
      </c>
      <c r="S2534" s="213">
        <f>IF(M2534="nvt",0,IF(O2534&gt;0,VLOOKUP(M2534,'3-Productie normen'!A:K,VLOOKUP(O2534,'3-Productie normen'!$B$34:$C$35,2,FALSE),FALSE)))</f>
        <v>0</v>
      </c>
      <c r="T2534" s="213">
        <f t="shared" si="158"/>
        <v>0</v>
      </c>
      <c r="U2534" s="572"/>
    </row>
    <row r="2535" spans="1:21" ht="14.15" customHeight="1">
      <c r="A2535" s="231">
        <v>2534</v>
      </c>
      <c r="B2535" s="262" t="s">
        <v>88</v>
      </c>
      <c r="C2535" s="208" t="s">
        <v>2468</v>
      </c>
      <c r="D2535" s="208" t="s">
        <v>2469</v>
      </c>
      <c r="E2535" s="208" t="s">
        <v>2573</v>
      </c>
      <c r="F2535" s="208" t="s">
        <v>176</v>
      </c>
      <c r="G2535" s="208" t="s">
        <v>377</v>
      </c>
      <c r="H2535" s="208" t="s">
        <v>2552</v>
      </c>
      <c r="I2535" s="200" t="s">
        <v>133</v>
      </c>
      <c r="J2535" s="208" t="s">
        <v>222</v>
      </c>
      <c r="K2535" s="208" t="s">
        <v>223</v>
      </c>
      <c r="L2535" s="208" t="s">
        <v>1684</v>
      </c>
      <c r="M2535" s="208" t="s">
        <v>138</v>
      </c>
      <c r="N2535" s="201">
        <v>1.1345999999999998</v>
      </c>
      <c r="O2535" s="202" t="s">
        <v>81</v>
      </c>
      <c r="P2535" s="202"/>
      <c r="Q2535" s="203">
        <f t="shared" si="156"/>
        <v>0</v>
      </c>
      <c r="R2535" s="203">
        <f t="shared" si="157"/>
        <v>0</v>
      </c>
      <c r="S2535" s="213">
        <f>IF(M2535="nvt",0,IF(O2535&gt;0,VLOOKUP(M2535,'3-Productie normen'!A:K,VLOOKUP(O2535,'3-Productie normen'!$B$34:$C$35,2,FALSE),FALSE)))</f>
        <v>0</v>
      </c>
      <c r="T2535" s="213">
        <f t="shared" si="158"/>
        <v>0</v>
      </c>
      <c r="U2535" s="572"/>
    </row>
    <row r="2536" spans="1:21" ht="14.15" customHeight="1">
      <c r="A2536" s="231">
        <v>2535</v>
      </c>
      <c r="B2536" s="262" t="s">
        <v>88</v>
      </c>
      <c r="C2536" s="208" t="s">
        <v>2468</v>
      </c>
      <c r="D2536" s="208" t="s">
        <v>2469</v>
      </c>
      <c r="E2536" s="208" t="s">
        <v>2573</v>
      </c>
      <c r="F2536" s="208" t="s">
        <v>176</v>
      </c>
      <c r="G2536" s="208" t="s">
        <v>377</v>
      </c>
      <c r="H2536" s="208" t="s">
        <v>2553</v>
      </c>
      <c r="I2536" s="200" t="s">
        <v>133</v>
      </c>
      <c r="J2536" s="208" t="s">
        <v>222</v>
      </c>
      <c r="K2536" s="208" t="s">
        <v>223</v>
      </c>
      <c r="L2536" s="208" t="s">
        <v>1684</v>
      </c>
      <c r="M2536" s="208" t="s">
        <v>138</v>
      </c>
      <c r="N2536" s="201">
        <v>4.7229999999999999</v>
      </c>
      <c r="O2536" s="202" t="s">
        <v>81</v>
      </c>
      <c r="P2536" s="202"/>
      <c r="Q2536" s="203">
        <f t="shared" si="156"/>
        <v>0</v>
      </c>
      <c r="R2536" s="203">
        <f t="shared" si="157"/>
        <v>0</v>
      </c>
      <c r="S2536" s="213">
        <f>IF(M2536="nvt",0,IF(O2536&gt;0,VLOOKUP(M2536,'3-Productie normen'!A:K,VLOOKUP(O2536,'3-Productie normen'!$B$34:$C$35,2,FALSE),FALSE)))</f>
        <v>0</v>
      </c>
      <c r="T2536" s="213">
        <f t="shared" si="158"/>
        <v>0</v>
      </c>
      <c r="U2536" s="572"/>
    </row>
    <row r="2537" spans="1:21" ht="14.15" customHeight="1">
      <c r="A2537" s="231">
        <v>2536</v>
      </c>
      <c r="B2537" s="262" t="s">
        <v>88</v>
      </c>
      <c r="C2537" s="208" t="s">
        <v>2468</v>
      </c>
      <c r="D2537" s="208" t="s">
        <v>2469</v>
      </c>
      <c r="E2537" s="208" t="s">
        <v>2573</v>
      </c>
      <c r="F2537" s="208" t="s">
        <v>176</v>
      </c>
      <c r="G2537" s="208" t="s">
        <v>377</v>
      </c>
      <c r="H2537" s="208" t="s">
        <v>2554</v>
      </c>
      <c r="I2537" s="200" t="s">
        <v>133</v>
      </c>
      <c r="J2537" s="208" t="s">
        <v>222</v>
      </c>
      <c r="K2537" s="208" t="s">
        <v>223</v>
      </c>
      <c r="L2537" s="208" t="s">
        <v>1684</v>
      </c>
      <c r="M2537" s="208" t="s">
        <v>138</v>
      </c>
      <c r="N2537" s="201">
        <v>1.1345999999999998</v>
      </c>
      <c r="O2537" s="202" t="s">
        <v>81</v>
      </c>
      <c r="P2537" s="202"/>
      <c r="Q2537" s="203">
        <f t="shared" si="156"/>
        <v>0</v>
      </c>
      <c r="R2537" s="203">
        <f t="shared" si="157"/>
        <v>0</v>
      </c>
      <c r="S2537" s="213">
        <f>IF(M2537="nvt",0,IF(O2537&gt;0,VLOOKUP(M2537,'3-Productie normen'!A:K,VLOOKUP(O2537,'3-Productie normen'!$B$34:$C$35,2,FALSE),FALSE)))</f>
        <v>0</v>
      </c>
      <c r="T2537" s="213">
        <f t="shared" si="158"/>
        <v>0</v>
      </c>
      <c r="U2537" s="572"/>
    </row>
    <row r="2538" spans="1:21" ht="14.15" customHeight="1">
      <c r="A2538" s="232">
        <v>2537</v>
      </c>
      <c r="B2538" s="262" t="s">
        <v>88</v>
      </c>
      <c r="C2538" s="208" t="s">
        <v>2468</v>
      </c>
      <c r="D2538" s="208" t="s">
        <v>2469</v>
      </c>
      <c r="E2538" s="208" t="s">
        <v>2573</v>
      </c>
      <c r="F2538" s="208" t="s">
        <v>176</v>
      </c>
      <c r="G2538" s="208" t="s">
        <v>377</v>
      </c>
      <c r="H2538" s="208" t="s">
        <v>2555</v>
      </c>
      <c r="I2538" s="200" t="s">
        <v>133</v>
      </c>
      <c r="J2538" s="208" t="s">
        <v>222</v>
      </c>
      <c r="K2538" s="208" t="s">
        <v>223</v>
      </c>
      <c r="L2538" s="208" t="s">
        <v>1684</v>
      </c>
      <c r="M2538" s="208" t="s">
        <v>138</v>
      </c>
      <c r="N2538" s="201">
        <v>1.1345999999999998</v>
      </c>
      <c r="O2538" s="202" t="s">
        <v>81</v>
      </c>
      <c r="P2538" s="202"/>
      <c r="Q2538" s="203">
        <f t="shared" si="156"/>
        <v>0</v>
      </c>
      <c r="R2538" s="203">
        <f t="shared" si="157"/>
        <v>0</v>
      </c>
      <c r="S2538" s="213">
        <f>IF(M2538="nvt",0,IF(O2538&gt;0,VLOOKUP(M2538,'3-Productie normen'!A:K,VLOOKUP(O2538,'3-Productie normen'!$B$34:$C$35,2,FALSE),FALSE)))</f>
        <v>0</v>
      </c>
      <c r="T2538" s="213">
        <f t="shared" si="158"/>
        <v>0</v>
      </c>
      <c r="U2538" s="572"/>
    </row>
    <row r="2539" spans="1:21" ht="14.15" customHeight="1">
      <c r="A2539" s="231">
        <v>2538</v>
      </c>
      <c r="B2539" s="262" t="s">
        <v>88</v>
      </c>
      <c r="C2539" s="208" t="s">
        <v>2468</v>
      </c>
      <c r="D2539" s="208" t="s">
        <v>2469</v>
      </c>
      <c r="E2539" s="208" t="s">
        <v>2573</v>
      </c>
      <c r="F2539" s="208" t="s">
        <v>176</v>
      </c>
      <c r="G2539" s="208" t="s">
        <v>377</v>
      </c>
      <c r="H2539" s="208" t="s">
        <v>2578</v>
      </c>
      <c r="I2539" s="200" t="s">
        <v>143</v>
      </c>
      <c r="J2539" s="208" t="s">
        <v>209</v>
      </c>
      <c r="K2539" s="208" t="s">
        <v>213</v>
      </c>
      <c r="L2539" s="208" t="s">
        <v>1684</v>
      </c>
      <c r="M2539" s="208" t="s">
        <v>143</v>
      </c>
      <c r="N2539" s="201">
        <v>7.19</v>
      </c>
      <c r="O2539" s="202"/>
      <c r="P2539" s="202"/>
      <c r="Q2539" s="203">
        <f t="shared" si="156"/>
        <v>0</v>
      </c>
      <c r="R2539" s="203">
        <f t="shared" si="157"/>
        <v>0</v>
      </c>
      <c r="S2539" s="213">
        <f>IF(M2539="nvt",0,IF(O2539&gt;0,VLOOKUP(M2539,'3-Productie normen'!A:K,VLOOKUP(O2539,'3-Productie normen'!$B$34:$C$35,2,FALSE),FALSE)))</f>
        <v>0</v>
      </c>
      <c r="T2539" s="213">
        <f t="shared" si="158"/>
        <v>0</v>
      </c>
      <c r="U2539" s="572"/>
    </row>
    <row r="2540" spans="1:21" ht="14.15" customHeight="1">
      <c r="A2540" s="231">
        <v>2539</v>
      </c>
      <c r="B2540" s="262" t="s">
        <v>88</v>
      </c>
      <c r="C2540" s="208" t="s">
        <v>2468</v>
      </c>
      <c r="D2540" s="208" t="s">
        <v>2469</v>
      </c>
      <c r="E2540" s="208" t="s">
        <v>2573</v>
      </c>
      <c r="F2540" s="208" t="s">
        <v>176</v>
      </c>
      <c r="G2540" s="208" t="s">
        <v>377</v>
      </c>
      <c r="H2540" s="208" t="s">
        <v>2579</v>
      </c>
      <c r="I2540" s="200" t="s">
        <v>143</v>
      </c>
      <c r="J2540" s="208" t="s">
        <v>209</v>
      </c>
      <c r="K2540" s="208" t="s">
        <v>213</v>
      </c>
      <c r="L2540" s="208" t="s">
        <v>1684</v>
      </c>
      <c r="M2540" s="208" t="s">
        <v>143</v>
      </c>
      <c r="N2540" s="201">
        <v>7.5914999999999999</v>
      </c>
      <c r="O2540" s="202"/>
      <c r="P2540" s="202"/>
      <c r="Q2540" s="203">
        <f t="shared" si="156"/>
        <v>0</v>
      </c>
      <c r="R2540" s="203">
        <f t="shared" si="157"/>
        <v>0</v>
      </c>
      <c r="S2540" s="213">
        <f>IF(M2540="nvt",0,IF(O2540&gt;0,VLOOKUP(M2540,'3-Productie normen'!A:K,VLOOKUP(O2540,'3-Productie normen'!$B$34:$C$35,2,FALSE),FALSE)))</f>
        <v>0</v>
      </c>
      <c r="T2540" s="213">
        <f t="shared" si="158"/>
        <v>0</v>
      </c>
      <c r="U2540" s="572"/>
    </row>
    <row r="2541" spans="1:21" ht="14.15" customHeight="1">
      <c r="A2541" s="231">
        <v>2540</v>
      </c>
      <c r="B2541" s="262" t="s">
        <v>88</v>
      </c>
      <c r="C2541" s="208" t="s">
        <v>2468</v>
      </c>
      <c r="D2541" s="208" t="s">
        <v>2469</v>
      </c>
      <c r="E2541" s="208" t="s">
        <v>2573</v>
      </c>
      <c r="F2541" s="208" t="s">
        <v>176</v>
      </c>
      <c r="G2541" s="208" t="s">
        <v>377</v>
      </c>
      <c r="H2541" s="208" t="s">
        <v>2580</v>
      </c>
      <c r="I2541" s="200" t="s">
        <v>143</v>
      </c>
      <c r="J2541" s="208" t="s">
        <v>209</v>
      </c>
      <c r="K2541" s="208" t="s">
        <v>213</v>
      </c>
      <c r="L2541" s="208" t="s">
        <v>1684</v>
      </c>
      <c r="M2541" s="208" t="s">
        <v>143</v>
      </c>
      <c r="N2541" s="201">
        <v>5.1360000000000001</v>
      </c>
      <c r="O2541" s="202"/>
      <c r="P2541" s="202"/>
      <c r="Q2541" s="203">
        <f t="shared" si="156"/>
        <v>0</v>
      </c>
      <c r="R2541" s="203">
        <f t="shared" si="157"/>
        <v>0</v>
      </c>
      <c r="S2541" s="213">
        <f>IF(M2541="nvt",0,IF(O2541&gt;0,VLOOKUP(M2541,'3-Productie normen'!A:K,VLOOKUP(O2541,'3-Productie normen'!$B$34:$C$35,2,FALSE),FALSE)))</f>
        <v>0</v>
      </c>
      <c r="T2541" s="213">
        <f t="shared" si="158"/>
        <v>0</v>
      </c>
      <c r="U2541" s="572"/>
    </row>
    <row r="2542" spans="1:21" ht="14.15" customHeight="1">
      <c r="A2542" s="231">
        <v>2541</v>
      </c>
      <c r="B2542" s="262" t="s">
        <v>88</v>
      </c>
      <c r="C2542" s="208" t="s">
        <v>2468</v>
      </c>
      <c r="D2542" s="208" t="s">
        <v>2469</v>
      </c>
      <c r="E2542" s="208" t="s">
        <v>2573</v>
      </c>
      <c r="F2542" s="208" t="s">
        <v>176</v>
      </c>
      <c r="G2542" s="208" t="s">
        <v>377</v>
      </c>
      <c r="H2542" s="208" t="s">
        <v>2581</v>
      </c>
      <c r="I2542" s="200" t="s">
        <v>143</v>
      </c>
      <c r="J2542" s="208" t="s">
        <v>209</v>
      </c>
      <c r="K2542" s="208" t="s">
        <v>213</v>
      </c>
      <c r="L2542" s="208" t="s">
        <v>1684</v>
      </c>
      <c r="M2542" s="208" t="s">
        <v>143</v>
      </c>
      <c r="N2542" s="201">
        <v>1.4561000000000002</v>
      </c>
      <c r="O2542" s="202"/>
      <c r="P2542" s="202"/>
      <c r="Q2542" s="203">
        <f t="shared" si="156"/>
        <v>0</v>
      </c>
      <c r="R2542" s="203">
        <f t="shared" si="157"/>
        <v>0</v>
      </c>
      <c r="S2542" s="213">
        <f>IF(M2542="nvt",0,IF(O2542&gt;0,VLOOKUP(M2542,'3-Productie normen'!A:K,VLOOKUP(O2542,'3-Productie normen'!$B$34:$C$35,2,FALSE),FALSE)))</f>
        <v>0</v>
      </c>
      <c r="T2542" s="213">
        <f t="shared" si="158"/>
        <v>0</v>
      </c>
      <c r="U2542" s="572"/>
    </row>
    <row r="2543" spans="1:21" ht="14.15" customHeight="1">
      <c r="A2543" s="231">
        <v>2542</v>
      </c>
      <c r="B2543" s="262" t="s">
        <v>88</v>
      </c>
      <c r="C2543" s="208" t="s">
        <v>2468</v>
      </c>
      <c r="D2543" s="208" t="s">
        <v>2469</v>
      </c>
      <c r="E2543" s="208" t="s">
        <v>2573</v>
      </c>
      <c r="F2543" s="208" t="s">
        <v>176</v>
      </c>
      <c r="G2543" s="208" t="s">
        <v>377</v>
      </c>
      <c r="H2543" s="208" t="s">
        <v>2582</v>
      </c>
      <c r="I2543" s="200" t="s">
        <v>143</v>
      </c>
      <c r="J2543" s="208" t="s">
        <v>209</v>
      </c>
      <c r="K2543" s="208" t="s">
        <v>210</v>
      </c>
      <c r="L2543" s="208" t="s">
        <v>1684</v>
      </c>
      <c r="M2543" s="208" t="s">
        <v>143</v>
      </c>
      <c r="N2543" s="201">
        <v>2.9750000000000001</v>
      </c>
      <c r="O2543" s="202"/>
      <c r="P2543" s="202"/>
      <c r="Q2543" s="203">
        <f t="shared" si="156"/>
        <v>0</v>
      </c>
      <c r="R2543" s="203">
        <f t="shared" si="157"/>
        <v>0</v>
      </c>
      <c r="S2543" s="213">
        <f>IF(M2543="nvt",0,IF(O2543&gt;0,VLOOKUP(M2543,'3-Productie normen'!A:K,VLOOKUP(O2543,'3-Productie normen'!$B$34:$C$35,2,FALSE),FALSE)))</f>
        <v>0</v>
      </c>
      <c r="T2543" s="213">
        <f t="shared" si="158"/>
        <v>0</v>
      </c>
      <c r="U2543" s="572"/>
    </row>
    <row r="2544" spans="1:21" ht="14.15" customHeight="1">
      <c r="A2544" s="231">
        <v>2543</v>
      </c>
      <c r="B2544" s="262" t="s">
        <v>88</v>
      </c>
      <c r="C2544" s="208" t="s">
        <v>2468</v>
      </c>
      <c r="D2544" s="208" t="s">
        <v>2469</v>
      </c>
      <c r="E2544" s="208" t="s">
        <v>2573</v>
      </c>
      <c r="F2544" s="208" t="s">
        <v>176</v>
      </c>
      <c r="G2544" s="208" t="s">
        <v>377</v>
      </c>
      <c r="H2544" s="208" t="s">
        <v>2583</v>
      </c>
      <c r="I2544" s="200" t="s">
        <v>143</v>
      </c>
      <c r="J2544" s="208" t="s">
        <v>255</v>
      </c>
      <c r="K2544" s="208" t="s">
        <v>256</v>
      </c>
      <c r="L2544" s="208" t="s">
        <v>1684</v>
      </c>
      <c r="M2544" s="208" t="s">
        <v>143</v>
      </c>
      <c r="N2544" s="201">
        <v>3.2811000000000003</v>
      </c>
      <c r="O2544" s="202"/>
      <c r="P2544" s="202"/>
      <c r="Q2544" s="203">
        <f t="shared" si="156"/>
        <v>0</v>
      </c>
      <c r="R2544" s="203">
        <f t="shared" si="157"/>
        <v>0</v>
      </c>
      <c r="S2544" s="213">
        <f>IF(M2544="nvt",0,IF(O2544&gt;0,VLOOKUP(M2544,'3-Productie normen'!A:K,VLOOKUP(O2544,'3-Productie normen'!$B$34:$C$35,2,FALSE),FALSE)))</f>
        <v>0</v>
      </c>
      <c r="T2544" s="213">
        <f t="shared" si="158"/>
        <v>0</v>
      </c>
      <c r="U2544" s="572"/>
    </row>
    <row r="2545" spans="1:21" ht="14.15" customHeight="1">
      <c r="A2545" s="231">
        <v>2544</v>
      </c>
      <c r="B2545" s="262" t="s">
        <v>88</v>
      </c>
      <c r="C2545" s="208" t="s">
        <v>2468</v>
      </c>
      <c r="D2545" s="208" t="s">
        <v>2469</v>
      </c>
      <c r="E2545" s="208" t="s">
        <v>2573</v>
      </c>
      <c r="F2545" s="208" t="s">
        <v>176</v>
      </c>
      <c r="G2545" s="208" t="s">
        <v>377</v>
      </c>
      <c r="H2545" s="208" t="s">
        <v>2584</v>
      </c>
      <c r="I2545" s="200" t="s">
        <v>143</v>
      </c>
      <c r="J2545" s="208" t="s">
        <v>179</v>
      </c>
      <c r="K2545" s="208" t="s">
        <v>235</v>
      </c>
      <c r="L2545" s="208" t="s">
        <v>1684</v>
      </c>
      <c r="M2545" s="208" t="s">
        <v>143</v>
      </c>
      <c r="N2545" s="201">
        <v>20.473099999999999</v>
      </c>
      <c r="O2545" s="202"/>
      <c r="P2545" s="202"/>
      <c r="Q2545" s="203">
        <f t="shared" si="156"/>
        <v>0</v>
      </c>
      <c r="R2545" s="203">
        <f t="shared" si="157"/>
        <v>0</v>
      </c>
      <c r="S2545" s="213">
        <f>IF(M2545="nvt",0,IF(O2545&gt;0,VLOOKUP(M2545,'3-Productie normen'!A:K,VLOOKUP(O2545,'3-Productie normen'!$B$34:$C$35,2,FALSE),FALSE)))</f>
        <v>0</v>
      </c>
      <c r="T2545" s="213">
        <f t="shared" si="158"/>
        <v>0</v>
      </c>
      <c r="U2545" s="572"/>
    </row>
    <row r="2546" spans="1:21" ht="14.15" customHeight="1">
      <c r="A2546" s="232">
        <v>2545</v>
      </c>
      <c r="B2546" s="262" t="s">
        <v>88</v>
      </c>
      <c r="C2546" s="208" t="s">
        <v>2468</v>
      </c>
      <c r="D2546" s="208" t="s">
        <v>2469</v>
      </c>
      <c r="E2546" s="208" t="s">
        <v>2573</v>
      </c>
      <c r="F2546" s="208" t="s">
        <v>176</v>
      </c>
      <c r="G2546" s="208" t="s">
        <v>377</v>
      </c>
      <c r="H2546" s="208" t="s">
        <v>2585</v>
      </c>
      <c r="I2546" s="200" t="s">
        <v>143</v>
      </c>
      <c r="J2546" s="208" t="s">
        <v>209</v>
      </c>
      <c r="K2546" s="208" t="s">
        <v>210</v>
      </c>
      <c r="L2546" s="208" t="s">
        <v>1684</v>
      </c>
      <c r="M2546" s="208" t="s">
        <v>143</v>
      </c>
      <c r="N2546" s="201">
        <v>2.9108999999999998</v>
      </c>
      <c r="O2546" s="202"/>
      <c r="P2546" s="202"/>
      <c r="Q2546" s="203">
        <f t="shared" si="156"/>
        <v>0</v>
      </c>
      <c r="R2546" s="203">
        <f t="shared" si="157"/>
        <v>0</v>
      </c>
      <c r="S2546" s="213">
        <f>IF(M2546="nvt",0,IF(O2546&gt;0,VLOOKUP(M2546,'3-Productie normen'!A:K,VLOOKUP(O2546,'3-Productie normen'!$B$34:$C$35,2,FALSE),FALSE)))</f>
        <v>0</v>
      </c>
      <c r="T2546" s="213">
        <f t="shared" si="158"/>
        <v>0</v>
      </c>
      <c r="U2546" s="572"/>
    </row>
    <row r="2547" spans="1:21" ht="14.15" customHeight="1">
      <c r="A2547" s="231">
        <v>2546</v>
      </c>
      <c r="B2547" s="262" t="s">
        <v>88</v>
      </c>
      <c r="C2547" s="208" t="s">
        <v>2468</v>
      </c>
      <c r="D2547" s="208" t="s">
        <v>2469</v>
      </c>
      <c r="E2547" s="208" t="s">
        <v>2573</v>
      </c>
      <c r="F2547" s="208" t="s">
        <v>176</v>
      </c>
      <c r="G2547" s="208" t="s">
        <v>377</v>
      </c>
      <c r="H2547" s="208" t="s">
        <v>2586</v>
      </c>
      <c r="I2547" s="200" t="s">
        <v>143</v>
      </c>
      <c r="J2547" s="208" t="s">
        <v>209</v>
      </c>
      <c r="K2547" s="208" t="s">
        <v>213</v>
      </c>
      <c r="L2547" s="208" t="s">
        <v>1684</v>
      </c>
      <c r="M2547" s="208" t="s">
        <v>143</v>
      </c>
      <c r="N2547" s="201">
        <v>14.199200000000001</v>
      </c>
      <c r="O2547" s="202"/>
      <c r="P2547" s="202"/>
      <c r="Q2547" s="203">
        <f t="shared" si="156"/>
        <v>0</v>
      </c>
      <c r="R2547" s="203">
        <f t="shared" si="157"/>
        <v>0</v>
      </c>
      <c r="S2547" s="213">
        <f>IF(M2547="nvt",0,IF(O2547&gt;0,VLOOKUP(M2547,'3-Productie normen'!A:K,VLOOKUP(O2547,'3-Productie normen'!$B$34:$C$35,2,FALSE),FALSE)))</f>
        <v>0</v>
      </c>
      <c r="T2547" s="213">
        <f t="shared" si="158"/>
        <v>0</v>
      </c>
      <c r="U2547" s="572"/>
    </row>
    <row r="2548" spans="1:21" ht="14.15" customHeight="1">
      <c r="A2548" s="231">
        <v>2547</v>
      </c>
      <c r="B2548" s="262" t="s">
        <v>88</v>
      </c>
      <c r="C2548" s="208" t="s">
        <v>2468</v>
      </c>
      <c r="D2548" s="208" t="s">
        <v>2469</v>
      </c>
      <c r="E2548" s="208" t="s">
        <v>2573</v>
      </c>
      <c r="F2548" s="208" t="s">
        <v>176</v>
      </c>
      <c r="G2548" s="208" t="s">
        <v>377</v>
      </c>
      <c r="H2548" s="208" t="s">
        <v>2587</v>
      </c>
      <c r="I2548" s="200" t="s">
        <v>143</v>
      </c>
      <c r="J2548" s="208" t="s">
        <v>790</v>
      </c>
      <c r="K2548" s="208" t="s">
        <v>793</v>
      </c>
      <c r="L2548" s="208" t="s">
        <v>1684</v>
      </c>
      <c r="M2548" s="208" t="s">
        <v>143</v>
      </c>
      <c r="N2548" s="201">
        <v>4.7355999999999998</v>
      </c>
      <c r="O2548" s="202"/>
      <c r="P2548" s="202"/>
      <c r="Q2548" s="203">
        <f t="shared" si="156"/>
        <v>0</v>
      </c>
      <c r="R2548" s="203">
        <f t="shared" si="157"/>
        <v>0</v>
      </c>
      <c r="S2548" s="213">
        <f>IF(M2548="nvt",0,IF(O2548&gt;0,VLOOKUP(M2548,'3-Productie normen'!A:K,VLOOKUP(O2548,'3-Productie normen'!$B$34:$C$35,2,FALSE),FALSE)))</f>
        <v>0</v>
      </c>
      <c r="T2548" s="213">
        <f t="shared" si="158"/>
        <v>0</v>
      </c>
      <c r="U2548" s="572"/>
    </row>
    <row r="2549" spans="1:21" ht="14.15" customHeight="1">
      <c r="A2549" s="231">
        <v>2548</v>
      </c>
      <c r="B2549" s="262" t="s">
        <v>88</v>
      </c>
      <c r="C2549" s="208" t="s">
        <v>2468</v>
      </c>
      <c r="D2549" s="208" t="s">
        <v>2469</v>
      </c>
      <c r="E2549" s="208" t="s">
        <v>2573</v>
      </c>
      <c r="F2549" s="208" t="s">
        <v>176</v>
      </c>
      <c r="G2549" s="208" t="s">
        <v>377</v>
      </c>
      <c r="H2549" s="208" t="s">
        <v>2588</v>
      </c>
      <c r="I2549" s="200" t="s">
        <v>143</v>
      </c>
      <c r="J2549" s="208" t="s">
        <v>209</v>
      </c>
      <c r="K2549" s="208" t="s">
        <v>213</v>
      </c>
      <c r="L2549" s="208" t="s">
        <v>1684</v>
      </c>
      <c r="M2549" s="208" t="s">
        <v>143</v>
      </c>
      <c r="N2549" s="201">
        <v>14.034600000000001</v>
      </c>
      <c r="O2549" s="202"/>
      <c r="P2549" s="202"/>
      <c r="Q2549" s="203">
        <f t="shared" si="156"/>
        <v>0</v>
      </c>
      <c r="R2549" s="203">
        <f t="shared" si="157"/>
        <v>0</v>
      </c>
      <c r="S2549" s="213">
        <f>IF(M2549="nvt",0,IF(O2549&gt;0,VLOOKUP(M2549,'3-Productie normen'!A:K,VLOOKUP(O2549,'3-Productie normen'!$B$34:$C$35,2,FALSE),FALSE)))</f>
        <v>0</v>
      </c>
      <c r="T2549" s="213">
        <f t="shared" si="158"/>
        <v>0</v>
      </c>
      <c r="U2549" s="572"/>
    </row>
    <row r="2550" spans="1:21" ht="14.15" customHeight="1">
      <c r="A2550" s="231">
        <v>2549</v>
      </c>
      <c r="B2550" s="262" t="s">
        <v>88</v>
      </c>
      <c r="C2550" s="208" t="s">
        <v>2468</v>
      </c>
      <c r="D2550" s="208" t="s">
        <v>2469</v>
      </c>
      <c r="E2550" s="208" t="s">
        <v>2573</v>
      </c>
      <c r="F2550" s="208" t="s">
        <v>176</v>
      </c>
      <c r="G2550" s="208" t="s">
        <v>377</v>
      </c>
      <c r="H2550" s="208" t="s">
        <v>2589</v>
      </c>
      <c r="I2550" s="200" t="s">
        <v>143</v>
      </c>
      <c r="J2550" s="208" t="s">
        <v>209</v>
      </c>
      <c r="K2550" s="208" t="s">
        <v>210</v>
      </c>
      <c r="L2550" s="208" t="s">
        <v>381</v>
      </c>
      <c r="M2550" s="208" t="s">
        <v>143</v>
      </c>
      <c r="N2550" s="201">
        <v>0.87</v>
      </c>
      <c r="O2550" s="202"/>
      <c r="P2550" s="202"/>
      <c r="Q2550" s="203">
        <f t="shared" si="156"/>
        <v>0</v>
      </c>
      <c r="R2550" s="203">
        <f t="shared" si="157"/>
        <v>0</v>
      </c>
      <c r="S2550" s="213">
        <f>IF(M2550="nvt",0,IF(O2550&gt;0,VLOOKUP(M2550,'3-Productie normen'!A:K,VLOOKUP(O2550,'3-Productie normen'!$B$34:$C$35,2,FALSE),FALSE)))</f>
        <v>0</v>
      </c>
      <c r="T2550" s="213">
        <f t="shared" si="158"/>
        <v>0</v>
      </c>
      <c r="U2550" s="572"/>
    </row>
    <row r="2551" spans="1:21" ht="14.15" customHeight="1">
      <c r="A2551" s="231">
        <v>2550</v>
      </c>
      <c r="B2551" s="262" t="s">
        <v>88</v>
      </c>
      <c r="C2551" s="208" t="s">
        <v>2468</v>
      </c>
      <c r="D2551" s="208" t="s">
        <v>2469</v>
      </c>
      <c r="E2551" s="208" t="s">
        <v>2573</v>
      </c>
      <c r="F2551" s="208" t="s">
        <v>176</v>
      </c>
      <c r="G2551" s="208" t="s">
        <v>377</v>
      </c>
      <c r="H2551" s="208" t="s">
        <v>2590</v>
      </c>
      <c r="I2551" s="200" t="s">
        <v>143</v>
      </c>
      <c r="J2551" s="208" t="s">
        <v>209</v>
      </c>
      <c r="K2551" s="208" t="s">
        <v>210</v>
      </c>
      <c r="L2551" s="208" t="s">
        <v>381</v>
      </c>
      <c r="M2551" s="208" t="s">
        <v>143</v>
      </c>
      <c r="N2551" s="201">
        <v>0.87</v>
      </c>
      <c r="O2551" s="202"/>
      <c r="P2551" s="202"/>
      <c r="Q2551" s="203">
        <f t="shared" si="156"/>
        <v>0</v>
      </c>
      <c r="R2551" s="203">
        <f t="shared" si="157"/>
        <v>0</v>
      </c>
      <c r="S2551" s="213">
        <f>IF(M2551="nvt",0,IF(O2551&gt;0,VLOOKUP(M2551,'3-Productie normen'!A:K,VLOOKUP(O2551,'3-Productie normen'!$B$34:$C$35,2,FALSE),FALSE)))</f>
        <v>0</v>
      </c>
      <c r="T2551" s="213">
        <f t="shared" si="158"/>
        <v>0</v>
      </c>
      <c r="U2551" s="572"/>
    </row>
    <row r="2552" spans="1:21" ht="14.15" customHeight="1">
      <c r="A2552" s="231">
        <v>2551</v>
      </c>
      <c r="B2552" s="262" t="s">
        <v>88</v>
      </c>
      <c r="C2552" s="208" t="s">
        <v>2468</v>
      </c>
      <c r="D2552" s="208" t="s">
        <v>2469</v>
      </c>
      <c r="E2552" s="208" t="s">
        <v>2573</v>
      </c>
      <c r="F2552" s="208" t="s">
        <v>176</v>
      </c>
      <c r="G2552" s="208" t="s">
        <v>377</v>
      </c>
      <c r="H2552" s="208" t="s">
        <v>2591</v>
      </c>
      <c r="I2552" s="200" t="s">
        <v>143</v>
      </c>
      <c r="J2552" s="208" t="s">
        <v>209</v>
      </c>
      <c r="K2552" s="208" t="s">
        <v>210</v>
      </c>
      <c r="L2552" s="208" t="s">
        <v>381</v>
      </c>
      <c r="M2552" s="208" t="s">
        <v>143</v>
      </c>
      <c r="N2552" s="201">
        <v>0.87</v>
      </c>
      <c r="O2552" s="202"/>
      <c r="P2552" s="202"/>
      <c r="Q2552" s="203">
        <f t="shared" si="156"/>
        <v>0</v>
      </c>
      <c r="R2552" s="203">
        <f t="shared" si="157"/>
        <v>0</v>
      </c>
      <c r="S2552" s="213">
        <f>IF(M2552="nvt",0,IF(O2552&gt;0,VLOOKUP(M2552,'3-Productie normen'!A:K,VLOOKUP(O2552,'3-Productie normen'!$B$34:$C$35,2,FALSE),FALSE)))</f>
        <v>0</v>
      </c>
      <c r="T2552" s="213">
        <f t="shared" si="158"/>
        <v>0</v>
      </c>
      <c r="U2552" s="572"/>
    </row>
    <row r="2553" spans="1:21" ht="14.15" customHeight="1">
      <c r="A2553" s="231">
        <v>2552</v>
      </c>
      <c r="B2553" s="262" t="s">
        <v>88</v>
      </c>
      <c r="C2553" s="208" t="s">
        <v>2468</v>
      </c>
      <c r="D2553" s="208" t="s">
        <v>2469</v>
      </c>
      <c r="E2553" s="208" t="s">
        <v>2573</v>
      </c>
      <c r="F2553" s="208" t="s">
        <v>176</v>
      </c>
      <c r="G2553" s="208" t="s">
        <v>377</v>
      </c>
      <c r="H2553" s="208" t="s">
        <v>2592</v>
      </c>
      <c r="I2553" s="200" t="s">
        <v>143</v>
      </c>
      <c r="J2553" s="208" t="s">
        <v>209</v>
      </c>
      <c r="K2553" s="208" t="s">
        <v>210</v>
      </c>
      <c r="L2553" s="208" t="s">
        <v>381</v>
      </c>
      <c r="M2553" s="208" t="s">
        <v>143</v>
      </c>
      <c r="N2553" s="201">
        <v>0.875</v>
      </c>
      <c r="O2553" s="202"/>
      <c r="P2553" s="202"/>
      <c r="Q2553" s="203">
        <f t="shared" si="156"/>
        <v>0</v>
      </c>
      <c r="R2553" s="203">
        <f t="shared" si="157"/>
        <v>0</v>
      </c>
      <c r="S2553" s="213">
        <f>IF(M2553="nvt",0,IF(O2553&gt;0,VLOOKUP(M2553,'3-Productie normen'!A:K,VLOOKUP(O2553,'3-Productie normen'!$B$34:$C$35,2,FALSE),FALSE)))</f>
        <v>0</v>
      </c>
      <c r="T2553" s="213">
        <f t="shared" si="158"/>
        <v>0</v>
      </c>
      <c r="U2553" s="572"/>
    </row>
    <row r="2554" spans="1:21" ht="14.15" customHeight="1">
      <c r="A2554" s="232">
        <v>2553</v>
      </c>
      <c r="B2554" s="262" t="s">
        <v>88</v>
      </c>
      <c r="C2554" s="208" t="s">
        <v>2468</v>
      </c>
      <c r="D2554" s="208" t="s">
        <v>2469</v>
      </c>
      <c r="E2554" s="208" t="s">
        <v>2573</v>
      </c>
      <c r="F2554" s="208" t="s">
        <v>176</v>
      </c>
      <c r="G2554" s="208" t="s">
        <v>377</v>
      </c>
      <c r="H2554" s="208" t="s">
        <v>2593</v>
      </c>
      <c r="I2554" s="200" t="s">
        <v>143</v>
      </c>
      <c r="J2554" s="208" t="s">
        <v>209</v>
      </c>
      <c r="K2554" s="208" t="s">
        <v>210</v>
      </c>
      <c r="L2554" s="208" t="s">
        <v>381</v>
      </c>
      <c r="M2554" s="208" t="s">
        <v>143</v>
      </c>
      <c r="N2554" s="201">
        <v>0.875</v>
      </c>
      <c r="O2554" s="202"/>
      <c r="P2554" s="202"/>
      <c r="Q2554" s="203">
        <f t="shared" si="156"/>
        <v>0</v>
      </c>
      <c r="R2554" s="203">
        <f t="shared" si="157"/>
        <v>0</v>
      </c>
      <c r="S2554" s="213">
        <f>IF(M2554="nvt",0,IF(O2554&gt;0,VLOOKUP(M2554,'3-Productie normen'!A:K,VLOOKUP(O2554,'3-Productie normen'!$B$34:$C$35,2,FALSE),FALSE)))</f>
        <v>0</v>
      </c>
      <c r="T2554" s="213">
        <f t="shared" si="158"/>
        <v>0</v>
      </c>
      <c r="U2554" s="572"/>
    </row>
    <row r="2555" spans="1:21" ht="14.15" customHeight="1">
      <c r="A2555" s="231">
        <v>2554</v>
      </c>
      <c r="B2555" s="262" t="s">
        <v>88</v>
      </c>
      <c r="C2555" s="208" t="s">
        <v>2468</v>
      </c>
      <c r="D2555" s="208" t="s">
        <v>2469</v>
      </c>
      <c r="E2555" s="208" t="s">
        <v>2573</v>
      </c>
      <c r="F2555" s="208" t="s">
        <v>176</v>
      </c>
      <c r="G2555" s="208" t="s">
        <v>377</v>
      </c>
      <c r="H2555" s="208" t="s">
        <v>2594</v>
      </c>
      <c r="I2555" s="200" t="s">
        <v>143</v>
      </c>
      <c r="J2555" s="208" t="s">
        <v>209</v>
      </c>
      <c r="K2555" s="208" t="s">
        <v>210</v>
      </c>
      <c r="L2555" s="208" t="s">
        <v>381</v>
      </c>
      <c r="M2555" s="208" t="s">
        <v>143</v>
      </c>
      <c r="N2555" s="201">
        <v>0.87</v>
      </c>
      <c r="O2555" s="202"/>
      <c r="P2555" s="202"/>
      <c r="Q2555" s="203">
        <f t="shared" si="156"/>
        <v>0</v>
      </c>
      <c r="R2555" s="203">
        <f t="shared" si="157"/>
        <v>0</v>
      </c>
      <c r="S2555" s="213">
        <f>IF(M2555="nvt",0,IF(O2555&gt;0,VLOOKUP(M2555,'3-Productie normen'!A:K,VLOOKUP(O2555,'3-Productie normen'!$B$34:$C$35,2,FALSE),FALSE)))</f>
        <v>0</v>
      </c>
      <c r="T2555" s="213">
        <f t="shared" si="158"/>
        <v>0</v>
      </c>
      <c r="U2555" s="572"/>
    </row>
    <row r="2556" spans="1:21" ht="14.15" customHeight="1">
      <c r="A2556" s="231">
        <v>2555</v>
      </c>
      <c r="B2556" s="262" t="s">
        <v>88</v>
      </c>
      <c r="C2556" s="208" t="s">
        <v>2468</v>
      </c>
      <c r="D2556" s="208" t="s">
        <v>2469</v>
      </c>
      <c r="E2556" s="208" t="s">
        <v>2573</v>
      </c>
      <c r="F2556" s="208" t="s">
        <v>176</v>
      </c>
      <c r="G2556" s="208" t="s">
        <v>377</v>
      </c>
      <c r="H2556" s="208" t="s">
        <v>2595</v>
      </c>
      <c r="I2556" s="200" t="s">
        <v>143</v>
      </c>
      <c r="J2556" s="208" t="s">
        <v>209</v>
      </c>
      <c r="K2556" s="208" t="s">
        <v>210</v>
      </c>
      <c r="L2556" s="208" t="s">
        <v>381</v>
      </c>
      <c r="M2556" s="208" t="s">
        <v>143</v>
      </c>
      <c r="N2556" s="201">
        <v>0.875</v>
      </c>
      <c r="O2556" s="202"/>
      <c r="P2556" s="202"/>
      <c r="Q2556" s="203">
        <f t="shared" si="156"/>
        <v>0</v>
      </c>
      <c r="R2556" s="203">
        <f t="shared" si="157"/>
        <v>0</v>
      </c>
      <c r="S2556" s="213">
        <f>IF(M2556="nvt",0,IF(O2556&gt;0,VLOOKUP(M2556,'3-Productie normen'!A:K,VLOOKUP(O2556,'3-Productie normen'!$B$34:$C$35,2,FALSE),FALSE)))</f>
        <v>0</v>
      </c>
      <c r="T2556" s="213">
        <f t="shared" si="158"/>
        <v>0</v>
      </c>
      <c r="U2556" s="572"/>
    </row>
    <row r="2557" spans="1:21" ht="14.15" customHeight="1">
      <c r="A2557" s="231">
        <v>2556</v>
      </c>
      <c r="B2557" s="262" t="s">
        <v>88</v>
      </c>
      <c r="C2557" s="208" t="s">
        <v>2468</v>
      </c>
      <c r="D2557" s="208" t="s">
        <v>2469</v>
      </c>
      <c r="E2557" s="208" t="s">
        <v>2573</v>
      </c>
      <c r="F2557" s="208" t="s">
        <v>176</v>
      </c>
      <c r="G2557" s="208" t="s">
        <v>377</v>
      </c>
      <c r="H2557" s="208" t="s">
        <v>2596</v>
      </c>
      <c r="I2557" s="200" t="s">
        <v>143</v>
      </c>
      <c r="J2557" s="208" t="s">
        <v>209</v>
      </c>
      <c r="K2557" s="208" t="s">
        <v>210</v>
      </c>
      <c r="L2557" s="208" t="s">
        <v>381</v>
      </c>
      <c r="M2557" s="208" t="s">
        <v>143</v>
      </c>
      <c r="N2557" s="201">
        <v>0.86629999999999996</v>
      </c>
      <c r="O2557" s="202"/>
      <c r="P2557" s="202"/>
      <c r="Q2557" s="203">
        <f t="shared" si="156"/>
        <v>0</v>
      </c>
      <c r="R2557" s="203">
        <f t="shared" si="157"/>
        <v>0</v>
      </c>
      <c r="S2557" s="213">
        <f>IF(M2557="nvt",0,IF(O2557&gt;0,VLOOKUP(M2557,'3-Productie normen'!A:K,VLOOKUP(O2557,'3-Productie normen'!$B$34:$C$35,2,FALSE),FALSE)))</f>
        <v>0</v>
      </c>
      <c r="T2557" s="213">
        <f t="shared" si="158"/>
        <v>0</v>
      </c>
      <c r="U2557" s="572"/>
    </row>
    <row r="2558" spans="1:21" ht="14.15" customHeight="1">
      <c r="A2558" s="231">
        <v>2557</v>
      </c>
      <c r="B2558" s="262" t="s">
        <v>88</v>
      </c>
      <c r="C2558" s="208" t="s">
        <v>2468</v>
      </c>
      <c r="D2558" s="208" t="s">
        <v>2469</v>
      </c>
      <c r="E2558" s="208" t="s">
        <v>2573</v>
      </c>
      <c r="F2558" s="208" t="s">
        <v>176</v>
      </c>
      <c r="G2558" s="208" t="s">
        <v>377</v>
      </c>
      <c r="H2558" s="208" t="s">
        <v>2597</v>
      </c>
      <c r="I2558" s="200" t="s">
        <v>143</v>
      </c>
      <c r="J2558" s="208" t="s">
        <v>209</v>
      </c>
      <c r="K2558" s="208" t="s">
        <v>210</v>
      </c>
      <c r="L2558" s="208" t="s">
        <v>381</v>
      </c>
      <c r="M2558" s="208" t="s">
        <v>143</v>
      </c>
      <c r="N2558" s="201">
        <v>0.875</v>
      </c>
      <c r="O2558" s="202"/>
      <c r="P2558" s="202"/>
      <c r="Q2558" s="203">
        <f t="shared" si="156"/>
        <v>0</v>
      </c>
      <c r="R2558" s="203">
        <f t="shared" si="157"/>
        <v>0</v>
      </c>
      <c r="S2558" s="213">
        <f>IF(M2558="nvt",0,IF(O2558&gt;0,VLOOKUP(M2558,'3-Productie normen'!A:K,VLOOKUP(O2558,'3-Productie normen'!$B$34:$C$35,2,FALSE),FALSE)))</f>
        <v>0</v>
      </c>
      <c r="T2558" s="213">
        <f t="shared" si="158"/>
        <v>0</v>
      </c>
      <c r="U2558" s="572"/>
    </row>
    <row r="2559" spans="1:21" ht="14.15" customHeight="1">
      <c r="A2559" s="231">
        <v>2558</v>
      </c>
      <c r="B2559" s="262" t="s">
        <v>88</v>
      </c>
      <c r="C2559" s="208" t="s">
        <v>2468</v>
      </c>
      <c r="D2559" s="208" t="s">
        <v>2469</v>
      </c>
      <c r="E2559" s="208" t="s">
        <v>2573</v>
      </c>
      <c r="F2559" s="208" t="s">
        <v>176</v>
      </c>
      <c r="G2559" s="208" t="s">
        <v>377</v>
      </c>
      <c r="H2559" s="208" t="s">
        <v>2598</v>
      </c>
      <c r="I2559" s="200" t="s">
        <v>143</v>
      </c>
      <c r="J2559" s="208" t="s">
        <v>209</v>
      </c>
      <c r="K2559" s="208" t="s">
        <v>210</v>
      </c>
      <c r="L2559" s="208" t="s">
        <v>381</v>
      </c>
      <c r="M2559" s="208" t="s">
        <v>143</v>
      </c>
      <c r="N2559" s="201">
        <v>0.85</v>
      </c>
      <c r="O2559" s="202"/>
      <c r="P2559" s="202"/>
      <c r="Q2559" s="203">
        <f t="shared" si="156"/>
        <v>0</v>
      </c>
      <c r="R2559" s="203">
        <f t="shared" si="157"/>
        <v>0</v>
      </c>
      <c r="S2559" s="213">
        <f>IF(M2559="nvt",0,IF(O2559&gt;0,VLOOKUP(M2559,'3-Productie normen'!A:K,VLOOKUP(O2559,'3-Productie normen'!$B$34:$C$35,2,FALSE),FALSE)))</f>
        <v>0</v>
      </c>
      <c r="T2559" s="213">
        <f t="shared" si="158"/>
        <v>0</v>
      </c>
      <c r="U2559" s="572"/>
    </row>
    <row r="2560" spans="1:21" ht="14.15" customHeight="1">
      <c r="A2560" s="231">
        <v>2559</v>
      </c>
      <c r="B2560" s="262" t="s">
        <v>88</v>
      </c>
      <c r="C2560" s="208" t="s">
        <v>2468</v>
      </c>
      <c r="D2560" s="208" t="s">
        <v>2469</v>
      </c>
      <c r="E2560" s="208" t="s">
        <v>2573</v>
      </c>
      <c r="F2560" s="208" t="s">
        <v>176</v>
      </c>
      <c r="G2560" s="208" t="s">
        <v>377</v>
      </c>
      <c r="H2560" s="208" t="s">
        <v>2599</v>
      </c>
      <c r="I2560" s="200" t="s">
        <v>143</v>
      </c>
      <c r="J2560" s="208" t="s">
        <v>209</v>
      </c>
      <c r="K2560" s="208" t="s">
        <v>210</v>
      </c>
      <c r="L2560" s="208" t="s">
        <v>381</v>
      </c>
      <c r="M2560" s="208" t="s">
        <v>143</v>
      </c>
      <c r="N2560" s="201">
        <v>0.52</v>
      </c>
      <c r="O2560" s="202"/>
      <c r="P2560" s="202"/>
      <c r="Q2560" s="203">
        <f t="shared" si="156"/>
        <v>0</v>
      </c>
      <c r="R2560" s="203">
        <f t="shared" si="157"/>
        <v>0</v>
      </c>
      <c r="S2560" s="213">
        <f>IF(M2560="nvt",0,IF(O2560&gt;0,VLOOKUP(M2560,'3-Productie normen'!A:K,VLOOKUP(O2560,'3-Productie normen'!$B$34:$C$35,2,FALSE),FALSE)))</f>
        <v>0</v>
      </c>
      <c r="T2560" s="213">
        <f t="shared" si="158"/>
        <v>0</v>
      </c>
      <c r="U2560" s="572"/>
    </row>
    <row r="2561" spans="1:41" ht="14.15" customHeight="1">
      <c r="A2561" s="231">
        <v>2560</v>
      </c>
      <c r="B2561" s="262" t="s">
        <v>88</v>
      </c>
      <c r="C2561" s="208" t="s">
        <v>2468</v>
      </c>
      <c r="D2561" s="208" t="s">
        <v>2469</v>
      </c>
      <c r="E2561" s="208" t="s">
        <v>2573</v>
      </c>
      <c r="F2561" s="208" t="s">
        <v>176</v>
      </c>
      <c r="G2561" s="208" t="s">
        <v>377</v>
      </c>
      <c r="H2561" s="208" t="s">
        <v>2600</v>
      </c>
      <c r="I2561" s="200" t="s">
        <v>143</v>
      </c>
      <c r="J2561" s="208" t="s">
        <v>209</v>
      </c>
      <c r="K2561" s="208" t="s">
        <v>210</v>
      </c>
      <c r="L2561" s="208" t="s">
        <v>381</v>
      </c>
      <c r="M2561" s="208" t="s">
        <v>143</v>
      </c>
      <c r="N2561" s="201">
        <v>0.875</v>
      </c>
      <c r="O2561" s="202"/>
      <c r="P2561" s="202"/>
      <c r="Q2561" s="203">
        <f t="shared" si="156"/>
        <v>0</v>
      </c>
      <c r="R2561" s="203">
        <f t="shared" si="157"/>
        <v>0</v>
      </c>
      <c r="S2561" s="213">
        <f>IF(M2561="nvt",0,IF(O2561&gt;0,VLOOKUP(M2561,'3-Productie normen'!A:K,VLOOKUP(O2561,'3-Productie normen'!$B$34:$C$35,2,FALSE),FALSE)))</f>
        <v>0</v>
      </c>
      <c r="T2561" s="213">
        <f t="shared" si="158"/>
        <v>0</v>
      </c>
      <c r="U2561" s="572"/>
    </row>
    <row r="2562" spans="1:41" ht="14.15" customHeight="1">
      <c r="A2562" s="232">
        <v>2561</v>
      </c>
      <c r="B2562" s="262" t="s">
        <v>88</v>
      </c>
      <c r="C2562" s="208" t="s">
        <v>2468</v>
      </c>
      <c r="D2562" s="208" t="s">
        <v>2469</v>
      </c>
      <c r="E2562" s="208" t="s">
        <v>2573</v>
      </c>
      <c r="F2562" s="208" t="s">
        <v>176</v>
      </c>
      <c r="G2562" s="208" t="s">
        <v>377</v>
      </c>
      <c r="H2562" s="208" t="s">
        <v>2601</v>
      </c>
      <c r="I2562" s="200" t="s">
        <v>143</v>
      </c>
      <c r="J2562" s="208" t="s">
        <v>209</v>
      </c>
      <c r="K2562" s="208" t="s">
        <v>210</v>
      </c>
      <c r="L2562" s="208" t="s">
        <v>381</v>
      </c>
      <c r="M2562" s="208" t="s">
        <v>143</v>
      </c>
      <c r="N2562" s="201">
        <v>0.8</v>
      </c>
      <c r="O2562" s="202"/>
      <c r="P2562" s="202"/>
      <c r="Q2562" s="203">
        <f t="shared" si="156"/>
        <v>0</v>
      </c>
      <c r="R2562" s="203">
        <f t="shared" si="157"/>
        <v>0</v>
      </c>
      <c r="S2562" s="213">
        <f>IF(M2562="nvt",0,IF(O2562&gt;0,VLOOKUP(M2562,'3-Productie normen'!A:K,VLOOKUP(O2562,'3-Productie normen'!$B$34:$C$35,2,FALSE),FALSE)))</f>
        <v>0</v>
      </c>
      <c r="T2562" s="213">
        <f t="shared" si="158"/>
        <v>0</v>
      </c>
      <c r="U2562" s="572"/>
    </row>
    <row r="2563" spans="1:41" ht="14.15" customHeight="1">
      <c r="A2563" s="231">
        <v>2562</v>
      </c>
      <c r="B2563" s="262" t="s">
        <v>88</v>
      </c>
      <c r="C2563" s="208" t="s">
        <v>2468</v>
      </c>
      <c r="D2563" s="208" t="s">
        <v>2469</v>
      </c>
      <c r="E2563" s="208" t="s">
        <v>2573</v>
      </c>
      <c r="F2563" s="208" t="s">
        <v>176</v>
      </c>
      <c r="G2563" s="208" t="s">
        <v>377</v>
      </c>
      <c r="H2563" s="208" t="s">
        <v>2602</v>
      </c>
      <c r="I2563" s="200" t="s">
        <v>143</v>
      </c>
      <c r="J2563" s="208" t="s">
        <v>209</v>
      </c>
      <c r="K2563" s="208" t="s">
        <v>210</v>
      </c>
      <c r="L2563" s="208" t="s">
        <v>381</v>
      </c>
      <c r="M2563" s="208" t="s">
        <v>143</v>
      </c>
      <c r="N2563" s="201">
        <v>0.52</v>
      </c>
      <c r="O2563" s="202"/>
      <c r="P2563" s="202"/>
      <c r="Q2563" s="203">
        <f t="shared" si="156"/>
        <v>0</v>
      </c>
      <c r="R2563" s="203">
        <f t="shared" si="157"/>
        <v>0</v>
      </c>
      <c r="S2563" s="213">
        <f>IF(M2563="nvt",0,IF(O2563&gt;0,VLOOKUP(M2563,'3-Productie normen'!A:K,VLOOKUP(O2563,'3-Productie normen'!$B$34:$C$35,2,FALSE),FALSE)))</f>
        <v>0</v>
      </c>
      <c r="T2563" s="213">
        <f t="shared" si="158"/>
        <v>0</v>
      </c>
      <c r="U2563" s="572"/>
    </row>
    <row r="2564" spans="1:41" ht="14.15" customHeight="1">
      <c r="A2564" s="231">
        <v>2563</v>
      </c>
      <c r="B2564" s="262" t="s">
        <v>88</v>
      </c>
      <c r="C2564" s="208" t="s">
        <v>2468</v>
      </c>
      <c r="D2564" s="208" t="s">
        <v>2469</v>
      </c>
      <c r="E2564" s="208" t="s">
        <v>2573</v>
      </c>
      <c r="F2564" s="208" t="s">
        <v>176</v>
      </c>
      <c r="G2564" s="208" t="s">
        <v>377</v>
      </c>
      <c r="H2564" s="208" t="s">
        <v>2603</v>
      </c>
      <c r="I2564" s="200" t="s">
        <v>143</v>
      </c>
      <c r="J2564" s="208" t="s">
        <v>209</v>
      </c>
      <c r="K2564" s="208" t="s">
        <v>210</v>
      </c>
      <c r="L2564" s="208" t="s">
        <v>381</v>
      </c>
      <c r="M2564" s="208" t="s">
        <v>143</v>
      </c>
      <c r="N2564" s="201">
        <v>0.875</v>
      </c>
      <c r="O2564" s="202"/>
      <c r="P2564" s="202"/>
      <c r="Q2564" s="203">
        <f t="shared" si="156"/>
        <v>0</v>
      </c>
      <c r="R2564" s="203">
        <f t="shared" si="157"/>
        <v>0</v>
      </c>
      <c r="S2564" s="213">
        <f>IF(M2564="nvt",0,IF(O2564&gt;0,VLOOKUP(M2564,'3-Productie normen'!A:K,VLOOKUP(O2564,'3-Productie normen'!$B$34:$C$35,2,FALSE),FALSE)))</f>
        <v>0</v>
      </c>
      <c r="T2564" s="213">
        <f t="shared" si="158"/>
        <v>0</v>
      </c>
      <c r="U2564" s="572"/>
    </row>
    <row r="2565" spans="1:41" ht="14.15" customHeight="1">
      <c r="A2565" s="231">
        <v>2564</v>
      </c>
      <c r="B2565" s="262" t="s">
        <v>88</v>
      </c>
      <c r="C2565" s="208" t="s">
        <v>2468</v>
      </c>
      <c r="D2565" s="208" t="s">
        <v>2469</v>
      </c>
      <c r="E2565" s="208" t="s">
        <v>2573</v>
      </c>
      <c r="F2565" s="208" t="s">
        <v>176</v>
      </c>
      <c r="G2565" s="208" t="s">
        <v>377</v>
      </c>
      <c r="H2565" s="208" t="s">
        <v>2604</v>
      </c>
      <c r="I2565" s="200" t="s">
        <v>143</v>
      </c>
      <c r="J2565" s="208" t="s">
        <v>209</v>
      </c>
      <c r="K2565" s="208" t="s">
        <v>210</v>
      </c>
      <c r="L2565" s="208" t="s">
        <v>381</v>
      </c>
      <c r="M2565" s="208" t="s">
        <v>143</v>
      </c>
      <c r="N2565" s="201">
        <v>0.52</v>
      </c>
      <c r="O2565" s="202"/>
      <c r="P2565" s="202"/>
      <c r="Q2565" s="203">
        <f t="shared" si="156"/>
        <v>0</v>
      </c>
      <c r="R2565" s="203">
        <f t="shared" si="157"/>
        <v>0</v>
      </c>
      <c r="S2565" s="213">
        <f>IF(M2565="nvt",0,IF(O2565&gt;0,VLOOKUP(M2565,'3-Productie normen'!A:K,VLOOKUP(O2565,'3-Productie normen'!$B$34:$C$35,2,FALSE),FALSE)))</f>
        <v>0</v>
      </c>
      <c r="T2565" s="213">
        <f t="shared" si="158"/>
        <v>0</v>
      </c>
      <c r="U2565" s="572"/>
    </row>
    <row r="2566" spans="1:41" ht="14.15" customHeight="1">
      <c r="A2566" s="231">
        <v>2565</v>
      </c>
      <c r="B2566" s="262" t="s">
        <v>88</v>
      </c>
      <c r="C2566" s="208" t="s">
        <v>2468</v>
      </c>
      <c r="D2566" s="208" t="s">
        <v>2469</v>
      </c>
      <c r="E2566" s="208" t="s">
        <v>2573</v>
      </c>
      <c r="F2566" s="208" t="s">
        <v>176</v>
      </c>
      <c r="G2566" s="208" t="s">
        <v>377</v>
      </c>
      <c r="H2566" s="208" t="s">
        <v>2605</v>
      </c>
      <c r="I2566" s="200" t="s">
        <v>143</v>
      </c>
      <c r="J2566" s="208" t="s">
        <v>209</v>
      </c>
      <c r="K2566" s="208" t="s">
        <v>210</v>
      </c>
      <c r="L2566" s="208" t="s">
        <v>381</v>
      </c>
      <c r="M2566" s="208" t="s">
        <v>143</v>
      </c>
      <c r="N2566" s="201">
        <v>0.875</v>
      </c>
      <c r="O2566" s="202"/>
      <c r="P2566" s="202"/>
      <c r="Q2566" s="203">
        <f t="shared" si="156"/>
        <v>0</v>
      </c>
      <c r="R2566" s="203">
        <f t="shared" si="157"/>
        <v>0</v>
      </c>
      <c r="S2566" s="213">
        <f>IF(M2566="nvt",0,IF(O2566&gt;0,VLOOKUP(M2566,'3-Productie normen'!A:K,VLOOKUP(O2566,'3-Productie normen'!$B$34:$C$35,2,FALSE),FALSE)))</f>
        <v>0</v>
      </c>
      <c r="T2566" s="213">
        <f t="shared" si="158"/>
        <v>0</v>
      </c>
      <c r="U2566" s="572"/>
    </row>
    <row r="2567" spans="1:41" ht="14.15" customHeight="1">
      <c r="A2567" s="231">
        <v>2566</v>
      </c>
      <c r="B2567" s="262" t="s">
        <v>88</v>
      </c>
      <c r="C2567" s="208" t="s">
        <v>2468</v>
      </c>
      <c r="D2567" s="208" t="s">
        <v>2469</v>
      </c>
      <c r="E2567" s="208" t="s">
        <v>2573</v>
      </c>
      <c r="F2567" s="208" t="s">
        <v>176</v>
      </c>
      <c r="G2567" s="208" t="s">
        <v>377</v>
      </c>
      <c r="H2567" s="208" t="s">
        <v>2606</v>
      </c>
      <c r="I2567" s="200" t="s">
        <v>143</v>
      </c>
      <c r="J2567" s="208" t="s">
        <v>209</v>
      </c>
      <c r="K2567" s="208" t="s">
        <v>210</v>
      </c>
      <c r="L2567" s="208" t="s">
        <v>381</v>
      </c>
      <c r="M2567" s="208" t="s">
        <v>143</v>
      </c>
      <c r="N2567" s="201">
        <v>0.52</v>
      </c>
      <c r="O2567" s="202"/>
      <c r="P2567" s="202"/>
      <c r="Q2567" s="203">
        <f t="shared" si="156"/>
        <v>0</v>
      </c>
      <c r="R2567" s="203">
        <f t="shared" si="157"/>
        <v>0</v>
      </c>
      <c r="S2567" s="213">
        <f>IF(M2567="nvt",0,IF(O2567&gt;0,VLOOKUP(M2567,'3-Productie normen'!A:K,VLOOKUP(O2567,'3-Productie normen'!$B$34:$C$35,2,FALSE),FALSE)))</f>
        <v>0</v>
      </c>
      <c r="T2567" s="213">
        <f t="shared" si="158"/>
        <v>0</v>
      </c>
      <c r="U2567" s="572"/>
    </row>
    <row r="2568" spans="1:41" ht="14.15" customHeight="1">
      <c r="A2568" s="231">
        <v>2567</v>
      </c>
      <c r="B2568" s="262" t="s">
        <v>88</v>
      </c>
      <c r="C2568" s="208" t="s">
        <v>2468</v>
      </c>
      <c r="D2568" s="208" t="s">
        <v>2469</v>
      </c>
      <c r="E2568" s="208" t="s">
        <v>2573</v>
      </c>
      <c r="F2568" s="208" t="s">
        <v>176</v>
      </c>
      <c r="G2568" s="208" t="s">
        <v>377</v>
      </c>
      <c r="H2568" s="208" t="s">
        <v>2607</v>
      </c>
      <c r="I2568" s="200" t="s">
        <v>143</v>
      </c>
      <c r="J2568" s="208" t="s">
        <v>209</v>
      </c>
      <c r="K2568" s="208" t="s">
        <v>210</v>
      </c>
      <c r="L2568" s="208" t="s">
        <v>381</v>
      </c>
      <c r="M2568" s="208" t="s">
        <v>143</v>
      </c>
      <c r="N2568" s="201">
        <v>0.875</v>
      </c>
      <c r="O2568" s="202"/>
      <c r="P2568" s="202"/>
      <c r="Q2568" s="203">
        <f t="shared" si="156"/>
        <v>0</v>
      </c>
      <c r="R2568" s="203">
        <f t="shared" si="157"/>
        <v>0</v>
      </c>
      <c r="S2568" s="213">
        <f>IF(M2568="nvt",0,IF(O2568&gt;0,VLOOKUP(M2568,'3-Productie normen'!A:K,VLOOKUP(O2568,'3-Productie normen'!$B$34:$C$35,2,FALSE),FALSE)))</f>
        <v>0</v>
      </c>
      <c r="T2568" s="213">
        <f t="shared" si="158"/>
        <v>0</v>
      </c>
      <c r="U2568" s="572"/>
    </row>
    <row r="2569" spans="1:41" ht="14.15" customHeight="1">
      <c r="A2569" s="231">
        <v>2568</v>
      </c>
      <c r="B2569" s="262" t="s">
        <v>88</v>
      </c>
      <c r="C2569" s="208" t="s">
        <v>2468</v>
      </c>
      <c r="D2569" s="208" t="s">
        <v>2469</v>
      </c>
      <c r="E2569" s="208" t="s">
        <v>2573</v>
      </c>
      <c r="F2569" s="208" t="s">
        <v>176</v>
      </c>
      <c r="G2569" s="208" t="s">
        <v>377</v>
      </c>
      <c r="H2569" s="208" t="s">
        <v>2608</v>
      </c>
      <c r="I2569" s="200" t="s">
        <v>143</v>
      </c>
      <c r="J2569" s="208" t="s">
        <v>209</v>
      </c>
      <c r="K2569" s="208" t="s">
        <v>210</v>
      </c>
      <c r="L2569" s="208" t="s">
        <v>381</v>
      </c>
      <c r="M2569" s="208" t="s">
        <v>143</v>
      </c>
      <c r="N2569" s="201">
        <v>0.52</v>
      </c>
      <c r="O2569" s="202"/>
      <c r="P2569" s="202"/>
      <c r="Q2569" s="203">
        <f t="shared" si="156"/>
        <v>0</v>
      </c>
      <c r="R2569" s="203">
        <f t="shared" si="157"/>
        <v>0</v>
      </c>
      <c r="S2569" s="213">
        <f>IF(M2569="nvt",0,IF(O2569&gt;0,VLOOKUP(M2569,'3-Productie normen'!A:K,VLOOKUP(O2569,'3-Productie normen'!$B$34:$C$35,2,FALSE),FALSE)))</f>
        <v>0</v>
      </c>
      <c r="T2569" s="213">
        <f t="shared" si="158"/>
        <v>0</v>
      </c>
      <c r="U2569" s="572"/>
    </row>
    <row r="2570" spans="1:41" ht="14.15" customHeight="1">
      <c r="A2570" s="232">
        <v>2569</v>
      </c>
      <c r="B2570" s="262" t="s">
        <v>88</v>
      </c>
      <c r="C2570" s="208" t="s">
        <v>2468</v>
      </c>
      <c r="D2570" s="208" t="s">
        <v>2469</v>
      </c>
      <c r="E2570" s="208" t="s">
        <v>2573</v>
      </c>
      <c r="F2570" s="208" t="s">
        <v>176</v>
      </c>
      <c r="G2570" s="208" t="s">
        <v>377</v>
      </c>
      <c r="H2570" s="208" t="s">
        <v>2609</v>
      </c>
      <c r="I2570" s="200" t="s">
        <v>143</v>
      </c>
      <c r="J2570" s="208" t="s">
        <v>209</v>
      </c>
      <c r="K2570" s="208" t="s">
        <v>210</v>
      </c>
      <c r="L2570" s="208" t="s">
        <v>381</v>
      </c>
      <c r="M2570" s="208" t="s">
        <v>143</v>
      </c>
      <c r="N2570" s="201">
        <v>1.9006999999999998</v>
      </c>
      <c r="O2570" s="202"/>
      <c r="P2570" s="202"/>
      <c r="Q2570" s="203">
        <f t="shared" si="156"/>
        <v>0</v>
      </c>
      <c r="R2570" s="203">
        <f t="shared" si="157"/>
        <v>0</v>
      </c>
      <c r="S2570" s="213">
        <f>IF(M2570="nvt",0,IF(O2570&gt;0,VLOOKUP(M2570,'3-Productie normen'!A:K,VLOOKUP(O2570,'3-Productie normen'!$B$34:$C$35,2,FALSE),FALSE)))</f>
        <v>0</v>
      </c>
      <c r="T2570" s="213">
        <f t="shared" si="158"/>
        <v>0</v>
      </c>
      <c r="U2570" s="572"/>
    </row>
    <row r="2571" spans="1:41" s="206" customFormat="1" ht="14.15" customHeight="1">
      <c r="A2571" s="231">
        <v>2570</v>
      </c>
      <c r="B2571" s="262" t="s">
        <v>88</v>
      </c>
      <c r="C2571" s="208" t="s">
        <v>2468</v>
      </c>
      <c r="D2571" s="208" t="s">
        <v>2469</v>
      </c>
      <c r="E2571" s="208" t="s">
        <v>2573</v>
      </c>
      <c r="F2571" s="208" t="s">
        <v>176</v>
      </c>
      <c r="G2571" s="208" t="s">
        <v>377</v>
      </c>
      <c r="H2571" s="208" t="s">
        <v>2610</v>
      </c>
      <c r="I2571" s="200" t="s">
        <v>143</v>
      </c>
      <c r="J2571" s="208" t="s">
        <v>209</v>
      </c>
      <c r="K2571" s="208" t="s">
        <v>215</v>
      </c>
      <c r="L2571" s="208" t="s">
        <v>381</v>
      </c>
      <c r="M2571" s="208" t="s">
        <v>143</v>
      </c>
      <c r="N2571" s="201">
        <v>3.8632</v>
      </c>
      <c r="O2571" s="202"/>
      <c r="P2571" s="202"/>
      <c r="Q2571" s="203">
        <f t="shared" si="156"/>
        <v>0</v>
      </c>
      <c r="R2571" s="203">
        <f t="shared" si="157"/>
        <v>0</v>
      </c>
      <c r="S2571" s="213">
        <f>IF(M2571="nvt",0,IF(O2571&gt;0,VLOOKUP(M2571,'3-Productie normen'!A:K,VLOOKUP(O2571,'3-Productie normen'!$B$34:$C$35,2,FALSE),FALSE)))</f>
        <v>0</v>
      </c>
      <c r="T2571" s="213">
        <f t="shared" si="158"/>
        <v>0</v>
      </c>
      <c r="U2571" s="572"/>
      <c r="V2571" s="3"/>
      <c r="W2571" s="32"/>
      <c r="X2571" s="32"/>
      <c r="Y2571" s="32"/>
      <c r="Z2571" s="32"/>
      <c r="AA2571" s="32"/>
      <c r="AB2571" s="32"/>
      <c r="AC2571" s="32"/>
      <c r="AD2571" s="32"/>
      <c r="AE2571" s="32"/>
      <c r="AF2571" s="32"/>
      <c r="AG2571" s="32"/>
      <c r="AH2571" s="32"/>
      <c r="AI2571" s="32"/>
      <c r="AJ2571" s="32"/>
      <c r="AK2571" s="32"/>
      <c r="AL2571" s="32"/>
      <c r="AM2571" s="32"/>
      <c r="AN2571" s="32"/>
      <c r="AO2571" s="569"/>
    </row>
    <row r="2572" spans="1:41" ht="14.15" customHeight="1">
      <c r="A2572" s="231">
        <v>2571</v>
      </c>
      <c r="B2572" s="262" t="s">
        <v>88</v>
      </c>
      <c r="C2572" s="208" t="s">
        <v>2468</v>
      </c>
      <c r="D2572" s="208" t="s">
        <v>2469</v>
      </c>
      <c r="E2572" s="208" t="s">
        <v>2573</v>
      </c>
      <c r="F2572" s="208" t="s">
        <v>176</v>
      </c>
      <c r="G2572" s="208" t="s">
        <v>177</v>
      </c>
      <c r="H2572" s="208" t="s">
        <v>402</v>
      </c>
      <c r="I2572" s="200" t="s">
        <v>136</v>
      </c>
      <c r="J2572" s="208" t="s">
        <v>179</v>
      </c>
      <c r="K2572" s="199" t="s">
        <v>762</v>
      </c>
      <c r="L2572" s="208" t="s">
        <v>1684</v>
      </c>
      <c r="M2572" s="208" t="s">
        <v>137</v>
      </c>
      <c r="N2572" s="201">
        <v>153.34</v>
      </c>
      <c r="O2572" s="202" t="s">
        <v>81</v>
      </c>
      <c r="P2572" s="202"/>
      <c r="Q2572" s="203">
        <f t="shared" si="156"/>
        <v>0</v>
      </c>
      <c r="R2572" s="203">
        <f t="shared" si="157"/>
        <v>0</v>
      </c>
      <c r="S2572" s="213">
        <f>IF(M2572="nvt",0,IF(O2572&gt;0,VLOOKUP(M2572,'3-Productie normen'!A:K,VLOOKUP(O2572,'3-Productie normen'!$B$34:$C$35,2,FALSE),FALSE)))</f>
        <v>0</v>
      </c>
      <c r="T2572" s="213">
        <f t="shared" si="158"/>
        <v>0</v>
      </c>
      <c r="U2572" s="572"/>
    </row>
    <row r="2573" spans="1:41" ht="14.15" customHeight="1">
      <c r="A2573" s="231">
        <v>2572</v>
      </c>
      <c r="B2573" s="262" t="s">
        <v>88</v>
      </c>
      <c r="C2573" s="208" t="s">
        <v>2468</v>
      </c>
      <c r="D2573" s="208" t="s">
        <v>2469</v>
      </c>
      <c r="E2573" s="208" t="s">
        <v>2573</v>
      </c>
      <c r="F2573" s="208" t="s">
        <v>176</v>
      </c>
      <c r="G2573" s="208" t="s">
        <v>177</v>
      </c>
      <c r="H2573" s="208" t="s">
        <v>2611</v>
      </c>
      <c r="I2573" s="207" t="s">
        <v>123</v>
      </c>
      <c r="J2573" s="208" t="s">
        <v>179</v>
      </c>
      <c r="K2573" s="208" t="s">
        <v>187</v>
      </c>
      <c r="L2573" s="208" t="s">
        <v>261</v>
      </c>
      <c r="M2573" s="199" t="s">
        <v>141</v>
      </c>
      <c r="N2573" s="201">
        <v>38.920400000000001</v>
      </c>
      <c r="O2573" s="202" t="s">
        <v>81</v>
      </c>
      <c r="P2573" s="202"/>
      <c r="Q2573" s="203">
        <f t="shared" si="156"/>
        <v>0</v>
      </c>
      <c r="R2573" s="203">
        <f t="shared" si="157"/>
        <v>0</v>
      </c>
      <c r="S2573" s="213">
        <f>IF(M2573="nvt",0,IF(O2573&gt;0,VLOOKUP(M2573,'3-Productie normen'!A:K,VLOOKUP(O2573,'3-Productie normen'!$B$34:$C$35,2,FALSE),FALSE)))</f>
        <v>0</v>
      </c>
      <c r="T2573" s="213">
        <f t="shared" si="158"/>
        <v>0</v>
      </c>
      <c r="U2573" s="572"/>
    </row>
    <row r="2574" spans="1:41" ht="14.15" customHeight="1">
      <c r="A2574" s="231">
        <v>2573</v>
      </c>
      <c r="B2574" s="262" t="s">
        <v>88</v>
      </c>
      <c r="C2574" s="208" t="s">
        <v>2468</v>
      </c>
      <c r="D2574" s="208" t="s">
        <v>2469</v>
      </c>
      <c r="E2574" s="208" t="s">
        <v>2573</v>
      </c>
      <c r="F2574" s="208" t="s">
        <v>176</v>
      </c>
      <c r="G2574" s="208" t="s">
        <v>177</v>
      </c>
      <c r="H2574" s="208" t="s">
        <v>2612</v>
      </c>
      <c r="I2574" s="200" t="s">
        <v>125</v>
      </c>
      <c r="J2574" s="208" t="s">
        <v>222</v>
      </c>
      <c r="K2574" s="208" t="s">
        <v>279</v>
      </c>
      <c r="L2574" s="208" t="s">
        <v>1684</v>
      </c>
      <c r="M2574" s="199" t="s">
        <v>129</v>
      </c>
      <c r="N2574" s="201">
        <v>107.57799999999999</v>
      </c>
      <c r="O2574" s="202" t="s">
        <v>81</v>
      </c>
      <c r="P2574" s="202"/>
      <c r="Q2574" s="203">
        <f t="shared" si="156"/>
        <v>0</v>
      </c>
      <c r="R2574" s="203">
        <f t="shared" si="157"/>
        <v>0</v>
      </c>
      <c r="S2574" s="213">
        <f>IF(M2574="nvt",0,IF(O2574&gt;0,VLOOKUP(M2574,'3-Productie normen'!A:K,VLOOKUP(O2574,'3-Productie normen'!$B$34:$C$35,2,FALSE),FALSE)))</f>
        <v>0</v>
      </c>
      <c r="T2574" s="213">
        <f t="shared" si="158"/>
        <v>0</v>
      </c>
      <c r="U2574" s="572"/>
    </row>
    <row r="2575" spans="1:41" ht="14.15" customHeight="1">
      <c r="A2575" s="231">
        <v>2574</v>
      </c>
      <c r="B2575" s="262" t="s">
        <v>88</v>
      </c>
      <c r="C2575" s="208" t="s">
        <v>2468</v>
      </c>
      <c r="D2575" s="208" t="s">
        <v>2469</v>
      </c>
      <c r="E2575" s="208" t="s">
        <v>2573</v>
      </c>
      <c r="F2575" s="208" t="s">
        <v>176</v>
      </c>
      <c r="G2575" s="208" t="s">
        <v>177</v>
      </c>
      <c r="H2575" s="208" t="s">
        <v>2613</v>
      </c>
      <c r="I2575" s="207" t="s">
        <v>123</v>
      </c>
      <c r="J2575" s="208" t="s">
        <v>179</v>
      </c>
      <c r="K2575" s="208" t="s">
        <v>187</v>
      </c>
      <c r="L2575" s="208" t="s">
        <v>261</v>
      </c>
      <c r="M2575" s="199" t="s">
        <v>141</v>
      </c>
      <c r="N2575" s="201">
        <v>18.715799999999998</v>
      </c>
      <c r="O2575" s="202" t="s">
        <v>81</v>
      </c>
      <c r="P2575" s="202"/>
      <c r="Q2575" s="203">
        <f t="shared" si="156"/>
        <v>0</v>
      </c>
      <c r="R2575" s="203">
        <f t="shared" si="157"/>
        <v>0</v>
      </c>
      <c r="S2575" s="213">
        <f>IF(M2575="nvt",0,IF(O2575&gt;0,VLOOKUP(M2575,'3-Productie normen'!A:K,VLOOKUP(O2575,'3-Productie normen'!$B$34:$C$35,2,FALSE),FALSE)))</f>
        <v>0</v>
      </c>
      <c r="T2575" s="213">
        <f t="shared" si="158"/>
        <v>0</v>
      </c>
      <c r="U2575" s="572"/>
    </row>
    <row r="2576" spans="1:41" ht="14.15" customHeight="1">
      <c r="A2576" s="231">
        <v>2575</v>
      </c>
      <c r="B2576" s="262" t="s">
        <v>88</v>
      </c>
      <c r="C2576" s="208" t="s">
        <v>2468</v>
      </c>
      <c r="D2576" s="208" t="s">
        <v>2469</v>
      </c>
      <c r="E2576" s="208" t="s">
        <v>2573</v>
      </c>
      <c r="F2576" s="208" t="s">
        <v>176</v>
      </c>
      <c r="G2576" s="208" t="s">
        <v>177</v>
      </c>
      <c r="H2576" s="208" t="s">
        <v>2614</v>
      </c>
      <c r="I2576" s="200" t="s">
        <v>143</v>
      </c>
      <c r="J2576" s="208" t="s">
        <v>179</v>
      </c>
      <c r="K2576" s="199" t="s">
        <v>762</v>
      </c>
      <c r="L2576" s="208" t="s">
        <v>1684</v>
      </c>
      <c r="M2576" s="208" t="s">
        <v>143</v>
      </c>
      <c r="N2576" s="201">
        <v>18.3856</v>
      </c>
      <c r="O2576" s="202"/>
      <c r="P2576" s="202"/>
      <c r="Q2576" s="203">
        <f t="shared" si="156"/>
        <v>0</v>
      </c>
      <c r="R2576" s="203">
        <f t="shared" si="157"/>
        <v>0</v>
      </c>
      <c r="S2576" s="213">
        <f>IF(M2576="nvt",0,IF(O2576&gt;0,VLOOKUP(M2576,'3-Productie normen'!A:K,VLOOKUP(O2576,'3-Productie normen'!$B$34:$C$35,2,FALSE),FALSE)))</f>
        <v>0</v>
      </c>
      <c r="T2576" s="213">
        <f t="shared" si="158"/>
        <v>0</v>
      </c>
      <c r="U2576" s="572"/>
    </row>
    <row r="2577" spans="1:21" ht="14.15" customHeight="1">
      <c r="A2577" s="231">
        <v>2576</v>
      </c>
      <c r="B2577" s="262" t="s">
        <v>88</v>
      </c>
      <c r="C2577" s="208" t="s">
        <v>2468</v>
      </c>
      <c r="D2577" s="208" t="s">
        <v>2469</v>
      </c>
      <c r="E2577" s="208" t="s">
        <v>2573</v>
      </c>
      <c r="F2577" s="208" t="s">
        <v>176</v>
      </c>
      <c r="G2577" s="208" t="s">
        <v>177</v>
      </c>
      <c r="H2577" s="208" t="s">
        <v>2615</v>
      </c>
      <c r="I2577" s="207" t="s">
        <v>123</v>
      </c>
      <c r="J2577" s="208" t="s">
        <v>179</v>
      </c>
      <c r="K2577" s="208" t="s">
        <v>187</v>
      </c>
      <c r="L2577" s="208" t="s">
        <v>261</v>
      </c>
      <c r="M2577" s="199" t="s">
        <v>141</v>
      </c>
      <c r="N2577" s="201">
        <v>18.715799999999998</v>
      </c>
      <c r="O2577" s="202" t="s">
        <v>81</v>
      </c>
      <c r="P2577" s="202"/>
      <c r="Q2577" s="203">
        <f t="shared" si="156"/>
        <v>0</v>
      </c>
      <c r="R2577" s="203">
        <f t="shared" si="157"/>
        <v>0</v>
      </c>
      <c r="S2577" s="213">
        <f>IF(M2577="nvt",0,IF(O2577&gt;0,VLOOKUP(M2577,'3-Productie normen'!A:K,VLOOKUP(O2577,'3-Productie normen'!$B$34:$C$35,2,FALSE),FALSE)))</f>
        <v>0</v>
      </c>
      <c r="T2577" s="213">
        <f t="shared" si="158"/>
        <v>0</v>
      </c>
      <c r="U2577" s="572"/>
    </row>
    <row r="2578" spans="1:21" ht="14.15" customHeight="1">
      <c r="A2578" s="232">
        <v>2577</v>
      </c>
      <c r="B2578" s="262" t="s">
        <v>88</v>
      </c>
      <c r="C2578" s="208" t="s">
        <v>2468</v>
      </c>
      <c r="D2578" s="208" t="s">
        <v>2469</v>
      </c>
      <c r="E2578" s="208" t="s">
        <v>2573</v>
      </c>
      <c r="F2578" s="208" t="s">
        <v>176</v>
      </c>
      <c r="G2578" s="208" t="s">
        <v>177</v>
      </c>
      <c r="H2578" s="208" t="s">
        <v>2616</v>
      </c>
      <c r="I2578" s="200" t="s">
        <v>143</v>
      </c>
      <c r="J2578" s="208" t="s">
        <v>179</v>
      </c>
      <c r="K2578" s="199" t="s">
        <v>762</v>
      </c>
      <c r="L2578" s="208" t="s">
        <v>1684</v>
      </c>
      <c r="M2578" s="208" t="s">
        <v>143</v>
      </c>
      <c r="N2578" s="201">
        <v>2.6107999999999998</v>
      </c>
      <c r="O2578" s="202"/>
      <c r="P2578" s="202"/>
      <c r="Q2578" s="203">
        <f t="shared" ref="Q2578:Q2619" si="159">IF(O2578="nvt",0,IF(O2578&gt;0,S2578*N2578,0))</f>
        <v>0</v>
      </c>
      <c r="R2578" s="203">
        <f t="shared" ref="R2578:R2619" si="160">IF(P2578&gt;0,T2578*N2578,0)</f>
        <v>0</v>
      </c>
      <c r="S2578" s="213">
        <f>IF(M2578="nvt",0,IF(O2578&gt;0,VLOOKUP(M2578,'3-Productie normen'!A:K,VLOOKUP(O2578,'3-Productie normen'!$B$34:$C$35,2,FALSE),FALSE)))</f>
        <v>0</v>
      </c>
      <c r="T2578" s="213">
        <f t="shared" ref="T2578:T2619" si="161">IF(P2578&gt;0,S2578*$T$8,0)</f>
        <v>0</v>
      </c>
      <c r="U2578" s="572"/>
    </row>
    <row r="2579" spans="1:21" ht="14.15" customHeight="1">
      <c r="A2579" s="231">
        <v>2578</v>
      </c>
      <c r="B2579" s="262" t="s">
        <v>88</v>
      </c>
      <c r="C2579" s="208" t="s">
        <v>2468</v>
      </c>
      <c r="D2579" s="208" t="s">
        <v>2469</v>
      </c>
      <c r="E2579" s="208" t="s">
        <v>2573</v>
      </c>
      <c r="F2579" s="208" t="s">
        <v>176</v>
      </c>
      <c r="G2579" s="208" t="s">
        <v>177</v>
      </c>
      <c r="H2579" s="208" t="s">
        <v>2617</v>
      </c>
      <c r="I2579" s="207" t="s">
        <v>123</v>
      </c>
      <c r="J2579" s="208" t="s">
        <v>179</v>
      </c>
      <c r="K2579" s="208" t="s">
        <v>187</v>
      </c>
      <c r="L2579" s="208" t="s">
        <v>261</v>
      </c>
      <c r="M2579" s="199" t="s">
        <v>141</v>
      </c>
      <c r="N2579" s="201">
        <v>33.437899999999999</v>
      </c>
      <c r="O2579" s="202" t="s">
        <v>81</v>
      </c>
      <c r="P2579" s="202"/>
      <c r="Q2579" s="203">
        <f t="shared" si="159"/>
        <v>0</v>
      </c>
      <c r="R2579" s="203">
        <f t="shared" si="160"/>
        <v>0</v>
      </c>
      <c r="S2579" s="213">
        <f>IF(M2579="nvt",0,IF(O2579&gt;0,VLOOKUP(M2579,'3-Productie normen'!A:K,VLOOKUP(O2579,'3-Productie normen'!$B$34:$C$35,2,FALSE),FALSE)))</f>
        <v>0</v>
      </c>
      <c r="T2579" s="213">
        <f t="shared" si="161"/>
        <v>0</v>
      </c>
      <c r="U2579" s="572"/>
    </row>
    <row r="2580" spans="1:21" ht="14.15" customHeight="1">
      <c r="A2580" s="231">
        <v>2579</v>
      </c>
      <c r="B2580" s="262" t="s">
        <v>88</v>
      </c>
      <c r="C2580" s="208" t="s">
        <v>2468</v>
      </c>
      <c r="D2580" s="208" t="s">
        <v>2469</v>
      </c>
      <c r="E2580" s="208" t="s">
        <v>2573</v>
      </c>
      <c r="F2580" s="208" t="s">
        <v>176</v>
      </c>
      <c r="G2580" s="208" t="s">
        <v>177</v>
      </c>
      <c r="H2580" s="208" t="s">
        <v>2618</v>
      </c>
      <c r="I2580" s="207" t="s">
        <v>130</v>
      </c>
      <c r="J2580" s="208" t="s">
        <v>222</v>
      </c>
      <c r="K2580" s="208" t="s">
        <v>237</v>
      </c>
      <c r="L2580" s="208" t="s">
        <v>1684</v>
      </c>
      <c r="M2580" s="199" t="s">
        <v>129</v>
      </c>
      <c r="N2580" s="201">
        <v>47.44</v>
      </c>
      <c r="O2580" s="202" t="s">
        <v>81</v>
      </c>
      <c r="P2580" s="202"/>
      <c r="Q2580" s="203">
        <f t="shared" si="159"/>
        <v>0</v>
      </c>
      <c r="R2580" s="203">
        <f t="shared" si="160"/>
        <v>0</v>
      </c>
      <c r="S2580" s="213">
        <f>IF(M2580="nvt",0,IF(O2580&gt;0,VLOOKUP(M2580,'3-Productie normen'!A:K,VLOOKUP(O2580,'3-Productie normen'!$B$34:$C$35,2,FALSE),FALSE)))</f>
        <v>0</v>
      </c>
      <c r="T2580" s="213">
        <f t="shared" si="161"/>
        <v>0</v>
      </c>
      <c r="U2580" s="572"/>
    </row>
    <row r="2581" spans="1:21" ht="14.15" customHeight="1">
      <c r="A2581" s="231">
        <v>2580</v>
      </c>
      <c r="B2581" s="262" t="s">
        <v>88</v>
      </c>
      <c r="C2581" s="208" t="s">
        <v>2468</v>
      </c>
      <c r="D2581" s="208" t="s">
        <v>2469</v>
      </c>
      <c r="E2581" s="208" t="s">
        <v>2573</v>
      </c>
      <c r="F2581" s="208" t="s">
        <v>176</v>
      </c>
      <c r="G2581" s="208" t="s">
        <v>177</v>
      </c>
      <c r="H2581" s="208" t="s">
        <v>2619</v>
      </c>
      <c r="I2581" s="200" t="s">
        <v>123</v>
      </c>
      <c r="J2581" s="208" t="s">
        <v>179</v>
      </c>
      <c r="K2581" s="208" t="s">
        <v>179</v>
      </c>
      <c r="L2581" s="208" t="s">
        <v>261</v>
      </c>
      <c r="M2581" s="199" t="s">
        <v>122</v>
      </c>
      <c r="N2581" s="201">
        <v>23.488800000000001</v>
      </c>
      <c r="O2581" s="202" t="s">
        <v>81</v>
      </c>
      <c r="P2581" s="202"/>
      <c r="Q2581" s="203">
        <f t="shared" si="159"/>
        <v>0</v>
      </c>
      <c r="R2581" s="203">
        <f t="shared" si="160"/>
        <v>0</v>
      </c>
      <c r="S2581" s="213">
        <f>IF(M2581="nvt",0,IF(O2581&gt;0,VLOOKUP(M2581,'3-Productie normen'!A:K,VLOOKUP(O2581,'3-Productie normen'!$B$34:$C$35,2,FALSE),FALSE)))</f>
        <v>0</v>
      </c>
      <c r="T2581" s="213">
        <f t="shared" si="161"/>
        <v>0</v>
      </c>
      <c r="U2581" s="572"/>
    </row>
    <row r="2582" spans="1:21" ht="14.15" customHeight="1">
      <c r="A2582" s="231">
        <v>2581</v>
      </c>
      <c r="B2582" s="262" t="s">
        <v>88</v>
      </c>
      <c r="C2582" s="208" t="s">
        <v>2468</v>
      </c>
      <c r="D2582" s="208" t="s">
        <v>2469</v>
      </c>
      <c r="E2582" s="208" t="s">
        <v>2573</v>
      </c>
      <c r="F2582" s="208" t="s">
        <v>176</v>
      </c>
      <c r="G2582" s="208" t="s">
        <v>177</v>
      </c>
      <c r="H2582" s="208" t="s">
        <v>2620</v>
      </c>
      <c r="I2582" s="200" t="s">
        <v>123</v>
      </c>
      <c r="J2582" s="208" t="s">
        <v>179</v>
      </c>
      <c r="K2582" s="208" t="s">
        <v>1064</v>
      </c>
      <c r="L2582" s="208" t="s">
        <v>261</v>
      </c>
      <c r="M2582" s="199" t="s">
        <v>122</v>
      </c>
      <c r="N2582" s="201">
        <v>11.749275000000001</v>
      </c>
      <c r="O2582" s="202" t="s">
        <v>81</v>
      </c>
      <c r="P2582" s="202"/>
      <c r="Q2582" s="203">
        <f t="shared" si="159"/>
        <v>0</v>
      </c>
      <c r="R2582" s="203">
        <f t="shared" si="160"/>
        <v>0</v>
      </c>
      <c r="S2582" s="213">
        <f>IF(M2582="nvt",0,IF(O2582&gt;0,VLOOKUP(M2582,'3-Productie normen'!A:K,VLOOKUP(O2582,'3-Productie normen'!$B$34:$C$35,2,FALSE),FALSE)))</f>
        <v>0</v>
      </c>
      <c r="T2582" s="213">
        <f t="shared" si="161"/>
        <v>0</v>
      </c>
      <c r="U2582" s="572"/>
    </row>
    <row r="2583" spans="1:21" ht="14.15" customHeight="1">
      <c r="A2583" s="231">
        <v>2582</v>
      </c>
      <c r="B2583" s="262" t="s">
        <v>88</v>
      </c>
      <c r="C2583" s="208" t="s">
        <v>2468</v>
      </c>
      <c r="D2583" s="208" t="s">
        <v>2469</v>
      </c>
      <c r="E2583" s="208" t="s">
        <v>2573</v>
      </c>
      <c r="F2583" s="208" t="s">
        <v>176</v>
      </c>
      <c r="G2583" s="208" t="s">
        <v>177</v>
      </c>
      <c r="H2583" s="208" t="s">
        <v>2620</v>
      </c>
      <c r="I2583" s="200" t="s">
        <v>123</v>
      </c>
      <c r="J2583" s="208" t="s">
        <v>179</v>
      </c>
      <c r="K2583" s="208" t="s">
        <v>1064</v>
      </c>
      <c r="L2583" s="208" t="s">
        <v>261</v>
      </c>
      <c r="M2583" s="199" t="s">
        <v>122</v>
      </c>
      <c r="N2583" s="201">
        <v>11.749275000000001</v>
      </c>
      <c r="O2583" s="202" t="s">
        <v>81</v>
      </c>
      <c r="P2583" s="202"/>
      <c r="Q2583" s="203">
        <f t="shared" si="159"/>
        <v>0</v>
      </c>
      <c r="R2583" s="203">
        <f t="shared" si="160"/>
        <v>0</v>
      </c>
      <c r="S2583" s="213">
        <f>IF(M2583="nvt",0,IF(O2583&gt;0,VLOOKUP(M2583,'3-Productie normen'!A:K,VLOOKUP(O2583,'3-Productie normen'!$B$34:$C$35,2,FALSE),FALSE)))</f>
        <v>0</v>
      </c>
      <c r="T2583" s="213">
        <f t="shared" si="161"/>
        <v>0</v>
      </c>
      <c r="U2583" s="572"/>
    </row>
    <row r="2584" spans="1:21" ht="14.15" customHeight="1">
      <c r="A2584" s="231">
        <v>2583</v>
      </c>
      <c r="B2584" s="262" t="s">
        <v>88</v>
      </c>
      <c r="C2584" s="208" t="s">
        <v>2468</v>
      </c>
      <c r="D2584" s="208" t="s">
        <v>2469</v>
      </c>
      <c r="E2584" s="208" t="s">
        <v>2573</v>
      </c>
      <c r="F2584" s="208" t="s">
        <v>176</v>
      </c>
      <c r="G2584" s="208" t="s">
        <v>177</v>
      </c>
      <c r="H2584" s="208" t="s">
        <v>2620</v>
      </c>
      <c r="I2584" s="200" t="s">
        <v>123</v>
      </c>
      <c r="J2584" s="208" t="s">
        <v>179</v>
      </c>
      <c r="K2584" s="208" t="s">
        <v>1064</v>
      </c>
      <c r="L2584" s="208" t="s">
        <v>261</v>
      </c>
      <c r="M2584" s="199" t="s">
        <v>122</v>
      </c>
      <c r="N2584" s="201">
        <v>23.498550000000002</v>
      </c>
      <c r="O2584" s="202" t="s">
        <v>81</v>
      </c>
      <c r="P2584" s="202"/>
      <c r="Q2584" s="203">
        <f t="shared" si="159"/>
        <v>0</v>
      </c>
      <c r="R2584" s="203">
        <f t="shared" si="160"/>
        <v>0</v>
      </c>
      <c r="S2584" s="213">
        <f>IF(M2584="nvt",0,IF(O2584&gt;0,VLOOKUP(M2584,'3-Productie normen'!A:K,VLOOKUP(O2584,'3-Productie normen'!$B$34:$C$35,2,FALSE),FALSE)))</f>
        <v>0</v>
      </c>
      <c r="T2584" s="213">
        <f t="shared" si="161"/>
        <v>0</v>
      </c>
      <c r="U2584" s="572"/>
    </row>
    <row r="2585" spans="1:21" ht="14.15" customHeight="1">
      <c r="A2585" s="231">
        <v>2584</v>
      </c>
      <c r="B2585" s="262" t="s">
        <v>88</v>
      </c>
      <c r="C2585" s="208" t="s">
        <v>2468</v>
      </c>
      <c r="D2585" s="208" t="s">
        <v>2469</v>
      </c>
      <c r="E2585" s="208" t="s">
        <v>2573</v>
      </c>
      <c r="F2585" s="208" t="s">
        <v>176</v>
      </c>
      <c r="G2585" s="208" t="s">
        <v>177</v>
      </c>
      <c r="H2585" s="208" t="s">
        <v>2621</v>
      </c>
      <c r="I2585" s="200" t="s">
        <v>123</v>
      </c>
      <c r="J2585" s="208" t="s">
        <v>179</v>
      </c>
      <c r="K2585" s="208" t="s">
        <v>246</v>
      </c>
      <c r="L2585" s="208" t="s">
        <v>1684</v>
      </c>
      <c r="M2585" s="199" t="s">
        <v>122</v>
      </c>
      <c r="N2585" s="201">
        <v>15.993</v>
      </c>
      <c r="O2585" s="202" t="s">
        <v>81</v>
      </c>
      <c r="P2585" s="202"/>
      <c r="Q2585" s="203">
        <f t="shared" si="159"/>
        <v>0</v>
      </c>
      <c r="R2585" s="203">
        <f t="shared" si="160"/>
        <v>0</v>
      </c>
      <c r="S2585" s="213">
        <f>IF(M2585="nvt",0,IF(O2585&gt;0,VLOOKUP(M2585,'3-Productie normen'!A:K,VLOOKUP(O2585,'3-Productie normen'!$B$34:$C$35,2,FALSE),FALSE)))</f>
        <v>0</v>
      </c>
      <c r="T2585" s="213">
        <f t="shared" si="161"/>
        <v>0</v>
      </c>
      <c r="U2585" s="572"/>
    </row>
    <row r="2586" spans="1:21" ht="14.15" customHeight="1">
      <c r="A2586" s="232">
        <v>2585</v>
      </c>
      <c r="B2586" s="262" t="s">
        <v>88</v>
      </c>
      <c r="C2586" s="208" t="s">
        <v>2468</v>
      </c>
      <c r="D2586" s="208" t="s">
        <v>2469</v>
      </c>
      <c r="E2586" s="208" t="s">
        <v>2573</v>
      </c>
      <c r="F2586" s="208" t="s">
        <v>176</v>
      </c>
      <c r="G2586" s="208" t="s">
        <v>177</v>
      </c>
      <c r="H2586" s="208" t="s">
        <v>2622</v>
      </c>
      <c r="I2586" s="200" t="s">
        <v>123</v>
      </c>
      <c r="J2586" s="208" t="s">
        <v>179</v>
      </c>
      <c r="K2586" s="208" t="s">
        <v>179</v>
      </c>
      <c r="L2586" s="208" t="s">
        <v>261</v>
      </c>
      <c r="M2586" s="199" t="s">
        <v>122</v>
      </c>
      <c r="N2586" s="201">
        <v>18.8125</v>
      </c>
      <c r="O2586" s="202" t="s">
        <v>81</v>
      </c>
      <c r="P2586" s="202"/>
      <c r="Q2586" s="203">
        <f t="shared" si="159"/>
        <v>0</v>
      </c>
      <c r="R2586" s="203">
        <f t="shared" si="160"/>
        <v>0</v>
      </c>
      <c r="S2586" s="213">
        <f>IF(M2586="nvt",0,IF(O2586&gt;0,VLOOKUP(M2586,'3-Productie normen'!A:K,VLOOKUP(O2586,'3-Productie normen'!$B$34:$C$35,2,FALSE),FALSE)))</f>
        <v>0</v>
      </c>
      <c r="T2586" s="213">
        <f t="shared" si="161"/>
        <v>0</v>
      </c>
      <c r="U2586" s="572"/>
    </row>
    <row r="2587" spans="1:21" ht="14.15" customHeight="1">
      <c r="A2587" s="231">
        <v>2586</v>
      </c>
      <c r="B2587" s="262" t="s">
        <v>88</v>
      </c>
      <c r="C2587" s="208" t="s">
        <v>2468</v>
      </c>
      <c r="D2587" s="208" t="s">
        <v>2469</v>
      </c>
      <c r="E2587" s="208" t="s">
        <v>2573</v>
      </c>
      <c r="F2587" s="208" t="s">
        <v>176</v>
      </c>
      <c r="G2587" s="208" t="s">
        <v>177</v>
      </c>
      <c r="H2587" s="208" t="s">
        <v>2623</v>
      </c>
      <c r="I2587" s="200" t="s">
        <v>123</v>
      </c>
      <c r="J2587" s="208" t="s">
        <v>179</v>
      </c>
      <c r="K2587" s="208" t="s">
        <v>179</v>
      </c>
      <c r="L2587" s="208" t="s">
        <v>261</v>
      </c>
      <c r="M2587" s="199" t="s">
        <v>122</v>
      </c>
      <c r="N2587" s="201">
        <v>53.392299999999999</v>
      </c>
      <c r="O2587" s="202" t="s">
        <v>81</v>
      </c>
      <c r="P2587" s="202"/>
      <c r="Q2587" s="203">
        <f t="shared" si="159"/>
        <v>0</v>
      </c>
      <c r="R2587" s="203">
        <f t="shared" si="160"/>
        <v>0</v>
      </c>
      <c r="S2587" s="213">
        <f>IF(M2587="nvt",0,IF(O2587&gt;0,VLOOKUP(M2587,'3-Productie normen'!A:K,VLOOKUP(O2587,'3-Productie normen'!$B$34:$C$35,2,FALSE),FALSE)))</f>
        <v>0</v>
      </c>
      <c r="T2587" s="213">
        <f t="shared" si="161"/>
        <v>0</v>
      </c>
      <c r="U2587" s="572"/>
    </row>
    <row r="2588" spans="1:21" ht="14.15" customHeight="1">
      <c r="A2588" s="231">
        <v>2587</v>
      </c>
      <c r="B2588" s="262" t="s">
        <v>88</v>
      </c>
      <c r="C2588" s="208" t="s">
        <v>2468</v>
      </c>
      <c r="D2588" s="208" t="s">
        <v>2469</v>
      </c>
      <c r="E2588" s="208" t="s">
        <v>2573</v>
      </c>
      <c r="F2588" s="208" t="s">
        <v>176</v>
      </c>
      <c r="G2588" s="208" t="s">
        <v>177</v>
      </c>
      <c r="H2588" s="208" t="s">
        <v>2624</v>
      </c>
      <c r="I2588" s="200" t="s">
        <v>123</v>
      </c>
      <c r="J2588" s="208" t="s">
        <v>179</v>
      </c>
      <c r="K2588" s="208" t="s">
        <v>1064</v>
      </c>
      <c r="L2588" s="208" t="s">
        <v>1684</v>
      </c>
      <c r="M2588" s="199" t="s">
        <v>122</v>
      </c>
      <c r="N2588" s="201">
        <v>8.49</v>
      </c>
      <c r="O2588" s="202" t="s">
        <v>81</v>
      </c>
      <c r="P2588" s="202"/>
      <c r="Q2588" s="203">
        <f t="shared" si="159"/>
        <v>0</v>
      </c>
      <c r="R2588" s="203">
        <f t="shared" si="160"/>
        <v>0</v>
      </c>
      <c r="S2588" s="213">
        <f>IF(M2588="nvt",0,IF(O2588&gt;0,VLOOKUP(M2588,'3-Productie normen'!A:K,VLOOKUP(O2588,'3-Productie normen'!$B$34:$C$35,2,FALSE),FALSE)))</f>
        <v>0</v>
      </c>
      <c r="T2588" s="213">
        <f t="shared" si="161"/>
        <v>0</v>
      </c>
      <c r="U2588" s="572"/>
    </row>
    <row r="2589" spans="1:21" ht="14.15" customHeight="1">
      <c r="A2589" s="231">
        <v>2588</v>
      </c>
      <c r="B2589" s="262" t="s">
        <v>88</v>
      </c>
      <c r="C2589" s="208" t="s">
        <v>2468</v>
      </c>
      <c r="D2589" s="208" t="s">
        <v>2469</v>
      </c>
      <c r="E2589" s="208" t="s">
        <v>2573</v>
      </c>
      <c r="F2589" s="208" t="s">
        <v>176</v>
      </c>
      <c r="G2589" s="208" t="s">
        <v>177</v>
      </c>
      <c r="H2589" s="208" t="s">
        <v>2625</v>
      </c>
      <c r="I2589" s="200" t="s">
        <v>123</v>
      </c>
      <c r="J2589" s="208" t="s">
        <v>179</v>
      </c>
      <c r="K2589" s="208" t="s">
        <v>179</v>
      </c>
      <c r="L2589" s="208" t="s">
        <v>261</v>
      </c>
      <c r="M2589" s="199" t="s">
        <v>122</v>
      </c>
      <c r="N2589" s="201">
        <v>18.8125</v>
      </c>
      <c r="O2589" s="202" t="s">
        <v>81</v>
      </c>
      <c r="P2589" s="202"/>
      <c r="Q2589" s="203">
        <f t="shared" si="159"/>
        <v>0</v>
      </c>
      <c r="R2589" s="203">
        <f t="shared" si="160"/>
        <v>0</v>
      </c>
      <c r="S2589" s="213">
        <f>IF(M2589="nvt",0,IF(O2589&gt;0,VLOOKUP(M2589,'3-Productie normen'!A:K,VLOOKUP(O2589,'3-Productie normen'!$B$34:$C$35,2,FALSE),FALSE)))</f>
        <v>0</v>
      </c>
      <c r="T2589" s="213">
        <f t="shared" si="161"/>
        <v>0</v>
      </c>
      <c r="U2589" s="572"/>
    </row>
    <row r="2590" spans="1:21" ht="14.15" customHeight="1">
      <c r="A2590" s="231">
        <v>2589</v>
      </c>
      <c r="B2590" s="262" t="s">
        <v>88</v>
      </c>
      <c r="C2590" s="208" t="s">
        <v>2468</v>
      </c>
      <c r="D2590" s="208" t="s">
        <v>2469</v>
      </c>
      <c r="E2590" s="208" t="s">
        <v>2573</v>
      </c>
      <c r="F2590" s="208" t="s">
        <v>176</v>
      </c>
      <c r="G2590" s="208" t="s">
        <v>177</v>
      </c>
      <c r="H2590" s="208" t="s">
        <v>2626</v>
      </c>
      <c r="I2590" s="200" t="s">
        <v>143</v>
      </c>
      <c r="J2590" s="208" t="s">
        <v>255</v>
      </c>
      <c r="K2590" s="208" t="s">
        <v>256</v>
      </c>
      <c r="L2590" s="208" t="s">
        <v>1684</v>
      </c>
      <c r="M2590" s="208" t="s">
        <v>143</v>
      </c>
      <c r="N2590" s="201">
        <v>6.8871000000000002</v>
      </c>
      <c r="O2590" s="202"/>
      <c r="P2590" s="202"/>
      <c r="Q2590" s="203">
        <f t="shared" si="159"/>
        <v>0</v>
      </c>
      <c r="R2590" s="203">
        <f t="shared" si="160"/>
        <v>0</v>
      </c>
      <c r="S2590" s="213">
        <f>IF(M2590="nvt",0,IF(O2590&gt;0,VLOOKUP(M2590,'3-Productie normen'!A:K,VLOOKUP(O2590,'3-Productie normen'!$B$34:$C$35,2,FALSE),FALSE)))</f>
        <v>0</v>
      </c>
      <c r="T2590" s="213">
        <f t="shared" si="161"/>
        <v>0</v>
      </c>
      <c r="U2590" s="572"/>
    </row>
    <row r="2591" spans="1:21" ht="14.15" customHeight="1">
      <c r="A2591" s="231">
        <v>2590</v>
      </c>
      <c r="B2591" s="262" t="s">
        <v>88</v>
      </c>
      <c r="C2591" s="208" t="s">
        <v>2468</v>
      </c>
      <c r="D2591" s="208" t="s">
        <v>2469</v>
      </c>
      <c r="E2591" s="208" t="s">
        <v>2573</v>
      </c>
      <c r="F2591" s="208" t="s">
        <v>176</v>
      </c>
      <c r="G2591" s="208" t="s">
        <v>177</v>
      </c>
      <c r="H2591" s="208" t="s">
        <v>2627</v>
      </c>
      <c r="I2591" s="200" t="s">
        <v>123</v>
      </c>
      <c r="J2591" s="208" t="s">
        <v>179</v>
      </c>
      <c r="K2591" s="208" t="s">
        <v>179</v>
      </c>
      <c r="L2591" s="208" t="s">
        <v>261</v>
      </c>
      <c r="M2591" s="199" t="s">
        <v>122</v>
      </c>
      <c r="N2591" s="201">
        <v>18.8125</v>
      </c>
      <c r="O2591" s="202" t="s">
        <v>81</v>
      </c>
      <c r="P2591" s="202"/>
      <c r="Q2591" s="203">
        <f t="shared" si="159"/>
        <v>0</v>
      </c>
      <c r="R2591" s="203">
        <f t="shared" si="160"/>
        <v>0</v>
      </c>
      <c r="S2591" s="213">
        <f>IF(M2591="nvt",0,IF(O2591&gt;0,VLOOKUP(M2591,'3-Productie normen'!A:K,VLOOKUP(O2591,'3-Productie normen'!$B$34:$C$35,2,FALSE),FALSE)))</f>
        <v>0</v>
      </c>
      <c r="T2591" s="213">
        <f t="shared" si="161"/>
        <v>0</v>
      </c>
      <c r="U2591" s="572"/>
    </row>
    <row r="2592" spans="1:21" ht="14.15" customHeight="1">
      <c r="A2592" s="231">
        <v>2591</v>
      </c>
      <c r="B2592" s="262" t="s">
        <v>88</v>
      </c>
      <c r="C2592" s="208" t="s">
        <v>2468</v>
      </c>
      <c r="D2592" s="208" t="s">
        <v>2469</v>
      </c>
      <c r="E2592" s="208" t="s">
        <v>2573</v>
      </c>
      <c r="F2592" s="208" t="s">
        <v>176</v>
      </c>
      <c r="G2592" s="208" t="s">
        <v>177</v>
      </c>
      <c r="H2592" s="208" t="s">
        <v>2628</v>
      </c>
      <c r="I2592" s="200" t="s">
        <v>123</v>
      </c>
      <c r="J2592" s="208" t="s">
        <v>179</v>
      </c>
      <c r="K2592" s="208" t="s">
        <v>179</v>
      </c>
      <c r="L2592" s="208" t="s">
        <v>261</v>
      </c>
      <c r="M2592" s="199" t="s">
        <v>122</v>
      </c>
      <c r="N2592" s="201">
        <v>53.392499999999998</v>
      </c>
      <c r="O2592" s="202" t="s">
        <v>81</v>
      </c>
      <c r="P2592" s="202"/>
      <c r="Q2592" s="203">
        <f t="shared" si="159"/>
        <v>0</v>
      </c>
      <c r="R2592" s="203">
        <f t="shared" si="160"/>
        <v>0</v>
      </c>
      <c r="S2592" s="213">
        <f>IF(M2592="nvt",0,IF(O2592&gt;0,VLOOKUP(M2592,'3-Productie normen'!A:K,VLOOKUP(O2592,'3-Productie normen'!$B$34:$C$35,2,FALSE),FALSE)))</f>
        <v>0</v>
      </c>
      <c r="T2592" s="213">
        <f t="shared" si="161"/>
        <v>0</v>
      </c>
      <c r="U2592" s="572"/>
    </row>
    <row r="2593" spans="1:21" ht="14.15" customHeight="1">
      <c r="A2593" s="231">
        <v>2592</v>
      </c>
      <c r="B2593" s="262" t="s">
        <v>88</v>
      </c>
      <c r="C2593" s="208" t="s">
        <v>2468</v>
      </c>
      <c r="D2593" s="208" t="s">
        <v>2469</v>
      </c>
      <c r="E2593" s="208" t="s">
        <v>2573</v>
      </c>
      <c r="F2593" s="208" t="s">
        <v>176</v>
      </c>
      <c r="G2593" s="208" t="s">
        <v>177</v>
      </c>
      <c r="H2593" s="208" t="s">
        <v>2629</v>
      </c>
      <c r="I2593" s="200" t="s">
        <v>123</v>
      </c>
      <c r="J2593" s="208" t="s">
        <v>179</v>
      </c>
      <c r="K2593" s="208" t="s">
        <v>179</v>
      </c>
      <c r="L2593" s="208" t="s">
        <v>261</v>
      </c>
      <c r="M2593" s="199" t="s">
        <v>122</v>
      </c>
      <c r="N2593" s="201">
        <v>31.25</v>
      </c>
      <c r="O2593" s="202" t="s">
        <v>81</v>
      </c>
      <c r="P2593" s="202"/>
      <c r="Q2593" s="203">
        <f t="shared" si="159"/>
        <v>0</v>
      </c>
      <c r="R2593" s="203">
        <f t="shared" si="160"/>
        <v>0</v>
      </c>
      <c r="S2593" s="213">
        <f>IF(M2593="nvt",0,IF(O2593&gt;0,VLOOKUP(M2593,'3-Productie normen'!A:K,VLOOKUP(O2593,'3-Productie normen'!$B$34:$C$35,2,FALSE),FALSE)))</f>
        <v>0</v>
      </c>
      <c r="T2593" s="213">
        <f t="shared" si="161"/>
        <v>0</v>
      </c>
      <c r="U2593" s="572"/>
    </row>
    <row r="2594" spans="1:21" ht="14.15" customHeight="1">
      <c r="A2594" s="232">
        <v>2593</v>
      </c>
      <c r="B2594" s="262" t="s">
        <v>88</v>
      </c>
      <c r="C2594" s="208" t="s">
        <v>2468</v>
      </c>
      <c r="D2594" s="208" t="s">
        <v>2469</v>
      </c>
      <c r="E2594" s="208" t="s">
        <v>2573</v>
      </c>
      <c r="F2594" s="208" t="s">
        <v>176</v>
      </c>
      <c r="G2594" s="208" t="s">
        <v>177</v>
      </c>
      <c r="H2594" s="208" t="s">
        <v>2630</v>
      </c>
      <c r="I2594" s="200" t="s">
        <v>123</v>
      </c>
      <c r="J2594" s="208" t="s">
        <v>179</v>
      </c>
      <c r="K2594" s="208" t="s">
        <v>179</v>
      </c>
      <c r="L2594" s="208" t="s">
        <v>261</v>
      </c>
      <c r="M2594" s="199" t="s">
        <v>122</v>
      </c>
      <c r="N2594" s="201">
        <v>18.8125</v>
      </c>
      <c r="O2594" s="202" t="s">
        <v>81</v>
      </c>
      <c r="P2594" s="202"/>
      <c r="Q2594" s="203">
        <f t="shared" si="159"/>
        <v>0</v>
      </c>
      <c r="R2594" s="203">
        <f t="shared" si="160"/>
        <v>0</v>
      </c>
      <c r="S2594" s="213">
        <f>IF(M2594="nvt",0,IF(O2594&gt;0,VLOOKUP(M2594,'3-Productie normen'!A:K,VLOOKUP(O2594,'3-Productie normen'!$B$34:$C$35,2,FALSE),FALSE)))</f>
        <v>0</v>
      </c>
      <c r="T2594" s="213">
        <f t="shared" si="161"/>
        <v>0</v>
      </c>
      <c r="U2594" s="572"/>
    </row>
    <row r="2595" spans="1:21" ht="14.15" customHeight="1">
      <c r="A2595" s="231">
        <v>2594</v>
      </c>
      <c r="B2595" s="262" t="s">
        <v>88</v>
      </c>
      <c r="C2595" s="208" t="s">
        <v>2468</v>
      </c>
      <c r="D2595" s="208" t="s">
        <v>2469</v>
      </c>
      <c r="E2595" s="208" t="s">
        <v>2573</v>
      </c>
      <c r="F2595" s="208" t="s">
        <v>176</v>
      </c>
      <c r="G2595" s="208" t="s">
        <v>177</v>
      </c>
      <c r="H2595" s="208" t="s">
        <v>2631</v>
      </c>
      <c r="I2595" s="200" t="s">
        <v>123</v>
      </c>
      <c r="J2595" s="208" t="s">
        <v>179</v>
      </c>
      <c r="K2595" s="208" t="s">
        <v>179</v>
      </c>
      <c r="L2595" s="208" t="s">
        <v>261</v>
      </c>
      <c r="M2595" s="199" t="s">
        <v>122</v>
      </c>
      <c r="N2595" s="201">
        <v>4.703125</v>
      </c>
      <c r="O2595" s="202" t="s">
        <v>81</v>
      </c>
      <c r="P2595" s="202"/>
      <c r="Q2595" s="203">
        <f t="shared" si="159"/>
        <v>0</v>
      </c>
      <c r="R2595" s="203">
        <f t="shared" si="160"/>
        <v>0</v>
      </c>
      <c r="S2595" s="213">
        <f>IF(M2595="nvt",0,IF(O2595&gt;0,VLOOKUP(M2595,'3-Productie normen'!A:K,VLOOKUP(O2595,'3-Productie normen'!$B$34:$C$35,2,FALSE),FALSE)))</f>
        <v>0</v>
      </c>
      <c r="T2595" s="213">
        <f t="shared" si="161"/>
        <v>0</v>
      </c>
      <c r="U2595" s="572"/>
    </row>
    <row r="2596" spans="1:21" ht="14.15" customHeight="1">
      <c r="A2596" s="231">
        <v>2595</v>
      </c>
      <c r="B2596" s="262" t="s">
        <v>88</v>
      </c>
      <c r="C2596" s="208" t="s">
        <v>2468</v>
      </c>
      <c r="D2596" s="208" t="s">
        <v>2469</v>
      </c>
      <c r="E2596" s="208" t="s">
        <v>2573</v>
      </c>
      <c r="F2596" s="208" t="s">
        <v>176</v>
      </c>
      <c r="G2596" s="208" t="s">
        <v>177</v>
      </c>
      <c r="H2596" s="208" t="s">
        <v>2631</v>
      </c>
      <c r="I2596" s="200" t="s">
        <v>123</v>
      </c>
      <c r="J2596" s="208" t="s">
        <v>179</v>
      </c>
      <c r="K2596" s="208" t="s">
        <v>179</v>
      </c>
      <c r="L2596" s="208" t="s">
        <v>261</v>
      </c>
      <c r="M2596" s="199" t="s">
        <v>122</v>
      </c>
      <c r="N2596" s="201">
        <v>4.703125</v>
      </c>
      <c r="O2596" s="202" t="s">
        <v>81</v>
      </c>
      <c r="P2596" s="202"/>
      <c r="Q2596" s="203">
        <f t="shared" si="159"/>
        <v>0</v>
      </c>
      <c r="R2596" s="203">
        <f t="shared" si="160"/>
        <v>0</v>
      </c>
      <c r="S2596" s="213">
        <f>IF(M2596="nvt",0,IF(O2596&gt;0,VLOOKUP(M2596,'3-Productie normen'!A:K,VLOOKUP(O2596,'3-Productie normen'!$B$34:$C$35,2,FALSE),FALSE)))</f>
        <v>0</v>
      </c>
      <c r="T2596" s="213">
        <f t="shared" si="161"/>
        <v>0</v>
      </c>
      <c r="U2596" s="572"/>
    </row>
    <row r="2597" spans="1:21" ht="14.15" customHeight="1">
      <c r="A2597" s="231">
        <v>2596</v>
      </c>
      <c r="B2597" s="262" t="s">
        <v>88</v>
      </c>
      <c r="C2597" s="208" t="s">
        <v>2468</v>
      </c>
      <c r="D2597" s="208" t="s">
        <v>2469</v>
      </c>
      <c r="E2597" s="208" t="s">
        <v>2573</v>
      </c>
      <c r="F2597" s="208" t="s">
        <v>176</v>
      </c>
      <c r="G2597" s="208" t="s">
        <v>177</v>
      </c>
      <c r="H2597" s="208" t="s">
        <v>2631</v>
      </c>
      <c r="I2597" s="200" t="s">
        <v>123</v>
      </c>
      <c r="J2597" s="208" t="s">
        <v>179</v>
      </c>
      <c r="K2597" s="208" t="s">
        <v>179</v>
      </c>
      <c r="L2597" s="208" t="s">
        <v>261</v>
      </c>
      <c r="M2597" s="199" t="s">
        <v>122</v>
      </c>
      <c r="N2597" s="201">
        <v>9.40625</v>
      </c>
      <c r="O2597" s="202" t="s">
        <v>81</v>
      </c>
      <c r="P2597" s="202"/>
      <c r="Q2597" s="203">
        <f t="shared" si="159"/>
        <v>0</v>
      </c>
      <c r="R2597" s="203">
        <f t="shared" si="160"/>
        <v>0</v>
      </c>
      <c r="S2597" s="213">
        <f>IF(M2597="nvt",0,IF(O2597&gt;0,VLOOKUP(M2597,'3-Productie normen'!A:K,VLOOKUP(O2597,'3-Productie normen'!$B$34:$C$35,2,FALSE),FALSE)))</f>
        <v>0</v>
      </c>
      <c r="T2597" s="213">
        <f t="shared" si="161"/>
        <v>0</v>
      </c>
      <c r="U2597" s="572"/>
    </row>
    <row r="2598" spans="1:21" ht="14.15" customHeight="1">
      <c r="A2598" s="231">
        <v>2597</v>
      </c>
      <c r="B2598" s="262" t="s">
        <v>88</v>
      </c>
      <c r="C2598" s="208" t="s">
        <v>2468</v>
      </c>
      <c r="D2598" s="208" t="s">
        <v>2469</v>
      </c>
      <c r="E2598" s="208" t="s">
        <v>2573</v>
      </c>
      <c r="F2598" s="208" t="s">
        <v>176</v>
      </c>
      <c r="G2598" s="208" t="s">
        <v>177</v>
      </c>
      <c r="H2598" s="208" t="s">
        <v>2632</v>
      </c>
      <c r="I2598" s="200" t="s">
        <v>123</v>
      </c>
      <c r="J2598" s="208" t="s">
        <v>179</v>
      </c>
      <c r="K2598" s="208" t="s">
        <v>179</v>
      </c>
      <c r="L2598" s="208" t="s">
        <v>261</v>
      </c>
      <c r="M2598" s="199" t="s">
        <v>122</v>
      </c>
      <c r="N2598" s="201">
        <v>3.2127999999999997</v>
      </c>
      <c r="O2598" s="202" t="s">
        <v>81</v>
      </c>
      <c r="P2598" s="202"/>
      <c r="Q2598" s="203">
        <f t="shared" si="159"/>
        <v>0</v>
      </c>
      <c r="R2598" s="203">
        <f t="shared" si="160"/>
        <v>0</v>
      </c>
      <c r="S2598" s="213">
        <f>IF(M2598="nvt",0,IF(O2598&gt;0,VLOOKUP(M2598,'3-Productie normen'!A:K,VLOOKUP(O2598,'3-Productie normen'!$B$34:$C$35,2,FALSE),FALSE)))</f>
        <v>0</v>
      </c>
      <c r="T2598" s="213">
        <f t="shared" si="161"/>
        <v>0</v>
      </c>
      <c r="U2598" s="572"/>
    </row>
    <row r="2599" spans="1:21" ht="14.15" customHeight="1">
      <c r="A2599" s="231">
        <v>2598</v>
      </c>
      <c r="B2599" s="262" t="s">
        <v>88</v>
      </c>
      <c r="C2599" s="208" t="s">
        <v>2468</v>
      </c>
      <c r="D2599" s="208" t="s">
        <v>2469</v>
      </c>
      <c r="E2599" s="208" t="s">
        <v>2573</v>
      </c>
      <c r="F2599" s="208" t="s">
        <v>176</v>
      </c>
      <c r="G2599" s="208" t="s">
        <v>177</v>
      </c>
      <c r="H2599" s="208" t="s">
        <v>2633</v>
      </c>
      <c r="I2599" s="200" t="s">
        <v>123</v>
      </c>
      <c r="J2599" s="208" t="s">
        <v>179</v>
      </c>
      <c r="K2599" s="208" t="s">
        <v>179</v>
      </c>
      <c r="L2599" s="208" t="s">
        <v>261</v>
      </c>
      <c r="M2599" s="199" t="s">
        <v>122</v>
      </c>
      <c r="N2599" s="201">
        <v>3.2127999999999997</v>
      </c>
      <c r="O2599" s="202" t="s">
        <v>81</v>
      </c>
      <c r="P2599" s="202"/>
      <c r="Q2599" s="203">
        <f t="shared" si="159"/>
        <v>0</v>
      </c>
      <c r="R2599" s="203">
        <f t="shared" si="160"/>
        <v>0</v>
      </c>
      <c r="S2599" s="213">
        <f>IF(M2599="nvt",0,IF(O2599&gt;0,VLOOKUP(M2599,'3-Productie normen'!A:K,VLOOKUP(O2599,'3-Productie normen'!$B$34:$C$35,2,FALSE),FALSE)))</f>
        <v>0</v>
      </c>
      <c r="T2599" s="213">
        <f t="shared" si="161"/>
        <v>0</v>
      </c>
      <c r="U2599" s="572"/>
    </row>
    <row r="2600" spans="1:21" ht="14.15" customHeight="1">
      <c r="A2600" s="231">
        <v>2599</v>
      </c>
      <c r="B2600" s="262" t="s">
        <v>88</v>
      </c>
      <c r="C2600" s="208" t="s">
        <v>2468</v>
      </c>
      <c r="D2600" s="208" t="s">
        <v>2469</v>
      </c>
      <c r="E2600" s="208" t="s">
        <v>2573</v>
      </c>
      <c r="F2600" s="208" t="s">
        <v>176</v>
      </c>
      <c r="G2600" s="208" t="s">
        <v>177</v>
      </c>
      <c r="H2600" s="208" t="s">
        <v>2634</v>
      </c>
      <c r="I2600" s="200" t="s">
        <v>123</v>
      </c>
      <c r="J2600" s="208" t="s">
        <v>179</v>
      </c>
      <c r="K2600" s="208" t="s">
        <v>179</v>
      </c>
      <c r="L2600" s="208" t="s">
        <v>261</v>
      </c>
      <c r="M2600" s="199" t="s">
        <v>122</v>
      </c>
      <c r="N2600" s="201">
        <v>3.2127999999999997</v>
      </c>
      <c r="O2600" s="202" t="s">
        <v>81</v>
      </c>
      <c r="P2600" s="202"/>
      <c r="Q2600" s="203">
        <f t="shared" si="159"/>
        <v>0</v>
      </c>
      <c r="R2600" s="203">
        <f t="shared" si="160"/>
        <v>0</v>
      </c>
      <c r="S2600" s="213">
        <f>IF(M2600="nvt",0,IF(O2600&gt;0,VLOOKUP(M2600,'3-Productie normen'!A:K,VLOOKUP(O2600,'3-Productie normen'!$B$34:$C$35,2,FALSE),FALSE)))</f>
        <v>0</v>
      </c>
      <c r="T2600" s="213">
        <f t="shared" si="161"/>
        <v>0</v>
      </c>
      <c r="U2600" s="572"/>
    </row>
    <row r="2601" spans="1:21" ht="14.15" customHeight="1">
      <c r="A2601" s="231">
        <v>2600</v>
      </c>
      <c r="B2601" s="262" t="s">
        <v>88</v>
      </c>
      <c r="C2601" s="208" t="s">
        <v>2468</v>
      </c>
      <c r="D2601" s="208" t="s">
        <v>2469</v>
      </c>
      <c r="E2601" s="208" t="s">
        <v>2573</v>
      </c>
      <c r="F2601" s="208" t="s">
        <v>176</v>
      </c>
      <c r="G2601" s="208" t="s">
        <v>177</v>
      </c>
      <c r="H2601" s="208" t="s">
        <v>2635</v>
      </c>
      <c r="I2601" s="200" t="s">
        <v>123</v>
      </c>
      <c r="J2601" s="208" t="s">
        <v>179</v>
      </c>
      <c r="K2601" s="208" t="s">
        <v>179</v>
      </c>
      <c r="L2601" s="208" t="s">
        <v>261</v>
      </c>
      <c r="M2601" s="199" t="s">
        <v>122</v>
      </c>
      <c r="N2601" s="201">
        <v>54.723800000000004</v>
      </c>
      <c r="O2601" s="202" t="s">
        <v>81</v>
      </c>
      <c r="P2601" s="202"/>
      <c r="Q2601" s="203">
        <f t="shared" si="159"/>
        <v>0</v>
      </c>
      <c r="R2601" s="203">
        <f t="shared" si="160"/>
        <v>0</v>
      </c>
      <c r="S2601" s="213">
        <f>IF(M2601="nvt",0,IF(O2601&gt;0,VLOOKUP(M2601,'3-Productie normen'!A:K,VLOOKUP(O2601,'3-Productie normen'!$B$34:$C$35,2,FALSE),FALSE)))</f>
        <v>0</v>
      </c>
      <c r="T2601" s="213">
        <f t="shared" si="161"/>
        <v>0</v>
      </c>
      <c r="U2601" s="572"/>
    </row>
    <row r="2602" spans="1:21" ht="14.15" customHeight="1">
      <c r="A2602" s="232">
        <v>2601</v>
      </c>
      <c r="B2602" s="262" t="s">
        <v>88</v>
      </c>
      <c r="C2602" s="208" t="s">
        <v>2468</v>
      </c>
      <c r="D2602" s="208" t="s">
        <v>2469</v>
      </c>
      <c r="E2602" s="208" t="s">
        <v>2573</v>
      </c>
      <c r="F2602" s="208" t="s">
        <v>176</v>
      </c>
      <c r="G2602" s="208" t="s">
        <v>177</v>
      </c>
      <c r="H2602" s="208" t="s">
        <v>2636</v>
      </c>
      <c r="I2602" s="200" t="s">
        <v>123</v>
      </c>
      <c r="J2602" s="208" t="s">
        <v>179</v>
      </c>
      <c r="K2602" s="208" t="s">
        <v>179</v>
      </c>
      <c r="L2602" s="208" t="s">
        <v>261</v>
      </c>
      <c r="M2602" s="199" t="s">
        <v>122</v>
      </c>
      <c r="N2602" s="201">
        <v>18.8125</v>
      </c>
      <c r="O2602" s="202" t="s">
        <v>81</v>
      </c>
      <c r="P2602" s="202"/>
      <c r="Q2602" s="203">
        <f t="shared" si="159"/>
        <v>0</v>
      </c>
      <c r="R2602" s="203">
        <f t="shared" si="160"/>
        <v>0</v>
      </c>
      <c r="S2602" s="213">
        <f>IF(M2602="nvt",0,IF(O2602&gt;0,VLOOKUP(M2602,'3-Productie normen'!A:K,VLOOKUP(O2602,'3-Productie normen'!$B$34:$C$35,2,FALSE),FALSE)))</f>
        <v>0</v>
      </c>
      <c r="T2602" s="213">
        <f t="shared" si="161"/>
        <v>0</v>
      </c>
      <c r="U2602" s="572"/>
    </row>
    <row r="2603" spans="1:21" ht="14.15" customHeight="1">
      <c r="A2603" s="231">
        <v>2602</v>
      </c>
      <c r="B2603" s="262" t="s">
        <v>88</v>
      </c>
      <c r="C2603" s="208" t="s">
        <v>2468</v>
      </c>
      <c r="D2603" s="208" t="s">
        <v>2469</v>
      </c>
      <c r="E2603" s="208" t="s">
        <v>2573</v>
      </c>
      <c r="F2603" s="208" t="s">
        <v>176</v>
      </c>
      <c r="G2603" s="208" t="s">
        <v>177</v>
      </c>
      <c r="H2603" s="208" t="s">
        <v>2637</v>
      </c>
      <c r="I2603" s="200" t="s">
        <v>123</v>
      </c>
      <c r="J2603" s="208" t="s">
        <v>179</v>
      </c>
      <c r="K2603" s="208" t="s">
        <v>179</v>
      </c>
      <c r="L2603" s="208" t="s">
        <v>261</v>
      </c>
      <c r="M2603" s="199" t="s">
        <v>122</v>
      </c>
      <c r="N2603" s="201">
        <v>19.6188</v>
      </c>
      <c r="O2603" s="202" t="s">
        <v>81</v>
      </c>
      <c r="P2603" s="202"/>
      <c r="Q2603" s="203">
        <f t="shared" si="159"/>
        <v>0</v>
      </c>
      <c r="R2603" s="203">
        <f t="shared" si="160"/>
        <v>0</v>
      </c>
      <c r="S2603" s="213">
        <f>IF(M2603="nvt",0,IF(O2603&gt;0,VLOOKUP(M2603,'3-Productie normen'!A:K,VLOOKUP(O2603,'3-Productie normen'!$B$34:$C$35,2,FALSE),FALSE)))</f>
        <v>0</v>
      </c>
      <c r="T2603" s="213">
        <f t="shared" si="161"/>
        <v>0</v>
      </c>
      <c r="U2603" s="572"/>
    </row>
    <row r="2604" spans="1:21" ht="14.15" customHeight="1">
      <c r="A2604" s="231">
        <v>2603</v>
      </c>
      <c r="B2604" s="262" t="s">
        <v>88</v>
      </c>
      <c r="C2604" s="208" t="s">
        <v>2468</v>
      </c>
      <c r="D2604" s="208" t="s">
        <v>2469</v>
      </c>
      <c r="E2604" s="208" t="s">
        <v>2573</v>
      </c>
      <c r="F2604" s="208" t="s">
        <v>176</v>
      </c>
      <c r="G2604" s="208" t="s">
        <v>177</v>
      </c>
      <c r="H2604" s="208" t="s">
        <v>2638</v>
      </c>
      <c r="I2604" s="207" t="s">
        <v>130</v>
      </c>
      <c r="J2604" s="208" t="s">
        <v>222</v>
      </c>
      <c r="K2604" s="208" t="s">
        <v>237</v>
      </c>
      <c r="L2604" s="208" t="s">
        <v>1684</v>
      </c>
      <c r="M2604" s="199" t="s">
        <v>129</v>
      </c>
      <c r="N2604" s="201">
        <v>47.631999999999998</v>
      </c>
      <c r="O2604" s="202" t="s">
        <v>81</v>
      </c>
      <c r="P2604" s="202"/>
      <c r="Q2604" s="203">
        <f t="shared" si="159"/>
        <v>0</v>
      </c>
      <c r="R2604" s="203">
        <f t="shared" si="160"/>
        <v>0</v>
      </c>
      <c r="S2604" s="213">
        <f>IF(M2604="nvt",0,IF(O2604&gt;0,VLOOKUP(M2604,'3-Productie normen'!A:K,VLOOKUP(O2604,'3-Productie normen'!$B$34:$C$35,2,FALSE),FALSE)))</f>
        <v>0</v>
      </c>
      <c r="T2604" s="213">
        <f t="shared" si="161"/>
        <v>0</v>
      </c>
      <c r="U2604" s="572"/>
    </row>
    <row r="2605" spans="1:21" ht="14.15" customHeight="1">
      <c r="A2605" s="231">
        <v>2604</v>
      </c>
      <c r="B2605" s="262" t="s">
        <v>88</v>
      </c>
      <c r="C2605" s="208" t="s">
        <v>2468</v>
      </c>
      <c r="D2605" s="208" t="s">
        <v>2469</v>
      </c>
      <c r="E2605" s="208" t="s">
        <v>2573</v>
      </c>
      <c r="F2605" s="208" t="s">
        <v>176</v>
      </c>
      <c r="G2605" s="208" t="s">
        <v>177</v>
      </c>
      <c r="H2605" s="208" t="s">
        <v>2639</v>
      </c>
      <c r="I2605" s="200" t="s">
        <v>143</v>
      </c>
      <c r="J2605" s="208" t="s">
        <v>179</v>
      </c>
      <c r="K2605" s="199" t="s">
        <v>762</v>
      </c>
      <c r="L2605" s="208" t="s">
        <v>1684</v>
      </c>
      <c r="M2605" s="208" t="s">
        <v>143</v>
      </c>
      <c r="N2605" s="201">
        <v>14.0951</v>
      </c>
      <c r="O2605" s="202"/>
      <c r="P2605" s="202"/>
      <c r="Q2605" s="203">
        <f t="shared" si="159"/>
        <v>0</v>
      </c>
      <c r="R2605" s="203">
        <f t="shared" si="160"/>
        <v>0</v>
      </c>
      <c r="S2605" s="213">
        <f>IF(M2605="nvt",0,IF(O2605&gt;0,VLOOKUP(M2605,'3-Productie normen'!A:K,VLOOKUP(O2605,'3-Productie normen'!$B$34:$C$35,2,FALSE),FALSE)))</f>
        <v>0</v>
      </c>
      <c r="T2605" s="213">
        <f t="shared" si="161"/>
        <v>0</v>
      </c>
      <c r="U2605" s="572"/>
    </row>
    <row r="2606" spans="1:21" ht="14.15" customHeight="1">
      <c r="A2606" s="231">
        <v>2605</v>
      </c>
      <c r="B2606" s="262" t="s">
        <v>88</v>
      </c>
      <c r="C2606" s="208" t="s">
        <v>2468</v>
      </c>
      <c r="D2606" s="208" t="s">
        <v>2469</v>
      </c>
      <c r="E2606" s="208" t="s">
        <v>2573</v>
      </c>
      <c r="F2606" s="208" t="s">
        <v>176</v>
      </c>
      <c r="G2606" s="208" t="s">
        <v>177</v>
      </c>
      <c r="H2606" s="208" t="s">
        <v>2640</v>
      </c>
      <c r="I2606" s="200" t="s">
        <v>133</v>
      </c>
      <c r="J2606" s="208" t="s">
        <v>222</v>
      </c>
      <c r="K2606" s="208" t="s">
        <v>223</v>
      </c>
      <c r="L2606" s="208" t="s">
        <v>1684</v>
      </c>
      <c r="M2606" s="208" t="s">
        <v>138</v>
      </c>
      <c r="N2606" s="201">
        <v>6.9826999999999995</v>
      </c>
      <c r="O2606" s="202" t="s">
        <v>81</v>
      </c>
      <c r="P2606" s="202"/>
      <c r="Q2606" s="203">
        <f t="shared" si="159"/>
        <v>0</v>
      </c>
      <c r="R2606" s="203">
        <f t="shared" si="160"/>
        <v>0</v>
      </c>
      <c r="S2606" s="213">
        <f>IF(M2606="nvt",0,IF(O2606&gt;0,VLOOKUP(M2606,'3-Productie normen'!A:K,VLOOKUP(O2606,'3-Productie normen'!$B$34:$C$35,2,FALSE),FALSE)))</f>
        <v>0</v>
      </c>
      <c r="T2606" s="213">
        <f t="shared" si="161"/>
        <v>0</v>
      </c>
      <c r="U2606" s="572"/>
    </row>
    <row r="2607" spans="1:21" ht="14.15" customHeight="1">
      <c r="A2607" s="231">
        <v>2606</v>
      </c>
      <c r="B2607" s="262" t="s">
        <v>88</v>
      </c>
      <c r="C2607" s="208" t="s">
        <v>2468</v>
      </c>
      <c r="D2607" s="208" t="s">
        <v>2469</v>
      </c>
      <c r="E2607" s="208" t="s">
        <v>2573</v>
      </c>
      <c r="F2607" s="208" t="s">
        <v>176</v>
      </c>
      <c r="G2607" s="208" t="s">
        <v>177</v>
      </c>
      <c r="H2607" s="208" t="s">
        <v>2641</v>
      </c>
      <c r="I2607" s="200" t="s">
        <v>133</v>
      </c>
      <c r="J2607" s="208" t="s">
        <v>222</v>
      </c>
      <c r="K2607" s="208" t="s">
        <v>223</v>
      </c>
      <c r="L2607" s="208" t="s">
        <v>1684</v>
      </c>
      <c r="M2607" s="208" t="s">
        <v>138</v>
      </c>
      <c r="N2607" s="201">
        <v>5.7639999999999993</v>
      </c>
      <c r="O2607" s="202" t="s">
        <v>81</v>
      </c>
      <c r="P2607" s="202"/>
      <c r="Q2607" s="203">
        <f t="shared" si="159"/>
        <v>0</v>
      </c>
      <c r="R2607" s="203">
        <f t="shared" si="160"/>
        <v>0</v>
      </c>
      <c r="S2607" s="213">
        <f>IF(M2607="nvt",0,IF(O2607&gt;0,VLOOKUP(M2607,'3-Productie normen'!A:K,VLOOKUP(O2607,'3-Productie normen'!$B$34:$C$35,2,FALSE),FALSE)))</f>
        <v>0</v>
      </c>
      <c r="T2607" s="213">
        <f t="shared" si="161"/>
        <v>0</v>
      </c>
      <c r="U2607" s="572"/>
    </row>
    <row r="2608" spans="1:21" ht="14.15" customHeight="1">
      <c r="A2608" s="231">
        <v>2607</v>
      </c>
      <c r="B2608" s="262" t="s">
        <v>88</v>
      </c>
      <c r="C2608" s="208" t="s">
        <v>2468</v>
      </c>
      <c r="D2608" s="208" t="s">
        <v>2469</v>
      </c>
      <c r="E2608" s="208" t="s">
        <v>2573</v>
      </c>
      <c r="F2608" s="208" t="s">
        <v>176</v>
      </c>
      <c r="G2608" s="208" t="s">
        <v>177</v>
      </c>
      <c r="H2608" s="208" t="s">
        <v>2642</v>
      </c>
      <c r="I2608" s="200" t="s">
        <v>133</v>
      </c>
      <c r="J2608" s="208" t="s">
        <v>222</v>
      </c>
      <c r="K2608" s="208" t="s">
        <v>223</v>
      </c>
      <c r="L2608" s="208" t="s">
        <v>1684</v>
      </c>
      <c r="M2608" s="208" t="s">
        <v>138</v>
      </c>
      <c r="N2608" s="201">
        <v>1.1830000000000001</v>
      </c>
      <c r="O2608" s="202" t="s">
        <v>81</v>
      </c>
      <c r="P2608" s="202"/>
      <c r="Q2608" s="203">
        <f t="shared" si="159"/>
        <v>0</v>
      </c>
      <c r="R2608" s="203">
        <f t="shared" si="160"/>
        <v>0</v>
      </c>
      <c r="S2608" s="213">
        <f>IF(M2608="nvt",0,IF(O2608&gt;0,VLOOKUP(M2608,'3-Productie normen'!A:K,VLOOKUP(O2608,'3-Productie normen'!$B$34:$C$35,2,FALSE),FALSE)))</f>
        <v>0</v>
      </c>
      <c r="T2608" s="213">
        <f t="shared" si="161"/>
        <v>0</v>
      </c>
      <c r="U2608" s="572"/>
    </row>
    <row r="2609" spans="1:21" ht="14.15" customHeight="1">
      <c r="A2609" s="231">
        <v>2608</v>
      </c>
      <c r="B2609" s="262" t="s">
        <v>88</v>
      </c>
      <c r="C2609" s="208" t="s">
        <v>2468</v>
      </c>
      <c r="D2609" s="208" t="s">
        <v>2469</v>
      </c>
      <c r="E2609" s="208" t="s">
        <v>2573</v>
      </c>
      <c r="F2609" s="208" t="s">
        <v>176</v>
      </c>
      <c r="G2609" s="208" t="s">
        <v>177</v>
      </c>
      <c r="H2609" s="208" t="s">
        <v>2643</v>
      </c>
      <c r="I2609" s="200" t="s">
        <v>133</v>
      </c>
      <c r="J2609" s="208" t="s">
        <v>222</v>
      </c>
      <c r="K2609" s="208" t="s">
        <v>223</v>
      </c>
      <c r="L2609" s="208" t="s">
        <v>1684</v>
      </c>
      <c r="M2609" s="208" t="s">
        <v>138</v>
      </c>
      <c r="N2609" s="201">
        <v>1.1830000000000001</v>
      </c>
      <c r="O2609" s="202" t="s">
        <v>81</v>
      </c>
      <c r="P2609" s="202"/>
      <c r="Q2609" s="203">
        <f t="shared" si="159"/>
        <v>0</v>
      </c>
      <c r="R2609" s="203">
        <f t="shared" si="160"/>
        <v>0</v>
      </c>
      <c r="S2609" s="213">
        <f>IF(M2609="nvt",0,IF(O2609&gt;0,VLOOKUP(M2609,'3-Productie normen'!A:K,VLOOKUP(O2609,'3-Productie normen'!$B$34:$C$35,2,FALSE),FALSE)))</f>
        <v>0</v>
      </c>
      <c r="T2609" s="213">
        <f t="shared" si="161"/>
        <v>0</v>
      </c>
      <c r="U2609" s="572"/>
    </row>
    <row r="2610" spans="1:21" ht="14.15" customHeight="1">
      <c r="A2610" s="232">
        <v>2609</v>
      </c>
      <c r="B2610" s="262" t="s">
        <v>88</v>
      </c>
      <c r="C2610" s="208" t="s">
        <v>2468</v>
      </c>
      <c r="D2610" s="208" t="s">
        <v>2469</v>
      </c>
      <c r="E2610" s="208" t="s">
        <v>2573</v>
      </c>
      <c r="F2610" s="208" t="s">
        <v>176</v>
      </c>
      <c r="G2610" s="208" t="s">
        <v>177</v>
      </c>
      <c r="H2610" s="208" t="s">
        <v>2644</v>
      </c>
      <c r="I2610" s="200" t="s">
        <v>133</v>
      </c>
      <c r="J2610" s="208" t="s">
        <v>222</v>
      </c>
      <c r="K2610" s="208" t="s">
        <v>223</v>
      </c>
      <c r="L2610" s="208" t="s">
        <v>1684</v>
      </c>
      <c r="M2610" s="208" t="s">
        <v>138</v>
      </c>
      <c r="N2610" s="201">
        <v>4.9589999999999996</v>
      </c>
      <c r="O2610" s="202" t="s">
        <v>81</v>
      </c>
      <c r="P2610" s="202"/>
      <c r="Q2610" s="203">
        <f t="shared" si="159"/>
        <v>0</v>
      </c>
      <c r="R2610" s="203">
        <f t="shared" si="160"/>
        <v>0</v>
      </c>
      <c r="S2610" s="213">
        <f>IF(M2610="nvt",0,IF(O2610&gt;0,VLOOKUP(M2610,'3-Productie normen'!A:K,VLOOKUP(O2610,'3-Productie normen'!$B$34:$C$35,2,FALSE),FALSE)))</f>
        <v>0</v>
      </c>
      <c r="T2610" s="213">
        <f t="shared" si="161"/>
        <v>0</v>
      </c>
      <c r="U2610" s="572"/>
    </row>
    <row r="2611" spans="1:21" ht="14.15" customHeight="1">
      <c r="A2611" s="231">
        <v>2610</v>
      </c>
      <c r="B2611" s="262" t="s">
        <v>88</v>
      </c>
      <c r="C2611" s="208" t="s">
        <v>2468</v>
      </c>
      <c r="D2611" s="208" t="s">
        <v>2469</v>
      </c>
      <c r="E2611" s="208" t="s">
        <v>2573</v>
      </c>
      <c r="F2611" s="208" t="s">
        <v>176</v>
      </c>
      <c r="G2611" s="208" t="s">
        <v>177</v>
      </c>
      <c r="H2611" s="208" t="s">
        <v>2645</v>
      </c>
      <c r="I2611" s="200" t="s">
        <v>133</v>
      </c>
      <c r="J2611" s="208" t="s">
        <v>222</v>
      </c>
      <c r="K2611" s="208" t="s">
        <v>223</v>
      </c>
      <c r="L2611" s="208" t="s">
        <v>1684</v>
      </c>
      <c r="M2611" s="208" t="s">
        <v>138</v>
      </c>
      <c r="N2611" s="201">
        <v>1.1830000000000001</v>
      </c>
      <c r="O2611" s="202" t="s">
        <v>81</v>
      </c>
      <c r="P2611" s="202"/>
      <c r="Q2611" s="203">
        <f t="shared" si="159"/>
        <v>0</v>
      </c>
      <c r="R2611" s="203">
        <f t="shared" si="160"/>
        <v>0</v>
      </c>
      <c r="S2611" s="213">
        <f>IF(M2611="nvt",0,IF(O2611&gt;0,VLOOKUP(M2611,'3-Productie normen'!A:K,VLOOKUP(O2611,'3-Productie normen'!$B$34:$C$35,2,FALSE),FALSE)))</f>
        <v>0</v>
      </c>
      <c r="T2611" s="213">
        <f t="shared" si="161"/>
        <v>0</v>
      </c>
      <c r="U2611" s="572"/>
    </row>
    <row r="2612" spans="1:21" ht="14.15" customHeight="1">
      <c r="A2612" s="231">
        <v>2611</v>
      </c>
      <c r="B2612" s="262" t="s">
        <v>88</v>
      </c>
      <c r="C2612" s="208" t="s">
        <v>2468</v>
      </c>
      <c r="D2612" s="208" t="s">
        <v>2469</v>
      </c>
      <c r="E2612" s="208" t="s">
        <v>2573</v>
      </c>
      <c r="F2612" s="208" t="s">
        <v>176</v>
      </c>
      <c r="G2612" s="208" t="s">
        <v>177</v>
      </c>
      <c r="H2612" s="208" t="s">
        <v>2646</v>
      </c>
      <c r="I2612" s="200" t="s">
        <v>133</v>
      </c>
      <c r="J2612" s="208" t="s">
        <v>222</v>
      </c>
      <c r="K2612" s="208" t="s">
        <v>223</v>
      </c>
      <c r="L2612" s="208" t="s">
        <v>1684</v>
      </c>
      <c r="M2612" s="208" t="s">
        <v>138</v>
      </c>
      <c r="N2612" s="201">
        <v>1.196</v>
      </c>
      <c r="O2612" s="202" t="s">
        <v>81</v>
      </c>
      <c r="P2612" s="202"/>
      <c r="Q2612" s="203">
        <f t="shared" si="159"/>
        <v>0</v>
      </c>
      <c r="R2612" s="203">
        <f t="shared" si="160"/>
        <v>0</v>
      </c>
      <c r="S2612" s="213">
        <f>IF(M2612="nvt",0,IF(O2612&gt;0,VLOOKUP(M2612,'3-Productie normen'!A:K,VLOOKUP(O2612,'3-Productie normen'!$B$34:$C$35,2,FALSE),FALSE)))</f>
        <v>0</v>
      </c>
      <c r="T2612" s="213">
        <f t="shared" si="161"/>
        <v>0</v>
      </c>
      <c r="U2612" s="572"/>
    </row>
    <row r="2613" spans="1:21" ht="14.15" customHeight="1">
      <c r="A2613" s="231">
        <v>2612</v>
      </c>
      <c r="B2613" s="262" t="s">
        <v>88</v>
      </c>
      <c r="C2613" s="208" t="s">
        <v>2468</v>
      </c>
      <c r="D2613" s="208" t="s">
        <v>2469</v>
      </c>
      <c r="E2613" s="208" t="s">
        <v>2573</v>
      </c>
      <c r="F2613" s="208" t="s">
        <v>176</v>
      </c>
      <c r="G2613" s="208" t="s">
        <v>177</v>
      </c>
      <c r="H2613" s="208" t="s">
        <v>2647</v>
      </c>
      <c r="I2613" s="200" t="s">
        <v>133</v>
      </c>
      <c r="J2613" s="208" t="s">
        <v>222</v>
      </c>
      <c r="K2613" s="208" t="s">
        <v>223</v>
      </c>
      <c r="L2613" s="208" t="s">
        <v>1684</v>
      </c>
      <c r="M2613" s="208" t="s">
        <v>138</v>
      </c>
      <c r="N2613" s="201">
        <v>3.6736</v>
      </c>
      <c r="O2613" s="202" t="s">
        <v>81</v>
      </c>
      <c r="P2613" s="202"/>
      <c r="Q2613" s="203">
        <f t="shared" si="159"/>
        <v>0</v>
      </c>
      <c r="R2613" s="203">
        <f t="shared" si="160"/>
        <v>0</v>
      </c>
      <c r="S2613" s="213">
        <f>IF(M2613="nvt",0,IF(O2613&gt;0,VLOOKUP(M2613,'3-Productie normen'!A:K,VLOOKUP(O2613,'3-Productie normen'!$B$34:$C$35,2,FALSE),FALSE)))</f>
        <v>0</v>
      </c>
      <c r="T2613" s="213">
        <f t="shared" si="161"/>
        <v>0</v>
      </c>
      <c r="U2613" s="572"/>
    </row>
    <row r="2614" spans="1:21" ht="14.15" customHeight="1">
      <c r="A2614" s="231">
        <v>2613</v>
      </c>
      <c r="B2614" s="262" t="s">
        <v>88</v>
      </c>
      <c r="C2614" s="208" t="s">
        <v>2468</v>
      </c>
      <c r="D2614" s="208" t="s">
        <v>2469</v>
      </c>
      <c r="E2614" s="208" t="s">
        <v>2573</v>
      </c>
      <c r="F2614" s="208" t="s">
        <v>176</v>
      </c>
      <c r="G2614" s="208" t="s">
        <v>177</v>
      </c>
      <c r="H2614" s="208" t="s">
        <v>2648</v>
      </c>
      <c r="I2614" s="200" t="s">
        <v>143</v>
      </c>
      <c r="J2614" s="208" t="s">
        <v>209</v>
      </c>
      <c r="K2614" s="208" t="s">
        <v>220</v>
      </c>
      <c r="L2614" s="208" t="s">
        <v>381</v>
      </c>
      <c r="M2614" s="208" t="s">
        <v>143</v>
      </c>
      <c r="N2614" s="201">
        <v>14.7125</v>
      </c>
      <c r="O2614" s="202"/>
      <c r="P2614" s="202"/>
      <c r="Q2614" s="203">
        <f t="shared" si="159"/>
        <v>0</v>
      </c>
      <c r="R2614" s="203">
        <f t="shared" si="160"/>
        <v>0</v>
      </c>
      <c r="S2614" s="213">
        <f>IF(M2614="nvt",0,IF(O2614&gt;0,VLOOKUP(M2614,'3-Productie normen'!A:K,VLOOKUP(O2614,'3-Productie normen'!$B$34:$C$35,2,FALSE),FALSE)))</f>
        <v>0</v>
      </c>
      <c r="T2614" s="213">
        <f t="shared" si="161"/>
        <v>0</v>
      </c>
      <c r="U2614" s="572"/>
    </row>
    <row r="2615" spans="1:21" ht="14.15" customHeight="1">
      <c r="A2615" s="231">
        <v>2614</v>
      </c>
      <c r="B2615" s="262" t="s">
        <v>88</v>
      </c>
      <c r="C2615" s="208" t="s">
        <v>2468</v>
      </c>
      <c r="D2615" s="208" t="s">
        <v>2469</v>
      </c>
      <c r="E2615" s="208" t="s">
        <v>2573</v>
      </c>
      <c r="F2615" s="208" t="s">
        <v>176</v>
      </c>
      <c r="G2615" s="208" t="s">
        <v>177</v>
      </c>
      <c r="H2615" s="208" t="s">
        <v>2649</v>
      </c>
      <c r="I2615" s="200" t="s">
        <v>143</v>
      </c>
      <c r="J2615" s="208" t="s">
        <v>209</v>
      </c>
      <c r="K2615" s="208" t="s">
        <v>220</v>
      </c>
      <c r="L2615" s="208" t="s">
        <v>381</v>
      </c>
      <c r="M2615" s="208" t="s">
        <v>143</v>
      </c>
      <c r="N2615" s="201">
        <v>3.5233999999999996</v>
      </c>
      <c r="O2615" s="202"/>
      <c r="P2615" s="202"/>
      <c r="Q2615" s="203">
        <f t="shared" si="159"/>
        <v>0</v>
      </c>
      <c r="R2615" s="203">
        <f t="shared" si="160"/>
        <v>0</v>
      </c>
      <c r="S2615" s="213">
        <f>IF(M2615="nvt",0,IF(O2615&gt;0,VLOOKUP(M2615,'3-Productie normen'!A:K,VLOOKUP(O2615,'3-Productie normen'!$B$34:$C$35,2,FALSE),FALSE)))</f>
        <v>0</v>
      </c>
      <c r="T2615" s="213">
        <f t="shared" si="161"/>
        <v>0</v>
      </c>
      <c r="U2615" s="572"/>
    </row>
    <row r="2616" spans="1:21" ht="14.15" customHeight="1">
      <c r="A2616" s="231">
        <v>2615</v>
      </c>
      <c r="B2616" s="262" t="s">
        <v>88</v>
      </c>
      <c r="C2616" s="208" t="s">
        <v>2468</v>
      </c>
      <c r="D2616" s="208" t="s">
        <v>2469</v>
      </c>
      <c r="E2616" s="208" t="s">
        <v>2573</v>
      </c>
      <c r="F2616" s="208" t="s">
        <v>176</v>
      </c>
      <c r="G2616" s="208" t="s">
        <v>177</v>
      </c>
      <c r="H2616" s="208" t="s">
        <v>2559</v>
      </c>
      <c r="I2616" s="200" t="s">
        <v>143</v>
      </c>
      <c r="J2616" s="208" t="s">
        <v>209</v>
      </c>
      <c r="K2616" s="208" t="s">
        <v>213</v>
      </c>
      <c r="L2616" s="208" t="s">
        <v>381</v>
      </c>
      <c r="M2616" s="208" t="s">
        <v>143</v>
      </c>
      <c r="N2616" s="201">
        <v>9.7200000000000006</v>
      </c>
      <c r="O2616" s="202"/>
      <c r="P2616" s="202"/>
      <c r="Q2616" s="203">
        <f t="shared" si="159"/>
        <v>0</v>
      </c>
      <c r="R2616" s="203">
        <f t="shared" si="160"/>
        <v>0</v>
      </c>
      <c r="S2616" s="213">
        <f>IF(M2616="nvt",0,IF(O2616&gt;0,VLOOKUP(M2616,'3-Productie normen'!A:K,VLOOKUP(O2616,'3-Productie normen'!$B$34:$C$35,2,FALSE),FALSE)))</f>
        <v>0</v>
      </c>
      <c r="T2616" s="213">
        <f t="shared" si="161"/>
        <v>0</v>
      </c>
      <c r="U2616" s="572"/>
    </row>
    <row r="2617" spans="1:21" ht="14.15" customHeight="1">
      <c r="A2617" s="231">
        <v>2616</v>
      </c>
      <c r="B2617" s="262" t="s">
        <v>88</v>
      </c>
      <c r="C2617" s="208" t="s">
        <v>2468</v>
      </c>
      <c r="D2617" s="208" t="s">
        <v>2469</v>
      </c>
      <c r="E2617" s="208" t="s">
        <v>2573</v>
      </c>
      <c r="F2617" s="208" t="s">
        <v>176</v>
      </c>
      <c r="G2617" s="208" t="s">
        <v>177</v>
      </c>
      <c r="H2617" s="208" t="s">
        <v>2560</v>
      </c>
      <c r="I2617" s="200" t="s">
        <v>143</v>
      </c>
      <c r="J2617" s="208" t="s">
        <v>209</v>
      </c>
      <c r="K2617" s="208" t="s">
        <v>213</v>
      </c>
      <c r="L2617" s="208" t="s">
        <v>381</v>
      </c>
      <c r="M2617" s="208" t="s">
        <v>143</v>
      </c>
      <c r="N2617" s="201">
        <v>4.25</v>
      </c>
      <c r="O2617" s="202"/>
      <c r="P2617" s="202"/>
      <c r="Q2617" s="203">
        <f t="shared" si="159"/>
        <v>0</v>
      </c>
      <c r="R2617" s="203">
        <f t="shared" si="160"/>
        <v>0</v>
      </c>
      <c r="S2617" s="213">
        <f>IF(M2617="nvt",0,IF(O2617&gt;0,VLOOKUP(M2617,'3-Productie normen'!A:K,VLOOKUP(O2617,'3-Productie normen'!$B$34:$C$35,2,FALSE),FALSE)))</f>
        <v>0</v>
      </c>
      <c r="T2617" s="213">
        <f t="shared" si="161"/>
        <v>0</v>
      </c>
      <c r="U2617" s="572"/>
    </row>
    <row r="2618" spans="1:21" ht="14.15" customHeight="1">
      <c r="A2618" s="232">
        <v>2617</v>
      </c>
      <c r="B2618" s="262" t="s">
        <v>88</v>
      </c>
      <c r="C2618" s="208" t="s">
        <v>2468</v>
      </c>
      <c r="D2618" s="208" t="s">
        <v>2469</v>
      </c>
      <c r="E2618" s="208" t="s">
        <v>2573</v>
      </c>
      <c r="F2618" s="208" t="s">
        <v>176</v>
      </c>
      <c r="G2618" s="208" t="s">
        <v>177</v>
      </c>
      <c r="H2618" s="208" t="s">
        <v>2650</v>
      </c>
      <c r="I2618" s="200" t="s">
        <v>143</v>
      </c>
      <c r="J2618" s="208" t="s">
        <v>209</v>
      </c>
      <c r="K2618" s="208" t="s">
        <v>213</v>
      </c>
      <c r="L2618" s="208" t="s">
        <v>381</v>
      </c>
      <c r="M2618" s="208" t="s">
        <v>143</v>
      </c>
      <c r="N2618" s="201">
        <v>9.5324000000000009</v>
      </c>
      <c r="O2618" s="202"/>
      <c r="P2618" s="202"/>
      <c r="Q2618" s="203">
        <f t="shared" si="159"/>
        <v>0</v>
      </c>
      <c r="R2618" s="203">
        <f t="shared" si="160"/>
        <v>0</v>
      </c>
      <c r="S2618" s="213">
        <f>IF(M2618="nvt",0,IF(O2618&gt;0,VLOOKUP(M2618,'3-Productie normen'!A:K,VLOOKUP(O2618,'3-Productie normen'!$B$34:$C$35,2,FALSE),FALSE)))</f>
        <v>0</v>
      </c>
      <c r="T2618" s="213">
        <f t="shared" si="161"/>
        <v>0</v>
      </c>
      <c r="U2618" s="572"/>
    </row>
    <row r="2619" spans="1:21" ht="14.15" customHeight="1">
      <c r="A2619" s="231">
        <v>2618</v>
      </c>
      <c r="B2619" s="262" t="s">
        <v>88</v>
      </c>
      <c r="C2619" s="208" t="s">
        <v>2468</v>
      </c>
      <c r="D2619" s="208" t="s">
        <v>2469</v>
      </c>
      <c r="E2619" s="208" t="s">
        <v>2573</v>
      </c>
      <c r="F2619" s="208" t="s">
        <v>176</v>
      </c>
      <c r="G2619" s="208" t="s">
        <v>177</v>
      </c>
      <c r="H2619" s="208" t="s">
        <v>2651</v>
      </c>
      <c r="I2619" s="200" t="s">
        <v>143</v>
      </c>
      <c r="J2619" s="208" t="s">
        <v>255</v>
      </c>
      <c r="K2619" s="208" t="s">
        <v>566</v>
      </c>
      <c r="L2619" s="208" t="s">
        <v>1684</v>
      </c>
      <c r="M2619" s="208" t="s">
        <v>143</v>
      </c>
      <c r="N2619" s="201">
        <v>3.1850000000000001</v>
      </c>
      <c r="O2619" s="202"/>
      <c r="P2619" s="202"/>
      <c r="Q2619" s="203">
        <f t="shared" si="159"/>
        <v>0</v>
      </c>
      <c r="R2619" s="203">
        <f t="shared" si="160"/>
        <v>0</v>
      </c>
      <c r="S2619" s="213">
        <f>IF(M2619="nvt",0,IF(O2619&gt;0,VLOOKUP(M2619,'3-Productie normen'!A:K,VLOOKUP(O2619,'3-Productie normen'!$B$34:$C$35,2,FALSE),FALSE)))</f>
        <v>0</v>
      </c>
      <c r="T2619" s="213">
        <f t="shared" si="161"/>
        <v>0</v>
      </c>
      <c r="U2619" s="572"/>
    </row>
    <row r="2620" spans="1:21" ht="14.15" customHeight="1">
      <c r="A2620" s="231">
        <v>2619</v>
      </c>
      <c r="B2620" s="262" t="s">
        <v>88</v>
      </c>
      <c r="C2620" s="208" t="s">
        <v>2468</v>
      </c>
      <c r="D2620" s="208" t="s">
        <v>2469</v>
      </c>
      <c r="E2620" s="208" t="s">
        <v>2573</v>
      </c>
      <c r="F2620" s="208" t="s">
        <v>176</v>
      </c>
      <c r="G2620" s="208" t="s">
        <v>177</v>
      </c>
      <c r="H2620" s="208" t="s">
        <v>2652</v>
      </c>
      <c r="I2620" s="200" t="s">
        <v>130</v>
      </c>
      <c r="J2620" s="208" t="s">
        <v>209</v>
      </c>
      <c r="K2620" s="208" t="s">
        <v>215</v>
      </c>
      <c r="L2620" s="208" t="s">
        <v>180</v>
      </c>
      <c r="M2620" s="208" t="s">
        <v>134</v>
      </c>
      <c r="N2620" s="201">
        <v>4</v>
      </c>
      <c r="O2620" s="202" t="s">
        <v>81</v>
      </c>
      <c r="P2620" s="202"/>
      <c r="Q2620" s="203">
        <f t="shared" ref="Q2620:Q2683" si="162">IF(O2620="nvt",0,IF(O2620&gt;0,S2620*N2620,0))</f>
        <v>0</v>
      </c>
      <c r="R2620" s="203">
        <f t="shared" ref="R2620:R2683" si="163">IF(P2620&gt;0,T2620*N2620,0)</f>
        <v>0</v>
      </c>
      <c r="S2620" s="213">
        <f>IF(M2620="nvt",0,IF(O2620&gt;0,VLOOKUP(M2620,'3-Productie normen'!A:K,VLOOKUP(O2620,'3-Productie normen'!$B$34:$C$35,2,FALSE),FALSE)))</f>
        <v>0</v>
      </c>
      <c r="T2620" s="213">
        <f t="shared" ref="T2620:T2683" si="164">IF(P2620&gt;0,S2620*$T$8,0)</f>
        <v>0</v>
      </c>
      <c r="U2620" s="572"/>
    </row>
    <row r="2621" spans="1:21" ht="14.15" customHeight="1">
      <c r="A2621" s="231">
        <v>2620</v>
      </c>
      <c r="B2621" s="262" t="s">
        <v>88</v>
      </c>
      <c r="C2621" s="208" t="s">
        <v>2468</v>
      </c>
      <c r="D2621" s="208" t="s">
        <v>2469</v>
      </c>
      <c r="E2621" s="208" t="s">
        <v>2573</v>
      </c>
      <c r="F2621" s="208" t="s">
        <v>176</v>
      </c>
      <c r="G2621" s="208" t="s">
        <v>407</v>
      </c>
      <c r="H2621" s="208" t="s">
        <v>2653</v>
      </c>
      <c r="I2621" s="200" t="s">
        <v>143</v>
      </c>
      <c r="J2621" s="208" t="s">
        <v>222</v>
      </c>
      <c r="K2621" s="208" t="s">
        <v>279</v>
      </c>
      <c r="L2621" s="208" t="s">
        <v>381</v>
      </c>
      <c r="M2621" s="208" t="s">
        <v>143</v>
      </c>
      <c r="N2621" s="201">
        <v>4.5087999999999999</v>
      </c>
      <c r="O2621" s="202"/>
      <c r="P2621" s="202"/>
      <c r="Q2621" s="203">
        <f t="shared" si="162"/>
        <v>0</v>
      </c>
      <c r="R2621" s="203">
        <f t="shared" si="163"/>
        <v>0</v>
      </c>
      <c r="S2621" s="213">
        <f>IF(M2621="nvt",0,IF(O2621&gt;0,VLOOKUP(M2621,'3-Productie normen'!A:K,VLOOKUP(O2621,'3-Productie normen'!$B$34:$C$35,2,FALSE),FALSE)))</f>
        <v>0</v>
      </c>
      <c r="T2621" s="213">
        <f t="shared" si="164"/>
        <v>0</v>
      </c>
      <c r="U2621" s="572"/>
    </row>
    <row r="2622" spans="1:21" ht="14.15" customHeight="1">
      <c r="A2622" s="231">
        <v>2621</v>
      </c>
      <c r="B2622" s="262" t="s">
        <v>88</v>
      </c>
      <c r="C2622" s="208" t="s">
        <v>2468</v>
      </c>
      <c r="D2622" s="208" t="s">
        <v>2469</v>
      </c>
      <c r="E2622" s="208" t="s">
        <v>2573</v>
      </c>
      <c r="F2622" s="208" t="s">
        <v>176</v>
      </c>
      <c r="G2622" s="208" t="s">
        <v>407</v>
      </c>
      <c r="H2622" s="208" t="s">
        <v>2561</v>
      </c>
      <c r="I2622" s="200" t="s">
        <v>143</v>
      </c>
      <c r="J2622" s="208" t="s">
        <v>209</v>
      </c>
      <c r="K2622" s="208" t="s">
        <v>213</v>
      </c>
      <c r="L2622" s="208" t="s">
        <v>381</v>
      </c>
      <c r="M2622" s="208" t="s">
        <v>143</v>
      </c>
      <c r="N2622" s="201">
        <v>568.5883</v>
      </c>
      <c r="O2622" s="202"/>
      <c r="P2622" s="202"/>
      <c r="Q2622" s="203">
        <f t="shared" si="162"/>
        <v>0</v>
      </c>
      <c r="R2622" s="203">
        <f t="shared" si="163"/>
        <v>0</v>
      </c>
      <c r="S2622" s="213">
        <f>IF(M2622="nvt",0,IF(O2622&gt;0,VLOOKUP(M2622,'3-Productie normen'!A:K,VLOOKUP(O2622,'3-Productie normen'!$B$34:$C$35,2,FALSE),FALSE)))</f>
        <v>0</v>
      </c>
      <c r="T2622" s="213">
        <f t="shared" si="164"/>
        <v>0</v>
      </c>
      <c r="U2622" s="572"/>
    </row>
    <row r="2623" spans="1:21" ht="14.15" customHeight="1">
      <c r="A2623" s="231">
        <v>2622</v>
      </c>
      <c r="B2623" s="262" t="s">
        <v>88</v>
      </c>
      <c r="C2623" s="208" t="s">
        <v>2468</v>
      </c>
      <c r="D2623" s="208" t="s">
        <v>2469</v>
      </c>
      <c r="E2623" s="208" t="s">
        <v>2573</v>
      </c>
      <c r="F2623" s="208" t="s">
        <v>176</v>
      </c>
      <c r="G2623" s="208" t="s">
        <v>407</v>
      </c>
      <c r="H2623" s="208" t="s">
        <v>2654</v>
      </c>
      <c r="I2623" s="200" t="s">
        <v>130</v>
      </c>
      <c r="J2623" s="208" t="s">
        <v>209</v>
      </c>
      <c r="K2623" s="208" t="s">
        <v>215</v>
      </c>
      <c r="L2623" s="208" t="s">
        <v>180</v>
      </c>
      <c r="M2623" s="208" t="s">
        <v>134</v>
      </c>
      <c r="N2623" s="201">
        <v>3.9994000000000001</v>
      </c>
      <c r="O2623" s="202" t="s">
        <v>81</v>
      </c>
      <c r="P2623" s="202"/>
      <c r="Q2623" s="203">
        <f t="shared" si="162"/>
        <v>0</v>
      </c>
      <c r="R2623" s="203">
        <f t="shared" si="163"/>
        <v>0</v>
      </c>
      <c r="S2623" s="213">
        <f>IF(M2623="nvt",0,IF(O2623&gt;0,VLOOKUP(M2623,'3-Productie normen'!A:K,VLOOKUP(O2623,'3-Productie normen'!$B$34:$C$35,2,FALSE),FALSE)))</f>
        <v>0</v>
      </c>
      <c r="T2623" s="213">
        <f t="shared" si="164"/>
        <v>0</v>
      </c>
      <c r="U2623" s="572"/>
    </row>
    <row r="2624" spans="1:21" ht="14.15" customHeight="1">
      <c r="A2624" s="231">
        <v>2623</v>
      </c>
      <c r="B2624" s="262" t="s">
        <v>88</v>
      </c>
      <c r="C2624" s="208" t="s">
        <v>2468</v>
      </c>
      <c r="D2624" s="208" t="s">
        <v>2469</v>
      </c>
      <c r="E2624" s="208" t="s">
        <v>2655</v>
      </c>
      <c r="F2624" s="208" t="s">
        <v>176</v>
      </c>
      <c r="G2624" s="208" t="s">
        <v>377</v>
      </c>
      <c r="H2624" s="208" t="s">
        <v>378</v>
      </c>
      <c r="I2624" s="200" t="s">
        <v>143</v>
      </c>
      <c r="J2624" s="208" t="s">
        <v>255</v>
      </c>
      <c r="K2624" s="208" t="s">
        <v>566</v>
      </c>
      <c r="L2624" s="208" t="s">
        <v>381</v>
      </c>
      <c r="M2624" s="208" t="s">
        <v>143</v>
      </c>
      <c r="N2624" s="201">
        <v>18.423999999999999</v>
      </c>
      <c r="O2624" s="202"/>
      <c r="P2624" s="202"/>
      <c r="Q2624" s="203">
        <f t="shared" si="162"/>
        <v>0</v>
      </c>
      <c r="R2624" s="203">
        <f t="shared" si="163"/>
        <v>0</v>
      </c>
      <c r="S2624" s="213">
        <f>IF(M2624="nvt",0,IF(O2624&gt;0,VLOOKUP(M2624,'3-Productie normen'!A:K,VLOOKUP(O2624,'3-Productie normen'!$B$34:$C$35,2,FALSE),FALSE)))</f>
        <v>0</v>
      </c>
      <c r="T2624" s="213">
        <f t="shared" si="164"/>
        <v>0</v>
      </c>
      <c r="U2624" s="572"/>
    </row>
    <row r="2625" spans="1:21" ht="14.15" customHeight="1">
      <c r="A2625" s="231">
        <v>2624</v>
      </c>
      <c r="B2625" s="262" t="s">
        <v>88</v>
      </c>
      <c r="C2625" s="208" t="s">
        <v>2468</v>
      </c>
      <c r="D2625" s="208" t="s">
        <v>2469</v>
      </c>
      <c r="E2625" s="208" t="s">
        <v>2655</v>
      </c>
      <c r="F2625" s="208" t="s">
        <v>176</v>
      </c>
      <c r="G2625" s="208" t="s">
        <v>377</v>
      </c>
      <c r="H2625" s="208" t="s">
        <v>385</v>
      </c>
      <c r="I2625" s="200" t="s">
        <v>127</v>
      </c>
      <c r="J2625" s="208" t="s">
        <v>379</v>
      </c>
      <c r="K2625" s="208" t="s">
        <v>2477</v>
      </c>
      <c r="L2625" s="208" t="s">
        <v>381</v>
      </c>
      <c r="M2625" s="208" t="s">
        <v>128</v>
      </c>
      <c r="N2625" s="201">
        <v>6.04</v>
      </c>
      <c r="O2625" s="202">
        <v>255</v>
      </c>
      <c r="P2625" s="202"/>
      <c r="Q2625" s="203">
        <f t="shared" si="162"/>
        <v>0</v>
      </c>
      <c r="R2625" s="203">
        <f t="shared" si="163"/>
        <v>0</v>
      </c>
      <c r="S2625" s="213">
        <f>IF(M2625="nvt",0,IF(O2625&gt;0,VLOOKUP(M2625,'3-Productie normen'!A:K,VLOOKUP(O2625,'3-Productie normen'!$B$34:$C$35,2,FALSE),FALSE)))</f>
        <v>0</v>
      </c>
      <c r="T2625" s="213">
        <f t="shared" si="164"/>
        <v>0</v>
      </c>
      <c r="U2625" s="572"/>
    </row>
    <row r="2626" spans="1:21" ht="14.15" customHeight="1">
      <c r="A2626" s="232">
        <v>2625</v>
      </c>
      <c r="B2626" s="262" t="s">
        <v>88</v>
      </c>
      <c r="C2626" s="208" t="s">
        <v>2468</v>
      </c>
      <c r="D2626" s="208" t="s">
        <v>2469</v>
      </c>
      <c r="E2626" s="208" t="s">
        <v>2655</v>
      </c>
      <c r="F2626" s="208" t="s">
        <v>176</v>
      </c>
      <c r="G2626" s="208" t="s">
        <v>377</v>
      </c>
      <c r="H2626" s="208" t="s">
        <v>386</v>
      </c>
      <c r="I2626" s="200" t="s">
        <v>127</v>
      </c>
      <c r="J2626" s="208" t="s">
        <v>379</v>
      </c>
      <c r="K2626" s="208" t="s">
        <v>2477</v>
      </c>
      <c r="L2626" s="208" t="s">
        <v>1684</v>
      </c>
      <c r="M2626" s="208" t="s">
        <v>128</v>
      </c>
      <c r="N2626" s="201">
        <v>62.173500000000004</v>
      </c>
      <c r="O2626" s="202">
        <v>255</v>
      </c>
      <c r="P2626" s="202"/>
      <c r="Q2626" s="203">
        <f t="shared" si="162"/>
        <v>0</v>
      </c>
      <c r="R2626" s="203">
        <f t="shared" si="163"/>
        <v>0</v>
      </c>
      <c r="S2626" s="213">
        <f>IF(M2626="nvt",0,IF(O2626&gt;0,VLOOKUP(M2626,'3-Productie normen'!A:K,VLOOKUP(O2626,'3-Productie normen'!$B$34:$C$35,2,FALSE),FALSE)))</f>
        <v>0</v>
      </c>
      <c r="T2626" s="213">
        <f t="shared" si="164"/>
        <v>0</v>
      </c>
      <c r="U2626" s="572"/>
    </row>
    <row r="2627" spans="1:21" ht="14.15" customHeight="1">
      <c r="A2627" s="231">
        <v>2626</v>
      </c>
      <c r="B2627" s="262" t="s">
        <v>88</v>
      </c>
      <c r="C2627" s="208" t="s">
        <v>2468</v>
      </c>
      <c r="D2627" s="208" t="s">
        <v>2469</v>
      </c>
      <c r="E2627" s="208" t="s">
        <v>2655</v>
      </c>
      <c r="F2627" s="208" t="s">
        <v>176</v>
      </c>
      <c r="G2627" s="208" t="s">
        <v>377</v>
      </c>
      <c r="H2627" s="208" t="s">
        <v>390</v>
      </c>
      <c r="I2627" s="200" t="s">
        <v>127</v>
      </c>
      <c r="J2627" s="208" t="s">
        <v>379</v>
      </c>
      <c r="K2627" s="208" t="s">
        <v>2477</v>
      </c>
      <c r="L2627" s="208" t="s">
        <v>381</v>
      </c>
      <c r="M2627" s="208" t="s">
        <v>128</v>
      </c>
      <c r="N2627" s="201">
        <v>29.8262</v>
      </c>
      <c r="O2627" s="202">
        <v>255</v>
      </c>
      <c r="P2627" s="202"/>
      <c r="Q2627" s="203">
        <f t="shared" si="162"/>
        <v>0</v>
      </c>
      <c r="R2627" s="203">
        <f t="shared" si="163"/>
        <v>0</v>
      </c>
      <c r="S2627" s="213">
        <f>IF(M2627="nvt",0,IF(O2627&gt;0,VLOOKUP(M2627,'3-Productie normen'!A:K,VLOOKUP(O2627,'3-Productie normen'!$B$34:$C$35,2,FALSE),FALSE)))</f>
        <v>0</v>
      </c>
      <c r="T2627" s="213">
        <f t="shared" si="164"/>
        <v>0</v>
      </c>
      <c r="U2627" s="572"/>
    </row>
    <row r="2628" spans="1:21" ht="14.15" customHeight="1">
      <c r="A2628" s="231">
        <v>2627</v>
      </c>
      <c r="B2628" s="262" t="s">
        <v>88</v>
      </c>
      <c r="C2628" s="208" t="s">
        <v>2468</v>
      </c>
      <c r="D2628" s="208" t="s">
        <v>2469</v>
      </c>
      <c r="E2628" s="208" t="s">
        <v>2655</v>
      </c>
      <c r="F2628" s="208" t="s">
        <v>176</v>
      </c>
      <c r="G2628" s="208" t="s">
        <v>377</v>
      </c>
      <c r="H2628" s="208" t="s">
        <v>392</v>
      </c>
      <c r="I2628" s="200" t="s">
        <v>127</v>
      </c>
      <c r="J2628" s="208" t="s">
        <v>379</v>
      </c>
      <c r="K2628" s="208" t="s">
        <v>2477</v>
      </c>
      <c r="L2628" s="208" t="s">
        <v>381</v>
      </c>
      <c r="M2628" s="208" t="s">
        <v>128</v>
      </c>
      <c r="N2628" s="201">
        <v>125.1</v>
      </c>
      <c r="O2628" s="202">
        <v>255</v>
      </c>
      <c r="P2628" s="202"/>
      <c r="Q2628" s="203">
        <f t="shared" si="162"/>
        <v>0</v>
      </c>
      <c r="R2628" s="203">
        <f t="shared" si="163"/>
        <v>0</v>
      </c>
      <c r="S2628" s="213">
        <f>IF(M2628="nvt",0,IF(O2628&gt;0,VLOOKUP(M2628,'3-Productie normen'!A:K,VLOOKUP(O2628,'3-Productie normen'!$B$34:$C$35,2,FALSE),FALSE)))</f>
        <v>0</v>
      </c>
      <c r="T2628" s="213">
        <f t="shared" si="164"/>
        <v>0</v>
      </c>
      <c r="U2628" s="572"/>
    </row>
    <row r="2629" spans="1:21" ht="14.15" customHeight="1">
      <c r="A2629" s="231">
        <v>2628</v>
      </c>
      <c r="B2629" s="262" t="s">
        <v>88</v>
      </c>
      <c r="C2629" s="208" t="s">
        <v>2468</v>
      </c>
      <c r="D2629" s="208" t="s">
        <v>2469</v>
      </c>
      <c r="E2629" s="208" t="s">
        <v>2655</v>
      </c>
      <c r="F2629" s="208" t="s">
        <v>176</v>
      </c>
      <c r="G2629" s="208" t="s">
        <v>377</v>
      </c>
      <c r="H2629" s="208" t="s">
        <v>393</v>
      </c>
      <c r="I2629" s="200" t="s">
        <v>127</v>
      </c>
      <c r="J2629" s="208" t="s">
        <v>379</v>
      </c>
      <c r="K2629" s="208" t="s">
        <v>2477</v>
      </c>
      <c r="L2629" s="208" t="s">
        <v>381</v>
      </c>
      <c r="M2629" s="208" t="s">
        <v>128</v>
      </c>
      <c r="N2629" s="201">
        <v>17.977499999999999</v>
      </c>
      <c r="O2629" s="202">
        <v>255</v>
      </c>
      <c r="P2629" s="202"/>
      <c r="Q2629" s="203">
        <f t="shared" si="162"/>
        <v>0</v>
      </c>
      <c r="R2629" s="203">
        <f t="shared" si="163"/>
        <v>0</v>
      </c>
      <c r="S2629" s="213">
        <f>IF(M2629="nvt",0,IF(O2629&gt;0,VLOOKUP(M2629,'3-Productie normen'!A:K,VLOOKUP(O2629,'3-Productie normen'!$B$34:$C$35,2,FALSE),FALSE)))</f>
        <v>0</v>
      </c>
      <c r="T2629" s="213">
        <f t="shared" si="164"/>
        <v>0</v>
      </c>
      <c r="U2629" s="572"/>
    </row>
    <row r="2630" spans="1:21" ht="14.15" customHeight="1">
      <c r="A2630" s="231">
        <v>2629</v>
      </c>
      <c r="B2630" s="262" t="s">
        <v>88</v>
      </c>
      <c r="C2630" s="208" t="s">
        <v>2468</v>
      </c>
      <c r="D2630" s="208" t="s">
        <v>2469</v>
      </c>
      <c r="E2630" s="208" t="s">
        <v>2655</v>
      </c>
      <c r="F2630" s="208" t="s">
        <v>176</v>
      </c>
      <c r="G2630" s="208" t="s">
        <v>377</v>
      </c>
      <c r="H2630" s="208" t="s">
        <v>394</v>
      </c>
      <c r="I2630" s="200" t="s">
        <v>127</v>
      </c>
      <c r="J2630" s="208" t="s">
        <v>379</v>
      </c>
      <c r="K2630" s="208" t="s">
        <v>2477</v>
      </c>
      <c r="L2630" s="208" t="s">
        <v>1684</v>
      </c>
      <c r="M2630" s="208" t="s">
        <v>128</v>
      </c>
      <c r="N2630" s="201">
        <v>24.342500000000001</v>
      </c>
      <c r="O2630" s="202">
        <v>255</v>
      </c>
      <c r="P2630" s="202"/>
      <c r="Q2630" s="203">
        <f t="shared" si="162"/>
        <v>0</v>
      </c>
      <c r="R2630" s="203">
        <f t="shared" si="163"/>
        <v>0</v>
      </c>
      <c r="S2630" s="213">
        <f>IF(M2630="nvt",0,IF(O2630&gt;0,VLOOKUP(M2630,'3-Productie normen'!A:K,VLOOKUP(O2630,'3-Productie normen'!$B$34:$C$35,2,FALSE),FALSE)))</f>
        <v>0</v>
      </c>
      <c r="T2630" s="213">
        <f t="shared" si="164"/>
        <v>0</v>
      </c>
      <c r="U2630" s="572"/>
    </row>
    <row r="2631" spans="1:21" ht="14.15" customHeight="1">
      <c r="A2631" s="231">
        <v>2630</v>
      </c>
      <c r="B2631" s="262" t="s">
        <v>88</v>
      </c>
      <c r="C2631" s="208" t="s">
        <v>2468</v>
      </c>
      <c r="D2631" s="208" t="s">
        <v>2469</v>
      </c>
      <c r="E2631" s="208" t="s">
        <v>2655</v>
      </c>
      <c r="F2631" s="208" t="s">
        <v>176</v>
      </c>
      <c r="G2631" s="208" t="s">
        <v>377</v>
      </c>
      <c r="H2631" s="208" t="s">
        <v>395</v>
      </c>
      <c r="I2631" s="207" t="s">
        <v>133</v>
      </c>
      <c r="J2631" s="208" t="s">
        <v>222</v>
      </c>
      <c r="K2631" s="208" t="s">
        <v>223</v>
      </c>
      <c r="L2631" s="208" t="s">
        <v>1684</v>
      </c>
      <c r="M2631" s="208" t="s">
        <v>138</v>
      </c>
      <c r="N2631" s="201">
        <v>3.6441000000000003</v>
      </c>
      <c r="O2631" s="202" t="s">
        <v>81</v>
      </c>
      <c r="P2631" s="202"/>
      <c r="Q2631" s="203">
        <f t="shared" si="162"/>
        <v>0</v>
      </c>
      <c r="R2631" s="203">
        <f t="shared" si="163"/>
        <v>0</v>
      </c>
      <c r="S2631" s="213">
        <f>IF(M2631="nvt",0,IF(O2631&gt;0,VLOOKUP(M2631,'3-Productie normen'!A:K,VLOOKUP(O2631,'3-Productie normen'!$B$34:$C$35,2,FALSE),FALSE)))</f>
        <v>0</v>
      </c>
      <c r="T2631" s="213">
        <f t="shared" si="164"/>
        <v>0</v>
      </c>
      <c r="U2631" s="572"/>
    </row>
    <row r="2632" spans="1:21" ht="14.15" customHeight="1">
      <c r="A2632" s="231">
        <v>2631</v>
      </c>
      <c r="B2632" s="262" t="s">
        <v>88</v>
      </c>
      <c r="C2632" s="208" t="s">
        <v>2468</v>
      </c>
      <c r="D2632" s="208" t="s">
        <v>2469</v>
      </c>
      <c r="E2632" s="208" t="s">
        <v>2655</v>
      </c>
      <c r="F2632" s="208" t="s">
        <v>176</v>
      </c>
      <c r="G2632" s="208" t="s">
        <v>377</v>
      </c>
      <c r="H2632" s="208" t="s">
        <v>396</v>
      </c>
      <c r="I2632" s="200" t="s">
        <v>127</v>
      </c>
      <c r="J2632" s="208" t="s">
        <v>379</v>
      </c>
      <c r="K2632" s="208" t="s">
        <v>2477</v>
      </c>
      <c r="L2632" s="208" t="s">
        <v>381</v>
      </c>
      <c r="M2632" s="208" t="s">
        <v>128</v>
      </c>
      <c r="N2632" s="201">
        <v>11.115</v>
      </c>
      <c r="O2632" s="202">
        <v>255</v>
      </c>
      <c r="P2632" s="202"/>
      <c r="Q2632" s="203">
        <f t="shared" si="162"/>
        <v>0</v>
      </c>
      <c r="R2632" s="203">
        <f t="shared" si="163"/>
        <v>0</v>
      </c>
      <c r="S2632" s="213">
        <f>IF(M2632="nvt",0,IF(O2632&gt;0,VLOOKUP(M2632,'3-Productie normen'!A:K,VLOOKUP(O2632,'3-Productie normen'!$B$34:$C$35,2,FALSE),FALSE)))</f>
        <v>0</v>
      </c>
      <c r="T2632" s="213">
        <f t="shared" si="164"/>
        <v>0</v>
      </c>
      <c r="U2632" s="572"/>
    </row>
    <row r="2633" spans="1:21" ht="14.15" customHeight="1">
      <c r="A2633" s="231">
        <v>2632</v>
      </c>
      <c r="B2633" s="262" t="s">
        <v>88</v>
      </c>
      <c r="C2633" s="208" t="s">
        <v>2468</v>
      </c>
      <c r="D2633" s="208" t="s">
        <v>2469</v>
      </c>
      <c r="E2633" s="208" t="s">
        <v>2655</v>
      </c>
      <c r="F2633" s="208" t="s">
        <v>176</v>
      </c>
      <c r="G2633" s="208" t="s">
        <v>377</v>
      </c>
      <c r="H2633" s="208" t="s">
        <v>2529</v>
      </c>
      <c r="I2633" s="200" t="s">
        <v>127</v>
      </c>
      <c r="J2633" s="208" t="s">
        <v>379</v>
      </c>
      <c r="K2633" s="208" t="s">
        <v>2477</v>
      </c>
      <c r="L2633" s="208" t="s">
        <v>1684</v>
      </c>
      <c r="M2633" s="208" t="s">
        <v>128</v>
      </c>
      <c r="N2633" s="201">
        <v>12.42</v>
      </c>
      <c r="O2633" s="202">
        <v>255</v>
      </c>
      <c r="P2633" s="202"/>
      <c r="Q2633" s="203">
        <f t="shared" si="162"/>
        <v>0</v>
      </c>
      <c r="R2633" s="203">
        <f t="shared" si="163"/>
        <v>0</v>
      </c>
      <c r="S2633" s="213">
        <f>IF(M2633="nvt",0,IF(O2633&gt;0,VLOOKUP(M2633,'3-Productie normen'!A:K,VLOOKUP(O2633,'3-Productie normen'!$B$34:$C$35,2,FALSE),FALSE)))</f>
        <v>0</v>
      </c>
      <c r="T2633" s="213">
        <f t="shared" si="164"/>
        <v>0</v>
      </c>
      <c r="U2633" s="572"/>
    </row>
    <row r="2634" spans="1:21" ht="14.15" customHeight="1">
      <c r="A2634" s="232">
        <v>2633</v>
      </c>
      <c r="B2634" s="262" t="s">
        <v>88</v>
      </c>
      <c r="C2634" s="208" t="s">
        <v>2468</v>
      </c>
      <c r="D2634" s="208" t="s">
        <v>2469</v>
      </c>
      <c r="E2634" s="208" t="s">
        <v>2655</v>
      </c>
      <c r="F2634" s="208" t="s">
        <v>176</v>
      </c>
      <c r="G2634" s="208" t="s">
        <v>377</v>
      </c>
      <c r="H2634" s="208" t="s">
        <v>2531</v>
      </c>
      <c r="I2634" s="200" t="s">
        <v>127</v>
      </c>
      <c r="J2634" s="208" t="s">
        <v>379</v>
      </c>
      <c r="K2634" s="208" t="s">
        <v>2477</v>
      </c>
      <c r="L2634" s="208" t="s">
        <v>1684</v>
      </c>
      <c r="M2634" s="208" t="s">
        <v>128</v>
      </c>
      <c r="N2634" s="201">
        <v>30.74</v>
      </c>
      <c r="O2634" s="202">
        <v>255</v>
      </c>
      <c r="P2634" s="202"/>
      <c r="Q2634" s="203">
        <f t="shared" si="162"/>
        <v>0</v>
      </c>
      <c r="R2634" s="203">
        <f t="shared" si="163"/>
        <v>0</v>
      </c>
      <c r="S2634" s="213">
        <f>IF(M2634="nvt",0,IF(O2634&gt;0,VLOOKUP(M2634,'3-Productie normen'!A:K,VLOOKUP(O2634,'3-Productie normen'!$B$34:$C$35,2,FALSE),FALSE)))</f>
        <v>0</v>
      </c>
      <c r="T2634" s="213">
        <f t="shared" si="164"/>
        <v>0</v>
      </c>
      <c r="U2634" s="572"/>
    </row>
    <row r="2635" spans="1:21" ht="14.15" customHeight="1">
      <c r="A2635" s="231">
        <v>2634</v>
      </c>
      <c r="B2635" s="262" t="s">
        <v>88</v>
      </c>
      <c r="C2635" s="208" t="s">
        <v>2468</v>
      </c>
      <c r="D2635" s="208" t="s">
        <v>2469</v>
      </c>
      <c r="E2635" s="208" t="s">
        <v>2655</v>
      </c>
      <c r="F2635" s="208" t="s">
        <v>176</v>
      </c>
      <c r="G2635" s="208" t="s">
        <v>377</v>
      </c>
      <c r="H2635" s="208" t="s">
        <v>2534</v>
      </c>
      <c r="I2635" s="200" t="s">
        <v>143</v>
      </c>
      <c r="J2635" s="208" t="s">
        <v>255</v>
      </c>
      <c r="K2635" s="208" t="s">
        <v>566</v>
      </c>
      <c r="L2635" s="208" t="s">
        <v>1684</v>
      </c>
      <c r="M2635" s="208" t="s">
        <v>143</v>
      </c>
      <c r="N2635" s="201">
        <v>17.357500000000002</v>
      </c>
      <c r="O2635" s="202"/>
      <c r="P2635" s="202"/>
      <c r="Q2635" s="203">
        <f t="shared" si="162"/>
        <v>0</v>
      </c>
      <c r="R2635" s="203">
        <f t="shared" si="163"/>
        <v>0</v>
      </c>
      <c r="S2635" s="213">
        <f>IF(M2635="nvt",0,IF(O2635&gt;0,VLOOKUP(M2635,'3-Productie normen'!A:K,VLOOKUP(O2635,'3-Productie normen'!$B$34:$C$35,2,FALSE),FALSE)))</f>
        <v>0</v>
      </c>
      <c r="T2635" s="213">
        <f t="shared" si="164"/>
        <v>0</v>
      </c>
      <c r="U2635" s="572"/>
    </row>
    <row r="2636" spans="1:21" ht="14.15" customHeight="1">
      <c r="A2636" s="231">
        <v>2635</v>
      </c>
      <c r="B2636" s="262" t="s">
        <v>88</v>
      </c>
      <c r="C2636" s="208" t="s">
        <v>2468</v>
      </c>
      <c r="D2636" s="208" t="s">
        <v>2469</v>
      </c>
      <c r="E2636" s="208" t="s">
        <v>2655</v>
      </c>
      <c r="F2636" s="208" t="s">
        <v>176</v>
      </c>
      <c r="G2636" s="208" t="s">
        <v>377</v>
      </c>
      <c r="H2636" s="208" t="s">
        <v>2535</v>
      </c>
      <c r="I2636" s="200" t="s">
        <v>127</v>
      </c>
      <c r="J2636" s="208" t="s">
        <v>379</v>
      </c>
      <c r="K2636" s="208" t="s">
        <v>2477</v>
      </c>
      <c r="L2636" s="208" t="s">
        <v>1684</v>
      </c>
      <c r="M2636" s="208" t="s">
        <v>128</v>
      </c>
      <c r="N2636" s="201">
        <v>3.3</v>
      </c>
      <c r="O2636" s="202">
        <v>255</v>
      </c>
      <c r="P2636" s="202"/>
      <c r="Q2636" s="203">
        <f t="shared" si="162"/>
        <v>0</v>
      </c>
      <c r="R2636" s="203">
        <f t="shared" si="163"/>
        <v>0</v>
      </c>
      <c r="S2636" s="213">
        <f>IF(M2636="nvt",0,IF(O2636&gt;0,VLOOKUP(M2636,'3-Productie normen'!A:K,VLOOKUP(O2636,'3-Productie normen'!$B$34:$C$35,2,FALSE),FALSE)))</f>
        <v>0</v>
      </c>
      <c r="T2636" s="213">
        <f t="shared" si="164"/>
        <v>0</v>
      </c>
      <c r="U2636" s="572"/>
    </row>
    <row r="2637" spans="1:21" ht="14.15" customHeight="1">
      <c r="A2637" s="231">
        <v>2636</v>
      </c>
      <c r="B2637" s="262" t="s">
        <v>88</v>
      </c>
      <c r="C2637" s="208" t="s">
        <v>2468</v>
      </c>
      <c r="D2637" s="208" t="s">
        <v>2469</v>
      </c>
      <c r="E2637" s="208" t="s">
        <v>2655</v>
      </c>
      <c r="F2637" s="208" t="s">
        <v>176</v>
      </c>
      <c r="G2637" s="208" t="s">
        <v>377</v>
      </c>
      <c r="H2637" s="208" t="s">
        <v>2536</v>
      </c>
      <c r="I2637" s="200" t="s">
        <v>127</v>
      </c>
      <c r="J2637" s="208" t="s">
        <v>379</v>
      </c>
      <c r="K2637" s="208" t="s">
        <v>2477</v>
      </c>
      <c r="L2637" s="208" t="s">
        <v>1684</v>
      </c>
      <c r="M2637" s="208" t="s">
        <v>128</v>
      </c>
      <c r="N2637" s="201">
        <v>62.5854</v>
      </c>
      <c r="O2637" s="202">
        <v>255</v>
      </c>
      <c r="P2637" s="202"/>
      <c r="Q2637" s="203">
        <f t="shared" si="162"/>
        <v>0</v>
      </c>
      <c r="R2637" s="203">
        <f t="shared" si="163"/>
        <v>0</v>
      </c>
      <c r="S2637" s="213">
        <f>IF(M2637="nvt",0,IF(O2637&gt;0,VLOOKUP(M2637,'3-Productie normen'!A:K,VLOOKUP(O2637,'3-Productie normen'!$B$34:$C$35,2,FALSE),FALSE)))</f>
        <v>0</v>
      </c>
      <c r="T2637" s="213">
        <f t="shared" si="164"/>
        <v>0</v>
      </c>
      <c r="U2637" s="572"/>
    </row>
    <row r="2638" spans="1:21" ht="14.15" customHeight="1">
      <c r="A2638" s="231">
        <v>2637</v>
      </c>
      <c r="B2638" s="262" t="s">
        <v>88</v>
      </c>
      <c r="C2638" s="208" t="s">
        <v>2468</v>
      </c>
      <c r="D2638" s="208" t="s">
        <v>2469</v>
      </c>
      <c r="E2638" s="208" t="s">
        <v>2655</v>
      </c>
      <c r="F2638" s="208" t="s">
        <v>176</v>
      </c>
      <c r="G2638" s="208" t="s">
        <v>377</v>
      </c>
      <c r="H2638" s="208" t="s">
        <v>2537</v>
      </c>
      <c r="I2638" s="200" t="s">
        <v>127</v>
      </c>
      <c r="J2638" s="208" t="s">
        <v>379</v>
      </c>
      <c r="K2638" s="208" t="s">
        <v>2477</v>
      </c>
      <c r="L2638" s="208" t="s">
        <v>381</v>
      </c>
      <c r="M2638" s="208" t="s">
        <v>128</v>
      </c>
      <c r="N2638" s="201">
        <v>23.553600000000003</v>
      </c>
      <c r="O2638" s="202">
        <v>255</v>
      </c>
      <c r="P2638" s="202"/>
      <c r="Q2638" s="203">
        <f t="shared" si="162"/>
        <v>0</v>
      </c>
      <c r="R2638" s="203">
        <f t="shared" si="163"/>
        <v>0</v>
      </c>
      <c r="S2638" s="213">
        <f>IF(M2638="nvt",0,IF(O2638&gt;0,VLOOKUP(M2638,'3-Productie normen'!A:K,VLOOKUP(O2638,'3-Productie normen'!$B$34:$C$35,2,FALSE),FALSE)))</f>
        <v>0</v>
      </c>
      <c r="T2638" s="213">
        <f t="shared" si="164"/>
        <v>0</v>
      </c>
      <c r="U2638" s="572"/>
    </row>
    <row r="2639" spans="1:21" ht="14.15" customHeight="1">
      <c r="A2639" s="231">
        <v>2638</v>
      </c>
      <c r="B2639" s="262" t="s">
        <v>88</v>
      </c>
      <c r="C2639" s="208" t="s">
        <v>2468</v>
      </c>
      <c r="D2639" s="208" t="s">
        <v>2469</v>
      </c>
      <c r="E2639" s="208" t="s">
        <v>2655</v>
      </c>
      <c r="F2639" s="208" t="s">
        <v>176</v>
      </c>
      <c r="G2639" s="208" t="s">
        <v>377</v>
      </c>
      <c r="H2639" s="208" t="s">
        <v>2538</v>
      </c>
      <c r="I2639" s="200" t="s">
        <v>127</v>
      </c>
      <c r="J2639" s="208" t="s">
        <v>379</v>
      </c>
      <c r="K2639" s="208" t="s">
        <v>2477</v>
      </c>
      <c r="L2639" s="208" t="s">
        <v>1684</v>
      </c>
      <c r="M2639" s="208" t="s">
        <v>128</v>
      </c>
      <c r="N2639" s="201">
        <v>19.95</v>
      </c>
      <c r="O2639" s="202">
        <v>255</v>
      </c>
      <c r="P2639" s="202"/>
      <c r="Q2639" s="203">
        <f t="shared" si="162"/>
        <v>0</v>
      </c>
      <c r="R2639" s="203">
        <f t="shared" si="163"/>
        <v>0</v>
      </c>
      <c r="S2639" s="213">
        <f>IF(M2639="nvt",0,IF(O2639&gt;0,VLOOKUP(M2639,'3-Productie normen'!A:K,VLOOKUP(O2639,'3-Productie normen'!$B$34:$C$35,2,FALSE),FALSE)))</f>
        <v>0</v>
      </c>
      <c r="T2639" s="213">
        <f t="shared" si="164"/>
        <v>0</v>
      </c>
      <c r="U2639" s="572"/>
    </row>
    <row r="2640" spans="1:21" ht="14.15" customHeight="1">
      <c r="A2640" s="231">
        <v>2639</v>
      </c>
      <c r="B2640" s="262" t="s">
        <v>88</v>
      </c>
      <c r="C2640" s="208" t="s">
        <v>2468</v>
      </c>
      <c r="D2640" s="208" t="s">
        <v>2469</v>
      </c>
      <c r="E2640" s="208" t="s">
        <v>2655</v>
      </c>
      <c r="F2640" s="208" t="s">
        <v>176</v>
      </c>
      <c r="G2640" s="208" t="s">
        <v>377</v>
      </c>
      <c r="H2640" s="208" t="s">
        <v>2539</v>
      </c>
      <c r="I2640" s="200" t="s">
        <v>127</v>
      </c>
      <c r="J2640" s="208" t="s">
        <v>379</v>
      </c>
      <c r="K2640" s="208" t="s">
        <v>2477</v>
      </c>
      <c r="L2640" s="208" t="s">
        <v>1684</v>
      </c>
      <c r="M2640" s="208" t="s">
        <v>128</v>
      </c>
      <c r="N2640" s="201">
        <v>37.82</v>
      </c>
      <c r="O2640" s="202">
        <v>255</v>
      </c>
      <c r="P2640" s="202"/>
      <c r="Q2640" s="203">
        <f t="shared" si="162"/>
        <v>0</v>
      </c>
      <c r="R2640" s="203">
        <f t="shared" si="163"/>
        <v>0</v>
      </c>
      <c r="S2640" s="213">
        <f>IF(M2640="nvt",0,IF(O2640&gt;0,VLOOKUP(M2640,'3-Productie normen'!A:K,VLOOKUP(O2640,'3-Productie normen'!$B$34:$C$35,2,FALSE),FALSE)))</f>
        <v>0</v>
      </c>
      <c r="T2640" s="213">
        <f t="shared" si="164"/>
        <v>0</v>
      </c>
      <c r="U2640" s="572"/>
    </row>
    <row r="2641" spans="1:41" ht="14.15" customHeight="1">
      <c r="A2641" s="231">
        <v>2640</v>
      </c>
      <c r="B2641" s="262" t="s">
        <v>88</v>
      </c>
      <c r="C2641" s="208" t="s">
        <v>2468</v>
      </c>
      <c r="D2641" s="208" t="s">
        <v>2469</v>
      </c>
      <c r="E2641" s="208" t="s">
        <v>2655</v>
      </c>
      <c r="F2641" s="208" t="s">
        <v>176</v>
      </c>
      <c r="G2641" s="208" t="s">
        <v>377</v>
      </c>
      <c r="H2641" s="208" t="s">
        <v>2540</v>
      </c>
      <c r="I2641" s="200" t="s">
        <v>125</v>
      </c>
      <c r="J2641" s="208" t="s">
        <v>222</v>
      </c>
      <c r="K2641" s="208" t="s">
        <v>279</v>
      </c>
      <c r="L2641" s="208" t="s">
        <v>381</v>
      </c>
      <c r="M2641" s="208" t="s">
        <v>129</v>
      </c>
      <c r="N2641" s="201">
        <v>10.332100000000001</v>
      </c>
      <c r="O2641" s="202" t="s">
        <v>81</v>
      </c>
      <c r="P2641" s="202"/>
      <c r="Q2641" s="203">
        <f t="shared" si="162"/>
        <v>0</v>
      </c>
      <c r="R2641" s="203">
        <f t="shared" si="163"/>
        <v>0</v>
      </c>
      <c r="S2641" s="213">
        <f>IF(M2641="nvt",0,IF(O2641&gt;0,VLOOKUP(M2641,'3-Productie normen'!A:K,VLOOKUP(O2641,'3-Productie normen'!$B$34:$C$35,2,FALSE),FALSE)))</f>
        <v>0</v>
      </c>
      <c r="T2641" s="213">
        <f t="shared" si="164"/>
        <v>0</v>
      </c>
      <c r="U2641" s="572"/>
    </row>
    <row r="2642" spans="1:41" ht="14.15" customHeight="1">
      <c r="A2642" s="232">
        <v>2641</v>
      </c>
      <c r="B2642" s="262" t="s">
        <v>88</v>
      </c>
      <c r="C2642" s="208" t="s">
        <v>2468</v>
      </c>
      <c r="D2642" s="208" t="s">
        <v>2469</v>
      </c>
      <c r="E2642" s="208" t="s">
        <v>2655</v>
      </c>
      <c r="F2642" s="208" t="s">
        <v>176</v>
      </c>
      <c r="G2642" s="208" t="s">
        <v>377</v>
      </c>
      <c r="H2642" s="208" t="s">
        <v>2541</v>
      </c>
      <c r="I2642" s="200" t="s">
        <v>143</v>
      </c>
      <c r="J2642" s="208" t="s">
        <v>255</v>
      </c>
      <c r="K2642" s="208" t="s">
        <v>256</v>
      </c>
      <c r="L2642" s="208" t="s">
        <v>381</v>
      </c>
      <c r="M2642" s="208" t="s">
        <v>143</v>
      </c>
      <c r="N2642" s="201">
        <v>6.82</v>
      </c>
      <c r="O2642" s="202"/>
      <c r="P2642" s="202"/>
      <c r="Q2642" s="203">
        <f t="shared" si="162"/>
        <v>0</v>
      </c>
      <c r="R2642" s="203">
        <f t="shared" si="163"/>
        <v>0</v>
      </c>
      <c r="S2642" s="213">
        <f>IF(M2642="nvt",0,IF(O2642&gt;0,VLOOKUP(M2642,'3-Productie normen'!A:K,VLOOKUP(O2642,'3-Productie normen'!$B$34:$C$35,2,FALSE),FALSE)))</f>
        <v>0</v>
      </c>
      <c r="T2642" s="213">
        <f t="shared" si="164"/>
        <v>0</v>
      </c>
      <c r="U2642" s="572"/>
    </row>
    <row r="2643" spans="1:41" ht="14.15" customHeight="1">
      <c r="A2643" s="231">
        <v>2642</v>
      </c>
      <c r="B2643" s="262" t="s">
        <v>88</v>
      </c>
      <c r="C2643" s="208" t="s">
        <v>2468</v>
      </c>
      <c r="D2643" s="208" t="s">
        <v>2469</v>
      </c>
      <c r="E2643" s="208" t="s">
        <v>2655</v>
      </c>
      <c r="F2643" s="208" t="s">
        <v>176</v>
      </c>
      <c r="G2643" s="208" t="s">
        <v>377</v>
      </c>
      <c r="H2643" s="208" t="s">
        <v>2542</v>
      </c>
      <c r="I2643" s="200" t="s">
        <v>143</v>
      </c>
      <c r="J2643" s="208" t="s">
        <v>255</v>
      </c>
      <c r="K2643" s="208" t="s">
        <v>566</v>
      </c>
      <c r="L2643" s="208" t="s">
        <v>381</v>
      </c>
      <c r="M2643" s="208" t="s">
        <v>143</v>
      </c>
      <c r="N2643" s="201">
        <v>24.920999999999999</v>
      </c>
      <c r="O2643" s="202"/>
      <c r="P2643" s="202"/>
      <c r="Q2643" s="203">
        <f t="shared" si="162"/>
        <v>0</v>
      </c>
      <c r="R2643" s="203">
        <f t="shared" si="163"/>
        <v>0</v>
      </c>
      <c r="S2643" s="213">
        <f>IF(M2643="nvt",0,IF(O2643&gt;0,VLOOKUP(M2643,'3-Productie normen'!A:K,VLOOKUP(O2643,'3-Productie normen'!$B$34:$C$35,2,FALSE),FALSE)))</f>
        <v>0</v>
      </c>
      <c r="T2643" s="213">
        <f t="shared" si="164"/>
        <v>0</v>
      </c>
      <c r="U2643" s="572"/>
    </row>
    <row r="2644" spans="1:41" s="206" customFormat="1" ht="14.15" customHeight="1">
      <c r="A2644" s="231">
        <v>2643</v>
      </c>
      <c r="B2644" s="262" t="s">
        <v>88</v>
      </c>
      <c r="C2644" s="208" t="s">
        <v>2468</v>
      </c>
      <c r="D2644" s="208" t="s">
        <v>2469</v>
      </c>
      <c r="E2644" s="208" t="s">
        <v>2655</v>
      </c>
      <c r="F2644" s="208" t="s">
        <v>176</v>
      </c>
      <c r="G2644" s="208" t="s">
        <v>377</v>
      </c>
      <c r="H2644" s="208" t="s">
        <v>2543</v>
      </c>
      <c r="I2644" s="200" t="s">
        <v>127</v>
      </c>
      <c r="J2644" s="208" t="s">
        <v>379</v>
      </c>
      <c r="K2644" s="208" t="s">
        <v>2477</v>
      </c>
      <c r="L2644" s="208" t="s">
        <v>381</v>
      </c>
      <c r="M2644" s="208" t="s">
        <v>128</v>
      </c>
      <c r="N2644" s="201">
        <v>39.649799999999999</v>
      </c>
      <c r="O2644" s="202">
        <v>255</v>
      </c>
      <c r="P2644" s="202"/>
      <c r="Q2644" s="203">
        <f t="shared" si="162"/>
        <v>0</v>
      </c>
      <c r="R2644" s="203">
        <f t="shared" si="163"/>
        <v>0</v>
      </c>
      <c r="S2644" s="213">
        <f>IF(M2644="nvt",0,IF(O2644&gt;0,VLOOKUP(M2644,'3-Productie normen'!A:K,VLOOKUP(O2644,'3-Productie normen'!$B$34:$C$35,2,FALSE),FALSE)))</f>
        <v>0</v>
      </c>
      <c r="T2644" s="213">
        <f t="shared" si="164"/>
        <v>0</v>
      </c>
      <c r="U2644" s="572"/>
      <c r="V2644" s="3"/>
      <c r="W2644" s="32"/>
      <c r="X2644" s="32"/>
      <c r="Y2644" s="32"/>
      <c r="Z2644" s="32"/>
      <c r="AA2644" s="32"/>
      <c r="AB2644" s="32"/>
      <c r="AC2644" s="32"/>
      <c r="AD2644" s="32"/>
      <c r="AE2644" s="32"/>
      <c r="AF2644" s="32"/>
      <c r="AG2644" s="32"/>
      <c r="AH2644" s="32"/>
      <c r="AI2644" s="32"/>
      <c r="AJ2644" s="32"/>
      <c r="AK2644" s="32"/>
      <c r="AL2644" s="32"/>
      <c r="AM2644" s="32"/>
      <c r="AN2644" s="32"/>
      <c r="AO2644" s="569"/>
    </row>
    <row r="2645" spans="1:41" ht="14.15" customHeight="1">
      <c r="A2645" s="231">
        <v>2644</v>
      </c>
      <c r="B2645" s="262" t="s">
        <v>88</v>
      </c>
      <c r="C2645" s="208" t="s">
        <v>2468</v>
      </c>
      <c r="D2645" s="208" t="s">
        <v>2469</v>
      </c>
      <c r="E2645" s="208" t="s">
        <v>2655</v>
      </c>
      <c r="F2645" s="208" t="s">
        <v>176</v>
      </c>
      <c r="G2645" s="208" t="s">
        <v>377</v>
      </c>
      <c r="H2645" s="208" t="s">
        <v>2544</v>
      </c>
      <c r="I2645" s="200" t="s">
        <v>143</v>
      </c>
      <c r="J2645" s="208" t="s">
        <v>209</v>
      </c>
      <c r="K2645" s="208" t="s">
        <v>213</v>
      </c>
      <c r="L2645" s="208" t="s">
        <v>381</v>
      </c>
      <c r="M2645" s="208" t="s">
        <v>143</v>
      </c>
      <c r="N2645" s="201">
        <v>1.2793999999999999</v>
      </c>
      <c r="O2645" s="202"/>
      <c r="P2645" s="202"/>
      <c r="Q2645" s="203">
        <f t="shared" si="162"/>
        <v>0</v>
      </c>
      <c r="R2645" s="203">
        <f t="shared" si="163"/>
        <v>0</v>
      </c>
      <c r="S2645" s="213">
        <f>IF(M2645="nvt",0,IF(O2645&gt;0,VLOOKUP(M2645,'3-Productie normen'!A:K,VLOOKUP(O2645,'3-Productie normen'!$B$34:$C$35,2,FALSE),FALSE)))</f>
        <v>0</v>
      </c>
      <c r="T2645" s="213">
        <f t="shared" si="164"/>
        <v>0</v>
      </c>
      <c r="U2645" s="572"/>
    </row>
    <row r="2646" spans="1:41" ht="14.15" customHeight="1">
      <c r="A2646" s="231">
        <v>2645</v>
      </c>
      <c r="B2646" s="262" t="s">
        <v>88</v>
      </c>
      <c r="C2646" s="208" t="s">
        <v>2468</v>
      </c>
      <c r="D2646" s="208" t="s">
        <v>2469</v>
      </c>
      <c r="E2646" s="208" t="s">
        <v>2655</v>
      </c>
      <c r="F2646" s="208" t="s">
        <v>176</v>
      </c>
      <c r="G2646" s="208" t="s">
        <v>377</v>
      </c>
      <c r="H2646" s="208" t="s">
        <v>2545</v>
      </c>
      <c r="I2646" s="200" t="s">
        <v>127</v>
      </c>
      <c r="J2646" s="208" t="s">
        <v>379</v>
      </c>
      <c r="K2646" s="208" t="s">
        <v>2477</v>
      </c>
      <c r="L2646" s="208" t="s">
        <v>1684</v>
      </c>
      <c r="M2646" s="208" t="s">
        <v>128</v>
      </c>
      <c r="N2646" s="201">
        <v>14.9581</v>
      </c>
      <c r="O2646" s="202">
        <v>255</v>
      </c>
      <c r="P2646" s="202"/>
      <c r="Q2646" s="203">
        <f t="shared" si="162"/>
        <v>0</v>
      </c>
      <c r="R2646" s="203">
        <f t="shared" si="163"/>
        <v>0</v>
      </c>
      <c r="S2646" s="213">
        <f>IF(M2646="nvt",0,IF(O2646&gt;0,VLOOKUP(M2646,'3-Productie normen'!A:K,VLOOKUP(O2646,'3-Productie normen'!$B$34:$C$35,2,FALSE),FALSE)))</f>
        <v>0</v>
      </c>
      <c r="T2646" s="213">
        <f t="shared" si="164"/>
        <v>0</v>
      </c>
      <c r="U2646" s="572"/>
    </row>
    <row r="2647" spans="1:41" ht="14.15" customHeight="1">
      <c r="A2647" s="231">
        <v>2646</v>
      </c>
      <c r="B2647" s="262" t="s">
        <v>88</v>
      </c>
      <c r="C2647" s="208" t="s">
        <v>2468</v>
      </c>
      <c r="D2647" s="208" t="s">
        <v>2469</v>
      </c>
      <c r="E2647" s="208" t="s">
        <v>2655</v>
      </c>
      <c r="F2647" s="208" t="s">
        <v>176</v>
      </c>
      <c r="G2647" s="208" t="s">
        <v>377</v>
      </c>
      <c r="H2647" s="208" t="s">
        <v>2546</v>
      </c>
      <c r="I2647" s="200" t="s">
        <v>127</v>
      </c>
      <c r="J2647" s="208" t="s">
        <v>379</v>
      </c>
      <c r="K2647" s="208" t="s">
        <v>2477</v>
      </c>
      <c r="L2647" s="208" t="s">
        <v>1684</v>
      </c>
      <c r="M2647" s="208" t="s">
        <v>128</v>
      </c>
      <c r="N2647" s="201">
        <v>19.8413</v>
      </c>
      <c r="O2647" s="202">
        <v>255</v>
      </c>
      <c r="P2647" s="202"/>
      <c r="Q2647" s="203">
        <f t="shared" si="162"/>
        <v>0</v>
      </c>
      <c r="R2647" s="203">
        <f t="shared" si="163"/>
        <v>0</v>
      </c>
      <c r="S2647" s="213">
        <f>IF(M2647="nvt",0,IF(O2647&gt;0,VLOOKUP(M2647,'3-Productie normen'!A:K,VLOOKUP(O2647,'3-Productie normen'!$B$34:$C$35,2,FALSE),FALSE)))</f>
        <v>0</v>
      </c>
      <c r="T2647" s="213">
        <f t="shared" si="164"/>
        <v>0</v>
      </c>
      <c r="U2647" s="572"/>
    </row>
    <row r="2648" spans="1:41" ht="14.15" customHeight="1">
      <c r="A2648" s="231">
        <v>2647</v>
      </c>
      <c r="B2648" s="262" t="s">
        <v>88</v>
      </c>
      <c r="C2648" s="208" t="s">
        <v>2468</v>
      </c>
      <c r="D2648" s="208" t="s">
        <v>2469</v>
      </c>
      <c r="E2648" s="208" t="s">
        <v>2655</v>
      </c>
      <c r="F2648" s="208" t="s">
        <v>176</v>
      </c>
      <c r="G2648" s="208" t="s">
        <v>377</v>
      </c>
      <c r="H2648" s="208" t="s">
        <v>2575</v>
      </c>
      <c r="I2648" s="200" t="s">
        <v>127</v>
      </c>
      <c r="J2648" s="208" t="s">
        <v>379</v>
      </c>
      <c r="K2648" s="208" t="s">
        <v>2477</v>
      </c>
      <c r="L2648" s="208" t="s">
        <v>1684</v>
      </c>
      <c r="M2648" s="208" t="s">
        <v>128</v>
      </c>
      <c r="N2648" s="201">
        <v>51.6008</v>
      </c>
      <c r="O2648" s="202">
        <v>255</v>
      </c>
      <c r="P2648" s="202"/>
      <c r="Q2648" s="203">
        <f t="shared" si="162"/>
        <v>0</v>
      </c>
      <c r="R2648" s="203">
        <f t="shared" si="163"/>
        <v>0</v>
      </c>
      <c r="S2648" s="213">
        <f>IF(M2648="nvt",0,IF(O2648&gt;0,VLOOKUP(M2648,'3-Productie normen'!A:K,VLOOKUP(O2648,'3-Productie normen'!$B$34:$C$35,2,FALSE),FALSE)))</f>
        <v>0</v>
      </c>
      <c r="T2648" s="213">
        <f t="shared" si="164"/>
        <v>0</v>
      </c>
      <c r="U2648" s="572"/>
    </row>
    <row r="2649" spans="1:41" ht="14.15" customHeight="1">
      <c r="A2649" s="231">
        <v>2648</v>
      </c>
      <c r="B2649" s="262" t="s">
        <v>88</v>
      </c>
      <c r="C2649" s="208" t="s">
        <v>2468</v>
      </c>
      <c r="D2649" s="208" t="s">
        <v>2469</v>
      </c>
      <c r="E2649" s="208" t="s">
        <v>2655</v>
      </c>
      <c r="F2649" s="208" t="s">
        <v>176</v>
      </c>
      <c r="G2649" s="208" t="s">
        <v>377</v>
      </c>
      <c r="H2649" s="208" t="s">
        <v>2576</v>
      </c>
      <c r="I2649" s="200" t="s">
        <v>143</v>
      </c>
      <c r="J2649" s="208" t="s">
        <v>255</v>
      </c>
      <c r="K2649" s="208" t="s">
        <v>566</v>
      </c>
      <c r="L2649" s="208" t="s">
        <v>381</v>
      </c>
      <c r="M2649" s="208" t="s">
        <v>143</v>
      </c>
      <c r="N2649" s="201">
        <v>21.84</v>
      </c>
      <c r="O2649" s="202"/>
      <c r="P2649" s="202"/>
      <c r="Q2649" s="203">
        <f t="shared" si="162"/>
        <v>0</v>
      </c>
      <c r="R2649" s="203">
        <f t="shared" si="163"/>
        <v>0</v>
      </c>
      <c r="S2649" s="213">
        <f>IF(M2649="nvt",0,IF(O2649&gt;0,VLOOKUP(M2649,'3-Productie normen'!A:K,VLOOKUP(O2649,'3-Productie normen'!$B$34:$C$35,2,FALSE),FALSE)))</f>
        <v>0</v>
      </c>
      <c r="T2649" s="213">
        <f t="shared" si="164"/>
        <v>0</v>
      </c>
      <c r="U2649" s="572"/>
    </row>
    <row r="2650" spans="1:41" ht="14.15" customHeight="1">
      <c r="A2650" s="232">
        <v>2649</v>
      </c>
      <c r="B2650" s="262" t="s">
        <v>88</v>
      </c>
      <c r="C2650" s="208" t="s">
        <v>2468</v>
      </c>
      <c r="D2650" s="208" t="s">
        <v>2469</v>
      </c>
      <c r="E2650" s="208" t="s">
        <v>2655</v>
      </c>
      <c r="F2650" s="208" t="s">
        <v>176</v>
      </c>
      <c r="G2650" s="208" t="s">
        <v>377</v>
      </c>
      <c r="H2650" s="208" t="s">
        <v>2577</v>
      </c>
      <c r="I2650" s="200" t="s">
        <v>127</v>
      </c>
      <c r="J2650" s="208" t="s">
        <v>379</v>
      </c>
      <c r="K2650" s="208" t="s">
        <v>2477</v>
      </c>
      <c r="L2650" s="208" t="s">
        <v>1684</v>
      </c>
      <c r="M2650" s="208" t="s">
        <v>128</v>
      </c>
      <c r="N2650" s="201">
        <v>41.398500000000006</v>
      </c>
      <c r="O2650" s="202">
        <v>255</v>
      </c>
      <c r="P2650" s="202"/>
      <c r="Q2650" s="203">
        <f t="shared" si="162"/>
        <v>0</v>
      </c>
      <c r="R2650" s="203">
        <f t="shared" si="163"/>
        <v>0</v>
      </c>
      <c r="S2650" s="213">
        <f>IF(M2650="nvt",0,IF(O2650&gt;0,VLOOKUP(M2650,'3-Productie normen'!A:K,VLOOKUP(O2650,'3-Productie normen'!$B$34:$C$35,2,FALSE),FALSE)))</f>
        <v>0</v>
      </c>
      <c r="T2650" s="213">
        <f t="shared" si="164"/>
        <v>0</v>
      </c>
      <c r="U2650" s="572"/>
    </row>
    <row r="2651" spans="1:41" ht="14.15" customHeight="1">
      <c r="A2651" s="231">
        <v>2650</v>
      </c>
      <c r="B2651" s="262" t="s">
        <v>88</v>
      </c>
      <c r="C2651" s="208" t="s">
        <v>2468</v>
      </c>
      <c r="D2651" s="208" t="s">
        <v>2469</v>
      </c>
      <c r="E2651" s="208" t="s">
        <v>2655</v>
      </c>
      <c r="F2651" s="208" t="s">
        <v>176</v>
      </c>
      <c r="G2651" s="208" t="s">
        <v>377</v>
      </c>
      <c r="H2651" s="208" t="s">
        <v>2656</v>
      </c>
      <c r="I2651" s="200" t="s">
        <v>127</v>
      </c>
      <c r="J2651" s="208" t="s">
        <v>379</v>
      </c>
      <c r="K2651" s="208" t="s">
        <v>2477</v>
      </c>
      <c r="L2651" s="208" t="s">
        <v>381</v>
      </c>
      <c r="M2651" s="208" t="s">
        <v>128</v>
      </c>
      <c r="N2651" s="201">
        <v>25.526399999999999</v>
      </c>
      <c r="O2651" s="202">
        <v>255</v>
      </c>
      <c r="P2651" s="202"/>
      <c r="Q2651" s="203">
        <f t="shared" si="162"/>
        <v>0</v>
      </c>
      <c r="R2651" s="203">
        <f t="shared" si="163"/>
        <v>0</v>
      </c>
      <c r="S2651" s="213">
        <f>IF(M2651="nvt",0,IF(O2651&gt;0,VLOOKUP(M2651,'3-Productie normen'!A:K,VLOOKUP(O2651,'3-Productie normen'!$B$34:$C$35,2,FALSE),FALSE)))</f>
        <v>0</v>
      </c>
      <c r="T2651" s="213">
        <f t="shared" si="164"/>
        <v>0</v>
      </c>
      <c r="U2651" s="572"/>
    </row>
    <row r="2652" spans="1:41" ht="14.15" customHeight="1">
      <c r="A2652" s="231">
        <v>2651</v>
      </c>
      <c r="B2652" s="262" t="s">
        <v>88</v>
      </c>
      <c r="C2652" s="208" t="s">
        <v>2468</v>
      </c>
      <c r="D2652" s="208" t="s">
        <v>2469</v>
      </c>
      <c r="E2652" s="208" t="s">
        <v>2655</v>
      </c>
      <c r="F2652" s="208" t="s">
        <v>176</v>
      </c>
      <c r="G2652" s="208" t="s">
        <v>377</v>
      </c>
      <c r="H2652" s="208" t="s">
        <v>2657</v>
      </c>
      <c r="I2652" s="200" t="s">
        <v>127</v>
      </c>
      <c r="J2652" s="208" t="s">
        <v>379</v>
      </c>
      <c r="K2652" s="208" t="s">
        <v>2477</v>
      </c>
      <c r="L2652" s="208" t="s">
        <v>1684</v>
      </c>
      <c r="M2652" s="208" t="s">
        <v>128</v>
      </c>
      <c r="N2652" s="201">
        <v>5.3551000000000002</v>
      </c>
      <c r="O2652" s="202">
        <v>255</v>
      </c>
      <c r="P2652" s="202"/>
      <c r="Q2652" s="203">
        <f t="shared" si="162"/>
        <v>0</v>
      </c>
      <c r="R2652" s="203">
        <f t="shared" si="163"/>
        <v>0</v>
      </c>
      <c r="S2652" s="213">
        <f>IF(M2652="nvt",0,IF(O2652&gt;0,VLOOKUP(M2652,'3-Productie normen'!A:K,VLOOKUP(O2652,'3-Productie normen'!$B$34:$C$35,2,FALSE),FALSE)))</f>
        <v>0</v>
      </c>
      <c r="T2652" s="213">
        <f t="shared" si="164"/>
        <v>0</v>
      </c>
      <c r="U2652" s="572"/>
    </row>
    <row r="2653" spans="1:41" ht="14.15" customHeight="1">
      <c r="A2653" s="231">
        <v>2652</v>
      </c>
      <c r="B2653" s="262" t="s">
        <v>88</v>
      </c>
      <c r="C2653" s="208" t="s">
        <v>2468</v>
      </c>
      <c r="D2653" s="208" t="s">
        <v>2469</v>
      </c>
      <c r="E2653" s="208" t="s">
        <v>2655</v>
      </c>
      <c r="F2653" s="208" t="s">
        <v>176</v>
      </c>
      <c r="G2653" s="208" t="s">
        <v>377</v>
      </c>
      <c r="H2653" s="208" t="s">
        <v>2658</v>
      </c>
      <c r="I2653" s="200" t="s">
        <v>125</v>
      </c>
      <c r="J2653" s="208" t="s">
        <v>222</v>
      </c>
      <c r="K2653" s="208" t="s">
        <v>279</v>
      </c>
      <c r="L2653" s="208" t="s">
        <v>381</v>
      </c>
      <c r="M2653" s="208" t="s">
        <v>129</v>
      </c>
      <c r="N2653" s="201">
        <v>242.1602</v>
      </c>
      <c r="O2653" s="202" t="s">
        <v>81</v>
      </c>
      <c r="P2653" s="202"/>
      <c r="Q2653" s="203">
        <f t="shared" si="162"/>
        <v>0</v>
      </c>
      <c r="R2653" s="203">
        <f t="shared" si="163"/>
        <v>0</v>
      </c>
      <c r="S2653" s="213">
        <f>IF(M2653="nvt",0,IF(O2653&gt;0,VLOOKUP(M2653,'3-Productie normen'!A:K,VLOOKUP(O2653,'3-Productie normen'!$B$34:$C$35,2,FALSE),FALSE)))</f>
        <v>0</v>
      </c>
      <c r="T2653" s="213">
        <f t="shared" si="164"/>
        <v>0</v>
      </c>
      <c r="U2653" s="572"/>
    </row>
    <row r="2654" spans="1:41" ht="14.15" customHeight="1">
      <c r="A2654" s="231">
        <v>2653</v>
      </c>
      <c r="B2654" s="262" t="s">
        <v>88</v>
      </c>
      <c r="C2654" s="208" t="s">
        <v>2468</v>
      </c>
      <c r="D2654" s="208" t="s">
        <v>2469</v>
      </c>
      <c r="E2654" s="208" t="s">
        <v>2655</v>
      </c>
      <c r="F2654" s="208" t="s">
        <v>176</v>
      </c>
      <c r="G2654" s="208" t="s">
        <v>377</v>
      </c>
      <c r="H2654" s="208" t="s">
        <v>2659</v>
      </c>
      <c r="I2654" s="200" t="s">
        <v>127</v>
      </c>
      <c r="J2654" s="208" t="s">
        <v>379</v>
      </c>
      <c r="K2654" s="208" t="s">
        <v>2477</v>
      </c>
      <c r="L2654" s="208" t="s">
        <v>1684</v>
      </c>
      <c r="M2654" s="208" t="s">
        <v>128</v>
      </c>
      <c r="N2654" s="201">
        <v>1.08</v>
      </c>
      <c r="O2654" s="202">
        <v>255</v>
      </c>
      <c r="P2654" s="202"/>
      <c r="Q2654" s="203">
        <f t="shared" si="162"/>
        <v>0</v>
      </c>
      <c r="R2654" s="203">
        <f t="shared" si="163"/>
        <v>0</v>
      </c>
      <c r="S2654" s="213">
        <f>IF(M2654="nvt",0,IF(O2654&gt;0,VLOOKUP(M2654,'3-Productie normen'!A:K,VLOOKUP(O2654,'3-Productie normen'!$B$34:$C$35,2,FALSE),FALSE)))</f>
        <v>0</v>
      </c>
      <c r="T2654" s="213">
        <f t="shared" si="164"/>
        <v>0</v>
      </c>
      <c r="U2654" s="572"/>
    </row>
    <row r="2655" spans="1:41" ht="14.15" customHeight="1">
      <c r="A2655" s="231">
        <v>2654</v>
      </c>
      <c r="B2655" s="262" t="s">
        <v>88</v>
      </c>
      <c r="C2655" s="208" t="s">
        <v>2468</v>
      </c>
      <c r="D2655" s="208" t="s">
        <v>2469</v>
      </c>
      <c r="E2655" s="208" t="s">
        <v>2655</v>
      </c>
      <c r="F2655" s="208" t="s">
        <v>176</v>
      </c>
      <c r="G2655" s="208" t="s">
        <v>377</v>
      </c>
      <c r="H2655" s="208" t="s">
        <v>2660</v>
      </c>
      <c r="I2655" s="200" t="s">
        <v>127</v>
      </c>
      <c r="J2655" s="208" t="s">
        <v>379</v>
      </c>
      <c r="K2655" s="208" t="s">
        <v>2477</v>
      </c>
      <c r="L2655" s="208" t="s">
        <v>1684</v>
      </c>
      <c r="M2655" s="208" t="s">
        <v>128</v>
      </c>
      <c r="N2655" s="201">
        <v>1.08</v>
      </c>
      <c r="O2655" s="202">
        <v>255</v>
      </c>
      <c r="P2655" s="202"/>
      <c r="Q2655" s="203">
        <f t="shared" si="162"/>
        <v>0</v>
      </c>
      <c r="R2655" s="203">
        <f t="shared" si="163"/>
        <v>0</v>
      </c>
      <c r="S2655" s="213">
        <f>IF(M2655="nvt",0,IF(O2655&gt;0,VLOOKUP(M2655,'3-Productie normen'!A:K,VLOOKUP(O2655,'3-Productie normen'!$B$34:$C$35,2,FALSE),FALSE)))</f>
        <v>0</v>
      </c>
      <c r="T2655" s="213">
        <f t="shared" si="164"/>
        <v>0</v>
      </c>
      <c r="U2655" s="572"/>
    </row>
    <row r="2656" spans="1:41" ht="14.15" customHeight="1">
      <c r="A2656" s="231">
        <v>2655</v>
      </c>
      <c r="B2656" s="262" t="s">
        <v>88</v>
      </c>
      <c r="C2656" s="208" t="s">
        <v>2468</v>
      </c>
      <c r="D2656" s="208" t="s">
        <v>2469</v>
      </c>
      <c r="E2656" s="208" t="s">
        <v>2655</v>
      </c>
      <c r="F2656" s="208" t="s">
        <v>176</v>
      </c>
      <c r="G2656" s="208" t="s">
        <v>377</v>
      </c>
      <c r="H2656" s="208" t="s">
        <v>2661</v>
      </c>
      <c r="I2656" s="200" t="s">
        <v>127</v>
      </c>
      <c r="J2656" s="208" t="s">
        <v>379</v>
      </c>
      <c r="K2656" s="208" t="s">
        <v>2477</v>
      </c>
      <c r="L2656" s="208" t="s">
        <v>1684</v>
      </c>
      <c r="M2656" s="208" t="s">
        <v>128</v>
      </c>
      <c r="N2656" s="201">
        <v>1.08</v>
      </c>
      <c r="O2656" s="202">
        <v>255</v>
      </c>
      <c r="P2656" s="202"/>
      <c r="Q2656" s="203">
        <f t="shared" si="162"/>
        <v>0</v>
      </c>
      <c r="R2656" s="203">
        <f t="shared" si="163"/>
        <v>0</v>
      </c>
      <c r="S2656" s="213">
        <f>IF(M2656="nvt",0,IF(O2656&gt;0,VLOOKUP(M2656,'3-Productie normen'!A:K,VLOOKUP(O2656,'3-Productie normen'!$B$34:$C$35,2,FALSE),FALSE)))</f>
        <v>0</v>
      </c>
      <c r="T2656" s="213">
        <f t="shared" si="164"/>
        <v>0</v>
      </c>
      <c r="U2656" s="572"/>
    </row>
    <row r="2657" spans="1:21" ht="14.15" customHeight="1">
      <c r="A2657" s="231">
        <v>2656</v>
      </c>
      <c r="B2657" s="262" t="s">
        <v>88</v>
      </c>
      <c r="C2657" s="208" t="s">
        <v>2468</v>
      </c>
      <c r="D2657" s="208" t="s">
        <v>2469</v>
      </c>
      <c r="E2657" s="208" t="s">
        <v>2655</v>
      </c>
      <c r="F2657" s="208" t="s">
        <v>176</v>
      </c>
      <c r="G2657" s="208" t="s">
        <v>377</v>
      </c>
      <c r="H2657" s="208" t="s">
        <v>2662</v>
      </c>
      <c r="I2657" s="200" t="s">
        <v>127</v>
      </c>
      <c r="J2657" s="208" t="s">
        <v>379</v>
      </c>
      <c r="K2657" s="208" t="s">
        <v>2477</v>
      </c>
      <c r="L2657" s="208" t="s">
        <v>1684</v>
      </c>
      <c r="M2657" s="208" t="s">
        <v>128</v>
      </c>
      <c r="N2657" s="201">
        <v>1.08</v>
      </c>
      <c r="O2657" s="202">
        <v>255</v>
      </c>
      <c r="P2657" s="202"/>
      <c r="Q2657" s="203">
        <f t="shared" si="162"/>
        <v>0</v>
      </c>
      <c r="R2657" s="203">
        <f t="shared" si="163"/>
        <v>0</v>
      </c>
      <c r="S2657" s="213">
        <f>IF(M2657="nvt",0,IF(O2657&gt;0,VLOOKUP(M2657,'3-Productie normen'!A:K,VLOOKUP(O2657,'3-Productie normen'!$B$34:$C$35,2,FALSE),FALSE)))</f>
        <v>0</v>
      </c>
      <c r="T2657" s="213">
        <f t="shared" si="164"/>
        <v>0</v>
      </c>
      <c r="U2657" s="572"/>
    </row>
    <row r="2658" spans="1:21" ht="14.15" customHeight="1">
      <c r="A2658" s="232">
        <v>2657</v>
      </c>
      <c r="B2658" s="262" t="s">
        <v>88</v>
      </c>
      <c r="C2658" s="208" t="s">
        <v>2468</v>
      </c>
      <c r="D2658" s="208" t="s">
        <v>2469</v>
      </c>
      <c r="E2658" s="208" t="s">
        <v>2655</v>
      </c>
      <c r="F2658" s="208" t="s">
        <v>176</v>
      </c>
      <c r="G2658" s="208" t="s">
        <v>377</v>
      </c>
      <c r="H2658" s="208" t="s">
        <v>2663</v>
      </c>
      <c r="I2658" s="200" t="s">
        <v>127</v>
      </c>
      <c r="J2658" s="208" t="s">
        <v>379</v>
      </c>
      <c r="K2658" s="208" t="s">
        <v>2477</v>
      </c>
      <c r="L2658" s="208" t="s">
        <v>1684</v>
      </c>
      <c r="M2658" s="208" t="s">
        <v>128</v>
      </c>
      <c r="N2658" s="201">
        <v>26.79</v>
      </c>
      <c r="O2658" s="202">
        <v>255</v>
      </c>
      <c r="P2658" s="202"/>
      <c r="Q2658" s="203">
        <f t="shared" si="162"/>
        <v>0</v>
      </c>
      <c r="R2658" s="203">
        <f t="shared" si="163"/>
        <v>0</v>
      </c>
      <c r="S2658" s="213">
        <f>IF(M2658="nvt",0,IF(O2658&gt;0,VLOOKUP(M2658,'3-Productie normen'!A:K,VLOOKUP(O2658,'3-Productie normen'!$B$34:$C$35,2,FALSE),FALSE)))</f>
        <v>0</v>
      </c>
      <c r="T2658" s="213">
        <f t="shared" si="164"/>
        <v>0</v>
      </c>
      <c r="U2658" s="572"/>
    </row>
    <row r="2659" spans="1:21" ht="14.15" customHeight="1">
      <c r="A2659" s="231">
        <v>2658</v>
      </c>
      <c r="B2659" s="262" t="s">
        <v>88</v>
      </c>
      <c r="C2659" s="208" t="s">
        <v>2468</v>
      </c>
      <c r="D2659" s="208" t="s">
        <v>2469</v>
      </c>
      <c r="E2659" s="208" t="s">
        <v>2655</v>
      </c>
      <c r="F2659" s="208" t="s">
        <v>176</v>
      </c>
      <c r="G2659" s="208" t="s">
        <v>377</v>
      </c>
      <c r="H2659" s="208" t="s">
        <v>2664</v>
      </c>
      <c r="I2659" s="200" t="s">
        <v>127</v>
      </c>
      <c r="J2659" s="208" t="s">
        <v>379</v>
      </c>
      <c r="K2659" s="208" t="s">
        <v>2477</v>
      </c>
      <c r="L2659" s="208" t="s">
        <v>1684</v>
      </c>
      <c r="M2659" s="208" t="s">
        <v>128</v>
      </c>
      <c r="N2659" s="201">
        <v>5.9905999999999997</v>
      </c>
      <c r="O2659" s="202">
        <v>255</v>
      </c>
      <c r="P2659" s="202"/>
      <c r="Q2659" s="203">
        <f t="shared" si="162"/>
        <v>0</v>
      </c>
      <c r="R2659" s="203">
        <f t="shared" si="163"/>
        <v>0</v>
      </c>
      <c r="S2659" s="213">
        <f>IF(M2659="nvt",0,IF(O2659&gt;0,VLOOKUP(M2659,'3-Productie normen'!A:K,VLOOKUP(O2659,'3-Productie normen'!$B$34:$C$35,2,FALSE),FALSE)))</f>
        <v>0</v>
      </c>
      <c r="T2659" s="213">
        <f t="shared" si="164"/>
        <v>0</v>
      </c>
      <c r="U2659" s="572"/>
    </row>
    <row r="2660" spans="1:21" ht="14.15" customHeight="1">
      <c r="A2660" s="231">
        <v>2659</v>
      </c>
      <c r="B2660" s="262" t="s">
        <v>88</v>
      </c>
      <c r="C2660" s="208" t="s">
        <v>2468</v>
      </c>
      <c r="D2660" s="208" t="s">
        <v>2469</v>
      </c>
      <c r="E2660" s="208" t="s">
        <v>2655</v>
      </c>
      <c r="F2660" s="208" t="s">
        <v>176</v>
      </c>
      <c r="G2660" s="208" t="s">
        <v>377</v>
      </c>
      <c r="H2660" s="208" t="s">
        <v>2665</v>
      </c>
      <c r="I2660" s="200" t="s">
        <v>127</v>
      </c>
      <c r="J2660" s="208" t="s">
        <v>379</v>
      </c>
      <c r="K2660" s="208" t="s">
        <v>2477</v>
      </c>
      <c r="L2660" s="208" t="s">
        <v>1684</v>
      </c>
      <c r="M2660" s="208" t="s">
        <v>128</v>
      </c>
      <c r="N2660" s="201">
        <v>5.9905999999999997</v>
      </c>
      <c r="O2660" s="202">
        <v>255</v>
      </c>
      <c r="P2660" s="202"/>
      <c r="Q2660" s="203">
        <f t="shared" si="162"/>
        <v>0</v>
      </c>
      <c r="R2660" s="203">
        <f t="shared" si="163"/>
        <v>0</v>
      </c>
      <c r="S2660" s="213">
        <f>IF(M2660="nvt",0,IF(O2660&gt;0,VLOOKUP(M2660,'3-Productie normen'!A:K,VLOOKUP(O2660,'3-Productie normen'!$B$34:$C$35,2,FALSE),FALSE)))</f>
        <v>0</v>
      </c>
      <c r="T2660" s="213">
        <f t="shared" si="164"/>
        <v>0</v>
      </c>
      <c r="U2660" s="572"/>
    </row>
    <row r="2661" spans="1:21" ht="14.15" customHeight="1">
      <c r="A2661" s="231">
        <v>2660</v>
      </c>
      <c r="B2661" s="262" t="s">
        <v>88</v>
      </c>
      <c r="C2661" s="208" t="s">
        <v>2468</v>
      </c>
      <c r="D2661" s="208" t="s">
        <v>2469</v>
      </c>
      <c r="E2661" s="208" t="s">
        <v>2655</v>
      </c>
      <c r="F2661" s="208" t="s">
        <v>176</v>
      </c>
      <c r="G2661" s="208" t="s">
        <v>377</v>
      </c>
      <c r="H2661" s="208" t="s">
        <v>2666</v>
      </c>
      <c r="I2661" s="200" t="s">
        <v>143</v>
      </c>
      <c r="J2661" s="208" t="s">
        <v>255</v>
      </c>
      <c r="K2661" s="208" t="s">
        <v>566</v>
      </c>
      <c r="L2661" s="208" t="s">
        <v>1684</v>
      </c>
      <c r="M2661" s="208" t="s">
        <v>143</v>
      </c>
      <c r="N2661" s="201">
        <v>5.98</v>
      </c>
      <c r="O2661" s="202"/>
      <c r="P2661" s="202"/>
      <c r="Q2661" s="203">
        <f t="shared" si="162"/>
        <v>0</v>
      </c>
      <c r="R2661" s="203">
        <f t="shared" si="163"/>
        <v>0</v>
      </c>
      <c r="S2661" s="213">
        <f>IF(M2661="nvt",0,IF(O2661&gt;0,VLOOKUP(M2661,'3-Productie normen'!A:K,VLOOKUP(O2661,'3-Productie normen'!$B$34:$C$35,2,FALSE),FALSE)))</f>
        <v>0</v>
      </c>
      <c r="T2661" s="213">
        <f t="shared" si="164"/>
        <v>0</v>
      </c>
      <c r="U2661" s="572"/>
    </row>
    <row r="2662" spans="1:21" ht="14.15" customHeight="1">
      <c r="A2662" s="231">
        <v>2661</v>
      </c>
      <c r="B2662" s="262" t="s">
        <v>88</v>
      </c>
      <c r="C2662" s="208" t="s">
        <v>2468</v>
      </c>
      <c r="D2662" s="208" t="s">
        <v>2469</v>
      </c>
      <c r="E2662" s="208" t="s">
        <v>2655</v>
      </c>
      <c r="F2662" s="208" t="s">
        <v>176</v>
      </c>
      <c r="G2662" s="208" t="s">
        <v>377</v>
      </c>
      <c r="H2662" s="208" t="s">
        <v>2667</v>
      </c>
      <c r="I2662" s="200" t="s">
        <v>127</v>
      </c>
      <c r="J2662" s="208" t="s">
        <v>379</v>
      </c>
      <c r="K2662" s="208" t="s">
        <v>2477</v>
      </c>
      <c r="L2662" s="208" t="s">
        <v>1684</v>
      </c>
      <c r="M2662" s="208" t="s">
        <v>128</v>
      </c>
      <c r="N2662" s="201">
        <v>28.96</v>
      </c>
      <c r="O2662" s="202">
        <v>255</v>
      </c>
      <c r="P2662" s="202"/>
      <c r="Q2662" s="203">
        <f t="shared" si="162"/>
        <v>0</v>
      </c>
      <c r="R2662" s="203">
        <f t="shared" si="163"/>
        <v>0</v>
      </c>
      <c r="S2662" s="213">
        <f>IF(M2662="nvt",0,IF(O2662&gt;0,VLOOKUP(M2662,'3-Productie normen'!A:K,VLOOKUP(O2662,'3-Productie normen'!$B$34:$C$35,2,FALSE),FALSE)))</f>
        <v>0</v>
      </c>
      <c r="T2662" s="213">
        <f t="shared" si="164"/>
        <v>0</v>
      </c>
      <c r="U2662" s="572"/>
    </row>
    <row r="2663" spans="1:21" ht="14.15" customHeight="1">
      <c r="A2663" s="231">
        <v>2662</v>
      </c>
      <c r="B2663" s="262" t="s">
        <v>88</v>
      </c>
      <c r="C2663" s="208" t="s">
        <v>2468</v>
      </c>
      <c r="D2663" s="208" t="s">
        <v>2469</v>
      </c>
      <c r="E2663" s="208" t="s">
        <v>2655</v>
      </c>
      <c r="F2663" s="208" t="s">
        <v>176</v>
      </c>
      <c r="G2663" s="208" t="s">
        <v>377</v>
      </c>
      <c r="H2663" s="208" t="s">
        <v>2668</v>
      </c>
      <c r="I2663" s="200" t="s">
        <v>127</v>
      </c>
      <c r="J2663" s="208" t="s">
        <v>379</v>
      </c>
      <c r="K2663" s="208" t="s">
        <v>2477</v>
      </c>
      <c r="L2663" s="208" t="s">
        <v>1684</v>
      </c>
      <c r="M2663" s="208" t="s">
        <v>128</v>
      </c>
      <c r="N2663" s="201">
        <v>28.320100000000004</v>
      </c>
      <c r="O2663" s="202">
        <v>255</v>
      </c>
      <c r="P2663" s="202"/>
      <c r="Q2663" s="203">
        <f t="shared" si="162"/>
        <v>0</v>
      </c>
      <c r="R2663" s="203">
        <f t="shared" si="163"/>
        <v>0</v>
      </c>
      <c r="S2663" s="213">
        <f>IF(M2663="nvt",0,IF(O2663&gt;0,VLOOKUP(M2663,'3-Productie normen'!A:K,VLOOKUP(O2663,'3-Productie normen'!$B$34:$C$35,2,FALSE),FALSE)))</f>
        <v>0</v>
      </c>
      <c r="T2663" s="213">
        <f t="shared" si="164"/>
        <v>0</v>
      </c>
      <c r="U2663" s="572"/>
    </row>
    <row r="2664" spans="1:21" ht="14.15" customHeight="1">
      <c r="A2664" s="231">
        <v>2663</v>
      </c>
      <c r="B2664" s="262" t="s">
        <v>88</v>
      </c>
      <c r="C2664" s="208" t="s">
        <v>2468</v>
      </c>
      <c r="D2664" s="208" t="s">
        <v>2469</v>
      </c>
      <c r="E2664" s="208" t="s">
        <v>2655</v>
      </c>
      <c r="F2664" s="208" t="s">
        <v>176</v>
      </c>
      <c r="G2664" s="208" t="s">
        <v>377</v>
      </c>
      <c r="H2664" s="208" t="s">
        <v>2669</v>
      </c>
      <c r="I2664" s="200" t="s">
        <v>127</v>
      </c>
      <c r="J2664" s="208" t="s">
        <v>379</v>
      </c>
      <c r="K2664" s="208" t="s">
        <v>2477</v>
      </c>
      <c r="L2664" s="208" t="s">
        <v>381</v>
      </c>
      <c r="M2664" s="208" t="s">
        <v>128</v>
      </c>
      <c r="N2664" s="201">
        <v>3.5838000000000001</v>
      </c>
      <c r="O2664" s="202">
        <v>255</v>
      </c>
      <c r="P2664" s="202"/>
      <c r="Q2664" s="203">
        <f t="shared" si="162"/>
        <v>0</v>
      </c>
      <c r="R2664" s="203">
        <f t="shared" si="163"/>
        <v>0</v>
      </c>
      <c r="S2664" s="213">
        <f>IF(M2664="nvt",0,IF(O2664&gt;0,VLOOKUP(M2664,'3-Productie normen'!A:K,VLOOKUP(O2664,'3-Productie normen'!$B$34:$C$35,2,FALSE),FALSE)))</f>
        <v>0</v>
      </c>
      <c r="T2664" s="213">
        <f t="shared" si="164"/>
        <v>0</v>
      </c>
      <c r="U2664" s="572"/>
    </row>
    <row r="2665" spans="1:21" ht="14.15" customHeight="1">
      <c r="A2665" s="231">
        <v>2664</v>
      </c>
      <c r="B2665" s="262" t="s">
        <v>88</v>
      </c>
      <c r="C2665" s="208" t="s">
        <v>2468</v>
      </c>
      <c r="D2665" s="208" t="s">
        <v>2469</v>
      </c>
      <c r="E2665" s="208" t="s">
        <v>2655</v>
      </c>
      <c r="F2665" s="208" t="s">
        <v>176</v>
      </c>
      <c r="G2665" s="208" t="s">
        <v>377</v>
      </c>
      <c r="H2665" s="208" t="s">
        <v>2670</v>
      </c>
      <c r="I2665" s="200" t="s">
        <v>127</v>
      </c>
      <c r="J2665" s="208" t="s">
        <v>379</v>
      </c>
      <c r="K2665" s="208" t="s">
        <v>2477</v>
      </c>
      <c r="L2665" s="208" t="s">
        <v>381</v>
      </c>
      <c r="M2665" s="208" t="s">
        <v>128</v>
      </c>
      <c r="N2665" s="201">
        <v>5.7575000000000003</v>
      </c>
      <c r="O2665" s="202">
        <v>255</v>
      </c>
      <c r="P2665" s="202"/>
      <c r="Q2665" s="203">
        <f t="shared" si="162"/>
        <v>0</v>
      </c>
      <c r="R2665" s="203">
        <f t="shared" si="163"/>
        <v>0</v>
      </c>
      <c r="S2665" s="213">
        <f>IF(M2665="nvt",0,IF(O2665&gt;0,VLOOKUP(M2665,'3-Productie normen'!A:K,VLOOKUP(O2665,'3-Productie normen'!$B$34:$C$35,2,FALSE),FALSE)))</f>
        <v>0</v>
      </c>
      <c r="T2665" s="213">
        <f t="shared" si="164"/>
        <v>0</v>
      </c>
      <c r="U2665" s="572"/>
    </row>
    <row r="2666" spans="1:21" ht="14.15" customHeight="1">
      <c r="A2666" s="232">
        <v>2665</v>
      </c>
      <c r="B2666" s="262" t="s">
        <v>88</v>
      </c>
      <c r="C2666" s="208" t="s">
        <v>2468</v>
      </c>
      <c r="D2666" s="208" t="s">
        <v>2469</v>
      </c>
      <c r="E2666" s="208" t="s">
        <v>2655</v>
      </c>
      <c r="F2666" s="208" t="s">
        <v>176</v>
      </c>
      <c r="G2666" s="208" t="s">
        <v>377</v>
      </c>
      <c r="H2666" s="208" t="s">
        <v>2671</v>
      </c>
      <c r="I2666" s="200" t="s">
        <v>127</v>
      </c>
      <c r="J2666" s="208" t="s">
        <v>379</v>
      </c>
      <c r="K2666" s="208" t="s">
        <v>2477</v>
      </c>
      <c r="L2666" s="208" t="s">
        <v>1684</v>
      </c>
      <c r="M2666" s="208" t="s">
        <v>128</v>
      </c>
      <c r="N2666" s="201">
        <v>5.8163</v>
      </c>
      <c r="O2666" s="202">
        <v>255</v>
      </c>
      <c r="P2666" s="202"/>
      <c r="Q2666" s="203">
        <f t="shared" si="162"/>
        <v>0</v>
      </c>
      <c r="R2666" s="203">
        <f t="shared" si="163"/>
        <v>0</v>
      </c>
      <c r="S2666" s="213">
        <f>IF(M2666="nvt",0,IF(O2666&gt;0,VLOOKUP(M2666,'3-Productie normen'!A:K,VLOOKUP(O2666,'3-Productie normen'!$B$34:$C$35,2,FALSE),FALSE)))</f>
        <v>0</v>
      </c>
      <c r="T2666" s="213">
        <f t="shared" si="164"/>
        <v>0</v>
      </c>
      <c r="U2666" s="572"/>
    </row>
    <row r="2667" spans="1:21" ht="14.15" customHeight="1">
      <c r="A2667" s="231">
        <v>2666</v>
      </c>
      <c r="B2667" s="262" t="s">
        <v>88</v>
      </c>
      <c r="C2667" s="208" t="s">
        <v>2468</v>
      </c>
      <c r="D2667" s="208" t="s">
        <v>2469</v>
      </c>
      <c r="E2667" s="208" t="s">
        <v>2655</v>
      </c>
      <c r="F2667" s="208" t="s">
        <v>176</v>
      </c>
      <c r="G2667" s="208" t="s">
        <v>377</v>
      </c>
      <c r="H2667" s="208" t="s">
        <v>2672</v>
      </c>
      <c r="I2667" s="200" t="s">
        <v>143</v>
      </c>
      <c r="J2667" s="208" t="s">
        <v>255</v>
      </c>
      <c r="K2667" s="208" t="s">
        <v>566</v>
      </c>
      <c r="L2667" s="208" t="s">
        <v>1684</v>
      </c>
      <c r="M2667" s="208" t="s">
        <v>143</v>
      </c>
      <c r="N2667" s="201">
        <v>12.22</v>
      </c>
      <c r="O2667" s="202"/>
      <c r="P2667" s="202"/>
      <c r="Q2667" s="203">
        <f t="shared" si="162"/>
        <v>0</v>
      </c>
      <c r="R2667" s="203">
        <f t="shared" si="163"/>
        <v>0</v>
      </c>
      <c r="S2667" s="213">
        <f>IF(M2667="nvt",0,IF(O2667&gt;0,VLOOKUP(M2667,'3-Productie normen'!A:K,VLOOKUP(O2667,'3-Productie normen'!$B$34:$C$35,2,FALSE),FALSE)))</f>
        <v>0</v>
      </c>
      <c r="T2667" s="213">
        <f t="shared" si="164"/>
        <v>0</v>
      </c>
      <c r="U2667" s="572"/>
    </row>
    <row r="2668" spans="1:21" ht="14.15" customHeight="1">
      <c r="A2668" s="231">
        <v>2667</v>
      </c>
      <c r="B2668" s="262" t="s">
        <v>88</v>
      </c>
      <c r="C2668" s="208" t="s">
        <v>2468</v>
      </c>
      <c r="D2668" s="208" t="s">
        <v>2469</v>
      </c>
      <c r="E2668" s="208" t="s">
        <v>2655</v>
      </c>
      <c r="F2668" s="208" t="s">
        <v>176</v>
      </c>
      <c r="G2668" s="208" t="s">
        <v>377</v>
      </c>
      <c r="H2668" s="208" t="s">
        <v>2547</v>
      </c>
      <c r="I2668" s="200" t="s">
        <v>133</v>
      </c>
      <c r="J2668" s="208" t="s">
        <v>222</v>
      </c>
      <c r="K2668" s="208" t="s">
        <v>223</v>
      </c>
      <c r="L2668" s="208" t="s">
        <v>1684</v>
      </c>
      <c r="M2668" s="208" t="s">
        <v>138</v>
      </c>
      <c r="N2668" s="201">
        <v>8.944700000000001</v>
      </c>
      <c r="O2668" s="202" t="s">
        <v>81</v>
      </c>
      <c r="P2668" s="202"/>
      <c r="Q2668" s="203">
        <f t="shared" si="162"/>
        <v>0</v>
      </c>
      <c r="R2668" s="203">
        <f t="shared" si="163"/>
        <v>0</v>
      </c>
      <c r="S2668" s="213">
        <f>IF(M2668="nvt",0,IF(O2668&gt;0,VLOOKUP(M2668,'3-Productie normen'!A:K,VLOOKUP(O2668,'3-Productie normen'!$B$34:$C$35,2,FALSE),FALSE)))</f>
        <v>0</v>
      </c>
      <c r="T2668" s="213">
        <f t="shared" si="164"/>
        <v>0</v>
      </c>
      <c r="U2668" s="572"/>
    </row>
    <row r="2669" spans="1:21" ht="14.15" customHeight="1">
      <c r="A2669" s="231">
        <v>2668</v>
      </c>
      <c r="B2669" s="262" t="s">
        <v>88</v>
      </c>
      <c r="C2669" s="208" t="s">
        <v>2468</v>
      </c>
      <c r="D2669" s="208" t="s">
        <v>2469</v>
      </c>
      <c r="E2669" s="208" t="s">
        <v>2655</v>
      </c>
      <c r="F2669" s="208" t="s">
        <v>176</v>
      </c>
      <c r="G2669" s="208" t="s">
        <v>377</v>
      </c>
      <c r="H2669" s="208" t="s">
        <v>2548</v>
      </c>
      <c r="I2669" s="200" t="s">
        <v>133</v>
      </c>
      <c r="J2669" s="208" t="s">
        <v>222</v>
      </c>
      <c r="K2669" s="208" t="s">
        <v>223</v>
      </c>
      <c r="L2669" s="208" t="s">
        <v>1684</v>
      </c>
      <c r="M2669" s="208" t="s">
        <v>138</v>
      </c>
      <c r="N2669" s="201">
        <v>1.2827000000000002</v>
      </c>
      <c r="O2669" s="202" t="s">
        <v>81</v>
      </c>
      <c r="P2669" s="202"/>
      <c r="Q2669" s="203">
        <f t="shared" si="162"/>
        <v>0</v>
      </c>
      <c r="R2669" s="203">
        <f t="shared" si="163"/>
        <v>0</v>
      </c>
      <c r="S2669" s="213">
        <f>IF(M2669="nvt",0,IF(O2669&gt;0,VLOOKUP(M2669,'3-Productie normen'!A:K,VLOOKUP(O2669,'3-Productie normen'!$B$34:$C$35,2,FALSE),FALSE)))</f>
        <v>0</v>
      </c>
      <c r="T2669" s="213">
        <f t="shared" si="164"/>
        <v>0</v>
      </c>
      <c r="U2669" s="572"/>
    </row>
    <row r="2670" spans="1:21" ht="14.15" customHeight="1">
      <c r="A2670" s="231">
        <v>2669</v>
      </c>
      <c r="B2670" s="262" t="s">
        <v>88</v>
      </c>
      <c r="C2670" s="208" t="s">
        <v>2468</v>
      </c>
      <c r="D2670" s="208" t="s">
        <v>2469</v>
      </c>
      <c r="E2670" s="208" t="s">
        <v>2655</v>
      </c>
      <c r="F2670" s="208" t="s">
        <v>176</v>
      </c>
      <c r="G2670" s="208" t="s">
        <v>377</v>
      </c>
      <c r="H2670" s="208" t="s">
        <v>2549</v>
      </c>
      <c r="I2670" s="200" t="s">
        <v>133</v>
      </c>
      <c r="J2670" s="208" t="s">
        <v>222</v>
      </c>
      <c r="K2670" s="208" t="s">
        <v>223</v>
      </c>
      <c r="L2670" s="208" t="s">
        <v>1684</v>
      </c>
      <c r="M2670" s="208" t="s">
        <v>138</v>
      </c>
      <c r="N2670" s="201">
        <v>1.2953000000000001</v>
      </c>
      <c r="O2670" s="202" t="s">
        <v>81</v>
      </c>
      <c r="P2670" s="202"/>
      <c r="Q2670" s="203">
        <f t="shared" si="162"/>
        <v>0</v>
      </c>
      <c r="R2670" s="203">
        <f t="shared" si="163"/>
        <v>0</v>
      </c>
      <c r="S2670" s="213">
        <f>IF(M2670="nvt",0,IF(O2670&gt;0,VLOOKUP(M2670,'3-Productie normen'!A:K,VLOOKUP(O2670,'3-Productie normen'!$B$34:$C$35,2,FALSE),FALSE)))</f>
        <v>0</v>
      </c>
      <c r="T2670" s="213">
        <f t="shared" si="164"/>
        <v>0</v>
      </c>
      <c r="U2670" s="572"/>
    </row>
    <row r="2671" spans="1:21" ht="14.15" customHeight="1">
      <c r="A2671" s="231">
        <v>2670</v>
      </c>
      <c r="B2671" s="262" t="s">
        <v>88</v>
      </c>
      <c r="C2671" s="208" t="s">
        <v>2468</v>
      </c>
      <c r="D2671" s="208" t="s">
        <v>2469</v>
      </c>
      <c r="E2671" s="208" t="s">
        <v>2655</v>
      </c>
      <c r="F2671" s="208" t="s">
        <v>176</v>
      </c>
      <c r="G2671" s="208" t="s">
        <v>377</v>
      </c>
      <c r="H2671" s="208" t="s">
        <v>2550</v>
      </c>
      <c r="I2671" s="200" t="s">
        <v>133</v>
      </c>
      <c r="J2671" s="208" t="s">
        <v>222</v>
      </c>
      <c r="K2671" s="208" t="s">
        <v>223</v>
      </c>
      <c r="L2671" s="208" t="s">
        <v>1684</v>
      </c>
      <c r="M2671" s="208" t="s">
        <v>138</v>
      </c>
      <c r="N2671" s="201">
        <v>4.2592999999999996</v>
      </c>
      <c r="O2671" s="202" t="s">
        <v>81</v>
      </c>
      <c r="P2671" s="202"/>
      <c r="Q2671" s="203">
        <f t="shared" si="162"/>
        <v>0</v>
      </c>
      <c r="R2671" s="203">
        <f t="shared" si="163"/>
        <v>0</v>
      </c>
      <c r="S2671" s="213">
        <f>IF(M2671="nvt",0,IF(O2671&gt;0,VLOOKUP(M2671,'3-Productie normen'!A:K,VLOOKUP(O2671,'3-Productie normen'!$B$34:$C$35,2,FALSE),FALSE)))</f>
        <v>0</v>
      </c>
      <c r="T2671" s="213">
        <f t="shared" si="164"/>
        <v>0</v>
      </c>
      <c r="U2671" s="572"/>
    </row>
    <row r="2672" spans="1:21" ht="14.15" customHeight="1">
      <c r="A2672" s="231">
        <v>2671</v>
      </c>
      <c r="B2672" s="262" t="s">
        <v>88</v>
      </c>
      <c r="C2672" s="208" t="s">
        <v>2468</v>
      </c>
      <c r="D2672" s="208" t="s">
        <v>2469</v>
      </c>
      <c r="E2672" s="208" t="s">
        <v>2655</v>
      </c>
      <c r="F2672" s="208" t="s">
        <v>176</v>
      </c>
      <c r="G2672" s="208" t="s">
        <v>377</v>
      </c>
      <c r="H2672" s="208" t="s">
        <v>2552</v>
      </c>
      <c r="I2672" s="200" t="s">
        <v>133</v>
      </c>
      <c r="J2672" s="208" t="s">
        <v>222</v>
      </c>
      <c r="K2672" s="208" t="s">
        <v>223</v>
      </c>
      <c r="L2672" s="208" t="s">
        <v>1684</v>
      </c>
      <c r="M2672" s="208" t="s">
        <v>138</v>
      </c>
      <c r="N2672" s="201">
        <v>1.2233000000000001</v>
      </c>
      <c r="O2672" s="202" t="s">
        <v>81</v>
      </c>
      <c r="P2672" s="202"/>
      <c r="Q2672" s="203">
        <f t="shared" si="162"/>
        <v>0</v>
      </c>
      <c r="R2672" s="203">
        <f t="shared" si="163"/>
        <v>0</v>
      </c>
      <c r="S2672" s="213">
        <f>IF(M2672="nvt",0,IF(O2672&gt;0,VLOOKUP(M2672,'3-Productie normen'!A:K,VLOOKUP(O2672,'3-Productie normen'!$B$34:$C$35,2,FALSE),FALSE)))</f>
        <v>0</v>
      </c>
      <c r="T2672" s="213">
        <f t="shared" si="164"/>
        <v>0</v>
      </c>
      <c r="U2672" s="572"/>
    </row>
    <row r="2673" spans="1:41" ht="14.15" customHeight="1">
      <c r="A2673" s="231">
        <v>2672</v>
      </c>
      <c r="B2673" s="262" t="s">
        <v>88</v>
      </c>
      <c r="C2673" s="208" t="s">
        <v>2468</v>
      </c>
      <c r="D2673" s="208" t="s">
        <v>2469</v>
      </c>
      <c r="E2673" s="208" t="s">
        <v>2655</v>
      </c>
      <c r="F2673" s="208" t="s">
        <v>176</v>
      </c>
      <c r="G2673" s="208" t="s">
        <v>377</v>
      </c>
      <c r="H2673" s="208" t="s">
        <v>2436</v>
      </c>
      <c r="I2673" s="200" t="s">
        <v>143</v>
      </c>
      <c r="J2673" s="208" t="s">
        <v>209</v>
      </c>
      <c r="K2673" s="208" t="s">
        <v>220</v>
      </c>
      <c r="L2673" s="208" t="s">
        <v>381</v>
      </c>
      <c r="M2673" s="208" t="s">
        <v>143</v>
      </c>
      <c r="N2673" s="201">
        <v>6.5559000000000003</v>
      </c>
      <c r="O2673" s="202"/>
      <c r="P2673" s="202"/>
      <c r="Q2673" s="203">
        <f t="shared" si="162"/>
        <v>0</v>
      </c>
      <c r="R2673" s="203">
        <f t="shared" si="163"/>
        <v>0</v>
      </c>
      <c r="S2673" s="213">
        <f>IF(M2673="nvt",0,IF(O2673&gt;0,VLOOKUP(M2673,'3-Productie normen'!A:K,VLOOKUP(O2673,'3-Productie normen'!$B$34:$C$35,2,FALSE),FALSE)))</f>
        <v>0</v>
      </c>
      <c r="T2673" s="213">
        <f t="shared" si="164"/>
        <v>0</v>
      </c>
      <c r="U2673" s="572"/>
    </row>
    <row r="2674" spans="1:41" ht="14.15" customHeight="1">
      <c r="A2674" s="232">
        <v>2673</v>
      </c>
      <c r="B2674" s="262" t="s">
        <v>88</v>
      </c>
      <c r="C2674" s="208" t="s">
        <v>2468</v>
      </c>
      <c r="D2674" s="208" t="s">
        <v>2469</v>
      </c>
      <c r="E2674" s="208" t="s">
        <v>2655</v>
      </c>
      <c r="F2674" s="208" t="s">
        <v>176</v>
      </c>
      <c r="G2674" s="208" t="s">
        <v>377</v>
      </c>
      <c r="H2674" s="208" t="s">
        <v>2673</v>
      </c>
      <c r="I2674" s="200" t="s">
        <v>143</v>
      </c>
      <c r="J2674" s="208" t="s">
        <v>209</v>
      </c>
      <c r="K2674" s="208" t="s">
        <v>220</v>
      </c>
      <c r="L2674" s="208" t="s">
        <v>381</v>
      </c>
      <c r="M2674" s="208" t="s">
        <v>143</v>
      </c>
      <c r="N2674" s="201">
        <v>6.5559000000000003</v>
      </c>
      <c r="O2674" s="202"/>
      <c r="P2674" s="202"/>
      <c r="Q2674" s="203">
        <f t="shared" si="162"/>
        <v>0</v>
      </c>
      <c r="R2674" s="203">
        <f t="shared" si="163"/>
        <v>0</v>
      </c>
      <c r="S2674" s="213">
        <f>IF(M2674="nvt",0,IF(O2674&gt;0,VLOOKUP(M2674,'3-Productie normen'!A:K,VLOOKUP(O2674,'3-Productie normen'!$B$34:$C$35,2,FALSE),FALSE)))</f>
        <v>0</v>
      </c>
      <c r="T2674" s="213">
        <f t="shared" si="164"/>
        <v>0</v>
      </c>
      <c r="U2674" s="572"/>
    </row>
    <row r="2675" spans="1:41" ht="14.15" customHeight="1">
      <c r="A2675" s="231">
        <v>2674</v>
      </c>
      <c r="B2675" s="262" t="s">
        <v>88</v>
      </c>
      <c r="C2675" s="208" t="s">
        <v>2468</v>
      </c>
      <c r="D2675" s="208" t="s">
        <v>2469</v>
      </c>
      <c r="E2675" s="208" t="s">
        <v>2655</v>
      </c>
      <c r="F2675" s="208" t="s">
        <v>176</v>
      </c>
      <c r="G2675" s="208" t="s">
        <v>377</v>
      </c>
      <c r="H2675" s="208" t="s">
        <v>2557</v>
      </c>
      <c r="I2675" s="200" t="s">
        <v>143</v>
      </c>
      <c r="J2675" s="208" t="s">
        <v>255</v>
      </c>
      <c r="K2675" s="208" t="s">
        <v>256</v>
      </c>
      <c r="L2675" s="208" t="s">
        <v>381</v>
      </c>
      <c r="M2675" s="208" t="s">
        <v>143</v>
      </c>
      <c r="N2675" s="201">
        <v>20.88</v>
      </c>
      <c r="O2675" s="202"/>
      <c r="P2675" s="202"/>
      <c r="Q2675" s="203">
        <f t="shared" si="162"/>
        <v>0</v>
      </c>
      <c r="R2675" s="203">
        <f t="shared" si="163"/>
        <v>0</v>
      </c>
      <c r="S2675" s="213">
        <f>IF(M2675="nvt",0,IF(O2675&gt;0,VLOOKUP(M2675,'3-Productie normen'!A:K,VLOOKUP(O2675,'3-Productie normen'!$B$34:$C$35,2,FALSE),FALSE)))</f>
        <v>0</v>
      </c>
      <c r="T2675" s="213">
        <f t="shared" si="164"/>
        <v>0</v>
      </c>
      <c r="U2675" s="572"/>
    </row>
    <row r="2676" spans="1:41" ht="14.15" customHeight="1">
      <c r="A2676" s="231">
        <v>2675</v>
      </c>
      <c r="B2676" s="262" t="s">
        <v>88</v>
      </c>
      <c r="C2676" s="208" t="s">
        <v>2468</v>
      </c>
      <c r="D2676" s="208" t="s">
        <v>2469</v>
      </c>
      <c r="E2676" s="208" t="s">
        <v>2655</v>
      </c>
      <c r="F2676" s="208" t="s">
        <v>176</v>
      </c>
      <c r="G2676" s="208" t="s">
        <v>377</v>
      </c>
      <c r="H2676" s="208" t="s">
        <v>2558</v>
      </c>
      <c r="I2676" s="200" t="s">
        <v>143</v>
      </c>
      <c r="J2676" s="208" t="s">
        <v>209</v>
      </c>
      <c r="K2676" s="208" t="s">
        <v>213</v>
      </c>
      <c r="L2676" s="208" t="s">
        <v>381</v>
      </c>
      <c r="M2676" s="208" t="s">
        <v>143</v>
      </c>
      <c r="N2676" s="201">
        <v>18.2</v>
      </c>
      <c r="O2676" s="202"/>
      <c r="P2676" s="202"/>
      <c r="Q2676" s="203">
        <f t="shared" si="162"/>
        <v>0</v>
      </c>
      <c r="R2676" s="203">
        <f t="shared" si="163"/>
        <v>0</v>
      </c>
      <c r="S2676" s="213">
        <f>IF(M2676="nvt",0,IF(O2676&gt;0,VLOOKUP(M2676,'3-Productie normen'!A:K,VLOOKUP(O2676,'3-Productie normen'!$B$34:$C$35,2,FALSE),FALSE)))</f>
        <v>0</v>
      </c>
      <c r="T2676" s="213">
        <f t="shared" si="164"/>
        <v>0</v>
      </c>
      <c r="U2676" s="572"/>
    </row>
    <row r="2677" spans="1:41" ht="14.15" customHeight="1">
      <c r="A2677" s="231">
        <v>2676</v>
      </c>
      <c r="B2677" s="262" t="s">
        <v>88</v>
      </c>
      <c r="C2677" s="208" t="s">
        <v>2468</v>
      </c>
      <c r="D2677" s="208" t="s">
        <v>2469</v>
      </c>
      <c r="E2677" s="208" t="s">
        <v>2655</v>
      </c>
      <c r="F2677" s="208" t="s">
        <v>176</v>
      </c>
      <c r="G2677" s="208" t="s">
        <v>377</v>
      </c>
      <c r="H2677" s="208" t="s">
        <v>2674</v>
      </c>
      <c r="I2677" s="200" t="s">
        <v>143</v>
      </c>
      <c r="J2677" s="208" t="s">
        <v>209</v>
      </c>
      <c r="K2677" s="208" t="s">
        <v>213</v>
      </c>
      <c r="L2677" s="208" t="s">
        <v>381</v>
      </c>
      <c r="M2677" s="208" t="s">
        <v>143</v>
      </c>
      <c r="N2677" s="201">
        <v>25.1875</v>
      </c>
      <c r="O2677" s="202"/>
      <c r="P2677" s="202"/>
      <c r="Q2677" s="203">
        <f t="shared" si="162"/>
        <v>0</v>
      </c>
      <c r="R2677" s="203">
        <f t="shared" si="163"/>
        <v>0</v>
      </c>
      <c r="S2677" s="213">
        <f>IF(M2677="nvt",0,IF(O2677&gt;0,VLOOKUP(M2677,'3-Productie normen'!A:K,VLOOKUP(O2677,'3-Productie normen'!$B$34:$C$35,2,FALSE),FALSE)))</f>
        <v>0</v>
      </c>
      <c r="T2677" s="213">
        <f t="shared" si="164"/>
        <v>0</v>
      </c>
      <c r="U2677" s="572"/>
    </row>
    <row r="2678" spans="1:41" ht="14.15" customHeight="1">
      <c r="A2678" s="231">
        <v>2677</v>
      </c>
      <c r="B2678" s="262" t="s">
        <v>88</v>
      </c>
      <c r="C2678" s="208" t="s">
        <v>2468</v>
      </c>
      <c r="D2678" s="208" t="s">
        <v>2469</v>
      </c>
      <c r="E2678" s="208" t="s">
        <v>2655</v>
      </c>
      <c r="F2678" s="208" t="s">
        <v>176</v>
      </c>
      <c r="G2678" s="208" t="s">
        <v>377</v>
      </c>
      <c r="H2678" s="208" t="s">
        <v>2675</v>
      </c>
      <c r="I2678" s="200" t="s">
        <v>133</v>
      </c>
      <c r="J2678" s="208" t="s">
        <v>222</v>
      </c>
      <c r="K2678" s="208" t="s">
        <v>223</v>
      </c>
      <c r="L2678" s="208" t="s">
        <v>381</v>
      </c>
      <c r="M2678" s="208" t="s">
        <v>138</v>
      </c>
      <c r="N2678" s="201">
        <v>3.6441000000000003</v>
      </c>
      <c r="O2678" s="202" t="s">
        <v>81</v>
      </c>
      <c r="P2678" s="202"/>
      <c r="Q2678" s="203">
        <f t="shared" si="162"/>
        <v>0</v>
      </c>
      <c r="R2678" s="203">
        <f t="shared" si="163"/>
        <v>0</v>
      </c>
      <c r="S2678" s="213">
        <f>IF(M2678="nvt",0,IF(O2678&gt;0,VLOOKUP(M2678,'3-Productie normen'!A:K,VLOOKUP(O2678,'3-Productie normen'!$B$34:$C$35,2,FALSE),FALSE)))</f>
        <v>0</v>
      </c>
      <c r="T2678" s="213">
        <f t="shared" si="164"/>
        <v>0</v>
      </c>
      <c r="U2678" s="572"/>
    </row>
    <row r="2679" spans="1:41" ht="14.15" customHeight="1">
      <c r="A2679" s="231">
        <v>2678</v>
      </c>
      <c r="B2679" s="262" t="s">
        <v>88</v>
      </c>
      <c r="C2679" s="208" t="s">
        <v>2468</v>
      </c>
      <c r="D2679" s="208" t="s">
        <v>2469</v>
      </c>
      <c r="E2679" s="208" t="s">
        <v>2655</v>
      </c>
      <c r="F2679" s="208" t="s">
        <v>176</v>
      </c>
      <c r="G2679" s="208" t="s">
        <v>177</v>
      </c>
      <c r="H2679" s="208" t="s">
        <v>2437</v>
      </c>
      <c r="I2679" s="200" t="s">
        <v>143</v>
      </c>
      <c r="J2679" s="208" t="s">
        <v>209</v>
      </c>
      <c r="K2679" s="208" t="s">
        <v>220</v>
      </c>
      <c r="L2679" s="208" t="s">
        <v>381</v>
      </c>
      <c r="M2679" s="208" t="s">
        <v>143</v>
      </c>
      <c r="N2679" s="201">
        <v>8.1745000000000001</v>
      </c>
      <c r="O2679" s="202"/>
      <c r="P2679" s="202"/>
      <c r="Q2679" s="203">
        <f t="shared" si="162"/>
        <v>0</v>
      </c>
      <c r="R2679" s="203">
        <f t="shared" si="163"/>
        <v>0</v>
      </c>
      <c r="S2679" s="213">
        <f>IF(M2679="nvt",0,IF(O2679&gt;0,VLOOKUP(M2679,'3-Productie normen'!A:K,VLOOKUP(O2679,'3-Productie normen'!$B$34:$C$35,2,FALSE),FALSE)))</f>
        <v>0</v>
      </c>
      <c r="T2679" s="213">
        <f t="shared" si="164"/>
        <v>0</v>
      </c>
      <c r="U2679" s="572"/>
    </row>
    <row r="2680" spans="1:41" ht="14.15" customHeight="1">
      <c r="A2680" s="231">
        <v>2679</v>
      </c>
      <c r="B2680" s="262" t="s">
        <v>88</v>
      </c>
      <c r="C2680" s="208" t="s">
        <v>2468</v>
      </c>
      <c r="D2680" s="208" t="s">
        <v>2469</v>
      </c>
      <c r="E2680" s="208" t="s">
        <v>2655</v>
      </c>
      <c r="F2680" s="208" t="s">
        <v>176</v>
      </c>
      <c r="G2680" s="208" t="s">
        <v>177</v>
      </c>
      <c r="H2680" s="208" t="s">
        <v>2648</v>
      </c>
      <c r="I2680" s="200" t="s">
        <v>143</v>
      </c>
      <c r="J2680" s="208" t="s">
        <v>209</v>
      </c>
      <c r="K2680" s="208" t="s">
        <v>220</v>
      </c>
      <c r="L2680" s="208" t="s">
        <v>381</v>
      </c>
      <c r="M2680" s="208" t="s">
        <v>143</v>
      </c>
      <c r="N2680" s="201">
        <v>8.14</v>
      </c>
      <c r="O2680" s="202"/>
      <c r="P2680" s="202"/>
      <c r="Q2680" s="203">
        <f t="shared" si="162"/>
        <v>0</v>
      </c>
      <c r="R2680" s="203">
        <f t="shared" si="163"/>
        <v>0</v>
      </c>
      <c r="S2680" s="213">
        <f>IF(M2680="nvt",0,IF(O2680&gt;0,VLOOKUP(M2680,'3-Productie normen'!A:K,VLOOKUP(O2680,'3-Productie normen'!$B$34:$C$35,2,FALSE),FALSE)))</f>
        <v>0</v>
      </c>
      <c r="T2680" s="213">
        <f t="shared" si="164"/>
        <v>0</v>
      </c>
      <c r="U2680" s="572"/>
    </row>
    <row r="2681" spans="1:41" ht="14.15" customHeight="1">
      <c r="A2681" s="231">
        <v>2680</v>
      </c>
      <c r="B2681" s="262" t="s">
        <v>88</v>
      </c>
      <c r="C2681" s="208" t="s">
        <v>2468</v>
      </c>
      <c r="D2681" s="208" t="s">
        <v>2469</v>
      </c>
      <c r="E2681" s="208" t="s">
        <v>2655</v>
      </c>
      <c r="F2681" s="208" t="s">
        <v>176</v>
      </c>
      <c r="G2681" s="208" t="s">
        <v>177</v>
      </c>
      <c r="H2681" s="208" t="s">
        <v>2559</v>
      </c>
      <c r="I2681" s="200" t="s">
        <v>143</v>
      </c>
      <c r="J2681" s="208" t="s">
        <v>209</v>
      </c>
      <c r="K2681" s="208" t="s">
        <v>213</v>
      </c>
      <c r="L2681" s="208" t="s">
        <v>381</v>
      </c>
      <c r="M2681" s="208" t="s">
        <v>143</v>
      </c>
      <c r="N2681" s="201">
        <v>1410.5053</v>
      </c>
      <c r="O2681" s="202"/>
      <c r="P2681" s="202"/>
      <c r="Q2681" s="203">
        <f t="shared" si="162"/>
        <v>0</v>
      </c>
      <c r="R2681" s="203">
        <f t="shared" si="163"/>
        <v>0</v>
      </c>
      <c r="S2681" s="213">
        <f>IF(M2681="nvt",0,IF(O2681&gt;0,VLOOKUP(M2681,'3-Productie normen'!A:K,VLOOKUP(O2681,'3-Productie normen'!$B$34:$C$35,2,FALSE),FALSE)))</f>
        <v>0</v>
      </c>
      <c r="T2681" s="213">
        <f t="shared" si="164"/>
        <v>0</v>
      </c>
      <c r="U2681" s="572"/>
    </row>
    <row r="2682" spans="1:41" ht="14.15" customHeight="1">
      <c r="A2682" s="232">
        <v>2681</v>
      </c>
      <c r="B2682" s="262" t="s">
        <v>88</v>
      </c>
      <c r="C2682" s="208" t="s">
        <v>2468</v>
      </c>
      <c r="D2682" s="208" t="s">
        <v>2469</v>
      </c>
      <c r="E2682" s="208" t="s">
        <v>2676</v>
      </c>
      <c r="F2682" s="208" t="s">
        <v>176</v>
      </c>
      <c r="G2682" s="208" t="s">
        <v>377</v>
      </c>
      <c r="H2682" s="208" t="s">
        <v>378</v>
      </c>
      <c r="I2682" s="200" t="s">
        <v>143</v>
      </c>
      <c r="J2682" s="208" t="s">
        <v>790</v>
      </c>
      <c r="K2682" s="208" t="s">
        <v>791</v>
      </c>
      <c r="L2682" s="208" t="s">
        <v>381</v>
      </c>
      <c r="M2682" s="208" t="s">
        <v>143</v>
      </c>
      <c r="N2682" s="201">
        <v>13.751424999999999</v>
      </c>
      <c r="O2682" s="202"/>
      <c r="P2682" s="202"/>
      <c r="Q2682" s="203">
        <f t="shared" si="162"/>
        <v>0</v>
      </c>
      <c r="R2682" s="203">
        <f t="shared" si="163"/>
        <v>0</v>
      </c>
      <c r="S2682" s="213">
        <f>IF(M2682="nvt",0,IF(O2682&gt;0,VLOOKUP(M2682,'3-Productie normen'!A:K,VLOOKUP(O2682,'3-Productie normen'!$B$34:$C$35,2,FALSE),FALSE)))</f>
        <v>0</v>
      </c>
      <c r="T2682" s="213">
        <f t="shared" si="164"/>
        <v>0</v>
      </c>
      <c r="U2682" s="572"/>
    </row>
    <row r="2683" spans="1:41" ht="14.15" customHeight="1">
      <c r="A2683" s="231">
        <v>2682</v>
      </c>
      <c r="B2683" s="262" t="s">
        <v>88</v>
      </c>
      <c r="C2683" s="208" t="s">
        <v>2468</v>
      </c>
      <c r="D2683" s="208" t="s">
        <v>2469</v>
      </c>
      <c r="E2683" s="208" t="s">
        <v>2676</v>
      </c>
      <c r="F2683" s="208" t="s">
        <v>176</v>
      </c>
      <c r="G2683" s="208" t="s">
        <v>377</v>
      </c>
      <c r="H2683" s="208" t="s">
        <v>378</v>
      </c>
      <c r="I2683" s="200" t="s">
        <v>143</v>
      </c>
      <c r="J2683" s="208" t="s">
        <v>790</v>
      </c>
      <c r="K2683" s="208" t="s">
        <v>791</v>
      </c>
      <c r="L2683" s="208" t="s">
        <v>381</v>
      </c>
      <c r="M2683" s="208" t="s">
        <v>143</v>
      </c>
      <c r="N2683" s="201">
        <v>41.254275</v>
      </c>
      <c r="O2683" s="202"/>
      <c r="P2683" s="202"/>
      <c r="Q2683" s="203">
        <f t="shared" si="162"/>
        <v>0</v>
      </c>
      <c r="R2683" s="203">
        <f t="shared" si="163"/>
        <v>0</v>
      </c>
      <c r="S2683" s="213">
        <f>IF(M2683="nvt",0,IF(O2683&gt;0,VLOOKUP(M2683,'3-Productie normen'!A:K,VLOOKUP(O2683,'3-Productie normen'!$B$34:$C$35,2,FALSE),FALSE)))</f>
        <v>0</v>
      </c>
      <c r="T2683" s="213">
        <f t="shared" si="164"/>
        <v>0</v>
      </c>
      <c r="U2683" s="572"/>
    </row>
    <row r="2684" spans="1:41" ht="14.15" customHeight="1">
      <c r="A2684" s="231">
        <v>2683</v>
      </c>
      <c r="B2684" s="262" t="s">
        <v>88</v>
      </c>
      <c r="C2684" s="208" t="s">
        <v>2468</v>
      </c>
      <c r="D2684" s="208" t="s">
        <v>2469</v>
      </c>
      <c r="E2684" s="208" t="s">
        <v>2676</v>
      </c>
      <c r="F2684" s="208" t="s">
        <v>176</v>
      </c>
      <c r="G2684" s="208" t="s">
        <v>377</v>
      </c>
      <c r="H2684" s="208" t="s">
        <v>2677</v>
      </c>
      <c r="I2684" s="200" t="s">
        <v>143</v>
      </c>
      <c r="J2684" s="208" t="s">
        <v>790</v>
      </c>
      <c r="K2684" s="208" t="s">
        <v>791</v>
      </c>
      <c r="L2684" s="208" t="s">
        <v>381</v>
      </c>
      <c r="M2684" s="208" t="s">
        <v>143</v>
      </c>
      <c r="N2684" s="201">
        <v>55.014300000000006</v>
      </c>
      <c r="O2684" s="202"/>
      <c r="P2684" s="202"/>
      <c r="Q2684" s="203">
        <f t="shared" ref="Q2684:Q2747" si="165">IF(O2684="nvt",0,IF(O2684&gt;0,S2684*N2684,0))</f>
        <v>0</v>
      </c>
      <c r="R2684" s="203">
        <f t="shared" ref="R2684:R2747" si="166">IF(P2684&gt;0,T2684*N2684,0)</f>
        <v>0</v>
      </c>
      <c r="S2684" s="213">
        <f>IF(M2684="nvt",0,IF(O2684&gt;0,VLOOKUP(M2684,'3-Productie normen'!A:K,VLOOKUP(O2684,'3-Productie normen'!$B$34:$C$35,2,FALSE),FALSE)))</f>
        <v>0</v>
      </c>
      <c r="T2684" s="213">
        <f t="shared" ref="T2684:T2747" si="167">IF(P2684&gt;0,S2684*$T$8,0)</f>
        <v>0</v>
      </c>
      <c r="U2684" s="572"/>
    </row>
    <row r="2685" spans="1:41" s="206" customFormat="1" ht="14.15" customHeight="1">
      <c r="A2685" s="231">
        <v>2684</v>
      </c>
      <c r="B2685" s="262" t="s">
        <v>88</v>
      </c>
      <c r="C2685" s="208" t="s">
        <v>2468</v>
      </c>
      <c r="D2685" s="208" t="s">
        <v>2469</v>
      </c>
      <c r="E2685" s="208" t="s">
        <v>2676</v>
      </c>
      <c r="F2685" s="208" t="s">
        <v>176</v>
      </c>
      <c r="G2685" s="208" t="s">
        <v>377</v>
      </c>
      <c r="H2685" s="208" t="s">
        <v>382</v>
      </c>
      <c r="I2685" s="200" t="s">
        <v>143</v>
      </c>
      <c r="J2685" s="208" t="s">
        <v>790</v>
      </c>
      <c r="K2685" s="208" t="s">
        <v>791</v>
      </c>
      <c r="L2685" s="208" t="s">
        <v>381</v>
      </c>
      <c r="M2685" s="208" t="s">
        <v>143</v>
      </c>
      <c r="N2685" s="201">
        <v>2.9399000000000002</v>
      </c>
      <c r="O2685" s="202"/>
      <c r="P2685" s="202"/>
      <c r="Q2685" s="203">
        <f t="shared" si="165"/>
        <v>0</v>
      </c>
      <c r="R2685" s="203">
        <f t="shared" si="166"/>
        <v>0</v>
      </c>
      <c r="S2685" s="213">
        <f>IF(M2685="nvt",0,IF(O2685&gt;0,VLOOKUP(M2685,'3-Productie normen'!A:K,VLOOKUP(O2685,'3-Productie normen'!$B$34:$C$35,2,FALSE),FALSE)))</f>
        <v>0</v>
      </c>
      <c r="T2685" s="213">
        <f t="shared" si="167"/>
        <v>0</v>
      </c>
      <c r="U2685" s="572"/>
      <c r="V2685" s="3"/>
      <c r="W2685" s="32"/>
      <c r="X2685" s="32"/>
      <c r="Y2685" s="32"/>
      <c r="Z2685" s="32"/>
      <c r="AA2685" s="32"/>
      <c r="AB2685" s="32"/>
      <c r="AC2685" s="32"/>
      <c r="AD2685" s="32"/>
      <c r="AE2685" s="32"/>
      <c r="AF2685" s="32"/>
      <c r="AG2685" s="32"/>
      <c r="AH2685" s="32"/>
      <c r="AI2685" s="32"/>
      <c r="AJ2685" s="32"/>
      <c r="AK2685" s="32"/>
      <c r="AL2685" s="32"/>
      <c r="AM2685" s="32"/>
      <c r="AN2685" s="32"/>
      <c r="AO2685" s="569"/>
    </row>
    <row r="2686" spans="1:41" ht="14.15" customHeight="1">
      <c r="A2686" s="231">
        <v>2685</v>
      </c>
      <c r="B2686" s="262" t="s">
        <v>88</v>
      </c>
      <c r="C2686" s="208" t="s">
        <v>2468</v>
      </c>
      <c r="D2686" s="208" t="s">
        <v>2469</v>
      </c>
      <c r="E2686" s="208" t="s">
        <v>2676</v>
      </c>
      <c r="F2686" s="208" t="s">
        <v>176</v>
      </c>
      <c r="G2686" s="208" t="s">
        <v>377</v>
      </c>
      <c r="H2686" s="208" t="s">
        <v>2678</v>
      </c>
      <c r="I2686" s="200" t="s">
        <v>143</v>
      </c>
      <c r="J2686" s="208" t="s">
        <v>790</v>
      </c>
      <c r="K2686" s="208" t="s">
        <v>791</v>
      </c>
      <c r="L2686" s="208" t="s">
        <v>381</v>
      </c>
      <c r="M2686" s="208" t="s">
        <v>143</v>
      </c>
      <c r="N2686" s="201">
        <v>2.94</v>
      </c>
      <c r="O2686" s="202"/>
      <c r="P2686" s="202"/>
      <c r="Q2686" s="203">
        <f t="shared" si="165"/>
        <v>0</v>
      </c>
      <c r="R2686" s="203">
        <f t="shared" si="166"/>
        <v>0</v>
      </c>
      <c r="S2686" s="213">
        <f>IF(M2686="nvt",0,IF(O2686&gt;0,VLOOKUP(M2686,'3-Productie normen'!A:K,VLOOKUP(O2686,'3-Productie normen'!$B$34:$C$35,2,FALSE),FALSE)))</f>
        <v>0</v>
      </c>
      <c r="T2686" s="213">
        <f t="shared" si="167"/>
        <v>0</v>
      </c>
      <c r="U2686" s="572"/>
    </row>
    <row r="2687" spans="1:41" ht="14.15" customHeight="1">
      <c r="A2687" s="231">
        <v>2686</v>
      </c>
      <c r="B2687" s="262" t="s">
        <v>88</v>
      </c>
      <c r="C2687" s="208" t="s">
        <v>2468</v>
      </c>
      <c r="D2687" s="208" t="s">
        <v>2469</v>
      </c>
      <c r="E2687" s="208" t="s">
        <v>2676</v>
      </c>
      <c r="F2687" s="208" t="s">
        <v>176</v>
      </c>
      <c r="G2687" s="208" t="s">
        <v>377</v>
      </c>
      <c r="H2687" s="208" t="s">
        <v>383</v>
      </c>
      <c r="I2687" s="200" t="s">
        <v>143</v>
      </c>
      <c r="J2687" s="208" t="s">
        <v>255</v>
      </c>
      <c r="K2687" s="208" t="s">
        <v>566</v>
      </c>
      <c r="L2687" s="208" t="s">
        <v>381</v>
      </c>
      <c r="M2687" s="208" t="s">
        <v>143</v>
      </c>
      <c r="N2687" s="201">
        <v>40.25</v>
      </c>
      <c r="O2687" s="202"/>
      <c r="P2687" s="202"/>
      <c r="Q2687" s="203">
        <f t="shared" si="165"/>
        <v>0</v>
      </c>
      <c r="R2687" s="203">
        <f t="shared" si="166"/>
        <v>0</v>
      </c>
      <c r="S2687" s="213">
        <f>IF(M2687="nvt",0,IF(O2687&gt;0,VLOOKUP(M2687,'3-Productie normen'!A:K,VLOOKUP(O2687,'3-Productie normen'!$B$34:$C$35,2,FALSE),FALSE)))</f>
        <v>0</v>
      </c>
      <c r="T2687" s="213">
        <f t="shared" si="167"/>
        <v>0</v>
      </c>
      <c r="U2687" s="572"/>
    </row>
    <row r="2688" spans="1:41" ht="14.15" customHeight="1">
      <c r="A2688" s="231">
        <v>2687</v>
      </c>
      <c r="B2688" s="262" t="s">
        <v>88</v>
      </c>
      <c r="C2688" s="208" t="s">
        <v>2468</v>
      </c>
      <c r="D2688" s="208" t="s">
        <v>2469</v>
      </c>
      <c r="E2688" s="208" t="s">
        <v>2676</v>
      </c>
      <c r="F2688" s="208" t="s">
        <v>176</v>
      </c>
      <c r="G2688" s="208" t="s">
        <v>377</v>
      </c>
      <c r="H2688" s="208" t="s">
        <v>384</v>
      </c>
      <c r="I2688" s="200" t="s">
        <v>143</v>
      </c>
      <c r="J2688" s="208" t="s">
        <v>790</v>
      </c>
      <c r="K2688" s="208" t="s">
        <v>791</v>
      </c>
      <c r="L2688" s="208" t="s">
        <v>381</v>
      </c>
      <c r="M2688" s="208" t="s">
        <v>143</v>
      </c>
      <c r="N2688" s="201">
        <v>1.425</v>
      </c>
      <c r="O2688" s="202"/>
      <c r="P2688" s="202"/>
      <c r="Q2688" s="203">
        <f t="shared" si="165"/>
        <v>0</v>
      </c>
      <c r="R2688" s="203">
        <f t="shared" si="166"/>
        <v>0</v>
      </c>
      <c r="S2688" s="213">
        <f>IF(M2688="nvt",0,IF(O2688&gt;0,VLOOKUP(M2688,'3-Productie normen'!A:K,VLOOKUP(O2688,'3-Productie normen'!$B$34:$C$35,2,FALSE),FALSE)))</f>
        <v>0</v>
      </c>
      <c r="T2688" s="213">
        <f t="shared" si="167"/>
        <v>0</v>
      </c>
      <c r="U2688" s="572"/>
    </row>
    <row r="2689" spans="1:21" ht="14.15" customHeight="1">
      <c r="A2689" s="231">
        <v>2688</v>
      </c>
      <c r="B2689" s="262" t="s">
        <v>88</v>
      </c>
      <c r="C2689" s="208" t="s">
        <v>2468</v>
      </c>
      <c r="D2689" s="208" t="s">
        <v>2469</v>
      </c>
      <c r="E2689" s="208" t="s">
        <v>2676</v>
      </c>
      <c r="F2689" s="208" t="s">
        <v>176</v>
      </c>
      <c r="G2689" s="208" t="s">
        <v>377</v>
      </c>
      <c r="H2689" s="208" t="s">
        <v>2679</v>
      </c>
      <c r="I2689" s="200" t="s">
        <v>143</v>
      </c>
      <c r="J2689" s="208" t="s">
        <v>790</v>
      </c>
      <c r="K2689" s="208" t="s">
        <v>791</v>
      </c>
      <c r="L2689" s="208" t="s">
        <v>381</v>
      </c>
      <c r="M2689" s="208" t="s">
        <v>143</v>
      </c>
      <c r="N2689" s="201">
        <v>1.425</v>
      </c>
      <c r="O2689" s="202"/>
      <c r="P2689" s="202"/>
      <c r="Q2689" s="203">
        <f t="shared" si="165"/>
        <v>0</v>
      </c>
      <c r="R2689" s="203">
        <f t="shared" si="166"/>
        <v>0</v>
      </c>
      <c r="S2689" s="213">
        <f>IF(M2689="nvt",0,IF(O2689&gt;0,VLOOKUP(M2689,'3-Productie normen'!A:K,VLOOKUP(O2689,'3-Productie normen'!$B$34:$C$35,2,FALSE),FALSE)))</f>
        <v>0</v>
      </c>
      <c r="T2689" s="213">
        <f t="shared" si="167"/>
        <v>0</v>
      </c>
      <c r="U2689" s="572"/>
    </row>
    <row r="2690" spans="1:21" ht="14.15" customHeight="1">
      <c r="A2690" s="232">
        <v>2689</v>
      </c>
      <c r="B2690" s="262" t="s">
        <v>88</v>
      </c>
      <c r="C2690" s="208" t="s">
        <v>2468</v>
      </c>
      <c r="D2690" s="208" t="s">
        <v>2469</v>
      </c>
      <c r="E2690" s="208" t="s">
        <v>2676</v>
      </c>
      <c r="F2690" s="208" t="s">
        <v>176</v>
      </c>
      <c r="G2690" s="208" t="s">
        <v>377</v>
      </c>
      <c r="H2690" s="208" t="s">
        <v>385</v>
      </c>
      <c r="I2690" s="200" t="s">
        <v>143</v>
      </c>
      <c r="J2690" s="208" t="s">
        <v>209</v>
      </c>
      <c r="K2690" s="208" t="s">
        <v>213</v>
      </c>
      <c r="L2690" s="208" t="s">
        <v>381</v>
      </c>
      <c r="M2690" s="208" t="s">
        <v>143</v>
      </c>
      <c r="N2690" s="201">
        <v>9.7500999999999998</v>
      </c>
      <c r="O2690" s="202"/>
      <c r="P2690" s="202"/>
      <c r="Q2690" s="203">
        <f t="shared" si="165"/>
        <v>0</v>
      </c>
      <c r="R2690" s="203">
        <f t="shared" si="166"/>
        <v>0</v>
      </c>
      <c r="S2690" s="213">
        <f>IF(M2690="nvt",0,IF(O2690&gt;0,VLOOKUP(M2690,'3-Productie normen'!A:K,VLOOKUP(O2690,'3-Productie normen'!$B$34:$C$35,2,FALSE),FALSE)))</f>
        <v>0</v>
      </c>
      <c r="T2690" s="213">
        <f t="shared" si="167"/>
        <v>0</v>
      </c>
      <c r="U2690" s="572"/>
    </row>
    <row r="2691" spans="1:21" ht="14.15" customHeight="1">
      <c r="A2691" s="231">
        <v>2690</v>
      </c>
      <c r="B2691" s="262" t="s">
        <v>88</v>
      </c>
      <c r="C2691" s="208" t="s">
        <v>2468</v>
      </c>
      <c r="D2691" s="208" t="s">
        <v>2469</v>
      </c>
      <c r="E2691" s="208" t="s">
        <v>2676</v>
      </c>
      <c r="F2691" s="208" t="s">
        <v>176</v>
      </c>
      <c r="G2691" s="208" t="s">
        <v>377</v>
      </c>
      <c r="H2691" s="208" t="s">
        <v>386</v>
      </c>
      <c r="I2691" s="200" t="s">
        <v>143</v>
      </c>
      <c r="J2691" s="208" t="s">
        <v>790</v>
      </c>
      <c r="K2691" s="208" t="s">
        <v>791</v>
      </c>
      <c r="L2691" s="208" t="s">
        <v>381</v>
      </c>
      <c r="M2691" s="208" t="s">
        <v>143</v>
      </c>
      <c r="N2691" s="201">
        <v>2.9399000000000002</v>
      </c>
      <c r="O2691" s="202"/>
      <c r="P2691" s="202"/>
      <c r="Q2691" s="203">
        <f t="shared" si="165"/>
        <v>0</v>
      </c>
      <c r="R2691" s="203">
        <f t="shared" si="166"/>
        <v>0</v>
      </c>
      <c r="S2691" s="213">
        <f>IF(M2691="nvt",0,IF(O2691&gt;0,VLOOKUP(M2691,'3-Productie normen'!A:K,VLOOKUP(O2691,'3-Productie normen'!$B$34:$C$35,2,FALSE),FALSE)))</f>
        <v>0</v>
      </c>
      <c r="T2691" s="213">
        <f t="shared" si="167"/>
        <v>0</v>
      </c>
      <c r="U2691" s="572"/>
    </row>
    <row r="2692" spans="1:21" ht="14.15" customHeight="1">
      <c r="A2692" s="231">
        <v>2691</v>
      </c>
      <c r="B2692" s="262" t="s">
        <v>88</v>
      </c>
      <c r="C2692" s="208" t="s">
        <v>2468</v>
      </c>
      <c r="D2692" s="208" t="s">
        <v>2469</v>
      </c>
      <c r="E2692" s="208" t="s">
        <v>2676</v>
      </c>
      <c r="F2692" s="208" t="s">
        <v>176</v>
      </c>
      <c r="G2692" s="208" t="s">
        <v>377</v>
      </c>
      <c r="H2692" s="208" t="s">
        <v>2680</v>
      </c>
      <c r="I2692" s="200" t="s">
        <v>143</v>
      </c>
      <c r="J2692" s="208" t="s">
        <v>790</v>
      </c>
      <c r="K2692" s="208" t="s">
        <v>791</v>
      </c>
      <c r="L2692" s="208" t="s">
        <v>381</v>
      </c>
      <c r="M2692" s="208" t="s">
        <v>143</v>
      </c>
      <c r="N2692" s="201">
        <v>2.94</v>
      </c>
      <c r="O2692" s="202"/>
      <c r="P2692" s="202"/>
      <c r="Q2692" s="203">
        <f t="shared" si="165"/>
        <v>0</v>
      </c>
      <c r="R2692" s="203">
        <f t="shared" si="166"/>
        <v>0</v>
      </c>
      <c r="S2692" s="213">
        <f>IF(M2692="nvt",0,IF(O2692&gt;0,VLOOKUP(M2692,'3-Productie normen'!A:K,VLOOKUP(O2692,'3-Productie normen'!$B$34:$C$35,2,FALSE),FALSE)))</f>
        <v>0</v>
      </c>
      <c r="T2692" s="213">
        <f t="shared" si="167"/>
        <v>0</v>
      </c>
      <c r="U2692" s="572"/>
    </row>
    <row r="2693" spans="1:21" ht="14.15" customHeight="1">
      <c r="A2693" s="231">
        <v>2692</v>
      </c>
      <c r="B2693" s="262" t="s">
        <v>88</v>
      </c>
      <c r="C2693" s="208" t="s">
        <v>2468</v>
      </c>
      <c r="D2693" s="208" t="s">
        <v>2469</v>
      </c>
      <c r="E2693" s="208" t="s">
        <v>2676</v>
      </c>
      <c r="F2693" s="208" t="s">
        <v>176</v>
      </c>
      <c r="G2693" s="208" t="s">
        <v>377</v>
      </c>
      <c r="H2693" s="208" t="s">
        <v>390</v>
      </c>
      <c r="I2693" s="200" t="s">
        <v>143</v>
      </c>
      <c r="J2693" s="208" t="s">
        <v>255</v>
      </c>
      <c r="K2693" s="208" t="s">
        <v>566</v>
      </c>
      <c r="L2693" s="208" t="s">
        <v>381</v>
      </c>
      <c r="M2693" s="208" t="s">
        <v>143</v>
      </c>
      <c r="N2693" s="201">
        <v>20.125</v>
      </c>
      <c r="O2693" s="202"/>
      <c r="P2693" s="202"/>
      <c r="Q2693" s="203">
        <f t="shared" si="165"/>
        <v>0</v>
      </c>
      <c r="R2693" s="203">
        <f t="shared" si="166"/>
        <v>0</v>
      </c>
      <c r="S2693" s="213">
        <f>IF(M2693="nvt",0,IF(O2693&gt;0,VLOOKUP(M2693,'3-Productie normen'!A:K,VLOOKUP(O2693,'3-Productie normen'!$B$34:$C$35,2,FALSE),FALSE)))</f>
        <v>0</v>
      </c>
      <c r="T2693" s="213">
        <f t="shared" si="167"/>
        <v>0</v>
      </c>
      <c r="U2693" s="572"/>
    </row>
    <row r="2694" spans="1:21" ht="14.15" customHeight="1">
      <c r="A2694" s="231">
        <v>2693</v>
      </c>
      <c r="B2694" s="262" t="s">
        <v>88</v>
      </c>
      <c r="C2694" s="208" t="s">
        <v>2468</v>
      </c>
      <c r="D2694" s="208" t="s">
        <v>2469</v>
      </c>
      <c r="E2694" s="208" t="s">
        <v>2676</v>
      </c>
      <c r="F2694" s="208" t="s">
        <v>176</v>
      </c>
      <c r="G2694" s="208" t="s">
        <v>377</v>
      </c>
      <c r="H2694" s="208" t="s">
        <v>390</v>
      </c>
      <c r="I2694" s="200" t="s">
        <v>143</v>
      </c>
      <c r="J2694" s="208" t="s">
        <v>255</v>
      </c>
      <c r="K2694" s="208" t="s">
        <v>566</v>
      </c>
      <c r="L2694" s="208" t="s">
        <v>381</v>
      </c>
      <c r="M2694" s="208" t="s">
        <v>143</v>
      </c>
      <c r="N2694" s="201">
        <v>20.125</v>
      </c>
      <c r="O2694" s="202"/>
      <c r="P2694" s="202"/>
      <c r="Q2694" s="203">
        <f t="shared" si="165"/>
        <v>0</v>
      </c>
      <c r="R2694" s="203">
        <f t="shared" si="166"/>
        <v>0</v>
      </c>
      <c r="S2694" s="213">
        <f>IF(M2694="nvt",0,IF(O2694&gt;0,VLOOKUP(M2694,'3-Productie normen'!A:K,VLOOKUP(O2694,'3-Productie normen'!$B$34:$C$35,2,FALSE),FALSE)))</f>
        <v>0</v>
      </c>
      <c r="T2694" s="213">
        <f t="shared" si="167"/>
        <v>0</v>
      </c>
      <c r="U2694" s="572"/>
    </row>
    <row r="2695" spans="1:21" ht="14.15" customHeight="1">
      <c r="A2695" s="231">
        <v>2694</v>
      </c>
      <c r="B2695" s="262" t="s">
        <v>88</v>
      </c>
      <c r="C2695" s="208" t="s">
        <v>2468</v>
      </c>
      <c r="D2695" s="208" t="s">
        <v>2469</v>
      </c>
      <c r="E2695" s="208" t="s">
        <v>2676</v>
      </c>
      <c r="F2695" s="208" t="s">
        <v>176</v>
      </c>
      <c r="G2695" s="208" t="s">
        <v>377</v>
      </c>
      <c r="H2695" s="208" t="s">
        <v>390</v>
      </c>
      <c r="I2695" s="200" t="s">
        <v>143</v>
      </c>
      <c r="J2695" s="208" t="s">
        <v>255</v>
      </c>
      <c r="K2695" s="208" t="s">
        <v>566</v>
      </c>
      <c r="L2695" s="208" t="s">
        <v>381</v>
      </c>
      <c r="M2695" s="208" t="s">
        <v>143</v>
      </c>
      <c r="N2695" s="201">
        <v>0</v>
      </c>
      <c r="O2695" s="202"/>
      <c r="P2695" s="202"/>
      <c r="Q2695" s="203">
        <f t="shared" si="165"/>
        <v>0</v>
      </c>
      <c r="R2695" s="203">
        <f t="shared" si="166"/>
        <v>0</v>
      </c>
      <c r="S2695" s="213">
        <f>IF(M2695="nvt",0,IF(O2695&gt;0,VLOOKUP(M2695,'3-Productie normen'!A:K,VLOOKUP(O2695,'3-Productie normen'!$B$34:$C$35,2,FALSE),FALSE)))</f>
        <v>0</v>
      </c>
      <c r="T2695" s="213">
        <f t="shared" si="167"/>
        <v>0</v>
      </c>
      <c r="U2695" s="572"/>
    </row>
    <row r="2696" spans="1:21" ht="14.15" customHeight="1">
      <c r="A2696" s="231">
        <v>2695</v>
      </c>
      <c r="B2696" s="262" t="s">
        <v>88</v>
      </c>
      <c r="C2696" s="208" t="s">
        <v>2468</v>
      </c>
      <c r="D2696" s="208" t="s">
        <v>2469</v>
      </c>
      <c r="E2696" s="208" t="s">
        <v>2676</v>
      </c>
      <c r="F2696" s="208" t="s">
        <v>176</v>
      </c>
      <c r="G2696" s="208" t="s">
        <v>377</v>
      </c>
      <c r="H2696" s="208" t="s">
        <v>391</v>
      </c>
      <c r="I2696" s="200" t="s">
        <v>143</v>
      </c>
      <c r="J2696" s="208" t="s">
        <v>790</v>
      </c>
      <c r="K2696" s="208" t="s">
        <v>791</v>
      </c>
      <c r="L2696" s="208" t="s">
        <v>381</v>
      </c>
      <c r="M2696" s="208" t="s">
        <v>143</v>
      </c>
      <c r="N2696" s="201">
        <v>2.9399000000000002</v>
      </c>
      <c r="O2696" s="202"/>
      <c r="P2696" s="202"/>
      <c r="Q2696" s="203">
        <f t="shared" si="165"/>
        <v>0</v>
      </c>
      <c r="R2696" s="203">
        <f t="shared" si="166"/>
        <v>0</v>
      </c>
      <c r="S2696" s="213">
        <f>IF(M2696="nvt",0,IF(O2696&gt;0,VLOOKUP(M2696,'3-Productie normen'!A:K,VLOOKUP(O2696,'3-Productie normen'!$B$34:$C$35,2,FALSE),FALSE)))</f>
        <v>0</v>
      </c>
      <c r="T2696" s="213">
        <f t="shared" si="167"/>
        <v>0</v>
      </c>
      <c r="U2696" s="572"/>
    </row>
    <row r="2697" spans="1:21" ht="14.15" customHeight="1">
      <c r="A2697" s="231">
        <v>2696</v>
      </c>
      <c r="B2697" s="262" t="s">
        <v>88</v>
      </c>
      <c r="C2697" s="208" t="s">
        <v>2468</v>
      </c>
      <c r="D2697" s="208" t="s">
        <v>2469</v>
      </c>
      <c r="E2697" s="208" t="s">
        <v>2676</v>
      </c>
      <c r="F2697" s="208" t="s">
        <v>176</v>
      </c>
      <c r="G2697" s="208" t="s">
        <v>377</v>
      </c>
      <c r="H2697" s="208" t="s">
        <v>2681</v>
      </c>
      <c r="I2697" s="200" t="s">
        <v>143</v>
      </c>
      <c r="J2697" s="208" t="s">
        <v>790</v>
      </c>
      <c r="K2697" s="208" t="s">
        <v>791</v>
      </c>
      <c r="L2697" s="208" t="s">
        <v>381</v>
      </c>
      <c r="M2697" s="208" t="s">
        <v>143</v>
      </c>
      <c r="N2697" s="201">
        <v>2.94</v>
      </c>
      <c r="O2697" s="202"/>
      <c r="P2697" s="202"/>
      <c r="Q2697" s="203">
        <f t="shared" si="165"/>
        <v>0</v>
      </c>
      <c r="R2697" s="203">
        <f t="shared" si="166"/>
        <v>0</v>
      </c>
      <c r="S2697" s="213">
        <f>IF(M2697="nvt",0,IF(O2697&gt;0,VLOOKUP(M2697,'3-Productie normen'!A:K,VLOOKUP(O2697,'3-Productie normen'!$B$34:$C$35,2,FALSE),FALSE)))</f>
        <v>0</v>
      </c>
      <c r="T2697" s="213">
        <f t="shared" si="167"/>
        <v>0</v>
      </c>
      <c r="U2697" s="572"/>
    </row>
    <row r="2698" spans="1:21" ht="14.15" customHeight="1">
      <c r="A2698" s="232">
        <v>2697</v>
      </c>
      <c r="B2698" s="262" t="s">
        <v>88</v>
      </c>
      <c r="C2698" s="208" t="s">
        <v>2468</v>
      </c>
      <c r="D2698" s="208" t="s">
        <v>2469</v>
      </c>
      <c r="E2698" s="208" t="s">
        <v>2676</v>
      </c>
      <c r="F2698" s="208" t="s">
        <v>176</v>
      </c>
      <c r="G2698" s="208" t="s">
        <v>377</v>
      </c>
      <c r="H2698" s="208" t="s">
        <v>392</v>
      </c>
      <c r="I2698" s="200" t="s">
        <v>143</v>
      </c>
      <c r="J2698" s="208" t="s">
        <v>255</v>
      </c>
      <c r="K2698" s="208" t="s">
        <v>566</v>
      </c>
      <c r="L2698" s="208" t="s">
        <v>381</v>
      </c>
      <c r="M2698" s="208" t="s">
        <v>143</v>
      </c>
      <c r="N2698" s="201">
        <v>40.25</v>
      </c>
      <c r="O2698" s="202"/>
      <c r="P2698" s="202"/>
      <c r="Q2698" s="203">
        <f t="shared" si="165"/>
        <v>0</v>
      </c>
      <c r="R2698" s="203">
        <f t="shared" si="166"/>
        <v>0</v>
      </c>
      <c r="S2698" s="213">
        <f>IF(M2698="nvt",0,IF(O2698&gt;0,VLOOKUP(M2698,'3-Productie normen'!A:K,VLOOKUP(O2698,'3-Productie normen'!$B$34:$C$35,2,FALSE),FALSE)))</f>
        <v>0</v>
      </c>
      <c r="T2698" s="213">
        <f t="shared" si="167"/>
        <v>0</v>
      </c>
      <c r="U2698" s="572"/>
    </row>
    <row r="2699" spans="1:21" ht="14.15" customHeight="1">
      <c r="A2699" s="231">
        <v>2698</v>
      </c>
      <c r="B2699" s="262" t="s">
        <v>88</v>
      </c>
      <c r="C2699" s="208" t="s">
        <v>2468</v>
      </c>
      <c r="D2699" s="208" t="s">
        <v>2469</v>
      </c>
      <c r="E2699" s="208" t="s">
        <v>2676</v>
      </c>
      <c r="F2699" s="208" t="s">
        <v>176</v>
      </c>
      <c r="G2699" s="208" t="s">
        <v>377</v>
      </c>
      <c r="H2699" s="208" t="s">
        <v>393</v>
      </c>
      <c r="I2699" s="200" t="s">
        <v>143</v>
      </c>
      <c r="J2699" s="208" t="s">
        <v>209</v>
      </c>
      <c r="K2699" s="208" t="s">
        <v>213</v>
      </c>
      <c r="L2699" s="208" t="s">
        <v>381</v>
      </c>
      <c r="M2699" s="208" t="s">
        <v>143</v>
      </c>
      <c r="N2699" s="201">
        <v>15.487500000000001</v>
      </c>
      <c r="O2699" s="202"/>
      <c r="P2699" s="202"/>
      <c r="Q2699" s="203">
        <f t="shared" si="165"/>
        <v>0</v>
      </c>
      <c r="R2699" s="203">
        <f t="shared" si="166"/>
        <v>0</v>
      </c>
      <c r="S2699" s="213">
        <f>IF(M2699="nvt",0,IF(O2699&gt;0,VLOOKUP(M2699,'3-Productie normen'!A:K,VLOOKUP(O2699,'3-Productie normen'!$B$34:$C$35,2,FALSE),FALSE)))</f>
        <v>0</v>
      </c>
      <c r="T2699" s="213">
        <f t="shared" si="167"/>
        <v>0</v>
      </c>
      <c r="U2699" s="572"/>
    </row>
    <row r="2700" spans="1:21" ht="14.15" customHeight="1">
      <c r="A2700" s="231">
        <v>2699</v>
      </c>
      <c r="B2700" s="262" t="s">
        <v>88</v>
      </c>
      <c r="C2700" s="208" t="s">
        <v>2468</v>
      </c>
      <c r="D2700" s="208" t="s">
        <v>2469</v>
      </c>
      <c r="E2700" s="208" t="s">
        <v>2676</v>
      </c>
      <c r="F2700" s="208" t="s">
        <v>176</v>
      </c>
      <c r="G2700" s="208" t="s">
        <v>377</v>
      </c>
      <c r="H2700" s="208" t="s">
        <v>394</v>
      </c>
      <c r="I2700" s="200" t="s">
        <v>143</v>
      </c>
      <c r="J2700" s="208" t="s">
        <v>790</v>
      </c>
      <c r="K2700" s="208" t="s">
        <v>791</v>
      </c>
      <c r="L2700" s="208" t="s">
        <v>381</v>
      </c>
      <c r="M2700" s="208" t="s">
        <v>143</v>
      </c>
      <c r="N2700" s="201">
        <v>2.9399000000000002</v>
      </c>
      <c r="O2700" s="202"/>
      <c r="P2700" s="202"/>
      <c r="Q2700" s="203">
        <f t="shared" si="165"/>
        <v>0</v>
      </c>
      <c r="R2700" s="203">
        <f t="shared" si="166"/>
        <v>0</v>
      </c>
      <c r="S2700" s="213">
        <f>IF(M2700="nvt",0,IF(O2700&gt;0,VLOOKUP(M2700,'3-Productie normen'!A:K,VLOOKUP(O2700,'3-Productie normen'!$B$34:$C$35,2,FALSE),FALSE)))</f>
        <v>0</v>
      </c>
      <c r="T2700" s="213">
        <f t="shared" si="167"/>
        <v>0</v>
      </c>
      <c r="U2700" s="572"/>
    </row>
    <row r="2701" spans="1:21" ht="14.15" customHeight="1">
      <c r="A2701" s="231">
        <v>2700</v>
      </c>
      <c r="B2701" s="262" t="s">
        <v>88</v>
      </c>
      <c r="C2701" s="208" t="s">
        <v>2468</v>
      </c>
      <c r="D2701" s="208" t="s">
        <v>2469</v>
      </c>
      <c r="E2701" s="208" t="s">
        <v>2676</v>
      </c>
      <c r="F2701" s="208" t="s">
        <v>176</v>
      </c>
      <c r="G2701" s="208" t="s">
        <v>377</v>
      </c>
      <c r="H2701" s="208" t="s">
        <v>2682</v>
      </c>
      <c r="I2701" s="200" t="s">
        <v>143</v>
      </c>
      <c r="J2701" s="208" t="s">
        <v>790</v>
      </c>
      <c r="K2701" s="208" t="s">
        <v>791</v>
      </c>
      <c r="L2701" s="208" t="s">
        <v>381</v>
      </c>
      <c r="M2701" s="208" t="s">
        <v>143</v>
      </c>
      <c r="N2701" s="201">
        <v>2.94</v>
      </c>
      <c r="O2701" s="202"/>
      <c r="P2701" s="202"/>
      <c r="Q2701" s="203">
        <f t="shared" si="165"/>
        <v>0</v>
      </c>
      <c r="R2701" s="203">
        <f t="shared" si="166"/>
        <v>0</v>
      </c>
      <c r="S2701" s="213">
        <f>IF(M2701="nvt",0,IF(O2701&gt;0,VLOOKUP(M2701,'3-Productie normen'!A:K,VLOOKUP(O2701,'3-Productie normen'!$B$34:$C$35,2,FALSE),FALSE)))</f>
        <v>0</v>
      </c>
      <c r="T2701" s="213">
        <f t="shared" si="167"/>
        <v>0</v>
      </c>
      <c r="U2701" s="572"/>
    </row>
    <row r="2702" spans="1:21" ht="14.15" customHeight="1">
      <c r="A2702" s="231">
        <v>2701</v>
      </c>
      <c r="B2702" s="262" t="s">
        <v>88</v>
      </c>
      <c r="C2702" s="208" t="s">
        <v>2468</v>
      </c>
      <c r="D2702" s="208" t="s">
        <v>2469</v>
      </c>
      <c r="E2702" s="208" t="s">
        <v>2676</v>
      </c>
      <c r="F2702" s="208" t="s">
        <v>176</v>
      </c>
      <c r="G2702" s="208" t="s">
        <v>377</v>
      </c>
      <c r="H2702" s="208" t="s">
        <v>395</v>
      </c>
      <c r="I2702" s="200" t="s">
        <v>143</v>
      </c>
      <c r="J2702" s="208" t="s">
        <v>790</v>
      </c>
      <c r="K2702" s="208" t="s">
        <v>791</v>
      </c>
      <c r="L2702" s="208" t="s">
        <v>381</v>
      </c>
      <c r="M2702" s="208" t="s">
        <v>143</v>
      </c>
      <c r="N2702" s="201">
        <v>5.6875</v>
      </c>
      <c r="O2702" s="202"/>
      <c r="P2702" s="202"/>
      <c r="Q2702" s="203">
        <f t="shared" si="165"/>
        <v>0</v>
      </c>
      <c r="R2702" s="203">
        <f t="shared" si="166"/>
        <v>0</v>
      </c>
      <c r="S2702" s="213">
        <f>IF(M2702="nvt",0,IF(O2702&gt;0,VLOOKUP(M2702,'3-Productie normen'!A:K,VLOOKUP(O2702,'3-Productie normen'!$B$34:$C$35,2,FALSE),FALSE)))</f>
        <v>0</v>
      </c>
      <c r="T2702" s="213">
        <f t="shared" si="167"/>
        <v>0</v>
      </c>
      <c r="U2702" s="572"/>
    </row>
    <row r="2703" spans="1:21" ht="14.15" customHeight="1">
      <c r="A2703" s="231">
        <v>2702</v>
      </c>
      <c r="B2703" s="262" t="s">
        <v>88</v>
      </c>
      <c r="C2703" s="208" t="s">
        <v>2468</v>
      </c>
      <c r="D2703" s="208" t="s">
        <v>2469</v>
      </c>
      <c r="E2703" s="208" t="s">
        <v>2676</v>
      </c>
      <c r="F2703" s="208" t="s">
        <v>176</v>
      </c>
      <c r="G2703" s="208" t="s">
        <v>377</v>
      </c>
      <c r="H2703" s="208" t="s">
        <v>2683</v>
      </c>
      <c r="I2703" s="200" t="s">
        <v>143</v>
      </c>
      <c r="J2703" s="208" t="s">
        <v>790</v>
      </c>
      <c r="K2703" s="208" t="s">
        <v>791</v>
      </c>
      <c r="L2703" s="208" t="s">
        <v>381</v>
      </c>
      <c r="M2703" s="208" t="s">
        <v>143</v>
      </c>
      <c r="N2703" s="201">
        <v>5.6875</v>
      </c>
      <c r="O2703" s="202"/>
      <c r="P2703" s="202"/>
      <c r="Q2703" s="203">
        <f t="shared" si="165"/>
        <v>0</v>
      </c>
      <c r="R2703" s="203">
        <f t="shared" si="166"/>
        <v>0</v>
      </c>
      <c r="S2703" s="213">
        <f>IF(M2703="nvt",0,IF(O2703&gt;0,VLOOKUP(M2703,'3-Productie normen'!A:K,VLOOKUP(O2703,'3-Productie normen'!$B$34:$C$35,2,FALSE),FALSE)))</f>
        <v>0</v>
      </c>
      <c r="T2703" s="213">
        <f t="shared" si="167"/>
        <v>0</v>
      </c>
      <c r="U2703" s="572"/>
    </row>
    <row r="2704" spans="1:21" ht="14.15" customHeight="1">
      <c r="A2704" s="231">
        <v>2703</v>
      </c>
      <c r="B2704" s="262" t="s">
        <v>88</v>
      </c>
      <c r="C2704" s="208" t="s">
        <v>2468</v>
      </c>
      <c r="D2704" s="208" t="s">
        <v>2469</v>
      </c>
      <c r="E2704" s="208" t="s">
        <v>2676</v>
      </c>
      <c r="F2704" s="208" t="s">
        <v>176</v>
      </c>
      <c r="G2704" s="208" t="s">
        <v>377</v>
      </c>
      <c r="H2704" s="208" t="s">
        <v>396</v>
      </c>
      <c r="I2704" s="200" t="s">
        <v>143</v>
      </c>
      <c r="J2704" s="208" t="s">
        <v>255</v>
      </c>
      <c r="K2704" s="208" t="s">
        <v>566</v>
      </c>
      <c r="L2704" s="208" t="s">
        <v>381</v>
      </c>
      <c r="M2704" s="208" t="s">
        <v>143</v>
      </c>
      <c r="N2704" s="201">
        <v>6.5362999999999998</v>
      </c>
      <c r="O2704" s="202"/>
      <c r="P2704" s="202"/>
      <c r="Q2704" s="203">
        <f t="shared" si="165"/>
        <v>0</v>
      </c>
      <c r="R2704" s="203">
        <f t="shared" si="166"/>
        <v>0</v>
      </c>
      <c r="S2704" s="213">
        <f>IF(M2704="nvt",0,IF(O2704&gt;0,VLOOKUP(M2704,'3-Productie normen'!A:K,VLOOKUP(O2704,'3-Productie normen'!$B$34:$C$35,2,FALSE),FALSE)))</f>
        <v>0</v>
      </c>
      <c r="T2704" s="213">
        <f t="shared" si="167"/>
        <v>0</v>
      </c>
      <c r="U2704" s="572"/>
    </row>
    <row r="2705" spans="1:21" ht="14.15" customHeight="1">
      <c r="A2705" s="231">
        <v>2704</v>
      </c>
      <c r="B2705" s="262" t="s">
        <v>88</v>
      </c>
      <c r="C2705" s="208" t="s">
        <v>2468</v>
      </c>
      <c r="D2705" s="208" t="s">
        <v>2469</v>
      </c>
      <c r="E2705" s="208" t="s">
        <v>2676</v>
      </c>
      <c r="F2705" s="208" t="s">
        <v>176</v>
      </c>
      <c r="G2705" s="208" t="s">
        <v>377</v>
      </c>
      <c r="H2705" s="208" t="s">
        <v>2529</v>
      </c>
      <c r="I2705" s="200" t="s">
        <v>143</v>
      </c>
      <c r="J2705" s="208" t="s">
        <v>255</v>
      </c>
      <c r="K2705" s="208" t="s">
        <v>566</v>
      </c>
      <c r="L2705" s="208" t="s">
        <v>381</v>
      </c>
      <c r="M2705" s="208" t="s">
        <v>143</v>
      </c>
      <c r="N2705" s="201">
        <v>6.5362999999999998</v>
      </c>
      <c r="O2705" s="202"/>
      <c r="P2705" s="202"/>
      <c r="Q2705" s="203">
        <f t="shared" si="165"/>
        <v>0</v>
      </c>
      <c r="R2705" s="203">
        <f t="shared" si="166"/>
        <v>0</v>
      </c>
      <c r="S2705" s="213">
        <f>IF(M2705="nvt",0,IF(O2705&gt;0,VLOOKUP(M2705,'3-Productie normen'!A:K,VLOOKUP(O2705,'3-Productie normen'!$B$34:$C$35,2,FALSE),FALSE)))</f>
        <v>0</v>
      </c>
      <c r="T2705" s="213">
        <f t="shared" si="167"/>
        <v>0</v>
      </c>
      <c r="U2705" s="572"/>
    </row>
    <row r="2706" spans="1:21" ht="14.15" customHeight="1">
      <c r="A2706" s="232">
        <v>2705</v>
      </c>
      <c r="B2706" s="262" t="s">
        <v>88</v>
      </c>
      <c r="C2706" s="208" t="s">
        <v>2468</v>
      </c>
      <c r="D2706" s="208" t="s">
        <v>2469</v>
      </c>
      <c r="E2706" s="208" t="s">
        <v>2676</v>
      </c>
      <c r="F2706" s="208" t="s">
        <v>176</v>
      </c>
      <c r="G2706" s="208" t="s">
        <v>377</v>
      </c>
      <c r="H2706" s="208" t="s">
        <v>2530</v>
      </c>
      <c r="I2706" s="200" t="s">
        <v>143</v>
      </c>
      <c r="J2706" s="208" t="s">
        <v>255</v>
      </c>
      <c r="K2706" s="208" t="s">
        <v>566</v>
      </c>
      <c r="L2706" s="208" t="s">
        <v>381</v>
      </c>
      <c r="M2706" s="208" t="s">
        <v>143</v>
      </c>
      <c r="N2706" s="201">
        <v>6.5362999999999998</v>
      </c>
      <c r="O2706" s="202"/>
      <c r="P2706" s="202"/>
      <c r="Q2706" s="203">
        <f t="shared" si="165"/>
        <v>0</v>
      </c>
      <c r="R2706" s="203">
        <f t="shared" si="166"/>
        <v>0</v>
      </c>
      <c r="S2706" s="213">
        <f>IF(M2706="nvt",0,IF(O2706&gt;0,VLOOKUP(M2706,'3-Productie normen'!A:K,VLOOKUP(O2706,'3-Productie normen'!$B$34:$C$35,2,FALSE),FALSE)))</f>
        <v>0</v>
      </c>
      <c r="T2706" s="213">
        <f t="shared" si="167"/>
        <v>0</v>
      </c>
      <c r="U2706" s="572"/>
    </row>
    <row r="2707" spans="1:21" ht="14.15" customHeight="1">
      <c r="A2707" s="231">
        <v>2706</v>
      </c>
      <c r="B2707" s="262" t="s">
        <v>88</v>
      </c>
      <c r="C2707" s="208" t="s">
        <v>2468</v>
      </c>
      <c r="D2707" s="208" t="s">
        <v>2469</v>
      </c>
      <c r="E2707" s="208" t="s">
        <v>2676</v>
      </c>
      <c r="F2707" s="208" t="s">
        <v>176</v>
      </c>
      <c r="G2707" s="208" t="s">
        <v>377</v>
      </c>
      <c r="H2707" s="208" t="s">
        <v>2531</v>
      </c>
      <c r="I2707" s="200" t="s">
        <v>143</v>
      </c>
      <c r="J2707" s="208" t="s">
        <v>255</v>
      </c>
      <c r="K2707" s="208" t="s">
        <v>566</v>
      </c>
      <c r="L2707" s="208" t="s">
        <v>381</v>
      </c>
      <c r="M2707" s="208" t="s">
        <v>143</v>
      </c>
      <c r="N2707" s="201">
        <v>6.5362999999999998</v>
      </c>
      <c r="O2707" s="202"/>
      <c r="P2707" s="202"/>
      <c r="Q2707" s="203">
        <f t="shared" si="165"/>
        <v>0</v>
      </c>
      <c r="R2707" s="203">
        <f t="shared" si="166"/>
        <v>0</v>
      </c>
      <c r="S2707" s="213">
        <f>IF(M2707="nvt",0,IF(O2707&gt;0,VLOOKUP(M2707,'3-Productie normen'!A:K,VLOOKUP(O2707,'3-Productie normen'!$B$34:$C$35,2,FALSE),FALSE)))</f>
        <v>0</v>
      </c>
      <c r="T2707" s="213">
        <f t="shared" si="167"/>
        <v>0</v>
      </c>
      <c r="U2707" s="572"/>
    </row>
    <row r="2708" spans="1:21" ht="14.15" customHeight="1">
      <c r="A2708" s="231">
        <v>2707</v>
      </c>
      <c r="B2708" s="262" t="s">
        <v>88</v>
      </c>
      <c r="C2708" s="208" t="s">
        <v>2468</v>
      </c>
      <c r="D2708" s="208" t="s">
        <v>2469</v>
      </c>
      <c r="E2708" s="208" t="s">
        <v>2684</v>
      </c>
      <c r="F2708" s="208" t="s">
        <v>176</v>
      </c>
      <c r="G2708" s="208" t="s">
        <v>377</v>
      </c>
      <c r="H2708" s="208" t="s">
        <v>378</v>
      </c>
      <c r="I2708" s="200" t="s">
        <v>143</v>
      </c>
      <c r="J2708" s="208" t="s">
        <v>255</v>
      </c>
      <c r="K2708" s="208" t="s">
        <v>566</v>
      </c>
      <c r="L2708" s="208" t="s">
        <v>1684</v>
      </c>
      <c r="M2708" s="208" t="s">
        <v>143</v>
      </c>
      <c r="N2708" s="201">
        <v>69.930000000000007</v>
      </c>
      <c r="O2708" s="202"/>
      <c r="P2708" s="202"/>
      <c r="Q2708" s="203">
        <f t="shared" si="165"/>
        <v>0</v>
      </c>
      <c r="R2708" s="203">
        <f t="shared" si="166"/>
        <v>0</v>
      </c>
      <c r="S2708" s="213">
        <f>IF(M2708="nvt",0,IF(O2708&gt;0,VLOOKUP(M2708,'3-Productie normen'!A:K,VLOOKUP(O2708,'3-Productie normen'!$B$34:$C$35,2,FALSE),FALSE)))</f>
        <v>0</v>
      </c>
      <c r="T2708" s="213">
        <f t="shared" si="167"/>
        <v>0</v>
      </c>
      <c r="U2708" s="572"/>
    </row>
    <row r="2709" spans="1:21" ht="14.15" customHeight="1">
      <c r="A2709" s="231">
        <v>2708</v>
      </c>
      <c r="B2709" s="262" t="s">
        <v>88</v>
      </c>
      <c r="C2709" s="208" t="s">
        <v>2468</v>
      </c>
      <c r="D2709" s="208" t="s">
        <v>2469</v>
      </c>
      <c r="E2709" s="208" t="s">
        <v>2684</v>
      </c>
      <c r="F2709" s="208" t="s">
        <v>176</v>
      </c>
      <c r="G2709" s="208" t="s">
        <v>377</v>
      </c>
      <c r="H2709" s="208" t="s">
        <v>382</v>
      </c>
      <c r="I2709" s="200" t="s">
        <v>143</v>
      </c>
      <c r="J2709" s="208" t="s">
        <v>255</v>
      </c>
      <c r="K2709" s="208" t="s">
        <v>566</v>
      </c>
      <c r="L2709" s="208" t="s">
        <v>1684</v>
      </c>
      <c r="M2709" s="208" t="s">
        <v>143</v>
      </c>
      <c r="N2709" s="201">
        <v>5.2170000000000005</v>
      </c>
      <c r="O2709" s="202"/>
      <c r="P2709" s="202"/>
      <c r="Q2709" s="203">
        <f t="shared" si="165"/>
        <v>0</v>
      </c>
      <c r="R2709" s="203">
        <f t="shared" si="166"/>
        <v>0</v>
      </c>
      <c r="S2709" s="213">
        <f>IF(M2709="nvt",0,IF(O2709&gt;0,VLOOKUP(M2709,'3-Productie normen'!A:K,VLOOKUP(O2709,'3-Productie normen'!$B$34:$C$35,2,FALSE),FALSE)))</f>
        <v>0</v>
      </c>
      <c r="T2709" s="213">
        <f t="shared" si="167"/>
        <v>0</v>
      </c>
      <c r="U2709" s="572"/>
    </row>
    <row r="2710" spans="1:21" ht="14.15" customHeight="1">
      <c r="A2710" s="231">
        <v>2709</v>
      </c>
      <c r="B2710" s="262" t="s">
        <v>88</v>
      </c>
      <c r="C2710" s="208" t="s">
        <v>2468</v>
      </c>
      <c r="D2710" s="208" t="s">
        <v>2469</v>
      </c>
      <c r="E2710" s="208" t="s">
        <v>2684</v>
      </c>
      <c r="F2710" s="208" t="s">
        <v>176</v>
      </c>
      <c r="G2710" s="208" t="s">
        <v>377</v>
      </c>
      <c r="H2710" s="208" t="s">
        <v>383</v>
      </c>
      <c r="I2710" s="200" t="s">
        <v>143</v>
      </c>
      <c r="J2710" s="208" t="s">
        <v>255</v>
      </c>
      <c r="K2710" s="208" t="s">
        <v>566</v>
      </c>
      <c r="L2710" s="208" t="s">
        <v>1684</v>
      </c>
      <c r="M2710" s="208" t="s">
        <v>143</v>
      </c>
      <c r="N2710" s="201">
        <v>5.2216999999999993</v>
      </c>
      <c r="O2710" s="202"/>
      <c r="P2710" s="202"/>
      <c r="Q2710" s="203">
        <f t="shared" si="165"/>
        <v>0</v>
      </c>
      <c r="R2710" s="203">
        <f t="shared" si="166"/>
        <v>0</v>
      </c>
      <c r="S2710" s="213">
        <f>IF(M2710="nvt",0,IF(O2710&gt;0,VLOOKUP(M2710,'3-Productie normen'!A:K,VLOOKUP(O2710,'3-Productie normen'!$B$34:$C$35,2,FALSE),FALSE)))</f>
        <v>0</v>
      </c>
      <c r="T2710" s="213">
        <f t="shared" si="167"/>
        <v>0</v>
      </c>
      <c r="U2710" s="572"/>
    </row>
    <row r="2711" spans="1:21" ht="14.15" customHeight="1">
      <c r="A2711" s="231">
        <v>2710</v>
      </c>
      <c r="B2711" s="262" t="s">
        <v>88</v>
      </c>
      <c r="C2711" s="208" t="s">
        <v>2468</v>
      </c>
      <c r="D2711" s="208" t="s">
        <v>2469</v>
      </c>
      <c r="E2711" s="208" t="s">
        <v>2684</v>
      </c>
      <c r="F2711" s="208" t="s">
        <v>176</v>
      </c>
      <c r="G2711" s="208" t="s">
        <v>377</v>
      </c>
      <c r="H2711" s="208" t="s">
        <v>384</v>
      </c>
      <c r="I2711" s="200" t="s">
        <v>143</v>
      </c>
      <c r="J2711" s="208" t="s">
        <v>379</v>
      </c>
      <c r="K2711" s="208" t="s">
        <v>640</v>
      </c>
      <c r="L2711" s="208" t="s">
        <v>1684</v>
      </c>
      <c r="M2711" s="208" t="s">
        <v>143</v>
      </c>
      <c r="N2711" s="201">
        <v>29.015999999999998</v>
      </c>
      <c r="O2711" s="202"/>
      <c r="P2711" s="202"/>
      <c r="Q2711" s="203">
        <f t="shared" si="165"/>
        <v>0</v>
      </c>
      <c r="R2711" s="203">
        <f t="shared" si="166"/>
        <v>0</v>
      </c>
      <c r="S2711" s="213">
        <f>IF(M2711="nvt",0,IF(O2711&gt;0,VLOOKUP(M2711,'3-Productie normen'!A:K,VLOOKUP(O2711,'3-Productie normen'!$B$34:$C$35,2,FALSE),FALSE)))</f>
        <v>0</v>
      </c>
      <c r="T2711" s="213">
        <f t="shared" si="167"/>
        <v>0</v>
      </c>
      <c r="U2711" s="572"/>
    </row>
    <row r="2712" spans="1:21" ht="14.15" customHeight="1">
      <c r="A2712" s="231">
        <v>2711</v>
      </c>
      <c r="B2712" s="262" t="s">
        <v>88</v>
      </c>
      <c r="C2712" s="208" t="s">
        <v>2468</v>
      </c>
      <c r="D2712" s="208" t="s">
        <v>2469</v>
      </c>
      <c r="E2712" s="208" t="s">
        <v>2684</v>
      </c>
      <c r="F2712" s="208" t="s">
        <v>176</v>
      </c>
      <c r="G2712" s="208" t="s">
        <v>377</v>
      </c>
      <c r="H2712" s="208" t="s">
        <v>385</v>
      </c>
      <c r="I2712" s="200" t="s">
        <v>143</v>
      </c>
      <c r="J2712" s="208" t="s">
        <v>222</v>
      </c>
      <c r="K2712" s="208" t="s">
        <v>237</v>
      </c>
      <c r="L2712" s="208" t="s">
        <v>1684</v>
      </c>
      <c r="M2712" s="208" t="s">
        <v>143</v>
      </c>
      <c r="N2712" s="201">
        <v>16.5943</v>
      </c>
      <c r="O2712" s="202"/>
      <c r="P2712" s="202"/>
      <c r="Q2712" s="203">
        <f t="shared" si="165"/>
        <v>0</v>
      </c>
      <c r="R2712" s="203">
        <f t="shared" si="166"/>
        <v>0</v>
      </c>
      <c r="S2712" s="213">
        <f>IF(M2712="nvt",0,IF(O2712&gt;0,VLOOKUP(M2712,'3-Productie normen'!A:K,VLOOKUP(O2712,'3-Productie normen'!$B$34:$C$35,2,FALSE),FALSE)))</f>
        <v>0</v>
      </c>
      <c r="T2712" s="213">
        <f t="shared" si="167"/>
        <v>0</v>
      </c>
      <c r="U2712" s="572"/>
    </row>
    <row r="2713" spans="1:21" ht="14.15" customHeight="1">
      <c r="A2713" s="231">
        <v>2712</v>
      </c>
      <c r="B2713" s="262" t="s">
        <v>88</v>
      </c>
      <c r="C2713" s="208" t="s">
        <v>2468</v>
      </c>
      <c r="D2713" s="208" t="s">
        <v>2469</v>
      </c>
      <c r="E2713" s="208" t="s">
        <v>2684</v>
      </c>
      <c r="F2713" s="208" t="s">
        <v>176</v>
      </c>
      <c r="G2713" s="208" t="s">
        <v>377</v>
      </c>
      <c r="H2713" s="208" t="s">
        <v>386</v>
      </c>
      <c r="I2713" s="200" t="s">
        <v>143</v>
      </c>
      <c r="J2713" s="208" t="s">
        <v>255</v>
      </c>
      <c r="K2713" s="208" t="s">
        <v>566</v>
      </c>
      <c r="L2713" s="208" t="s">
        <v>1684</v>
      </c>
      <c r="M2713" s="208" t="s">
        <v>143</v>
      </c>
      <c r="N2713" s="201">
        <v>9.1374999999999993</v>
      </c>
      <c r="O2713" s="202"/>
      <c r="P2713" s="202"/>
      <c r="Q2713" s="203">
        <f t="shared" si="165"/>
        <v>0</v>
      </c>
      <c r="R2713" s="203">
        <f t="shared" si="166"/>
        <v>0</v>
      </c>
      <c r="S2713" s="213">
        <f>IF(M2713="nvt",0,IF(O2713&gt;0,VLOOKUP(M2713,'3-Productie normen'!A:K,VLOOKUP(O2713,'3-Productie normen'!$B$34:$C$35,2,FALSE),FALSE)))</f>
        <v>0</v>
      </c>
      <c r="T2713" s="213">
        <f t="shared" si="167"/>
        <v>0</v>
      </c>
      <c r="U2713" s="572"/>
    </row>
    <row r="2714" spans="1:21" ht="14.15" customHeight="1">
      <c r="A2714" s="232">
        <v>2713</v>
      </c>
      <c r="B2714" s="262" t="s">
        <v>88</v>
      </c>
      <c r="C2714" s="208" t="s">
        <v>2468</v>
      </c>
      <c r="D2714" s="208" t="s">
        <v>2469</v>
      </c>
      <c r="E2714" s="208" t="s">
        <v>2684</v>
      </c>
      <c r="F2714" s="208" t="s">
        <v>176</v>
      </c>
      <c r="G2714" s="208" t="s">
        <v>377</v>
      </c>
      <c r="H2714" s="208" t="s">
        <v>390</v>
      </c>
      <c r="I2714" s="200" t="s">
        <v>143</v>
      </c>
      <c r="J2714" s="208" t="s">
        <v>255</v>
      </c>
      <c r="K2714" s="208" t="s">
        <v>566</v>
      </c>
      <c r="L2714" s="208" t="s">
        <v>1684</v>
      </c>
      <c r="M2714" s="208" t="s">
        <v>143</v>
      </c>
      <c r="N2714" s="201">
        <v>69.930000000000007</v>
      </c>
      <c r="O2714" s="202"/>
      <c r="P2714" s="202"/>
      <c r="Q2714" s="203">
        <f t="shared" si="165"/>
        <v>0</v>
      </c>
      <c r="R2714" s="203">
        <f t="shared" si="166"/>
        <v>0</v>
      </c>
      <c r="S2714" s="213">
        <f>IF(M2714="nvt",0,IF(O2714&gt;0,VLOOKUP(M2714,'3-Productie normen'!A:K,VLOOKUP(O2714,'3-Productie normen'!$B$34:$C$35,2,FALSE),FALSE)))</f>
        <v>0</v>
      </c>
      <c r="T2714" s="213">
        <f t="shared" si="167"/>
        <v>0</v>
      </c>
      <c r="U2714" s="572"/>
    </row>
    <row r="2715" spans="1:21" ht="14.15" customHeight="1">
      <c r="A2715" s="231">
        <v>2714</v>
      </c>
      <c r="B2715" s="262" t="s">
        <v>88</v>
      </c>
      <c r="C2715" s="208" t="s">
        <v>2468</v>
      </c>
      <c r="D2715" s="208" t="s">
        <v>2469</v>
      </c>
      <c r="E2715" s="208" t="s">
        <v>2684</v>
      </c>
      <c r="F2715" s="208" t="s">
        <v>176</v>
      </c>
      <c r="G2715" s="208" t="s">
        <v>377</v>
      </c>
      <c r="H2715" s="208" t="s">
        <v>391</v>
      </c>
      <c r="I2715" s="200" t="s">
        <v>143</v>
      </c>
      <c r="J2715" s="208" t="s">
        <v>255</v>
      </c>
      <c r="K2715" s="208" t="s">
        <v>566</v>
      </c>
      <c r="L2715" s="208" t="s">
        <v>1684</v>
      </c>
      <c r="M2715" s="208" t="s">
        <v>143</v>
      </c>
      <c r="N2715" s="201">
        <v>51.15</v>
      </c>
      <c r="O2715" s="202"/>
      <c r="P2715" s="202"/>
      <c r="Q2715" s="203">
        <f t="shared" si="165"/>
        <v>0</v>
      </c>
      <c r="R2715" s="203">
        <f t="shared" si="166"/>
        <v>0</v>
      </c>
      <c r="S2715" s="213">
        <f>IF(M2715="nvt",0,IF(O2715&gt;0,VLOOKUP(M2715,'3-Productie normen'!A:K,VLOOKUP(O2715,'3-Productie normen'!$B$34:$C$35,2,FALSE),FALSE)))</f>
        <v>0</v>
      </c>
      <c r="T2715" s="213">
        <f t="shared" si="167"/>
        <v>0</v>
      </c>
      <c r="U2715" s="572"/>
    </row>
    <row r="2716" spans="1:21" ht="14.15" customHeight="1">
      <c r="A2716" s="231">
        <v>2715</v>
      </c>
      <c r="B2716" s="262" t="s">
        <v>88</v>
      </c>
      <c r="C2716" s="208" t="s">
        <v>2468</v>
      </c>
      <c r="D2716" s="208" t="s">
        <v>2469</v>
      </c>
      <c r="E2716" s="208" t="s">
        <v>2684</v>
      </c>
      <c r="F2716" s="208" t="s">
        <v>176</v>
      </c>
      <c r="G2716" s="208" t="s">
        <v>377</v>
      </c>
      <c r="H2716" s="208" t="s">
        <v>392</v>
      </c>
      <c r="I2716" s="200" t="s">
        <v>143</v>
      </c>
      <c r="J2716" s="208" t="s">
        <v>255</v>
      </c>
      <c r="K2716" s="208" t="s">
        <v>566</v>
      </c>
      <c r="L2716" s="208" t="s">
        <v>1684</v>
      </c>
      <c r="M2716" s="208" t="s">
        <v>143</v>
      </c>
      <c r="N2716" s="201">
        <v>47.25</v>
      </c>
      <c r="O2716" s="202"/>
      <c r="P2716" s="202"/>
      <c r="Q2716" s="203">
        <f t="shared" si="165"/>
        <v>0</v>
      </c>
      <c r="R2716" s="203">
        <f t="shared" si="166"/>
        <v>0</v>
      </c>
      <c r="S2716" s="213">
        <f>IF(M2716="nvt",0,IF(O2716&gt;0,VLOOKUP(M2716,'3-Productie normen'!A:K,VLOOKUP(O2716,'3-Productie normen'!$B$34:$C$35,2,FALSE),FALSE)))</f>
        <v>0</v>
      </c>
      <c r="T2716" s="213">
        <f t="shared" si="167"/>
        <v>0</v>
      </c>
      <c r="U2716" s="572"/>
    </row>
    <row r="2717" spans="1:21" ht="14.15" customHeight="1">
      <c r="A2717" s="231">
        <v>2716</v>
      </c>
      <c r="B2717" s="262" t="s">
        <v>88</v>
      </c>
      <c r="C2717" s="208" t="s">
        <v>2468</v>
      </c>
      <c r="D2717" s="208" t="s">
        <v>2469</v>
      </c>
      <c r="E2717" s="208" t="s">
        <v>2684</v>
      </c>
      <c r="F2717" s="208" t="s">
        <v>176</v>
      </c>
      <c r="G2717" s="208" t="s">
        <v>377</v>
      </c>
      <c r="H2717" s="208" t="s">
        <v>2436</v>
      </c>
      <c r="I2717" s="200" t="s">
        <v>143</v>
      </c>
      <c r="J2717" s="208" t="s">
        <v>209</v>
      </c>
      <c r="K2717" s="208" t="s">
        <v>220</v>
      </c>
      <c r="L2717" s="208" t="s">
        <v>1684</v>
      </c>
      <c r="M2717" s="208" t="s">
        <v>143</v>
      </c>
      <c r="N2717" s="201">
        <v>13.02</v>
      </c>
      <c r="O2717" s="202"/>
      <c r="P2717" s="202"/>
      <c r="Q2717" s="203">
        <f t="shared" si="165"/>
        <v>0</v>
      </c>
      <c r="R2717" s="203">
        <f t="shared" si="166"/>
        <v>0</v>
      </c>
      <c r="S2717" s="213">
        <f>IF(M2717="nvt",0,IF(O2717&gt;0,VLOOKUP(M2717,'3-Productie normen'!A:K,VLOOKUP(O2717,'3-Productie normen'!$B$34:$C$35,2,FALSE),FALSE)))</f>
        <v>0</v>
      </c>
      <c r="T2717" s="213">
        <f t="shared" si="167"/>
        <v>0</v>
      </c>
      <c r="U2717" s="572"/>
    </row>
    <row r="2718" spans="1:21" ht="14.15" customHeight="1">
      <c r="A2718" s="231">
        <v>2717</v>
      </c>
      <c r="B2718" s="262" t="s">
        <v>88</v>
      </c>
      <c r="C2718" s="208" t="s">
        <v>2468</v>
      </c>
      <c r="D2718" s="208" t="s">
        <v>2469</v>
      </c>
      <c r="E2718" s="208" t="s">
        <v>2684</v>
      </c>
      <c r="F2718" s="208" t="s">
        <v>176</v>
      </c>
      <c r="G2718" s="208" t="s">
        <v>377</v>
      </c>
      <c r="H2718" s="208" t="s">
        <v>2557</v>
      </c>
      <c r="I2718" s="200" t="s">
        <v>143</v>
      </c>
      <c r="J2718" s="208" t="s">
        <v>209</v>
      </c>
      <c r="K2718" s="208" t="s">
        <v>213</v>
      </c>
      <c r="L2718" s="208" t="s">
        <v>1684</v>
      </c>
      <c r="M2718" s="208" t="s">
        <v>143</v>
      </c>
      <c r="N2718" s="201">
        <v>14.872</v>
      </c>
      <c r="O2718" s="202"/>
      <c r="P2718" s="202"/>
      <c r="Q2718" s="203">
        <f t="shared" si="165"/>
        <v>0</v>
      </c>
      <c r="R2718" s="203">
        <f t="shared" si="166"/>
        <v>0</v>
      </c>
      <c r="S2718" s="213">
        <f>IF(M2718="nvt",0,IF(O2718&gt;0,VLOOKUP(M2718,'3-Productie normen'!A:K,VLOOKUP(O2718,'3-Productie normen'!$B$34:$C$35,2,FALSE),FALSE)))</f>
        <v>0</v>
      </c>
      <c r="T2718" s="213">
        <f t="shared" si="167"/>
        <v>0</v>
      </c>
      <c r="U2718" s="572"/>
    </row>
    <row r="2719" spans="1:21" ht="14.15" customHeight="1">
      <c r="A2719" s="231">
        <v>2718</v>
      </c>
      <c r="B2719" s="262" t="s">
        <v>88</v>
      </c>
      <c r="C2719" s="208" t="s">
        <v>2468</v>
      </c>
      <c r="D2719" s="208" t="s">
        <v>2469</v>
      </c>
      <c r="E2719" s="208" t="s">
        <v>2684</v>
      </c>
      <c r="F2719" s="208" t="s">
        <v>2685</v>
      </c>
      <c r="G2719" s="208" t="s">
        <v>177</v>
      </c>
      <c r="H2719" s="208" t="s">
        <v>2559</v>
      </c>
      <c r="I2719" s="200" t="s">
        <v>143</v>
      </c>
      <c r="J2719" s="208" t="s">
        <v>209</v>
      </c>
      <c r="K2719" s="208" t="s">
        <v>213</v>
      </c>
      <c r="L2719" s="208" t="s">
        <v>1684</v>
      </c>
      <c r="M2719" s="208" t="s">
        <v>143</v>
      </c>
      <c r="N2719" s="201">
        <v>86.3</v>
      </c>
      <c r="O2719" s="202"/>
      <c r="P2719" s="202"/>
      <c r="Q2719" s="203">
        <f t="shared" si="165"/>
        <v>0</v>
      </c>
      <c r="R2719" s="203">
        <f t="shared" si="166"/>
        <v>0</v>
      </c>
      <c r="S2719" s="213">
        <f>IF(M2719="nvt",0,IF(O2719&gt;0,VLOOKUP(M2719,'3-Productie normen'!A:K,VLOOKUP(O2719,'3-Productie normen'!$B$34:$C$35,2,FALSE),FALSE)))</f>
        <v>0</v>
      </c>
      <c r="T2719" s="213">
        <f t="shared" si="167"/>
        <v>0</v>
      </c>
      <c r="U2719" s="572"/>
    </row>
    <row r="2720" spans="1:21" ht="14.15" customHeight="1">
      <c r="A2720" s="231">
        <v>2719</v>
      </c>
      <c r="B2720" s="262" t="s">
        <v>88</v>
      </c>
      <c r="C2720" s="208" t="s">
        <v>2468</v>
      </c>
      <c r="D2720" s="208" t="s">
        <v>2469</v>
      </c>
      <c r="E2720" s="208" t="s">
        <v>2686</v>
      </c>
      <c r="F2720" s="208" t="s">
        <v>176</v>
      </c>
      <c r="G2720" s="208" t="s">
        <v>377</v>
      </c>
      <c r="H2720" s="208" t="s">
        <v>378</v>
      </c>
      <c r="I2720" s="200" t="s">
        <v>125</v>
      </c>
      <c r="J2720" s="208" t="s">
        <v>222</v>
      </c>
      <c r="K2720" s="208" t="s">
        <v>279</v>
      </c>
      <c r="L2720" s="208" t="s">
        <v>381</v>
      </c>
      <c r="M2720" s="208" t="s">
        <v>129</v>
      </c>
      <c r="N2720" s="201">
        <v>4.4960000000000004</v>
      </c>
      <c r="O2720" s="202" t="s">
        <v>81</v>
      </c>
      <c r="P2720" s="202"/>
      <c r="Q2720" s="203">
        <f t="shared" si="165"/>
        <v>0</v>
      </c>
      <c r="R2720" s="203">
        <f t="shared" si="166"/>
        <v>0</v>
      </c>
      <c r="S2720" s="213">
        <f>IF(M2720="nvt",0,IF(O2720&gt;0,VLOOKUP(M2720,'3-Productie normen'!A:K,VLOOKUP(O2720,'3-Productie normen'!$B$34:$C$35,2,FALSE),FALSE)))</f>
        <v>0</v>
      </c>
      <c r="T2720" s="213">
        <f t="shared" si="167"/>
        <v>0</v>
      </c>
      <c r="U2720" s="572"/>
    </row>
    <row r="2721" spans="1:21" ht="14.15" customHeight="1">
      <c r="A2721" s="231">
        <v>2720</v>
      </c>
      <c r="B2721" s="262" t="s">
        <v>88</v>
      </c>
      <c r="C2721" s="208" t="s">
        <v>2468</v>
      </c>
      <c r="D2721" s="208" t="s">
        <v>2469</v>
      </c>
      <c r="E2721" s="208" t="s">
        <v>2686</v>
      </c>
      <c r="F2721" s="208" t="s">
        <v>176</v>
      </c>
      <c r="G2721" s="208" t="s">
        <v>377</v>
      </c>
      <c r="H2721" s="208" t="s">
        <v>382</v>
      </c>
      <c r="I2721" s="200" t="s">
        <v>143</v>
      </c>
      <c r="J2721" s="208" t="s">
        <v>255</v>
      </c>
      <c r="K2721" s="208" t="s">
        <v>256</v>
      </c>
      <c r="L2721" s="208" t="s">
        <v>381</v>
      </c>
      <c r="M2721" s="208" t="s">
        <v>143</v>
      </c>
      <c r="N2721" s="201">
        <v>30.0885</v>
      </c>
      <c r="O2721" s="202"/>
      <c r="P2721" s="202"/>
      <c r="Q2721" s="203">
        <f t="shared" si="165"/>
        <v>0</v>
      </c>
      <c r="R2721" s="203">
        <f t="shared" si="166"/>
        <v>0</v>
      </c>
      <c r="S2721" s="213">
        <f>IF(M2721="nvt",0,IF(O2721&gt;0,VLOOKUP(M2721,'3-Productie normen'!A:K,VLOOKUP(O2721,'3-Productie normen'!$B$34:$C$35,2,FALSE),FALSE)))</f>
        <v>0</v>
      </c>
      <c r="T2721" s="213">
        <f t="shared" si="167"/>
        <v>0</v>
      </c>
      <c r="U2721" s="572"/>
    </row>
    <row r="2722" spans="1:21" ht="14.15" customHeight="1">
      <c r="A2722" s="232">
        <v>2721</v>
      </c>
      <c r="B2722" s="262" t="s">
        <v>88</v>
      </c>
      <c r="C2722" s="208" t="s">
        <v>2468</v>
      </c>
      <c r="D2722" s="208" t="s">
        <v>2469</v>
      </c>
      <c r="E2722" s="208" t="s">
        <v>2686</v>
      </c>
      <c r="F2722" s="208" t="s">
        <v>176</v>
      </c>
      <c r="G2722" s="208" t="s">
        <v>377</v>
      </c>
      <c r="H2722" s="208" t="s">
        <v>382</v>
      </c>
      <c r="I2722" s="200" t="s">
        <v>143</v>
      </c>
      <c r="J2722" s="208" t="s">
        <v>255</v>
      </c>
      <c r="K2722" s="208" t="s">
        <v>256</v>
      </c>
      <c r="L2722" s="208" t="s">
        <v>381</v>
      </c>
      <c r="M2722" s="208" t="s">
        <v>143</v>
      </c>
      <c r="N2722" s="201">
        <v>30.0885</v>
      </c>
      <c r="O2722" s="202"/>
      <c r="P2722" s="202"/>
      <c r="Q2722" s="203">
        <f t="shared" si="165"/>
        <v>0</v>
      </c>
      <c r="R2722" s="203">
        <f t="shared" si="166"/>
        <v>0</v>
      </c>
      <c r="S2722" s="213">
        <f>IF(M2722="nvt",0,IF(O2722&gt;0,VLOOKUP(M2722,'3-Productie normen'!A:K,VLOOKUP(O2722,'3-Productie normen'!$B$34:$C$35,2,FALSE),FALSE)))</f>
        <v>0</v>
      </c>
      <c r="T2722" s="213">
        <f t="shared" si="167"/>
        <v>0</v>
      </c>
      <c r="U2722" s="572"/>
    </row>
    <row r="2723" spans="1:21" ht="14.15" customHeight="1">
      <c r="A2723" s="231">
        <v>2722</v>
      </c>
      <c r="B2723" s="262" t="s">
        <v>88</v>
      </c>
      <c r="C2723" s="208" t="s">
        <v>2468</v>
      </c>
      <c r="D2723" s="208" t="s">
        <v>2469</v>
      </c>
      <c r="E2723" s="208" t="s">
        <v>2686</v>
      </c>
      <c r="F2723" s="208" t="s">
        <v>176</v>
      </c>
      <c r="G2723" s="208" t="s">
        <v>377</v>
      </c>
      <c r="H2723" s="208" t="s">
        <v>383</v>
      </c>
      <c r="I2723" s="200" t="s">
        <v>143</v>
      </c>
      <c r="J2723" s="208" t="s">
        <v>179</v>
      </c>
      <c r="K2723" s="208" t="s">
        <v>1240</v>
      </c>
      <c r="L2723" s="208" t="s">
        <v>381</v>
      </c>
      <c r="M2723" s="208" t="s">
        <v>143</v>
      </c>
      <c r="N2723" s="201">
        <v>15.8073</v>
      </c>
      <c r="O2723" s="202"/>
      <c r="P2723" s="202"/>
      <c r="Q2723" s="203">
        <f t="shared" si="165"/>
        <v>0</v>
      </c>
      <c r="R2723" s="203">
        <f t="shared" si="166"/>
        <v>0</v>
      </c>
      <c r="S2723" s="213">
        <f>IF(M2723="nvt",0,IF(O2723&gt;0,VLOOKUP(M2723,'3-Productie normen'!A:K,VLOOKUP(O2723,'3-Productie normen'!$B$34:$C$35,2,FALSE),FALSE)))</f>
        <v>0</v>
      </c>
      <c r="T2723" s="213">
        <f t="shared" si="167"/>
        <v>0</v>
      </c>
      <c r="U2723" s="572"/>
    </row>
    <row r="2724" spans="1:21" ht="14.15" customHeight="1">
      <c r="A2724" s="231">
        <v>2723</v>
      </c>
      <c r="B2724" s="262" t="s">
        <v>88</v>
      </c>
      <c r="C2724" s="208" t="s">
        <v>2468</v>
      </c>
      <c r="D2724" s="208" t="s">
        <v>2469</v>
      </c>
      <c r="E2724" s="208" t="s">
        <v>2686</v>
      </c>
      <c r="F2724" s="208" t="s">
        <v>176</v>
      </c>
      <c r="G2724" s="208" t="s">
        <v>377</v>
      </c>
      <c r="H2724" s="208" t="s">
        <v>384</v>
      </c>
      <c r="I2724" s="200" t="s">
        <v>143</v>
      </c>
      <c r="J2724" s="208" t="s">
        <v>255</v>
      </c>
      <c r="K2724" s="208" t="s">
        <v>566</v>
      </c>
      <c r="L2724" s="208" t="s">
        <v>381</v>
      </c>
      <c r="M2724" s="208" t="s">
        <v>143</v>
      </c>
      <c r="N2724" s="201">
        <v>152.41149999999999</v>
      </c>
      <c r="O2724" s="202"/>
      <c r="P2724" s="202"/>
      <c r="Q2724" s="203">
        <f t="shared" si="165"/>
        <v>0</v>
      </c>
      <c r="R2724" s="203">
        <f t="shared" si="166"/>
        <v>0</v>
      </c>
      <c r="S2724" s="213">
        <f>IF(M2724="nvt",0,IF(O2724&gt;0,VLOOKUP(M2724,'3-Productie normen'!A:K,VLOOKUP(O2724,'3-Productie normen'!$B$34:$C$35,2,FALSE),FALSE)))</f>
        <v>0</v>
      </c>
      <c r="T2724" s="213">
        <f t="shared" si="167"/>
        <v>0</v>
      </c>
      <c r="U2724" s="572"/>
    </row>
    <row r="2725" spans="1:21" ht="14.15" customHeight="1">
      <c r="A2725" s="231">
        <v>2724</v>
      </c>
      <c r="B2725" s="262" t="s">
        <v>88</v>
      </c>
      <c r="C2725" s="208" t="s">
        <v>2468</v>
      </c>
      <c r="D2725" s="208" t="s">
        <v>2469</v>
      </c>
      <c r="E2725" s="208" t="s">
        <v>2686</v>
      </c>
      <c r="F2725" s="208" t="s">
        <v>176</v>
      </c>
      <c r="G2725" s="208" t="s">
        <v>377</v>
      </c>
      <c r="H2725" s="208" t="s">
        <v>384</v>
      </c>
      <c r="I2725" s="200" t="s">
        <v>143</v>
      </c>
      <c r="J2725" s="208" t="s">
        <v>255</v>
      </c>
      <c r="K2725" s="208" t="s">
        <v>566</v>
      </c>
      <c r="L2725" s="208" t="s">
        <v>381</v>
      </c>
      <c r="M2725" s="208" t="s">
        <v>143</v>
      </c>
      <c r="N2725" s="201">
        <v>152.41149999999999</v>
      </c>
      <c r="O2725" s="202"/>
      <c r="P2725" s="202"/>
      <c r="Q2725" s="203">
        <f t="shared" si="165"/>
        <v>0</v>
      </c>
      <c r="R2725" s="203">
        <f t="shared" si="166"/>
        <v>0</v>
      </c>
      <c r="S2725" s="213">
        <f>IF(M2725="nvt",0,IF(O2725&gt;0,VLOOKUP(M2725,'3-Productie normen'!A:K,VLOOKUP(O2725,'3-Productie normen'!$B$34:$C$35,2,FALSE),FALSE)))</f>
        <v>0</v>
      </c>
      <c r="T2725" s="213">
        <f t="shared" si="167"/>
        <v>0</v>
      </c>
      <c r="U2725" s="572"/>
    </row>
    <row r="2726" spans="1:21" ht="14.15" customHeight="1">
      <c r="A2726" s="231">
        <v>2725</v>
      </c>
      <c r="B2726" s="262" t="s">
        <v>88</v>
      </c>
      <c r="C2726" s="208" t="s">
        <v>2468</v>
      </c>
      <c r="D2726" s="208" t="s">
        <v>2469</v>
      </c>
      <c r="E2726" s="208" t="s">
        <v>2686</v>
      </c>
      <c r="F2726" s="208" t="s">
        <v>176</v>
      </c>
      <c r="G2726" s="208" t="s">
        <v>377</v>
      </c>
      <c r="H2726" s="208" t="s">
        <v>384</v>
      </c>
      <c r="I2726" s="200" t="s">
        <v>143</v>
      </c>
      <c r="J2726" s="208" t="s">
        <v>255</v>
      </c>
      <c r="K2726" s="208" t="s">
        <v>566</v>
      </c>
      <c r="L2726" s="208" t="s">
        <v>381</v>
      </c>
      <c r="M2726" s="208" t="s">
        <v>143</v>
      </c>
      <c r="N2726" s="201">
        <v>0</v>
      </c>
      <c r="O2726" s="202"/>
      <c r="P2726" s="202"/>
      <c r="Q2726" s="203">
        <f t="shared" si="165"/>
        <v>0</v>
      </c>
      <c r="R2726" s="203">
        <f t="shared" si="166"/>
        <v>0</v>
      </c>
      <c r="S2726" s="213">
        <f>IF(M2726="nvt",0,IF(O2726&gt;0,VLOOKUP(M2726,'3-Productie normen'!A:K,VLOOKUP(O2726,'3-Productie normen'!$B$34:$C$35,2,FALSE),FALSE)))</f>
        <v>0</v>
      </c>
      <c r="T2726" s="213">
        <f t="shared" si="167"/>
        <v>0</v>
      </c>
      <c r="U2726" s="572"/>
    </row>
    <row r="2727" spans="1:21" ht="14.15" customHeight="1">
      <c r="A2727" s="231">
        <v>2726</v>
      </c>
      <c r="B2727" s="262" t="s">
        <v>88</v>
      </c>
      <c r="C2727" s="208" t="s">
        <v>2468</v>
      </c>
      <c r="D2727" s="208" t="s">
        <v>2469</v>
      </c>
      <c r="E2727" s="208" t="s">
        <v>2686</v>
      </c>
      <c r="F2727" s="208" t="s">
        <v>176</v>
      </c>
      <c r="G2727" s="208" t="s">
        <v>377</v>
      </c>
      <c r="H2727" s="208" t="s">
        <v>385</v>
      </c>
      <c r="I2727" s="200" t="s">
        <v>143</v>
      </c>
      <c r="J2727" s="208" t="s">
        <v>179</v>
      </c>
      <c r="K2727" s="208" t="s">
        <v>256</v>
      </c>
      <c r="L2727" s="208" t="s">
        <v>381</v>
      </c>
      <c r="M2727" s="208" t="s">
        <v>143</v>
      </c>
      <c r="N2727" s="201">
        <v>36.620899999999999</v>
      </c>
      <c r="O2727" s="202"/>
      <c r="P2727" s="202"/>
      <c r="Q2727" s="203">
        <f t="shared" si="165"/>
        <v>0</v>
      </c>
      <c r="R2727" s="203">
        <f t="shared" si="166"/>
        <v>0</v>
      </c>
      <c r="S2727" s="213">
        <f>IF(M2727="nvt",0,IF(O2727&gt;0,VLOOKUP(M2727,'3-Productie normen'!A:K,VLOOKUP(O2727,'3-Productie normen'!$B$34:$C$35,2,FALSE),FALSE)))</f>
        <v>0</v>
      </c>
      <c r="T2727" s="213">
        <f t="shared" si="167"/>
        <v>0</v>
      </c>
      <c r="U2727" s="572"/>
    </row>
    <row r="2728" spans="1:21" ht="14.15" customHeight="1">
      <c r="A2728" s="231">
        <v>2727</v>
      </c>
      <c r="B2728" s="262" t="s">
        <v>88</v>
      </c>
      <c r="C2728" s="208" t="s">
        <v>2468</v>
      </c>
      <c r="D2728" s="208" t="s">
        <v>2469</v>
      </c>
      <c r="E2728" s="208" t="s">
        <v>2686</v>
      </c>
      <c r="F2728" s="208" t="s">
        <v>176</v>
      </c>
      <c r="G2728" s="208" t="s">
        <v>377</v>
      </c>
      <c r="H2728" s="208" t="s">
        <v>386</v>
      </c>
      <c r="I2728" s="200" t="s">
        <v>125</v>
      </c>
      <c r="J2728" s="208" t="s">
        <v>222</v>
      </c>
      <c r="K2728" s="208" t="s">
        <v>279</v>
      </c>
      <c r="L2728" s="208" t="s">
        <v>381</v>
      </c>
      <c r="M2728" s="208" t="s">
        <v>129</v>
      </c>
      <c r="N2728" s="201">
        <v>11.4</v>
      </c>
      <c r="O2728" s="202" t="s">
        <v>81</v>
      </c>
      <c r="P2728" s="202"/>
      <c r="Q2728" s="203">
        <f t="shared" si="165"/>
        <v>0</v>
      </c>
      <c r="R2728" s="203">
        <f t="shared" si="166"/>
        <v>0</v>
      </c>
      <c r="S2728" s="213">
        <f>IF(M2728="nvt",0,IF(O2728&gt;0,VLOOKUP(M2728,'3-Productie normen'!A:K,VLOOKUP(O2728,'3-Productie normen'!$B$34:$C$35,2,FALSE),FALSE)))</f>
        <v>0</v>
      </c>
      <c r="T2728" s="213">
        <f t="shared" si="167"/>
        <v>0</v>
      </c>
      <c r="U2728" s="572"/>
    </row>
    <row r="2729" spans="1:21" ht="14.15" customHeight="1">
      <c r="A2729" s="231">
        <v>2728</v>
      </c>
      <c r="B2729" s="262" t="s">
        <v>88</v>
      </c>
      <c r="C2729" s="208" t="s">
        <v>2468</v>
      </c>
      <c r="D2729" s="208" t="s">
        <v>2469</v>
      </c>
      <c r="E2729" s="208" t="s">
        <v>2686</v>
      </c>
      <c r="F2729" s="208" t="s">
        <v>176</v>
      </c>
      <c r="G2729" s="208" t="s">
        <v>377</v>
      </c>
      <c r="H2729" s="208" t="s">
        <v>390</v>
      </c>
      <c r="I2729" s="200" t="s">
        <v>143</v>
      </c>
      <c r="J2729" s="208" t="s">
        <v>255</v>
      </c>
      <c r="K2729" s="208" t="s">
        <v>566</v>
      </c>
      <c r="L2729" s="208" t="s">
        <v>381</v>
      </c>
      <c r="M2729" s="208" t="s">
        <v>143</v>
      </c>
      <c r="N2729" s="201">
        <v>116.75020000000001</v>
      </c>
      <c r="O2729" s="202"/>
      <c r="P2729" s="202"/>
      <c r="Q2729" s="203">
        <f t="shared" si="165"/>
        <v>0</v>
      </c>
      <c r="R2729" s="203">
        <f t="shared" si="166"/>
        <v>0</v>
      </c>
      <c r="S2729" s="213">
        <f>IF(M2729="nvt",0,IF(O2729&gt;0,VLOOKUP(M2729,'3-Productie normen'!A:K,VLOOKUP(O2729,'3-Productie normen'!$B$34:$C$35,2,FALSE),FALSE)))</f>
        <v>0</v>
      </c>
      <c r="T2729" s="213">
        <f t="shared" si="167"/>
        <v>0</v>
      </c>
      <c r="U2729" s="572"/>
    </row>
    <row r="2730" spans="1:21" ht="14.15" customHeight="1">
      <c r="A2730" s="232">
        <v>2729</v>
      </c>
      <c r="B2730" s="262" t="s">
        <v>88</v>
      </c>
      <c r="C2730" s="208" t="s">
        <v>2468</v>
      </c>
      <c r="D2730" s="208" t="s">
        <v>2469</v>
      </c>
      <c r="E2730" s="208" t="s">
        <v>2686</v>
      </c>
      <c r="F2730" s="208" t="s">
        <v>176</v>
      </c>
      <c r="G2730" s="208" t="s">
        <v>377</v>
      </c>
      <c r="H2730" s="208" t="s">
        <v>391</v>
      </c>
      <c r="I2730" s="200" t="s">
        <v>143</v>
      </c>
      <c r="J2730" s="208" t="s">
        <v>255</v>
      </c>
      <c r="K2730" s="208" t="s">
        <v>566</v>
      </c>
      <c r="L2730" s="208" t="s">
        <v>381</v>
      </c>
      <c r="M2730" s="208" t="s">
        <v>143</v>
      </c>
      <c r="N2730" s="201">
        <v>12.84</v>
      </c>
      <c r="O2730" s="202"/>
      <c r="P2730" s="202"/>
      <c r="Q2730" s="203">
        <f t="shared" si="165"/>
        <v>0</v>
      </c>
      <c r="R2730" s="203">
        <f t="shared" si="166"/>
        <v>0</v>
      </c>
      <c r="S2730" s="213">
        <f>IF(M2730="nvt",0,IF(O2730&gt;0,VLOOKUP(M2730,'3-Productie normen'!A:K,VLOOKUP(O2730,'3-Productie normen'!$B$34:$C$35,2,FALSE),FALSE)))</f>
        <v>0</v>
      </c>
      <c r="T2730" s="213">
        <f t="shared" si="167"/>
        <v>0</v>
      </c>
      <c r="U2730" s="572"/>
    </row>
    <row r="2731" spans="1:21" ht="14.15" customHeight="1">
      <c r="A2731" s="231">
        <v>2730</v>
      </c>
      <c r="B2731" s="262" t="s">
        <v>88</v>
      </c>
      <c r="C2731" s="208" t="s">
        <v>2468</v>
      </c>
      <c r="D2731" s="208" t="s">
        <v>2469</v>
      </c>
      <c r="E2731" s="208" t="s">
        <v>2686</v>
      </c>
      <c r="F2731" s="208" t="s">
        <v>176</v>
      </c>
      <c r="G2731" s="208" t="s">
        <v>377</v>
      </c>
      <c r="H2731" s="208" t="s">
        <v>392</v>
      </c>
      <c r="I2731" s="200" t="s">
        <v>125</v>
      </c>
      <c r="J2731" s="208" t="s">
        <v>222</v>
      </c>
      <c r="K2731" s="208" t="s">
        <v>240</v>
      </c>
      <c r="L2731" s="208" t="s">
        <v>2687</v>
      </c>
      <c r="M2731" s="208" t="s">
        <v>124</v>
      </c>
      <c r="N2731" s="201">
        <v>5.9860000000000007</v>
      </c>
      <c r="O2731" s="202" t="s">
        <v>81</v>
      </c>
      <c r="P2731" s="202"/>
      <c r="Q2731" s="203">
        <f t="shared" si="165"/>
        <v>0</v>
      </c>
      <c r="R2731" s="203">
        <f t="shared" si="166"/>
        <v>0</v>
      </c>
      <c r="S2731" s="213">
        <f>IF(M2731="nvt",0,IF(O2731&gt;0,VLOOKUP(M2731,'3-Productie normen'!A:K,VLOOKUP(O2731,'3-Productie normen'!$B$34:$C$35,2,FALSE),FALSE)))</f>
        <v>0</v>
      </c>
      <c r="T2731" s="213">
        <f t="shared" si="167"/>
        <v>0</v>
      </c>
      <c r="U2731" s="572"/>
    </row>
    <row r="2732" spans="1:21" ht="14.15" customHeight="1">
      <c r="A2732" s="231">
        <v>2731</v>
      </c>
      <c r="B2732" s="262" t="s">
        <v>88</v>
      </c>
      <c r="C2732" s="208" t="s">
        <v>2468</v>
      </c>
      <c r="D2732" s="208" t="s">
        <v>2469</v>
      </c>
      <c r="E2732" s="208" t="s">
        <v>2686</v>
      </c>
      <c r="F2732" s="208" t="s">
        <v>176</v>
      </c>
      <c r="G2732" s="208" t="s">
        <v>377</v>
      </c>
      <c r="H2732" s="208" t="s">
        <v>393</v>
      </c>
      <c r="I2732" s="200" t="s">
        <v>125</v>
      </c>
      <c r="J2732" s="208" t="s">
        <v>222</v>
      </c>
      <c r="K2732" s="208" t="s">
        <v>279</v>
      </c>
      <c r="L2732" s="208" t="s">
        <v>381</v>
      </c>
      <c r="M2732" s="208" t="s">
        <v>129</v>
      </c>
      <c r="N2732" s="201">
        <v>52.619900000000001</v>
      </c>
      <c r="O2732" s="202" t="s">
        <v>81</v>
      </c>
      <c r="P2732" s="202"/>
      <c r="Q2732" s="203">
        <f t="shared" si="165"/>
        <v>0</v>
      </c>
      <c r="R2732" s="203">
        <f t="shared" si="166"/>
        <v>0</v>
      </c>
      <c r="S2732" s="213">
        <f>IF(M2732="nvt",0,IF(O2732&gt;0,VLOOKUP(M2732,'3-Productie normen'!A:K,VLOOKUP(O2732,'3-Productie normen'!$B$34:$C$35,2,FALSE),FALSE)))</f>
        <v>0</v>
      </c>
      <c r="T2732" s="213">
        <f t="shared" si="167"/>
        <v>0</v>
      </c>
      <c r="U2732" s="572"/>
    </row>
    <row r="2733" spans="1:21" ht="14.15" customHeight="1">
      <c r="A2733" s="231">
        <v>2732</v>
      </c>
      <c r="B2733" s="262" t="s">
        <v>88</v>
      </c>
      <c r="C2733" s="208" t="s">
        <v>2468</v>
      </c>
      <c r="D2733" s="208" t="s">
        <v>2469</v>
      </c>
      <c r="E2733" s="208" t="s">
        <v>2686</v>
      </c>
      <c r="F2733" s="208" t="s">
        <v>176</v>
      </c>
      <c r="G2733" s="208" t="s">
        <v>377</v>
      </c>
      <c r="H2733" s="208" t="s">
        <v>394</v>
      </c>
      <c r="I2733" s="200" t="s">
        <v>123</v>
      </c>
      <c r="J2733" s="208" t="s">
        <v>179</v>
      </c>
      <c r="K2733" s="208" t="s">
        <v>2688</v>
      </c>
      <c r="L2733" s="208" t="s">
        <v>1684</v>
      </c>
      <c r="M2733" s="199" t="s">
        <v>122</v>
      </c>
      <c r="N2733" s="201">
        <v>12.665100000000001</v>
      </c>
      <c r="O2733" s="202" t="s">
        <v>81</v>
      </c>
      <c r="P2733" s="202"/>
      <c r="Q2733" s="203">
        <f t="shared" si="165"/>
        <v>0</v>
      </c>
      <c r="R2733" s="203">
        <f t="shared" si="166"/>
        <v>0</v>
      </c>
      <c r="S2733" s="213">
        <f>IF(M2733="nvt",0,IF(O2733&gt;0,VLOOKUP(M2733,'3-Productie normen'!A:K,VLOOKUP(O2733,'3-Productie normen'!$B$34:$C$35,2,FALSE),FALSE)))</f>
        <v>0</v>
      </c>
      <c r="T2733" s="213">
        <f t="shared" si="167"/>
        <v>0</v>
      </c>
      <c r="U2733" s="572"/>
    </row>
    <row r="2734" spans="1:21" ht="14.15" customHeight="1">
      <c r="A2734" s="231">
        <v>2733</v>
      </c>
      <c r="B2734" s="262" t="s">
        <v>88</v>
      </c>
      <c r="C2734" s="208" t="s">
        <v>2468</v>
      </c>
      <c r="D2734" s="208" t="s">
        <v>2469</v>
      </c>
      <c r="E2734" s="208" t="s">
        <v>2686</v>
      </c>
      <c r="F2734" s="208" t="s">
        <v>176</v>
      </c>
      <c r="G2734" s="208" t="s">
        <v>377</v>
      </c>
      <c r="H2734" s="208" t="s">
        <v>395</v>
      </c>
      <c r="I2734" s="207" t="s">
        <v>130</v>
      </c>
      <c r="J2734" s="208" t="s">
        <v>179</v>
      </c>
      <c r="K2734" s="208" t="s">
        <v>2688</v>
      </c>
      <c r="L2734" s="208" t="s">
        <v>1684</v>
      </c>
      <c r="M2734" s="208" t="s">
        <v>129</v>
      </c>
      <c r="N2734" s="201">
        <v>6.5186000000000002</v>
      </c>
      <c r="O2734" s="202" t="s">
        <v>81</v>
      </c>
      <c r="P2734" s="202"/>
      <c r="Q2734" s="203">
        <f t="shared" si="165"/>
        <v>0</v>
      </c>
      <c r="R2734" s="203">
        <f t="shared" si="166"/>
        <v>0</v>
      </c>
      <c r="S2734" s="213">
        <f>IF(M2734="nvt",0,IF(O2734&gt;0,VLOOKUP(M2734,'3-Productie normen'!A:K,VLOOKUP(O2734,'3-Productie normen'!$B$34:$C$35,2,FALSE),FALSE)))</f>
        <v>0</v>
      </c>
      <c r="T2734" s="213">
        <f t="shared" si="167"/>
        <v>0</v>
      </c>
      <c r="U2734" s="572"/>
    </row>
    <row r="2735" spans="1:21" ht="14.15" customHeight="1">
      <c r="A2735" s="231">
        <v>2734</v>
      </c>
      <c r="B2735" s="262" t="s">
        <v>88</v>
      </c>
      <c r="C2735" s="208" t="s">
        <v>2468</v>
      </c>
      <c r="D2735" s="208" t="s">
        <v>2469</v>
      </c>
      <c r="E2735" s="208" t="s">
        <v>2686</v>
      </c>
      <c r="F2735" s="208" t="s">
        <v>176</v>
      </c>
      <c r="G2735" s="208" t="s">
        <v>377</v>
      </c>
      <c r="H2735" s="208" t="s">
        <v>396</v>
      </c>
      <c r="I2735" s="200" t="s">
        <v>125</v>
      </c>
      <c r="J2735" s="208" t="s">
        <v>222</v>
      </c>
      <c r="K2735" s="208" t="s">
        <v>279</v>
      </c>
      <c r="L2735" s="208" t="s">
        <v>381</v>
      </c>
      <c r="M2735" s="208" t="s">
        <v>129</v>
      </c>
      <c r="N2735" s="201">
        <v>23.748800000000003</v>
      </c>
      <c r="O2735" s="202" t="s">
        <v>81</v>
      </c>
      <c r="P2735" s="202"/>
      <c r="Q2735" s="203">
        <f t="shared" si="165"/>
        <v>0</v>
      </c>
      <c r="R2735" s="203">
        <f t="shared" si="166"/>
        <v>0</v>
      </c>
      <c r="S2735" s="213">
        <f>IF(M2735="nvt",0,IF(O2735&gt;0,VLOOKUP(M2735,'3-Productie normen'!A:K,VLOOKUP(O2735,'3-Productie normen'!$B$34:$C$35,2,FALSE),FALSE)))</f>
        <v>0</v>
      </c>
      <c r="T2735" s="213">
        <f t="shared" si="167"/>
        <v>0</v>
      </c>
      <c r="U2735" s="572"/>
    </row>
    <row r="2736" spans="1:21" ht="14.15" customHeight="1">
      <c r="A2736" s="231">
        <v>2735</v>
      </c>
      <c r="B2736" s="262" t="s">
        <v>88</v>
      </c>
      <c r="C2736" s="208" t="s">
        <v>2468</v>
      </c>
      <c r="D2736" s="208" t="s">
        <v>2469</v>
      </c>
      <c r="E2736" s="208" t="s">
        <v>2686</v>
      </c>
      <c r="F2736" s="208" t="s">
        <v>176</v>
      </c>
      <c r="G2736" s="208" t="s">
        <v>377</v>
      </c>
      <c r="H2736" s="208" t="s">
        <v>2529</v>
      </c>
      <c r="I2736" s="207" t="s">
        <v>127</v>
      </c>
      <c r="J2736" s="208" t="s">
        <v>379</v>
      </c>
      <c r="K2736" s="208" t="s">
        <v>380</v>
      </c>
      <c r="L2736" s="208" t="s">
        <v>2689</v>
      </c>
      <c r="M2736" s="208" t="s">
        <v>131</v>
      </c>
      <c r="N2736" s="201">
        <v>101.85639999999999</v>
      </c>
      <c r="O2736" s="202">
        <v>255</v>
      </c>
      <c r="P2736" s="202"/>
      <c r="Q2736" s="203">
        <f t="shared" si="165"/>
        <v>0</v>
      </c>
      <c r="R2736" s="203">
        <f t="shared" si="166"/>
        <v>0</v>
      </c>
      <c r="S2736" s="213">
        <f>IF(M2736="nvt",0,IF(O2736&gt;0,VLOOKUP(M2736,'3-Productie normen'!A:K,VLOOKUP(O2736,'3-Productie normen'!$B$34:$C$35,2,FALSE),FALSE)))</f>
        <v>0</v>
      </c>
      <c r="T2736" s="213">
        <f t="shared" si="167"/>
        <v>0</v>
      </c>
      <c r="U2736" s="572"/>
    </row>
    <row r="2737" spans="1:21" ht="14.15" customHeight="1">
      <c r="A2737" s="231">
        <v>2736</v>
      </c>
      <c r="B2737" s="262" t="s">
        <v>88</v>
      </c>
      <c r="C2737" s="208" t="s">
        <v>2468</v>
      </c>
      <c r="D2737" s="208" t="s">
        <v>2469</v>
      </c>
      <c r="E2737" s="208" t="s">
        <v>2686</v>
      </c>
      <c r="F2737" s="208" t="s">
        <v>176</v>
      </c>
      <c r="G2737" s="208" t="s">
        <v>377</v>
      </c>
      <c r="H2737" s="208" t="s">
        <v>2530</v>
      </c>
      <c r="I2737" s="200" t="s">
        <v>245</v>
      </c>
      <c r="J2737" s="208" t="s">
        <v>255</v>
      </c>
      <c r="K2737" s="208" t="s">
        <v>566</v>
      </c>
      <c r="L2737" s="208" t="s">
        <v>1684</v>
      </c>
      <c r="M2737" s="199" t="s">
        <v>143</v>
      </c>
      <c r="N2737" s="201">
        <v>126.07250000000001</v>
      </c>
      <c r="O2737" s="202"/>
      <c r="P2737" s="202"/>
      <c r="Q2737" s="203">
        <f t="shared" si="165"/>
        <v>0</v>
      </c>
      <c r="R2737" s="203">
        <f t="shared" si="166"/>
        <v>0</v>
      </c>
      <c r="S2737" s="213">
        <f>IF(M2737="nvt",0,IF(O2737&gt;0,VLOOKUP(M2737,'3-Productie normen'!A:K,VLOOKUP(O2737,'3-Productie normen'!$B$34:$C$35,2,FALSE),FALSE)))</f>
        <v>0</v>
      </c>
      <c r="T2737" s="213">
        <f t="shared" si="167"/>
        <v>0</v>
      </c>
      <c r="U2737" s="572"/>
    </row>
    <row r="2738" spans="1:21" ht="14.15" customHeight="1">
      <c r="A2738" s="232">
        <v>2737</v>
      </c>
      <c r="B2738" s="262" t="s">
        <v>88</v>
      </c>
      <c r="C2738" s="208" t="s">
        <v>2468</v>
      </c>
      <c r="D2738" s="208" t="s">
        <v>2469</v>
      </c>
      <c r="E2738" s="208" t="s">
        <v>2686</v>
      </c>
      <c r="F2738" s="208" t="s">
        <v>176</v>
      </c>
      <c r="G2738" s="208" t="s">
        <v>377</v>
      </c>
      <c r="H2738" s="208" t="s">
        <v>2531</v>
      </c>
      <c r="I2738" s="200" t="s">
        <v>123</v>
      </c>
      <c r="J2738" s="208" t="s">
        <v>379</v>
      </c>
      <c r="K2738" s="208" t="s">
        <v>380</v>
      </c>
      <c r="L2738" s="208" t="s">
        <v>1684</v>
      </c>
      <c r="M2738" s="199" t="s">
        <v>122</v>
      </c>
      <c r="N2738" s="201">
        <v>50.0884</v>
      </c>
      <c r="O2738" s="202" t="s">
        <v>81</v>
      </c>
      <c r="P2738" s="202"/>
      <c r="Q2738" s="203">
        <f t="shared" si="165"/>
        <v>0</v>
      </c>
      <c r="R2738" s="203">
        <f t="shared" si="166"/>
        <v>0</v>
      </c>
      <c r="S2738" s="213">
        <f>IF(M2738="nvt",0,IF(O2738&gt;0,VLOOKUP(M2738,'3-Productie normen'!A:K,VLOOKUP(O2738,'3-Productie normen'!$B$34:$C$35,2,FALSE),FALSE)))</f>
        <v>0</v>
      </c>
      <c r="T2738" s="213">
        <f t="shared" si="167"/>
        <v>0</v>
      </c>
      <c r="U2738" s="572"/>
    </row>
    <row r="2739" spans="1:21" ht="14.15" customHeight="1">
      <c r="A2739" s="231">
        <v>2738</v>
      </c>
      <c r="B2739" s="262" t="s">
        <v>88</v>
      </c>
      <c r="C2739" s="208" t="s">
        <v>2468</v>
      </c>
      <c r="D2739" s="208" t="s">
        <v>2469</v>
      </c>
      <c r="E2739" s="208" t="s">
        <v>2686</v>
      </c>
      <c r="F2739" s="208" t="s">
        <v>176</v>
      </c>
      <c r="G2739" s="208" t="s">
        <v>377</v>
      </c>
      <c r="H2739" s="208" t="s">
        <v>2574</v>
      </c>
      <c r="I2739" s="200" t="s">
        <v>123</v>
      </c>
      <c r="J2739" s="208" t="s">
        <v>179</v>
      </c>
      <c r="K2739" s="208" t="s">
        <v>179</v>
      </c>
      <c r="L2739" s="208" t="s">
        <v>2690</v>
      </c>
      <c r="M2739" s="199" t="s">
        <v>122</v>
      </c>
      <c r="N2739" s="201">
        <v>37.294499999999999</v>
      </c>
      <c r="O2739" s="202" t="s">
        <v>81</v>
      </c>
      <c r="P2739" s="202"/>
      <c r="Q2739" s="203">
        <f t="shared" si="165"/>
        <v>0</v>
      </c>
      <c r="R2739" s="203">
        <f t="shared" si="166"/>
        <v>0</v>
      </c>
      <c r="S2739" s="213">
        <f>IF(M2739="nvt",0,IF(O2739&gt;0,VLOOKUP(M2739,'3-Productie normen'!A:K,VLOOKUP(O2739,'3-Productie normen'!$B$34:$C$35,2,FALSE),FALSE)))</f>
        <v>0</v>
      </c>
      <c r="T2739" s="213">
        <f t="shared" si="167"/>
        <v>0</v>
      </c>
      <c r="U2739" s="572"/>
    </row>
    <row r="2740" spans="1:21" ht="14.15" customHeight="1">
      <c r="A2740" s="231">
        <v>2739</v>
      </c>
      <c r="B2740" s="262" t="s">
        <v>88</v>
      </c>
      <c r="C2740" s="208" t="s">
        <v>2468</v>
      </c>
      <c r="D2740" s="208" t="s">
        <v>2469</v>
      </c>
      <c r="E2740" s="208" t="s">
        <v>2686</v>
      </c>
      <c r="F2740" s="208" t="s">
        <v>176</v>
      </c>
      <c r="G2740" s="208" t="s">
        <v>377</v>
      </c>
      <c r="H2740" s="208" t="s">
        <v>2533</v>
      </c>
      <c r="I2740" s="200" t="s">
        <v>136</v>
      </c>
      <c r="J2740" s="208" t="s">
        <v>179</v>
      </c>
      <c r="K2740" s="208" t="s">
        <v>265</v>
      </c>
      <c r="L2740" s="208" t="s">
        <v>1684</v>
      </c>
      <c r="M2740" s="208" t="s">
        <v>135</v>
      </c>
      <c r="N2740" s="201">
        <v>7.3475999999999999</v>
      </c>
      <c r="O2740" s="202" t="s">
        <v>81</v>
      </c>
      <c r="P2740" s="202"/>
      <c r="Q2740" s="203">
        <f t="shared" si="165"/>
        <v>0</v>
      </c>
      <c r="R2740" s="203">
        <f t="shared" si="166"/>
        <v>0</v>
      </c>
      <c r="S2740" s="213">
        <f>IF(M2740="nvt",0,IF(O2740&gt;0,VLOOKUP(M2740,'3-Productie normen'!A:K,VLOOKUP(O2740,'3-Productie normen'!$B$34:$C$35,2,FALSE),FALSE)))</f>
        <v>0</v>
      </c>
      <c r="T2740" s="213">
        <f t="shared" si="167"/>
        <v>0</v>
      </c>
      <c r="U2740" s="572"/>
    </row>
    <row r="2741" spans="1:21" ht="14.15" customHeight="1">
      <c r="A2741" s="231">
        <v>2740</v>
      </c>
      <c r="B2741" s="262" t="s">
        <v>88</v>
      </c>
      <c r="C2741" s="208" t="s">
        <v>2468</v>
      </c>
      <c r="D2741" s="208" t="s">
        <v>2469</v>
      </c>
      <c r="E2741" s="208" t="s">
        <v>2686</v>
      </c>
      <c r="F2741" s="208" t="s">
        <v>176</v>
      </c>
      <c r="G2741" s="208" t="s">
        <v>377</v>
      </c>
      <c r="H2741" s="208" t="s">
        <v>2534</v>
      </c>
      <c r="I2741" s="200" t="s">
        <v>123</v>
      </c>
      <c r="J2741" s="208" t="s">
        <v>179</v>
      </c>
      <c r="K2741" s="208" t="s">
        <v>179</v>
      </c>
      <c r="L2741" s="208" t="s">
        <v>2479</v>
      </c>
      <c r="M2741" s="199" t="s">
        <v>122</v>
      </c>
      <c r="N2741" s="201">
        <v>28.274999999999999</v>
      </c>
      <c r="O2741" s="202" t="s">
        <v>81</v>
      </c>
      <c r="P2741" s="202"/>
      <c r="Q2741" s="203">
        <f t="shared" si="165"/>
        <v>0</v>
      </c>
      <c r="R2741" s="203">
        <f t="shared" si="166"/>
        <v>0</v>
      </c>
      <c r="S2741" s="213">
        <f>IF(M2741="nvt",0,IF(O2741&gt;0,VLOOKUP(M2741,'3-Productie normen'!A:K,VLOOKUP(O2741,'3-Productie normen'!$B$34:$C$35,2,FALSE),FALSE)))</f>
        <v>0</v>
      </c>
      <c r="T2741" s="213">
        <f t="shared" si="167"/>
        <v>0</v>
      </c>
      <c r="U2741" s="572"/>
    </row>
    <row r="2742" spans="1:21" ht="14.15" customHeight="1">
      <c r="A2742" s="231">
        <v>2741</v>
      </c>
      <c r="B2742" s="262" t="s">
        <v>88</v>
      </c>
      <c r="C2742" s="208" t="s">
        <v>2468</v>
      </c>
      <c r="D2742" s="208" t="s">
        <v>2469</v>
      </c>
      <c r="E2742" s="208" t="s">
        <v>2686</v>
      </c>
      <c r="F2742" s="208" t="s">
        <v>176</v>
      </c>
      <c r="G2742" s="208" t="s">
        <v>377</v>
      </c>
      <c r="H2742" s="208" t="s">
        <v>2535</v>
      </c>
      <c r="I2742" s="200" t="s">
        <v>143</v>
      </c>
      <c r="J2742" s="208" t="s">
        <v>255</v>
      </c>
      <c r="K2742" s="208" t="s">
        <v>566</v>
      </c>
      <c r="L2742" s="208" t="s">
        <v>381</v>
      </c>
      <c r="M2742" s="208" t="s">
        <v>143</v>
      </c>
      <c r="N2742" s="201">
        <v>309.60000000000002</v>
      </c>
      <c r="O2742" s="202"/>
      <c r="P2742" s="202"/>
      <c r="Q2742" s="203">
        <f t="shared" si="165"/>
        <v>0</v>
      </c>
      <c r="R2742" s="203">
        <f t="shared" si="166"/>
        <v>0</v>
      </c>
      <c r="S2742" s="213">
        <f>IF(M2742="nvt",0,IF(O2742&gt;0,VLOOKUP(M2742,'3-Productie normen'!A:K,VLOOKUP(O2742,'3-Productie normen'!$B$34:$C$35,2,FALSE),FALSE)))</f>
        <v>0</v>
      </c>
      <c r="T2742" s="213">
        <f t="shared" si="167"/>
        <v>0</v>
      </c>
      <c r="U2742" s="572"/>
    </row>
    <row r="2743" spans="1:21" ht="14.15" customHeight="1">
      <c r="A2743" s="231">
        <v>2742</v>
      </c>
      <c r="B2743" s="262" t="s">
        <v>88</v>
      </c>
      <c r="C2743" s="208" t="s">
        <v>2468</v>
      </c>
      <c r="D2743" s="208" t="s">
        <v>2469</v>
      </c>
      <c r="E2743" s="208" t="s">
        <v>2686</v>
      </c>
      <c r="F2743" s="208" t="s">
        <v>176</v>
      </c>
      <c r="G2743" s="208" t="s">
        <v>377</v>
      </c>
      <c r="H2743" s="208" t="s">
        <v>2536</v>
      </c>
      <c r="I2743" s="200" t="s">
        <v>143</v>
      </c>
      <c r="J2743" s="208" t="s">
        <v>255</v>
      </c>
      <c r="K2743" s="208" t="s">
        <v>566</v>
      </c>
      <c r="L2743" s="208" t="s">
        <v>381</v>
      </c>
      <c r="M2743" s="208" t="s">
        <v>143</v>
      </c>
      <c r="N2743" s="201">
        <v>91.412499999999994</v>
      </c>
      <c r="O2743" s="202"/>
      <c r="P2743" s="202"/>
      <c r="Q2743" s="203">
        <f t="shared" si="165"/>
        <v>0</v>
      </c>
      <c r="R2743" s="203">
        <f t="shared" si="166"/>
        <v>0</v>
      </c>
      <c r="S2743" s="213">
        <f>IF(M2743="nvt",0,IF(O2743&gt;0,VLOOKUP(M2743,'3-Productie normen'!A:K,VLOOKUP(O2743,'3-Productie normen'!$B$34:$C$35,2,FALSE),FALSE)))</f>
        <v>0</v>
      </c>
      <c r="T2743" s="213">
        <f t="shared" si="167"/>
        <v>0</v>
      </c>
      <c r="U2743" s="572"/>
    </row>
    <row r="2744" spans="1:21" ht="14.15" customHeight="1">
      <c r="A2744" s="231">
        <v>2743</v>
      </c>
      <c r="B2744" s="262" t="s">
        <v>88</v>
      </c>
      <c r="C2744" s="208" t="s">
        <v>2468</v>
      </c>
      <c r="D2744" s="208" t="s">
        <v>2469</v>
      </c>
      <c r="E2744" s="208" t="s">
        <v>2686</v>
      </c>
      <c r="F2744" s="208" t="s">
        <v>176</v>
      </c>
      <c r="G2744" s="208" t="s">
        <v>377</v>
      </c>
      <c r="H2744" s="208" t="s">
        <v>2540</v>
      </c>
      <c r="I2744" s="200" t="s">
        <v>143</v>
      </c>
      <c r="J2744" s="208" t="s">
        <v>255</v>
      </c>
      <c r="K2744" s="208" t="s">
        <v>566</v>
      </c>
      <c r="L2744" s="208" t="s">
        <v>381</v>
      </c>
      <c r="M2744" s="208" t="s">
        <v>143</v>
      </c>
      <c r="N2744" s="201">
        <v>81.069000000000003</v>
      </c>
      <c r="O2744" s="202"/>
      <c r="P2744" s="202"/>
      <c r="Q2744" s="203">
        <f t="shared" si="165"/>
        <v>0</v>
      </c>
      <c r="R2744" s="203">
        <f t="shared" si="166"/>
        <v>0</v>
      </c>
      <c r="S2744" s="213">
        <f>IF(M2744="nvt",0,IF(O2744&gt;0,VLOOKUP(M2744,'3-Productie normen'!A:K,VLOOKUP(O2744,'3-Productie normen'!$B$34:$C$35,2,FALSE),FALSE)))</f>
        <v>0</v>
      </c>
      <c r="T2744" s="213">
        <f t="shared" si="167"/>
        <v>0</v>
      </c>
      <c r="U2744" s="572"/>
    </row>
    <row r="2745" spans="1:21" ht="14.15" customHeight="1">
      <c r="A2745" s="231">
        <v>2744</v>
      </c>
      <c r="B2745" s="262" t="s">
        <v>88</v>
      </c>
      <c r="C2745" s="208" t="s">
        <v>2468</v>
      </c>
      <c r="D2745" s="208" t="s">
        <v>2469</v>
      </c>
      <c r="E2745" s="208" t="s">
        <v>2686</v>
      </c>
      <c r="F2745" s="208" t="s">
        <v>176</v>
      </c>
      <c r="G2745" s="208" t="s">
        <v>377</v>
      </c>
      <c r="H2745" s="208" t="s">
        <v>2541</v>
      </c>
      <c r="I2745" s="200" t="s">
        <v>143</v>
      </c>
      <c r="J2745" s="208" t="s">
        <v>255</v>
      </c>
      <c r="K2745" s="208" t="s">
        <v>566</v>
      </c>
      <c r="L2745" s="208" t="s">
        <v>381</v>
      </c>
      <c r="M2745" s="208" t="s">
        <v>143</v>
      </c>
      <c r="N2745" s="201">
        <v>34.505000000000003</v>
      </c>
      <c r="O2745" s="202"/>
      <c r="P2745" s="202"/>
      <c r="Q2745" s="203">
        <f t="shared" si="165"/>
        <v>0</v>
      </c>
      <c r="R2745" s="203">
        <f t="shared" si="166"/>
        <v>0</v>
      </c>
      <c r="S2745" s="213">
        <f>IF(M2745="nvt",0,IF(O2745&gt;0,VLOOKUP(M2745,'3-Productie normen'!A:K,VLOOKUP(O2745,'3-Productie normen'!$B$34:$C$35,2,FALSE),FALSE)))</f>
        <v>0</v>
      </c>
      <c r="T2745" s="213">
        <f t="shared" si="167"/>
        <v>0</v>
      </c>
      <c r="U2745" s="572"/>
    </row>
    <row r="2746" spans="1:21" ht="14.15" customHeight="1">
      <c r="A2746" s="232">
        <v>2745</v>
      </c>
      <c r="B2746" s="262" t="s">
        <v>88</v>
      </c>
      <c r="C2746" s="208" t="s">
        <v>2468</v>
      </c>
      <c r="D2746" s="208" t="s">
        <v>2469</v>
      </c>
      <c r="E2746" s="208" t="s">
        <v>2686</v>
      </c>
      <c r="F2746" s="208" t="s">
        <v>176</v>
      </c>
      <c r="G2746" s="208" t="s">
        <v>377</v>
      </c>
      <c r="H2746" s="208" t="s">
        <v>2547</v>
      </c>
      <c r="I2746" s="200" t="s">
        <v>133</v>
      </c>
      <c r="J2746" s="208" t="s">
        <v>222</v>
      </c>
      <c r="K2746" s="208" t="s">
        <v>223</v>
      </c>
      <c r="L2746" s="208" t="s">
        <v>1684</v>
      </c>
      <c r="M2746" s="208" t="s">
        <v>138</v>
      </c>
      <c r="N2746" s="201">
        <v>6.0372000000000003</v>
      </c>
      <c r="O2746" s="202" t="s">
        <v>81</v>
      </c>
      <c r="P2746" s="202"/>
      <c r="Q2746" s="203">
        <f t="shared" si="165"/>
        <v>0</v>
      </c>
      <c r="R2746" s="203">
        <f t="shared" si="166"/>
        <v>0</v>
      </c>
      <c r="S2746" s="213">
        <f>IF(M2746="nvt",0,IF(O2746&gt;0,VLOOKUP(M2746,'3-Productie normen'!A:K,VLOOKUP(O2746,'3-Productie normen'!$B$34:$C$35,2,FALSE),FALSE)))</f>
        <v>0</v>
      </c>
      <c r="T2746" s="213">
        <f t="shared" si="167"/>
        <v>0</v>
      </c>
      <c r="U2746" s="572"/>
    </row>
    <row r="2747" spans="1:21" ht="14.15" customHeight="1">
      <c r="A2747" s="231">
        <v>2746</v>
      </c>
      <c r="B2747" s="262" t="s">
        <v>88</v>
      </c>
      <c r="C2747" s="208" t="s">
        <v>2468</v>
      </c>
      <c r="D2747" s="208" t="s">
        <v>2469</v>
      </c>
      <c r="E2747" s="208" t="s">
        <v>2686</v>
      </c>
      <c r="F2747" s="208" t="s">
        <v>176</v>
      </c>
      <c r="G2747" s="208" t="s">
        <v>377</v>
      </c>
      <c r="H2747" s="208" t="s">
        <v>2548</v>
      </c>
      <c r="I2747" s="200" t="s">
        <v>133</v>
      </c>
      <c r="J2747" s="208" t="s">
        <v>222</v>
      </c>
      <c r="K2747" s="208" t="s">
        <v>223</v>
      </c>
      <c r="L2747" s="208" t="s">
        <v>1684</v>
      </c>
      <c r="M2747" s="208" t="s">
        <v>138</v>
      </c>
      <c r="N2747" s="201">
        <v>2.3183000000000002</v>
      </c>
      <c r="O2747" s="202" t="s">
        <v>81</v>
      </c>
      <c r="P2747" s="202"/>
      <c r="Q2747" s="203">
        <f t="shared" si="165"/>
        <v>0</v>
      </c>
      <c r="R2747" s="203">
        <f t="shared" si="166"/>
        <v>0</v>
      </c>
      <c r="S2747" s="213">
        <f>IF(M2747="nvt",0,IF(O2747&gt;0,VLOOKUP(M2747,'3-Productie normen'!A:K,VLOOKUP(O2747,'3-Productie normen'!$B$34:$C$35,2,FALSE),FALSE)))</f>
        <v>0</v>
      </c>
      <c r="T2747" s="213">
        <f t="shared" si="167"/>
        <v>0</v>
      </c>
      <c r="U2747" s="572"/>
    </row>
    <row r="2748" spans="1:21" ht="14.15" customHeight="1">
      <c r="A2748" s="231">
        <v>2747</v>
      </c>
      <c r="B2748" s="262" t="s">
        <v>88</v>
      </c>
      <c r="C2748" s="208" t="s">
        <v>2468</v>
      </c>
      <c r="D2748" s="208" t="s">
        <v>2469</v>
      </c>
      <c r="E2748" s="208" t="s">
        <v>2686</v>
      </c>
      <c r="F2748" s="208" t="s">
        <v>176</v>
      </c>
      <c r="G2748" s="208" t="s">
        <v>377</v>
      </c>
      <c r="H2748" s="208" t="s">
        <v>2550</v>
      </c>
      <c r="I2748" s="200" t="s">
        <v>133</v>
      </c>
      <c r="J2748" s="208" t="s">
        <v>222</v>
      </c>
      <c r="K2748" s="208" t="s">
        <v>223</v>
      </c>
      <c r="L2748" s="208" t="s">
        <v>1684</v>
      </c>
      <c r="M2748" s="208" t="s">
        <v>138</v>
      </c>
      <c r="N2748" s="201">
        <v>2.1597</v>
      </c>
      <c r="O2748" s="202" t="s">
        <v>81</v>
      </c>
      <c r="P2748" s="202"/>
      <c r="Q2748" s="203">
        <f t="shared" ref="Q2748:Q2811" si="168">IF(O2748="nvt",0,IF(O2748&gt;0,S2748*N2748,0))</f>
        <v>0</v>
      </c>
      <c r="R2748" s="203">
        <f t="shared" ref="R2748:R2811" si="169">IF(P2748&gt;0,T2748*N2748,0)</f>
        <v>0</v>
      </c>
      <c r="S2748" s="213">
        <f>IF(M2748="nvt",0,IF(O2748&gt;0,VLOOKUP(M2748,'3-Productie normen'!A:K,VLOOKUP(O2748,'3-Productie normen'!$B$34:$C$35,2,FALSE),FALSE)))</f>
        <v>0</v>
      </c>
      <c r="T2748" s="213">
        <f t="shared" ref="T2748:T2811" si="170">IF(P2748&gt;0,S2748*$T$8,0)</f>
        <v>0</v>
      </c>
      <c r="U2748" s="572"/>
    </row>
    <row r="2749" spans="1:21" ht="14.15" customHeight="1">
      <c r="A2749" s="231">
        <v>2748</v>
      </c>
      <c r="B2749" s="262" t="s">
        <v>88</v>
      </c>
      <c r="C2749" s="208" t="s">
        <v>2468</v>
      </c>
      <c r="D2749" s="208" t="s">
        <v>2469</v>
      </c>
      <c r="E2749" s="208" t="s">
        <v>2686</v>
      </c>
      <c r="F2749" s="208" t="s">
        <v>176</v>
      </c>
      <c r="G2749" s="208" t="s">
        <v>377</v>
      </c>
      <c r="H2749" s="208" t="s">
        <v>2552</v>
      </c>
      <c r="I2749" s="200" t="s">
        <v>133</v>
      </c>
      <c r="J2749" s="208" t="s">
        <v>222</v>
      </c>
      <c r="K2749" s="208" t="s">
        <v>223</v>
      </c>
      <c r="L2749" s="208" t="s">
        <v>1684</v>
      </c>
      <c r="M2749" s="208" t="s">
        <v>138</v>
      </c>
      <c r="N2749" s="201">
        <v>1.2575000000000001</v>
      </c>
      <c r="O2749" s="202" t="s">
        <v>81</v>
      </c>
      <c r="P2749" s="202"/>
      <c r="Q2749" s="203">
        <f t="shared" si="168"/>
        <v>0</v>
      </c>
      <c r="R2749" s="203">
        <f t="shared" si="169"/>
        <v>0</v>
      </c>
      <c r="S2749" s="213">
        <f>IF(M2749="nvt",0,IF(O2749&gt;0,VLOOKUP(M2749,'3-Productie normen'!A:K,VLOOKUP(O2749,'3-Productie normen'!$B$34:$C$35,2,FALSE),FALSE)))</f>
        <v>0</v>
      </c>
      <c r="T2749" s="213">
        <f t="shared" si="170"/>
        <v>0</v>
      </c>
      <c r="U2749" s="572"/>
    </row>
    <row r="2750" spans="1:21" ht="14.15" customHeight="1">
      <c r="A2750" s="231">
        <v>2749</v>
      </c>
      <c r="B2750" s="262" t="s">
        <v>88</v>
      </c>
      <c r="C2750" s="208" t="s">
        <v>2468</v>
      </c>
      <c r="D2750" s="208" t="s">
        <v>2469</v>
      </c>
      <c r="E2750" s="208" t="s">
        <v>2686</v>
      </c>
      <c r="F2750" s="208" t="s">
        <v>176</v>
      </c>
      <c r="G2750" s="208" t="s">
        <v>377</v>
      </c>
      <c r="H2750" s="208" t="s">
        <v>2553</v>
      </c>
      <c r="I2750" s="200" t="s">
        <v>133</v>
      </c>
      <c r="J2750" s="208" t="s">
        <v>222</v>
      </c>
      <c r="K2750" s="208" t="s">
        <v>223</v>
      </c>
      <c r="L2750" s="208" t="s">
        <v>1684</v>
      </c>
      <c r="M2750" s="208" t="s">
        <v>138</v>
      </c>
      <c r="N2750" s="201">
        <v>2.1434000000000002</v>
      </c>
      <c r="O2750" s="202" t="s">
        <v>81</v>
      </c>
      <c r="P2750" s="202"/>
      <c r="Q2750" s="203">
        <f t="shared" si="168"/>
        <v>0</v>
      </c>
      <c r="R2750" s="203">
        <f t="shared" si="169"/>
        <v>0</v>
      </c>
      <c r="S2750" s="213">
        <f>IF(M2750="nvt",0,IF(O2750&gt;0,VLOOKUP(M2750,'3-Productie normen'!A:K,VLOOKUP(O2750,'3-Productie normen'!$B$34:$C$35,2,FALSE),FALSE)))</f>
        <v>0</v>
      </c>
      <c r="T2750" s="213">
        <f t="shared" si="170"/>
        <v>0</v>
      </c>
      <c r="U2750" s="572"/>
    </row>
    <row r="2751" spans="1:21" ht="14.15" customHeight="1">
      <c r="A2751" s="231">
        <v>2750</v>
      </c>
      <c r="B2751" s="262" t="s">
        <v>88</v>
      </c>
      <c r="C2751" s="208" t="s">
        <v>2468</v>
      </c>
      <c r="D2751" s="208" t="s">
        <v>2469</v>
      </c>
      <c r="E2751" s="208" t="s">
        <v>2686</v>
      </c>
      <c r="F2751" s="208" t="s">
        <v>176</v>
      </c>
      <c r="G2751" s="208" t="s">
        <v>377</v>
      </c>
      <c r="H2751" s="208" t="s">
        <v>2554</v>
      </c>
      <c r="I2751" s="200" t="s">
        <v>133</v>
      </c>
      <c r="J2751" s="208" t="s">
        <v>222</v>
      </c>
      <c r="K2751" s="208" t="s">
        <v>223</v>
      </c>
      <c r="L2751" s="208" t="s">
        <v>1684</v>
      </c>
      <c r="M2751" s="208" t="s">
        <v>138</v>
      </c>
      <c r="N2751" s="201">
        <v>1.2715000000000001</v>
      </c>
      <c r="O2751" s="202" t="s">
        <v>81</v>
      </c>
      <c r="P2751" s="202"/>
      <c r="Q2751" s="203">
        <f t="shared" si="168"/>
        <v>0</v>
      </c>
      <c r="R2751" s="203">
        <f t="shared" si="169"/>
        <v>0</v>
      </c>
      <c r="S2751" s="213">
        <f>IF(M2751="nvt",0,IF(O2751&gt;0,VLOOKUP(M2751,'3-Productie normen'!A:K,VLOOKUP(O2751,'3-Productie normen'!$B$34:$C$35,2,FALSE),FALSE)))</f>
        <v>0</v>
      </c>
      <c r="T2751" s="213">
        <f t="shared" si="170"/>
        <v>0</v>
      </c>
      <c r="U2751" s="572"/>
    </row>
    <row r="2752" spans="1:21" ht="14.15" customHeight="1">
      <c r="A2752" s="231">
        <v>2751</v>
      </c>
      <c r="B2752" s="262" t="s">
        <v>88</v>
      </c>
      <c r="C2752" s="208" t="s">
        <v>2468</v>
      </c>
      <c r="D2752" s="208" t="s">
        <v>2469</v>
      </c>
      <c r="E2752" s="208" t="s">
        <v>2686</v>
      </c>
      <c r="F2752" s="208" t="s">
        <v>176</v>
      </c>
      <c r="G2752" s="208" t="s">
        <v>377</v>
      </c>
      <c r="H2752" s="208" t="s">
        <v>2436</v>
      </c>
      <c r="I2752" s="200" t="s">
        <v>143</v>
      </c>
      <c r="J2752" s="208" t="s">
        <v>209</v>
      </c>
      <c r="K2752" s="208" t="s">
        <v>220</v>
      </c>
      <c r="L2752" s="208" t="s">
        <v>381</v>
      </c>
      <c r="M2752" s="208" t="s">
        <v>143</v>
      </c>
      <c r="N2752" s="201">
        <v>10.75</v>
      </c>
      <c r="O2752" s="202"/>
      <c r="P2752" s="202"/>
      <c r="Q2752" s="203">
        <f t="shared" si="168"/>
        <v>0</v>
      </c>
      <c r="R2752" s="203">
        <f t="shared" si="169"/>
        <v>0</v>
      </c>
      <c r="S2752" s="213">
        <f>IF(M2752="nvt",0,IF(O2752&gt;0,VLOOKUP(M2752,'3-Productie normen'!A:K,VLOOKUP(O2752,'3-Productie normen'!$B$34:$C$35,2,FALSE),FALSE)))</f>
        <v>0</v>
      </c>
      <c r="T2752" s="213">
        <f t="shared" si="170"/>
        <v>0</v>
      </c>
      <c r="U2752" s="572"/>
    </row>
    <row r="2753" spans="1:21" ht="14.15" customHeight="1">
      <c r="A2753" s="231">
        <v>2752</v>
      </c>
      <c r="B2753" s="262" t="s">
        <v>88</v>
      </c>
      <c r="C2753" s="208" t="s">
        <v>2468</v>
      </c>
      <c r="D2753" s="208" t="s">
        <v>2469</v>
      </c>
      <c r="E2753" s="208" t="s">
        <v>2686</v>
      </c>
      <c r="F2753" s="208" t="s">
        <v>176</v>
      </c>
      <c r="G2753" s="208" t="s">
        <v>377</v>
      </c>
      <c r="H2753" s="208" t="s">
        <v>2557</v>
      </c>
      <c r="I2753" s="200" t="s">
        <v>143</v>
      </c>
      <c r="J2753" s="208" t="s">
        <v>209</v>
      </c>
      <c r="K2753" s="208" t="s">
        <v>213</v>
      </c>
      <c r="L2753" s="208" t="s">
        <v>381</v>
      </c>
      <c r="M2753" s="208" t="s">
        <v>143</v>
      </c>
      <c r="N2753" s="201">
        <v>18.5184</v>
      </c>
      <c r="O2753" s="202"/>
      <c r="P2753" s="202"/>
      <c r="Q2753" s="203">
        <f t="shared" si="168"/>
        <v>0</v>
      </c>
      <c r="R2753" s="203">
        <f t="shared" si="169"/>
        <v>0</v>
      </c>
      <c r="S2753" s="213">
        <f>IF(M2753="nvt",0,IF(O2753&gt;0,VLOOKUP(M2753,'3-Productie normen'!A:K,VLOOKUP(O2753,'3-Productie normen'!$B$34:$C$35,2,FALSE),FALSE)))</f>
        <v>0</v>
      </c>
      <c r="T2753" s="213">
        <f t="shared" si="170"/>
        <v>0</v>
      </c>
      <c r="U2753" s="572"/>
    </row>
    <row r="2754" spans="1:21" ht="14.15" customHeight="1">
      <c r="A2754" s="232">
        <v>2753</v>
      </c>
      <c r="B2754" s="262" t="s">
        <v>88</v>
      </c>
      <c r="C2754" s="208" t="s">
        <v>2468</v>
      </c>
      <c r="D2754" s="208" t="s">
        <v>2469</v>
      </c>
      <c r="E2754" s="208" t="s">
        <v>2686</v>
      </c>
      <c r="F2754" s="208" t="s">
        <v>176</v>
      </c>
      <c r="G2754" s="208" t="s">
        <v>377</v>
      </c>
      <c r="H2754" s="208" t="s">
        <v>2558</v>
      </c>
      <c r="I2754" s="200" t="s">
        <v>143</v>
      </c>
      <c r="J2754" s="208" t="s">
        <v>209</v>
      </c>
      <c r="K2754" s="208" t="s">
        <v>213</v>
      </c>
      <c r="L2754" s="208" t="s">
        <v>381</v>
      </c>
      <c r="M2754" s="208" t="s">
        <v>143</v>
      </c>
      <c r="N2754" s="201">
        <v>12.4025</v>
      </c>
      <c r="O2754" s="202"/>
      <c r="P2754" s="202"/>
      <c r="Q2754" s="203">
        <f t="shared" si="168"/>
        <v>0</v>
      </c>
      <c r="R2754" s="203">
        <f t="shared" si="169"/>
        <v>0</v>
      </c>
      <c r="S2754" s="213">
        <f>IF(M2754="nvt",0,IF(O2754&gt;0,VLOOKUP(M2754,'3-Productie normen'!A:K,VLOOKUP(O2754,'3-Productie normen'!$B$34:$C$35,2,FALSE),FALSE)))</f>
        <v>0</v>
      </c>
      <c r="T2754" s="213">
        <f t="shared" si="170"/>
        <v>0</v>
      </c>
      <c r="U2754" s="572"/>
    </row>
    <row r="2755" spans="1:21" ht="14.15" customHeight="1">
      <c r="A2755" s="231">
        <v>2754</v>
      </c>
      <c r="B2755" s="262" t="s">
        <v>88</v>
      </c>
      <c r="C2755" s="208" t="s">
        <v>2468</v>
      </c>
      <c r="D2755" s="208" t="s">
        <v>2469</v>
      </c>
      <c r="E2755" s="208" t="s">
        <v>2686</v>
      </c>
      <c r="F2755" s="208" t="s">
        <v>176</v>
      </c>
      <c r="G2755" s="208" t="s">
        <v>377</v>
      </c>
      <c r="H2755" s="208" t="s">
        <v>2674</v>
      </c>
      <c r="I2755" s="200" t="s">
        <v>143</v>
      </c>
      <c r="J2755" s="208" t="s">
        <v>209</v>
      </c>
      <c r="K2755" s="208" t="s">
        <v>213</v>
      </c>
      <c r="L2755" s="208" t="s">
        <v>381</v>
      </c>
      <c r="M2755" s="208" t="s">
        <v>143</v>
      </c>
      <c r="N2755" s="201">
        <v>91.558600000000013</v>
      </c>
      <c r="O2755" s="202"/>
      <c r="P2755" s="202"/>
      <c r="Q2755" s="203">
        <f t="shared" si="168"/>
        <v>0</v>
      </c>
      <c r="R2755" s="203">
        <f t="shared" si="169"/>
        <v>0</v>
      </c>
      <c r="S2755" s="213">
        <f>IF(M2755="nvt",0,IF(O2755&gt;0,VLOOKUP(M2755,'3-Productie normen'!A:K,VLOOKUP(O2755,'3-Productie normen'!$B$34:$C$35,2,FALSE),FALSE)))</f>
        <v>0</v>
      </c>
      <c r="T2755" s="213">
        <f t="shared" si="170"/>
        <v>0</v>
      </c>
      <c r="U2755" s="572"/>
    </row>
    <row r="2756" spans="1:21" ht="14.15" customHeight="1">
      <c r="A2756" s="231">
        <v>2755</v>
      </c>
      <c r="B2756" s="262" t="s">
        <v>88</v>
      </c>
      <c r="C2756" s="208" t="s">
        <v>2468</v>
      </c>
      <c r="D2756" s="208" t="s">
        <v>2469</v>
      </c>
      <c r="E2756" s="208" t="s">
        <v>2686</v>
      </c>
      <c r="F2756" s="208" t="s">
        <v>176</v>
      </c>
      <c r="G2756" s="208" t="s">
        <v>377</v>
      </c>
      <c r="H2756" s="208" t="s">
        <v>2675</v>
      </c>
      <c r="I2756" s="200" t="s">
        <v>143</v>
      </c>
      <c r="J2756" s="208" t="s">
        <v>209</v>
      </c>
      <c r="K2756" s="208" t="s">
        <v>213</v>
      </c>
      <c r="L2756" s="208" t="s">
        <v>381</v>
      </c>
      <c r="M2756" s="208" t="s">
        <v>143</v>
      </c>
      <c r="N2756" s="201">
        <v>17.073699999999999</v>
      </c>
      <c r="O2756" s="202"/>
      <c r="P2756" s="202"/>
      <c r="Q2756" s="203">
        <f t="shared" si="168"/>
        <v>0</v>
      </c>
      <c r="R2756" s="203">
        <f t="shared" si="169"/>
        <v>0</v>
      </c>
      <c r="S2756" s="213">
        <f>IF(M2756="nvt",0,IF(O2756&gt;0,VLOOKUP(M2756,'3-Productie normen'!A:K,VLOOKUP(O2756,'3-Productie normen'!$B$34:$C$35,2,FALSE),FALSE)))</f>
        <v>0</v>
      </c>
      <c r="T2756" s="213">
        <f t="shared" si="170"/>
        <v>0</v>
      </c>
      <c r="U2756" s="572"/>
    </row>
    <row r="2757" spans="1:21" ht="14.15" customHeight="1">
      <c r="A2757" s="231">
        <v>2756</v>
      </c>
      <c r="B2757" s="262" t="s">
        <v>88</v>
      </c>
      <c r="C2757" s="208" t="s">
        <v>2468</v>
      </c>
      <c r="D2757" s="208" t="s">
        <v>2469</v>
      </c>
      <c r="E2757" s="208" t="s">
        <v>2686</v>
      </c>
      <c r="F2757" s="208" t="s">
        <v>176</v>
      </c>
      <c r="G2757" s="208" t="s">
        <v>377</v>
      </c>
      <c r="H2757" s="208" t="s">
        <v>2691</v>
      </c>
      <c r="I2757" s="200" t="s">
        <v>143</v>
      </c>
      <c r="J2757" s="208" t="s">
        <v>209</v>
      </c>
      <c r="K2757" s="208" t="s">
        <v>213</v>
      </c>
      <c r="L2757" s="208" t="s">
        <v>381</v>
      </c>
      <c r="M2757" s="208" t="s">
        <v>143</v>
      </c>
      <c r="N2757" s="201">
        <v>6.6875</v>
      </c>
      <c r="O2757" s="202"/>
      <c r="P2757" s="202"/>
      <c r="Q2757" s="203">
        <f t="shared" si="168"/>
        <v>0</v>
      </c>
      <c r="R2757" s="203">
        <f t="shared" si="169"/>
        <v>0</v>
      </c>
      <c r="S2757" s="213">
        <f>IF(M2757="nvt",0,IF(O2757&gt;0,VLOOKUP(M2757,'3-Productie normen'!A:K,VLOOKUP(O2757,'3-Productie normen'!$B$34:$C$35,2,FALSE),FALSE)))</f>
        <v>0</v>
      </c>
      <c r="T2757" s="213">
        <f t="shared" si="170"/>
        <v>0</v>
      </c>
      <c r="U2757" s="572"/>
    </row>
    <row r="2758" spans="1:21" ht="14.15" customHeight="1">
      <c r="A2758" s="231">
        <v>2757</v>
      </c>
      <c r="B2758" s="262" t="s">
        <v>88</v>
      </c>
      <c r="C2758" s="208" t="s">
        <v>2468</v>
      </c>
      <c r="D2758" s="208" t="s">
        <v>2469</v>
      </c>
      <c r="E2758" s="208" t="s">
        <v>2686</v>
      </c>
      <c r="F2758" s="208" t="s">
        <v>176</v>
      </c>
      <c r="G2758" s="208" t="s">
        <v>377</v>
      </c>
      <c r="H2758" s="208" t="s">
        <v>2692</v>
      </c>
      <c r="I2758" s="200" t="s">
        <v>143</v>
      </c>
      <c r="J2758" s="208" t="s">
        <v>209</v>
      </c>
      <c r="K2758" s="208" t="s">
        <v>213</v>
      </c>
      <c r="L2758" s="208" t="s">
        <v>381</v>
      </c>
      <c r="M2758" s="208" t="s">
        <v>143</v>
      </c>
      <c r="N2758" s="201">
        <v>6.72</v>
      </c>
      <c r="O2758" s="202"/>
      <c r="P2758" s="202"/>
      <c r="Q2758" s="203">
        <f t="shared" si="168"/>
        <v>0</v>
      </c>
      <c r="R2758" s="203">
        <f t="shared" si="169"/>
        <v>0</v>
      </c>
      <c r="S2758" s="213">
        <f>IF(M2758="nvt",0,IF(O2758&gt;0,VLOOKUP(M2758,'3-Productie normen'!A:K,VLOOKUP(O2758,'3-Productie normen'!$B$34:$C$35,2,FALSE),FALSE)))</f>
        <v>0</v>
      </c>
      <c r="T2758" s="213">
        <f t="shared" si="170"/>
        <v>0</v>
      </c>
      <c r="U2758" s="572"/>
    </row>
    <row r="2759" spans="1:21" ht="14.15" customHeight="1">
      <c r="A2759" s="231">
        <v>2758</v>
      </c>
      <c r="B2759" s="262" t="s">
        <v>88</v>
      </c>
      <c r="C2759" s="208" t="s">
        <v>2468</v>
      </c>
      <c r="D2759" s="208" t="s">
        <v>2469</v>
      </c>
      <c r="E2759" s="208" t="s">
        <v>2686</v>
      </c>
      <c r="F2759" s="208" t="s">
        <v>176</v>
      </c>
      <c r="G2759" s="208" t="s">
        <v>177</v>
      </c>
      <c r="H2759" s="208" t="s">
        <v>402</v>
      </c>
      <c r="I2759" s="200" t="s">
        <v>143</v>
      </c>
      <c r="J2759" s="208" t="s">
        <v>179</v>
      </c>
      <c r="K2759" s="208" t="s">
        <v>235</v>
      </c>
      <c r="L2759" s="208" t="s">
        <v>381</v>
      </c>
      <c r="M2759" s="208" t="s">
        <v>143</v>
      </c>
      <c r="N2759" s="201">
        <v>13.774800000000001</v>
      </c>
      <c r="O2759" s="202"/>
      <c r="P2759" s="202"/>
      <c r="Q2759" s="203">
        <f t="shared" si="168"/>
        <v>0</v>
      </c>
      <c r="R2759" s="203">
        <f t="shared" si="169"/>
        <v>0</v>
      </c>
      <c r="S2759" s="213">
        <f>IF(M2759="nvt",0,IF(O2759&gt;0,VLOOKUP(M2759,'3-Productie normen'!A:K,VLOOKUP(O2759,'3-Productie normen'!$B$34:$C$35,2,FALSE),FALSE)))</f>
        <v>0</v>
      </c>
      <c r="T2759" s="213">
        <f t="shared" si="170"/>
        <v>0</v>
      </c>
      <c r="U2759" s="572"/>
    </row>
    <row r="2760" spans="1:21" ht="14.15" customHeight="1">
      <c r="A2760" s="231">
        <v>2759</v>
      </c>
      <c r="B2760" s="262" t="s">
        <v>88</v>
      </c>
      <c r="C2760" s="208" t="s">
        <v>2468</v>
      </c>
      <c r="D2760" s="208" t="s">
        <v>2469</v>
      </c>
      <c r="E2760" s="208" t="s">
        <v>2686</v>
      </c>
      <c r="F2760" s="208" t="s">
        <v>176</v>
      </c>
      <c r="G2760" s="208" t="s">
        <v>177</v>
      </c>
      <c r="H2760" s="208" t="s">
        <v>403</v>
      </c>
      <c r="I2760" s="200" t="s">
        <v>143</v>
      </c>
      <c r="J2760" s="208" t="s">
        <v>255</v>
      </c>
      <c r="K2760" s="208" t="s">
        <v>566</v>
      </c>
      <c r="L2760" s="208" t="s">
        <v>381</v>
      </c>
      <c r="M2760" s="208" t="s">
        <v>143</v>
      </c>
      <c r="N2760" s="201">
        <v>63.648299999999999</v>
      </c>
      <c r="O2760" s="202"/>
      <c r="P2760" s="202"/>
      <c r="Q2760" s="203">
        <f t="shared" si="168"/>
        <v>0</v>
      </c>
      <c r="R2760" s="203">
        <f t="shared" si="169"/>
        <v>0</v>
      </c>
      <c r="S2760" s="213">
        <f>IF(M2760="nvt",0,IF(O2760&gt;0,VLOOKUP(M2760,'3-Productie normen'!A:K,VLOOKUP(O2760,'3-Productie normen'!$B$34:$C$35,2,FALSE),FALSE)))</f>
        <v>0</v>
      </c>
      <c r="T2760" s="213">
        <f t="shared" si="170"/>
        <v>0</v>
      </c>
      <c r="U2760" s="572"/>
    </row>
    <row r="2761" spans="1:21" ht="14.15" customHeight="1">
      <c r="A2761" s="231">
        <v>2760</v>
      </c>
      <c r="B2761" s="262" t="s">
        <v>88</v>
      </c>
      <c r="C2761" s="208" t="s">
        <v>2468</v>
      </c>
      <c r="D2761" s="208" t="s">
        <v>2469</v>
      </c>
      <c r="E2761" s="208" t="s">
        <v>2686</v>
      </c>
      <c r="F2761" s="208" t="s">
        <v>176</v>
      </c>
      <c r="G2761" s="208" t="s">
        <v>177</v>
      </c>
      <c r="H2761" s="208" t="s">
        <v>2693</v>
      </c>
      <c r="I2761" s="200" t="s">
        <v>143</v>
      </c>
      <c r="J2761" s="208" t="s">
        <v>209</v>
      </c>
      <c r="K2761" s="208" t="s">
        <v>213</v>
      </c>
      <c r="L2761" s="208" t="s">
        <v>381</v>
      </c>
      <c r="M2761" s="208" t="s">
        <v>143</v>
      </c>
      <c r="N2761" s="201">
        <v>117.08</v>
      </c>
      <c r="O2761" s="202"/>
      <c r="P2761" s="202"/>
      <c r="Q2761" s="203">
        <f t="shared" si="168"/>
        <v>0</v>
      </c>
      <c r="R2761" s="203">
        <f t="shared" si="169"/>
        <v>0</v>
      </c>
      <c r="S2761" s="213">
        <f>IF(M2761="nvt",0,IF(O2761&gt;0,VLOOKUP(M2761,'3-Productie normen'!A:K,VLOOKUP(O2761,'3-Productie normen'!$B$34:$C$35,2,FALSE),FALSE)))</f>
        <v>0</v>
      </c>
      <c r="T2761" s="213">
        <f t="shared" si="170"/>
        <v>0</v>
      </c>
      <c r="U2761" s="572"/>
    </row>
    <row r="2762" spans="1:21" ht="14.15" customHeight="1">
      <c r="A2762" s="232">
        <v>2761</v>
      </c>
      <c r="B2762" s="262" t="s">
        <v>88</v>
      </c>
      <c r="C2762" s="208" t="s">
        <v>2468</v>
      </c>
      <c r="D2762" s="208" t="s">
        <v>2469</v>
      </c>
      <c r="E2762" s="208" t="s">
        <v>2686</v>
      </c>
      <c r="F2762" s="208" t="s">
        <v>176</v>
      </c>
      <c r="G2762" s="208" t="s">
        <v>177</v>
      </c>
      <c r="H2762" s="208" t="s">
        <v>2437</v>
      </c>
      <c r="I2762" s="200" t="s">
        <v>143</v>
      </c>
      <c r="J2762" s="208" t="s">
        <v>209</v>
      </c>
      <c r="K2762" s="208" t="s">
        <v>220</v>
      </c>
      <c r="L2762" s="208" t="s">
        <v>381</v>
      </c>
      <c r="M2762" s="208" t="s">
        <v>143</v>
      </c>
      <c r="N2762" s="201">
        <v>8.0500000000000007</v>
      </c>
      <c r="O2762" s="202"/>
      <c r="P2762" s="202"/>
      <c r="Q2762" s="203">
        <f t="shared" si="168"/>
        <v>0</v>
      </c>
      <c r="R2762" s="203">
        <f t="shared" si="169"/>
        <v>0</v>
      </c>
      <c r="S2762" s="213">
        <f>IF(M2762="nvt",0,IF(O2762&gt;0,VLOOKUP(M2762,'3-Productie normen'!A:K,VLOOKUP(O2762,'3-Productie normen'!$B$34:$C$35,2,FALSE),FALSE)))</f>
        <v>0</v>
      </c>
      <c r="T2762" s="213">
        <f t="shared" si="170"/>
        <v>0</v>
      </c>
      <c r="U2762" s="572"/>
    </row>
    <row r="2763" spans="1:21" ht="14.15" customHeight="1">
      <c r="A2763" s="231">
        <v>2762</v>
      </c>
      <c r="B2763" s="262" t="s">
        <v>88</v>
      </c>
      <c r="C2763" s="208" t="s">
        <v>2468</v>
      </c>
      <c r="D2763" s="208" t="s">
        <v>2469</v>
      </c>
      <c r="E2763" s="208" t="s">
        <v>2694</v>
      </c>
      <c r="F2763" s="208" t="s">
        <v>176</v>
      </c>
      <c r="G2763" s="208" t="s">
        <v>377</v>
      </c>
      <c r="H2763" s="208" t="s">
        <v>378</v>
      </c>
      <c r="I2763" s="207" t="s">
        <v>130</v>
      </c>
      <c r="J2763" s="208" t="s">
        <v>222</v>
      </c>
      <c r="K2763" s="208" t="s">
        <v>237</v>
      </c>
      <c r="L2763" s="208" t="s">
        <v>381</v>
      </c>
      <c r="M2763" s="208" t="s">
        <v>129</v>
      </c>
      <c r="N2763" s="201">
        <v>6.5665999999999993</v>
      </c>
      <c r="O2763" s="202" t="s">
        <v>81</v>
      </c>
      <c r="P2763" s="202"/>
      <c r="Q2763" s="203">
        <f t="shared" si="168"/>
        <v>0</v>
      </c>
      <c r="R2763" s="203">
        <f t="shared" si="169"/>
        <v>0</v>
      </c>
      <c r="S2763" s="213">
        <f>IF(M2763="nvt",0,IF(O2763&gt;0,VLOOKUP(M2763,'3-Productie normen'!A:K,VLOOKUP(O2763,'3-Productie normen'!$B$34:$C$35,2,FALSE),FALSE)))</f>
        <v>0</v>
      </c>
      <c r="T2763" s="213">
        <f t="shared" si="170"/>
        <v>0</v>
      </c>
      <c r="U2763" s="572"/>
    </row>
    <row r="2764" spans="1:21" ht="14.15" customHeight="1">
      <c r="A2764" s="231">
        <v>2763</v>
      </c>
      <c r="B2764" s="262" t="s">
        <v>88</v>
      </c>
      <c r="C2764" s="208" t="s">
        <v>2468</v>
      </c>
      <c r="D2764" s="208" t="s">
        <v>2469</v>
      </c>
      <c r="E2764" s="208" t="s">
        <v>2694</v>
      </c>
      <c r="F2764" s="208" t="s">
        <v>176</v>
      </c>
      <c r="G2764" s="208" t="s">
        <v>377</v>
      </c>
      <c r="H2764" s="208" t="s">
        <v>382</v>
      </c>
      <c r="I2764" s="207" t="s">
        <v>130</v>
      </c>
      <c r="J2764" s="208" t="s">
        <v>222</v>
      </c>
      <c r="K2764" s="208" t="s">
        <v>237</v>
      </c>
      <c r="L2764" s="208" t="s">
        <v>180</v>
      </c>
      <c r="M2764" s="208" t="s">
        <v>129</v>
      </c>
      <c r="N2764" s="201">
        <v>6.5659999999999998</v>
      </c>
      <c r="O2764" s="202" t="s">
        <v>81</v>
      </c>
      <c r="P2764" s="202"/>
      <c r="Q2764" s="203">
        <f t="shared" si="168"/>
        <v>0</v>
      </c>
      <c r="R2764" s="203">
        <f t="shared" si="169"/>
        <v>0</v>
      </c>
      <c r="S2764" s="213">
        <f>IF(M2764="nvt",0,IF(O2764&gt;0,VLOOKUP(M2764,'3-Productie normen'!A:K,VLOOKUP(O2764,'3-Productie normen'!$B$34:$C$35,2,FALSE),FALSE)))</f>
        <v>0</v>
      </c>
      <c r="T2764" s="213">
        <f t="shared" si="170"/>
        <v>0</v>
      </c>
      <c r="U2764" s="572"/>
    </row>
    <row r="2765" spans="1:21" ht="14.15" customHeight="1">
      <c r="A2765" s="231">
        <v>2764</v>
      </c>
      <c r="B2765" s="262" t="s">
        <v>88</v>
      </c>
      <c r="C2765" s="208" t="s">
        <v>2468</v>
      </c>
      <c r="D2765" s="208" t="s">
        <v>2469</v>
      </c>
      <c r="E2765" s="208" t="s">
        <v>2694</v>
      </c>
      <c r="F2765" s="208" t="s">
        <v>176</v>
      </c>
      <c r="G2765" s="208" t="s">
        <v>377</v>
      </c>
      <c r="H2765" s="208" t="s">
        <v>383</v>
      </c>
      <c r="I2765" s="207" t="s">
        <v>133</v>
      </c>
      <c r="J2765" s="208" t="s">
        <v>222</v>
      </c>
      <c r="K2765" s="208" t="s">
        <v>223</v>
      </c>
      <c r="L2765" s="208" t="s">
        <v>180</v>
      </c>
      <c r="M2765" s="208" t="s">
        <v>138</v>
      </c>
      <c r="N2765" s="201">
        <v>5.1613999999999995</v>
      </c>
      <c r="O2765" s="202" t="s">
        <v>81</v>
      </c>
      <c r="P2765" s="202"/>
      <c r="Q2765" s="203">
        <f t="shared" si="168"/>
        <v>0</v>
      </c>
      <c r="R2765" s="203">
        <f t="shared" si="169"/>
        <v>0</v>
      </c>
      <c r="S2765" s="213">
        <f>IF(M2765="nvt",0,IF(O2765&gt;0,VLOOKUP(M2765,'3-Productie normen'!A:K,VLOOKUP(O2765,'3-Productie normen'!$B$34:$C$35,2,FALSE),FALSE)))</f>
        <v>0</v>
      </c>
      <c r="T2765" s="213">
        <f t="shared" si="170"/>
        <v>0</v>
      </c>
      <c r="U2765" s="572"/>
    </row>
    <row r="2766" spans="1:21" ht="14.15" customHeight="1">
      <c r="A2766" s="231">
        <v>2765</v>
      </c>
      <c r="B2766" s="262" t="s">
        <v>88</v>
      </c>
      <c r="C2766" s="208" t="s">
        <v>2468</v>
      </c>
      <c r="D2766" s="208" t="s">
        <v>2469</v>
      </c>
      <c r="E2766" s="208" t="s">
        <v>2694</v>
      </c>
      <c r="F2766" s="208" t="s">
        <v>176</v>
      </c>
      <c r="G2766" s="208" t="s">
        <v>377</v>
      </c>
      <c r="H2766" s="208" t="s">
        <v>384</v>
      </c>
      <c r="I2766" s="200" t="s">
        <v>123</v>
      </c>
      <c r="J2766" s="208" t="s">
        <v>179</v>
      </c>
      <c r="K2766" s="199" t="s">
        <v>762</v>
      </c>
      <c r="L2766" s="208" t="s">
        <v>180</v>
      </c>
      <c r="M2766" s="199" t="s">
        <v>122</v>
      </c>
      <c r="N2766" s="201">
        <v>13.513499999999999</v>
      </c>
      <c r="O2766" s="202" t="s">
        <v>81</v>
      </c>
      <c r="P2766" s="202"/>
      <c r="Q2766" s="203">
        <f t="shared" si="168"/>
        <v>0</v>
      </c>
      <c r="R2766" s="203">
        <f t="shared" si="169"/>
        <v>0</v>
      </c>
      <c r="S2766" s="213">
        <f>IF(M2766="nvt",0,IF(O2766&gt;0,VLOOKUP(M2766,'3-Productie normen'!A:K,VLOOKUP(O2766,'3-Productie normen'!$B$34:$C$35,2,FALSE),FALSE)))</f>
        <v>0</v>
      </c>
      <c r="T2766" s="213">
        <f t="shared" si="170"/>
        <v>0</v>
      </c>
      <c r="U2766" s="572"/>
    </row>
    <row r="2767" spans="1:21" ht="14.15" customHeight="1">
      <c r="A2767" s="231">
        <v>2766</v>
      </c>
      <c r="B2767" s="262" t="s">
        <v>88</v>
      </c>
      <c r="C2767" s="208" t="s">
        <v>2468</v>
      </c>
      <c r="D2767" s="208" t="s">
        <v>2469</v>
      </c>
      <c r="E2767" s="208" t="s">
        <v>2694</v>
      </c>
      <c r="F2767" s="208" t="s">
        <v>176</v>
      </c>
      <c r="G2767" s="208" t="s">
        <v>377</v>
      </c>
      <c r="H2767" s="208" t="s">
        <v>385</v>
      </c>
      <c r="I2767" s="200" t="s">
        <v>123</v>
      </c>
      <c r="J2767" s="208" t="s">
        <v>179</v>
      </c>
      <c r="K2767" s="199" t="s">
        <v>762</v>
      </c>
      <c r="L2767" s="208" t="s">
        <v>180</v>
      </c>
      <c r="M2767" s="199" t="s">
        <v>122</v>
      </c>
      <c r="N2767" s="201">
        <v>163.3749</v>
      </c>
      <c r="O2767" s="202" t="s">
        <v>81</v>
      </c>
      <c r="P2767" s="202"/>
      <c r="Q2767" s="203">
        <f t="shared" si="168"/>
        <v>0</v>
      </c>
      <c r="R2767" s="203">
        <f t="shared" si="169"/>
        <v>0</v>
      </c>
      <c r="S2767" s="213">
        <f>IF(M2767="nvt",0,IF(O2767&gt;0,VLOOKUP(M2767,'3-Productie normen'!A:K,VLOOKUP(O2767,'3-Productie normen'!$B$34:$C$35,2,FALSE),FALSE)))</f>
        <v>0</v>
      </c>
      <c r="T2767" s="213">
        <f t="shared" si="170"/>
        <v>0</v>
      </c>
      <c r="U2767" s="572"/>
    </row>
    <row r="2768" spans="1:21" ht="14.15" customHeight="1">
      <c r="A2768" s="231">
        <v>2767</v>
      </c>
      <c r="B2768" s="262" t="s">
        <v>88</v>
      </c>
      <c r="C2768" s="208" t="s">
        <v>2468</v>
      </c>
      <c r="D2768" s="208" t="s">
        <v>2469</v>
      </c>
      <c r="E2768" s="208" t="s">
        <v>2694</v>
      </c>
      <c r="F2768" s="208" t="s">
        <v>176</v>
      </c>
      <c r="G2768" s="208" t="s">
        <v>377</v>
      </c>
      <c r="H2768" s="208" t="s">
        <v>386</v>
      </c>
      <c r="I2768" s="200" t="s">
        <v>123</v>
      </c>
      <c r="J2768" s="208" t="s">
        <v>179</v>
      </c>
      <c r="K2768" s="199" t="s">
        <v>762</v>
      </c>
      <c r="L2768" s="208" t="s">
        <v>180</v>
      </c>
      <c r="M2768" s="199" t="s">
        <v>122</v>
      </c>
      <c r="N2768" s="201">
        <v>14.059900000000001</v>
      </c>
      <c r="O2768" s="202" t="s">
        <v>81</v>
      </c>
      <c r="P2768" s="202"/>
      <c r="Q2768" s="203">
        <f t="shared" si="168"/>
        <v>0</v>
      </c>
      <c r="R2768" s="203">
        <f t="shared" si="169"/>
        <v>0</v>
      </c>
      <c r="S2768" s="213">
        <f>IF(M2768="nvt",0,IF(O2768&gt;0,VLOOKUP(M2768,'3-Productie normen'!A:K,VLOOKUP(O2768,'3-Productie normen'!$B$34:$C$35,2,FALSE),FALSE)))</f>
        <v>0</v>
      </c>
      <c r="T2768" s="213">
        <f t="shared" si="170"/>
        <v>0</v>
      </c>
      <c r="U2768" s="572"/>
    </row>
    <row r="2769" spans="1:21" ht="14.15" customHeight="1">
      <c r="A2769" s="231">
        <v>2768</v>
      </c>
      <c r="B2769" s="262" t="s">
        <v>88</v>
      </c>
      <c r="C2769" s="208" t="s">
        <v>2468</v>
      </c>
      <c r="D2769" s="208" t="s">
        <v>2469</v>
      </c>
      <c r="E2769" s="208" t="s">
        <v>2694</v>
      </c>
      <c r="F2769" s="208" t="s">
        <v>176</v>
      </c>
      <c r="G2769" s="208" t="s">
        <v>377</v>
      </c>
      <c r="H2769" s="208" t="s">
        <v>390</v>
      </c>
      <c r="I2769" s="200" t="s">
        <v>123</v>
      </c>
      <c r="J2769" s="208" t="s">
        <v>179</v>
      </c>
      <c r="K2769" s="199" t="s">
        <v>762</v>
      </c>
      <c r="L2769" s="208" t="s">
        <v>180</v>
      </c>
      <c r="M2769" s="199" t="s">
        <v>122</v>
      </c>
      <c r="N2769" s="201">
        <v>28.094799999999999</v>
      </c>
      <c r="O2769" s="202" t="s">
        <v>81</v>
      </c>
      <c r="P2769" s="202"/>
      <c r="Q2769" s="203">
        <f t="shared" si="168"/>
        <v>0</v>
      </c>
      <c r="R2769" s="203">
        <f t="shared" si="169"/>
        <v>0</v>
      </c>
      <c r="S2769" s="213">
        <f>IF(M2769="nvt",0,IF(O2769&gt;0,VLOOKUP(M2769,'3-Productie normen'!A:K,VLOOKUP(O2769,'3-Productie normen'!$B$34:$C$35,2,FALSE),FALSE)))</f>
        <v>0</v>
      </c>
      <c r="T2769" s="213">
        <f t="shared" si="170"/>
        <v>0</v>
      </c>
      <c r="U2769" s="572"/>
    </row>
    <row r="2770" spans="1:21" ht="14.15" customHeight="1">
      <c r="A2770" s="232">
        <v>2769</v>
      </c>
      <c r="B2770" s="262" t="s">
        <v>88</v>
      </c>
      <c r="C2770" s="208" t="s">
        <v>2468</v>
      </c>
      <c r="D2770" s="208" t="s">
        <v>2469</v>
      </c>
      <c r="E2770" s="208" t="s">
        <v>2694</v>
      </c>
      <c r="F2770" s="208" t="s">
        <v>176</v>
      </c>
      <c r="G2770" s="208" t="s">
        <v>377</v>
      </c>
      <c r="H2770" s="208" t="s">
        <v>391</v>
      </c>
      <c r="I2770" s="207" t="s">
        <v>130</v>
      </c>
      <c r="J2770" s="208" t="s">
        <v>222</v>
      </c>
      <c r="K2770" s="208" t="s">
        <v>237</v>
      </c>
      <c r="L2770" s="208" t="s">
        <v>180</v>
      </c>
      <c r="M2770" s="208" t="s">
        <v>129</v>
      </c>
      <c r="N2770" s="201">
        <v>13.293299999999999</v>
      </c>
      <c r="O2770" s="202" t="s">
        <v>81</v>
      </c>
      <c r="P2770" s="202"/>
      <c r="Q2770" s="203">
        <f t="shared" si="168"/>
        <v>0</v>
      </c>
      <c r="R2770" s="203">
        <f t="shared" si="169"/>
        <v>0</v>
      </c>
      <c r="S2770" s="213">
        <f>IF(M2770="nvt",0,IF(O2770&gt;0,VLOOKUP(M2770,'3-Productie normen'!A:K,VLOOKUP(O2770,'3-Productie normen'!$B$34:$C$35,2,FALSE),FALSE)))</f>
        <v>0</v>
      </c>
      <c r="T2770" s="213">
        <f t="shared" si="170"/>
        <v>0</v>
      </c>
      <c r="U2770" s="572"/>
    </row>
    <row r="2771" spans="1:21" ht="14.15" customHeight="1">
      <c r="A2771" s="231">
        <v>2770</v>
      </c>
      <c r="B2771" s="262" t="s">
        <v>88</v>
      </c>
      <c r="C2771" s="208" t="s">
        <v>2468</v>
      </c>
      <c r="D2771" s="208" t="s">
        <v>2469</v>
      </c>
      <c r="E2771" s="208" t="s">
        <v>2694</v>
      </c>
      <c r="F2771" s="208" t="s">
        <v>176</v>
      </c>
      <c r="G2771" s="208" t="s">
        <v>377</v>
      </c>
      <c r="H2771" s="208" t="s">
        <v>392</v>
      </c>
      <c r="I2771" s="200" t="s">
        <v>123</v>
      </c>
      <c r="J2771" s="208" t="s">
        <v>179</v>
      </c>
      <c r="K2771" s="208" t="s">
        <v>187</v>
      </c>
      <c r="L2771" s="208" t="s">
        <v>261</v>
      </c>
      <c r="M2771" s="199" t="s">
        <v>122</v>
      </c>
      <c r="N2771" s="201">
        <v>13.513499999999999</v>
      </c>
      <c r="O2771" s="202" t="s">
        <v>81</v>
      </c>
      <c r="P2771" s="202"/>
      <c r="Q2771" s="203">
        <f t="shared" si="168"/>
        <v>0</v>
      </c>
      <c r="R2771" s="203">
        <f t="shared" si="169"/>
        <v>0</v>
      </c>
      <c r="S2771" s="213">
        <f>IF(M2771="nvt",0,IF(O2771&gt;0,VLOOKUP(M2771,'3-Productie normen'!A:K,VLOOKUP(O2771,'3-Productie normen'!$B$34:$C$35,2,FALSE),FALSE)))</f>
        <v>0</v>
      </c>
      <c r="T2771" s="213">
        <f t="shared" si="170"/>
        <v>0</v>
      </c>
      <c r="U2771" s="572"/>
    </row>
    <row r="2772" spans="1:21" ht="14.15" customHeight="1">
      <c r="A2772" s="231">
        <v>2771</v>
      </c>
      <c r="B2772" s="262" t="s">
        <v>88</v>
      </c>
      <c r="C2772" s="208" t="s">
        <v>2468</v>
      </c>
      <c r="D2772" s="208" t="s">
        <v>2469</v>
      </c>
      <c r="E2772" s="208" t="s">
        <v>2694</v>
      </c>
      <c r="F2772" s="208" t="s">
        <v>176</v>
      </c>
      <c r="G2772" s="208" t="s">
        <v>377</v>
      </c>
      <c r="H2772" s="208" t="s">
        <v>393</v>
      </c>
      <c r="I2772" s="200" t="s">
        <v>123</v>
      </c>
      <c r="J2772" s="208" t="s">
        <v>179</v>
      </c>
      <c r="K2772" s="208" t="s">
        <v>187</v>
      </c>
      <c r="L2772" s="208" t="s">
        <v>261</v>
      </c>
      <c r="M2772" s="199" t="s">
        <v>122</v>
      </c>
      <c r="N2772" s="201">
        <v>13.513499999999999</v>
      </c>
      <c r="O2772" s="202" t="s">
        <v>81</v>
      </c>
      <c r="P2772" s="202"/>
      <c r="Q2772" s="203">
        <f t="shared" si="168"/>
        <v>0</v>
      </c>
      <c r="R2772" s="203">
        <f t="shared" si="169"/>
        <v>0</v>
      </c>
      <c r="S2772" s="213">
        <f>IF(M2772="nvt",0,IF(O2772&gt;0,VLOOKUP(M2772,'3-Productie normen'!A:K,VLOOKUP(O2772,'3-Productie normen'!$B$34:$C$35,2,FALSE),FALSE)))</f>
        <v>0</v>
      </c>
      <c r="T2772" s="213">
        <f t="shared" si="170"/>
        <v>0</v>
      </c>
      <c r="U2772" s="572"/>
    </row>
    <row r="2773" spans="1:21" ht="14.15" customHeight="1">
      <c r="A2773" s="231">
        <v>2772</v>
      </c>
      <c r="B2773" s="262" t="s">
        <v>88</v>
      </c>
      <c r="C2773" s="208" t="s">
        <v>2468</v>
      </c>
      <c r="D2773" s="208" t="s">
        <v>2469</v>
      </c>
      <c r="E2773" s="208" t="s">
        <v>2694</v>
      </c>
      <c r="F2773" s="208" t="s">
        <v>176</v>
      </c>
      <c r="G2773" s="208" t="s">
        <v>377</v>
      </c>
      <c r="H2773" s="208" t="s">
        <v>394</v>
      </c>
      <c r="I2773" s="200" t="s">
        <v>123</v>
      </c>
      <c r="J2773" s="208" t="s">
        <v>179</v>
      </c>
      <c r="K2773" s="208" t="s">
        <v>187</v>
      </c>
      <c r="L2773" s="208" t="s">
        <v>261</v>
      </c>
      <c r="M2773" s="199" t="s">
        <v>122</v>
      </c>
      <c r="N2773" s="201">
        <v>13.513499999999999</v>
      </c>
      <c r="O2773" s="202" t="s">
        <v>81</v>
      </c>
      <c r="P2773" s="202"/>
      <c r="Q2773" s="203">
        <f t="shared" si="168"/>
        <v>0</v>
      </c>
      <c r="R2773" s="203">
        <f t="shared" si="169"/>
        <v>0</v>
      </c>
      <c r="S2773" s="213">
        <f>IF(M2773="nvt",0,IF(O2773&gt;0,VLOOKUP(M2773,'3-Productie normen'!A:K,VLOOKUP(O2773,'3-Productie normen'!$B$34:$C$35,2,FALSE),FALSE)))</f>
        <v>0</v>
      </c>
      <c r="T2773" s="213">
        <f t="shared" si="170"/>
        <v>0</v>
      </c>
      <c r="U2773" s="572"/>
    </row>
    <row r="2774" spans="1:21" ht="14.15" customHeight="1">
      <c r="A2774" s="231">
        <v>2773</v>
      </c>
      <c r="B2774" s="262" t="s">
        <v>88</v>
      </c>
      <c r="C2774" s="208" t="s">
        <v>2468</v>
      </c>
      <c r="D2774" s="208" t="s">
        <v>2469</v>
      </c>
      <c r="E2774" s="208" t="s">
        <v>2694</v>
      </c>
      <c r="F2774" s="208" t="s">
        <v>176</v>
      </c>
      <c r="G2774" s="208" t="s">
        <v>377</v>
      </c>
      <c r="H2774" s="208" t="s">
        <v>395</v>
      </c>
      <c r="I2774" s="200" t="s">
        <v>123</v>
      </c>
      <c r="J2774" s="208" t="s">
        <v>179</v>
      </c>
      <c r="K2774" s="208" t="s">
        <v>187</v>
      </c>
      <c r="L2774" s="208" t="s">
        <v>261</v>
      </c>
      <c r="M2774" s="199" t="s">
        <v>122</v>
      </c>
      <c r="N2774" s="201">
        <v>13.513499999999999</v>
      </c>
      <c r="O2774" s="202" t="s">
        <v>81</v>
      </c>
      <c r="P2774" s="202"/>
      <c r="Q2774" s="203">
        <f t="shared" si="168"/>
        <v>0</v>
      </c>
      <c r="R2774" s="203">
        <f t="shared" si="169"/>
        <v>0</v>
      </c>
      <c r="S2774" s="213">
        <f>IF(M2774="nvt",0,IF(O2774&gt;0,VLOOKUP(M2774,'3-Productie normen'!A:K,VLOOKUP(O2774,'3-Productie normen'!$B$34:$C$35,2,FALSE),FALSE)))</f>
        <v>0</v>
      </c>
      <c r="T2774" s="213">
        <f t="shared" si="170"/>
        <v>0</v>
      </c>
      <c r="U2774" s="572"/>
    </row>
    <row r="2775" spans="1:21" ht="14.15" customHeight="1">
      <c r="A2775" s="231">
        <v>2774</v>
      </c>
      <c r="B2775" s="262" t="s">
        <v>88</v>
      </c>
      <c r="C2775" s="208" t="s">
        <v>2468</v>
      </c>
      <c r="D2775" s="208" t="s">
        <v>2469</v>
      </c>
      <c r="E2775" s="208" t="s">
        <v>2694</v>
      </c>
      <c r="F2775" s="208" t="s">
        <v>176</v>
      </c>
      <c r="G2775" s="208" t="s">
        <v>377</v>
      </c>
      <c r="H2775" s="208" t="s">
        <v>396</v>
      </c>
      <c r="I2775" s="200" t="s">
        <v>123</v>
      </c>
      <c r="J2775" s="208" t="s">
        <v>179</v>
      </c>
      <c r="K2775" s="208" t="s">
        <v>187</v>
      </c>
      <c r="L2775" s="208" t="s">
        <v>261</v>
      </c>
      <c r="M2775" s="199" t="s">
        <v>122</v>
      </c>
      <c r="N2775" s="201">
        <v>16.8706</v>
      </c>
      <c r="O2775" s="202" t="s">
        <v>81</v>
      </c>
      <c r="P2775" s="202"/>
      <c r="Q2775" s="203">
        <f t="shared" si="168"/>
        <v>0</v>
      </c>
      <c r="R2775" s="203">
        <f t="shared" si="169"/>
        <v>0</v>
      </c>
      <c r="S2775" s="213">
        <f>IF(M2775="nvt",0,IF(O2775&gt;0,VLOOKUP(M2775,'3-Productie normen'!A:K,VLOOKUP(O2775,'3-Productie normen'!$B$34:$C$35,2,FALSE),FALSE)))</f>
        <v>0</v>
      </c>
      <c r="T2775" s="213">
        <f t="shared" si="170"/>
        <v>0</v>
      </c>
      <c r="U2775" s="572"/>
    </row>
    <row r="2776" spans="1:21" ht="14.15" customHeight="1">
      <c r="A2776" s="231">
        <v>2775</v>
      </c>
      <c r="B2776" s="262" t="s">
        <v>88</v>
      </c>
      <c r="C2776" s="208" t="s">
        <v>2468</v>
      </c>
      <c r="D2776" s="208" t="s">
        <v>2469</v>
      </c>
      <c r="E2776" s="208" t="s">
        <v>2694</v>
      </c>
      <c r="F2776" s="208" t="s">
        <v>176</v>
      </c>
      <c r="G2776" s="208" t="s">
        <v>377</v>
      </c>
      <c r="H2776" s="208" t="s">
        <v>2529</v>
      </c>
      <c r="I2776" s="200" t="s">
        <v>123</v>
      </c>
      <c r="J2776" s="208" t="s">
        <v>179</v>
      </c>
      <c r="K2776" s="208" t="s">
        <v>187</v>
      </c>
      <c r="L2776" s="208" t="s">
        <v>261</v>
      </c>
      <c r="M2776" s="199" t="s">
        <v>122</v>
      </c>
      <c r="N2776" s="201">
        <v>16.8706</v>
      </c>
      <c r="O2776" s="202" t="s">
        <v>81</v>
      </c>
      <c r="P2776" s="202"/>
      <c r="Q2776" s="203">
        <f t="shared" si="168"/>
        <v>0</v>
      </c>
      <c r="R2776" s="203">
        <f t="shared" si="169"/>
        <v>0</v>
      </c>
      <c r="S2776" s="213">
        <f>IF(M2776="nvt",0,IF(O2776&gt;0,VLOOKUP(M2776,'3-Productie normen'!A:K,VLOOKUP(O2776,'3-Productie normen'!$B$34:$C$35,2,FALSE),FALSE)))</f>
        <v>0</v>
      </c>
      <c r="T2776" s="213">
        <f t="shared" si="170"/>
        <v>0</v>
      </c>
      <c r="U2776" s="572"/>
    </row>
    <row r="2777" spans="1:21" ht="14.15" customHeight="1">
      <c r="A2777" s="231">
        <v>2776</v>
      </c>
      <c r="B2777" s="262" t="s">
        <v>88</v>
      </c>
      <c r="C2777" s="208" t="s">
        <v>2468</v>
      </c>
      <c r="D2777" s="208" t="s">
        <v>2469</v>
      </c>
      <c r="E2777" s="208" t="s">
        <v>2694</v>
      </c>
      <c r="F2777" s="208" t="s">
        <v>176</v>
      </c>
      <c r="G2777" s="208" t="s">
        <v>377</v>
      </c>
      <c r="H2777" s="208" t="s">
        <v>2530</v>
      </c>
      <c r="I2777" s="200" t="s">
        <v>123</v>
      </c>
      <c r="J2777" s="208" t="s">
        <v>179</v>
      </c>
      <c r="K2777" s="208" t="s">
        <v>187</v>
      </c>
      <c r="L2777" s="208" t="s">
        <v>261</v>
      </c>
      <c r="M2777" s="199" t="s">
        <v>122</v>
      </c>
      <c r="N2777" s="201">
        <v>16.8706</v>
      </c>
      <c r="O2777" s="202" t="s">
        <v>81</v>
      </c>
      <c r="P2777" s="202"/>
      <c r="Q2777" s="203">
        <f t="shared" si="168"/>
        <v>0</v>
      </c>
      <c r="R2777" s="203">
        <f t="shared" si="169"/>
        <v>0</v>
      </c>
      <c r="S2777" s="213">
        <f>IF(M2777="nvt",0,IF(O2777&gt;0,VLOOKUP(M2777,'3-Productie normen'!A:K,VLOOKUP(O2777,'3-Productie normen'!$B$34:$C$35,2,FALSE),FALSE)))</f>
        <v>0</v>
      </c>
      <c r="T2777" s="213">
        <f t="shared" si="170"/>
        <v>0</v>
      </c>
      <c r="U2777" s="572"/>
    </row>
    <row r="2778" spans="1:21" ht="14.15" customHeight="1">
      <c r="A2778" s="232">
        <v>2777</v>
      </c>
      <c r="B2778" s="262" t="s">
        <v>88</v>
      </c>
      <c r="C2778" s="208" t="s">
        <v>2468</v>
      </c>
      <c r="D2778" s="208" t="s">
        <v>2469</v>
      </c>
      <c r="E2778" s="208" t="s">
        <v>2694</v>
      </c>
      <c r="F2778" s="208" t="s">
        <v>176</v>
      </c>
      <c r="G2778" s="208" t="s">
        <v>377</v>
      </c>
      <c r="H2778" s="208" t="s">
        <v>2531</v>
      </c>
      <c r="I2778" s="200" t="s">
        <v>123</v>
      </c>
      <c r="J2778" s="208" t="s">
        <v>179</v>
      </c>
      <c r="K2778" s="208" t="s">
        <v>187</v>
      </c>
      <c r="L2778" s="208" t="s">
        <v>261</v>
      </c>
      <c r="M2778" s="199" t="s">
        <v>122</v>
      </c>
      <c r="N2778" s="201">
        <v>16.8706</v>
      </c>
      <c r="O2778" s="202" t="s">
        <v>81</v>
      </c>
      <c r="P2778" s="202"/>
      <c r="Q2778" s="203">
        <f t="shared" si="168"/>
        <v>0</v>
      </c>
      <c r="R2778" s="203">
        <f t="shared" si="169"/>
        <v>0</v>
      </c>
      <c r="S2778" s="213">
        <f>IF(M2778="nvt",0,IF(O2778&gt;0,VLOOKUP(M2778,'3-Productie normen'!A:K,VLOOKUP(O2778,'3-Productie normen'!$B$34:$C$35,2,FALSE),FALSE)))</f>
        <v>0</v>
      </c>
      <c r="T2778" s="213">
        <f t="shared" si="170"/>
        <v>0</v>
      </c>
      <c r="U2778" s="572"/>
    </row>
    <row r="2779" spans="1:21" ht="14.15" customHeight="1">
      <c r="A2779" s="231">
        <v>2778</v>
      </c>
      <c r="B2779" s="262" t="s">
        <v>88</v>
      </c>
      <c r="C2779" s="208" t="s">
        <v>2468</v>
      </c>
      <c r="D2779" s="208" t="s">
        <v>2469</v>
      </c>
      <c r="E2779" s="208" t="s">
        <v>2694</v>
      </c>
      <c r="F2779" s="208" t="s">
        <v>176</v>
      </c>
      <c r="G2779" s="208" t="s">
        <v>377</v>
      </c>
      <c r="H2779" s="208" t="s">
        <v>2547</v>
      </c>
      <c r="I2779" s="200" t="s">
        <v>133</v>
      </c>
      <c r="J2779" s="208" t="s">
        <v>222</v>
      </c>
      <c r="K2779" s="208" t="s">
        <v>223</v>
      </c>
      <c r="L2779" s="208" t="s">
        <v>180</v>
      </c>
      <c r="M2779" s="208" t="s">
        <v>138</v>
      </c>
      <c r="N2779" s="201">
        <v>3.1382999999999996</v>
      </c>
      <c r="O2779" s="202" t="s">
        <v>81</v>
      </c>
      <c r="P2779" s="202"/>
      <c r="Q2779" s="203">
        <f t="shared" si="168"/>
        <v>0</v>
      </c>
      <c r="R2779" s="203">
        <f t="shared" si="169"/>
        <v>0</v>
      </c>
      <c r="S2779" s="213">
        <f>IF(M2779="nvt",0,IF(O2779&gt;0,VLOOKUP(M2779,'3-Productie normen'!A:K,VLOOKUP(O2779,'3-Productie normen'!$B$34:$C$35,2,FALSE),FALSE)))</f>
        <v>0</v>
      </c>
      <c r="T2779" s="213">
        <f t="shared" si="170"/>
        <v>0</v>
      </c>
      <c r="U2779" s="572"/>
    </row>
    <row r="2780" spans="1:21" ht="14.15" customHeight="1">
      <c r="A2780" s="231">
        <v>2779</v>
      </c>
      <c r="B2780" s="262" t="s">
        <v>88</v>
      </c>
      <c r="C2780" s="208" t="s">
        <v>2468</v>
      </c>
      <c r="D2780" s="208" t="s">
        <v>2469</v>
      </c>
      <c r="E2780" s="208" t="s">
        <v>2694</v>
      </c>
      <c r="F2780" s="208" t="s">
        <v>176</v>
      </c>
      <c r="G2780" s="208" t="s">
        <v>377</v>
      </c>
      <c r="H2780" s="208" t="s">
        <v>2550</v>
      </c>
      <c r="I2780" s="200" t="s">
        <v>133</v>
      </c>
      <c r="J2780" s="208" t="s">
        <v>222</v>
      </c>
      <c r="K2780" s="208" t="s">
        <v>223</v>
      </c>
      <c r="L2780" s="208" t="s">
        <v>180</v>
      </c>
      <c r="M2780" s="208" t="s">
        <v>138</v>
      </c>
      <c r="N2780" s="201">
        <v>4.8991000000000007</v>
      </c>
      <c r="O2780" s="202" t="s">
        <v>81</v>
      </c>
      <c r="P2780" s="202"/>
      <c r="Q2780" s="203">
        <f t="shared" si="168"/>
        <v>0</v>
      </c>
      <c r="R2780" s="203">
        <f t="shared" si="169"/>
        <v>0</v>
      </c>
      <c r="S2780" s="213">
        <f>IF(M2780="nvt",0,IF(O2780&gt;0,VLOOKUP(M2780,'3-Productie normen'!A:K,VLOOKUP(O2780,'3-Productie normen'!$B$34:$C$35,2,FALSE),FALSE)))</f>
        <v>0</v>
      </c>
      <c r="T2780" s="213">
        <f t="shared" si="170"/>
        <v>0</v>
      </c>
      <c r="U2780" s="572"/>
    </row>
    <row r="2781" spans="1:21" ht="14.15" customHeight="1">
      <c r="A2781" s="231">
        <v>2780</v>
      </c>
      <c r="B2781" s="262" t="s">
        <v>88</v>
      </c>
      <c r="C2781" s="208" t="s">
        <v>2468</v>
      </c>
      <c r="D2781" s="208" t="s">
        <v>2469</v>
      </c>
      <c r="E2781" s="208" t="s">
        <v>2695</v>
      </c>
      <c r="F2781" s="208" t="s">
        <v>176</v>
      </c>
      <c r="G2781" s="208" t="s">
        <v>377</v>
      </c>
      <c r="H2781" s="208" t="s">
        <v>2696</v>
      </c>
      <c r="I2781" s="200" t="s">
        <v>143</v>
      </c>
      <c r="J2781" s="208" t="s">
        <v>379</v>
      </c>
      <c r="K2781" s="208" t="s">
        <v>379</v>
      </c>
      <c r="L2781" s="208"/>
      <c r="M2781" s="208" t="s">
        <v>143</v>
      </c>
      <c r="N2781" s="201">
        <v>18.2639</v>
      </c>
      <c r="O2781" s="202"/>
      <c r="P2781" s="202"/>
      <c r="Q2781" s="203">
        <f t="shared" si="168"/>
        <v>0</v>
      </c>
      <c r="R2781" s="203">
        <f t="shared" si="169"/>
        <v>0</v>
      </c>
      <c r="S2781" s="213">
        <f>IF(M2781="nvt",0,IF(O2781&gt;0,VLOOKUP(M2781,'3-Productie normen'!A:K,VLOOKUP(O2781,'3-Productie normen'!$B$34:$C$35,2,FALSE),FALSE)))</f>
        <v>0</v>
      </c>
      <c r="T2781" s="213">
        <f t="shared" si="170"/>
        <v>0</v>
      </c>
      <c r="U2781" s="572"/>
    </row>
    <row r="2782" spans="1:21" ht="14.15" customHeight="1">
      <c r="A2782" s="231">
        <v>2781</v>
      </c>
      <c r="B2782" s="262" t="s">
        <v>88</v>
      </c>
      <c r="C2782" s="208" t="s">
        <v>2468</v>
      </c>
      <c r="D2782" s="208" t="s">
        <v>2469</v>
      </c>
      <c r="E2782" s="208" t="s">
        <v>2695</v>
      </c>
      <c r="F2782" s="208" t="s">
        <v>176</v>
      </c>
      <c r="G2782" s="208" t="s">
        <v>377</v>
      </c>
      <c r="H2782" s="208" t="s">
        <v>2697</v>
      </c>
      <c r="I2782" s="200" t="s">
        <v>143</v>
      </c>
      <c r="J2782" s="208" t="s">
        <v>179</v>
      </c>
      <c r="K2782" s="208" t="s">
        <v>179</v>
      </c>
      <c r="L2782" s="208"/>
      <c r="M2782" s="208" t="s">
        <v>143</v>
      </c>
      <c r="N2782" s="201">
        <v>18.897600000000001</v>
      </c>
      <c r="O2782" s="202"/>
      <c r="P2782" s="202"/>
      <c r="Q2782" s="203">
        <f t="shared" si="168"/>
        <v>0</v>
      </c>
      <c r="R2782" s="203">
        <f t="shared" si="169"/>
        <v>0</v>
      </c>
      <c r="S2782" s="213">
        <f>IF(M2782="nvt",0,IF(O2782&gt;0,VLOOKUP(M2782,'3-Productie normen'!A:K,VLOOKUP(O2782,'3-Productie normen'!$B$34:$C$35,2,FALSE),FALSE)))</f>
        <v>0</v>
      </c>
      <c r="T2782" s="213">
        <f t="shared" si="170"/>
        <v>0</v>
      </c>
      <c r="U2782" s="572"/>
    </row>
    <row r="2783" spans="1:21" ht="14.15" customHeight="1">
      <c r="A2783" s="231">
        <v>2782</v>
      </c>
      <c r="B2783" s="262" t="s">
        <v>88</v>
      </c>
      <c r="C2783" s="208" t="s">
        <v>2468</v>
      </c>
      <c r="D2783" s="208" t="s">
        <v>2469</v>
      </c>
      <c r="E2783" s="208" t="s">
        <v>2695</v>
      </c>
      <c r="F2783" s="208" t="s">
        <v>176</v>
      </c>
      <c r="G2783" s="208" t="s">
        <v>377</v>
      </c>
      <c r="H2783" s="208" t="s">
        <v>2698</v>
      </c>
      <c r="I2783" s="200" t="s">
        <v>143</v>
      </c>
      <c r="J2783" s="208" t="s">
        <v>379</v>
      </c>
      <c r="K2783" s="208" t="s">
        <v>379</v>
      </c>
      <c r="L2783" s="208"/>
      <c r="M2783" s="208" t="s">
        <v>143</v>
      </c>
      <c r="N2783" s="201">
        <v>18.241600000000002</v>
      </c>
      <c r="O2783" s="202"/>
      <c r="P2783" s="202"/>
      <c r="Q2783" s="203">
        <f t="shared" si="168"/>
        <v>0</v>
      </c>
      <c r="R2783" s="203">
        <f t="shared" si="169"/>
        <v>0</v>
      </c>
      <c r="S2783" s="213">
        <f>IF(M2783="nvt",0,IF(O2783&gt;0,VLOOKUP(M2783,'3-Productie normen'!A:K,VLOOKUP(O2783,'3-Productie normen'!$B$34:$C$35,2,FALSE),FALSE)))</f>
        <v>0</v>
      </c>
      <c r="T2783" s="213">
        <f t="shared" si="170"/>
        <v>0</v>
      </c>
      <c r="U2783" s="572"/>
    </row>
    <row r="2784" spans="1:21" ht="14.15" customHeight="1">
      <c r="A2784" s="231">
        <v>2783</v>
      </c>
      <c r="B2784" s="262" t="s">
        <v>88</v>
      </c>
      <c r="C2784" s="208" t="s">
        <v>2468</v>
      </c>
      <c r="D2784" s="208" t="s">
        <v>2469</v>
      </c>
      <c r="E2784" s="208" t="s">
        <v>2695</v>
      </c>
      <c r="F2784" s="208" t="s">
        <v>176</v>
      </c>
      <c r="G2784" s="208" t="s">
        <v>377</v>
      </c>
      <c r="H2784" s="208" t="s">
        <v>2699</v>
      </c>
      <c r="I2784" s="200" t="s">
        <v>143</v>
      </c>
      <c r="J2784" s="208" t="s">
        <v>379</v>
      </c>
      <c r="K2784" s="208" t="s">
        <v>379</v>
      </c>
      <c r="L2784" s="208"/>
      <c r="M2784" s="208" t="s">
        <v>143</v>
      </c>
      <c r="N2784" s="201">
        <v>18.241800000000001</v>
      </c>
      <c r="O2784" s="202"/>
      <c r="P2784" s="202"/>
      <c r="Q2784" s="203">
        <f t="shared" si="168"/>
        <v>0</v>
      </c>
      <c r="R2784" s="203">
        <f t="shared" si="169"/>
        <v>0</v>
      </c>
      <c r="S2784" s="213">
        <f>IF(M2784="nvt",0,IF(O2784&gt;0,VLOOKUP(M2784,'3-Productie normen'!A:K,VLOOKUP(O2784,'3-Productie normen'!$B$34:$C$35,2,FALSE),FALSE)))</f>
        <v>0</v>
      </c>
      <c r="T2784" s="213">
        <f t="shared" si="170"/>
        <v>0</v>
      </c>
      <c r="U2784" s="572"/>
    </row>
    <row r="2785" spans="1:21" ht="14.15" customHeight="1">
      <c r="A2785" s="231">
        <v>2784</v>
      </c>
      <c r="B2785" s="262" t="s">
        <v>88</v>
      </c>
      <c r="C2785" s="208" t="s">
        <v>2468</v>
      </c>
      <c r="D2785" s="208" t="s">
        <v>2469</v>
      </c>
      <c r="E2785" s="208" t="s">
        <v>2695</v>
      </c>
      <c r="F2785" s="208" t="s">
        <v>176</v>
      </c>
      <c r="G2785" s="208" t="s">
        <v>377</v>
      </c>
      <c r="H2785" s="208" t="s">
        <v>2700</v>
      </c>
      <c r="I2785" s="200" t="s">
        <v>143</v>
      </c>
      <c r="J2785" s="208" t="s">
        <v>379</v>
      </c>
      <c r="K2785" s="208" t="s">
        <v>379</v>
      </c>
      <c r="L2785" s="208"/>
      <c r="M2785" s="208" t="s">
        <v>143</v>
      </c>
      <c r="N2785" s="201">
        <v>36.948999999999998</v>
      </c>
      <c r="O2785" s="202"/>
      <c r="P2785" s="202"/>
      <c r="Q2785" s="203">
        <f t="shared" si="168"/>
        <v>0</v>
      </c>
      <c r="R2785" s="203">
        <f t="shared" si="169"/>
        <v>0</v>
      </c>
      <c r="S2785" s="213">
        <f>IF(M2785="nvt",0,IF(O2785&gt;0,VLOOKUP(M2785,'3-Productie normen'!A:K,VLOOKUP(O2785,'3-Productie normen'!$B$34:$C$35,2,FALSE),FALSE)))</f>
        <v>0</v>
      </c>
      <c r="T2785" s="213">
        <f t="shared" si="170"/>
        <v>0</v>
      </c>
      <c r="U2785" s="572"/>
    </row>
    <row r="2786" spans="1:21" ht="14.15" customHeight="1">
      <c r="A2786" s="232">
        <v>2785</v>
      </c>
      <c r="B2786" s="262" t="s">
        <v>88</v>
      </c>
      <c r="C2786" s="208" t="s">
        <v>2468</v>
      </c>
      <c r="D2786" s="208" t="s">
        <v>2469</v>
      </c>
      <c r="E2786" s="208" t="s">
        <v>2695</v>
      </c>
      <c r="F2786" s="208" t="s">
        <v>176</v>
      </c>
      <c r="G2786" s="208" t="s">
        <v>377</v>
      </c>
      <c r="H2786" s="208" t="s">
        <v>2701</v>
      </c>
      <c r="I2786" s="200" t="s">
        <v>143</v>
      </c>
      <c r="J2786" s="208" t="s">
        <v>179</v>
      </c>
      <c r="K2786" s="208" t="s">
        <v>179</v>
      </c>
      <c r="L2786" s="208"/>
      <c r="M2786" s="208" t="s">
        <v>143</v>
      </c>
      <c r="N2786" s="201">
        <v>18.8277</v>
      </c>
      <c r="O2786" s="202"/>
      <c r="P2786" s="202"/>
      <c r="Q2786" s="203">
        <f t="shared" si="168"/>
        <v>0</v>
      </c>
      <c r="R2786" s="203">
        <f t="shared" si="169"/>
        <v>0</v>
      </c>
      <c r="S2786" s="213">
        <f>IF(M2786="nvt",0,IF(O2786&gt;0,VLOOKUP(M2786,'3-Productie normen'!A:K,VLOOKUP(O2786,'3-Productie normen'!$B$34:$C$35,2,FALSE),FALSE)))</f>
        <v>0</v>
      </c>
      <c r="T2786" s="213">
        <f t="shared" si="170"/>
        <v>0</v>
      </c>
      <c r="U2786" s="572"/>
    </row>
    <row r="2787" spans="1:21" ht="14.15" customHeight="1">
      <c r="A2787" s="231">
        <v>2786</v>
      </c>
      <c r="B2787" s="262" t="s">
        <v>88</v>
      </c>
      <c r="C2787" s="208" t="s">
        <v>2468</v>
      </c>
      <c r="D2787" s="208" t="s">
        <v>2469</v>
      </c>
      <c r="E2787" s="208" t="s">
        <v>2695</v>
      </c>
      <c r="F2787" s="208" t="s">
        <v>176</v>
      </c>
      <c r="G2787" s="208" t="s">
        <v>377</v>
      </c>
      <c r="H2787" s="208" t="s">
        <v>2702</v>
      </c>
      <c r="I2787" s="200" t="s">
        <v>143</v>
      </c>
      <c r="J2787" s="208" t="s">
        <v>179</v>
      </c>
      <c r="K2787" s="208" t="s">
        <v>179</v>
      </c>
      <c r="L2787" s="208"/>
      <c r="M2787" s="208" t="s">
        <v>143</v>
      </c>
      <c r="N2787" s="201">
        <v>39.026699999999998</v>
      </c>
      <c r="O2787" s="202"/>
      <c r="P2787" s="202"/>
      <c r="Q2787" s="203">
        <f t="shared" si="168"/>
        <v>0</v>
      </c>
      <c r="R2787" s="203">
        <f t="shared" si="169"/>
        <v>0</v>
      </c>
      <c r="S2787" s="213">
        <f>IF(M2787="nvt",0,IF(O2787&gt;0,VLOOKUP(M2787,'3-Productie normen'!A:K,VLOOKUP(O2787,'3-Productie normen'!$B$34:$C$35,2,FALSE),FALSE)))</f>
        <v>0</v>
      </c>
      <c r="T2787" s="213">
        <f t="shared" si="170"/>
        <v>0</v>
      </c>
      <c r="U2787" s="572"/>
    </row>
    <row r="2788" spans="1:21" ht="14.15" customHeight="1">
      <c r="A2788" s="231">
        <v>2787</v>
      </c>
      <c r="B2788" s="262" t="s">
        <v>88</v>
      </c>
      <c r="C2788" s="208" t="s">
        <v>2468</v>
      </c>
      <c r="D2788" s="208" t="s">
        <v>2469</v>
      </c>
      <c r="E2788" s="208" t="s">
        <v>2695</v>
      </c>
      <c r="F2788" s="208" t="s">
        <v>176</v>
      </c>
      <c r="G2788" s="208" t="s">
        <v>377</v>
      </c>
      <c r="H2788" s="208" t="s">
        <v>2703</v>
      </c>
      <c r="I2788" s="200" t="s">
        <v>143</v>
      </c>
      <c r="J2788" s="208" t="s">
        <v>179</v>
      </c>
      <c r="K2788" s="208" t="s">
        <v>179</v>
      </c>
      <c r="L2788" s="208"/>
      <c r="M2788" s="208" t="s">
        <v>143</v>
      </c>
      <c r="N2788" s="201">
        <v>18.896100000000001</v>
      </c>
      <c r="O2788" s="202"/>
      <c r="P2788" s="202"/>
      <c r="Q2788" s="203">
        <f t="shared" si="168"/>
        <v>0</v>
      </c>
      <c r="R2788" s="203">
        <f t="shared" si="169"/>
        <v>0</v>
      </c>
      <c r="S2788" s="213">
        <f>IF(M2788="nvt",0,IF(O2788&gt;0,VLOOKUP(M2788,'3-Productie normen'!A:K,VLOOKUP(O2788,'3-Productie normen'!$B$34:$C$35,2,FALSE),FALSE)))</f>
        <v>0</v>
      </c>
      <c r="T2788" s="213">
        <f t="shared" si="170"/>
        <v>0</v>
      </c>
      <c r="U2788" s="572"/>
    </row>
    <row r="2789" spans="1:21" ht="14.15" customHeight="1">
      <c r="A2789" s="231">
        <v>2788</v>
      </c>
      <c r="B2789" s="262" t="s">
        <v>88</v>
      </c>
      <c r="C2789" s="208" t="s">
        <v>2468</v>
      </c>
      <c r="D2789" s="208" t="s">
        <v>2469</v>
      </c>
      <c r="E2789" s="208" t="s">
        <v>2695</v>
      </c>
      <c r="F2789" s="208" t="s">
        <v>176</v>
      </c>
      <c r="G2789" s="208" t="s">
        <v>377</v>
      </c>
      <c r="H2789" s="208" t="s">
        <v>2704</v>
      </c>
      <c r="I2789" s="200" t="s">
        <v>143</v>
      </c>
      <c r="J2789" s="208" t="s">
        <v>179</v>
      </c>
      <c r="K2789" s="208" t="s">
        <v>179</v>
      </c>
      <c r="L2789" s="208"/>
      <c r="M2789" s="208" t="s">
        <v>143</v>
      </c>
      <c r="N2789" s="201">
        <v>18.885899999999999</v>
      </c>
      <c r="O2789" s="202"/>
      <c r="P2789" s="202"/>
      <c r="Q2789" s="203">
        <f t="shared" si="168"/>
        <v>0</v>
      </c>
      <c r="R2789" s="203">
        <f t="shared" si="169"/>
        <v>0</v>
      </c>
      <c r="S2789" s="213">
        <f>IF(M2789="nvt",0,IF(O2789&gt;0,VLOOKUP(M2789,'3-Productie normen'!A:K,VLOOKUP(O2789,'3-Productie normen'!$B$34:$C$35,2,FALSE),FALSE)))</f>
        <v>0</v>
      </c>
      <c r="T2789" s="213">
        <f t="shared" si="170"/>
        <v>0</v>
      </c>
      <c r="U2789" s="572"/>
    </row>
    <row r="2790" spans="1:21" ht="14.15" customHeight="1">
      <c r="A2790" s="231">
        <v>2789</v>
      </c>
      <c r="B2790" s="262" t="s">
        <v>88</v>
      </c>
      <c r="C2790" s="208" t="s">
        <v>2468</v>
      </c>
      <c r="D2790" s="208" t="s">
        <v>2469</v>
      </c>
      <c r="E2790" s="208" t="s">
        <v>2695</v>
      </c>
      <c r="F2790" s="208" t="s">
        <v>176</v>
      </c>
      <c r="G2790" s="208" t="s">
        <v>377</v>
      </c>
      <c r="H2790" s="208" t="s">
        <v>2705</v>
      </c>
      <c r="I2790" s="200" t="s">
        <v>143</v>
      </c>
      <c r="J2790" s="208" t="s">
        <v>179</v>
      </c>
      <c r="K2790" s="208" t="s">
        <v>179</v>
      </c>
      <c r="L2790" s="208"/>
      <c r="M2790" s="208" t="s">
        <v>143</v>
      </c>
      <c r="N2790" s="201">
        <v>39.026299999999999</v>
      </c>
      <c r="O2790" s="202"/>
      <c r="P2790" s="202"/>
      <c r="Q2790" s="203">
        <f t="shared" si="168"/>
        <v>0</v>
      </c>
      <c r="R2790" s="203">
        <f t="shared" si="169"/>
        <v>0</v>
      </c>
      <c r="S2790" s="213">
        <f>IF(M2790="nvt",0,IF(O2790&gt;0,VLOOKUP(M2790,'3-Productie normen'!A:K,VLOOKUP(O2790,'3-Productie normen'!$B$34:$C$35,2,FALSE),FALSE)))</f>
        <v>0</v>
      </c>
      <c r="T2790" s="213">
        <f t="shared" si="170"/>
        <v>0</v>
      </c>
      <c r="U2790" s="572"/>
    </row>
    <row r="2791" spans="1:21" ht="14.15" customHeight="1">
      <c r="A2791" s="231">
        <v>2790</v>
      </c>
      <c r="B2791" s="262" t="s">
        <v>88</v>
      </c>
      <c r="C2791" s="208" t="s">
        <v>2468</v>
      </c>
      <c r="D2791" s="208" t="s">
        <v>2469</v>
      </c>
      <c r="E2791" s="208" t="s">
        <v>2695</v>
      </c>
      <c r="F2791" s="208" t="s">
        <v>176</v>
      </c>
      <c r="G2791" s="208" t="s">
        <v>377</v>
      </c>
      <c r="H2791" s="208" t="s">
        <v>2706</v>
      </c>
      <c r="I2791" s="200" t="s">
        <v>143</v>
      </c>
      <c r="J2791" s="208" t="s">
        <v>179</v>
      </c>
      <c r="K2791" s="208" t="s">
        <v>179</v>
      </c>
      <c r="L2791" s="208"/>
      <c r="M2791" s="208" t="s">
        <v>143</v>
      </c>
      <c r="N2791" s="201">
        <v>18.8964</v>
      </c>
      <c r="O2791" s="202"/>
      <c r="P2791" s="202"/>
      <c r="Q2791" s="203">
        <f t="shared" si="168"/>
        <v>0</v>
      </c>
      <c r="R2791" s="203">
        <f t="shared" si="169"/>
        <v>0</v>
      </c>
      <c r="S2791" s="213">
        <f>IF(M2791="nvt",0,IF(O2791&gt;0,VLOOKUP(M2791,'3-Productie normen'!A:K,VLOOKUP(O2791,'3-Productie normen'!$B$34:$C$35,2,FALSE),FALSE)))</f>
        <v>0</v>
      </c>
      <c r="T2791" s="213">
        <f t="shared" si="170"/>
        <v>0</v>
      </c>
      <c r="U2791" s="572"/>
    </row>
    <row r="2792" spans="1:21" ht="14.15" customHeight="1">
      <c r="A2792" s="231">
        <v>2791</v>
      </c>
      <c r="B2792" s="262" t="s">
        <v>88</v>
      </c>
      <c r="C2792" s="208" t="s">
        <v>2468</v>
      </c>
      <c r="D2792" s="208" t="s">
        <v>2469</v>
      </c>
      <c r="E2792" s="208" t="s">
        <v>2695</v>
      </c>
      <c r="F2792" s="208" t="s">
        <v>176</v>
      </c>
      <c r="G2792" s="208" t="s">
        <v>377</v>
      </c>
      <c r="H2792" s="208" t="s">
        <v>2707</v>
      </c>
      <c r="I2792" s="200" t="s">
        <v>143</v>
      </c>
      <c r="J2792" s="208" t="s">
        <v>179</v>
      </c>
      <c r="K2792" s="208" t="s">
        <v>179</v>
      </c>
      <c r="L2792" s="208"/>
      <c r="M2792" s="208" t="s">
        <v>143</v>
      </c>
      <c r="N2792" s="201">
        <v>38.320399999999999</v>
      </c>
      <c r="O2792" s="202"/>
      <c r="P2792" s="202"/>
      <c r="Q2792" s="203">
        <f t="shared" si="168"/>
        <v>0</v>
      </c>
      <c r="R2792" s="203">
        <f t="shared" si="169"/>
        <v>0</v>
      </c>
      <c r="S2792" s="213">
        <f>IF(M2792="nvt",0,IF(O2792&gt;0,VLOOKUP(M2792,'3-Productie normen'!A:K,VLOOKUP(O2792,'3-Productie normen'!$B$34:$C$35,2,FALSE),FALSE)))</f>
        <v>0</v>
      </c>
      <c r="T2792" s="213">
        <f t="shared" si="170"/>
        <v>0</v>
      </c>
      <c r="U2792" s="572"/>
    </row>
    <row r="2793" spans="1:21" ht="14.15" customHeight="1">
      <c r="A2793" s="231">
        <v>2792</v>
      </c>
      <c r="B2793" s="262" t="s">
        <v>88</v>
      </c>
      <c r="C2793" s="208" t="s">
        <v>2468</v>
      </c>
      <c r="D2793" s="208" t="s">
        <v>2469</v>
      </c>
      <c r="E2793" s="208" t="s">
        <v>2695</v>
      </c>
      <c r="F2793" s="208" t="s">
        <v>176</v>
      </c>
      <c r="G2793" s="208" t="s">
        <v>377</v>
      </c>
      <c r="H2793" s="208" t="s">
        <v>2708</v>
      </c>
      <c r="I2793" s="200" t="s">
        <v>143</v>
      </c>
      <c r="J2793" s="208" t="s">
        <v>179</v>
      </c>
      <c r="K2793" s="208" t="s">
        <v>179</v>
      </c>
      <c r="L2793" s="208"/>
      <c r="M2793" s="208" t="s">
        <v>143</v>
      </c>
      <c r="N2793" s="201">
        <v>18.885300000000001</v>
      </c>
      <c r="O2793" s="202"/>
      <c r="P2793" s="202"/>
      <c r="Q2793" s="203">
        <f t="shared" si="168"/>
        <v>0</v>
      </c>
      <c r="R2793" s="203">
        <f t="shared" si="169"/>
        <v>0</v>
      </c>
      <c r="S2793" s="213">
        <f>IF(M2793="nvt",0,IF(O2793&gt;0,VLOOKUP(M2793,'3-Productie normen'!A:K,VLOOKUP(O2793,'3-Productie normen'!$B$34:$C$35,2,FALSE),FALSE)))</f>
        <v>0</v>
      </c>
      <c r="T2793" s="213">
        <f t="shared" si="170"/>
        <v>0</v>
      </c>
      <c r="U2793" s="572"/>
    </row>
    <row r="2794" spans="1:21" ht="14.15" customHeight="1">
      <c r="A2794" s="232">
        <v>2793</v>
      </c>
      <c r="B2794" s="262" t="s">
        <v>88</v>
      </c>
      <c r="C2794" s="208" t="s">
        <v>2468</v>
      </c>
      <c r="D2794" s="208" t="s">
        <v>2469</v>
      </c>
      <c r="E2794" s="208" t="s">
        <v>2695</v>
      </c>
      <c r="F2794" s="208" t="s">
        <v>176</v>
      </c>
      <c r="G2794" s="208" t="s">
        <v>377</v>
      </c>
      <c r="H2794" s="208" t="s">
        <v>2709</v>
      </c>
      <c r="I2794" s="200" t="s">
        <v>143</v>
      </c>
      <c r="J2794" s="208" t="s">
        <v>179</v>
      </c>
      <c r="K2794" s="208" t="s">
        <v>179</v>
      </c>
      <c r="L2794" s="208"/>
      <c r="M2794" s="208" t="s">
        <v>143</v>
      </c>
      <c r="N2794" s="201">
        <v>18.897400000000001</v>
      </c>
      <c r="O2794" s="202"/>
      <c r="P2794" s="202"/>
      <c r="Q2794" s="203">
        <f t="shared" si="168"/>
        <v>0</v>
      </c>
      <c r="R2794" s="203">
        <f t="shared" si="169"/>
        <v>0</v>
      </c>
      <c r="S2794" s="213">
        <f>IF(M2794="nvt",0,IF(O2794&gt;0,VLOOKUP(M2794,'3-Productie normen'!A:K,VLOOKUP(O2794,'3-Productie normen'!$B$34:$C$35,2,FALSE),FALSE)))</f>
        <v>0</v>
      </c>
      <c r="T2794" s="213">
        <f t="shared" si="170"/>
        <v>0</v>
      </c>
      <c r="U2794" s="572"/>
    </row>
    <row r="2795" spans="1:21" ht="14.15" customHeight="1">
      <c r="A2795" s="231">
        <v>2794</v>
      </c>
      <c r="B2795" s="262" t="s">
        <v>88</v>
      </c>
      <c r="C2795" s="208" t="s">
        <v>2468</v>
      </c>
      <c r="D2795" s="208" t="s">
        <v>2469</v>
      </c>
      <c r="E2795" s="208" t="s">
        <v>2695</v>
      </c>
      <c r="F2795" s="208" t="s">
        <v>176</v>
      </c>
      <c r="G2795" s="208" t="s">
        <v>377</v>
      </c>
      <c r="H2795" s="208" t="s">
        <v>2710</v>
      </c>
      <c r="I2795" s="200" t="s">
        <v>143</v>
      </c>
      <c r="J2795" s="208" t="s">
        <v>179</v>
      </c>
      <c r="K2795" s="208" t="s">
        <v>179</v>
      </c>
      <c r="L2795" s="208"/>
      <c r="M2795" s="208" t="s">
        <v>143</v>
      </c>
      <c r="N2795" s="201">
        <v>18.8965</v>
      </c>
      <c r="O2795" s="202"/>
      <c r="P2795" s="202"/>
      <c r="Q2795" s="203">
        <f t="shared" si="168"/>
        <v>0</v>
      </c>
      <c r="R2795" s="203">
        <f t="shared" si="169"/>
        <v>0</v>
      </c>
      <c r="S2795" s="213">
        <f>IF(M2795="nvt",0,IF(O2795&gt;0,VLOOKUP(M2795,'3-Productie normen'!A:K,VLOOKUP(O2795,'3-Productie normen'!$B$34:$C$35,2,FALSE),FALSE)))</f>
        <v>0</v>
      </c>
      <c r="T2795" s="213">
        <f t="shared" si="170"/>
        <v>0</v>
      </c>
      <c r="U2795" s="572"/>
    </row>
    <row r="2796" spans="1:21" ht="14.15" customHeight="1">
      <c r="A2796" s="231">
        <v>2795</v>
      </c>
      <c r="B2796" s="262" t="s">
        <v>88</v>
      </c>
      <c r="C2796" s="208" t="s">
        <v>2468</v>
      </c>
      <c r="D2796" s="208" t="s">
        <v>2469</v>
      </c>
      <c r="E2796" s="208" t="s">
        <v>2695</v>
      </c>
      <c r="F2796" s="208" t="s">
        <v>176</v>
      </c>
      <c r="G2796" s="208" t="s">
        <v>377</v>
      </c>
      <c r="H2796" s="208" t="s">
        <v>2711</v>
      </c>
      <c r="I2796" s="200" t="s">
        <v>143</v>
      </c>
      <c r="J2796" s="208" t="s">
        <v>179</v>
      </c>
      <c r="K2796" s="208" t="s">
        <v>179</v>
      </c>
      <c r="L2796" s="208"/>
      <c r="M2796" s="208" t="s">
        <v>143</v>
      </c>
      <c r="N2796" s="201">
        <v>18.418699999999998</v>
      </c>
      <c r="O2796" s="202"/>
      <c r="P2796" s="202"/>
      <c r="Q2796" s="203">
        <f t="shared" si="168"/>
        <v>0</v>
      </c>
      <c r="R2796" s="203">
        <f t="shared" si="169"/>
        <v>0</v>
      </c>
      <c r="S2796" s="213">
        <f>IF(M2796="nvt",0,IF(O2796&gt;0,VLOOKUP(M2796,'3-Productie normen'!A:K,VLOOKUP(O2796,'3-Productie normen'!$B$34:$C$35,2,FALSE),FALSE)))</f>
        <v>0</v>
      </c>
      <c r="T2796" s="213">
        <f t="shared" si="170"/>
        <v>0</v>
      </c>
      <c r="U2796" s="572"/>
    </row>
    <row r="2797" spans="1:21" ht="14.15" customHeight="1">
      <c r="A2797" s="231">
        <v>2796</v>
      </c>
      <c r="B2797" s="262" t="s">
        <v>88</v>
      </c>
      <c r="C2797" s="208" t="s">
        <v>2468</v>
      </c>
      <c r="D2797" s="208" t="s">
        <v>2469</v>
      </c>
      <c r="E2797" s="208" t="s">
        <v>2695</v>
      </c>
      <c r="F2797" s="208" t="s">
        <v>176</v>
      </c>
      <c r="G2797" s="208" t="s">
        <v>377</v>
      </c>
      <c r="H2797" s="208" t="s">
        <v>2712</v>
      </c>
      <c r="I2797" s="200" t="s">
        <v>143</v>
      </c>
      <c r="J2797" s="208" t="s">
        <v>222</v>
      </c>
      <c r="K2797" s="208" t="s">
        <v>237</v>
      </c>
      <c r="L2797" s="208"/>
      <c r="M2797" s="208" t="s">
        <v>143</v>
      </c>
      <c r="N2797" s="201">
        <v>28.631399999999999</v>
      </c>
      <c r="O2797" s="202"/>
      <c r="P2797" s="202"/>
      <c r="Q2797" s="203">
        <f t="shared" si="168"/>
        <v>0</v>
      </c>
      <c r="R2797" s="203">
        <f t="shared" si="169"/>
        <v>0</v>
      </c>
      <c r="S2797" s="213">
        <f>IF(M2797="nvt",0,IF(O2797&gt;0,VLOOKUP(M2797,'3-Productie normen'!A:K,VLOOKUP(O2797,'3-Productie normen'!$B$34:$C$35,2,FALSE),FALSE)))</f>
        <v>0</v>
      </c>
      <c r="T2797" s="213">
        <f t="shared" si="170"/>
        <v>0</v>
      </c>
      <c r="U2797" s="572"/>
    </row>
    <row r="2798" spans="1:21" ht="14.15" customHeight="1">
      <c r="A2798" s="231">
        <v>2797</v>
      </c>
      <c r="B2798" s="262" t="s">
        <v>88</v>
      </c>
      <c r="C2798" s="208" t="s">
        <v>2468</v>
      </c>
      <c r="D2798" s="208" t="s">
        <v>2469</v>
      </c>
      <c r="E2798" s="208" t="s">
        <v>2695</v>
      </c>
      <c r="F2798" s="208" t="s">
        <v>176</v>
      </c>
      <c r="G2798" s="208" t="s">
        <v>377</v>
      </c>
      <c r="H2798" s="208" t="s">
        <v>2713</v>
      </c>
      <c r="I2798" s="200" t="s">
        <v>143</v>
      </c>
      <c r="J2798" s="208" t="s">
        <v>222</v>
      </c>
      <c r="K2798" s="208" t="s">
        <v>237</v>
      </c>
      <c r="L2798" s="208"/>
      <c r="M2798" s="208" t="s">
        <v>143</v>
      </c>
      <c r="N2798" s="201">
        <v>0.1852</v>
      </c>
      <c r="O2798" s="202"/>
      <c r="P2798" s="202"/>
      <c r="Q2798" s="203">
        <f t="shared" si="168"/>
        <v>0</v>
      </c>
      <c r="R2798" s="203">
        <f t="shared" si="169"/>
        <v>0</v>
      </c>
      <c r="S2798" s="213">
        <f>IF(M2798="nvt",0,IF(O2798&gt;0,VLOOKUP(M2798,'3-Productie normen'!A:K,VLOOKUP(O2798,'3-Productie normen'!$B$34:$C$35,2,FALSE),FALSE)))</f>
        <v>0</v>
      </c>
      <c r="T2798" s="213">
        <f t="shared" si="170"/>
        <v>0</v>
      </c>
      <c r="U2798" s="572"/>
    </row>
    <row r="2799" spans="1:21" ht="14.15" customHeight="1">
      <c r="A2799" s="231">
        <v>2798</v>
      </c>
      <c r="B2799" s="262" t="s">
        <v>88</v>
      </c>
      <c r="C2799" s="208" t="s">
        <v>2468</v>
      </c>
      <c r="D2799" s="208" t="s">
        <v>2469</v>
      </c>
      <c r="E2799" s="208" t="s">
        <v>2695</v>
      </c>
      <c r="F2799" s="208" t="s">
        <v>176</v>
      </c>
      <c r="G2799" s="208" t="s">
        <v>377</v>
      </c>
      <c r="H2799" s="208" t="s">
        <v>2714</v>
      </c>
      <c r="I2799" s="200" t="s">
        <v>143</v>
      </c>
      <c r="J2799" s="208" t="s">
        <v>222</v>
      </c>
      <c r="K2799" s="208" t="s">
        <v>237</v>
      </c>
      <c r="L2799" s="208"/>
      <c r="M2799" s="208" t="s">
        <v>143</v>
      </c>
      <c r="N2799" s="201">
        <v>7.6371000000000002</v>
      </c>
      <c r="O2799" s="202"/>
      <c r="P2799" s="202"/>
      <c r="Q2799" s="203">
        <f t="shared" si="168"/>
        <v>0</v>
      </c>
      <c r="R2799" s="203">
        <f t="shared" si="169"/>
        <v>0</v>
      </c>
      <c r="S2799" s="213">
        <f>IF(M2799="nvt",0,IF(O2799&gt;0,VLOOKUP(M2799,'3-Productie normen'!A:K,VLOOKUP(O2799,'3-Productie normen'!$B$34:$C$35,2,FALSE),FALSE)))</f>
        <v>0</v>
      </c>
      <c r="T2799" s="213">
        <f t="shared" si="170"/>
        <v>0</v>
      </c>
      <c r="U2799" s="572"/>
    </row>
    <row r="2800" spans="1:21" ht="14.15" customHeight="1">
      <c r="A2800" s="231">
        <v>2799</v>
      </c>
      <c r="B2800" s="262" t="s">
        <v>88</v>
      </c>
      <c r="C2800" s="208" t="s">
        <v>2468</v>
      </c>
      <c r="D2800" s="208" t="s">
        <v>2469</v>
      </c>
      <c r="E2800" s="208" t="s">
        <v>2695</v>
      </c>
      <c r="F2800" s="208" t="s">
        <v>176</v>
      </c>
      <c r="G2800" s="208" t="s">
        <v>377</v>
      </c>
      <c r="H2800" s="208" t="s">
        <v>2715</v>
      </c>
      <c r="I2800" s="200" t="s">
        <v>143</v>
      </c>
      <c r="J2800" s="208" t="s">
        <v>222</v>
      </c>
      <c r="K2800" s="208" t="s">
        <v>237</v>
      </c>
      <c r="L2800" s="208"/>
      <c r="M2800" s="208" t="s">
        <v>143</v>
      </c>
      <c r="N2800" s="201">
        <v>251.08880000000002</v>
      </c>
      <c r="O2800" s="202"/>
      <c r="P2800" s="202"/>
      <c r="Q2800" s="203">
        <f t="shared" si="168"/>
        <v>0</v>
      </c>
      <c r="R2800" s="203">
        <f t="shared" si="169"/>
        <v>0</v>
      </c>
      <c r="S2800" s="213">
        <f>IF(M2800="nvt",0,IF(O2800&gt;0,VLOOKUP(M2800,'3-Productie normen'!A:K,VLOOKUP(O2800,'3-Productie normen'!$B$34:$C$35,2,FALSE),FALSE)))</f>
        <v>0</v>
      </c>
      <c r="T2800" s="213">
        <f t="shared" si="170"/>
        <v>0</v>
      </c>
      <c r="U2800" s="572"/>
    </row>
    <row r="2801" spans="1:21" ht="14.15" customHeight="1">
      <c r="A2801" s="231">
        <v>2800</v>
      </c>
      <c r="B2801" s="262" t="s">
        <v>88</v>
      </c>
      <c r="C2801" s="208" t="s">
        <v>2468</v>
      </c>
      <c r="D2801" s="208" t="s">
        <v>2469</v>
      </c>
      <c r="E2801" s="208" t="s">
        <v>2695</v>
      </c>
      <c r="F2801" s="208" t="s">
        <v>176</v>
      </c>
      <c r="G2801" s="208" t="s">
        <v>377</v>
      </c>
      <c r="H2801" s="208" t="s">
        <v>2716</v>
      </c>
      <c r="I2801" s="200" t="s">
        <v>143</v>
      </c>
      <c r="J2801" s="208" t="s">
        <v>209</v>
      </c>
      <c r="K2801" s="208" t="s">
        <v>215</v>
      </c>
      <c r="L2801" s="208"/>
      <c r="M2801" s="208" t="s">
        <v>143</v>
      </c>
      <c r="N2801" s="201">
        <v>3.1154000000000002</v>
      </c>
      <c r="O2801" s="202"/>
      <c r="P2801" s="202"/>
      <c r="Q2801" s="203">
        <f t="shared" si="168"/>
        <v>0</v>
      </c>
      <c r="R2801" s="203">
        <f t="shared" si="169"/>
        <v>0</v>
      </c>
      <c r="S2801" s="213">
        <f>IF(M2801="nvt",0,IF(O2801&gt;0,VLOOKUP(M2801,'3-Productie normen'!A:K,VLOOKUP(O2801,'3-Productie normen'!$B$34:$C$35,2,FALSE),FALSE)))</f>
        <v>0</v>
      </c>
      <c r="T2801" s="213">
        <f t="shared" si="170"/>
        <v>0</v>
      </c>
      <c r="U2801" s="572"/>
    </row>
    <row r="2802" spans="1:21" ht="14.15" customHeight="1">
      <c r="A2802" s="232">
        <v>2801</v>
      </c>
      <c r="B2802" s="262" t="s">
        <v>88</v>
      </c>
      <c r="C2802" s="208" t="s">
        <v>2468</v>
      </c>
      <c r="D2802" s="208" t="s">
        <v>2469</v>
      </c>
      <c r="E2802" s="208" t="s">
        <v>2695</v>
      </c>
      <c r="F2802" s="208" t="s">
        <v>176</v>
      </c>
      <c r="G2802" s="208" t="s">
        <v>377</v>
      </c>
      <c r="H2802" s="208" t="s">
        <v>2717</v>
      </c>
      <c r="I2802" s="200" t="s">
        <v>143</v>
      </c>
      <c r="J2802" s="208" t="s">
        <v>222</v>
      </c>
      <c r="K2802" s="208" t="s">
        <v>237</v>
      </c>
      <c r="L2802" s="208"/>
      <c r="M2802" s="208" t="s">
        <v>143</v>
      </c>
      <c r="N2802" s="201">
        <v>1.9013999999999998</v>
      </c>
      <c r="O2802" s="202"/>
      <c r="P2802" s="202"/>
      <c r="Q2802" s="203">
        <f t="shared" si="168"/>
        <v>0</v>
      </c>
      <c r="R2802" s="203">
        <f t="shared" si="169"/>
        <v>0</v>
      </c>
      <c r="S2802" s="213">
        <f>IF(M2802="nvt",0,IF(O2802&gt;0,VLOOKUP(M2802,'3-Productie normen'!A:K,VLOOKUP(O2802,'3-Productie normen'!$B$34:$C$35,2,FALSE),FALSE)))</f>
        <v>0</v>
      </c>
      <c r="T2802" s="213">
        <f t="shared" si="170"/>
        <v>0</v>
      </c>
      <c r="U2802" s="572"/>
    </row>
    <row r="2803" spans="1:21" ht="14.15" customHeight="1">
      <c r="A2803" s="231">
        <v>2802</v>
      </c>
      <c r="B2803" s="262" t="s">
        <v>88</v>
      </c>
      <c r="C2803" s="208" t="s">
        <v>2468</v>
      </c>
      <c r="D2803" s="208" t="s">
        <v>2469</v>
      </c>
      <c r="E2803" s="208" t="s">
        <v>2695</v>
      </c>
      <c r="F2803" s="208" t="s">
        <v>176</v>
      </c>
      <c r="G2803" s="208" t="s">
        <v>377</v>
      </c>
      <c r="H2803" s="208" t="s">
        <v>2718</v>
      </c>
      <c r="I2803" s="200" t="s">
        <v>143</v>
      </c>
      <c r="J2803" s="208" t="s">
        <v>379</v>
      </c>
      <c r="K2803" s="208" t="s">
        <v>379</v>
      </c>
      <c r="L2803" s="208"/>
      <c r="M2803" s="208" t="s">
        <v>143</v>
      </c>
      <c r="N2803" s="201">
        <v>27.335799999999999</v>
      </c>
      <c r="O2803" s="202"/>
      <c r="P2803" s="202"/>
      <c r="Q2803" s="203">
        <f t="shared" si="168"/>
        <v>0</v>
      </c>
      <c r="R2803" s="203">
        <f t="shared" si="169"/>
        <v>0</v>
      </c>
      <c r="S2803" s="213">
        <f>IF(M2803="nvt",0,IF(O2803&gt;0,VLOOKUP(M2803,'3-Productie normen'!A:K,VLOOKUP(O2803,'3-Productie normen'!$B$34:$C$35,2,FALSE),FALSE)))</f>
        <v>0</v>
      </c>
      <c r="T2803" s="213">
        <f t="shared" si="170"/>
        <v>0</v>
      </c>
      <c r="U2803" s="572"/>
    </row>
    <row r="2804" spans="1:21" ht="14.15" customHeight="1">
      <c r="A2804" s="231">
        <v>2803</v>
      </c>
      <c r="B2804" s="262" t="s">
        <v>88</v>
      </c>
      <c r="C2804" s="208" t="s">
        <v>2468</v>
      </c>
      <c r="D2804" s="208" t="s">
        <v>2469</v>
      </c>
      <c r="E2804" s="208" t="s">
        <v>2695</v>
      </c>
      <c r="F2804" s="208" t="s">
        <v>176</v>
      </c>
      <c r="G2804" s="208" t="s">
        <v>377</v>
      </c>
      <c r="H2804" s="208" t="s">
        <v>2719</v>
      </c>
      <c r="I2804" s="200" t="s">
        <v>143</v>
      </c>
      <c r="J2804" s="208" t="s">
        <v>179</v>
      </c>
      <c r="K2804" s="208" t="s">
        <v>1240</v>
      </c>
      <c r="L2804" s="208"/>
      <c r="M2804" s="208" t="s">
        <v>143</v>
      </c>
      <c r="N2804" s="201">
        <v>3.2645999999999997</v>
      </c>
      <c r="O2804" s="202"/>
      <c r="P2804" s="202"/>
      <c r="Q2804" s="203">
        <f t="shared" si="168"/>
        <v>0</v>
      </c>
      <c r="R2804" s="203">
        <f t="shared" si="169"/>
        <v>0</v>
      </c>
      <c r="S2804" s="213">
        <f>IF(M2804="nvt",0,IF(O2804&gt;0,VLOOKUP(M2804,'3-Productie normen'!A:K,VLOOKUP(O2804,'3-Productie normen'!$B$34:$C$35,2,FALSE),FALSE)))</f>
        <v>0</v>
      </c>
      <c r="T2804" s="213">
        <f t="shared" si="170"/>
        <v>0</v>
      </c>
      <c r="U2804" s="572"/>
    </row>
    <row r="2805" spans="1:21" ht="14.15" customHeight="1">
      <c r="A2805" s="231">
        <v>2804</v>
      </c>
      <c r="B2805" s="262" t="s">
        <v>88</v>
      </c>
      <c r="C2805" s="208" t="s">
        <v>2468</v>
      </c>
      <c r="D2805" s="208" t="s">
        <v>2469</v>
      </c>
      <c r="E2805" s="208" t="s">
        <v>2695</v>
      </c>
      <c r="F2805" s="208" t="s">
        <v>176</v>
      </c>
      <c r="G2805" s="208" t="s">
        <v>377</v>
      </c>
      <c r="H2805" s="208" t="s">
        <v>2720</v>
      </c>
      <c r="I2805" s="200" t="s">
        <v>143</v>
      </c>
      <c r="J2805" s="208" t="s">
        <v>179</v>
      </c>
      <c r="K2805" s="208" t="s">
        <v>1240</v>
      </c>
      <c r="L2805" s="208"/>
      <c r="M2805" s="208" t="s">
        <v>143</v>
      </c>
      <c r="N2805" s="201">
        <v>8.7996999999999996</v>
      </c>
      <c r="O2805" s="202"/>
      <c r="P2805" s="202"/>
      <c r="Q2805" s="203">
        <f t="shared" si="168"/>
        <v>0</v>
      </c>
      <c r="R2805" s="203">
        <f t="shared" si="169"/>
        <v>0</v>
      </c>
      <c r="S2805" s="213">
        <f>IF(M2805="nvt",0,IF(O2805&gt;0,VLOOKUP(M2805,'3-Productie normen'!A:K,VLOOKUP(O2805,'3-Productie normen'!$B$34:$C$35,2,FALSE),FALSE)))</f>
        <v>0</v>
      </c>
      <c r="T2805" s="213">
        <f t="shared" si="170"/>
        <v>0</v>
      </c>
      <c r="U2805" s="572"/>
    </row>
    <row r="2806" spans="1:21" ht="14.15" customHeight="1">
      <c r="A2806" s="231">
        <v>2805</v>
      </c>
      <c r="B2806" s="262" t="s">
        <v>88</v>
      </c>
      <c r="C2806" s="208" t="s">
        <v>2468</v>
      </c>
      <c r="D2806" s="208" t="s">
        <v>2469</v>
      </c>
      <c r="E2806" s="208" t="s">
        <v>2695</v>
      </c>
      <c r="F2806" s="208" t="s">
        <v>176</v>
      </c>
      <c r="G2806" s="208" t="s">
        <v>377</v>
      </c>
      <c r="H2806" s="208" t="s">
        <v>2721</v>
      </c>
      <c r="I2806" s="200" t="s">
        <v>143</v>
      </c>
      <c r="J2806" s="208" t="s">
        <v>179</v>
      </c>
      <c r="K2806" s="208" t="s">
        <v>179</v>
      </c>
      <c r="L2806" s="208"/>
      <c r="M2806" s="208" t="s">
        <v>143</v>
      </c>
      <c r="N2806" s="201">
        <v>13.773699999999998</v>
      </c>
      <c r="O2806" s="202"/>
      <c r="P2806" s="202"/>
      <c r="Q2806" s="203">
        <f t="shared" si="168"/>
        <v>0</v>
      </c>
      <c r="R2806" s="203">
        <f t="shared" si="169"/>
        <v>0</v>
      </c>
      <c r="S2806" s="213">
        <f>IF(M2806="nvt",0,IF(O2806&gt;0,VLOOKUP(M2806,'3-Productie normen'!A:K,VLOOKUP(O2806,'3-Productie normen'!$B$34:$C$35,2,FALSE),FALSE)))</f>
        <v>0</v>
      </c>
      <c r="T2806" s="213">
        <f t="shared" si="170"/>
        <v>0</v>
      </c>
      <c r="U2806" s="572"/>
    </row>
    <row r="2807" spans="1:21" ht="14.15" customHeight="1">
      <c r="A2807" s="231">
        <v>2806</v>
      </c>
      <c r="B2807" s="262" t="s">
        <v>88</v>
      </c>
      <c r="C2807" s="208" t="s">
        <v>2468</v>
      </c>
      <c r="D2807" s="208" t="s">
        <v>2469</v>
      </c>
      <c r="E2807" s="208" t="s">
        <v>2695</v>
      </c>
      <c r="F2807" s="208" t="s">
        <v>176</v>
      </c>
      <c r="G2807" s="208" t="s">
        <v>377</v>
      </c>
      <c r="H2807" s="208" t="s">
        <v>2722</v>
      </c>
      <c r="I2807" s="200" t="s">
        <v>143</v>
      </c>
      <c r="J2807" s="208" t="s">
        <v>222</v>
      </c>
      <c r="K2807" s="208" t="s">
        <v>279</v>
      </c>
      <c r="L2807" s="208"/>
      <c r="M2807" s="208" t="s">
        <v>143</v>
      </c>
      <c r="N2807" s="201">
        <v>7.7057000000000002</v>
      </c>
      <c r="O2807" s="202"/>
      <c r="P2807" s="202"/>
      <c r="Q2807" s="203">
        <f t="shared" si="168"/>
        <v>0</v>
      </c>
      <c r="R2807" s="203">
        <f t="shared" si="169"/>
        <v>0</v>
      </c>
      <c r="S2807" s="213">
        <f>IF(M2807="nvt",0,IF(O2807&gt;0,VLOOKUP(M2807,'3-Productie normen'!A:K,VLOOKUP(O2807,'3-Productie normen'!$B$34:$C$35,2,FALSE),FALSE)))</f>
        <v>0</v>
      </c>
      <c r="T2807" s="213">
        <f t="shared" si="170"/>
        <v>0</v>
      </c>
      <c r="U2807" s="572"/>
    </row>
    <row r="2808" spans="1:21" ht="14.15" customHeight="1">
      <c r="A2808" s="231">
        <v>2807</v>
      </c>
      <c r="B2808" s="262" t="s">
        <v>88</v>
      </c>
      <c r="C2808" s="208" t="s">
        <v>2468</v>
      </c>
      <c r="D2808" s="208" t="s">
        <v>2469</v>
      </c>
      <c r="E2808" s="208" t="s">
        <v>2695</v>
      </c>
      <c r="F2808" s="208" t="s">
        <v>176</v>
      </c>
      <c r="G2808" s="208" t="s">
        <v>377</v>
      </c>
      <c r="H2808" s="208" t="s">
        <v>2723</v>
      </c>
      <c r="I2808" s="200" t="s">
        <v>143</v>
      </c>
      <c r="J2808" s="208" t="s">
        <v>222</v>
      </c>
      <c r="K2808" s="208" t="s">
        <v>223</v>
      </c>
      <c r="L2808" s="208"/>
      <c r="M2808" s="208" t="s">
        <v>143</v>
      </c>
      <c r="N2808" s="201">
        <v>5.5444000000000004</v>
      </c>
      <c r="O2808" s="202"/>
      <c r="P2808" s="202"/>
      <c r="Q2808" s="203">
        <f t="shared" si="168"/>
        <v>0</v>
      </c>
      <c r="R2808" s="203">
        <f t="shared" si="169"/>
        <v>0</v>
      </c>
      <c r="S2808" s="213">
        <f>IF(M2808="nvt",0,IF(O2808&gt;0,VLOOKUP(M2808,'3-Productie normen'!A:K,VLOOKUP(O2808,'3-Productie normen'!$B$34:$C$35,2,FALSE),FALSE)))</f>
        <v>0</v>
      </c>
      <c r="T2808" s="213">
        <f t="shared" si="170"/>
        <v>0</v>
      </c>
      <c r="U2808" s="572"/>
    </row>
    <row r="2809" spans="1:21" ht="14.15" customHeight="1">
      <c r="A2809" s="231">
        <v>2808</v>
      </c>
      <c r="B2809" s="262" t="s">
        <v>88</v>
      </c>
      <c r="C2809" s="208" t="s">
        <v>2468</v>
      </c>
      <c r="D2809" s="208" t="s">
        <v>2469</v>
      </c>
      <c r="E2809" s="208" t="s">
        <v>2695</v>
      </c>
      <c r="F2809" s="208" t="s">
        <v>176</v>
      </c>
      <c r="G2809" s="208" t="s">
        <v>377</v>
      </c>
      <c r="H2809" s="208" t="s">
        <v>2724</v>
      </c>
      <c r="I2809" s="200" t="s">
        <v>143</v>
      </c>
      <c r="J2809" s="208" t="s">
        <v>222</v>
      </c>
      <c r="K2809" s="208" t="s">
        <v>223</v>
      </c>
      <c r="L2809" s="208"/>
      <c r="M2809" s="208" t="s">
        <v>143</v>
      </c>
      <c r="N2809" s="201">
        <v>3.8638999999999997</v>
      </c>
      <c r="O2809" s="202"/>
      <c r="P2809" s="202"/>
      <c r="Q2809" s="203">
        <f t="shared" si="168"/>
        <v>0</v>
      </c>
      <c r="R2809" s="203">
        <f t="shared" si="169"/>
        <v>0</v>
      </c>
      <c r="S2809" s="213">
        <f>IF(M2809="nvt",0,IF(O2809&gt;0,VLOOKUP(M2809,'3-Productie normen'!A:K,VLOOKUP(O2809,'3-Productie normen'!$B$34:$C$35,2,FALSE),FALSE)))</f>
        <v>0</v>
      </c>
      <c r="T2809" s="213">
        <f t="shared" si="170"/>
        <v>0</v>
      </c>
      <c r="U2809" s="572"/>
    </row>
    <row r="2810" spans="1:21" ht="14.15" customHeight="1">
      <c r="A2810" s="232">
        <v>2809</v>
      </c>
      <c r="B2810" s="262" t="s">
        <v>88</v>
      </c>
      <c r="C2810" s="208" t="s">
        <v>2468</v>
      </c>
      <c r="D2810" s="208" t="s">
        <v>2469</v>
      </c>
      <c r="E2810" s="208" t="s">
        <v>2695</v>
      </c>
      <c r="F2810" s="208" t="s">
        <v>176</v>
      </c>
      <c r="G2810" s="208" t="s">
        <v>377</v>
      </c>
      <c r="H2810" s="208" t="s">
        <v>2725</v>
      </c>
      <c r="I2810" s="200" t="s">
        <v>143</v>
      </c>
      <c r="J2810" s="208" t="s">
        <v>222</v>
      </c>
      <c r="K2810" s="208" t="s">
        <v>223</v>
      </c>
      <c r="L2810" s="208"/>
      <c r="M2810" s="208" t="s">
        <v>143</v>
      </c>
      <c r="N2810" s="201">
        <v>1.1056999999999999</v>
      </c>
      <c r="O2810" s="202"/>
      <c r="P2810" s="202"/>
      <c r="Q2810" s="203">
        <f t="shared" si="168"/>
        <v>0</v>
      </c>
      <c r="R2810" s="203">
        <f t="shared" si="169"/>
        <v>0</v>
      </c>
      <c r="S2810" s="213">
        <f>IF(M2810="nvt",0,IF(O2810&gt;0,VLOOKUP(M2810,'3-Productie normen'!A:K,VLOOKUP(O2810,'3-Productie normen'!$B$34:$C$35,2,FALSE),FALSE)))</f>
        <v>0</v>
      </c>
      <c r="T2810" s="213">
        <f t="shared" si="170"/>
        <v>0</v>
      </c>
      <c r="U2810" s="572"/>
    </row>
    <row r="2811" spans="1:21" ht="14.15" customHeight="1">
      <c r="A2811" s="231">
        <v>2810</v>
      </c>
      <c r="B2811" s="262" t="s">
        <v>88</v>
      </c>
      <c r="C2811" s="208" t="s">
        <v>2468</v>
      </c>
      <c r="D2811" s="208" t="s">
        <v>2469</v>
      </c>
      <c r="E2811" s="208" t="s">
        <v>2695</v>
      </c>
      <c r="F2811" s="208" t="s">
        <v>176</v>
      </c>
      <c r="G2811" s="208" t="s">
        <v>377</v>
      </c>
      <c r="H2811" s="208" t="s">
        <v>2726</v>
      </c>
      <c r="I2811" s="200" t="s">
        <v>143</v>
      </c>
      <c r="J2811" s="208" t="s">
        <v>222</v>
      </c>
      <c r="K2811" s="208" t="s">
        <v>223</v>
      </c>
      <c r="L2811" s="208"/>
      <c r="M2811" s="208" t="s">
        <v>143</v>
      </c>
      <c r="N2811" s="201">
        <v>1.0926</v>
      </c>
      <c r="O2811" s="202"/>
      <c r="P2811" s="202"/>
      <c r="Q2811" s="203">
        <f t="shared" si="168"/>
        <v>0</v>
      </c>
      <c r="R2811" s="203">
        <f t="shared" si="169"/>
        <v>0</v>
      </c>
      <c r="S2811" s="213">
        <f>IF(M2811="nvt",0,IF(O2811&gt;0,VLOOKUP(M2811,'3-Productie normen'!A:K,VLOOKUP(O2811,'3-Productie normen'!$B$34:$C$35,2,FALSE),FALSE)))</f>
        <v>0</v>
      </c>
      <c r="T2811" s="213">
        <f t="shared" si="170"/>
        <v>0</v>
      </c>
      <c r="U2811" s="572"/>
    </row>
    <row r="2812" spans="1:21" ht="14.15" customHeight="1">
      <c r="A2812" s="231">
        <v>2811</v>
      </c>
      <c r="B2812" s="262" t="s">
        <v>88</v>
      </c>
      <c r="C2812" s="208" t="s">
        <v>2468</v>
      </c>
      <c r="D2812" s="208" t="s">
        <v>2469</v>
      </c>
      <c r="E2812" s="208" t="s">
        <v>2695</v>
      </c>
      <c r="F2812" s="208" t="s">
        <v>176</v>
      </c>
      <c r="G2812" s="208" t="s">
        <v>377</v>
      </c>
      <c r="H2812" s="208" t="s">
        <v>2727</v>
      </c>
      <c r="I2812" s="200" t="s">
        <v>143</v>
      </c>
      <c r="J2812" s="208" t="s">
        <v>222</v>
      </c>
      <c r="K2812" s="208" t="s">
        <v>279</v>
      </c>
      <c r="L2812" s="208"/>
      <c r="M2812" s="208" t="s">
        <v>143</v>
      </c>
      <c r="N2812" s="201">
        <v>23.973800000000001</v>
      </c>
      <c r="O2812" s="202"/>
      <c r="P2812" s="202"/>
      <c r="Q2812" s="203">
        <f t="shared" ref="Q2812:Q2875" si="171">IF(O2812="nvt",0,IF(O2812&gt;0,S2812*N2812,0))</f>
        <v>0</v>
      </c>
      <c r="R2812" s="203">
        <f t="shared" ref="R2812:R2875" si="172">IF(P2812&gt;0,T2812*N2812,0)</f>
        <v>0</v>
      </c>
      <c r="S2812" s="213">
        <f>IF(M2812="nvt",0,IF(O2812&gt;0,VLOOKUP(M2812,'3-Productie normen'!A:K,VLOOKUP(O2812,'3-Productie normen'!$B$34:$C$35,2,FALSE),FALSE)))</f>
        <v>0</v>
      </c>
      <c r="T2812" s="213">
        <f t="shared" ref="T2812:T2875" si="173">IF(P2812&gt;0,S2812*$T$8,0)</f>
        <v>0</v>
      </c>
      <c r="U2812" s="572"/>
    </row>
    <row r="2813" spans="1:21" ht="14.15" customHeight="1">
      <c r="A2813" s="231">
        <v>2812</v>
      </c>
      <c r="B2813" s="262" t="s">
        <v>88</v>
      </c>
      <c r="C2813" s="208" t="s">
        <v>2468</v>
      </c>
      <c r="D2813" s="208" t="s">
        <v>2469</v>
      </c>
      <c r="E2813" s="208" t="s">
        <v>2695</v>
      </c>
      <c r="F2813" s="208" t="s">
        <v>176</v>
      </c>
      <c r="G2813" s="208" t="s">
        <v>377</v>
      </c>
      <c r="H2813" s="208" t="s">
        <v>2728</v>
      </c>
      <c r="I2813" s="200" t="s">
        <v>143</v>
      </c>
      <c r="J2813" s="208" t="s">
        <v>179</v>
      </c>
      <c r="K2813" s="208" t="s">
        <v>187</v>
      </c>
      <c r="L2813" s="208"/>
      <c r="M2813" s="208" t="s">
        <v>143</v>
      </c>
      <c r="N2813" s="201">
        <v>18.0671</v>
      </c>
      <c r="O2813" s="202"/>
      <c r="P2813" s="202"/>
      <c r="Q2813" s="203">
        <f t="shared" si="171"/>
        <v>0</v>
      </c>
      <c r="R2813" s="203">
        <f t="shared" si="172"/>
        <v>0</v>
      </c>
      <c r="S2813" s="213">
        <f>IF(M2813="nvt",0,IF(O2813&gt;0,VLOOKUP(M2813,'3-Productie normen'!A:K,VLOOKUP(O2813,'3-Productie normen'!$B$34:$C$35,2,FALSE),FALSE)))</f>
        <v>0</v>
      </c>
      <c r="T2813" s="213">
        <f t="shared" si="173"/>
        <v>0</v>
      </c>
      <c r="U2813" s="572"/>
    </row>
    <row r="2814" spans="1:21" ht="14.15" customHeight="1">
      <c r="A2814" s="231">
        <v>2813</v>
      </c>
      <c r="B2814" s="262" t="s">
        <v>88</v>
      </c>
      <c r="C2814" s="208" t="s">
        <v>2468</v>
      </c>
      <c r="D2814" s="208" t="s">
        <v>2469</v>
      </c>
      <c r="E2814" s="208" t="s">
        <v>2695</v>
      </c>
      <c r="F2814" s="208" t="s">
        <v>176</v>
      </c>
      <c r="G2814" s="208" t="s">
        <v>377</v>
      </c>
      <c r="H2814" s="208" t="s">
        <v>2729</v>
      </c>
      <c r="I2814" s="200" t="s">
        <v>143</v>
      </c>
      <c r="J2814" s="208" t="s">
        <v>179</v>
      </c>
      <c r="K2814" s="208" t="s">
        <v>187</v>
      </c>
      <c r="L2814" s="208"/>
      <c r="M2814" s="208" t="s">
        <v>143</v>
      </c>
      <c r="N2814" s="201">
        <v>18.0777</v>
      </c>
      <c r="O2814" s="202"/>
      <c r="P2814" s="202"/>
      <c r="Q2814" s="203">
        <f t="shared" si="171"/>
        <v>0</v>
      </c>
      <c r="R2814" s="203">
        <f t="shared" si="172"/>
        <v>0</v>
      </c>
      <c r="S2814" s="213">
        <f>IF(M2814="nvt",0,IF(O2814&gt;0,VLOOKUP(M2814,'3-Productie normen'!A:K,VLOOKUP(O2814,'3-Productie normen'!$B$34:$C$35,2,FALSE),FALSE)))</f>
        <v>0</v>
      </c>
      <c r="T2814" s="213">
        <f t="shared" si="173"/>
        <v>0</v>
      </c>
      <c r="U2814" s="572"/>
    </row>
    <row r="2815" spans="1:21" ht="14.15" customHeight="1">
      <c r="A2815" s="231">
        <v>2814</v>
      </c>
      <c r="B2815" s="262" t="s">
        <v>88</v>
      </c>
      <c r="C2815" s="208" t="s">
        <v>2468</v>
      </c>
      <c r="D2815" s="208" t="s">
        <v>2469</v>
      </c>
      <c r="E2815" s="208" t="s">
        <v>2695</v>
      </c>
      <c r="F2815" s="208" t="s">
        <v>176</v>
      </c>
      <c r="G2815" s="208" t="s">
        <v>377</v>
      </c>
      <c r="H2815" s="208" t="s">
        <v>2730</v>
      </c>
      <c r="I2815" s="200" t="s">
        <v>143</v>
      </c>
      <c r="J2815" s="208" t="s">
        <v>179</v>
      </c>
      <c r="K2815" s="208" t="s">
        <v>187</v>
      </c>
      <c r="L2815" s="208"/>
      <c r="M2815" s="208" t="s">
        <v>143</v>
      </c>
      <c r="N2815" s="201">
        <v>4.1735000000000007</v>
      </c>
      <c r="O2815" s="202"/>
      <c r="P2815" s="202"/>
      <c r="Q2815" s="203">
        <f t="shared" si="171"/>
        <v>0</v>
      </c>
      <c r="R2815" s="203">
        <f t="shared" si="172"/>
        <v>0</v>
      </c>
      <c r="S2815" s="213">
        <f>IF(M2815="nvt",0,IF(O2815&gt;0,VLOOKUP(M2815,'3-Productie normen'!A:K,VLOOKUP(O2815,'3-Productie normen'!$B$34:$C$35,2,FALSE),FALSE)))</f>
        <v>0</v>
      </c>
      <c r="T2815" s="213">
        <f t="shared" si="173"/>
        <v>0</v>
      </c>
      <c r="U2815" s="572"/>
    </row>
    <row r="2816" spans="1:21" ht="14.15" customHeight="1">
      <c r="A2816" s="231">
        <v>2815</v>
      </c>
      <c r="B2816" s="262" t="s">
        <v>88</v>
      </c>
      <c r="C2816" s="208" t="s">
        <v>2468</v>
      </c>
      <c r="D2816" s="208" t="s">
        <v>2469</v>
      </c>
      <c r="E2816" s="208" t="s">
        <v>2695</v>
      </c>
      <c r="F2816" s="208" t="s">
        <v>176</v>
      </c>
      <c r="G2816" s="208" t="s">
        <v>377</v>
      </c>
      <c r="H2816" s="208" t="s">
        <v>2731</v>
      </c>
      <c r="I2816" s="200" t="s">
        <v>143</v>
      </c>
      <c r="J2816" s="208" t="s">
        <v>179</v>
      </c>
      <c r="K2816" s="208" t="s">
        <v>187</v>
      </c>
      <c r="L2816" s="208"/>
      <c r="M2816" s="208" t="s">
        <v>143</v>
      </c>
      <c r="N2816" s="201">
        <v>3.1124000000000001</v>
      </c>
      <c r="O2816" s="202"/>
      <c r="P2816" s="202"/>
      <c r="Q2816" s="203">
        <f t="shared" si="171"/>
        <v>0</v>
      </c>
      <c r="R2816" s="203">
        <f t="shared" si="172"/>
        <v>0</v>
      </c>
      <c r="S2816" s="213">
        <f>IF(M2816="nvt",0,IF(O2816&gt;0,VLOOKUP(M2816,'3-Productie normen'!A:K,VLOOKUP(O2816,'3-Productie normen'!$B$34:$C$35,2,FALSE),FALSE)))</f>
        <v>0</v>
      </c>
      <c r="T2816" s="213">
        <f t="shared" si="173"/>
        <v>0</v>
      </c>
      <c r="U2816" s="572"/>
    </row>
    <row r="2817" spans="1:21" ht="14.15" customHeight="1">
      <c r="A2817" s="231">
        <v>2816</v>
      </c>
      <c r="B2817" s="262" t="s">
        <v>88</v>
      </c>
      <c r="C2817" s="208" t="s">
        <v>2468</v>
      </c>
      <c r="D2817" s="208" t="s">
        <v>2469</v>
      </c>
      <c r="E2817" s="208" t="s">
        <v>2695</v>
      </c>
      <c r="F2817" s="208" t="s">
        <v>176</v>
      </c>
      <c r="G2817" s="208" t="s">
        <v>377</v>
      </c>
      <c r="H2817" s="208" t="s">
        <v>2732</v>
      </c>
      <c r="I2817" s="200" t="s">
        <v>143</v>
      </c>
      <c r="J2817" s="208" t="s">
        <v>179</v>
      </c>
      <c r="K2817" s="208" t="s">
        <v>187</v>
      </c>
      <c r="L2817" s="208"/>
      <c r="M2817" s="208" t="s">
        <v>143</v>
      </c>
      <c r="N2817" s="201">
        <v>2.9629000000000003</v>
      </c>
      <c r="O2817" s="202"/>
      <c r="P2817" s="202"/>
      <c r="Q2817" s="203">
        <f t="shared" si="171"/>
        <v>0</v>
      </c>
      <c r="R2817" s="203">
        <f t="shared" si="172"/>
        <v>0</v>
      </c>
      <c r="S2817" s="213">
        <f>IF(M2817="nvt",0,IF(O2817&gt;0,VLOOKUP(M2817,'3-Productie normen'!A:K,VLOOKUP(O2817,'3-Productie normen'!$B$34:$C$35,2,FALSE),FALSE)))</f>
        <v>0</v>
      </c>
      <c r="T2817" s="213">
        <f t="shared" si="173"/>
        <v>0</v>
      </c>
      <c r="U2817" s="572"/>
    </row>
    <row r="2818" spans="1:21" ht="14.15" customHeight="1">
      <c r="A2818" s="232">
        <v>2817</v>
      </c>
      <c r="B2818" s="262" t="s">
        <v>88</v>
      </c>
      <c r="C2818" s="208" t="s">
        <v>2468</v>
      </c>
      <c r="D2818" s="208" t="s">
        <v>2469</v>
      </c>
      <c r="E2818" s="208" t="s">
        <v>2695</v>
      </c>
      <c r="F2818" s="208" t="s">
        <v>176</v>
      </c>
      <c r="G2818" s="208" t="s">
        <v>377</v>
      </c>
      <c r="H2818" s="208" t="s">
        <v>2733</v>
      </c>
      <c r="I2818" s="200" t="s">
        <v>143</v>
      </c>
      <c r="J2818" s="208" t="s">
        <v>179</v>
      </c>
      <c r="K2818" s="208" t="s">
        <v>187</v>
      </c>
      <c r="L2818" s="208"/>
      <c r="M2818" s="208" t="s">
        <v>143</v>
      </c>
      <c r="N2818" s="201">
        <v>6.1529999999999996</v>
      </c>
      <c r="O2818" s="202"/>
      <c r="P2818" s="202"/>
      <c r="Q2818" s="203">
        <f t="shared" si="171"/>
        <v>0</v>
      </c>
      <c r="R2818" s="203">
        <f t="shared" si="172"/>
        <v>0</v>
      </c>
      <c r="S2818" s="213">
        <f>IF(M2818="nvt",0,IF(O2818&gt;0,VLOOKUP(M2818,'3-Productie normen'!A:K,VLOOKUP(O2818,'3-Productie normen'!$B$34:$C$35,2,FALSE),FALSE)))</f>
        <v>0</v>
      </c>
      <c r="T2818" s="213">
        <f t="shared" si="173"/>
        <v>0</v>
      </c>
      <c r="U2818" s="572"/>
    </row>
    <row r="2819" spans="1:21" ht="14.15" customHeight="1">
      <c r="A2819" s="231">
        <v>2818</v>
      </c>
      <c r="B2819" s="262" t="s">
        <v>88</v>
      </c>
      <c r="C2819" s="208" t="s">
        <v>2468</v>
      </c>
      <c r="D2819" s="208" t="s">
        <v>2469</v>
      </c>
      <c r="E2819" s="208" t="s">
        <v>2695</v>
      </c>
      <c r="F2819" s="208" t="s">
        <v>176</v>
      </c>
      <c r="G2819" s="208" t="s">
        <v>377</v>
      </c>
      <c r="H2819" s="208" t="s">
        <v>2734</v>
      </c>
      <c r="I2819" s="200" t="s">
        <v>143</v>
      </c>
      <c r="J2819" s="208" t="s">
        <v>179</v>
      </c>
      <c r="K2819" s="208" t="s">
        <v>187</v>
      </c>
      <c r="L2819" s="208"/>
      <c r="M2819" s="208" t="s">
        <v>143</v>
      </c>
      <c r="N2819" s="201">
        <v>5.9994000000000005</v>
      </c>
      <c r="O2819" s="202"/>
      <c r="P2819" s="202"/>
      <c r="Q2819" s="203">
        <f t="shared" si="171"/>
        <v>0</v>
      </c>
      <c r="R2819" s="203">
        <f t="shared" si="172"/>
        <v>0</v>
      </c>
      <c r="S2819" s="213">
        <f>IF(M2819="nvt",0,IF(O2819&gt;0,VLOOKUP(M2819,'3-Productie normen'!A:K,VLOOKUP(O2819,'3-Productie normen'!$B$34:$C$35,2,FALSE),FALSE)))</f>
        <v>0</v>
      </c>
      <c r="T2819" s="213">
        <f t="shared" si="173"/>
        <v>0</v>
      </c>
      <c r="U2819" s="572"/>
    </row>
    <row r="2820" spans="1:21" ht="14.15" customHeight="1">
      <c r="A2820" s="231">
        <v>2819</v>
      </c>
      <c r="B2820" s="262" t="s">
        <v>88</v>
      </c>
      <c r="C2820" s="208" t="s">
        <v>2468</v>
      </c>
      <c r="D2820" s="208" t="s">
        <v>2469</v>
      </c>
      <c r="E2820" s="208" t="s">
        <v>2695</v>
      </c>
      <c r="F2820" s="208" t="s">
        <v>176</v>
      </c>
      <c r="G2820" s="208" t="s">
        <v>377</v>
      </c>
      <c r="H2820" s="208" t="s">
        <v>2735</v>
      </c>
      <c r="I2820" s="200" t="s">
        <v>143</v>
      </c>
      <c r="J2820" s="208" t="s">
        <v>222</v>
      </c>
      <c r="K2820" s="208" t="s">
        <v>237</v>
      </c>
      <c r="L2820" s="208"/>
      <c r="M2820" s="208" t="s">
        <v>143</v>
      </c>
      <c r="N2820" s="201">
        <v>6.4788999999999994</v>
      </c>
      <c r="O2820" s="202"/>
      <c r="P2820" s="202"/>
      <c r="Q2820" s="203">
        <f t="shared" si="171"/>
        <v>0</v>
      </c>
      <c r="R2820" s="203">
        <f t="shared" si="172"/>
        <v>0</v>
      </c>
      <c r="S2820" s="213">
        <f>IF(M2820="nvt",0,IF(O2820&gt;0,VLOOKUP(M2820,'3-Productie normen'!A:K,VLOOKUP(O2820,'3-Productie normen'!$B$34:$C$35,2,FALSE),FALSE)))</f>
        <v>0</v>
      </c>
      <c r="T2820" s="213">
        <f t="shared" si="173"/>
        <v>0</v>
      </c>
      <c r="U2820" s="572"/>
    </row>
    <row r="2821" spans="1:21" ht="14.15" customHeight="1">
      <c r="A2821" s="231">
        <v>2820</v>
      </c>
      <c r="B2821" s="262" t="s">
        <v>88</v>
      </c>
      <c r="C2821" s="208" t="s">
        <v>2468</v>
      </c>
      <c r="D2821" s="208" t="s">
        <v>2469</v>
      </c>
      <c r="E2821" s="208" t="s">
        <v>2695</v>
      </c>
      <c r="F2821" s="208" t="s">
        <v>176</v>
      </c>
      <c r="G2821" s="208" t="s">
        <v>377</v>
      </c>
      <c r="H2821" s="208" t="s">
        <v>2736</v>
      </c>
      <c r="I2821" s="200" t="s">
        <v>143</v>
      </c>
      <c r="J2821" s="208" t="s">
        <v>379</v>
      </c>
      <c r="K2821" s="208" t="s">
        <v>379</v>
      </c>
      <c r="L2821" s="208"/>
      <c r="M2821" s="208" t="s">
        <v>143</v>
      </c>
      <c r="N2821" s="201">
        <v>5.6451000000000002</v>
      </c>
      <c r="O2821" s="202"/>
      <c r="P2821" s="202"/>
      <c r="Q2821" s="203">
        <f t="shared" si="171"/>
        <v>0</v>
      </c>
      <c r="R2821" s="203">
        <f t="shared" si="172"/>
        <v>0</v>
      </c>
      <c r="S2821" s="213">
        <f>IF(M2821="nvt",0,IF(O2821&gt;0,VLOOKUP(M2821,'3-Productie normen'!A:K,VLOOKUP(O2821,'3-Productie normen'!$B$34:$C$35,2,FALSE),FALSE)))</f>
        <v>0</v>
      </c>
      <c r="T2821" s="213">
        <f t="shared" si="173"/>
        <v>0</v>
      </c>
      <c r="U2821" s="572"/>
    </row>
    <row r="2822" spans="1:21" ht="14.15" customHeight="1">
      <c r="A2822" s="231">
        <v>2821</v>
      </c>
      <c r="B2822" s="262" t="s">
        <v>88</v>
      </c>
      <c r="C2822" s="208" t="s">
        <v>2468</v>
      </c>
      <c r="D2822" s="208" t="s">
        <v>2469</v>
      </c>
      <c r="E2822" s="208" t="s">
        <v>2695</v>
      </c>
      <c r="F2822" s="208" t="s">
        <v>176</v>
      </c>
      <c r="G2822" s="208" t="s">
        <v>377</v>
      </c>
      <c r="H2822" s="208" t="s">
        <v>2737</v>
      </c>
      <c r="I2822" s="200" t="s">
        <v>143</v>
      </c>
      <c r="J2822" s="208" t="s">
        <v>255</v>
      </c>
      <c r="K2822" s="208" t="s">
        <v>566</v>
      </c>
      <c r="L2822" s="208"/>
      <c r="M2822" s="208" t="s">
        <v>143</v>
      </c>
      <c r="N2822" s="201">
        <v>1.0106999999999999</v>
      </c>
      <c r="O2822" s="202"/>
      <c r="P2822" s="202"/>
      <c r="Q2822" s="203">
        <f t="shared" si="171"/>
        <v>0</v>
      </c>
      <c r="R2822" s="203">
        <f t="shared" si="172"/>
        <v>0</v>
      </c>
      <c r="S2822" s="213">
        <f>IF(M2822="nvt",0,IF(O2822&gt;0,VLOOKUP(M2822,'3-Productie normen'!A:K,VLOOKUP(O2822,'3-Productie normen'!$B$34:$C$35,2,FALSE),FALSE)))</f>
        <v>0</v>
      </c>
      <c r="T2822" s="213">
        <f t="shared" si="173"/>
        <v>0</v>
      </c>
      <c r="U2822" s="572"/>
    </row>
    <row r="2823" spans="1:21" ht="14.15" customHeight="1">
      <c r="A2823" s="231">
        <v>2822</v>
      </c>
      <c r="B2823" s="262" t="s">
        <v>88</v>
      </c>
      <c r="C2823" s="208" t="s">
        <v>2468</v>
      </c>
      <c r="D2823" s="208" t="s">
        <v>2469</v>
      </c>
      <c r="E2823" s="208" t="s">
        <v>2695</v>
      </c>
      <c r="F2823" s="208" t="s">
        <v>176</v>
      </c>
      <c r="G2823" s="208" t="s">
        <v>377</v>
      </c>
      <c r="H2823" s="208" t="s">
        <v>2738</v>
      </c>
      <c r="I2823" s="200" t="s">
        <v>143</v>
      </c>
      <c r="J2823" s="208" t="s">
        <v>379</v>
      </c>
      <c r="K2823" s="208" t="s">
        <v>379</v>
      </c>
      <c r="L2823" s="208"/>
      <c r="M2823" s="208" t="s">
        <v>143</v>
      </c>
      <c r="N2823" s="201">
        <v>37.506599999999999</v>
      </c>
      <c r="O2823" s="202"/>
      <c r="P2823" s="202"/>
      <c r="Q2823" s="203">
        <f t="shared" si="171"/>
        <v>0</v>
      </c>
      <c r="R2823" s="203">
        <f t="shared" si="172"/>
        <v>0</v>
      </c>
      <c r="S2823" s="213">
        <f>IF(M2823="nvt",0,IF(O2823&gt;0,VLOOKUP(M2823,'3-Productie normen'!A:K,VLOOKUP(O2823,'3-Productie normen'!$B$34:$C$35,2,FALSE),FALSE)))</f>
        <v>0</v>
      </c>
      <c r="T2823" s="213">
        <f t="shared" si="173"/>
        <v>0</v>
      </c>
      <c r="U2823" s="572"/>
    </row>
    <row r="2824" spans="1:21" ht="14.15" customHeight="1">
      <c r="A2824" s="231">
        <v>2823</v>
      </c>
      <c r="B2824" s="262" t="s">
        <v>88</v>
      </c>
      <c r="C2824" s="208" t="s">
        <v>2468</v>
      </c>
      <c r="D2824" s="208" t="s">
        <v>2469</v>
      </c>
      <c r="E2824" s="208" t="s">
        <v>2695</v>
      </c>
      <c r="F2824" s="208" t="s">
        <v>176</v>
      </c>
      <c r="G2824" s="208" t="s">
        <v>377</v>
      </c>
      <c r="H2824" s="208" t="s">
        <v>2739</v>
      </c>
      <c r="I2824" s="200" t="s">
        <v>143</v>
      </c>
      <c r="J2824" s="208" t="s">
        <v>255</v>
      </c>
      <c r="K2824" s="208" t="s">
        <v>256</v>
      </c>
      <c r="L2824" s="208"/>
      <c r="M2824" s="208" t="s">
        <v>143</v>
      </c>
      <c r="N2824" s="201">
        <v>23.5992</v>
      </c>
      <c r="O2824" s="202"/>
      <c r="P2824" s="202"/>
      <c r="Q2824" s="203">
        <f t="shared" si="171"/>
        <v>0</v>
      </c>
      <c r="R2824" s="203">
        <f t="shared" si="172"/>
        <v>0</v>
      </c>
      <c r="S2824" s="213">
        <f>IF(M2824="nvt",0,IF(O2824&gt;0,VLOOKUP(M2824,'3-Productie normen'!A:K,VLOOKUP(O2824,'3-Productie normen'!$B$34:$C$35,2,FALSE),FALSE)))</f>
        <v>0</v>
      </c>
      <c r="T2824" s="213">
        <f t="shared" si="173"/>
        <v>0</v>
      </c>
      <c r="U2824" s="572"/>
    </row>
    <row r="2825" spans="1:21" ht="14.15" customHeight="1">
      <c r="A2825" s="231">
        <v>2824</v>
      </c>
      <c r="B2825" s="262" t="s">
        <v>88</v>
      </c>
      <c r="C2825" s="208" t="s">
        <v>2468</v>
      </c>
      <c r="D2825" s="208" t="s">
        <v>2469</v>
      </c>
      <c r="E2825" s="208" t="s">
        <v>2695</v>
      </c>
      <c r="F2825" s="208" t="s">
        <v>176</v>
      </c>
      <c r="G2825" s="208" t="s">
        <v>377</v>
      </c>
      <c r="H2825" s="208" t="s">
        <v>2740</v>
      </c>
      <c r="I2825" s="200" t="s">
        <v>143</v>
      </c>
      <c r="J2825" s="208" t="s">
        <v>209</v>
      </c>
      <c r="K2825" s="208" t="s">
        <v>213</v>
      </c>
      <c r="L2825" s="208"/>
      <c r="M2825" s="208" t="s">
        <v>143</v>
      </c>
      <c r="N2825" s="201">
        <v>17.305599999999998</v>
      </c>
      <c r="O2825" s="202"/>
      <c r="P2825" s="202"/>
      <c r="Q2825" s="203">
        <f t="shared" si="171"/>
        <v>0</v>
      </c>
      <c r="R2825" s="203">
        <f t="shared" si="172"/>
        <v>0</v>
      </c>
      <c r="S2825" s="213">
        <f>IF(M2825="nvt",0,IF(O2825&gt;0,VLOOKUP(M2825,'3-Productie normen'!A:K,VLOOKUP(O2825,'3-Productie normen'!$B$34:$C$35,2,FALSE),FALSE)))</f>
        <v>0</v>
      </c>
      <c r="T2825" s="213">
        <f t="shared" si="173"/>
        <v>0</v>
      </c>
      <c r="U2825" s="572"/>
    </row>
    <row r="2826" spans="1:21" ht="14.15" customHeight="1">
      <c r="A2826" s="232">
        <v>2825</v>
      </c>
      <c r="B2826" s="262" t="s">
        <v>88</v>
      </c>
      <c r="C2826" s="208" t="s">
        <v>2468</v>
      </c>
      <c r="D2826" s="208" t="s">
        <v>2469</v>
      </c>
      <c r="E2826" s="208" t="s">
        <v>2695</v>
      </c>
      <c r="F2826" s="208" t="s">
        <v>176</v>
      </c>
      <c r="G2826" s="208" t="s">
        <v>377</v>
      </c>
      <c r="H2826" s="208" t="s">
        <v>2741</v>
      </c>
      <c r="I2826" s="200" t="s">
        <v>143</v>
      </c>
      <c r="J2826" s="208" t="s">
        <v>179</v>
      </c>
      <c r="K2826" s="208" t="s">
        <v>179</v>
      </c>
      <c r="L2826" s="208"/>
      <c r="M2826" s="208" t="s">
        <v>143</v>
      </c>
      <c r="N2826" s="201">
        <v>3.2692999999999999</v>
      </c>
      <c r="O2826" s="202"/>
      <c r="P2826" s="202"/>
      <c r="Q2826" s="203">
        <f t="shared" si="171"/>
        <v>0</v>
      </c>
      <c r="R2826" s="203">
        <f t="shared" si="172"/>
        <v>0</v>
      </c>
      <c r="S2826" s="213">
        <f>IF(M2826="nvt",0,IF(O2826&gt;0,VLOOKUP(M2826,'3-Productie normen'!A:K,VLOOKUP(O2826,'3-Productie normen'!$B$34:$C$35,2,FALSE),FALSE)))</f>
        <v>0</v>
      </c>
      <c r="T2826" s="213">
        <f t="shared" si="173"/>
        <v>0</v>
      </c>
      <c r="U2826" s="572"/>
    </row>
    <row r="2827" spans="1:21" ht="14.15" customHeight="1">
      <c r="A2827" s="231">
        <v>2826</v>
      </c>
      <c r="B2827" s="262" t="s">
        <v>88</v>
      </c>
      <c r="C2827" s="208" t="s">
        <v>2468</v>
      </c>
      <c r="D2827" s="208" t="s">
        <v>2469</v>
      </c>
      <c r="E2827" s="208" t="s">
        <v>2695</v>
      </c>
      <c r="F2827" s="208" t="s">
        <v>176</v>
      </c>
      <c r="G2827" s="208" t="s">
        <v>377</v>
      </c>
      <c r="H2827" s="208" t="s">
        <v>2742</v>
      </c>
      <c r="I2827" s="200" t="s">
        <v>143</v>
      </c>
      <c r="J2827" s="208" t="s">
        <v>209</v>
      </c>
      <c r="K2827" s="208" t="s">
        <v>215</v>
      </c>
      <c r="L2827" s="208"/>
      <c r="M2827" s="208" t="s">
        <v>143</v>
      </c>
      <c r="N2827" s="201">
        <v>6.4413</v>
      </c>
      <c r="O2827" s="202"/>
      <c r="P2827" s="202"/>
      <c r="Q2827" s="203">
        <f t="shared" si="171"/>
        <v>0</v>
      </c>
      <c r="R2827" s="203">
        <f t="shared" si="172"/>
        <v>0</v>
      </c>
      <c r="S2827" s="213">
        <f>IF(M2827="nvt",0,IF(O2827&gt;0,VLOOKUP(M2827,'3-Productie normen'!A:K,VLOOKUP(O2827,'3-Productie normen'!$B$34:$C$35,2,FALSE),FALSE)))</f>
        <v>0</v>
      </c>
      <c r="T2827" s="213">
        <f t="shared" si="173"/>
        <v>0</v>
      </c>
      <c r="U2827" s="572"/>
    </row>
    <row r="2828" spans="1:21" ht="14.15" customHeight="1">
      <c r="A2828" s="231">
        <v>2827</v>
      </c>
      <c r="B2828" s="262" t="s">
        <v>88</v>
      </c>
      <c r="C2828" s="208" t="s">
        <v>2468</v>
      </c>
      <c r="D2828" s="208" t="s">
        <v>2469</v>
      </c>
      <c r="E2828" s="208" t="s">
        <v>2695</v>
      </c>
      <c r="F2828" s="208" t="s">
        <v>176</v>
      </c>
      <c r="G2828" s="208" t="s">
        <v>377</v>
      </c>
      <c r="H2828" s="208" t="s">
        <v>2743</v>
      </c>
      <c r="I2828" s="200" t="s">
        <v>143</v>
      </c>
      <c r="J2828" s="208" t="s">
        <v>222</v>
      </c>
      <c r="K2828" s="208" t="s">
        <v>237</v>
      </c>
      <c r="L2828" s="208"/>
      <c r="M2828" s="208" t="s">
        <v>143</v>
      </c>
      <c r="N2828" s="201">
        <v>41.194099999999999</v>
      </c>
      <c r="O2828" s="202"/>
      <c r="P2828" s="202"/>
      <c r="Q2828" s="203">
        <f t="shared" si="171"/>
        <v>0</v>
      </c>
      <c r="R2828" s="203">
        <f t="shared" si="172"/>
        <v>0</v>
      </c>
      <c r="S2828" s="213">
        <f>IF(M2828="nvt",0,IF(O2828&gt;0,VLOOKUP(M2828,'3-Productie normen'!A:K,VLOOKUP(O2828,'3-Productie normen'!$B$34:$C$35,2,FALSE),FALSE)))</f>
        <v>0</v>
      </c>
      <c r="T2828" s="213">
        <f t="shared" si="173"/>
        <v>0</v>
      </c>
      <c r="U2828" s="572"/>
    </row>
    <row r="2829" spans="1:21" ht="14.15" customHeight="1">
      <c r="A2829" s="231">
        <v>2828</v>
      </c>
      <c r="B2829" s="262" t="s">
        <v>88</v>
      </c>
      <c r="C2829" s="208" t="s">
        <v>2468</v>
      </c>
      <c r="D2829" s="208" t="s">
        <v>2469</v>
      </c>
      <c r="E2829" s="208" t="s">
        <v>2695</v>
      </c>
      <c r="F2829" s="208" t="s">
        <v>176</v>
      </c>
      <c r="G2829" s="208" t="s">
        <v>377</v>
      </c>
      <c r="H2829" s="208" t="s">
        <v>2744</v>
      </c>
      <c r="I2829" s="200" t="s">
        <v>143</v>
      </c>
      <c r="J2829" s="208" t="s">
        <v>222</v>
      </c>
      <c r="K2829" s="208" t="s">
        <v>223</v>
      </c>
      <c r="L2829" s="208"/>
      <c r="M2829" s="208" t="s">
        <v>143</v>
      </c>
      <c r="N2829" s="201">
        <v>5.9733000000000001</v>
      </c>
      <c r="O2829" s="202"/>
      <c r="P2829" s="202"/>
      <c r="Q2829" s="203">
        <f t="shared" si="171"/>
        <v>0</v>
      </c>
      <c r="R2829" s="203">
        <f t="shared" si="172"/>
        <v>0</v>
      </c>
      <c r="S2829" s="213">
        <f>IF(M2829="nvt",0,IF(O2829&gt;0,VLOOKUP(M2829,'3-Productie normen'!A:K,VLOOKUP(O2829,'3-Productie normen'!$B$34:$C$35,2,FALSE),FALSE)))</f>
        <v>0</v>
      </c>
      <c r="T2829" s="213">
        <f t="shared" si="173"/>
        <v>0</v>
      </c>
      <c r="U2829" s="572"/>
    </row>
    <row r="2830" spans="1:21" ht="14.15" customHeight="1">
      <c r="A2830" s="231">
        <v>2829</v>
      </c>
      <c r="B2830" s="262" t="s">
        <v>88</v>
      </c>
      <c r="C2830" s="208" t="s">
        <v>2468</v>
      </c>
      <c r="D2830" s="208" t="s">
        <v>2469</v>
      </c>
      <c r="E2830" s="208" t="s">
        <v>2695</v>
      </c>
      <c r="F2830" s="208" t="s">
        <v>176</v>
      </c>
      <c r="G2830" s="208" t="s">
        <v>377</v>
      </c>
      <c r="H2830" s="208" t="s">
        <v>2745</v>
      </c>
      <c r="I2830" s="200" t="s">
        <v>143</v>
      </c>
      <c r="J2830" s="208" t="s">
        <v>222</v>
      </c>
      <c r="K2830" s="208" t="s">
        <v>223</v>
      </c>
      <c r="L2830" s="208"/>
      <c r="M2830" s="208" t="s">
        <v>143</v>
      </c>
      <c r="N2830" s="201">
        <v>1.0926</v>
      </c>
      <c r="O2830" s="202"/>
      <c r="P2830" s="202"/>
      <c r="Q2830" s="203">
        <f t="shared" si="171"/>
        <v>0</v>
      </c>
      <c r="R2830" s="203">
        <f t="shared" si="172"/>
        <v>0</v>
      </c>
      <c r="S2830" s="213">
        <f>IF(M2830="nvt",0,IF(O2830&gt;0,VLOOKUP(M2830,'3-Productie normen'!A:K,VLOOKUP(O2830,'3-Productie normen'!$B$34:$C$35,2,FALSE),FALSE)))</f>
        <v>0</v>
      </c>
      <c r="T2830" s="213">
        <f t="shared" si="173"/>
        <v>0</v>
      </c>
      <c r="U2830" s="572"/>
    </row>
    <row r="2831" spans="1:21" ht="14.15" customHeight="1">
      <c r="A2831" s="231">
        <v>2830</v>
      </c>
      <c r="B2831" s="262" t="s">
        <v>88</v>
      </c>
      <c r="C2831" s="208" t="s">
        <v>2468</v>
      </c>
      <c r="D2831" s="208" t="s">
        <v>2469</v>
      </c>
      <c r="E2831" s="208" t="s">
        <v>2695</v>
      </c>
      <c r="F2831" s="208" t="s">
        <v>176</v>
      </c>
      <c r="G2831" s="208" t="s">
        <v>377</v>
      </c>
      <c r="H2831" s="208" t="s">
        <v>2746</v>
      </c>
      <c r="I2831" s="200" t="s">
        <v>143</v>
      </c>
      <c r="J2831" s="208" t="s">
        <v>222</v>
      </c>
      <c r="K2831" s="208" t="s">
        <v>223</v>
      </c>
      <c r="L2831" s="208"/>
      <c r="M2831" s="208" t="s">
        <v>143</v>
      </c>
      <c r="N2831" s="201">
        <v>1.0924</v>
      </c>
      <c r="O2831" s="202"/>
      <c r="P2831" s="202"/>
      <c r="Q2831" s="203">
        <f t="shared" si="171"/>
        <v>0</v>
      </c>
      <c r="R2831" s="203">
        <f t="shared" si="172"/>
        <v>0</v>
      </c>
      <c r="S2831" s="213">
        <f>IF(M2831="nvt",0,IF(O2831&gt;0,VLOOKUP(M2831,'3-Productie normen'!A:K,VLOOKUP(O2831,'3-Productie normen'!$B$34:$C$35,2,FALSE),FALSE)))</f>
        <v>0</v>
      </c>
      <c r="T2831" s="213">
        <f t="shared" si="173"/>
        <v>0</v>
      </c>
      <c r="U2831" s="572"/>
    </row>
    <row r="2832" spans="1:21" ht="14.15" customHeight="1">
      <c r="A2832" s="231">
        <v>2831</v>
      </c>
      <c r="B2832" s="262" t="s">
        <v>88</v>
      </c>
      <c r="C2832" s="208" t="s">
        <v>2468</v>
      </c>
      <c r="D2832" s="208" t="s">
        <v>2469</v>
      </c>
      <c r="E2832" s="208" t="s">
        <v>2695</v>
      </c>
      <c r="F2832" s="208" t="s">
        <v>176</v>
      </c>
      <c r="G2832" s="208" t="s">
        <v>377</v>
      </c>
      <c r="H2832" s="208" t="s">
        <v>2747</v>
      </c>
      <c r="I2832" s="200" t="s">
        <v>143</v>
      </c>
      <c r="J2832" s="208" t="s">
        <v>222</v>
      </c>
      <c r="K2832" s="208" t="s">
        <v>223</v>
      </c>
      <c r="L2832" s="208"/>
      <c r="M2832" s="208" t="s">
        <v>143</v>
      </c>
      <c r="N2832" s="201">
        <v>1.093</v>
      </c>
      <c r="O2832" s="202"/>
      <c r="P2832" s="202"/>
      <c r="Q2832" s="203">
        <f t="shared" si="171"/>
        <v>0</v>
      </c>
      <c r="R2832" s="203">
        <f t="shared" si="172"/>
        <v>0</v>
      </c>
      <c r="S2832" s="213">
        <f>IF(M2832="nvt",0,IF(O2832&gt;0,VLOOKUP(M2832,'3-Productie normen'!A:K,VLOOKUP(O2832,'3-Productie normen'!$B$34:$C$35,2,FALSE),FALSE)))</f>
        <v>0</v>
      </c>
      <c r="T2832" s="213">
        <f t="shared" si="173"/>
        <v>0</v>
      </c>
      <c r="U2832" s="572"/>
    </row>
    <row r="2833" spans="1:21" ht="14.15" customHeight="1">
      <c r="A2833" s="231">
        <v>2832</v>
      </c>
      <c r="B2833" s="262" t="s">
        <v>88</v>
      </c>
      <c r="C2833" s="208" t="s">
        <v>2468</v>
      </c>
      <c r="D2833" s="208" t="s">
        <v>2469</v>
      </c>
      <c r="E2833" s="208" t="s">
        <v>2695</v>
      </c>
      <c r="F2833" s="208" t="s">
        <v>176</v>
      </c>
      <c r="G2833" s="208" t="s">
        <v>377</v>
      </c>
      <c r="H2833" s="208" t="s">
        <v>2748</v>
      </c>
      <c r="I2833" s="200" t="s">
        <v>143</v>
      </c>
      <c r="J2833" s="208" t="s">
        <v>179</v>
      </c>
      <c r="K2833" s="208" t="s">
        <v>187</v>
      </c>
      <c r="L2833" s="208"/>
      <c r="M2833" s="208" t="s">
        <v>143</v>
      </c>
      <c r="N2833" s="201">
        <v>64.204499999999996</v>
      </c>
      <c r="O2833" s="202"/>
      <c r="P2833" s="202"/>
      <c r="Q2833" s="203">
        <f t="shared" si="171"/>
        <v>0</v>
      </c>
      <c r="R2833" s="203">
        <f t="shared" si="172"/>
        <v>0</v>
      </c>
      <c r="S2833" s="213">
        <f>IF(M2833="nvt",0,IF(O2833&gt;0,VLOOKUP(M2833,'3-Productie normen'!A:K,VLOOKUP(O2833,'3-Productie normen'!$B$34:$C$35,2,FALSE),FALSE)))</f>
        <v>0</v>
      </c>
      <c r="T2833" s="213">
        <f t="shared" si="173"/>
        <v>0</v>
      </c>
      <c r="U2833" s="572"/>
    </row>
    <row r="2834" spans="1:21" ht="14.15" customHeight="1">
      <c r="A2834" s="232">
        <v>2833</v>
      </c>
      <c r="B2834" s="262" t="s">
        <v>88</v>
      </c>
      <c r="C2834" s="208" t="s">
        <v>2468</v>
      </c>
      <c r="D2834" s="208" t="s">
        <v>2469</v>
      </c>
      <c r="E2834" s="208" t="s">
        <v>2695</v>
      </c>
      <c r="F2834" s="208" t="s">
        <v>176</v>
      </c>
      <c r="G2834" s="208" t="s">
        <v>377</v>
      </c>
      <c r="H2834" s="208" t="s">
        <v>2749</v>
      </c>
      <c r="I2834" s="200" t="s">
        <v>143</v>
      </c>
      <c r="J2834" s="208" t="s">
        <v>209</v>
      </c>
      <c r="K2834" s="208" t="s">
        <v>220</v>
      </c>
      <c r="L2834" s="208"/>
      <c r="M2834" s="208" t="s">
        <v>143</v>
      </c>
      <c r="N2834" s="201">
        <v>10.8729</v>
      </c>
      <c r="O2834" s="202"/>
      <c r="P2834" s="202"/>
      <c r="Q2834" s="203">
        <f t="shared" si="171"/>
        <v>0</v>
      </c>
      <c r="R2834" s="203">
        <f t="shared" si="172"/>
        <v>0</v>
      </c>
      <c r="S2834" s="213">
        <f>IF(M2834="nvt",0,IF(O2834&gt;0,VLOOKUP(M2834,'3-Productie normen'!A:K,VLOOKUP(O2834,'3-Productie normen'!$B$34:$C$35,2,FALSE),FALSE)))</f>
        <v>0</v>
      </c>
      <c r="T2834" s="213">
        <f t="shared" si="173"/>
        <v>0</v>
      </c>
      <c r="U2834" s="572"/>
    </row>
    <row r="2835" spans="1:21" ht="14.15" customHeight="1">
      <c r="A2835" s="231">
        <v>2834</v>
      </c>
      <c r="B2835" s="262" t="s">
        <v>88</v>
      </c>
      <c r="C2835" s="208" t="s">
        <v>2468</v>
      </c>
      <c r="D2835" s="208" t="s">
        <v>2469</v>
      </c>
      <c r="E2835" s="208" t="s">
        <v>2695</v>
      </c>
      <c r="F2835" s="208" t="s">
        <v>176</v>
      </c>
      <c r="G2835" s="208" t="s">
        <v>377</v>
      </c>
      <c r="H2835" s="208" t="s">
        <v>2750</v>
      </c>
      <c r="I2835" s="200" t="s">
        <v>143</v>
      </c>
      <c r="J2835" s="208" t="s">
        <v>209</v>
      </c>
      <c r="K2835" s="208"/>
      <c r="L2835" s="208"/>
      <c r="M2835" s="208" t="s">
        <v>143</v>
      </c>
      <c r="N2835" s="201">
        <v>8.480599999999999</v>
      </c>
      <c r="O2835" s="202"/>
      <c r="P2835" s="202"/>
      <c r="Q2835" s="203">
        <f t="shared" si="171"/>
        <v>0</v>
      </c>
      <c r="R2835" s="203">
        <f t="shared" si="172"/>
        <v>0</v>
      </c>
      <c r="S2835" s="213">
        <f>IF(M2835="nvt",0,IF(O2835&gt;0,VLOOKUP(M2835,'3-Productie normen'!A:K,VLOOKUP(O2835,'3-Productie normen'!$B$34:$C$35,2,FALSE),FALSE)))</f>
        <v>0</v>
      </c>
      <c r="T2835" s="213">
        <f t="shared" si="173"/>
        <v>0</v>
      </c>
      <c r="U2835" s="572"/>
    </row>
    <row r="2836" spans="1:21" ht="14.15" customHeight="1">
      <c r="A2836" s="231">
        <v>2835</v>
      </c>
      <c r="B2836" s="262" t="s">
        <v>88</v>
      </c>
      <c r="C2836" s="208" t="s">
        <v>2468</v>
      </c>
      <c r="D2836" s="208" t="s">
        <v>2469</v>
      </c>
      <c r="E2836" s="208" t="s">
        <v>2695</v>
      </c>
      <c r="F2836" s="208" t="s">
        <v>176</v>
      </c>
      <c r="G2836" s="208" t="s">
        <v>377</v>
      </c>
      <c r="H2836" s="208" t="s">
        <v>2751</v>
      </c>
      <c r="I2836" s="200" t="s">
        <v>143</v>
      </c>
      <c r="J2836" s="208" t="s">
        <v>222</v>
      </c>
      <c r="K2836" s="208" t="s">
        <v>237</v>
      </c>
      <c r="L2836" s="208"/>
      <c r="M2836" s="208" t="s">
        <v>143</v>
      </c>
      <c r="N2836" s="201">
        <v>16.956400000000002</v>
      </c>
      <c r="O2836" s="202"/>
      <c r="P2836" s="202"/>
      <c r="Q2836" s="203">
        <f t="shared" si="171"/>
        <v>0</v>
      </c>
      <c r="R2836" s="203">
        <f t="shared" si="172"/>
        <v>0</v>
      </c>
      <c r="S2836" s="213">
        <f>IF(M2836="nvt",0,IF(O2836&gt;0,VLOOKUP(M2836,'3-Productie normen'!A:K,VLOOKUP(O2836,'3-Productie normen'!$B$34:$C$35,2,FALSE),FALSE)))</f>
        <v>0</v>
      </c>
      <c r="T2836" s="213">
        <f t="shared" si="173"/>
        <v>0</v>
      </c>
      <c r="U2836" s="572"/>
    </row>
    <row r="2837" spans="1:21" ht="14.15" customHeight="1">
      <c r="A2837" s="231">
        <v>2836</v>
      </c>
      <c r="B2837" s="262" t="s">
        <v>88</v>
      </c>
      <c r="C2837" s="208" t="s">
        <v>2468</v>
      </c>
      <c r="D2837" s="208" t="s">
        <v>2469</v>
      </c>
      <c r="E2837" s="208" t="s">
        <v>2695</v>
      </c>
      <c r="F2837" s="208" t="s">
        <v>176</v>
      </c>
      <c r="G2837" s="208" t="s">
        <v>377</v>
      </c>
      <c r="H2837" s="208" t="s">
        <v>2752</v>
      </c>
      <c r="I2837" s="200" t="s">
        <v>143</v>
      </c>
      <c r="J2837" s="208" t="s">
        <v>209</v>
      </c>
      <c r="K2837" s="208" t="s">
        <v>210</v>
      </c>
      <c r="L2837" s="208"/>
      <c r="M2837" s="208" t="s">
        <v>143</v>
      </c>
      <c r="N2837" s="201">
        <v>9.1509999999999998</v>
      </c>
      <c r="O2837" s="202"/>
      <c r="P2837" s="202"/>
      <c r="Q2837" s="203">
        <f t="shared" si="171"/>
        <v>0</v>
      </c>
      <c r="R2837" s="203">
        <f t="shared" si="172"/>
        <v>0</v>
      </c>
      <c r="S2837" s="213">
        <f>IF(M2837="nvt",0,IF(O2837&gt;0,VLOOKUP(M2837,'3-Productie normen'!A:K,VLOOKUP(O2837,'3-Productie normen'!$B$34:$C$35,2,FALSE),FALSE)))</f>
        <v>0</v>
      </c>
      <c r="T2837" s="213">
        <f t="shared" si="173"/>
        <v>0</v>
      </c>
      <c r="U2837" s="572"/>
    </row>
    <row r="2838" spans="1:21" ht="14.15" customHeight="1">
      <c r="A2838" s="231">
        <v>2837</v>
      </c>
      <c r="B2838" s="262" t="s">
        <v>88</v>
      </c>
      <c r="C2838" s="208" t="s">
        <v>2468</v>
      </c>
      <c r="D2838" s="208" t="s">
        <v>2469</v>
      </c>
      <c r="E2838" s="208" t="s">
        <v>2695</v>
      </c>
      <c r="F2838" s="208" t="s">
        <v>176</v>
      </c>
      <c r="G2838" s="208" t="s">
        <v>377</v>
      </c>
      <c r="H2838" s="208" t="s">
        <v>2753</v>
      </c>
      <c r="I2838" s="200" t="s">
        <v>143</v>
      </c>
      <c r="J2838" s="208" t="s">
        <v>255</v>
      </c>
      <c r="K2838" s="208"/>
      <c r="L2838" s="208"/>
      <c r="M2838" s="208" t="s">
        <v>143</v>
      </c>
      <c r="N2838" s="201">
        <v>86.723299999999995</v>
      </c>
      <c r="O2838" s="202"/>
      <c r="P2838" s="202"/>
      <c r="Q2838" s="203">
        <f t="shared" si="171"/>
        <v>0</v>
      </c>
      <c r="R2838" s="203">
        <f t="shared" si="172"/>
        <v>0</v>
      </c>
      <c r="S2838" s="213">
        <f>IF(M2838="nvt",0,IF(O2838&gt;0,VLOOKUP(M2838,'3-Productie normen'!A:K,VLOOKUP(O2838,'3-Productie normen'!$B$34:$C$35,2,FALSE),FALSE)))</f>
        <v>0</v>
      </c>
      <c r="T2838" s="213">
        <f t="shared" si="173"/>
        <v>0</v>
      </c>
      <c r="U2838" s="572"/>
    </row>
    <row r="2839" spans="1:21" ht="14.15" customHeight="1">
      <c r="A2839" s="231">
        <v>2838</v>
      </c>
      <c r="B2839" s="262" t="s">
        <v>88</v>
      </c>
      <c r="C2839" s="208" t="s">
        <v>2468</v>
      </c>
      <c r="D2839" s="208" t="s">
        <v>2469</v>
      </c>
      <c r="E2839" s="208" t="s">
        <v>2695</v>
      </c>
      <c r="F2839" s="208" t="s">
        <v>176</v>
      </c>
      <c r="G2839" s="208" t="s">
        <v>377</v>
      </c>
      <c r="H2839" s="208" t="s">
        <v>2754</v>
      </c>
      <c r="I2839" s="200" t="s">
        <v>143</v>
      </c>
      <c r="J2839" s="208" t="s">
        <v>255</v>
      </c>
      <c r="K2839" s="208" t="s">
        <v>256</v>
      </c>
      <c r="L2839" s="208"/>
      <c r="M2839" s="208" t="s">
        <v>143</v>
      </c>
      <c r="N2839" s="201">
        <v>38.553699999999999</v>
      </c>
      <c r="O2839" s="202"/>
      <c r="P2839" s="202"/>
      <c r="Q2839" s="203">
        <f t="shared" si="171"/>
        <v>0</v>
      </c>
      <c r="R2839" s="203">
        <f t="shared" si="172"/>
        <v>0</v>
      </c>
      <c r="S2839" s="213">
        <f>IF(M2839="nvt",0,IF(O2839&gt;0,VLOOKUP(M2839,'3-Productie normen'!A:K,VLOOKUP(O2839,'3-Productie normen'!$B$34:$C$35,2,FALSE),FALSE)))</f>
        <v>0</v>
      </c>
      <c r="T2839" s="213">
        <f t="shared" si="173"/>
        <v>0</v>
      </c>
      <c r="U2839" s="572"/>
    </row>
    <row r="2840" spans="1:21" ht="14.15" customHeight="1">
      <c r="A2840" s="231">
        <v>2839</v>
      </c>
      <c r="B2840" s="262" t="s">
        <v>88</v>
      </c>
      <c r="C2840" s="208" t="s">
        <v>2468</v>
      </c>
      <c r="D2840" s="208" t="s">
        <v>2469</v>
      </c>
      <c r="E2840" s="208" t="s">
        <v>2695</v>
      </c>
      <c r="F2840" s="208" t="s">
        <v>176</v>
      </c>
      <c r="G2840" s="208" t="s">
        <v>377</v>
      </c>
      <c r="H2840" s="208" t="s">
        <v>2755</v>
      </c>
      <c r="I2840" s="200" t="s">
        <v>143</v>
      </c>
      <c r="J2840" s="208" t="s">
        <v>222</v>
      </c>
      <c r="K2840" s="208" t="s">
        <v>237</v>
      </c>
      <c r="L2840" s="208"/>
      <c r="M2840" s="208" t="s">
        <v>143</v>
      </c>
      <c r="N2840" s="201">
        <v>0.7137</v>
      </c>
      <c r="O2840" s="202"/>
      <c r="P2840" s="202"/>
      <c r="Q2840" s="203">
        <f t="shared" si="171"/>
        <v>0</v>
      </c>
      <c r="R2840" s="203">
        <f t="shared" si="172"/>
        <v>0</v>
      </c>
      <c r="S2840" s="213">
        <f>IF(M2840="nvt",0,IF(O2840&gt;0,VLOOKUP(M2840,'3-Productie normen'!A:K,VLOOKUP(O2840,'3-Productie normen'!$B$34:$C$35,2,FALSE),FALSE)))</f>
        <v>0</v>
      </c>
      <c r="T2840" s="213">
        <f t="shared" si="173"/>
        <v>0</v>
      </c>
      <c r="U2840" s="572"/>
    </row>
    <row r="2841" spans="1:21" ht="14.15" customHeight="1">
      <c r="A2841" s="231">
        <v>2840</v>
      </c>
      <c r="B2841" s="262" t="s">
        <v>88</v>
      </c>
      <c r="C2841" s="208" t="s">
        <v>2468</v>
      </c>
      <c r="D2841" s="208" t="s">
        <v>2469</v>
      </c>
      <c r="E2841" s="208" t="s">
        <v>2695</v>
      </c>
      <c r="F2841" s="208" t="s">
        <v>176</v>
      </c>
      <c r="G2841" s="208" t="s">
        <v>377</v>
      </c>
      <c r="H2841" s="208" t="s">
        <v>2756</v>
      </c>
      <c r="I2841" s="200" t="s">
        <v>143</v>
      </c>
      <c r="J2841" s="208" t="s">
        <v>222</v>
      </c>
      <c r="K2841" s="208" t="s">
        <v>237</v>
      </c>
      <c r="L2841" s="208"/>
      <c r="M2841" s="208" t="s">
        <v>143</v>
      </c>
      <c r="N2841" s="201">
        <v>0.71329999999999993</v>
      </c>
      <c r="O2841" s="202"/>
      <c r="P2841" s="202"/>
      <c r="Q2841" s="203">
        <f t="shared" si="171"/>
        <v>0</v>
      </c>
      <c r="R2841" s="203">
        <f t="shared" si="172"/>
        <v>0</v>
      </c>
      <c r="S2841" s="213">
        <f>IF(M2841="nvt",0,IF(O2841&gt;0,VLOOKUP(M2841,'3-Productie normen'!A:K,VLOOKUP(O2841,'3-Productie normen'!$B$34:$C$35,2,FALSE),FALSE)))</f>
        <v>0</v>
      </c>
      <c r="T2841" s="213">
        <f t="shared" si="173"/>
        <v>0</v>
      </c>
      <c r="U2841" s="572"/>
    </row>
    <row r="2842" spans="1:21" ht="14.15" customHeight="1">
      <c r="A2842" s="232">
        <v>2841</v>
      </c>
      <c r="B2842" s="262" t="s">
        <v>88</v>
      </c>
      <c r="C2842" s="208" t="s">
        <v>2468</v>
      </c>
      <c r="D2842" s="208" t="s">
        <v>2469</v>
      </c>
      <c r="E2842" s="208" t="s">
        <v>2695</v>
      </c>
      <c r="F2842" s="208" t="s">
        <v>176</v>
      </c>
      <c r="G2842" s="208" t="s">
        <v>377</v>
      </c>
      <c r="H2842" s="208" t="s">
        <v>2757</v>
      </c>
      <c r="I2842" s="200" t="s">
        <v>143</v>
      </c>
      <c r="J2842" s="208" t="s">
        <v>222</v>
      </c>
      <c r="K2842" s="208" t="s">
        <v>237</v>
      </c>
      <c r="L2842" s="208"/>
      <c r="M2842" s="208" t="s">
        <v>143</v>
      </c>
      <c r="N2842" s="201">
        <v>0.6876000000000001</v>
      </c>
      <c r="O2842" s="202"/>
      <c r="P2842" s="202"/>
      <c r="Q2842" s="203">
        <f t="shared" si="171"/>
        <v>0</v>
      </c>
      <c r="R2842" s="203">
        <f t="shared" si="172"/>
        <v>0</v>
      </c>
      <c r="S2842" s="213">
        <f>IF(M2842="nvt",0,IF(O2842&gt;0,VLOOKUP(M2842,'3-Productie normen'!A:K,VLOOKUP(O2842,'3-Productie normen'!$B$34:$C$35,2,FALSE),FALSE)))</f>
        <v>0</v>
      </c>
      <c r="T2842" s="213">
        <f t="shared" si="173"/>
        <v>0</v>
      </c>
      <c r="U2842" s="572"/>
    </row>
    <row r="2843" spans="1:21" ht="14.15" customHeight="1">
      <c r="A2843" s="231">
        <v>2842</v>
      </c>
      <c r="B2843" s="262" t="s">
        <v>88</v>
      </c>
      <c r="C2843" s="208" t="s">
        <v>2468</v>
      </c>
      <c r="D2843" s="208" t="s">
        <v>2469</v>
      </c>
      <c r="E2843" s="208" t="s">
        <v>2695</v>
      </c>
      <c r="F2843" s="208" t="s">
        <v>176</v>
      </c>
      <c r="G2843" s="208" t="s">
        <v>377</v>
      </c>
      <c r="H2843" s="208" t="s">
        <v>2758</v>
      </c>
      <c r="I2843" s="200" t="s">
        <v>143</v>
      </c>
      <c r="J2843" s="208" t="s">
        <v>222</v>
      </c>
      <c r="K2843" s="208" t="s">
        <v>237</v>
      </c>
      <c r="L2843" s="208"/>
      <c r="M2843" s="208" t="s">
        <v>143</v>
      </c>
      <c r="N2843" s="201">
        <v>0.93400000000000005</v>
      </c>
      <c r="O2843" s="202"/>
      <c r="P2843" s="202"/>
      <c r="Q2843" s="203">
        <f t="shared" si="171"/>
        <v>0</v>
      </c>
      <c r="R2843" s="203">
        <f t="shared" si="172"/>
        <v>0</v>
      </c>
      <c r="S2843" s="213">
        <f>IF(M2843="nvt",0,IF(O2843&gt;0,VLOOKUP(M2843,'3-Productie normen'!A:K,VLOOKUP(O2843,'3-Productie normen'!$B$34:$C$35,2,FALSE),FALSE)))</f>
        <v>0</v>
      </c>
      <c r="T2843" s="213">
        <f t="shared" si="173"/>
        <v>0</v>
      </c>
      <c r="U2843" s="572"/>
    </row>
    <row r="2844" spans="1:21" ht="14.15" customHeight="1">
      <c r="A2844" s="231">
        <v>2843</v>
      </c>
      <c r="B2844" s="262" t="s">
        <v>88</v>
      </c>
      <c r="C2844" s="208" t="s">
        <v>2468</v>
      </c>
      <c r="D2844" s="208" t="s">
        <v>2469</v>
      </c>
      <c r="E2844" s="208" t="s">
        <v>2695</v>
      </c>
      <c r="F2844" s="208" t="s">
        <v>176</v>
      </c>
      <c r="G2844" s="208" t="s">
        <v>377</v>
      </c>
      <c r="H2844" s="208" t="s">
        <v>2759</v>
      </c>
      <c r="I2844" s="200" t="s">
        <v>143</v>
      </c>
      <c r="J2844" s="208" t="s">
        <v>222</v>
      </c>
      <c r="K2844" s="208" t="s">
        <v>237</v>
      </c>
      <c r="L2844" s="208"/>
      <c r="M2844" s="208" t="s">
        <v>143</v>
      </c>
      <c r="N2844" s="201">
        <v>10.1715</v>
      </c>
      <c r="O2844" s="202"/>
      <c r="P2844" s="202"/>
      <c r="Q2844" s="203">
        <f t="shared" si="171"/>
        <v>0</v>
      </c>
      <c r="R2844" s="203">
        <f t="shared" si="172"/>
        <v>0</v>
      </c>
      <c r="S2844" s="213">
        <f>IF(M2844="nvt",0,IF(O2844&gt;0,VLOOKUP(M2844,'3-Productie normen'!A:K,VLOOKUP(O2844,'3-Productie normen'!$B$34:$C$35,2,FALSE),FALSE)))</f>
        <v>0</v>
      </c>
      <c r="T2844" s="213">
        <f t="shared" si="173"/>
        <v>0</v>
      </c>
      <c r="U2844" s="572"/>
    </row>
    <row r="2845" spans="1:21" ht="14.15" customHeight="1">
      <c r="A2845" s="231">
        <v>2844</v>
      </c>
      <c r="B2845" s="262" t="s">
        <v>88</v>
      </c>
      <c r="C2845" s="208" t="s">
        <v>2468</v>
      </c>
      <c r="D2845" s="208" t="s">
        <v>2469</v>
      </c>
      <c r="E2845" s="208" t="s">
        <v>2695</v>
      </c>
      <c r="F2845" s="208" t="s">
        <v>176</v>
      </c>
      <c r="G2845" s="208" t="s">
        <v>377</v>
      </c>
      <c r="H2845" s="208" t="s">
        <v>2760</v>
      </c>
      <c r="I2845" s="200" t="s">
        <v>143</v>
      </c>
      <c r="J2845" s="208" t="s">
        <v>179</v>
      </c>
      <c r="K2845" s="208" t="s">
        <v>187</v>
      </c>
      <c r="L2845" s="208"/>
      <c r="M2845" s="208" t="s">
        <v>143</v>
      </c>
      <c r="N2845" s="201">
        <v>4.1048</v>
      </c>
      <c r="O2845" s="202"/>
      <c r="P2845" s="202"/>
      <c r="Q2845" s="203">
        <f t="shared" si="171"/>
        <v>0</v>
      </c>
      <c r="R2845" s="203">
        <f t="shared" si="172"/>
        <v>0</v>
      </c>
      <c r="S2845" s="213">
        <f>IF(M2845="nvt",0,IF(O2845&gt;0,VLOOKUP(M2845,'3-Productie normen'!A:K,VLOOKUP(O2845,'3-Productie normen'!$B$34:$C$35,2,FALSE),FALSE)))</f>
        <v>0</v>
      </c>
      <c r="T2845" s="213">
        <f t="shared" si="173"/>
        <v>0</v>
      </c>
      <c r="U2845" s="572"/>
    </row>
    <row r="2846" spans="1:21" ht="14.15" customHeight="1">
      <c r="A2846" s="231">
        <v>2845</v>
      </c>
      <c r="B2846" s="262" t="s">
        <v>88</v>
      </c>
      <c r="C2846" s="208" t="s">
        <v>2468</v>
      </c>
      <c r="D2846" s="208" t="s">
        <v>2469</v>
      </c>
      <c r="E2846" s="208" t="s">
        <v>2695</v>
      </c>
      <c r="F2846" s="208" t="s">
        <v>176</v>
      </c>
      <c r="G2846" s="208" t="s">
        <v>377</v>
      </c>
      <c r="H2846" s="208" t="s">
        <v>2761</v>
      </c>
      <c r="I2846" s="200" t="s">
        <v>143</v>
      </c>
      <c r="J2846" s="208" t="s">
        <v>209</v>
      </c>
      <c r="K2846" s="208" t="s">
        <v>210</v>
      </c>
      <c r="L2846" s="208"/>
      <c r="M2846" s="208" t="s">
        <v>143</v>
      </c>
      <c r="N2846" s="201">
        <v>6.3</v>
      </c>
      <c r="O2846" s="202"/>
      <c r="P2846" s="202"/>
      <c r="Q2846" s="203">
        <f t="shared" si="171"/>
        <v>0</v>
      </c>
      <c r="R2846" s="203">
        <f t="shared" si="172"/>
        <v>0</v>
      </c>
      <c r="S2846" s="213">
        <f>IF(M2846="nvt",0,IF(O2846&gt;0,VLOOKUP(M2846,'3-Productie normen'!A:K,VLOOKUP(O2846,'3-Productie normen'!$B$34:$C$35,2,FALSE),FALSE)))</f>
        <v>0</v>
      </c>
      <c r="T2846" s="213">
        <f t="shared" si="173"/>
        <v>0</v>
      </c>
      <c r="U2846" s="572"/>
    </row>
    <row r="2847" spans="1:21" ht="14.15" customHeight="1">
      <c r="A2847" s="231">
        <v>2846</v>
      </c>
      <c r="B2847" s="262" t="s">
        <v>88</v>
      </c>
      <c r="C2847" s="208" t="s">
        <v>2468</v>
      </c>
      <c r="D2847" s="208" t="s">
        <v>2469</v>
      </c>
      <c r="E2847" s="208" t="s">
        <v>2695</v>
      </c>
      <c r="F2847" s="208" t="s">
        <v>176</v>
      </c>
      <c r="G2847" s="208" t="s">
        <v>377</v>
      </c>
      <c r="H2847" s="208" t="s">
        <v>2762</v>
      </c>
      <c r="I2847" s="200" t="s">
        <v>143</v>
      </c>
      <c r="J2847" s="208" t="s">
        <v>179</v>
      </c>
      <c r="K2847" s="208" t="s">
        <v>187</v>
      </c>
      <c r="L2847" s="208"/>
      <c r="M2847" s="208" t="s">
        <v>143</v>
      </c>
      <c r="N2847" s="201">
        <v>4.1100000000000003</v>
      </c>
      <c r="O2847" s="202"/>
      <c r="P2847" s="202"/>
      <c r="Q2847" s="203">
        <f t="shared" si="171"/>
        <v>0</v>
      </c>
      <c r="R2847" s="203">
        <f t="shared" si="172"/>
        <v>0</v>
      </c>
      <c r="S2847" s="213">
        <f>IF(M2847="nvt",0,IF(O2847&gt;0,VLOOKUP(M2847,'3-Productie normen'!A:K,VLOOKUP(O2847,'3-Productie normen'!$B$34:$C$35,2,FALSE),FALSE)))</f>
        <v>0</v>
      </c>
      <c r="T2847" s="213">
        <f t="shared" si="173"/>
        <v>0</v>
      </c>
      <c r="U2847" s="572"/>
    </row>
    <row r="2848" spans="1:21" ht="14.15" customHeight="1">
      <c r="A2848" s="231">
        <v>2847</v>
      </c>
      <c r="B2848" s="262" t="s">
        <v>88</v>
      </c>
      <c r="C2848" s="208" t="s">
        <v>2468</v>
      </c>
      <c r="D2848" s="208" t="s">
        <v>2469</v>
      </c>
      <c r="E2848" s="208" t="s">
        <v>2695</v>
      </c>
      <c r="F2848" s="208" t="s">
        <v>176</v>
      </c>
      <c r="G2848" s="208" t="s">
        <v>377</v>
      </c>
      <c r="H2848" s="208" t="s">
        <v>2763</v>
      </c>
      <c r="I2848" s="200" t="s">
        <v>143</v>
      </c>
      <c r="J2848" s="208" t="s">
        <v>179</v>
      </c>
      <c r="K2848" s="208" t="s">
        <v>187</v>
      </c>
      <c r="L2848" s="208"/>
      <c r="M2848" s="208" t="s">
        <v>143</v>
      </c>
      <c r="N2848" s="201">
        <v>3.9412000000000003</v>
      </c>
      <c r="O2848" s="202"/>
      <c r="P2848" s="202"/>
      <c r="Q2848" s="203">
        <f t="shared" si="171"/>
        <v>0</v>
      </c>
      <c r="R2848" s="203">
        <f t="shared" si="172"/>
        <v>0</v>
      </c>
      <c r="S2848" s="213">
        <f>IF(M2848="nvt",0,IF(O2848&gt;0,VLOOKUP(M2848,'3-Productie normen'!A:K,VLOOKUP(O2848,'3-Productie normen'!$B$34:$C$35,2,FALSE),FALSE)))</f>
        <v>0</v>
      </c>
      <c r="T2848" s="213">
        <f t="shared" si="173"/>
        <v>0</v>
      </c>
      <c r="U2848" s="572"/>
    </row>
    <row r="2849" spans="1:21" ht="14.15" customHeight="1">
      <c r="A2849" s="231">
        <v>2848</v>
      </c>
      <c r="B2849" s="262" t="s">
        <v>88</v>
      </c>
      <c r="C2849" s="208" t="s">
        <v>2468</v>
      </c>
      <c r="D2849" s="208" t="s">
        <v>2469</v>
      </c>
      <c r="E2849" s="208" t="s">
        <v>2695</v>
      </c>
      <c r="F2849" s="208" t="s">
        <v>176</v>
      </c>
      <c r="G2849" s="208" t="s">
        <v>377</v>
      </c>
      <c r="H2849" s="208" t="s">
        <v>2764</v>
      </c>
      <c r="I2849" s="200" t="s">
        <v>143</v>
      </c>
      <c r="J2849" s="208" t="s">
        <v>179</v>
      </c>
      <c r="K2849" s="208" t="s">
        <v>187</v>
      </c>
      <c r="L2849" s="208"/>
      <c r="M2849" s="208" t="s">
        <v>143</v>
      </c>
      <c r="N2849" s="201">
        <v>3.9373</v>
      </c>
      <c r="O2849" s="202"/>
      <c r="P2849" s="202"/>
      <c r="Q2849" s="203">
        <f t="shared" si="171"/>
        <v>0</v>
      </c>
      <c r="R2849" s="203">
        <f t="shared" si="172"/>
        <v>0</v>
      </c>
      <c r="S2849" s="213">
        <f>IF(M2849="nvt",0,IF(O2849&gt;0,VLOOKUP(M2849,'3-Productie normen'!A:K,VLOOKUP(O2849,'3-Productie normen'!$B$34:$C$35,2,FALSE),FALSE)))</f>
        <v>0</v>
      </c>
      <c r="T2849" s="213">
        <f t="shared" si="173"/>
        <v>0</v>
      </c>
      <c r="U2849" s="572"/>
    </row>
    <row r="2850" spans="1:21" ht="14.15" customHeight="1">
      <c r="A2850" s="232">
        <v>2849</v>
      </c>
      <c r="B2850" s="262" t="s">
        <v>88</v>
      </c>
      <c r="C2850" s="208" t="s">
        <v>2468</v>
      </c>
      <c r="D2850" s="208" t="s">
        <v>2469</v>
      </c>
      <c r="E2850" s="208" t="s">
        <v>2695</v>
      </c>
      <c r="F2850" s="208" t="s">
        <v>176</v>
      </c>
      <c r="G2850" s="208" t="s">
        <v>377</v>
      </c>
      <c r="H2850" s="208" t="s">
        <v>2765</v>
      </c>
      <c r="I2850" s="200" t="s">
        <v>143</v>
      </c>
      <c r="J2850" s="208" t="s">
        <v>179</v>
      </c>
      <c r="K2850" s="208" t="s">
        <v>187</v>
      </c>
      <c r="L2850" s="208"/>
      <c r="M2850" s="208" t="s">
        <v>143</v>
      </c>
      <c r="N2850" s="201">
        <v>3.9412000000000003</v>
      </c>
      <c r="O2850" s="202"/>
      <c r="P2850" s="202"/>
      <c r="Q2850" s="203">
        <f t="shared" si="171"/>
        <v>0</v>
      </c>
      <c r="R2850" s="203">
        <f t="shared" si="172"/>
        <v>0</v>
      </c>
      <c r="S2850" s="213">
        <f>IF(M2850="nvt",0,IF(O2850&gt;0,VLOOKUP(M2850,'3-Productie normen'!A:K,VLOOKUP(O2850,'3-Productie normen'!$B$34:$C$35,2,FALSE),FALSE)))</f>
        <v>0</v>
      </c>
      <c r="T2850" s="213">
        <f t="shared" si="173"/>
        <v>0</v>
      </c>
      <c r="U2850" s="572"/>
    </row>
    <row r="2851" spans="1:21" ht="14.15" customHeight="1">
      <c r="A2851" s="231">
        <v>2850</v>
      </c>
      <c r="B2851" s="262" t="s">
        <v>88</v>
      </c>
      <c r="C2851" s="208" t="s">
        <v>2468</v>
      </c>
      <c r="D2851" s="208" t="s">
        <v>2469</v>
      </c>
      <c r="E2851" s="208" t="s">
        <v>2695</v>
      </c>
      <c r="F2851" s="208" t="s">
        <v>176</v>
      </c>
      <c r="G2851" s="208" t="s">
        <v>377</v>
      </c>
      <c r="H2851" s="208" t="s">
        <v>2766</v>
      </c>
      <c r="I2851" s="200" t="s">
        <v>143</v>
      </c>
      <c r="J2851" s="208" t="s">
        <v>179</v>
      </c>
      <c r="K2851" s="208" t="s">
        <v>1064</v>
      </c>
      <c r="L2851" s="208"/>
      <c r="M2851" s="208" t="s">
        <v>143</v>
      </c>
      <c r="N2851" s="201">
        <v>52.836899999999993</v>
      </c>
      <c r="O2851" s="202"/>
      <c r="P2851" s="202"/>
      <c r="Q2851" s="203">
        <f t="shared" si="171"/>
        <v>0</v>
      </c>
      <c r="R2851" s="203">
        <f t="shared" si="172"/>
        <v>0</v>
      </c>
      <c r="S2851" s="213">
        <f>IF(M2851="nvt",0,IF(O2851&gt;0,VLOOKUP(M2851,'3-Productie normen'!A:K,VLOOKUP(O2851,'3-Productie normen'!$B$34:$C$35,2,FALSE),FALSE)))</f>
        <v>0</v>
      </c>
      <c r="T2851" s="213">
        <f t="shared" si="173"/>
        <v>0</v>
      </c>
      <c r="U2851" s="572"/>
    </row>
    <row r="2852" spans="1:21" ht="14.15" customHeight="1">
      <c r="A2852" s="231">
        <v>2851</v>
      </c>
      <c r="B2852" s="262" t="s">
        <v>88</v>
      </c>
      <c r="C2852" s="208" t="s">
        <v>2468</v>
      </c>
      <c r="D2852" s="208" t="s">
        <v>2469</v>
      </c>
      <c r="E2852" s="208" t="s">
        <v>2695</v>
      </c>
      <c r="F2852" s="208" t="s">
        <v>176</v>
      </c>
      <c r="G2852" s="208" t="s">
        <v>377</v>
      </c>
      <c r="H2852" s="208" t="s">
        <v>2767</v>
      </c>
      <c r="I2852" s="200" t="s">
        <v>143</v>
      </c>
      <c r="J2852" s="208" t="s">
        <v>209</v>
      </c>
      <c r="K2852" s="208"/>
      <c r="L2852" s="208"/>
      <c r="M2852" s="208" t="s">
        <v>143</v>
      </c>
      <c r="N2852" s="201">
        <v>8.4859000000000009</v>
      </c>
      <c r="O2852" s="202"/>
      <c r="P2852" s="202"/>
      <c r="Q2852" s="203">
        <f t="shared" si="171"/>
        <v>0</v>
      </c>
      <c r="R2852" s="203">
        <f t="shared" si="172"/>
        <v>0</v>
      </c>
      <c r="S2852" s="213">
        <f>IF(M2852="nvt",0,IF(O2852&gt;0,VLOOKUP(M2852,'3-Productie normen'!A:K,VLOOKUP(O2852,'3-Productie normen'!$B$34:$C$35,2,FALSE),FALSE)))</f>
        <v>0</v>
      </c>
      <c r="T2852" s="213">
        <f t="shared" si="173"/>
        <v>0</v>
      </c>
      <c r="U2852" s="572"/>
    </row>
    <row r="2853" spans="1:21" ht="14.15" customHeight="1">
      <c r="A2853" s="231">
        <v>2852</v>
      </c>
      <c r="B2853" s="262" t="s">
        <v>88</v>
      </c>
      <c r="C2853" s="208" t="s">
        <v>2468</v>
      </c>
      <c r="D2853" s="208" t="s">
        <v>2469</v>
      </c>
      <c r="E2853" s="208" t="s">
        <v>2695</v>
      </c>
      <c r="F2853" s="208" t="s">
        <v>176</v>
      </c>
      <c r="G2853" s="208" t="s">
        <v>377</v>
      </c>
      <c r="H2853" s="208" t="s">
        <v>2768</v>
      </c>
      <c r="I2853" s="200" t="s">
        <v>143</v>
      </c>
      <c r="J2853" s="208" t="s">
        <v>209</v>
      </c>
      <c r="K2853" s="208"/>
      <c r="L2853" s="208"/>
      <c r="M2853" s="208" t="s">
        <v>143</v>
      </c>
      <c r="N2853" s="201">
        <v>11.4978</v>
      </c>
      <c r="O2853" s="202"/>
      <c r="P2853" s="202"/>
      <c r="Q2853" s="203">
        <f t="shared" si="171"/>
        <v>0</v>
      </c>
      <c r="R2853" s="203">
        <f t="shared" si="172"/>
        <v>0</v>
      </c>
      <c r="S2853" s="213">
        <f>IF(M2853="nvt",0,IF(O2853&gt;0,VLOOKUP(M2853,'3-Productie normen'!A:K,VLOOKUP(O2853,'3-Productie normen'!$B$34:$C$35,2,FALSE),FALSE)))</f>
        <v>0</v>
      </c>
      <c r="T2853" s="213">
        <f t="shared" si="173"/>
        <v>0</v>
      </c>
      <c r="U2853" s="572"/>
    </row>
    <row r="2854" spans="1:21" ht="14.15" customHeight="1">
      <c r="A2854" s="231">
        <v>2853</v>
      </c>
      <c r="B2854" s="262" t="s">
        <v>88</v>
      </c>
      <c r="C2854" s="208" t="s">
        <v>2468</v>
      </c>
      <c r="D2854" s="208" t="s">
        <v>2469</v>
      </c>
      <c r="E2854" s="208" t="s">
        <v>2695</v>
      </c>
      <c r="F2854" s="208" t="s">
        <v>176</v>
      </c>
      <c r="G2854" s="208" t="s">
        <v>377</v>
      </c>
      <c r="H2854" s="208" t="s">
        <v>2769</v>
      </c>
      <c r="I2854" s="200" t="s">
        <v>143</v>
      </c>
      <c r="J2854" s="208" t="s">
        <v>209</v>
      </c>
      <c r="K2854" s="208"/>
      <c r="L2854" s="208"/>
      <c r="M2854" s="208" t="s">
        <v>143</v>
      </c>
      <c r="N2854" s="201">
        <v>25.100999999999999</v>
      </c>
      <c r="O2854" s="202"/>
      <c r="P2854" s="202"/>
      <c r="Q2854" s="203">
        <f t="shared" si="171"/>
        <v>0</v>
      </c>
      <c r="R2854" s="203">
        <f t="shared" si="172"/>
        <v>0</v>
      </c>
      <c r="S2854" s="213">
        <f>IF(M2854="nvt",0,IF(O2854&gt;0,VLOOKUP(M2854,'3-Productie normen'!A:K,VLOOKUP(O2854,'3-Productie normen'!$B$34:$C$35,2,FALSE),FALSE)))</f>
        <v>0</v>
      </c>
      <c r="T2854" s="213">
        <f t="shared" si="173"/>
        <v>0</v>
      </c>
      <c r="U2854" s="572"/>
    </row>
    <row r="2855" spans="1:21" ht="14.15" customHeight="1">
      <c r="A2855" s="231">
        <v>2854</v>
      </c>
      <c r="B2855" s="262" t="s">
        <v>88</v>
      </c>
      <c r="C2855" s="208" t="s">
        <v>2468</v>
      </c>
      <c r="D2855" s="208" t="s">
        <v>2469</v>
      </c>
      <c r="E2855" s="208" t="s">
        <v>2695</v>
      </c>
      <c r="F2855" s="208" t="s">
        <v>176</v>
      </c>
      <c r="G2855" s="208" t="s">
        <v>377</v>
      </c>
      <c r="H2855" s="208" t="s">
        <v>2770</v>
      </c>
      <c r="I2855" s="200" t="s">
        <v>143</v>
      </c>
      <c r="J2855" s="208" t="s">
        <v>209</v>
      </c>
      <c r="K2855" s="208"/>
      <c r="L2855" s="208"/>
      <c r="M2855" s="208" t="s">
        <v>143</v>
      </c>
      <c r="N2855" s="201">
        <v>25.470800000000001</v>
      </c>
      <c r="O2855" s="202"/>
      <c r="P2855" s="202"/>
      <c r="Q2855" s="203">
        <f t="shared" si="171"/>
        <v>0</v>
      </c>
      <c r="R2855" s="203">
        <f t="shared" si="172"/>
        <v>0</v>
      </c>
      <c r="S2855" s="213">
        <f>IF(M2855="nvt",0,IF(O2855&gt;0,VLOOKUP(M2855,'3-Productie normen'!A:K,VLOOKUP(O2855,'3-Productie normen'!$B$34:$C$35,2,FALSE),FALSE)))</f>
        <v>0</v>
      </c>
      <c r="T2855" s="213">
        <f t="shared" si="173"/>
        <v>0</v>
      </c>
      <c r="U2855" s="572"/>
    </row>
    <row r="2856" spans="1:21" ht="14.15" customHeight="1">
      <c r="A2856" s="231">
        <v>2855</v>
      </c>
      <c r="B2856" s="262" t="s">
        <v>88</v>
      </c>
      <c r="C2856" s="208" t="s">
        <v>2468</v>
      </c>
      <c r="D2856" s="208" t="s">
        <v>2469</v>
      </c>
      <c r="E2856" s="208" t="s">
        <v>2695</v>
      </c>
      <c r="F2856" s="208" t="s">
        <v>176</v>
      </c>
      <c r="G2856" s="208" t="s">
        <v>377</v>
      </c>
      <c r="H2856" s="208" t="s">
        <v>2771</v>
      </c>
      <c r="I2856" s="200" t="s">
        <v>143</v>
      </c>
      <c r="J2856" s="208" t="s">
        <v>379</v>
      </c>
      <c r="K2856" s="208" t="s">
        <v>379</v>
      </c>
      <c r="L2856" s="208"/>
      <c r="M2856" s="208" t="s">
        <v>143</v>
      </c>
      <c r="N2856" s="201">
        <v>3.5568</v>
      </c>
      <c r="O2856" s="202"/>
      <c r="P2856" s="202"/>
      <c r="Q2856" s="203">
        <f t="shared" si="171"/>
        <v>0</v>
      </c>
      <c r="R2856" s="203">
        <f t="shared" si="172"/>
        <v>0</v>
      </c>
      <c r="S2856" s="213">
        <f>IF(M2856="nvt",0,IF(O2856&gt;0,VLOOKUP(M2856,'3-Productie normen'!A:K,VLOOKUP(O2856,'3-Productie normen'!$B$34:$C$35,2,FALSE),FALSE)))</f>
        <v>0</v>
      </c>
      <c r="T2856" s="213">
        <f t="shared" si="173"/>
        <v>0</v>
      </c>
      <c r="U2856" s="572"/>
    </row>
    <row r="2857" spans="1:21" ht="14.15" customHeight="1">
      <c r="A2857" s="231">
        <v>2856</v>
      </c>
      <c r="B2857" s="262" t="s">
        <v>88</v>
      </c>
      <c r="C2857" s="208" t="s">
        <v>2468</v>
      </c>
      <c r="D2857" s="208" t="s">
        <v>2469</v>
      </c>
      <c r="E2857" s="208" t="s">
        <v>2695</v>
      </c>
      <c r="F2857" s="208" t="s">
        <v>176</v>
      </c>
      <c r="G2857" s="208" t="s">
        <v>377</v>
      </c>
      <c r="H2857" s="208" t="s">
        <v>2772</v>
      </c>
      <c r="I2857" s="200" t="s">
        <v>143</v>
      </c>
      <c r="J2857" s="208" t="s">
        <v>379</v>
      </c>
      <c r="K2857" s="208" t="s">
        <v>379</v>
      </c>
      <c r="L2857" s="208"/>
      <c r="M2857" s="208" t="s">
        <v>143</v>
      </c>
      <c r="N2857" s="201">
        <v>4.3571</v>
      </c>
      <c r="O2857" s="202"/>
      <c r="P2857" s="202"/>
      <c r="Q2857" s="203">
        <f t="shared" si="171"/>
        <v>0</v>
      </c>
      <c r="R2857" s="203">
        <f t="shared" si="172"/>
        <v>0</v>
      </c>
      <c r="S2857" s="213">
        <f>IF(M2857="nvt",0,IF(O2857&gt;0,VLOOKUP(M2857,'3-Productie normen'!A:K,VLOOKUP(O2857,'3-Productie normen'!$B$34:$C$35,2,FALSE),FALSE)))</f>
        <v>0</v>
      </c>
      <c r="T2857" s="213">
        <f t="shared" si="173"/>
        <v>0</v>
      </c>
      <c r="U2857" s="572"/>
    </row>
    <row r="2858" spans="1:21" ht="14.15" customHeight="1">
      <c r="A2858" s="232">
        <v>2857</v>
      </c>
      <c r="B2858" s="262" t="s">
        <v>88</v>
      </c>
      <c r="C2858" s="208" t="s">
        <v>2468</v>
      </c>
      <c r="D2858" s="208" t="s">
        <v>2469</v>
      </c>
      <c r="E2858" s="208" t="s">
        <v>2695</v>
      </c>
      <c r="F2858" s="208" t="s">
        <v>176</v>
      </c>
      <c r="G2858" s="208" t="s">
        <v>377</v>
      </c>
      <c r="H2858" s="208" t="s">
        <v>2773</v>
      </c>
      <c r="I2858" s="200" t="s">
        <v>143</v>
      </c>
      <c r="J2858" s="208" t="s">
        <v>379</v>
      </c>
      <c r="K2858" s="208" t="s">
        <v>379</v>
      </c>
      <c r="L2858" s="208"/>
      <c r="M2858" s="208" t="s">
        <v>143</v>
      </c>
      <c r="N2858" s="201">
        <v>4.3751999999999995</v>
      </c>
      <c r="O2858" s="202"/>
      <c r="P2858" s="202"/>
      <c r="Q2858" s="203">
        <f t="shared" si="171"/>
        <v>0</v>
      </c>
      <c r="R2858" s="203">
        <f t="shared" si="172"/>
        <v>0</v>
      </c>
      <c r="S2858" s="213">
        <f>IF(M2858="nvt",0,IF(O2858&gt;0,VLOOKUP(M2858,'3-Productie normen'!A:K,VLOOKUP(O2858,'3-Productie normen'!$B$34:$C$35,2,FALSE),FALSE)))</f>
        <v>0</v>
      </c>
      <c r="T2858" s="213">
        <f t="shared" si="173"/>
        <v>0</v>
      </c>
      <c r="U2858" s="572"/>
    </row>
    <row r="2859" spans="1:21" ht="14.15" customHeight="1">
      <c r="A2859" s="231">
        <v>2858</v>
      </c>
      <c r="B2859" s="262" t="s">
        <v>88</v>
      </c>
      <c r="C2859" s="208" t="s">
        <v>2468</v>
      </c>
      <c r="D2859" s="208" t="s">
        <v>2469</v>
      </c>
      <c r="E2859" s="208" t="s">
        <v>2695</v>
      </c>
      <c r="F2859" s="208" t="s">
        <v>176</v>
      </c>
      <c r="G2859" s="208" t="s">
        <v>377</v>
      </c>
      <c r="H2859" s="208" t="s">
        <v>2774</v>
      </c>
      <c r="I2859" s="200" t="s">
        <v>143</v>
      </c>
      <c r="J2859" s="208" t="s">
        <v>222</v>
      </c>
      <c r="K2859" s="208" t="s">
        <v>240</v>
      </c>
      <c r="L2859" s="208"/>
      <c r="M2859" s="208" t="s">
        <v>143</v>
      </c>
      <c r="N2859" s="201">
        <v>17.924500000000002</v>
      </c>
      <c r="O2859" s="202"/>
      <c r="P2859" s="202"/>
      <c r="Q2859" s="203">
        <f t="shared" si="171"/>
        <v>0</v>
      </c>
      <c r="R2859" s="203">
        <f t="shared" si="172"/>
        <v>0</v>
      </c>
      <c r="S2859" s="213">
        <f>IF(M2859="nvt",0,IF(O2859&gt;0,VLOOKUP(M2859,'3-Productie normen'!A:K,VLOOKUP(O2859,'3-Productie normen'!$B$34:$C$35,2,FALSE),FALSE)))</f>
        <v>0</v>
      </c>
      <c r="T2859" s="213">
        <f t="shared" si="173"/>
        <v>0</v>
      </c>
      <c r="U2859" s="572"/>
    </row>
    <row r="2860" spans="1:21" ht="14.15" customHeight="1">
      <c r="A2860" s="231">
        <v>2859</v>
      </c>
      <c r="B2860" s="262" t="s">
        <v>88</v>
      </c>
      <c r="C2860" s="208" t="s">
        <v>2468</v>
      </c>
      <c r="D2860" s="208" t="s">
        <v>2469</v>
      </c>
      <c r="E2860" s="208" t="s">
        <v>2695</v>
      </c>
      <c r="F2860" s="208" t="s">
        <v>176</v>
      </c>
      <c r="G2860" s="208" t="s">
        <v>377</v>
      </c>
      <c r="H2860" s="208" t="s">
        <v>2775</v>
      </c>
      <c r="I2860" s="200" t="s">
        <v>143</v>
      </c>
      <c r="J2860" s="208" t="s">
        <v>222</v>
      </c>
      <c r="K2860" s="208" t="s">
        <v>240</v>
      </c>
      <c r="L2860" s="208"/>
      <c r="M2860" s="208" t="s">
        <v>143</v>
      </c>
      <c r="N2860" s="201">
        <v>2.2702</v>
      </c>
      <c r="O2860" s="202"/>
      <c r="P2860" s="202"/>
      <c r="Q2860" s="203">
        <f t="shared" si="171"/>
        <v>0</v>
      </c>
      <c r="R2860" s="203">
        <f t="shared" si="172"/>
        <v>0</v>
      </c>
      <c r="S2860" s="213">
        <f>IF(M2860="nvt",0,IF(O2860&gt;0,VLOOKUP(M2860,'3-Productie normen'!A:K,VLOOKUP(O2860,'3-Productie normen'!$B$34:$C$35,2,FALSE),FALSE)))</f>
        <v>0</v>
      </c>
      <c r="T2860" s="213">
        <f t="shared" si="173"/>
        <v>0</v>
      </c>
      <c r="U2860" s="572"/>
    </row>
    <row r="2861" spans="1:21" ht="14.15" customHeight="1">
      <c r="A2861" s="231">
        <v>2860</v>
      </c>
      <c r="B2861" s="262" t="s">
        <v>88</v>
      </c>
      <c r="C2861" s="208" t="s">
        <v>2468</v>
      </c>
      <c r="D2861" s="208" t="s">
        <v>2469</v>
      </c>
      <c r="E2861" s="208" t="s">
        <v>2695</v>
      </c>
      <c r="F2861" s="208" t="s">
        <v>176</v>
      </c>
      <c r="G2861" s="208" t="s">
        <v>377</v>
      </c>
      <c r="H2861" s="208" t="s">
        <v>2776</v>
      </c>
      <c r="I2861" s="200" t="s">
        <v>143</v>
      </c>
      <c r="J2861" s="208" t="s">
        <v>179</v>
      </c>
      <c r="K2861" s="208" t="s">
        <v>179</v>
      </c>
      <c r="L2861" s="208"/>
      <c r="M2861" s="208" t="s">
        <v>143</v>
      </c>
      <c r="N2861" s="201">
        <v>18.203099999999999</v>
      </c>
      <c r="O2861" s="202"/>
      <c r="P2861" s="202"/>
      <c r="Q2861" s="203">
        <f t="shared" si="171"/>
        <v>0</v>
      </c>
      <c r="R2861" s="203">
        <f t="shared" si="172"/>
        <v>0</v>
      </c>
      <c r="S2861" s="213">
        <f>IF(M2861="nvt",0,IF(O2861&gt;0,VLOOKUP(M2861,'3-Productie normen'!A:K,VLOOKUP(O2861,'3-Productie normen'!$B$34:$C$35,2,FALSE),FALSE)))</f>
        <v>0</v>
      </c>
      <c r="T2861" s="213">
        <f t="shared" si="173"/>
        <v>0</v>
      </c>
      <c r="U2861" s="572"/>
    </row>
    <row r="2862" spans="1:21" ht="14.15" customHeight="1">
      <c r="A2862" s="231">
        <v>2861</v>
      </c>
      <c r="B2862" s="262" t="s">
        <v>88</v>
      </c>
      <c r="C2862" s="208" t="s">
        <v>2468</v>
      </c>
      <c r="D2862" s="208" t="s">
        <v>2469</v>
      </c>
      <c r="E2862" s="208" t="s">
        <v>2695</v>
      </c>
      <c r="F2862" s="208" t="s">
        <v>176</v>
      </c>
      <c r="G2862" s="208" t="s">
        <v>377</v>
      </c>
      <c r="H2862" s="208" t="s">
        <v>2777</v>
      </c>
      <c r="I2862" s="200" t="s">
        <v>143</v>
      </c>
      <c r="J2862" s="208" t="s">
        <v>179</v>
      </c>
      <c r="K2862" s="208" t="s">
        <v>179</v>
      </c>
      <c r="L2862" s="208"/>
      <c r="M2862" s="208" t="s">
        <v>143</v>
      </c>
      <c r="N2862" s="201">
        <v>18.5381</v>
      </c>
      <c r="O2862" s="202"/>
      <c r="P2862" s="202"/>
      <c r="Q2862" s="203">
        <f t="shared" si="171"/>
        <v>0</v>
      </c>
      <c r="R2862" s="203">
        <f t="shared" si="172"/>
        <v>0</v>
      </c>
      <c r="S2862" s="213">
        <f>IF(M2862="nvt",0,IF(O2862&gt;0,VLOOKUP(M2862,'3-Productie normen'!A:K,VLOOKUP(O2862,'3-Productie normen'!$B$34:$C$35,2,FALSE),FALSE)))</f>
        <v>0</v>
      </c>
      <c r="T2862" s="213">
        <f t="shared" si="173"/>
        <v>0</v>
      </c>
      <c r="U2862" s="572"/>
    </row>
    <row r="2863" spans="1:21" ht="14.15" customHeight="1">
      <c r="A2863" s="231">
        <v>2862</v>
      </c>
      <c r="B2863" s="262" t="s">
        <v>88</v>
      </c>
      <c r="C2863" s="208" t="s">
        <v>2468</v>
      </c>
      <c r="D2863" s="208" t="s">
        <v>2469</v>
      </c>
      <c r="E2863" s="208" t="s">
        <v>2695</v>
      </c>
      <c r="F2863" s="208" t="s">
        <v>176</v>
      </c>
      <c r="G2863" s="208" t="s">
        <v>377</v>
      </c>
      <c r="H2863" s="208" t="s">
        <v>2778</v>
      </c>
      <c r="I2863" s="200" t="s">
        <v>143</v>
      </c>
      <c r="J2863" s="208" t="s">
        <v>179</v>
      </c>
      <c r="K2863" s="208" t="s">
        <v>179</v>
      </c>
      <c r="L2863" s="208"/>
      <c r="M2863" s="208" t="s">
        <v>143</v>
      </c>
      <c r="N2863" s="201">
        <v>37.625700000000002</v>
      </c>
      <c r="O2863" s="202"/>
      <c r="P2863" s="202"/>
      <c r="Q2863" s="203">
        <f t="shared" si="171"/>
        <v>0</v>
      </c>
      <c r="R2863" s="203">
        <f t="shared" si="172"/>
        <v>0</v>
      </c>
      <c r="S2863" s="213">
        <f>IF(M2863="nvt",0,IF(O2863&gt;0,VLOOKUP(M2863,'3-Productie normen'!A:K,VLOOKUP(O2863,'3-Productie normen'!$B$34:$C$35,2,FALSE),FALSE)))</f>
        <v>0</v>
      </c>
      <c r="T2863" s="213">
        <f t="shared" si="173"/>
        <v>0</v>
      </c>
      <c r="U2863" s="572"/>
    </row>
    <row r="2864" spans="1:21" ht="14.15" customHeight="1">
      <c r="A2864" s="231">
        <v>2863</v>
      </c>
      <c r="B2864" s="262" t="s">
        <v>88</v>
      </c>
      <c r="C2864" s="208" t="s">
        <v>2468</v>
      </c>
      <c r="D2864" s="208" t="s">
        <v>2469</v>
      </c>
      <c r="E2864" s="208" t="s">
        <v>2695</v>
      </c>
      <c r="F2864" s="208" t="s">
        <v>176</v>
      </c>
      <c r="G2864" s="208" t="s">
        <v>377</v>
      </c>
      <c r="H2864" s="208" t="s">
        <v>2779</v>
      </c>
      <c r="I2864" s="200" t="s">
        <v>143</v>
      </c>
      <c r="J2864" s="208" t="s">
        <v>179</v>
      </c>
      <c r="K2864" s="208" t="s">
        <v>179</v>
      </c>
      <c r="L2864" s="208"/>
      <c r="M2864" s="208" t="s">
        <v>143</v>
      </c>
      <c r="N2864" s="201">
        <v>37.6145</v>
      </c>
      <c r="O2864" s="202"/>
      <c r="P2864" s="202"/>
      <c r="Q2864" s="203">
        <f t="shared" si="171"/>
        <v>0</v>
      </c>
      <c r="R2864" s="203">
        <f t="shared" si="172"/>
        <v>0</v>
      </c>
      <c r="S2864" s="213">
        <f>IF(M2864="nvt",0,IF(O2864&gt;0,VLOOKUP(M2864,'3-Productie normen'!A:K,VLOOKUP(O2864,'3-Productie normen'!$B$34:$C$35,2,FALSE),FALSE)))</f>
        <v>0</v>
      </c>
      <c r="T2864" s="213">
        <f t="shared" si="173"/>
        <v>0</v>
      </c>
      <c r="U2864" s="572"/>
    </row>
    <row r="2865" spans="1:21" ht="14.15" customHeight="1">
      <c r="A2865" s="231">
        <v>2864</v>
      </c>
      <c r="B2865" s="262" t="s">
        <v>88</v>
      </c>
      <c r="C2865" s="208" t="s">
        <v>2468</v>
      </c>
      <c r="D2865" s="208" t="s">
        <v>2469</v>
      </c>
      <c r="E2865" s="208" t="s">
        <v>2695</v>
      </c>
      <c r="F2865" s="208" t="s">
        <v>176</v>
      </c>
      <c r="G2865" s="208" t="s">
        <v>377</v>
      </c>
      <c r="H2865" s="208" t="s">
        <v>2780</v>
      </c>
      <c r="I2865" s="200" t="s">
        <v>143</v>
      </c>
      <c r="J2865" s="208" t="s">
        <v>179</v>
      </c>
      <c r="K2865" s="208" t="s">
        <v>179</v>
      </c>
      <c r="L2865" s="208"/>
      <c r="M2865" s="208" t="s">
        <v>143</v>
      </c>
      <c r="N2865" s="201">
        <v>37.6145</v>
      </c>
      <c r="O2865" s="202"/>
      <c r="P2865" s="202"/>
      <c r="Q2865" s="203">
        <f t="shared" si="171"/>
        <v>0</v>
      </c>
      <c r="R2865" s="203">
        <f t="shared" si="172"/>
        <v>0</v>
      </c>
      <c r="S2865" s="213">
        <f>IF(M2865="nvt",0,IF(O2865&gt;0,VLOOKUP(M2865,'3-Productie normen'!A:K,VLOOKUP(O2865,'3-Productie normen'!$B$34:$C$35,2,FALSE),FALSE)))</f>
        <v>0</v>
      </c>
      <c r="T2865" s="213">
        <f t="shared" si="173"/>
        <v>0</v>
      </c>
      <c r="U2865" s="572"/>
    </row>
    <row r="2866" spans="1:21" ht="14.15" customHeight="1">
      <c r="A2866" s="232">
        <v>2865</v>
      </c>
      <c r="B2866" s="262" t="s">
        <v>88</v>
      </c>
      <c r="C2866" s="208" t="s">
        <v>2468</v>
      </c>
      <c r="D2866" s="208" t="s">
        <v>2469</v>
      </c>
      <c r="E2866" s="208" t="s">
        <v>2695</v>
      </c>
      <c r="F2866" s="208" t="s">
        <v>176</v>
      </c>
      <c r="G2866" s="208" t="s">
        <v>377</v>
      </c>
      <c r="H2866" s="208" t="s">
        <v>2781</v>
      </c>
      <c r="I2866" s="200" t="s">
        <v>143</v>
      </c>
      <c r="J2866" s="208" t="s">
        <v>209</v>
      </c>
      <c r="K2866" s="208" t="s">
        <v>213</v>
      </c>
      <c r="L2866" s="208"/>
      <c r="M2866" s="208" t="s">
        <v>143</v>
      </c>
      <c r="N2866" s="201">
        <v>13.072899999999999</v>
      </c>
      <c r="O2866" s="202"/>
      <c r="P2866" s="202"/>
      <c r="Q2866" s="203">
        <f t="shared" si="171"/>
        <v>0</v>
      </c>
      <c r="R2866" s="203">
        <f t="shared" si="172"/>
        <v>0</v>
      </c>
      <c r="S2866" s="213">
        <f>IF(M2866="nvt",0,IF(O2866&gt;0,VLOOKUP(M2866,'3-Productie normen'!A:K,VLOOKUP(O2866,'3-Productie normen'!$B$34:$C$35,2,FALSE),FALSE)))</f>
        <v>0</v>
      </c>
      <c r="T2866" s="213">
        <f t="shared" si="173"/>
        <v>0</v>
      </c>
      <c r="U2866" s="572"/>
    </row>
    <row r="2867" spans="1:21" ht="14.15" customHeight="1">
      <c r="A2867" s="231">
        <v>2866</v>
      </c>
      <c r="B2867" s="262" t="s">
        <v>88</v>
      </c>
      <c r="C2867" s="208" t="s">
        <v>2468</v>
      </c>
      <c r="D2867" s="208" t="s">
        <v>2469</v>
      </c>
      <c r="E2867" s="208" t="s">
        <v>2695</v>
      </c>
      <c r="F2867" s="208" t="s">
        <v>176</v>
      </c>
      <c r="G2867" s="208" t="s">
        <v>377</v>
      </c>
      <c r="H2867" s="208" t="s">
        <v>2782</v>
      </c>
      <c r="I2867" s="200" t="s">
        <v>143</v>
      </c>
      <c r="J2867" s="208" t="s">
        <v>209</v>
      </c>
      <c r="K2867" s="208" t="s">
        <v>213</v>
      </c>
      <c r="L2867" s="208"/>
      <c r="M2867" s="208" t="s">
        <v>143</v>
      </c>
      <c r="N2867" s="201">
        <v>11.9125</v>
      </c>
      <c r="O2867" s="202"/>
      <c r="P2867" s="202"/>
      <c r="Q2867" s="203">
        <f t="shared" si="171"/>
        <v>0</v>
      </c>
      <c r="R2867" s="203">
        <f t="shared" si="172"/>
        <v>0</v>
      </c>
      <c r="S2867" s="213">
        <f>IF(M2867="nvt",0,IF(O2867&gt;0,VLOOKUP(M2867,'3-Productie normen'!A:K,VLOOKUP(O2867,'3-Productie normen'!$B$34:$C$35,2,FALSE),FALSE)))</f>
        <v>0</v>
      </c>
      <c r="T2867" s="213">
        <f t="shared" si="173"/>
        <v>0</v>
      </c>
      <c r="U2867" s="572"/>
    </row>
    <row r="2868" spans="1:21" ht="14.15" customHeight="1">
      <c r="A2868" s="231">
        <v>2867</v>
      </c>
      <c r="B2868" s="262" t="s">
        <v>88</v>
      </c>
      <c r="C2868" s="208" t="s">
        <v>2468</v>
      </c>
      <c r="D2868" s="208" t="s">
        <v>2469</v>
      </c>
      <c r="E2868" s="208" t="s">
        <v>2695</v>
      </c>
      <c r="F2868" s="208" t="s">
        <v>176</v>
      </c>
      <c r="G2868" s="208" t="s">
        <v>377</v>
      </c>
      <c r="H2868" s="208" t="s">
        <v>2783</v>
      </c>
      <c r="I2868" s="200" t="s">
        <v>143</v>
      </c>
      <c r="J2868" s="208" t="s">
        <v>379</v>
      </c>
      <c r="K2868" s="208" t="s">
        <v>380</v>
      </c>
      <c r="L2868" s="208"/>
      <c r="M2868" s="208" t="s">
        <v>143</v>
      </c>
      <c r="N2868" s="201">
        <v>27.008299999999998</v>
      </c>
      <c r="O2868" s="202"/>
      <c r="P2868" s="202"/>
      <c r="Q2868" s="203">
        <f t="shared" si="171"/>
        <v>0</v>
      </c>
      <c r="R2868" s="203">
        <f t="shared" si="172"/>
        <v>0</v>
      </c>
      <c r="S2868" s="213">
        <f>IF(M2868="nvt",0,IF(O2868&gt;0,VLOOKUP(M2868,'3-Productie normen'!A:K,VLOOKUP(O2868,'3-Productie normen'!$B$34:$C$35,2,FALSE),FALSE)))</f>
        <v>0</v>
      </c>
      <c r="T2868" s="213">
        <f t="shared" si="173"/>
        <v>0</v>
      </c>
      <c r="U2868" s="572"/>
    </row>
    <row r="2869" spans="1:21" ht="14.15" customHeight="1">
      <c r="A2869" s="231">
        <v>2868</v>
      </c>
      <c r="B2869" s="262" t="s">
        <v>88</v>
      </c>
      <c r="C2869" s="208" t="s">
        <v>2468</v>
      </c>
      <c r="D2869" s="208" t="s">
        <v>2469</v>
      </c>
      <c r="E2869" s="208" t="s">
        <v>2695</v>
      </c>
      <c r="F2869" s="208" t="s">
        <v>176</v>
      </c>
      <c r="G2869" s="208" t="s">
        <v>377</v>
      </c>
      <c r="H2869" s="208" t="s">
        <v>2784</v>
      </c>
      <c r="I2869" s="200" t="s">
        <v>143</v>
      </c>
      <c r="J2869" s="208" t="s">
        <v>222</v>
      </c>
      <c r="K2869" s="208"/>
      <c r="L2869" s="208"/>
      <c r="M2869" s="208" t="s">
        <v>143</v>
      </c>
      <c r="N2869" s="201">
        <v>20.130199999999999</v>
      </c>
      <c r="O2869" s="202"/>
      <c r="P2869" s="202"/>
      <c r="Q2869" s="203">
        <f t="shared" si="171"/>
        <v>0</v>
      </c>
      <c r="R2869" s="203">
        <f t="shared" si="172"/>
        <v>0</v>
      </c>
      <c r="S2869" s="213">
        <f>IF(M2869="nvt",0,IF(O2869&gt;0,VLOOKUP(M2869,'3-Productie normen'!A:K,VLOOKUP(O2869,'3-Productie normen'!$B$34:$C$35,2,FALSE),FALSE)))</f>
        <v>0</v>
      </c>
      <c r="T2869" s="213">
        <f t="shared" si="173"/>
        <v>0</v>
      </c>
      <c r="U2869" s="572"/>
    </row>
    <row r="2870" spans="1:21" ht="14.15" customHeight="1">
      <c r="A2870" s="231">
        <v>2869</v>
      </c>
      <c r="B2870" s="262" t="s">
        <v>88</v>
      </c>
      <c r="C2870" s="208" t="s">
        <v>2468</v>
      </c>
      <c r="D2870" s="208" t="s">
        <v>2469</v>
      </c>
      <c r="E2870" s="208" t="s">
        <v>2695</v>
      </c>
      <c r="F2870" s="208" t="s">
        <v>176</v>
      </c>
      <c r="G2870" s="208" t="s">
        <v>377</v>
      </c>
      <c r="H2870" s="208" t="s">
        <v>2785</v>
      </c>
      <c r="I2870" s="200" t="s">
        <v>143</v>
      </c>
      <c r="J2870" s="208" t="s">
        <v>222</v>
      </c>
      <c r="K2870" s="208"/>
      <c r="L2870" s="208"/>
      <c r="M2870" s="208" t="s">
        <v>143</v>
      </c>
      <c r="N2870" s="201">
        <v>2.8864999999999998</v>
      </c>
      <c r="O2870" s="202"/>
      <c r="P2870" s="202"/>
      <c r="Q2870" s="203">
        <f t="shared" si="171"/>
        <v>0</v>
      </c>
      <c r="R2870" s="203">
        <f t="shared" si="172"/>
        <v>0</v>
      </c>
      <c r="S2870" s="213">
        <f>IF(M2870="nvt",0,IF(O2870&gt;0,VLOOKUP(M2870,'3-Productie normen'!A:K,VLOOKUP(O2870,'3-Productie normen'!$B$34:$C$35,2,FALSE),FALSE)))</f>
        <v>0</v>
      </c>
      <c r="T2870" s="213">
        <f t="shared" si="173"/>
        <v>0</v>
      </c>
      <c r="U2870" s="572"/>
    </row>
    <row r="2871" spans="1:21" ht="14.15" customHeight="1">
      <c r="A2871" s="231">
        <v>2870</v>
      </c>
      <c r="B2871" s="262" t="s">
        <v>88</v>
      </c>
      <c r="C2871" s="208" t="s">
        <v>2468</v>
      </c>
      <c r="D2871" s="208" t="s">
        <v>2469</v>
      </c>
      <c r="E2871" s="208" t="s">
        <v>2695</v>
      </c>
      <c r="F2871" s="208" t="s">
        <v>176</v>
      </c>
      <c r="G2871" s="208" t="s">
        <v>177</v>
      </c>
      <c r="H2871" s="208" t="s">
        <v>2786</v>
      </c>
      <c r="I2871" s="200" t="s">
        <v>143</v>
      </c>
      <c r="J2871" s="208" t="s">
        <v>790</v>
      </c>
      <c r="K2871" s="208" t="s">
        <v>790</v>
      </c>
      <c r="L2871" s="208"/>
      <c r="M2871" s="208" t="s">
        <v>143</v>
      </c>
      <c r="N2871" s="201">
        <v>54.034099999999995</v>
      </c>
      <c r="O2871" s="202"/>
      <c r="P2871" s="202"/>
      <c r="Q2871" s="203">
        <f t="shared" si="171"/>
        <v>0</v>
      </c>
      <c r="R2871" s="203">
        <f t="shared" si="172"/>
        <v>0</v>
      </c>
      <c r="S2871" s="213">
        <f>IF(M2871="nvt",0,IF(O2871&gt;0,VLOOKUP(M2871,'3-Productie normen'!A:K,VLOOKUP(O2871,'3-Productie normen'!$B$34:$C$35,2,FALSE),FALSE)))</f>
        <v>0</v>
      </c>
      <c r="T2871" s="213">
        <f t="shared" si="173"/>
        <v>0</v>
      </c>
      <c r="U2871" s="572"/>
    </row>
    <row r="2872" spans="1:21" ht="14.15" customHeight="1">
      <c r="A2872" s="231">
        <v>2871</v>
      </c>
      <c r="B2872" s="262" t="s">
        <v>88</v>
      </c>
      <c r="C2872" s="208" t="s">
        <v>2468</v>
      </c>
      <c r="D2872" s="208" t="s">
        <v>2469</v>
      </c>
      <c r="E2872" s="208" t="s">
        <v>2695</v>
      </c>
      <c r="F2872" s="208" t="s">
        <v>176</v>
      </c>
      <c r="G2872" s="208" t="s">
        <v>177</v>
      </c>
      <c r="H2872" s="208" t="s">
        <v>2787</v>
      </c>
      <c r="I2872" s="200" t="s">
        <v>143</v>
      </c>
      <c r="J2872" s="208" t="s">
        <v>790</v>
      </c>
      <c r="K2872" s="208" t="s">
        <v>790</v>
      </c>
      <c r="L2872" s="208"/>
      <c r="M2872" s="208" t="s">
        <v>143</v>
      </c>
      <c r="N2872" s="201">
        <v>1.9015</v>
      </c>
      <c r="O2872" s="202"/>
      <c r="P2872" s="202"/>
      <c r="Q2872" s="203">
        <f t="shared" si="171"/>
        <v>0</v>
      </c>
      <c r="R2872" s="203">
        <f t="shared" si="172"/>
        <v>0</v>
      </c>
      <c r="S2872" s="213">
        <f>IF(M2872="nvt",0,IF(O2872&gt;0,VLOOKUP(M2872,'3-Productie normen'!A:K,VLOOKUP(O2872,'3-Productie normen'!$B$34:$C$35,2,FALSE),FALSE)))</f>
        <v>0</v>
      </c>
      <c r="T2872" s="213">
        <f t="shared" si="173"/>
        <v>0</v>
      </c>
      <c r="U2872" s="572"/>
    </row>
    <row r="2873" spans="1:21" ht="14.15" customHeight="1">
      <c r="A2873" s="231">
        <v>2872</v>
      </c>
      <c r="B2873" s="262" t="s">
        <v>88</v>
      </c>
      <c r="C2873" s="208" t="s">
        <v>2468</v>
      </c>
      <c r="D2873" s="208" t="s">
        <v>2469</v>
      </c>
      <c r="E2873" s="208" t="s">
        <v>2695</v>
      </c>
      <c r="F2873" s="208" t="s">
        <v>176</v>
      </c>
      <c r="G2873" s="208" t="s">
        <v>177</v>
      </c>
      <c r="H2873" s="208" t="s">
        <v>2788</v>
      </c>
      <c r="I2873" s="200" t="s">
        <v>143</v>
      </c>
      <c r="J2873" s="208" t="s">
        <v>790</v>
      </c>
      <c r="K2873" s="208" t="s">
        <v>790</v>
      </c>
      <c r="L2873" s="208"/>
      <c r="M2873" s="208" t="s">
        <v>143</v>
      </c>
      <c r="N2873" s="201">
        <v>25.574000000000002</v>
      </c>
      <c r="O2873" s="202"/>
      <c r="P2873" s="202"/>
      <c r="Q2873" s="203">
        <f t="shared" si="171"/>
        <v>0</v>
      </c>
      <c r="R2873" s="203">
        <f t="shared" si="172"/>
        <v>0</v>
      </c>
      <c r="S2873" s="213">
        <f>IF(M2873="nvt",0,IF(O2873&gt;0,VLOOKUP(M2873,'3-Productie normen'!A:K,VLOOKUP(O2873,'3-Productie normen'!$B$34:$C$35,2,FALSE),FALSE)))</f>
        <v>0</v>
      </c>
      <c r="T2873" s="213">
        <f t="shared" si="173"/>
        <v>0</v>
      </c>
      <c r="U2873" s="572"/>
    </row>
    <row r="2874" spans="1:21" ht="14.15" customHeight="1">
      <c r="A2874" s="232">
        <v>2873</v>
      </c>
      <c r="B2874" s="262" t="s">
        <v>88</v>
      </c>
      <c r="C2874" s="208" t="s">
        <v>2468</v>
      </c>
      <c r="D2874" s="208" t="s">
        <v>2469</v>
      </c>
      <c r="E2874" s="208" t="s">
        <v>2695</v>
      </c>
      <c r="F2874" s="208" t="s">
        <v>176</v>
      </c>
      <c r="G2874" s="208" t="s">
        <v>177</v>
      </c>
      <c r="H2874" s="208" t="s">
        <v>2789</v>
      </c>
      <c r="I2874" s="200" t="s">
        <v>143</v>
      </c>
      <c r="J2874" s="208" t="s">
        <v>790</v>
      </c>
      <c r="K2874" s="208" t="s">
        <v>790</v>
      </c>
      <c r="L2874" s="208"/>
      <c r="M2874" s="208" t="s">
        <v>143</v>
      </c>
      <c r="N2874" s="201">
        <v>40.265100000000004</v>
      </c>
      <c r="O2874" s="202"/>
      <c r="P2874" s="202"/>
      <c r="Q2874" s="203">
        <f t="shared" si="171"/>
        <v>0</v>
      </c>
      <c r="R2874" s="203">
        <f t="shared" si="172"/>
        <v>0</v>
      </c>
      <c r="S2874" s="213">
        <f>IF(M2874="nvt",0,IF(O2874&gt;0,VLOOKUP(M2874,'3-Productie normen'!A:K,VLOOKUP(O2874,'3-Productie normen'!$B$34:$C$35,2,FALSE),FALSE)))</f>
        <v>0</v>
      </c>
      <c r="T2874" s="213">
        <f t="shared" si="173"/>
        <v>0</v>
      </c>
      <c r="U2874" s="572"/>
    </row>
    <row r="2875" spans="1:21" ht="14.15" customHeight="1">
      <c r="A2875" s="231">
        <v>2874</v>
      </c>
      <c r="B2875" s="262" t="s">
        <v>88</v>
      </c>
      <c r="C2875" s="208" t="s">
        <v>2468</v>
      </c>
      <c r="D2875" s="208" t="s">
        <v>2469</v>
      </c>
      <c r="E2875" s="208" t="s">
        <v>2695</v>
      </c>
      <c r="F2875" s="208" t="s">
        <v>176</v>
      </c>
      <c r="G2875" s="208" t="s">
        <v>177</v>
      </c>
      <c r="H2875" s="208" t="s">
        <v>2790</v>
      </c>
      <c r="I2875" s="200" t="s">
        <v>143</v>
      </c>
      <c r="J2875" s="208" t="s">
        <v>790</v>
      </c>
      <c r="K2875" s="208" t="s">
        <v>790</v>
      </c>
      <c r="L2875" s="208"/>
      <c r="M2875" s="208" t="s">
        <v>143</v>
      </c>
      <c r="N2875" s="201">
        <v>52.512100000000004</v>
      </c>
      <c r="O2875" s="202"/>
      <c r="P2875" s="202"/>
      <c r="Q2875" s="203">
        <f t="shared" si="171"/>
        <v>0</v>
      </c>
      <c r="R2875" s="203">
        <f t="shared" si="172"/>
        <v>0</v>
      </c>
      <c r="S2875" s="213">
        <f>IF(M2875="nvt",0,IF(O2875&gt;0,VLOOKUP(M2875,'3-Productie normen'!A:K,VLOOKUP(O2875,'3-Productie normen'!$B$34:$C$35,2,FALSE),FALSE)))</f>
        <v>0</v>
      </c>
      <c r="T2875" s="213">
        <f t="shared" si="173"/>
        <v>0</v>
      </c>
      <c r="U2875" s="572"/>
    </row>
    <row r="2876" spans="1:21" ht="14.15" customHeight="1">
      <c r="A2876" s="231">
        <v>2875</v>
      </c>
      <c r="B2876" s="262" t="s">
        <v>88</v>
      </c>
      <c r="C2876" s="208" t="s">
        <v>2468</v>
      </c>
      <c r="D2876" s="208" t="s">
        <v>2469</v>
      </c>
      <c r="E2876" s="208" t="s">
        <v>2695</v>
      </c>
      <c r="F2876" s="208" t="s">
        <v>176</v>
      </c>
      <c r="G2876" s="208" t="s">
        <v>177</v>
      </c>
      <c r="H2876" s="208" t="s">
        <v>2791</v>
      </c>
      <c r="I2876" s="200" t="s">
        <v>143</v>
      </c>
      <c r="J2876" s="208" t="s">
        <v>790</v>
      </c>
      <c r="K2876" s="208" t="s">
        <v>790</v>
      </c>
      <c r="L2876" s="208"/>
      <c r="M2876" s="208" t="s">
        <v>143</v>
      </c>
      <c r="N2876" s="201">
        <v>50.268299999999996</v>
      </c>
      <c r="O2876" s="202"/>
      <c r="P2876" s="202"/>
      <c r="Q2876" s="203">
        <f t="shared" ref="Q2876:Q2939" si="174">IF(O2876="nvt",0,IF(O2876&gt;0,S2876*N2876,0))</f>
        <v>0</v>
      </c>
      <c r="R2876" s="203">
        <f t="shared" ref="R2876:R2939" si="175">IF(P2876&gt;0,T2876*N2876,0)</f>
        <v>0</v>
      </c>
      <c r="S2876" s="213">
        <f>IF(M2876="nvt",0,IF(O2876&gt;0,VLOOKUP(M2876,'3-Productie normen'!A:K,VLOOKUP(O2876,'3-Productie normen'!$B$34:$C$35,2,FALSE),FALSE)))</f>
        <v>0</v>
      </c>
      <c r="T2876" s="213">
        <f t="shared" ref="T2876:T2939" si="176">IF(P2876&gt;0,S2876*$T$8,0)</f>
        <v>0</v>
      </c>
      <c r="U2876" s="572"/>
    </row>
    <row r="2877" spans="1:21" ht="14.15" customHeight="1">
      <c r="A2877" s="231">
        <v>2876</v>
      </c>
      <c r="B2877" s="262" t="s">
        <v>88</v>
      </c>
      <c r="C2877" s="208" t="s">
        <v>2468</v>
      </c>
      <c r="D2877" s="208" t="s">
        <v>2469</v>
      </c>
      <c r="E2877" s="208" t="s">
        <v>2695</v>
      </c>
      <c r="F2877" s="208" t="s">
        <v>176</v>
      </c>
      <c r="G2877" s="208" t="s">
        <v>177</v>
      </c>
      <c r="H2877" s="208" t="s">
        <v>2792</v>
      </c>
      <c r="I2877" s="200" t="s">
        <v>143</v>
      </c>
      <c r="J2877" s="208" t="s">
        <v>790</v>
      </c>
      <c r="K2877" s="208" t="s">
        <v>790</v>
      </c>
      <c r="L2877" s="208"/>
      <c r="M2877" s="208" t="s">
        <v>143</v>
      </c>
      <c r="N2877" s="201">
        <v>6.7597000000000005</v>
      </c>
      <c r="O2877" s="202"/>
      <c r="P2877" s="202"/>
      <c r="Q2877" s="203">
        <f t="shared" si="174"/>
        <v>0</v>
      </c>
      <c r="R2877" s="203">
        <f t="shared" si="175"/>
        <v>0</v>
      </c>
      <c r="S2877" s="213">
        <f>IF(M2877="nvt",0,IF(O2877&gt;0,VLOOKUP(M2877,'3-Productie normen'!A:K,VLOOKUP(O2877,'3-Productie normen'!$B$34:$C$35,2,FALSE),FALSE)))</f>
        <v>0</v>
      </c>
      <c r="T2877" s="213">
        <f t="shared" si="176"/>
        <v>0</v>
      </c>
      <c r="U2877" s="572"/>
    </row>
    <row r="2878" spans="1:21" ht="14.15" customHeight="1">
      <c r="A2878" s="231">
        <v>2877</v>
      </c>
      <c r="B2878" s="262" t="s">
        <v>88</v>
      </c>
      <c r="C2878" s="208" t="s">
        <v>2468</v>
      </c>
      <c r="D2878" s="208" t="s">
        <v>2469</v>
      </c>
      <c r="E2878" s="208" t="s">
        <v>2695</v>
      </c>
      <c r="F2878" s="208" t="s">
        <v>176</v>
      </c>
      <c r="G2878" s="208" t="s">
        <v>177</v>
      </c>
      <c r="H2878" s="208" t="s">
        <v>2793</v>
      </c>
      <c r="I2878" s="200" t="s">
        <v>143</v>
      </c>
      <c r="J2878" s="208" t="s">
        <v>790</v>
      </c>
      <c r="K2878" s="208" t="s">
        <v>790</v>
      </c>
      <c r="L2878" s="208"/>
      <c r="M2878" s="208" t="s">
        <v>143</v>
      </c>
      <c r="N2878" s="201">
        <v>20.6114</v>
      </c>
      <c r="O2878" s="202"/>
      <c r="P2878" s="202"/>
      <c r="Q2878" s="203">
        <f t="shared" si="174"/>
        <v>0</v>
      </c>
      <c r="R2878" s="203">
        <f t="shared" si="175"/>
        <v>0</v>
      </c>
      <c r="S2878" s="213">
        <f>IF(M2878="nvt",0,IF(O2878&gt;0,VLOOKUP(M2878,'3-Productie normen'!A:K,VLOOKUP(O2878,'3-Productie normen'!$B$34:$C$35,2,FALSE),FALSE)))</f>
        <v>0</v>
      </c>
      <c r="T2878" s="213">
        <f t="shared" si="176"/>
        <v>0</v>
      </c>
      <c r="U2878" s="572"/>
    </row>
    <row r="2879" spans="1:21" ht="14.15" customHeight="1">
      <c r="A2879" s="231">
        <v>2878</v>
      </c>
      <c r="B2879" s="262" t="s">
        <v>88</v>
      </c>
      <c r="C2879" s="208" t="s">
        <v>2468</v>
      </c>
      <c r="D2879" s="208" t="s">
        <v>2469</v>
      </c>
      <c r="E2879" s="208" t="s">
        <v>2695</v>
      </c>
      <c r="F2879" s="208" t="s">
        <v>176</v>
      </c>
      <c r="G2879" s="208" t="s">
        <v>177</v>
      </c>
      <c r="H2879" s="208" t="s">
        <v>2794</v>
      </c>
      <c r="I2879" s="200" t="s">
        <v>143</v>
      </c>
      <c r="J2879" s="208" t="s">
        <v>790</v>
      </c>
      <c r="K2879" s="208" t="s">
        <v>790</v>
      </c>
      <c r="L2879" s="208"/>
      <c r="M2879" s="208" t="s">
        <v>143</v>
      </c>
      <c r="N2879" s="201">
        <v>28.602800000000002</v>
      </c>
      <c r="O2879" s="202"/>
      <c r="P2879" s="202"/>
      <c r="Q2879" s="203">
        <f t="shared" si="174"/>
        <v>0</v>
      </c>
      <c r="R2879" s="203">
        <f t="shared" si="175"/>
        <v>0</v>
      </c>
      <c r="S2879" s="213">
        <f>IF(M2879="nvt",0,IF(O2879&gt;0,VLOOKUP(M2879,'3-Productie normen'!A:K,VLOOKUP(O2879,'3-Productie normen'!$B$34:$C$35,2,FALSE),FALSE)))</f>
        <v>0</v>
      </c>
      <c r="T2879" s="213">
        <f t="shared" si="176"/>
        <v>0</v>
      </c>
      <c r="U2879" s="572"/>
    </row>
    <row r="2880" spans="1:21" ht="14.15" customHeight="1">
      <c r="A2880" s="231">
        <v>2879</v>
      </c>
      <c r="B2880" s="262" t="s">
        <v>88</v>
      </c>
      <c r="C2880" s="208" t="s">
        <v>2468</v>
      </c>
      <c r="D2880" s="208" t="s">
        <v>2469</v>
      </c>
      <c r="E2880" s="208" t="s">
        <v>2695</v>
      </c>
      <c r="F2880" s="208" t="s">
        <v>176</v>
      </c>
      <c r="G2880" s="208" t="s">
        <v>177</v>
      </c>
      <c r="H2880" s="208" t="s">
        <v>2795</v>
      </c>
      <c r="I2880" s="200" t="s">
        <v>143</v>
      </c>
      <c r="J2880" s="208" t="s">
        <v>790</v>
      </c>
      <c r="K2880" s="208" t="s">
        <v>790</v>
      </c>
      <c r="L2880" s="208"/>
      <c r="M2880" s="208" t="s">
        <v>143</v>
      </c>
      <c r="N2880" s="201">
        <v>29.0639</v>
      </c>
      <c r="O2880" s="202"/>
      <c r="P2880" s="202"/>
      <c r="Q2880" s="203">
        <f t="shared" si="174"/>
        <v>0</v>
      </c>
      <c r="R2880" s="203">
        <f t="shared" si="175"/>
        <v>0</v>
      </c>
      <c r="S2880" s="213">
        <f>IF(M2880="nvt",0,IF(O2880&gt;0,VLOOKUP(M2880,'3-Productie normen'!A:K,VLOOKUP(O2880,'3-Productie normen'!$B$34:$C$35,2,FALSE),FALSE)))</f>
        <v>0</v>
      </c>
      <c r="T2880" s="213">
        <f t="shared" si="176"/>
        <v>0</v>
      </c>
      <c r="U2880" s="572"/>
    </row>
    <row r="2881" spans="1:21" ht="14.15" customHeight="1">
      <c r="A2881" s="231">
        <v>2880</v>
      </c>
      <c r="B2881" s="262" t="s">
        <v>88</v>
      </c>
      <c r="C2881" s="208" t="s">
        <v>2468</v>
      </c>
      <c r="D2881" s="208" t="s">
        <v>2469</v>
      </c>
      <c r="E2881" s="208" t="s">
        <v>2695</v>
      </c>
      <c r="F2881" s="208" t="s">
        <v>176</v>
      </c>
      <c r="G2881" s="208" t="s">
        <v>177</v>
      </c>
      <c r="H2881" s="208" t="s">
        <v>2796</v>
      </c>
      <c r="I2881" s="200" t="s">
        <v>143</v>
      </c>
      <c r="J2881" s="208" t="s">
        <v>790</v>
      </c>
      <c r="K2881" s="208" t="s">
        <v>790</v>
      </c>
      <c r="L2881" s="208"/>
      <c r="M2881" s="208" t="s">
        <v>143</v>
      </c>
      <c r="N2881" s="201">
        <v>25.590100000000003</v>
      </c>
      <c r="O2881" s="202"/>
      <c r="P2881" s="202"/>
      <c r="Q2881" s="203">
        <f t="shared" si="174"/>
        <v>0</v>
      </c>
      <c r="R2881" s="203">
        <f t="shared" si="175"/>
        <v>0</v>
      </c>
      <c r="S2881" s="213">
        <f>IF(M2881="nvt",0,IF(O2881&gt;0,VLOOKUP(M2881,'3-Productie normen'!A:K,VLOOKUP(O2881,'3-Productie normen'!$B$34:$C$35,2,FALSE),FALSE)))</f>
        <v>0</v>
      </c>
      <c r="T2881" s="213">
        <f t="shared" si="176"/>
        <v>0</v>
      </c>
      <c r="U2881" s="572"/>
    </row>
    <row r="2882" spans="1:21" ht="14.15" customHeight="1">
      <c r="A2882" s="232">
        <v>2881</v>
      </c>
      <c r="B2882" s="262" t="s">
        <v>88</v>
      </c>
      <c r="C2882" s="208" t="s">
        <v>2468</v>
      </c>
      <c r="D2882" s="208" t="s">
        <v>2469</v>
      </c>
      <c r="E2882" s="208" t="s">
        <v>2695</v>
      </c>
      <c r="F2882" s="208" t="s">
        <v>176</v>
      </c>
      <c r="G2882" s="208" t="s">
        <v>177</v>
      </c>
      <c r="H2882" s="208" t="s">
        <v>2797</v>
      </c>
      <c r="I2882" s="200" t="s">
        <v>143</v>
      </c>
      <c r="J2882" s="208" t="s">
        <v>790</v>
      </c>
      <c r="K2882" s="208" t="s">
        <v>790</v>
      </c>
      <c r="L2882" s="208"/>
      <c r="M2882" s="208" t="s">
        <v>143</v>
      </c>
      <c r="N2882" s="201">
        <v>25.544</v>
      </c>
      <c r="O2882" s="202"/>
      <c r="P2882" s="202"/>
      <c r="Q2882" s="203">
        <f t="shared" si="174"/>
        <v>0</v>
      </c>
      <c r="R2882" s="203">
        <f t="shared" si="175"/>
        <v>0</v>
      </c>
      <c r="S2882" s="213">
        <f>IF(M2882="nvt",0,IF(O2882&gt;0,VLOOKUP(M2882,'3-Productie normen'!A:K,VLOOKUP(O2882,'3-Productie normen'!$B$34:$C$35,2,FALSE),FALSE)))</f>
        <v>0</v>
      </c>
      <c r="T2882" s="213">
        <f t="shared" si="176"/>
        <v>0</v>
      </c>
      <c r="U2882" s="572"/>
    </row>
    <row r="2883" spans="1:21" ht="14.15" customHeight="1">
      <c r="A2883" s="231">
        <v>2882</v>
      </c>
      <c r="B2883" s="262" t="s">
        <v>88</v>
      </c>
      <c r="C2883" s="208" t="s">
        <v>2468</v>
      </c>
      <c r="D2883" s="208" t="s">
        <v>2469</v>
      </c>
      <c r="E2883" s="208" t="s">
        <v>2695</v>
      </c>
      <c r="F2883" s="208" t="s">
        <v>176</v>
      </c>
      <c r="G2883" s="208" t="s">
        <v>177</v>
      </c>
      <c r="H2883" s="208" t="s">
        <v>2798</v>
      </c>
      <c r="I2883" s="200" t="s">
        <v>143</v>
      </c>
      <c r="J2883" s="208" t="s">
        <v>790</v>
      </c>
      <c r="K2883" s="208" t="s">
        <v>790</v>
      </c>
      <c r="L2883" s="208"/>
      <c r="M2883" s="208" t="s">
        <v>143</v>
      </c>
      <c r="N2883" s="201">
        <v>52.002700000000004</v>
      </c>
      <c r="O2883" s="202"/>
      <c r="P2883" s="202"/>
      <c r="Q2883" s="203">
        <f t="shared" si="174"/>
        <v>0</v>
      </c>
      <c r="R2883" s="203">
        <f t="shared" si="175"/>
        <v>0</v>
      </c>
      <c r="S2883" s="213">
        <f>IF(M2883="nvt",0,IF(O2883&gt;0,VLOOKUP(M2883,'3-Productie normen'!A:K,VLOOKUP(O2883,'3-Productie normen'!$B$34:$C$35,2,FALSE),FALSE)))</f>
        <v>0</v>
      </c>
      <c r="T2883" s="213">
        <f t="shared" si="176"/>
        <v>0</v>
      </c>
      <c r="U2883" s="572"/>
    </row>
    <row r="2884" spans="1:21" ht="14.15" customHeight="1">
      <c r="A2884" s="231">
        <v>2883</v>
      </c>
      <c r="B2884" s="262" t="s">
        <v>88</v>
      </c>
      <c r="C2884" s="208" t="s">
        <v>2468</v>
      </c>
      <c r="D2884" s="208" t="s">
        <v>2469</v>
      </c>
      <c r="E2884" s="208" t="s">
        <v>2695</v>
      </c>
      <c r="F2884" s="208" t="s">
        <v>176</v>
      </c>
      <c r="G2884" s="208" t="s">
        <v>177</v>
      </c>
      <c r="H2884" s="208" t="s">
        <v>2799</v>
      </c>
      <c r="I2884" s="200" t="s">
        <v>143</v>
      </c>
      <c r="J2884" s="208" t="s">
        <v>790</v>
      </c>
      <c r="K2884" s="208" t="s">
        <v>790</v>
      </c>
      <c r="L2884" s="208"/>
      <c r="M2884" s="208" t="s">
        <v>143</v>
      </c>
      <c r="N2884" s="201">
        <v>79.432100000000005</v>
      </c>
      <c r="O2884" s="202"/>
      <c r="P2884" s="202"/>
      <c r="Q2884" s="203">
        <f t="shared" si="174"/>
        <v>0</v>
      </c>
      <c r="R2884" s="203">
        <f t="shared" si="175"/>
        <v>0</v>
      </c>
      <c r="S2884" s="213">
        <f>IF(M2884="nvt",0,IF(O2884&gt;0,VLOOKUP(M2884,'3-Productie normen'!A:K,VLOOKUP(O2884,'3-Productie normen'!$B$34:$C$35,2,FALSE),FALSE)))</f>
        <v>0</v>
      </c>
      <c r="T2884" s="213">
        <f t="shared" si="176"/>
        <v>0</v>
      </c>
      <c r="U2884" s="572"/>
    </row>
    <row r="2885" spans="1:21" ht="14.15" customHeight="1">
      <c r="A2885" s="231">
        <v>2884</v>
      </c>
      <c r="B2885" s="262" t="s">
        <v>88</v>
      </c>
      <c r="C2885" s="208" t="s">
        <v>2468</v>
      </c>
      <c r="D2885" s="208" t="s">
        <v>2469</v>
      </c>
      <c r="E2885" s="208" t="s">
        <v>2695</v>
      </c>
      <c r="F2885" s="208" t="s">
        <v>176</v>
      </c>
      <c r="G2885" s="208" t="s">
        <v>177</v>
      </c>
      <c r="H2885" s="208" t="s">
        <v>2800</v>
      </c>
      <c r="I2885" s="200" t="s">
        <v>143</v>
      </c>
      <c r="J2885" s="208" t="s">
        <v>222</v>
      </c>
      <c r="K2885" s="208" t="s">
        <v>240</v>
      </c>
      <c r="L2885" s="208"/>
      <c r="M2885" s="208" t="s">
        <v>143</v>
      </c>
      <c r="N2885" s="201">
        <v>6.3026999999999997</v>
      </c>
      <c r="O2885" s="202"/>
      <c r="P2885" s="202"/>
      <c r="Q2885" s="203">
        <f t="shared" si="174"/>
        <v>0</v>
      </c>
      <c r="R2885" s="203">
        <f t="shared" si="175"/>
        <v>0</v>
      </c>
      <c r="S2885" s="213">
        <f>IF(M2885="nvt",0,IF(O2885&gt;0,VLOOKUP(M2885,'3-Productie normen'!A:K,VLOOKUP(O2885,'3-Productie normen'!$B$34:$C$35,2,FALSE),FALSE)))</f>
        <v>0</v>
      </c>
      <c r="T2885" s="213">
        <f t="shared" si="176"/>
        <v>0</v>
      </c>
      <c r="U2885" s="572"/>
    </row>
    <row r="2886" spans="1:21" ht="14.15" customHeight="1">
      <c r="A2886" s="231">
        <v>2885</v>
      </c>
      <c r="B2886" s="262" t="s">
        <v>88</v>
      </c>
      <c r="C2886" s="208" t="s">
        <v>2468</v>
      </c>
      <c r="D2886" s="208" t="s">
        <v>2469</v>
      </c>
      <c r="E2886" s="208" t="s">
        <v>2695</v>
      </c>
      <c r="F2886" s="208" t="s">
        <v>176</v>
      </c>
      <c r="G2886" s="208" t="s">
        <v>177</v>
      </c>
      <c r="H2886" s="208" t="s">
        <v>2801</v>
      </c>
      <c r="I2886" s="200" t="s">
        <v>143</v>
      </c>
      <c r="J2886" s="208" t="s">
        <v>222</v>
      </c>
      <c r="K2886" s="208" t="s">
        <v>223</v>
      </c>
      <c r="L2886" s="208"/>
      <c r="M2886" s="208" t="s">
        <v>143</v>
      </c>
      <c r="N2886" s="201">
        <v>1.4601</v>
      </c>
      <c r="O2886" s="202"/>
      <c r="P2886" s="202"/>
      <c r="Q2886" s="203">
        <f t="shared" si="174"/>
        <v>0</v>
      </c>
      <c r="R2886" s="203">
        <f t="shared" si="175"/>
        <v>0</v>
      </c>
      <c r="S2886" s="213">
        <f>IF(M2886="nvt",0,IF(O2886&gt;0,VLOOKUP(M2886,'3-Productie normen'!A:K,VLOOKUP(O2886,'3-Productie normen'!$B$34:$C$35,2,FALSE),FALSE)))</f>
        <v>0</v>
      </c>
      <c r="T2886" s="213">
        <f t="shared" si="176"/>
        <v>0</v>
      </c>
      <c r="U2886" s="572"/>
    </row>
    <row r="2887" spans="1:21" ht="14.15" customHeight="1">
      <c r="A2887" s="231">
        <v>2886</v>
      </c>
      <c r="B2887" s="262" t="s">
        <v>88</v>
      </c>
      <c r="C2887" s="208" t="s">
        <v>2468</v>
      </c>
      <c r="D2887" s="208" t="s">
        <v>2469</v>
      </c>
      <c r="E2887" s="208" t="s">
        <v>2695</v>
      </c>
      <c r="F2887" s="208" t="s">
        <v>176</v>
      </c>
      <c r="G2887" s="208" t="s">
        <v>177</v>
      </c>
      <c r="H2887" s="208" t="s">
        <v>2802</v>
      </c>
      <c r="I2887" s="200" t="s">
        <v>143</v>
      </c>
      <c r="J2887" s="208" t="s">
        <v>379</v>
      </c>
      <c r="K2887" s="208" t="s">
        <v>379</v>
      </c>
      <c r="L2887" s="208"/>
      <c r="M2887" s="208" t="s">
        <v>143</v>
      </c>
      <c r="N2887" s="201">
        <v>1.2297</v>
      </c>
      <c r="O2887" s="202"/>
      <c r="P2887" s="202"/>
      <c r="Q2887" s="203">
        <f t="shared" si="174"/>
        <v>0</v>
      </c>
      <c r="R2887" s="203">
        <f t="shared" si="175"/>
        <v>0</v>
      </c>
      <c r="S2887" s="213">
        <f>IF(M2887="nvt",0,IF(O2887&gt;0,VLOOKUP(M2887,'3-Productie normen'!A:K,VLOOKUP(O2887,'3-Productie normen'!$B$34:$C$35,2,FALSE),FALSE)))</f>
        <v>0</v>
      </c>
      <c r="T2887" s="213">
        <f t="shared" si="176"/>
        <v>0</v>
      </c>
      <c r="U2887" s="572"/>
    </row>
    <row r="2888" spans="1:21" ht="14.15" customHeight="1">
      <c r="A2888" s="231">
        <v>2887</v>
      </c>
      <c r="B2888" s="262" t="s">
        <v>88</v>
      </c>
      <c r="C2888" s="208" t="s">
        <v>2468</v>
      </c>
      <c r="D2888" s="208" t="s">
        <v>2469</v>
      </c>
      <c r="E2888" s="208" t="s">
        <v>2695</v>
      </c>
      <c r="F2888" s="208" t="s">
        <v>176</v>
      </c>
      <c r="G2888" s="208" t="s">
        <v>177</v>
      </c>
      <c r="H2888" s="208" t="s">
        <v>2803</v>
      </c>
      <c r="I2888" s="200" t="s">
        <v>143</v>
      </c>
      <c r="J2888" s="208" t="s">
        <v>222</v>
      </c>
      <c r="K2888" s="208"/>
      <c r="L2888" s="208"/>
      <c r="M2888" s="208" t="s">
        <v>143</v>
      </c>
      <c r="N2888" s="201">
        <v>1.2506999999999999</v>
      </c>
      <c r="O2888" s="202"/>
      <c r="P2888" s="202"/>
      <c r="Q2888" s="203">
        <f t="shared" si="174"/>
        <v>0</v>
      </c>
      <c r="R2888" s="203">
        <f t="shared" si="175"/>
        <v>0</v>
      </c>
      <c r="S2888" s="213">
        <f>IF(M2888="nvt",0,IF(O2888&gt;0,VLOOKUP(M2888,'3-Productie normen'!A:K,VLOOKUP(O2888,'3-Productie normen'!$B$34:$C$35,2,FALSE),FALSE)))</f>
        <v>0</v>
      </c>
      <c r="T2888" s="213">
        <f t="shared" si="176"/>
        <v>0</v>
      </c>
      <c r="U2888" s="572"/>
    </row>
    <row r="2889" spans="1:21" ht="14.15" customHeight="1">
      <c r="A2889" s="231">
        <v>2888</v>
      </c>
      <c r="B2889" s="262" t="s">
        <v>88</v>
      </c>
      <c r="C2889" s="208" t="s">
        <v>2468</v>
      </c>
      <c r="D2889" s="208" t="s">
        <v>2469</v>
      </c>
      <c r="E2889" s="208" t="s">
        <v>2695</v>
      </c>
      <c r="F2889" s="208" t="s">
        <v>176</v>
      </c>
      <c r="G2889" s="208" t="s">
        <v>177</v>
      </c>
      <c r="H2889" s="208" t="s">
        <v>2804</v>
      </c>
      <c r="I2889" s="200" t="s">
        <v>143</v>
      </c>
      <c r="J2889" s="208" t="s">
        <v>790</v>
      </c>
      <c r="K2889" s="208" t="s">
        <v>790</v>
      </c>
      <c r="L2889" s="208"/>
      <c r="M2889" s="208" t="s">
        <v>143</v>
      </c>
      <c r="N2889" s="201">
        <v>14.185799999999999</v>
      </c>
      <c r="O2889" s="202"/>
      <c r="P2889" s="202"/>
      <c r="Q2889" s="203">
        <f t="shared" si="174"/>
        <v>0</v>
      </c>
      <c r="R2889" s="203">
        <f t="shared" si="175"/>
        <v>0</v>
      </c>
      <c r="S2889" s="213">
        <f>IF(M2889="nvt",0,IF(O2889&gt;0,VLOOKUP(M2889,'3-Productie normen'!A:K,VLOOKUP(O2889,'3-Productie normen'!$B$34:$C$35,2,FALSE),FALSE)))</f>
        <v>0</v>
      </c>
      <c r="T2889" s="213">
        <f t="shared" si="176"/>
        <v>0</v>
      </c>
      <c r="U2889" s="572"/>
    </row>
    <row r="2890" spans="1:21" ht="14.15" customHeight="1">
      <c r="A2890" s="232">
        <v>2889</v>
      </c>
      <c r="B2890" s="262" t="s">
        <v>88</v>
      </c>
      <c r="C2890" s="208" t="s">
        <v>2468</v>
      </c>
      <c r="D2890" s="208" t="s">
        <v>2469</v>
      </c>
      <c r="E2890" s="208" t="s">
        <v>2695</v>
      </c>
      <c r="F2890" s="208" t="s">
        <v>176</v>
      </c>
      <c r="G2890" s="208" t="s">
        <v>177</v>
      </c>
      <c r="H2890" s="208" t="s">
        <v>2805</v>
      </c>
      <c r="I2890" s="200" t="s">
        <v>143</v>
      </c>
      <c r="J2890" s="208" t="s">
        <v>790</v>
      </c>
      <c r="K2890" s="208" t="s">
        <v>790</v>
      </c>
      <c r="L2890" s="208"/>
      <c r="M2890" s="208" t="s">
        <v>143</v>
      </c>
      <c r="N2890" s="201">
        <v>1.7505999999999999</v>
      </c>
      <c r="O2890" s="202"/>
      <c r="P2890" s="202"/>
      <c r="Q2890" s="203">
        <f t="shared" si="174"/>
        <v>0</v>
      </c>
      <c r="R2890" s="203">
        <f t="shared" si="175"/>
        <v>0</v>
      </c>
      <c r="S2890" s="213">
        <f>IF(M2890="nvt",0,IF(O2890&gt;0,VLOOKUP(M2890,'3-Productie normen'!A:K,VLOOKUP(O2890,'3-Productie normen'!$B$34:$C$35,2,FALSE),FALSE)))</f>
        <v>0</v>
      </c>
      <c r="T2890" s="213">
        <f t="shared" si="176"/>
        <v>0</v>
      </c>
      <c r="U2890" s="572"/>
    </row>
    <row r="2891" spans="1:21" ht="14.15" customHeight="1">
      <c r="A2891" s="231">
        <v>2890</v>
      </c>
      <c r="B2891" s="262" t="s">
        <v>88</v>
      </c>
      <c r="C2891" s="208" t="s">
        <v>2468</v>
      </c>
      <c r="D2891" s="208" t="s">
        <v>2469</v>
      </c>
      <c r="E2891" s="208" t="s">
        <v>2695</v>
      </c>
      <c r="F2891" s="208" t="s">
        <v>176</v>
      </c>
      <c r="G2891" s="208" t="s">
        <v>177</v>
      </c>
      <c r="H2891" s="208" t="s">
        <v>2806</v>
      </c>
      <c r="I2891" s="200" t="s">
        <v>143</v>
      </c>
      <c r="J2891" s="208" t="s">
        <v>209</v>
      </c>
      <c r="K2891" s="208" t="s">
        <v>213</v>
      </c>
      <c r="L2891" s="208"/>
      <c r="M2891" s="208" t="s">
        <v>143</v>
      </c>
      <c r="N2891" s="201">
        <v>0.73719999999999997</v>
      </c>
      <c r="O2891" s="202"/>
      <c r="P2891" s="202"/>
      <c r="Q2891" s="203">
        <f t="shared" si="174"/>
        <v>0</v>
      </c>
      <c r="R2891" s="203">
        <f t="shared" si="175"/>
        <v>0</v>
      </c>
      <c r="S2891" s="213">
        <f>IF(M2891="nvt",0,IF(O2891&gt;0,VLOOKUP(M2891,'3-Productie normen'!A:K,VLOOKUP(O2891,'3-Productie normen'!$B$34:$C$35,2,FALSE),FALSE)))</f>
        <v>0</v>
      </c>
      <c r="T2891" s="213">
        <f t="shared" si="176"/>
        <v>0</v>
      </c>
      <c r="U2891" s="572"/>
    </row>
    <row r="2892" spans="1:21" ht="14.15" customHeight="1">
      <c r="A2892" s="231">
        <v>2891</v>
      </c>
      <c r="B2892" s="262" t="s">
        <v>88</v>
      </c>
      <c r="C2892" s="208" t="s">
        <v>2468</v>
      </c>
      <c r="D2892" s="208" t="s">
        <v>2469</v>
      </c>
      <c r="E2892" s="208" t="s">
        <v>2695</v>
      </c>
      <c r="F2892" s="208" t="s">
        <v>176</v>
      </c>
      <c r="G2892" s="208" t="s">
        <v>177</v>
      </c>
      <c r="H2892" s="208" t="s">
        <v>2807</v>
      </c>
      <c r="I2892" s="200" t="s">
        <v>143</v>
      </c>
      <c r="J2892" s="208" t="s">
        <v>222</v>
      </c>
      <c r="K2892" s="208"/>
      <c r="L2892" s="208"/>
      <c r="M2892" s="208" t="s">
        <v>143</v>
      </c>
      <c r="N2892" s="201">
        <v>0.57850000000000001</v>
      </c>
      <c r="O2892" s="202"/>
      <c r="P2892" s="202"/>
      <c r="Q2892" s="203">
        <f t="shared" si="174"/>
        <v>0</v>
      </c>
      <c r="R2892" s="203">
        <f t="shared" si="175"/>
        <v>0</v>
      </c>
      <c r="S2892" s="213">
        <f>IF(M2892="nvt",0,IF(O2892&gt;0,VLOOKUP(M2892,'3-Productie normen'!A:K,VLOOKUP(O2892,'3-Productie normen'!$B$34:$C$35,2,FALSE),FALSE)))</f>
        <v>0</v>
      </c>
      <c r="T2892" s="213">
        <f t="shared" si="176"/>
        <v>0</v>
      </c>
      <c r="U2892" s="572"/>
    </row>
    <row r="2893" spans="1:21" ht="14.15" customHeight="1">
      <c r="A2893" s="231">
        <v>2892</v>
      </c>
      <c r="B2893" s="262" t="s">
        <v>88</v>
      </c>
      <c r="C2893" s="208" t="s">
        <v>2468</v>
      </c>
      <c r="D2893" s="208" t="s">
        <v>2469</v>
      </c>
      <c r="E2893" s="208" t="s">
        <v>2695</v>
      </c>
      <c r="F2893" s="208" t="s">
        <v>176</v>
      </c>
      <c r="G2893" s="208" t="s">
        <v>177</v>
      </c>
      <c r="H2893" s="208" t="s">
        <v>2808</v>
      </c>
      <c r="I2893" s="200" t="s">
        <v>143</v>
      </c>
      <c r="J2893" s="208" t="s">
        <v>222</v>
      </c>
      <c r="K2893" s="208"/>
      <c r="L2893" s="208"/>
      <c r="M2893" s="208" t="s">
        <v>143</v>
      </c>
      <c r="N2893" s="201">
        <v>1.0667</v>
      </c>
      <c r="O2893" s="202"/>
      <c r="P2893" s="202"/>
      <c r="Q2893" s="203">
        <f t="shared" si="174"/>
        <v>0</v>
      </c>
      <c r="R2893" s="203">
        <f t="shared" si="175"/>
        <v>0</v>
      </c>
      <c r="S2893" s="213">
        <f>IF(M2893="nvt",0,IF(O2893&gt;0,VLOOKUP(M2893,'3-Productie normen'!A:K,VLOOKUP(O2893,'3-Productie normen'!$B$34:$C$35,2,FALSE),FALSE)))</f>
        <v>0</v>
      </c>
      <c r="T2893" s="213">
        <f t="shared" si="176"/>
        <v>0</v>
      </c>
      <c r="U2893" s="572"/>
    </row>
    <row r="2894" spans="1:21" ht="14.15" customHeight="1">
      <c r="A2894" s="231">
        <v>2893</v>
      </c>
      <c r="B2894" s="262" t="s">
        <v>88</v>
      </c>
      <c r="C2894" s="208" t="s">
        <v>2468</v>
      </c>
      <c r="D2894" s="208" t="s">
        <v>2469</v>
      </c>
      <c r="E2894" s="208" t="s">
        <v>2695</v>
      </c>
      <c r="F2894" s="208" t="s">
        <v>176</v>
      </c>
      <c r="G2894" s="208" t="s">
        <v>177</v>
      </c>
      <c r="H2894" s="208" t="s">
        <v>2809</v>
      </c>
      <c r="I2894" s="200" t="s">
        <v>143</v>
      </c>
      <c r="J2894" s="208" t="s">
        <v>222</v>
      </c>
      <c r="K2894" s="208"/>
      <c r="L2894" s="208"/>
      <c r="M2894" s="208" t="s">
        <v>143</v>
      </c>
      <c r="N2894" s="201">
        <v>0.57909999999999995</v>
      </c>
      <c r="O2894" s="202"/>
      <c r="P2894" s="202"/>
      <c r="Q2894" s="203">
        <f t="shared" si="174"/>
        <v>0</v>
      </c>
      <c r="R2894" s="203">
        <f t="shared" si="175"/>
        <v>0</v>
      </c>
      <c r="S2894" s="213">
        <f>IF(M2894="nvt",0,IF(O2894&gt;0,VLOOKUP(M2894,'3-Productie normen'!A:K,VLOOKUP(O2894,'3-Productie normen'!$B$34:$C$35,2,FALSE),FALSE)))</f>
        <v>0</v>
      </c>
      <c r="T2894" s="213">
        <f t="shared" si="176"/>
        <v>0</v>
      </c>
      <c r="U2894" s="572"/>
    </row>
    <row r="2895" spans="1:21" ht="14.15" customHeight="1">
      <c r="A2895" s="231">
        <v>2894</v>
      </c>
      <c r="B2895" s="262" t="s">
        <v>88</v>
      </c>
      <c r="C2895" s="208" t="s">
        <v>2468</v>
      </c>
      <c r="D2895" s="208" t="s">
        <v>2469</v>
      </c>
      <c r="E2895" s="208" t="s">
        <v>2695</v>
      </c>
      <c r="F2895" s="208" t="s">
        <v>176</v>
      </c>
      <c r="G2895" s="208" t="s">
        <v>177</v>
      </c>
      <c r="H2895" s="208" t="s">
        <v>2810</v>
      </c>
      <c r="I2895" s="200" t="s">
        <v>143</v>
      </c>
      <c r="J2895" s="208" t="s">
        <v>209</v>
      </c>
      <c r="K2895" s="208" t="s">
        <v>213</v>
      </c>
      <c r="L2895" s="208"/>
      <c r="M2895" s="208" t="s">
        <v>143</v>
      </c>
      <c r="N2895" s="201">
        <v>1.0702</v>
      </c>
      <c r="O2895" s="202"/>
      <c r="P2895" s="202"/>
      <c r="Q2895" s="203">
        <f t="shared" si="174"/>
        <v>0</v>
      </c>
      <c r="R2895" s="203">
        <f t="shared" si="175"/>
        <v>0</v>
      </c>
      <c r="S2895" s="213">
        <f>IF(M2895="nvt",0,IF(O2895&gt;0,VLOOKUP(M2895,'3-Productie normen'!A:K,VLOOKUP(O2895,'3-Productie normen'!$B$34:$C$35,2,FALSE),FALSE)))</f>
        <v>0</v>
      </c>
      <c r="T2895" s="213">
        <f t="shared" si="176"/>
        <v>0</v>
      </c>
      <c r="U2895" s="572"/>
    </row>
    <row r="2896" spans="1:21" ht="14.15" customHeight="1">
      <c r="A2896" s="231">
        <v>2895</v>
      </c>
      <c r="B2896" s="262" t="s">
        <v>88</v>
      </c>
      <c r="C2896" s="208" t="s">
        <v>2468</v>
      </c>
      <c r="D2896" s="208" t="s">
        <v>2469</v>
      </c>
      <c r="E2896" s="208" t="s">
        <v>2695</v>
      </c>
      <c r="F2896" s="208" t="s">
        <v>176</v>
      </c>
      <c r="G2896" s="208" t="s">
        <v>177</v>
      </c>
      <c r="H2896" s="208" t="s">
        <v>2811</v>
      </c>
      <c r="I2896" s="200" t="s">
        <v>143</v>
      </c>
      <c r="J2896" s="208" t="s">
        <v>222</v>
      </c>
      <c r="K2896" s="208"/>
      <c r="L2896" s="208"/>
      <c r="M2896" s="208" t="s">
        <v>143</v>
      </c>
      <c r="N2896" s="201">
        <v>0.29239999999999999</v>
      </c>
      <c r="O2896" s="202"/>
      <c r="P2896" s="202"/>
      <c r="Q2896" s="203">
        <f t="shared" si="174"/>
        <v>0</v>
      </c>
      <c r="R2896" s="203">
        <f t="shared" si="175"/>
        <v>0</v>
      </c>
      <c r="S2896" s="213">
        <f>IF(M2896="nvt",0,IF(O2896&gt;0,VLOOKUP(M2896,'3-Productie normen'!A:K,VLOOKUP(O2896,'3-Productie normen'!$B$34:$C$35,2,FALSE),FALSE)))</f>
        <v>0</v>
      </c>
      <c r="T2896" s="213">
        <f t="shared" si="176"/>
        <v>0</v>
      </c>
      <c r="U2896" s="572"/>
    </row>
    <row r="2897" spans="1:21" ht="14.15" customHeight="1">
      <c r="A2897" s="231">
        <v>2896</v>
      </c>
      <c r="B2897" s="262" t="s">
        <v>88</v>
      </c>
      <c r="C2897" s="208" t="s">
        <v>2468</v>
      </c>
      <c r="D2897" s="208" t="s">
        <v>2469</v>
      </c>
      <c r="E2897" s="208" t="s">
        <v>2695</v>
      </c>
      <c r="F2897" s="208" t="s">
        <v>176</v>
      </c>
      <c r="G2897" s="208" t="s">
        <v>177</v>
      </c>
      <c r="H2897" s="208" t="s">
        <v>2812</v>
      </c>
      <c r="I2897" s="200" t="s">
        <v>143</v>
      </c>
      <c r="J2897" s="208" t="s">
        <v>222</v>
      </c>
      <c r="K2897" s="208"/>
      <c r="L2897" s="208"/>
      <c r="M2897" s="208" t="s">
        <v>143</v>
      </c>
      <c r="N2897" s="201">
        <v>1.0741000000000001</v>
      </c>
      <c r="O2897" s="202"/>
      <c r="P2897" s="202"/>
      <c r="Q2897" s="203">
        <f t="shared" si="174"/>
        <v>0</v>
      </c>
      <c r="R2897" s="203">
        <f t="shared" si="175"/>
        <v>0</v>
      </c>
      <c r="S2897" s="213">
        <f>IF(M2897="nvt",0,IF(O2897&gt;0,VLOOKUP(M2897,'3-Productie normen'!A:K,VLOOKUP(O2897,'3-Productie normen'!$B$34:$C$35,2,FALSE),FALSE)))</f>
        <v>0</v>
      </c>
      <c r="T2897" s="213">
        <f t="shared" si="176"/>
        <v>0</v>
      </c>
      <c r="U2897" s="572"/>
    </row>
    <row r="2898" spans="1:21" ht="14.15" customHeight="1">
      <c r="A2898" s="232">
        <v>2897</v>
      </c>
      <c r="B2898" s="262" t="s">
        <v>88</v>
      </c>
      <c r="C2898" s="208" t="s">
        <v>2468</v>
      </c>
      <c r="D2898" s="208" t="s">
        <v>2469</v>
      </c>
      <c r="E2898" s="208" t="s">
        <v>2695</v>
      </c>
      <c r="F2898" s="208" t="s">
        <v>176</v>
      </c>
      <c r="G2898" s="208" t="s">
        <v>177</v>
      </c>
      <c r="H2898" s="208" t="s">
        <v>2813</v>
      </c>
      <c r="I2898" s="200" t="s">
        <v>143</v>
      </c>
      <c r="J2898" s="208" t="s">
        <v>222</v>
      </c>
      <c r="K2898" s="208"/>
      <c r="L2898" s="208"/>
      <c r="M2898" s="208" t="s">
        <v>143</v>
      </c>
      <c r="N2898" s="201">
        <v>0.58169999999999999</v>
      </c>
      <c r="O2898" s="202"/>
      <c r="P2898" s="202"/>
      <c r="Q2898" s="203">
        <f t="shared" si="174"/>
        <v>0</v>
      </c>
      <c r="R2898" s="203">
        <f t="shared" si="175"/>
        <v>0</v>
      </c>
      <c r="S2898" s="213">
        <f>IF(M2898="nvt",0,IF(O2898&gt;0,VLOOKUP(M2898,'3-Productie normen'!A:K,VLOOKUP(O2898,'3-Productie normen'!$B$34:$C$35,2,FALSE),FALSE)))</f>
        <v>0</v>
      </c>
      <c r="T2898" s="213">
        <f t="shared" si="176"/>
        <v>0</v>
      </c>
      <c r="U2898" s="572"/>
    </row>
    <row r="2899" spans="1:21" ht="14.15" customHeight="1">
      <c r="A2899" s="231">
        <v>2898</v>
      </c>
      <c r="B2899" s="262" t="s">
        <v>88</v>
      </c>
      <c r="C2899" s="208" t="s">
        <v>2468</v>
      </c>
      <c r="D2899" s="208" t="s">
        <v>2469</v>
      </c>
      <c r="E2899" s="208" t="s">
        <v>2695</v>
      </c>
      <c r="F2899" s="208" t="s">
        <v>176</v>
      </c>
      <c r="G2899" s="208" t="s">
        <v>177</v>
      </c>
      <c r="H2899" s="208" t="s">
        <v>2814</v>
      </c>
      <c r="I2899" s="200" t="s">
        <v>143</v>
      </c>
      <c r="J2899" s="208" t="s">
        <v>222</v>
      </c>
      <c r="K2899" s="208"/>
      <c r="L2899" s="208"/>
      <c r="M2899" s="208" t="s">
        <v>143</v>
      </c>
      <c r="N2899" s="201">
        <v>1.0720999999999998</v>
      </c>
      <c r="O2899" s="202"/>
      <c r="P2899" s="202"/>
      <c r="Q2899" s="203">
        <f t="shared" si="174"/>
        <v>0</v>
      </c>
      <c r="R2899" s="203">
        <f t="shared" si="175"/>
        <v>0</v>
      </c>
      <c r="S2899" s="213">
        <f>IF(M2899="nvt",0,IF(O2899&gt;0,VLOOKUP(M2899,'3-Productie normen'!A:K,VLOOKUP(O2899,'3-Productie normen'!$B$34:$C$35,2,FALSE),FALSE)))</f>
        <v>0</v>
      </c>
      <c r="T2899" s="213">
        <f t="shared" si="176"/>
        <v>0</v>
      </c>
      <c r="U2899" s="572"/>
    </row>
    <row r="2900" spans="1:21" ht="14.15" customHeight="1">
      <c r="A2900" s="231">
        <v>2899</v>
      </c>
      <c r="B2900" s="262" t="s">
        <v>88</v>
      </c>
      <c r="C2900" s="208" t="s">
        <v>2468</v>
      </c>
      <c r="D2900" s="208" t="s">
        <v>2469</v>
      </c>
      <c r="E2900" s="208" t="s">
        <v>2695</v>
      </c>
      <c r="F2900" s="208" t="s">
        <v>176</v>
      </c>
      <c r="G2900" s="208" t="s">
        <v>177</v>
      </c>
      <c r="H2900" s="208" t="s">
        <v>2815</v>
      </c>
      <c r="I2900" s="200" t="s">
        <v>143</v>
      </c>
      <c r="J2900" s="208" t="s">
        <v>222</v>
      </c>
      <c r="K2900" s="208"/>
      <c r="L2900" s="208"/>
      <c r="M2900" s="208" t="s">
        <v>143</v>
      </c>
      <c r="N2900" s="201">
        <v>0.27200000000000002</v>
      </c>
      <c r="O2900" s="202"/>
      <c r="P2900" s="202"/>
      <c r="Q2900" s="203">
        <f t="shared" si="174"/>
        <v>0</v>
      </c>
      <c r="R2900" s="203">
        <f t="shared" si="175"/>
        <v>0</v>
      </c>
      <c r="S2900" s="213">
        <f>IF(M2900="nvt",0,IF(O2900&gt;0,VLOOKUP(M2900,'3-Productie normen'!A:K,VLOOKUP(O2900,'3-Productie normen'!$B$34:$C$35,2,FALSE),FALSE)))</f>
        <v>0</v>
      </c>
      <c r="T2900" s="213">
        <f t="shared" si="176"/>
        <v>0</v>
      </c>
      <c r="U2900" s="572"/>
    </row>
    <row r="2901" spans="1:21" ht="14.15" customHeight="1">
      <c r="A2901" s="231">
        <v>2900</v>
      </c>
      <c r="B2901" s="262" t="s">
        <v>88</v>
      </c>
      <c r="C2901" s="208" t="s">
        <v>2468</v>
      </c>
      <c r="D2901" s="208" t="s">
        <v>2469</v>
      </c>
      <c r="E2901" s="208" t="s">
        <v>2695</v>
      </c>
      <c r="F2901" s="208" t="s">
        <v>176</v>
      </c>
      <c r="G2901" s="208" t="s">
        <v>177</v>
      </c>
      <c r="H2901" s="208" t="s">
        <v>2816</v>
      </c>
      <c r="I2901" s="200" t="s">
        <v>143</v>
      </c>
      <c r="J2901" s="208" t="s">
        <v>222</v>
      </c>
      <c r="K2901" s="208"/>
      <c r="L2901" s="208"/>
      <c r="M2901" s="208" t="s">
        <v>143</v>
      </c>
      <c r="N2901" s="201">
        <v>0.50190000000000001</v>
      </c>
      <c r="O2901" s="202"/>
      <c r="P2901" s="202"/>
      <c r="Q2901" s="203">
        <f t="shared" si="174"/>
        <v>0</v>
      </c>
      <c r="R2901" s="203">
        <f t="shared" si="175"/>
        <v>0</v>
      </c>
      <c r="S2901" s="213">
        <f>IF(M2901="nvt",0,IF(O2901&gt;0,VLOOKUP(M2901,'3-Productie normen'!A:K,VLOOKUP(O2901,'3-Productie normen'!$B$34:$C$35,2,FALSE),FALSE)))</f>
        <v>0</v>
      </c>
      <c r="T2901" s="213">
        <f t="shared" si="176"/>
        <v>0</v>
      </c>
      <c r="U2901" s="572"/>
    </row>
    <row r="2902" spans="1:21" ht="14.15" customHeight="1">
      <c r="A2902" s="231">
        <v>2901</v>
      </c>
      <c r="B2902" s="262" t="s">
        <v>88</v>
      </c>
      <c r="C2902" s="208" t="s">
        <v>2468</v>
      </c>
      <c r="D2902" s="208" t="s">
        <v>2469</v>
      </c>
      <c r="E2902" s="208" t="s">
        <v>2695</v>
      </c>
      <c r="F2902" s="208" t="s">
        <v>176</v>
      </c>
      <c r="G2902" s="208" t="s">
        <v>177</v>
      </c>
      <c r="H2902" s="208" t="s">
        <v>2817</v>
      </c>
      <c r="I2902" s="200" t="s">
        <v>143</v>
      </c>
      <c r="J2902" s="208" t="s">
        <v>222</v>
      </c>
      <c r="K2902" s="208"/>
      <c r="L2902" s="208"/>
      <c r="M2902" s="208" t="s">
        <v>143</v>
      </c>
      <c r="N2902" s="201">
        <v>0.58609999999999995</v>
      </c>
      <c r="O2902" s="202"/>
      <c r="P2902" s="202"/>
      <c r="Q2902" s="203">
        <f t="shared" si="174"/>
        <v>0</v>
      </c>
      <c r="R2902" s="203">
        <f t="shared" si="175"/>
        <v>0</v>
      </c>
      <c r="S2902" s="213">
        <f>IF(M2902="nvt",0,IF(O2902&gt;0,VLOOKUP(M2902,'3-Productie normen'!A:K,VLOOKUP(O2902,'3-Productie normen'!$B$34:$C$35,2,FALSE),FALSE)))</f>
        <v>0</v>
      </c>
      <c r="T2902" s="213">
        <f t="shared" si="176"/>
        <v>0</v>
      </c>
      <c r="U2902" s="572"/>
    </row>
    <row r="2903" spans="1:21" ht="14.15" customHeight="1">
      <c r="A2903" s="231">
        <v>2902</v>
      </c>
      <c r="B2903" s="262" t="s">
        <v>88</v>
      </c>
      <c r="C2903" s="208" t="s">
        <v>2468</v>
      </c>
      <c r="D2903" s="208" t="s">
        <v>2469</v>
      </c>
      <c r="E2903" s="208" t="s">
        <v>2695</v>
      </c>
      <c r="F2903" s="208" t="s">
        <v>176</v>
      </c>
      <c r="G2903" s="208" t="s">
        <v>177</v>
      </c>
      <c r="H2903" s="208" t="s">
        <v>2818</v>
      </c>
      <c r="I2903" s="200" t="s">
        <v>143</v>
      </c>
      <c r="J2903" s="208" t="s">
        <v>209</v>
      </c>
      <c r="K2903" s="208" t="s">
        <v>213</v>
      </c>
      <c r="L2903" s="208"/>
      <c r="M2903" s="208" t="s">
        <v>143</v>
      </c>
      <c r="N2903" s="201">
        <v>1.0667</v>
      </c>
      <c r="O2903" s="202"/>
      <c r="P2903" s="202"/>
      <c r="Q2903" s="203">
        <f t="shared" si="174"/>
        <v>0</v>
      </c>
      <c r="R2903" s="203">
        <f t="shared" si="175"/>
        <v>0</v>
      </c>
      <c r="S2903" s="213">
        <f>IF(M2903="nvt",0,IF(O2903&gt;0,VLOOKUP(M2903,'3-Productie normen'!A:K,VLOOKUP(O2903,'3-Productie normen'!$B$34:$C$35,2,FALSE),FALSE)))</f>
        <v>0</v>
      </c>
      <c r="T2903" s="213">
        <f t="shared" si="176"/>
        <v>0</v>
      </c>
      <c r="U2903" s="572"/>
    </row>
    <row r="2904" spans="1:21" ht="14.15" customHeight="1">
      <c r="A2904" s="231">
        <v>2903</v>
      </c>
      <c r="B2904" s="262" t="s">
        <v>88</v>
      </c>
      <c r="C2904" s="208" t="s">
        <v>2468</v>
      </c>
      <c r="D2904" s="208" t="s">
        <v>2469</v>
      </c>
      <c r="E2904" s="208" t="s">
        <v>2695</v>
      </c>
      <c r="F2904" s="208" t="s">
        <v>176</v>
      </c>
      <c r="G2904" s="208" t="s">
        <v>177</v>
      </c>
      <c r="H2904" s="208" t="s">
        <v>2819</v>
      </c>
      <c r="I2904" s="200" t="s">
        <v>143</v>
      </c>
      <c r="J2904" s="208" t="s">
        <v>222</v>
      </c>
      <c r="K2904" s="208"/>
      <c r="L2904" s="208"/>
      <c r="M2904" s="208" t="s">
        <v>143</v>
      </c>
      <c r="N2904" s="201">
        <v>0.58609999999999995</v>
      </c>
      <c r="O2904" s="202"/>
      <c r="P2904" s="202"/>
      <c r="Q2904" s="203">
        <f t="shared" si="174"/>
        <v>0</v>
      </c>
      <c r="R2904" s="203">
        <f t="shared" si="175"/>
        <v>0</v>
      </c>
      <c r="S2904" s="213">
        <f>IF(M2904="nvt",0,IF(O2904&gt;0,VLOOKUP(M2904,'3-Productie normen'!A:K,VLOOKUP(O2904,'3-Productie normen'!$B$34:$C$35,2,FALSE),FALSE)))</f>
        <v>0</v>
      </c>
      <c r="T2904" s="213">
        <f t="shared" si="176"/>
        <v>0</v>
      </c>
      <c r="U2904" s="572"/>
    </row>
    <row r="2905" spans="1:21" ht="14.15" customHeight="1">
      <c r="A2905" s="231">
        <v>2904</v>
      </c>
      <c r="B2905" s="262" t="s">
        <v>88</v>
      </c>
      <c r="C2905" s="208" t="s">
        <v>2468</v>
      </c>
      <c r="D2905" s="208" t="s">
        <v>2469</v>
      </c>
      <c r="E2905" s="208" t="s">
        <v>2695</v>
      </c>
      <c r="F2905" s="208" t="s">
        <v>176</v>
      </c>
      <c r="G2905" s="208" t="s">
        <v>177</v>
      </c>
      <c r="H2905" s="208" t="s">
        <v>2820</v>
      </c>
      <c r="I2905" s="200" t="s">
        <v>143</v>
      </c>
      <c r="J2905" s="208" t="s">
        <v>209</v>
      </c>
      <c r="K2905" s="208" t="s">
        <v>213</v>
      </c>
      <c r="L2905" s="208"/>
      <c r="M2905" s="208" t="s">
        <v>143</v>
      </c>
      <c r="N2905" s="201">
        <v>1.0702</v>
      </c>
      <c r="O2905" s="202"/>
      <c r="P2905" s="202"/>
      <c r="Q2905" s="203">
        <f t="shared" si="174"/>
        <v>0</v>
      </c>
      <c r="R2905" s="203">
        <f t="shared" si="175"/>
        <v>0</v>
      </c>
      <c r="S2905" s="213">
        <f>IF(M2905="nvt",0,IF(O2905&gt;0,VLOOKUP(M2905,'3-Productie normen'!A:K,VLOOKUP(O2905,'3-Productie normen'!$B$34:$C$35,2,FALSE),FALSE)))</f>
        <v>0</v>
      </c>
      <c r="T2905" s="213">
        <f t="shared" si="176"/>
        <v>0</v>
      </c>
      <c r="U2905" s="572"/>
    </row>
    <row r="2906" spans="1:21" ht="14.15" customHeight="1">
      <c r="A2906" s="232">
        <v>2905</v>
      </c>
      <c r="B2906" s="262" t="s">
        <v>88</v>
      </c>
      <c r="C2906" s="208" t="s">
        <v>2468</v>
      </c>
      <c r="D2906" s="208" t="s">
        <v>2469</v>
      </c>
      <c r="E2906" s="208" t="s">
        <v>2695</v>
      </c>
      <c r="F2906" s="208" t="s">
        <v>176</v>
      </c>
      <c r="G2906" s="208" t="s">
        <v>177</v>
      </c>
      <c r="H2906" s="208" t="s">
        <v>2821</v>
      </c>
      <c r="I2906" s="200" t="s">
        <v>143</v>
      </c>
      <c r="J2906" s="208" t="s">
        <v>222</v>
      </c>
      <c r="K2906" s="208"/>
      <c r="L2906" s="208"/>
      <c r="M2906" s="208" t="s">
        <v>143</v>
      </c>
      <c r="N2906" s="201">
        <v>0.58169999999999999</v>
      </c>
      <c r="O2906" s="202"/>
      <c r="P2906" s="202"/>
      <c r="Q2906" s="203">
        <f t="shared" si="174"/>
        <v>0</v>
      </c>
      <c r="R2906" s="203">
        <f t="shared" si="175"/>
        <v>0</v>
      </c>
      <c r="S2906" s="213">
        <f>IF(M2906="nvt",0,IF(O2906&gt;0,VLOOKUP(M2906,'3-Productie normen'!A:K,VLOOKUP(O2906,'3-Productie normen'!$B$34:$C$35,2,FALSE),FALSE)))</f>
        <v>0</v>
      </c>
      <c r="T2906" s="213">
        <f t="shared" si="176"/>
        <v>0</v>
      </c>
      <c r="U2906" s="572"/>
    </row>
    <row r="2907" spans="1:21" ht="14.15" customHeight="1">
      <c r="A2907" s="231">
        <v>2906</v>
      </c>
      <c r="B2907" s="262" t="s">
        <v>88</v>
      </c>
      <c r="C2907" s="208" t="s">
        <v>2468</v>
      </c>
      <c r="D2907" s="208" t="s">
        <v>2469</v>
      </c>
      <c r="E2907" s="208" t="s">
        <v>2695</v>
      </c>
      <c r="F2907" s="208" t="s">
        <v>176</v>
      </c>
      <c r="G2907" s="208" t="s">
        <v>177</v>
      </c>
      <c r="H2907" s="208" t="s">
        <v>2822</v>
      </c>
      <c r="I2907" s="200" t="s">
        <v>143</v>
      </c>
      <c r="J2907" s="208" t="s">
        <v>209</v>
      </c>
      <c r="K2907" s="208" t="s">
        <v>213</v>
      </c>
      <c r="L2907" s="208"/>
      <c r="M2907" s="208" t="s">
        <v>143</v>
      </c>
      <c r="N2907" s="201">
        <v>1.0730999999999999</v>
      </c>
      <c r="O2907" s="202"/>
      <c r="P2907" s="202"/>
      <c r="Q2907" s="203">
        <f t="shared" si="174"/>
        <v>0</v>
      </c>
      <c r="R2907" s="203">
        <f t="shared" si="175"/>
        <v>0</v>
      </c>
      <c r="S2907" s="213">
        <f>IF(M2907="nvt",0,IF(O2907&gt;0,VLOOKUP(M2907,'3-Productie normen'!A:K,VLOOKUP(O2907,'3-Productie normen'!$B$34:$C$35,2,FALSE),FALSE)))</f>
        <v>0</v>
      </c>
      <c r="T2907" s="213">
        <f t="shared" si="176"/>
        <v>0</v>
      </c>
      <c r="U2907" s="572"/>
    </row>
    <row r="2908" spans="1:21" ht="14.15" customHeight="1">
      <c r="A2908" s="231">
        <v>2907</v>
      </c>
      <c r="B2908" s="262" t="s">
        <v>88</v>
      </c>
      <c r="C2908" s="208" t="s">
        <v>2468</v>
      </c>
      <c r="D2908" s="208" t="s">
        <v>2469</v>
      </c>
      <c r="E2908" s="208" t="s">
        <v>2695</v>
      </c>
      <c r="F2908" s="208" t="s">
        <v>176</v>
      </c>
      <c r="G2908" s="208" t="s">
        <v>177</v>
      </c>
      <c r="H2908" s="208" t="s">
        <v>2823</v>
      </c>
      <c r="I2908" s="200" t="s">
        <v>143</v>
      </c>
      <c r="J2908" s="208" t="s">
        <v>222</v>
      </c>
      <c r="K2908" s="208"/>
      <c r="L2908" s="208"/>
      <c r="M2908" s="208" t="s">
        <v>143</v>
      </c>
      <c r="N2908" s="201">
        <v>0.30640000000000001</v>
      </c>
      <c r="O2908" s="202"/>
      <c r="P2908" s="202"/>
      <c r="Q2908" s="203">
        <f t="shared" si="174"/>
        <v>0</v>
      </c>
      <c r="R2908" s="203">
        <f t="shared" si="175"/>
        <v>0</v>
      </c>
      <c r="S2908" s="213">
        <f>IF(M2908="nvt",0,IF(O2908&gt;0,VLOOKUP(M2908,'3-Productie normen'!A:K,VLOOKUP(O2908,'3-Productie normen'!$B$34:$C$35,2,FALSE),FALSE)))</f>
        <v>0</v>
      </c>
      <c r="T2908" s="213">
        <f t="shared" si="176"/>
        <v>0</v>
      </c>
      <c r="U2908" s="572"/>
    </row>
    <row r="2909" spans="1:21" ht="14.15" customHeight="1">
      <c r="A2909" s="231">
        <v>2908</v>
      </c>
      <c r="B2909" s="262" t="s">
        <v>88</v>
      </c>
      <c r="C2909" s="208" t="s">
        <v>2468</v>
      </c>
      <c r="D2909" s="208" t="s">
        <v>2469</v>
      </c>
      <c r="E2909" s="208" t="s">
        <v>2695</v>
      </c>
      <c r="F2909" s="208" t="s">
        <v>176</v>
      </c>
      <c r="G2909" s="208" t="s">
        <v>177</v>
      </c>
      <c r="H2909" s="208" t="s">
        <v>2824</v>
      </c>
      <c r="I2909" s="200" t="s">
        <v>143</v>
      </c>
      <c r="J2909" s="208" t="s">
        <v>222</v>
      </c>
      <c r="K2909" s="208" t="s">
        <v>237</v>
      </c>
      <c r="L2909" s="208"/>
      <c r="M2909" s="208" t="s">
        <v>143</v>
      </c>
      <c r="N2909" s="201">
        <v>21.288</v>
      </c>
      <c r="O2909" s="202"/>
      <c r="P2909" s="202"/>
      <c r="Q2909" s="203">
        <f t="shared" si="174"/>
        <v>0</v>
      </c>
      <c r="R2909" s="203">
        <f t="shared" si="175"/>
        <v>0</v>
      </c>
      <c r="S2909" s="213">
        <f>IF(M2909="nvt",0,IF(O2909&gt;0,VLOOKUP(M2909,'3-Productie normen'!A:K,VLOOKUP(O2909,'3-Productie normen'!$B$34:$C$35,2,FALSE),FALSE)))</f>
        <v>0</v>
      </c>
      <c r="T2909" s="213">
        <f t="shared" si="176"/>
        <v>0</v>
      </c>
      <c r="U2909" s="572"/>
    </row>
    <row r="2910" spans="1:21" ht="14.15" customHeight="1">
      <c r="A2910" s="231">
        <v>2909</v>
      </c>
      <c r="B2910" s="262" t="s">
        <v>88</v>
      </c>
      <c r="C2910" s="208" t="s">
        <v>2468</v>
      </c>
      <c r="D2910" s="208" t="s">
        <v>2469</v>
      </c>
      <c r="E2910" s="208" t="s">
        <v>2695</v>
      </c>
      <c r="F2910" s="208" t="s">
        <v>176</v>
      </c>
      <c r="G2910" s="208" t="s">
        <v>177</v>
      </c>
      <c r="H2910" s="208" t="s">
        <v>2825</v>
      </c>
      <c r="I2910" s="200" t="s">
        <v>143</v>
      </c>
      <c r="J2910" s="208" t="s">
        <v>222</v>
      </c>
      <c r="K2910" s="208" t="s">
        <v>237</v>
      </c>
      <c r="L2910" s="208"/>
      <c r="M2910" s="208" t="s">
        <v>143</v>
      </c>
      <c r="N2910" s="201">
        <v>38.595399999999998</v>
      </c>
      <c r="O2910" s="202"/>
      <c r="P2910" s="202"/>
      <c r="Q2910" s="203">
        <f t="shared" si="174"/>
        <v>0</v>
      </c>
      <c r="R2910" s="203">
        <f t="shared" si="175"/>
        <v>0</v>
      </c>
      <c r="S2910" s="213">
        <f>IF(M2910="nvt",0,IF(O2910&gt;0,VLOOKUP(M2910,'3-Productie normen'!A:K,VLOOKUP(O2910,'3-Productie normen'!$B$34:$C$35,2,FALSE),FALSE)))</f>
        <v>0</v>
      </c>
      <c r="T2910" s="213">
        <f t="shared" si="176"/>
        <v>0</v>
      </c>
      <c r="U2910" s="572"/>
    </row>
    <row r="2911" spans="1:21" ht="14.15" customHeight="1">
      <c r="A2911" s="231">
        <v>2910</v>
      </c>
      <c r="B2911" s="262" t="s">
        <v>88</v>
      </c>
      <c r="C2911" s="208" t="s">
        <v>2468</v>
      </c>
      <c r="D2911" s="208" t="s">
        <v>2469</v>
      </c>
      <c r="E2911" s="208" t="s">
        <v>2695</v>
      </c>
      <c r="F2911" s="208" t="s">
        <v>176</v>
      </c>
      <c r="G2911" s="208" t="s">
        <v>177</v>
      </c>
      <c r="H2911" s="208" t="s">
        <v>2826</v>
      </c>
      <c r="I2911" s="200" t="s">
        <v>143</v>
      </c>
      <c r="J2911" s="208" t="s">
        <v>790</v>
      </c>
      <c r="K2911" s="208" t="s">
        <v>790</v>
      </c>
      <c r="L2911" s="208"/>
      <c r="M2911" s="208" t="s">
        <v>143</v>
      </c>
      <c r="N2911" s="201">
        <v>13.382200000000001</v>
      </c>
      <c r="O2911" s="202"/>
      <c r="P2911" s="202"/>
      <c r="Q2911" s="203">
        <f t="shared" si="174"/>
        <v>0</v>
      </c>
      <c r="R2911" s="203">
        <f t="shared" si="175"/>
        <v>0</v>
      </c>
      <c r="S2911" s="213">
        <f>IF(M2911="nvt",0,IF(O2911&gt;0,VLOOKUP(M2911,'3-Productie normen'!A:K,VLOOKUP(O2911,'3-Productie normen'!$B$34:$C$35,2,FALSE),FALSE)))</f>
        <v>0</v>
      </c>
      <c r="T2911" s="213">
        <f t="shared" si="176"/>
        <v>0</v>
      </c>
      <c r="U2911" s="572"/>
    </row>
    <row r="2912" spans="1:21" ht="14.15" customHeight="1">
      <c r="A2912" s="231">
        <v>2911</v>
      </c>
      <c r="B2912" s="262" t="s">
        <v>88</v>
      </c>
      <c r="C2912" s="208" t="s">
        <v>2468</v>
      </c>
      <c r="D2912" s="208" t="s">
        <v>2469</v>
      </c>
      <c r="E2912" s="208" t="s">
        <v>2695</v>
      </c>
      <c r="F2912" s="208" t="s">
        <v>176</v>
      </c>
      <c r="G2912" s="208" t="s">
        <v>177</v>
      </c>
      <c r="H2912" s="208" t="s">
        <v>2827</v>
      </c>
      <c r="I2912" s="200" t="s">
        <v>143</v>
      </c>
      <c r="J2912" s="208" t="s">
        <v>379</v>
      </c>
      <c r="K2912" s="208" t="s">
        <v>379</v>
      </c>
      <c r="L2912" s="208"/>
      <c r="M2912" s="208" t="s">
        <v>143</v>
      </c>
      <c r="N2912" s="201">
        <v>3.9756</v>
      </c>
      <c r="O2912" s="202"/>
      <c r="P2912" s="202"/>
      <c r="Q2912" s="203">
        <f t="shared" si="174"/>
        <v>0</v>
      </c>
      <c r="R2912" s="203">
        <f t="shared" si="175"/>
        <v>0</v>
      </c>
      <c r="S2912" s="213">
        <f>IF(M2912="nvt",0,IF(O2912&gt;0,VLOOKUP(M2912,'3-Productie normen'!A:K,VLOOKUP(O2912,'3-Productie normen'!$B$34:$C$35,2,FALSE),FALSE)))</f>
        <v>0</v>
      </c>
      <c r="T2912" s="213">
        <f t="shared" si="176"/>
        <v>0</v>
      </c>
      <c r="U2912" s="572"/>
    </row>
    <row r="2913" spans="1:21" ht="14.15" customHeight="1">
      <c r="A2913" s="231">
        <v>2912</v>
      </c>
      <c r="B2913" s="262" t="s">
        <v>88</v>
      </c>
      <c r="C2913" s="208" t="s">
        <v>2468</v>
      </c>
      <c r="D2913" s="208" t="s">
        <v>2469</v>
      </c>
      <c r="E2913" s="208" t="s">
        <v>2695</v>
      </c>
      <c r="F2913" s="208" t="s">
        <v>176</v>
      </c>
      <c r="G2913" s="208" t="s">
        <v>177</v>
      </c>
      <c r="H2913" s="208" t="s">
        <v>2828</v>
      </c>
      <c r="I2913" s="200" t="s">
        <v>143</v>
      </c>
      <c r="J2913" s="208" t="s">
        <v>379</v>
      </c>
      <c r="K2913" s="208" t="s">
        <v>379</v>
      </c>
      <c r="L2913" s="208"/>
      <c r="M2913" s="208" t="s">
        <v>143</v>
      </c>
      <c r="N2913" s="201">
        <v>4.5099</v>
      </c>
      <c r="O2913" s="202"/>
      <c r="P2913" s="202"/>
      <c r="Q2913" s="203">
        <f t="shared" si="174"/>
        <v>0</v>
      </c>
      <c r="R2913" s="203">
        <f t="shared" si="175"/>
        <v>0</v>
      </c>
      <c r="S2913" s="213">
        <f>IF(M2913="nvt",0,IF(O2913&gt;0,VLOOKUP(M2913,'3-Productie normen'!A:K,VLOOKUP(O2913,'3-Productie normen'!$B$34:$C$35,2,FALSE),FALSE)))</f>
        <v>0</v>
      </c>
      <c r="T2913" s="213">
        <f t="shared" si="176"/>
        <v>0</v>
      </c>
      <c r="U2913" s="572"/>
    </row>
    <row r="2914" spans="1:21" ht="14.15" customHeight="1">
      <c r="A2914" s="232">
        <v>2913</v>
      </c>
      <c r="B2914" s="262" t="s">
        <v>88</v>
      </c>
      <c r="C2914" s="208" t="s">
        <v>2468</v>
      </c>
      <c r="D2914" s="208" t="s">
        <v>2469</v>
      </c>
      <c r="E2914" s="208" t="s">
        <v>2695</v>
      </c>
      <c r="F2914" s="208" t="s">
        <v>176</v>
      </c>
      <c r="G2914" s="208" t="s">
        <v>177</v>
      </c>
      <c r="H2914" s="208" t="s">
        <v>2829</v>
      </c>
      <c r="I2914" s="200" t="s">
        <v>143</v>
      </c>
      <c r="J2914" s="208" t="s">
        <v>255</v>
      </c>
      <c r="K2914" s="208" t="s">
        <v>256</v>
      </c>
      <c r="L2914" s="208"/>
      <c r="M2914" s="208" t="s">
        <v>143</v>
      </c>
      <c r="N2914" s="201">
        <v>24.133400000000002</v>
      </c>
      <c r="O2914" s="202"/>
      <c r="P2914" s="202"/>
      <c r="Q2914" s="203">
        <f t="shared" si="174"/>
        <v>0</v>
      </c>
      <c r="R2914" s="203">
        <f t="shared" si="175"/>
        <v>0</v>
      </c>
      <c r="S2914" s="213">
        <f>IF(M2914="nvt",0,IF(O2914&gt;0,VLOOKUP(M2914,'3-Productie normen'!A:K,VLOOKUP(O2914,'3-Productie normen'!$B$34:$C$35,2,FALSE),FALSE)))</f>
        <v>0</v>
      </c>
      <c r="T2914" s="213">
        <f t="shared" si="176"/>
        <v>0</v>
      </c>
      <c r="U2914" s="572"/>
    </row>
    <row r="2915" spans="1:21" ht="14.15" customHeight="1">
      <c r="A2915" s="231">
        <v>2914</v>
      </c>
      <c r="B2915" s="262" t="s">
        <v>88</v>
      </c>
      <c r="C2915" s="208" t="s">
        <v>2468</v>
      </c>
      <c r="D2915" s="208" t="s">
        <v>2469</v>
      </c>
      <c r="E2915" s="208" t="s">
        <v>2695</v>
      </c>
      <c r="F2915" s="208" t="s">
        <v>176</v>
      </c>
      <c r="G2915" s="208" t="s">
        <v>177</v>
      </c>
      <c r="H2915" s="208" t="s">
        <v>2830</v>
      </c>
      <c r="I2915" s="200" t="s">
        <v>143</v>
      </c>
      <c r="J2915" s="208" t="s">
        <v>790</v>
      </c>
      <c r="K2915" s="208" t="s">
        <v>790</v>
      </c>
      <c r="L2915" s="208"/>
      <c r="M2915" s="208" t="s">
        <v>143</v>
      </c>
      <c r="N2915" s="201">
        <v>24.2761</v>
      </c>
      <c r="O2915" s="202"/>
      <c r="P2915" s="202"/>
      <c r="Q2915" s="203">
        <f t="shared" si="174"/>
        <v>0</v>
      </c>
      <c r="R2915" s="203">
        <f t="shared" si="175"/>
        <v>0</v>
      </c>
      <c r="S2915" s="213">
        <f>IF(M2915="nvt",0,IF(O2915&gt;0,VLOOKUP(M2915,'3-Productie normen'!A:K,VLOOKUP(O2915,'3-Productie normen'!$B$34:$C$35,2,FALSE),FALSE)))</f>
        <v>0</v>
      </c>
      <c r="T2915" s="213">
        <f t="shared" si="176"/>
        <v>0</v>
      </c>
      <c r="U2915" s="572"/>
    </row>
    <row r="2916" spans="1:21" ht="14.15" customHeight="1">
      <c r="A2916" s="231">
        <v>2915</v>
      </c>
      <c r="B2916" s="262" t="s">
        <v>88</v>
      </c>
      <c r="C2916" s="208" t="s">
        <v>2468</v>
      </c>
      <c r="D2916" s="208" t="s">
        <v>2469</v>
      </c>
      <c r="E2916" s="208" t="s">
        <v>2695</v>
      </c>
      <c r="F2916" s="208" t="s">
        <v>176</v>
      </c>
      <c r="G2916" s="208" t="s">
        <v>177</v>
      </c>
      <c r="H2916" s="208" t="s">
        <v>2831</v>
      </c>
      <c r="I2916" s="200" t="s">
        <v>143</v>
      </c>
      <c r="J2916" s="208" t="s">
        <v>179</v>
      </c>
      <c r="K2916" s="208" t="s">
        <v>1240</v>
      </c>
      <c r="L2916" s="208"/>
      <c r="M2916" s="208" t="s">
        <v>143</v>
      </c>
      <c r="N2916" s="201">
        <v>0</v>
      </c>
      <c r="O2916" s="202"/>
      <c r="P2916" s="202"/>
      <c r="Q2916" s="203">
        <f t="shared" si="174"/>
        <v>0</v>
      </c>
      <c r="R2916" s="203">
        <f t="shared" si="175"/>
        <v>0</v>
      </c>
      <c r="S2916" s="213">
        <f>IF(M2916="nvt",0,IF(O2916&gt;0,VLOOKUP(M2916,'3-Productie normen'!A:K,VLOOKUP(O2916,'3-Productie normen'!$B$34:$C$35,2,FALSE),FALSE)))</f>
        <v>0</v>
      </c>
      <c r="T2916" s="213">
        <f t="shared" si="176"/>
        <v>0</v>
      </c>
      <c r="U2916" s="572"/>
    </row>
    <row r="2917" spans="1:21" ht="14.15" customHeight="1">
      <c r="A2917" s="231">
        <v>2916</v>
      </c>
      <c r="B2917" s="262" t="s">
        <v>88</v>
      </c>
      <c r="C2917" s="208" t="s">
        <v>2468</v>
      </c>
      <c r="D2917" s="208" t="s">
        <v>2469</v>
      </c>
      <c r="E2917" s="208" t="s">
        <v>2695</v>
      </c>
      <c r="F2917" s="208" t="s">
        <v>176</v>
      </c>
      <c r="G2917" s="208" t="s">
        <v>177</v>
      </c>
      <c r="H2917" s="208" t="s">
        <v>2832</v>
      </c>
      <c r="I2917" s="200" t="s">
        <v>143</v>
      </c>
      <c r="J2917" s="208" t="s">
        <v>179</v>
      </c>
      <c r="K2917" s="208" t="s">
        <v>1240</v>
      </c>
      <c r="L2917" s="208"/>
      <c r="M2917" s="208" t="s">
        <v>143</v>
      </c>
      <c r="N2917" s="201">
        <v>0</v>
      </c>
      <c r="O2917" s="202"/>
      <c r="P2917" s="202"/>
      <c r="Q2917" s="203">
        <f t="shared" si="174"/>
        <v>0</v>
      </c>
      <c r="R2917" s="203">
        <f t="shared" si="175"/>
        <v>0</v>
      </c>
      <c r="S2917" s="213">
        <f>IF(M2917="nvt",0,IF(O2917&gt;0,VLOOKUP(M2917,'3-Productie normen'!A:K,VLOOKUP(O2917,'3-Productie normen'!$B$34:$C$35,2,FALSE),FALSE)))</f>
        <v>0</v>
      </c>
      <c r="T2917" s="213">
        <f t="shared" si="176"/>
        <v>0</v>
      </c>
      <c r="U2917" s="572"/>
    </row>
    <row r="2918" spans="1:21" ht="14.15" customHeight="1">
      <c r="A2918" s="231">
        <v>2917</v>
      </c>
      <c r="B2918" s="262" t="s">
        <v>88</v>
      </c>
      <c r="C2918" s="208" t="s">
        <v>2468</v>
      </c>
      <c r="D2918" s="208" t="s">
        <v>2469</v>
      </c>
      <c r="E2918" s="208" t="s">
        <v>2695</v>
      </c>
      <c r="F2918" s="208" t="s">
        <v>176</v>
      </c>
      <c r="G2918" s="208" t="s">
        <v>177</v>
      </c>
      <c r="H2918" s="208" t="s">
        <v>2833</v>
      </c>
      <c r="I2918" s="200" t="s">
        <v>143</v>
      </c>
      <c r="J2918" s="208" t="s">
        <v>790</v>
      </c>
      <c r="K2918" s="208" t="s">
        <v>790</v>
      </c>
      <c r="L2918" s="208"/>
      <c r="M2918" s="208" t="s">
        <v>143</v>
      </c>
      <c r="N2918" s="201">
        <v>15.4603</v>
      </c>
      <c r="O2918" s="202"/>
      <c r="P2918" s="202"/>
      <c r="Q2918" s="203">
        <f t="shared" si="174"/>
        <v>0</v>
      </c>
      <c r="R2918" s="203">
        <f t="shared" si="175"/>
        <v>0</v>
      </c>
      <c r="S2918" s="213">
        <f>IF(M2918="nvt",0,IF(O2918&gt;0,VLOOKUP(M2918,'3-Productie normen'!A:K,VLOOKUP(O2918,'3-Productie normen'!$B$34:$C$35,2,FALSE),FALSE)))</f>
        <v>0</v>
      </c>
      <c r="T2918" s="213">
        <f t="shared" si="176"/>
        <v>0</v>
      </c>
      <c r="U2918" s="572"/>
    </row>
    <row r="2919" spans="1:21" ht="14.15" customHeight="1">
      <c r="A2919" s="231">
        <v>2918</v>
      </c>
      <c r="B2919" s="262" t="s">
        <v>88</v>
      </c>
      <c r="C2919" s="208" t="s">
        <v>2468</v>
      </c>
      <c r="D2919" s="208" t="s">
        <v>2469</v>
      </c>
      <c r="E2919" s="208" t="s">
        <v>2695</v>
      </c>
      <c r="F2919" s="208" t="s">
        <v>176</v>
      </c>
      <c r="G2919" s="208" t="s">
        <v>177</v>
      </c>
      <c r="H2919" s="208" t="s">
        <v>2834</v>
      </c>
      <c r="I2919" s="200" t="s">
        <v>143</v>
      </c>
      <c r="J2919" s="208" t="s">
        <v>209</v>
      </c>
      <c r="K2919" s="208" t="s">
        <v>215</v>
      </c>
      <c r="L2919" s="208"/>
      <c r="M2919" s="208" t="s">
        <v>143</v>
      </c>
      <c r="N2919" s="201">
        <v>6.4404999999999992</v>
      </c>
      <c r="O2919" s="202"/>
      <c r="P2919" s="202"/>
      <c r="Q2919" s="203">
        <f t="shared" si="174"/>
        <v>0</v>
      </c>
      <c r="R2919" s="203">
        <f t="shared" si="175"/>
        <v>0</v>
      </c>
      <c r="S2919" s="213">
        <f>IF(M2919="nvt",0,IF(O2919&gt;0,VLOOKUP(M2919,'3-Productie normen'!A:K,VLOOKUP(O2919,'3-Productie normen'!$B$34:$C$35,2,FALSE),FALSE)))</f>
        <v>0</v>
      </c>
      <c r="T2919" s="213">
        <f t="shared" si="176"/>
        <v>0</v>
      </c>
      <c r="U2919" s="572"/>
    </row>
    <row r="2920" spans="1:21" ht="14.15" customHeight="1">
      <c r="A2920" s="231">
        <v>2919</v>
      </c>
      <c r="B2920" s="262" t="s">
        <v>88</v>
      </c>
      <c r="C2920" s="208" t="s">
        <v>2468</v>
      </c>
      <c r="D2920" s="208" t="s">
        <v>2469</v>
      </c>
      <c r="E2920" s="208" t="s">
        <v>2695</v>
      </c>
      <c r="F2920" s="208" t="s">
        <v>176</v>
      </c>
      <c r="G2920" s="208" t="s">
        <v>177</v>
      </c>
      <c r="H2920" s="208" t="s">
        <v>2835</v>
      </c>
      <c r="I2920" s="200" t="s">
        <v>143</v>
      </c>
      <c r="J2920" s="208" t="s">
        <v>222</v>
      </c>
      <c r="K2920" s="208" t="s">
        <v>237</v>
      </c>
      <c r="L2920" s="208"/>
      <c r="M2920" s="208" t="s">
        <v>143</v>
      </c>
      <c r="N2920" s="201">
        <v>19.863900000000001</v>
      </c>
      <c r="O2920" s="202"/>
      <c r="P2920" s="202"/>
      <c r="Q2920" s="203">
        <f t="shared" si="174"/>
        <v>0</v>
      </c>
      <c r="R2920" s="203">
        <f t="shared" si="175"/>
        <v>0</v>
      </c>
      <c r="S2920" s="213">
        <f>IF(M2920="nvt",0,IF(O2920&gt;0,VLOOKUP(M2920,'3-Productie normen'!A:K,VLOOKUP(O2920,'3-Productie normen'!$B$34:$C$35,2,FALSE),FALSE)))</f>
        <v>0</v>
      </c>
      <c r="T2920" s="213">
        <f t="shared" si="176"/>
        <v>0</v>
      </c>
      <c r="U2920" s="572"/>
    </row>
    <row r="2921" spans="1:21" ht="14.15" customHeight="1">
      <c r="A2921" s="231">
        <v>2920</v>
      </c>
      <c r="B2921" s="262" t="s">
        <v>88</v>
      </c>
      <c r="C2921" s="208" t="s">
        <v>2468</v>
      </c>
      <c r="D2921" s="208" t="s">
        <v>2469</v>
      </c>
      <c r="E2921" s="208" t="s">
        <v>2695</v>
      </c>
      <c r="F2921" s="208" t="s">
        <v>176</v>
      </c>
      <c r="G2921" s="208" t="s">
        <v>177</v>
      </c>
      <c r="H2921" s="208" t="s">
        <v>2836</v>
      </c>
      <c r="I2921" s="200" t="s">
        <v>143</v>
      </c>
      <c r="J2921" s="208" t="s">
        <v>222</v>
      </c>
      <c r="K2921" s="208" t="s">
        <v>237</v>
      </c>
      <c r="L2921" s="208"/>
      <c r="M2921" s="208" t="s">
        <v>143</v>
      </c>
      <c r="N2921" s="201">
        <v>13.503299999999999</v>
      </c>
      <c r="O2921" s="202"/>
      <c r="P2921" s="202"/>
      <c r="Q2921" s="203">
        <f t="shared" si="174"/>
        <v>0</v>
      </c>
      <c r="R2921" s="203">
        <f t="shared" si="175"/>
        <v>0</v>
      </c>
      <c r="S2921" s="213">
        <f>IF(M2921="nvt",0,IF(O2921&gt;0,VLOOKUP(M2921,'3-Productie normen'!A:K,VLOOKUP(O2921,'3-Productie normen'!$B$34:$C$35,2,FALSE),FALSE)))</f>
        <v>0</v>
      </c>
      <c r="T2921" s="213">
        <f t="shared" si="176"/>
        <v>0</v>
      </c>
      <c r="U2921" s="572"/>
    </row>
    <row r="2922" spans="1:21" ht="14.15" customHeight="1">
      <c r="A2922" s="232">
        <v>2921</v>
      </c>
      <c r="B2922" s="262" t="s">
        <v>88</v>
      </c>
      <c r="C2922" s="208" t="s">
        <v>2468</v>
      </c>
      <c r="D2922" s="208" t="s">
        <v>2469</v>
      </c>
      <c r="E2922" s="208" t="s">
        <v>2695</v>
      </c>
      <c r="F2922" s="208" t="s">
        <v>176</v>
      </c>
      <c r="G2922" s="208" t="s">
        <v>177</v>
      </c>
      <c r="H2922" s="208" t="s">
        <v>2837</v>
      </c>
      <c r="I2922" s="200" t="s">
        <v>143</v>
      </c>
      <c r="J2922" s="208" t="s">
        <v>222</v>
      </c>
      <c r="K2922" s="208"/>
      <c r="L2922" s="208"/>
      <c r="M2922" s="208" t="s">
        <v>143</v>
      </c>
      <c r="N2922" s="201">
        <v>0.22500000000000001</v>
      </c>
      <c r="O2922" s="202"/>
      <c r="P2922" s="202"/>
      <c r="Q2922" s="203">
        <f t="shared" si="174"/>
        <v>0</v>
      </c>
      <c r="R2922" s="203">
        <f t="shared" si="175"/>
        <v>0</v>
      </c>
      <c r="S2922" s="213">
        <f>IF(M2922="nvt",0,IF(O2922&gt;0,VLOOKUP(M2922,'3-Productie normen'!A:K,VLOOKUP(O2922,'3-Productie normen'!$B$34:$C$35,2,FALSE),FALSE)))</f>
        <v>0</v>
      </c>
      <c r="T2922" s="213">
        <f t="shared" si="176"/>
        <v>0</v>
      </c>
      <c r="U2922" s="572"/>
    </row>
    <row r="2923" spans="1:21" ht="14.15" customHeight="1">
      <c r="A2923" s="231">
        <v>2922</v>
      </c>
      <c r="B2923" s="262" t="s">
        <v>88</v>
      </c>
      <c r="C2923" s="208" t="s">
        <v>2468</v>
      </c>
      <c r="D2923" s="208" t="s">
        <v>2469</v>
      </c>
      <c r="E2923" s="208" t="s">
        <v>2695</v>
      </c>
      <c r="F2923" s="208" t="s">
        <v>176</v>
      </c>
      <c r="G2923" s="208" t="s">
        <v>177</v>
      </c>
      <c r="H2923" s="208" t="s">
        <v>2838</v>
      </c>
      <c r="I2923" s="200" t="s">
        <v>143</v>
      </c>
      <c r="J2923" s="208" t="s">
        <v>222</v>
      </c>
      <c r="K2923" s="208"/>
      <c r="L2923" s="208"/>
      <c r="M2923" s="208" t="s">
        <v>143</v>
      </c>
      <c r="N2923" s="201">
        <v>0.2261</v>
      </c>
      <c r="O2923" s="202"/>
      <c r="P2923" s="202"/>
      <c r="Q2923" s="203">
        <f t="shared" si="174"/>
        <v>0</v>
      </c>
      <c r="R2923" s="203">
        <f t="shared" si="175"/>
        <v>0</v>
      </c>
      <c r="S2923" s="213">
        <f>IF(M2923="nvt",0,IF(O2923&gt;0,VLOOKUP(M2923,'3-Productie normen'!A:K,VLOOKUP(O2923,'3-Productie normen'!$B$34:$C$35,2,FALSE),FALSE)))</f>
        <v>0</v>
      </c>
      <c r="T2923" s="213">
        <f t="shared" si="176"/>
        <v>0</v>
      </c>
      <c r="U2923" s="572"/>
    </row>
    <row r="2924" spans="1:21" ht="14.15" customHeight="1">
      <c r="A2924" s="231">
        <v>2923</v>
      </c>
      <c r="B2924" s="262" t="s">
        <v>88</v>
      </c>
      <c r="C2924" s="208" t="s">
        <v>2468</v>
      </c>
      <c r="D2924" s="208" t="s">
        <v>2469</v>
      </c>
      <c r="E2924" s="208" t="s">
        <v>2695</v>
      </c>
      <c r="F2924" s="208" t="s">
        <v>176</v>
      </c>
      <c r="G2924" s="208" t="s">
        <v>177</v>
      </c>
      <c r="H2924" s="208" t="s">
        <v>2839</v>
      </c>
      <c r="I2924" s="200" t="s">
        <v>143</v>
      </c>
      <c r="J2924" s="208" t="s">
        <v>222</v>
      </c>
      <c r="K2924" s="208"/>
      <c r="L2924" s="208"/>
      <c r="M2924" s="208" t="s">
        <v>143</v>
      </c>
      <c r="N2924" s="201">
        <v>0.22539999999999999</v>
      </c>
      <c r="O2924" s="202"/>
      <c r="P2924" s="202"/>
      <c r="Q2924" s="203">
        <f t="shared" si="174"/>
        <v>0</v>
      </c>
      <c r="R2924" s="203">
        <f t="shared" si="175"/>
        <v>0</v>
      </c>
      <c r="S2924" s="213">
        <f>IF(M2924="nvt",0,IF(O2924&gt;0,VLOOKUP(M2924,'3-Productie normen'!A:K,VLOOKUP(O2924,'3-Productie normen'!$B$34:$C$35,2,FALSE),FALSE)))</f>
        <v>0</v>
      </c>
      <c r="T2924" s="213">
        <f t="shared" si="176"/>
        <v>0</v>
      </c>
      <c r="U2924" s="572"/>
    </row>
    <row r="2925" spans="1:21" ht="14.15" customHeight="1">
      <c r="A2925" s="231">
        <v>2924</v>
      </c>
      <c r="B2925" s="262" t="s">
        <v>88</v>
      </c>
      <c r="C2925" s="208" t="s">
        <v>2468</v>
      </c>
      <c r="D2925" s="208" t="s">
        <v>2469</v>
      </c>
      <c r="E2925" s="208" t="s">
        <v>2695</v>
      </c>
      <c r="F2925" s="208" t="s">
        <v>176</v>
      </c>
      <c r="G2925" s="208" t="s">
        <v>177</v>
      </c>
      <c r="H2925" s="208" t="s">
        <v>2840</v>
      </c>
      <c r="I2925" s="200" t="s">
        <v>143</v>
      </c>
      <c r="J2925" s="208" t="s">
        <v>222</v>
      </c>
      <c r="K2925" s="208"/>
      <c r="L2925" s="208"/>
      <c r="M2925" s="208" t="s">
        <v>143</v>
      </c>
      <c r="N2925" s="201">
        <v>0.22550000000000001</v>
      </c>
      <c r="O2925" s="202"/>
      <c r="P2925" s="202"/>
      <c r="Q2925" s="203">
        <f t="shared" si="174"/>
        <v>0</v>
      </c>
      <c r="R2925" s="203">
        <f t="shared" si="175"/>
        <v>0</v>
      </c>
      <c r="S2925" s="213">
        <f>IF(M2925="nvt",0,IF(O2925&gt;0,VLOOKUP(M2925,'3-Productie normen'!A:K,VLOOKUP(O2925,'3-Productie normen'!$B$34:$C$35,2,FALSE),FALSE)))</f>
        <v>0</v>
      </c>
      <c r="T2925" s="213">
        <f t="shared" si="176"/>
        <v>0</v>
      </c>
      <c r="U2925" s="572"/>
    </row>
    <row r="2926" spans="1:21" ht="14.15" customHeight="1">
      <c r="A2926" s="231">
        <v>2925</v>
      </c>
      <c r="B2926" s="262" t="s">
        <v>88</v>
      </c>
      <c r="C2926" s="208" t="s">
        <v>2468</v>
      </c>
      <c r="D2926" s="208" t="s">
        <v>2469</v>
      </c>
      <c r="E2926" s="208" t="s">
        <v>2695</v>
      </c>
      <c r="F2926" s="208" t="s">
        <v>176</v>
      </c>
      <c r="G2926" s="208" t="s">
        <v>177</v>
      </c>
      <c r="H2926" s="208" t="s">
        <v>2841</v>
      </c>
      <c r="I2926" s="200" t="s">
        <v>143</v>
      </c>
      <c r="J2926" s="208" t="s">
        <v>222</v>
      </c>
      <c r="K2926" s="208" t="s">
        <v>223</v>
      </c>
      <c r="L2926" s="208"/>
      <c r="M2926" s="208" t="s">
        <v>143</v>
      </c>
      <c r="N2926" s="201">
        <v>4.1408999999999994</v>
      </c>
      <c r="O2926" s="202"/>
      <c r="P2926" s="202"/>
      <c r="Q2926" s="203">
        <f t="shared" si="174"/>
        <v>0</v>
      </c>
      <c r="R2926" s="203">
        <f t="shared" si="175"/>
        <v>0</v>
      </c>
      <c r="S2926" s="213">
        <f>IF(M2926="nvt",0,IF(O2926&gt;0,VLOOKUP(M2926,'3-Productie normen'!A:K,VLOOKUP(O2926,'3-Productie normen'!$B$34:$C$35,2,FALSE),FALSE)))</f>
        <v>0</v>
      </c>
      <c r="T2926" s="213">
        <f t="shared" si="176"/>
        <v>0</v>
      </c>
      <c r="U2926" s="572"/>
    </row>
    <row r="2927" spans="1:21" ht="14.15" customHeight="1">
      <c r="A2927" s="231">
        <v>2926</v>
      </c>
      <c r="B2927" s="262" t="s">
        <v>88</v>
      </c>
      <c r="C2927" s="208" t="s">
        <v>2468</v>
      </c>
      <c r="D2927" s="208" t="s">
        <v>2469</v>
      </c>
      <c r="E2927" s="208" t="s">
        <v>2695</v>
      </c>
      <c r="F2927" s="208" t="s">
        <v>176</v>
      </c>
      <c r="G2927" s="208" t="s">
        <v>177</v>
      </c>
      <c r="H2927" s="208" t="s">
        <v>2842</v>
      </c>
      <c r="I2927" s="200" t="s">
        <v>143</v>
      </c>
      <c r="J2927" s="208" t="s">
        <v>222</v>
      </c>
      <c r="K2927" s="208" t="s">
        <v>223</v>
      </c>
      <c r="L2927" s="208"/>
      <c r="M2927" s="208" t="s">
        <v>143</v>
      </c>
      <c r="N2927" s="201">
        <v>1.1323999999999999</v>
      </c>
      <c r="O2927" s="202"/>
      <c r="P2927" s="202"/>
      <c r="Q2927" s="203">
        <f t="shared" si="174"/>
        <v>0</v>
      </c>
      <c r="R2927" s="203">
        <f t="shared" si="175"/>
        <v>0</v>
      </c>
      <c r="S2927" s="213">
        <f>IF(M2927="nvt",0,IF(O2927&gt;0,VLOOKUP(M2927,'3-Productie normen'!A:K,VLOOKUP(O2927,'3-Productie normen'!$B$34:$C$35,2,FALSE),FALSE)))</f>
        <v>0</v>
      </c>
      <c r="T2927" s="213">
        <f t="shared" si="176"/>
        <v>0</v>
      </c>
      <c r="U2927" s="572"/>
    </row>
    <row r="2928" spans="1:21" ht="14.15" customHeight="1">
      <c r="A2928" s="231">
        <v>2927</v>
      </c>
      <c r="B2928" s="262" t="s">
        <v>88</v>
      </c>
      <c r="C2928" s="208" t="s">
        <v>2468</v>
      </c>
      <c r="D2928" s="208" t="s">
        <v>2469</v>
      </c>
      <c r="E2928" s="208" t="s">
        <v>2695</v>
      </c>
      <c r="F2928" s="208" t="s">
        <v>176</v>
      </c>
      <c r="G2928" s="208" t="s">
        <v>177</v>
      </c>
      <c r="H2928" s="208" t="s">
        <v>2843</v>
      </c>
      <c r="I2928" s="200" t="s">
        <v>143</v>
      </c>
      <c r="J2928" s="208" t="s">
        <v>222</v>
      </c>
      <c r="K2928" s="208" t="s">
        <v>223</v>
      </c>
      <c r="L2928" s="208"/>
      <c r="M2928" s="208" t="s">
        <v>143</v>
      </c>
      <c r="N2928" s="201">
        <v>1.1326000000000001</v>
      </c>
      <c r="O2928" s="202"/>
      <c r="P2928" s="202"/>
      <c r="Q2928" s="203">
        <f t="shared" si="174"/>
        <v>0</v>
      </c>
      <c r="R2928" s="203">
        <f t="shared" si="175"/>
        <v>0</v>
      </c>
      <c r="S2928" s="213">
        <f>IF(M2928="nvt",0,IF(O2928&gt;0,VLOOKUP(M2928,'3-Productie normen'!A:K,VLOOKUP(O2928,'3-Productie normen'!$B$34:$C$35,2,FALSE),FALSE)))</f>
        <v>0</v>
      </c>
      <c r="T2928" s="213">
        <f t="shared" si="176"/>
        <v>0</v>
      </c>
      <c r="U2928" s="572"/>
    </row>
    <row r="2929" spans="1:21" ht="14.15" customHeight="1">
      <c r="A2929" s="231">
        <v>2928</v>
      </c>
      <c r="B2929" s="262" t="s">
        <v>88</v>
      </c>
      <c r="C2929" s="208" t="s">
        <v>2468</v>
      </c>
      <c r="D2929" s="208" t="s">
        <v>2469</v>
      </c>
      <c r="E2929" s="208" t="s">
        <v>2695</v>
      </c>
      <c r="F2929" s="208" t="s">
        <v>176</v>
      </c>
      <c r="G2929" s="208" t="s">
        <v>177</v>
      </c>
      <c r="H2929" s="208" t="s">
        <v>2844</v>
      </c>
      <c r="I2929" s="200" t="s">
        <v>143</v>
      </c>
      <c r="J2929" s="208" t="s">
        <v>222</v>
      </c>
      <c r="K2929" s="208" t="s">
        <v>223</v>
      </c>
      <c r="L2929" s="208"/>
      <c r="M2929" s="208" t="s">
        <v>143</v>
      </c>
      <c r="N2929" s="201">
        <v>1.1459999999999999</v>
      </c>
      <c r="O2929" s="202"/>
      <c r="P2929" s="202"/>
      <c r="Q2929" s="203">
        <f t="shared" si="174"/>
        <v>0</v>
      </c>
      <c r="R2929" s="203">
        <f t="shared" si="175"/>
        <v>0</v>
      </c>
      <c r="S2929" s="213">
        <f>IF(M2929="nvt",0,IF(O2929&gt;0,VLOOKUP(M2929,'3-Productie normen'!A:K,VLOOKUP(O2929,'3-Productie normen'!$B$34:$C$35,2,FALSE),FALSE)))</f>
        <v>0</v>
      </c>
      <c r="T2929" s="213">
        <f t="shared" si="176"/>
        <v>0</v>
      </c>
      <c r="U2929" s="572"/>
    </row>
    <row r="2930" spans="1:21" ht="14.15" customHeight="1">
      <c r="A2930" s="232">
        <v>2929</v>
      </c>
      <c r="B2930" s="262" t="s">
        <v>88</v>
      </c>
      <c r="C2930" s="208" t="s">
        <v>2468</v>
      </c>
      <c r="D2930" s="208" t="s">
        <v>2469</v>
      </c>
      <c r="E2930" s="208" t="s">
        <v>2695</v>
      </c>
      <c r="F2930" s="208" t="s">
        <v>176</v>
      </c>
      <c r="G2930" s="208" t="s">
        <v>177</v>
      </c>
      <c r="H2930" s="208" t="s">
        <v>2845</v>
      </c>
      <c r="I2930" s="200" t="s">
        <v>143</v>
      </c>
      <c r="J2930" s="208" t="s">
        <v>790</v>
      </c>
      <c r="K2930" s="208" t="s">
        <v>790</v>
      </c>
      <c r="L2930" s="208"/>
      <c r="M2930" s="208" t="s">
        <v>143</v>
      </c>
      <c r="N2930" s="201">
        <v>19.310400000000001</v>
      </c>
      <c r="O2930" s="202"/>
      <c r="P2930" s="202"/>
      <c r="Q2930" s="203">
        <f t="shared" si="174"/>
        <v>0</v>
      </c>
      <c r="R2930" s="203">
        <f t="shared" si="175"/>
        <v>0</v>
      </c>
      <c r="S2930" s="213">
        <f>IF(M2930="nvt",0,IF(O2930&gt;0,VLOOKUP(M2930,'3-Productie normen'!A:K,VLOOKUP(O2930,'3-Productie normen'!$B$34:$C$35,2,FALSE),FALSE)))</f>
        <v>0</v>
      </c>
      <c r="T2930" s="213">
        <f t="shared" si="176"/>
        <v>0</v>
      </c>
      <c r="U2930" s="572"/>
    </row>
    <row r="2931" spans="1:21" ht="14.15" customHeight="1">
      <c r="A2931" s="231">
        <v>2930</v>
      </c>
      <c r="B2931" s="262" t="s">
        <v>88</v>
      </c>
      <c r="C2931" s="208" t="s">
        <v>2468</v>
      </c>
      <c r="D2931" s="208" t="s">
        <v>2469</v>
      </c>
      <c r="E2931" s="208" t="s">
        <v>2695</v>
      </c>
      <c r="F2931" s="208" t="s">
        <v>176</v>
      </c>
      <c r="G2931" s="208" t="s">
        <v>177</v>
      </c>
      <c r="H2931" s="208" t="s">
        <v>2846</v>
      </c>
      <c r="I2931" s="200" t="s">
        <v>143</v>
      </c>
      <c r="J2931" s="208" t="s">
        <v>790</v>
      </c>
      <c r="K2931" s="208" t="s">
        <v>790</v>
      </c>
      <c r="L2931" s="208"/>
      <c r="M2931" s="208" t="s">
        <v>143</v>
      </c>
      <c r="N2931" s="201">
        <v>13.861199999999998</v>
      </c>
      <c r="O2931" s="202"/>
      <c r="P2931" s="202"/>
      <c r="Q2931" s="203">
        <f t="shared" si="174"/>
        <v>0</v>
      </c>
      <c r="R2931" s="203">
        <f t="shared" si="175"/>
        <v>0</v>
      </c>
      <c r="S2931" s="213">
        <f>IF(M2931="nvt",0,IF(O2931&gt;0,VLOOKUP(M2931,'3-Productie normen'!A:K,VLOOKUP(O2931,'3-Productie normen'!$B$34:$C$35,2,FALSE),FALSE)))</f>
        <v>0</v>
      </c>
      <c r="T2931" s="213">
        <f t="shared" si="176"/>
        <v>0</v>
      </c>
      <c r="U2931" s="572"/>
    </row>
    <row r="2932" spans="1:21" ht="14.15" customHeight="1">
      <c r="A2932" s="231">
        <v>2931</v>
      </c>
      <c r="B2932" s="262" t="s">
        <v>88</v>
      </c>
      <c r="C2932" s="208" t="s">
        <v>2468</v>
      </c>
      <c r="D2932" s="208" t="s">
        <v>2469</v>
      </c>
      <c r="E2932" s="208" t="s">
        <v>2695</v>
      </c>
      <c r="F2932" s="208" t="s">
        <v>176</v>
      </c>
      <c r="G2932" s="208" t="s">
        <v>177</v>
      </c>
      <c r="H2932" s="208" t="s">
        <v>2847</v>
      </c>
      <c r="I2932" s="200" t="s">
        <v>143</v>
      </c>
      <c r="J2932" s="208" t="s">
        <v>790</v>
      </c>
      <c r="K2932" s="208" t="s">
        <v>790</v>
      </c>
      <c r="L2932" s="208"/>
      <c r="M2932" s="208" t="s">
        <v>143</v>
      </c>
      <c r="N2932" s="201">
        <v>12.9747</v>
      </c>
      <c r="O2932" s="202"/>
      <c r="P2932" s="202"/>
      <c r="Q2932" s="203">
        <f t="shared" si="174"/>
        <v>0</v>
      </c>
      <c r="R2932" s="203">
        <f t="shared" si="175"/>
        <v>0</v>
      </c>
      <c r="S2932" s="213">
        <f>IF(M2932="nvt",0,IF(O2932&gt;0,VLOOKUP(M2932,'3-Productie normen'!A:K,VLOOKUP(O2932,'3-Productie normen'!$B$34:$C$35,2,FALSE),FALSE)))</f>
        <v>0</v>
      </c>
      <c r="T2932" s="213">
        <f t="shared" si="176"/>
        <v>0</v>
      </c>
      <c r="U2932" s="572"/>
    </row>
    <row r="2933" spans="1:21" ht="14.15" customHeight="1">
      <c r="A2933" s="231">
        <v>2932</v>
      </c>
      <c r="B2933" s="262" t="s">
        <v>88</v>
      </c>
      <c r="C2933" s="208" t="s">
        <v>2468</v>
      </c>
      <c r="D2933" s="208" t="s">
        <v>2469</v>
      </c>
      <c r="E2933" s="208" t="s">
        <v>2695</v>
      </c>
      <c r="F2933" s="208" t="s">
        <v>176</v>
      </c>
      <c r="G2933" s="208" t="s">
        <v>177</v>
      </c>
      <c r="H2933" s="208" t="s">
        <v>2848</v>
      </c>
      <c r="I2933" s="200" t="s">
        <v>143</v>
      </c>
      <c r="J2933" s="208" t="s">
        <v>790</v>
      </c>
      <c r="K2933" s="208" t="s">
        <v>790</v>
      </c>
      <c r="L2933" s="208"/>
      <c r="M2933" s="208" t="s">
        <v>143</v>
      </c>
      <c r="N2933" s="201">
        <v>4.5419999999999998</v>
      </c>
      <c r="O2933" s="202"/>
      <c r="P2933" s="202"/>
      <c r="Q2933" s="203">
        <f t="shared" si="174"/>
        <v>0</v>
      </c>
      <c r="R2933" s="203">
        <f t="shared" si="175"/>
        <v>0</v>
      </c>
      <c r="S2933" s="213">
        <f>IF(M2933="nvt",0,IF(O2933&gt;0,VLOOKUP(M2933,'3-Productie normen'!A:K,VLOOKUP(O2933,'3-Productie normen'!$B$34:$C$35,2,FALSE),FALSE)))</f>
        <v>0</v>
      </c>
      <c r="T2933" s="213">
        <f t="shared" si="176"/>
        <v>0</v>
      </c>
      <c r="U2933" s="572"/>
    </row>
    <row r="2934" spans="1:21" ht="14.15" customHeight="1">
      <c r="A2934" s="231">
        <v>2933</v>
      </c>
      <c r="B2934" s="262" t="s">
        <v>88</v>
      </c>
      <c r="C2934" s="208" t="s">
        <v>2468</v>
      </c>
      <c r="D2934" s="208" t="s">
        <v>2469</v>
      </c>
      <c r="E2934" s="208" t="s">
        <v>2695</v>
      </c>
      <c r="F2934" s="208" t="s">
        <v>176</v>
      </c>
      <c r="G2934" s="208" t="s">
        <v>177</v>
      </c>
      <c r="H2934" s="208" t="s">
        <v>2849</v>
      </c>
      <c r="I2934" s="200" t="s">
        <v>143</v>
      </c>
      <c r="J2934" s="208" t="s">
        <v>790</v>
      </c>
      <c r="K2934" s="208" t="s">
        <v>790</v>
      </c>
      <c r="L2934" s="208"/>
      <c r="M2934" s="208" t="s">
        <v>143</v>
      </c>
      <c r="N2934" s="201">
        <v>3.9305000000000003</v>
      </c>
      <c r="O2934" s="202"/>
      <c r="P2934" s="202"/>
      <c r="Q2934" s="203">
        <f t="shared" si="174"/>
        <v>0</v>
      </c>
      <c r="R2934" s="203">
        <f t="shared" si="175"/>
        <v>0</v>
      </c>
      <c r="S2934" s="213">
        <f>IF(M2934="nvt",0,IF(O2934&gt;0,VLOOKUP(M2934,'3-Productie normen'!A:K,VLOOKUP(O2934,'3-Productie normen'!$B$34:$C$35,2,FALSE),FALSE)))</f>
        <v>0</v>
      </c>
      <c r="T2934" s="213">
        <f t="shared" si="176"/>
        <v>0</v>
      </c>
      <c r="U2934" s="572"/>
    </row>
    <row r="2935" spans="1:21" ht="14.15" customHeight="1">
      <c r="A2935" s="231">
        <v>2934</v>
      </c>
      <c r="B2935" s="262" t="s">
        <v>88</v>
      </c>
      <c r="C2935" s="208" t="s">
        <v>2468</v>
      </c>
      <c r="D2935" s="208" t="s">
        <v>2469</v>
      </c>
      <c r="E2935" s="208" t="s">
        <v>2695</v>
      </c>
      <c r="F2935" s="208" t="s">
        <v>176</v>
      </c>
      <c r="G2935" s="208" t="s">
        <v>177</v>
      </c>
      <c r="H2935" s="208" t="s">
        <v>2850</v>
      </c>
      <c r="I2935" s="200" t="s">
        <v>143</v>
      </c>
      <c r="J2935" s="208" t="s">
        <v>790</v>
      </c>
      <c r="K2935" s="208" t="s">
        <v>790</v>
      </c>
      <c r="L2935" s="208"/>
      <c r="M2935" s="208" t="s">
        <v>143</v>
      </c>
      <c r="N2935" s="201">
        <v>12.9802</v>
      </c>
      <c r="O2935" s="202"/>
      <c r="P2935" s="202"/>
      <c r="Q2935" s="203">
        <f t="shared" si="174"/>
        <v>0</v>
      </c>
      <c r="R2935" s="203">
        <f t="shared" si="175"/>
        <v>0</v>
      </c>
      <c r="S2935" s="213">
        <f>IF(M2935="nvt",0,IF(O2935&gt;0,VLOOKUP(M2935,'3-Productie normen'!A:K,VLOOKUP(O2935,'3-Productie normen'!$B$34:$C$35,2,FALSE),FALSE)))</f>
        <v>0</v>
      </c>
      <c r="T2935" s="213">
        <f t="shared" si="176"/>
        <v>0</v>
      </c>
      <c r="U2935" s="572"/>
    </row>
    <row r="2936" spans="1:21" ht="14.15" customHeight="1">
      <c r="A2936" s="231">
        <v>2935</v>
      </c>
      <c r="B2936" s="262" t="s">
        <v>88</v>
      </c>
      <c r="C2936" s="208" t="s">
        <v>2468</v>
      </c>
      <c r="D2936" s="208" t="s">
        <v>2469</v>
      </c>
      <c r="E2936" s="208" t="s">
        <v>2695</v>
      </c>
      <c r="F2936" s="208" t="s">
        <v>176</v>
      </c>
      <c r="G2936" s="208" t="s">
        <v>177</v>
      </c>
      <c r="H2936" s="208" t="s">
        <v>2851</v>
      </c>
      <c r="I2936" s="200" t="s">
        <v>143</v>
      </c>
      <c r="J2936" s="208" t="s">
        <v>790</v>
      </c>
      <c r="K2936" s="208" t="s">
        <v>790</v>
      </c>
      <c r="L2936" s="208"/>
      <c r="M2936" s="208" t="s">
        <v>143</v>
      </c>
      <c r="N2936" s="201">
        <v>24.715599999999998</v>
      </c>
      <c r="O2936" s="202"/>
      <c r="P2936" s="202"/>
      <c r="Q2936" s="203">
        <f t="shared" si="174"/>
        <v>0</v>
      </c>
      <c r="R2936" s="203">
        <f t="shared" si="175"/>
        <v>0</v>
      </c>
      <c r="S2936" s="213">
        <f>IF(M2936="nvt",0,IF(O2936&gt;0,VLOOKUP(M2936,'3-Productie normen'!A:K,VLOOKUP(O2936,'3-Productie normen'!$B$34:$C$35,2,FALSE),FALSE)))</f>
        <v>0</v>
      </c>
      <c r="T2936" s="213">
        <f t="shared" si="176"/>
        <v>0</v>
      </c>
      <c r="U2936" s="572"/>
    </row>
    <row r="2937" spans="1:21" ht="14.15" customHeight="1">
      <c r="A2937" s="231">
        <v>2936</v>
      </c>
      <c r="B2937" s="262" t="s">
        <v>88</v>
      </c>
      <c r="C2937" s="208" t="s">
        <v>2468</v>
      </c>
      <c r="D2937" s="208" t="s">
        <v>2469</v>
      </c>
      <c r="E2937" s="208" t="s">
        <v>2695</v>
      </c>
      <c r="F2937" s="208" t="s">
        <v>176</v>
      </c>
      <c r="G2937" s="208" t="s">
        <v>177</v>
      </c>
      <c r="H2937" s="208" t="s">
        <v>2852</v>
      </c>
      <c r="I2937" s="200" t="s">
        <v>143</v>
      </c>
      <c r="J2937" s="208" t="s">
        <v>179</v>
      </c>
      <c r="K2937" s="208" t="s">
        <v>179</v>
      </c>
      <c r="L2937" s="208"/>
      <c r="M2937" s="208" t="s">
        <v>143</v>
      </c>
      <c r="N2937" s="201">
        <v>13.393099999999999</v>
      </c>
      <c r="O2937" s="202"/>
      <c r="P2937" s="202"/>
      <c r="Q2937" s="203">
        <f t="shared" si="174"/>
        <v>0</v>
      </c>
      <c r="R2937" s="203">
        <f t="shared" si="175"/>
        <v>0</v>
      </c>
      <c r="S2937" s="213">
        <f>IF(M2937="nvt",0,IF(O2937&gt;0,VLOOKUP(M2937,'3-Productie normen'!A:K,VLOOKUP(O2937,'3-Productie normen'!$B$34:$C$35,2,FALSE),FALSE)))</f>
        <v>0</v>
      </c>
      <c r="T2937" s="213">
        <f t="shared" si="176"/>
        <v>0</v>
      </c>
      <c r="U2937" s="572"/>
    </row>
    <row r="2938" spans="1:21" ht="14.15" customHeight="1">
      <c r="A2938" s="232">
        <v>2937</v>
      </c>
      <c r="B2938" s="262" t="s">
        <v>88</v>
      </c>
      <c r="C2938" s="208" t="s">
        <v>2468</v>
      </c>
      <c r="D2938" s="208" t="s">
        <v>2469</v>
      </c>
      <c r="E2938" s="208" t="s">
        <v>2695</v>
      </c>
      <c r="F2938" s="208" t="s">
        <v>176</v>
      </c>
      <c r="G2938" s="208" t="s">
        <v>177</v>
      </c>
      <c r="H2938" s="208" t="s">
        <v>2853</v>
      </c>
      <c r="I2938" s="200" t="s">
        <v>143</v>
      </c>
      <c r="J2938" s="208" t="s">
        <v>379</v>
      </c>
      <c r="K2938" s="208" t="s">
        <v>379</v>
      </c>
      <c r="L2938" s="208"/>
      <c r="M2938" s="208" t="s">
        <v>143</v>
      </c>
      <c r="N2938" s="201">
        <v>4.5190999999999999</v>
      </c>
      <c r="O2938" s="202"/>
      <c r="P2938" s="202"/>
      <c r="Q2938" s="203">
        <f t="shared" si="174"/>
        <v>0</v>
      </c>
      <c r="R2938" s="203">
        <f t="shared" si="175"/>
        <v>0</v>
      </c>
      <c r="S2938" s="213">
        <f>IF(M2938="nvt",0,IF(O2938&gt;0,VLOOKUP(M2938,'3-Productie normen'!A:K,VLOOKUP(O2938,'3-Productie normen'!$B$34:$C$35,2,FALSE),FALSE)))</f>
        <v>0</v>
      </c>
      <c r="T2938" s="213">
        <f t="shared" si="176"/>
        <v>0</v>
      </c>
      <c r="U2938" s="572"/>
    </row>
    <row r="2939" spans="1:21" ht="14.15" customHeight="1">
      <c r="A2939" s="231">
        <v>2938</v>
      </c>
      <c r="B2939" s="262" t="s">
        <v>88</v>
      </c>
      <c r="C2939" s="208" t="s">
        <v>2468</v>
      </c>
      <c r="D2939" s="208" t="s">
        <v>2469</v>
      </c>
      <c r="E2939" s="208" t="s">
        <v>2695</v>
      </c>
      <c r="F2939" s="208" t="s">
        <v>176</v>
      </c>
      <c r="G2939" s="208" t="s">
        <v>177</v>
      </c>
      <c r="H2939" s="208" t="s">
        <v>2854</v>
      </c>
      <c r="I2939" s="200" t="s">
        <v>143</v>
      </c>
      <c r="J2939" s="208" t="s">
        <v>379</v>
      </c>
      <c r="K2939" s="208" t="s">
        <v>379</v>
      </c>
      <c r="L2939" s="208"/>
      <c r="M2939" s="208" t="s">
        <v>143</v>
      </c>
      <c r="N2939" s="201">
        <v>4.5190999999999999</v>
      </c>
      <c r="O2939" s="202"/>
      <c r="P2939" s="202"/>
      <c r="Q2939" s="203">
        <f t="shared" si="174"/>
        <v>0</v>
      </c>
      <c r="R2939" s="203">
        <f t="shared" si="175"/>
        <v>0</v>
      </c>
      <c r="S2939" s="213">
        <f>IF(M2939="nvt",0,IF(O2939&gt;0,VLOOKUP(M2939,'3-Productie normen'!A:K,VLOOKUP(O2939,'3-Productie normen'!$B$34:$C$35,2,FALSE),FALSE)))</f>
        <v>0</v>
      </c>
      <c r="T2939" s="213">
        <f t="shared" si="176"/>
        <v>0</v>
      </c>
      <c r="U2939" s="572"/>
    </row>
    <row r="2940" spans="1:21" ht="14.15" customHeight="1">
      <c r="A2940" s="231">
        <v>2939</v>
      </c>
      <c r="B2940" s="262" t="s">
        <v>88</v>
      </c>
      <c r="C2940" s="208" t="s">
        <v>2468</v>
      </c>
      <c r="D2940" s="208" t="s">
        <v>2469</v>
      </c>
      <c r="E2940" s="208" t="s">
        <v>2695</v>
      </c>
      <c r="F2940" s="208" t="s">
        <v>176</v>
      </c>
      <c r="G2940" s="208" t="s">
        <v>177</v>
      </c>
      <c r="H2940" s="208" t="s">
        <v>2855</v>
      </c>
      <c r="I2940" s="200" t="s">
        <v>143</v>
      </c>
      <c r="J2940" s="208" t="s">
        <v>255</v>
      </c>
      <c r="K2940" s="208" t="s">
        <v>256</v>
      </c>
      <c r="L2940" s="208"/>
      <c r="M2940" s="208" t="s">
        <v>143</v>
      </c>
      <c r="N2940" s="201">
        <v>20.197500000000002</v>
      </c>
      <c r="O2940" s="202"/>
      <c r="P2940" s="202"/>
      <c r="Q2940" s="203">
        <f t="shared" ref="Q2940:Q2989" si="177">IF(O2940="nvt",0,IF(O2940&gt;0,S2940*N2940,0))</f>
        <v>0</v>
      </c>
      <c r="R2940" s="203">
        <f t="shared" ref="R2940:R2989" si="178">IF(P2940&gt;0,T2940*N2940,0)</f>
        <v>0</v>
      </c>
      <c r="S2940" s="213">
        <f>IF(M2940="nvt",0,IF(O2940&gt;0,VLOOKUP(M2940,'3-Productie normen'!A:K,VLOOKUP(O2940,'3-Productie normen'!$B$34:$C$35,2,FALSE),FALSE)))</f>
        <v>0</v>
      </c>
      <c r="T2940" s="213">
        <f t="shared" ref="T2940:T2989" si="179">IF(P2940&gt;0,S2940*$T$8,0)</f>
        <v>0</v>
      </c>
      <c r="U2940" s="572"/>
    </row>
    <row r="2941" spans="1:21" ht="14.15" customHeight="1">
      <c r="A2941" s="231">
        <v>2940</v>
      </c>
      <c r="B2941" s="262" t="s">
        <v>88</v>
      </c>
      <c r="C2941" s="208" t="s">
        <v>2468</v>
      </c>
      <c r="D2941" s="208" t="s">
        <v>2469</v>
      </c>
      <c r="E2941" s="208" t="s">
        <v>2695</v>
      </c>
      <c r="F2941" s="208" t="s">
        <v>176</v>
      </c>
      <c r="G2941" s="208" t="s">
        <v>177</v>
      </c>
      <c r="H2941" s="208" t="s">
        <v>2856</v>
      </c>
      <c r="I2941" s="200" t="s">
        <v>143</v>
      </c>
      <c r="J2941" s="208" t="s">
        <v>209</v>
      </c>
      <c r="K2941" s="208" t="s">
        <v>220</v>
      </c>
      <c r="L2941" s="208"/>
      <c r="M2941" s="208" t="s">
        <v>143</v>
      </c>
      <c r="N2941" s="201">
        <v>10.0091</v>
      </c>
      <c r="O2941" s="202"/>
      <c r="P2941" s="202"/>
      <c r="Q2941" s="203">
        <f t="shared" si="177"/>
        <v>0</v>
      </c>
      <c r="R2941" s="203">
        <f t="shared" si="178"/>
        <v>0</v>
      </c>
      <c r="S2941" s="213">
        <f>IF(M2941="nvt",0,IF(O2941&gt;0,VLOOKUP(M2941,'3-Productie normen'!A:K,VLOOKUP(O2941,'3-Productie normen'!$B$34:$C$35,2,FALSE),FALSE)))</f>
        <v>0</v>
      </c>
      <c r="T2941" s="213">
        <f t="shared" si="179"/>
        <v>0</v>
      </c>
      <c r="U2941" s="572"/>
    </row>
    <row r="2942" spans="1:21" ht="14.15" customHeight="1">
      <c r="A2942" s="231">
        <v>2941</v>
      </c>
      <c r="B2942" s="262" t="s">
        <v>88</v>
      </c>
      <c r="C2942" s="208" t="s">
        <v>2468</v>
      </c>
      <c r="D2942" s="208" t="s">
        <v>2469</v>
      </c>
      <c r="E2942" s="208" t="s">
        <v>2695</v>
      </c>
      <c r="F2942" s="208" t="s">
        <v>176</v>
      </c>
      <c r="G2942" s="208" t="s">
        <v>177</v>
      </c>
      <c r="H2942" s="208" t="s">
        <v>2857</v>
      </c>
      <c r="I2942" s="200" t="s">
        <v>143</v>
      </c>
      <c r="J2942" s="208" t="s">
        <v>222</v>
      </c>
      <c r="K2942" s="208" t="s">
        <v>237</v>
      </c>
      <c r="L2942" s="208"/>
      <c r="M2942" s="208" t="s">
        <v>143</v>
      </c>
      <c r="N2942" s="201">
        <v>102.74950000000001</v>
      </c>
      <c r="O2942" s="202"/>
      <c r="P2942" s="202"/>
      <c r="Q2942" s="203">
        <f t="shared" si="177"/>
        <v>0</v>
      </c>
      <c r="R2942" s="203">
        <f t="shared" si="178"/>
        <v>0</v>
      </c>
      <c r="S2942" s="213">
        <f>IF(M2942="nvt",0,IF(O2942&gt;0,VLOOKUP(M2942,'3-Productie normen'!A:K,VLOOKUP(O2942,'3-Productie normen'!$B$34:$C$35,2,FALSE),FALSE)))</f>
        <v>0</v>
      </c>
      <c r="T2942" s="213">
        <f t="shared" si="179"/>
        <v>0</v>
      </c>
      <c r="U2942" s="572"/>
    </row>
    <row r="2943" spans="1:21" ht="14.15" customHeight="1">
      <c r="A2943" s="231">
        <v>2942</v>
      </c>
      <c r="B2943" s="262" t="s">
        <v>88</v>
      </c>
      <c r="C2943" s="208" t="s">
        <v>2468</v>
      </c>
      <c r="D2943" s="208" t="s">
        <v>2469</v>
      </c>
      <c r="E2943" s="208" t="s">
        <v>2695</v>
      </c>
      <c r="F2943" s="208" t="s">
        <v>176</v>
      </c>
      <c r="G2943" s="208" t="s">
        <v>177</v>
      </c>
      <c r="H2943" s="208" t="s">
        <v>2858</v>
      </c>
      <c r="I2943" s="200" t="s">
        <v>143</v>
      </c>
      <c r="J2943" s="208" t="s">
        <v>209</v>
      </c>
      <c r="K2943" s="208" t="s">
        <v>210</v>
      </c>
      <c r="L2943" s="208"/>
      <c r="M2943" s="208" t="s">
        <v>143</v>
      </c>
      <c r="N2943" s="201">
        <v>8.3598999999999997</v>
      </c>
      <c r="O2943" s="202"/>
      <c r="P2943" s="202"/>
      <c r="Q2943" s="203">
        <f t="shared" si="177"/>
        <v>0</v>
      </c>
      <c r="R2943" s="203">
        <f t="shared" si="178"/>
        <v>0</v>
      </c>
      <c r="S2943" s="213">
        <f>IF(M2943="nvt",0,IF(O2943&gt;0,VLOOKUP(M2943,'3-Productie normen'!A:K,VLOOKUP(O2943,'3-Productie normen'!$B$34:$C$35,2,FALSE),FALSE)))</f>
        <v>0</v>
      </c>
      <c r="T2943" s="213">
        <f t="shared" si="179"/>
        <v>0</v>
      </c>
      <c r="U2943" s="572"/>
    </row>
    <row r="2944" spans="1:21" ht="14.15" customHeight="1">
      <c r="A2944" s="231">
        <v>2943</v>
      </c>
      <c r="B2944" s="262" t="s">
        <v>88</v>
      </c>
      <c r="C2944" s="208" t="s">
        <v>2468</v>
      </c>
      <c r="D2944" s="208" t="s">
        <v>2469</v>
      </c>
      <c r="E2944" s="208" t="s">
        <v>2695</v>
      </c>
      <c r="F2944" s="208" t="s">
        <v>176</v>
      </c>
      <c r="G2944" s="208" t="s">
        <v>177</v>
      </c>
      <c r="H2944" s="208" t="s">
        <v>2859</v>
      </c>
      <c r="I2944" s="200" t="s">
        <v>143</v>
      </c>
      <c r="J2944" s="208" t="s">
        <v>222</v>
      </c>
      <c r="K2944" s="208" t="s">
        <v>237</v>
      </c>
      <c r="L2944" s="208"/>
      <c r="M2944" s="208" t="s">
        <v>143</v>
      </c>
      <c r="N2944" s="201">
        <v>83.4572</v>
      </c>
      <c r="O2944" s="202"/>
      <c r="P2944" s="202"/>
      <c r="Q2944" s="203">
        <f t="shared" si="177"/>
        <v>0</v>
      </c>
      <c r="R2944" s="203">
        <f t="shared" si="178"/>
        <v>0</v>
      </c>
      <c r="S2944" s="213">
        <f>IF(M2944="nvt",0,IF(O2944&gt;0,VLOOKUP(M2944,'3-Productie normen'!A:K,VLOOKUP(O2944,'3-Productie normen'!$B$34:$C$35,2,FALSE),FALSE)))</f>
        <v>0</v>
      </c>
      <c r="T2944" s="213">
        <f t="shared" si="179"/>
        <v>0</v>
      </c>
      <c r="U2944" s="572"/>
    </row>
    <row r="2945" spans="1:21" ht="14.15" customHeight="1">
      <c r="A2945" s="231">
        <v>2944</v>
      </c>
      <c r="B2945" s="262" t="s">
        <v>88</v>
      </c>
      <c r="C2945" s="208" t="s">
        <v>2468</v>
      </c>
      <c r="D2945" s="208" t="s">
        <v>2469</v>
      </c>
      <c r="E2945" s="208" t="s">
        <v>2695</v>
      </c>
      <c r="F2945" s="208" t="s">
        <v>176</v>
      </c>
      <c r="G2945" s="208" t="s">
        <v>177</v>
      </c>
      <c r="H2945" s="208" t="s">
        <v>2860</v>
      </c>
      <c r="I2945" s="200" t="s">
        <v>143</v>
      </c>
      <c r="J2945" s="208" t="s">
        <v>209</v>
      </c>
      <c r="K2945" s="208" t="s">
        <v>210</v>
      </c>
      <c r="L2945" s="208"/>
      <c r="M2945" s="208" t="s">
        <v>143</v>
      </c>
      <c r="N2945" s="201">
        <v>6.2366999999999999</v>
      </c>
      <c r="O2945" s="202"/>
      <c r="P2945" s="202"/>
      <c r="Q2945" s="203">
        <f t="shared" si="177"/>
        <v>0</v>
      </c>
      <c r="R2945" s="203">
        <f t="shared" si="178"/>
        <v>0</v>
      </c>
      <c r="S2945" s="213">
        <f>IF(M2945="nvt",0,IF(O2945&gt;0,VLOOKUP(M2945,'3-Productie normen'!A:K,VLOOKUP(O2945,'3-Productie normen'!$B$34:$C$35,2,FALSE),FALSE)))</f>
        <v>0</v>
      </c>
      <c r="T2945" s="213">
        <f t="shared" si="179"/>
        <v>0</v>
      </c>
      <c r="U2945" s="572"/>
    </row>
    <row r="2946" spans="1:21" ht="14.15" customHeight="1">
      <c r="A2946" s="232">
        <v>2945</v>
      </c>
      <c r="B2946" s="262" t="s">
        <v>88</v>
      </c>
      <c r="C2946" s="208" t="s">
        <v>2468</v>
      </c>
      <c r="D2946" s="208" t="s">
        <v>2469</v>
      </c>
      <c r="E2946" s="208" t="s">
        <v>2695</v>
      </c>
      <c r="F2946" s="208" t="s">
        <v>176</v>
      </c>
      <c r="G2946" s="208" t="s">
        <v>177</v>
      </c>
      <c r="H2946" s="208" t="s">
        <v>2861</v>
      </c>
      <c r="I2946" s="200" t="s">
        <v>143</v>
      </c>
      <c r="J2946" s="208" t="s">
        <v>222</v>
      </c>
      <c r="K2946" s="208"/>
      <c r="L2946" s="208"/>
      <c r="M2946" s="208" t="s">
        <v>143</v>
      </c>
      <c r="N2946" s="201">
        <v>0.56140000000000001</v>
      </c>
      <c r="O2946" s="202"/>
      <c r="P2946" s="202"/>
      <c r="Q2946" s="203">
        <f t="shared" si="177"/>
        <v>0</v>
      </c>
      <c r="R2946" s="203">
        <f t="shared" si="178"/>
        <v>0</v>
      </c>
      <c r="S2946" s="213">
        <f>IF(M2946="nvt",0,IF(O2946&gt;0,VLOOKUP(M2946,'3-Productie normen'!A:K,VLOOKUP(O2946,'3-Productie normen'!$B$34:$C$35,2,FALSE),FALSE)))</f>
        <v>0</v>
      </c>
      <c r="T2946" s="213">
        <f t="shared" si="179"/>
        <v>0</v>
      </c>
      <c r="U2946" s="572"/>
    </row>
    <row r="2947" spans="1:21" ht="14.15" customHeight="1">
      <c r="A2947" s="231">
        <v>2946</v>
      </c>
      <c r="B2947" s="262" t="s">
        <v>88</v>
      </c>
      <c r="C2947" s="208" t="s">
        <v>2468</v>
      </c>
      <c r="D2947" s="208" t="s">
        <v>2469</v>
      </c>
      <c r="E2947" s="208" t="s">
        <v>2695</v>
      </c>
      <c r="F2947" s="208" t="s">
        <v>176</v>
      </c>
      <c r="G2947" s="208" t="s">
        <v>177</v>
      </c>
      <c r="H2947" s="208" t="s">
        <v>2862</v>
      </c>
      <c r="I2947" s="200" t="s">
        <v>143</v>
      </c>
      <c r="J2947" s="208" t="s">
        <v>209</v>
      </c>
      <c r="K2947" s="208" t="s">
        <v>213</v>
      </c>
      <c r="L2947" s="208"/>
      <c r="M2947" s="208" t="s">
        <v>143</v>
      </c>
      <c r="N2947" s="201">
        <v>1.0683</v>
      </c>
      <c r="O2947" s="202"/>
      <c r="P2947" s="202"/>
      <c r="Q2947" s="203">
        <f t="shared" si="177"/>
        <v>0</v>
      </c>
      <c r="R2947" s="203">
        <f t="shared" si="178"/>
        <v>0</v>
      </c>
      <c r="S2947" s="213">
        <f>IF(M2947="nvt",0,IF(O2947&gt;0,VLOOKUP(M2947,'3-Productie normen'!A:K,VLOOKUP(O2947,'3-Productie normen'!$B$34:$C$35,2,FALSE),FALSE)))</f>
        <v>0</v>
      </c>
      <c r="T2947" s="213">
        <f t="shared" si="179"/>
        <v>0</v>
      </c>
      <c r="U2947" s="572"/>
    </row>
    <row r="2948" spans="1:21" ht="14.15" customHeight="1">
      <c r="A2948" s="231">
        <v>2947</v>
      </c>
      <c r="B2948" s="262" t="s">
        <v>88</v>
      </c>
      <c r="C2948" s="208" t="s">
        <v>2468</v>
      </c>
      <c r="D2948" s="208" t="s">
        <v>2469</v>
      </c>
      <c r="E2948" s="208" t="s">
        <v>2695</v>
      </c>
      <c r="F2948" s="208" t="s">
        <v>176</v>
      </c>
      <c r="G2948" s="208" t="s">
        <v>177</v>
      </c>
      <c r="H2948" s="208" t="s">
        <v>2863</v>
      </c>
      <c r="I2948" s="200" t="s">
        <v>143</v>
      </c>
      <c r="J2948" s="208" t="s">
        <v>222</v>
      </c>
      <c r="K2948" s="208"/>
      <c r="L2948" s="208"/>
      <c r="M2948" s="208" t="s">
        <v>143</v>
      </c>
      <c r="N2948" s="201">
        <v>0.58160000000000001</v>
      </c>
      <c r="O2948" s="202"/>
      <c r="P2948" s="202"/>
      <c r="Q2948" s="203">
        <f t="shared" si="177"/>
        <v>0</v>
      </c>
      <c r="R2948" s="203">
        <f t="shared" si="178"/>
        <v>0</v>
      </c>
      <c r="S2948" s="213">
        <f>IF(M2948="nvt",0,IF(O2948&gt;0,VLOOKUP(M2948,'3-Productie normen'!A:K,VLOOKUP(O2948,'3-Productie normen'!$B$34:$C$35,2,FALSE),FALSE)))</f>
        <v>0</v>
      </c>
      <c r="T2948" s="213">
        <f t="shared" si="179"/>
        <v>0</v>
      </c>
      <c r="U2948" s="572"/>
    </row>
    <row r="2949" spans="1:21" ht="14.15" customHeight="1">
      <c r="A2949" s="231">
        <v>2948</v>
      </c>
      <c r="B2949" s="262" t="s">
        <v>88</v>
      </c>
      <c r="C2949" s="208" t="s">
        <v>2468</v>
      </c>
      <c r="D2949" s="208" t="s">
        <v>2469</v>
      </c>
      <c r="E2949" s="208" t="s">
        <v>2695</v>
      </c>
      <c r="F2949" s="208" t="s">
        <v>176</v>
      </c>
      <c r="G2949" s="208" t="s">
        <v>177</v>
      </c>
      <c r="H2949" s="208" t="s">
        <v>2864</v>
      </c>
      <c r="I2949" s="200" t="s">
        <v>143</v>
      </c>
      <c r="J2949" s="208" t="s">
        <v>209</v>
      </c>
      <c r="K2949" s="208" t="s">
        <v>213</v>
      </c>
      <c r="L2949" s="208"/>
      <c r="M2949" s="208" t="s">
        <v>143</v>
      </c>
      <c r="N2949" s="201">
        <v>1.0695000000000001</v>
      </c>
      <c r="O2949" s="202"/>
      <c r="P2949" s="202"/>
      <c r="Q2949" s="203">
        <f t="shared" si="177"/>
        <v>0</v>
      </c>
      <c r="R2949" s="203">
        <f t="shared" si="178"/>
        <v>0</v>
      </c>
      <c r="S2949" s="213">
        <f>IF(M2949="nvt",0,IF(O2949&gt;0,VLOOKUP(M2949,'3-Productie normen'!A:K,VLOOKUP(O2949,'3-Productie normen'!$B$34:$C$35,2,FALSE),FALSE)))</f>
        <v>0</v>
      </c>
      <c r="T2949" s="213">
        <f t="shared" si="179"/>
        <v>0</v>
      </c>
      <c r="U2949" s="572"/>
    </row>
    <row r="2950" spans="1:21" ht="14.15" customHeight="1">
      <c r="A2950" s="231">
        <v>2949</v>
      </c>
      <c r="B2950" s="262" t="s">
        <v>88</v>
      </c>
      <c r="C2950" s="208" t="s">
        <v>2468</v>
      </c>
      <c r="D2950" s="208" t="s">
        <v>2469</v>
      </c>
      <c r="E2950" s="208" t="s">
        <v>2695</v>
      </c>
      <c r="F2950" s="208" t="s">
        <v>176</v>
      </c>
      <c r="G2950" s="208" t="s">
        <v>177</v>
      </c>
      <c r="H2950" s="208" t="s">
        <v>2865</v>
      </c>
      <c r="I2950" s="200" t="s">
        <v>143</v>
      </c>
      <c r="J2950" s="208" t="s">
        <v>222</v>
      </c>
      <c r="K2950" s="208"/>
      <c r="L2950" s="208"/>
      <c r="M2950" s="208" t="s">
        <v>143</v>
      </c>
      <c r="N2950" s="201">
        <v>0.58160000000000001</v>
      </c>
      <c r="O2950" s="202"/>
      <c r="P2950" s="202"/>
      <c r="Q2950" s="203">
        <f t="shared" si="177"/>
        <v>0</v>
      </c>
      <c r="R2950" s="203">
        <f t="shared" si="178"/>
        <v>0</v>
      </c>
      <c r="S2950" s="213">
        <f>IF(M2950="nvt",0,IF(O2950&gt;0,VLOOKUP(M2950,'3-Productie normen'!A:K,VLOOKUP(O2950,'3-Productie normen'!$B$34:$C$35,2,FALSE),FALSE)))</f>
        <v>0</v>
      </c>
      <c r="T2950" s="213">
        <f t="shared" si="179"/>
        <v>0</v>
      </c>
      <c r="U2950" s="572"/>
    </row>
    <row r="2951" spans="1:21" ht="14.15" customHeight="1">
      <c r="A2951" s="231">
        <v>2950</v>
      </c>
      <c r="B2951" s="262" t="s">
        <v>88</v>
      </c>
      <c r="C2951" s="208" t="s">
        <v>2468</v>
      </c>
      <c r="D2951" s="208" t="s">
        <v>2469</v>
      </c>
      <c r="E2951" s="208" t="s">
        <v>2695</v>
      </c>
      <c r="F2951" s="208" t="s">
        <v>176</v>
      </c>
      <c r="G2951" s="208" t="s">
        <v>177</v>
      </c>
      <c r="H2951" s="208" t="s">
        <v>2866</v>
      </c>
      <c r="I2951" s="200" t="s">
        <v>143</v>
      </c>
      <c r="J2951" s="208" t="s">
        <v>222</v>
      </c>
      <c r="K2951" s="208"/>
      <c r="L2951" s="208"/>
      <c r="M2951" s="208" t="s">
        <v>143</v>
      </c>
      <c r="N2951" s="201">
        <v>1.0683</v>
      </c>
      <c r="O2951" s="202"/>
      <c r="P2951" s="202"/>
      <c r="Q2951" s="203">
        <f t="shared" si="177"/>
        <v>0</v>
      </c>
      <c r="R2951" s="203">
        <f t="shared" si="178"/>
        <v>0</v>
      </c>
      <c r="S2951" s="213">
        <f>IF(M2951="nvt",0,IF(O2951&gt;0,VLOOKUP(M2951,'3-Productie normen'!A:K,VLOOKUP(O2951,'3-Productie normen'!$B$34:$C$35,2,FALSE),FALSE)))</f>
        <v>0</v>
      </c>
      <c r="T2951" s="213">
        <f t="shared" si="179"/>
        <v>0</v>
      </c>
      <c r="U2951" s="572"/>
    </row>
    <row r="2952" spans="1:21" ht="14.15" customHeight="1">
      <c r="A2952" s="231">
        <v>2951</v>
      </c>
      <c r="B2952" s="262" t="s">
        <v>88</v>
      </c>
      <c r="C2952" s="208" t="s">
        <v>2468</v>
      </c>
      <c r="D2952" s="208" t="s">
        <v>2469</v>
      </c>
      <c r="E2952" s="208" t="s">
        <v>2695</v>
      </c>
      <c r="F2952" s="208" t="s">
        <v>176</v>
      </c>
      <c r="G2952" s="208" t="s">
        <v>177</v>
      </c>
      <c r="H2952" s="208" t="s">
        <v>2867</v>
      </c>
      <c r="I2952" s="200" t="s">
        <v>143</v>
      </c>
      <c r="J2952" s="208" t="s">
        <v>222</v>
      </c>
      <c r="K2952" s="208"/>
      <c r="L2952" s="208"/>
      <c r="M2952" s="208" t="s">
        <v>143</v>
      </c>
      <c r="N2952" s="201">
        <v>0.58160000000000001</v>
      </c>
      <c r="O2952" s="202"/>
      <c r="P2952" s="202"/>
      <c r="Q2952" s="203">
        <f t="shared" si="177"/>
        <v>0</v>
      </c>
      <c r="R2952" s="203">
        <f t="shared" si="178"/>
        <v>0</v>
      </c>
      <c r="S2952" s="213">
        <f>IF(M2952="nvt",0,IF(O2952&gt;0,VLOOKUP(M2952,'3-Productie normen'!A:K,VLOOKUP(O2952,'3-Productie normen'!$B$34:$C$35,2,FALSE),FALSE)))</f>
        <v>0</v>
      </c>
      <c r="T2952" s="213">
        <f t="shared" si="179"/>
        <v>0</v>
      </c>
      <c r="U2952" s="572"/>
    </row>
    <row r="2953" spans="1:21" ht="14.15" customHeight="1">
      <c r="A2953" s="231">
        <v>2952</v>
      </c>
      <c r="B2953" s="262" t="s">
        <v>88</v>
      </c>
      <c r="C2953" s="208" t="s">
        <v>2468</v>
      </c>
      <c r="D2953" s="208" t="s">
        <v>2469</v>
      </c>
      <c r="E2953" s="208" t="s">
        <v>2695</v>
      </c>
      <c r="F2953" s="208" t="s">
        <v>176</v>
      </c>
      <c r="G2953" s="208" t="s">
        <v>177</v>
      </c>
      <c r="H2953" s="208" t="s">
        <v>2868</v>
      </c>
      <c r="I2953" s="200" t="s">
        <v>143</v>
      </c>
      <c r="J2953" s="208" t="s">
        <v>209</v>
      </c>
      <c r="K2953" s="208" t="s">
        <v>213</v>
      </c>
      <c r="L2953" s="208"/>
      <c r="M2953" s="208" t="s">
        <v>143</v>
      </c>
      <c r="N2953" s="201">
        <v>1.0695999999999999</v>
      </c>
      <c r="O2953" s="202"/>
      <c r="P2953" s="202"/>
      <c r="Q2953" s="203">
        <f t="shared" si="177"/>
        <v>0</v>
      </c>
      <c r="R2953" s="203">
        <f t="shared" si="178"/>
        <v>0</v>
      </c>
      <c r="S2953" s="213">
        <f>IF(M2953="nvt",0,IF(O2953&gt;0,VLOOKUP(M2953,'3-Productie normen'!A:K,VLOOKUP(O2953,'3-Productie normen'!$B$34:$C$35,2,FALSE),FALSE)))</f>
        <v>0</v>
      </c>
      <c r="T2953" s="213">
        <f t="shared" si="179"/>
        <v>0</v>
      </c>
      <c r="U2953" s="572"/>
    </row>
    <row r="2954" spans="1:21" ht="14.15" customHeight="1">
      <c r="A2954" s="232">
        <v>2953</v>
      </c>
      <c r="B2954" s="262" t="s">
        <v>88</v>
      </c>
      <c r="C2954" s="208" t="s">
        <v>2468</v>
      </c>
      <c r="D2954" s="208" t="s">
        <v>2469</v>
      </c>
      <c r="E2954" s="208" t="s">
        <v>2695</v>
      </c>
      <c r="F2954" s="208" t="s">
        <v>176</v>
      </c>
      <c r="G2954" s="208" t="s">
        <v>177</v>
      </c>
      <c r="H2954" s="208" t="s">
        <v>2869</v>
      </c>
      <c r="I2954" s="200" t="s">
        <v>143</v>
      </c>
      <c r="J2954" s="208" t="s">
        <v>222</v>
      </c>
      <c r="K2954" s="208"/>
      <c r="L2954" s="208"/>
      <c r="M2954" s="208" t="s">
        <v>143</v>
      </c>
      <c r="N2954" s="201">
        <v>0.58150000000000002</v>
      </c>
      <c r="O2954" s="202"/>
      <c r="P2954" s="202"/>
      <c r="Q2954" s="203">
        <f t="shared" si="177"/>
        <v>0</v>
      </c>
      <c r="R2954" s="203">
        <f t="shared" si="178"/>
        <v>0</v>
      </c>
      <c r="S2954" s="213">
        <f>IF(M2954="nvt",0,IF(O2954&gt;0,VLOOKUP(M2954,'3-Productie normen'!A:K,VLOOKUP(O2954,'3-Productie normen'!$B$34:$C$35,2,FALSE),FALSE)))</f>
        <v>0</v>
      </c>
      <c r="T2954" s="213">
        <f t="shared" si="179"/>
        <v>0</v>
      </c>
      <c r="U2954" s="572"/>
    </row>
    <row r="2955" spans="1:21" ht="14.15" customHeight="1">
      <c r="A2955" s="231">
        <v>2954</v>
      </c>
      <c r="B2955" s="262" t="s">
        <v>88</v>
      </c>
      <c r="C2955" s="208" t="s">
        <v>2468</v>
      </c>
      <c r="D2955" s="208" t="s">
        <v>2469</v>
      </c>
      <c r="E2955" s="208" t="s">
        <v>2695</v>
      </c>
      <c r="F2955" s="208" t="s">
        <v>176</v>
      </c>
      <c r="G2955" s="208" t="s">
        <v>177</v>
      </c>
      <c r="H2955" s="208" t="s">
        <v>2870</v>
      </c>
      <c r="I2955" s="200" t="s">
        <v>143</v>
      </c>
      <c r="J2955" s="208" t="s">
        <v>209</v>
      </c>
      <c r="K2955" s="208" t="s">
        <v>213</v>
      </c>
      <c r="L2955" s="208"/>
      <c r="M2955" s="208" t="s">
        <v>143</v>
      </c>
      <c r="N2955" s="201">
        <v>1.0681</v>
      </c>
      <c r="O2955" s="202"/>
      <c r="P2955" s="202"/>
      <c r="Q2955" s="203">
        <f t="shared" si="177"/>
        <v>0</v>
      </c>
      <c r="R2955" s="203">
        <f t="shared" si="178"/>
        <v>0</v>
      </c>
      <c r="S2955" s="213">
        <f>IF(M2955="nvt",0,IF(O2955&gt;0,VLOOKUP(M2955,'3-Productie normen'!A:K,VLOOKUP(O2955,'3-Productie normen'!$B$34:$C$35,2,FALSE),FALSE)))</f>
        <v>0</v>
      </c>
      <c r="T2955" s="213">
        <f t="shared" si="179"/>
        <v>0</v>
      </c>
      <c r="U2955" s="572"/>
    </row>
    <row r="2956" spans="1:21" ht="14.15" customHeight="1">
      <c r="A2956" s="231">
        <v>2955</v>
      </c>
      <c r="B2956" s="262" t="s">
        <v>88</v>
      </c>
      <c r="C2956" s="208" t="s">
        <v>2468</v>
      </c>
      <c r="D2956" s="208" t="s">
        <v>2469</v>
      </c>
      <c r="E2956" s="208" t="s">
        <v>2695</v>
      </c>
      <c r="F2956" s="208" t="s">
        <v>176</v>
      </c>
      <c r="G2956" s="208" t="s">
        <v>177</v>
      </c>
      <c r="H2956" s="208" t="s">
        <v>2871</v>
      </c>
      <c r="I2956" s="200" t="s">
        <v>143</v>
      </c>
      <c r="J2956" s="208" t="s">
        <v>222</v>
      </c>
      <c r="K2956" s="208"/>
      <c r="L2956" s="208"/>
      <c r="M2956" s="208" t="s">
        <v>143</v>
      </c>
      <c r="N2956" s="201">
        <v>0.27210000000000001</v>
      </c>
      <c r="O2956" s="202"/>
      <c r="P2956" s="202"/>
      <c r="Q2956" s="203">
        <f t="shared" si="177"/>
        <v>0</v>
      </c>
      <c r="R2956" s="203">
        <f t="shared" si="178"/>
        <v>0</v>
      </c>
      <c r="S2956" s="213">
        <f>IF(M2956="nvt",0,IF(O2956&gt;0,VLOOKUP(M2956,'3-Productie normen'!A:K,VLOOKUP(O2956,'3-Productie normen'!$B$34:$C$35,2,FALSE),FALSE)))</f>
        <v>0</v>
      </c>
      <c r="T2956" s="213">
        <f t="shared" si="179"/>
        <v>0</v>
      </c>
      <c r="U2956" s="572"/>
    </row>
    <row r="2957" spans="1:21" ht="14.15" customHeight="1">
      <c r="A2957" s="231">
        <v>2956</v>
      </c>
      <c r="B2957" s="262" t="s">
        <v>88</v>
      </c>
      <c r="C2957" s="208" t="s">
        <v>2468</v>
      </c>
      <c r="D2957" s="208" t="s">
        <v>2469</v>
      </c>
      <c r="E2957" s="208" t="s">
        <v>2695</v>
      </c>
      <c r="F2957" s="208" t="s">
        <v>176</v>
      </c>
      <c r="G2957" s="208" t="s">
        <v>177</v>
      </c>
      <c r="H2957" s="208" t="s">
        <v>2872</v>
      </c>
      <c r="I2957" s="200" t="s">
        <v>143</v>
      </c>
      <c r="J2957" s="208" t="s">
        <v>222</v>
      </c>
      <c r="K2957" s="208"/>
      <c r="L2957" s="208"/>
      <c r="M2957" s="208" t="s">
        <v>143</v>
      </c>
      <c r="N2957" s="201">
        <v>0.27089999999999997</v>
      </c>
      <c r="O2957" s="202"/>
      <c r="P2957" s="202"/>
      <c r="Q2957" s="203">
        <f t="shared" si="177"/>
        <v>0</v>
      </c>
      <c r="R2957" s="203">
        <f t="shared" si="178"/>
        <v>0</v>
      </c>
      <c r="S2957" s="213">
        <f>IF(M2957="nvt",0,IF(O2957&gt;0,VLOOKUP(M2957,'3-Productie normen'!A:K,VLOOKUP(O2957,'3-Productie normen'!$B$34:$C$35,2,FALSE),FALSE)))</f>
        <v>0</v>
      </c>
      <c r="T2957" s="213">
        <f t="shared" si="179"/>
        <v>0</v>
      </c>
      <c r="U2957" s="572"/>
    </row>
    <row r="2958" spans="1:21" ht="14.15" customHeight="1">
      <c r="A2958" s="231">
        <v>2957</v>
      </c>
      <c r="B2958" s="262" t="s">
        <v>88</v>
      </c>
      <c r="C2958" s="208" t="s">
        <v>2468</v>
      </c>
      <c r="D2958" s="208" t="s">
        <v>2469</v>
      </c>
      <c r="E2958" s="208" t="s">
        <v>2695</v>
      </c>
      <c r="F2958" s="208" t="s">
        <v>176</v>
      </c>
      <c r="G2958" s="208" t="s">
        <v>177</v>
      </c>
      <c r="H2958" s="208" t="s">
        <v>2873</v>
      </c>
      <c r="I2958" s="200" t="s">
        <v>143</v>
      </c>
      <c r="J2958" s="208" t="s">
        <v>209</v>
      </c>
      <c r="K2958" s="208" t="s">
        <v>213</v>
      </c>
      <c r="L2958" s="208"/>
      <c r="M2958" s="208" t="s">
        <v>143</v>
      </c>
      <c r="N2958" s="201">
        <v>1.0625</v>
      </c>
      <c r="O2958" s="202"/>
      <c r="P2958" s="202"/>
      <c r="Q2958" s="203">
        <f t="shared" si="177"/>
        <v>0</v>
      </c>
      <c r="R2958" s="203">
        <f t="shared" si="178"/>
        <v>0</v>
      </c>
      <c r="S2958" s="213">
        <f>IF(M2958="nvt",0,IF(O2958&gt;0,VLOOKUP(M2958,'3-Productie normen'!A:K,VLOOKUP(O2958,'3-Productie normen'!$B$34:$C$35,2,FALSE),FALSE)))</f>
        <v>0</v>
      </c>
      <c r="T2958" s="213">
        <f t="shared" si="179"/>
        <v>0</v>
      </c>
      <c r="U2958" s="572"/>
    </row>
    <row r="2959" spans="1:21" ht="14.15" customHeight="1">
      <c r="A2959" s="231">
        <v>2958</v>
      </c>
      <c r="B2959" s="262" t="s">
        <v>88</v>
      </c>
      <c r="C2959" s="208" t="s">
        <v>2468</v>
      </c>
      <c r="D2959" s="208" t="s">
        <v>2469</v>
      </c>
      <c r="E2959" s="208" t="s">
        <v>2695</v>
      </c>
      <c r="F2959" s="208" t="s">
        <v>176</v>
      </c>
      <c r="G2959" s="208" t="s">
        <v>177</v>
      </c>
      <c r="H2959" s="208" t="s">
        <v>2874</v>
      </c>
      <c r="I2959" s="200" t="s">
        <v>143</v>
      </c>
      <c r="J2959" s="208" t="s">
        <v>222</v>
      </c>
      <c r="K2959" s="208"/>
      <c r="L2959" s="208"/>
      <c r="M2959" s="208" t="s">
        <v>143</v>
      </c>
      <c r="N2959" s="201">
        <v>0.57969999999999999</v>
      </c>
      <c r="O2959" s="202"/>
      <c r="P2959" s="202"/>
      <c r="Q2959" s="203">
        <f t="shared" si="177"/>
        <v>0</v>
      </c>
      <c r="R2959" s="203">
        <f t="shared" si="178"/>
        <v>0</v>
      </c>
      <c r="S2959" s="213">
        <f>IF(M2959="nvt",0,IF(O2959&gt;0,VLOOKUP(M2959,'3-Productie normen'!A:K,VLOOKUP(O2959,'3-Productie normen'!$B$34:$C$35,2,FALSE),FALSE)))</f>
        <v>0</v>
      </c>
      <c r="T2959" s="213">
        <f t="shared" si="179"/>
        <v>0</v>
      </c>
      <c r="U2959" s="572"/>
    </row>
    <row r="2960" spans="1:21" ht="14.15" customHeight="1">
      <c r="A2960" s="231">
        <v>2959</v>
      </c>
      <c r="B2960" s="262" t="s">
        <v>88</v>
      </c>
      <c r="C2960" s="208" t="s">
        <v>2468</v>
      </c>
      <c r="D2960" s="208" t="s">
        <v>2469</v>
      </c>
      <c r="E2960" s="208" t="s">
        <v>2695</v>
      </c>
      <c r="F2960" s="208" t="s">
        <v>176</v>
      </c>
      <c r="G2960" s="208" t="s">
        <v>177</v>
      </c>
      <c r="H2960" s="208" t="s">
        <v>2875</v>
      </c>
      <c r="I2960" s="200" t="s">
        <v>143</v>
      </c>
      <c r="J2960" s="208" t="s">
        <v>209</v>
      </c>
      <c r="K2960" s="208" t="s">
        <v>213</v>
      </c>
      <c r="L2960" s="208"/>
      <c r="M2960" s="208" t="s">
        <v>143</v>
      </c>
      <c r="N2960" s="201">
        <v>1.0683</v>
      </c>
      <c r="O2960" s="202"/>
      <c r="P2960" s="202"/>
      <c r="Q2960" s="203">
        <f t="shared" si="177"/>
        <v>0</v>
      </c>
      <c r="R2960" s="203">
        <f t="shared" si="178"/>
        <v>0</v>
      </c>
      <c r="S2960" s="213">
        <f>IF(M2960="nvt",0,IF(O2960&gt;0,VLOOKUP(M2960,'3-Productie normen'!A:K,VLOOKUP(O2960,'3-Productie normen'!$B$34:$C$35,2,FALSE),FALSE)))</f>
        <v>0</v>
      </c>
      <c r="T2960" s="213">
        <f t="shared" si="179"/>
        <v>0</v>
      </c>
      <c r="U2960" s="572"/>
    </row>
    <row r="2961" spans="1:21" ht="14.15" customHeight="1">
      <c r="A2961" s="231">
        <v>2960</v>
      </c>
      <c r="B2961" s="262" t="s">
        <v>88</v>
      </c>
      <c r="C2961" s="208" t="s">
        <v>2468</v>
      </c>
      <c r="D2961" s="208" t="s">
        <v>2469</v>
      </c>
      <c r="E2961" s="208" t="s">
        <v>2695</v>
      </c>
      <c r="F2961" s="208" t="s">
        <v>176</v>
      </c>
      <c r="G2961" s="208" t="s">
        <v>177</v>
      </c>
      <c r="H2961" s="208" t="s">
        <v>2876</v>
      </c>
      <c r="I2961" s="200" t="s">
        <v>143</v>
      </c>
      <c r="J2961" s="208" t="s">
        <v>222</v>
      </c>
      <c r="K2961" s="208"/>
      <c r="L2961" s="208"/>
      <c r="M2961" s="208" t="s">
        <v>143</v>
      </c>
      <c r="N2961" s="201">
        <v>0.58160000000000001</v>
      </c>
      <c r="O2961" s="202"/>
      <c r="P2961" s="202"/>
      <c r="Q2961" s="203">
        <f t="shared" si="177"/>
        <v>0</v>
      </c>
      <c r="R2961" s="203">
        <f t="shared" si="178"/>
        <v>0</v>
      </c>
      <c r="S2961" s="213">
        <f>IF(M2961="nvt",0,IF(O2961&gt;0,VLOOKUP(M2961,'3-Productie normen'!A:K,VLOOKUP(O2961,'3-Productie normen'!$B$34:$C$35,2,FALSE),FALSE)))</f>
        <v>0</v>
      </c>
      <c r="T2961" s="213">
        <f t="shared" si="179"/>
        <v>0</v>
      </c>
      <c r="U2961" s="572"/>
    </row>
    <row r="2962" spans="1:21" ht="14.15" customHeight="1">
      <c r="A2962" s="232">
        <v>2961</v>
      </c>
      <c r="B2962" s="262" t="s">
        <v>88</v>
      </c>
      <c r="C2962" s="208" t="s">
        <v>2468</v>
      </c>
      <c r="D2962" s="208" t="s">
        <v>2469</v>
      </c>
      <c r="E2962" s="208" t="s">
        <v>2695</v>
      </c>
      <c r="F2962" s="208" t="s">
        <v>176</v>
      </c>
      <c r="G2962" s="208" t="s">
        <v>177</v>
      </c>
      <c r="H2962" s="208" t="s">
        <v>2877</v>
      </c>
      <c r="I2962" s="200" t="s">
        <v>143</v>
      </c>
      <c r="J2962" s="208" t="s">
        <v>222</v>
      </c>
      <c r="K2962" s="208"/>
      <c r="L2962" s="208"/>
      <c r="M2962" s="208" t="s">
        <v>143</v>
      </c>
      <c r="N2962" s="201">
        <v>1.0683</v>
      </c>
      <c r="O2962" s="202"/>
      <c r="P2962" s="202"/>
      <c r="Q2962" s="203">
        <f t="shared" si="177"/>
        <v>0</v>
      </c>
      <c r="R2962" s="203">
        <f t="shared" si="178"/>
        <v>0</v>
      </c>
      <c r="S2962" s="213">
        <f>IF(M2962="nvt",0,IF(O2962&gt;0,VLOOKUP(M2962,'3-Productie normen'!A:K,VLOOKUP(O2962,'3-Productie normen'!$B$34:$C$35,2,FALSE),FALSE)))</f>
        <v>0</v>
      </c>
      <c r="T2962" s="213">
        <f t="shared" si="179"/>
        <v>0</v>
      </c>
      <c r="U2962" s="572"/>
    </row>
    <row r="2963" spans="1:21" ht="14.15" customHeight="1">
      <c r="A2963" s="231">
        <v>2962</v>
      </c>
      <c r="B2963" s="262" t="s">
        <v>88</v>
      </c>
      <c r="C2963" s="208" t="s">
        <v>2468</v>
      </c>
      <c r="D2963" s="208" t="s">
        <v>2469</v>
      </c>
      <c r="E2963" s="208" t="s">
        <v>2695</v>
      </c>
      <c r="F2963" s="208" t="s">
        <v>176</v>
      </c>
      <c r="G2963" s="208" t="s">
        <v>177</v>
      </c>
      <c r="H2963" s="208" t="s">
        <v>2878</v>
      </c>
      <c r="I2963" s="200" t="s">
        <v>143</v>
      </c>
      <c r="J2963" s="208" t="s">
        <v>222</v>
      </c>
      <c r="K2963" s="208"/>
      <c r="L2963" s="208"/>
      <c r="M2963" s="208" t="s">
        <v>143</v>
      </c>
      <c r="N2963" s="201">
        <v>0.58219999999999994</v>
      </c>
      <c r="O2963" s="202"/>
      <c r="P2963" s="202"/>
      <c r="Q2963" s="203">
        <f t="shared" si="177"/>
        <v>0</v>
      </c>
      <c r="R2963" s="203">
        <f t="shared" si="178"/>
        <v>0</v>
      </c>
      <c r="S2963" s="213">
        <f>IF(M2963="nvt",0,IF(O2963&gt;0,VLOOKUP(M2963,'3-Productie normen'!A:K,VLOOKUP(O2963,'3-Productie normen'!$B$34:$C$35,2,FALSE),FALSE)))</f>
        <v>0</v>
      </c>
      <c r="T2963" s="213">
        <f t="shared" si="179"/>
        <v>0</v>
      </c>
      <c r="U2963" s="572"/>
    </row>
    <row r="2964" spans="1:21" ht="14.15" customHeight="1">
      <c r="A2964" s="231">
        <v>2963</v>
      </c>
      <c r="B2964" s="262" t="s">
        <v>88</v>
      </c>
      <c r="C2964" s="208" t="s">
        <v>2468</v>
      </c>
      <c r="D2964" s="208" t="s">
        <v>2469</v>
      </c>
      <c r="E2964" s="208" t="s">
        <v>2695</v>
      </c>
      <c r="F2964" s="208" t="s">
        <v>176</v>
      </c>
      <c r="G2964" s="208" t="s">
        <v>177</v>
      </c>
      <c r="H2964" s="208" t="s">
        <v>2879</v>
      </c>
      <c r="I2964" s="200" t="s">
        <v>143</v>
      </c>
      <c r="J2964" s="208" t="s">
        <v>209</v>
      </c>
      <c r="K2964" s="208" t="s">
        <v>213</v>
      </c>
      <c r="L2964" s="208"/>
      <c r="M2964" s="208" t="s">
        <v>143</v>
      </c>
      <c r="N2964" s="201">
        <v>1.0683</v>
      </c>
      <c r="O2964" s="202"/>
      <c r="P2964" s="202"/>
      <c r="Q2964" s="203">
        <f t="shared" si="177"/>
        <v>0</v>
      </c>
      <c r="R2964" s="203">
        <f t="shared" si="178"/>
        <v>0</v>
      </c>
      <c r="S2964" s="213">
        <f>IF(M2964="nvt",0,IF(O2964&gt;0,VLOOKUP(M2964,'3-Productie normen'!A:K,VLOOKUP(O2964,'3-Productie normen'!$B$34:$C$35,2,FALSE),FALSE)))</f>
        <v>0</v>
      </c>
      <c r="T2964" s="213">
        <f t="shared" si="179"/>
        <v>0</v>
      </c>
      <c r="U2964" s="572"/>
    </row>
    <row r="2965" spans="1:21" ht="14.15" customHeight="1">
      <c r="A2965" s="231">
        <v>2964</v>
      </c>
      <c r="B2965" s="262" t="s">
        <v>88</v>
      </c>
      <c r="C2965" s="208" t="s">
        <v>2468</v>
      </c>
      <c r="D2965" s="208" t="s">
        <v>2469</v>
      </c>
      <c r="E2965" s="208" t="s">
        <v>2695</v>
      </c>
      <c r="F2965" s="208" t="s">
        <v>176</v>
      </c>
      <c r="G2965" s="208" t="s">
        <v>177</v>
      </c>
      <c r="H2965" s="208" t="s">
        <v>2880</v>
      </c>
      <c r="I2965" s="200" t="s">
        <v>143</v>
      </c>
      <c r="J2965" s="208" t="s">
        <v>222</v>
      </c>
      <c r="K2965" s="208"/>
      <c r="L2965" s="208"/>
      <c r="M2965" s="208" t="s">
        <v>143</v>
      </c>
      <c r="N2965" s="201">
        <v>0.58160000000000001</v>
      </c>
      <c r="O2965" s="202"/>
      <c r="P2965" s="202"/>
      <c r="Q2965" s="203">
        <f t="shared" si="177"/>
        <v>0</v>
      </c>
      <c r="R2965" s="203">
        <f t="shared" si="178"/>
        <v>0</v>
      </c>
      <c r="S2965" s="213">
        <f>IF(M2965="nvt",0,IF(O2965&gt;0,VLOOKUP(M2965,'3-Productie normen'!A:K,VLOOKUP(O2965,'3-Productie normen'!$B$34:$C$35,2,FALSE),FALSE)))</f>
        <v>0</v>
      </c>
      <c r="T2965" s="213">
        <f t="shared" si="179"/>
        <v>0</v>
      </c>
      <c r="U2965" s="572"/>
    </row>
    <row r="2966" spans="1:21" ht="14.15" customHeight="1">
      <c r="A2966" s="231">
        <v>2965</v>
      </c>
      <c r="B2966" s="262" t="s">
        <v>88</v>
      </c>
      <c r="C2966" s="208" t="s">
        <v>2468</v>
      </c>
      <c r="D2966" s="208" t="s">
        <v>2469</v>
      </c>
      <c r="E2966" s="208" t="s">
        <v>2695</v>
      </c>
      <c r="F2966" s="208" t="s">
        <v>176</v>
      </c>
      <c r="G2966" s="208" t="s">
        <v>177</v>
      </c>
      <c r="H2966" s="208" t="s">
        <v>2881</v>
      </c>
      <c r="I2966" s="200" t="s">
        <v>143</v>
      </c>
      <c r="J2966" s="208" t="s">
        <v>209</v>
      </c>
      <c r="K2966" s="208" t="s">
        <v>213</v>
      </c>
      <c r="L2966" s="208"/>
      <c r="M2966" s="208" t="s">
        <v>143</v>
      </c>
      <c r="N2966" s="201">
        <v>1.0687</v>
      </c>
      <c r="O2966" s="202"/>
      <c r="P2966" s="202"/>
      <c r="Q2966" s="203">
        <f t="shared" si="177"/>
        <v>0</v>
      </c>
      <c r="R2966" s="203">
        <f t="shared" si="178"/>
        <v>0</v>
      </c>
      <c r="S2966" s="213">
        <f>IF(M2966="nvt",0,IF(O2966&gt;0,VLOOKUP(M2966,'3-Productie normen'!A:K,VLOOKUP(O2966,'3-Productie normen'!$B$34:$C$35,2,FALSE),FALSE)))</f>
        <v>0</v>
      </c>
      <c r="T2966" s="213">
        <f t="shared" si="179"/>
        <v>0</v>
      </c>
      <c r="U2966" s="572"/>
    </row>
    <row r="2967" spans="1:21" ht="14.15" customHeight="1">
      <c r="A2967" s="231">
        <v>2966</v>
      </c>
      <c r="B2967" s="262" t="s">
        <v>88</v>
      </c>
      <c r="C2967" s="208" t="s">
        <v>2468</v>
      </c>
      <c r="D2967" s="208" t="s">
        <v>2469</v>
      </c>
      <c r="E2967" s="208" t="s">
        <v>2695</v>
      </c>
      <c r="F2967" s="208" t="s">
        <v>176</v>
      </c>
      <c r="G2967" s="208" t="s">
        <v>177</v>
      </c>
      <c r="H2967" s="208" t="s">
        <v>2882</v>
      </c>
      <c r="I2967" s="200" t="s">
        <v>143</v>
      </c>
      <c r="J2967" s="208" t="s">
        <v>222</v>
      </c>
      <c r="K2967" s="208"/>
      <c r="L2967" s="208"/>
      <c r="M2967" s="208" t="s">
        <v>143</v>
      </c>
      <c r="N2967" s="201">
        <v>0.30620000000000003</v>
      </c>
      <c r="O2967" s="202"/>
      <c r="P2967" s="202"/>
      <c r="Q2967" s="203">
        <f t="shared" si="177"/>
        <v>0</v>
      </c>
      <c r="R2967" s="203">
        <f t="shared" si="178"/>
        <v>0</v>
      </c>
      <c r="S2967" s="213">
        <f>IF(M2967="nvt",0,IF(O2967&gt;0,VLOOKUP(M2967,'3-Productie normen'!A:K,VLOOKUP(O2967,'3-Productie normen'!$B$34:$C$35,2,FALSE),FALSE)))</f>
        <v>0</v>
      </c>
      <c r="T2967" s="213">
        <f t="shared" si="179"/>
        <v>0</v>
      </c>
      <c r="U2967" s="572"/>
    </row>
    <row r="2968" spans="1:21" ht="14.15" customHeight="1">
      <c r="A2968" s="231">
        <v>2967</v>
      </c>
      <c r="B2968" s="262" t="s">
        <v>88</v>
      </c>
      <c r="C2968" s="208" t="s">
        <v>2468</v>
      </c>
      <c r="D2968" s="208" t="s">
        <v>2469</v>
      </c>
      <c r="E2968" s="208" t="s">
        <v>2695</v>
      </c>
      <c r="F2968" s="208" t="s">
        <v>176</v>
      </c>
      <c r="G2968" s="208" t="s">
        <v>177</v>
      </c>
      <c r="H2968" s="208" t="s">
        <v>2883</v>
      </c>
      <c r="I2968" s="200" t="s">
        <v>143</v>
      </c>
      <c r="J2968" s="208" t="s">
        <v>790</v>
      </c>
      <c r="K2968" s="208" t="s">
        <v>790</v>
      </c>
      <c r="L2968" s="208"/>
      <c r="M2968" s="208" t="s">
        <v>143</v>
      </c>
      <c r="N2968" s="201">
        <v>52.824100000000001</v>
      </c>
      <c r="O2968" s="202"/>
      <c r="P2968" s="202"/>
      <c r="Q2968" s="203">
        <f t="shared" si="177"/>
        <v>0</v>
      </c>
      <c r="R2968" s="203">
        <f t="shared" si="178"/>
        <v>0</v>
      </c>
      <c r="S2968" s="213">
        <f>IF(M2968="nvt",0,IF(O2968&gt;0,VLOOKUP(M2968,'3-Productie normen'!A:K,VLOOKUP(O2968,'3-Productie normen'!$B$34:$C$35,2,FALSE),FALSE)))</f>
        <v>0</v>
      </c>
      <c r="T2968" s="213">
        <f t="shared" si="179"/>
        <v>0</v>
      </c>
      <c r="U2968" s="572"/>
    </row>
    <row r="2969" spans="1:21" ht="14.15" customHeight="1">
      <c r="A2969" s="231">
        <v>2968</v>
      </c>
      <c r="B2969" s="262" t="s">
        <v>88</v>
      </c>
      <c r="C2969" s="208" t="s">
        <v>2468</v>
      </c>
      <c r="D2969" s="208" t="s">
        <v>2469</v>
      </c>
      <c r="E2969" s="208" t="s">
        <v>2695</v>
      </c>
      <c r="F2969" s="208" t="s">
        <v>176</v>
      </c>
      <c r="G2969" s="208" t="s">
        <v>177</v>
      </c>
      <c r="H2969" s="208" t="s">
        <v>2884</v>
      </c>
      <c r="I2969" s="200" t="s">
        <v>143</v>
      </c>
      <c r="J2969" s="208" t="s">
        <v>790</v>
      </c>
      <c r="K2969" s="208" t="s">
        <v>790</v>
      </c>
      <c r="L2969" s="208"/>
      <c r="M2969" s="208" t="s">
        <v>143</v>
      </c>
      <c r="N2969" s="201">
        <v>79.669700000000006</v>
      </c>
      <c r="O2969" s="202"/>
      <c r="P2969" s="202"/>
      <c r="Q2969" s="203">
        <f t="shared" si="177"/>
        <v>0</v>
      </c>
      <c r="R2969" s="203">
        <f t="shared" si="178"/>
        <v>0</v>
      </c>
      <c r="S2969" s="213">
        <f>IF(M2969="nvt",0,IF(O2969&gt;0,VLOOKUP(M2969,'3-Productie normen'!A:K,VLOOKUP(O2969,'3-Productie normen'!$B$34:$C$35,2,FALSE),FALSE)))</f>
        <v>0</v>
      </c>
      <c r="T2969" s="213">
        <f t="shared" si="179"/>
        <v>0</v>
      </c>
      <c r="U2969" s="572"/>
    </row>
    <row r="2970" spans="1:21" ht="14.15" customHeight="1">
      <c r="A2970" s="232">
        <v>2969</v>
      </c>
      <c r="B2970" s="262" t="s">
        <v>88</v>
      </c>
      <c r="C2970" s="208" t="s">
        <v>2468</v>
      </c>
      <c r="D2970" s="208" t="s">
        <v>2469</v>
      </c>
      <c r="E2970" s="208" t="s">
        <v>2695</v>
      </c>
      <c r="F2970" s="208" t="s">
        <v>176</v>
      </c>
      <c r="G2970" s="208" t="s">
        <v>177</v>
      </c>
      <c r="H2970" s="208" t="s">
        <v>2885</v>
      </c>
      <c r="I2970" s="200" t="s">
        <v>143</v>
      </c>
      <c r="J2970" s="208" t="s">
        <v>790</v>
      </c>
      <c r="K2970" s="208" t="s">
        <v>790</v>
      </c>
      <c r="L2970" s="208"/>
      <c r="M2970" s="208" t="s">
        <v>143</v>
      </c>
      <c r="N2970" s="201">
        <v>52.833100000000002</v>
      </c>
      <c r="O2970" s="202"/>
      <c r="P2970" s="202"/>
      <c r="Q2970" s="203">
        <f t="shared" si="177"/>
        <v>0</v>
      </c>
      <c r="R2970" s="203">
        <f t="shared" si="178"/>
        <v>0</v>
      </c>
      <c r="S2970" s="213">
        <f>IF(M2970="nvt",0,IF(O2970&gt;0,VLOOKUP(M2970,'3-Productie normen'!A:K,VLOOKUP(O2970,'3-Productie normen'!$B$34:$C$35,2,FALSE),FALSE)))</f>
        <v>0</v>
      </c>
      <c r="T2970" s="213">
        <f t="shared" si="179"/>
        <v>0</v>
      </c>
      <c r="U2970" s="572"/>
    </row>
    <row r="2971" spans="1:21" ht="14.15" customHeight="1">
      <c r="A2971" s="231">
        <v>2970</v>
      </c>
      <c r="B2971" s="262" t="s">
        <v>88</v>
      </c>
      <c r="C2971" s="208" t="s">
        <v>2468</v>
      </c>
      <c r="D2971" s="208" t="s">
        <v>2469</v>
      </c>
      <c r="E2971" s="208" t="s">
        <v>2695</v>
      </c>
      <c r="F2971" s="208" t="s">
        <v>176</v>
      </c>
      <c r="G2971" s="208" t="s">
        <v>177</v>
      </c>
      <c r="H2971" s="208" t="s">
        <v>2886</v>
      </c>
      <c r="I2971" s="200" t="s">
        <v>143</v>
      </c>
      <c r="J2971" s="208" t="s">
        <v>790</v>
      </c>
      <c r="K2971" s="208" t="s">
        <v>790</v>
      </c>
      <c r="L2971" s="208"/>
      <c r="M2971" s="208" t="s">
        <v>143</v>
      </c>
      <c r="N2971" s="201">
        <v>79.669399999999996</v>
      </c>
      <c r="O2971" s="202"/>
      <c r="P2971" s="202"/>
      <c r="Q2971" s="203">
        <f t="shared" si="177"/>
        <v>0</v>
      </c>
      <c r="R2971" s="203">
        <f t="shared" si="178"/>
        <v>0</v>
      </c>
      <c r="S2971" s="213">
        <f>IF(M2971="nvt",0,IF(O2971&gt;0,VLOOKUP(M2971,'3-Productie normen'!A:K,VLOOKUP(O2971,'3-Productie normen'!$B$34:$C$35,2,FALSE),FALSE)))</f>
        <v>0</v>
      </c>
      <c r="T2971" s="213">
        <f t="shared" si="179"/>
        <v>0</v>
      </c>
      <c r="U2971" s="572"/>
    </row>
    <row r="2972" spans="1:21" ht="14.15" customHeight="1">
      <c r="A2972" s="231">
        <v>2971</v>
      </c>
      <c r="B2972" s="262" t="s">
        <v>88</v>
      </c>
      <c r="C2972" s="208" t="s">
        <v>2468</v>
      </c>
      <c r="D2972" s="208" t="s">
        <v>2469</v>
      </c>
      <c r="E2972" s="208" t="s">
        <v>2695</v>
      </c>
      <c r="F2972" s="208" t="s">
        <v>176</v>
      </c>
      <c r="G2972" s="208" t="s">
        <v>177</v>
      </c>
      <c r="H2972" s="208" t="s">
        <v>2887</v>
      </c>
      <c r="I2972" s="200" t="s">
        <v>143</v>
      </c>
      <c r="J2972" s="208" t="s">
        <v>790</v>
      </c>
      <c r="K2972" s="208" t="s">
        <v>790</v>
      </c>
      <c r="L2972" s="208"/>
      <c r="M2972" s="208" t="s">
        <v>143</v>
      </c>
      <c r="N2972" s="201">
        <v>51.971800000000002</v>
      </c>
      <c r="O2972" s="202"/>
      <c r="P2972" s="202"/>
      <c r="Q2972" s="203">
        <f t="shared" si="177"/>
        <v>0</v>
      </c>
      <c r="R2972" s="203">
        <f t="shared" si="178"/>
        <v>0</v>
      </c>
      <c r="S2972" s="213">
        <f>IF(M2972="nvt",0,IF(O2972&gt;0,VLOOKUP(M2972,'3-Productie normen'!A:K,VLOOKUP(O2972,'3-Productie normen'!$B$34:$C$35,2,FALSE),FALSE)))</f>
        <v>0</v>
      </c>
      <c r="T2972" s="213">
        <f t="shared" si="179"/>
        <v>0</v>
      </c>
      <c r="U2972" s="572"/>
    </row>
    <row r="2973" spans="1:21" ht="14.15" customHeight="1">
      <c r="A2973" s="231">
        <v>2972</v>
      </c>
      <c r="B2973" s="262" t="s">
        <v>88</v>
      </c>
      <c r="C2973" s="208" t="s">
        <v>2468</v>
      </c>
      <c r="D2973" s="208" t="s">
        <v>2469</v>
      </c>
      <c r="E2973" s="208" t="s">
        <v>2695</v>
      </c>
      <c r="F2973" s="208" t="s">
        <v>176</v>
      </c>
      <c r="G2973" s="208" t="s">
        <v>177</v>
      </c>
      <c r="H2973" s="208" t="s">
        <v>2888</v>
      </c>
      <c r="I2973" s="200" t="s">
        <v>143</v>
      </c>
      <c r="J2973" s="208" t="s">
        <v>790</v>
      </c>
      <c r="K2973" s="208" t="s">
        <v>790</v>
      </c>
      <c r="L2973" s="208"/>
      <c r="M2973" s="208" t="s">
        <v>143</v>
      </c>
      <c r="N2973" s="201">
        <v>79.684899999999999</v>
      </c>
      <c r="O2973" s="202"/>
      <c r="P2973" s="202"/>
      <c r="Q2973" s="203">
        <f t="shared" si="177"/>
        <v>0</v>
      </c>
      <c r="R2973" s="203">
        <f t="shared" si="178"/>
        <v>0</v>
      </c>
      <c r="S2973" s="213">
        <f>IF(M2973="nvt",0,IF(O2973&gt;0,VLOOKUP(M2973,'3-Productie normen'!A:K,VLOOKUP(O2973,'3-Productie normen'!$B$34:$C$35,2,FALSE),FALSE)))</f>
        <v>0</v>
      </c>
      <c r="T2973" s="213">
        <f t="shared" si="179"/>
        <v>0</v>
      </c>
      <c r="U2973" s="572"/>
    </row>
    <row r="2974" spans="1:21" ht="14.15" customHeight="1">
      <c r="A2974" s="231">
        <v>2973</v>
      </c>
      <c r="B2974" s="262" t="s">
        <v>88</v>
      </c>
      <c r="C2974" s="208" t="s">
        <v>2468</v>
      </c>
      <c r="D2974" s="208" t="s">
        <v>2469</v>
      </c>
      <c r="E2974" s="208" t="s">
        <v>2695</v>
      </c>
      <c r="F2974" s="208" t="s">
        <v>176</v>
      </c>
      <c r="G2974" s="208" t="s">
        <v>177</v>
      </c>
      <c r="H2974" s="208" t="s">
        <v>2889</v>
      </c>
      <c r="I2974" s="200" t="s">
        <v>143</v>
      </c>
      <c r="J2974" s="208" t="s">
        <v>790</v>
      </c>
      <c r="K2974" s="208" t="s">
        <v>790</v>
      </c>
      <c r="L2974" s="208"/>
      <c r="M2974" s="208" t="s">
        <v>143</v>
      </c>
      <c r="N2974" s="201">
        <v>52.808100000000003</v>
      </c>
      <c r="O2974" s="202"/>
      <c r="P2974" s="202"/>
      <c r="Q2974" s="203">
        <f t="shared" si="177"/>
        <v>0</v>
      </c>
      <c r="R2974" s="203">
        <f t="shared" si="178"/>
        <v>0</v>
      </c>
      <c r="S2974" s="213">
        <f>IF(M2974="nvt",0,IF(O2974&gt;0,VLOOKUP(M2974,'3-Productie normen'!A:K,VLOOKUP(O2974,'3-Productie normen'!$B$34:$C$35,2,FALSE),FALSE)))</f>
        <v>0</v>
      </c>
      <c r="T2974" s="213">
        <f t="shared" si="179"/>
        <v>0</v>
      </c>
      <c r="U2974" s="572"/>
    </row>
    <row r="2975" spans="1:21" ht="14.15" customHeight="1">
      <c r="A2975" s="231">
        <v>2974</v>
      </c>
      <c r="B2975" s="262" t="s">
        <v>88</v>
      </c>
      <c r="C2975" s="208" t="s">
        <v>2468</v>
      </c>
      <c r="D2975" s="208" t="s">
        <v>2469</v>
      </c>
      <c r="E2975" s="208" t="s">
        <v>2695</v>
      </c>
      <c r="F2975" s="208" t="s">
        <v>176</v>
      </c>
      <c r="G2975" s="208" t="s">
        <v>177</v>
      </c>
      <c r="H2975" s="208" t="s">
        <v>2890</v>
      </c>
      <c r="I2975" s="200" t="s">
        <v>143</v>
      </c>
      <c r="J2975" s="208" t="s">
        <v>790</v>
      </c>
      <c r="K2975" s="208" t="s">
        <v>790</v>
      </c>
      <c r="L2975" s="208"/>
      <c r="M2975" s="208" t="s">
        <v>143</v>
      </c>
      <c r="N2975" s="201">
        <v>79.686099999999996</v>
      </c>
      <c r="O2975" s="202"/>
      <c r="P2975" s="202"/>
      <c r="Q2975" s="203">
        <f t="shared" si="177"/>
        <v>0</v>
      </c>
      <c r="R2975" s="203">
        <f t="shared" si="178"/>
        <v>0</v>
      </c>
      <c r="S2975" s="213">
        <f>IF(M2975="nvt",0,IF(O2975&gt;0,VLOOKUP(M2975,'3-Productie normen'!A:K,VLOOKUP(O2975,'3-Productie normen'!$B$34:$C$35,2,FALSE),FALSE)))</f>
        <v>0</v>
      </c>
      <c r="T2975" s="213">
        <f t="shared" si="179"/>
        <v>0</v>
      </c>
      <c r="U2975" s="572"/>
    </row>
    <row r="2976" spans="1:21" ht="14.15" customHeight="1">
      <c r="A2976" s="231">
        <v>2975</v>
      </c>
      <c r="B2976" s="262" t="s">
        <v>88</v>
      </c>
      <c r="C2976" s="208" t="s">
        <v>2468</v>
      </c>
      <c r="D2976" s="208" t="s">
        <v>2469</v>
      </c>
      <c r="E2976" s="208" t="s">
        <v>2695</v>
      </c>
      <c r="F2976" s="208" t="s">
        <v>176</v>
      </c>
      <c r="G2976" s="208" t="s">
        <v>407</v>
      </c>
      <c r="H2976" s="208" t="s">
        <v>2891</v>
      </c>
      <c r="I2976" s="200" t="s">
        <v>143</v>
      </c>
      <c r="J2976" s="208" t="s">
        <v>209</v>
      </c>
      <c r="K2976" s="208" t="s">
        <v>213</v>
      </c>
      <c r="L2976" s="208"/>
      <c r="M2976" s="208" t="s">
        <v>143</v>
      </c>
      <c r="N2976" s="201">
        <v>767.13479999999993</v>
      </c>
      <c r="O2976" s="202"/>
      <c r="P2976" s="202"/>
      <c r="Q2976" s="203">
        <f t="shared" si="177"/>
        <v>0</v>
      </c>
      <c r="R2976" s="203">
        <f t="shared" si="178"/>
        <v>0</v>
      </c>
      <c r="S2976" s="213">
        <f>IF(M2976="nvt",0,IF(O2976&gt;0,VLOOKUP(M2976,'3-Productie normen'!A:K,VLOOKUP(O2976,'3-Productie normen'!$B$34:$C$35,2,FALSE),FALSE)))</f>
        <v>0</v>
      </c>
      <c r="T2976" s="213">
        <f t="shared" si="179"/>
        <v>0</v>
      </c>
      <c r="U2976" s="572"/>
    </row>
    <row r="2977" spans="1:21" ht="14.15" customHeight="1">
      <c r="A2977" s="231">
        <v>2976</v>
      </c>
      <c r="B2977" s="262" t="s">
        <v>88</v>
      </c>
      <c r="C2977" s="208" t="s">
        <v>2468</v>
      </c>
      <c r="D2977" s="208" t="s">
        <v>2469</v>
      </c>
      <c r="E2977" s="208" t="s">
        <v>2695</v>
      </c>
      <c r="F2977" s="208" t="s">
        <v>176</v>
      </c>
      <c r="G2977" s="208" t="s">
        <v>407</v>
      </c>
      <c r="H2977" s="208" t="s">
        <v>2892</v>
      </c>
      <c r="I2977" s="200" t="s">
        <v>143</v>
      </c>
      <c r="J2977" s="208" t="s">
        <v>209</v>
      </c>
      <c r="K2977" s="208" t="s">
        <v>213</v>
      </c>
      <c r="L2977" s="208"/>
      <c r="M2977" s="208" t="s">
        <v>143</v>
      </c>
      <c r="N2977" s="201">
        <v>871.18920000000003</v>
      </c>
      <c r="O2977" s="202"/>
      <c r="P2977" s="202"/>
      <c r="Q2977" s="203">
        <f t="shared" si="177"/>
        <v>0</v>
      </c>
      <c r="R2977" s="203">
        <f t="shared" si="178"/>
        <v>0</v>
      </c>
      <c r="S2977" s="213">
        <f>IF(M2977="nvt",0,IF(O2977&gt;0,VLOOKUP(M2977,'3-Productie normen'!A:K,VLOOKUP(O2977,'3-Productie normen'!$B$34:$C$35,2,FALSE),FALSE)))</f>
        <v>0</v>
      </c>
      <c r="T2977" s="213">
        <f t="shared" si="179"/>
        <v>0</v>
      </c>
      <c r="U2977" s="572"/>
    </row>
    <row r="2978" spans="1:21" ht="14.15" customHeight="1">
      <c r="A2978" s="232">
        <v>2977</v>
      </c>
      <c r="B2978" s="262" t="s">
        <v>88</v>
      </c>
      <c r="C2978" s="208" t="s">
        <v>2468</v>
      </c>
      <c r="D2978" s="208" t="s">
        <v>2469</v>
      </c>
      <c r="E2978" s="208" t="s">
        <v>2695</v>
      </c>
      <c r="F2978" s="208" t="s">
        <v>176</v>
      </c>
      <c r="G2978" s="208" t="s">
        <v>407</v>
      </c>
      <c r="H2978" s="208" t="s">
        <v>2893</v>
      </c>
      <c r="I2978" s="200" t="s">
        <v>143</v>
      </c>
      <c r="J2978" s="208" t="s">
        <v>209</v>
      </c>
      <c r="K2978" s="208" t="s">
        <v>215</v>
      </c>
      <c r="L2978" s="208"/>
      <c r="M2978" s="208" t="s">
        <v>143</v>
      </c>
      <c r="N2978" s="201">
        <v>6.4419000000000004</v>
      </c>
      <c r="O2978" s="202"/>
      <c r="P2978" s="202"/>
      <c r="Q2978" s="203">
        <f t="shared" si="177"/>
        <v>0</v>
      </c>
      <c r="R2978" s="203">
        <f t="shared" si="178"/>
        <v>0</v>
      </c>
      <c r="S2978" s="213">
        <f>IF(M2978="nvt",0,IF(O2978&gt;0,VLOOKUP(M2978,'3-Productie normen'!A:K,VLOOKUP(O2978,'3-Productie normen'!$B$34:$C$35,2,FALSE),FALSE)))</f>
        <v>0</v>
      </c>
      <c r="T2978" s="213">
        <f t="shared" si="179"/>
        <v>0</v>
      </c>
      <c r="U2978" s="572"/>
    </row>
    <row r="2979" spans="1:21" ht="14.15" customHeight="1">
      <c r="A2979" s="231">
        <v>2978</v>
      </c>
      <c r="B2979" s="262" t="s">
        <v>88</v>
      </c>
      <c r="C2979" s="208" t="s">
        <v>2468</v>
      </c>
      <c r="D2979" s="208" t="s">
        <v>2469</v>
      </c>
      <c r="E2979" s="208" t="s">
        <v>2695</v>
      </c>
      <c r="F2979" s="208" t="s">
        <v>176</v>
      </c>
      <c r="G2979" s="208" t="s">
        <v>407</v>
      </c>
      <c r="H2979" s="208" t="s">
        <v>2894</v>
      </c>
      <c r="I2979" s="200" t="s">
        <v>143</v>
      </c>
      <c r="J2979" s="208" t="s">
        <v>222</v>
      </c>
      <c r="K2979" s="208" t="s">
        <v>237</v>
      </c>
      <c r="L2979" s="208"/>
      <c r="M2979" s="208" t="s">
        <v>143</v>
      </c>
      <c r="N2979" s="201">
        <v>19.850200000000001</v>
      </c>
      <c r="O2979" s="202"/>
      <c r="P2979" s="202"/>
      <c r="Q2979" s="203">
        <f t="shared" si="177"/>
        <v>0</v>
      </c>
      <c r="R2979" s="203">
        <f t="shared" si="178"/>
        <v>0</v>
      </c>
      <c r="S2979" s="213">
        <f>IF(M2979="nvt",0,IF(O2979&gt;0,VLOOKUP(M2979,'3-Productie normen'!A:K,VLOOKUP(O2979,'3-Productie normen'!$B$34:$C$35,2,FALSE),FALSE)))</f>
        <v>0</v>
      </c>
      <c r="T2979" s="213">
        <f t="shared" si="179"/>
        <v>0</v>
      </c>
      <c r="U2979" s="572"/>
    </row>
    <row r="2980" spans="1:21" ht="14.15" customHeight="1">
      <c r="A2980" s="231">
        <v>2979</v>
      </c>
      <c r="B2980" s="262" t="s">
        <v>88</v>
      </c>
      <c r="C2980" s="208" t="s">
        <v>2468</v>
      </c>
      <c r="D2980" s="208" t="s">
        <v>2469</v>
      </c>
      <c r="E2980" s="208" t="s">
        <v>2695</v>
      </c>
      <c r="F2980" s="208" t="s">
        <v>176</v>
      </c>
      <c r="G2980" s="208" t="s">
        <v>407</v>
      </c>
      <c r="H2980" s="208" t="s">
        <v>2895</v>
      </c>
      <c r="I2980" s="200" t="s">
        <v>143</v>
      </c>
      <c r="J2980" s="208" t="s">
        <v>222</v>
      </c>
      <c r="K2980" s="208" t="s">
        <v>237</v>
      </c>
      <c r="L2980" s="208"/>
      <c r="M2980" s="208" t="s">
        <v>143</v>
      </c>
      <c r="N2980" s="201">
        <v>13.498299999999999</v>
      </c>
      <c r="O2980" s="202"/>
      <c r="P2980" s="202"/>
      <c r="Q2980" s="203">
        <f t="shared" si="177"/>
        <v>0</v>
      </c>
      <c r="R2980" s="203">
        <f t="shared" si="178"/>
        <v>0</v>
      </c>
      <c r="S2980" s="213">
        <f>IF(M2980="nvt",0,IF(O2980&gt;0,VLOOKUP(M2980,'3-Productie normen'!A:K,VLOOKUP(O2980,'3-Productie normen'!$B$34:$C$35,2,FALSE),FALSE)))</f>
        <v>0</v>
      </c>
      <c r="T2980" s="213">
        <f t="shared" si="179"/>
        <v>0</v>
      </c>
      <c r="U2980" s="572"/>
    </row>
    <row r="2981" spans="1:21" ht="14.15" customHeight="1">
      <c r="A2981" s="231">
        <v>2980</v>
      </c>
      <c r="B2981" s="262" t="s">
        <v>88</v>
      </c>
      <c r="C2981" s="208" t="s">
        <v>2468</v>
      </c>
      <c r="D2981" s="208" t="s">
        <v>2469</v>
      </c>
      <c r="E2981" s="208" t="s">
        <v>2695</v>
      </c>
      <c r="F2981" s="208" t="s">
        <v>176</v>
      </c>
      <c r="G2981" s="208" t="s">
        <v>407</v>
      </c>
      <c r="H2981" s="208" t="s">
        <v>2896</v>
      </c>
      <c r="I2981" s="200" t="s">
        <v>143</v>
      </c>
      <c r="J2981" s="208" t="s">
        <v>209</v>
      </c>
      <c r="K2981" s="208" t="s">
        <v>213</v>
      </c>
      <c r="L2981" s="208"/>
      <c r="M2981" s="208" t="s">
        <v>143</v>
      </c>
      <c r="N2981" s="201">
        <v>12.148800000000001</v>
      </c>
      <c r="O2981" s="202"/>
      <c r="P2981" s="202"/>
      <c r="Q2981" s="203">
        <f t="shared" si="177"/>
        <v>0</v>
      </c>
      <c r="R2981" s="203">
        <f t="shared" si="178"/>
        <v>0</v>
      </c>
      <c r="S2981" s="213">
        <f>IF(M2981="nvt",0,IF(O2981&gt;0,VLOOKUP(M2981,'3-Productie normen'!A:K,VLOOKUP(O2981,'3-Productie normen'!$B$34:$C$35,2,FALSE),FALSE)))</f>
        <v>0</v>
      </c>
      <c r="T2981" s="213">
        <f t="shared" si="179"/>
        <v>0</v>
      </c>
      <c r="U2981" s="572"/>
    </row>
    <row r="2982" spans="1:21" ht="14.15" customHeight="1">
      <c r="A2982" s="231">
        <v>2981</v>
      </c>
      <c r="B2982" s="262" t="s">
        <v>88</v>
      </c>
      <c r="C2982" s="208" t="s">
        <v>2468</v>
      </c>
      <c r="D2982" s="208" t="s">
        <v>2469</v>
      </c>
      <c r="E2982" s="208" t="s">
        <v>2695</v>
      </c>
      <c r="F2982" s="208" t="s">
        <v>176</v>
      </c>
      <c r="G2982" s="208" t="s">
        <v>407</v>
      </c>
      <c r="H2982" s="208" t="s">
        <v>2897</v>
      </c>
      <c r="I2982" s="200" t="s">
        <v>143</v>
      </c>
      <c r="J2982" s="208" t="s">
        <v>222</v>
      </c>
      <c r="K2982" s="208"/>
      <c r="L2982" s="208"/>
      <c r="M2982" s="208" t="s">
        <v>143</v>
      </c>
      <c r="N2982" s="201">
        <v>0.69930000000000003</v>
      </c>
      <c r="O2982" s="202"/>
      <c r="P2982" s="202"/>
      <c r="Q2982" s="203">
        <f t="shared" si="177"/>
        <v>0</v>
      </c>
      <c r="R2982" s="203">
        <f t="shared" si="178"/>
        <v>0</v>
      </c>
      <c r="S2982" s="213">
        <f>IF(M2982="nvt",0,IF(O2982&gt;0,VLOOKUP(M2982,'3-Productie normen'!A:K,VLOOKUP(O2982,'3-Productie normen'!$B$34:$C$35,2,FALSE),FALSE)))</f>
        <v>0</v>
      </c>
      <c r="T2982" s="213">
        <f t="shared" si="179"/>
        <v>0</v>
      </c>
      <c r="U2982" s="572"/>
    </row>
    <row r="2983" spans="1:21" ht="14.15" customHeight="1">
      <c r="A2983" s="231">
        <v>2982</v>
      </c>
      <c r="B2983" s="262" t="s">
        <v>88</v>
      </c>
      <c r="C2983" s="208" t="s">
        <v>2468</v>
      </c>
      <c r="D2983" s="208" t="s">
        <v>2469</v>
      </c>
      <c r="E2983" s="208" t="s">
        <v>2695</v>
      </c>
      <c r="F2983" s="208" t="s">
        <v>176</v>
      </c>
      <c r="G2983" s="208" t="s">
        <v>407</v>
      </c>
      <c r="H2983" s="208" t="s">
        <v>2898</v>
      </c>
      <c r="I2983" s="200" t="s">
        <v>143</v>
      </c>
      <c r="J2983" s="208" t="s">
        <v>222</v>
      </c>
      <c r="K2983" s="208"/>
      <c r="L2983" s="208"/>
      <c r="M2983" s="208" t="s">
        <v>143</v>
      </c>
      <c r="N2983" s="201">
        <v>0.69640000000000002</v>
      </c>
      <c r="O2983" s="202"/>
      <c r="P2983" s="202"/>
      <c r="Q2983" s="203">
        <f t="shared" si="177"/>
        <v>0</v>
      </c>
      <c r="R2983" s="203">
        <f t="shared" si="178"/>
        <v>0</v>
      </c>
      <c r="S2983" s="213">
        <f>IF(M2983="nvt",0,IF(O2983&gt;0,VLOOKUP(M2983,'3-Productie normen'!A:K,VLOOKUP(O2983,'3-Productie normen'!$B$34:$C$35,2,FALSE),FALSE)))</f>
        <v>0</v>
      </c>
      <c r="T2983" s="213">
        <f t="shared" si="179"/>
        <v>0</v>
      </c>
      <c r="U2983" s="572"/>
    </row>
    <row r="2984" spans="1:21" ht="14.15" customHeight="1">
      <c r="A2984" s="231">
        <v>2983</v>
      </c>
      <c r="B2984" s="262" t="s">
        <v>88</v>
      </c>
      <c r="C2984" s="208" t="s">
        <v>2468</v>
      </c>
      <c r="D2984" s="208" t="s">
        <v>2469</v>
      </c>
      <c r="E2984" s="208" t="s">
        <v>2695</v>
      </c>
      <c r="F2984" s="208" t="s">
        <v>176</v>
      </c>
      <c r="G2984" s="208" t="s">
        <v>407</v>
      </c>
      <c r="H2984" s="208" t="s">
        <v>2899</v>
      </c>
      <c r="I2984" s="200" t="s">
        <v>143</v>
      </c>
      <c r="J2984" s="208" t="s">
        <v>222</v>
      </c>
      <c r="K2984" s="208"/>
      <c r="L2984" s="208"/>
      <c r="M2984" s="208" t="s">
        <v>143</v>
      </c>
      <c r="N2984" s="201">
        <v>0.59179999999999999</v>
      </c>
      <c r="O2984" s="202"/>
      <c r="P2984" s="202"/>
      <c r="Q2984" s="203">
        <f t="shared" si="177"/>
        <v>0</v>
      </c>
      <c r="R2984" s="203">
        <f t="shared" si="178"/>
        <v>0</v>
      </c>
      <c r="S2984" s="213">
        <f>IF(M2984="nvt",0,IF(O2984&gt;0,VLOOKUP(M2984,'3-Productie normen'!A:K,VLOOKUP(O2984,'3-Productie normen'!$B$34:$C$35,2,FALSE),FALSE)))</f>
        <v>0</v>
      </c>
      <c r="T2984" s="213">
        <f t="shared" si="179"/>
        <v>0</v>
      </c>
      <c r="U2984" s="572"/>
    </row>
    <row r="2985" spans="1:21" ht="14.15" customHeight="1">
      <c r="A2985" s="231">
        <v>2984</v>
      </c>
      <c r="B2985" s="262" t="s">
        <v>88</v>
      </c>
      <c r="C2985" s="208" t="s">
        <v>2468</v>
      </c>
      <c r="D2985" s="208" t="s">
        <v>2469</v>
      </c>
      <c r="E2985" s="208" t="s">
        <v>2695</v>
      </c>
      <c r="F2985" s="208" t="s">
        <v>176</v>
      </c>
      <c r="G2985" s="208" t="s">
        <v>407</v>
      </c>
      <c r="H2985" s="208" t="s">
        <v>2900</v>
      </c>
      <c r="I2985" s="200" t="s">
        <v>143</v>
      </c>
      <c r="J2985" s="208" t="s">
        <v>209</v>
      </c>
      <c r="K2985" s="208" t="s">
        <v>210</v>
      </c>
      <c r="L2985" s="208"/>
      <c r="M2985" s="208" t="s">
        <v>143</v>
      </c>
      <c r="N2985" s="201">
        <v>5.8583000000000007</v>
      </c>
      <c r="O2985" s="202"/>
      <c r="P2985" s="202"/>
      <c r="Q2985" s="203">
        <f t="shared" si="177"/>
        <v>0</v>
      </c>
      <c r="R2985" s="203">
        <f t="shared" si="178"/>
        <v>0</v>
      </c>
      <c r="S2985" s="213">
        <f>IF(M2985="nvt",0,IF(O2985&gt;0,VLOOKUP(M2985,'3-Productie normen'!A:K,VLOOKUP(O2985,'3-Productie normen'!$B$34:$C$35,2,FALSE),FALSE)))</f>
        <v>0</v>
      </c>
      <c r="T2985" s="213">
        <f t="shared" si="179"/>
        <v>0</v>
      </c>
      <c r="U2985" s="572"/>
    </row>
    <row r="2986" spans="1:21" ht="14.15" customHeight="1">
      <c r="A2986" s="232">
        <v>2985</v>
      </c>
      <c r="B2986" s="262" t="s">
        <v>88</v>
      </c>
      <c r="C2986" s="208" t="s">
        <v>2468</v>
      </c>
      <c r="D2986" s="208" t="s">
        <v>2469</v>
      </c>
      <c r="E2986" s="208" t="s">
        <v>2695</v>
      </c>
      <c r="F2986" s="208" t="s">
        <v>176</v>
      </c>
      <c r="G2986" s="208" t="s">
        <v>407</v>
      </c>
      <c r="H2986" s="208" t="s">
        <v>2901</v>
      </c>
      <c r="I2986" s="200" t="s">
        <v>143</v>
      </c>
      <c r="J2986" s="208" t="s">
        <v>222</v>
      </c>
      <c r="K2986" s="208"/>
      <c r="L2986" s="208"/>
      <c r="M2986" s="208" t="s">
        <v>143</v>
      </c>
      <c r="N2986" s="201">
        <v>0.67200000000000004</v>
      </c>
      <c r="O2986" s="202"/>
      <c r="P2986" s="202"/>
      <c r="Q2986" s="203">
        <f t="shared" si="177"/>
        <v>0</v>
      </c>
      <c r="R2986" s="203">
        <f t="shared" si="178"/>
        <v>0</v>
      </c>
      <c r="S2986" s="213">
        <f>IF(M2986="nvt",0,IF(O2986&gt;0,VLOOKUP(M2986,'3-Productie normen'!A:K,VLOOKUP(O2986,'3-Productie normen'!$B$34:$C$35,2,FALSE),FALSE)))</f>
        <v>0</v>
      </c>
      <c r="T2986" s="213">
        <f t="shared" si="179"/>
        <v>0</v>
      </c>
      <c r="U2986" s="572"/>
    </row>
    <row r="2987" spans="1:21" ht="14.15" customHeight="1">
      <c r="A2987" s="231">
        <v>2986</v>
      </c>
      <c r="B2987" s="262" t="s">
        <v>88</v>
      </c>
      <c r="C2987" s="208" t="s">
        <v>2468</v>
      </c>
      <c r="D2987" s="208" t="s">
        <v>2469</v>
      </c>
      <c r="E2987" s="208" t="s">
        <v>2695</v>
      </c>
      <c r="F2987" s="208" t="s">
        <v>176</v>
      </c>
      <c r="G2987" s="208" t="s">
        <v>407</v>
      </c>
      <c r="H2987" s="208" t="s">
        <v>2902</v>
      </c>
      <c r="I2987" s="200" t="s">
        <v>143</v>
      </c>
      <c r="J2987" s="208" t="s">
        <v>222</v>
      </c>
      <c r="K2987" s="208"/>
      <c r="L2987" s="208"/>
      <c r="M2987" s="208" t="s">
        <v>143</v>
      </c>
      <c r="N2987" s="201">
        <v>0.8418000000000001</v>
      </c>
      <c r="O2987" s="202"/>
      <c r="P2987" s="202"/>
      <c r="Q2987" s="203">
        <f t="shared" si="177"/>
        <v>0</v>
      </c>
      <c r="R2987" s="203">
        <f t="shared" si="178"/>
        <v>0</v>
      </c>
      <c r="S2987" s="213">
        <f>IF(M2987="nvt",0,IF(O2987&gt;0,VLOOKUP(M2987,'3-Productie normen'!A:K,VLOOKUP(O2987,'3-Productie normen'!$B$34:$C$35,2,FALSE),FALSE)))</f>
        <v>0</v>
      </c>
      <c r="T2987" s="213">
        <f t="shared" si="179"/>
        <v>0</v>
      </c>
      <c r="U2987" s="572"/>
    </row>
    <row r="2988" spans="1:21" ht="14.15" customHeight="1">
      <c r="A2988" s="231">
        <v>2987</v>
      </c>
      <c r="B2988" s="262" t="s">
        <v>88</v>
      </c>
      <c r="C2988" s="208" t="s">
        <v>2468</v>
      </c>
      <c r="D2988" s="208" t="s">
        <v>2469</v>
      </c>
      <c r="E2988" s="208" t="s">
        <v>2695</v>
      </c>
      <c r="F2988" s="208" t="s">
        <v>176</v>
      </c>
      <c r="G2988" s="208" t="s">
        <v>407</v>
      </c>
      <c r="H2988" s="208" t="s">
        <v>2903</v>
      </c>
      <c r="I2988" s="200" t="s">
        <v>143</v>
      </c>
      <c r="J2988" s="208" t="s">
        <v>222</v>
      </c>
      <c r="K2988" s="208"/>
      <c r="L2988" s="208"/>
      <c r="M2988" s="208" t="s">
        <v>143</v>
      </c>
      <c r="N2988" s="201">
        <v>0.59219999999999995</v>
      </c>
      <c r="O2988" s="202"/>
      <c r="P2988" s="202"/>
      <c r="Q2988" s="203">
        <f t="shared" si="177"/>
        <v>0</v>
      </c>
      <c r="R2988" s="203">
        <f t="shared" si="178"/>
        <v>0</v>
      </c>
      <c r="S2988" s="213">
        <f>IF(M2988="nvt",0,IF(O2988&gt;0,VLOOKUP(M2988,'3-Productie normen'!A:K,VLOOKUP(O2988,'3-Productie normen'!$B$34:$C$35,2,FALSE),FALSE)))</f>
        <v>0</v>
      </c>
      <c r="T2988" s="213">
        <f t="shared" si="179"/>
        <v>0</v>
      </c>
      <c r="U2988" s="572"/>
    </row>
    <row r="2989" spans="1:21" ht="14.15" customHeight="1">
      <c r="A2989" s="231">
        <v>2988</v>
      </c>
      <c r="B2989" s="262" t="s">
        <v>92</v>
      </c>
      <c r="C2989" s="199" t="s">
        <v>2904</v>
      </c>
      <c r="D2989" s="199" t="s">
        <v>2905</v>
      </c>
      <c r="E2989" s="199" t="s">
        <v>2906</v>
      </c>
      <c r="F2989" s="199" t="s">
        <v>176</v>
      </c>
      <c r="G2989" s="199" t="s">
        <v>407</v>
      </c>
      <c r="H2989" s="199" t="s">
        <v>408</v>
      </c>
      <c r="I2989" s="200" t="s">
        <v>125</v>
      </c>
      <c r="J2989" s="199" t="s">
        <v>179</v>
      </c>
      <c r="K2989" s="199" t="s">
        <v>179</v>
      </c>
      <c r="L2989" s="199" t="s">
        <v>253</v>
      </c>
      <c r="M2989" s="199" t="s">
        <v>124</v>
      </c>
      <c r="N2989" s="201">
        <v>73.156099999999995</v>
      </c>
      <c r="O2989" s="202" t="s">
        <v>81</v>
      </c>
      <c r="P2989" s="202"/>
      <c r="Q2989" s="203">
        <f t="shared" si="177"/>
        <v>0</v>
      </c>
      <c r="R2989" s="203">
        <f t="shared" si="178"/>
        <v>0</v>
      </c>
      <c r="S2989" s="213">
        <f>IF(M2989="nvt",0,IF(O2989&gt;0,VLOOKUP(M2989,'3-Productie normen'!A:K,VLOOKUP(O2989,'3-Productie normen'!$B$34:$C$35,2,FALSE),FALSE)))</f>
        <v>0</v>
      </c>
      <c r="T2989" s="213">
        <f t="shared" si="179"/>
        <v>0</v>
      </c>
      <c r="U2989" s="572"/>
    </row>
    <row r="2990" spans="1:21" ht="14.15" customHeight="1">
      <c r="A2990" s="231">
        <v>2989</v>
      </c>
      <c r="B2990" s="262" t="s">
        <v>92</v>
      </c>
      <c r="C2990" s="199" t="s">
        <v>2904</v>
      </c>
      <c r="D2990" s="199" t="s">
        <v>2905</v>
      </c>
      <c r="E2990" s="199" t="s">
        <v>2906</v>
      </c>
      <c r="F2990" s="199" t="s">
        <v>176</v>
      </c>
      <c r="G2990" s="199" t="s">
        <v>407</v>
      </c>
      <c r="H2990" s="199" t="s">
        <v>409</v>
      </c>
      <c r="I2990" s="200" t="s">
        <v>136</v>
      </c>
      <c r="J2990" s="199" t="s">
        <v>179</v>
      </c>
      <c r="K2990" s="199" t="s">
        <v>265</v>
      </c>
      <c r="L2990" s="199" t="s">
        <v>253</v>
      </c>
      <c r="M2990" s="199" t="s">
        <v>135</v>
      </c>
      <c r="N2990" s="201">
        <v>59.504899999999999</v>
      </c>
      <c r="O2990" s="202" t="s">
        <v>81</v>
      </c>
      <c r="P2990" s="202"/>
      <c r="Q2990" s="203">
        <f t="shared" ref="Q2990:Q3053" si="180">IF(O2990="nvt",0,IF(O2990&gt;0,S2990*N2990,0))</f>
        <v>0</v>
      </c>
      <c r="R2990" s="203">
        <f t="shared" ref="R2990:R3053" si="181">IF(P2990&gt;0,T2990*N2990,0)</f>
        <v>0</v>
      </c>
      <c r="S2990" s="213">
        <f>IF(M2990="nvt",0,IF(O2990&gt;0,VLOOKUP(M2990,'3-Productie normen'!A:K,VLOOKUP(O2990,'3-Productie normen'!$B$34:$C$35,2,FALSE),FALSE)))</f>
        <v>0</v>
      </c>
      <c r="T2990" s="213">
        <f t="shared" ref="T2990:T3053" si="182">IF(P2990&gt;0,S2990*$T$8,0)</f>
        <v>0</v>
      </c>
      <c r="U2990" s="572"/>
    </row>
    <row r="2991" spans="1:21" ht="14.15" customHeight="1">
      <c r="A2991" s="231">
        <v>2990</v>
      </c>
      <c r="B2991" s="262" t="s">
        <v>92</v>
      </c>
      <c r="C2991" s="199" t="s">
        <v>2904</v>
      </c>
      <c r="D2991" s="199" t="s">
        <v>2905</v>
      </c>
      <c r="E2991" s="199" t="s">
        <v>2906</v>
      </c>
      <c r="F2991" s="199" t="s">
        <v>176</v>
      </c>
      <c r="G2991" s="199" t="s">
        <v>407</v>
      </c>
      <c r="H2991" s="199" t="s">
        <v>410</v>
      </c>
      <c r="I2991" s="200" t="s">
        <v>245</v>
      </c>
      <c r="J2991" s="199" t="s">
        <v>222</v>
      </c>
      <c r="K2991" s="199" t="s">
        <v>223</v>
      </c>
      <c r="L2991" s="199" t="s">
        <v>180</v>
      </c>
      <c r="M2991" s="199" t="s">
        <v>143</v>
      </c>
      <c r="N2991" s="201">
        <v>5.6936</v>
      </c>
      <c r="O2991" s="202"/>
      <c r="P2991" s="202"/>
      <c r="Q2991" s="203">
        <f t="shared" si="180"/>
        <v>0</v>
      </c>
      <c r="R2991" s="203">
        <f t="shared" si="181"/>
        <v>0</v>
      </c>
      <c r="S2991" s="213">
        <f>IF(M2991="nvt",0,IF(O2991&gt;0,VLOOKUP(M2991,'3-Productie normen'!A:K,VLOOKUP(O2991,'3-Productie normen'!$B$34:$C$35,2,FALSE),FALSE)))</f>
        <v>0</v>
      </c>
      <c r="T2991" s="213">
        <f t="shared" si="182"/>
        <v>0</v>
      </c>
      <c r="U2991" s="572"/>
    </row>
    <row r="2992" spans="1:21" ht="14.15" customHeight="1">
      <c r="A2992" s="231">
        <v>2991</v>
      </c>
      <c r="B2992" s="262" t="s">
        <v>92</v>
      </c>
      <c r="C2992" s="199" t="s">
        <v>2904</v>
      </c>
      <c r="D2992" s="199" t="s">
        <v>2905</v>
      </c>
      <c r="E2992" s="199" t="s">
        <v>2906</v>
      </c>
      <c r="F2992" s="199" t="s">
        <v>176</v>
      </c>
      <c r="G2992" s="199" t="s">
        <v>407</v>
      </c>
      <c r="H2992" s="199" t="s">
        <v>411</v>
      </c>
      <c r="I2992" s="200" t="s">
        <v>123</v>
      </c>
      <c r="J2992" s="199" t="s">
        <v>179</v>
      </c>
      <c r="K2992" s="199" t="s">
        <v>179</v>
      </c>
      <c r="L2992" s="199" t="s">
        <v>261</v>
      </c>
      <c r="M2992" s="199" t="s">
        <v>122</v>
      </c>
      <c r="N2992" s="201">
        <v>28.943899999999999</v>
      </c>
      <c r="O2992" s="202" t="s">
        <v>81</v>
      </c>
      <c r="P2992" s="202"/>
      <c r="Q2992" s="203">
        <f t="shared" si="180"/>
        <v>0</v>
      </c>
      <c r="R2992" s="203">
        <f t="shared" si="181"/>
        <v>0</v>
      </c>
      <c r="S2992" s="213">
        <f>IF(M2992="nvt",0,IF(O2992&gt;0,VLOOKUP(M2992,'3-Productie normen'!A:K,VLOOKUP(O2992,'3-Productie normen'!$B$34:$C$35,2,FALSE),FALSE)))</f>
        <v>0</v>
      </c>
      <c r="T2992" s="213">
        <f t="shared" si="182"/>
        <v>0</v>
      </c>
      <c r="U2992" s="572"/>
    </row>
    <row r="2993" spans="1:21" ht="14.15" customHeight="1">
      <c r="A2993" s="231">
        <v>2992</v>
      </c>
      <c r="B2993" s="262" t="s">
        <v>92</v>
      </c>
      <c r="C2993" s="199" t="s">
        <v>2904</v>
      </c>
      <c r="D2993" s="199" t="s">
        <v>2905</v>
      </c>
      <c r="E2993" s="199" t="s">
        <v>2906</v>
      </c>
      <c r="F2993" s="199" t="s">
        <v>176</v>
      </c>
      <c r="G2993" s="199" t="s">
        <v>407</v>
      </c>
      <c r="H2993" s="199" t="s">
        <v>2907</v>
      </c>
      <c r="I2993" s="207" t="s">
        <v>123</v>
      </c>
      <c r="J2993" s="199" t="s">
        <v>179</v>
      </c>
      <c r="K2993" s="199" t="s">
        <v>187</v>
      </c>
      <c r="L2993" s="199" t="s">
        <v>261</v>
      </c>
      <c r="M2993" s="199" t="s">
        <v>141</v>
      </c>
      <c r="N2993" s="201">
        <v>10.827</v>
      </c>
      <c r="O2993" s="202" t="s">
        <v>81</v>
      </c>
      <c r="P2993" s="202"/>
      <c r="Q2993" s="203">
        <f t="shared" si="180"/>
        <v>0</v>
      </c>
      <c r="R2993" s="203">
        <f t="shared" si="181"/>
        <v>0</v>
      </c>
      <c r="S2993" s="213">
        <f>IF(M2993="nvt",0,IF(O2993&gt;0,VLOOKUP(M2993,'3-Productie normen'!A:K,VLOOKUP(O2993,'3-Productie normen'!$B$34:$C$35,2,FALSE),FALSE)))</f>
        <v>0</v>
      </c>
      <c r="T2993" s="213">
        <f t="shared" si="182"/>
        <v>0</v>
      </c>
      <c r="U2993" s="572"/>
    </row>
    <row r="2994" spans="1:21" ht="14.15" customHeight="1">
      <c r="A2994" s="232">
        <v>2993</v>
      </c>
      <c r="B2994" s="262" t="s">
        <v>92</v>
      </c>
      <c r="C2994" s="199" t="s">
        <v>2904</v>
      </c>
      <c r="D2994" s="199" t="s">
        <v>2905</v>
      </c>
      <c r="E2994" s="199" t="s">
        <v>2906</v>
      </c>
      <c r="F2994" s="199" t="s">
        <v>176</v>
      </c>
      <c r="G2994" s="199" t="s">
        <v>407</v>
      </c>
      <c r="H2994" s="199" t="s">
        <v>2908</v>
      </c>
      <c r="I2994" s="200" t="s">
        <v>123</v>
      </c>
      <c r="J2994" s="199" t="s">
        <v>179</v>
      </c>
      <c r="K2994" s="199" t="s">
        <v>179</v>
      </c>
      <c r="L2994" s="199" t="s">
        <v>261</v>
      </c>
      <c r="M2994" s="199" t="s">
        <v>122</v>
      </c>
      <c r="N2994" s="201">
        <v>10.7049</v>
      </c>
      <c r="O2994" s="202" t="s">
        <v>81</v>
      </c>
      <c r="P2994" s="202"/>
      <c r="Q2994" s="203">
        <f t="shared" si="180"/>
        <v>0</v>
      </c>
      <c r="R2994" s="203">
        <f t="shared" si="181"/>
        <v>0</v>
      </c>
      <c r="S2994" s="213">
        <f>IF(M2994="nvt",0,IF(O2994&gt;0,VLOOKUP(M2994,'3-Productie normen'!A:K,VLOOKUP(O2994,'3-Productie normen'!$B$34:$C$35,2,FALSE),FALSE)))</f>
        <v>0</v>
      </c>
      <c r="T2994" s="213">
        <f t="shared" si="182"/>
        <v>0</v>
      </c>
      <c r="U2994" s="572"/>
    </row>
    <row r="2995" spans="1:21" ht="14.15" customHeight="1">
      <c r="A2995" s="231">
        <v>2994</v>
      </c>
      <c r="B2995" s="262" t="s">
        <v>92</v>
      </c>
      <c r="C2995" s="199" t="s">
        <v>2904</v>
      </c>
      <c r="D2995" s="199" t="s">
        <v>2905</v>
      </c>
      <c r="E2995" s="199" t="s">
        <v>2906</v>
      </c>
      <c r="F2995" s="199" t="s">
        <v>176</v>
      </c>
      <c r="G2995" s="199" t="s">
        <v>407</v>
      </c>
      <c r="H2995" s="199" t="s">
        <v>2909</v>
      </c>
      <c r="I2995" s="207" t="s">
        <v>123</v>
      </c>
      <c r="J2995" s="199" t="s">
        <v>179</v>
      </c>
      <c r="K2995" s="199" t="s">
        <v>187</v>
      </c>
      <c r="L2995" s="199" t="s">
        <v>261</v>
      </c>
      <c r="M2995" s="199" t="s">
        <v>141</v>
      </c>
      <c r="N2995" s="201">
        <v>11.1587</v>
      </c>
      <c r="O2995" s="202" t="s">
        <v>81</v>
      </c>
      <c r="P2995" s="202"/>
      <c r="Q2995" s="203">
        <f t="shared" si="180"/>
        <v>0</v>
      </c>
      <c r="R2995" s="203">
        <f t="shared" si="181"/>
        <v>0</v>
      </c>
      <c r="S2995" s="213">
        <f>IF(M2995="nvt",0,IF(O2995&gt;0,VLOOKUP(M2995,'3-Productie normen'!A:K,VLOOKUP(O2995,'3-Productie normen'!$B$34:$C$35,2,FALSE),FALSE)))</f>
        <v>0</v>
      </c>
      <c r="T2995" s="213">
        <f t="shared" si="182"/>
        <v>0</v>
      </c>
      <c r="U2995" s="572"/>
    </row>
    <row r="2996" spans="1:21" ht="14.15" customHeight="1">
      <c r="A2996" s="231">
        <v>2995</v>
      </c>
      <c r="B2996" s="262" t="s">
        <v>92</v>
      </c>
      <c r="C2996" s="199" t="s">
        <v>2904</v>
      </c>
      <c r="D2996" s="199" t="s">
        <v>2905</v>
      </c>
      <c r="E2996" s="199" t="s">
        <v>2906</v>
      </c>
      <c r="F2996" s="199" t="s">
        <v>176</v>
      </c>
      <c r="G2996" s="199" t="s">
        <v>407</v>
      </c>
      <c r="H2996" s="199" t="s">
        <v>2910</v>
      </c>
      <c r="I2996" s="200" t="s">
        <v>123</v>
      </c>
      <c r="J2996" s="199" t="s">
        <v>179</v>
      </c>
      <c r="K2996" s="199" t="s">
        <v>179</v>
      </c>
      <c r="L2996" s="199" t="s">
        <v>261</v>
      </c>
      <c r="M2996" s="199" t="s">
        <v>122</v>
      </c>
      <c r="N2996" s="201">
        <v>10.7049</v>
      </c>
      <c r="O2996" s="202" t="s">
        <v>81</v>
      </c>
      <c r="P2996" s="202"/>
      <c r="Q2996" s="203">
        <f t="shared" si="180"/>
        <v>0</v>
      </c>
      <c r="R2996" s="203">
        <f t="shared" si="181"/>
        <v>0</v>
      </c>
      <c r="S2996" s="213">
        <f>IF(M2996="nvt",0,IF(O2996&gt;0,VLOOKUP(M2996,'3-Productie normen'!A:K,VLOOKUP(O2996,'3-Productie normen'!$B$34:$C$35,2,FALSE),FALSE)))</f>
        <v>0</v>
      </c>
      <c r="T2996" s="213">
        <f t="shared" si="182"/>
        <v>0</v>
      </c>
      <c r="U2996" s="572"/>
    </row>
    <row r="2997" spans="1:21" ht="14.15" customHeight="1">
      <c r="A2997" s="231">
        <v>2996</v>
      </c>
      <c r="B2997" s="262" t="s">
        <v>92</v>
      </c>
      <c r="C2997" s="199" t="s">
        <v>2904</v>
      </c>
      <c r="D2997" s="199" t="s">
        <v>2905</v>
      </c>
      <c r="E2997" s="199" t="s">
        <v>2906</v>
      </c>
      <c r="F2997" s="199" t="s">
        <v>176</v>
      </c>
      <c r="G2997" s="199" t="s">
        <v>407</v>
      </c>
      <c r="H2997" s="199" t="s">
        <v>2911</v>
      </c>
      <c r="I2997" s="200" t="s">
        <v>245</v>
      </c>
      <c r="J2997" s="199" t="s">
        <v>209</v>
      </c>
      <c r="K2997" s="199" t="s">
        <v>213</v>
      </c>
      <c r="L2997" s="199" t="s">
        <v>261</v>
      </c>
      <c r="M2997" s="199" t="s">
        <v>143</v>
      </c>
      <c r="N2997" s="201">
        <v>1.4249000000000001</v>
      </c>
      <c r="O2997" s="202"/>
      <c r="P2997" s="202"/>
      <c r="Q2997" s="203">
        <f t="shared" si="180"/>
        <v>0</v>
      </c>
      <c r="R2997" s="203">
        <f t="shared" si="181"/>
        <v>0</v>
      </c>
      <c r="S2997" s="213">
        <f>IF(M2997="nvt",0,IF(O2997&gt;0,VLOOKUP(M2997,'3-Productie normen'!A:K,VLOOKUP(O2997,'3-Productie normen'!$B$34:$C$35,2,FALSE),FALSE)))</f>
        <v>0</v>
      </c>
      <c r="T2997" s="213">
        <f t="shared" si="182"/>
        <v>0</v>
      </c>
      <c r="U2997" s="572"/>
    </row>
    <row r="2998" spans="1:21" ht="14.15" customHeight="1">
      <c r="A2998" s="231">
        <v>2997</v>
      </c>
      <c r="B2998" s="262" t="s">
        <v>92</v>
      </c>
      <c r="C2998" s="199" t="s">
        <v>2904</v>
      </c>
      <c r="D2998" s="199" t="s">
        <v>2905</v>
      </c>
      <c r="E2998" s="199" t="s">
        <v>2906</v>
      </c>
      <c r="F2998" s="199" t="s">
        <v>176</v>
      </c>
      <c r="G2998" s="199" t="s">
        <v>407</v>
      </c>
      <c r="H2998" s="199" t="s">
        <v>2912</v>
      </c>
      <c r="I2998" s="200" t="s">
        <v>123</v>
      </c>
      <c r="J2998" s="199" t="s">
        <v>179</v>
      </c>
      <c r="K2998" s="199" t="s">
        <v>179</v>
      </c>
      <c r="L2998" s="199" t="s">
        <v>261</v>
      </c>
      <c r="M2998" s="199" t="s">
        <v>122</v>
      </c>
      <c r="N2998" s="201">
        <v>39.639299999999999</v>
      </c>
      <c r="O2998" s="202" t="s">
        <v>81</v>
      </c>
      <c r="P2998" s="202"/>
      <c r="Q2998" s="203">
        <f t="shared" si="180"/>
        <v>0</v>
      </c>
      <c r="R2998" s="203">
        <f t="shared" si="181"/>
        <v>0</v>
      </c>
      <c r="S2998" s="213">
        <f>IF(M2998="nvt",0,IF(O2998&gt;0,VLOOKUP(M2998,'3-Productie normen'!A:K,VLOOKUP(O2998,'3-Productie normen'!$B$34:$C$35,2,FALSE),FALSE)))</f>
        <v>0</v>
      </c>
      <c r="T2998" s="213">
        <f t="shared" si="182"/>
        <v>0</v>
      </c>
      <c r="U2998" s="572"/>
    </row>
    <row r="2999" spans="1:21" ht="14.15" customHeight="1">
      <c r="A2999" s="231">
        <v>2998</v>
      </c>
      <c r="B2999" s="262" t="s">
        <v>92</v>
      </c>
      <c r="C2999" s="199" t="s">
        <v>2904</v>
      </c>
      <c r="D2999" s="199" t="s">
        <v>2905</v>
      </c>
      <c r="E2999" s="199" t="s">
        <v>2906</v>
      </c>
      <c r="F2999" s="199" t="s">
        <v>176</v>
      </c>
      <c r="G2999" s="199" t="s">
        <v>407</v>
      </c>
      <c r="H2999" s="199" t="s">
        <v>2913</v>
      </c>
      <c r="I2999" s="200" t="s">
        <v>123</v>
      </c>
      <c r="J2999" s="199" t="s">
        <v>179</v>
      </c>
      <c r="K2999" s="199" t="s">
        <v>179</v>
      </c>
      <c r="L2999" s="199" t="s">
        <v>261</v>
      </c>
      <c r="M2999" s="199" t="s">
        <v>122</v>
      </c>
      <c r="N2999" s="201">
        <v>2.0518999999999998</v>
      </c>
      <c r="O2999" s="202" t="s">
        <v>81</v>
      </c>
      <c r="P2999" s="202"/>
      <c r="Q2999" s="203">
        <f t="shared" si="180"/>
        <v>0</v>
      </c>
      <c r="R2999" s="203">
        <f t="shared" si="181"/>
        <v>0</v>
      </c>
      <c r="S2999" s="213">
        <f>IF(M2999="nvt",0,IF(O2999&gt;0,VLOOKUP(M2999,'3-Productie normen'!A:K,VLOOKUP(O2999,'3-Productie normen'!$B$34:$C$35,2,FALSE),FALSE)))</f>
        <v>0</v>
      </c>
      <c r="T2999" s="213">
        <f t="shared" si="182"/>
        <v>0</v>
      </c>
      <c r="U2999" s="572"/>
    </row>
    <row r="3000" spans="1:21" ht="14.15" customHeight="1">
      <c r="A3000" s="231">
        <v>2999</v>
      </c>
      <c r="B3000" s="262" t="s">
        <v>92</v>
      </c>
      <c r="C3000" s="199" t="s">
        <v>2904</v>
      </c>
      <c r="D3000" s="199" t="s">
        <v>2905</v>
      </c>
      <c r="E3000" s="199" t="s">
        <v>2906</v>
      </c>
      <c r="F3000" s="199" t="s">
        <v>176</v>
      </c>
      <c r="G3000" s="199" t="s">
        <v>407</v>
      </c>
      <c r="H3000" s="199" t="s">
        <v>2914</v>
      </c>
      <c r="I3000" s="200" t="s">
        <v>123</v>
      </c>
      <c r="J3000" s="199" t="s">
        <v>179</v>
      </c>
      <c r="K3000" s="199" t="s">
        <v>179</v>
      </c>
      <c r="L3000" s="199" t="s">
        <v>261</v>
      </c>
      <c r="M3000" s="199" t="s">
        <v>122</v>
      </c>
      <c r="N3000" s="201">
        <v>19.131900000000002</v>
      </c>
      <c r="O3000" s="202" t="s">
        <v>81</v>
      </c>
      <c r="P3000" s="202"/>
      <c r="Q3000" s="203">
        <f t="shared" si="180"/>
        <v>0</v>
      </c>
      <c r="R3000" s="203">
        <f t="shared" si="181"/>
        <v>0</v>
      </c>
      <c r="S3000" s="213">
        <f>IF(M3000="nvt",0,IF(O3000&gt;0,VLOOKUP(M3000,'3-Productie normen'!A:K,VLOOKUP(O3000,'3-Productie normen'!$B$34:$C$35,2,FALSE),FALSE)))</f>
        <v>0</v>
      </c>
      <c r="T3000" s="213">
        <f t="shared" si="182"/>
        <v>0</v>
      </c>
      <c r="U3000" s="572"/>
    </row>
    <row r="3001" spans="1:21" ht="14.15" customHeight="1">
      <c r="A3001" s="231">
        <v>3000</v>
      </c>
      <c r="B3001" s="262" t="s">
        <v>92</v>
      </c>
      <c r="C3001" s="199" t="s">
        <v>2904</v>
      </c>
      <c r="D3001" s="199" t="s">
        <v>2905</v>
      </c>
      <c r="E3001" s="199" t="s">
        <v>2906</v>
      </c>
      <c r="F3001" s="199" t="s">
        <v>176</v>
      </c>
      <c r="G3001" s="199" t="s">
        <v>407</v>
      </c>
      <c r="H3001" s="199" t="s">
        <v>2915</v>
      </c>
      <c r="I3001" s="200" t="s">
        <v>143</v>
      </c>
      <c r="J3001" s="199" t="s">
        <v>379</v>
      </c>
      <c r="K3001" s="199" t="s">
        <v>975</v>
      </c>
      <c r="L3001" s="199" t="s">
        <v>180</v>
      </c>
      <c r="M3001" s="199" t="s">
        <v>143</v>
      </c>
      <c r="N3001" s="201">
        <v>9.5539000000000005</v>
      </c>
      <c r="O3001" s="202"/>
      <c r="P3001" s="202"/>
      <c r="Q3001" s="203">
        <f t="shared" si="180"/>
        <v>0</v>
      </c>
      <c r="R3001" s="203">
        <f t="shared" si="181"/>
        <v>0</v>
      </c>
      <c r="S3001" s="213">
        <f>IF(M3001="nvt",0,IF(O3001&gt;0,VLOOKUP(M3001,'3-Productie normen'!A:K,VLOOKUP(O3001,'3-Productie normen'!$B$34:$C$35,2,FALSE),FALSE)))</f>
        <v>0</v>
      </c>
      <c r="T3001" s="213">
        <f t="shared" si="182"/>
        <v>0</v>
      </c>
      <c r="U3001" s="572"/>
    </row>
    <row r="3002" spans="1:21" ht="14.15" customHeight="1">
      <c r="A3002" s="232">
        <v>3001</v>
      </c>
      <c r="B3002" s="262" t="s">
        <v>92</v>
      </c>
      <c r="C3002" s="199" t="s">
        <v>2904</v>
      </c>
      <c r="D3002" s="199" t="s">
        <v>2905</v>
      </c>
      <c r="E3002" s="199" t="s">
        <v>2906</v>
      </c>
      <c r="F3002" s="199" t="s">
        <v>176</v>
      </c>
      <c r="G3002" s="199" t="s">
        <v>407</v>
      </c>
      <c r="H3002" s="199" t="s">
        <v>2916</v>
      </c>
      <c r="I3002" s="200" t="s">
        <v>143</v>
      </c>
      <c r="J3002" s="199" t="s">
        <v>379</v>
      </c>
      <c r="K3002" s="199" t="s">
        <v>975</v>
      </c>
      <c r="L3002" s="199" t="s">
        <v>180</v>
      </c>
      <c r="M3002" s="199" t="s">
        <v>143</v>
      </c>
      <c r="N3002" s="201">
        <v>4.7785000000000002</v>
      </c>
      <c r="O3002" s="202"/>
      <c r="P3002" s="202"/>
      <c r="Q3002" s="203">
        <f t="shared" si="180"/>
        <v>0</v>
      </c>
      <c r="R3002" s="203">
        <f t="shared" si="181"/>
        <v>0</v>
      </c>
      <c r="S3002" s="213">
        <f>IF(M3002="nvt",0,IF(O3002&gt;0,VLOOKUP(M3002,'3-Productie normen'!A:K,VLOOKUP(O3002,'3-Productie normen'!$B$34:$C$35,2,FALSE),FALSE)))</f>
        <v>0</v>
      </c>
      <c r="T3002" s="213">
        <f t="shared" si="182"/>
        <v>0</v>
      </c>
      <c r="U3002" s="572"/>
    </row>
    <row r="3003" spans="1:21" ht="14.15" customHeight="1">
      <c r="A3003" s="231">
        <v>3002</v>
      </c>
      <c r="B3003" s="262" t="s">
        <v>92</v>
      </c>
      <c r="C3003" s="199" t="s">
        <v>2904</v>
      </c>
      <c r="D3003" s="199" t="s">
        <v>2905</v>
      </c>
      <c r="E3003" s="199" t="s">
        <v>2906</v>
      </c>
      <c r="F3003" s="199" t="s">
        <v>176</v>
      </c>
      <c r="G3003" s="199" t="s">
        <v>407</v>
      </c>
      <c r="H3003" s="199" t="s">
        <v>2917</v>
      </c>
      <c r="I3003" s="200" t="s">
        <v>143</v>
      </c>
      <c r="J3003" s="199" t="s">
        <v>379</v>
      </c>
      <c r="K3003" s="199" t="s">
        <v>975</v>
      </c>
      <c r="L3003" s="199" t="s">
        <v>180</v>
      </c>
      <c r="M3003" s="199" t="s">
        <v>143</v>
      </c>
      <c r="N3003" s="201">
        <v>4.9947999999999997</v>
      </c>
      <c r="O3003" s="202"/>
      <c r="P3003" s="202"/>
      <c r="Q3003" s="203">
        <f t="shared" si="180"/>
        <v>0</v>
      </c>
      <c r="R3003" s="203">
        <f t="shared" si="181"/>
        <v>0</v>
      </c>
      <c r="S3003" s="213">
        <f>IF(M3003="nvt",0,IF(O3003&gt;0,VLOOKUP(M3003,'3-Productie normen'!A:K,VLOOKUP(O3003,'3-Productie normen'!$B$34:$C$35,2,FALSE),FALSE)))</f>
        <v>0</v>
      </c>
      <c r="T3003" s="213">
        <f t="shared" si="182"/>
        <v>0</v>
      </c>
      <c r="U3003" s="572"/>
    </row>
    <row r="3004" spans="1:21" ht="14.15" customHeight="1">
      <c r="A3004" s="231">
        <v>3003</v>
      </c>
      <c r="B3004" s="262" t="s">
        <v>92</v>
      </c>
      <c r="C3004" s="199" t="s">
        <v>2904</v>
      </c>
      <c r="D3004" s="199" t="s">
        <v>2905</v>
      </c>
      <c r="E3004" s="199" t="s">
        <v>2906</v>
      </c>
      <c r="F3004" s="199" t="s">
        <v>176</v>
      </c>
      <c r="G3004" s="199" t="s">
        <v>407</v>
      </c>
      <c r="H3004" s="199" t="s">
        <v>2918</v>
      </c>
      <c r="I3004" s="200" t="s">
        <v>143</v>
      </c>
      <c r="J3004" s="199" t="s">
        <v>379</v>
      </c>
      <c r="K3004" s="199" t="s">
        <v>975</v>
      </c>
      <c r="L3004" s="199" t="s">
        <v>180</v>
      </c>
      <c r="M3004" s="199" t="s">
        <v>143</v>
      </c>
      <c r="N3004" s="201">
        <v>2.3940000000000001</v>
      </c>
      <c r="O3004" s="202"/>
      <c r="P3004" s="202"/>
      <c r="Q3004" s="203">
        <f t="shared" si="180"/>
        <v>0</v>
      </c>
      <c r="R3004" s="203">
        <f t="shared" si="181"/>
        <v>0</v>
      </c>
      <c r="S3004" s="213">
        <f>IF(M3004="nvt",0,IF(O3004&gt;0,VLOOKUP(M3004,'3-Productie normen'!A:K,VLOOKUP(O3004,'3-Productie normen'!$B$34:$C$35,2,FALSE),FALSE)))</f>
        <v>0</v>
      </c>
      <c r="T3004" s="213">
        <f t="shared" si="182"/>
        <v>0</v>
      </c>
      <c r="U3004" s="572"/>
    </row>
    <row r="3005" spans="1:21" ht="14.15" customHeight="1">
      <c r="A3005" s="231">
        <v>3004</v>
      </c>
      <c r="B3005" s="262" t="s">
        <v>92</v>
      </c>
      <c r="C3005" s="199" t="s">
        <v>2904</v>
      </c>
      <c r="D3005" s="199" t="s">
        <v>2905</v>
      </c>
      <c r="E3005" s="199" t="s">
        <v>2906</v>
      </c>
      <c r="F3005" s="199" t="s">
        <v>176</v>
      </c>
      <c r="G3005" s="199" t="s">
        <v>407</v>
      </c>
      <c r="H3005" s="199" t="s">
        <v>2919</v>
      </c>
      <c r="I3005" s="200" t="s">
        <v>123</v>
      </c>
      <c r="J3005" s="199" t="s">
        <v>179</v>
      </c>
      <c r="K3005" s="199" t="s">
        <v>179</v>
      </c>
      <c r="L3005" s="199" t="s">
        <v>261</v>
      </c>
      <c r="M3005" s="199" t="s">
        <v>122</v>
      </c>
      <c r="N3005" s="201">
        <v>29.459399999999999</v>
      </c>
      <c r="O3005" s="202" t="s">
        <v>81</v>
      </c>
      <c r="P3005" s="202"/>
      <c r="Q3005" s="203">
        <f t="shared" si="180"/>
        <v>0</v>
      </c>
      <c r="R3005" s="203">
        <f t="shared" si="181"/>
        <v>0</v>
      </c>
      <c r="S3005" s="213">
        <f>IF(M3005="nvt",0,IF(O3005&gt;0,VLOOKUP(M3005,'3-Productie normen'!A:K,VLOOKUP(O3005,'3-Productie normen'!$B$34:$C$35,2,FALSE),FALSE)))</f>
        <v>0</v>
      </c>
      <c r="T3005" s="213">
        <f t="shared" si="182"/>
        <v>0</v>
      </c>
      <c r="U3005" s="572"/>
    </row>
    <row r="3006" spans="1:21" ht="14.15" customHeight="1">
      <c r="A3006" s="231">
        <v>3005</v>
      </c>
      <c r="B3006" s="262" t="s">
        <v>92</v>
      </c>
      <c r="C3006" s="199" t="s">
        <v>2904</v>
      </c>
      <c r="D3006" s="199" t="s">
        <v>2905</v>
      </c>
      <c r="E3006" s="199" t="s">
        <v>2906</v>
      </c>
      <c r="F3006" s="199" t="s">
        <v>176</v>
      </c>
      <c r="G3006" s="199" t="s">
        <v>407</v>
      </c>
      <c r="H3006" s="199" t="s">
        <v>2920</v>
      </c>
      <c r="I3006" s="200" t="s">
        <v>123</v>
      </c>
      <c r="J3006" s="199" t="s">
        <v>179</v>
      </c>
      <c r="K3006" s="199" t="s">
        <v>179</v>
      </c>
      <c r="L3006" s="199" t="s">
        <v>261</v>
      </c>
      <c r="M3006" s="199" t="s">
        <v>122</v>
      </c>
      <c r="N3006" s="201">
        <v>2.0529999999999999</v>
      </c>
      <c r="O3006" s="202" t="s">
        <v>81</v>
      </c>
      <c r="P3006" s="202"/>
      <c r="Q3006" s="203">
        <f t="shared" si="180"/>
        <v>0</v>
      </c>
      <c r="R3006" s="203">
        <f t="shared" si="181"/>
        <v>0</v>
      </c>
      <c r="S3006" s="213">
        <f>IF(M3006="nvt",0,IF(O3006&gt;0,VLOOKUP(M3006,'3-Productie normen'!A:K,VLOOKUP(O3006,'3-Productie normen'!$B$34:$C$35,2,FALSE),FALSE)))</f>
        <v>0</v>
      </c>
      <c r="T3006" s="213">
        <f t="shared" si="182"/>
        <v>0</v>
      </c>
      <c r="U3006" s="572"/>
    </row>
    <row r="3007" spans="1:21" ht="14.15" customHeight="1">
      <c r="A3007" s="231">
        <v>3006</v>
      </c>
      <c r="B3007" s="262" t="s">
        <v>92</v>
      </c>
      <c r="C3007" s="199" t="s">
        <v>2904</v>
      </c>
      <c r="D3007" s="199" t="s">
        <v>2905</v>
      </c>
      <c r="E3007" s="199" t="s">
        <v>2906</v>
      </c>
      <c r="F3007" s="199" t="s">
        <v>176</v>
      </c>
      <c r="G3007" s="199" t="s">
        <v>407</v>
      </c>
      <c r="H3007" s="199" t="s">
        <v>2921</v>
      </c>
      <c r="I3007" s="200" t="s">
        <v>123</v>
      </c>
      <c r="J3007" s="199" t="s">
        <v>179</v>
      </c>
      <c r="K3007" s="199" t="s">
        <v>179</v>
      </c>
      <c r="L3007" s="199" t="s">
        <v>253</v>
      </c>
      <c r="M3007" s="199" t="s">
        <v>122</v>
      </c>
      <c r="N3007" s="201">
        <v>22.3157</v>
      </c>
      <c r="O3007" s="202" t="s">
        <v>81</v>
      </c>
      <c r="P3007" s="202"/>
      <c r="Q3007" s="203">
        <f t="shared" si="180"/>
        <v>0</v>
      </c>
      <c r="R3007" s="203">
        <f t="shared" si="181"/>
        <v>0</v>
      </c>
      <c r="S3007" s="213">
        <f>IF(M3007="nvt",0,IF(O3007&gt;0,VLOOKUP(M3007,'3-Productie normen'!A:K,VLOOKUP(O3007,'3-Productie normen'!$B$34:$C$35,2,FALSE),FALSE)))</f>
        <v>0</v>
      </c>
      <c r="T3007" s="213">
        <f t="shared" si="182"/>
        <v>0</v>
      </c>
      <c r="U3007" s="572"/>
    </row>
    <row r="3008" spans="1:21" ht="14.15" customHeight="1">
      <c r="A3008" s="231">
        <v>3007</v>
      </c>
      <c r="B3008" s="262" t="s">
        <v>92</v>
      </c>
      <c r="C3008" s="199" t="s">
        <v>2904</v>
      </c>
      <c r="D3008" s="199" t="s">
        <v>2905</v>
      </c>
      <c r="E3008" s="199" t="s">
        <v>2906</v>
      </c>
      <c r="F3008" s="199" t="s">
        <v>176</v>
      </c>
      <c r="G3008" s="199" t="s">
        <v>407</v>
      </c>
      <c r="H3008" s="199" t="s">
        <v>2922</v>
      </c>
      <c r="I3008" s="200" t="s">
        <v>143</v>
      </c>
      <c r="J3008" s="199" t="s">
        <v>379</v>
      </c>
      <c r="K3008" s="199" t="s">
        <v>975</v>
      </c>
      <c r="L3008" s="199" t="s">
        <v>261</v>
      </c>
      <c r="M3008" s="199" t="s">
        <v>143</v>
      </c>
      <c r="N3008" s="201">
        <v>19.003699999999998</v>
      </c>
      <c r="O3008" s="202"/>
      <c r="P3008" s="202"/>
      <c r="Q3008" s="203">
        <f t="shared" si="180"/>
        <v>0</v>
      </c>
      <c r="R3008" s="203">
        <f t="shared" si="181"/>
        <v>0</v>
      </c>
      <c r="S3008" s="213">
        <f>IF(M3008="nvt",0,IF(O3008&gt;0,VLOOKUP(M3008,'3-Productie normen'!A:K,VLOOKUP(O3008,'3-Productie normen'!$B$34:$C$35,2,FALSE),FALSE)))</f>
        <v>0</v>
      </c>
      <c r="T3008" s="213">
        <f t="shared" si="182"/>
        <v>0</v>
      </c>
      <c r="U3008" s="572"/>
    </row>
    <row r="3009" spans="1:41" ht="14.15" customHeight="1">
      <c r="A3009" s="231">
        <v>3008</v>
      </c>
      <c r="B3009" s="262" t="s">
        <v>92</v>
      </c>
      <c r="C3009" s="199" t="s">
        <v>2904</v>
      </c>
      <c r="D3009" s="199" t="s">
        <v>2905</v>
      </c>
      <c r="E3009" s="199" t="s">
        <v>2906</v>
      </c>
      <c r="F3009" s="199" t="s">
        <v>176</v>
      </c>
      <c r="G3009" s="199" t="s">
        <v>407</v>
      </c>
      <c r="H3009" s="199" t="s">
        <v>2923</v>
      </c>
      <c r="I3009" s="200" t="s">
        <v>245</v>
      </c>
      <c r="J3009" s="199" t="s">
        <v>255</v>
      </c>
      <c r="K3009" s="199" t="s">
        <v>256</v>
      </c>
      <c r="L3009" s="199" t="s">
        <v>180</v>
      </c>
      <c r="M3009" s="199" t="s">
        <v>143</v>
      </c>
      <c r="N3009" s="201">
        <v>9.5647000000000002</v>
      </c>
      <c r="O3009" s="202"/>
      <c r="P3009" s="202"/>
      <c r="Q3009" s="203">
        <f t="shared" si="180"/>
        <v>0</v>
      </c>
      <c r="R3009" s="203">
        <f t="shared" si="181"/>
        <v>0</v>
      </c>
      <c r="S3009" s="213">
        <f>IF(M3009="nvt",0,IF(O3009&gt;0,VLOOKUP(M3009,'3-Productie normen'!A:K,VLOOKUP(O3009,'3-Productie normen'!$B$34:$C$35,2,FALSE),FALSE)))</f>
        <v>0</v>
      </c>
      <c r="T3009" s="213">
        <f t="shared" si="182"/>
        <v>0</v>
      </c>
      <c r="U3009" s="572"/>
    </row>
    <row r="3010" spans="1:41" s="206" customFormat="1" ht="14.15" customHeight="1">
      <c r="A3010" s="232">
        <v>3009</v>
      </c>
      <c r="B3010" s="262" t="s">
        <v>92</v>
      </c>
      <c r="C3010" s="199" t="s">
        <v>2904</v>
      </c>
      <c r="D3010" s="199" t="s">
        <v>2905</v>
      </c>
      <c r="E3010" s="199" t="s">
        <v>2906</v>
      </c>
      <c r="F3010" s="199" t="s">
        <v>176</v>
      </c>
      <c r="G3010" s="199" t="s">
        <v>407</v>
      </c>
      <c r="H3010" s="199" t="s">
        <v>2924</v>
      </c>
      <c r="I3010" s="200" t="s">
        <v>245</v>
      </c>
      <c r="J3010" s="199" t="s">
        <v>209</v>
      </c>
      <c r="K3010" s="199" t="s">
        <v>213</v>
      </c>
      <c r="L3010" s="199" t="s">
        <v>180</v>
      </c>
      <c r="M3010" s="199" t="s">
        <v>143</v>
      </c>
      <c r="N3010" s="201">
        <v>1.2287999999999999</v>
      </c>
      <c r="O3010" s="202"/>
      <c r="P3010" s="202"/>
      <c r="Q3010" s="203">
        <f t="shared" si="180"/>
        <v>0</v>
      </c>
      <c r="R3010" s="203">
        <f t="shared" si="181"/>
        <v>0</v>
      </c>
      <c r="S3010" s="213">
        <f>IF(M3010="nvt",0,IF(O3010&gt;0,VLOOKUP(M3010,'3-Productie normen'!A:K,VLOOKUP(O3010,'3-Productie normen'!$B$34:$C$35,2,FALSE),FALSE)))</f>
        <v>0</v>
      </c>
      <c r="T3010" s="213">
        <f t="shared" si="182"/>
        <v>0</v>
      </c>
      <c r="U3010" s="572"/>
      <c r="V3010" s="3"/>
      <c r="W3010" s="32"/>
      <c r="X3010" s="32"/>
      <c r="Y3010" s="32"/>
      <c r="Z3010" s="32"/>
      <c r="AA3010" s="32"/>
      <c r="AB3010" s="32"/>
      <c r="AC3010" s="32"/>
      <c r="AD3010" s="32"/>
      <c r="AE3010" s="32"/>
      <c r="AF3010" s="32"/>
      <c r="AG3010" s="32"/>
      <c r="AH3010" s="32"/>
      <c r="AI3010" s="32"/>
      <c r="AJ3010" s="32"/>
      <c r="AK3010" s="32"/>
      <c r="AL3010" s="32"/>
      <c r="AM3010" s="32"/>
      <c r="AN3010" s="32"/>
      <c r="AO3010" s="569"/>
    </row>
    <row r="3011" spans="1:41" ht="14.15" customHeight="1">
      <c r="A3011" s="231">
        <v>3010</v>
      </c>
      <c r="B3011" s="262" t="s">
        <v>92</v>
      </c>
      <c r="C3011" s="199" t="s">
        <v>2904</v>
      </c>
      <c r="D3011" s="199" t="s">
        <v>2905</v>
      </c>
      <c r="E3011" s="199" t="s">
        <v>2906</v>
      </c>
      <c r="F3011" s="199" t="s">
        <v>176</v>
      </c>
      <c r="G3011" s="199" t="s">
        <v>407</v>
      </c>
      <c r="H3011" s="199" t="s">
        <v>2925</v>
      </c>
      <c r="I3011" s="200" t="s">
        <v>123</v>
      </c>
      <c r="J3011" s="199" t="s">
        <v>179</v>
      </c>
      <c r="K3011" s="199" t="s">
        <v>179</v>
      </c>
      <c r="L3011" s="199" t="s">
        <v>253</v>
      </c>
      <c r="M3011" s="199" t="s">
        <v>122</v>
      </c>
      <c r="N3011" s="201">
        <v>13.5625</v>
      </c>
      <c r="O3011" s="202" t="s">
        <v>81</v>
      </c>
      <c r="P3011" s="202"/>
      <c r="Q3011" s="203">
        <f t="shared" si="180"/>
        <v>0</v>
      </c>
      <c r="R3011" s="203">
        <f t="shared" si="181"/>
        <v>0</v>
      </c>
      <c r="S3011" s="213">
        <f>IF(M3011="nvt",0,IF(O3011&gt;0,VLOOKUP(M3011,'3-Productie normen'!A:K,VLOOKUP(O3011,'3-Productie normen'!$B$34:$C$35,2,FALSE),FALSE)))</f>
        <v>0</v>
      </c>
      <c r="T3011" s="213">
        <f t="shared" si="182"/>
        <v>0</v>
      </c>
      <c r="U3011" s="572"/>
    </row>
    <row r="3012" spans="1:41" ht="14.15" customHeight="1">
      <c r="A3012" s="231">
        <v>3011</v>
      </c>
      <c r="B3012" s="262" t="s">
        <v>92</v>
      </c>
      <c r="C3012" s="199" t="s">
        <v>2904</v>
      </c>
      <c r="D3012" s="199" t="s">
        <v>2905</v>
      </c>
      <c r="E3012" s="199" t="s">
        <v>2906</v>
      </c>
      <c r="F3012" s="199" t="s">
        <v>176</v>
      </c>
      <c r="G3012" s="199" t="s">
        <v>407</v>
      </c>
      <c r="H3012" s="199" t="s">
        <v>2926</v>
      </c>
      <c r="I3012" s="200" t="s">
        <v>123</v>
      </c>
      <c r="J3012" s="199" t="s">
        <v>179</v>
      </c>
      <c r="K3012" s="199" t="s">
        <v>1064</v>
      </c>
      <c r="L3012" s="199" t="s">
        <v>253</v>
      </c>
      <c r="M3012" s="199" t="s">
        <v>122</v>
      </c>
      <c r="N3012" s="201">
        <v>26.5063</v>
      </c>
      <c r="O3012" s="202" t="s">
        <v>81</v>
      </c>
      <c r="P3012" s="202"/>
      <c r="Q3012" s="203">
        <f t="shared" si="180"/>
        <v>0</v>
      </c>
      <c r="R3012" s="203">
        <f t="shared" si="181"/>
        <v>0</v>
      </c>
      <c r="S3012" s="213">
        <f>IF(M3012="nvt",0,IF(O3012&gt;0,VLOOKUP(M3012,'3-Productie normen'!A:K,VLOOKUP(O3012,'3-Productie normen'!$B$34:$C$35,2,FALSE),FALSE)))</f>
        <v>0</v>
      </c>
      <c r="T3012" s="213">
        <f t="shared" si="182"/>
        <v>0</v>
      </c>
      <c r="U3012" s="572"/>
    </row>
    <row r="3013" spans="1:41" ht="14.15" customHeight="1">
      <c r="A3013" s="231">
        <v>3012</v>
      </c>
      <c r="B3013" s="262" t="s">
        <v>92</v>
      </c>
      <c r="C3013" s="199" t="s">
        <v>2904</v>
      </c>
      <c r="D3013" s="199" t="s">
        <v>2905</v>
      </c>
      <c r="E3013" s="199" t="s">
        <v>2906</v>
      </c>
      <c r="F3013" s="199" t="s">
        <v>176</v>
      </c>
      <c r="G3013" s="199" t="s">
        <v>407</v>
      </c>
      <c r="H3013" s="199" t="s">
        <v>2927</v>
      </c>
      <c r="I3013" s="200" t="s">
        <v>245</v>
      </c>
      <c r="J3013" s="199" t="s">
        <v>209</v>
      </c>
      <c r="K3013" s="199" t="s">
        <v>213</v>
      </c>
      <c r="L3013" s="199" t="s">
        <v>180</v>
      </c>
      <c r="M3013" s="199" t="s">
        <v>143</v>
      </c>
      <c r="N3013" s="201">
        <v>2.3773</v>
      </c>
      <c r="O3013" s="202"/>
      <c r="P3013" s="202"/>
      <c r="Q3013" s="203">
        <f t="shared" si="180"/>
        <v>0</v>
      </c>
      <c r="R3013" s="203">
        <f t="shared" si="181"/>
        <v>0</v>
      </c>
      <c r="S3013" s="213">
        <f>IF(M3013="nvt",0,IF(O3013&gt;0,VLOOKUP(M3013,'3-Productie normen'!A:K,VLOOKUP(O3013,'3-Productie normen'!$B$34:$C$35,2,FALSE),FALSE)))</f>
        <v>0</v>
      </c>
      <c r="T3013" s="213">
        <f t="shared" si="182"/>
        <v>0</v>
      </c>
      <c r="U3013" s="572"/>
    </row>
    <row r="3014" spans="1:41" ht="14.15" customHeight="1">
      <c r="A3014" s="231">
        <v>3013</v>
      </c>
      <c r="B3014" s="262" t="s">
        <v>92</v>
      </c>
      <c r="C3014" s="199" t="s">
        <v>2904</v>
      </c>
      <c r="D3014" s="199" t="s">
        <v>2905</v>
      </c>
      <c r="E3014" s="199" t="s">
        <v>2906</v>
      </c>
      <c r="F3014" s="199" t="s">
        <v>176</v>
      </c>
      <c r="G3014" s="199" t="s">
        <v>407</v>
      </c>
      <c r="H3014" s="199" t="s">
        <v>2928</v>
      </c>
      <c r="I3014" s="200" t="s">
        <v>123</v>
      </c>
      <c r="J3014" s="199" t="s">
        <v>179</v>
      </c>
      <c r="K3014" s="199" t="s">
        <v>1064</v>
      </c>
      <c r="L3014" s="199" t="s">
        <v>253</v>
      </c>
      <c r="M3014" s="199" t="s">
        <v>122</v>
      </c>
      <c r="N3014" s="201">
        <v>22.938700000000001</v>
      </c>
      <c r="O3014" s="202" t="s">
        <v>81</v>
      </c>
      <c r="P3014" s="202"/>
      <c r="Q3014" s="203">
        <f t="shared" si="180"/>
        <v>0</v>
      </c>
      <c r="R3014" s="203">
        <f t="shared" si="181"/>
        <v>0</v>
      </c>
      <c r="S3014" s="213">
        <f>IF(M3014="nvt",0,IF(O3014&gt;0,VLOOKUP(M3014,'3-Productie normen'!A:K,VLOOKUP(O3014,'3-Productie normen'!$B$34:$C$35,2,FALSE),FALSE)))</f>
        <v>0</v>
      </c>
      <c r="T3014" s="213">
        <f t="shared" si="182"/>
        <v>0</v>
      </c>
      <c r="U3014" s="572"/>
    </row>
    <row r="3015" spans="1:41" ht="14.15" customHeight="1">
      <c r="A3015" s="231">
        <v>3014</v>
      </c>
      <c r="B3015" s="262" t="s">
        <v>92</v>
      </c>
      <c r="C3015" s="199" t="s">
        <v>2904</v>
      </c>
      <c r="D3015" s="199" t="s">
        <v>2905</v>
      </c>
      <c r="E3015" s="199" t="s">
        <v>2906</v>
      </c>
      <c r="F3015" s="199" t="s">
        <v>176</v>
      </c>
      <c r="G3015" s="199" t="s">
        <v>407</v>
      </c>
      <c r="H3015" s="199" t="s">
        <v>2929</v>
      </c>
      <c r="I3015" s="200" t="s">
        <v>123</v>
      </c>
      <c r="J3015" s="199" t="s">
        <v>179</v>
      </c>
      <c r="K3015" s="199" t="s">
        <v>179</v>
      </c>
      <c r="L3015" s="199" t="s">
        <v>261</v>
      </c>
      <c r="M3015" s="199" t="s">
        <v>122</v>
      </c>
      <c r="N3015" s="201">
        <v>19.653500000000001</v>
      </c>
      <c r="O3015" s="202" t="s">
        <v>81</v>
      </c>
      <c r="P3015" s="202"/>
      <c r="Q3015" s="203">
        <f t="shared" si="180"/>
        <v>0</v>
      </c>
      <c r="R3015" s="203">
        <f t="shared" si="181"/>
        <v>0</v>
      </c>
      <c r="S3015" s="213">
        <f>IF(M3015="nvt",0,IF(O3015&gt;0,VLOOKUP(M3015,'3-Productie normen'!A:K,VLOOKUP(O3015,'3-Productie normen'!$B$34:$C$35,2,FALSE),FALSE)))</f>
        <v>0</v>
      </c>
      <c r="T3015" s="213">
        <f t="shared" si="182"/>
        <v>0</v>
      </c>
      <c r="U3015" s="572"/>
    </row>
    <row r="3016" spans="1:41" ht="14.15" customHeight="1">
      <c r="A3016" s="231">
        <v>3015</v>
      </c>
      <c r="B3016" s="262" t="s">
        <v>92</v>
      </c>
      <c r="C3016" s="199" t="s">
        <v>2904</v>
      </c>
      <c r="D3016" s="199" t="s">
        <v>2905</v>
      </c>
      <c r="E3016" s="199" t="s">
        <v>2906</v>
      </c>
      <c r="F3016" s="199" t="s">
        <v>176</v>
      </c>
      <c r="G3016" s="199" t="s">
        <v>407</v>
      </c>
      <c r="H3016" s="199" t="s">
        <v>2930</v>
      </c>
      <c r="I3016" s="207" t="s">
        <v>123</v>
      </c>
      <c r="J3016" s="199" t="s">
        <v>179</v>
      </c>
      <c r="K3016" s="199" t="s">
        <v>187</v>
      </c>
      <c r="L3016" s="199" t="s">
        <v>261</v>
      </c>
      <c r="M3016" s="199" t="s">
        <v>141</v>
      </c>
      <c r="N3016" s="201">
        <v>13.2813</v>
      </c>
      <c r="O3016" s="202" t="s">
        <v>81</v>
      </c>
      <c r="P3016" s="202"/>
      <c r="Q3016" s="203">
        <f t="shared" si="180"/>
        <v>0</v>
      </c>
      <c r="R3016" s="203">
        <f t="shared" si="181"/>
        <v>0</v>
      </c>
      <c r="S3016" s="213">
        <f>IF(M3016="nvt",0,IF(O3016&gt;0,VLOOKUP(M3016,'3-Productie normen'!A:K,VLOOKUP(O3016,'3-Productie normen'!$B$34:$C$35,2,FALSE),FALSE)))</f>
        <v>0</v>
      </c>
      <c r="T3016" s="213">
        <f t="shared" si="182"/>
        <v>0</v>
      </c>
      <c r="U3016" s="572"/>
    </row>
    <row r="3017" spans="1:41" ht="14.15" customHeight="1">
      <c r="A3017" s="231">
        <v>3016</v>
      </c>
      <c r="B3017" s="262" t="s">
        <v>92</v>
      </c>
      <c r="C3017" s="199" t="s">
        <v>2904</v>
      </c>
      <c r="D3017" s="199" t="s">
        <v>2905</v>
      </c>
      <c r="E3017" s="199" t="s">
        <v>2906</v>
      </c>
      <c r="F3017" s="199" t="s">
        <v>176</v>
      </c>
      <c r="G3017" s="199" t="s">
        <v>407</v>
      </c>
      <c r="H3017" s="199" t="s">
        <v>2931</v>
      </c>
      <c r="I3017" s="200" t="s">
        <v>123</v>
      </c>
      <c r="J3017" s="199" t="s">
        <v>179</v>
      </c>
      <c r="K3017" s="199" t="s">
        <v>179</v>
      </c>
      <c r="L3017" s="199" t="s">
        <v>261</v>
      </c>
      <c r="M3017" s="199" t="s">
        <v>122</v>
      </c>
      <c r="N3017" s="201">
        <v>3.5990000000000002</v>
      </c>
      <c r="O3017" s="202" t="s">
        <v>81</v>
      </c>
      <c r="P3017" s="202"/>
      <c r="Q3017" s="203">
        <f t="shared" si="180"/>
        <v>0</v>
      </c>
      <c r="R3017" s="203">
        <f t="shared" si="181"/>
        <v>0</v>
      </c>
      <c r="S3017" s="213">
        <f>IF(M3017="nvt",0,IF(O3017&gt;0,VLOOKUP(M3017,'3-Productie normen'!A:K,VLOOKUP(O3017,'3-Productie normen'!$B$34:$C$35,2,FALSE),FALSE)))</f>
        <v>0</v>
      </c>
      <c r="T3017" s="213">
        <f t="shared" si="182"/>
        <v>0</v>
      </c>
      <c r="U3017" s="572"/>
    </row>
    <row r="3018" spans="1:41" ht="14.15" customHeight="1">
      <c r="A3018" s="232">
        <v>3017</v>
      </c>
      <c r="B3018" s="262" t="s">
        <v>92</v>
      </c>
      <c r="C3018" s="199" t="s">
        <v>2904</v>
      </c>
      <c r="D3018" s="199" t="s">
        <v>2905</v>
      </c>
      <c r="E3018" s="199" t="s">
        <v>2906</v>
      </c>
      <c r="F3018" s="199" t="s">
        <v>176</v>
      </c>
      <c r="G3018" s="199" t="s">
        <v>407</v>
      </c>
      <c r="H3018" s="199" t="s">
        <v>2932</v>
      </c>
      <c r="I3018" s="207" t="s">
        <v>123</v>
      </c>
      <c r="J3018" s="199" t="s">
        <v>179</v>
      </c>
      <c r="K3018" s="199" t="s">
        <v>187</v>
      </c>
      <c r="L3018" s="199" t="s">
        <v>261</v>
      </c>
      <c r="M3018" s="199" t="s">
        <v>141</v>
      </c>
      <c r="N3018" s="201">
        <v>13.6113</v>
      </c>
      <c r="O3018" s="202" t="s">
        <v>81</v>
      </c>
      <c r="P3018" s="202"/>
      <c r="Q3018" s="203">
        <f t="shared" si="180"/>
        <v>0</v>
      </c>
      <c r="R3018" s="203">
        <f t="shared" si="181"/>
        <v>0</v>
      </c>
      <c r="S3018" s="213">
        <f>IF(M3018="nvt",0,IF(O3018&gt;0,VLOOKUP(M3018,'3-Productie normen'!A:K,VLOOKUP(O3018,'3-Productie normen'!$B$34:$C$35,2,FALSE),FALSE)))</f>
        <v>0</v>
      </c>
      <c r="T3018" s="213">
        <f t="shared" si="182"/>
        <v>0</v>
      </c>
      <c r="U3018" s="572"/>
    </row>
    <row r="3019" spans="1:41" ht="14.15" customHeight="1">
      <c r="A3019" s="231">
        <v>3018</v>
      </c>
      <c r="B3019" s="262" t="s">
        <v>92</v>
      </c>
      <c r="C3019" s="199" t="s">
        <v>2904</v>
      </c>
      <c r="D3019" s="199" t="s">
        <v>2905</v>
      </c>
      <c r="E3019" s="199" t="s">
        <v>2906</v>
      </c>
      <c r="F3019" s="199" t="s">
        <v>176</v>
      </c>
      <c r="G3019" s="199" t="s">
        <v>407</v>
      </c>
      <c r="H3019" s="199" t="s">
        <v>2933</v>
      </c>
      <c r="I3019" s="200" t="s">
        <v>123</v>
      </c>
      <c r="J3019" s="199" t="s">
        <v>179</v>
      </c>
      <c r="K3019" s="199" t="s">
        <v>179</v>
      </c>
      <c r="L3019" s="199" t="s">
        <v>261</v>
      </c>
      <c r="M3019" s="199" t="s">
        <v>122</v>
      </c>
      <c r="N3019" s="201">
        <v>3.7103999999999999</v>
      </c>
      <c r="O3019" s="202" t="s">
        <v>81</v>
      </c>
      <c r="P3019" s="202"/>
      <c r="Q3019" s="203">
        <f t="shared" si="180"/>
        <v>0</v>
      </c>
      <c r="R3019" s="203">
        <f t="shared" si="181"/>
        <v>0</v>
      </c>
      <c r="S3019" s="213">
        <f>IF(M3019="nvt",0,IF(O3019&gt;0,VLOOKUP(M3019,'3-Productie normen'!A:K,VLOOKUP(O3019,'3-Productie normen'!$B$34:$C$35,2,FALSE),FALSE)))</f>
        <v>0</v>
      </c>
      <c r="T3019" s="213">
        <f t="shared" si="182"/>
        <v>0</v>
      </c>
      <c r="U3019" s="572"/>
    </row>
    <row r="3020" spans="1:41" ht="14.15" customHeight="1">
      <c r="A3020" s="231">
        <v>3019</v>
      </c>
      <c r="B3020" s="262" t="s">
        <v>92</v>
      </c>
      <c r="C3020" s="199" t="s">
        <v>2904</v>
      </c>
      <c r="D3020" s="199" t="s">
        <v>2905</v>
      </c>
      <c r="E3020" s="199" t="s">
        <v>2906</v>
      </c>
      <c r="F3020" s="199" t="s">
        <v>176</v>
      </c>
      <c r="G3020" s="199" t="s">
        <v>407</v>
      </c>
      <c r="H3020" s="199" t="s">
        <v>2934</v>
      </c>
      <c r="I3020" s="200" t="s">
        <v>245</v>
      </c>
      <c r="J3020" s="199" t="s">
        <v>255</v>
      </c>
      <c r="K3020" s="199" t="s">
        <v>256</v>
      </c>
      <c r="L3020" s="199" t="s">
        <v>180</v>
      </c>
      <c r="M3020" s="199" t="s">
        <v>143</v>
      </c>
      <c r="N3020" s="201">
        <v>19.215299999999999</v>
      </c>
      <c r="O3020" s="202"/>
      <c r="P3020" s="202"/>
      <c r="Q3020" s="203">
        <f t="shared" si="180"/>
        <v>0</v>
      </c>
      <c r="R3020" s="203">
        <f t="shared" si="181"/>
        <v>0</v>
      </c>
      <c r="S3020" s="213">
        <f>IF(M3020="nvt",0,IF(O3020&gt;0,VLOOKUP(M3020,'3-Productie normen'!A:K,VLOOKUP(O3020,'3-Productie normen'!$B$34:$C$35,2,FALSE),FALSE)))</f>
        <v>0</v>
      </c>
      <c r="T3020" s="213">
        <f t="shared" si="182"/>
        <v>0</v>
      </c>
      <c r="U3020" s="572"/>
    </row>
    <row r="3021" spans="1:41" ht="14.15" customHeight="1">
      <c r="A3021" s="231">
        <v>3020</v>
      </c>
      <c r="B3021" s="262" t="s">
        <v>92</v>
      </c>
      <c r="C3021" s="199" t="s">
        <v>2904</v>
      </c>
      <c r="D3021" s="199" t="s">
        <v>2905</v>
      </c>
      <c r="E3021" s="199" t="s">
        <v>2906</v>
      </c>
      <c r="F3021" s="199" t="s">
        <v>176</v>
      </c>
      <c r="G3021" s="199" t="s">
        <v>407</v>
      </c>
      <c r="H3021" s="199" t="s">
        <v>2935</v>
      </c>
      <c r="I3021" s="200" t="s">
        <v>123</v>
      </c>
      <c r="J3021" s="199" t="s">
        <v>179</v>
      </c>
      <c r="K3021" s="199" t="s">
        <v>179</v>
      </c>
      <c r="L3021" s="199" t="s">
        <v>261</v>
      </c>
      <c r="M3021" s="199" t="s">
        <v>122</v>
      </c>
      <c r="N3021" s="201">
        <v>3.7136</v>
      </c>
      <c r="O3021" s="202" t="s">
        <v>81</v>
      </c>
      <c r="P3021" s="202"/>
      <c r="Q3021" s="203">
        <f t="shared" si="180"/>
        <v>0</v>
      </c>
      <c r="R3021" s="203">
        <f t="shared" si="181"/>
        <v>0</v>
      </c>
      <c r="S3021" s="213">
        <f>IF(M3021="nvt",0,IF(O3021&gt;0,VLOOKUP(M3021,'3-Productie normen'!A:K,VLOOKUP(O3021,'3-Productie normen'!$B$34:$C$35,2,FALSE),FALSE)))</f>
        <v>0</v>
      </c>
      <c r="T3021" s="213">
        <f t="shared" si="182"/>
        <v>0</v>
      </c>
      <c r="U3021" s="572"/>
    </row>
    <row r="3022" spans="1:41" ht="14.15" customHeight="1">
      <c r="A3022" s="231">
        <v>3021</v>
      </c>
      <c r="B3022" s="262" t="s">
        <v>92</v>
      </c>
      <c r="C3022" s="199" t="s">
        <v>2904</v>
      </c>
      <c r="D3022" s="199" t="s">
        <v>2905</v>
      </c>
      <c r="E3022" s="199" t="s">
        <v>2906</v>
      </c>
      <c r="F3022" s="199" t="s">
        <v>176</v>
      </c>
      <c r="G3022" s="199" t="s">
        <v>407</v>
      </c>
      <c r="H3022" s="199" t="s">
        <v>2936</v>
      </c>
      <c r="I3022" s="200" t="s">
        <v>245</v>
      </c>
      <c r="J3022" s="199" t="s">
        <v>209</v>
      </c>
      <c r="K3022" s="199" t="s">
        <v>213</v>
      </c>
      <c r="L3022" s="199" t="s">
        <v>180</v>
      </c>
      <c r="M3022" s="199" t="s">
        <v>143</v>
      </c>
      <c r="N3022" s="201">
        <v>1.4263999999999999</v>
      </c>
      <c r="O3022" s="202"/>
      <c r="P3022" s="202"/>
      <c r="Q3022" s="203">
        <f t="shared" si="180"/>
        <v>0</v>
      </c>
      <c r="R3022" s="203">
        <f t="shared" si="181"/>
        <v>0</v>
      </c>
      <c r="S3022" s="213">
        <f>IF(M3022="nvt",0,IF(O3022&gt;0,VLOOKUP(M3022,'3-Productie normen'!A:K,VLOOKUP(O3022,'3-Productie normen'!$B$34:$C$35,2,FALSE),FALSE)))</f>
        <v>0</v>
      </c>
      <c r="T3022" s="213">
        <f t="shared" si="182"/>
        <v>0</v>
      </c>
      <c r="U3022" s="572"/>
    </row>
    <row r="3023" spans="1:41" ht="14.15" customHeight="1">
      <c r="A3023" s="231">
        <v>3022</v>
      </c>
      <c r="B3023" s="262" t="s">
        <v>92</v>
      </c>
      <c r="C3023" s="199" t="s">
        <v>2904</v>
      </c>
      <c r="D3023" s="199" t="s">
        <v>2905</v>
      </c>
      <c r="E3023" s="199" t="s">
        <v>2906</v>
      </c>
      <c r="F3023" s="199" t="s">
        <v>176</v>
      </c>
      <c r="G3023" s="199" t="s">
        <v>407</v>
      </c>
      <c r="H3023" s="199" t="s">
        <v>2937</v>
      </c>
      <c r="I3023" s="200" t="s">
        <v>123</v>
      </c>
      <c r="J3023" s="199" t="s">
        <v>179</v>
      </c>
      <c r="K3023" s="199" t="s">
        <v>1064</v>
      </c>
      <c r="L3023" s="199" t="s">
        <v>261</v>
      </c>
      <c r="M3023" s="199" t="s">
        <v>122</v>
      </c>
      <c r="N3023" s="201">
        <v>28.959499999999998</v>
      </c>
      <c r="O3023" s="202" t="s">
        <v>81</v>
      </c>
      <c r="P3023" s="202"/>
      <c r="Q3023" s="203">
        <f t="shared" si="180"/>
        <v>0</v>
      </c>
      <c r="R3023" s="203">
        <f t="shared" si="181"/>
        <v>0</v>
      </c>
      <c r="S3023" s="213">
        <f>IF(M3023="nvt",0,IF(O3023&gt;0,VLOOKUP(M3023,'3-Productie normen'!A:K,VLOOKUP(O3023,'3-Productie normen'!$B$34:$C$35,2,FALSE),FALSE)))</f>
        <v>0</v>
      </c>
      <c r="T3023" s="213">
        <f t="shared" si="182"/>
        <v>0</v>
      </c>
      <c r="U3023" s="572"/>
    </row>
    <row r="3024" spans="1:41" ht="14.15" customHeight="1">
      <c r="A3024" s="231">
        <v>3023</v>
      </c>
      <c r="B3024" s="262" t="s">
        <v>92</v>
      </c>
      <c r="C3024" s="199" t="s">
        <v>2904</v>
      </c>
      <c r="D3024" s="199" t="s">
        <v>2905</v>
      </c>
      <c r="E3024" s="199" t="s">
        <v>2906</v>
      </c>
      <c r="F3024" s="199" t="s">
        <v>176</v>
      </c>
      <c r="G3024" s="199" t="s">
        <v>407</v>
      </c>
      <c r="H3024" s="199" t="s">
        <v>2938</v>
      </c>
      <c r="I3024" s="200" t="s">
        <v>123</v>
      </c>
      <c r="J3024" s="199" t="s">
        <v>179</v>
      </c>
      <c r="K3024" s="199" t="s">
        <v>179</v>
      </c>
      <c r="L3024" s="199" t="s">
        <v>261</v>
      </c>
      <c r="M3024" s="199" t="s">
        <v>122</v>
      </c>
      <c r="N3024" s="201">
        <v>3.6819000000000002</v>
      </c>
      <c r="O3024" s="202" t="s">
        <v>81</v>
      </c>
      <c r="P3024" s="202"/>
      <c r="Q3024" s="203">
        <f t="shared" si="180"/>
        <v>0</v>
      </c>
      <c r="R3024" s="203">
        <f t="shared" si="181"/>
        <v>0</v>
      </c>
      <c r="S3024" s="213">
        <f>IF(M3024="nvt",0,IF(O3024&gt;0,VLOOKUP(M3024,'3-Productie normen'!A:K,VLOOKUP(O3024,'3-Productie normen'!$B$34:$C$35,2,FALSE),FALSE)))</f>
        <v>0</v>
      </c>
      <c r="T3024" s="213">
        <f t="shared" si="182"/>
        <v>0</v>
      </c>
      <c r="U3024" s="572"/>
    </row>
    <row r="3025" spans="1:21" ht="14.15" customHeight="1">
      <c r="A3025" s="231">
        <v>3024</v>
      </c>
      <c r="B3025" s="262" t="s">
        <v>92</v>
      </c>
      <c r="C3025" s="199" t="s">
        <v>2904</v>
      </c>
      <c r="D3025" s="199" t="s">
        <v>2905</v>
      </c>
      <c r="E3025" s="199" t="s">
        <v>2906</v>
      </c>
      <c r="F3025" s="199" t="s">
        <v>176</v>
      </c>
      <c r="G3025" s="199" t="s">
        <v>407</v>
      </c>
      <c r="H3025" s="199" t="s">
        <v>2939</v>
      </c>
      <c r="I3025" s="207" t="s">
        <v>123</v>
      </c>
      <c r="J3025" s="199" t="s">
        <v>179</v>
      </c>
      <c r="K3025" s="199" t="s">
        <v>187</v>
      </c>
      <c r="L3025" s="199" t="s">
        <v>261</v>
      </c>
      <c r="M3025" s="199" t="s">
        <v>141</v>
      </c>
      <c r="N3025" s="201">
        <v>39.636800000000001</v>
      </c>
      <c r="O3025" s="202" t="s">
        <v>81</v>
      </c>
      <c r="P3025" s="202"/>
      <c r="Q3025" s="203">
        <f t="shared" si="180"/>
        <v>0</v>
      </c>
      <c r="R3025" s="203">
        <f t="shared" si="181"/>
        <v>0</v>
      </c>
      <c r="S3025" s="213">
        <f>IF(M3025="nvt",0,IF(O3025&gt;0,VLOOKUP(M3025,'3-Productie normen'!A:K,VLOOKUP(O3025,'3-Productie normen'!$B$34:$C$35,2,FALSE),FALSE)))</f>
        <v>0</v>
      </c>
      <c r="T3025" s="213">
        <f t="shared" si="182"/>
        <v>0</v>
      </c>
      <c r="U3025" s="572"/>
    </row>
    <row r="3026" spans="1:21" ht="14.15" customHeight="1">
      <c r="A3026" s="232">
        <v>3025</v>
      </c>
      <c r="B3026" s="262" t="s">
        <v>92</v>
      </c>
      <c r="C3026" s="199" t="s">
        <v>2904</v>
      </c>
      <c r="D3026" s="199" t="s">
        <v>2905</v>
      </c>
      <c r="E3026" s="199" t="s">
        <v>2906</v>
      </c>
      <c r="F3026" s="199" t="s">
        <v>176</v>
      </c>
      <c r="G3026" s="199" t="s">
        <v>407</v>
      </c>
      <c r="H3026" s="199" t="s">
        <v>2940</v>
      </c>
      <c r="I3026" s="200" t="s">
        <v>123</v>
      </c>
      <c r="J3026" s="199" t="s">
        <v>179</v>
      </c>
      <c r="K3026" s="199" t="s">
        <v>179</v>
      </c>
      <c r="L3026" s="199" t="s">
        <v>261</v>
      </c>
      <c r="M3026" s="199" t="s">
        <v>122</v>
      </c>
      <c r="N3026" s="201">
        <v>3.6924999999999999</v>
      </c>
      <c r="O3026" s="202" t="s">
        <v>81</v>
      </c>
      <c r="P3026" s="202"/>
      <c r="Q3026" s="203">
        <f t="shared" si="180"/>
        <v>0</v>
      </c>
      <c r="R3026" s="203">
        <f t="shared" si="181"/>
        <v>0</v>
      </c>
      <c r="S3026" s="213">
        <f>IF(M3026="nvt",0,IF(O3026&gt;0,VLOOKUP(M3026,'3-Productie normen'!A:K,VLOOKUP(O3026,'3-Productie normen'!$B$34:$C$35,2,FALSE),FALSE)))</f>
        <v>0</v>
      </c>
      <c r="T3026" s="213">
        <f t="shared" si="182"/>
        <v>0</v>
      </c>
      <c r="U3026" s="572"/>
    </row>
    <row r="3027" spans="1:21" ht="14.15" customHeight="1">
      <c r="A3027" s="231">
        <v>3026</v>
      </c>
      <c r="B3027" s="262" t="s">
        <v>92</v>
      </c>
      <c r="C3027" s="199" t="s">
        <v>2904</v>
      </c>
      <c r="D3027" s="199" t="s">
        <v>2905</v>
      </c>
      <c r="E3027" s="199" t="s">
        <v>2906</v>
      </c>
      <c r="F3027" s="199" t="s">
        <v>176</v>
      </c>
      <c r="G3027" s="199" t="s">
        <v>407</v>
      </c>
      <c r="H3027" s="199" t="s">
        <v>2941</v>
      </c>
      <c r="I3027" s="207" t="s">
        <v>123</v>
      </c>
      <c r="J3027" s="199" t="s">
        <v>179</v>
      </c>
      <c r="K3027" s="199" t="s">
        <v>187</v>
      </c>
      <c r="L3027" s="199" t="s">
        <v>261</v>
      </c>
      <c r="M3027" s="199" t="s">
        <v>141</v>
      </c>
      <c r="N3027" s="201">
        <v>28.9437</v>
      </c>
      <c r="O3027" s="202" t="s">
        <v>81</v>
      </c>
      <c r="P3027" s="202"/>
      <c r="Q3027" s="203">
        <f t="shared" si="180"/>
        <v>0</v>
      </c>
      <c r="R3027" s="203">
        <f t="shared" si="181"/>
        <v>0</v>
      </c>
      <c r="S3027" s="213">
        <f>IF(M3027="nvt",0,IF(O3027&gt;0,VLOOKUP(M3027,'3-Productie normen'!A:K,VLOOKUP(O3027,'3-Productie normen'!$B$34:$C$35,2,FALSE),FALSE)))</f>
        <v>0</v>
      </c>
      <c r="T3027" s="213">
        <f t="shared" si="182"/>
        <v>0</v>
      </c>
      <c r="U3027" s="572"/>
    </row>
    <row r="3028" spans="1:21" ht="14.15" customHeight="1">
      <c r="A3028" s="231">
        <v>3027</v>
      </c>
      <c r="B3028" s="262" t="s">
        <v>92</v>
      </c>
      <c r="C3028" s="199" t="s">
        <v>2904</v>
      </c>
      <c r="D3028" s="199" t="s">
        <v>2905</v>
      </c>
      <c r="E3028" s="199" t="s">
        <v>2906</v>
      </c>
      <c r="F3028" s="199" t="s">
        <v>176</v>
      </c>
      <c r="G3028" s="199" t="s">
        <v>407</v>
      </c>
      <c r="H3028" s="199" t="s">
        <v>2942</v>
      </c>
      <c r="I3028" s="200" t="s">
        <v>123</v>
      </c>
      <c r="J3028" s="199" t="s">
        <v>179</v>
      </c>
      <c r="K3028" s="199" t="s">
        <v>1240</v>
      </c>
      <c r="L3028" s="199" t="s">
        <v>261</v>
      </c>
      <c r="M3028" s="199" t="s">
        <v>122</v>
      </c>
      <c r="N3028" s="201">
        <v>16.406300000000002</v>
      </c>
      <c r="O3028" s="202" t="s">
        <v>81</v>
      </c>
      <c r="P3028" s="202"/>
      <c r="Q3028" s="203">
        <f t="shared" si="180"/>
        <v>0</v>
      </c>
      <c r="R3028" s="203">
        <f t="shared" si="181"/>
        <v>0</v>
      </c>
      <c r="S3028" s="213">
        <f>IF(M3028="nvt",0,IF(O3028&gt;0,VLOOKUP(M3028,'3-Productie normen'!A:K,VLOOKUP(O3028,'3-Productie normen'!$B$34:$C$35,2,FALSE),FALSE)))</f>
        <v>0</v>
      </c>
      <c r="T3028" s="213">
        <f t="shared" si="182"/>
        <v>0</v>
      </c>
      <c r="U3028" s="572"/>
    </row>
    <row r="3029" spans="1:21" ht="14.15" customHeight="1">
      <c r="A3029" s="231">
        <v>3028</v>
      </c>
      <c r="B3029" s="262" t="s">
        <v>92</v>
      </c>
      <c r="C3029" s="199" t="s">
        <v>2904</v>
      </c>
      <c r="D3029" s="199" t="s">
        <v>2905</v>
      </c>
      <c r="E3029" s="199" t="s">
        <v>2906</v>
      </c>
      <c r="F3029" s="199" t="s">
        <v>176</v>
      </c>
      <c r="G3029" s="199" t="s">
        <v>407</v>
      </c>
      <c r="H3029" s="199" t="s">
        <v>2943</v>
      </c>
      <c r="I3029" s="200" t="s">
        <v>123</v>
      </c>
      <c r="J3029" s="199" t="s">
        <v>179</v>
      </c>
      <c r="K3029" s="199" t="s">
        <v>1064</v>
      </c>
      <c r="L3029" s="199" t="s">
        <v>261</v>
      </c>
      <c r="M3029" s="199" t="s">
        <v>122</v>
      </c>
      <c r="N3029" s="201">
        <v>28.9437</v>
      </c>
      <c r="O3029" s="202" t="s">
        <v>81</v>
      </c>
      <c r="P3029" s="202"/>
      <c r="Q3029" s="203">
        <f t="shared" si="180"/>
        <v>0</v>
      </c>
      <c r="R3029" s="203">
        <f t="shared" si="181"/>
        <v>0</v>
      </c>
      <c r="S3029" s="213">
        <f>IF(M3029="nvt",0,IF(O3029&gt;0,VLOOKUP(M3029,'3-Productie normen'!A:K,VLOOKUP(O3029,'3-Productie normen'!$B$34:$C$35,2,FALSE),FALSE)))</f>
        <v>0</v>
      </c>
      <c r="T3029" s="213">
        <f t="shared" si="182"/>
        <v>0</v>
      </c>
      <c r="U3029" s="572"/>
    </row>
    <row r="3030" spans="1:21" ht="14.15" customHeight="1">
      <c r="A3030" s="231">
        <v>3029</v>
      </c>
      <c r="B3030" s="262" t="s">
        <v>92</v>
      </c>
      <c r="C3030" s="199" t="s">
        <v>2904</v>
      </c>
      <c r="D3030" s="199" t="s">
        <v>2905</v>
      </c>
      <c r="E3030" s="199" t="s">
        <v>2906</v>
      </c>
      <c r="F3030" s="199" t="s">
        <v>176</v>
      </c>
      <c r="G3030" s="199" t="s">
        <v>407</v>
      </c>
      <c r="H3030" s="199" t="s">
        <v>2944</v>
      </c>
      <c r="I3030" s="207" t="s">
        <v>123</v>
      </c>
      <c r="J3030" s="199" t="s">
        <v>179</v>
      </c>
      <c r="K3030" s="199" t="s">
        <v>187</v>
      </c>
      <c r="L3030" s="199" t="s">
        <v>180</v>
      </c>
      <c r="M3030" s="199" t="s">
        <v>141</v>
      </c>
      <c r="N3030" s="201">
        <v>27.9297</v>
      </c>
      <c r="O3030" s="202" t="s">
        <v>81</v>
      </c>
      <c r="P3030" s="202"/>
      <c r="Q3030" s="203">
        <f t="shared" si="180"/>
        <v>0</v>
      </c>
      <c r="R3030" s="203">
        <f t="shared" si="181"/>
        <v>0</v>
      </c>
      <c r="S3030" s="213">
        <f>IF(M3030="nvt",0,IF(O3030&gt;0,VLOOKUP(M3030,'3-Productie normen'!A:K,VLOOKUP(O3030,'3-Productie normen'!$B$34:$C$35,2,FALSE),FALSE)))</f>
        <v>0</v>
      </c>
      <c r="T3030" s="213">
        <f t="shared" si="182"/>
        <v>0</v>
      </c>
      <c r="U3030" s="572"/>
    </row>
    <row r="3031" spans="1:21" ht="14.15" customHeight="1">
      <c r="A3031" s="231">
        <v>3030</v>
      </c>
      <c r="B3031" s="262" t="s">
        <v>92</v>
      </c>
      <c r="C3031" s="199" t="s">
        <v>2904</v>
      </c>
      <c r="D3031" s="199" t="s">
        <v>2905</v>
      </c>
      <c r="E3031" s="199" t="s">
        <v>2906</v>
      </c>
      <c r="F3031" s="199" t="s">
        <v>176</v>
      </c>
      <c r="G3031" s="199" t="s">
        <v>407</v>
      </c>
      <c r="H3031" s="199" t="s">
        <v>2945</v>
      </c>
      <c r="I3031" s="200" t="s">
        <v>123</v>
      </c>
      <c r="J3031" s="199" t="s">
        <v>179</v>
      </c>
      <c r="K3031" s="199" t="s">
        <v>179</v>
      </c>
      <c r="L3031" s="199" t="s">
        <v>261</v>
      </c>
      <c r="M3031" s="199" t="s">
        <v>122</v>
      </c>
      <c r="N3031" s="201">
        <v>19.129899999999999</v>
      </c>
      <c r="O3031" s="202" t="s">
        <v>81</v>
      </c>
      <c r="P3031" s="202"/>
      <c r="Q3031" s="203">
        <f t="shared" si="180"/>
        <v>0</v>
      </c>
      <c r="R3031" s="203">
        <f t="shared" si="181"/>
        <v>0</v>
      </c>
      <c r="S3031" s="213">
        <f>IF(M3031="nvt",0,IF(O3031&gt;0,VLOOKUP(M3031,'3-Productie normen'!A:K,VLOOKUP(O3031,'3-Productie normen'!$B$34:$C$35,2,FALSE),FALSE)))</f>
        <v>0</v>
      </c>
      <c r="T3031" s="213">
        <f t="shared" si="182"/>
        <v>0</v>
      </c>
      <c r="U3031" s="572"/>
    </row>
    <row r="3032" spans="1:21" ht="14.15" customHeight="1">
      <c r="A3032" s="231">
        <v>3031</v>
      </c>
      <c r="B3032" s="262" t="s">
        <v>92</v>
      </c>
      <c r="C3032" s="199" t="s">
        <v>2904</v>
      </c>
      <c r="D3032" s="199" t="s">
        <v>2905</v>
      </c>
      <c r="E3032" s="199" t="s">
        <v>2906</v>
      </c>
      <c r="F3032" s="199" t="s">
        <v>176</v>
      </c>
      <c r="G3032" s="199" t="s">
        <v>407</v>
      </c>
      <c r="H3032" s="199" t="s">
        <v>2946</v>
      </c>
      <c r="I3032" s="200" t="s">
        <v>123</v>
      </c>
      <c r="J3032" s="199" t="s">
        <v>179</v>
      </c>
      <c r="K3032" s="199" t="s">
        <v>179</v>
      </c>
      <c r="L3032" s="199" t="s">
        <v>261</v>
      </c>
      <c r="M3032" s="199" t="s">
        <v>122</v>
      </c>
      <c r="N3032" s="201">
        <v>2.0497000000000001</v>
      </c>
      <c r="O3032" s="202" t="s">
        <v>81</v>
      </c>
      <c r="P3032" s="202"/>
      <c r="Q3032" s="203">
        <f t="shared" si="180"/>
        <v>0</v>
      </c>
      <c r="R3032" s="203">
        <f t="shared" si="181"/>
        <v>0</v>
      </c>
      <c r="S3032" s="213">
        <f>IF(M3032="nvt",0,IF(O3032&gt;0,VLOOKUP(M3032,'3-Productie normen'!A:K,VLOOKUP(O3032,'3-Productie normen'!$B$34:$C$35,2,FALSE),FALSE)))</f>
        <v>0</v>
      </c>
      <c r="T3032" s="213">
        <f t="shared" si="182"/>
        <v>0</v>
      </c>
      <c r="U3032" s="572"/>
    </row>
    <row r="3033" spans="1:21" ht="14.15" customHeight="1">
      <c r="A3033" s="231">
        <v>3032</v>
      </c>
      <c r="B3033" s="262" t="s">
        <v>92</v>
      </c>
      <c r="C3033" s="199" t="s">
        <v>2904</v>
      </c>
      <c r="D3033" s="199" t="s">
        <v>2905</v>
      </c>
      <c r="E3033" s="199" t="s">
        <v>2906</v>
      </c>
      <c r="F3033" s="199" t="s">
        <v>176</v>
      </c>
      <c r="G3033" s="199" t="s">
        <v>407</v>
      </c>
      <c r="H3033" s="199" t="s">
        <v>2947</v>
      </c>
      <c r="I3033" s="200" t="s">
        <v>136</v>
      </c>
      <c r="J3033" s="199" t="s">
        <v>179</v>
      </c>
      <c r="K3033" s="199" t="s">
        <v>265</v>
      </c>
      <c r="L3033" s="199" t="s">
        <v>253</v>
      </c>
      <c r="M3033" s="199" t="s">
        <v>135</v>
      </c>
      <c r="N3033" s="201">
        <v>79.517499999999998</v>
      </c>
      <c r="O3033" s="202" t="s">
        <v>81</v>
      </c>
      <c r="P3033" s="202"/>
      <c r="Q3033" s="203">
        <f t="shared" si="180"/>
        <v>0</v>
      </c>
      <c r="R3033" s="203">
        <f t="shared" si="181"/>
        <v>0</v>
      </c>
      <c r="S3033" s="213">
        <f>IF(M3033="nvt",0,IF(O3033&gt;0,VLOOKUP(M3033,'3-Productie normen'!A:K,VLOOKUP(O3033,'3-Productie normen'!$B$34:$C$35,2,FALSE),FALSE)))</f>
        <v>0</v>
      </c>
      <c r="T3033" s="213">
        <f t="shared" si="182"/>
        <v>0</v>
      </c>
      <c r="U3033" s="572"/>
    </row>
    <row r="3034" spans="1:21" ht="14.15" customHeight="1">
      <c r="A3034" s="232">
        <v>3033</v>
      </c>
      <c r="B3034" s="262" t="s">
        <v>92</v>
      </c>
      <c r="C3034" s="199" t="s">
        <v>2904</v>
      </c>
      <c r="D3034" s="199" t="s">
        <v>2905</v>
      </c>
      <c r="E3034" s="199" t="s">
        <v>2906</v>
      </c>
      <c r="F3034" s="199" t="s">
        <v>176</v>
      </c>
      <c r="G3034" s="199" t="s">
        <v>407</v>
      </c>
      <c r="H3034" s="199" t="s">
        <v>2948</v>
      </c>
      <c r="I3034" s="200" t="s">
        <v>123</v>
      </c>
      <c r="J3034" s="199" t="s">
        <v>179</v>
      </c>
      <c r="K3034" s="199" t="s">
        <v>179</v>
      </c>
      <c r="L3034" s="199" t="s">
        <v>261</v>
      </c>
      <c r="M3034" s="199" t="s">
        <v>122</v>
      </c>
      <c r="N3034" s="201">
        <v>2.052</v>
      </c>
      <c r="O3034" s="202" t="s">
        <v>81</v>
      </c>
      <c r="P3034" s="202"/>
      <c r="Q3034" s="203">
        <f t="shared" si="180"/>
        <v>0</v>
      </c>
      <c r="R3034" s="203">
        <f t="shared" si="181"/>
        <v>0</v>
      </c>
      <c r="S3034" s="213">
        <f>IF(M3034="nvt",0,IF(O3034&gt;0,VLOOKUP(M3034,'3-Productie normen'!A:K,VLOOKUP(O3034,'3-Productie normen'!$B$34:$C$35,2,FALSE),FALSE)))</f>
        <v>0</v>
      </c>
      <c r="T3034" s="213">
        <f t="shared" si="182"/>
        <v>0</v>
      </c>
      <c r="U3034" s="572"/>
    </row>
    <row r="3035" spans="1:21" ht="14.15" customHeight="1">
      <c r="A3035" s="231">
        <v>3034</v>
      </c>
      <c r="B3035" s="262" t="s">
        <v>92</v>
      </c>
      <c r="C3035" s="199" t="s">
        <v>2904</v>
      </c>
      <c r="D3035" s="199" t="s">
        <v>2905</v>
      </c>
      <c r="E3035" s="199" t="s">
        <v>2906</v>
      </c>
      <c r="F3035" s="199" t="s">
        <v>176</v>
      </c>
      <c r="G3035" s="199" t="s">
        <v>407</v>
      </c>
      <c r="H3035" s="199" t="s">
        <v>2949</v>
      </c>
      <c r="I3035" s="200" t="s">
        <v>123</v>
      </c>
      <c r="J3035" s="199" t="s">
        <v>179</v>
      </c>
      <c r="K3035" s="199" t="s">
        <v>179</v>
      </c>
      <c r="L3035" s="199" t="s">
        <v>261</v>
      </c>
      <c r="M3035" s="199" t="s">
        <v>122</v>
      </c>
      <c r="N3035" s="201">
        <v>39.636699999999998</v>
      </c>
      <c r="O3035" s="202" t="s">
        <v>81</v>
      </c>
      <c r="P3035" s="202"/>
      <c r="Q3035" s="203">
        <f t="shared" si="180"/>
        <v>0</v>
      </c>
      <c r="R3035" s="203">
        <f t="shared" si="181"/>
        <v>0</v>
      </c>
      <c r="S3035" s="213">
        <f>IF(M3035="nvt",0,IF(O3035&gt;0,VLOOKUP(M3035,'3-Productie normen'!A:K,VLOOKUP(O3035,'3-Productie normen'!$B$34:$C$35,2,FALSE),FALSE)))</f>
        <v>0</v>
      </c>
      <c r="T3035" s="213">
        <f t="shared" si="182"/>
        <v>0</v>
      </c>
      <c r="U3035" s="572"/>
    </row>
    <row r="3036" spans="1:21" ht="14.15" customHeight="1">
      <c r="A3036" s="231">
        <v>3035</v>
      </c>
      <c r="B3036" s="262" t="s">
        <v>92</v>
      </c>
      <c r="C3036" s="199" t="s">
        <v>2904</v>
      </c>
      <c r="D3036" s="199" t="s">
        <v>2905</v>
      </c>
      <c r="E3036" s="199" t="s">
        <v>2906</v>
      </c>
      <c r="F3036" s="199" t="s">
        <v>176</v>
      </c>
      <c r="G3036" s="199" t="s">
        <v>407</v>
      </c>
      <c r="H3036" s="199" t="s">
        <v>2950</v>
      </c>
      <c r="I3036" s="200" t="s">
        <v>245</v>
      </c>
      <c r="J3036" s="199" t="s">
        <v>255</v>
      </c>
      <c r="K3036" s="199" t="s">
        <v>256</v>
      </c>
      <c r="L3036" s="199" t="s">
        <v>180</v>
      </c>
      <c r="M3036" s="199" t="s">
        <v>143</v>
      </c>
      <c r="N3036" s="201">
        <v>11.980499999999999</v>
      </c>
      <c r="O3036" s="202"/>
      <c r="P3036" s="202"/>
      <c r="Q3036" s="203">
        <f t="shared" si="180"/>
        <v>0</v>
      </c>
      <c r="R3036" s="203">
        <f t="shared" si="181"/>
        <v>0</v>
      </c>
      <c r="S3036" s="213">
        <f>IF(M3036="nvt",0,IF(O3036&gt;0,VLOOKUP(M3036,'3-Productie normen'!A:K,VLOOKUP(O3036,'3-Productie normen'!$B$34:$C$35,2,FALSE),FALSE)))</f>
        <v>0</v>
      </c>
      <c r="T3036" s="213">
        <f t="shared" si="182"/>
        <v>0</v>
      </c>
      <c r="U3036" s="572"/>
    </row>
    <row r="3037" spans="1:21" ht="14.15" customHeight="1">
      <c r="A3037" s="231">
        <v>3036</v>
      </c>
      <c r="B3037" s="262" t="s">
        <v>92</v>
      </c>
      <c r="C3037" s="199" t="s">
        <v>2904</v>
      </c>
      <c r="D3037" s="199" t="s">
        <v>2905</v>
      </c>
      <c r="E3037" s="199" t="s">
        <v>2906</v>
      </c>
      <c r="F3037" s="199" t="s">
        <v>176</v>
      </c>
      <c r="G3037" s="199" t="s">
        <v>407</v>
      </c>
      <c r="H3037" s="199" t="s">
        <v>2951</v>
      </c>
      <c r="I3037" s="200" t="s">
        <v>123</v>
      </c>
      <c r="J3037" s="199" t="s">
        <v>179</v>
      </c>
      <c r="K3037" s="199" t="s">
        <v>179</v>
      </c>
      <c r="L3037" s="199" t="s">
        <v>261</v>
      </c>
      <c r="M3037" s="199" t="s">
        <v>122</v>
      </c>
      <c r="N3037" s="201">
        <v>28.9377</v>
      </c>
      <c r="O3037" s="202" t="s">
        <v>81</v>
      </c>
      <c r="P3037" s="202"/>
      <c r="Q3037" s="203">
        <f t="shared" si="180"/>
        <v>0</v>
      </c>
      <c r="R3037" s="203">
        <f t="shared" si="181"/>
        <v>0</v>
      </c>
      <c r="S3037" s="213">
        <f>IF(M3037="nvt",0,IF(O3037&gt;0,VLOOKUP(M3037,'3-Productie normen'!A:K,VLOOKUP(O3037,'3-Productie normen'!$B$34:$C$35,2,FALSE),FALSE)))</f>
        <v>0</v>
      </c>
      <c r="T3037" s="213">
        <f t="shared" si="182"/>
        <v>0</v>
      </c>
      <c r="U3037" s="572"/>
    </row>
    <row r="3038" spans="1:21" ht="14.15" customHeight="1">
      <c r="A3038" s="231">
        <v>3037</v>
      </c>
      <c r="B3038" s="262" t="s">
        <v>92</v>
      </c>
      <c r="C3038" s="199" t="s">
        <v>2904</v>
      </c>
      <c r="D3038" s="199" t="s">
        <v>2905</v>
      </c>
      <c r="E3038" s="199" t="s">
        <v>2906</v>
      </c>
      <c r="F3038" s="199" t="s">
        <v>176</v>
      </c>
      <c r="G3038" s="199" t="s">
        <v>407</v>
      </c>
      <c r="H3038" s="199" t="s">
        <v>2952</v>
      </c>
      <c r="I3038" s="200" t="s">
        <v>245</v>
      </c>
      <c r="J3038" s="199" t="s">
        <v>179</v>
      </c>
      <c r="K3038" s="199" t="s">
        <v>288</v>
      </c>
      <c r="L3038" s="199" t="s">
        <v>180</v>
      </c>
      <c r="M3038" s="199" t="s">
        <v>143</v>
      </c>
      <c r="N3038" s="201">
        <v>7.8667999999999996</v>
      </c>
      <c r="O3038" s="202"/>
      <c r="P3038" s="202"/>
      <c r="Q3038" s="203">
        <f t="shared" si="180"/>
        <v>0</v>
      </c>
      <c r="R3038" s="203">
        <f t="shared" si="181"/>
        <v>0</v>
      </c>
      <c r="S3038" s="213">
        <f>IF(M3038="nvt",0,IF(O3038&gt;0,VLOOKUP(M3038,'3-Productie normen'!A:K,VLOOKUP(O3038,'3-Productie normen'!$B$34:$C$35,2,FALSE),FALSE)))</f>
        <v>0</v>
      </c>
      <c r="T3038" s="213">
        <f t="shared" si="182"/>
        <v>0</v>
      </c>
      <c r="U3038" s="572"/>
    </row>
    <row r="3039" spans="1:21" ht="14.15" customHeight="1">
      <c r="A3039" s="231">
        <v>3038</v>
      </c>
      <c r="B3039" s="262" t="s">
        <v>92</v>
      </c>
      <c r="C3039" s="199" t="s">
        <v>2904</v>
      </c>
      <c r="D3039" s="199" t="s">
        <v>2905</v>
      </c>
      <c r="E3039" s="199" t="s">
        <v>2906</v>
      </c>
      <c r="F3039" s="199" t="s">
        <v>176</v>
      </c>
      <c r="G3039" s="199" t="s">
        <v>407</v>
      </c>
      <c r="H3039" s="199" t="s">
        <v>2953</v>
      </c>
      <c r="I3039" s="200" t="s">
        <v>245</v>
      </c>
      <c r="J3039" s="199" t="s">
        <v>209</v>
      </c>
      <c r="K3039" s="199" t="s">
        <v>213</v>
      </c>
      <c r="L3039" s="199" t="s">
        <v>180</v>
      </c>
      <c r="M3039" s="199" t="s">
        <v>143</v>
      </c>
      <c r="N3039" s="201">
        <v>1.224</v>
      </c>
      <c r="O3039" s="202"/>
      <c r="P3039" s="202"/>
      <c r="Q3039" s="203">
        <f t="shared" si="180"/>
        <v>0</v>
      </c>
      <c r="R3039" s="203">
        <f t="shared" si="181"/>
        <v>0</v>
      </c>
      <c r="S3039" s="213">
        <f>IF(M3039="nvt",0,IF(O3039&gt;0,VLOOKUP(M3039,'3-Productie normen'!A:K,VLOOKUP(O3039,'3-Productie normen'!$B$34:$C$35,2,FALSE),FALSE)))</f>
        <v>0</v>
      </c>
      <c r="T3039" s="213">
        <f t="shared" si="182"/>
        <v>0</v>
      </c>
      <c r="U3039" s="572"/>
    </row>
    <row r="3040" spans="1:21" ht="14.15" customHeight="1">
      <c r="A3040" s="231">
        <v>3039</v>
      </c>
      <c r="B3040" s="262" t="s">
        <v>92</v>
      </c>
      <c r="C3040" s="199" t="s">
        <v>2904</v>
      </c>
      <c r="D3040" s="199" t="s">
        <v>2905</v>
      </c>
      <c r="E3040" s="199" t="s">
        <v>2906</v>
      </c>
      <c r="F3040" s="199" t="s">
        <v>176</v>
      </c>
      <c r="G3040" s="199" t="s">
        <v>407</v>
      </c>
      <c r="H3040" s="199" t="s">
        <v>2954</v>
      </c>
      <c r="I3040" s="200" t="s">
        <v>123</v>
      </c>
      <c r="J3040" s="199" t="s">
        <v>179</v>
      </c>
      <c r="K3040" s="199" t="s">
        <v>179</v>
      </c>
      <c r="L3040" s="199" t="s">
        <v>261</v>
      </c>
      <c r="M3040" s="199" t="s">
        <v>122</v>
      </c>
      <c r="N3040" s="201">
        <v>19.136099999999999</v>
      </c>
      <c r="O3040" s="202" t="s">
        <v>81</v>
      </c>
      <c r="P3040" s="202"/>
      <c r="Q3040" s="203">
        <f t="shared" si="180"/>
        <v>0</v>
      </c>
      <c r="R3040" s="203">
        <f t="shared" si="181"/>
        <v>0</v>
      </c>
      <c r="S3040" s="213">
        <f>IF(M3040="nvt",0,IF(O3040&gt;0,VLOOKUP(M3040,'3-Productie normen'!A:K,VLOOKUP(O3040,'3-Productie normen'!$B$34:$C$35,2,FALSE),FALSE)))</f>
        <v>0</v>
      </c>
      <c r="T3040" s="213">
        <f t="shared" si="182"/>
        <v>0</v>
      </c>
      <c r="U3040" s="572"/>
    </row>
    <row r="3041" spans="1:21" ht="14.15" customHeight="1">
      <c r="A3041" s="231">
        <v>3040</v>
      </c>
      <c r="B3041" s="262" t="s">
        <v>92</v>
      </c>
      <c r="C3041" s="199" t="s">
        <v>2904</v>
      </c>
      <c r="D3041" s="199" t="s">
        <v>2905</v>
      </c>
      <c r="E3041" s="199" t="s">
        <v>2906</v>
      </c>
      <c r="F3041" s="199" t="s">
        <v>176</v>
      </c>
      <c r="G3041" s="199" t="s">
        <v>407</v>
      </c>
      <c r="H3041" s="199" t="s">
        <v>2955</v>
      </c>
      <c r="I3041" s="200" t="s">
        <v>123</v>
      </c>
      <c r="J3041" s="199" t="s">
        <v>179</v>
      </c>
      <c r="K3041" s="199" t="s">
        <v>179</v>
      </c>
      <c r="L3041" s="199" t="s">
        <v>261</v>
      </c>
      <c r="M3041" s="199" t="s">
        <v>122</v>
      </c>
      <c r="N3041" s="201">
        <v>19.129899999999999</v>
      </c>
      <c r="O3041" s="202" t="s">
        <v>81</v>
      </c>
      <c r="P3041" s="202"/>
      <c r="Q3041" s="203">
        <f t="shared" si="180"/>
        <v>0</v>
      </c>
      <c r="R3041" s="203">
        <f t="shared" si="181"/>
        <v>0</v>
      </c>
      <c r="S3041" s="213">
        <f>IF(M3041="nvt",0,IF(O3041&gt;0,VLOOKUP(M3041,'3-Productie normen'!A:K,VLOOKUP(O3041,'3-Productie normen'!$B$34:$C$35,2,FALSE),FALSE)))</f>
        <v>0</v>
      </c>
      <c r="T3041" s="213">
        <f t="shared" si="182"/>
        <v>0</v>
      </c>
      <c r="U3041" s="572"/>
    </row>
    <row r="3042" spans="1:21" ht="14.15" customHeight="1">
      <c r="A3042" s="232">
        <v>3041</v>
      </c>
      <c r="B3042" s="262" t="s">
        <v>92</v>
      </c>
      <c r="C3042" s="199" t="s">
        <v>2904</v>
      </c>
      <c r="D3042" s="199" t="s">
        <v>2905</v>
      </c>
      <c r="E3042" s="199" t="s">
        <v>2906</v>
      </c>
      <c r="F3042" s="199" t="s">
        <v>176</v>
      </c>
      <c r="G3042" s="199" t="s">
        <v>407</v>
      </c>
      <c r="H3042" s="199" t="s">
        <v>2956</v>
      </c>
      <c r="I3042" s="200" t="s">
        <v>123</v>
      </c>
      <c r="J3042" s="199" t="s">
        <v>179</v>
      </c>
      <c r="K3042" s="199" t="s">
        <v>179</v>
      </c>
      <c r="L3042" s="199" t="s">
        <v>261</v>
      </c>
      <c r="M3042" s="199" t="s">
        <v>122</v>
      </c>
      <c r="N3042" s="201">
        <v>29.473700000000001</v>
      </c>
      <c r="O3042" s="202" t="s">
        <v>81</v>
      </c>
      <c r="P3042" s="202"/>
      <c r="Q3042" s="203">
        <f t="shared" si="180"/>
        <v>0</v>
      </c>
      <c r="R3042" s="203">
        <f t="shared" si="181"/>
        <v>0</v>
      </c>
      <c r="S3042" s="213">
        <f>IF(M3042="nvt",0,IF(O3042&gt;0,VLOOKUP(M3042,'3-Productie normen'!A:K,VLOOKUP(O3042,'3-Productie normen'!$B$34:$C$35,2,FALSE),FALSE)))</f>
        <v>0</v>
      </c>
      <c r="T3042" s="213">
        <f t="shared" si="182"/>
        <v>0</v>
      </c>
      <c r="U3042" s="572"/>
    </row>
    <row r="3043" spans="1:21" ht="14.15" customHeight="1">
      <c r="A3043" s="231">
        <v>3042</v>
      </c>
      <c r="B3043" s="262" t="s">
        <v>92</v>
      </c>
      <c r="C3043" s="199" t="s">
        <v>2904</v>
      </c>
      <c r="D3043" s="199" t="s">
        <v>2905</v>
      </c>
      <c r="E3043" s="199" t="s">
        <v>2906</v>
      </c>
      <c r="F3043" s="199" t="s">
        <v>176</v>
      </c>
      <c r="G3043" s="199" t="s">
        <v>407</v>
      </c>
      <c r="H3043" s="199" t="s">
        <v>2957</v>
      </c>
      <c r="I3043" s="200" t="s">
        <v>123</v>
      </c>
      <c r="J3043" s="199" t="s">
        <v>179</v>
      </c>
      <c r="K3043" s="199" t="s">
        <v>179</v>
      </c>
      <c r="L3043" s="199" t="s">
        <v>261</v>
      </c>
      <c r="M3043" s="199" t="s">
        <v>122</v>
      </c>
      <c r="N3043" s="201">
        <v>28.9434</v>
      </c>
      <c r="O3043" s="202" t="s">
        <v>81</v>
      </c>
      <c r="P3043" s="202"/>
      <c r="Q3043" s="203">
        <f t="shared" si="180"/>
        <v>0</v>
      </c>
      <c r="R3043" s="203">
        <f t="shared" si="181"/>
        <v>0</v>
      </c>
      <c r="S3043" s="213">
        <f>IF(M3043="nvt",0,IF(O3043&gt;0,VLOOKUP(M3043,'3-Productie normen'!A:K,VLOOKUP(O3043,'3-Productie normen'!$B$34:$C$35,2,FALSE),FALSE)))</f>
        <v>0</v>
      </c>
      <c r="T3043" s="213">
        <f t="shared" si="182"/>
        <v>0</v>
      </c>
      <c r="U3043" s="572"/>
    </row>
    <row r="3044" spans="1:21" ht="14.15" customHeight="1">
      <c r="A3044" s="231">
        <v>3043</v>
      </c>
      <c r="B3044" s="262" t="s">
        <v>92</v>
      </c>
      <c r="C3044" s="199" t="s">
        <v>2904</v>
      </c>
      <c r="D3044" s="199" t="s">
        <v>2905</v>
      </c>
      <c r="E3044" s="199" t="s">
        <v>2906</v>
      </c>
      <c r="F3044" s="199" t="s">
        <v>176</v>
      </c>
      <c r="G3044" s="199" t="s">
        <v>407</v>
      </c>
      <c r="H3044" s="199" t="s">
        <v>2958</v>
      </c>
      <c r="I3044" s="200" t="s">
        <v>123</v>
      </c>
      <c r="J3044" s="199" t="s">
        <v>179</v>
      </c>
      <c r="K3044" s="199" t="s">
        <v>179</v>
      </c>
      <c r="L3044" s="199" t="s">
        <v>261</v>
      </c>
      <c r="M3044" s="199" t="s">
        <v>122</v>
      </c>
      <c r="N3044" s="201">
        <v>10.729799999999999</v>
      </c>
      <c r="O3044" s="202" t="s">
        <v>81</v>
      </c>
      <c r="P3044" s="202"/>
      <c r="Q3044" s="203">
        <f t="shared" si="180"/>
        <v>0</v>
      </c>
      <c r="R3044" s="203">
        <f t="shared" si="181"/>
        <v>0</v>
      </c>
      <c r="S3044" s="213">
        <f>IF(M3044="nvt",0,IF(O3044&gt;0,VLOOKUP(M3044,'3-Productie normen'!A:K,VLOOKUP(O3044,'3-Productie normen'!$B$34:$C$35,2,FALSE),FALSE)))</f>
        <v>0</v>
      </c>
      <c r="T3044" s="213">
        <f t="shared" si="182"/>
        <v>0</v>
      </c>
      <c r="U3044" s="572"/>
    </row>
    <row r="3045" spans="1:21" ht="14.15" customHeight="1">
      <c r="A3045" s="231">
        <v>3044</v>
      </c>
      <c r="B3045" s="262" t="s">
        <v>92</v>
      </c>
      <c r="C3045" s="199" t="s">
        <v>2904</v>
      </c>
      <c r="D3045" s="199" t="s">
        <v>2905</v>
      </c>
      <c r="E3045" s="199" t="s">
        <v>2906</v>
      </c>
      <c r="F3045" s="199" t="s">
        <v>176</v>
      </c>
      <c r="G3045" s="199" t="s">
        <v>407</v>
      </c>
      <c r="H3045" s="199" t="s">
        <v>2959</v>
      </c>
      <c r="I3045" s="200" t="s">
        <v>123</v>
      </c>
      <c r="J3045" s="199" t="s">
        <v>179</v>
      </c>
      <c r="K3045" s="199" t="s">
        <v>179</v>
      </c>
      <c r="L3045" s="199" t="s">
        <v>261</v>
      </c>
      <c r="M3045" s="199" t="s">
        <v>122</v>
      </c>
      <c r="N3045" s="201">
        <v>10.729900000000001</v>
      </c>
      <c r="O3045" s="202" t="s">
        <v>81</v>
      </c>
      <c r="P3045" s="202"/>
      <c r="Q3045" s="203">
        <f t="shared" si="180"/>
        <v>0</v>
      </c>
      <c r="R3045" s="203">
        <f t="shared" si="181"/>
        <v>0</v>
      </c>
      <c r="S3045" s="213">
        <f>IF(M3045="nvt",0,IF(O3045&gt;0,VLOOKUP(M3045,'3-Productie normen'!A:K,VLOOKUP(O3045,'3-Productie normen'!$B$34:$C$35,2,FALSE),FALSE)))</f>
        <v>0</v>
      </c>
      <c r="T3045" s="213">
        <f t="shared" si="182"/>
        <v>0</v>
      </c>
      <c r="U3045" s="572"/>
    </row>
    <row r="3046" spans="1:21" ht="14.15" customHeight="1">
      <c r="A3046" s="231">
        <v>3045</v>
      </c>
      <c r="B3046" s="262" t="s">
        <v>92</v>
      </c>
      <c r="C3046" s="199" t="s">
        <v>2904</v>
      </c>
      <c r="D3046" s="199" t="s">
        <v>2905</v>
      </c>
      <c r="E3046" s="199" t="s">
        <v>2906</v>
      </c>
      <c r="F3046" s="199" t="s">
        <v>176</v>
      </c>
      <c r="G3046" s="199" t="s">
        <v>407</v>
      </c>
      <c r="H3046" s="199" t="s">
        <v>2960</v>
      </c>
      <c r="I3046" s="200" t="s">
        <v>123</v>
      </c>
      <c r="J3046" s="199" t="s">
        <v>179</v>
      </c>
      <c r="K3046" s="199" t="s">
        <v>179</v>
      </c>
      <c r="L3046" s="199" t="s">
        <v>261</v>
      </c>
      <c r="M3046" s="199" t="s">
        <v>122</v>
      </c>
      <c r="N3046" s="201">
        <v>39.636499999999998</v>
      </c>
      <c r="O3046" s="202" t="s">
        <v>81</v>
      </c>
      <c r="P3046" s="202"/>
      <c r="Q3046" s="203">
        <f t="shared" si="180"/>
        <v>0</v>
      </c>
      <c r="R3046" s="203">
        <f t="shared" si="181"/>
        <v>0</v>
      </c>
      <c r="S3046" s="213">
        <f>IF(M3046="nvt",0,IF(O3046&gt;0,VLOOKUP(M3046,'3-Productie normen'!A:K,VLOOKUP(O3046,'3-Productie normen'!$B$34:$C$35,2,FALSE),FALSE)))</f>
        <v>0</v>
      </c>
      <c r="T3046" s="213">
        <f t="shared" si="182"/>
        <v>0</v>
      </c>
      <c r="U3046" s="572"/>
    </row>
    <row r="3047" spans="1:21" ht="14.15" customHeight="1">
      <c r="A3047" s="231">
        <v>3046</v>
      </c>
      <c r="B3047" s="262" t="s">
        <v>92</v>
      </c>
      <c r="C3047" s="199" t="s">
        <v>2904</v>
      </c>
      <c r="D3047" s="199" t="s">
        <v>2905</v>
      </c>
      <c r="E3047" s="199" t="s">
        <v>2906</v>
      </c>
      <c r="F3047" s="199" t="s">
        <v>176</v>
      </c>
      <c r="G3047" s="199" t="s">
        <v>407</v>
      </c>
      <c r="H3047" s="199" t="s">
        <v>2961</v>
      </c>
      <c r="I3047" s="200" t="s">
        <v>123</v>
      </c>
      <c r="J3047" s="199" t="s">
        <v>179</v>
      </c>
      <c r="K3047" s="199" t="s">
        <v>179</v>
      </c>
      <c r="L3047" s="199" t="s">
        <v>261</v>
      </c>
      <c r="M3047" s="199" t="s">
        <v>122</v>
      </c>
      <c r="N3047" s="201">
        <v>19.104800000000001</v>
      </c>
      <c r="O3047" s="202" t="s">
        <v>81</v>
      </c>
      <c r="P3047" s="202"/>
      <c r="Q3047" s="203">
        <f t="shared" si="180"/>
        <v>0</v>
      </c>
      <c r="R3047" s="203">
        <f t="shared" si="181"/>
        <v>0</v>
      </c>
      <c r="S3047" s="213">
        <f>IF(M3047="nvt",0,IF(O3047&gt;0,VLOOKUP(M3047,'3-Productie normen'!A:K,VLOOKUP(O3047,'3-Productie normen'!$B$34:$C$35,2,FALSE),FALSE)))</f>
        <v>0</v>
      </c>
      <c r="T3047" s="213">
        <f t="shared" si="182"/>
        <v>0</v>
      </c>
      <c r="U3047" s="572"/>
    </row>
    <row r="3048" spans="1:21" ht="14.15" customHeight="1">
      <c r="A3048" s="231">
        <v>3047</v>
      </c>
      <c r="B3048" s="262" t="s">
        <v>92</v>
      </c>
      <c r="C3048" s="199" t="s">
        <v>2904</v>
      </c>
      <c r="D3048" s="199" t="s">
        <v>2905</v>
      </c>
      <c r="E3048" s="199" t="s">
        <v>2906</v>
      </c>
      <c r="F3048" s="199" t="s">
        <v>176</v>
      </c>
      <c r="G3048" s="199" t="s">
        <v>407</v>
      </c>
      <c r="H3048" s="199" t="s">
        <v>2962</v>
      </c>
      <c r="I3048" s="200" t="s">
        <v>123</v>
      </c>
      <c r="J3048" s="199" t="s">
        <v>179</v>
      </c>
      <c r="K3048" s="199" t="s">
        <v>179</v>
      </c>
      <c r="L3048" s="199" t="s">
        <v>261</v>
      </c>
      <c r="M3048" s="199" t="s">
        <v>122</v>
      </c>
      <c r="N3048" s="201">
        <v>28.9435</v>
      </c>
      <c r="O3048" s="202" t="s">
        <v>81</v>
      </c>
      <c r="P3048" s="202"/>
      <c r="Q3048" s="203">
        <f t="shared" si="180"/>
        <v>0</v>
      </c>
      <c r="R3048" s="203">
        <f t="shared" si="181"/>
        <v>0</v>
      </c>
      <c r="S3048" s="213">
        <f>IF(M3048="nvt",0,IF(O3048&gt;0,VLOOKUP(M3048,'3-Productie normen'!A:K,VLOOKUP(O3048,'3-Productie normen'!$B$34:$C$35,2,FALSE),FALSE)))</f>
        <v>0</v>
      </c>
      <c r="T3048" s="213">
        <f t="shared" si="182"/>
        <v>0</v>
      </c>
      <c r="U3048" s="572"/>
    </row>
    <row r="3049" spans="1:21" ht="14.15" customHeight="1">
      <c r="A3049" s="231">
        <v>3048</v>
      </c>
      <c r="B3049" s="262" t="s">
        <v>92</v>
      </c>
      <c r="C3049" s="199" t="s">
        <v>2904</v>
      </c>
      <c r="D3049" s="199" t="s">
        <v>2905</v>
      </c>
      <c r="E3049" s="199" t="s">
        <v>2906</v>
      </c>
      <c r="F3049" s="199" t="s">
        <v>176</v>
      </c>
      <c r="G3049" s="199" t="s">
        <v>407</v>
      </c>
      <c r="H3049" s="199" t="s">
        <v>2963</v>
      </c>
      <c r="I3049" s="200" t="s">
        <v>125</v>
      </c>
      <c r="J3049" s="199" t="s">
        <v>222</v>
      </c>
      <c r="K3049" s="199" t="s">
        <v>279</v>
      </c>
      <c r="L3049" s="199" t="s">
        <v>253</v>
      </c>
      <c r="M3049" s="199" t="s">
        <v>238</v>
      </c>
      <c r="N3049" s="201">
        <v>81.326899999999995</v>
      </c>
      <c r="O3049" s="202" t="s">
        <v>81</v>
      </c>
      <c r="P3049" s="202"/>
      <c r="Q3049" s="203">
        <f t="shared" si="180"/>
        <v>0</v>
      </c>
      <c r="R3049" s="203">
        <f t="shared" si="181"/>
        <v>0</v>
      </c>
      <c r="S3049" s="213">
        <f>IF(M3049="nvt",0,IF(O3049&gt;0,VLOOKUP(M3049,'3-Productie normen'!A:K,VLOOKUP(O3049,'3-Productie normen'!$B$34:$C$35,2,FALSE),FALSE)))</f>
        <v>0</v>
      </c>
      <c r="T3049" s="213">
        <f t="shared" si="182"/>
        <v>0</v>
      </c>
      <c r="U3049" s="572"/>
    </row>
    <row r="3050" spans="1:21" ht="14.15" customHeight="1">
      <c r="A3050" s="232">
        <v>3049</v>
      </c>
      <c r="B3050" s="262" t="s">
        <v>92</v>
      </c>
      <c r="C3050" s="199" t="s">
        <v>2904</v>
      </c>
      <c r="D3050" s="199" t="s">
        <v>2905</v>
      </c>
      <c r="E3050" s="199" t="s">
        <v>2906</v>
      </c>
      <c r="F3050" s="199" t="s">
        <v>176</v>
      </c>
      <c r="G3050" s="199" t="s">
        <v>407</v>
      </c>
      <c r="H3050" s="199" t="s">
        <v>2964</v>
      </c>
      <c r="I3050" s="200" t="s">
        <v>125</v>
      </c>
      <c r="J3050" s="199" t="s">
        <v>222</v>
      </c>
      <c r="K3050" s="199" t="s">
        <v>279</v>
      </c>
      <c r="L3050" s="199" t="s">
        <v>253</v>
      </c>
      <c r="M3050" s="199" t="s">
        <v>238</v>
      </c>
      <c r="N3050" s="201">
        <v>12.6714</v>
      </c>
      <c r="O3050" s="202" t="s">
        <v>81</v>
      </c>
      <c r="P3050" s="202"/>
      <c r="Q3050" s="203">
        <f t="shared" si="180"/>
        <v>0</v>
      </c>
      <c r="R3050" s="203">
        <f t="shared" si="181"/>
        <v>0</v>
      </c>
      <c r="S3050" s="213">
        <f>IF(M3050="nvt",0,IF(O3050&gt;0,VLOOKUP(M3050,'3-Productie normen'!A:K,VLOOKUP(O3050,'3-Productie normen'!$B$34:$C$35,2,FALSE),FALSE)))</f>
        <v>0</v>
      </c>
      <c r="T3050" s="213">
        <f t="shared" si="182"/>
        <v>0</v>
      </c>
      <c r="U3050" s="572"/>
    </row>
    <row r="3051" spans="1:21" ht="14.15" customHeight="1">
      <c r="A3051" s="231">
        <v>3050</v>
      </c>
      <c r="B3051" s="262" t="s">
        <v>92</v>
      </c>
      <c r="C3051" s="199" t="s">
        <v>2904</v>
      </c>
      <c r="D3051" s="199" t="s">
        <v>2905</v>
      </c>
      <c r="E3051" s="199" t="s">
        <v>2906</v>
      </c>
      <c r="F3051" s="199" t="s">
        <v>176</v>
      </c>
      <c r="G3051" s="199" t="s">
        <v>407</v>
      </c>
      <c r="H3051" s="199" t="s">
        <v>2965</v>
      </c>
      <c r="I3051" s="200" t="s">
        <v>125</v>
      </c>
      <c r="J3051" s="199" t="s">
        <v>222</v>
      </c>
      <c r="K3051" s="199" t="s">
        <v>279</v>
      </c>
      <c r="L3051" s="199" t="s">
        <v>253</v>
      </c>
      <c r="M3051" s="199" t="s">
        <v>238</v>
      </c>
      <c r="N3051" s="201">
        <v>88.582599999999999</v>
      </c>
      <c r="O3051" s="202" t="s">
        <v>81</v>
      </c>
      <c r="P3051" s="202"/>
      <c r="Q3051" s="203">
        <f t="shared" si="180"/>
        <v>0</v>
      </c>
      <c r="R3051" s="203">
        <f t="shared" si="181"/>
        <v>0</v>
      </c>
      <c r="S3051" s="213">
        <f>IF(M3051="nvt",0,IF(O3051&gt;0,VLOOKUP(M3051,'3-Productie normen'!A:K,VLOOKUP(O3051,'3-Productie normen'!$B$34:$C$35,2,FALSE),FALSE)))</f>
        <v>0</v>
      </c>
      <c r="T3051" s="213">
        <f t="shared" si="182"/>
        <v>0</v>
      </c>
      <c r="U3051" s="572"/>
    </row>
    <row r="3052" spans="1:21" ht="14.15" customHeight="1">
      <c r="A3052" s="231">
        <v>3051</v>
      </c>
      <c r="B3052" s="262" t="s">
        <v>92</v>
      </c>
      <c r="C3052" s="199" t="s">
        <v>2904</v>
      </c>
      <c r="D3052" s="199" t="s">
        <v>2905</v>
      </c>
      <c r="E3052" s="199" t="s">
        <v>2906</v>
      </c>
      <c r="F3052" s="199" t="s">
        <v>176</v>
      </c>
      <c r="G3052" s="199" t="s">
        <v>407</v>
      </c>
      <c r="H3052" s="199" t="s">
        <v>2966</v>
      </c>
      <c r="I3052" s="200" t="s">
        <v>125</v>
      </c>
      <c r="J3052" s="199" t="s">
        <v>222</v>
      </c>
      <c r="K3052" s="199" t="s">
        <v>279</v>
      </c>
      <c r="L3052" s="199" t="s">
        <v>253</v>
      </c>
      <c r="M3052" s="199" t="s">
        <v>238</v>
      </c>
      <c r="N3052" s="201">
        <v>95.42</v>
      </c>
      <c r="O3052" s="202" t="s">
        <v>81</v>
      </c>
      <c r="P3052" s="202"/>
      <c r="Q3052" s="203">
        <f t="shared" si="180"/>
        <v>0</v>
      </c>
      <c r="R3052" s="203">
        <f t="shared" si="181"/>
        <v>0</v>
      </c>
      <c r="S3052" s="213">
        <f>IF(M3052="nvt",0,IF(O3052&gt;0,VLOOKUP(M3052,'3-Productie normen'!A:K,VLOOKUP(O3052,'3-Productie normen'!$B$34:$C$35,2,FALSE),FALSE)))</f>
        <v>0</v>
      </c>
      <c r="T3052" s="213">
        <f t="shared" si="182"/>
        <v>0</v>
      </c>
      <c r="U3052" s="572"/>
    </row>
    <row r="3053" spans="1:21" ht="14.15" customHeight="1">
      <c r="A3053" s="231">
        <v>3052</v>
      </c>
      <c r="B3053" s="262" t="s">
        <v>92</v>
      </c>
      <c r="C3053" s="199" t="s">
        <v>2904</v>
      </c>
      <c r="D3053" s="199" t="s">
        <v>2905</v>
      </c>
      <c r="E3053" s="199" t="s">
        <v>2906</v>
      </c>
      <c r="F3053" s="199" t="s">
        <v>176</v>
      </c>
      <c r="G3053" s="199" t="s">
        <v>407</v>
      </c>
      <c r="H3053" s="199" t="s">
        <v>2967</v>
      </c>
      <c r="I3053" s="200" t="s">
        <v>125</v>
      </c>
      <c r="J3053" s="199" t="s">
        <v>222</v>
      </c>
      <c r="K3053" s="199" t="s">
        <v>279</v>
      </c>
      <c r="L3053" s="199" t="s">
        <v>253</v>
      </c>
      <c r="M3053" s="199" t="s">
        <v>238</v>
      </c>
      <c r="N3053" s="201">
        <v>86.224000000000004</v>
      </c>
      <c r="O3053" s="202" t="s">
        <v>81</v>
      </c>
      <c r="P3053" s="202"/>
      <c r="Q3053" s="203">
        <f t="shared" si="180"/>
        <v>0</v>
      </c>
      <c r="R3053" s="203">
        <f t="shared" si="181"/>
        <v>0</v>
      </c>
      <c r="S3053" s="213">
        <f>IF(M3053="nvt",0,IF(O3053&gt;0,VLOOKUP(M3053,'3-Productie normen'!A:K,VLOOKUP(O3053,'3-Productie normen'!$B$34:$C$35,2,FALSE),FALSE)))</f>
        <v>0</v>
      </c>
      <c r="T3053" s="213">
        <f t="shared" si="182"/>
        <v>0</v>
      </c>
      <c r="U3053" s="572"/>
    </row>
    <row r="3054" spans="1:21" ht="14.15" customHeight="1">
      <c r="A3054" s="231">
        <v>3053</v>
      </c>
      <c r="B3054" s="262" t="s">
        <v>92</v>
      </c>
      <c r="C3054" s="199" t="s">
        <v>2904</v>
      </c>
      <c r="D3054" s="199" t="s">
        <v>2905</v>
      </c>
      <c r="E3054" s="199" t="s">
        <v>2906</v>
      </c>
      <c r="F3054" s="199" t="s">
        <v>176</v>
      </c>
      <c r="G3054" s="199" t="s">
        <v>407</v>
      </c>
      <c r="H3054" s="199" t="s">
        <v>2968</v>
      </c>
      <c r="I3054" s="200" t="s">
        <v>245</v>
      </c>
      <c r="J3054" s="199" t="s">
        <v>179</v>
      </c>
      <c r="K3054" s="199" t="s">
        <v>235</v>
      </c>
      <c r="L3054" s="199" t="s">
        <v>180</v>
      </c>
      <c r="M3054" s="199" t="s">
        <v>143</v>
      </c>
      <c r="N3054" s="201">
        <v>12.675599999999999</v>
      </c>
      <c r="O3054" s="202"/>
      <c r="P3054" s="202"/>
      <c r="Q3054" s="203">
        <f t="shared" ref="Q3054:Q3117" si="183">IF(O3054="nvt",0,IF(O3054&gt;0,S3054*N3054,0))</f>
        <v>0</v>
      </c>
      <c r="R3054" s="203">
        <f t="shared" ref="R3054:R3117" si="184">IF(P3054&gt;0,T3054*N3054,0)</f>
        <v>0</v>
      </c>
      <c r="S3054" s="213">
        <f>IF(M3054="nvt",0,IF(O3054&gt;0,VLOOKUP(M3054,'3-Productie normen'!A:K,VLOOKUP(O3054,'3-Productie normen'!$B$34:$C$35,2,FALSE),FALSE)))</f>
        <v>0</v>
      </c>
      <c r="T3054" s="213">
        <f t="shared" ref="T3054:T3117" si="185">IF(P3054&gt;0,S3054*$T$8,0)</f>
        <v>0</v>
      </c>
      <c r="U3054" s="572"/>
    </row>
    <row r="3055" spans="1:21" ht="14.15" customHeight="1">
      <c r="A3055" s="231">
        <v>3054</v>
      </c>
      <c r="B3055" s="262" t="s">
        <v>92</v>
      </c>
      <c r="C3055" s="199" t="s">
        <v>2904</v>
      </c>
      <c r="D3055" s="199" t="s">
        <v>2905</v>
      </c>
      <c r="E3055" s="199" t="s">
        <v>2906</v>
      </c>
      <c r="F3055" s="199" t="s">
        <v>176</v>
      </c>
      <c r="G3055" s="199" t="s">
        <v>407</v>
      </c>
      <c r="H3055" s="199" t="s">
        <v>2969</v>
      </c>
      <c r="I3055" s="200" t="s">
        <v>245</v>
      </c>
      <c r="J3055" s="199" t="s">
        <v>179</v>
      </c>
      <c r="K3055" s="199" t="s">
        <v>235</v>
      </c>
      <c r="L3055" s="199" t="s">
        <v>180</v>
      </c>
      <c r="M3055" s="199" t="s">
        <v>143</v>
      </c>
      <c r="N3055" s="201">
        <v>4.3737000000000004</v>
      </c>
      <c r="O3055" s="202"/>
      <c r="P3055" s="202"/>
      <c r="Q3055" s="203">
        <f t="shared" si="183"/>
        <v>0</v>
      </c>
      <c r="R3055" s="203">
        <f t="shared" si="184"/>
        <v>0</v>
      </c>
      <c r="S3055" s="213">
        <f>IF(M3055="nvt",0,IF(O3055&gt;0,VLOOKUP(M3055,'3-Productie normen'!A:K,VLOOKUP(O3055,'3-Productie normen'!$B$34:$C$35,2,FALSE),FALSE)))</f>
        <v>0</v>
      </c>
      <c r="T3055" s="213">
        <f t="shared" si="185"/>
        <v>0</v>
      </c>
      <c r="U3055" s="572"/>
    </row>
    <row r="3056" spans="1:21" ht="14.15" customHeight="1">
      <c r="A3056" s="231">
        <v>3055</v>
      </c>
      <c r="B3056" s="262" t="s">
        <v>92</v>
      </c>
      <c r="C3056" s="199" t="s">
        <v>2904</v>
      </c>
      <c r="D3056" s="199" t="s">
        <v>2905</v>
      </c>
      <c r="E3056" s="199" t="s">
        <v>2906</v>
      </c>
      <c r="F3056" s="199" t="s">
        <v>176</v>
      </c>
      <c r="G3056" s="199" t="s">
        <v>407</v>
      </c>
      <c r="H3056" s="199" t="s">
        <v>2970</v>
      </c>
      <c r="I3056" s="200" t="s">
        <v>143</v>
      </c>
      <c r="J3056" s="199" t="s">
        <v>222</v>
      </c>
      <c r="K3056" s="199" t="s">
        <v>237</v>
      </c>
      <c r="L3056" s="199" t="s">
        <v>143</v>
      </c>
      <c r="M3056" s="199" t="s">
        <v>143</v>
      </c>
      <c r="N3056" s="201">
        <v>90.620599999999996</v>
      </c>
      <c r="O3056" s="202"/>
      <c r="P3056" s="202"/>
      <c r="Q3056" s="203">
        <f t="shared" si="183"/>
        <v>0</v>
      </c>
      <c r="R3056" s="203">
        <f t="shared" si="184"/>
        <v>0</v>
      </c>
      <c r="S3056" s="213">
        <f>IF(M3056="nvt",0,IF(O3056&gt;0,VLOOKUP(M3056,'3-Productie normen'!A:K,VLOOKUP(O3056,'3-Productie normen'!$B$34:$C$35,2,FALSE),FALSE)))</f>
        <v>0</v>
      </c>
      <c r="T3056" s="213">
        <f t="shared" si="185"/>
        <v>0</v>
      </c>
      <c r="U3056" s="572"/>
    </row>
    <row r="3057" spans="1:21" ht="14.15" customHeight="1">
      <c r="A3057" s="231">
        <v>3056</v>
      </c>
      <c r="B3057" s="262" t="s">
        <v>92</v>
      </c>
      <c r="C3057" s="199" t="s">
        <v>2904</v>
      </c>
      <c r="D3057" s="199" t="s">
        <v>2905</v>
      </c>
      <c r="E3057" s="199" t="s">
        <v>2906</v>
      </c>
      <c r="F3057" s="199" t="s">
        <v>176</v>
      </c>
      <c r="G3057" s="199" t="s">
        <v>407</v>
      </c>
      <c r="H3057" s="199" t="s">
        <v>2971</v>
      </c>
      <c r="I3057" s="200" t="s">
        <v>143</v>
      </c>
      <c r="J3057" s="199" t="s">
        <v>222</v>
      </c>
      <c r="K3057" s="199" t="s">
        <v>237</v>
      </c>
      <c r="L3057" s="199" t="s">
        <v>143</v>
      </c>
      <c r="M3057" s="199" t="s">
        <v>143</v>
      </c>
      <c r="N3057" s="201">
        <v>3.92</v>
      </c>
      <c r="O3057" s="202"/>
      <c r="P3057" s="202"/>
      <c r="Q3057" s="203">
        <f t="shared" si="183"/>
        <v>0</v>
      </c>
      <c r="R3057" s="203">
        <f t="shared" si="184"/>
        <v>0</v>
      </c>
      <c r="S3057" s="213">
        <f>IF(M3057="nvt",0,IF(O3057&gt;0,VLOOKUP(M3057,'3-Productie normen'!A:K,VLOOKUP(O3057,'3-Productie normen'!$B$34:$C$35,2,FALSE),FALSE)))</f>
        <v>0</v>
      </c>
      <c r="T3057" s="213">
        <f t="shared" si="185"/>
        <v>0</v>
      </c>
      <c r="U3057" s="572"/>
    </row>
    <row r="3058" spans="1:21" ht="14.15" customHeight="1">
      <c r="A3058" s="232">
        <v>3057</v>
      </c>
      <c r="B3058" s="262" t="s">
        <v>92</v>
      </c>
      <c r="C3058" s="199" t="s">
        <v>2904</v>
      </c>
      <c r="D3058" s="199" t="s">
        <v>2905</v>
      </c>
      <c r="E3058" s="199" t="s">
        <v>2906</v>
      </c>
      <c r="F3058" s="199" t="s">
        <v>176</v>
      </c>
      <c r="G3058" s="199" t="s">
        <v>407</v>
      </c>
      <c r="H3058" s="199" t="s">
        <v>2972</v>
      </c>
      <c r="I3058" s="200" t="s">
        <v>143</v>
      </c>
      <c r="J3058" s="199" t="s">
        <v>222</v>
      </c>
      <c r="K3058" s="199" t="s">
        <v>237</v>
      </c>
      <c r="L3058" s="199" t="s">
        <v>143</v>
      </c>
      <c r="M3058" s="199" t="s">
        <v>143</v>
      </c>
      <c r="N3058" s="201">
        <v>3.92</v>
      </c>
      <c r="O3058" s="202"/>
      <c r="P3058" s="202"/>
      <c r="Q3058" s="203">
        <f t="shared" si="183"/>
        <v>0</v>
      </c>
      <c r="R3058" s="203">
        <f t="shared" si="184"/>
        <v>0</v>
      </c>
      <c r="S3058" s="213">
        <f>IF(M3058="nvt",0,IF(O3058&gt;0,VLOOKUP(M3058,'3-Productie normen'!A:K,VLOOKUP(O3058,'3-Productie normen'!$B$34:$C$35,2,FALSE),FALSE)))</f>
        <v>0</v>
      </c>
      <c r="T3058" s="213">
        <f t="shared" si="185"/>
        <v>0</v>
      </c>
      <c r="U3058" s="572"/>
    </row>
    <row r="3059" spans="1:21" ht="14.15" customHeight="1">
      <c r="A3059" s="231">
        <v>3058</v>
      </c>
      <c r="B3059" s="262" t="s">
        <v>92</v>
      </c>
      <c r="C3059" s="199" t="s">
        <v>2904</v>
      </c>
      <c r="D3059" s="199" t="s">
        <v>2905</v>
      </c>
      <c r="E3059" s="199" t="s">
        <v>2906</v>
      </c>
      <c r="F3059" s="199" t="s">
        <v>176</v>
      </c>
      <c r="G3059" s="199" t="s">
        <v>407</v>
      </c>
      <c r="H3059" s="199" t="s">
        <v>2973</v>
      </c>
      <c r="I3059" s="200" t="s">
        <v>143</v>
      </c>
      <c r="J3059" s="199" t="s">
        <v>222</v>
      </c>
      <c r="K3059" s="199" t="s">
        <v>237</v>
      </c>
      <c r="L3059" s="199" t="s">
        <v>143</v>
      </c>
      <c r="M3059" s="199" t="s">
        <v>143</v>
      </c>
      <c r="N3059" s="201">
        <v>17.089700000000001</v>
      </c>
      <c r="O3059" s="202"/>
      <c r="P3059" s="202"/>
      <c r="Q3059" s="203">
        <f t="shared" si="183"/>
        <v>0</v>
      </c>
      <c r="R3059" s="203">
        <f t="shared" si="184"/>
        <v>0</v>
      </c>
      <c r="S3059" s="213">
        <f>IF(M3059="nvt",0,IF(O3059&gt;0,VLOOKUP(M3059,'3-Productie normen'!A:K,VLOOKUP(O3059,'3-Productie normen'!$B$34:$C$35,2,FALSE),FALSE)))</f>
        <v>0</v>
      </c>
      <c r="T3059" s="213">
        <f t="shared" si="185"/>
        <v>0</v>
      </c>
      <c r="U3059" s="572"/>
    </row>
    <row r="3060" spans="1:21" ht="14.15" customHeight="1">
      <c r="A3060" s="231">
        <v>3059</v>
      </c>
      <c r="B3060" s="262" t="s">
        <v>92</v>
      </c>
      <c r="C3060" s="199" t="s">
        <v>2904</v>
      </c>
      <c r="D3060" s="199" t="s">
        <v>2905</v>
      </c>
      <c r="E3060" s="199" t="s">
        <v>2906</v>
      </c>
      <c r="F3060" s="199" t="s">
        <v>176</v>
      </c>
      <c r="G3060" s="199" t="s">
        <v>407</v>
      </c>
      <c r="H3060" s="199" t="s">
        <v>2974</v>
      </c>
      <c r="I3060" s="200" t="s">
        <v>143</v>
      </c>
      <c r="J3060" s="199" t="s">
        <v>222</v>
      </c>
      <c r="K3060" s="199" t="s">
        <v>237</v>
      </c>
      <c r="L3060" s="199" t="s">
        <v>143</v>
      </c>
      <c r="M3060" s="199" t="s">
        <v>143</v>
      </c>
      <c r="N3060" s="201">
        <v>17.107399999999998</v>
      </c>
      <c r="O3060" s="202"/>
      <c r="P3060" s="202"/>
      <c r="Q3060" s="203">
        <f t="shared" si="183"/>
        <v>0</v>
      </c>
      <c r="R3060" s="203">
        <f t="shared" si="184"/>
        <v>0</v>
      </c>
      <c r="S3060" s="213">
        <f>IF(M3060="nvt",0,IF(O3060&gt;0,VLOOKUP(M3060,'3-Productie normen'!A:K,VLOOKUP(O3060,'3-Productie normen'!$B$34:$C$35,2,FALSE),FALSE)))</f>
        <v>0</v>
      </c>
      <c r="T3060" s="213">
        <f t="shared" si="185"/>
        <v>0</v>
      </c>
      <c r="U3060" s="572"/>
    </row>
    <row r="3061" spans="1:21" ht="14.15" customHeight="1">
      <c r="A3061" s="231">
        <v>3060</v>
      </c>
      <c r="B3061" s="262" t="s">
        <v>92</v>
      </c>
      <c r="C3061" s="199" t="s">
        <v>2904</v>
      </c>
      <c r="D3061" s="199" t="s">
        <v>2905</v>
      </c>
      <c r="E3061" s="199" t="s">
        <v>2906</v>
      </c>
      <c r="F3061" s="199" t="s">
        <v>176</v>
      </c>
      <c r="G3061" s="199" t="s">
        <v>407</v>
      </c>
      <c r="H3061" s="199" t="s">
        <v>2975</v>
      </c>
      <c r="I3061" s="200" t="s">
        <v>143</v>
      </c>
      <c r="J3061" s="199" t="s">
        <v>222</v>
      </c>
      <c r="K3061" s="199" t="s">
        <v>237</v>
      </c>
      <c r="L3061" s="199" t="s">
        <v>143</v>
      </c>
      <c r="M3061" s="199" t="s">
        <v>143</v>
      </c>
      <c r="N3061" s="201">
        <v>17.061299999999999</v>
      </c>
      <c r="O3061" s="202"/>
      <c r="P3061" s="202"/>
      <c r="Q3061" s="203">
        <f t="shared" si="183"/>
        <v>0</v>
      </c>
      <c r="R3061" s="203">
        <f t="shared" si="184"/>
        <v>0</v>
      </c>
      <c r="S3061" s="213">
        <f>IF(M3061="nvt",0,IF(O3061&gt;0,VLOOKUP(M3061,'3-Productie normen'!A:K,VLOOKUP(O3061,'3-Productie normen'!$B$34:$C$35,2,FALSE),FALSE)))</f>
        <v>0</v>
      </c>
      <c r="T3061" s="213">
        <f t="shared" si="185"/>
        <v>0</v>
      </c>
      <c r="U3061" s="572"/>
    </row>
    <row r="3062" spans="1:21" ht="14.15" customHeight="1">
      <c r="A3062" s="231">
        <v>3061</v>
      </c>
      <c r="B3062" s="262" t="s">
        <v>92</v>
      </c>
      <c r="C3062" s="199" t="s">
        <v>2904</v>
      </c>
      <c r="D3062" s="199" t="s">
        <v>2905</v>
      </c>
      <c r="E3062" s="199" t="s">
        <v>2906</v>
      </c>
      <c r="F3062" s="199" t="s">
        <v>176</v>
      </c>
      <c r="G3062" s="199" t="s">
        <v>407</v>
      </c>
      <c r="H3062" s="199" t="s">
        <v>2976</v>
      </c>
      <c r="I3062" s="200" t="s">
        <v>143</v>
      </c>
      <c r="J3062" s="199" t="s">
        <v>222</v>
      </c>
      <c r="K3062" s="199" t="s">
        <v>237</v>
      </c>
      <c r="L3062" s="199" t="s">
        <v>143</v>
      </c>
      <c r="M3062" s="199" t="s">
        <v>143</v>
      </c>
      <c r="N3062" s="201">
        <v>17.061299999999999</v>
      </c>
      <c r="O3062" s="202"/>
      <c r="P3062" s="202"/>
      <c r="Q3062" s="203">
        <f t="shared" si="183"/>
        <v>0</v>
      </c>
      <c r="R3062" s="203">
        <f t="shared" si="184"/>
        <v>0</v>
      </c>
      <c r="S3062" s="213">
        <f>IF(M3062="nvt",0,IF(O3062&gt;0,VLOOKUP(M3062,'3-Productie normen'!A:K,VLOOKUP(O3062,'3-Productie normen'!$B$34:$C$35,2,FALSE),FALSE)))</f>
        <v>0</v>
      </c>
      <c r="T3062" s="213">
        <f t="shared" si="185"/>
        <v>0</v>
      </c>
      <c r="U3062" s="572"/>
    </row>
    <row r="3063" spans="1:21" ht="14.15" customHeight="1">
      <c r="A3063" s="231">
        <v>3062</v>
      </c>
      <c r="B3063" s="262" t="s">
        <v>92</v>
      </c>
      <c r="C3063" s="199" t="s">
        <v>2904</v>
      </c>
      <c r="D3063" s="199" t="s">
        <v>2905</v>
      </c>
      <c r="E3063" s="199" t="s">
        <v>2906</v>
      </c>
      <c r="F3063" s="199" t="s">
        <v>176</v>
      </c>
      <c r="G3063" s="199" t="s">
        <v>407</v>
      </c>
      <c r="H3063" s="199" t="s">
        <v>2977</v>
      </c>
      <c r="I3063" s="200" t="s">
        <v>143</v>
      </c>
      <c r="J3063" s="199" t="s">
        <v>222</v>
      </c>
      <c r="K3063" s="199" t="s">
        <v>237</v>
      </c>
      <c r="L3063" s="199" t="s">
        <v>143</v>
      </c>
      <c r="M3063" s="199" t="s">
        <v>143</v>
      </c>
      <c r="N3063" s="201">
        <v>3.1492</v>
      </c>
      <c r="O3063" s="202"/>
      <c r="P3063" s="202"/>
      <c r="Q3063" s="203">
        <f t="shared" si="183"/>
        <v>0</v>
      </c>
      <c r="R3063" s="203">
        <f t="shared" si="184"/>
        <v>0</v>
      </c>
      <c r="S3063" s="213">
        <f>IF(M3063="nvt",0,IF(O3063&gt;0,VLOOKUP(M3063,'3-Productie normen'!A:K,VLOOKUP(O3063,'3-Productie normen'!$B$34:$C$35,2,FALSE),FALSE)))</f>
        <v>0</v>
      </c>
      <c r="T3063" s="213">
        <f t="shared" si="185"/>
        <v>0</v>
      </c>
      <c r="U3063" s="572"/>
    </row>
    <row r="3064" spans="1:21" ht="14.15" customHeight="1">
      <c r="A3064" s="231">
        <v>3063</v>
      </c>
      <c r="B3064" s="262" t="s">
        <v>92</v>
      </c>
      <c r="C3064" s="199" t="s">
        <v>2904</v>
      </c>
      <c r="D3064" s="199" t="s">
        <v>2905</v>
      </c>
      <c r="E3064" s="199" t="s">
        <v>2906</v>
      </c>
      <c r="F3064" s="199" t="s">
        <v>176</v>
      </c>
      <c r="G3064" s="199" t="s">
        <v>407</v>
      </c>
      <c r="H3064" s="199" t="s">
        <v>2978</v>
      </c>
      <c r="I3064" s="200" t="s">
        <v>143</v>
      </c>
      <c r="J3064" s="199" t="s">
        <v>222</v>
      </c>
      <c r="K3064" s="199" t="s">
        <v>237</v>
      </c>
      <c r="L3064" s="199" t="s">
        <v>143</v>
      </c>
      <c r="M3064" s="199" t="s">
        <v>143</v>
      </c>
      <c r="N3064" s="201">
        <v>3.1492</v>
      </c>
      <c r="O3064" s="202"/>
      <c r="P3064" s="202"/>
      <c r="Q3064" s="203">
        <f t="shared" si="183"/>
        <v>0</v>
      </c>
      <c r="R3064" s="203">
        <f t="shared" si="184"/>
        <v>0</v>
      </c>
      <c r="S3064" s="213">
        <f>IF(M3064="nvt",0,IF(O3064&gt;0,VLOOKUP(M3064,'3-Productie normen'!A:K,VLOOKUP(O3064,'3-Productie normen'!$B$34:$C$35,2,FALSE),FALSE)))</f>
        <v>0</v>
      </c>
      <c r="T3064" s="213">
        <f t="shared" si="185"/>
        <v>0</v>
      </c>
      <c r="U3064" s="572"/>
    </row>
    <row r="3065" spans="1:21" ht="14.15" customHeight="1">
      <c r="A3065" s="231">
        <v>3064</v>
      </c>
      <c r="B3065" s="262" t="s">
        <v>92</v>
      </c>
      <c r="C3065" s="199" t="s">
        <v>2904</v>
      </c>
      <c r="D3065" s="199" t="s">
        <v>2905</v>
      </c>
      <c r="E3065" s="199" t="s">
        <v>2906</v>
      </c>
      <c r="F3065" s="199" t="s">
        <v>176</v>
      </c>
      <c r="G3065" s="199" t="s">
        <v>407</v>
      </c>
      <c r="H3065" s="199" t="s">
        <v>2979</v>
      </c>
      <c r="I3065" s="200" t="s">
        <v>143</v>
      </c>
      <c r="J3065" s="199" t="s">
        <v>222</v>
      </c>
      <c r="K3065" s="199" t="s">
        <v>237</v>
      </c>
      <c r="L3065" s="199" t="s">
        <v>143</v>
      </c>
      <c r="M3065" s="199" t="s">
        <v>143</v>
      </c>
      <c r="N3065" s="201">
        <v>19.003699999999998</v>
      </c>
      <c r="O3065" s="202"/>
      <c r="P3065" s="202"/>
      <c r="Q3065" s="203">
        <f t="shared" si="183"/>
        <v>0</v>
      </c>
      <c r="R3065" s="203">
        <f t="shared" si="184"/>
        <v>0</v>
      </c>
      <c r="S3065" s="213">
        <f>IF(M3065="nvt",0,IF(O3065&gt;0,VLOOKUP(M3065,'3-Productie normen'!A:K,VLOOKUP(O3065,'3-Productie normen'!$B$34:$C$35,2,FALSE),FALSE)))</f>
        <v>0</v>
      </c>
      <c r="T3065" s="213">
        <f t="shared" si="185"/>
        <v>0</v>
      </c>
      <c r="U3065" s="572"/>
    </row>
    <row r="3066" spans="1:21" ht="14.15" customHeight="1">
      <c r="A3066" s="232">
        <v>3065</v>
      </c>
      <c r="B3066" s="262" t="s">
        <v>92</v>
      </c>
      <c r="C3066" s="199" t="s">
        <v>2904</v>
      </c>
      <c r="D3066" s="199" t="s">
        <v>2905</v>
      </c>
      <c r="E3066" s="199" t="s">
        <v>2906</v>
      </c>
      <c r="F3066" s="199" t="s">
        <v>176</v>
      </c>
      <c r="G3066" s="199" t="s">
        <v>407</v>
      </c>
      <c r="H3066" s="199" t="s">
        <v>2980</v>
      </c>
      <c r="I3066" s="200" t="s">
        <v>143</v>
      </c>
      <c r="J3066" s="199" t="s">
        <v>222</v>
      </c>
      <c r="K3066" s="199" t="s">
        <v>237</v>
      </c>
      <c r="L3066" s="199" t="s">
        <v>143</v>
      </c>
      <c r="M3066" s="199" t="s">
        <v>143</v>
      </c>
      <c r="N3066" s="201">
        <v>27.9297</v>
      </c>
      <c r="O3066" s="202"/>
      <c r="P3066" s="202"/>
      <c r="Q3066" s="203">
        <f t="shared" si="183"/>
        <v>0</v>
      </c>
      <c r="R3066" s="203">
        <f t="shared" si="184"/>
        <v>0</v>
      </c>
      <c r="S3066" s="213">
        <f>IF(M3066="nvt",0,IF(O3066&gt;0,VLOOKUP(M3066,'3-Productie normen'!A:K,VLOOKUP(O3066,'3-Productie normen'!$B$34:$C$35,2,FALSE),FALSE)))</f>
        <v>0</v>
      </c>
      <c r="T3066" s="213">
        <f t="shared" si="185"/>
        <v>0</v>
      </c>
      <c r="U3066" s="572"/>
    </row>
    <row r="3067" spans="1:21" ht="14.15" customHeight="1">
      <c r="A3067" s="231">
        <v>3066</v>
      </c>
      <c r="B3067" s="262" t="s">
        <v>95</v>
      </c>
      <c r="C3067" s="199" t="s">
        <v>2981</v>
      </c>
      <c r="D3067" s="199" t="s">
        <v>2352</v>
      </c>
      <c r="E3067" s="199" t="s">
        <v>2982</v>
      </c>
      <c r="F3067" s="199" t="s">
        <v>176</v>
      </c>
      <c r="G3067" s="199" t="s">
        <v>251</v>
      </c>
      <c r="H3067" s="199" t="s">
        <v>2983</v>
      </c>
      <c r="I3067" s="200" t="s">
        <v>125</v>
      </c>
      <c r="J3067" s="199" t="s">
        <v>222</v>
      </c>
      <c r="K3067" s="199" t="s">
        <v>279</v>
      </c>
      <c r="L3067" s="199" t="s">
        <v>258</v>
      </c>
      <c r="M3067" s="199" t="s">
        <v>238</v>
      </c>
      <c r="N3067" s="201">
        <v>385.87430000000001</v>
      </c>
      <c r="O3067" s="202" t="s">
        <v>81</v>
      </c>
      <c r="P3067" s="202"/>
      <c r="Q3067" s="203">
        <f t="shared" si="183"/>
        <v>0</v>
      </c>
      <c r="R3067" s="203">
        <f t="shared" si="184"/>
        <v>0</v>
      </c>
      <c r="S3067" s="213">
        <f>IF(M3067="nvt",0,IF(O3067&gt;0,VLOOKUP(M3067,'3-Productie normen'!A:K,VLOOKUP(O3067,'3-Productie normen'!$B$34:$C$35,2,FALSE),FALSE)))</f>
        <v>0</v>
      </c>
      <c r="T3067" s="213">
        <f t="shared" si="185"/>
        <v>0</v>
      </c>
      <c r="U3067" s="572"/>
    </row>
    <row r="3068" spans="1:21" ht="14.15" customHeight="1">
      <c r="A3068" s="231">
        <v>3067</v>
      </c>
      <c r="B3068" s="262" t="s">
        <v>95</v>
      </c>
      <c r="C3068" s="199" t="s">
        <v>2981</v>
      </c>
      <c r="D3068" s="199" t="s">
        <v>2352</v>
      </c>
      <c r="E3068" s="199" t="s">
        <v>2982</v>
      </c>
      <c r="F3068" s="199" t="s">
        <v>176</v>
      </c>
      <c r="G3068" s="199" t="s">
        <v>251</v>
      </c>
      <c r="H3068" s="199" t="s">
        <v>2984</v>
      </c>
      <c r="I3068" s="200" t="s">
        <v>245</v>
      </c>
      <c r="J3068" s="199" t="s">
        <v>222</v>
      </c>
      <c r="K3068" s="199" t="s">
        <v>223</v>
      </c>
      <c r="L3068" s="199" t="s">
        <v>258</v>
      </c>
      <c r="M3068" s="199" t="s">
        <v>143</v>
      </c>
      <c r="N3068" s="201">
        <v>0.53359999999999996</v>
      </c>
      <c r="O3068" s="202"/>
      <c r="P3068" s="202"/>
      <c r="Q3068" s="203">
        <f t="shared" si="183"/>
        <v>0</v>
      </c>
      <c r="R3068" s="203">
        <f t="shared" si="184"/>
        <v>0</v>
      </c>
      <c r="S3068" s="213">
        <f>IF(M3068="nvt",0,IF(O3068&gt;0,VLOOKUP(M3068,'3-Productie normen'!A:K,VLOOKUP(O3068,'3-Productie normen'!$B$34:$C$35,2,FALSE),FALSE)))</f>
        <v>0</v>
      </c>
      <c r="T3068" s="213">
        <f t="shared" si="185"/>
        <v>0</v>
      </c>
      <c r="U3068" s="572"/>
    </row>
    <row r="3069" spans="1:21" ht="14.15" customHeight="1">
      <c r="A3069" s="231">
        <v>3068</v>
      </c>
      <c r="B3069" s="262" t="s">
        <v>95</v>
      </c>
      <c r="C3069" s="199" t="s">
        <v>2981</v>
      </c>
      <c r="D3069" s="199" t="s">
        <v>2352</v>
      </c>
      <c r="E3069" s="199" t="s">
        <v>2982</v>
      </c>
      <c r="F3069" s="199" t="s">
        <v>176</v>
      </c>
      <c r="G3069" s="199" t="s">
        <v>251</v>
      </c>
      <c r="H3069" s="199" t="s">
        <v>2985</v>
      </c>
      <c r="I3069" s="200" t="s">
        <v>245</v>
      </c>
      <c r="J3069" s="199" t="s">
        <v>255</v>
      </c>
      <c r="K3069" s="199" t="s">
        <v>256</v>
      </c>
      <c r="L3069" s="199" t="s">
        <v>258</v>
      </c>
      <c r="M3069" s="199" t="s">
        <v>143</v>
      </c>
      <c r="N3069" s="201">
        <v>3.5688</v>
      </c>
      <c r="O3069" s="202"/>
      <c r="P3069" s="202"/>
      <c r="Q3069" s="203">
        <f t="shared" si="183"/>
        <v>0</v>
      </c>
      <c r="R3069" s="203">
        <f t="shared" si="184"/>
        <v>0</v>
      </c>
      <c r="S3069" s="213">
        <f>IF(M3069="nvt",0,IF(O3069&gt;0,VLOOKUP(M3069,'3-Productie normen'!A:K,VLOOKUP(O3069,'3-Productie normen'!$B$34:$C$35,2,FALSE),FALSE)))</f>
        <v>0</v>
      </c>
      <c r="T3069" s="213">
        <f t="shared" si="185"/>
        <v>0</v>
      </c>
      <c r="U3069" s="572"/>
    </row>
    <row r="3070" spans="1:21" ht="14.15" customHeight="1">
      <c r="A3070" s="231">
        <v>3069</v>
      </c>
      <c r="B3070" s="262" t="s">
        <v>95</v>
      </c>
      <c r="C3070" s="199" t="s">
        <v>2981</v>
      </c>
      <c r="D3070" s="199" t="s">
        <v>2352</v>
      </c>
      <c r="E3070" s="199" t="s">
        <v>2982</v>
      </c>
      <c r="F3070" s="199" t="s">
        <v>176</v>
      </c>
      <c r="G3070" s="199" t="s">
        <v>251</v>
      </c>
      <c r="H3070" s="199" t="s">
        <v>2986</v>
      </c>
      <c r="I3070" s="200" t="s">
        <v>136</v>
      </c>
      <c r="J3070" s="199" t="s">
        <v>179</v>
      </c>
      <c r="K3070" s="199" t="s">
        <v>265</v>
      </c>
      <c r="L3070" s="199" t="s">
        <v>258</v>
      </c>
      <c r="M3070" s="199" t="s">
        <v>135</v>
      </c>
      <c r="N3070" s="201">
        <v>20.721299999999999</v>
      </c>
      <c r="O3070" s="202" t="s">
        <v>81</v>
      </c>
      <c r="P3070" s="202"/>
      <c r="Q3070" s="203">
        <f t="shared" si="183"/>
        <v>0</v>
      </c>
      <c r="R3070" s="203">
        <f t="shared" si="184"/>
        <v>0</v>
      </c>
      <c r="S3070" s="213">
        <f>IF(M3070="nvt",0,IF(O3070&gt;0,VLOOKUP(M3070,'3-Productie normen'!A:K,VLOOKUP(O3070,'3-Productie normen'!$B$34:$C$35,2,FALSE),FALSE)))</f>
        <v>0</v>
      </c>
      <c r="T3070" s="213">
        <f t="shared" si="185"/>
        <v>0</v>
      </c>
      <c r="U3070" s="572"/>
    </row>
    <row r="3071" spans="1:21" ht="14.15" customHeight="1">
      <c r="A3071" s="231">
        <v>3070</v>
      </c>
      <c r="B3071" s="262" t="s">
        <v>95</v>
      </c>
      <c r="C3071" s="199" t="s">
        <v>2981</v>
      </c>
      <c r="D3071" s="199" t="s">
        <v>2352</v>
      </c>
      <c r="E3071" s="199" t="s">
        <v>2982</v>
      </c>
      <c r="F3071" s="199" t="s">
        <v>176</v>
      </c>
      <c r="G3071" s="199" t="s">
        <v>251</v>
      </c>
      <c r="H3071" s="199" t="s">
        <v>2987</v>
      </c>
      <c r="I3071" s="207" t="s">
        <v>123</v>
      </c>
      <c r="J3071" s="199" t="s">
        <v>179</v>
      </c>
      <c r="K3071" s="199" t="s">
        <v>187</v>
      </c>
      <c r="L3071" s="199" t="s">
        <v>197</v>
      </c>
      <c r="M3071" s="199" t="s">
        <v>141</v>
      </c>
      <c r="N3071" s="201">
        <v>30.925999999999998</v>
      </c>
      <c r="O3071" s="202" t="s">
        <v>81</v>
      </c>
      <c r="P3071" s="202"/>
      <c r="Q3071" s="203">
        <f t="shared" si="183"/>
        <v>0</v>
      </c>
      <c r="R3071" s="203">
        <f t="shared" si="184"/>
        <v>0</v>
      </c>
      <c r="S3071" s="213">
        <f>IF(M3071="nvt",0,IF(O3071&gt;0,VLOOKUP(M3071,'3-Productie normen'!A:K,VLOOKUP(O3071,'3-Productie normen'!$B$34:$C$35,2,FALSE),FALSE)))</f>
        <v>0</v>
      </c>
      <c r="T3071" s="213">
        <f t="shared" si="185"/>
        <v>0</v>
      </c>
      <c r="U3071" s="572"/>
    </row>
    <row r="3072" spans="1:21" ht="14.15" customHeight="1">
      <c r="A3072" s="231">
        <v>3071</v>
      </c>
      <c r="B3072" s="262" t="s">
        <v>95</v>
      </c>
      <c r="C3072" s="199" t="s">
        <v>2981</v>
      </c>
      <c r="D3072" s="199" t="s">
        <v>2352</v>
      </c>
      <c r="E3072" s="199" t="s">
        <v>2982</v>
      </c>
      <c r="F3072" s="199" t="s">
        <v>176</v>
      </c>
      <c r="G3072" s="199" t="s">
        <v>251</v>
      </c>
      <c r="H3072" s="199" t="s">
        <v>2988</v>
      </c>
      <c r="I3072" s="200" t="s">
        <v>123</v>
      </c>
      <c r="J3072" s="199" t="s">
        <v>179</v>
      </c>
      <c r="K3072" s="199" t="s">
        <v>179</v>
      </c>
      <c r="L3072" s="199" t="s">
        <v>258</v>
      </c>
      <c r="M3072" s="199" t="s">
        <v>122</v>
      </c>
      <c r="N3072" s="201">
        <v>51.979300000000002</v>
      </c>
      <c r="O3072" s="202" t="s">
        <v>81</v>
      </c>
      <c r="P3072" s="202"/>
      <c r="Q3072" s="203">
        <f t="shared" si="183"/>
        <v>0</v>
      </c>
      <c r="R3072" s="203">
        <f t="shared" si="184"/>
        <v>0</v>
      </c>
      <c r="S3072" s="213">
        <f>IF(M3072="nvt",0,IF(O3072&gt;0,VLOOKUP(M3072,'3-Productie normen'!A:K,VLOOKUP(O3072,'3-Productie normen'!$B$34:$C$35,2,FALSE),FALSE)))</f>
        <v>0</v>
      </c>
      <c r="T3072" s="213">
        <f t="shared" si="185"/>
        <v>0</v>
      </c>
      <c r="U3072" s="572"/>
    </row>
    <row r="3073" spans="1:21" ht="14.15" customHeight="1">
      <c r="A3073" s="231">
        <v>3072</v>
      </c>
      <c r="B3073" s="262" t="s">
        <v>95</v>
      </c>
      <c r="C3073" s="199" t="s">
        <v>2981</v>
      </c>
      <c r="D3073" s="199" t="s">
        <v>2352</v>
      </c>
      <c r="E3073" s="199" t="s">
        <v>2982</v>
      </c>
      <c r="F3073" s="199" t="s">
        <v>176</v>
      </c>
      <c r="G3073" s="199" t="s">
        <v>251</v>
      </c>
      <c r="H3073" s="199" t="s">
        <v>2989</v>
      </c>
      <c r="I3073" s="207" t="s">
        <v>123</v>
      </c>
      <c r="J3073" s="199" t="s">
        <v>179</v>
      </c>
      <c r="K3073" s="199" t="s">
        <v>187</v>
      </c>
      <c r="L3073" s="199" t="s">
        <v>197</v>
      </c>
      <c r="M3073" s="199" t="s">
        <v>141</v>
      </c>
      <c r="N3073" s="201">
        <v>30.925999999999998</v>
      </c>
      <c r="O3073" s="202" t="s">
        <v>81</v>
      </c>
      <c r="P3073" s="202"/>
      <c r="Q3073" s="203">
        <f t="shared" si="183"/>
        <v>0</v>
      </c>
      <c r="R3073" s="203">
        <f t="shared" si="184"/>
        <v>0</v>
      </c>
      <c r="S3073" s="213">
        <f>IF(M3073="nvt",0,IF(O3073&gt;0,VLOOKUP(M3073,'3-Productie normen'!A:K,VLOOKUP(O3073,'3-Productie normen'!$B$34:$C$35,2,FALSE),FALSE)))</f>
        <v>0</v>
      </c>
      <c r="T3073" s="213">
        <f t="shared" si="185"/>
        <v>0</v>
      </c>
      <c r="U3073" s="572"/>
    </row>
    <row r="3074" spans="1:21" ht="14.15" customHeight="1">
      <c r="A3074" s="232">
        <v>3073</v>
      </c>
      <c r="B3074" s="262" t="s">
        <v>95</v>
      </c>
      <c r="C3074" s="199" t="s">
        <v>2981</v>
      </c>
      <c r="D3074" s="199" t="s">
        <v>2352</v>
      </c>
      <c r="E3074" s="199" t="s">
        <v>2982</v>
      </c>
      <c r="F3074" s="199" t="s">
        <v>176</v>
      </c>
      <c r="G3074" s="199" t="s">
        <v>251</v>
      </c>
      <c r="H3074" s="199" t="s">
        <v>2990</v>
      </c>
      <c r="I3074" s="200" t="s">
        <v>123</v>
      </c>
      <c r="J3074" s="199" t="s">
        <v>179</v>
      </c>
      <c r="K3074" s="199" t="s">
        <v>179</v>
      </c>
      <c r="L3074" s="199" t="s">
        <v>197</v>
      </c>
      <c r="M3074" s="199" t="s">
        <v>122</v>
      </c>
      <c r="N3074" s="201">
        <v>7.5815999999999999</v>
      </c>
      <c r="O3074" s="202" t="s">
        <v>81</v>
      </c>
      <c r="P3074" s="202"/>
      <c r="Q3074" s="203">
        <f t="shared" si="183"/>
        <v>0</v>
      </c>
      <c r="R3074" s="203">
        <f t="shared" si="184"/>
        <v>0</v>
      </c>
      <c r="S3074" s="213">
        <f>IF(M3074="nvt",0,IF(O3074&gt;0,VLOOKUP(M3074,'3-Productie normen'!A:K,VLOOKUP(O3074,'3-Productie normen'!$B$34:$C$35,2,FALSE),FALSE)))</f>
        <v>0</v>
      </c>
      <c r="T3074" s="213">
        <f t="shared" si="185"/>
        <v>0</v>
      </c>
      <c r="U3074" s="572"/>
    </row>
    <row r="3075" spans="1:21" ht="14.15" customHeight="1">
      <c r="A3075" s="231">
        <v>3074</v>
      </c>
      <c r="B3075" s="262" t="s">
        <v>95</v>
      </c>
      <c r="C3075" s="199" t="s">
        <v>2981</v>
      </c>
      <c r="D3075" s="199" t="s">
        <v>2352</v>
      </c>
      <c r="E3075" s="199" t="s">
        <v>2982</v>
      </c>
      <c r="F3075" s="199" t="s">
        <v>176</v>
      </c>
      <c r="G3075" s="199" t="s">
        <v>251</v>
      </c>
      <c r="H3075" s="199" t="s">
        <v>2991</v>
      </c>
      <c r="I3075" s="200" t="s">
        <v>123</v>
      </c>
      <c r="J3075" s="199" t="s">
        <v>179</v>
      </c>
      <c r="K3075" s="199" t="s">
        <v>179</v>
      </c>
      <c r="L3075" s="199" t="s">
        <v>197</v>
      </c>
      <c r="M3075" s="199" t="s">
        <v>122</v>
      </c>
      <c r="N3075" s="201">
        <v>7.5815999999999999</v>
      </c>
      <c r="O3075" s="202" t="s">
        <v>81</v>
      </c>
      <c r="P3075" s="202"/>
      <c r="Q3075" s="203">
        <f t="shared" si="183"/>
        <v>0</v>
      </c>
      <c r="R3075" s="203">
        <f t="shared" si="184"/>
        <v>0</v>
      </c>
      <c r="S3075" s="213">
        <f>IF(M3075="nvt",0,IF(O3075&gt;0,VLOOKUP(M3075,'3-Productie normen'!A:K,VLOOKUP(O3075,'3-Productie normen'!$B$34:$C$35,2,FALSE),FALSE)))</f>
        <v>0</v>
      </c>
      <c r="T3075" s="213">
        <f t="shared" si="185"/>
        <v>0</v>
      </c>
      <c r="U3075" s="572"/>
    </row>
    <row r="3076" spans="1:21" ht="14.15" customHeight="1">
      <c r="A3076" s="231">
        <v>3075</v>
      </c>
      <c r="B3076" s="262" t="s">
        <v>95</v>
      </c>
      <c r="C3076" s="199" t="s">
        <v>2981</v>
      </c>
      <c r="D3076" s="199" t="s">
        <v>2352</v>
      </c>
      <c r="E3076" s="199" t="s">
        <v>2982</v>
      </c>
      <c r="F3076" s="199" t="s">
        <v>176</v>
      </c>
      <c r="G3076" s="199" t="s">
        <v>251</v>
      </c>
      <c r="H3076" s="199" t="s">
        <v>2992</v>
      </c>
      <c r="I3076" s="200" t="s">
        <v>123</v>
      </c>
      <c r="J3076" s="199" t="s">
        <v>179</v>
      </c>
      <c r="K3076" s="199" t="s">
        <v>179</v>
      </c>
      <c r="L3076" s="199" t="s">
        <v>258</v>
      </c>
      <c r="M3076" s="199" t="s">
        <v>122</v>
      </c>
      <c r="N3076" s="201">
        <v>1.9280999999999999</v>
      </c>
      <c r="O3076" s="202" t="s">
        <v>81</v>
      </c>
      <c r="P3076" s="202"/>
      <c r="Q3076" s="203">
        <f t="shared" si="183"/>
        <v>0</v>
      </c>
      <c r="R3076" s="203">
        <f t="shared" si="184"/>
        <v>0</v>
      </c>
      <c r="S3076" s="213">
        <f>IF(M3076="nvt",0,IF(O3076&gt;0,VLOOKUP(M3076,'3-Productie normen'!A:K,VLOOKUP(O3076,'3-Productie normen'!$B$34:$C$35,2,FALSE),FALSE)))</f>
        <v>0</v>
      </c>
      <c r="T3076" s="213">
        <f t="shared" si="185"/>
        <v>0</v>
      </c>
      <c r="U3076" s="572"/>
    </row>
    <row r="3077" spans="1:21" ht="14.15" customHeight="1">
      <c r="A3077" s="231">
        <v>3076</v>
      </c>
      <c r="B3077" s="262" t="s">
        <v>95</v>
      </c>
      <c r="C3077" s="199" t="s">
        <v>2981</v>
      </c>
      <c r="D3077" s="199" t="s">
        <v>2352</v>
      </c>
      <c r="E3077" s="199" t="s">
        <v>2982</v>
      </c>
      <c r="F3077" s="199" t="s">
        <v>176</v>
      </c>
      <c r="G3077" s="199" t="s">
        <v>251</v>
      </c>
      <c r="H3077" s="199" t="s">
        <v>2993</v>
      </c>
      <c r="I3077" s="200" t="s">
        <v>123</v>
      </c>
      <c r="J3077" s="199" t="s">
        <v>179</v>
      </c>
      <c r="K3077" s="199" t="s">
        <v>179</v>
      </c>
      <c r="L3077" s="199" t="s">
        <v>258</v>
      </c>
      <c r="M3077" s="199" t="s">
        <v>122</v>
      </c>
      <c r="N3077" s="201">
        <v>1.9268000000000001</v>
      </c>
      <c r="O3077" s="202" t="s">
        <v>81</v>
      </c>
      <c r="P3077" s="202"/>
      <c r="Q3077" s="203">
        <f t="shared" si="183"/>
        <v>0</v>
      </c>
      <c r="R3077" s="203">
        <f t="shared" si="184"/>
        <v>0</v>
      </c>
      <c r="S3077" s="213">
        <f>IF(M3077="nvt",0,IF(O3077&gt;0,VLOOKUP(M3077,'3-Productie normen'!A:K,VLOOKUP(O3077,'3-Productie normen'!$B$34:$C$35,2,FALSE),FALSE)))</f>
        <v>0</v>
      </c>
      <c r="T3077" s="213">
        <f t="shared" si="185"/>
        <v>0</v>
      </c>
      <c r="U3077" s="572"/>
    </row>
    <row r="3078" spans="1:21" ht="14.15" customHeight="1">
      <c r="A3078" s="231">
        <v>3077</v>
      </c>
      <c r="B3078" s="262" t="s">
        <v>95</v>
      </c>
      <c r="C3078" s="199" t="s">
        <v>2981</v>
      </c>
      <c r="D3078" s="199" t="s">
        <v>2352</v>
      </c>
      <c r="E3078" s="199" t="s">
        <v>2982</v>
      </c>
      <c r="F3078" s="199" t="s">
        <v>176</v>
      </c>
      <c r="G3078" s="199" t="s">
        <v>251</v>
      </c>
      <c r="H3078" s="199" t="s">
        <v>2994</v>
      </c>
      <c r="I3078" s="200" t="s">
        <v>245</v>
      </c>
      <c r="J3078" s="199" t="s">
        <v>222</v>
      </c>
      <c r="K3078" s="199" t="s">
        <v>223</v>
      </c>
      <c r="L3078" s="199" t="s">
        <v>258</v>
      </c>
      <c r="M3078" s="199" t="s">
        <v>143</v>
      </c>
      <c r="N3078" s="201">
        <v>2.09</v>
      </c>
      <c r="O3078" s="202"/>
      <c r="P3078" s="202"/>
      <c r="Q3078" s="203">
        <f t="shared" si="183"/>
        <v>0</v>
      </c>
      <c r="R3078" s="203">
        <f t="shared" si="184"/>
        <v>0</v>
      </c>
      <c r="S3078" s="213">
        <f>IF(M3078="nvt",0,IF(O3078&gt;0,VLOOKUP(M3078,'3-Productie normen'!A:K,VLOOKUP(O3078,'3-Productie normen'!$B$34:$C$35,2,FALSE),FALSE)))</f>
        <v>0</v>
      </c>
      <c r="T3078" s="213">
        <f t="shared" si="185"/>
        <v>0</v>
      </c>
      <c r="U3078" s="572"/>
    </row>
    <row r="3079" spans="1:21" ht="14.15" customHeight="1">
      <c r="A3079" s="231">
        <v>3078</v>
      </c>
      <c r="B3079" s="262" t="s">
        <v>95</v>
      </c>
      <c r="C3079" s="199" t="s">
        <v>2981</v>
      </c>
      <c r="D3079" s="199" t="s">
        <v>2352</v>
      </c>
      <c r="E3079" s="199" t="s">
        <v>2982</v>
      </c>
      <c r="F3079" s="199" t="s">
        <v>176</v>
      </c>
      <c r="G3079" s="199" t="s">
        <v>251</v>
      </c>
      <c r="H3079" s="199" t="s">
        <v>2995</v>
      </c>
      <c r="I3079" s="200" t="s">
        <v>123</v>
      </c>
      <c r="J3079" s="199" t="s">
        <v>179</v>
      </c>
      <c r="K3079" s="199" t="s">
        <v>179</v>
      </c>
      <c r="L3079" s="199" t="s">
        <v>197</v>
      </c>
      <c r="M3079" s="199" t="s">
        <v>122</v>
      </c>
      <c r="N3079" s="201">
        <v>44.466500000000003</v>
      </c>
      <c r="O3079" s="202" t="s">
        <v>81</v>
      </c>
      <c r="P3079" s="202"/>
      <c r="Q3079" s="203">
        <f t="shared" si="183"/>
        <v>0</v>
      </c>
      <c r="R3079" s="203">
        <f t="shared" si="184"/>
        <v>0</v>
      </c>
      <c r="S3079" s="213">
        <f>IF(M3079="nvt",0,IF(O3079&gt;0,VLOOKUP(M3079,'3-Productie normen'!A:K,VLOOKUP(O3079,'3-Productie normen'!$B$34:$C$35,2,FALSE),FALSE)))</f>
        <v>0</v>
      </c>
      <c r="T3079" s="213">
        <f t="shared" si="185"/>
        <v>0</v>
      </c>
      <c r="U3079" s="572"/>
    </row>
    <row r="3080" spans="1:21" ht="14.15" customHeight="1">
      <c r="A3080" s="231">
        <v>3079</v>
      </c>
      <c r="B3080" s="262" t="s">
        <v>95</v>
      </c>
      <c r="C3080" s="199" t="s">
        <v>2981</v>
      </c>
      <c r="D3080" s="199" t="s">
        <v>2352</v>
      </c>
      <c r="E3080" s="199" t="s">
        <v>2982</v>
      </c>
      <c r="F3080" s="199" t="s">
        <v>176</v>
      </c>
      <c r="G3080" s="199" t="s">
        <v>251</v>
      </c>
      <c r="H3080" s="199" t="s">
        <v>2996</v>
      </c>
      <c r="I3080" s="207" t="s">
        <v>123</v>
      </c>
      <c r="J3080" s="199" t="s">
        <v>179</v>
      </c>
      <c r="K3080" s="199" t="s">
        <v>187</v>
      </c>
      <c r="L3080" s="199" t="s">
        <v>197</v>
      </c>
      <c r="M3080" s="199" t="s">
        <v>141</v>
      </c>
      <c r="N3080" s="201">
        <v>68.537800000000004</v>
      </c>
      <c r="O3080" s="202" t="s">
        <v>81</v>
      </c>
      <c r="P3080" s="202"/>
      <c r="Q3080" s="203">
        <f t="shared" si="183"/>
        <v>0</v>
      </c>
      <c r="R3080" s="203">
        <f t="shared" si="184"/>
        <v>0</v>
      </c>
      <c r="S3080" s="213">
        <f>IF(M3080="nvt",0,IF(O3080&gt;0,VLOOKUP(M3080,'3-Productie normen'!A:K,VLOOKUP(O3080,'3-Productie normen'!$B$34:$C$35,2,FALSE),FALSE)))</f>
        <v>0</v>
      </c>
      <c r="T3080" s="213">
        <f t="shared" si="185"/>
        <v>0</v>
      </c>
      <c r="U3080" s="572"/>
    </row>
    <row r="3081" spans="1:21" ht="14.15" customHeight="1">
      <c r="A3081" s="231">
        <v>3080</v>
      </c>
      <c r="B3081" s="262" t="s">
        <v>95</v>
      </c>
      <c r="C3081" s="199" t="s">
        <v>2981</v>
      </c>
      <c r="D3081" s="199" t="s">
        <v>2352</v>
      </c>
      <c r="E3081" s="199" t="s">
        <v>2982</v>
      </c>
      <c r="F3081" s="199" t="s">
        <v>176</v>
      </c>
      <c r="G3081" s="199" t="s">
        <v>251</v>
      </c>
      <c r="H3081" s="199" t="s">
        <v>2997</v>
      </c>
      <c r="I3081" s="207" t="s">
        <v>123</v>
      </c>
      <c r="J3081" s="199" t="s">
        <v>179</v>
      </c>
      <c r="K3081" s="199" t="s">
        <v>187</v>
      </c>
      <c r="L3081" s="199" t="s">
        <v>197</v>
      </c>
      <c r="M3081" s="199" t="s">
        <v>141</v>
      </c>
      <c r="N3081" s="201">
        <v>80.584699999999998</v>
      </c>
      <c r="O3081" s="202" t="s">
        <v>81</v>
      </c>
      <c r="P3081" s="202"/>
      <c r="Q3081" s="203">
        <f t="shared" si="183"/>
        <v>0</v>
      </c>
      <c r="R3081" s="203">
        <f t="shared" si="184"/>
        <v>0</v>
      </c>
      <c r="S3081" s="213">
        <f>IF(M3081="nvt",0,IF(O3081&gt;0,VLOOKUP(M3081,'3-Productie normen'!A:K,VLOOKUP(O3081,'3-Productie normen'!$B$34:$C$35,2,FALSE),FALSE)))</f>
        <v>0</v>
      </c>
      <c r="T3081" s="213">
        <f t="shared" si="185"/>
        <v>0</v>
      </c>
      <c r="U3081" s="572"/>
    </row>
    <row r="3082" spans="1:21" ht="14.15" customHeight="1">
      <c r="A3082" s="232">
        <v>3081</v>
      </c>
      <c r="B3082" s="262" t="s">
        <v>95</v>
      </c>
      <c r="C3082" s="199" t="s">
        <v>2981</v>
      </c>
      <c r="D3082" s="199" t="s">
        <v>2352</v>
      </c>
      <c r="E3082" s="199" t="s">
        <v>2982</v>
      </c>
      <c r="F3082" s="199" t="s">
        <v>176</v>
      </c>
      <c r="G3082" s="199" t="s">
        <v>251</v>
      </c>
      <c r="H3082" s="199" t="s">
        <v>2998</v>
      </c>
      <c r="I3082" s="207" t="s">
        <v>123</v>
      </c>
      <c r="J3082" s="199" t="s">
        <v>179</v>
      </c>
      <c r="K3082" s="199" t="s">
        <v>187</v>
      </c>
      <c r="L3082" s="199" t="s">
        <v>197</v>
      </c>
      <c r="M3082" s="199" t="s">
        <v>141</v>
      </c>
      <c r="N3082" s="201">
        <v>18.979299999999999</v>
      </c>
      <c r="O3082" s="202" t="s">
        <v>81</v>
      </c>
      <c r="P3082" s="202"/>
      <c r="Q3082" s="203">
        <f t="shared" si="183"/>
        <v>0</v>
      </c>
      <c r="R3082" s="203">
        <f t="shared" si="184"/>
        <v>0</v>
      </c>
      <c r="S3082" s="213">
        <f>IF(M3082="nvt",0,IF(O3082&gt;0,VLOOKUP(M3082,'3-Productie normen'!A:K,VLOOKUP(O3082,'3-Productie normen'!$B$34:$C$35,2,FALSE),FALSE)))</f>
        <v>0</v>
      </c>
      <c r="T3082" s="213">
        <f t="shared" si="185"/>
        <v>0</v>
      </c>
      <c r="U3082" s="572"/>
    </row>
    <row r="3083" spans="1:21" ht="14.15" customHeight="1">
      <c r="A3083" s="231">
        <v>3082</v>
      </c>
      <c r="B3083" s="262" t="s">
        <v>95</v>
      </c>
      <c r="C3083" s="199" t="s">
        <v>2981</v>
      </c>
      <c r="D3083" s="199" t="s">
        <v>2352</v>
      </c>
      <c r="E3083" s="199" t="s">
        <v>2982</v>
      </c>
      <c r="F3083" s="199" t="s">
        <v>176</v>
      </c>
      <c r="G3083" s="199" t="s">
        <v>251</v>
      </c>
      <c r="H3083" s="199" t="s">
        <v>2999</v>
      </c>
      <c r="I3083" s="200" t="s">
        <v>133</v>
      </c>
      <c r="J3083" s="199" t="s">
        <v>222</v>
      </c>
      <c r="K3083" s="199" t="s">
        <v>223</v>
      </c>
      <c r="L3083" s="199" t="s">
        <v>258</v>
      </c>
      <c r="M3083" s="199" t="s">
        <v>138</v>
      </c>
      <c r="N3083" s="201">
        <v>4.2721</v>
      </c>
      <c r="O3083" s="202" t="s">
        <v>81</v>
      </c>
      <c r="P3083" s="202"/>
      <c r="Q3083" s="203">
        <f t="shared" si="183"/>
        <v>0</v>
      </c>
      <c r="R3083" s="203">
        <f t="shared" si="184"/>
        <v>0</v>
      </c>
      <c r="S3083" s="213">
        <f>IF(M3083="nvt",0,IF(O3083&gt;0,VLOOKUP(M3083,'3-Productie normen'!A:K,VLOOKUP(O3083,'3-Productie normen'!$B$34:$C$35,2,FALSE),FALSE)))</f>
        <v>0</v>
      </c>
      <c r="T3083" s="213">
        <f t="shared" si="185"/>
        <v>0</v>
      </c>
      <c r="U3083" s="572"/>
    </row>
    <row r="3084" spans="1:21" ht="14.15" customHeight="1">
      <c r="A3084" s="231">
        <v>3083</v>
      </c>
      <c r="B3084" s="262" t="s">
        <v>95</v>
      </c>
      <c r="C3084" s="199" t="s">
        <v>2981</v>
      </c>
      <c r="D3084" s="199" t="s">
        <v>2352</v>
      </c>
      <c r="E3084" s="199" t="s">
        <v>2982</v>
      </c>
      <c r="F3084" s="199" t="s">
        <v>176</v>
      </c>
      <c r="G3084" s="199" t="s">
        <v>251</v>
      </c>
      <c r="H3084" s="199" t="s">
        <v>3000</v>
      </c>
      <c r="I3084" s="200" t="s">
        <v>133</v>
      </c>
      <c r="J3084" s="199" t="s">
        <v>222</v>
      </c>
      <c r="K3084" s="199" t="s">
        <v>223</v>
      </c>
      <c r="L3084" s="199" t="s">
        <v>258</v>
      </c>
      <c r="M3084" s="199" t="s">
        <v>138</v>
      </c>
      <c r="N3084" s="201">
        <v>1.41</v>
      </c>
      <c r="O3084" s="202" t="s">
        <v>81</v>
      </c>
      <c r="P3084" s="202"/>
      <c r="Q3084" s="203">
        <f t="shared" si="183"/>
        <v>0</v>
      </c>
      <c r="R3084" s="203">
        <f t="shared" si="184"/>
        <v>0</v>
      </c>
      <c r="S3084" s="213">
        <f>IF(M3084="nvt",0,IF(O3084&gt;0,VLOOKUP(M3084,'3-Productie normen'!A:K,VLOOKUP(O3084,'3-Productie normen'!$B$34:$C$35,2,FALSE),FALSE)))</f>
        <v>0</v>
      </c>
      <c r="T3084" s="213">
        <f t="shared" si="185"/>
        <v>0</v>
      </c>
      <c r="U3084" s="572"/>
    </row>
    <row r="3085" spans="1:21" ht="14.15" customHeight="1">
      <c r="A3085" s="231">
        <v>3084</v>
      </c>
      <c r="B3085" s="262" t="s">
        <v>95</v>
      </c>
      <c r="C3085" s="199" t="s">
        <v>2981</v>
      </c>
      <c r="D3085" s="199" t="s">
        <v>2352</v>
      </c>
      <c r="E3085" s="199" t="s">
        <v>2982</v>
      </c>
      <c r="F3085" s="199" t="s">
        <v>176</v>
      </c>
      <c r="G3085" s="199" t="s">
        <v>251</v>
      </c>
      <c r="H3085" s="199" t="s">
        <v>3001</v>
      </c>
      <c r="I3085" s="200" t="s">
        <v>133</v>
      </c>
      <c r="J3085" s="199" t="s">
        <v>222</v>
      </c>
      <c r="K3085" s="199" t="s">
        <v>223</v>
      </c>
      <c r="L3085" s="199" t="s">
        <v>258</v>
      </c>
      <c r="M3085" s="199" t="s">
        <v>138</v>
      </c>
      <c r="N3085" s="201">
        <v>2.3639000000000001</v>
      </c>
      <c r="O3085" s="202" t="s">
        <v>81</v>
      </c>
      <c r="P3085" s="202"/>
      <c r="Q3085" s="203">
        <f t="shared" si="183"/>
        <v>0</v>
      </c>
      <c r="R3085" s="203">
        <f t="shared" si="184"/>
        <v>0</v>
      </c>
      <c r="S3085" s="213">
        <f>IF(M3085="nvt",0,IF(O3085&gt;0,VLOOKUP(M3085,'3-Productie normen'!A:K,VLOOKUP(O3085,'3-Productie normen'!$B$34:$C$35,2,FALSE),FALSE)))</f>
        <v>0</v>
      </c>
      <c r="T3085" s="213">
        <f t="shared" si="185"/>
        <v>0</v>
      </c>
      <c r="U3085" s="572"/>
    </row>
    <row r="3086" spans="1:21" ht="14.15" customHeight="1">
      <c r="A3086" s="231">
        <v>3085</v>
      </c>
      <c r="B3086" s="262" t="s">
        <v>95</v>
      </c>
      <c r="C3086" s="199" t="s">
        <v>2981</v>
      </c>
      <c r="D3086" s="199" t="s">
        <v>2352</v>
      </c>
      <c r="E3086" s="199" t="s">
        <v>2982</v>
      </c>
      <c r="F3086" s="199" t="s">
        <v>176</v>
      </c>
      <c r="G3086" s="199" t="s">
        <v>251</v>
      </c>
      <c r="H3086" s="199" t="s">
        <v>3002</v>
      </c>
      <c r="I3086" s="200" t="s">
        <v>133</v>
      </c>
      <c r="J3086" s="199" t="s">
        <v>222</v>
      </c>
      <c r="K3086" s="199" t="s">
        <v>223</v>
      </c>
      <c r="L3086" s="199" t="s">
        <v>258</v>
      </c>
      <c r="M3086" s="199" t="s">
        <v>138</v>
      </c>
      <c r="N3086" s="201">
        <v>3.5474999999999999</v>
      </c>
      <c r="O3086" s="202" t="s">
        <v>81</v>
      </c>
      <c r="P3086" s="202"/>
      <c r="Q3086" s="203">
        <f t="shared" si="183"/>
        <v>0</v>
      </c>
      <c r="R3086" s="203">
        <f t="shared" si="184"/>
        <v>0</v>
      </c>
      <c r="S3086" s="213">
        <f>IF(M3086="nvt",0,IF(O3086&gt;0,VLOOKUP(M3086,'3-Productie normen'!A:K,VLOOKUP(O3086,'3-Productie normen'!$B$34:$C$35,2,FALSE),FALSE)))</f>
        <v>0</v>
      </c>
      <c r="T3086" s="213">
        <f t="shared" si="185"/>
        <v>0</v>
      </c>
      <c r="U3086" s="572"/>
    </row>
    <row r="3087" spans="1:21" ht="14.15" customHeight="1">
      <c r="A3087" s="231">
        <v>3086</v>
      </c>
      <c r="B3087" s="262" t="s">
        <v>95</v>
      </c>
      <c r="C3087" s="199" t="s">
        <v>2981</v>
      </c>
      <c r="D3087" s="199" t="s">
        <v>2352</v>
      </c>
      <c r="E3087" s="199" t="s">
        <v>2982</v>
      </c>
      <c r="F3087" s="199" t="s">
        <v>176</v>
      </c>
      <c r="G3087" s="199" t="s">
        <v>251</v>
      </c>
      <c r="H3087" s="199" t="s">
        <v>3003</v>
      </c>
      <c r="I3087" s="200" t="s">
        <v>133</v>
      </c>
      <c r="J3087" s="199" t="s">
        <v>222</v>
      </c>
      <c r="K3087" s="199" t="s">
        <v>223</v>
      </c>
      <c r="L3087" s="199" t="s">
        <v>258</v>
      </c>
      <c r="M3087" s="199" t="s">
        <v>138</v>
      </c>
      <c r="N3087" s="201">
        <v>1.2548999999999999</v>
      </c>
      <c r="O3087" s="202" t="s">
        <v>81</v>
      </c>
      <c r="P3087" s="202"/>
      <c r="Q3087" s="203">
        <f t="shared" si="183"/>
        <v>0</v>
      </c>
      <c r="R3087" s="203">
        <f t="shared" si="184"/>
        <v>0</v>
      </c>
      <c r="S3087" s="213">
        <f>IF(M3087="nvt",0,IF(O3087&gt;0,VLOOKUP(M3087,'3-Productie normen'!A:K,VLOOKUP(O3087,'3-Productie normen'!$B$34:$C$35,2,FALSE),FALSE)))</f>
        <v>0</v>
      </c>
      <c r="T3087" s="213">
        <f t="shared" si="185"/>
        <v>0</v>
      </c>
      <c r="U3087" s="572"/>
    </row>
    <row r="3088" spans="1:21" ht="14.15" customHeight="1">
      <c r="A3088" s="231">
        <v>3087</v>
      </c>
      <c r="B3088" s="262" t="s">
        <v>95</v>
      </c>
      <c r="C3088" s="199" t="s">
        <v>2981</v>
      </c>
      <c r="D3088" s="199" t="s">
        <v>2352</v>
      </c>
      <c r="E3088" s="199" t="s">
        <v>2982</v>
      </c>
      <c r="F3088" s="199" t="s">
        <v>176</v>
      </c>
      <c r="G3088" s="199" t="s">
        <v>251</v>
      </c>
      <c r="H3088" s="199" t="s">
        <v>3004</v>
      </c>
      <c r="I3088" s="200" t="s">
        <v>133</v>
      </c>
      <c r="J3088" s="199" t="s">
        <v>222</v>
      </c>
      <c r="K3088" s="199" t="s">
        <v>223</v>
      </c>
      <c r="L3088" s="199" t="s">
        <v>258</v>
      </c>
      <c r="M3088" s="199" t="s">
        <v>138</v>
      </c>
      <c r="N3088" s="201">
        <v>6.0141999999999998</v>
      </c>
      <c r="O3088" s="202" t="s">
        <v>81</v>
      </c>
      <c r="P3088" s="202"/>
      <c r="Q3088" s="203">
        <f t="shared" si="183"/>
        <v>0</v>
      </c>
      <c r="R3088" s="203">
        <f t="shared" si="184"/>
        <v>0</v>
      </c>
      <c r="S3088" s="213">
        <f>IF(M3088="nvt",0,IF(O3088&gt;0,VLOOKUP(M3088,'3-Productie normen'!A:K,VLOOKUP(O3088,'3-Productie normen'!$B$34:$C$35,2,FALSE),FALSE)))</f>
        <v>0</v>
      </c>
      <c r="T3088" s="213">
        <f t="shared" si="185"/>
        <v>0</v>
      </c>
      <c r="U3088" s="572"/>
    </row>
    <row r="3089" spans="1:21" ht="14.15" customHeight="1">
      <c r="A3089" s="231">
        <v>3088</v>
      </c>
      <c r="B3089" s="262" t="s">
        <v>95</v>
      </c>
      <c r="C3089" s="199" t="s">
        <v>2981</v>
      </c>
      <c r="D3089" s="199" t="s">
        <v>2352</v>
      </c>
      <c r="E3089" s="199" t="s">
        <v>2982</v>
      </c>
      <c r="F3089" s="199" t="s">
        <v>176</v>
      </c>
      <c r="G3089" s="199" t="s">
        <v>251</v>
      </c>
      <c r="H3089" s="199" t="s">
        <v>3005</v>
      </c>
      <c r="I3089" s="200" t="s">
        <v>133</v>
      </c>
      <c r="J3089" s="199" t="s">
        <v>222</v>
      </c>
      <c r="K3089" s="199" t="s">
        <v>223</v>
      </c>
      <c r="L3089" s="199" t="s">
        <v>258</v>
      </c>
      <c r="M3089" s="199" t="s">
        <v>138</v>
      </c>
      <c r="N3089" s="201">
        <v>15.4693</v>
      </c>
      <c r="O3089" s="202" t="s">
        <v>81</v>
      </c>
      <c r="P3089" s="202"/>
      <c r="Q3089" s="203">
        <f t="shared" si="183"/>
        <v>0</v>
      </c>
      <c r="R3089" s="203">
        <f t="shared" si="184"/>
        <v>0</v>
      </c>
      <c r="S3089" s="213">
        <f>IF(M3089="nvt",0,IF(O3089&gt;0,VLOOKUP(M3089,'3-Productie normen'!A:K,VLOOKUP(O3089,'3-Productie normen'!$B$34:$C$35,2,FALSE),FALSE)))</f>
        <v>0</v>
      </c>
      <c r="T3089" s="213">
        <f t="shared" si="185"/>
        <v>0</v>
      </c>
      <c r="U3089" s="572"/>
    </row>
    <row r="3090" spans="1:21" ht="14.15" customHeight="1">
      <c r="A3090" s="232">
        <v>3089</v>
      </c>
      <c r="B3090" s="262" t="s">
        <v>95</v>
      </c>
      <c r="C3090" s="199" t="s">
        <v>2981</v>
      </c>
      <c r="D3090" s="199" t="s">
        <v>2352</v>
      </c>
      <c r="E3090" s="199" t="s">
        <v>2982</v>
      </c>
      <c r="F3090" s="199" t="s">
        <v>176</v>
      </c>
      <c r="G3090" s="199" t="s">
        <v>251</v>
      </c>
      <c r="H3090" s="199" t="s">
        <v>3006</v>
      </c>
      <c r="I3090" s="200" t="s">
        <v>133</v>
      </c>
      <c r="J3090" s="199" t="s">
        <v>222</v>
      </c>
      <c r="K3090" s="199" t="s">
        <v>223</v>
      </c>
      <c r="L3090" s="199" t="s">
        <v>258</v>
      </c>
      <c r="M3090" s="199" t="s">
        <v>138</v>
      </c>
      <c r="N3090" s="201">
        <v>9.3149999999999995</v>
      </c>
      <c r="O3090" s="202" t="s">
        <v>81</v>
      </c>
      <c r="P3090" s="202"/>
      <c r="Q3090" s="203">
        <f t="shared" si="183"/>
        <v>0</v>
      </c>
      <c r="R3090" s="203">
        <f t="shared" si="184"/>
        <v>0</v>
      </c>
      <c r="S3090" s="213">
        <f>IF(M3090="nvt",0,IF(O3090&gt;0,VLOOKUP(M3090,'3-Productie normen'!A:K,VLOOKUP(O3090,'3-Productie normen'!$B$34:$C$35,2,FALSE),FALSE)))</f>
        <v>0</v>
      </c>
      <c r="T3090" s="213">
        <f t="shared" si="185"/>
        <v>0</v>
      </c>
      <c r="U3090" s="572"/>
    </row>
    <row r="3091" spans="1:21" ht="14.15" customHeight="1">
      <c r="A3091" s="231">
        <v>3090</v>
      </c>
      <c r="B3091" s="262" t="s">
        <v>95</v>
      </c>
      <c r="C3091" s="199" t="s">
        <v>2981</v>
      </c>
      <c r="D3091" s="199" t="s">
        <v>2352</v>
      </c>
      <c r="E3091" s="199" t="s">
        <v>2982</v>
      </c>
      <c r="F3091" s="199" t="s">
        <v>176</v>
      </c>
      <c r="G3091" s="199" t="s">
        <v>251</v>
      </c>
      <c r="H3091" s="199" t="s">
        <v>3007</v>
      </c>
      <c r="I3091" s="200" t="s">
        <v>133</v>
      </c>
      <c r="J3091" s="199" t="s">
        <v>222</v>
      </c>
      <c r="K3091" s="199" t="s">
        <v>223</v>
      </c>
      <c r="L3091" s="199" t="s">
        <v>258</v>
      </c>
      <c r="M3091" s="199" t="s">
        <v>138</v>
      </c>
      <c r="N3091" s="201">
        <v>1.2548999999999999</v>
      </c>
      <c r="O3091" s="202" t="s">
        <v>81</v>
      </c>
      <c r="P3091" s="202"/>
      <c r="Q3091" s="203">
        <f t="shared" si="183"/>
        <v>0</v>
      </c>
      <c r="R3091" s="203">
        <f t="shared" si="184"/>
        <v>0</v>
      </c>
      <c r="S3091" s="213">
        <f>IF(M3091="nvt",0,IF(O3091&gt;0,VLOOKUP(M3091,'3-Productie normen'!A:K,VLOOKUP(O3091,'3-Productie normen'!$B$34:$C$35,2,FALSE),FALSE)))</f>
        <v>0</v>
      </c>
      <c r="T3091" s="213">
        <f t="shared" si="185"/>
        <v>0</v>
      </c>
      <c r="U3091" s="572"/>
    </row>
    <row r="3092" spans="1:21" ht="14.15" customHeight="1">
      <c r="A3092" s="231">
        <v>3091</v>
      </c>
      <c r="B3092" s="262" t="s">
        <v>95</v>
      </c>
      <c r="C3092" s="199" t="s">
        <v>2981</v>
      </c>
      <c r="D3092" s="199" t="s">
        <v>2352</v>
      </c>
      <c r="E3092" s="199" t="s">
        <v>2982</v>
      </c>
      <c r="F3092" s="199" t="s">
        <v>176</v>
      </c>
      <c r="G3092" s="199" t="s">
        <v>251</v>
      </c>
      <c r="H3092" s="199" t="s">
        <v>3008</v>
      </c>
      <c r="I3092" s="200" t="s">
        <v>133</v>
      </c>
      <c r="J3092" s="199" t="s">
        <v>222</v>
      </c>
      <c r="K3092" s="199" t="s">
        <v>223</v>
      </c>
      <c r="L3092" s="199" t="s">
        <v>258</v>
      </c>
      <c r="M3092" s="199" t="s">
        <v>138</v>
      </c>
      <c r="N3092" s="201">
        <v>1.2548999999999999</v>
      </c>
      <c r="O3092" s="202" t="s">
        <v>81</v>
      </c>
      <c r="P3092" s="202"/>
      <c r="Q3092" s="203">
        <f t="shared" si="183"/>
        <v>0</v>
      </c>
      <c r="R3092" s="203">
        <f t="shared" si="184"/>
        <v>0</v>
      </c>
      <c r="S3092" s="213">
        <f>IF(M3092="nvt",0,IF(O3092&gt;0,VLOOKUP(M3092,'3-Productie normen'!A:K,VLOOKUP(O3092,'3-Productie normen'!$B$34:$C$35,2,FALSE),FALSE)))</f>
        <v>0</v>
      </c>
      <c r="T3092" s="213">
        <f t="shared" si="185"/>
        <v>0</v>
      </c>
      <c r="U3092" s="572"/>
    </row>
    <row r="3093" spans="1:21" ht="14.15" customHeight="1">
      <c r="A3093" s="231">
        <v>3092</v>
      </c>
      <c r="B3093" s="262" t="s">
        <v>95</v>
      </c>
      <c r="C3093" s="199" t="s">
        <v>2981</v>
      </c>
      <c r="D3093" s="199" t="s">
        <v>2352</v>
      </c>
      <c r="E3093" s="199" t="s">
        <v>2982</v>
      </c>
      <c r="F3093" s="199" t="s">
        <v>176</v>
      </c>
      <c r="G3093" s="199" t="s">
        <v>251</v>
      </c>
      <c r="H3093" s="199" t="s">
        <v>3009</v>
      </c>
      <c r="I3093" s="200" t="s">
        <v>133</v>
      </c>
      <c r="J3093" s="199" t="s">
        <v>222</v>
      </c>
      <c r="K3093" s="199" t="s">
        <v>223</v>
      </c>
      <c r="L3093" s="199" t="s">
        <v>258</v>
      </c>
      <c r="M3093" s="199" t="s">
        <v>138</v>
      </c>
      <c r="N3093" s="201">
        <v>1.2548999999999999</v>
      </c>
      <c r="O3093" s="202" t="s">
        <v>81</v>
      </c>
      <c r="P3093" s="202"/>
      <c r="Q3093" s="203">
        <f t="shared" si="183"/>
        <v>0</v>
      </c>
      <c r="R3093" s="203">
        <f t="shared" si="184"/>
        <v>0</v>
      </c>
      <c r="S3093" s="213">
        <f>IF(M3093="nvt",0,IF(O3093&gt;0,VLOOKUP(M3093,'3-Productie normen'!A:K,VLOOKUP(O3093,'3-Productie normen'!$B$34:$C$35,2,FALSE),FALSE)))</f>
        <v>0</v>
      </c>
      <c r="T3093" s="213">
        <f t="shared" si="185"/>
        <v>0</v>
      </c>
      <c r="U3093" s="572"/>
    </row>
    <row r="3094" spans="1:21" ht="14.15" customHeight="1">
      <c r="A3094" s="231">
        <v>3093</v>
      </c>
      <c r="B3094" s="262" t="s">
        <v>95</v>
      </c>
      <c r="C3094" s="199" t="s">
        <v>2981</v>
      </c>
      <c r="D3094" s="199" t="s">
        <v>2352</v>
      </c>
      <c r="E3094" s="199" t="s">
        <v>2982</v>
      </c>
      <c r="F3094" s="199" t="s">
        <v>176</v>
      </c>
      <c r="G3094" s="199" t="s">
        <v>251</v>
      </c>
      <c r="H3094" s="199" t="s">
        <v>3010</v>
      </c>
      <c r="I3094" s="200" t="s">
        <v>125</v>
      </c>
      <c r="J3094" s="199" t="s">
        <v>222</v>
      </c>
      <c r="K3094" s="199" t="s">
        <v>279</v>
      </c>
      <c r="L3094" s="199" t="s">
        <v>258</v>
      </c>
      <c r="M3094" s="199" t="s">
        <v>238</v>
      </c>
      <c r="N3094" s="201">
        <v>126.9755</v>
      </c>
      <c r="O3094" s="202" t="s">
        <v>81</v>
      </c>
      <c r="P3094" s="202"/>
      <c r="Q3094" s="203">
        <f t="shared" si="183"/>
        <v>0</v>
      </c>
      <c r="R3094" s="203">
        <f t="shared" si="184"/>
        <v>0</v>
      </c>
      <c r="S3094" s="213">
        <f>IF(M3094="nvt",0,IF(O3094&gt;0,VLOOKUP(M3094,'3-Productie normen'!A:K,VLOOKUP(O3094,'3-Productie normen'!$B$34:$C$35,2,FALSE),FALSE)))</f>
        <v>0</v>
      </c>
      <c r="T3094" s="213">
        <f t="shared" si="185"/>
        <v>0</v>
      </c>
      <c r="U3094" s="572"/>
    </row>
    <row r="3095" spans="1:21" ht="14.15" customHeight="1">
      <c r="A3095" s="231">
        <v>3094</v>
      </c>
      <c r="B3095" s="262" t="s">
        <v>95</v>
      </c>
      <c r="C3095" s="199" t="s">
        <v>2981</v>
      </c>
      <c r="D3095" s="199" t="s">
        <v>2352</v>
      </c>
      <c r="E3095" s="199" t="s">
        <v>2982</v>
      </c>
      <c r="F3095" s="199" t="s">
        <v>176</v>
      </c>
      <c r="G3095" s="199" t="s">
        <v>251</v>
      </c>
      <c r="H3095" s="199" t="s">
        <v>3011</v>
      </c>
      <c r="I3095" s="200" t="s">
        <v>125</v>
      </c>
      <c r="J3095" s="199" t="s">
        <v>222</v>
      </c>
      <c r="K3095" s="199" t="s">
        <v>279</v>
      </c>
      <c r="L3095" s="199" t="s">
        <v>197</v>
      </c>
      <c r="M3095" s="199" t="s">
        <v>238</v>
      </c>
      <c r="N3095" s="201">
        <v>220.5925</v>
      </c>
      <c r="O3095" s="202" t="s">
        <v>81</v>
      </c>
      <c r="P3095" s="202"/>
      <c r="Q3095" s="203">
        <f t="shared" si="183"/>
        <v>0</v>
      </c>
      <c r="R3095" s="203">
        <f t="shared" si="184"/>
        <v>0</v>
      </c>
      <c r="S3095" s="213">
        <f>IF(M3095="nvt",0,IF(O3095&gt;0,VLOOKUP(M3095,'3-Productie normen'!A:K,VLOOKUP(O3095,'3-Productie normen'!$B$34:$C$35,2,FALSE),FALSE)))</f>
        <v>0</v>
      </c>
      <c r="T3095" s="213">
        <f t="shared" si="185"/>
        <v>0</v>
      </c>
      <c r="U3095" s="572"/>
    </row>
    <row r="3096" spans="1:21" ht="14.15" customHeight="1">
      <c r="A3096" s="231">
        <v>3095</v>
      </c>
      <c r="B3096" s="262" t="s">
        <v>95</v>
      </c>
      <c r="C3096" s="199" t="s">
        <v>2981</v>
      </c>
      <c r="D3096" s="199" t="s">
        <v>2352</v>
      </c>
      <c r="E3096" s="199" t="s">
        <v>2982</v>
      </c>
      <c r="F3096" s="199" t="s">
        <v>176</v>
      </c>
      <c r="G3096" s="199" t="s">
        <v>251</v>
      </c>
      <c r="H3096" s="199" t="s">
        <v>3012</v>
      </c>
      <c r="I3096" s="207" t="s">
        <v>123</v>
      </c>
      <c r="J3096" s="199" t="s">
        <v>179</v>
      </c>
      <c r="K3096" s="199" t="s">
        <v>187</v>
      </c>
      <c r="L3096" s="199" t="s">
        <v>197</v>
      </c>
      <c r="M3096" s="199" t="s">
        <v>141</v>
      </c>
      <c r="N3096" s="201">
        <v>18.7759</v>
      </c>
      <c r="O3096" s="202" t="s">
        <v>81</v>
      </c>
      <c r="P3096" s="202"/>
      <c r="Q3096" s="203">
        <f t="shared" si="183"/>
        <v>0</v>
      </c>
      <c r="R3096" s="203">
        <f t="shared" si="184"/>
        <v>0</v>
      </c>
      <c r="S3096" s="213">
        <f>IF(M3096="nvt",0,IF(O3096&gt;0,VLOOKUP(M3096,'3-Productie normen'!A:K,VLOOKUP(O3096,'3-Productie normen'!$B$34:$C$35,2,FALSE),FALSE)))</f>
        <v>0</v>
      </c>
      <c r="T3096" s="213">
        <f t="shared" si="185"/>
        <v>0</v>
      </c>
      <c r="U3096" s="572"/>
    </row>
    <row r="3097" spans="1:21" ht="14.15" customHeight="1">
      <c r="A3097" s="231">
        <v>3096</v>
      </c>
      <c r="B3097" s="262" t="s">
        <v>95</v>
      </c>
      <c r="C3097" s="199" t="s">
        <v>2981</v>
      </c>
      <c r="D3097" s="199" t="s">
        <v>2352</v>
      </c>
      <c r="E3097" s="199" t="s">
        <v>2982</v>
      </c>
      <c r="F3097" s="199" t="s">
        <v>176</v>
      </c>
      <c r="G3097" s="199" t="s">
        <v>251</v>
      </c>
      <c r="H3097" s="199" t="s">
        <v>3013</v>
      </c>
      <c r="I3097" s="207" t="s">
        <v>123</v>
      </c>
      <c r="J3097" s="199" t="s">
        <v>179</v>
      </c>
      <c r="K3097" s="199" t="s">
        <v>187</v>
      </c>
      <c r="L3097" s="199" t="s">
        <v>197</v>
      </c>
      <c r="M3097" s="199" t="s">
        <v>141</v>
      </c>
      <c r="N3097" s="201">
        <v>18.77</v>
      </c>
      <c r="O3097" s="202" t="s">
        <v>81</v>
      </c>
      <c r="P3097" s="202"/>
      <c r="Q3097" s="203">
        <f t="shared" si="183"/>
        <v>0</v>
      </c>
      <c r="R3097" s="203">
        <f t="shared" si="184"/>
        <v>0</v>
      </c>
      <c r="S3097" s="213">
        <f>IF(M3097="nvt",0,IF(O3097&gt;0,VLOOKUP(M3097,'3-Productie normen'!A:K,VLOOKUP(O3097,'3-Productie normen'!$B$34:$C$35,2,FALSE),FALSE)))</f>
        <v>0</v>
      </c>
      <c r="T3097" s="213">
        <f t="shared" si="185"/>
        <v>0</v>
      </c>
      <c r="U3097" s="572"/>
    </row>
    <row r="3098" spans="1:21" ht="14.15" customHeight="1">
      <c r="A3098" s="232">
        <v>3097</v>
      </c>
      <c r="B3098" s="262" t="s">
        <v>95</v>
      </c>
      <c r="C3098" s="199" t="s">
        <v>2981</v>
      </c>
      <c r="D3098" s="199" t="s">
        <v>2352</v>
      </c>
      <c r="E3098" s="199" t="s">
        <v>2982</v>
      </c>
      <c r="F3098" s="199" t="s">
        <v>176</v>
      </c>
      <c r="G3098" s="199" t="s">
        <v>251</v>
      </c>
      <c r="H3098" s="199" t="s">
        <v>3014</v>
      </c>
      <c r="I3098" s="207" t="s">
        <v>123</v>
      </c>
      <c r="J3098" s="199" t="s">
        <v>179</v>
      </c>
      <c r="K3098" s="199" t="s">
        <v>187</v>
      </c>
      <c r="L3098" s="199" t="s">
        <v>197</v>
      </c>
      <c r="M3098" s="199" t="s">
        <v>141</v>
      </c>
      <c r="N3098" s="201">
        <v>18.985199999999999</v>
      </c>
      <c r="O3098" s="202" t="s">
        <v>81</v>
      </c>
      <c r="P3098" s="202"/>
      <c r="Q3098" s="203">
        <f t="shared" si="183"/>
        <v>0</v>
      </c>
      <c r="R3098" s="203">
        <f t="shared" si="184"/>
        <v>0</v>
      </c>
      <c r="S3098" s="213">
        <f>IF(M3098="nvt",0,IF(O3098&gt;0,VLOOKUP(M3098,'3-Productie normen'!A:K,VLOOKUP(O3098,'3-Productie normen'!$B$34:$C$35,2,FALSE),FALSE)))</f>
        <v>0</v>
      </c>
      <c r="T3098" s="213">
        <f t="shared" si="185"/>
        <v>0</v>
      </c>
      <c r="U3098" s="572"/>
    </row>
    <row r="3099" spans="1:21" ht="14.15" customHeight="1">
      <c r="A3099" s="231">
        <v>3098</v>
      </c>
      <c r="B3099" s="262" t="s">
        <v>95</v>
      </c>
      <c r="C3099" s="199" t="s">
        <v>2981</v>
      </c>
      <c r="D3099" s="199" t="s">
        <v>2352</v>
      </c>
      <c r="E3099" s="199" t="s">
        <v>2982</v>
      </c>
      <c r="F3099" s="199" t="s">
        <v>176</v>
      </c>
      <c r="G3099" s="199" t="s">
        <v>251</v>
      </c>
      <c r="H3099" s="199" t="s">
        <v>3015</v>
      </c>
      <c r="I3099" s="200" t="s">
        <v>123</v>
      </c>
      <c r="J3099" s="199" t="s">
        <v>179</v>
      </c>
      <c r="K3099" s="199" t="s">
        <v>179</v>
      </c>
      <c r="L3099" s="199" t="s">
        <v>197</v>
      </c>
      <c r="M3099" s="199" t="s">
        <v>122</v>
      </c>
      <c r="N3099" s="201">
        <v>40.712499999999999</v>
      </c>
      <c r="O3099" s="202" t="s">
        <v>81</v>
      </c>
      <c r="P3099" s="202"/>
      <c r="Q3099" s="203">
        <f t="shared" si="183"/>
        <v>0</v>
      </c>
      <c r="R3099" s="203">
        <f t="shared" si="184"/>
        <v>0</v>
      </c>
      <c r="S3099" s="213">
        <f>IF(M3099="nvt",0,IF(O3099&gt;0,VLOOKUP(M3099,'3-Productie normen'!A:K,VLOOKUP(O3099,'3-Productie normen'!$B$34:$C$35,2,FALSE),FALSE)))</f>
        <v>0</v>
      </c>
      <c r="T3099" s="213">
        <f t="shared" si="185"/>
        <v>0</v>
      </c>
      <c r="U3099" s="572"/>
    </row>
    <row r="3100" spans="1:21" ht="14.15" customHeight="1">
      <c r="A3100" s="231">
        <v>3099</v>
      </c>
      <c r="B3100" s="262" t="s">
        <v>95</v>
      </c>
      <c r="C3100" s="199" t="s">
        <v>2981</v>
      </c>
      <c r="D3100" s="199" t="s">
        <v>2352</v>
      </c>
      <c r="E3100" s="199" t="s">
        <v>2982</v>
      </c>
      <c r="F3100" s="199" t="s">
        <v>176</v>
      </c>
      <c r="G3100" s="199" t="s">
        <v>251</v>
      </c>
      <c r="H3100" s="199" t="s">
        <v>3016</v>
      </c>
      <c r="I3100" s="207" t="s">
        <v>123</v>
      </c>
      <c r="J3100" s="199" t="s">
        <v>179</v>
      </c>
      <c r="K3100" s="199" t="s">
        <v>187</v>
      </c>
      <c r="L3100" s="199" t="s">
        <v>197</v>
      </c>
      <c r="M3100" s="199" t="s">
        <v>141</v>
      </c>
      <c r="N3100" s="201">
        <v>20.055099999999999</v>
      </c>
      <c r="O3100" s="202" t="s">
        <v>81</v>
      </c>
      <c r="P3100" s="202"/>
      <c r="Q3100" s="203">
        <f t="shared" si="183"/>
        <v>0</v>
      </c>
      <c r="R3100" s="203">
        <f t="shared" si="184"/>
        <v>0</v>
      </c>
      <c r="S3100" s="213">
        <f>IF(M3100="nvt",0,IF(O3100&gt;0,VLOOKUP(M3100,'3-Productie normen'!A:K,VLOOKUP(O3100,'3-Productie normen'!$B$34:$C$35,2,FALSE),FALSE)))</f>
        <v>0</v>
      </c>
      <c r="T3100" s="213">
        <f t="shared" si="185"/>
        <v>0</v>
      </c>
      <c r="U3100" s="572"/>
    </row>
    <row r="3101" spans="1:21" ht="14.15" customHeight="1">
      <c r="A3101" s="231">
        <v>3100</v>
      </c>
      <c r="B3101" s="262" t="s">
        <v>95</v>
      </c>
      <c r="C3101" s="199" t="s">
        <v>2981</v>
      </c>
      <c r="D3101" s="199" t="s">
        <v>2352</v>
      </c>
      <c r="E3101" s="199" t="s">
        <v>2982</v>
      </c>
      <c r="F3101" s="199" t="s">
        <v>176</v>
      </c>
      <c r="G3101" s="199" t="s">
        <v>251</v>
      </c>
      <c r="H3101" s="199" t="s">
        <v>3017</v>
      </c>
      <c r="I3101" s="200" t="s">
        <v>123</v>
      </c>
      <c r="J3101" s="199" t="s">
        <v>179</v>
      </c>
      <c r="K3101" s="199" t="s">
        <v>179</v>
      </c>
      <c r="L3101" s="199" t="s">
        <v>197</v>
      </c>
      <c r="M3101" s="199" t="s">
        <v>122</v>
      </c>
      <c r="N3101" s="201">
        <v>61.314999999999998</v>
      </c>
      <c r="O3101" s="202" t="s">
        <v>81</v>
      </c>
      <c r="P3101" s="202"/>
      <c r="Q3101" s="203">
        <f t="shared" si="183"/>
        <v>0</v>
      </c>
      <c r="R3101" s="203">
        <f t="shared" si="184"/>
        <v>0</v>
      </c>
      <c r="S3101" s="213">
        <f>IF(M3101="nvt",0,IF(O3101&gt;0,VLOOKUP(M3101,'3-Productie normen'!A:K,VLOOKUP(O3101,'3-Productie normen'!$B$34:$C$35,2,FALSE),FALSE)))</f>
        <v>0</v>
      </c>
      <c r="T3101" s="213">
        <f t="shared" si="185"/>
        <v>0</v>
      </c>
      <c r="U3101" s="572"/>
    </row>
    <row r="3102" spans="1:21" ht="14.15" customHeight="1">
      <c r="A3102" s="231">
        <v>3101</v>
      </c>
      <c r="B3102" s="262" t="s">
        <v>95</v>
      </c>
      <c r="C3102" s="199" t="s">
        <v>2981</v>
      </c>
      <c r="D3102" s="199" t="s">
        <v>2352</v>
      </c>
      <c r="E3102" s="199" t="s">
        <v>2982</v>
      </c>
      <c r="F3102" s="199" t="s">
        <v>176</v>
      </c>
      <c r="G3102" s="199" t="s">
        <v>251</v>
      </c>
      <c r="H3102" s="199" t="s">
        <v>3018</v>
      </c>
      <c r="I3102" s="207" t="s">
        <v>123</v>
      </c>
      <c r="J3102" s="199" t="s">
        <v>179</v>
      </c>
      <c r="K3102" s="199" t="s">
        <v>187</v>
      </c>
      <c r="L3102" s="199" t="s">
        <v>197</v>
      </c>
      <c r="M3102" s="199" t="s">
        <v>141</v>
      </c>
      <c r="N3102" s="201">
        <v>19.742799999999999</v>
      </c>
      <c r="O3102" s="202" t="s">
        <v>81</v>
      </c>
      <c r="P3102" s="202"/>
      <c r="Q3102" s="203">
        <f t="shared" si="183"/>
        <v>0</v>
      </c>
      <c r="R3102" s="203">
        <f t="shared" si="184"/>
        <v>0</v>
      </c>
      <c r="S3102" s="213">
        <f>IF(M3102="nvt",0,IF(O3102&gt;0,VLOOKUP(M3102,'3-Productie normen'!A:K,VLOOKUP(O3102,'3-Productie normen'!$B$34:$C$35,2,FALSE),FALSE)))</f>
        <v>0</v>
      </c>
      <c r="T3102" s="213">
        <f t="shared" si="185"/>
        <v>0</v>
      </c>
      <c r="U3102" s="572"/>
    </row>
    <row r="3103" spans="1:21" ht="14.15" customHeight="1">
      <c r="A3103" s="231">
        <v>3102</v>
      </c>
      <c r="B3103" s="262" t="s">
        <v>95</v>
      </c>
      <c r="C3103" s="199" t="s">
        <v>2981</v>
      </c>
      <c r="D3103" s="199" t="s">
        <v>2352</v>
      </c>
      <c r="E3103" s="199" t="s">
        <v>2982</v>
      </c>
      <c r="F3103" s="199" t="s">
        <v>176</v>
      </c>
      <c r="G3103" s="199" t="s">
        <v>251</v>
      </c>
      <c r="H3103" s="199" t="s">
        <v>3019</v>
      </c>
      <c r="I3103" s="200" t="s">
        <v>123</v>
      </c>
      <c r="J3103" s="199" t="s">
        <v>179</v>
      </c>
      <c r="K3103" s="199" t="s">
        <v>179</v>
      </c>
      <c r="L3103" s="199" t="s">
        <v>197</v>
      </c>
      <c r="M3103" s="199" t="s">
        <v>122</v>
      </c>
      <c r="N3103" s="201">
        <v>63.807499999999997</v>
      </c>
      <c r="O3103" s="202" t="s">
        <v>81</v>
      </c>
      <c r="P3103" s="202"/>
      <c r="Q3103" s="203">
        <f t="shared" si="183"/>
        <v>0</v>
      </c>
      <c r="R3103" s="203">
        <f t="shared" si="184"/>
        <v>0</v>
      </c>
      <c r="S3103" s="213">
        <f>IF(M3103="nvt",0,IF(O3103&gt;0,VLOOKUP(M3103,'3-Productie normen'!A:K,VLOOKUP(O3103,'3-Productie normen'!$B$34:$C$35,2,FALSE),FALSE)))</f>
        <v>0</v>
      </c>
      <c r="T3103" s="213">
        <f t="shared" si="185"/>
        <v>0</v>
      </c>
      <c r="U3103" s="572"/>
    </row>
    <row r="3104" spans="1:21" ht="14.15" customHeight="1">
      <c r="A3104" s="231">
        <v>3103</v>
      </c>
      <c r="B3104" s="262" t="s">
        <v>95</v>
      </c>
      <c r="C3104" s="199" t="s">
        <v>2981</v>
      </c>
      <c r="D3104" s="199" t="s">
        <v>2352</v>
      </c>
      <c r="E3104" s="199" t="s">
        <v>2982</v>
      </c>
      <c r="F3104" s="199" t="s">
        <v>176</v>
      </c>
      <c r="G3104" s="199" t="s">
        <v>251</v>
      </c>
      <c r="H3104" s="199" t="s">
        <v>3020</v>
      </c>
      <c r="I3104" s="207" t="s">
        <v>123</v>
      </c>
      <c r="J3104" s="199" t="s">
        <v>179</v>
      </c>
      <c r="K3104" s="199" t="s">
        <v>187</v>
      </c>
      <c r="L3104" s="199" t="s">
        <v>197</v>
      </c>
      <c r="M3104" s="199" t="s">
        <v>141</v>
      </c>
      <c r="N3104" s="201">
        <v>19.742799999999999</v>
      </c>
      <c r="O3104" s="202" t="s">
        <v>81</v>
      </c>
      <c r="P3104" s="202"/>
      <c r="Q3104" s="203">
        <f t="shared" si="183"/>
        <v>0</v>
      </c>
      <c r="R3104" s="203">
        <f t="shared" si="184"/>
        <v>0</v>
      </c>
      <c r="S3104" s="213">
        <f>IF(M3104="nvt",0,IF(O3104&gt;0,VLOOKUP(M3104,'3-Productie normen'!A:K,VLOOKUP(O3104,'3-Productie normen'!$B$34:$C$35,2,FALSE),FALSE)))</f>
        <v>0</v>
      </c>
      <c r="T3104" s="213">
        <f t="shared" si="185"/>
        <v>0</v>
      </c>
      <c r="U3104" s="572"/>
    </row>
    <row r="3105" spans="1:21" ht="14.15" customHeight="1">
      <c r="A3105" s="231">
        <v>3104</v>
      </c>
      <c r="B3105" s="262" t="s">
        <v>95</v>
      </c>
      <c r="C3105" s="199" t="s">
        <v>2981</v>
      </c>
      <c r="D3105" s="199" t="s">
        <v>2352</v>
      </c>
      <c r="E3105" s="199" t="s">
        <v>2982</v>
      </c>
      <c r="F3105" s="199" t="s">
        <v>176</v>
      </c>
      <c r="G3105" s="199" t="s">
        <v>251</v>
      </c>
      <c r="H3105" s="199" t="s">
        <v>3021</v>
      </c>
      <c r="I3105" s="200" t="s">
        <v>123</v>
      </c>
      <c r="J3105" s="199" t="s">
        <v>179</v>
      </c>
      <c r="K3105" s="199" t="s">
        <v>179</v>
      </c>
      <c r="L3105" s="199" t="s">
        <v>197</v>
      </c>
      <c r="M3105" s="199" t="s">
        <v>122</v>
      </c>
      <c r="N3105" s="201">
        <v>60.851500000000001</v>
      </c>
      <c r="O3105" s="202" t="s">
        <v>81</v>
      </c>
      <c r="P3105" s="202"/>
      <c r="Q3105" s="203">
        <f t="shared" si="183"/>
        <v>0</v>
      </c>
      <c r="R3105" s="203">
        <f t="shared" si="184"/>
        <v>0</v>
      </c>
      <c r="S3105" s="213">
        <f>IF(M3105="nvt",0,IF(O3105&gt;0,VLOOKUP(M3105,'3-Productie normen'!A:K,VLOOKUP(O3105,'3-Productie normen'!$B$34:$C$35,2,FALSE),FALSE)))</f>
        <v>0</v>
      </c>
      <c r="T3105" s="213">
        <f t="shared" si="185"/>
        <v>0</v>
      </c>
      <c r="U3105" s="572"/>
    </row>
    <row r="3106" spans="1:21" ht="14.15" customHeight="1">
      <c r="A3106" s="232">
        <v>3105</v>
      </c>
      <c r="B3106" s="262" t="s">
        <v>95</v>
      </c>
      <c r="C3106" s="199" t="s">
        <v>2981</v>
      </c>
      <c r="D3106" s="199" t="s">
        <v>2352</v>
      </c>
      <c r="E3106" s="199" t="s">
        <v>2982</v>
      </c>
      <c r="F3106" s="199" t="s">
        <v>176</v>
      </c>
      <c r="G3106" s="199" t="s">
        <v>251</v>
      </c>
      <c r="H3106" s="199" t="s">
        <v>3022</v>
      </c>
      <c r="I3106" s="200" t="s">
        <v>123</v>
      </c>
      <c r="J3106" s="199" t="s">
        <v>179</v>
      </c>
      <c r="K3106" s="199" t="s">
        <v>1064</v>
      </c>
      <c r="L3106" s="199" t="s">
        <v>197</v>
      </c>
      <c r="M3106" s="199" t="s">
        <v>122</v>
      </c>
      <c r="N3106" s="201">
        <v>30.643599999999999</v>
      </c>
      <c r="O3106" s="202" t="s">
        <v>81</v>
      </c>
      <c r="P3106" s="202"/>
      <c r="Q3106" s="203">
        <f t="shared" si="183"/>
        <v>0</v>
      </c>
      <c r="R3106" s="203">
        <f t="shared" si="184"/>
        <v>0</v>
      </c>
      <c r="S3106" s="213">
        <f>IF(M3106="nvt",0,IF(O3106&gt;0,VLOOKUP(M3106,'3-Productie normen'!A:K,VLOOKUP(O3106,'3-Productie normen'!$B$34:$C$35,2,FALSE),FALSE)))</f>
        <v>0</v>
      </c>
      <c r="T3106" s="213">
        <f t="shared" si="185"/>
        <v>0</v>
      </c>
      <c r="U3106" s="572"/>
    </row>
    <row r="3107" spans="1:21" ht="14.15" customHeight="1">
      <c r="A3107" s="231">
        <v>3106</v>
      </c>
      <c r="B3107" s="262" t="s">
        <v>95</v>
      </c>
      <c r="C3107" s="199" t="s">
        <v>2981</v>
      </c>
      <c r="D3107" s="199" t="s">
        <v>2352</v>
      </c>
      <c r="E3107" s="199" t="s">
        <v>2982</v>
      </c>
      <c r="F3107" s="199" t="s">
        <v>176</v>
      </c>
      <c r="G3107" s="199" t="s">
        <v>251</v>
      </c>
      <c r="H3107" s="199" t="s">
        <v>3023</v>
      </c>
      <c r="I3107" s="200" t="s">
        <v>123</v>
      </c>
      <c r="J3107" s="199" t="s">
        <v>179</v>
      </c>
      <c r="K3107" s="199" t="s">
        <v>1064</v>
      </c>
      <c r="L3107" s="199" t="s">
        <v>258</v>
      </c>
      <c r="M3107" s="199" t="s">
        <v>122</v>
      </c>
      <c r="N3107" s="201">
        <v>24.9297</v>
      </c>
      <c r="O3107" s="202" t="s">
        <v>81</v>
      </c>
      <c r="P3107" s="202"/>
      <c r="Q3107" s="203">
        <f t="shared" si="183"/>
        <v>0</v>
      </c>
      <c r="R3107" s="203">
        <f t="shared" si="184"/>
        <v>0</v>
      </c>
      <c r="S3107" s="213">
        <f>IF(M3107="nvt",0,IF(O3107&gt;0,VLOOKUP(M3107,'3-Productie normen'!A:K,VLOOKUP(O3107,'3-Productie normen'!$B$34:$C$35,2,FALSE),FALSE)))</f>
        <v>0</v>
      </c>
      <c r="T3107" s="213">
        <f t="shared" si="185"/>
        <v>0</v>
      </c>
      <c r="U3107" s="572"/>
    </row>
    <row r="3108" spans="1:21" ht="14.15" customHeight="1">
      <c r="A3108" s="231">
        <v>3107</v>
      </c>
      <c r="B3108" s="262" t="s">
        <v>95</v>
      </c>
      <c r="C3108" s="199" t="s">
        <v>2981</v>
      </c>
      <c r="D3108" s="199" t="s">
        <v>2352</v>
      </c>
      <c r="E3108" s="199" t="s">
        <v>2982</v>
      </c>
      <c r="F3108" s="199" t="s">
        <v>176</v>
      </c>
      <c r="G3108" s="199" t="s">
        <v>251</v>
      </c>
      <c r="H3108" s="199" t="s">
        <v>3024</v>
      </c>
      <c r="I3108" s="200" t="s">
        <v>123</v>
      </c>
      <c r="J3108" s="199" t="s">
        <v>179</v>
      </c>
      <c r="K3108" s="199" t="s">
        <v>179</v>
      </c>
      <c r="L3108" s="199" t="s">
        <v>197</v>
      </c>
      <c r="M3108" s="199" t="s">
        <v>122</v>
      </c>
      <c r="N3108" s="201">
        <v>68.930599999999998</v>
      </c>
      <c r="O3108" s="202" t="s">
        <v>81</v>
      </c>
      <c r="P3108" s="202"/>
      <c r="Q3108" s="203">
        <f t="shared" si="183"/>
        <v>0</v>
      </c>
      <c r="R3108" s="203">
        <f t="shared" si="184"/>
        <v>0</v>
      </c>
      <c r="S3108" s="213">
        <f>IF(M3108="nvt",0,IF(O3108&gt;0,VLOOKUP(M3108,'3-Productie normen'!A:K,VLOOKUP(O3108,'3-Productie normen'!$B$34:$C$35,2,FALSE),FALSE)))</f>
        <v>0</v>
      </c>
      <c r="T3108" s="213">
        <f t="shared" si="185"/>
        <v>0</v>
      </c>
      <c r="U3108" s="572"/>
    </row>
    <row r="3109" spans="1:21" ht="14.15" customHeight="1">
      <c r="A3109" s="231">
        <v>3108</v>
      </c>
      <c r="B3109" s="262" t="s">
        <v>95</v>
      </c>
      <c r="C3109" s="199" t="s">
        <v>2981</v>
      </c>
      <c r="D3109" s="199" t="s">
        <v>2352</v>
      </c>
      <c r="E3109" s="199" t="s">
        <v>2982</v>
      </c>
      <c r="F3109" s="199" t="s">
        <v>176</v>
      </c>
      <c r="G3109" s="199" t="s">
        <v>251</v>
      </c>
      <c r="H3109" s="199" t="s">
        <v>3025</v>
      </c>
      <c r="I3109" s="200" t="s">
        <v>123</v>
      </c>
      <c r="J3109" s="199" t="s">
        <v>179</v>
      </c>
      <c r="K3109" s="199" t="s">
        <v>179</v>
      </c>
      <c r="L3109" s="199" t="s">
        <v>197</v>
      </c>
      <c r="M3109" s="199" t="s">
        <v>122</v>
      </c>
      <c r="N3109" s="201">
        <v>4.5936000000000003</v>
      </c>
      <c r="O3109" s="202" t="s">
        <v>81</v>
      </c>
      <c r="P3109" s="202"/>
      <c r="Q3109" s="203">
        <f t="shared" si="183"/>
        <v>0</v>
      </c>
      <c r="R3109" s="203">
        <f t="shared" si="184"/>
        <v>0</v>
      </c>
      <c r="S3109" s="213">
        <f>IF(M3109="nvt",0,IF(O3109&gt;0,VLOOKUP(M3109,'3-Productie normen'!A:K,VLOOKUP(O3109,'3-Productie normen'!$B$34:$C$35,2,FALSE),FALSE)))</f>
        <v>0</v>
      </c>
      <c r="T3109" s="213">
        <f t="shared" si="185"/>
        <v>0</v>
      </c>
      <c r="U3109" s="572"/>
    </row>
    <row r="3110" spans="1:21" ht="14.15" customHeight="1">
      <c r="A3110" s="231">
        <v>3109</v>
      </c>
      <c r="B3110" s="262" t="s">
        <v>95</v>
      </c>
      <c r="C3110" s="199" t="s">
        <v>2981</v>
      </c>
      <c r="D3110" s="199" t="s">
        <v>2352</v>
      </c>
      <c r="E3110" s="199" t="s">
        <v>2982</v>
      </c>
      <c r="F3110" s="199" t="s">
        <v>176</v>
      </c>
      <c r="G3110" s="199" t="s">
        <v>251</v>
      </c>
      <c r="H3110" s="199" t="s">
        <v>3026</v>
      </c>
      <c r="I3110" s="200" t="s">
        <v>123</v>
      </c>
      <c r="J3110" s="199" t="s">
        <v>179</v>
      </c>
      <c r="K3110" s="199" t="s">
        <v>179</v>
      </c>
      <c r="L3110" s="199" t="s">
        <v>197</v>
      </c>
      <c r="M3110" s="199" t="s">
        <v>122</v>
      </c>
      <c r="N3110" s="201">
        <v>4.5936000000000003</v>
      </c>
      <c r="O3110" s="202" t="s">
        <v>81</v>
      </c>
      <c r="P3110" s="202"/>
      <c r="Q3110" s="203">
        <f t="shared" si="183"/>
        <v>0</v>
      </c>
      <c r="R3110" s="203">
        <f t="shared" si="184"/>
        <v>0</v>
      </c>
      <c r="S3110" s="213">
        <f>IF(M3110="nvt",0,IF(O3110&gt;0,VLOOKUP(M3110,'3-Productie normen'!A:K,VLOOKUP(O3110,'3-Productie normen'!$B$34:$C$35,2,FALSE),FALSE)))</f>
        <v>0</v>
      </c>
      <c r="T3110" s="213">
        <f t="shared" si="185"/>
        <v>0</v>
      </c>
      <c r="U3110" s="572"/>
    </row>
    <row r="3111" spans="1:21" ht="14.15" customHeight="1">
      <c r="A3111" s="231">
        <v>3110</v>
      </c>
      <c r="B3111" s="262" t="s">
        <v>95</v>
      </c>
      <c r="C3111" s="199" t="s">
        <v>2981</v>
      </c>
      <c r="D3111" s="199" t="s">
        <v>2352</v>
      </c>
      <c r="E3111" s="199" t="s">
        <v>2982</v>
      </c>
      <c r="F3111" s="199" t="s">
        <v>176</v>
      </c>
      <c r="G3111" s="199" t="s">
        <v>251</v>
      </c>
      <c r="H3111" s="199" t="s">
        <v>3027</v>
      </c>
      <c r="I3111" s="207" t="s">
        <v>123</v>
      </c>
      <c r="J3111" s="199" t="s">
        <v>179</v>
      </c>
      <c r="K3111" s="199" t="s">
        <v>187</v>
      </c>
      <c r="L3111" s="199" t="s">
        <v>197</v>
      </c>
      <c r="M3111" s="199" t="s">
        <v>141</v>
      </c>
      <c r="N3111" s="201">
        <v>18.770199999999999</v>
      </c>
      <c r="O3111" s="202" t="s">
        <v>81</v>
      </c>
      <c r="P3111" s="202"/>
      <c r="Q3111" s="203">
        <f t="shared" si="183"/>
        <v>0</v>
      </c>
      <c r="R3111" s="203">
        <f t="shared" si="184"/>
        <v>0</v>
      </c>
      <c r="S3111" s="213">
        <f>IF(M3111="nvt",0,IF(O3111&gt;0,VLOOKUP(M3111,'3-Productie normen'!A:K,VLOOKUP(O3111,'3-Productie normen'!$B$34:$C$35,2,FALSE),FALSE)))</f>
        <v>0</v>
      </c>
      <c r="T3111" s="213">
        <f t="shared" si="185"/>
        <v>0</v>
      </c>
      <c r="U3111" s="572"/>
    </row>
    <row r="3112" spans="1:21" ht="14.15" customHeight="1">
      <c r="A3112" s="231">
        <v>3111</v>
      </c>
      <c r="B3112" s="262" t="s">
        <v>95</v>
      </c>
      <c r="C3112" s="199" t="s">
        <v>2981</v>
      </c>
      <c r="D3112" s="199" t="s">
        <v>2352</v>
      </c>
      <c r="E3112" s="199" t="s">
        <v>2982</v>
      </c>
      <c r="F3112" s="199" t="s">
        <v>176</v>
      </c>
      <c r="G3112" s="199" t="s">
        <v>251</v>
      </c>
      <c r="H3112" s="199" t="s">
        <v>3028</v>
      </c>
      <c r="I3112" s="200" t="s">
        <v>136</v>
      </c>
      <c r="J3112" s="199" t="s">
        <v>179</v>
      </c>
      <c r="K3112" s="199" t="s">
        <v>265</v>
      </c>
      <c r="L3112" s="199" t="s">
        <v>258</v>
      </c>
      <c r="M3112" s="199" t="s">
        <v>135</v>
      </c>
      <c r="N3112" s="201">
        <v>39.011899999999997</v>
      </c>
      <c r="O3112" s="202" t="s">
        <v>81</v>
      </c>
      <c r="P3112" s="202"/>
      <c r="Q3112" s="203">
        <f t="shared" si="183"/>
        <v>0</v>
      </c>
      <c r="R3112" s="203">
        <f t="shared" si="184"/>
        <v>0</v>
      </c>
      <c r="S3112" s="213">
        <f>IF(M3112="nvt",0,IF(O3112&gt;0,VLOOKUP(M3112,'3-Productie normen'!A:K,VLOOKUP(O3112,'3-Productie normen'!$B$34:$C$35,2,FALSE),FALSE)))</f>
        <v>0</v>
      </c>
      <c r="T3112" s="213">
        <f t="shared" si="185"/>
        <v>0</v>
      </c>
      <c r="U3112" s="572"/>
    </row>
    <row r="3113" spans="1:21" ht="14.15" customHeight="1">
      <c r="A3113" s="231">
        <v>3112</v>
      </c>
      <c r="B3113" s="262" t="s">
        <v>95</v>
      </c>
      <c r="C3113" s="199" t="s">
        <v>2981</v>
      </c>
      <c r="D3113" s="199" t="s">
        <v>2352</v>
      </c>
      <c r="E3113" s="199" t="s">
        <v>2982</v>
      </c>
      <c r="F3113" s="199" t="s">
        <v>176</v>
      </c>
      <c r="G3113" s="199" t="s">
        <v>251</v>
      </c>
      <c r="H3113" s="199" t="s">
        <v>3029</v>
      </c>
      <c r="I3113" s="200" t="s">
        <v>123</v>
      </c>
      <c r="J3113" s="199" t="s">
        <v>255</v>
      </c>
      <c r="K3113" s="199" t="s">
        <v>256</v>
      </c>
      <c r="L3113" s="199" t="s">
        <v>197</v>
      </c>
      <c r="M3113" s="199" t="s">
        <v>122</v>
      </c>
      <c r="N3113" s="201">
        <v>12.374000000000001</v>
      </c>
      <c r="O3113" s="202" t="s">
        <v>81</v>
      </c>
      <c r="P3113" s="202"/>
      <c r="Q3113" s="203">
        <f t="shared" si="183"/>
        <v>0</v>
      </c>
      <c r="R3113" s="203">
        <f t="shared" si="184"/>
        <v>0</v>
      </c>
      <c r="S3113" s="213">
        <f>IF(M3113="nvt",0,IF(O3113&gt;0,VLOOKUP(M3113,'3-Productie normen'!A:K,VLOOKUP(O3113,'3-Productie normen'!$B$34:$C$35,2,FALSE),FALSE)))</f>
        <v>0</v>
      </c>
      <c r="T3113" s="213">
        <f t="shared" si="185"/>
        <v>0</v>
      </c>
      <c r="U3113" s="572"/>
    </row>
    <row r="3114" spans="1:21" ht="14.15" customHeight="1">
      <c r="A3114" s="232">
        <v>3113</v>
      </c>
      <c r="B3114" s="262" t="s">
        <v>95</v>
      </c>
      <c r="C3114" s="199" t="s">
        <v>2981</v>
      </c>
      <c r="D3114" s="199" t="s">
        <v>2352</v>
      </c>
      <c r="E3114" s="199" t="s">
        <v>2982</v>
      </c>
      <c r="F3114" s="199" t="s">
        <v>176</v>
      </c>
      <c r="G3114" s="199" t="s">
        <v>251</v>
      </c>
      <c r="H3114" s="199" t="s">
        <v>3030</v>
      </c>
      <c r="I3114" s="200" t="s">
        <v>245</v>
      </c>
      <c r="J3114" s="199" t="s">
        <v>179</v>
      </c>
      <c r="K3114" s="199" t="s">
        <v>235</v>
      </c>
      <c r="L3114" s="199" t="s">
        <v>197</v>
      </c>
      <c r="M3114" s="199" t="s">
        <v>143</v>
      </c>
      <c r="N3114" s="201">
        <v>12.314</v>
      </c>
      <c r="O3114" s="202"/>
      <c r="P3114" s="202"/>
      <c r="Q3114" s="203">
        <f t="shared" si="183"/>
        <v>0</v>
      </c>
      <c r="R3114" s="203">
        <f t="shared" si="184"/>
        <v>0</v>
      </c>
      <c r="S3114" s="213">
        <f>IF(M3114="nvt",0,IF(O3114&gt;0,VLOOKUP(M3114,'3-Productie normen'!A:K,VLOOKUP(O3114,'3-Productie normen'!$B$34:$C$35,2,FALSE),FALSE)))</f>
        <v>0</v>
      </c>
      <c r="T3114" s="213">
        <f t="shared" si="185"/>
        <v>0</v>
      </c>
      <c r="U3114" s="572"/>
    </row>
    <row r="3115" spans="1:21" ht="14.15" customHeight="1">
      <c r="A3115" s="231">
        <v>3114</v>
      </c>
      <c r="B3115" s="262" t="s">
        <v>95</v>
      </c>
      <c r="C3115" s="199" t="s">
        <v>2981</v>
      </c>
      <c r="D3115" s="199" t="s">
        <v>2352</v>
      </c>
      <c r="E3115" s="199" t="s">
        <v>2982</v>
      </c>
      <c r="F3115" s="199" t="s">
        <v>176</v>
      </c>
      <c r="G3115" s="199" t="s">
        <v>251</v>
      </c>
      <c r="H3115" s="199" t="s">
        <v>3031</v>
      </c>
      <c r="I3115" s="200" t="s">
        <v>123</v>
      </c>
      <c r="J3115" s="199" t="s">
        <v>179</v>
      </c>
      <c r="K3115" s="199" t="s">
        <v>187</v>
      </c>
      <c r="L3115" s="199" t="s">
        <v>197</v>
      </c>
      <c r="M3115" s="199" t="s">
        <v>122</v>
      </c>
      <c r="N3115" s="201">
        <v>18.77</v>
      </c>
      <c r="O3115" s="202" t="s">
        <v>81</v>
      </c>
      <c r="P3115" s="202"/>
      <c r="Q3115" s="203">
        <f t="shared" si="183"/>
        <v>0</v>
      </c>
      <c r="R3115" s="203">
        <f t="shared" si="184"/>
        <v>0</v>
      </c>
      <c r="S3115" s="213">
        <f>IF(M3115="nvt",0,IF(O3115&gt;0,VLOOKUP(M3115,'3-Productie normen'!A:K,VLOOKUP(O3115,'3-Productie normen'!$B$34:$C$35,2,FALSE),FALSE)))</f>
        <v>0</v>
      </c>
      <c r="T3115" s="213">
        <f t="shared" si="185"/>
        <v>0</v>
      </c>
      <c r="U3115" s="572"/>
    </row>
    <row r="3116" spans="1:21" ht="14.15" customHeight="1">
      <c r="A3116" s="231">
        <v>3115</v>
      </c>
      <c r="B3116" s="262" t="s">
        <v>95</v>
      </c>
      <c r="C3116" s="199" t="s">
        <v>2981</v>
      </c>
      <c r="D3116" s="199" t="s">
        <v>2352</v>
      </c>
      <c r="E3116" s="199" t="s">
        <v>2982</v>
      </c>
      <c r="F3116" s="199" t="s">
        <v>176</v>
      </c>
      <c r="G3116" s="199" t="s">
        <v>251</v>
      </c>
      <c r="H3116" s="199" t="s">
        <v>3032</v>
      </c>
      <c r="I3116" s="200" t="s">
        <v>123</v>
      </c>
      <c r="J3116" s="199" t="s">
        <v>179</v>
      </c>
      <c r="K3116" s="199" t="s">
        <v>179</v>
      </c>
      <c r="L3116" s="199" t="s">
        <v>197</v>
      </c>
      <c r="M3116" s="199" t="s">
        <v>122</v>
      </c>
      <c r="N3116" s="201">
        <v>9.1739999999999995</v>
      </c>
      <c r="O3116" s="202" t="s">
        <v>81</v>
      </c>
      <c r="P3116" s="202"/>
      <c r="Q3116" s="203">
        <f t="shared" si="183"/>
        <v>0</v>
      </c>
      <c r="R3116" s="203">
        <f t="shared" si="184"/>
        <v>0</v>
      </c>
      <c r="S3116" s="213">
        <f>IF(M3116="nvt",0,IF(O3116&gt;0,VLOOKUP(M3116,'3-Productie normen'!A:K,VLOOKUP(O3116,'3-Productie normen'!$B$34:$C$35,2,FALSE),FALSE)))</f>
        <v>0</v>
      </c>
      <c r="T3116" s="213">
        <f t="shared" si="185"/>
        <v>0</v>
      </c>
      <c r="U3116" s="572"/>
    </row>
    <row r="3117" spans="1:21" ht="14.15" customHeight="1">
      <c r="A3117" s="231">
        <v>3116</v>
      </c>
      <c r="B3117" s="262" t="s">
        <v>95</v>
      </c>
      <c r="C3117" s="199" t="s">
        <v>2981</v>
      </c>
      <c r="D3117" s="199" t="s">
        <v>2352</v>
      </c>
      <c r="E3117" s="199" t="s">
        <v>2982</v>
      </c>
      <c r="F3117" s="199" t="s">
        <v>176</v>
      </c>
      <c r="G3117" s="199" t="s">
        <v>251</v>
      </c>
      <c r="H3117" s="199" t="s">
        <v>3033</v>
      </c>
      <c r="I3117" s="207" t="s">
        <v>123</v>
      </c>
      <c r="J3117" s="199" t="s">
        <v>179</v>
      </c>
      <c r="K3117" s="199" t="s">
        <v>179</v>
      </c>
      <c r="L3117" s="199" t="s">
        <v>258</v>
      </c>
      <c r="M3117" s="199" t="s">
        <v>141</v>
      </c>
      <c r="N3117" s="201">
        <v>2.1137999999999999</v>
      </c>
      <c r="O3117" s="202" t="s">
        <v>81</v>
      </c>
      <c r="P3117" s="202"/>
      <c r="Q3117" s="203">
        <f t="shared" si="183"/>
        <v>0</v>
      </c>
      <c r="R3117" s="203">
        <f t="shared" si="184"/>
        <v>0</v>
      </c>
      <c r="S3117" s="213">
        <f>IF(M3117="nvt",0,IF(O3117&gt;0,VLOOKUP(M3117,'3-Productie normen'!A:K,VLOOKUP(O3117,'3-Productie normen'!$B$34:$C$35,2,FALSE),FALSE)))</f>
        <v>0</v>
      </c>
      <c r="T3117" s="213">
        <f t="shared" si="185"/>
        <v>0</v>
      </c>
      <c r="U3117" s="572"/>
    </row>
    <row r="3118" spans="1:21" ht="14.15" customHeight="1">
      <c r="A3118" s="231">
        <v>3117</v>
      </c>
      <c r="B3118" s="262" t="s">
        <v>95</v>
      </c>
      <c r="C3118" s="199" t="s">
        <v>2981</v>
      </c>
      <c r="D3118" s="199" t="s">
        <v>2352</v>
      </c>
      <c r="E3118" s="199" t="s">
        <v>2982</v>
      </c>
      <c r="F3118" s="199" t="s">
        <v>176</v>
      </c>
      <c r="G3118" s="199" t="s">
        <v>251</v>
      </c>
      <c r="H3118" s="199" t="s">
        <v>3034</v>
      </c>
      <c r="I3118" s="207" t="s">
        <v>123</v>
      </c>
      <c r="J3118" s="199" t="s">
        <v>179</v>
      </c>
      <c r="K3118" s="199" t="s">
        <v>179</v>
      </c>
      <c r="L3118" s="199" t="s">
        <v>197</v>
      </c>
      <c r="M3118" s="199" t="s">
        <v>141</v>
      </c>
      <c r="N3118" s="201">
        <v>2.1137999999999999</v>
      </c>
      <c r="O3118" s="202" t="s">
        <v>81</v>
      </c>
      <c r="P3118" s="202"/>
      <c r="Q3118" s="203">
        <f t="shared" ref="Q3118:Q3181" si="186">IF(O3118="nvt",0,IF(O3118&gt;0,S3118*N3118,0))</f>
        <v>0</v>
      </c>
      <c r="R3118" s="203">
        <f t="shared" ref="R3118:R3181" si="187">IF(P3118&gt;0,T3118*N3118,0)</f>
        <v>0</v>
      </c>
      <c r="S3118" s="213">
        <f>IF(M3118="nvt",0,IF(O3118&gt;0,VLOOKUP(M3118,'3-Productie normen'!A:K,VLOOKUP(O3118,'3-Productie normen'!$B$34:$C$35,2,FALSE),FALSE)))</f>
        <v>0</v>
      </c>
      <c r="T3118" s="213">
        <f t="shared" ref="T3118:T3181" si="188">IF(P3118&gt;0,S3118*$T$8,0)</f>
        <v>0</v>
      </c>
      <c r="U3118" s="572"/>
    </row>
    <row r="3119" spans="1:21" ht="14.15" customHeight="1">
      <c r="A3119" s="231">
        <v>3118</v>
      </c>
      <c r="B3119" s="262" t="s">
        <v>95</v>
      </c>
      <c r="C3119" s="199" t="s">
        <v>2981</v>
      </c>
      <c r="D3119" s="199" t="s">
        <v>2352</v>
      </c>
      <c r="E3119" s="199" t="s">
        <v>2982</v>
      </c>
      <c r="F3119" s="199" t="s">
        <v>176</v>
      </c>
      <c r="G3119" s="199" t="s">
        <v>251</v>
      </c>
      <c r="H3119" s="199" t="s">
        <v>3035</v>
      </c>
      <c r="I3119" s="207" t="s">
        <v>123</v>
      </c>
      <c r="J3119" s="199" t="s">
        <v>179</v>
      </c>
      <c r="K3119" s="199" t="s">
        <v>187</v>
      </c>
      <c r="L3119" s="199" t="s">
        <v>197</v>
      </c>
      <c r="M3119" s="199" t="s">
        <v>141</v>
      </c>
      <c r="N3119" s="201">
        <v>9.23</v>
      </c>
      <c r="O3119" s="202" t="s">
        <v>81</v>
      </c>
      <c r="P3119" s="202"/>
      <c r="Q3119" s="203">
        <f t="shared" si="186"/>
        <v>0</v>
      </c>
      <c r="R3119" s="203">
        <f t="shared" si="187"/>
        <v>0</v>
      </c>
      <c r="S3119" s="213">
        <f>IF(M3119="nvt",0,IF(O3119&gt;0,VLOOKUP(M3119,'3-Productie normen'!A:K,VLOOKUP(O3119,'3-Productie normen'!$B$34:$C$35,2,FALSE),FALSE)))</f>
        <v>0</v>
      </c>
      <c r="T3119" s="213">
        <f t="shared" si="188"/>
        <v>0</v>
      </c>
      <c r="U3119" s="572"/>
    </row>
    <row r="3120" spans="1:21" ht="14.15" customHeight="1">
      <c r="A3120" s="231">
        <v>3119</v>
      </c>
      <c r="B3120" s="262" t="s">
        <v>95</v>
      </c>
      <c r="C3120" s="199" t="s">
        <v>2981</v>
      </c>
      <c r="D3120" s="199" t="s">
        <v>2352</v>
      </c>
      <c r="E3120" s="199" t="s">
        <v>2982</v>
      </c>
      <c r="F3120" s="199" t="s">
        <v>176</v>
      </c>
      <c r="G3120" s="199" t="s">
        <v>251</v>
      </c>
      <c r="H3120" s="199" t="s">
        <v>3036</v>
      </c>
      <c r="I3120" s="200" t="s">
        <v>123</v>
      </c>
      <c r="J3120" s="199" t="s">
        <v>179</v>
      </c>
      <c r="K3120" s="199" t="s">
        <v>179</v>
      </c>
      <c r="L3120" s="199" t="s">
        <v>197</v>
      </c>
      <c r="M3120" s="199" t="s">
        <v>122</v>
      </c>
      <c r="N3120" s="201">
        <v>102.8219</v>
      </c>
      <c r="O3120" s="202" t="s">
        <v>81</v>
      </c>
      <c r="P3120" s="202"/>
      <c r="Q3120" s="203">
        <f t="shared" si="186"/>
        <v>0</v>
      </c>
      <c r="R3120" s="203">
        <f t="shared" si="187"/>
        <v>0</v>
      </c>
      <c r="S3120" s="213">
        <f>IF(M3120="nvt",0,IF(O3120&gt;0,VLOOKUP(M3120,'3-Productie normen'!A:K,VLOOKUP(O3120,'3-Productie normen'!$B$34:$C$35,2,FALSE),FALSE)))</f>
        <v>0</v>
      </c>
      <c r="T3120" s="213">
        <f t="shared" si="188"/>
        <v>0</v>
      </c>
      <c r="U3120" s="572"/>
    </row>
    <row r="3121" spans="1:21" ht="14.15" customHeight="1">
      <c r="A3121" s="231">
        <v>3120</v>
      </c>
      <c r="B3121" s="262" t="s">
        <v>95</v>
      </c>
      <c r="C3121" s="199" t="s">
        <v>2981</v>
      </c>
      <c r="D3121" s="199" t="s">
        <v>2352</v>
      </c>
      <c r="E3121" s="199" t="s">
        <v>2982</v>
      </c>
      <c r="F3121" s="199" t="s">
        <v>176</v>
      </c>
      <c r="G3121" s="199" t="s">
        <v>251</v>
      </c>
      <c r="H3121" s="199" t="s">
        <v>3037</v>
      </c>
      <c r="I3121" s="200" t="s">
        <v>245</v>
      </c>
      <c r="J3121" s="199" t="s">
        <v>209</v>
      </c>
      <c r="K3121" s="199" t="s">
        <v>213</v>
      </c>
      <c r="L3121" s="199" t="s">
        <v>258</v>
      </c>
      <c r="M3121" s="199" t="s">
        <v>143</v>
      </c>
      <c r="N3121" s="201">
        <v>4.8117000000000001</v>
      </c>
      <c r="O3121" s="202"/>
      <c r="P3121" s="202"/>
      <c r="Q3121" s="203">
        <f t="shared" si="186"/>
        <v>0</v>
      </c>
      <c r="R3121" s="203">
        <f t="shared" si="187"/>
        <v>0</v>
      </c>
      <c r="S3121" s="213">
        <f>IF(M3121="nvt",0,IF(O3121&gt;0,VLOOKUP(M3121,'3-Productie normen'!A:K,VLOOKUP(O3121,'3-Productie normen'!$B$34:$C$35,2,FALSE),FALSE)))</f>
        <v>0</v>
      </c>
      <c r="T3121" s="213">
        <f t="shared" si="188"/>
        <v>0</v>
      </c>
      <c r="U3121" s="572"/>
    </row>
    <row r="3122" spans="1:21" ht="14.15" customHeight="1">
      <c r="A3122" s="232">
        <v>3121</v>
      </c>
      <c r="B3122" s="262" t="s">
        <v>95</v>
      </c>
      <c r="C3122" s="199" t="s">
        <v>2981</v>
      </c>
      <c r="D3122" s="199" t="s">
        <v>2352</v>
      </c>
      <c r="E3122" s="199" t="s">
        <v>2982</v>
      </c>
      <c r="F3122" s="199" t="s">
        <v>176</v>
      </c>
      <c r="G3122" s="199" t="s">
        <v>251</v>
      </c>
      <c r="H3122" s="199" t="s">
        <v>3038</v>
      </c>
      <c r="I3122" s="200" t="s">
        <v>245</v>
      </c>
      <c r="J3122" s="199" t="s">
        <v>209</v>
      </c>
      <c r="K3122" s="199" t="s">
        <v>213</v>
      </c>
      <c r="L3122" s="199" t="s">
        <v>258</v>
      </c>
      <c r="M3122" s="199" t="s">
        <v>143</v>
      </c>
      <c r="N3122" s="201">
        <v>1.4374</v>
      </c>
      <c r="O3122" s="202"/>
      <c r="P3122" s="202"/>
      <c r="Q3122" s="203">
        <f t="shared" si="186"/>
        <v>0</v>
      </c>
      <c r="R3122" s="203">
        <f t="shared" si="187"/>
        <v>0</v>
      </c>
      <c r="S3122" s="213">
        <f>IF(M3122="nvt",0,IF(O3122&gt;0,VLOOKUP(M3122,'3-Productie normen'!A:K,VLOOKUP(O3122,'3-Productie normen'!$B$34:$C$35,2,FALSE),FALSE)))</f>
        <v>0</v>
      </c>
      <c r="T3122" s="213">
        <f t="shared" si="188"/>
        <v>0</v>
      </c>
      <c r="U3122" s="572"/>
    </row>
    <row r="3123" spans="1:21" ht="14.15" customHeight="1">
      <c r="A3123" s="231">
        <v>3122</v>
      </c>
      <c r="B3123" s="262" t="s">
        <v>95</v>
      </c>
      <c r="C3123" s="199" t="s">
        <v>2981</v>
      </c>
      <c r="D3123" s="199" t="s">
        <v>2352</v>
      </c>
      <c r="E3123" s="199" t="s">
        <v>2982</v>
      </c>
      <c r="F3123" s="199" t="s">
        <v>176</v>
      </c>
      <c r="G3123" s="199" t="s">
        <v>251</v>
      </c>
      <c r="H3123" s="199" t="s">
        <v>3039</v>
      </c>
      <c r="I3123" s="200" t="s">
        <v>133</v>
      </c>
      <c r="J3123" s="199" t="s">
        <v>222</v>
      </c>
      <c r="K3123" s="199" t="s">
        <v>223</v>
      </c>
      <c r="L3123" s="199" t="s">
        <v>258</v>
      </c>
      <c r="M3123" s="199" t="s">
        <v>138</v>
      </c>
      <c r="N3123" s="201">
        <v>1.1797</v>
      </c>
      <c r="O3123" s="202" t="s">
        <v>81</v>
      </c>
      <c r="P3123" s="202"/>
      <c r="Q3123" s="203">
        <f t="shared" si="186"/>
        <v>0</v>
      </c>
      <c r="R3123" s="203">
        <f t="shared" si="187"/>
        <v>0</v>
      </c>
      <c r="S3123" s="213">
        <f>IF(M3123="nvt",0,IF(O3123&gt;0,VLOOKUP(M3123,'3-Productie normen'!A:K,VLOOKUP(O3123,'3-Productie normen'!$B$34:$C$35,2,FALSE),FALSE)))</f>
        <v>0</v>
      </c>
      <c r="T3123" s="213">
        <f t="shared" si="188"/>
        <v>0</v>
      </c>
      <c r="U3123" s="572"/>
    </row>
    <row r="3124" spans="1:21" ht="14.15" customHeight="1">
      <c r="A3124" s="231">
        <v>3123</v>
      </c>
      <c r="B3124" s="262" t="s">
        <v>95</v>
      </c>
      <c r="C3124" s="199" t="s">
        <v>2981</v>
      </c>
      <c r="D3124" s="199" t="s">
        <v>2352</v>
      </c>
      <c r="E3124" s="199" t="s">
        <v>2982</v>
      </c>
      <c r="F3124" s="199" t="s">
        <v>176</v>
      </c>
      <c r="G3124" s="199" t="s">
        <v>251</v>
      </c>
      <c r="H3124" s="199" t="s">
        <v>3040</v>
      </c>
      <c r="I3124" s="200" t="s">
        <v>133</v>
      </c>
      <c r="J3124" s="199" t="s">
        <v>222</v>
      </c>
      <c r="K3124" s="199" t="s">
        <v>223</v>
      </c>
      <c r="L3124" s="199" t="s">
        <v>258</v>
      </c>
      <c r="M3124" s="199" t="s">
        <v>138</v>
      </c>
      <c r="N3124" s="201">
        <v>4.6353</v>
      </c>
      <c r="O3124" s="202" t="s">
        <v>81</v>
      </c>
      <c r="P3124" s="202"/>
      <c r="Q3124" s="203">
        <f t="shared" si="186"/>
        <v>0</v>
      </c>
      <c r="R3124" s="203">
        <f t="shared" si="187"/>
        <v>0</v>
      </c>
      <c r="S3124" s="213">
        <f>IF(M3124="nvt",0,IF(O3124&gt;0,VLOOKUP(M3124,'3-Productie normen'!A:K,VLOOKUP(O3124,'3-Productie normen'!$B$34:$C$35,2,FALSE),FALSE)))</f>
        <v>0</v>
      </c>
      <c r="T3124" s="213">
        <f t="shared" si="188"/>
        <v>0</v>
      </c>
      <c r="U3124" s="572"/>
    </row>
    <row r="3125" spans="1:21" ht="14.15" customHeight="1">
      <c r="A3125" s="231">
        <v>3124</v>
      </c>
      <c r="B3125" s="262" t="s">
        <v>95</v>
      </c>
      <c r="C3125" s="199" t="s">
        <v>2981</v>
      </c>
      <c r="D3125" s="199" t="s">
        <v>2352</v>
      </c>
      <c r="E3125" s="199" t="s">
        <v>2982</v>
      </c>
      <c r="F3125" s="199" t="s">
        <v>176</v>
      </c>
      <c r="G3125" s="199" t="s">
        <v>251</v>
      </c>
      <c r="H3125" s="199" t="s">
        <v>3041</v>
      </c>
      <c r="I3125" s="200" t="s">
        <v>133</v>
      </c>
      <c r="J3125" s="199" t="s">
        <v>222</v>
      </c>
      <c r="K3125" s="199" t="s">
        <v>223</v>
      </c>
      <c r="L3125" s="199" t="s">
        <v>258</v>
      </c>
      <c r="M3125" s="199" t="s">
        <v>138</v>
      </c>
      <c r="N3125" s="201">
        <v>1.1797</v>
      </c>
      <c r="O3125" s="202" t="s">
        <v>81</v>
      </c>
      <c r="P3125" s="202"/>
      <c r="Q3125" s="203">
        <f t="shared" si="186"/>
        <v>0</v>
      </c>
      <c r="R3125" s="203">
        <f t="shared" si="187"/>
        <v>0</v>
      </c>
      <c r="S3125" s="213">
        <f>IF(M3125="nvt",0,IF(O3125&gt;0,VLOOKUP(M3125,'3-Productie normen'!A:K,VLOOKUP(O3125,'3-Productie normen'!$B$34:$C$35,2,FALSE),FALSE)))</f>
        <v>0</v>
      </c>
      <c r="T3125" s="213">
        <f t="shared" si="188"/>
        <v>0</v>
      </c>
      <c r="U3125" s="572"/>
    </row>
    <row r="3126" spans="1:21" ht="14.15" customHeight="1">
      <c r="A3126" s="231">
        <v>3125</v>
      </c>
      <c r="B3126" s="262" t="s">
        <v>95</v>
      </c>
      <c r="C3126" s="199" t="s">
        <v>2981</v>
      </c>
      <c r="D3126" s="199" t="s">
        <v>2352</v>
      </c>
      <c r="E3126" s="199" t="s">
        <v>2982</v>
      </c>
      <c r="F3126" s="199" t="s">
        <v>176</v>
      </c>
      <c r="G3126" s="199" t="s">
        <v>251</v>
      </c>
      <c r="H3126" s="199" t="s">
        <v>3042</v>
      </c>
      <c r="I3126" s="200" t="s">
        <v>245</v>
      </c>
      <c r="J3126" s="199" t="s">
        <v>209</v>
      </c>
      <c r="K3126" s="199" t="s">
        <v>213</v>
      </c>
      <c r="L3126" s="199" t="s">
        <v>258</v>
      </c>
      <c r="M3126" s="199" t="s">
        <v>143</v>
      </c>
      <c r="N3126" s="201">
        <v>6.0143000000000004</v>
      </c>
      <c r="O3126" s="202"/>
      <c r="P3126" s="202"/>
      <c r="Q3126" s="203">
        <f t="shared" si="186"/>
        <v>0</v>
      </c>
      <c r="R3126" s="203">
        <f t="shared" si="187"/>
        <v>0</v>
      </c>
      <c r="S3126" s="213">
        <f>IF(M3126="nvt",0,IF(O3126&gt;0,VLOOKUP(M3126,'3-Productie normen'!A:K,VLOOKUP(O3126,'3-Productie normen'!$B$34:$C$35,2,FALSE),FALSE)))</f>
        <v>0</v>
      </c>
      <c r="T3126" s="213">
        <f t="shared" si="188"/>
        <v>0</v>
      </c>
      <c r="U3126" s="572"/>
    </row>
    <row r="3127" spans="1:21" ht="14.15" customHeight="1">
      <c r="A3127" s="231">
        <v>3126</v>
      </c>
      <c r="B3127" s="262" t="s">
        <v>95</v>
      </c>
      <c r="C3127" s="199" t="s">
        <v>2981</v>
      </c>
      <c r="D3127" s="199" t="s">
        <v>2352</v>
      </c>
      <c r="E3127" s="199" t="s">
        <v>2982</v>
      </c>
      <c r="F3127" s="199" t="s">
        <v>176</v>
      </c>
      <c r="G3127" s="199" t="s">
        <v>251</v>
      </c>
      <c r="H3127" s="199" t="s">
        <v>3043</v>
      </c>
      <c r="I3127" s="200" t="s">
        <v>133</v>
      </c>
      <c r="J3127" s="199" t="s">
        <v>222</v>
      </c>
      <c r="K3127" s="199" t="s">
        <v>223</v>
      </c>
      <c r="L3127" s="199" t="s">
        <v>258</v>
      </c>
      <c r="M3127" s="199" t="s">
        <v>138</v>
      </c>
      <c r="N3127" s="201">
        <v>1.2747999999999999</v>
      </c>
      <c r="O3127" s="202" t="s">
        <v>81</v>
      </c>
      <c r="P3127" s="202"/>
      <c r="Q3127" s="203">
        <f t="shared" si="186"/>
        <v>0</v>
      </c>
      <c r="R3127" s="203">
        <f t="shared" si="187"/>
        <v>0</v>
      </c>
      <c r="S3127" s="213">
        <f>IF(M3127="nvt",0,IF(O3127&gt;0,VLOOKUP(M3127,'3-Productie normen'!A:K,VLOOKUP(O3127,'3-Productie normen'!$B$34:$C$35,2,FALSE),FALSE)))</f>
        <v>0</v>
      </c>
      <c r="T3127" s="213">
        <f t="shared" si="188"/>
        <v>0</v>
      </c>
      <c r="U3127" s="572"/>
    </row>
    <row r="3128" spans="1:21" ht="14.15" customHeight="1">
      <c r="A3128" s="231">
        <v>3127</v>
      </c>
      <c r="B3128" s="262" t="s">
        <v>95</v>
      </c>
      <c r="C3128" s="199" t="s">
        <v>2981</v>
      </c>
      <c r="D3128" s="199" t="s">
        <v>2352</v>
      </c>
      <c r="E3128" s="199" t="s">
        <v>2982</v>
      </c>
      <c r="F3128" s="199" t="s">
        <v>176</v>
      </c>
      <c r="G3128" s="199" t="s">
        <v>251</v>
      </c>
      <c r="H3128" s="199" t="s">
        <v>3044</v>
      </c>
      <c r="I3128" s="200" t="s">
        <v>133</v>
      </c>
      <c r="J3128" s="199" t="s">
        <v>222</v>
      </c>
      <c r="K3128" s="199" t="s">
        <v>223</v>
      </c>
      <c r="L3128" s="199" t="s">
        <v>258</v>
      </c>
      <c r="M3128" s="199" t="s">
        <v>138</v>
      </c>
      <c r="N3128" s="201">
        <v>9.3130000000000006</v>
      </c>
      <c r="O3128" s="202" t="s">
        <v>81</v>
      </c>
      <c r="P3128" s="202"/>
      <c r="Q3128" s="203">
        <f t="shared" si="186"/>
        <v>0</v>
      </c>
      <c r="R3128" s="203">
        <f t="shared" si="187"/>
        <v>0</v>
      </c>
      <c r="S3128" s="213">
        <f>IF(M3128="nvt",0,IF(O3128&gt;0,VLOOKUP(M3128,'3-Productie normen'!A:K,VLOOKUP(O3128,'3-Productie normen'!$B$34:$C$35,2,FALSE),FALSE)))</f>
        <v>0</v>
      </c>
      <c r="T3128" s="213">
        <f t="shared" si="188"/>
        <v>0</v>
      </c>
      <c r="U3128" s="572"/>
    </row>
    <row r="3129" spans="1:21" ht="14.15" customHeight="1">
      <c r="A3129" s="231">
        <v>3128</v>
      </c>
      <c r="B3129" s="262" t="s">
        <v>95</v>
      </c>
      <c r="C3129" s="199" t="s">
        <v>2981</v>
      </c>
      <c r="D3129" s="199" t="s">
        <v>2352</v>
      </c>
      <c r="E3129" s="199" t="s">
        <v>2982</v>
      </c>
      <c r="F3129" s="199" t="s">
        <v>176</v>
      </c>
      <c r="G3129" s="199" t="s">
        <v>251</v>
      </c>
      <c r="H3129" s="199" t="s">
        <v>3045</v>
      </c>
      <c r="I3129" s="200" t="s">
        <v>133</v>
      </c>
      <c r="J3129" s="199" t="s">
        <v>222</v>
      </c>
      <c r="K3129" s="199" t="s">
        <v>223</v>
      </c>
      <c r="L3129" s="199" t="s">
        <v>258</v>
      </c>
      <c r="M3129" s="199" t="s">
        <v>138</v>
      </c>
      <c r="N3129" s="201">
        <v>1.2548999999999999</v>
      </c>
      <c r="O3129" s="202" t="s">
        <v>81</v>
      </c>
      <c r="P3129" s="202"/>
      <c r="Q3129" s="203">
        <f t="shared" si="186"/>
        <v>0</v>
      </c>
      <c r="R3129" s="203">
        <f t="shared" si="187"/>
        <v>0</v>
      </c>
      <c r="S3129" s="213">
        <f>IF(M3129="nvt",0,IF(O3129&gt;0,VLOOKUP(M3129,'3-Productie normen'!A:K,VLOOKUP(O3129,'3-Productie normen'!$B$34:$C$35,2,FALSE),FALSE)))</f>
        <v>0</v>
      </c>
      <c r="T3129" s="213">
        <f t="shared" si="188"/>
        <v>0</v>
      </c>
      <c r="U3129" s="572"/>
    </row>
    <row r="3130" spans="1:21" ht="14.15" customHeight="1">
      <c r="A3130" s="232">
        <v>3129</v>
      </c>
      <c r="B3130" s="262" t="s">
        <v>95</v>
      </c>
      <c r="C3130" s="199" t="s">
        <v>2981</v>
      </c>
      <c r="D3130" s="199" t="s">
        <v>2352</v>
      </c>
      <c r="E3130" s="199" t="s">
        <v>2982</v>
      </c>
      <c r="F3130" s="199" t="s">
        <v>176</v>
      </c>
      <c r="G3130" s="199" t="s">
        <v>251</v>
      </c>
      <c r="H3130" s="199" t="s">
        <v>3046</v>
      </c>
      <c r="I3130" s="200" t="s">
        <v>133</v>
      </c>
      <c r="J3130" s="199" t="s">
        <v>222</v>
      </c>
      <c r="K3130" s="199" t="s">
        <v>223</v>
      </c>
      <c r="L3130" s="199" t="s">
        <v>258</v>
      </c>
      <c r="M3130" s="199" t="s">
        <v>138</v>
      </c>
      <c r="N3130" s="201">
        <v>1.2548999999999999</v>
      </c>
      <c r="O3130" s="202" t="s">
        <v>81</v>
      </c>
      <c r="P3130" s="202"/>
      <c r="Q3130" s="203">
        <f t="shared" si="186"/>
        <v>0</v>
      </c>
      <c r="R3130" s="203">
        <f t="shared" si="187"/>
        <v>0</v>
      </c>
      <c r="S3130" s="213">
        <f>IF(M3130="nvt",0,IF(O3130&gt;0,VLOOKUP(M3130,'3-Productie normen'!A:K,VLOOKUP(O3130,'3-Productie normen'!$B$34:$C$35,2,FALSE),FALSE)))</f>
        <v>0</v>
      </c>
      <c r="T3130" s="213">
        <f t="shared" si="188"/>
        <v>0</v>
      </c>
      <c r="U3130" s="572"/>
    </row>
    <row r="3131" spans="1:21" ht="14.15" customHeight="1">
      <c r="A3131" s="231">
        <v>3130</v>
      </c>
      <c r="B3131" s="262" t="s">
        <v>95</v>
      </c>
      <c r="C3131" s="199" t="s">
        <v>2981</v>
      </c>
      <c r="D3131" s="199" t="s">
        <v>2352</v>
      </c>
      <c r="E3131" s="199" t="s">
        <v>2982</v>
      </c>
      <c r="F3131" s="199" t="s">
        <v>176</v>
      </c>
      <c r="G3131" s="199" t="s">
        <v>251</v>
      </c>
      <c r="H3131" s="199" t="s">
        <v>3047</v>
      </c>
      <c r="I3131" s="200" t="s">
        <v>133</v>
      </c>
      <c r="J3131" s="199" t="s">
        <v>222</v>
      </c>
      <c r="K3131" s="199" t="s">
        <v>223</v>
      </c>
      <c r="L3131" s="199" t="s">
        <v>258</v>
      </c>
      <c r="M3131" s="199" t="s">
        <v>138</v>
      </c>
      <c r="N3131" s="201">
        <v>1.2548999999999999</v>
      </c>
      <c r="O3131" s="202" t="s">
        <v>81</v>
      </c>
      <c r="P3131" s="202"/>
      <c r="Q3131" s="203">
        <f t="shared" si="186"/>
        <v>0</v>
      </c>
      <c r="R3131" s="203">
        <f t="shared" si="187"/>
        <v>0</v>
      </c>
      <c r="S3131" s="213">
        <f>IF(M3131="nvt",0,IF(O3131&gt;0,VLOOKUP(M3131,'3-Productie normen'!A:K,VLOOKUP(O3131,'3-Productie normen'!$B$34:$C$35,2,FALSE),FALSE)))</f>
        <v>0</v>
      </c>
      <c r="T3131" s="213">
        <f t="shared" si="188"/>
        <v>0</v>
      </c>
      <c r="U3131" s="572"/>
    </row>
    <row r="3132" spans="1:21" ht="14.15" customHeight="1">
      <c r="A3132" s="231">
        <v>3131</v>
      </c>
      <c r="B3132" s="262" t="s">
        <v>95</v>
      </c>
      <c r="C3132" s="199" t="s">
        <v>2981</v>
      </c>
      <c r="D3132" s="199" t="s">
        <v>2352</v>
      </c>
      <c r="E3132" s="199" t="s">
        <v>2982</v>
      </c>
      <c r="F3132" s="199" t="s">
        <v>176</v>
      </c>
      <c r="G3132" s="199" t="s">
        <v>251</v>
      </c>
      <c r="H3132" s="199" t="s">
        <v>3048</v>
      </c>
      <c r="I3132" s="200" t="s">
        <v>143</v>
      </c>
      <c r="J3132" s="199" t="s">
        <v>209</v>
      </c>
      <c r="K3132" s="199" t="s">
        <v>215</v>
      </c>
      <c r="L3132" s="199" t="s">
        <v>425</v>
      </c>
      <c r="M3132" s="199" t="s">
        <v>143</v>
      </c>
      <c r="N3132" s="201">
        <v>8.84</v>
      </c>
      <c r="O3132" s="202"/>
      <c r="P3132" s="202"/>
      <c r="Q3132" s="203">
        <f t="shared" si="186"/>
        <v>0</v>
      </c>
      <c r="R3132" s="203">
        <f t="shared" si="187"/>
        <v>0</v>
      </c>
      <c r="S3132" s="213">
        <f>IF(M3132="nvt",0,IF(O3132&gt;0,VLOOKUP(M3132,'3-Productie normen'!A:K,VLOOKUP(O3132,'3-Productie normen'!$B$34:$C$35,2,FALSE),FALSE)))</f>
        <v>0</v>
      </c>
      <c r="T3132" s="213">
        <f t="shared" si="188"/>
        <v>0</v>
      </c>
      <c r="U3132" s="572"/>
    </row>
    <row r="3133" spans="1:21" ht="14.15" customHeight="1">
      <c r="A3133" s="231">
        <v>3132</v>
      </c>
      <c r="B3133" s="262" t="s">
        <v>95</v>
      </c>
      <c r="C3133" s="199" t="s">
        <v>2981</v>
      </c>
      <c r="D3133" s="199" t="s">
        <v>2352</v>
      </c>
      <c r="E3133" s="199" t="s">
        <v>2982</v>
      </c>
      <c r="F3133" s="199" t="s">
        <v>176</v>
      </c>
      <c r="G3133" s="199" t="s">
        <v>251</v>
      </c>
      <c r="H3133" s="199" t="s">
        <v>3049</v>
      </c>
      <c r="I3133" s="200" t="s">
        <v>143</v>
      </c>
      <c r="J3133" s="199" t="s">
        <v>209</v>
      </c>
      <c r="K3133" s="199" t="s">
        <v>220</v>
      </c>
      <c r="L3133" s="199" t="s">
        <v>180</v>
      </c>
      <c r="M3133" s="199" t="s">
        <v>143</v>
      </c>
      <c r="N3133" s="201">
        <v>20.480599999999999</v>
      </c>
      <c r="O3133" s="202"/>
      <c r="P3133" s="202"/>
      <c r="Q3133" s="203">
        <f t="shared" si="186"/>
        <v>0</v>
      </c>
      <c r="R3133" s="203">
        <f t="shared" si="187"/>
        <v>0</v>
      </c>
      <c r="S3133" s="213">
        <f>IF(M3133="nvt",0,IF(O3133&gt;0,VLOOKUP(M3133,'3-Productie normen'!A:K,VLOOKUP(O3133,'3-Productie normen'!$B$34:$C$35,2,FALSE),FALSE)))</f>
        <v>0</v>
      </c>
      <c r="T3133" s="213">
        <f t="shared" si="188"/>
        <v>0</v>
      </c>
      <c r="U3133" s="572"/>
    </row>
    <row r="3134" spans="1:21" ht="14.15" customHeight="1">
      <c r="A3134" s="231">
        <v>3133</v>
      </c>
      <c r="B3134" s="262" t="s">
        <v>95</v>
      </c>
      <c r="C3134" s="199" t="s">
        <v>2981</v>
      </c>
      <c r="D3134" s="199" t="s">
        <v>2352</v>
      </c>
      <c r="E3134" s="199" t="s">
        <v>2982</v>
      </c>
      <c r="F3134" s="199" t="s">
        <v>176</v>
      </c>
      <c r="G3134" s="199" t="s">
        <v>251</v>
      </c>
      <c r="H3134" s="199" t="s">
        <v>3050</v>
      </c>
      <c r="I3134" s="200" t="s">
        <v>143</v>
      </c>
      <c r="J3134" s="199" t="s">
        <v>209</v>
      </c>
      <c r="K3134" s="199" t="s">
        <v>220</v>
      </c>
      <c r="L3134" s="199" t="s">
        <v>197</v>
      </c>
      <c r="M3134" s="199" t="s">
        <v>143</v>
      </c>
      <c r="N3134" s="201">
        <v>34.263199999999998</v>
      </c>
      <c r="O3134" s="202"/>
      <c r="P3134" s="202"/>
      <c r="Q3134" s="203">
        <f t="shared" si="186"/>
        <v>0</v>
      </c>
      <c r="R3134" s="203">
        <f t="shared" si="187"/>
        <v>0</v>
      </c>
      <c r="S3134" s="213">
        <f>IF(M3134="nvt",0,IF(O3134&gt;0,VLOOKUP(M3134,'3-Productie normen'!A:K,VLOOKUP(O3134,'3-Productie normen'!$B$34:$C$35,2,FALSE),FALSE)))</f>
        <v>0</v>
      </c>
      <c r="T3134" s="213">
        <f t="shared" si="188"/>
        <v>0</v>
      </c>
      <c r="U3134" s="572"/>
    </row>
    <row r="3135" spans="1:21" ht="14.15" customHeight="1">
      <c r="A3135" s="231">
        <v>3134</v>
      </c>
      <c r="B3135" s="262" t="s">
        <v>95</v>
      </c>
      <c r="C3135" s="199" t="s">
        <v>2981</v>
      </c>
      <c r="D3135" s="199" t="s">
        <v>2352</v>
      </c>
      <c r="E3135" s="199" t="s">
        <v>2982</v>
      </c>
      <c r="F3135" s="199" t="s">
        <v>176</v>
      </c>
      <c r="G3135" s="199" t="s">
        <v>251</v>
      </c>
      <c r="H3135" s="199" t="s">
        <v>3051</v>
      </c>
      <c r="I3135" s="200" t="s">
        <v>143</v>
      </c>
      <c r="J3135" s="199" t="s">
        <v>209</v>
      </c>
      <c r="K3135" s="199" t="s">
        <v>220</v>
      </c>
      <c r="L3135" s="199" t="s">
        <v>398</v>
      </c>
      <c r="M3135" s="199" t="s">
        <v>143</v>
      </c>
      <c r="N3135" s="201">
        <v>12.632300000000001</v>
      </c>
      <c r="O3135" s="202"/>
      <c r="P3135" s="202"/>
      <c r="Q3135" s="203">
        <f t="shared" si="186"/>
        <v>0</v>
      </c>
      <c r="R3135" s="203">
        <f t="shared" si="187"/>
        <v>0</v>
      </c>
      <c r="S3135" s="213">
        <f>IF(M3135="nvt",0,IF(O3135&gt;0,VLOOKUP(M3135,'3-Productie normen'!A:K,VLOOKUP(O3135,'3-Productie normen'!$B$34:$C$35,2,FALSE),FALSE)))</f>
        <v>0</v>
      </c>
      <c r="T3135" s="213">
        <f t="shared" si="188"/>
        <v>0</v>
      </c>
      <c r="U3135" s="572"/>
    </row>
    <row r="3136" spans="1:21" ht="14.15" customHeight="1">
      <c r="A3136" s="231">
        <v>3135</v>
      </c>
      <c r="B3136" s="262" t="s">
        <v>94</v>
      </c>
      <c r="C3136" s="199" t="s">
        <v>2981</v>
      </c>
      <c r="D3136" s="199" t="s">
        <v>2353</v>
      </c>
      <c r="E3136" s="199" t="s">
        <v>3052</v>
      </c>
      <c r="F3136" s="199" t="s">
        <v>176</v>
      </c>
      <c r="G3136" s="199" t="s">
        <v>377</v>
      </c>
      <c r="H3136" s="199" t="s">
        <v>3053</v>
      </c>
      <c r="I3136" s="200" t="s">
        <v>245</v>
      </c>
      <c r="J3136" s="199" t="s">
        <v>255</v>
      </c>
      <c r="K3136" s="199" t="s">
        <v>256</v>
      </c>
      <c r="L3136" s="199" t="s">
        <v>263</v>
      </c>
      <c r="M3136" s="199" t="s">
        <v>143</v>
      </c>
      <c r="N3136" s="201">
        <v>58.001600000000003</v>
      </c>
      <c r="O3136" s="202"/>
      <c r="P3136" s="202"/>
      <c r="Q3136" s="203">
        <f t="shared" si="186"/>
        <v>0</v>
      </c>
      <c r="R3136" s="203">
        <f t="shared" si="187"/>
        <v>0</v>
      </c>
      <c r="S3136" s="213">
        <f>IF(M3136="nvt",0,IF(O3136&gt;0,VLOOKUP(M3136,'3-Productie normen'!A:K,VLOOKUP(O3136,'3-Productie normen'!$B$34:$C$35,2,FALSE),FALSE)))</f>
        <v>0</v>
      </c>
      <c r="T3136" s="213">
        <f t="shared" si="188"/>
        <v>0</v>
      </c>
      <c r="U3136" s="572"/>
    </row>
    <row r="3137" spans="1:21" ht="14.15" customHeight="1">
      <c r="A3137" s="231">
        <v>3136</v>
      </c>
      <c r="B3137" s="262" t="s">
        <v>94</v>
      </c>
      <c r="C3137" s="199" t="s">
        <v>2981</v>
      </c>
      <c r="D3137" s="199" t="s">
        <v>2353</v>
      </c>
      <c r="E3137" s="199" t="s">
        <v>3052</v>
      </c>
      <c r="F3137" s="199" t="s">
        <v>176</v>
      </c>
      <c r="G3137" s="199" t="s">
        <v>377</v>
      </c>
      <c r="H3137" s="199" t="s">
        <v>3054</v>
      </c>
      <c r="I3137" s="200" t="s">
        <v>143</v>
      </c>
      <c r="J3137" s="199" t="s">
        <v>790</v>
      </c>
      <c r="K3137" s="199" t="s">
        <v>889</v>
      </c>
      <c r="L3137" s="199" t="s">
        <v>143</v>
      </c>
      <c r="M3137" s="199" t="s">
        <v>143</v>
      </c>
      <c r="N3137" s="201">
        <v>26.520399999999999</v>
      </c>
      <c r="O3137" s="202"/>
      <c r="P3137" s="202"/>
      <c r="Q3137" s="203">
        <f t="shared" si="186"/>
        <v>0</v>
      </c>
      <c r="R3137" s="203">
        <f t="shared" si="187"/>
        <v>0</v>
      </c>
      <c r="S3137" s="213">
        <f>IF(M3137="nvt",0,IF(O3137&gt;0,VLOOKUP(M3137,'3-Productie normen'!A:K,VLOOKUP(O3137,'3-Productie normen'!$B$34:$C$35,2,FALSE),FALSE)))</f>
        <v>0</v>
      </c>
      <c r="T3137" s="213">
        <f t="shared" si="188"/>
        <v>0</v>
      </c>
      <c r="U3137" s="572"/>
    </row>
    <row r="3138" spans="1:21" ht="14.15" customHeight="1">
      <c r="A3138" s="232">
        <v>3137</v>
      </c>
      <c r="B3138" s="262" t="s">
        <v>94</v>
      </c>
      <c r="C3138" s="199" t="s">
        <v>2981</v>
      </c>
      <c r="D3138" s="199" t="s">
        <v>2353</v>
      </c>
      <c r="E3138" s="199" t="s">
        <v>3052</v>
      </c>
      <c r="F3138" s="199" t="s">
        <v>176</v>
      </c>
      <c r="G3138" s="199" t="s">
        <v>377</v>
      </c>
      <c r="H3138" s="199" t="s">
        <v>3055</v>
      </c>
      <c r="I3138" s="200" t="s">
        <v>123</v>
      </c>
      <c r="J3138" s="199" t="s">
        <v>255</v>
      </c>
      <c r="K3138" s="199" t="s">
        <v>256</v>
      </c>
      <c r="L3138" s="199" t="s">
        <v>180</v>
      </c>
      <c r="M3138" s="199" t="s">
        <v>122</v>
      </c>
      <c r="N3138" s="201">
        <v>17.9115</v>
      </c>
      <c r="O3138" s="202" t="s">
        <v>81</v>
      </c>
      <c r="P3138" s="202"/>
      <c r="Q3138" s="203">
        <f t="shared" si="186"/>
        <v>0</v>
      </c>
      <c r="R3138" s="203">
        <f t="shared" si="187"/>
        <v>0</v>
      </c>
      <c r="S3138" s="213">
        <f>IF(M3138="nvt",0,IF(O3138&gt;0,VLOOKUP(M3138,'3-Productie normen'!A:K,VLOOKUP(O3138,'3-Productie normen'!$B$34:$C$35,2,FALSE),FALSE)))</f>
        <v>0</v>
      </c>
      <c r="T3138" s="213">
        <f t="shared" si="188"/>
        <v>0</v>
      </c>
      <c r="U3138" s="572"/>
    </row>
    <row r="3139" spans="1:21" ht="14.15" customHeight="1">
      <c r="A3139" s="231">
        <v>3138</v>
      </c>
      <c r="B3139" s="262" t="s">
        <v>94</v>
      </c>
      <c r="C3139" s="199" t="s">
        <v>2981</v>
      </c>
      <c r="D3139" s="199" t="s">
        <v>2353</v>
      </c>
      <c r="E3139" s="199" t="s">
        <v>3052</v>
      </c>
      <c r="F3139" s="199" t="s">
        <v>176</v>
      </c>
      <c r="G3139" s="199" t="s">
        <v>377</v>
      </c>
      <c r="H3139" s="199" t="s">
        <v>3056</v>
      </c>
      <c r="I3139" s="200" t="s">
        <v>143</v>
      </c>
      <c r="J3139" s="199" t="s">
        <v>790</v>
      </c>
      <c r="K3139" s="199" t="s">
        <v>793</v>
      </c>
      <c r="L3139" s="199" t="s">
        <v>263</v>
      </c>
      <c r="M3139" s="199" t="s">
        <v>143</v>
      </c>
      <c r="N3139" s="201">
        <v>11.3855</v>
      </c>
      <c r="O3139" s="202"/>
      <c r="P3139" s="202"/>
      <c r="Q3139" s="203">
        <f t="shared" si="186"/>
        <v>0</v>
      </c>
      <c r="R3139" s="203">
        <f t="shared" si="187"/>
        <v>0</v>
      </c>
      <c r="S3139" s="213">
        <f>IF(M3139="nvt",0,IF(O3139&gt;0,VLOOKUP(M3139,'3-Productie normen'!A:K,VLOOKUP(O3139,'3-Productie normen'!$B$34:$C$35,2,FALSE),FALSE)))</f>
        <v>0</v>
      </c>
      <c r="T3139" s="213">
        <f t="shared" si="188"/>
        <v>0</v>
      </c>
      <c r="U3139" s="572"/>
    </row>
    <row r="3140" spans="1:21" ht="14.15" customHeight="1">
      <c r="A3140" s="231">
        <v>3139</v>
      </c>
      <c r="B3140" s="262" t="s">
        <v>94</v>
      </c>
      <c r="C3140" s="199" t="s">
        <v>2981</v>
      </c>
      <c r="D3140" s="199" t="s">
        <v>2353</v>
      </c>
      <c r="E3140" s="199" t="s">
        <v>3052</v>
      </c>
      <c r="F3140" s="199" t="s">
        <v>176</v>
      </c>
      <c r="G3140" s="199" t="s">
        <v>377</v>
      </c>
      <c r="H3140" s="199" t="s">
        <v>3057</v>
      </c>
      <c r="I3140" s="200" t="s">
        <v>125</v>
      </c>
      <c r="J3140" s="199" t="s">
        <v>222</v>
      </c>
      <c r="K3140" s="199" t="s">
        <v>240</v>
      </c>
      <c r="L3140" s="199" t="s">
        <v>197</v>
      </c>
      <c r="M3140" s="199" t="s">
        <v>124</v>
      </c>
      <c r="N3140" s="201">
        <v>15.029400000000001</v>
      </c>
      <c r="O3140" s="202" t="s">
        <v>81</v>
      </c>
      <c r="P3140" s="202"/>
      <c r="Q3140" s="203">
        <f t="shared" si="186"/>
        <v>0</v>
      </c>
      <c r="R3140" s="203">
        <f t="shared" si="187"/>
        <v>0</v>
      </c>
      <c r="S3140" s="213">
        <f>IF(M3140="nvt",0,IF(O3140&gt;0,VLOOKUP(M3140,'3-Productie normen'!A:K,VLOOKUP(O3140,'3-Productie normen'!$B$34:$C$35,2,FALSE),FALSE)))</f>
        <v>0</v>
      </c>
      <c r="T3140" s="213">
        <f t="shared" si="188"/>
        <v>0</v>
      </c>
      <c r="U3140" s="572"/>
    </row>
    <row r="3141" spans="1:21" ht="14.15" customHeight="1">
      <c r="A3141" s="231">
        <v>3140</v>
      </c>
      <c r="B3141" s="262" t="s">
        <v>94</v>
      </c>
      <c r="C3141" s="199" t="s">
        <v>2981</v>
      </c>
      <c r="D3141" s="199" t="s">
        <v>2353</v>
      </c>
      <c r="E3141" s="199" t="s">
        <v>3052</v>
      </c>
      <c r="F3141" s="199" t="s">
        <v>176</v>
      </c>
      <c r="G3141" s="199" t="s">
        <v>377</v>
      </c>
      <c r="H3141" s="199" t="s">
        <v>3058</v>
      </c>
      <c r="I3141" s="200" t="s">
        <v>123</v>
      </c>
      <c r="J3141" s="199" t="s">
        <v>790</v>
      </c>
      <c r="K3141" s="199" t="s">
        <v>793</v>
      </c>
      <c r="L3141" s="199" t="s">
        <v>1333</v>
      </c>
      <c r="M3141" s="199" t="s">
        <v>122</v>
      </c>
      <c r="N3141" s="201">
        <v>349.7081</v>
      </c>
      <c r="O3141" s="202" t="s">
        <v>81</v>
      </c>
      <c r="P3141" s="202"/>
      <c r="Q3141" s="203">
        <f t="shared" si="186"/>
        <v>0</v>
      </c>
      <c r="R3141" s="203">
        <f t="shared" si="187"/>
        <v>0</v>
      </c>
      <c r="S3141" s="213">
        <f>IF(M3141="nvt",0,IF(O3141&gt;0,VLOOKUP(M3141,'3-Productie normen'!A:K,VLOOKUP(O3141,'3-Productie normen'!$B$34:$C$35,2,FALSE),FALSE)))</f>
        <v>0</v>
      </c>
      <c r="T3141" s="213">
        <f t="shared" si="188"/>
        <v>0</v>
      </c>
      <c r="U3141" s="572"/>
    </row>
    <row r="3142" spans="1:21" ht="14.15" customHeight="1">
      <c r="A3142" s="231">
        <v>3141</v>
      </c>
      <c r="B3142" s="262" t="s">
        <v>94</v>
      </c>
      <c r="C3142" s="199" t="s">
        <v>2981</v>
      </c>
      <c r="D3142" s="199" t="s">
        <v>2353</v>
      </c>
      <c r="E3142" s="199" t="s">
        <v>3052</v>
      </c>
      <c r="F3142" s="199" t="s">
        <v>176</v>
      </c>
      <c r="G3142" s="199" t="s">
        <v>377</v>
      </c>
      <c r="H3142" s="199" t="s">
        <v>3059</v>
      </c>
      <c r="I3142" s="200" t="s">
        <v>123</v>
      </c>
      <c r="J3142" s="199" t="s">
        <v>790</v>
      </c>
      <c r="K3142" s="199" t="s">
        <v>793</v>
      </c>
      <c r="L3142" s="199" t="s">
        <v>1333</v>
      </c>
      <c r="M3142" s="199" t="s">
        <v>122</v>
      </c>
      <c r="N3142" s="201">
        <v>22.628799999999998</v>
      </c>
      <c r="O3142" s="202" t="s">
        <v>81</v>
      </c>
      <c r="P3142" s="202"/>
      <c r="Q3142" s="203">
        <f t="shared" si="186"/>
        <v>0</v>
      </c>
      <c r="R3142" s="203">
        <f t="shared" si="187"/>
        <v>0</v>
      </c>
      <c r="S3142" s="213">
        <f>IF(M3142="nvt",0,IF(O3142&gt;0,VLOOKUP(M3142,'3-Productie normen'!A:K,VLOOKUP(O3142,'3-Productie normen'!$B$34:$C$35,2,FALSE),FALSE)))</f>
        <v>0</v>
      </c>
      <c r="T3142" s="213">
        <f t="shared" si="188"/>
        <v>0</v>
      </c>
      <c r="U3142" s="572"/>
    </row>
    <row r="3143" spans="1:21" ht="14.15" customHeight="1">
      <c r="A3143" s="231">
        <v>3142</v>
      </c>
      <c r="B3143" s="262" t="s">
        <v>94</v>
      </c>
      <c r="C3143" s="199" t="s">
        <v>2981</v>
      </c>
      <c r="D3143" s="199" t="s">
        <v>2353</v>
      </c>
      <c r="E3143" s="199" t="s">
        <v>3052</v>
      </c>
      <c r="F3143" s="199" t="s">
        <v>176</v>
      </c>
      <c r="G3143" s="199" t="s">
        <v>377</v>
      </c>
      <c r="H3143" s="199" t="s">
        <v>3060</v>
      </c>
      <c r="I3143" s="200" t="s">
        <v>143</v>
      </c>
      <c r="J3143" s="199" t="s">
        <v>379</v>
      </c>
      <c r="K3143" s="199" t="s">
        <v>2477</v>
      </c>
      <c r="L3143" s="199" t="s">
        <v>263</v>
      </c>
      <c r="M3143" s="199" t="s">
        <v>143</v>
      </c>
      <c r="N3143" s="201">
        <v>54.035600000000002</v>
      </c>
      <c r="O3143" s="202"/>
      <c r="P3143" s="202"/>
      <c r="Q3143" s="203">
        <f t="shared" si="186"/>
        <v>0</v>
      </c>
      <c r="R3143" s="203">
        <f t="shared" si="187"/>
        <v>0</v>
      </c>
      <c r="S3143" s="213">
        <f>IF(M3143="nvt",0,IF(O3143&gt;0,VLOOKUP(M3143,'3-Productie normen'!A:K,VLOOKUP(O3143,'3-Productie normen'!$B$34:$C$35,2,FALSE),FALSE)))</f>
        <v>0</v>
      </c>
      <c r="T3143" s="213">
        <f t="shared" si="188"/>
        <v>0</v>
      </c>
      <c r="U3143" s="572"/>
    </row>
    <row r="3144" spans="1:21" ht="14.15" customHeight="1">
      <c r="A3144" s="231">
        <v>3143</v>
      </c>
      <c r="B3144" s="262" t="s">
        <v>94</v>
      </c>
      <c r="C3144" s="199" t="s">
        <v>2981</v>
      </c>
      <c r="D3144" s="199" t="s">
        <v>2353</v>
      </c>
      <c r="E3144" s="199" t="s">
        <v>3052</v>
      </c>
      <c r="F3144" s="199" t="s">
        <v>176</v>
      </c>
      <c r="G3144" s="199" t="s">
        <v>377</v>
      </c>
      <c r="H3144" s="199" t="s">
        <v>3061</v>
      </c>
      <c r="I3144" s="200" t="s">
        <v>125</v>
      </c>
      <c r="J3144" s="199" t="s">
        <v>379</v>
      </c>
      <c r="K3144" s="199" t="s">
        <v>2477</v>
      </c>
      <c r="L3144" s="199" t="s">
        <v>263</v>
      </c>
      <c r="M3144" s="199" t="s">
        <v>238</v>
      </c>
      <c r="N3144" s="201">
        <v>30.8003</v>
      </c>
      <c r="O3144" s="202" t="s">
        <v>81</v>
      </c>
      <c r="P3144" s="202"/>
      <c r="Q3144" s="203">
        <f t="shared" si="186"/>
        <v>0</v>
      </c>
      <c r="R3144" s="203">
        <f t="shared" si="187"/>
        <v>0</v>
      </c>
      <c r="S3144" s="213">
        <f>IF(M3144="nvt",0,IF(O3144&gt;0,VLOOKUP(M3144,'3-Productie normen'!A:K,VLOOKUP(O3144,'3-Productie normen'!$B$34:$C$35,2,FALSE),FALSE)))</f>
        <v>0</v>
      </c>
      <c r="T3144" s="213">
        <f t="shared" si="188"/>
        <v>0</v>
      </c>
      <c r="U3144" s="572"/>
    </row>
    <row r="3145" spans="1:21" ht="14.15" customHeight="1">
      <c r="A3145" s="231">
        <v>3144</v>
      </c>
      <c r="B3145" s="262" t="s">
        <v>94</v>
      </c>
      <c r="C3145" s="199" t="s">
        <v>2981</v>
      </c>
      <c r="D3145" s="199" t="s">
        <v>2353</v>
      </c>
      <c r="E3145" s="199" t="s">
        <v>3052</v>
      </c>
      <c r="F3145" s="199" t="s">
        <v>176</v>
      </c>
      <c r="G3145" s="199" t="s">
        <v>377</v>
      </c>
      <c r="H3145" s="199" t="s">
        <v>3062</v>
      </c>
      <c r="I3145" s="200" t="s">
        <v>143</v>
      </c>
      <c r="J3145" s="199" t="s">
        <v>379</v>
      </c>
      <c r="K3145" s="199" t="s">
        <v>2477</v>
      </c>
      <c r="L3145" s="199" t="s">
        <v>263</v>
      </c>
      <c r="M3145" s="199" t="s">
        <v>143</v>
      </c>
      <c r="N3145" s="201">
        <v>54.035600000000002</v>
      </c>
      <c r="O3145" s="202"/>
      <c r="P3145" s="202"/>
      <c r="Q3145" s="203">
        <f t="shared" si="186"/>
        <v>0</v>
      </c>
      <c r="R3145" s="203">
        <f t="shared" si="187"/>
        <v>0</v>
      </c>
      <c r="S3145" s="213">
        <f>IF(M3145="nvt",0,IF(O3145&gt;0,VLOOKUP(M3145,'3-Productie normen'!A:K,VLOOKUP(O3145,'3-Productie normen'!$B$34:$C$35,2,FALSE),FALSE)))</f>
        <v>0</v>
      </c>
      <c r="T3145" s="213">
        <f t="shared" si="188"/>
        <v>0</v>
      </c>
      <c r="U3145" s="572"/>
    </row>
    <row r="3146" spans="1:21" ht="14.15" customHeight="1">
      <c r="A3146" s="232">
        <v>3145</v>
      </c>
      <c r="B3146" s="262" t="s">
        <v>94</v>
      </c>
      <c r="C3146" s="199" t="s">
        <v>2981</v>
      </c>
      <c r="D3146" s="199" t="s">
        <v>2353</v>
      </c>
      <c r="E3146" s="199" t="s">
        <v>3052</v>
      </c>
      <c r="F3146" s="199" t="s">
        <v>176</v>
      </c>
      <c r="G3146" s="199" t="s">
        <v>377</v>
      </c>
      <c r="H3146" s="199" t="s">
        <v>3063</v>
      </c>
      <c r="I3146" s="200" t="s">
        <v>125</v>
      </c>
      <c r="J3146" s="199" t="s">
        <v>379</v>
      </c>
      <c r="K3146" s="199" t="s">
        <v>2477</v>
      </c>
      <c r="L3146" s="199" t="s">
        <v>263</v>
      </c>
      <c r="M3146" s="199" t="s">
        <v>238</v>
      </c>
      <c r="N3146" s="201">
        <v>24.567</v>
      </c>
      <c r="O3146" s="202" t="s">
        <v>81</v>
      </c>
      <c r="P3146" s="202"/>
      <c r="Q3146" s="203">
        <f t="shared" si="186"/>
        <v>0</v>
      </c>
      <c r="R3146" s="203">
        <f t="shared" si="187"/>
        <v>0</v>
      </c>
      <c r="S3146" s="213">
        <f>IF(M3146="nvt",0,IF(O3146&gt;0,VLOOKUP(M3146,'3-Productie normen'!A:K,VLOOKUP(O3146,'3-Productie normen'!$B$34:$C$35,2,FALSE),FALSE)))</f>
        <v>0</v>
      </c>
      <c r="T3146" s="213">
        <f t="shared" si="188"/>
        <v>0</v>
      </c>
      <c r="U3146" s="572"/>
    </row>
    <row r="3147" spans="1:21" ht="14.15" customHeight="1">
      <c r="A3147" s="231">
        <v>3146</v>
      </c>
      <c r="B3147" s="262" t="s">
        <v>94</v>
      </c>
      <c r="C3147" s="199" t="s">
        <v>2981</v>
      </c>
      <c r="D3147" s="199" t="s">
        <v>2353</v>
      </c>
      <c r="E3147" s="199" t="s">
        <v>3052</v>
      </c>
      <c r="F3147" s="199" t="s">
        <v>176</v>
      </c>
      <c r="G3147" s="199" t="s">
        <v>377</v>
      </c>
      <c r="H3147" s="199" t="s">
        <v>3064</v>
      </c>
      <c r="I3147" s="200" t="s">
        <v>143</v>
      </c>
      <c r="J3147" s="199" t="s">
        <v>379</v>
      </c>
      <c r="K3147" s="199" t="s">
        <v>2477</v>
      </c>
      <c r="L3147" s="199" t="s">
        <v>263</v>
      </c>
      <c r="M3147" s="199" t="s">
        <v>143</v>
      </c>
      <c r="N3147" s="201">
        <v>54.035600000000002</v>
      </c>
      <c r="O3147" s="202"/>
      <c r="P3147" s="202"/>
      <c r="Q3147" s="203">
        <f t="shared" si="186"/>
        <v>0</v>
      </c>
      <c r="R3147" s="203">
        <f t="shared" si="187"/>
        <v>0</v>
      </c>
      <c r="S3147" s="213">
        <f>IF(M3147="nvt",0,IF(O3147&gt;0,VLOOKUP(M3147,'3-Productie normen'!A:K,VLOOKUP(O3147,'3-Productie normen'!$B$34:$C$35,2,FALSE),FALSE)))</f>
        <v>0</v>
      </c>
      <c r="T3147" s="213">
        <f t="shared" si="188"/>
        <v>0</v>
      </c>
      <c r="U3147" s="572"/>
    </row>
    <row r="3148" spans="1:21" ht="14.15" customHeight="1">
      <c r="A3148" s="231">
        <v>3147</v>
      </c>
      <c r="B3148" s="262" t="s">
        <v>94</v>
      </c>
      <c r="C3148" s="199" t="s">
        <v>2981</v>
      </c>
      <c r="D3148" s="199" t="s">
        <v>2353</v>
      </c>
      <c r="E3148" s="199" t="s">
        <v>3052</v>
      </c>
      <c r="F3148" s="199" t="s">
        <v>176</v>
      </c>
      <c r="G3148" s="199" t="s">
        <v>377</v>
      </c>
      <c r="H3148" s="199" t="s">
        <v>3065</v>
      </c>
      <c r="I3148" s="200" t="s">
        <v>125</v>
      </c>
      <c r="J3148" s="199" t="s">
        <v>379</v>
      </c>
      <c r="K3148" s="199" t="s">
        <v>2477</v>
      </c>
      <c r="L3148" s="199" t="s">
        <v>263</v>
      </c>
      <c r="M3148" s="199" t="s">
        <v>238</v>
      </c>
      <c r="N3148" s="201">
        <v>19.653600000000001</v>
      </c>
      <c r="O3148" s="202" t="s">
        <v>81</v>
      </c>
      <c r="P3148" s="202"/>
      <c r="Q3148" s="203">
        <f t="shared" si="186"/>
        <v>0</v>
      </c>
      <c r="R3148" s="203">
        <f t="shared" si="187"/>
        <v>0</v>
      </c>
      <c r="S3148" s="213">
        <f>IF(M3148="nvt",0,IF(O3148&gt;0,VLOOKUP(M3148,'3-Productie normen'!A:K,VLOOKUP(O3148,'3-Productie normen'!$B$34:$C$35,2,FALSE),FALSE)))</f>
        <v>0</v>
      </c>
      <c r="T3148" s="213">
        <f t="shared" si="188"/>
        <v>0</v>
      </c>
      <c r="U3148" s="572"/>
    </row>
    <row r="3149" spans="1:21" ht="14.15" customHeight="1">
      <c r="A3149" s="231">
        <v>3148</v>
      </c>
      <c r="B3149" s="262" t="s">
        <v>94</v>
      </c>
      <c r="C3149" s="199" t="s">
        <v>2981</v>
      </c>
      <c r="D3149" s="199" t="s">
        <v>2353</v>
      </c>
      <c r="E3149" s="199" t="s">
        <v>3052</v>
      </c>
      <c r="F3149" s="199" t="s">
        <v>176</v>
      </c>
      <c r="G3149" s="199" t="s">
        <v>377</v>
      </c>
      <c r="H3149" s="199" t="s">
        <v>3066</v>
      </c>
      <c r="I3149" s="200" t="s">
        <v>143</v>
      </c>
      <c r="J3149" s="199" t="s">
        <v>379</v>
      </c>
      <c r="K3149" s="199" t="s">
        <v>2477</v>
      </c>
      <c r="L3149" s="199" t="s">
        <v>263</v>
      </c>
      <c r="M3149" s="199" t="s">
        <v>143</v>
      </c>
      <c r="N3149" s="201">
        <v>54.186599999999999</v>
      </c>
      <c r="O3149" s="202"/>
      <c r="P3149" s="202"/>
      <c r="Q3149" s="203">
        <f t="shared" si="186"/>
        <v>0</v>
      </c>
      <c r="R3149" s="203">
        <f t="shared" si="187"/>
        <v>0</v>
      </c>
      <c r="S3149" s="213">
        <f>IF(M3149="nvt",0,IF(O3149&gt;0,VLOOKUP(M3149,'3-Productie normen'!A:K,VLOOKUP(O3149,'3-Productie normen'!$B$34:$C$35,2,FALSE),FALSE)))</f>
        <v>0</v>
      </c>
      <c r="T3149" s="213">
        <f t="shared" si="188"/>
        <v>0</v>
      </c>
      <c r="U3149" s="572"/>
    </row>
    <row r="3150" spans="1:21" ht="14.15" customHeight="1">
      <c r="A3150" s="231">
        <v>3149</v>
      </c>
      <c r="B3150" s="262" t="s">
        <v>94</v>
      </c>
      <c r="C3150" s="199" t="s">
        <v>2981</v>
      </c>
      <c r="D3150" s="199" t="s">
        <v>2353</v>
      </c>
      <c r="E3150" s="199" t="s">
        <v>3052</v>
      </c>
      <c r="F3150" s="199" t="s">
        <v>176</v>
      </c>
      <c r="G3150" s="199" t="s">
        <v>377</v>
      </c>
      <c r="H3150" s="199" t="s">
        <v>3067</v>
      </c>
      <c r="I3150" s="200" t="s">
        <v>130</v>
      </c>
      <c r="J3150" s="199" t="s">
        <v>222</v>
      </c>
      <c r="K3150" s="199" t="s">
        <v>237</v>
      </c>
      <c r="L3150" s="199" t="s">
        <v>263</v>
      </c>
      <c r="M3150" s="199" t="s">
        <v>140</v>
      </c>
      <c r="N3150" s="201">
        <v>3.2498</v>
      </c>
      <c r="O3150" s="202" t="s">
        <v>81</v>
      </c>
      <c r="P3150" s="202"/>
      <c r="Q3150" s="203">
        <f t="shared" si="186"/>
        <v>0</v>
      </c>
      <c r="R3150" s="203">
        <f t="shared" si="187"/>
        <v>0</v>
      </c>
      <c r="S3150" s="213">
        <f>IF(M3150="nvt",0,IF(O3150&gt;0,VLOOKUP(M3150,'3-Productie normen'!A:K,VLOOKUP(O3150,'3-Productie normen'!$B$34:$C$35,2,FALSE),FALSE)))</f>
        <v>0</v>
      </c>
      <c r="T3150" s="213">
        <f t="shared" si="188"/>
        <v>0</v>
      </c>
      <c r="U3150" s="572"/>
    </row>
    <row r="3151" spans="1:21" ht="14.15" customHeight="1">
      <c r="A3151" s="231">
        <v>3150</v>
      </c>
      <c r="B3151" s="262" t="s">
        <v>94</v>
      </c>
      <c r="C3151" s="199" t="s">
        <v>2981</v>
      </c>
      <c r="D3151" s="199" t="s">
        <v>2353</v>
      </c>
      <c r="E3151" s="199" t="s">
        <v>3052</v>
      </c>
      <c r="F3151" s="199" t="s">
        <v>176</v>
      </c>
      <c r="G3151" s="199" t="s">
        <v>377</v>
      </c>
      <c r="H3151" s="199" t="s">
        <v>3068</v>
      </c>
      <c r="I3151" s="200" t="s">
        <v>143</v>
      </c>
      <c r="J3151" s="199" t="s">
        <v>790</v>
      </c>
      <c r="K3151" s="199" t="s">
        <v>889</v>
      </c>
      <c r="L3151" s="199" t="s">
        <v>3069</v>
      </c>
      <c r="M3151" s="199" t="s">
        <v>143</v>
      </c>
      <c r="N3151" s="201">
        <v>224.98589999999999</v>
      </c>
      <c r="O3151" s="202"/>
      <c r="P3151" s="202"/>
      <c r="Q3151" s="203">
        <f t="shared" si="186"/>
        <v>0</v>
      </c>
      <c r="R3151" s="203">
        <f t="shared" si="187"/>
        <v>0</v>
      </c>
      <c r="S3151" s="213">
        <f>IF(M3151="nvt",0,IF(O3151&gt;0,VLOOKUP(M3151,'3-Productie normen'!A:K,VLOOKUP(O3151,'3-Productie normen'!$B$34:$C$35,2,FALSE),FALSE)))</f>
        <v>0</v>
      </c>
      <c r="T3151" s="213">
        <f t="shared" si="188"/>
        <v>0</v>
      </c>
      <c r="U3151" s="572"/>
    </row>
    <row r="3152" spans="1:21" ht="14.15" customHeight="1">
      <c r="A3152" s="231">
        <v>3151</v>
      </c>
      <c r="B3152" s="262" t="s">
        <v>94</v>
      </c>
      <c r="C3152" s="199" t="s">
        <v>2981</v>
      </c>
      <c r="D3152" s="199" t="s">
        <v>2353</v>
      </c>
      <c r="E3152" s="199" t="s">
        <v>3052</v>
      </c>
      <c r="F3152" s="199" t="s">
        <v>176</v>
      </c>
      <c r="G3152" s="199" t="s">
        <v>377</v>
      </c>
      <c r="H3152" s="199" t="s">
        <v>3070</v>
      </c>
      <c r="I3152" s="200" t="s">
        <v>143</v>
      </c>
      <c r="J3152" s="199" t="s">
        <v>790</v>
      </c>
      <c r="K3152" s="199" t="s">
        <v>889</v>
      </c>
      <c r="L3152" s="199" t="s">
        <v>3069</v>
      </c>
      <c r="M3152" s="199" t="s">
        <v>143</v>
      </c>
      <c r="N3152" s="201">
        <v>5.7987000000000002</v>
      </c>
      <c r="O3152" s="202"/>
      <c r="P3152" s="202"/>
      <c r="Q3152" s="203">
        <f t="shared" si="186"/>
        <v>0</v>
      </c>
      <c r="R3152" s="203">
        <f t="shared" si="187"/>
        <v>0</v>
      </c>
      <c r="S3152" s="213">
        <f>IF(M3152="nvt",0,IF(O3152&gt;0,VLOOKUP(M3152,'3-Productie normen'!A:K,VLOOKUP(O3152,'3-Productie normen'!$B$34:$C$35,2,FALSE),FALSE)))</f>
        <v>0</v>
      </c>
      <c r="T3152" s="213">
        <f t="shared" si="188"/>
        <v>0</v>
      </c>
      <c r="U3152" s="572"/>
    </row>
    <row r="3153" spans="1:21" ht="14.15" customHeight="1">
      <c r="A3153" s="231">
        <v>3152</v>
      </c>
      <c r="B3153" s="262" t="s">
        <v>94</v>
      </c>
      <c r="C3153" s="199" t="s">
        <v>2981</v>
      </c>
      <c r="D3153" s="199" t="s">
        <v>2353</v>
      </c>
      <c r="E3153" s="199" t="s">
        <v>3052</v>
      </c>
      <c r="F3153" s="199" t="s">
        <v>176</v>
      </c>
      <c r="G3153" s="199" t="s">
        <v>377</v>
      </c>
      <c r="H3153" s="199" t="s">
        <v>3071</v>
      </c>
      <c r="I3153" s="200" t="s">
        <v>143</v>
      </c>
      <c r="J3153" s="199" t="s">
        <v>222</v>
      </c>
      <c r="K3153" s="199" t="s">
        <v>211</v>
      </c>
      <c r="L3153" s="199" t="s">
        <v>211</v>
      </c>
      <c r="M3153" s="199" t="s">
        <v>143</v>
      </c>
      <c r="N3153" s="201">
        <v>5.0491999999999999</v>
      </c>
      <c r="O3153" s="202"/>
      <c r="P3153" s="202"/>
      <c r="Q3153" s="203">
        <f t="shared" si="186"/>
        <v>0</v>
      </c>
      <c r="R3153" s="203">
        <f t="shared" si="187"/>
        <v>0</v>
      </c>
      <c r="S3153" s="213">
        <f>IF(M3153="nvt",0,IF(O3153&gt;0,VLOOKUP(M3153,'3-Productie normen'!A:K,VLOOKUP(O3153,'3-Productie normen'!$B$34:$C$35,2,FALSE),FALSE)))</f>
        <v>0</v>
      </c>
      <c r="T3153" s="213">
        <f t="shared" si="188"/>
        <v>0</v>
      </c>
      <c r="U3153" s="572"/>
    </row>
    <row r="3154" spans="1:21" ht="14.15" customHeight="1">
      <c r="A3154" s="232">
        <v>3153</v>
      </c>
      <c r="B3154" s="262" t="s">
        <v>94</v>
      </c>
      <c r="C3154" s="199" t="s">
        <v>2981</v>
      </c>
      <c r="D3154" s="199" t="s">
        <v>2353</v>
      </c>
      <c r="E3154" s="199" t="s">
        <v>3052</v>
      </c>
      <c r="F3154" s="199" t="s">
        <v>176</v>
      </c>
      <c r="G3154" s="199" t="s">
        <v>377</v>
      </c>
      <c r="H3154" s="199" t="s">
        <v>3072</v>
      </c>
      <c r="I3154" s="200" t="s">
        <v>143</v>
      </c>
      <c r="J3154" s="199" t="s">
        <v>790</v>
      </c>
      <c r="K3154" s="199" t="s">
        <v>793</v>
      </c>
      <c r="L3154" s="199" t="s">
        <v>398</v>
      </c>
      <c r="M3154" s="199" t="s">
        <v>143</v>
      </c>
      <c r="N3154" s="201">
        <v>10.610099999999999</v>
      </c>
      <c r="O3154" s="202"/>
      <c r="P3154" s="202"/>
      <c r="Q3154" s="203">
        <f t="shared" si="186"/>
        <v>0</v>
      </c>
      <c r="R3154" s="203">
        <f t="shared" si="187"/>
        <v>0</v>
      </c>
      <c r="S3154" s="213">
        <f>IF(M3154="nvt",0,IF(O3154&gt;0,VLOOKUP(M3154,'3-Productie normen'!A:K,VLOOKUP(O3154,'3-Productie normen'!$B$34:$C$35,2,FALSE),FALSE)))</f>
        <v>0</v>
      </c>
      <c r="T3154" s="213">
        <f t="shared" si="188"/>
        <v>0</v>
      </c>
      <c r="U3154" s="572"/>
    </row>
    <row r="3155" spans="1:21" ht="14.15" customHeight="1">
      <c r="A3155" s="231">
        <v>3154</v>
      </c>
      <c r="B3155" s="262" t="s">
        <v>94</v>
      </c>
      <c r="C3155" s="199" t="s">
        <v>2981</v>
      </c>
      <c r="D3155" s="199" t="s">
        <v>2353</v>
      </c>
      <c r="E3155" s="199" t="s">
        <v>3052</v>
      </c>
      <c r="F3155" s="199" t="s">
        <v>176</v>
      </c>
      <c r="G3155" s="199" t="s">
        <v>377</v>
      </c>
      <c r="H3155" s="199" t="s">
        <v>3073</v>
      </c>
      <c r="I3155" s="200" t="s">
        <v>125</v>
      </c>
      <c r="J3155" s="199" t="s">
        <v>379</v>
      </c>
      <c r="K3155" s="199" t="s">
        <v>2477</v>
      </c>
      <c r="L3155" s="199" t="s">
        <v>263</v>
      </c>
      <c r="M3155" s="199" t="s">
        <v>238</v>
      </c>
      <c r="N3155" s="201">
        <v>39.175800000000002</v>
      </c>
      <c r="O3155" s="202" t="s">
        <v>81</v>
      </c>
      <c r="P3155" s="202"/>
      <c r="Q3155" s="203">
        <f t="shared" si="186"/>
        <v>0</v>
      </c>
      <c r="R3155" s="203">
        <f t="shared" si="187"/>
        <v>0</v>
      </c>
      <c r="S3155" s="213">
        <f>IF(M3155="nvt",0,IF(O3155&gt;0,VLOOKUP(M3155,'3-Productie normen'!A:K,VLOOKUP(O3155,'3-Productie normen'!$B$34:$C$35,2,FALSE),FALSE)))</f>
        <v>0</v>
      </c>
      <c r="T3155" s="213">
        <f t="shared" si="188"/>
        <v>0</v>
      </c>
      <c r="U3155" s="572"/>
    </row>
    <row r="3156" spans="1:21" ht="14.15" customHeight="1">
      <c r="A3156" s="231">
        <v>3155</v>
      </c>
      <c r="B3156" s="262" t="s">
        <v>94</v>
      </c>
      <c r="C3156" s="199" t="s">
        <v>2981</v>
      </c>
      <c r="D3156" s="199" t="s">
        <v>2353</v>
      </c>
      <c r="E3156" s="199" t="s">
        <v>3052</v>
      </c>
      <c r="F3156" s="199" t="s">
        <v>176</v>
      </c>
      <c r="G3156" s="199" t="s">
        <v>377</v>
      </c>
      <c r="H3156" s="199" t="s">
        <v>3074</v>
      </c>
      <c r="I3156" s="200" t="s">
        <v>143</v>
      </c>
      <c r="J3156" s="199" t="s">
        <v>379</v>
      </c>
      <c r="K3156" s="199" t="s">
        <v>2477</v>
      </c>
      <c r="L3156" s="199" t="s">
        <v>263</v>
      </c>
      <c r="M3156" s="199" t="s">
        <v>143</v>
      </c>
      <c r="N3156" s="201">
        <v>54.035600000000002</v>
      </c>
      <c r="O3156" s="202"/>
      <c r="P3156" s="202"/>
      <c r="Q3156" s="203">
        <f t="shared" si="186"/>
        <v>0</v>
      </c>
      <c r="R3156" s="203">
        <f t="shared" si="187"/>
        <v>0</v>
      </c>
      <c r="S3156" s="213">
        <f>IF(M3156="nvt",0,IF(O3156&gt;0,VLOOKUP(M3156,'3-Productie normen'!A:K,VLOOKUP(O3156,'3-Productie normen'!$B$34:$C$35,2,FALSE),FALSE)))</f>
        <v>0</v>
      </c>
      <c r="T3156" s="213">
        <f t="shared" si="188"/>
        <v>0</v>
      </c>
      <c r="U3156" s="572"/>
    </row>
    <row r="3157" spans="1:21" ht="14.15" customHeight="1">
      <c r="A3157" s="231">
        <v>3156</v>
      </c>
      <c r="B3157" s="262" t="s">
        <v>94</v>
      </c>
      <c r="C3157" s="199" t="s">
        <v>2981</v>
      </c>
      <c r="D3157" s="199" t="s">
        <v>2353</v>
      </c>
      <c r="E3157" s="199" t="s">
        <v>3052</v>
      </c>
      <c r="F3157" s="199" t="s">
        <v>176</v>
      </c>
      <c r="G3157" s="199" t="s">
        <v>377</v>
      </c>
      <c r="H3157" s="199" t="s">
        <v>3075</v>
      </c>
      <c r="I3157" s="200" t="s">
        <v>125</v>
      </c>
      <c r="J3157" s="199" t="s">
        <v>379</v>
      </c>
      <c r="K3157" s="199" t="s">
        <v>2477</v>
      </c>
      <c r="L3157" s="199" t="s">
        <v>263</v>
      </c>
      <c r="M3157" s="199" t="s">
        <v>238</v>
      </c>
      <c r="N3157" s="201">
        <v>22.154599999999999</v>
      </c>
      <c r="O3157" s="202" t="s">
        <v>81</v>
      </c>
      <c r="P3157" s="202"/>
      <c r="Q3157" s="203">
        <f t="shared" si="186"/>
        <v>0</v>
      </c>
      <c r="R3157" s="203">
        <f t="shared" si="187"/>
        <v>0</v>
      </c>
      <c r="S3157" s="213">
        <f>IF(M3157="nvt",0,IF(O3157&gt;0,VLOOKUP(M3157,'3-Productie normen'!A:K,VLOOKUP(O3157,'3-Productie normen'!$B$34:$C$35,2,FALSE),FALSE)))</f>
        <v>0</v>
      </c>
      <c r="T3157" s="213">
        <f t="shared" si="188"/>
        <v>0</v>
      </c>
      <c r="U3157" s="572"/>
    </row>
    <row r="3158" spans="1:21" ht="14.15" customHeight="1">
      <c r="A3158" s="231">
        <v>3157</v>
      </c>
      <c r="B3158" s="262" t="s">
        <v>94</v>
      </c>
      <c r="C3158" s="199" t="s">
        <v>2981</v>
      </c>
      <c r="D3158" s="199" t="s">
        <v>2353</v>
      </c>
      <c r="E3158" s="199" t="s">
        <v>3052</v>
      </c>
      <c r="F3158" s="199" t="s">
        <v>176</v>
      </c>
      <c r="G3158" s="199" t="s">
        <v>377</v>
      </c>
      <c r="H3158" s="199" t="s">
        <v>3076</v>
      </c>
      <c r="I3158" s="200" t="s">
        <v>143</v>
      </c>
      <c r="J3158" s="199" t="s">
        <v>379</v>
      </c>
      <c r="K3158" s="199" t="s">
        <v>2477</v>
      </c>
      <c r="L3158" s="199" t="s">
        <v>263</v>
      </c>
      <c r="M3158" s="199" t="s">
        <v>143</v>
      </c>
      <c r="N3158" s="201">
        <v>54.186599999999999</v>
      </c>
      <c r="O3158" s="202"/>
      <c r="P3158" s="202"/>
      <c r="Q3158" s="203">
        <f t="shared" si="186"/>
        <v>0</v>
      </c>
      <c r="R3158" s="203">
        <f t="shared" si="187"/>
        <v>0</v>
      </c>
      <c r="S3158" s="213">
        <f>IF(M3158="nvt",0,IF(O3158&gt;0,VLOOKUP(M3158,'3-Productie normen'!A:K,VLOOKUP(O3158,'3-Productie normen'!$B$34:$C$35,2,FALSE),FALSE)))</f>
        <v>0</v>
      </c>
      <c r="T3158" s="213">
        <f t="shared" si="188"/>
        <v>0</v>
      </c>
      <c r="U3158" s="572"/>
    </row>
    <row r="3159" spans="1:21" ht="14.15" customHeight="1">
      <c r="A3159" s="231">
        <v>3158</v>
      </c>
      <c r="B3159" s="262" t="s">
        <v>94</v>
      </c>
      <c r="C3159" s="199" t="s">
        <v>2981</v>
      </c>
      <c r="D3159" s="199" t="s">
        <v>2353</v>
      </c>
      <c r="E3159" s="199" t="s">
        <v>3052</v>
      </c>
      <c r="F3159" s="199" t="s">
        <v>176</v>
      </c>
      <c r="G3159" s="199" t="s">
        <v>377</v>
      </c>
      <c r="H3159" s="199" t="s">
        <v>3077</v>
      </c>
      <c r="I3159" s="200" t="s">
        <v>130</v>
      </c>
      <c r="J3159" s="199" t="s">
        <v>222</v>
      </c>
      <c r="K3159" s="199" t="s">
        <v>237</v>
      </c>
      <c r="L3159" s="199" t="s">
        <v>263</v>
      </c>
      <c r="M3159" s="199" t="s">
        <v>238</v>
      </c>
      <c r="N3159" s="201">
        <v>168.3706</v>
      </c>
      <c r="O3159" s="202" t="s">
        <v>81</v>
      </c>
      <c r="P3159" s="202"/>
      <c r="Q3159" s="203">
        <f t="shared" si="186"/>
        <v>0</v>
      </c>
      <c r="R3159" s="203">
        <f t="shared" si="187"/>
        <v>0</v>
      </c>
      <c r="S3159" s="213">
        <f>IF(M3159="nvt",0,IF(O3159&gt;0,VLOOKUP(M3159,'3-Productie normen'!A:K,VLOOKUP(O3159,'3-Productie normen'!$B$34:$C$35,2,FALSE),FALSE)))</f>
        <v>0</v>
      </c>
      <c r="T3159" s="213">
        <f t="shared" si="188"/>
        <v>0</v>
      </c>
      <c r="U3159" s="572"/>
    </row>
    <row r="3160" spans="1:21" ht="14.15" customHeight="1">
      <c r="A3160" s="231">
        <v>3159</v>
      </c>
      <c r="B3160" s="262" t="s">
        <v>94</v>
      </c>
      <c r="C3160" s="199" t="s">
        <v>2981</v>
      </c>
      <c r="D3160" s="199" t="s">
        <v>2353</v>
      </c>
      <c r="E3160" s="199" t="s">
        <v>3052</v>
      </c>
      <c r="F3160" s="199" t="s">
        <v>176</v>
      </c>
      <c r="G3160" s="199" t="s">
        <v>377</v>
      </c>
      <c r="H3160" s="199" t="s">
        <v>3078</v>
      </c>
      <c r="I3160" s="200" t="s">
        <v>143</v>
      </c>
      <c r="J3160" s="199" t="s">
        <v>209</v>
      </c>
      <c r="K3160" s="199" t="s">
        <v>210</v>
      </c>
      <c r="L3160" s="199" t="s">
        <v>381</v>
      </c>
      <c r="M3160" s="199" t="s">
        <v>143</v>
      </c>
      <c r="N3160" s="201">
        <v>1.925</v>
      </c>
      <c r="O3160" s="202"/>
      <c r="P3160" s="202"/>
      <c r="Q3160" s="203">
        <f t="shared" si="186"/>
        <v>0</v>
      </c>
      <c r="R3160" s="203">
        <f t="shared" si="187"/>
        <v>0</v>
      </c>
      <c r="S3160" s="213">
        <f>IF(M3160="nvt",0,IF(O3160&gt;0,VLOOKUP(M3160,'3-Productie normen'!A:K,VLOOKUP(O3160,'3-Productie normen'!$B$34:$C$35,2,FALSE),FALSE)))</f>
        <v>0</v>
      </c>
      <c r="T3160" s="213">
        <f t="shared" si="188"/>
        <v>0</v>
      </c>
      <c r="U3160" s="572"/>
    </row>
    <row r="3161" spans="1:21" ht="14.15" customHeight="1">
      <c r="A3161" s="231">
        <v>3160</v>
      </c>
      <c r="B3161" s="262" t="s">
        <v>94</v>
      </c>
      <c r="C3161" s="199" t="s">
        <v>2981</v>
      </c>
      <c r="D3161" s="199" t="s">
        <v>2353</v>
      </c>
      <c r="E3161" s="199" t="s">
        <v>3052</v>
      </c>
      <c r="F3161" s="199" t="s">
        <v>176</v>
      </c>
      <c r="G3161" s="199" t="s">
        <v>377</v>
      </c>
      <c r="H3161" s="199" t="s">
        <v>3079</v>
      </c>
      <c r="I3161" s="200" t="s">
        <v>143</v>
      </c>
      <c r="J3161" s="199" t="s">
        <v>379</v>
      </c>
      <c r="K3161" s="199" t="s">
        <v>2477</v>
      </c>
      <c r="L3161" s="199" t="s">
        <v>263</v>
      </c>
      <c r="M3161" s="199" t="s">
        <v>143</v>
      </c>
      <c r="N3161" s="201">
        <v>110.1503</v>
      </c>
      <c r="O3161" s="202"/>
      <c r="P3161" s="202"/>
      <c r="Q3161" s="203">
        <f t="shared" si="186"/>
        <v>0</v>
      </c>
      <c r="R3161" s="203">
        <f t="shared" si="187"/>
        <v>0</v>
      </c>
      <c r="S3161" s="213">
        <f>IF(M3161="nvt",0,IF(O3161&gt;0,VLOOKUP(M3161,'3-Productie normen'!A:K,VLOOKUP(O3161,'3-Productie normen'!$B$34:$C$35,2,FALSE),FALSE)))</f>
        <v>0</v>
      </c>
      <c r="T3161" s="213">
        <f t="shared" si="188"/>
        <v>0</v>
      </c>
      <c r="U3161" s="572"/>
    </row>
    <row r="3162" spans="1:21" ht="14.15" customHeight="1">
      <c r="A3162" s="232">
        <v>3161</v>
      </c>
      <c r="B3162" s="262" t="s">
        <v>94</v>
      </c>
      <c r="C3162" s="199" t="s">
        <v>2981</v>
      </c>
      <c r="D3162" s="199" t="s">
        <v>2353</v>
      </c>
      <c r="E3162" s="199" t="s">
        <v>3052</v>
      </c>
      <c r="F3162" s="199" t="s">
        <v>176</v>
      </c>
      <c r="G3162" s="199" t="s">
        <v>377</v>
      </c>
      <c r="H3162" s="199" t="s">
        <v>3080</v>
      </c>
      <c r="I3162" s="200" t="s">
        <v>245</v>
      </c>
      <c r="J3162" s="199" t="s">
        <v>255</v>
      </c>
      <c r="K3162" s="199" t="s">
        <v>256</v>
      </c>
      <c r="L3162" s="199" t="s">
        <v>263</v>
      </c>
      <c r="M3162" s="199" t="s">
        <v>143</v>
      </c>
      <c r="N3162" s="201">
        <v>18.849499999999999</v>
      </c>
      <c r="O3162" s="202"/>
      <c r="P3162" s="202"/>
      <c r="Q3162" s="203">
        <f t="shared" si="186"/>
        <v>0</v>
      </c>
      <c r="R3162" s="203">
        <f t="shared" si="187"/>
        <v>0</v>
      </c>
      <c r="S3162" s="213">
        <f>IF(M3162="nvt",0,IF(O3162&gt;0,VLOOKUP(M3162,'3-Productie normen'!A:K,VLOOKUP(O3162,'3-Productie normen'!$B$34:$C$35,2,FALSE),FALSE)))</f>
        <v>0</v>
      </c>
      <c r="T3162" s="213">
        <f t="shared" si="188"/>
        <v>0</v>
      </c>
      <c r="U3162" s="572"/>
    </row>
    <row r="3163" spans="1:21" ht="14.15" customHeight="1">
      <c r="A3163" s="231">
        <v>3162</v>
      </c>
      <c r="B3163" s="262" t="s">
        <v>94</v>
      </c>
      <c r="C3163" s="199" t="s">
        <v>2981</v>
      </c>
      <c r="D3163" s="199" t="s">
        <v>2353</v>
      </c>
      <c r="E3163" s="199" t="s">
        <v>3052</v>
      </c>
      <c r="F3163" s="199" t="s">
        <v>176</v>
      </c>
      <c r="G3163" s="199" t="s">
        <v>377</v>
      </c>
      <c r="H3163" s="199" t="s">
        <v>3081</v>
      </c>
      <c r="I3163" s="200" t="s">
        <v>127</v>
      </c>
      <c r="J3163" s="199" t="s">
        <v>255</v>
      </c>
      <c r="K3163" s="199" t="s">
        <v>256</v>
      </c>
      <c r="L3163" s="199" t="s">
        <v>263</v>
      </c>
      <c r="M3163" s="199" t="s">
        <v>128</v>
      </c>
      <c r="N3163" s="201">
        <v>44.468000000000004</v>
      </c>
      <c r="O3163" s="202">
        <v>255</v>
      </c>
      <c r="P3163" s="202"/>
      <c r="Q3163" s="203">
        <f t="shared" si="186"/>
        <v>0</v>
      </c>
      <c r="R3163" s="203">
        <f t="shared" si="187"/>
        <v>0</v>
      </c>
      <c r="S3163" s="213">
        <f>IF(M3163="nvt",0,IF(O3163&gt;0,VLOOKUP(M3163,'3-Productie normen'!A:K,VLOOKUP(O3163,'3-Productie normen'!$B$34:$C$35,2,FALSE),FALSE)))</f>
        <v>0</v>
      </c>
      <c r="T3163" s="213">
        <f t="shared" si="188"/>
        <v>0</v>
      </c>
      <c r="U3163" s="572"/>
    </row>
    <row r="3164" spans="1:21" ht="14.15" customHeight="1">
      <c r="A3164" s="231">
        <v>3163</v>
      </c>
      <c r="B3164" s="262" t="s">
        <v>94</v>
      </c>
      <c r="C3164" s="199" t="s">
        <v>2981</v>
      </c>
      <c r="D3164" s="199" t="s">
        <v>2353</v>
      </c>
      <c r="E3164" s="199" t="s">
        <v>3052</v>
      </c>
      <c r="F3164" s="199" t="s">
        <v>176</v>
      </c>
      <c r="G3164" s="199" t="s">
        <v>377</v>
      </c>
      <c r="H3164" s="199" t="s">
        <v>3082</v>
      </c>
      <c r="I3164" s="200" t="s">
        <v>143</v>
      </c>
      <c r="J3164" s="199" t="s">
        <v>379</v>
      </c>
      <c r="K3164" s="199" t="s">
        <v>975</v>
      </c>
      <c r="L3164" s="199" t="s">
        <v>263</v>
      </c>
      <c r="M3164" s="199" t="s">
        <v>143</v>
      </c>
      <c r="N3164" s="201">
        <v>210.75239999999999</v>
      </c>
      <c r="O3164" s="202"/>
      <c r="P3164" s="202"/>
      <c r="Q3164" s="203">
        <f t="shared" si="186"/>
        <v>0</v>
      </c>
      <c r="R3164" s="203">
        <f t="shared" si="187"/>
        <v>0</v>
      </c>
      <c r="S3164" s="213">
        <f>IF(M3164="nvt",0,IF(O3164&gt;0,VLOOKUP(M3164,'3-Productie normen'!A:K,VLOOKUP(O3164,'3-Productie normen'!$B$34:$C$35,2,FALSE),FALSE)))</f>
        <v>0</v>
      </c>
      <c r="T3164" s="213">
        <f t="shared" si="188"/>
        <v>0</v>
      </c>
      <c r="U3164" s="572"/>
    </row>
    <row r="3165" spans="1:21" ht="14.15" customHeight="1">
      <c r="A3165" s="231">
        <v>3164</v>
      </c>
      <c r="B3165" s="262" t="s">
        <v>94</v>
      </c>
      <c r="C3165" s="199" t="s">
        <v>2981</v>
      </c>
      <c r="D3165" s="199" t="s">
        <v>2353</v>
      </c>
      <c r="E3165" s="199" t="s">
        <v>3052</v>
      </c>
      <c r="F3165" s="199" t="s">
        <v>176</v>
      </c>
      <c r="G3165" s="199" t="s">
        <v>377</v>
      </c>
      <c r="H3165" s="199" t="s">
        <v>3083</v>
      </c>
      <c r="I3165" s="200" t="s">
        <v>245</v>
      </c>
      <c r="J3165" s="199" t="s">
        <v>255</v>
      </c>
      <c r="K3165" s="199" t="s">
        <v>256</v>
      </c>
      <c r="L3165" s="199" t="s">
        <v>263</v>
      </c>
      <c r="M3165" s="199" t="s">
        <v>143</v>
      </c>
      <c r="N3165" s="201">
        <v>121.7026</v>
      </c>
      <c r="O3165" s="202"/>
      <c r="P3165" s="202"/>
      <c r="Q3165" s="203">
        <f t="shared" si="186"/>
        <v>0</v>
      </c>
      <c r="R3165" s="203">
        <f t="shared" si="187"/>
        <v>0</v>
      </c>
      <c r="S3165" s="213">
        <f>IF(M3165="nvt",0,IF(O3165&gt;0,VLOOKUP(M3165,'3-Productie normen'!A:K,VLOOKUP(O3165,'3-Productie normen'!$B$34:$C$35,2,FALSE),FALSE)))</f>
        <v>0</v>
      </c>
      <c r="T3165" s="213">
        <f t="shared" si="188"/>
        <v>0</v>
      </c>
      <c r="U3165" s="572"/>
    </row>
    <row r="3166" spans="1:21" ht="14.15" customHeight="1">
      <c r="A3166" s="231">
        <v>3165</v>
      </c>
      <c r="B3166" s="262" t="s">
        <v>94</v>
      </c>
      <c r="C3166" s="199" t="s">
        <v>2981</v>
      </c>
      <c r="D3166" s="199" t="s">
        <v>2353</v>
      </c>
      <c r="E3166" s="199" t="s">
        <v>3052</v>
      </c>
      <c r="F3166" s="199" t="s">
        <v>176</v>
      </c>
      <c r="G3166" s="199" t="s">
        <v>377</v>
      </c>
      <c r="H3166" s="199" t="s">
        <v>3084</v>
      </c>
      <c r="I3166" s="200" t="s">
        <v>130</v>
      </c>
      <c r="J3166" s="199" t="s">
        <v>222</v>
      </c>
      <c r="K3166" s="199" t="s">
        <v>237</v>
      </c>
      <c r="L3166" s="199" t="s">
        <v>263</v>
      </c>
      <c r="M3166" s="199" t="s">
        <v>238</v>
      </c>
      <c r="N3166" s="201">
        <v>129.45349999999999</v>
      </c>
      <c r="O3166" s="202" t="s">
        <v>81</v>
      </c>
      <c r="P3166" s="202"/>
      <c r="Q3166" s="203">
        <f t="shared" si="186"/>
        <v>0</v>
      </c>
      <c r="R3166" s="203">
        <f t="shared" si="187"/>
        <v>0</v>
      </c>
      <c r="S3166" s="213">
        <f>IF(M3166="nvt",0,IF(O3166&gt;0,VLOOKUP(M3166,'3-Productie normen'!A:K,VLOOKUP(O3166,'3-Productie normen'!$B$34:$C$35,2,FALSE),FALSE)))</f>
        <v>0</v>
      </c>
      <c r="T3166" s="213">
        <f t="shared" si="188"/>
        <v>0</v>
      </c>
      <c r="U3166" s="572"/>
    </row>
    <row r="3167" spans="1:21" ht="14.15" customHeight="1">
      <c r="A3167" s="231">
        <v>3166</v>
      </c>
      <c r="B3167" s="262" t="s">
        <v>94</v>
      </c>
      <c r="C3167" s="199" t="s">
        <v>2981</v>
      </c>
      <c r="D3167" s="199" t="s">
        <v>2353</v>
      </c>
      <c r="E3167" s="199" t="s">
        <v>3052</v>
      </c>
      <c r="F3167" s="199" t="s">
        <v>176</v>
      </c>
      <c r="G3167" s="199" t="s">
        <v>377</v>
      </c>
      <c r="H3167" s="199" t="s">
        <v>3085</v>
      </c>
      <c r="I3167" s="200" t="s">
        <v>125</v>
      </c>
      <c r="J3167" s="199" t="s">
        <v>379</v>
      </c>
      <c r="K3167" s="199" t="s">
        <v>975</v>
      </c>
      <c r="L3167" s="199" t="s">
        <v>263</v>
      </c>
      <c r="M3167" s="199" t="s">
        <v>238</v>
      </c>
      <c r="N3167" s="201">
        <v>107.51260000000001</v>
      </c>
      <c r="O3167" s="202" t="s">
        <v>81</v>
      </c>
      <c r="P3167" s="202"/>
      <c r="Q3167" s="203">
        <f t="shared" si="186"/>
        <v>0</v>
      </c>
      <c r="R3167" s="203">
        <f t="shared" si="187"/>
        <v>0</v>
      </c>
      <c r="S3167" s="213">
        <f>IF(M3167="nvt",0,IF(O3167&gt;0,VLOOKUP(M3167,'3-Productie normen'!A:K,VLOOKUP(O3167,'3-Productie normen'!$B$34:$C$35,2,FALSE),FALSE)))</f>
        <v>0</v>
      </c>
      <c r="T3167" s="213">
        <f t="shared" si="188"/>
        <v>0</v>
      </c>
      <c r="U3167" s="572"/>
    </row>
    <row r="3168" spans="1:21" ht="14.15" customHeight="1">
      <c r="A3168" s="231">
        <v>3167</v>
      </c>
      <c r="B3168" s="262" t="s">
        <v>94</v>
      </c>
      <c r="C3168" s="199" t="s">
        <v>2981</v>
      </c>
      <c r="D3168" s="199" t="s">
        <v>2353</v>
      </c>
      <c r="E3168" s="199" t="s">
        <v>3052</v>
      </c>
      <c r="F3168" s="199" t="s">
        <v>176</v>
      </c>
      <c r="G3168" s="199" t="s">
        <v>377</v>
      </c>
      <c r="H3168" s="199" t="s">
        <v>3086</v>
      </c>
      <c r="I3168" s="200" t="s">
        <v>143</v>
      </c>
      <c r="J3168" s="199" t="s">
        <v>379</v>
      </c>
      <c r="K3168" s="199" t="s">
        <v>2477</v>
      </c>
      <c r="L3168" s="199" t="s">
        <v>263</v>
      </c>
      <c r="M3168" s="199" t="s">
        <v>143</v>
      </c>
      <c r="N3168" s="201">
        <v>10.5524</v>
      </c>
      <c r="O3168" s="202"/>
      <c r="P3168" s="202"/>
      <c r="Q3168" s="203">
        <f t="shared" si="186"/>
        <v>0</v>
      </c>
      <c r="R3168" s="203">
        <f t="shared" si="187"/>
        <v>0</v>
      </c>
      <c r="S3168" s="213">
        <f>IF(M3168="nvt",0,IF(O3168&gt;0,VLOOKUP(M3168,'3-Productie normen'!A:K,VLOOKUP(O3168,'3-Productie normen'!$B$34:$C$35,2,FALSE),FALSE)))</f>
        <v>0</v>
      </c>
      <c r="T3168" s="213">
        <f t="shared" si="188"/>
        <v>0</v>
      </c>
      <c r="U3168" s="572"/>
    </row>
    <row r="3169" spans="1:21" ht="14.15" customHeight="1">
      <c r="A3169" s="231">
        <v>3168</v>
      </c>
      <c r="B3169" s="262" t="s">
        <v>94</v>
      </c>
      <c r="C3169" s="199" t="s">
        <v>2981</v>
      </c>
      <c r="D3169" s="199" t="s">
        <v>2353</v>
      </c>
      <c r="E3169" s="199" t="s">
        <v>3052</v>
      </c>
      <c r="F3169" s="199" t="s">
        <v>176</v>
      </c>
      <c r="G3169" s="199" t="s">
        <v>377</v>
      </c>
      <c r="H3169" s="199" t="s">
        <v>3087</v>
      </c>
      <c r="I3169" s="200" t="s">
        <v>143</v>
      </c>
      <c r="J3169" s="199" t="s">
        <v>790</v>
      </c>
      <c r="K3169" s="199" t="s">
        <v>793</v>
      </c>
      <c r="L3169" s="199" t="s">
        <v>263</v>
      </c>
      <c r="M3169" s="199" t="s">
        <v>143</v>
      </c>
      <c r="N3169" s="201">
        <v>14.7371</v>
      </c>
      <c r="O3169" s="202"/>
      <c r="P3169" s="202"/>
      <c r="Q3169" s="203">
        <f t="shared" si="186"/>
        <v>0</v>
      </c>
      <c r="R3169" s="203">
        <f t="shared" si="187"/>
        <v>0</v>
      </c>
      <c r="S3169" s="213">
        <f>IF(M3169="nvt",0,IF(O3169&gt;0,VLOOKUP(M3169,'3-Productie normen'!A:K,VLOOKUP(O3169,'3-Productie normen'!$B$34:$C$35,2,FALSE),FALSE)))</f>
        <v>0</v>
      </c>
      <c r="T3169" s="213">
        <f t="shared" si="188"/>
        <v>0</v>
      </c>
      <c r="U3169" s="572"/>
    </row>
    <row r="3170" spans="1:21" ht="14.15" customHeight="1">
      <c r="A3170" s="232">
        <v>3169</v>
      </c>
      <c r="B3170" s="262" t="s">
        <v>94</v>
      </c>
      <c r="C3170" s="199" t="s">
        <v>2981</v>
      </c>
      <c r="D3170" s="199" t="s">
        <v>2353</v>
      </c>
      <c r="E3170" s="199" t="s">
        <v>3052</v>
      </c>
      <c r="F3170" s="199" t="s">
        <v>176</v>
      </c>
      <c r="G3170" s="199" t="s">
        <v>377</v>
      </c>
      <c r="H3170" s="199" t="s">
        <v>3088</v>
      </c>
      <c r="I3170" s="200" t="s">
        <v>143</v>
      </c>
      <c r="J3170" s="199" t="s">
        <v>209</v>
      </c>
      <c r="K3170" s="199" t="s">
        <v>213</v>
      </c>
      <c r="L3170" s="199" t="s">
        <v>263</v>
      </c>
      <c r="M3170" s="199" t="s">
        <v>143</v>
      </c>
      <c r="N3170" s="201">
        <v>81.056399999999996</v>
      </c>
      <c r="O3170" s="202"/>
      <c r="P3170" s="202"/>
      <c r="Q3170" s="203">
        <f t="shared" si="186"/>
        <v>0</v>
      </c>
      <c r="R3170" s="203">
        <f t="shared" si="187"/>
        <v>0</v>
      </c>
      <c r="S3170" s="213">
        <f>IF(M3170="nvt",0,IF(O3170&gt;0,VLOOKUP(M3170,'3-Productie normen'!A:K,VLOOKUP(O3170,'3-Productie normen'!$B$34:$C$35,2,FALSE),FALSE)))</f>
        <v>0</v>
      </c>
      <c r="T3170" s="213">
        <f t="shared" si="188"/>
        <v>0</v>
      </c>
      <c r="U3170" s="572"/>
    </row>
    <row r="3171" spans="1:21" ht="14.15" customHeight="1">
      <c r="A3171" s="231">
        <v>3170</v>
      </c>
      <c r="B3171" s="262" t="s">
        <v>94</v>
      </c>
      <c r="C3171" s="199" t="s">
        <v>2981</v>
      </c>
      <c r="D3171" s="199" t="s">
        <v>2353</v>
      </c>
      <c r="E3171" s="199" t="s">
        <v>3052</v>
      </c>
      <c r="F3171" s="199" t="s">
        <v>176</v>
      </c>
      <c r="G3171" s="199" t="s">
        <v>377</v>
      </c>
      <c r="H3171" s="199" t="s">
        <v>3089</v>
      </c>
      <c r="I3171" s="200" t="s">
        <v>130</v>
      </c>
      <c r="J3171" s="199" t="s">
        <v>209</v>
      </c>
      <c r="K3171" s="199" t="s">
        <v>220</v>
      </c>
      <c r="L3171" s="199" t="s">
        <v>398</v>
      </c>
      <c r="M3171" s="199" t="s">
        <v>140</v>
      </c>
      <c r="N3171" s="201">
        <v>7.0914999999999999</v>
      </c>
      <c r="O3171" s="202" t="s">
        <v>81</v>
      </c>
      <c r="P3171" s="202"/>
      <c r="Q3171" s="203">
        <f t="shared" si="186"/>
        <v>0</v>
      </c>
      <c r="R3171" s="203">
        <f t="shared" si="187"/>
        <v>0</v>
      </c>
      <c r="S3171" s="213">
        <f>IF(M3171="nvt",0,IF(O3171&gt;0,VLOOKUP(M3171,'3-Productie normen'!A:K,VLOOKUP(O3171,'3-Productie normen'!$B$34:$C$35,2,FALSE),FALSE)))</f>
        <v>0</v>
      </c>
      <c r="T3171" s="213">
        <f t="shared" si="188"/>
        <v>0</v>
      </c>
      <c r="U3171" s="572"/>
    </row>
    <row r="3172" spans="1:21" ht="14.15" customHeight="1">
      <c r="A3172" s="231">
        <v>3171</v>
      </c>
      <c r="B3172" s="262" t="s">
        <v>94</v>
      </c>
      <c r="C3172" s="199" t="s">
        <v>2981</v>
      </c>
      <c r="D3172" s="199" t="s">
        <v>2353</v>
      </c>
      <c r="E3172" s="199" t="s">
        <v>3052</v>
      </c>
      <c r="F3172" s="199" t="s">
        <v>176</v>
      </c>
      <c r="G3172" s="199" t="s">
        <v>177</v>
      </c>
      <c r="H3172" s="199" t="s">
        <v>3090</v>
      </c>
      <c r="I3172" s="200" t="s">
        <v>143</v>
      </c>
      <c r="J3172" s="199" t="s">
        <v>222</v>
      </c>
      <c r="K3172" s="199" t="s">
        <v>279</v>
      </c>
      <c r="L3172" s="199" t="s">
        <v>143</v>
      </c>
      <c r="M3172" s="199" t="s">
        <v>143</v>
      </c>
      <c r="N3172" s="201">
        <v>32.571399999999997</v>
      </c>
      <c r="O3172" s="202"/>
      <c r="P3172" s="202"/>
      <c r="Q3172" s="203">
        <f t="shared" si="186"/>
        <v>0</v>
      </c>
      <c r="R3172" s="203">
        <f t="shared" si="187"/>
        <v>0</v>
      </c>
      <c r="S3172" s="213">
        <f>IF(M3172="nvt",0,IF(O3172&gt;0,VLOOKUP(M3172,'3-Productie normen'!A:K,VLOOKUP(O3172,'3-Productie normen'!$B$34:$C$35,2,FALSE),FALSE)))</f>
        <v>0</v>
      </c>
      <c r="T3172" s="213">
        <f t="shared" si="188"/>
        <v>0</v>
      </c>
      <c r="U3172" s="572"/>
    </row>
    <row r="3173" spans="1:21" ht="14.15" customHeight="1">
      <c r="A3173" s="231">
        <v>3172</v>
      </c>
      <c r="B3173" s="262" t="s">
        <v>94</v>
      </c>
      <c r="C3173" s="199" t="s">
        <v>2981</v>
      </c>
      <c r="D3173" s="199" t="s">
        <v>2353</v>
      </c>
      <c r="E3173" s="199" t="s">
        <v>3052</v>
      </c>
      <c r="F3173" s="199" t="s">
        <v>176</v>
      </c>
      <c r="G3173" s="199" t="s">
        <v>177</v>
      </c>
      <c r="H3173" s="199" t="s">
        <v>3091</v>
      </c>
      <c r="I3173" s="200" t="s">
        <v>143</v>
      </c>
      <c r="J3173" s="199" t="s">
        <v>222</v>
      </c>
      <c r="K3173" s="199" t="s">
        <v>279</v>
      </c>
      <c r="L3173" s="199" t="s">
        <v>143</v>
      </c>
      <c r="M3173" s="199" t="s">
        <v>143</v>
      </c>
      <c r="N3173" s="201">
        <v>21.3674</v>
      </c>
      <c r="O3173" s="202"/>
      <c r="P3173" s="202"/>
      <c r="Q3173" s="203">
        <f t="shared" si="186"/>
        <v>0</v>
      </c>
      <c r="R3173" s="203">
        <f t="shared" si="187"/>
        <v>0</v>
      </c>
      <c r="S3173" s="213">
        <f>IF(M3173="nvt",0,IF(O3173&gt;0,VLOOKUP(M3173,'3-Productie normen'!A:K,VLOOKUP(O3173,'3-Productie normen'!$B$34:$C$35,2,FALSE),FALSE)))</f>
        <v>0</v>
      </c>
      <c r="T3173" s="213">
        <f t="shared" si="188"/>
        <v>0</v>
      </c>
      <c r="U3173" s="572"/>
    </row>
    <row r="3174" spans="1:21" ht="14.15" customHeight="1">
      <c r="A3174" s="231">
        <v>3173</v>
      </c>
      <c r="B3174" s="262" t="s">
        <v>94</v>
      </c>
      <c r="C3174" s="199" t="s">
        <v>2981</v>
      </c>
      <c r="D3174" s="199" t="s">
        <v>2353</v>
      </c>
      <c r="E3174" s="199" t="s">
        <v>3052</v>
      </c>
      <c r="F3174" s="199" t="s">
        <v>176</v>
      </c>
      <c r="G3174" s="199" t="s">
        <v>177</v>
      </c>
      <c r="H3174" s="199" t="s">
        <v>3092</v>
      </c>
      <c r="I3174" s="200" t="s">
        <v>143</v>
      </c>
      <c r="J3174" s="199" t="s">
        <v>209</v>
      </c>
      <c r="K3174" s="199" t="s">
        <v>220</v>
      </c>
      <c r="L3174" s="199" t="s">
        <v>143</v>
      </c>
      <c r="M3174" s="199" t="s">
        <v>143</v>
      </c>
      <c r="N3174" s="201">
        <v>4.7793000000000001</v>
      </c>
      <c r="O3174" s="202"/>
      <c r="P3174" s="202"/>
      <c r="Q3174" s="203">
        <f t="shared" si="186"/>
        <v>0</v>
      </c>
      <c r="R3174" s="203">
        <f t="shared" si="187"/>
        <v>0</v>
      </c>
      <c r="S3174" s="213">
        <f>IF(M3174="nvt",0,IF(O3174&gt;0,VLOOKUP(M3174,'3-Productie normen'!A:K,VLOOKUP(O3174,'3-Productie normen'!$B$34:$C$35,2,FALSE),FALSE)))</f>
        <v>0</v>
      </c>
      <c r="T3174" s="213">
        <f t="shared" si="188"/>
        <v>0</v>
      </c>
      <c r="U3174" s="572"/>
    </row>
    <row r="3175" spans="1:21" ht="14.15" customHeight="1">
      <c r="A3175" s="231">
        <v>3174</v>
      </c>
      <c r="B3175" s="262" t="s">
        <v>94</v>
      </c>
      <c r="C3175" s="199" t="s">
        <v>2981</v>
      </c>
      <c r="D3175" s="199" t="s">
        <v>2353</v>
      </c>
      <c r="E3175" s="199" t="s">
        <v>3052</v>
      </c>
      <c r="F3175" s="199" t="s">
        <v>176</v>
      </c>
      <c r="G3175" s="199" t="s">
        <v>177</v>
      </c>
      <c r="H3175" s="199" t="s">
        <v>3093</v>
      </c>
      <c r="I3175" s="200" t="s">
        <v>125</v>
      </c>
      <c r="J3175" s="199" t="s">
        <v>222</v>
      </c>
      <c r="K3175" s="199" t="s">
        <v>279</v>
      </c>
      <c r="L3175" s="199" t="s">
        <v>180</v>
      </c>
      <c r="M3175" s="199" t="s">
        <v>238</v>
      </c>
      <c r="N3175" s="201">
        <v>12.0952</v>
      </c>
      <c r="O3175" s="202" t="s">
        <v>81</v>
      </c>
      <c r="P3175" s="202"/>
      <c r="Q3175" s="203">
        <f t="shared" si="186"/>
        <v>0</v>
      </c>
      <c r="R3175" s="203">
        <f t="shared" si="187"/>
        <v>0</v>
      </c>
      <c r="S3175" s="213">
        <f>IF(M3175="nvt",0,IF(O3175&gt;0,VLOOKUP(M3175,'3-Productie normen'!A:K,VLOOKUP(O3175,'3-Productie normen'!$B$34:$C$35,2,FALSE),FALSE)))</f>
        <v>0</v>
      </c>
      <c r="T3175" s="213">
        <f t="shared" si="188"/>
        <v>0</v>
      </c>
      <c r="U3175" s="572"/>
    </row>
    <row r="3176" spans="1:21" ht="14.15" customHeight="1">
      <c r="A3176" s="231">
        <v>3175</v>
      </c>
      <c r="B3176" s="262" t="s">
        <v>94</v>
      </c>
      <c r="C3176" s="199" t="s">
        <v>2981</v>
      </c>
      <c r="D3176" s="199" t="s">
        <v>2353</v>
      </c>
      <c r="E3176" s="199" t="s">
        <v>3052</v>
      </c>
      <c r="F3176" s="199" t="s">
        <v>176</v>
      </c>
      <c r="G3176" s="199" t="s">
        <v>177</v>
      </c>
      <c r="H3176" s="199" t="s">
        <v>3094</v>
      </c>
      <c r="I3176" s="200" t="s">
        <v>125</v>
      </c>
      <c r="J3176" s="199" t="s">
        <v>222</v>
      </c>
      <c r="K3176" s="199" t="s">
        <v>279</v>
      </c>
      <c r="L3176" s="199" t="s">
        <v>180</v>
      </c>
      <c r="M3176" s="199" t="s">
        <v>238</v>
      </c>
      <c r="N3176" s="201">
        <v>61.014400000000002</v>
      </c>
      <c r="O3176" s="202" t="s">
        <v>81</v>
      </c>
      <c r="P3176" s="202"/>
      <c r="Q3176" s="203">
        <f t="shared" si="186"/>
        <v>0</v>
      </c>
      <c r="R3176" s="203">
        <f t="shared" si="187"/>
        <v>0</v>
      </c>
      <c r="S3176" s="213">
        <f>IF(M3176="nvt",0,IF(O3176&gt;0,VLOOKUP(M3176,'3-Productie normen'!A:K,VLOOKUP(O3176,'3-Productie normen'!$B$34:$C$35,2,FALSE),FALSE)))</f>
        <v>0</v>
      </c>
      <c r="T3176" s="213">
        <f t="shared" si="188"/>
        <v>0</v>
      </c>
      <c r="U3176" s="572"/>
    </row>
    <row r="3177" spans="1:21" ht="14.15" customHeight="1">
      <c r="A3177" s="231">
        <v>3176</v>
      </c>
      <c r="B3177" s="262" t="s">
        <v>94</v>
      </c>
      <c r="C3177" s="199" t="s">
        <v>2981</v>
      </c>
      <c r="D3177" s="199" t="s">
        <v>2353</v>
      </c>
      <c r="E3177" s="199" t="s">
        <v>3052</v>
      </c>
      <c r="F3177" s="199" t="s">
        <v>176</v>
      </c>
      <c r="G3177" s="199" t="s">
        <v>177</v>
      </c>
      <c r="H3177" s="199" t="s">
        <v>3095</v>
      </c>
      <c r="I3177" s="207" t="s">
        <v>123</v>
      </c>
      <c r="J3177" s="199" t="s">
        <v>179</v>
      </c>
      <c r="K3177" s="199" t="s">
        <v>187</v>
      </c>
      <c r="L3177" s="199" t="s">
        <v>180</v>
      </c>
      <c r="M3177" s="199" t="s">
        <v>141</v>
      </c>
      <c r="N3177" s="201">
        <v>18.738099999999999</v>
      </c>
      <c r="O3177" s="202" t="s">
        <v>81</v>
      </c>
      <c r="P3177" s="202"/>
      <c r="Q3177" s="203">
        <f t="shared" si="186"/>
        <v>0</v>
      </c>
      <c r="R3177" s="203">
        <f t="shared" si="187"/>
        <v>0</v>
      </c>
      <c r="S3177" s="213">
        <f>IF(M3177="nvt",0,IF(O3177&gt;0,VLOOKUP(M3177,'3-Productie normen'!A:K,VLOOKUP(O3177,'3-Productie normen'!$B$34:$C$35,2,FALSE),FALSE)))</f>
        <v>0</v>
      </c>
      <c r="T3177" s="213">
        <f t="shared" si="188"/>
        <v>0</v>
      </c>
      <c r="U3177" s="572"/>
    </row>
    <row r="3178" spans="1:21" ht="14.15" customHeight="1">
      <c r="A3178" s="232">
        <v>3177</v>
      </c>
      <c r="B3178" s="262" t="s">
        <v>94</v>
      </c>
      <c r="C3178" s="199" t="s">
        <v>2981</v>
      </c>
      <c r="D3178" s="199" t="s">
        <v>2353</v>
      </c>
      <c r="E3178" s="199" t="s">
        <v>3052</v>
      </c>
      <c r="F3178" s="199" t="s">
        <v>176</v>
      </c>
      <c r="G3178" s="199" t="s">
        <v>177</v>
      </c>
      <c r="H3178" s="199" t="s">
        <v>3096</v>
      </c>
      <c r="I3178" s="200" t="s">
        <v>123</v>
      </c>
      <c r="J3178" s="199" t="s">
        <v>179</v>
      </c>
      <c r="K3178" s="199" t="s">
        <v>179</v>
      </c>
      <c r="L3178" s="199" t="s">
        <v>180</v>
      </c>
      <c r="M3178" s="199" t="s">
        <v>122</v>
      </c>
      <c r="N3178" s="201">
        <v>19.4312</v>
      </c>
      <c r="O3178" s="202" t="s">
        <v>81</v>
      </c>
      <c r="P3178" s="202"/>
      <c r="Q3178" s="203">
        <f t="shared" si="186"/>
        <v>0</v>
      </c>
      <c r="R3178" s="203">
        <f t="shared" si="187"/>
        <v>0</v>
      </c>
      <c r="S3178" s="213">
        <f>IF(M3178="nvt",0,IF(O3178&gt;0,VLOOKUP(M3178,'3-Productie normen'!A:K,VLOOKUP(O3178,'3-Productie normen'!$B$34:$C$35,2,FALSE),FALSE)))</f>
        <v>0</v>
      </c>
      <c r="T3178" s="213">
        <f t="shared" si="188"/>
        <v>0</v>
      </c>
      <c r="U3178" s="572"/>
    </row>
    <row r="3179" spans="1:21" ht="14.15" customHeight="1">
      <c r="A3179" s="231">
        <v>3178</v>
      </c>
      <c r="B3179" s="262" t="s">
        <v>94</v>
      </c>
      <c r="C3179" s="199" t="s">
        <v>2981</v>
      </c>
      <c r="D3179" s="199" t="s">
        <v>2353</v>
      </c>
      <c r="E3179" s="199" t="s">
        <v>3052</v>
      </c>
      <c r="F3179" s="199" t="s">
        <v>176</v>
      </c>
      <c r="G3179" s="199" t="s">
        <v>177</v>
      </c>
      <c r="H3179" s="199" t="s">
        <v>3097</v>
      </c>
      <c r="I3179" s="200" t="s">
        <v>123</v>
      </c>
      <c r="J3179" s="199" t="s">
        <v>179</v>
      </c>
      <c r="K3179" s="199" t="s">
        <v>179</v>
      </c>
      <c r="L3179" s="199" t="s">
        <v>180</v>
      </c>
      <c r="M3179" s="199" t="s">
        <v>122</v>
      </c>
      <c r="N3179" s="201">
        <v>19.4312</v>
      </c>
      <c r="O3179" s="202" t="s">
        <v>81</v>
      </c>
      <c r="P3179" s="202"/>
      <c r="Q3179" s="203">
        <f t="shared" si="186"/>
        <v>0</v>
      </c>
      <c r="R3179" s="203">
        <f t="shared" si="187"/>
        <v>0</v>
      </c>
      <c r="S3179" s="213">
        <f>IF(M3179="nvt",0,IF(O3179&gt;0,VLOOKUP(M3179,'3-Productie normen'!A:K,VLOOKUP(O3179,'3-Productie normen'!$B$34:$C$35,2,FALSE),FALSE)))</f>
        <v>0</v>
      </c>
      <c r="T3179" s="213">
        <f t="shared" si="188"/>
        <v>0</v>
      </c>
      <c r="U3179" s="572"/>
    </row>
    <row r="3180" spans="1:21" ht="14.15" customHeight="1">
      <c r="A3180" s="231">
        <v>3179</v>
      </c>
      <c r="B3180" s="262" t="s">
        <v>94</v>
      </c>
      <c r="C3180" s="199" t="s">
        <v>2981</v>
      </c>
      <c r="D3180" s="199" t="s">
        <v>2353</v>
      </c>
      <c r="E3180" s="199" t="s">
        <v>3052</v>
      </c>
      <c r="F3180" s="199" t="s">
        <v>176</v>
      </c>
      <c r="G3180" s="199" t="s">
        <v>177</v>
      </c>
      <c r="H3180" s="199" t="s">
        <v>3098</v>
      </c>
      <c r="I3180" s="200" t="s">
        <v>123</v>
      </c>
      <c r="J3180" s="199" t="s">
        <v>179</v>
      </c>
      <c r="K3180" s="199" t="s">
        <v>179</v>
      </c>
      <c r="L3180" s="199" t="s">
        <v>180</v>
      </c>
      <c r="M3180" s="199" t="s">
        <v>122</v>
      </c>
      <c r="N3180" s="201">
        <v>19.4312</v>
      </c>
      <c r="O3180" s="202" t="s">
        <v>81</v>
      </c>
      <c r="P3180" s="202"/>
      <c r="Q3180" s="203">
        <f t="shared" si="186"/>
        <v>0</v>
      </c>
      <c r="R3180" s="203">
        <f t="shared" si="187"/>
        <v>0</v>
      </c>
      <c r="S3180" s="213">
        <f>IF(M3180="nvt",0,IF(O3180&gt;0,VLOOKUP(M3180,'3-Productie normen'!A:K,VLOOKUP(O3180,'3-Productie normen'!$B$34:$C$35,2,FALSE),FALSE)))</f>
        <v>0</v>
      </c>
      <c r="T3180" s="213">
        <f t="shared" si="188"/>
        <v>0</v>
      </c>
      <c r="U3180" s="572"/>
    </row>
    <row r="3181" spans="1:21" ht="14.15" customHeight="1">
      <c r="A3181" s="231">
        <v>3180</v>
      </c>
      <c r="B3181" s="262" t="s">
        <v>94</v>
      </c>
      <c r="C3181" s="199" t="s">
        <v>2981</v>
      </c>
      <c r="D3181" s="199" t="s">
        <v>2353</v>
      </c>
      <c r="E3181" s="199" t="s">
        <v>3052</v>
      </c>
      <c r="F3181" s="199" t="s">
        <v>176</v>
      </c>
      <c r="G3181" s="199" t="s">
        <v>177</v>
      </c>
      <c r="H3181" s="199" t="s">
        <v>3099</v>
      </c>
      <c r="I3181" s="200" t="s">
        <v>123</v>
      </c>
      <c r="J3181" s="199" t="s">
        <v>179</v>
      </c>
      <c r="K3181" s="199" t="s">
        <v>179</v>
      </c>
      <c r="L3181" s="199" t="s">
        <v>180</v>
      </c>
      <c r="M3181" s="199" t="s">
        <v>122</v>
      </c>
      <c r="N3181" s="201">
        <v>17.261700000000001</v>
      </c>
      <c r="O3181" s="202" t="s">
        <v>81</v>
      </c>
      <c r="P3181" s="202"/>
      <c r="Q3181" s="203">
        <f t="shared" si="186"/>
        <v>0</v>
      </c>
      <c r="R3181" s="203">
        <f t="shared" si="187"/>
        <v>0</v>
      </c>
      <c r="S3181" s="213">
        <f>IF(M3181="nvt",0,IF(O3181&gt;0,VLOOKUP(M3181,'3-Productie normen'!A:K,VLOOKUP(O3181,'3-Productie normen'!$B$34:$C$35,2,FALSE),FALSE)))</f>
        <v>0</v>
      </c>
      <c r="T3181" s="213">
        <f t="shared" si="188"/>
        <v>0</v>
      </c>
      <c r="U3181" s="572"/>
    </row>
    <row r="3182" spans="1:21" ht="14.15" customHeight="1">
      <c r="A3182" s="231">
        <v>3181</v>
      </c>
      <c r="B3182" s="262" t="s">
        <v>94</v>
      </c>
      <c r="C3182" s="199" t="s">
        <v>2981</v>
      </c>
      <c r="D3182" s="199" t="s">
        <v>2353</v>
      </c>
      <c r="E3182" s="199" t="s">
        <v>3052</v>
      </c>
      <c r="F3182" s="199" t="s">
        <v>176</v>
      </c>
      <c r="G3182" s="199" t="s">
        <v>177</v>
      </c>
      <c r="H3182" s="199" t="s">
        <v>3100</v>
      </c>
      <c r="I3182" s="200" t="s">
        <v>136</v>
      </c>
      <c r="J3182" s="199" t="s">
        <v>179</v>
      </c>
      <c r="K3182" s="199" t="s">
        <v>762</v>
      </c>
      <c r="L3182" s="199" t="s">
        <v>180</v>
      </c>
      <c r="M3182" s="199" t="s">
        <v>137</v>
      </c>
      <c r="N3182" s="201">
        <v>44.616300000000003</v>
      </c>
      <c r="O3182" s="202" t="s">
        <v>81</v>
      </c>
      <c r="P3182" s="202"/>
      <c r="Q3182" s="203">
        <f t="shared" ref="Q3182:Q3245" si="189">IF(O3182="nvt",0,IF(O3182&gt;0,S3182*N3182,0))</f>
        <v>0</v>
      </c>
      <c r="R3182" s="203">
        <f t="shared" ref="R3182:R3245" si="190">IF(P3182&gt;0,T3182*N3182,0)</f>
        <v>0</v>
      </c>
      <c r="S3182" s="213">
        <f>IF(M3182="nvt",0,IF(O3182&gt;0,VLOOKUP(M3182,'3-Productie normen'!A:K,VLOOKUP(O3182,'3-Productie normen'!$B$34:$C$35,2,FALSE),FALSE)))</f>
        <v>0</v>
      </c>
      <c r="T3182" s="213">
        <f t="shared" ref="T3182:T3245" si="191">IF(P3182&gt;0,S3182*$T$8,0)</f>
        <v>0</v>
      </c>
      <c r="U3182" s="572"/>
    </row>
    <row r="3183" spans="1:21" ht="14.15" customHeight="1">
      <c r="A3183" s="231">
        <v>3182</v>
      </c>
      <c r="B3183" s="262" t="s">
        <v>94</v>
      </c>
      <c r="C3183" s="199" t="s">
        <v>2981</v>
      </c>
      <c r="D3183" s="199" t="s">
        <v>2353</v>
      </c>
      <c r="E3183" s="199" t="s">
        <v>3052</v>
      </c>
      <c r="F3183" s="199" t="s">
        <v>176</v>
      </c>
      <c r="G3183" s="199" t="s">
        <v>177</v>
      </c>
      <c r="H3183" s="199" t="s">
        <v>3101</v>
      </c>
      <c r="I3183" s="200" t="s">
        <v>123</v>
      </c>
      <c r="J3183" s="199" t="s">
        <v>179</v>
      </c>
      <c r="K3183" s="199" t="s">
        <v>179</v>
      </c>
      <c r="L3183" s="199" t="s">
        <v>180</v>
      </c>
      <c r="M3183" s="199" t="s">
        <v>122</v>
      </c>
      <c r="N3183" s="201">
        <v>19.4312</v>
      </c>
      <c r="O3183" s="202" t="s">
        <v>81</v>
      </c>
      <c r="P3183" s="202"/>
      <c r="Q3183" s="203">
        <f t="shared" si="189"/>
        <v>0</v>
      </c>
      <c r="R3183" s="203">
        <f t="shared" si="190"/>
        <v>0</v>
      </c>
      <c r="S3183" s="213">
        <f>IF(M3183="nvt",0,IF(O3183&gt;0,VLOOKUP(M3183,'3-Productie normen'!A:K,VLOOKUP(O3183,'3-Productie normen'!$B$34:$C$35,2,FALSE),FALSE)))</f>
        <v>0</v>
      </c>
      <c r="T3183" s="213">
        <f t="shared" si="191"/>
        <v>0</v>
      </c>
      <c r="U3183" s="572"/>
    </row>
    <row r="3184" spans="1:21" ht="14.15" customHeight="1">
      <c r="A3184" s="231">
        <v>3183</v>
      </c>
      <c r="B3184" s="262" t="s">
        <v>94</v>
      </c>
      <c r="C3184" s="199" t="s">
        <v>2981</v>
      </c>
      <c r="D3184" s="199" t="s">
        <v>2353</v>
      </c>
      <c r="E3184" s="199" t="s">
        <v>3052</v>
      </c>
      <c r="F3184" s="199" t="s">
        <v>176</v>
      </c>
      <c r="G3184" s="199" t="s">
        <v>177</v>
      </c>
      <c r="H3184" s="199" t="s">
        <v>3102</v>
      </c>
      <c r="I3184" s="200" t="s">
        <v>123</v>
      </c>
      <c r="J3184" s="199" t="s">
        <v>179</v>
      </c>
      <c r="K3184" s="199" t="s">
        <v>179</v>
      </c>
      <c r="L3184" s="199" t="s">
        <v>180</v>
      </c>
      <c r="M3184" s="199" t="s">
        <v>122</v>
      </c>
      <c r="N3184" s="201">
        <v>19.4312</v>
      </c>
      <c r="O3184" s="202" t="s">
        <v>81</v>
      </c>
      <c r="P3184" s="202"/>
      <c r="Q3184" s="203">
        <f t="shared" si="189"/>
        <v>0</v>
      </c>
      <c r="R3184" s="203">
        <f t="shared" si="190"/>
        <v>0</v>
      </c>
      <c r="S3184" s="213">
        <f>IF(M3184="nvt",0,IF(O3184&gt;0,VLOOKUP(M3184,'3-Productie normen'!A:K,VLOOKUP(O3184,'3-Productie normen'!$B$34:$C$35,2,FALSE),FALSE)))</f>
        <v>0</v>
      </c>
      <c r="T3184" s="213">
        <f t="shared" si="191"/>
        <v>0</v>
      </c>
      <c r="U3184" s="572"/>
    </row>
    <row r="3185" spans="1:21" ht="14.15" customHeight="1">
      <c r="A3185" s="231">
        <v>3184</v>
      </c>
      <c r="B3185" s="262" t="s">
        <v>94</v>
      </c>
      <c r="C3185" s="199" t="s">
        <v>2981</v>
      </c>
      <c r="D3185" s="199" t="s">
        <v>2353</v>
      </c>
      <c r="E3185" s="199" t="s">
        <v>3052</v>
      </c>
      <c r="F3185" s="199" t="s">
        <v>176</v>
      </c>
      <c r="G3185" s="199" t="s">
        <v>177</v>
      </c>
      <c r="H3185" s="199" t="s">
        <v>3103</v>
      </c>
      <c r="I3185" s="207" t="s">
        <v>123</v>
      </c>
      <c r="J3185" s="199" t="s">
        <v>179</v>
      </c>
      <c r="K3185" s="199" t="s">
        <v>187</v>
      </c>
      <c r="L3185" s="199" t="s">
        <v>180</v>
      </c>
      <c r="M3185" s="199" t="s">
        <v>141</v>
      </c>
      <c r="N3185" s="201">
        <v>18.738099999999999</v>
      </c>
      <c r="O3185" s="202" t="s">
        <v>81</v>
      </c>
      <c r="P3185" s="202"/>
      <c r="Q3185" s="203">
        <f t="shared" si="189"/>
        <v>0</v>
      </c>
      <c r="R3185" s="203">
        <f t="shared" si="190"/>
        <v>0</v>
      </c>
      <c r="S3185" s="213">
        <f>IF(M3185="nvt",0,IF(O3185&gt;0,VLOOKUP(M3185,'3-Productie normen'!A:K,VLOOKUP(O3185,'3-Productie normen'!$B$34:$C$35,2,FALSE),FALSE)))</f>
        <v>0</v>
      </c>
      <c r="T3185" s="213">
        <f t="shared" si="191"/>
        <v>0</v>
      </c>
      <c r="U3185" s="572"/>
    </row>
    <row r="3186" spans="1:21" ht="14.15" customHeight="1">
      <c r="A3186" s="232">
        <v>3185</v>
      </c>
      <c r="B3186" s="262" t="s">
        <v>94</v>
      </c>
      <c r="C3186" s="199" t="s">
        <v>2981</v>
      </c>
      <c r="D3186" s="199" t="s">
        <v>2353</v>
      </c>
      <c r="E3186" s="199" t="s">
        <v>3052</v>
      </c>
      <c r="F3186" s="199" t="s">
        <v>176</v>
      </c>
      <c r="G3186" s="199" t="s">
        <v>177</v>
      </c>
      <c r="H3186" s="199" t="s">
        <v>3104</v>
      </c>
      <c r="I3186" s="200" t="s">
        <v>143</v>
      </c>
      <c r="J3186" s="199" t="s">
        <v>790</v>
      </c>
      <c r="K3186" s="199" t="s">
        <v>793</v>
      </c>
      <c r="L3186" s="199" t="s">
        <v>263</v>
      </c>
      <c r="M3186" s="199" t="s">
        <v>143</v>
      </c>
      <c r="N3186" s="201">
        <v>276.01600000000002</v>
      </c>
      <c r="O3186" s="202"/>
      <c r="P3186" s="202"/>
      <c r="Q3186" s="203">
        <f t="shared" si="189"/>
        <v>0</v>
      </c>
      <c r="R3186" s="203">
        <f t="shared" si="190"/>
        <v>0</v>
      </c>
      <c r="S3186" s="213">
        <f>IF(M3186="nvt",0,IF(O3186&gt;0,VLOOKUP(M3186,'3-Productie normen'!A:K,VLOOKUP(O3186,'3-Productie normen'!$B$34:$C$35,2,FALSE),FALSE)))</f>
        <v>0</v>
      </c>
      <c r="T3186" s="213">
        <f t="shared" si="191"/>
        <v>0</v>
      </c>
      <c r="U3186" s="572"/>
    </row>
    <row r="3187" spans="1:21" ht="14.15" customHeight="1">
      <c r="A3187" s="231">
        <v>3186</v>
      </c>
      <c r="B3187" s="262" t="s">
        <v>94</v>
      </c>
      <c r="C3187" s="199" t="s">
        <v>2981</v>
      </c>
      <c r="D3187" s="199" t="s">
        <v>2353</v>
      </c>
      <c r="E3187" s="199" t="s">
        <v>3052</v>
      </c>
      <c r="F3187" s="199" t="s">
        <v>176</v>
      </c>
      <c r="G3187" s="199" t="s">
        <v>177</v>
      </c>
      <c r="H3187" s="199" t="s">
        <v>3105</v>
      </c>
      <c r="I3187" s="200" t="s">
        <v>143</v>
      </c>
      <c r="J3187" s="199" t="s">
        <v>790</v>
      </c>
      <c r="K3187" s="199" t="s">
        <v>793</v>
      </c>
      <c r="L3187" s="199" t="s">
        <v>263</v>
      </c>
      <c r="M3187" s="199" t="s">
        <v>143</v>
      </c>
      <c r="N3187" s="201">
        <v>458.36410000000001</v>
      </c>
      <c r="O3187" s="202"/>
      <c r="P3187" s="202"/>
      <c r="Q3187" s="203">
        <f t="shared" si="189"/>
        <v>0</v>
      </c>
      <c r="R3187" s="203">
        <f t="shared" si="190"/>
        <v>0</v>
      </c>
      <c r="S3187" s="213">
        <f>IF(M3187="nvt",0,IF(O3187&gt;0,VLOOKUP(M3187,'3-Productie normen'!A:K,VLOOKUP(O3187,'3-Productie normen'!$B$34:$C$35,2,FALSE),FALSE)))</f>
        <v>0</v>
      </c>
      <c r="T3187" s="213">
        <f t="shared" si="191"/>
        <v>0</v>
      </c>
      <c r="U3187" s="572"/>
    </row>
    <row r="3188" spans="1:21" ht="14.15" customHeight="1">
      <c r="A3188" s="231">
        <v>3187</v>
      </c>
      <c r="B3188" s="262" t="s">
        <v>94</v>
      </c>
      <c r="C3188" s="199" t="s">
        <v>2981</v>
      </c>
      <c r="D3188" s="199" t="s">
        <v>2353</v>
      </c>
      <c r="E3188" s="199" t="s">
        <v>3052</v>
      </c>
      <c r="F3188" s="199" t="s">
        <v>176</v>
      </c>
      <c r="G3188" s="199" t="s">
        <v>177</v>
      </c>
      <c r="H3188" s="199" t="s">
        <v>3106</v>
      </c>
      <c r="I3188" s="200" t="s">
        <v>245</v>
      </c>
      <c r="J3188" s="199" t="s">
        <v>255</v>
      </c>
      <c r="K3188" s="199" t="s">
        <v>256</v>
      </c>
      <c r="L3188" s="199" t="s">
        <v>263</v>
      </c>
      <c r="M3188" s="199" t="s">
        <v>143</v>
      </c>
      <c r="N3188" s="201">
        <v>127.46169999999999</v>
      </c>
      <c r="O3188" s="202"/>
      <c r="P3188" s="202"/>
      <c r="Q3188" s="203">
        <f t="shared" si="189"/>
        <v>0</v>
      </c>
      <c r="R3188" s="203">
        <f t="shared" si="190"/>
        <v>0</v>
      </c>
      <c r="S3188" s="213">
        <f>IF(M3188="nvt",0,IF(O3188&gt;0,VLOOKUP(M3188,'3-Productie normen'!A:K,VLOOKUP(O3188,'3-Productie normen'!$B$34:$C$35,2,FALSE),FALSE)))</f>
        <v>0</v>
      </c>
      <c r="T3188" s="213">
        <f t="shared" si="191"/>
        <v>0</v>
      </c>
      <c r="U3188" s="572"/>
    </row>
    <row r="3189" spans="1:21" ht="14.15" customHeight="1">
      <c r="A3189" s="231">
        <v>3188</v>
      </c>
      <c r="B3189" s="262" t="s">
        <v>94</v>
      </c>
      <c r="C3189" s="199" t="s">
        <v>2981</v>
      </c>
      <c r="D3189" s="199" t="s">
        <v>2353</v>
      </c>
      <c r="E3189" s="199" t="s">
        <v>3052</v>
      </c>
      <c r="F3189" s="199" t="s">
        <v>176</v>
      </c>
      <c r="G3189" s="199" t="s">
        <v>177</v>
      </c>
      <c r="H3189" s="199" t="s">
        <v>3107</v>
      </c>
      <c r="I3189" s="200" t="s">
        <v>130</v>
      </c>
      <c r="J3189" s="199" t="s">
        <v>222</v>
      </c>
      <c r="K3189" s="199" t="s">
        <v>237</v>
      </c>
      <c r="L3189" s="199" t="s">
        <v>263</v>
      </c>
      <c r="M3189" s="199" t="s">
        <v>238</v>
      </c>
      <c r="N3189" s="201">
        <v>42.687100000000001</v>
      </c>
      <c r="O3189" s="202" t="s">
        <v>81</v>
      </c>
      <c r="P3189" s="202"/>
      <c r="Q3189" s="203">
        <f t="shared" si="189"/>
        <v>0</v>
      </c>
      <c r="R3189" s="203">
        <f t="shared" si="190"/>
        <v>0</v>
      </c>
      <c r="S3189" s="213">
        <f>IF(M3189="nvt",0,IF(O3189&gt;0,VLOOKUP(M3189,'3-Productie normen'!A:K,VLOOKUP(O3189,'3-Productie normen'!$B$34:$C$35,2,FALSE),FALSE)))</f>
        <v>0</v>
      </c>
      <c r="T3189" s="213">
        <f t="shared" si="191"/>
        <v>0</v>
      </c>
      <c r="U3189" s="572"/>
    </row>
    <row r="3190" spans="1:21" ht="14.15" customHeight="1">
      <c r="A3190" s="231">
        <v>3189</v>
      </c>
      <c r="B3190" s="262" t="s">
        <v>94</v>
      </c>
      <c r="C3190" s="199" t="s">
        <v>2981</v>
      </c>
      <c r="D3190" s="199" t="s">
        <v>2353</v>
      </c>
      <c r="E3190" s="199" t="s">
        <v>3052</v>
      </c>
      <c r="F3190" s="199" t="s">
        <v>176</v>
      </c>
      <c r="G3190" s="199" t="s">
        <v>177</v>
      </c>
      <c r="H3190" s="199" t="s">
        <v>3108</v>
      </c>
      <c r="I3190" s="200" t="s">
        <v>130</v>
      </c>
      <c r="J3190" s="199" t="s">
        <v>222</v>
      </c>
      <c r="K3190" s="199" t="s">
        <v>279</v>
      </c>
      <c r="L3190" s="199" t="s">
        <v>180</v>
      </c>
      <c r="M3190" s="199" t="s">
        <v>140</v>
      </c>
      <c r="N3190" s="201">
        <v>2.7490000000000001</v>
      </c>
      <c r="O3190" s="202" t="s">
        <v>81</v>
      </c>
      <c r="P3190" s="202"/>
      <c r="Q3190" s="203">
        <f t="shared" si="189"/>
        <v>0</v>
      </c>
      <c r="R3190" s="203">
        <f t="shared" si="190"/>
        <v>0</v>
      </c>
      <c r="S3190" s="213">
        <f>IF(M3190="nvt",0,IF(O3190&gt;0,VLOOKUP(M3190,'3-Productie normen'!A:K,VLOOKUP(O3190,'3-Productie normen'!$B$34:$C$35,2,FALSE),FALSE)))</f>
        <v>0</v>
      </c>
      <c r="T3190" s="213">
        <f t="shared" si="191"/>
        <v>0</v>
      </c>
      <c r="U3190" s="572"/>
    </row>
    <row r="3191" spans="1:21" ht="14.15" customHeight="1">
      <c r="A3191" s="231">
        <v>3190</v>
      </c>
      <c r="B3191" s="262" t="s">
        <v>94</v>
      </c>
      <c r="C3191" s="199" t="s">
        <v>2981</v>
      </c>
      <c r="D3191" s="199" t="s">
        <v>2353</v>
      </c>
      <c r="E3191" s="199" t="s">
        <v>3052</v>
      </c>
      <c r="F3191" s="199" t="s">
        <v>176</v>
      </c>
      <c r="G3191" s="199" t="s">
        <v>177</v>
      </c>
      <c r="H3191" s="199" t="s">
        <v>3109</v>
      </c>
      <c r="I3191" s="200" t="s">
        <v>245</v>
      </c>
      <c r="J3191" s="199" t="s">
        <v>255</v>
      </c>
      <c r="K3191" s="199" t="s">
        <v>256</v>
      </c>
      <c r="L3191" s="199" t="s">
        <v>461</v>
      </c>
      <c r="M3191" s="199" t="s">
        <v>143</v>
      </c>
      <c r="N3191" s="201">
        <v>1.3651</v>
      </c>
      <c r="O3191" s="202"/>
      <c r="P3191" s="202"/>
      <c r="Q3191" s="203">
        <f t="shared" si="189"/>
        <v>0</v>
      </c>
      <c r="R3191" s="203">
        <f t="shared" si="190"/>
        <v>0</v>
      </c>
      <c r="S3191" s="213">
        <f>IF(M3191="nvt",0,IF(O3191&gt;0,VLOOKUP(M3191,'3-Productie normen'!A:K,VLOOKUP(O3191,'3-Productie normen'!$B$34:$C$35,2,FALSE),FALSE)))</f>
        <v>0</v>
      </c>
      <c r="T3191" s="213">
        <f t="shared" si="191"/>
        <v>0</v>
      </c>
      <c r="U3191" s="572"/>
    </row>
    <row r="3192" spans="1:21" ht="14.15" customHeight="1">
      <c r="A3192" s="231">
        <v>3191</v>
      </c>
      <c r="B3192" s="262" t="s">
        <v>94</v>
      </c>
      <c r="C3192" s="199" t="s">
        <v>2981</v>
      </c>
      <c r="D3192" s="199" t="s">
        <v>2353</v>
      </c>
      <c r="E3192" s="199" t="s">
        <v>3052</v>
      </c>
      <c r="F3192" s="199" t="s">
        <v>176</v>
      </c>
      <c r="G3192" s="199" t="s">
        <v>177</v>
      </c>
      <c r="H3192" s="199" t="s">
        <v>3110</v>
      </c>
      <c r="I3192" s="200" t="s">
        <v>133</v>
      </c>
      <c r="J3192" s="199" t="s">
        <v>222</v>
      </c>
      <c r="K3192" s="199" t="s">
        <v>223</v>
      </c>
      <c r="L3192" s="199" t="s">
        <v>461</v>
      </c>
      <c r="M3192" s="199" t="s">
        <v>138</v>
      </c>
      <c r="N3192" s="201">
        <v>5.9428999999999998</v>
      </c>
      <c r="O3192" s="202" t="s">
        <v>81</v>
      </c>
      <c r="P3192" s="202"/>
      <c r="Q3192" s="203">
        <f t="shared" si="189"/>
        <v>0</v>
      </c>
      <c r="R3192" s="203">
        <f t="shared" si="190"/>
        <v>0</v>
      </c>
      <c r="S3192" s="213">
        <f>IF(M3192="nvt",0,IF(O3192&gt;0,VLOOKUP(M3192,'3-Productie normen'!A:K,VLOOKUP(O3192,'3-Productie normen'!$B$34:$C$35,2,FALSE),FALSE)))</f>
        <v>0</v>
      </c>
      <c r="T3192" s="213">
        <f t="shared" si="191"/>
        <v>0</v>
      </c>
      <c r="U3192" s="572"/>
    </row>
    <row r="3193" spans="1:21" ht="14.15" customHeight="1">
      <c r="A3193" s="231">
        <v>3192</v>
      </c>
      <c r="B3193" s="262" t="s">
        <v>94</v>
      </c>
      <c r="C3193" s="199" t="s">
        <v>2981</v>
      </c>
      <c r="D3193" s="199" t="s">
        <v>2353</v>
      </c>
      <c r="E3193" s="199" t="s">
        <v>3052</v>
      </c>
      <c r="F3193" s="199" t="s">
        <v>176</v>
      </c>
      <c r="G3193" s="199" t="s">
        <v>177</v>
      </c>
      <c r="H3193" s="199" t="s">
        <v>3111</v>
      </c>
      <c r="I3193" s="200" t="s">
        <v>133</v>
      </c>
      <c r="J3193" s="199" t="s">
        <v>222</v>
      </c>
      <c r="K3193" s="199" t="s">
        <v>223</v>
      </c>
      <c r="L3193" s="199" t="s">
        <v>143</v>
      </c>
      <c r="M3193" s="199" t="s">
        <v>138</v>
      </c>
      <c r="N3193" s="201">
        <v>1.75</v>
      </c>
      <c r="O3193" s="202" t="s">
        <v>81</v>
      </c>
      <c r="P3193" s="202"/>
      <c r="Q3193" s="203">
        <f t="shared" si="189"/>
        <v>0</v>
      </c>
      <c r="R3193" s="203">
        <f t="shared" si="190"/>
        <v>0</v>
      </c>
      <c r="S3193" s="213">
        <f>IF(M3193="nvt",0,IF(O3193&gt;0,VLOOKUP(M3193,'3-Productie normen'!A:K,VLOOKUP(O3193,'3-Productie normen'!$B$34:$C$35,2,FALSE),FALSE)))</f>
        <v>0</v>
      </c>
      <c r="T3193" s="213">
        <f t="shared" si="191"/>
        <v>0</v>
      </c>
      <c r="U3193" s="572"/>
    </row>
    <row r="3194" spans="1:21" ht="14.15" customHeight="1">
      <c r="A3194" s="232">
        <v>3193</v>
      </c>
      <c r="B3194" s="262" t="s">
        <v>94</v>
      </c>
      <c r="C3194" s="199" t="s">
        <v>2981</v>
      </c>
      <c r="D3194" s="199" t="s">
        <v>2353</v>
      </c>
      <c r="E3194" s="199" t="s">
        <v>3052</v>
      </c>
      <c r="F3194" s="199" t="s">
        <v>176</v>
      </c>
      <c r="G3194" s="199" t="s">
        <v>177</v>
      </c>
      <c r="H3194" s="199" t="s">
        <v>3112</v>
      </c>
      <c r="I3194" s="200" t="s">
        <v>133</v>
      </c>
      <c r="J3194" s="199" t="s">
        <v>222</v>
      </c>
      <c r="K3194" s="199" t="s">
        <v>223</v>
      </c>
      <c r="L3194" s="199" t="s">
        <v>461</v>
      </c>
      <c r="M3194" s="199" t="s">
        <v>138</v>
      </c>
      <c r="N3194" s="201">
        <v>2.4257</v>
      </c>
      <c r="O3194" s="202" t="s">
        <v>81</v>
      </c>
      <c r="P3194" s="202"/>
      <c r="Q3194" s="203">
        <f t="shared" si="189"/>
        <v>0</v>
      </c>
      <c r="R3194" s="203">
        <f t="shared" si="190"/>
        <v>0</v>
      </c>
      <c r="S3194" s="213">
        <f>IF(M3194="nvt",0,IF(O3194&gt;0,VLOOKUP(M3194,'3-Productie normen'!A:K,VLOOKUP(O3194,'3-Productie normen'!$B$34:$C$35,2,FALSE),FALSE)))</f>
        <v>0</v>
      </c>
      <c r="T3194" s="213">
        <f t="shared" si="191"/>
        <v>0</v>
      </c>
      <c r="U3194" s="572"/>
    </row>
    <row r="3195" spans="1:21" ht="14.15" customHeight="1">
      <c r="A3195" s="231">
        <v>3194</v>
      </c>
      <c r="B3195" s="262" t="s">
        <v>94</v>
      </c>
      <c r="C3195" s="199" t="s">
        <v>2981</v>
      </c>
      <c r="D3195" s="199" t="s">
        <v>2353</v>
      </c>
      <c r="E3195" s="199" t="s">
        <v>3052</v>
      </c>
      <c r="F3195" s="199" t="s">
        <v>176</v>
      </c>
      <c r="G3195" s="199" t="s">
        <v>177</v>
      </c>
      <c r="H3195" s="199" t="s">
        <v>3113</v>
      </c>
      <c r="I3195" s="200" t="s">
        <v>143</v>
      </c>
      <c r="J3195" s="199" t="s">
        <v>255</v>
      </c>
      <c r="K3195" s="199" t="s">
        <v>256</v>
      </c>
      <c r="L3195" s="199" t="s">
        <v>263</v>
      </c>
      <c r="M3195" s="199" t="s">
        <v>143</v>
      </c>
      <c r="N3195" s="201">
        <v>47.831099999999999</v>
      </c>
      <c r="O3195" s="202"/>
      <c r="P3195" s="202"/>
      <c r="Q3195" s="203">
        <f t="shared" si="189"/>
        <v>0</v>
      </c>
      <c r="R3195" s="203">
        <f t="shared" si="190"/>
        <v>0</v>
      </c>
      <c r="S3195" s="213">
        <f>IF(M3195="nvt",0,IF(O3195&gt;0,VLOOKUP(M3195,'3-Productie normen'!A:K,VLOOKUP(O3195,'3-Productie normen'!$B$34:$C$35,2,FALSE),FALSE)))</f>
        <v>0</v>
      </c>
      <c r="T3195" s="213">
        <f t="shared" si="191"/>
        <v>0</v>
      </c>
      <c r="U3195" s="572"/>
    </row>
    <row r="3196" spans="1:21" ht="14.15" customHeight="1">
      <c r="A3196" s="231">
        <v>3195</v>
      </c>
      <c r="B3196" s="262" t="s">
        <v>94</v>
      </c>
      <c r="C3196" s="199" t="s">
        <v>2981</v>
      </c>
      <c r="D3196" s="199" t="s">
        <v>2353</v>
      </c>
      <c r="E3196" s="199" t="s">
        <v>3052</v>
      </c>
      <c r="F3196" s="199" t="s">
        <v>176</v>
      </c>
      <c r="G3196" s="199" t="s">
        <v>177</v>
      </c>
      <c r="H3196" s="199" t="s">
        <v>3114</v>
      </c>
      <c r="I3196" s="200" t="s">
        <v>143</v>
      </c>
      <c r="J3196" s="199" t="s">
        <v>255</v>
      </c>
      <c r="K3196" s="199" t="s">
        <v>256</v>
      </c>
      <c r="L3196" s="199" t="s">
        <v>263</v>
      </c>
      <c r="M3196" s="199" t="s">
        <v>143</v>
      </c>
      <c r="N3196" s="201">
        <v>37.031199999999998</v>
      </c>
      <c r="O3196" s="202"/>
      <c r="P3196" s="202"/>
      <c r="Q3196" s="203">
        <f t="shared" si="189"/>
        <v>0</v>
      </c>
      <c r="R3196" s="203">
        <f t="shared" si="190"/>
        <v>0</v>
      </c>
      <c r="S3196" s="213">
        <f>IF(M3196="nvt",0,IF(O3196&gt;0,VLOOKUP(M3196,'3-Productie normen'!A:K,VLOOKUP(O3196,'3-Productie normen'!$B$34:$C$35,2,FALSE),FALSE)))</f>
        <v>0</v>
      </c>
      <c r="T3196" s="213">
        <f t="shared" si="191"/>
        <v>0</v>
      </c>
      <c r="U3196" s="572"/>
    </row>
    <row r="3197" spans="1:21" ht="14.15" customHeight="1">
      <c r="A3197" s="231">
        <v>3196</v>
      </c>
      <c r="B3197" s="262" t="s">
        <v>94</v>
      </c>
      <c r="C3197" s="199" t="s">
        <v>2981</v>
      </c>
      <c r="D3197" s="199" t="s">
        <v>2353</v>
      </c>
      <c r="E3197" s="199" t="s">
        <v>3052</v>
      </c>
      <c r="F3197" s="199" t="s">
        <v>176</v>
      </c>
      <c r="G3197" s="199" t="s">
        <v>177</v>
      </c>
      <c r="H3197" s="199" t="s">
        <v>3115</v>
      </c>
      <c r="I3197" s="200" t="s">
        <v>143</v>
      </c>
      <c r="J3197" s="199" t="s">
        <v>209</v>
      </c>
      <c r="K3197" s="199" t="s">
        <v>210</v>
      </c>
      <c r="L3197" s="199" t="s">
        <v>381</v>
      </c>
      <c r="M3197" s="199" t="s">
        <v>143</v>
      </c>
      <c r="N3197" s="201">
        <v>2.4363999999999999</v>
      </c>
      <c r="O3197" s="202"/>
      <c r="P3197" s="202"/>
      <c r="Q3197" s="203">
        <f t="shared" si="189"/>
        <v>0</v>
      </c>
      <c r="R3197" s="203">
        <f t="shared" si="190"/>
        <v>0</v>
      </c>
      <c r="S3197" s="213">
        <f>IF(M3197="nvt",0,IF(O3197&gt;0,VLOOKUP(M3197,'3-Productie normen'!A:K,VLOOKUP(O3197,'3-Productie normen'!$B$34:$C$35,2,FALSE),FALSE)))</f>
        <v>0</v>
      </c>
      <c r="T3197" s="213">
        <f t="shared" si="191"/>
        <v>0</v>
      </c>
      <c r="U3197" s="572"/>
    </row>
    <row r="3198" spans="1:21" ht="14.15" customHeight="1">
      <c r="A3198" s="231">
        <v>3197</v>
      </c>
      <c r="B3198" s="262" t="s">
        <v>94</v>
      </c>
      <c r="C3198" s="199" t="s">
        <v>2981</v>
      </c>
      <c r="D3198" s="199" t="s">
        <v>2353</v>
      </c>
      <c r="E3198" s="199" t="s">
        <v>3052</v>
      </c>
      <c r="F3198" s="199" t="s">
        <v>176</v>
      </c>
      <c r="G3198" s="199" t="s">
        <v>177</v>
      </c>
      <c r="H3198" s="199" t="s">
        <v>3116</v>
      </c>
      <c r="I3198" s="200" t="s">
        <v>143</v>
      </c>
      <c r="J3198" s="199" t="s">
        <v>790</v>
      </c>
      <c r="K3198" s="199" t="s">
        <v>793</v>
      </c>
      <c r="L3198" s="199" t="s">
        <v>381</v>
      </c>
      <c r="M3198" s="199" t="s">
        <v>143</v>
      </c>
      <c r="N3198" s="201">
        <v>9.4995999999999992</v>
      </c>
      <c r="O3198" s="202"/>
      <c r="P3198" s="202"/>
      <c r="Q3198" s="203">
        <f t="shared" si="189"/>
        <v>0</v>
      </c>
      <c r="R3198" s="203">
        <f t="shared" si="190"/>
        <v>0</v>
      </c>
      <c r="S3198" s="213">
        <f>IF(M3198="nvt",0,IF(O3198&gt;0,VLOOKUP(M3198,'3-Productie normen'!A:K,VLOOKUP(O3198,'3-Productie normen'!$B$34:$C$35,2,FALSE),FALSE)))</f>
        <v>0</v>
      </c>
      <c r="T3198" s="213">
        <f t="shared" si="191"/>
        <v>0</v>
      </c>
      <c r="U3198" s="572"/>
    </row>
    <row r="3199" spans="1:21" ht="14.15" customHeight="1">
      <c r="A3199" s="231">
        <v>3198</v>
      </c>
      <c r="B3199" s="262" t="s">
        <v>94</v>
      </c>
      <c r="C3199" s="199" t="s">
        <v>2981</v>
      </c>
      <c r="D3199" s="199" t="s">
        <v>2353</v>
      </c>
      <c r="E3199" s="199" t="s">
        <v>3052</v>
      </c>
      <c r="F3199" s="199" t="s">
        <v>176</v>
      </c>
      <c r="G3199" s="199" t="s">
        <v>177</v>
      </c>
      <c r="H3199" s="199" t="s">
        <v>3117</v>
      </c>
      <c r="I3199" s="200" t="s">
        <v>130</v>
      </c>
      <c r="J3199" s="199" t="s">
        <v>209</v>
      </c>
      <c r="K3199" s="199" t="s">
        <v>220</v>
      </c>
      <c r="L3199" s="199" t="s">
        <v>398</v>
      </c>
      <c r="M3199" s="199" t="s">
        <v>140</v>
      </c>
      <c r="N3199" s="201">
        <v>3.7296</v>
      </c>
      <c r="O3199" s="202" t="s">
        <v>81</v>
      </c>
      <c r="P3199" s="202"/>
      <c r="Q3199" s="203">
        <f t="shared" si="189"/>
        <v>0</v>
      </c>
      <c r="R3199" s="203">
        <f t="shared" si="190"/>
        <v>0</v>
      </c>
      <c r="S3199" s="213">
        <f>IF(M3199="nvt",0,IF(O3199&gt;0,VLOOKUP(M3199,'3-Productie normen'!A:K,VLOOKUP(O3199,'3-Productie normen'!$B$34:$C$35,2,FALSE),FALSE)))</f>
        <v>0</v>
      </c>
      <c r="T3199" s="213">
        <f t="shared" si="191"/>
        <v>0</v>
      </c>
      <c r="U3199" s="572"/>
    </row>
    <row r="3200" spans="1:21" ht="14.15" customHeight="1">
      <c r="A3200" s="231">
        <v>3199</v>
      </c>
      <c r="B3200" s="262" t="s">
        <v>94</v>
      </c>
      <c r="C3200" s="199" t="s">
        <v>2981</v>
      </c>
      <c r="D3200" s="199" t="s">
        <v>2353</v>
      </c>
      <c r="E3200" s="199" t="s">
        <v>3052</v>
      </c>
      <c r="F3200" s="199" t="s">
        <v>176</v>
      </c>
      <c r="G3200" s="199" t="s">
        <v>177</v>
      </c>
      <c r="H3200" s="199" t="s">
        <v>3118</v>
      </c>
      <c r="I3200" s="200" t="s">
        <v>130</v>
      </c>
      <c r="J3200" s="199" t="s">
        <v>209</v>
      </c>
      <c r="K3200" s="199" t="s">
        <v>220</v>
      </c>
      <c r="L3200" s="199" t="s">
        <v>398</v>
      </c>
      <c r="M3200" s="199" t="s">
        <v>140</v>
      </c>
      <c r="N3200" s="201">
        <v>2.5501</v>
      </c>
      <c r="O3200" s="202" t="s">
        <v>81</v>
      </c>
      <c r="P3200" s="202"/>
      <c r="Q3200" s="203">
        <f t="shared" si="189"/>
        <v>0</v>
      </c>
      <c r="R3200" s="203">
        <f t="shared" si="190"/>
        <v>0</v>
      </c>
      <c r="S3200" s="213">
        <f>IF(M3200="nvt",0,IF(O3200&gt;0,VLOOKUP(M3200,'3-Productie normen'!A:K,VLOOKUP(O3200,'3-Productie normen'!$B$34:$C$35,2,FALSE),FALSE)))</f>
        <v>0</v>
      </c>
      <c r="T3200" s="213">
        <f t="shared" si="191"/>
        <v>0</v>
      </c>
      <c r="U3200" s="572"/>
    </row>
    <row r="3201" spans="1:21" ht="14.15" customHeight="1">
      <c r="A3201" s="231">
        <v>3200</v>
      </c>
      <c r="B3201" s="262" t="s">
        <v>94</v>
      </c>
      <c r="C3201" s="199" t="s">
        <v>2981</v>
      </c>
      <c r="D3201" s="199" t="s">
        <v>2353</v>
      </c>
      <c r="E3201" s="199" t="s">
        <v>3052</v>
      </c>
      <c r="F3201" s="199" t="s">
        <v>176</v>
      </c>
      <c r="G3201" s="199" t="s">
        <v>177</v>
      </c>
      <c r="H3201" s="199" t="s">
        <v>3119</v>
      </c>
      <c r="I3201" s="200" t="s">
        <v>130</v>
      </c>
      <c r="J3201" s="199" t="s">
        <v>209</v>
      </c>
      <c r="K3201" s="199" t="s">
        <v>220</v>
      </c>
      <c r="L3201" s="199" t="s">
        <v>180</v>
      </c>
      <c r="M3201" s="199" t="s">
        <v>140</v>
      </c>
      <c r="N3201" s="201">
        <v>10.4816</v>
      </c>
      <c r="O3201" s="202" t="s">
        <v>81</v>
      </c>
      <c r="P3201" s="202"/>
      <c r="Q3201" s="203">
        <f t="shared" si="189"/>
        <v>0</v>
      </c>
      <c r="R3201" s="203">
        <f t="shared" si="190"/>
        <v>0</v>
      </c>
      <c r="S3201" s="213">
        <f>IF(M3201="nvt",0,IF(O3201&gt;0,VLOOKUP(M3201,'3-Productie normen'!A:K,VLOOKUP(O3201,'3-Productie normen'!$B$34:$C$35,2,FALSE),FALSE)))</f>
        <v>0</v>
      </c>
      <c r="T3201" s="213">
        <f t="shared" si="191"/>
        <v>0</v>
      </c>
      <c r="U3201" s="572"/>
    </row>
    <row r="3202" spans="1:21" ht="14.15" customHeight="1">
      <c r="A3202" s="232">
        <v>3201</v>
      </c>
      <c r="B3202" s="262" t="s">
        <v>94</v>
      </c>
      <c r="C3202" s="199" t="s">
        <v>2981</v>
      </c>
      <c r="D3202" s="199" t="s">
        <v>2353</v>
      </c>
      <c r="E3202" s="199" t="s">
        <v>3052</v>
      </c>
      <c r="F3202" s="199" t="s">
        <v>176</v>
      </c>
      <c r="G3202" s="199" t="s">
        <v>177</v>
      </c>
      <c r="H3202" s="199" t="s">
        <v>3120</v>
      </c>
      <c r="I3202" s="200" t="s">
        <v>130</v>
      </c>
      <c r="J3202" s="199" t="s">
        <v>209</v>
      </c>
      <c r="K3202" s="199" t="s">
        <v>220</v>
      </c>
      <c r="L3202" s="199" t="s">
        <v>180</v>
      </c>
      <c r="M3202" s="199" t="s">
        <v>140</v>
      </c>
      <c r="N3202" s="201">
        <v>7.7172000000000001</v>
      </c>
      <c r="O3202" s="202" t="s">
        <v>81</v>
      </c>
      <c r="P3202" s="202"/>
      <c r="Q3202" s="203">
        <f t="shared" si="189"/>
        <v>0</v>
      </c>
      <c r="R3202" s="203">
        <f t="shared" si="190"/>
        <v>0</v>
      </c>
      <c r="S3202" s="213">
        <f>IF(M3202="nvt",0,IF(O3202&gt;0,VLOOKUP(M3202,'3-Productie normen'!A:K,VLOOKUP(O3202,'3-Productie normen'!$B$34:$C$35,2,FALSE),FALSE)))</f>
        <v>0</v>
      </c>
      <c r="T3202" s="213">
        <f t="shared" si="191"/>
        <v>0</v>
      </c>
      <c r="U3202" s="572"/>
    </row>
    <row r="3203" spans="1:21" ht="14.15" customHeight="1">
      <c r="A3203" s="231">
        <v>3202</v>
      </c>
      <c r="B3203" s="262" t="s">
        <v>94</v>
      </c>
      <c r="C3203" s="199" t="s">
        <v>2981</v>
      </c>
      <c r="D3203" s="199" t="s">
        <v>2353</v>
      </c>
      <c r="E3203" s="199" t="s">
        <v>3052</v>
      </c>
      <c r="F3203" s="199" t="s">
        <v>176</v>
      </c>
      <c r="G3203" s="199" t="s">
        <v>407</v>
      </c>
      <c r="H3203" s="199" t="s">
        <v>3121</v>
      </c>
      <c r="I3203" s="200" t="s">
        <v>143</v>
      </c>
      <c r="J3203" s="199" t="s">
        <v>790</v>
      </c>
      <c r="K3203" s="199" t="s">
        <v>793</v>
      </c>
      <c r="L3203" s="199" t="s">
        <v>263</v>
      </c>
      <c r="M3203" s="199" t="s">
        <v>143</v>
      </c>
      <c r="N3203" s="201">
        <v>180.1919</v>
      </c>
      <c r="O3203" s="202"/>
      <c r="P3203" s="202"/>
      <c r="Q3203" s="203">
        <f t="shared" si="189"/>
        <v>0</v>
      </c>
      <c r="R3203" s="203">
        <f t="shared" si="190"/>
        <v>0</v>
      </c>
      <c r="S3203" s="213">
        <f>IF(M3203="nvt",0,IF(O3203&gt;0,VLOOKUP(M3203,'3-Productie normen'!A:K,VLOOKUP(O3203,'3-Productie normen'!$B$34:$C$35,2,FALSE),FALSE)))</f>
        <v>0</v>
      </c>
      <c r="T3203" s="213">
        <f t="shared" si="191"/>
        <v>0</v>
      </c>
      <c r="U3203" s="572"/>
    </row>
    <row r="3204" spans="1:21" ht="14.15" customHeight="1">
      <c r="A3204" s="231">
        <v>3203</v>
      </c>
      <c r="B3204" s="262" t="s">
        <v>94</v>
      </c>
      <c r="C3204" s="199" t="s">
        <v>2981</v>
      </c>
      <c r="D3204" s="199" t="s">
        <v>2353</v>
      </c>
      <c r="E3204" s="199" t="s">
        <v>3052</v>
      </c>
      <c r="F3204" s="199" t="s">
        <v>176</v>
      </c>
      <c r="G3204" s="199" t="s">
        <v>407</v>
      </c>
      <c r="H3204" s="199" t="s">
        <v>3122</v>
      </c>
      <c r="I3204" s="200" t="s">
        <v>143</v>
      </c>
      <c r="J3204" s="199" t="s">
        <v>209</v>
      </c>
      <c r="K3204" s="199" t="s">
        <v>220</v>
      </c>
      <c r="L3204" s="199" t="s">
        <v>398</v>
      </c>
      <c r="M3204" s="199" t="s">
        <v>143</v>
      </c>
      <c r="N3204" s="201">
        <v>22.814900000000002</v>
      </c>
      <c r="O3204" s="202"/>
      <c r="P3204" s="202"/>
      <c r="Q3204" s="203">
        <f t="shared" si="189"/>
        <v>0</v>
      </c>
      <c r="R3204" s="203">
        <f t="shared" si="190"/>
        <v>0</v>
      </c>
      <c r="S3204" s="213">
        <f>IF(M3204="nvt",0,IF(O3204&gt;0,VLOOKUP(M3204,'3-Productie normen'!A:K,VLOOKUP(O3204,'3-Productie normen'!$B$34:$C$35,2,FALSE),FALSE)))</f>
        <v>0</v>
      </c>
      <c r="T3204" s="213">
        <f t="shared" si="191"/>
        <v>0</v>
      </c>
      <c r="U3204" s="572"/>
    </row>
    <row r="3205" spans="1:21" ht="14.15" customHeight="1">
      <c r="A3205" s="231">
        <v>3204</v>
      </c>
      <c r="B3205" s="262" t="s">
        <v>94</v>
      </c>
      <c r="C3205" s="199" t="s">
        <v>2981</v>
      </c>
      <c r="D3205" s="199" t="s">
        <v>2353</v>
      </c>
      <c r="E3205" s="199" t="s">
        <v>3052</v>
      </c>
      <c r="F3205" s="199" t="s">
        <v>176</v>
      </c>
      <c r="G3205" s="199" t="s">
        <v>407</v>
      </c>
      <c r="H3205" s="199" t="s">
        <v>3123</v>
      </c>
      <c r="I3205" s="200" t="s">
        <v>143</v>
      </c>
      <c r="J3205" s="199" t="s">
        <v>209</v>
      </c>
      <c r="K3205" s="199" t="s">
        <v>220</v>
      </c>
      <c r="L3205" s="199" t="s">
        <v>398</v>
      </c>
      <c r="M3205" s="199" t="s">
        <v>143</v>
      </c>
      <c r="N3205" s="201">
        <v>21.245799999999999</v>
      </c>
      <c r="O3205" s="202"/>
      <c r="P3205" s="202"/>
      <c r="Q3205" s="203">
        <f t="shared" si="189"/>
        <v>0</v>
      </c>
      <c r="R3205" s="203">
        <f t="shared" si="190"/>
        <v>0</v>
      </c>
      <c r="S3205" s="213">
        <f>IF(M3205="nvt",0,IF(O3205&gt;0,VLOOKUP(M3205,'3-Productie normen'!A:K,VLOOKUP(O3205,'3-Productie normen'!$B$34:$C$35,2,FALSE),FALSE)))</f>
        <v>0</v>
      </c>
      <c r="T3205" s="213">
        <f t="shared" si="191"/>
        <v>0</v>
      </c>
      <c r="U3205" s="572"/>
    </row>
    <row r="3206" spans="1:21" ht="14.15" customHeight="1">
      <c r="A3206" s="231">
        <v>3205</v>
      </c>
      <c r="B3206" s="262" t="s">
        <v>94</v>
      </c>
      <c r="C3206" s="199" t="s">
        <v>2981</v>
      </c>
      <c r="D3206" s="199" t="s">
        <v>2353</v>
      </c>
      <c r="E3206" s="199" t="s">
        <v>3052</v>
      </c>
      <c r="F3206" s="199" t="s">
        <v>176</v>
      </c>
      <c r="G3206" s="199" t="s">
        <v>407</v>
      </c>
      <c r="H3206" s="199" t="s">
        <v>3124</v>
      </c>
      <c r="I3206" s="200" t="s">
        <v>143</v>
      </c>
      <c r="J3206" s="199" t="s">
        <v>209</v>
      </c>
      <c r="K3206" s="199" t="s">
        <v>220</v>
      </c>
      <c r="L3206" s="199" t="s">
        <v>398</v>
      </c>
      <c r="M3206" s="199" t="s">
        <v>143</v>
      </c>
      <c r="N3206" s="201">
        <v>3.3776999999999999</v>
      </c>
      <c r="O3206" s="202"/>
      <c r="P3206" s="202"/>
      <c r="Q3206" s="203">
        <f t="shared" si="189"/>
        <v>0</v>
      </c>
      <c r="R3206" s="203">
        <f t="shared" si="190"/>
        <v>0</v>
      </c>
      <c r="S3206" s="213">
        <f>IF(M3206="nvt",0,IF(O3206&gt;0,VLOOKUP(M3206,'3-Productie normen'!A:K,VLOOKUP(O3206,'3-Productie normen'!$B$34:$C$35,2,FALSE),FALSE)))</f>
        <v>0</v>
      </c>
      <c r="T3206" s="213">
        <f t="shared" si="191"/>
        <v>0</v>
      </c>
      <c r="U3206" s="572"/>
    </row>
    <row r="3207" spans="1:21" ht="14.15" customHeight="1">
      <c r="A3207" s="231">
        <v>3206</v>
      </c>
      <c r="B3207" s="262" t="s">
        <v>94</v>
      </c>
      <c r="C3207" s="199" t="s">
        <v>2981</v>
      </c>
      <c r="D3207" s="199" t="s">
        <v>2353</v>
      </c>
      <c r="E3207" s="199" t="s">
        <v>3052</v>
      </c>
      <c r="F3207" s="199" t="s">
        <v>176</v>
      </c>
      <c r="G3207" s="199" t="s">
        <v>407</v>
      </c>
      <c r="H3207" s="199" t="s">
        <v>3125</v>
      </c>
      <c r="I3207" s="200" t="s">
        <v>143</v>
      </c>
      <c r="J3207" s="199" t="s">
        <v>209</v>
      </c>
      <c r="K3207" s="199" t="s">
        <v>220</v>
      </c>
      <c r="L3207" s="199" t="s">
        <v>398</v>
      </c>
      <c r="M3207" s="199" t="s">
        <v>143</v>
      </c>
      <c r="N3207" s="201">
        <v>5.1451000000000002</v>
      </c>
      <c r="O3207" s="202"/>
      <c r="P3207" s="202"/>
      <c r="Q3207" s="203">
        <f t="shared" si="189"/>
        <v>0</v>
      </c>
      <c r="R3207" s="203">
        <f t="shared" si="190"/>
        <v>0</v>
      </c>
      <c r="S3207" s="213">
        <f>IF(M3207="nvt",0,IF(O3207&gt;0,VLOOKUP(M3207,'3-Productie normen'!A:K,VLOOKUP(O3207,'3-Productie normen'!$B$34:$C$35,2,FALSE),FALSE)))</f>
        <v>0</v>
      </c>
      <c r="T3207" s="213">
        <f t="shared" si="191"/>
        <v>0</v>
      </c>
      <c r="U3207" s="572"/>
    </row>
    <row r="3208" spans="1:21" ht="14.15" customHeight="1">
      <c r="A3208" s="231">
        <v>3207</v>
      </c>
      <c r="B3208" s="262" t="s">
        <v>94</v>
      </c>
      <c r="C3208" s="199" t="s">
        <v>2981</v>
      </c>
      <c r="D3208" s="199" t="s">
        <v>2353</v>
      </c>
      <c r="E3208" s="199" t="s">
        <v>3052</v>
      </c>
      <c r="F3208" s="199" t="s">
        <v>176</v>
      </c>
      <c r="G3208" s="199" t="s">
        <v>133</v>
      </c>
      <c r="H3208" s="199" t="s">
        <v>3126</v>
      </c>
      <c r="I3208" s="200" t="s">
        <v>130</v>
      </c>
      <c r="J3208" s="199" t="s">
        <v>222</v>
      </c>
      <c r="K3208" s="199" t="s">
        <v>279</v>
      </c>
      <c r="L3208" s="199" t="s">
        <v>263</v>
      </c>
      <c r="M3208" s="199" t="s">
        <v>140</v>
      </c>
      <c r="N3208" s="201">
        <v>9.2798999999999996</v>
      </c>
      <c r="O3208" s="202" t="s">
        <v>81</v>
      </c>
      <c r="P3208" s="202"/>
      <c r="Q3208" s="203">
        <f t="shared" si="189"/>
        <v>0</v>
      </c>
      <c r="R3208" s="203">
        <f t="shared" si="190"/>
        <v>0</v>
      </c>
      <c r="S3208" s="213">
        <f>IF(M3208="nvt",0,IF(O3208&gt;0,VLOOKUP(M3208,'3-Productie normen'!A:K,VLOOKUP(O3208,'3-Productie normen'!$B$34:$C$35,2,FALSE),FALSE)))</f>
        <v>0</v>
      </c>
      <c r="T3208" s="213">
        <f t="shared" si="191"/>
        <v>0</v>
      </c>
      <c r="U3208" s="572"/>
    </row>
    <row r="3209" spans="1:21" ht="14.15" customHeight="1">
      <c r="A3209" s="231">
        <v>3208</v>
      </c>
      <c r="B3209" s="262" t="s">
        <v>94</v>
      </c>
      <c r="C3209" s="199" t="s">
        <v>2981</v>
      </c>
      <c r="D3209" s="199" t="s">
        <v>2353</v>
      </c>
      <c r="E3209" s="199" t="s">
        <v>3052</v>
      </c>
      <c r="F3209" s="199" t="s">
        <v>176</v>
      </c>
      <c r="G3209" s="199" t="s">
        <v>133</v>
      </c>
      <c r="H3209" s="199" t="s">
        <v>3127</v>
      </c>
      <c r="I3209" s="200" t="s">
        <v>143</v>
      </c>
      <c r="J3209" s="199" t="s">
        <v>222</v>
      </c>
      <c r="K3209" s="199" t="s">
        <v>279</v>
      </c>
      <c r="L3209" s="199" t="s">
        <v>263</v>
      </c>
      <c r="M3209" s="199" t="s">
        <v>143</v>
      </c>
      <c r="N3209" s="201">
        <v>387.12810000000002</v>
      </c>
      <c r="O3209" s="202"/>
      <c r="P3209" s="202"/>
      <c r="Q3209" s="203">
        <f t="shared" si="189"/>
        <v>0</v>
      </c>
      <c r="R3209" s="203">
        <f t="shared" si="190"/>
        <v>0</v>
      </c>
      <c r="S3209" s="213">
        <f>IF(M3209="nvt",0,IF(O3209&gt;0,VLOOKUP(M3209,'3-Productie normen'!A:K,VLOOKUP(O3209,'3-Productie normen'!$B$34:$C$35,2,FALSE),FALSE)))</f>
        <v>0</v>
      </c>
      <c r="T3209" s="213">
        <f t="shared" si="191"/>
        <v>0</v>
      </c>
      <c r="U3209" s="572"/>
    </row>
    <row r="3210" spans="1:21" ht="14.15" customHeight="1">
      <c r="A3210" s="232">
        <v>3209</v>
      </c>
      <c r="B3210" s="262" t="s">
        <v>94</v>
      </c>
      <c r="C3210" s="199" t="s">
        <v>2981</v>
      </c>
      <c r="D3210" s="199" t="s">
        <v>2353</v>
      </c>
      <c r="E3210" s="199" t="s">
        <v>3052</v>
      </c>
      <c r="F3210" s="199" t="s">
        <v>176</v>
      </c>
      <c r="G3210" s="199" t="s">
        <v>133</v>
      </c>
      <c r="H3210" s="199" t="s">
        <v>3128</v>
      </c>
      <c r="I3210" s="200" t="s">
        <v>133</v>
      </c>
      <c r="J3210" s="199" t="s">
        <v>222</v>
      </c>
      <c r="K3210" s="199" t="s">
        <v>223</v>
      </c>
      <c r="L3210" s="199" t="s">
        <v>461</v>
      </c>
      <c r="M3210" s="199" t="s">
        <v>138</v>
      </c>
      <c r="N3210" s="201">
        <v>8.7916000000000007</v>
      </c>
      <c r="O3210" s="202" t="s">
        <v>81</v>
      </c>
      <c r="P3210" s="202"/>
      <c r="Q3210" s="203">
        <f t="shared" si="189"/>
        <v>0</v>
      </c>
      <c r="R3210" s="203">
        <f t="shared" si="190"/>
        <v>0</v>
      </c>
      <c r="S3210" s="213">
        <f>IF(M3210="nvt",0,IF(O3210&gt;0,VLOOKUP(M3210,'3-Productie normen'!A:K,VLOOKUP(O3210,'3-Productie normen'!$B$34:$C$35,2,FALSE),FALSE)))</f>
        <v>0</v>
      </c>
      <c r="T3210" s="213">
        <f t="shared" si="191"/>
        <v>0</v>
      </c>
      <c r="U3210" s="572"/>
    </row>
    <row r="3211" spans="1:21" ht="14.15" customHeight="1">
      <c r="A3211" s="231">
        <v>3210</v>
      </c>
      <c r="B3211" s="262" t="s">
        <v>94</v>
      </c>
      <c r="C3211" s="199" t="s">
        <v>2981</v>
      </c>
      <c r="D3211" s="199" t="s">
        <v>2353</v>
      </c>
      <c r="E3211" s="199" t="s">
        <v>3052</v>
      </c>
      <c r="F3211" s="199" t="s">
        <v>176</v>
      </c>
      <c r="G3211" s="199" t="s">
        <v>133</v>
      </c>
      <c r="H3211" s="199" t="s">
        <v>3129</v>
      </c>
      <c r="I3211" s="200" t="s">
        <v>133</v>
      </c>
      <c r="J3211" s="199" t="s">
        <v>222</v>
      </c>
      <c r="K3211" s="199" t="s">
        <v>223</v>
      </c>
      <c r="L3211" s="199" t="s">
        <v>387</v>
      </c>
      <c r="M3211" s="199" t="s">
        <v>138</v>
      </c>
      <c r="N3211" s="201">
        <v>1.1732</v>
      </c>
      <c r="O3211" s="202" t="s">
        <v>81</v>
      </c>
      <c r="P3211" s="202"/>
      <c r="Q3211" s="203">
        <f t="shared" si="189"/>
        <v>0</v>
      </c>
      <c r="R3211" s="203">
        <f t="shared" si="190"/>
        <v>0</v>
      </c>
      <c r="S3211" s="213">
        <f>IF(M3211="nvt",0,IF(O3211&gt;0,VLOOKUP(M3211,'3-Productie normen'!A:K,VLOOKUP(O3211,'3-Productie normen'!$B$34:$C$35,2,FALSE),FALSE)))</f>
        <v>0</v>
      </c>
      <c r="T3211" s="213">
        <f t="shared" si="191"/>
        <v>0</v>
      </c>
      <c r="U3211" s="572"/>
    </row>
    <row r="3212" spans="1:21" ht="14.15" customHeight="1">
      <c r="A3212" s="231">
        <v>3211</v>
      </c>
      <c r="B3212" s="262" t="s">
        <v>94</v>
      </c>
      <c r="C3212" s="199" t="s">
        <v>2981</v>
      </c>
      <c r="D3212" s="199" t="s">
        <v>2353</v>
      </c>
      <c r="E3212" s="199" t="s">
        <v>3052</v>
      </c>
      <c r="F3212" s="199" t="s">
        <v>176</v>
      </c>
      <c r="G3212" s="199" t="s">
        <v>133</v>
      </c>
      <c r="H3212" s="199" t="s">
        <v>3130</v>
      </c>
      <c r="I3212" s="200" t="s">
        <v>133</v>
      </c>
      <c r="J3212" s="199" t="s">
        <v>222</v>
      </c>
      <c r="K3212" s="199" t="s">
        <v>223</v>
      </c>
      <c r="L3212" s="199" t="s">
        <v>387</v>
      </c>
      <c r="M3212" s="199" t="s">
        <v>138</v>
      </c>
      <c r="N3212" s="201">
        <v>2.2309999999999999</v>
      </c>
      <c r="O3212" s="202" t="s">
        <v>81</v>
      </c>
      <c r="P3212" s="202"/>
      <c r="Q3212" s="203">
        <f t="shared" si="189"/>
        <v>0</v>
      </c>
      <c r="R3212" s="203">
        <f t="shared" si="190"/>
        <v>0</v>
      </c>
      <c r="S3212" s="213">
        <f>IF(M3212="nvt",0,IF(O3212&gt;0,VLOOKUP(M3212,'3-Productie normen'!A:K,VLOOKUP(O3212,'3-Productie normen'!$B$34:$C$35,2,FALSE),FALSE)))</f>
        <v>0</v>
      </c>
      <c r="T3212" s="213">
        <f t="shared" si="191"/>
        <v>0</v>
      </c>
      <c r="U3212" s="572"/>
    </row>
    <row r="3213" spans="1:21" ht="14.15" customHeight="1">
      <c r="A3213" s="231">
        <v>3212</v>
      </c>
      <c r="B3213" s="262" t="s">
        <v>94</v>
      </c>
      <c r="C3213" s="199" t="s">
        <v>2981</v>
      </c>
      <c r="D3213" s="199" t="s">
        <v>2353</v>
      </c>
      <c r="E3213" s="199" t="s">
        <v>3052</v>
      </c>
      <c r="F3213" s="199" t="s">
        <v>176</v>
      </c>
      <c r="G3213" s="199" t="s">
        <v>133</v>
      </c>
      <c r="H3213" s="199" t="s">
        <v>3131</v>
      </c>
      <c r="I3213" s="200" t="s">
        <v>143</v>
      </c>
      <c r="J3213" s="199" t="s">
        <v>790</v>
      </c>
      <c r="K3213" s="199" t="s">
        <v>793</v>
      </c>
      <c r="L3213" s="199" t="s">
        <v>263</v>
      </c>
      <c r="M3213" s="199" t="s">
        <v>143</v>
      </c>
      <c r="N3213" s="201">
        <v>85.674499999999995</v>
      </c>
      <c r="O3213" s="202"/>
      <c r="P3213" s="202"/>
      <c r="Q3213" s="203">
        <f t="shared" si="189"/>
        <v>0</v>
      </c>
      <c r="R3213" s="203">
        <f t="shared" si="190"/>
        <v>0</v>
      </c>
      <c r="S3213" s="213">
        <f>IF(M3213="nvt",0,IF(O3213&gt;0,VLOOKUP(M3213,'3-Productie normen'!A:K,VLOOKUP(O3213,'3-Productie normen'!$B$34:$C$35,2,FALSE),FALSE)))</f>
        <v>0</v>
      </c>
      <c r="T3213" s="213">
        <f t="shared" si="191"/>
        <v>0</v>
      </c>
      <c r="U3213" s="572"/>
    </row>
    <row r="3214" spans="1:21" ht="14.15" customHeight="1">
      <c r="A3214" s="231">
        <v>3213</v>
      </c>
      <c r="B3214" s="262" t="s">
        <v>94</v>
      </c>
      <c r="C3214" s="199" t="s">
        <v>2981</v>
      </c>
      <c r="D3214" s="199" t="s">
        <v>2353</v>
      </c>
      <c r="E3214" s="199" t="s">
        <v>3052</v>
      </c>
      <c r="F3214" s="199" t="s">
        <v>176</v>
      </c>
      <c r="G3214" s="199" t="s">
        <v>133</v>
      </c>
      <c r="H3214" s="199" t="s">
        <v>3132</v>
      </c>
      <c r="I3214" s="200" t="s">
        <v>143</v>
      </c>
      <c r="J3214" s="199" t="s">
        <v>790</v>
      </c>
      <c r="K3214" s="199" t="s">
        <v>793</v>
      </c>
      <c r="L3214" s="199" t="s">
        <v>263</v>
      </c>
      <c r="M3214" s="199" t="s">
        <v>143</v>
      </c>
      <c r="N3214" s="201">
        <v>79.091399999999993</v>
      </c>
      <c r="O3214" s="202"/>
      <c r="P3214" s="202"/>
      <c r="Q3214" s="203">
        <f t="shared" si="189"/>
        <v>0</v>
      </c>
      <c r="R3214" s="203">
        <f t="shared" si="190"/>
        <v>0</v>
      </c>
      <c r="S3214" s="213">
        <f>IF(M3214="nvt",0,IF(O3214&gt;0,VLOOKUP(M3214,'3-Productie normen'!A:K,VLOOKUP(O3214,'3-Productie normen'!$B$34:$C$35,2,FALSE),FALSE)))</f>
        <v>0</v>
      </c>
      <c r="T3214" s="213">
        <f t="shared" si="191"/>
        <v>0</v>
      </c>
      <c r="U3214" s="572"/>
    </row>
    <row r="3215" spans="1:21" ht="14.15" customHeight="1">
      <c r="A3215" s="231">
        <v>3214</v>
      </c>
      <c r="B3215" s="262" t="s">
        <v>94</v>
      </c>
      <c r="C3215" s="199" t="s">
        <v>2981</v>
      </c>
      <c r="D3215" s="199" t="s">
        <v>2353</v>
      </c>
      <c r="E3215" s="199" t="s">
        <v>3052</v>
      </c>
      <c r="F3215" s="199" t="s">
        <v>176</v>
      </c>
      <c r="G3215" s="199" t="s">
        <v>133</v>
      </c>
      <c r="H3215" s="199" t="s">
        <v>3133</v>
      </c>
      <c r="I3215" s="200" t="s">
        <v>143</v>
      </c>
      <c r="J3215" s="199" t="s">
        <v>790</v>
      </c>
      <c r="K3215" s="199" t="s">
        <v>793</v>
      </c>
      <c r="L3215" s="199" t="s">
        <v>263</v>
      </c>
      <c r="M3215" s="199" t="s">
        <v>143</v>
      </c>
      <c r="N3215" s="201">
        <v>74.274100000000004</v>
      </c>
      <c r="O3215" s="202"/>
      <c r="P3215" s="202"/>
      <c r="Q3215" s="203">
        <f t="shared" si="189"/>
        <v>0</v>
      </c>
      <c r="R3215" s="203">
        <f t="shared" si="190"/>
        <v>0</v>
      </c>
      <c r="S3215" s="213">
        <f>IF(M3215="nvt",0,IF(O3215&gt;0,VLOOKUP(M3215,'3-Productie normen'!A:K,VLOOKUP(O3215,'3-Productie normen'!$B$34:$C$35,2,FALSE),FALSE)))</f>
        <v>0</v>
      </c>
      <c r="T3215" s="213">
        <f t="shared" si="191"/>
        <v>0</v>
      </c>
      <c r="U3215" s="572"/>
    </row>
    <row r="3216" spans="1:21" ht="14.15" customHeight="1">
      <c r="A3216" s="231">
        <v>3215</v>
      </c>
      <c r="B3216" s="262" t="s">
        <v>94</v>
      </c>
      <c r="C3216" s="199" t="s">
        <v>2981</v>
      </c>
      <c r="D3216" s="199" t="s">
        <v>2353</v>
      </c>
      <c r="E3216" s="199" t="s">
        <v>3052</v>
      </c>
      <c r="F3216" s="199" t="s">
        <v>176</v>
      </c>
      <c r="G3216" s="199" t="s">
        <v>133</v>
      </c>
      <c r="H3216" s="199" t="s">
        <v>3134</v>
      </c>
      <c r="I3216" s="200" t="s">
        <v>143</v>
      </c>
      <c r="J3216" s="199" t="s">
        <v>790</v>
      </c>
      <c r="K3216" s="199" t="s">
        <v>793</v>
      </c>
      <c r="L3216" s="199" t="s">
        <v>263</v>
      </c>
      <c r="M3216" s="199" t="s">
        <v>143</v>
      </c>
      <c r="N3216" s="201">
        <v>84.057199999999995</v>
      </c>
      <c r="O3216" s="202"/>
      <c r="P3216" s="202"/>
      <c r="Q3216" s="203">
        <f t="shared" si="189"/>
        <v>0</v>
      </c>
      <c r="R3216" s="203">
        <f t="shared" si="190"/>
        <v>0</v>
      </c>
      <c r="S3216" s="213">
        <f>IF(M3216="nvt",0,IF(O3216&gt;0,VLOOKUP(M3216,'3-Productie normen'!A:K,VLOOKUP(O3216,'3-Productie normen'!$B$34:$C$35,2,FALSE),FALSE)))</f>
        <v>0</v>
      </c>
      <c r="T3216" s="213">
        <f t="shared" si="191"/>
        <v>0</v>
      </c>
      <c r="U3216" s="572"/>
    </row>
    <row r="3217" spans="1:21" ht="14.15" customHeight="1">
      <c r="A3217" s="231">
        <v>3216</v>
      </c>
      <c r="B3217" s="262" t="s">
        <v>94</v>
      </c>
      <c r="C3217" s="199" t="s">
        <v>2981</v>
      </c>
      <c r="D3217" s="199" t="s">
        <v>2353</v>
      </c>
      <c r="E3217" s="199" t="s">
        <v>3052</v>
      </c>
      <c r="F3217" s="199" t="s">
        <v>176</v>
      </c>
      <c r="G3217" s="199" t="s">
        <v>133</v>
      </c>
      <c r="H3217" s="199" t="s">
        <v>3135</v>
      </c>
      <c r="I3217" s="200" t="s">
        <v>143</v>
      </c>
      <c r="J3217" s="199" t="s">
        <v>790</v>
      </c>
      <c r="K3217" s="199" t="s">
        <v>793</v>
      </c>
      <c r="L3217" s="199" t="s">
        <v>381</v>
      </c>
      <c r="M3217" s="199" t="s">
        <v>143</v>
      </c>
      <c r="N3217" s="201">
        <v>11.5021</v>
      </c>
      <c r="O3217" s="202"/>
      <c r="P3217" s="202"/>
      <c r="Q3217" s="203">
        <f t="shared" si="189"/>
        <v>0</v>
      </c>
      <c r="R3217" s="203">
        <f t="shared" si="190"/>
        <v>0</v>
      </c>
      <c r="S3217" s="213">
        <f>IF(M3217="nvt",0,IF(O3217&gt;0,VLOOKUP(M3217,'3-Productie normen'!A:K,VLOOKUP(O3217,'3-Productie normen'!$B$34:$C$35,2,FALSE),FALSE)))</f>
        <v>0</v>
      </c>
      <c r="T3217" s="213">
        <f t="shared" si="191"/>
        <v>0</v>
      </c>
      <c r="U3217" s="572"/>
    </row>
    <row r="3218" spans="1:21" ht="14.15" customHeight="1">
      <c r="A3218" s="232">
        <v>3217</v>
      </c>
      <c r="B3218" s="262" t="s">
        <v>94</v>
      </c>
      <c r="C3218" s="199" t="s">
        <v>2981</v>
      </c>
      <c r="D3218" s="199" t="s">
        <v>2353</v>
      </c>
      <c r="E3218" s="199" t="s">
        <v>3052</v>
      </c>
      <c r="F3218" s="199" t="s">
        <v>176</v>
      </c>
      <c r="G3218" s="199" t="s">
        <v>133</v>
      </c>
      <c r="H3218" s="199" t="s">
        <v>3136</v>
      </c>
      <c r="I3218" s="200" t="s">
        <v>143</v>
      </c>
      <c r="J3218" s="199" t="s">
        <v>790</v>
      </c>
      <c r="K3218" s="199" t="s">
        <v>793</v>
      </c>
      <c r="L3218" s="199" t="s">
        <v>381</v>
      </c>
      <c r="M3218" s="199" t="s">
        <v>143</v>
      </c>
      <c r="N3218" s="201">
        <v>11.502000000000001</v>
      </c>
      <c r="O3218" s="202"/>
      <c r="P3218" s="202"/>
      <c r="Q3218" s="203">
        <f t="shared" si="189"/>
        <v>0</v>
      </c>
      <c r="R3218" s="203">
        <f t="shared" si="190"/>
        <v>0</v>
      </c>
      <c r="S3218" s="213">
        <f>IF(M3218="nvt",0,IF(O3218&gt;0,VLOOKUP(M3218,'3-Productie normen'!A:K,VLOOKUP(O3218,'3-Productie normen'!$B$34:$C$35,2,FALSE),FALSE)))</f>
        <v>0</v>
      </c>
      <c r="T3218" s="213">
        <f t="shared" si="191"/>
        <v>0</v>
      </c>
      <c r="U3218" s="572"/>
    </row>
    <row r="3219" spans="1:21" ht="14.15" customHeight="1">
      <c r="A3219" s="231">
        <v>3218</v>
      </c>
      <c r="B3219" s="262" t="s">
        <v>94</v>
      </c>
      <c r="C3219" s="199" t="s">
        <v>2981</v>
      </c>
      <c r="D3219" s="199" t="s">
        <v>2353</v>
      </c>
      <c r="E3219" s="199" t="s">
        <v>3052</v>
      </c>
      <c r="F3219" s="199" t="s">
        <v>176</v>
      </c>
      <c r="G3219" s="199" t="s">
        <v>133</v>
      </c>
      <c r="H3219" s="199" t="s">
        <v>3137</v>
      </c>
      <c r="I3219" s="200" t="s">
        <v>143</v>
      </c>
      <c r="J3219" s="199" t="s">
        <v>790</v>
      </c>
      <c r="K3219" s="199" t="s">
        <v>793</v>
      </c>
      <c r="L3219" s="199" t="s">
        <v>381</v>
      </c>
      <c r="M3219" s="199" t="s">
        <v>143</v>
      </c>
      <c r="N3219" s="201">
        <v>11.502000000000001</v>
      </c>
      <c r="O3219" s="202"/>
      <c r="P3219" s="202"/>
      <c r="Q3219" s="203">
        <f t="shared" si="189"/>
        <v>0</v>
      </c>
      <c r="R3219" s="203">
        <f t="shared" si="190"/>
        <v>0</v>
      </c>
      <c r="S3219" s="213">
        <f>IF(M3219="nvt",0,IF(O3219&gt;0,VLOOKUP(M3219,'3-Productie normen'!A:K,VLOOKUP(O3219,'3-Productie normen'!$B$34:$C$35,2,FALSE),FALSE)))</f>
        <v>0</v>
      </c>
      <c r="T3219" s="213">
        <f t="shared" si="191"/>
        <v>0</v>
      </c>
      <c r="U3219" s="572"/>
    </row>
    <row r="3220" spans="1:21" ht="14.15" customHeight="1">
      <c r="A3220" s="231">
        <v>3219</v>
      </c>
      <c r="B3220" s="262" t="s">
        <v>94</v>
      </c>
      <c r="C3220" s="199" t="s">
        <v>2981</v>
      </c>
      <c r="D3220" s="199" t="s">
        <v>2353</v>
      </c>
      <c r="E3220" s="199" t="s">
        <v>3052</v>
      </c>
      <c r="F3220" s="199" t="s">
        <v>176</v>
      </c>
      <c r="G3220" s="199" t="s">
        <v>133</v>
      </c>
      <c r="H3220" s="199" t="s">
        <v>3138</v>
      </c>
      <c r="I3220" s="200" t="s">
        <v>143</v>
      </c>
      <c r="J3220" s="199" t="s">
        <v>790</v>
      </c>
      <c r="K3220" s="199" t="s">
        <v>791</v>
      </c>
      <c r="L3220" s="199" t="s">
        <v>381</v>
      </c>
      <c r="M3220" s="199" t="s">
        <v>143</v>
      </c>
      <c r="N3220" s="201">
        <v>18.777000000000001</v>
      </c>
      <c r="O3220" s="202"/>
      <c r="P3220" s="202"/>
      <c r="Q3220" s="203">
        <f t="shared" si="189"/>
        <v>0</v>
      </c>
      <c r="R3220" s="203">
        <f t="shared" si="190"/>
        <v>0</v>
      </c>
      <c r="S3220" s="213">
        <f>IF(M3220="nvt",0,IF(O3220&gt;0,VLOOKUP(M3220,'3-Productie normen'!A:K,VLOOKUP(O3220,'3-Productie normen'!$B$34:$C$35,2,FALSE),FALSE)))</f>
        <v>0</v>
      </c>
      <c r="T3220" s="213">
        <f t="shared" si="191"/>
        <v>0</v>
      </c>
      <c r="U3220" s="572"/>
    </row>
    <row r="3221" spans="1:21" ht="14.15" customHeight="1">
      <c r="A3221" s="231">
        <v>3220</v>
      </c>
      <c r="B3221" s="262" t="s">
        <v>94</v>
      </c>
      <c r="C3221" s="199" t="s">
        <v>2981</v>
      </c>
      <c r="D3221" s="199" t="s">
        <v>2353</v>
      </c>
      <c r="E3221" s="199" t="s">
        <v>3052</v>
      </c>
      <c r="F3221" s="199" t="s">
        <v>176</v>
      </c>
      <c r="G3221" s="199" t="s">
        <v>133</v>
      </c>
      <c r="H3221" s="199" t="s">
        <v>3139</v>
      </c>
      <c r="I3221" s="200" t="s">
        <v>133</v>
      </c>
      <c r="J3221" s="199" t="s">
        <v>222</v>
      </c>
      <c r="K3221" s="199" t="s">
        <v>279</v>
      </c>
      <c r="L3221" s="199" t="s">
        <v>263</v>
      </c>
      <c r="M3221" s="199" t="s">
        <v>138</v>
      </c>
      <c r="N3221" s="201">
        <v>77.302099999999996</v>
      </c>
      <c r="O3221" s="202" t="s">
        <v>81</v>
      </c>
      <c r="P3221" s="202"/>
      <c r="Q3221" s="203">
        <f t="shared" si="189"/>
        <v>0</v>
      </c>
      <c r="R3221" s="203">
        <f t="shared" si="190"/>
        <v>0</v>
      </c>
      <c r="S3221" s="213">
        <f>IF(M3221="nvt",0,IF(O3221&gt;0,VLOOKUP(M3221,'3-Productie normen'!A:K,VLOOKUP(O3221,'3-Productie normen'!$B$34:$C$35,2,FALSE),FALSE)))</f>
        <v>0</v>
      </c>
      <c r="T3221" s="213">
        <f t="shared" si="191"/>
        <v>0</v>
      </c>
      <c r="U3221" s="572"/>
    </row>
    <row r="3222" spans="1:21" ht="14.15" customHeight="1">
      <c r="A3222" s="231">
        <v>3221</v>
      </c>
      <c r="B3222" s="262" t="s">
        <v>94</v>
      </c>
      <c r="C3222" s="199" t="s">
        <v>2981</v>
      </c>
      <c r="D3222" s="199" t="s">
        <v>2353</v>
      </c>
      <c r="E3222" s="199" t="s">
        <v>3052</v>
      </c>
      <c r="F3222" s="199" t="s">
        <v>176</v>
      </c>
      <c r="G3222" s="199" t="s">
        <v>133</v>
      </c>
      <c r="H3222" s="199" t="s">
        <v>3140</v>
      </c>
      <c r="I3222" s="200" t="s">
        <v>133</v>
      </c>
      <c r="J3222" s="199" t="s">
        <v>222</v>
      </c>
      <c r="K3222" s="199" t="s">
        <v>279</v>
      </c>
      <c r="L3222" s="199" t="s">
        <v>263</v>
      </c>
      <c r="M3222" s="199" t="s">
        <v>138</v>
      </c>
      <c r="N3222" s="201">
        <v>94.303200000000004</v>
      </c>
      <c r="O3222" s="202" t="s">
        <v>81</v>
      </c>
      <c r="P3222" s="202"/>
      <c r="Q3222" s="203">
        <f t="shared" si="189"/>
        <v>0</v>
      </c>
      <c r="R3222" s="203">
        <f t="shared" si="190"/>
        <v>0</v>
      </c>
      <c r="S3222" s="213">
        <f>IF(M3222="nvt",0,IF(O3222&gt;0,VLOOKUP(M3222,'3-Productie normen'!A:K,VLOOKUP(O3222,'3-Productie normen'!$B$34:$C$35,2,FALSE),FALSE)))</f>
        <v>0</v>
      </c>
      <c r="T3222" s="213">
        <f t="shared" si="191"/>
        <v>0</v>
      </c>
      <c r="U3222" s="572"/>
    </row>
    <row r="3223" spans="1:21" ht="14.15" customHeight="1">
      <c r="A3223" s="231">
        <v>3222</v>
      </c>
      <c r="B3223" s="262" t="s">
        <v>94</v>
      </c>
      <c r="C3223" s="199" t="s">
        <v>2981</v>
      </c>
      <c r="D3223" s="199" t="s">
        <v>2353</v>
      </c>
      <c r="E3223" s="199" t="s">
        <v>3052</v>
      </c>
      <c r="F3223" s="199" t="s">
        <v>176</v>
      </c>
      <c r="G3223" s="199" t="s">
        <v>133</v>
      </c>
      <c r="H3223" s="199" t="s">
        <v>3141</v>
      </c>
      <c r="I3223" s="200" t="s">
        <v>143</v>
      </c>
      <c r="J3223" s="199" t="s">
        <v>790</v>
      </c>
      <c r="K3223" s="199" t="s">
        <v>793</v>
      </c>
      <c r="L3223" s="199" t="s">
        <v>263</v>
      </c>
      <c r="M3223" s="199" t="s">
        <v>143</v>
      </c>
      <c r="N3223" s="201">
        <v>119.85469999999999</v>
      </c>
      <c r="O3223" s="202"/>
      <c r="P3223" s="202"/>
      <c r="Q3223" s="203">
        <f t="shared" si="189"/>
        <v>0</v>
      </c>
      <c r="R3223" s="203">
        <f t="shared" si="190"/>
        <v>0</v>
      </c>
      <c r="S3223" s="213">
        <f>IF(M3223="nvt",0,IF(O3223&gt;0,VLOOKUP(M3223,'3-Productie normen'!A:K,VLOOKUP(O3223,'3-Productie normen'!$B$34:$C$35,2,FALSE),FALSE)))</f>
        <v>0</v>
      </c>
      <c r="T3223" s="213">
        <f t="shared" si="191"/>
        <v>0</v>
      </c>
      <c r="U3223" s="572"/>
    </row>
    <row r="3224" spans="1:21" ht="14.15" customHeight="1">
      <c r="A3224" s="231">
        <v>3223</v>
      </c>
      <c r="B3224" s="262" t="s">
        <v>94</v>
      </c>
      <c r="C3224" s="199" t="s">
        <v>2981</v>
      </c>
      <c r="D3224" s="199" t="s">
        <v>2353</v>
      </c>
      <c r="E3224" s="199" t="s">
        <v>3052</v>
      </c>
      <c r="F3224" s="199" t="s">
        <v>176</v>
      </c>
      <c r="G3224" s="199" t="s">
        <v>133</v>
      </c>
      <c r="H3224" s="199" t="s">
        <v>3142</v>
      </c>
      <c r="I3224" s="200" t="s">
        <v>143</v>
      </c>
      <c r="J3224" s="199" t="s">
        <v>790</v>
      </c>
      <c r="K3224" s="199" t="s">
        <v>793</v>
      </c>
      <c r="L3224" s="199" t="s">
        <v>263</v>
      </c>
      <c r="M3224" s="199" t="s">
        <v>143</v>
      </c>
      <c r="N3224" s="201">
        <v>24.245999999999999</v>
      </c>
      <c r="O3224" s="202"/>
      <c r="P3224" s="202"/>
      <c r="Q3224" s="203">
        <f t="shared" si="189"/>
        <v>0</v>
      </c>
      <c r="R3224" s="203">
        <f t="shared" si="190"/>
        <v>0</v>
      </c>
      <c r="S3224" s="213">
        <f>IF(M3224="nvt",0,IF(O3224&gt;0,VLOOKUP(M3224,'3-Productie normen'!A:K,VLOOKUP(O3224,'3-Productie normen'!$B$34:$C$35,2,FALSE),FALSE)))</f>
        <v>0</v>
      </c>
      <c r="T3224" s="213">
        <f t="shared" si="191"/>
        <v>0</v>
      </c>
      <c r="U3224" s="572"/>
    </row>
    <row r="3225" spans="1:21" ht="14.15" customHeight="1">
      <c r="A3225" s="231">
        <v>3224</v>
      </c>
      <c r="B3225" s="262" t="s">
        <v>94</v>
      </c>
      <c r="C3225" s="199" t="s">
        <v>2981</v>
      </c>
      <c r="D3225" s="199" t="s">
        <v>2353</v>
      </c>
      <c r="E3225" s="199" t="s">
        <v>3052</v>
      </c>
      <c r="F3225" s="199" t="s">
        <v>176</v>
      </c>
      <c r="G3225" s="199" t="s">
        <v>133</v>
      </c>
      <c r="H3225" s="199" t="s">
        <v>3089</v>
      </c>
      <c r="I3225" s="200" t="s">
        <v>130</v>
      </c>
      <c r="J3225" s="199" t="s">
        <v>209</v>
      </c>
      <c r="K3225" s="199" t="s">
        <v>220</v>
      </c>
      <c r="L3225" s="199" t="s">
        <v>398</v>
      </c>
      <c r="M3225" s="199" t="s">
        <v>140</v>
      </c>
      <c r="N3225" s="201">
        <v>2.2000000000000002</v>
      </c>
      <c r="O3225" s="202" t="s">
        <v>81</v>
      </c>
      <c r="P3225" s="202"/>
      <c r="Q3225" s="203">
        <f t="shared" si="189"/>
        <v>0</v>
      </c>
      <c r="R3225" s="203">
        <f t="shared" si="190"/>
        <v>0</v>
      </c>
      <c r="S3225" s="213">
        <f>IF(M3225="nvt",0,IF(O3225&gt;0,VLOOKUP(M3225,'3-Productie normen'!A:K,VLOOKUP(O3225,'3-Productie normen'!$B$34:$C$35,2,FALSE),FALSE)))</f>
        <v>0</v>
      </c>
      <c r="T3225" s="213">
        <f t="shared" si="191"/>
        <v>0</v>
      </c>
      <c r="U3225" s="572"/>
    </row>
    <row r="3226" spans="1:21" ht="14.15" customHeight="1">
      <c r="A3226" s="232">
        <v>3225</v>
      </c>
      <c r="B3226" s="262" t="s">
        <v>94</v>
      </c>
      <c r="C3226" s="199" t="s">
        <v>2981</v>
      </c>
      <c r="D3226" s="199" t="s">
        <v>2353</v>
      </c>
      <c r="E3226" s="199" t="s">
        <v>3052</v>
      </c>
      <c r="F3226" s="199" t="s">
        <v>176</v>
      </c>
      <c r="G3226" s="199" t="s">
        <v>133</v>
      </c>
      <c r="H3226" s="199" t="s">
        <v>3143</v>
      </c>
      <c r="I3226" s="200" t="s">
        <v>143</v>
      </c>
      <c r="J3226" s="199" t="s">
        <v>209</v>
      </c>
      <c r="K3226" s="199" t="s">
        <v>220</v>
      </c>
      <c r="L3226" s="199" t="s">
        <v>398</v>
      </c>
      <c r="M3226" s="199" t="s">
        <v>143</v>
      </c>
      <c r="N3226" s="201">
        <v>1.367</v>
      </c>
      <c r="O3226" s="202"/>
      <c r="P3226" s="202"/>
      <c r="Q3226" s="203">
        <f t="shared" si="189"/>
        <v>0</v>
      </c>
      <c r="R3226" s="203">
        <f t="shared" si="190"/>
        <v>0</v>
      </c>
      <c r="S3226" s="213">
        <f>IF(M3226="nvt",0,IF(O3226&gt;0,VLOOKUP(M3226,'3-Productie normen'!A:K,VLOOKUP(O3226,'3-Productie normen'!$B$34:$C$35,2,FALSE),FALSE)))</f>
        <v>0</v>
      </c>
      <c r="T3226" s="213">
        <f t="shared" si="191"/>
        <v>0</v>
      </c>
      <c r="U3226" s="572"/>
    </row>
    <row r="3227" spans="1:21" ht="14.15" customHeight="1">
      <c r="A3227" s="231">
        <v>3226</v>
      </c>
      <c r="B3227" s="262" t="s">
        <v>93</v>
      </c>
      <c r="C3227" s="199" t="s">
        <v>2981</v>
      </c>
      <c r="D3227" s="199" t="s">
        <v>2353</v>
      </c>
      <c r="E3227" s="199" t="s">
        <v>3144</v>
      </c>
      <c r="F3227" s="199" t="s">
        <v>176</v>
      </c>
      <c r="G3227" s="199" t="s">
        <v>377</v>
      </c>
      <c r="H3227" s="199" t="s">
        <v>378</v>
      </c>
      <c r="I3227" s="200" t="s">
        <v>125</v>
      </c>
      <c r="J3227" s="199" t="s">
        <v>222</v>
      </c>
      <c r="K3227" s="199" t="s">
        <v>240</v>
      </c>
      <c r="L3227" s="199" t="s">
        <v>3145</v>
      </c>
      <c r="M3227" s="199" t="s">
        <v>124</v>
      </c>
      <c r="N3227" s="201">
        <v>47.866</v>
      </c>
      <c r="O3227" s="202" t="s">
        <v>81</v>
      </c>
      <c r="P3227" s="202"/>
      <c r="Q3227" s="203">
        <f t="shared" si="189"/>
        <v>0</v>
      </c>
      <c r="R3227" s="203">
        <f t="shared" si="190"/>
        <v>0</v>
      </c>
      <c r="S3227" s="213">
        <f>IF(M3227="nvt",0,IF(O3227&gt;0,VLOOKUP(M3227,'3-Productie normen'!A:K,VLOOKUP(O3227,'3-Productie normen'!$B$34:$C$35,2,FALSE),FALSE)))</f>
        <v>0</v>
      </c>
      <c r="T3227" s="213">
        <f t="shared" si="191"/>
        <v>0</v>
      </c>
      <c r="U3227" s="572"/>
    </row>
    <row r="3228" spans="1:21" ht="14.15" customHeight="1">
      <c r="A3228" s="231">
        <v>3227</v>
      </c>
      <c r="B3228" s="262" t="s">
        <v>93</v>
      </c>
      <c r="C3228" s="199" t="s">
        <v>2981</v>
      </c>
      <c r="D3228" s="199" t="s">
        <v>2353</v>
      </c>
      <c r="E3228" s="199" t="s">
        <v>3144</v>
      </c>
      <c r="F3228" s="199" t="s">
        <v>176</v>
      </c>
      <c r="G3228" s="199" t="s">
        <v>377</v>
      </c>
      <c r="H3228" s="199" t="s">
        <v>2677</v>
      </c>
      <c r="I3228" s="200" t="s">
        <v>125</v>
      </c>
      <c r="J3228" s="199" t="s">
        <v>222</v>
      </c>
      <c r="K3228" s="199" t="s">
        <v>240</v>
      </c>
      <c r="L3228" s="199" t="s">
        <v>197</v>
      </c>
      <c r="M3228" s="199" t="s">
        <v>124</v>
      </c>
      <c r="N3228" s="201">
        <v>3.7719999999999998</v>
      </c>
      <c r="O3228" s="202" t="s">
        <v>81</v>
      </c>
      <c r="P3228" s="202"/>
      <c r="Q3228" s="203">
        <f t="shared" si="189"/>
        <v>0</v>
      </c>
      <c r="R3228" s="203">
        <f t="shared" si="190"/>
        <v>0</v>
      </c>
      <c r="S3228" s="213">
        <f>IF(M3228="nvt",0,IF(O3228&gt;0,VLOOKUP(M3228,'3-Productie normen'!A:K,VLOOKUP(O3228,'3-Productie normen'!$B$34:$C$35,2,FALSE),FALSE)))</f>
        <v>0</v>
      </c>
      <c r="T3228" s="213">
        <f t="shared" si="191"/>
        <v>0</v>
      </c>
      <c r="U3228" s="572"/>
    </row>
    <row r="3229" spans="1:21" ht="14.15" customHeight="1">
      <c r="A3229" s="231">
        <v>3228</v>
      </c>
      <c r="B3229" s="262" t="s">
        <v>93</v>
      </c>
      <c r="C3229" s="199" t="s">
        <v>2981</v>
      </c>
      <c r="D3229" s="199" t="s">
        <v>2353</v>
      </c>
      <c r="E3229" s="199" t="s">
        <v>3144</v>
      </c>
      <c r="F3229" s="199" t="s">
        <v>176</v>
      </c>
      <c r="G3229" s="199" t="s">
        <v>377</v>
      </c>
      <c r="H3229" s="199" t="s">
        <v>382</v>
      </c>
      <c r="I3229" s="200" t="s">
        <v>143</v>
      </c>
      <c r="J3229" s="199" t="s">
        <v>209</v>
      </c>
      <c r="K3229" s="199" t="s">
        <v>213</v>
      </c>
      <c r="L3229" s="199" t="s">
        <v>258</v>
      </c>
      <c r="M3229" s="199" t="s">
        <v>143</v>
      </c>
      <c r="N3229" s="201">
        <v>8.7449999999999992</v>
      </c>
      <c r="O3229" s="202"/>
      <c r="P3229" s="202"/>
      <c r="Q3229" s="203">
        <f t="shared" si="189"/>
        <v>0</v>
      </c>
      <c r="R3229" s="203">
        <f t="shared" si="190"/>
        <v>0</v>
      </c>
      <c r="S3229" s="213">
        <f>IF(M3229="nvt",0,IF(O3229&gt;0,VLOOKUP(M3229,'3-Productie normen'!A:K,VLOOKUP(O3229,'3-Productie normen'!$B$34:$C$35,2,FALSE),FALSE)))</f>
        <v>0</v>
      </c>
      <c r="T3229" s="213">
        <f t="shared" si="191"/>
        <v>0</v>
      </c>
      <c r="U3229" s="572"/>
    </row>
    <row r="3230" spans="1:21" ht="14.15" customHeight="1">
      <c r="A3230" s="231">
        <v>3229</v>
      </c>
      <c r="B3230" s="262" t="s">
        <v>93</v>
      </c>
      <c r="C3230" s="199" t="s">
        <v>2981</v>
      </c>
      <c r="D3230" s="199" t="s">
        <v>2353</v>
      </c>
      <c r="E3230" s="199" t="s">
        <v>3144</v>
      </c>
      <c r="F3230" s="199" t="s">
        <v>176</v>
      </c>
      <c r="G3230" s="199" t="s">
        <v>377</v>
      </c>
      <c r="H3230" s="199" t="s">
        <v>383</v>
      </c>
      <c r="I3230" s="200" t="s">
        <v>143</v>
      </c>
      <c r="J3230" s="199" t="s">
        <v>222</v>
      </c>
      <c r="K3230" s="199" t="s">
        <v>211</v>
      </c>
      <c r="L3230" s="199" t="s">
        <v>258</v>
      </c>
      <c r="M3230" s="199" t="s">
        <v>143</v>
      </c>
      <c r="N3230" s="201">
        <v>4.2074999999999996</v>
      </c>
      <c r="O3230" s="202"/>
      <c r="P3230" s="202"/>
      <c r="Q3230" s="203">
        <f t="shared" si="189"/>
        <v>0</v>
      </c>
      <c r="R3230" s="203">
        <f t="shared" si="190"/>
        <v>0</v>
      </c>
      <c r="S3230" s="213">
        <f>IF(M3230="nvt",0,IF(O3230&gt;0,VLOOKUP(M3230,'3-Productie normen'!A:K,VLOOKUP(O3230,'3-Productie normen'!$B$34:$C$35,2,FALSE),FALSE)))</f>
        <v>0</v>
      </c>
      <c r="T3230" s="213">
        <f t="shared" si="191"/>
        <v>0</v>
      </c>
      <c r="U3230" s="572"/>
    </row>
    <row r="3231" spans="1:21" ht="14.15" customHeight="1">
      <c r="A3231" s="231">
        <v>3230</v>
      </c>
      <c r="B3231" s="262" t="s">
        <v>93</v>
      </c>
      <c r="C3231" s="199" t="s">
        <v>2981</v>
      </c>
      <c r="D3231" s="199" t="s">
        <v>2353</v>
      </c>
      <c r="E3231" s="199" t="s">
        <v>3144</v>
      </c>
      <c r="F3231" s="199" t="s">
        <v>176</v>
      </c>
      <c r="G3231" s="199" t="s">
        <v>377</v>
      </c>
      <c r="H3231" s="199" t="s">
        <v>384</v>
      </c>
      <c r="I3231" s="200" t="s">
        <v>127</v>
      </c>
      <c r="J3231" s="199" t="s">
        <v>379</v>
      </c>
      <c r="K3231" s="199" t="s">
        <v>379</v>
      </c>
      <c r="L3231" s="199" t="s">
        <v>258</v>
      </c>
      <c r="M3231" s="199" t="s">
        <v>128</v>
      </c>
      <c r="N3231" s="201">
        <v>4.9814999999999996</v>
      </c>
      <c r="O3231" s="202">
        <v>255</v>
      </c>
      <c r="P3231" s="202"/>
      <c r="Q3231" s="203">
        <f t="shared" si="189"/>
        <v>0</v>
      </c>
      <c r="R3231" s="203">
        <f t="shared" si="190"/>
        <v>0</v>
      </c>
      <c r="S3231" s="213">
        <f>IF(M3231="nvt",0,IF(O3231&gt;0,VLOOKUP(M3231,'3-Productie normen'!A:K,VLOOKUP(O3231,'3-Productie normen'!$B$34:$C$35,2,FALSE),FALSE)))</f>
        <v>0</v>
      </c>
      <c r="T3231" s="213">
        <f t="shared" si="191"/>
        <v>0</v>
      </c>
      <c r="U3231" s="572"/>
    </row>
    <row r="3232" spans="1:21" ht="14.15" customHeight="1">
      <c r="A3232" s="231">
        <v>3231</v>
      </c>
      <c r="B3232" s="262" t="s">
        <v>93</v>
      </c>
      <c r="C3232" s="199" t="s">
        <v>2981</v>
      </c>
      <c r="D3232" s="199" t="s">
        <v>2353</v>
      </c>
      <c r="E3232" s="199" t="s">
        <v>3144</v>
      </c>
      <c r="F3232" s="199" t="s">
        <v>176</v>
      </c>
      <c r="G3232" s="199" t="s">
        <v>377</v>
      </c>
      <c r="H3232" s="199" t="s">
        <v>385</v>
      </c>
      <c r="I3232" s="200" t="s">
        <v>127</v>
      </c>
      <c r="J3232" s="199" t="s">
        <v>379</v>
      </c>
      <c r="K3232" s="199" t="s">
        <v>379</v>
      </c>
      <c r="L3232" s="199" t="s">
        <v>258</v>
      </c>
      <c r="M3232" s="199" t="s">
        <v>128</v>
      </c>
      <c r="N3232" s="201">
        <v>8.0250000000000004</v>
      </c>
      <c r="O3232" s="202">
        <v>255</v>
      </c>
      <c r="P3232" s="202"/>
      <c r="Q3232" s="203">
        <f t="shared" si="189"/>
        <v>0</v>
      </c>
      <c r="R3232" s="203">
        <f t="shared" si="190"/>
        <v>0</v>
      </c>
      <c r="S3232" s="213">
        <f>IF(M3232="nvt",0,IF(O3232&gt;0,VLOOKUP(M3232,'3-Productie normen'!A:K,VLOOKUP(O3232,'3-Productie normen'!$B$34:$C$35,2,FALSE),FALSE)))</f>
        <v>0</v>
      </c>
      <c r="T3232" s="213">
        <f t="shared" si="191"/>
        <v>0</v>
      </c>
      <c r="U3232" s="572"/>
    </row>
    <row r="3233" spans="1:21" ht="14.15" customHeight="1">
      <c r="A3233" s="231">
        <v>3232</v>
      </c>
      <c r="B3233" s="262" t="s">
        <v>93</v>
      </c>
      <c r="C3233" s="199" t="s">
        <v>2981</v>
      </c>
      <c r="D3233" s="199" t="s">
        <v>2353</v>
      </c>
      <c r="E3233" s="199" t="s">
        <v>3144</v>
      </c>
      <c r="F3233" s="199" t="s">
        <v>176</v>
      </c>
      <c r="G3233" s="199" t="s">
        <v>377</v>
      </c>
      <c r="H3233" s="199" t="s">
        <v>386</v>
      </c>
      <c r="I3233" s="200" t="s">
        <v>127</v>
      </c>
      <c r="J3233" s="199" t="s">
        <v>379</v>
      </c>
      <c r="K3233" s="199" t="s">
        <v>379</v>
      </c>
      <c r="L3233" s="199" t="s">
        <v>258</v>
      </c>
      <c r="M3233" s="199" t="s">
        <v>128</v>
      </c>
      <c r="N3233" s="201">
        <v>14.208</v>
      </c>
      <c r="O3233" s="202">
        <v>255</v>
      </c>
      <c r="P3233" s="202"/>
      <c r="Q3233" s="203">
        <f t="shared" si="189"/>
        <v>0</v>
      </c>
      <c r="R3233" s="203">
        <f t="shared" si="190"/>
        <v>0</v>
      </c>
      <c r="S3233" s="213">
        <f>IF(M3233="nvt",0,IF(O3233&gt;0,VLOOKUP(M3233,'3-Productie normen'!A:K,VLOOKUP(O3233,'3-Productie normen'!$B$34:$C$35,2,FALSE),FALSE)))</f>
        <v>0</v>
      </c>
      <c r="T3233" s="213">
        <f t="shared" si="191"/>
        <v>0</v>
      </c>
      <c r="U3233" s="572"/>
    </row>
    <row r="3234" spans="1:21" ht="14.15" customHeight="1">
      <c r="A3234" s="232">
        <v>3233</v>
      </c>
      <c r="B3234" s="262" t="s">
        <v>93</v>
      </c>
      <c r="C3234" s="199" t="s">
        <v>2981</v>
      </c>
      <c r="D3234" s="199" t="s">
        <v>2353</v>
      </c>
      <c r="E3234" s="199" t="s">
        <v>3144</v>
      </c>
      <c r="F3234" s="199" t="s">
        <v>176</v>
      </c>
      <c r="G3234" s="199" t="s">
        <v>377</v>
      </c>
      <c r="H3234" s="199" t="s">
        <v>390</v>
      </c>
      <c r="I3234" s="200" t="s">
        <v>127</v>
      </c>
      <c r="J3234" s="199" t="s">
        <v>379</v>
      </c>
      <c r="K3234" s="199" t="s">
        <v>379</v>
      </c>
      <c r="L3234" s="199" t="s">
        <v>258</v>
      </c>
      <c r="M3234" s="199" t="s">
        <v>128</v>
      </c>
      <c r="N3234" s="201">
        <v>783.79340000000002</v>
      </c>
      <c r="O3234" s="202">
        <v>255</v>
      </c>
      <c r="P3234" s="202"/>
      <c r="Q3234" s="203">
        <f t="shared" si="189"/>
        <v>0</v>
      </c>
      <c r="R3234" s="203">
        <f t="shared" si="190"/>
        <v>0</v>
      </c>
      <c r="S3234" s="213">
        <f>IF(M3234="nvt",0,IF(O3234&gt;0,VLOOKUP(M3234,'3-Productie normen'!A:K,VLOOKUP(O3234,'3-Productie normen'!$B$34:$C$35,2,FALSE),FALSE)))</f>
        <v>0</v>
      </c>
      <c r="T3234" s="213">
        <f t="shared" si="191"/>
        <v>0</v>
      </c>
      <c r="U3234" s="572"/>
    </row>
    <row r="3235" spans="1:21" ht="14.15" customHeight="1">
      <c r="A3235" s="231">
        <v>3234</v>
      </c>
      <c r="B3235" s="262" t="s">
        <v>93</v>
      </c>
      <c r="C3235" s="199" t="s">
        <v>2981</v>
      </c>
      <c r="D3235" s="199" t="s">
        <v>2353</v>
      </c>
      <c r="E3235" s="199" t="s">
        <v>3144</v>
      </c>
      <c r="F3235" s="199" t="s">
        <v>176</v>
      </c>
      <c r="G3235" s="199" t="s">
        <v>377</v>
      </c>
      <c r="H3235" s="199" t="s">
        <v>391</v>
      </c>
      <c r="I3235" s="200" t="s">
        <v>133</v>
      </c>
      <c r="J3235" s="199" t="s">
        <v>222</v>
      </c>
      <c r="K3235" s="199" t="s">
        <v>223</v>
      </c>
      <c r="L3235" s="199" t="s">
        <v>258</v>
      </c>
      <c r="M3235" s="199" t="s">
        <v>138</v>
      </c>
      <c r="N3235" s="201">
        <v>1.4503999999999999</v>
      </c>
      <c r="O3235" s="202" t="s">
        <v>81</v>
      </c>
      <c r="P3235" s="202"/>
      <c r="Q3235" s="203">
        <f t="shared" si="189"/>
        <v>0</v>
      </c>
      <c r="R3235" s="203">
        <f t="shared" si="190"/>
        <v>0</v>
      </c>
      <c r="S3235" s="213">
        <f>IF(M3235="nvt",0,IF(O3235&gt;0,VLOOKUP(M3235,'3-Productie normen'!A:K,VLOOKUP(O3235,'3-Productie normen'!$B$34:$C$35,2,FALSE),FALSE)))</f>
        <v>0</v>
      </c>
      <c r="T3235" s="213">
        <f t="shared" si="191"/>
        <v>0</v>
      </c>
      <c r="U3235" s="572"/>
    </row>
    <row r="3236" spans="1:21" ht="14.15" customHeight="1">
      <c r="A3236" s="231">
        <v>3235</v>
      </c>
      <c r="B3236" s="262" t="s">
        <v>93</v>
      </c>
      <c r="C3236" s="199" t="s">
        <v>2981</v>
      </c>
      <c r="D3236" s="199" t="s">
        <v>2353</v>
      </c>
      <c r="E3236" s="199" t="s">
        <v>3144</v>
      </c>
      <c r="F3236" s="199" t="s">
        <v>176</v>
      </c>
      <c r="G3236" s="199" t="s">
        <v>377</v>
      </c>
      <c r="H3236" s="199" t="s">
        <v>392</v>
      </c>
      <c r="I3236" s="200" t="s">
        <v>133</v>
      </c>
      <c r="J3236" s="199" t="s">
        <v>222</v>
      </c>
      <c r="K3236" s="199" t="s">
        <v>223</v>
      </c>
      <c r="L3236" s="199" t="s">
        <v>258</v>
      </c>
      <c r="M3236" s="199" t="s">
        <v>138</v>
      </c>
      <c r="N3236" s="201">
        <v>1.7444</v>
      </c>
      <c r="O3236" s="202" t="s">
        <v>81</v>
      </c>
      <c r="P3236" s="202"/>
      <c r="Q3236" s="203">
        <f t="shared" si="189"/>
        <v>0</v>
      </c>
      <c r="R3236" s="203">
        <f t="shared" si="190"/>
        <v>0</v>
      </c>
      <c r="S3236" s="213">
        <f>IF(M3236="nvt",0,IF(O3236&gt;0,VLOOKUP(M3236,'3-Productie normen'!A:K,VLOOKUP(O3236,'3-Productie normen'!$B$34:$C$35,2,FALSE),FALSE)))</f>
        <v>0</v>
      </c>
      <c r="T3236" s="213">
        <f t="shared" si="191"/>
        <v>0</v>
      </c>
      <c r="U3236" s="572"/>
    </row>
    <row r="3237" spans="1:21" ht="14.15" customHeight="1">
      <c r="A3237" s="231">
        <v>3236</v>
      </c>
      <c r="B3237" s="262" t="s">
        <v>93</v>
      </c>
      <c r="C3237" s="199" t="s">
        <v>2981</v>
      </c>
      <c r="D3237" s="199" t="s">
        <v>2353</v>
      </c>
      <c r="E3237" s="199" t="s">
        <v>3144</v>
      </c>
      <c r="F3237" s="199" t="s">
        <v>176</v>
      </c>
      <c r="G3237" s="199" t="s">
        <v>377</v>
      </c>
      <c r="H3237" s="199" t="s">
        <v>393</v>
      </c>
      <c r="I3237" s="200" t="s">
        <v>127</v>
      </c>
      <c r="J3237" s="199" t="s">
        <v>379</v>
      </c>
      <c r="K3237" s="199" t="s">
        <v>379</v>
      </c>
      <c r="L3237" s="199" t="s">
        <v>258</v>
      </c>
      <c r="M3237" s="199" t="s">
        <v>128</v>
      </c>
      <c r="N3237" s="201">
        <v>117.26179999999999</v>
      </c>
      <c r="O3237" s="202">
        <v>255</v>
      </c>
      <c r="P3237" s="202"/>
      <c r="Q3237" s="203">
        <f t="shared" si="189"/>
        <v>0</v>
      </c>
      <c r="R3237" s="203">
        <f t="shared" si="190"/>
        <v>0</v>
      </c>
      <c r="S3237" s="213">
        <f>IF(M3237="nvt",0,IF(O3237&gt;0,VLOOKUP(M3237,'3-Productie normen'!A:K,VLOOKUP(O3237,'3-Productie normen'!$B$34:$C$35,2,FALSE),FALSE)))</f>
        <v>0</v>
      </c>
      <c r="T3237" s="213">
        <f t="shared" si="191"/>
        <v>0</v>
      </c>
      <c r="U3237" s="572"/>
    </row>
    <row r="3238" spans="1:21" ht="14.15" customHeight="1">
      <c r="A3238" s="231">
        <v>3237</v>
      </c>
      <c r="B3238" s="262" t="s">
        <v>93</v>
      </c>
      <c r="C3238" s="199" t="s">
        <v>2981</v>
      </c>
      <c r="D3238" s="199" t="s">
        <v>2353</v>
      </c>
      <c r="E3238" s="199" t="s">
        <v>3144</v>
      </c>
      <c r="F3238" s="199" t="s">
        <v>176</v>
      </c>
      <c r="G3238" s="199" t="s">
        <v>377</v>
      </c>
      <c r="H3238" s="199" t="s">
        <v>394</v>
      </c>
      <c r="I3238" s="200" t="s">
        <v>143</v>
      </c>
      <c r="J3238" s="199" t="s">
        <v>209</v>
      </c>
      <c r="K3238" s="199" t="s">
        <v>213</v>
      </c>
      <c r="L3238" s="199" t="s">
        <v>258</v>
      </c>
      <c r="M3238" s="199" t="s">
        <v>143</v>
      </c>
      <c r="N3238" s="201">
        <v>2.6999</v>
      </c>
      <c r="O3238" s="202"/>
      <c r="P3238" s="202"/>
      <c r="Q3238" s="203">
        <f t="shared" si="189"/>
        <v>0</v>
      </c>
      <c r="R3238" s="203">
        <f t="shared" si="190"/>
        <v>0</v>
      </c>
      <c r="S3238" s="213">
        <f>IF(M3238="nvt",0,IF(O3238&gt;0,VLOOKUP(M3238,'3-Productie normen'!A:K,VLOOKUP(O3238,'3-Productie normen'!$B$34:$C$35,2,FALSE),FALSE)))</f>
        <v>0</v>
      </c>
      <c r="T3238" s="213">
        <f t="shared" si="191"/>
        <v>0</v>
      </c>
      <c r="U3238" s="572"/>
    </row>
    <row r="3239" spans="1:21" ht="14.15" customHeight="1">
      <c r="A3239" s="231">
        <v>3238</v>
      </c>
      <c r="B3239" s="262" t="s">
        <v>93</v>
      </c>
      <c r="C3239" s="199" t="s">
        <v>2981</v>
      </c>
      <c r="D3239" s="199" t="s">
        <v>2353</v>
      </c>
      <c r="E3239" s="199" t="s">
        <v>3144</v>
      </c>
      <c r="F3239" s="199" t="s">
        <v>176</v>
      </c>
      <c r="G3239" s="199" t="s">
        <v>377</v>
      </c>
      <c r="H3239" s="199" t="s">
        <v>395</v>
      </c>
      <c r="I3239" s="200" t="s">
        <v>143</v>
      </c>
      <c r="J3239" s="199" t="s">
        <v>209</v>
      </c>
      <c r="K3239" s="199" t="s">
        <v>213</v>
      </c>
      <c r="L3239" s="199" t="s">
        <v>258</v>
      </c>
      <c r="M3239" s="199" t="s">
        <v>143</v>
      </c>
      <c r="N3239" s="201">
        <v>2.8</v>
      </c>
      <c r="O3239" s="202"/>
      <c r="P3239" s="202"/>
      <c r="Q3239" s="203">
        <f t="shared" si="189"/>
        <v>0</v>
      </c>
      <c r="R3239" s="203">
        <f t="shared" si="190"/>
        <v>0</v>
      </c>
      <c r="S3239" s="213">
        <f>IF(M3239="nvt",0,IF(O3239&gt;0,VLOOKUP(M3239,'3-Productie normen'!A:K,VLOOKUP(O3239,'3-Productie normen'!$B$34:$C$35,2,FALSE),FALSE)))</f>
        <v>0</v>
      </c>
      <c r="T3239" s="213">
        <f t="shared" si="191"/>
        <v>0</v>
      </c>
      <c r="U3239" s="572"/>
    </row>
    <row r="3240" spans="1:21" ht="14.15" customHeight="1">
      <c r="A3240" s="231">
        <v>3239</v>
      </c>
      <c r="B3240" s="262" t="s">
        <v>93</v>
      </c>
      <c r="C3240" s="199" t="s">
        <v>2981</v>
      </c>
      <c r="D3240" s="199" t="s">
        <v>2353</v>
      </c>
      <c r="E3240" s="199" t="s">
        <v>3144</v>
      </c>
      <c r="F3240" s="199" t="s">
        <v>176</v>
      </c>
      <c r="G3240" s="199" t="s">
        <v>377</v>
      </c>
      <c r="H3240" s="199" t="s">
        <v>396</v>
      </c>
      <c r="I3240" s="200" t="s">
        <v>143</v>
      </c>
      <c r="J3240" s="199" t="s">
        <v>222</v>
      </c>
      <c r="K3240" s="199" t="s">
        <v>211</v>
      </c>
      <c r="L3240" s="199" t="s">
        <v>258</v>
      </c>
      <c r="M3240" s="199" t="s">
        <v>143</v>
      </c>
      <c r="N3240" s="201">
        <v>2.25</v>
      </c>
      <c r="O3240" s="202"/>
      <c r="P3240" s="202"/>
      <c r="Q3240" s="203">
        <f t="shared" si="189"/>
        <v>0</v>
      </c>
      <c r="R3240" s="203">
        <f t="shared" si="190"/>
        <v>0</v>
      </c>
      <c r="S3240" s="213">
        <f>IF(M3240="nvt",0,IF(O3240&gt;0,VLOOKUP(M3240,'3-Productie normen'!A:K,VLOOKUP(O3240,'3-Productie normen'!$B$34:$C$35,2,FALSE),FALSE)))</f>
        <v>0</v>
      </c>
      <c r="T3240" s="213">
        <f t="shared" si="191"/>
        <v>0</v>
      </c>
      <c r="U3240" s="572"/>
    </row>
    <row r="3241" spans="1:21" ht="14.15" customHeight="1">
      <c r="A3241" s="231">
        <v>3240</v>
      </c>
      <c r="B3241" s="262" t="s">
        <v>93</v>
      </c>
      <c r="C3241" s="199" t="s">
        <v>2981</v>
      </c>
      <c r="D3241" s="199" t="s">
        <v>2353</v>
      </c>
      <c r="E3241" s="199" t="s">
        <v>3144</v>
      </c>
      <c r="F3241" s="199" t="s">
        <v>176</v>
      </c>
      <c r="G3241" s="199" t="s">
        <v>377</v>
      </c>
      <c r="H3241" s="199" t="s">
        <v>3146</v>
      </c>
      <c r="I3241" s="200" t="s">
        <v>130</v>
      </c>
      <c r="J3241" s="199" t="s">
        <v>209</v>
      </c>
      <c r="K3241" s="199" t="s">
        <v>215</v>
      </c>
      <c r="L3241" s="199" t="s">
        <v>180</v>
      </c>
      <c r="M3241" s="199" t="s">
        <v>134</v>
      </c>
      <c r="N3241" s="201">
        <v>2.1387</v>
      </c>
      <c r="O3241" s="202" t="s">
        <v>81</v>
      </c>
      <c r="P3241" s="202"/>
      <c r="Q3241" s="203">
        <f t="shared" si="189"/>
        <v>0</v>
      </c>
      <c r="R3241" s="203">
        <f t="shared" si="190"/>
        <v>0</v>
      </c>
      <c r="S3241" s="213">
        <f>IF(M3241="nvt",0,IF(O3241&gt;0,VLOOKUP(M3241,'3-Productie normen'!A:K,VLOOKUP(O3241,'3-Productie normen'!$B$34:$C$35,2,FALSE),FALSE)))</f>
        <v>0</v>
      </c>
      <c r="T3241" s="213">
        <f t="shared" si="191"/>
        <v>0</v>
      </c>
      <c r="U3241" s="572"/>
    </row>
    <row r="3242" spans="1:21" ht="14.15" customHeight="1">
      <c r="A3242" s="232">
        <v>3241</v>
      </c>
      <c r="B3242" s="262" t="s">
        <v>93</v>
      </c>
      <c r="C3242" s="199" t="s">
        <v>2981</v>
      </c>
      <c r="D3242" s="199" t="s">
        <v>2353</v>
      </c>
      <c r="E3242" s="199" t="s">
        <v>3144</v>
      </c>
      <c r="F3242" s="199" t="s">
        <v>176</v>
      </c>
      <c r="G3242" s="199" t="s">
        <v>177</v>
      </c>
      <c r="H3242" s="199" t="s">
        <v>402</v>
      </c>
      <c r="I3242" s="200" t="s">
        <v>143</v>
      </c>
      <c r="J3242" s="199" t="s">
        <v>222</v>
      </c>
      <c r="K3242" s="199" t="s">
        <v>237</v>
      </c>
      <c r="L3242" s="199" t="s">
        <v>258</v>
      </c>
      <c r="M3242" s="199" t="s">
        <v>143</v>
      </c>
      <c r="N3242" s="201">
        <v>12.806900000000001</v>
      </c>
      <c r="O3242" s="202"/>
      <c r="P3242" s="202"/>
      <c r="Q3242" s="203">
        <f t="shared" si="189"/>
        <v>0</v>
      </c>
      <c r="R3242" s="203">
        <f t="shared" si="190"/>
        <v>0</v>
      </c>
      <c r="S3242" s="213">
        <f>IF(M3242="nvt",0,IF(O3242&gt;0,VLOOKUP(M3242,'3-Productie normen'!A:K,VLOOKUP(O3242,'3-Productie normen'!$B$34:$C$35,2,FALSE),FALSE)))</f>
        <v>0</v>
      </c>
      <c r="T3242" s="213">
        <f t="shared" si="191"/>
        <v>0</v>
      </c>
      <c r="U3242" s="572"/>
    </row>
    <row r="3243" spans="1:21" ht="14.15" customHeight="1">
      <c r="A3243" s="231">
        <v>3242</v>
      </c>
      <c r="B3243" s="262" t="s">
        <v>93</v>
      </c>
      <c r="C3243" s="199" t="s">
        <v>2981</v>
      </c>
      <c r="D3243" s="199" t="s">
        <v>2353</v>
      </c>
      <c r="E3243" s="199" t="s">
        <v>3144</v>
      </c>
      <c r="F3243" s="199" t="s">
        <v>176</v>
      </c>
      <c r="G3243" s="199" t="s">
        <v>177</v>
      </c>
      <c r="H3243" s="199" t="s">
        <v>403</v>
      </c>
      <c r="I3243" s="200" t="s">
        <v>133</v>
      </c>
      <c r="J3243" s="199" t="s">
        <v>222</v>
      </c>
      <c r="K3243" s="199" t="s">
        <v>223</v>
      </c>
      <c r="L3243" s="199" t="s">
        <v>258</v>
      </c>
      <c r="M3243" s="199" t="s">
        <v>138</v>
      </c>
      <c r="N3243" s="201">
        <v>3.3412999999999999</v>
      </c>
      <c r="O3243" s="202" t="s">
        <v>81</v>
      </c>
      <c r="P3243" s="202"/>
      <c r="Q3243" s="203">
        <f t="shared" si="189"/>
        <v>0</v>
      </c>
      <c r="R3243" s="203">
        <f t="shared" si="190"/>
        <v>0</v>
      </c>
      <c r="S3243" s="213">
        <f>IF(M3243="nvt",0,IF(O3243&gt;0,VLOOKUP(M3243,'3-Productie normen'!A:K,VLOOKUP(O3243,'3-Productie normen'!$B$34:$C$35,2,FALSE),FALSE)))</f>
        <v>0</v>
      </c>
      <c r="T3243" s="213">
        <f t="shared" si="191"/>
        <v>0</v>
      </c>
      <c r="U3243" s="572"/>
    </row>
    <row r="3244" spans="1:21" ht="14.15" customHeight="1">
      <c r="A3244" s="231">
        <v>3243</v>
      </c>
      <c r="B3244" s="262" t="s">
        <v>93</v>
      </c>
      <c r="C3244" s="199" t="s">
        <v>2981</v>
      </c>
      <c r="D3244" s="199" t="s">
        <v>2353</v>
      </c>
      <c r="E3244" s="199" t="s">
        <v>3144</v>
      </c>
      <c r="F3244" s="199" t="s">
        <v>176</v>
      </c>
      <c r="G3244" s="199" t="s">
        <v>177</v>
      </c>
      <c r="H3244" s="199" t="s">
        <v>3147</v>
      </c>
      <c r="I3244" s="200" t="s">
        <v>133</v>
      </c>
      <c r="J3244" s="199" t="s">
        <v>222</v>
      </c>
      <c r="K3244" s="199" t="s">
        <v>223</v>
      </c>
      <c r="L3244" s="199" t="s">
        <v>258</v>
      </c>
      <c r="M3244" s="199" t="s">
        <v>138</v>
      </c>
      <c r="N3244" s="201">
        <v>1.425</v>
      </c>
      <c r="O3244" s="202" t="s">
        <v>81</v>
      </c>
      <c r="P3244" s="202"/>
      <c r="Q3244" s="203">
        <f t="shared" si="189"/>
        <v>0</v>
      </c>
      <c r="R3244" s="203">
        <f t="shared" si="190"/>
        <v>0</v>
      </c>
      <c r="S3244" s="213">
        <f>IF(M3244="nvt",0,IF(O3244&gt;0,VLOOKUP(M3244,'3-Productie normen'!A:K,VLOOKUP(O3244,'3-Productie normen'!$B$34:$C$35,2,FALSE),FALSE)))</f>
        <v>0</v>
      </c>
      <c r="T3244" s="213">
        <f t="shared" si="191"/>
        <v>0</v>
      </c>
      <c r="U3244" s="572"/>
    </row>
    <row r="3245" spans="1:21" ht="14.15" customHeight="1">
      <c r="A3245" s="231">
        <v>3244</v>
      </c>
      <c r="B3245" s="262" t="s">
        <v>93</v>
      </c>
      <c r="C3245" s="199" t="s">
        <v>2981</v>
      </c>
      <c r="D3245" s="199" t="s">
        <v>2353</v>
      </c>
      <c r="E3245" s="199" t="s">
        <v>3144</v>
      </c>
      <c r="F3245" s="199" t="s">
        <v>176</v>
      </c>
      <c r="G3245" s="199" t="s">
        <v>177</v>
      </c>
      <c r="H3245" s="199" t="s">
        <v>3148</v>
      </c>
      <c r="I3245" s="200" t="s">
        <v>133</v>
      </c>
      <c r="J3245" s="199" t="s">
        <v>222</v>
      </c>
      <c r="K3245" s="199" t="s">
        <v>223</v>
      </c>
      <c r="L3245" s="199" t="s">
        <v>258</v>
      </c>
      <c r="M3245" s="199" t="s">
        <v>138</v>
      </c>
      <c r="N3245" s="201">
        <v>1.425</v>
      </c>
      <c r="O3245" s="202" t="s">
        <v>81</v>
      </c>
      <c r="P3245" s="202"/>
      <c r="Q3245" s="203">
        <f t="shared" si="189"/>
        <v>0</v>
      </c>
      <c r="R3245" s="203">
        <f t="shared" si="190"/>
        <v>0</v>
      </c>
      <c r="S3245" s="213">
        <f>IF(M3245="nvt",0,IF(O3245&gt;0,VLOOKUP(M3245,'3-Productie normen'!A:K,VLOOKUP(O3245,'3-Productie normen'!$B$34:$C$35,2,FALSE),FALSE)))</f>
        <v>0</v>
      </c>
      <c r="T3245" s="213">
        <f t="shared" si="191"/>
        <v>0</v>
      </c>
      <c r="U3245" s="572"/>
    </row>
    <row r="3246" spans="1:21" ht="14.15" customHeight="1">
      <c r="A3246" s="231">
        <v>3245</v>
      </c>
      <c r="B3246" s="262" t="s">
        <v>93</v>
      </c>
      <c r="C3246" s="199" t="s">
        <v>2981</v>
      </c>
      <c r="D3246" s="199" t="s">
        <v>2353</v>
      </c>
      <c r="E3246" s="199" t="s">
        <v>3144</v>
      </c>
      <c r="F3246" s="199" t="s">
        <v>176</v>
      </c>
      <c r="G3246" s="199" t="s">
        <v>177</v>
      </c>
      <c r="H3246" s="199" t="s">
        <v>2693</v>
      </c>
      <c r="I3246" s="200" t="s">
        <v>133</v>
      </c>
      <c r="J3246" s="199" t="s">
        <v>222</v>
      </c>
      <c r="K3246" s="199" t="s">
        <v>223</v>
      </c>
      <c r="L3246" s="199" t="s">
        <v>258</v>
      </c>
      <c r="M3246" s="199" t="s">
        <v>138</v>
      </c>
      <c r="N3246" s="201">
        <v>4.1327999999999996</v>
      </c>
      <c r="O3246" s="202" t="s">
        <v>81</v>
      </c>
      <c r="P3246" s="202"/>
      <c r="Q3246" s="203">
        <f t="shared" ref="Q3246:Q3309" si="192">IF(O3246="nvt",0,IF(O3246&gt;0,S3246*N3246,0))</f>
        <v>0</v>
      </c>
      <c r="R3246" s="203">
        <f t="shared" ref="R3246:R3309" si="193">IF(P3246&gt;0,T3246*N3246,0)</f>
        <v>0</v>
      </c>
      <c r="S3246" s="213">
        <f>IF(M3246="nvt",0,IF(O3246&gt;0,VLOOKUP(M3246,'3-Productie normen'!A:K,VLOOKUP(O3246,'3-Productie normen'!$B$34:$C$35,2,FALSE),FALSE)))</f>
        <v>0</v>
      </c>
      <c r="T3246" s="213">
        <f t="shared" ref="T3246:T3309" si="194">IF(P3246&gt;0,S3246*$T$8,0)</f>
        <v>0</v>
      </c>
      <c r="U3246" s="572"/>
    </row>
    <row r="3247" spans="1:21" ht="14.15" customHeight="1">
      <c r="A3247" s="231">
        <v>3246</v>
      </c>
      <c r="B3247" s="262" t="s">
        <v>93</v>
      </c>
      <c r="C3247" s="199" t="s">
        <v>2981</v>
      </c>
      <c r="D3247" s="199" t="s">
        <v>2353</v>
      </c>
      <c r="E3247" s="199" t="s">
        <v>3144</v>
      </c>
      <c r="F3247" s="199" t="s">
        <v>176</v>
      </c>
      <c r="G3247" s="199" t="s">
        <v>177</v>
      </c>
      <c r="H3247" s="199" t="s">
        <v>2611</v>
      </c>
      <c r="I3247" s="200" t="s">
        <v>143</v>
      </c>
      <c r="J3247" s="199" t="s">
        <v>222</v>
      </c>
      <c r="K3247" s="199" t="s">
        <v>237</v>
      </c>
      <c r="L3247" s="199" t="s">
        <v>258</v>
      </c>
      <c r="M3247" s="199" t="s">
        <v>143</v>
      </c>
      <c r="N3247" s="201">
        <v>68.980400000000003</v>
      </c>
      <c r="O3247" s="202"/>
      <c r="P3247" s="202"/>
      <c r="Q3247" s="203">
        <f t="shared" si="192"/>
        <v>0</v>
      </c>
      <c r="R3247" s="203">
        <f t="shared" si="193"/>
        <v>0</v>
      </c>
      <c r="S3247" s="213">
        <f>IF(M3247="nvt",0,IF(O3247&gt;0,VLOOKUP(M3247,'3-Productie normen'!A:K,VLOOKUP(O3247,'3-Productie normen'!$B$34:$C$35,2,FALSE),FALSE)))</f>
        <v>0</v>
      </c>
      <c r="T3247" s="213">
        <f t="shared" si="194"/>
        <v>0</v>
      </c>
      <c r="U3247" s="572"/>
    </row>
    <row r="3248" spans="1:21" ht="14.15" customHeight="1">
      <c r="A3248" s="231">
        <v>3247</v>
      </c>
      <c r="B3248" s="262" t="s">
        <v>93</v>
      </c>
      <c r="C3248" s="199" t="s">
        <v>2981</v>
      </c>
      <c r="D3248" s="199" t="s">
        <v>2353</v>
      </c>
      <c r="E3248" s="199" t="s">
        <v>3144</v>
      </c>
      <c r="F3248" s="199" t="s">
        <v>176</v>
      </c>
      <c r="G3248" s="199" t="s">
        <v>177</v>
      </c>
      <c r="H3248" s="199" t="s">
        <v>2612</v>
      </c>
      <c r="I3248" s="200" t="s">
        <v>127</v>
      </c>
      <c r="J3248" s="199" t="s">
        <v>379</v>
      </c>
      <c r="K3248" s="199" t="s">
        <v>379</v>
      </c>
      <c r="L3248" s="199" t="s">
        <v>197</v>
      </c>
      <c r="M3248" s="199" t="s">
        <v>128</v>
      </c>
      <c r="N3248" s="201">
        <v>16.6767</v>
      </c>
      <c r="O3248" s="202">
        <v>255</v>
      </c>
      <c r="P3248" s="202"/>
      <c r="Q3248" s="203">
        <f t="shared" si="192"/>
        <v>0</v>
      </c>
      <c r="R3248" s="203">
        <f t="shared" si="193"/>
        <v>0</v>
      </c>
      <c r="S3248" s="213">
        <f>IF(M3248="nvt",0,IF(O3248&gt;0,VLOOKUP(M3248,'3-Productie normen'!A:K,VLOOKUP(O3248,'3-Productie normen'!$B$34:$C$35,2,FALSE),FALSE)))</f>
        <v>0</v>
      </c>
      <c r="T3248" s="213">
        <f t="shared" si="194"/>
        <v>0</v>
      </c>
      <c r="U3248" s="572"/>
    </row>
    <row r="3249" spans="1:21" ht="14.15" customHeight="1">
      <c r="A3249" s="231">
        <v>3248</v>
      </c>
      <c r="B3249" s="262" t="s">
        <v>93</v>
      </c>
      <c r="C3249" s="199" t="s">
        <v>2981</v>
      </c>
      <c r="D3249" s="199" t="s">
        <v>2353</v>
      </c>
      <c r="E3249" s="199" t="s">
        <v>3144</v>
      </c>
      <c r="F3249" s="199" t="s">
        <v>176</v>
      </c>
      <c r="G3249" s="199" t="s">
        <v>177</v>
      </c>
      <c r="H3249" s="199" t="s">
        <v>2613</v>
      </c>
      <c r="I3249" s="200" t="s">
        <v>127</v>
      </c>
      <c r="J3249" s="199" t="s">
        <v>379</v>
      </c>
      <c r="K3249" s="199" t="s">
        <v>379</v>
      </c>
      <c r="L3249" s="199" t="s">
        <v>197</v>
      </c>
      <c r="M3249" s="199" t="s">
        <v>128</v>
      </c>
      <c r="N3249" s="201">
        <v>15.762600000000001</v>
      </c>
      <c r="O3249" s="202">
        <v>255</v>
      </c>
      <c r="P3249" s="202"/>
      <c r="Q3249" s="203">
        <f t="shared" si="192"/>
        <v>0</v>
      </c>
      <c r="R3249" s="203">
        <f t="shared" si="193"/>
        <v>0</v>
      </c>
      <c r="S3249" s="213">
        <f>IF(M3249="nvt",0,IF(O3249&gt;0,VLOOKUP(M3249,'3-Productie normen'!A:K,VLOOKUP(O3249,'3-Productie normen'!$B$34:$C$35,2,FALSE),FALSE)))</f>
        <v>0</v>
      </c>
      <c r="T3249" s="213">
        <f t="shared" si="194"/>
        <v>0</v>
      </c>
      <c r="U3249" s="572"/>
    </row>
    <row r="3250" spans="1:21" ht="14.15" customHeight="1">
      <c r="A3250" s="232">
        <v>3249</v>
      </c>
      <c r="B3250" s="262" t="s">
        <v>93</v>
      </c>
      <c r="C3250" s="199" t="s">
        <v>2981</v>
      </c>
      <c r="D3250" s="199" t="s">
        <v>2353</v>
      </c>
      <c r="E3250" s="199" t="s">
        <v>3144</v>
      </c>
      <c r="F3250" s="199" t="s">
        <v>176</v>
      </c>
      <c r="G3250" s="199" t="s">
        <v>177</v>
      </c>
      <c r="H3250" s="199" t="s">
        <v>2614</v>
      </c>
      <c r="I3250" s="207" t="s">
        <v>123</v>
      </c>
      <c r="J3250" s="199" t="s">
        <v>179</v>
      </c>
      <c r="K3250" s="199" t="s">
        <v>187</v>
      </c>
      <c r="L3250" s="199" t="s">
        <v>197</v>
      </c>
      <c r="M3250" s="199" t="s">
        <v>141</v>
      </c>
      <c r="N3250" s="201">
        <v>31.7226</v>
      </c>
      <c r="O3250" s="202" t="s">
        <v>81</v>
      </c>
      <c r="P3250" s="202"/>
      <c r="Q3250" s="203">
        <f t="shared" si="192"/>
        <v>0</v>
      </c>
      <c r="R3250" s="203">
        <f t="shared" si="193"/>
        <v>0</v>
      </c>
      <c r="S3250" s="213">
        <f>IF(M3250="nvt",0,IF(O3250&gt;0,VLOOKUP(M3250,'3-Productie normen'!A:K,VLOOKUP(O3250,'3-Productie normen'!$B$34:$C$35,2,FALSE),FALSE)))</f>
        <v>0</v>
      </c>
      <c r="T3250" s="213">
        <f t="shared" si="194"/>
        <v>0</v>
      </c>
      <c r="U3250" s="572"/>
    </row>
    <row r="3251" spans="1:21" ht="14.15" customHeight="1">
      <c r="A3251" s="231">
        <v>3250</v>
      </c>
      <c r="B3251" s="262" t="s">
        <v>93</v>
      </c>
      <c r="C3251" s="199" t="s">
        <v>2981</v>
      </c>
      <c r="D3251" s="199" t="s">
        <v>2353</v>
      </c>
      <c r="E3251" s="199" t="s">
        <v>3144</v>
      </c>
      <c r="F3251" s="199" t="s">
        <v>176</v>
      </c>
      <c r="G3251" s="199" t="s">
        <v>177</v>
      </c>
      <c r="H3251" s="199" t="s">
        <v>2615</v>
      </c>
      <c r="I3251" s="207" t="s">
        <v>123</v>
      </c>
      <c r="J3251" s="199" t="s">
        <v>179</v>
      </c>
      <c r="K3251" s="199" t="s">
        <v>187</v>
      </c>
      <c r="L3251" s="199" t="s">
        <v>197</v>
      </c>
      <c r="M3251" s="199" t="s">
        <v>141</v>
      </c>
      <c r="N3251" s="201">
        <v>44.430900000000001</v>
      </c>
      <c r="O3251" s="202" t="s">
        <v>81</v>
      </c>
      <c r="P3251" s="202"/>
      <c r="Q3251" s="203">
        <f t="shared" si="192"/>
        <v>0</v>
      </c>
      <c r="R3251" s="203">
        <f t="shared" si="193"/>
        <v>0</v>
      </c>
      <c r="S3251" s="213">
        <f>IF(M3251="nvt",0,IF(O3251&gt;0,VLOOKUP(M3251,'3-Productie normen'!A:K,VLOOKUP(O3251,'3-Productie normen'!$B$34:$C$35,2,FALSE),FALSE)))</f>
        <v>0</v>
      </c>
      <c r="T3251" s="213">
        <f t="shared" si="194"/>
        <v>0</v>
      </c>
      <c r="U3251" s="572"/>
    </row>
    <row r="3252" spans="1:21" ht="14.15" customHeight="1">
      <c r="A3252" s="231">
        <v>3251</v>
      </c>
      <c r="B3252" s="262" t="s">
        <v>93</v>
      </c>
      <c r="C3252" s="199" t="s">
        <v>2981</v>
      </c>
      <c r="D3252" s="199" t="s">
        <v>2353</v>
      </c>
      <c r="E3252" s="199" t="s">
        <v>3144</v>
      </c>
      <c r="F3252" s="199" t="s">
        <v>176</v>
      </c>
      <c r="G3252" s="199" t="s">
        <v>177</v>
      </c>
      <c r="H3252" s="199" t="s">
        <v>2616</v>
      </c>
      <c r="I3252" s="200" t="s">
        <v>123</v>
      </c>
      <c r="J3252" s="199" t="s">
        <v>179</v>
      </c>
      <c r="K3252" s="199" t="s">
        <v>179</v>
      </c>
      <c r="L3252" s="199" t="s">
        <v>197</v>
      </c>
      <c r="M3252" s="199" t="s">
        <v>122</v>
      </c>
      <c r="N3252" s="201">
        <v>25.6828</v>
      </c>
      <c r="O3252" s="202" t="s">
        <v>81</v>
      </c>
      <c r="P3252" s="202"/>
      <c r="Q3252" s="203">
        <f t="shared" si="192"/>
        <v>0</v>
      </c>
      <c r="R3252" s="203">
        <f t="shared" si="193"/>
        <v>0</v>
      </c>
      <c r="S3252" s="213">
        <f>IF(M3252="nvt",0,IF(O3252&gt;0,VLOOKUP(M3252,'3-Productie normen'!A:K,VLOOKUP(O3252,'3-Productie normen'!$B$34:$C$35,2,FALSE),FALSE)))</f>
        <v>0</v>
      </c>
      <c r="T3252" s="213">
        <f t="shared" si="194"/>
        <v>0</v>
      </c>
      <c r="U3252" s="572"/>
    </row>
    <row r="3253" spans="1:21" ht="14.15" customHeight="1">
      <c r="A3253" s="231">
        <v>3252</v>
      </c>
      <c r="B3253" s="262" t="s">
        <v>93</v>
      </c>
      <c r="C3253" s="199" t="s">
        <v>2981</v>
      </c>
      <c r="D3253" s="199" t="s">
        <v>2353</v>
      </c>
      <c r="E3253" s="199" t="s">
        <v>3144</v>
      </c>
      <c r="F3253" s="199" t="s">
        <v>176</v>
      </c>
      <c r="G3253" s="199" t="s">
        <v>177</v>
      </c>
      <c r="H3253" s="199" t="s">
        <v>2617</v>
      </c>
      <c r="I3253" s="200" t="s">
        <v>143</v>
      </c>
      <c r="J3253" s="199" t="s">
        <v>379</v>
      </c>
      <c r="K3253" s="199" t="s">
        <v>379</v>
      </c>
      <c r="L3253" s="199" t="s">
        <v>258</v>
      </c>
      <c r="M3253" s="199" t="s">
        <v>143</v>
      </c>
      <c r="N3253" s="201">
        <v>10.88</v>
      </c>
      <c r="O3253" s="202"/>
      <c r="P3253" s="202"/>
      <c r="Q3253" s="203">
        <f t="shared" si="192"/>
        <v>0</v>
      </c>
      <c r="R3253" s="203">
        <f t="shared" si="193"/>
        <v>0</v>
      </c>
      <c r="S3253" s="213">
        <f>IF(M3253="nvt",0,IF(O3253&gt;0,VLOOKUP(M3253,'3-Productie normen'!A:K,VLOOKUP(O3253,'3-Productie normen'!$B$34:$C$35,2,FALSE),FALSE)))</f>
        <v>0</v>
      </c>
      <c r="T3253" s="213">
        <f t="shared" si="194"/>
        <v>0</v>
      </c>
      <c r="U3253" s="572"/>
    </row>
    <row r="3254" spans="1:21" ht="14.15" customHeight="1">
      <c r="A3254" s="231">
        <v>3253</v>
      </c>
      <c r="B3254" s="262" t="s">
        <v>93</v>
      </c>
      <c r="C3254" s="199" t="s">
        <v>2981</v>
      </c>
      <c r="D3254" s="199" t="s">
        <v>2353</v>
      </c>
      <c r="E3254" s="199" t="s">
        <v>3144</v>
      </c>
      <c r="F3254" s="199" t="s">
        <v>176</v>
      </c>
      <c r="G3254" s="199" t="s">
        <v>177</v>
      </c>
      <c r="H3254" s="199" t="s">
        <v>3149</v>
      </c>
      <c r="I3254" s="200" t="s">
        <v>130</v>
      </c>
      <c r="J3254" s="199" t="s">
        <v>209</v>
      </c>
      <c r="K3254" s="199" t="s">
        <v>220</v>
      </c>
      <c r="L3254" s="199" t="s">
        <v>3150</v>
      </c>
      <c r="M3254" s="199" t="s">
        <v>140</v>
      </c>
      <c r="N3254" s="201">
        <v>1.5301</v>
      </c>
      <c r="O3254" s="202" t="s">
        <v>81</v>
      </c>
      <c r="P3254" s="202"/>
      <c r="Q3254" s="203">
        <f t="shared" si="192"/>
        <v>0</v>
      </c>
      <c r="R3254" s="203">
        <f t="shared" si="193"/>
        <v>0</v>
      </c>
      <c r="S3254" s="213">
        <f>IF(M3254="nvt",0,IF(O3254&gt;0,VLOOKUP(M3254,'3-Productie normen'!A:K,VLOOKUP(O3254,'3-Productie normen'!$B$34:$C$35,2,FALSE),FALSE)))</f>
        <v>0</v>
      </c>
      <c r="T3254" s="213">
        <f t="shared" si="194"/>
        <v>0</v>
      </c>
      <c r="U3254" s="572"/>
    </row>
    <row r="3255" spans="1:21" ht="14.15" customHeight="1">
      <c r="A3255" s="231">
        <v>3254</v>
      </c>
      <c r="B3255" s="262" t="s">
        <v>93</v>
      </c>
      <c r="C3255" s="199" t="s">
        <v>2981</v>
      </c>
      <c r="D3255" s="199" t="s">
        <v>2353</v>
      </c>
      <c r="E3255" s="199" t="s">
        <v>3144</v>
      </c>
      <c r="F3255" s="199" t="s">
        <v>176</v>
      </c>
      <c r="G3255" s="199" t="s">
        <v>177</v>
      </c>
      <c r="H3255" s="199" t="s">
        <v>3151</v>
      </c>
      <c r="I3255" s="200" t="s">
        <v>130</v>
      </c>
      <c r="J3255" s="199" t="s">
        <v>209</v>
      </c>
      <c r="K3255" s="199" t="s">
        <v>215</v>
      </c>
      <c r="L3255" s="199" t="s">
        <v>180</v>
      </c>
      <c r="M3255" s="199" t="s">
        <v>134</v>
      </c>
      <c r="N3255" s="201">
        <v>2.1387</v>
      </c>
      <c r="O3255" s="202" t="s">
        <v>81</v>
      </c>
      <c r="P3255" s="202"/>
      <c r="Q3255" s="203">
        <f t="shared" si="192"/>
        <v>0</v>
      </c>
      <c r="R3255" s="203">
        <f t="shared" si="193"/>
        <v>0</v>
      </c>
      <c r="S3255" s="213">
        <f>IF(M3255="nvt",0,IF(O3255&gt;0,VLOOKUP(M3255,'3-Productie normen'!A:K,VLOOKUP(O3255,'3-Productie normen'!$B$34:$C$35,2,FALSE),FALSE)))</f>
        <v>0</v>
      </c>
      <c r="T3255" s="213">
        <f t="shared" si="194"/>
        <v>0</v>
      </c>
      <c r="U3255" s="572"/>
    </row>
    <row r="3256" spans="1:21" ht="14.15" customHeight="1">
      <c r="A3256" s="231">
        <v>3255</v>
      </c>
      <c r="B3256" s="262" t="s">
        <v>93</v>
      </c>
      <c r="C3256" s="199" t="s">
        <v>2981</v>
      </c>
      <c r="D3256" s="199" t="s">
        <v>2353</v>
      </c>
      <c r="E3256" s="199" t="s">
        <v>3144</v>
      </c>
      <c r="F3256" s="199" t="s">
        <v>176</v>
      </c>
      <c r="G3256" s="199" t="s">
        <v>177</v>
      </c>
      <c r="H3256" s="199" t="s">
        <v>2437</v>
      </c>
      <c r="I3256" s="200" t="s">
        <v>130</v>
      </c>
      <c r="J3256" s="199" t="s">
        <v>209</v>
      </c>
      <c r="K3256" s="199" t="s">
        <v>220</v>
      </c>
      <c r="L3256" s="199" t="s">
        <v>3150</v>
      </c>
      <c r="M3256" s="199" t="s">
        <v>140</v>
      </c>
      <c r="N3256" s="201">
        <v>9.6092999999999993</v>
      </c>
      <c r="O3256" s="202" t="s">
        <v>81</v>
      </c>
      <c r="P3256" s="202"/>
      <c r="Q3256" s="203">
        <f t="shared" si="192"/>
        <v>0</v>
      </c>
      <c r="R3256" s="203">
        <f t="shared" si="193"/>
        <v>0</v>
      </c>
      <c r="S3256" s="213">
        <f>IF(M3256="nvt",0,IF(O3256&gt;0,VLOOKUP(M3256,'3-Productie normen'!A:K,VLOOKUP(O3256,'3-Productie normen'!$B$34:$C$35,2,FALSE),FALSE)))</f>
        <v>0</v>
      </c>
      <c r="T3256" s="213">
        <f t="shared" si="194"/>
        <v>0</v>
      </c>
      <c r="U3256" s="572"/>
    </row>
    <row r="3257" spans="1:21" ht="14.15" customHeight="1">
      <c r="A3257" s="231">
        <v>3256</v>
      </c>
      <c r="B3257" s="262" t="s">
        <v>93</v>
      </c>
      <c r="C3257" s="199" t="s">
        <v>2981</v>
      </c>
      <c r="D3257" s="199" t="s">
        <v>2353</v>
      </c>
      <c r="E3257" s="199" t="s">
        <v>3144</v>
      </c>
      <c r="F3257" s="199" t="s">
        <v>176</v>
      </c>
      <c r="G3257" s="199" t="s">
        <v>177</v>
      </c>
      <c r="H3257" s="199" t="s">
        <v>2649</v>
      </c>
      <c r="I3257" s="200" t="s">
        <v>130</v>
      </c>
      <c r="J3257" s="199" t="s">
        <v>209</v>
      </c>
      <c r="K3257" s="199" t="s">
        <v>220</v>
      </c>
      <c r="L3257" s="199" t="s">
        <v>3150</v>
      </c>
      <c r="M3257" s="199" t="s">
        <v>140</v>
      </c>
      <c r="N3257" s="201">
        <v>3.9510000000000001</v>
      </c>
      <c r="O3257" s="202" t="s">
        <v>81</v>
      </c>
      <c r="P3257" s="202"/>
      <c r="Q3257" s="203">
        <f t="shared" si="192"/>
        <v>0</v>
      </c>
      <c r="R3257" s="203">
        <f t="shared" si="193"/>
        <v>0</v>
      </c>
      <c r="S3257" s="213">
        <f>IF(M3257="nvt",0,IF(O3257&gt;0,VLOOKUP(M3257,'3-Productie normen'!A:K,VLOOKUP(O3257,'3-Productie normen'!$B$34:$C$35,2,FALSE),FALSE)))</f>
        <v>0</v>
      </c>
      <c r="T3257" s="213">
        <f t="shared" si="194"/>
        <v>0</v>
      </c>
      <c r="U3257" s="572"/>
    </row>
    <row r="3258" spans="1:21" ht="14.15" customHeight="1">
      <c r="A3258" s="232">
        <v>3257</v>
      </c>
      <c r="B3258" s="262" t="s">
        <v>93</v>
      </c>
      <c r="C3258" s="199" t="s">
        <v>2981</v>
      </c>
      <c r="D3258" s="199" t="s">
        <v>2353</v>
      </c>
      <c r="E3258" s="199" t="s">
        <v>3144</v>
      </c>
      <c r="F3258" s="199" t="s">
        <v>176</v>
      </c>
      <c r="G3258" s="199" t="s">
        <v>407</v>
      </c>
      <c r="H3258" s="199" t="s">
        <v>408</v>
      </c>
      <c r="I3258" s="200" t="s">
        <v>143</v>
      </c>
      <c r="J3258" s="199" t="s">
        <v>222</v>
      </c>
      <c r="K3258" s="199" t="s">
        <v>237</v>
      </c>
      <c r="L3258" s="199" t="s">
        <v>258</v>
      </c>
      <c r="M3258" s="199" t="s">
        <v>143</v>
      </c>
      <c r="N3258" s="201">
        <v>12.8506</v>
      </c>
      <c r="O3258" s="202"/>
      <c r="P3258" s="202"/>
      <c r="Q3258" s="203">
        <f t="shared" si="192"/>
        <v>0</v>
      </c>
      <c r="R3258" s="203">
        <f t="shared" si="193"/>
        <v>0</v>
      </c>
      <c r="S3258" s="213">
        <f>IF(M3258="nvt",0,IF(O3258&gt;0,VLOOKUP(M3258,'3-Productie normen'!A:K,VLOOKUP(O3258,'3-Productie normen'!$B$34:$C$35,2,FALSE),FALSE)))</f>
        <v>0</v>
      </c>
      <c r="T3258" s="213">
        <f t="shared" si="194"/>
        <v>0</v>
      </c>
      <c r="U3258" s="572"/>
    </row>
    <row r="3259" spans="1:21" ht="14.15" customHeight="1">
      <c r="A3259" s="231">
        <v>3258</v>
      </c>
      <c r="B3259" s="262" t="s">
        <v>93</v>
      </c>
      <c r="C3259" s="199" t="s">
        <v>2981</v>
      </c>
      <c r="D3259" s="199" t="s">
        <v>2353</v>
      </c>
      <c r="E3259" s="199" t="s">
        <v>3144</v>
      </c>
      <c r="F3259" s="199" t="s">
        <v>176</v>
      </c>
      <c r="G3259" s="199" t="s">
        <v>407</v>
      </c>
      <c r="H3259" s="199" t="s">
        <v>409</v>
      </c>
      <c r="I3259" s="200" t="s">
        <v>143</v>
      </c>
      <c r="J3259" s="199" t="s">
        <v>222</v>
      </c>
      <c r="K3259" s="199" t="s">
        <v>223</v>
      </c>
      <c r="L3259" s="199" t="s">
        <v>258</v>
      </c>
      <c r="M3259" s="199" t="s">
        <v>143</v>
      </c>
      <c r="N3259" s="201">
        <v>3.3412999999999999</v>
      </c>
      <c r="O3259" s="202"/>
      <c r="P3259" s="202"/>
      <c r="Q3259" s="203">
        <f t="shared" si="192"/>
        <v>0</v>
      </c>
      <c r="R3259" s="203">
        <f t="shared" si="193"/>
        <v>0</v>
      </c>
      <c r="S3259" s="213">
        <f>IF(M3259="nvt",0,IF(O3259&gt;0,VLOOKUP(M3259,'3-Productie normen'!A:K,VLOOKUP(O3259,'3-Productie normen'!$B$34:$C$35,2,FALSE),FALSE)))</f>
        <v>0</v>
      </c>
      <c r="T3259" s="213">
        <f t="shared" si="194"/>
        <v>0</v>
      </c>
      <c r="U3259" s="572"/>
    </row>
    <row r="3260" spans="1:21" ht="14.15" customHeight="1">
      <c r="A3260" s="231">
        <v>3259</v>
      </c>
      <c r="B3260" s="262" t="s">
        <v>93</v>
      </c>
      <c r="C3260" s="199" t="s">
        <v>2981</v>
      </c>
      <c r="D3260" s="199" t="s">
        <v>2353</v>
      </c>
      <c r="E3260" s="199" t="s">
        <v>3144</v>
      </c>
      <c r="F3260" s="199" t="s">
        <v>176</v>
      </c>
      <c r="G3260" s="199" t="s">
        <v>407</v>
      </c>
      <c r="H3260" s="199" t="s">
        <v>3152</v>
      </c>
      <c r="I3260" s="200" t="s">
        <v>143</v>
      </c>
      <c r="J3260" s="199" t="s">
        <v>222</v>
      </c>
      <c r="K3260" s="199" t="s">
        <v>223</v>
      </c>
      <c r="L3260" s="199" t="s">
        <v>258</v>
      </c>
      <c r="M3260" s="199" t="s">
        <v>143</v>
      </c>
      <c r="N3260" s="201">
        <v>1.425</v>
      </c>
      <c r="O3260" s="202"/>
      <c r="P3260" s="202"/>
      <c r="Q3260" s="203">
        <f t="shared" si="192"/>
        <v>0</v>
      </c>
      <c r="R3260" s="203">
        <f t="shared" si="193"/>
        <v>0</v>
      </c>
      <c r="S3260" s="213">
        <f>IF(M3260="nvt",0,IF(O3260&gt;0,VLOOKUP(M3260,'3-Productie normen'!A:K,VLOOKUP(O3260,'3-Productie normen'!$B$34:$C$35,2,FALSE),FALSE)))</f>
        <v>0</v>
      </c>
      <c r="T3260" s="213">
        <f t="shared" si="194"/>
        <v>0</v>
      </c>
      <c r="U3260" s="572"/>
    </row>
    <row r="3261" spans="1:21" ht="14.15" customHeight="1">
      <c r="A3261" s="231">
        <v>3260</v>
      </c>
      <c r="B3261" s="262" t="s">
        <v>93</v>
      </c>
      <c r="C3261" s="199" t="s">
        <v>2981</v>
      </c>
      <c r="D3261" s="199" t="s">
        <v>2353</v>
      </c>
      <c r="E3261" s="199" t="s">
        <v>3144</v>
      </c>
      <c r="F3261" s="199" t="s">
        <v>176</v>
      </c>
      <c r="G3261" s="199" t="s">
        <v>407</v>
      </c>
      <c r="H3261" s="199" t="s">
        <v>3153</v>
      </c>
      <c r="I3261" s="200" t="s">
        <v>143</v>
      </c>
      <c r="J3261" s="199" t="s">
        <v>222</v>
      </c>
      <c r="K3261" s="199" t="s">
        <v>223</v>
      </c>
      <c r="L3261" s="199" t="s">
        <v>258</v>
      </c>
      <c r="M3261" s="199" t="s">
        <v>143</v>
      </c>
      <c r="N3261" s="201">
        <v>1.425</v>
      </c>
      <c r="O3261" s="202"/>
      <c r="P3261" s="202"/>
      <c r="Q3261" s="203">
        <f t="shared" si="192"/>
        <v>0</v>
      </c>
      <c r="R3261" s="203">
        <f t="shared" si="193"/>
        <v>0</v>
      </c>
      <c r="S3261" s="213">
        <f>IF(M3261="nvt",0,IF(O3261&gt;0,VLOOKUP(M3261,'3-Productie normen'!A:K,VLOOKUP(O3261,'3-Productie normen'!$B$34:$C$35,2,FALSE),FALSE)))</f>
        <v>0</v>
      </c>
      <c r="T3261" s="213">
        <f t="shared" si="194"/>
        <v>0</v>
      </c>
      <c r="U3261" s="572"/>
    </row>
    <row r="3262" spans="1:21" ht="14.15" customHeight="1">
      <c r="A3262" s="231">
        <v>3261</v>
      </c>
      <c r="B3262" s="262" t="s">
        <v>93</v>
      </c>
      <c r="C3262" s="199" t="s">
        <v>2981</v>
      </c>
      <c r="D3262" s="199" t="s">
        <v>2353</v>
      </c>
      <c r="E3262" s="199" t="s">
        <v>3144</v>
      </c>
      <c r="F3262" s="199" t="s">
        <v>176</v>
      </c>
      <c r="G3262" s="199" t="s">
        <v>407</v>
      </c>
      <c r="H3262" s="199" t="s">
        <v>410</v>
      </c>
      <c r="I3262" s="200" t="s">
        <v>143</v>
      </c>
      <c r="J3262" s="199" t="s">
        <v>222</v>
      </c>
      <c r="K3262" s="199" t="s">
        <v>211</v>
      </c>
      <c r="L3262" s="199" t="s">
        <v>258</v>
      </c>
      <c r="M3262" s="199" t="s">
        <v>143</v>
      </c>
      <c r="N3262" s="201">
        <v>4.1327999999999996</v>
      </c>
      <c r="O3262" s="202"/>
      <c r="P3262" s="202"/>
      <c r="Q3262" s="203">
        <f t="shared" si="192"/>
        <v>0</v>
      </c>
      <c r="R3262" s="203">
        <f t="shared" si="193"/>
        <v>0</v>
      </c>
      <c r="S3262" s="213">
        <f>IF(M3262="nvt",0,IF(O3262&gt;0,VLOOKUP(M3262,'3-Productie normen'!A:K,VLOOKUP(O3262,'3-Productie normen'!$B$34:$C$35,2,FALSE),FALSE)))</f>
        <v>0</v>
      </c>
      <c r="T3262" s="213">
        <f t="shared" si="194"/>
        <v>0</v>
      </c>
      <c r="U3262" s="572"/>
    </row>
    <row r="3263" spans="1:21" ht="14.15" customHeight="1">
      <c r="A3263" s="231">
        <v>3262</v>
      </c>
      <c r="B3263" s="262" t="s">
        <v>93</v>
      </c>
      <c r="C3263" s="199" t="s">
        <v>2981</v>
      </c>
      <c r="D3263" s="199" t="s">
        <v>2353</v>
      </c>
      <c r="E3263" s="199" t="s">
        <v>3144</v>
      </c>
      <c r="F3263" s="199" t="s">
        <v>176</v>
      </c>
      <c r="G3263" s="199" t="s">
        <v>407</v>
      </c>
      <c r="H3263" s="199" t="s">
        <v>411</v>
      </c>
      <c r="I3263" s="200" t="s">
        <v>143</v>
      </c>
      <c r="J3263" s="199" t="s">
        <v>179</v>
      </c>
      <c r="K3263" s="199" t="s">
        <v>179</v>
      </c>
      <c r="L3263" s="199" t="s">
        <v>258</v>
      </c>
      <c r="M3263" s="199" t="s">
        <v>143</v>
      </c>
      <c r="N3263" s="201">
        <v>300.84100000000001</v>
      </c>
      <c r="O3263" s="202"/>
      <c r="P3263" s="202"/>
      <c r="Q3263" s="203">
        <f t="shared" si="192"/>
        <v>0</v>
      </c>
      <c r="R3263" s="203">
        <f t="shared" si="193"/>
        <v>0</v>
      </c>
      <c r="S3263" s="213">
        <f>IF(M3263="nvt",0,IF(O3263&gt;0,VLOOKUP(M3263,'3-Productie normen'!A:K,VLOOKUP(O3263,'3-Productie normen'!$B$34:$C$35,2,FALSE),FALSE)))</f>
        <v>0</v>
      </c>
      <c r="T3263" s="213">
        <f t="shared" si="194"/>
        <v>0</v>
      </c>
      <c r="U3263" s="572"/>
    </row>
    <row r="3264" spans="1:21" ht="14.15" customHeight="1">
      <c r="A3264" s="231">
        <v>3263</v>
      </c>
      <c r="B3264" s="262" t="s">
        <v>93</v>
      </c>
      <c r="C3264" s="199" t="s">
        <v>2981</v>
      </c>
      <c r="D3264" s="199" t="s">
        <v>2353</v>
      </c>
      <c r="E3264" s="199" t="s">
        <v>3144</v>
      </c>
      <c r="F3264" s="199" t="s">
        <v>176</v>
      </c>
      <c r="G3264" s="199" t="s">
        <v>407</v>
      </c>
      <c r="H3264" s="199" t="s">
        <v>3154</v>
      </c>
      <c r="I3264" s="200" t="s">
        <v>143</v>
      </c>
      <c r="J3264" s="199" t="s">
        <v>209</v>
      </c>
      <c r="K3264" s="199" t="s">
        <v>215</v>
      </c>
      <c r="L3264" s="199" t="s">
        <v>180</v>
      </c>
      <c r="M3264" s="199" t="s">
        <v>143</v>
      </c>
      <c r="N3264" s="201">
        <v>2.1387</v>
      </c>
      <c r="O3264" s="202"/>
      <c r="P3264" s="202"/>
      <c r="Q3264" s="203">
        <f t="shared" si="192"/>
        <v>0</v>
      </c>
      <c r="R3264" s="203">
        <f t="shared" si="193"/>
        <v>0</v>
      </c>
      <c r="S3264" s="213">
        <f>IF(M3264="nvt",0,IF(O3264&gt;0,VLOOKUP(M3264,'3-Productie normen'!A:K,VLOOKUP(O3264,'3-Productie normen'!$B$34:$C$35,2,FALSE),FALSE)))</f>
        <v>0</v>
      </c>
      <c r="T3264" s="213">
        <f t="shared" si="194"/>
        <v>0</v>
      </c>
      <c r="U3264" s="572"/>
    </row>
    <row r="3265" spans="1:21" ht="14.15" customHeight="1">
      <c r="A3265" s="231">
        <v>3264</v>
      </c>
      <c r="B3265" s="262" t="s">
        <v>93</v>
      </c>
      <c r="C3265" s="199" t="s">
        <v>2981</v>
      </c>
      <c r="D3265" s="199" t="s">
        <v>2353</v>
      </c>
      <c r="E3265" s="199" t="s">
        <v>3144</v>
      </c>
      <c r="F3265" s="199" t="s">
        <v>176</v>
      </c>
      <c r="G3265" s="199" t="s">
        <v>407</v>
      </c>
      <c r="H3265" s="199" t="s">
        <v>3155</v>
      </c>
      <c r="I3265" s="200" t="s">
        <v>143</v>
      </c>
      <c r="J3265" s="199" t="s">
        <v>209</v>
      </c>
      <c r="K3265" s="199" t="s">
        <v>220</v>
      </c>
      <c r="L3265" s="199" t="s">
        <v>3150</v>
      </c>
      <c r="M3265" s="199" t="s">
        <v>143</v>
      </c>
      <c r="N3265" s="201">
        <v>9.6092999999999993</v>
      </c>
      <c r="O3265" s="202"/>
      <c r="P3265" s="202"/>
      <c r="Q3265" s="203">
        <f t="shared" si="192"/>
        <v>0</v>
      </c>
      <c r="R3265" s="203">
        <f t="shared" si="193"/>
        <v>0</v>
      </c>
      <c r="S3265" s="213">
        <f>IF(M3265="nvt",0,IF(O3265&gt;0,VLOOKUP(M3265,'3-Productie normen'!A:K,VLOOKUP(O3265,'3-Productie normen'!$B$34:$C$35,2,FALSE),FALSE)))</f>
        <v>0</v>
      </c>
      <c r="T3265" s="213">
        <f t="shared" si="194"/>
        <v>0</v>
      </c>
      <c r="U3265" s="572"/>
    </row>
    <row r="3266" spans="1:21" ht="14.15" customHeight="1">
      <c r="A3266" s="232">
        <v>3265</v>
      </c>
      <c r="B3266" s="262" t="s">
        <v>96</v>
      </c>
      <c r="C3266" s="199" t="s">
        <v>3156</v>
      </c>
      <c r="D3266" s="199" t="s">
        <v>3157</v>
      </c>
      <c r="E3266" s="199" t="s">
        <v>3158</v>
      </c>
      <c r="F3266" s="199" t="s">
        <v>176</v>
      </c>
      <c r="G3266" s="199" t="s">
        <v>377</v>
      </c>
      <c r="H3266" s="199" t="s">
        <v>1062</v>
      </c>
      <c r="I3266" s="200" t="s">
        <v>125</v>
      </c>
      <c r="J3266" s="199" t="s">
        <v>222</v>
      </c>
      <c r="K3266" s="199" t="s">
        <v>240</v>
      </c>
      <c r="L3266" s="199" t="s">
        <v>3159</v>
      </c>
      <c r="M3266" s="199" t="s">
        <v>124</v>
      </c>
      <c r="N3266" s="201">
        <v>114.303</v>
      </c>
      <c r="O3266" s="202" t="s">
        <v>81</v>
      </c>
      <c r="P3266" s="202"/>
      <c r="Q3266" s="203">
        <f t="shared" si="192"/>
        <v>0</v>
      </c>
      <c r="R3266" s="203">
        <f t="shared" si="193"/>
        <v>0</v>
      </c>
      <c r="S3266" s="213">
        <f>IF(M3266="nvt",0,IF(O3266&gt;0,VLOOKUP(M3266,'3-Productie normen'!A:K,VLOOKUP(O3266,'3-Productie normen'!$B$34:$C$35,2,FALSE),FALSE)))</f>
        <v>0</v>
      </c>
      <c r="T3266" s="213">
        <f t="shared" si="194"/>
        <v>0</v>
      </c>
      <c r="U3266" s="572"/>
    </row>
    <row r="3267" spans="1:21" ht="14.15" customHeight="1">
      <c r="A3267" s="231">
        <v>3266</v>
      </c>
      <c r="B3267" s="262" t="s">
        <v>96</v>
      </c>
      <c r="C3267" s="199" t="s">
        <v>3156</v>
      </c>
      <c r="D3267" s="199" t="s">
        <v>3157</v>
      </c>
      <c r="E3267" s="199" t="s">
        <v>3158</v>
      </c>
      <c r="F3267" s="199" t="s">
        <v>176</v>
      </c>
      <c r="G3267" s="199" t="s">
        <v>377</v>
      </c>
      <c r="H3267" s="199" t="s">
        <v>3160</v>
      </c>
      <c r="I3267" s="200" t="s">
        <v>125</v>
      </c>
      <c r="J3267" s="199" t="s">
        <v>222</v>
      </c>
      <c r="K3267" s="199" t="s">
        <v>240</v>
      </c>
      <c r="L3267" s="199" t="s">
        <v>3161</v>
      </c>
      <c r="M3267" s="199" t="s">
        <v>124</v>
      </c>
      <c r="N3267" s="201">
        <v>8.0327000000000002</v>
      </c>
      <c r="O3267" s="202" t="s">
        <v>81</v>
      </c>
      <c r="P3267" s="202"/>
      <c r="Q3267" s="203">
        <f t="shared" si="192"/>
        <v>0</v>
      </c>
      <c r="R3267" s="203">
        <f t="shared" si="193"/>
        <v>0</v>
      </c>
      <c r="S3267" s="213">
        <f>IF(M3267="nvt",0,IF(O3267&gt;0,VLOOKUP(M3267,'3-Productie normen'!A:K,VLOOKUP(O3267,'3-Productie normen'!$B$34:$C$35,2,FALSE),FALSE)))</f>
        <v>0</v>
      </c>
      <c r="T3267" s="213">
        <f t="shared" si="194"/>
        <v>0</v>
      </c>
      <c r="U3267" s="572"/>
    </row>
    <row r="3268" spans="1:21" ht="14.15" customHeight="1">
      <c r="A3268" s="231">
        <v>3267</v>
      </c>
      <c r="B3268" s="262" t="s">
        <v>96</v>
      </c>
      <c r="C3268" s="199" t="s">
        <v>3156</v>
      </c>
      <c r="D3268" s="199" t="s">
        <v>3157</v>
      </c>
      <c r="E3268" s="199" t="s">
        <v>3158</v>
      </c>
      <c r="F3268" s="199" t="s">
        <v>176</v>
      </c>
      <c r="G3268" s="199" t="s">
        <v>377</v>
      </c>
      <c r="H3268" s="199" t="s">
        <v>1081</v>
      </c>
      <c r="I3268" s="200" t="s">
        <v>123</v>
      </c>
      <c r="J3268" s="199" t="s">
        <v>179</v>
      </c>
      <c r="K3268" s="199" t="s">
        <v>179</v>
      </c>
      <c r="L3268" s="199" t="s">
        <v>3162</v>
      </c>
      <c r="M3268" s="199" t="s">
        <v>122</v>
      </c>
      <c r="N3268" s="201">
        <v>8.6068999999999996</v>
      </c>
      <c r="O3268" s="202" t="s">
        <v>81</v>
      </c>
      <c r="P3268" s="202"/>
      <c r="Q3268" s="203">
        <f t="shared" si="192"/>
        <v>0</v>
      </c>
      <c r="R3268" s="203">
        <f t="shared" si="193"/>
        <v>0</v>
      </c>
      <c r="S3268" s="213">
        <f>IF(M3268="nvt",0,IF(O3268&gt;0,VLOOKUP(M3268,'3-Productie normen'!A:K,VLOOKUP(O3268,'3-Productie normen'!$B$34:$C$35,2,FALSE),FALSE)))</f>
        <v>0</v>
      </c>
      <c r="T3268" s="213">
        <f t="shared" si="194"/>
        <v>0</v>
      </c>
      <c r="U3268" s="572"/>
    </row>
    <row r="3269" spans="1:21" ht="14.15" customHeight="1">
      <c r="A3269" s="231">
        <v>3268</v>
      </c>
      <c r="B3269" s="262" t="s">
        <v>96</v>
      </c>
      <c r="C3269" s="199" t="s">
        <v>3156</v>
      </c>
      <c r="D3269" s="199" t="s">
        <v>3157</v>
      </c>
      <c r="E3269" s="199" t="s">
        <v>3158</v>
      </c>
      <c r="F3269" s="199" t="s">
        <v>176</v>
      </c>
      <c r="G3269" s="199" t="s">
        <v>377</v>
      </c>
      <c r="H3269" s="199" t="s">
        <v>1100</v>
      </c>
      <c r="I3269" s="200" t="s">
        <v>125</v>
      </c>
      <c r="J3269" s="199" t="s">
        <v>222</v>
      </c>
      <c r="K3269" s="199" t="s">
        <v>279</v>
      </c>
      <c r="L3269" s="199" t="s">
        <v>3159</v>
      </c>
      <c r="M3269" s="199" t="s">
        <v>129</v>
      </c>
      <c r="N3269" s="201">
        <v>40.772599999999997</v>
      </c>
      <c r="O3269" s="202" t="s">
        <v>81</v>
      </c>
      <c r="P3269" s="202"/>
      <c r="Q3269" s="203">
        <f t="shared" si="192"/>
        <v>0</v>
      </c>
      <c r="R3269" s="203">
        <f t="shared" si="193"/>
        <v>0</v>
      </c>
      <c r="S3269" s="213">
        <f>IF(M3269="nvt",0,IF(O3269&gt;0,VLOOKUP(M3269,'3-Productie normen'!A:K,VLOOKUP(O3269,'3-Productie normen'!$B$34:$C$35,2,FALSE),FALSE)))</f>
        <v>0</v>
      </c>
      <c r="T3269" s="213">
        <f t="shared" si="194"/>
        <v>0</v>
      </c>
      <c r="U3269" s="572"/>
    </row>
    <row r="3270" spans="1:21" ht="14.15" customHeight="1">
      <c r="A3270" s="231">
        <v>3269</v>
      </c>
      <c r="B3270" s="262" t="s">
        <v>96</v>
      </c>
      <c r="C3270" s="199" t="s">
        <v>3156</v>
      </c>
      <c r="D3270" s="199" t="s">
        <v>3157</v>
      </c>
      <c r="E3270" s="199" t="s">
        <v>3158</v>
      </c>
      <c r="F3270" s="199" t="s">
        <v>176</v>
      </c>
      <c r="G3270" s="199" t="s">
        <v>377</v>
      </c>
      <c r="H3270" s="199" t="s">
        <v>3163</v>
      </c>
      <c r="I3270" s="200" t="s">
        <v>125</v>
      </c>
      <c r="J3270" s="199" t="s">
        <v>222</v>
      </c>
      <c r="K3270" s="199" t="s">
        <v>279</v>
      </c>
      <c r="L3270" s="199" t="s">
        <v>3159</v>
      </c>
      <c r="M3270" s="199" t="s">
        <v>129</v>
      </c>
      <c r="N3270" s="201">
        <v>18.321400000000001</v>
      </c>
      <c r="O3270" s="202" t="s">
        <v>81</v>
      </c>
      <c r="P3270" s="202"/>
      <c r="Q3270" s="203">
        <f t="shared" si="192"/>
        <v>0</v>
      </c>
      <c r="R3270" s="203">
        <f t="shared" si="193"/>
        <v>0</v>
      </c>
      <c r="S3270" s="213">
        <f>IF(M3270="nvt",0,IF(O3270&gt;0,VLOOKUP(M3270,'3-Productie normen'!A:K,VLOOKUP(O3270,'3-Productie normen'!$B$34:$C$35,2,FALSE),FALSE)))</f>
        <v>0</v>
      </c>
      <c r="T3270" s="213">
        <f t="shared" si="194"/>
        <v>0</v>
      </c>
      <c r="U3270" s="572"/>
    </row>
    <row r="3271" spans="1:21" ht="14.15" customHeight="1">
      <c r="A3271" s="231">
        <v>3270</v>
      </c>
      <c r="B3271" s="262" t="s">
        <v>96</v>
      </c>
      <c r="C3271" s="199" t="s">
        <v>3156</v>
      </c>
      <c r="D3271" s="199" t="s">
        <v>3157</v>
      </c>
      <c r="E3271" s="199" t="s">
        <v>3158</v>
      </c>
      <c r="F3271" s="199" t="s">
        <v>176</v>
      </c>
      <c r="G3271" s="199" t="s">
        <v>377</v>
      </c>
      <c r="H3271" s="199" t="s">
        <v>1121</v>
      </c>
      <c r="I3271" s="200" t="s">
        <v>130</v>
      </c>
      <c r="J3271" s="199" t="s">
        <v>209</v>
      </c>
      <c r="K3271" s="199" t="s">
        <v>220</v>
      </c>
      <c r="L3271" s="199" t="s">
        <v>3164</v>
      </c>
      <c r="M3271" s="199" t="s">
        <v>140</v>
      </c>
      <c r="N3271" s="201">
        <v>24.145499999999998</v>
      </c>
      <c r="O3271" s="202" t="s">
        <v>81</v>
      </c>
      <c r="P3271" s="202"/>
      <c r="Q3271" s="203">
        <f t="shared" si="192"/>
        <v>0</v>
      </c>
      <c r="R3271" s="203">
        <f t="shared" si="193"/>
        <v>0</v>
      </c>
      <c r="S3271" s="213">
        <f>IF(M3271="nvt",0,IF(O3271&gt;0,VLOOKUP(M3271,'3-Productie normen'!A:K,VLOOKUP(O3271,'3-Productie normen'!$B$34:$C$35,2,FALSE),FALSE)))</f>
        <v>0</v>
      </c>
      <c r="T3271" s="213">
        <f t="shared" si="194"/>
        <v>0</v>
      </c>
      <c r="U3271" s="572"/>
    </row>
    <row r="3272" spans="1:21" ht="14.15" customHeight="1">
      <c r="A3272" s="231">
        <v>3271</v>
      </c>
      <c r="B3272" s="262" t="s">
        <v>96</v>
      </c>
      <c r="C3272" s="199" t="s">
        <v>3156</v>
      </c>
      <c r="D3272" s="199" t="s">
        <v>3157</v>
      </c>
      <c r="E3272" s="199" t="s">
        <v>3158</v>
      </c>
      <c r="F3272" s="199" t="s">
        <v>176</v>
      </c>
      <c r="G3272" s="199" t="s">
        <v>377</v>
      </c>
      <c r="H3272" s="199" t="s">
        <v>1127</v>
      </c>
      <c r="I3272" s="200" t="s">
        <v>125</v>
      </c>
      <c r="J3272" s="199" t="s">
        <v>222</v>
      </c>
      <c r="K3272" s="199" t="s">
        <v>279</v>
      </c>
      <c r="L3272" s="199" t="s">
        <v>3165</v>
      </c>
      <c r="M3272" s="199" t="s">
        <v>129</v>
      </c>
      <c r="N3272" s="201">
        <v>6.9528999999999996</v>
      </c>
      <c r="O3272" s="202" t="s">
        <v>81</v>
      </c>
      <c r="P3272" s="202"/>
      <c r="Q3272" s="203">
        <f t="shared" si="192"/>
        <v>0</v>
      </c>
      <c r="R3272" s="203">
        <f t="shared" si="193"/>
        <v>0</v>
      </c>
      <c r="S3272" s="213">
        <f>IF(M3272="nvt",0,IF(O3272&gt;0,VLOOKUP(M3272,'3-Productie normen'!A:K,VLOOKUP(O3272,'3-Productie normen'!$B$34:$C$35,2,FALSE),FALSE)))</f>
        <v>0</v>
      </c>
      <c r="T3272" s="213">
        <f t="shared" si="194"/>
        <v>0</v>
      </c>
      <c r="U3272" s="572"/>
    </row>
    <row r="3273" spans="1:21" ht="14.15" customHeight="1">
      <c r="A3273" s="231">
        <v>3272</v>
      </c>
      <c r="B3273" s="262" t="s">
        <v>96</v>
      </c>
      <c r="C3273" s="199" t="s">
        <v>3156</v>
      </c>
      <c r="D3273" s="199" t="s">
        <v>3157</v>
      </c>
      <c r="E3273" s="199" t="s">
        <v>3158</v>
      </c>
      <c r="F3273" s="199" t="s">
        <v>176</v>
      </c>
      <c r="G3273" s="199" t="s">
        <v>377</v>
      </c>
      <c r="H3273" s="199" t="s">
        <v>1128</v>
      </c>
      <c r="I3273" s="200" t="s">
        <v>143</v>
      </c>
      <c r="J3273" s="199" t="s">
        <v>222</v>
      </c>
      <c r="K3273" s="199" t="s">
        <v>211</v>
      </c>
      <c r="L3273" s="199" t="s">
        <v>211</v>
      </c>
      <c r="M3273" s="200" t="s">
        <v>143</v>
      </c>
      <c r="N3273" s="201">
        <v>1.3242</v>
      </c>
      <c r="O3273" s="202"/>
      <c r="P3273" s="202"/>
      <c r="Q3273" s="203">
        <f t="shared" si="192"/>
        <v>0</v>
      </c>
      <c r="R3273" s="203">
        <f t="shared" si="193"/>
        <v>0</v>
      </c>
      <c r="S3273" s="213">
        <f>IF(M3273="nvt",0,IF(O3273&gt;0,VLOOKUP(M3273,'3-Productie normen'!A:K,VLOOKUP(O3273,'3-Productie normen'!$B$34:$C$35,2,FALSE),FALSE)))</f>
        <v>0</v>
      </c>
      <c r="T3273" s="213">
        <f t="shared" si="194"/>
        <v>0</v>
      </c>
      <c r="U3273" s="572"/>
    </row>
    <row r="3274" spans="1:21" ht="14.15" customHeight="1">
      <c r="A3274" s="232">
        <v>3273</v>
      </c>
      <c r="B3274" s="262" t="s">
        <v>96</v>
      </c>
      <c r="C3274" s="199" t="s">
        <v>3156</v>
      </c>
      <c r="D3274" s="199" t="s">
        <v>3157</v>
      </c>
      <c r="E3274" s="199" t="s">
        <v>3158</v>
      </c>
      <c r="F3274" s="199" t="s">
        <v>176</v>
      </c>
      <c r="G3274" s="199" t="s">
        <v>377</v>
      </c>
      <c r="H3274" s="199" t="s">
        <v>1129</v>
      </c>
      <c r="I3274" s="200" t="s">
        <v>143</v>
      </c>
      <c r="J3274" s="199" t="s">
        <v>222</v>
      </c>
      <c r="K3274" s="199" t="s">
        <v>211</v>
      </c>
      <c r="L3274" s="199" t="s">
        <v>211</v>
      </c>
      <c r="M3274" s="200" t="s">
        <v>143</v>
      </c>
      <c r="N3274" s="201">
        <v>14.055400000000001</v>
      </c>
      <c r="O3274" s="202"/>
      <c r="P3274" s="202"/>
      <c r="Q3274" s="203">
        <f t="shared" si="192"/>
        <v>0</v>
      </c>
      <c r="R3274" s="203">
        <f t="shared" si="193"/>
        <v>0</v>
      </c>
      <c r="S3274" s="213">
        <f>IF(M3274="nvt",0,IF(O3274&gt;0,VLOOKUP(M3274,'3-Productie normen'!A:K,VLOOKUP(O3274,'3-Productie normen'!$B$34:$C$35,2,FALSE),FALSE)))</f>
        <v>0</v>
      </c>
      <c r="T3274" s="213">
        <f t="shared" si="194"/>
        <v>0</v>
      </c>
      <c r="U3274" s="572"/>
    </row>
    <row r="3275" spans="1:21" ht="14.15" customHeight="1">
      <c r="A3275" s="231">
        <v>3274</v>
      </c>
      <c r="B3275" s="262" t="s">
        <v>96</v>
      </c>
      <c r="C3275" s="199" t="s">
        <v>3156</v>
      </c>
      <c r="D3275" s="199" t="s">
        <v>3157</v>
      </c>
      <c r="E3275" s="199" t="s">
        <v>3158</v>
      </c>
      <c r="F3275" s="199" t="s">
        <v>176</v>
      </c>
      <c r="G3275" s="199" t="s">
        <v>377</v>
      </c>
      <c r="H3275" s="199" t="s">
        <v>3166</v>
      </c>
      <c r="I3275" s="200" t="s">
        <v>143</v>
      </c>
      <c r="J3275" s="199" t="s">
        <v>222</v>
      </c>
      <c r="K3275" s="199" t="s">
        <v>211</v>
      </c>
      <c r="L3275" s="199" t="s">
        <v>211</v>
      </c>
      <c r="M3275" s="200" t="s">
        <v>143</v>
      </c>
      <c r="N3275" s="201">
        <v>11.3825</v>
      </c>
      <c r="O3275" s="202"/>
      <c r="P3275" s="202"/>
      <c r="Q3275" s="203">
        <f t="shared" si="192"/>
        <v>0</v>
      </c>
      <c r="R3275" s="203">
        <f t="shared" si="193"/>
        <v>0</v>
      </c>
      <c r="S3275" s="213">
        <f>IF(M3275="nvt",0,IF(O3275&gt;0,VLOOKUP(M3275,'3-Productie normen'!A:K,VLOOKUP(O3275,'3-Productie normen'!$B$34:$C$35,2,FALSE),FALSE)))</f>
        <v>0</v>
      </c>
      <c r="T3275" s="213">
        <f t="shared" si="194"/>
        <v>0</v>
      </c>
      <c r="U3275" s="572"/>
    </row>
    <row r="3276" spans="1:21" ht="14.15" customHeight="1">
      <c r="A3276" s="231">
        <v>3275</v>
      </c>
      <c r="B3276" s="262" t="s">
        <v>96</v>
      </c>
      <c r="C3276" s="199" t="s">
        <v>3156</v>
      </c>
      <c r="D3276" s="199" t="s">
        <v>3157</v>
      </c>
      <c r="E3276" s="199" t="s">
        <v>3158</v>
      </c>
      <c r="F3276" s="199" t="s">
        <v>176</v>
      </c>
      <c r="G3276" s="199" t="s">
        <v>377</v>
      </c>
      <c r="H3276" s="199" t="s">
        <v>3167</v>
      </c>
      <c r="I3276" s="200" t="s">
        <v>143</v>
      </c>
      <c r="J3276" s="199" t="s">
        <v>222</v>
      </c>
      <c r="K3276" s="199" t="s">
        <v>211</v>
      </c>
      <c r="L3276" s="199" t="s">
        <v>211</v>
      </c>
      <c r="M3276" s="200" t="s">
        <v>143</v>
      </c>
      <c r="N3276" s="201">
        <v>26.677399999999999</v>
      </c>
      <c r="O3276" s="202"/>
      <c r="P3276" s="202"/>
      <c r="Q3276" s="203">
        <f t="shared" si="192"/>
        <v>0</v>
      </c>
      <c r="R3276" s="203">
        <f t="shared" si="193"/>
        <v>0</v>
      </c>
      <c r="S3276" s="213">
        <f>IF(M3276="nvt",0,IF(O3276&gt;0,VLOOKUP(M3276,'3-Productie normen'!A:K,VLOOKUP(O3276,'3-Productie normen'!$B$34:$C$35,2,FALSE),FALSE)))</f>
        <v>0</v>
      </c>
      <c r="T3276" s="213">
        <f t="shared" si="194"/>
        <v>0</v>
      </c>
      <c r="U3276" s="572"/>
    </row>
    <row r="3277" spans="1:21" ht="14.15" customHeight="1">
      <c r="A3277" s="231">
        <v>3276</v>
      </c>
      <c r="B3277" s="262" t="s">
        <v>96</v>
      </c>
      <c r="C3277" s="199" t="s">
        <v>3156</v>
      </c>
      <c r="D3277" s="199" t="s">
        <v>3157</v>
      </c>
      <c r="E3277" s="199" t="s">
        <v>3158</v>
      </c>
      <c r="F3277" s="199" t="s">
        <v>176</v>
      </c>
      <c r="G3277" s="199" t="s">
        <v>377</v>
      </c>
      <c r="H3277" s="199" t="s">
        <v>3168</v>
      </c>
      <c r="I3277" s="200" t="s">
        <v>143</v>
      </c>
      <c r="J3277" s="199" t="s">
        <v>222</v>
      </c>
      <c r="K3277" s="199" t="s">
        <v>211</v>
      </c>
      <c r="L3277" s="199" t="s">
        <v>211</v>
      </c>
      <c r="M3277" s="200" t="s">
        <v>143</v>
      </c>
      <c r="N3277" s="201">
        <v>16.712399999999999</v>
      </c>
      <c r="O3277" s="202"/>
      <c r="P3277" s="202"/>
      <c r="Q3277" s="203">
        <f t="shared" si="192"/>
        <v>0</v>
      </c>
      <c r="R3277" s="203">
        <f t="shared" si="193"/>
        <v>0</v>
      </c>
      <c r="S3277" s="213">
        <f>IF(M3277="nvt",0,IF(O3277&gt;0,VLOOKUP(M3277,'3-Productie normen'!A:K,VLOOKUP(O3277,'3-Productie normen'!$B$34:$C$35,2,FALSE),FALSE)))</f>
        <v>0</v>
      </c>
      <c r="T3277" s="213">
        <f t="shared" si="194"/>
        <v>0</v>
      </c>
      <c r="U3277" s="572"/>
    </row>
    <row r="3278" spans="1:21" ht="14.15" customHeight="1">
      <c r="A3278" s="231">
        <v>3277</v>
      </c>
      <c r="B3278" s="262" t="s">
        <v>96</v>
      </c>
      <c r="C3278" s="199" t="s">
        <v>3156</v>
      </c>
      <c r="D3278" s="199" t="s">
        <v>3157</v>
      </c>
      <c r="E3278" s="199" t="s">
        <v>3158</v>
      </c>
      <c r="F3278" s="199" t="s">
        <v>176</v>
      </c>
      <c r="G3278" s="199" t="s">
        <v>377</v>
      </c>
      <c r="H3278" s="199" t="s">
        <v>3169</v>
      </c>
      <c r="I3278" s="200" t="s">
        <v>245</v>
      </c>
      <c r="J3278" s="199" t="s">
        <v>222</v>
      </c>
      <c r="L3278" s="199" t="s">
        <v>253</v>
      </c>
      <c r="M3278" s="199" t="s">
        <v>143</v>
      </c>
      <c r="N3278" s="201">
        <v>4.7672999999999996</v>
      </c>
      <c r="O3278" s="202"/>
      <c r="P3278" s="202"/>
      <c r="Q3278" s="203">
        <f t="shared" si="192"/>
        <v>0</v>
      </c>
      <c r="R3278" s="203">
        <f t="shared" si="193"/>
        <v>0</v>
      </c>
      <c r="S3278" s="213">
        <f>IF(M3278="nvt",0,IF(O3278&gt;0,VLOOKUP(M3278,'3-Productie normen'!A:K,VLOOKUP(O3278,'3-Productie normen'!$B$34:$C$35,2,FALSE),FALSE)))</f>
        <v>0</v>
      </c>
      <c r="T3278" s="213">
        <f t="shared" si="194"/>
        <v>0</v>
      </c>
      <c r="U3278" s="572"/>
    </row>
    <row r="3279" spans="1:21" ht="14.15" customHeight="1">
      <c r="A3279" s="231">
        <v>3278</v>
      </c>
      <c r="B3279" s="262" t="s">
        <v>96</v>
      </c>
      <c r="C3279" s="199" t="s">
        <v>3156</v>
      </c>
      <c r="D3279" s="199" t="s">
        <v>3157</v>
      </c>
      <c r="E3279" s="199" t="s">
        <v>3158</v>
      </c>
      <c r="F3279" s="199" t="s">
        <v>176</v>
      </c>
      <c r="G3279" s="199" t="s">
        <v>377</v>
      </c>
      <c r="H3279" s="199" t="s">
        <v>3170</v>
      </c>
      <c r="I3279" s="200" t="s">
        <v>245</v>
      </c>
      <c r="J3279" s="199" t="s">
        <v>222</v>
      </c>
      <c r="K3279" s="199" t="s">
        <v>211</v>
      </c>
      <c r="L3279" s="199" t="s">
        <v>253</v>
      </c>
      <c r="M3279" s="199" t="s">
        <v>143</v>
      </c>
      <c r="N3279" s="201">
        <v>4.5439999999999996</v>
      </c>
      <c r="O3279" s="202"/>
      <c r="P3279" s="202"/>
      <c r="Q3279" s="203">
        <f t="shared" si="192"/>
        <v>0</v>
      </c>
      <c r="R3279" s="203">
        <f t="shared" si="193"/>
        <v>0</v>
      </c>
      <c r="S3279" s="213">
        <f>IF(M3279="nvt",0,IF(O3279&gt;0,VLOOKUP(M3279,'3-Productie normen'!A:K,VLOOKUP(O3279,'3-Productie normen'!$B$34:$C$35,2,FALSE),FALSE)))</f>
        <v>0</v>
      </c>
      <c r="T3279" s="213">
        <f t="shared" si="194"/>
        <v>0</v>
      </c>
      <c r="U3279" s="572"/>
    </row>
    <row r="3280" spans="1:21" ht="14.15" customHeight="1">
      <c r="A3280" s="231">
        <v>3279</v>
      </c>
      <c r="B3280" s="262" t="s">
        <v>96</v>
      </c>
      <c r="C3280" s="199" t="s">
        <v>3156</v>
      </c>
      <c r="D3280" s="199" t="s">
        <v>3157</v>
      </c>
      <c r="E3280" s="199" t="s">
        <v>3158</v>
      </c>
      <c r="F3280" s="199" t="s">
        <v>176</v>
      </c>
      <c r="G3280" s="199" t="s">
        <v>377</v>
      </c>
      <c r="H3280" s="199" t="s">
        <v>3171</v>
      </c>
      <c r="I3280" s="200" t="s">
        <v>125</v>
      </c>
      <c r="J3280" s="199" t="s">
        <v>222</v>
      </c>
      <c r="K3280" s="199" t="s">
        <v>279</v>
      </c>
      <c r="L3280" s="199" t="s">
        <v>3159</v>
      </c>
      <c r="M3280" s="199" t="s">
        <v>129</v>
      </c>
      <c r="N3280" s="201">
        <v>98.244100000000003</v>
      </c>
      <c r="O3280" s="202" t="s">
        <v>81</v>
      </c>
      <c r="P3280" s="202"/>
      <c r="Q3280" s="203">
        <f t="shared" si="192"/>
        <v>0</v>
      </c>
      <c r="R3280" s="203">
        <f t="shared" si="193"/>
        <v>0</v>
      </c>
      <c r="S3280" s="213">
        <f>IF(M3280="nvt",0,IF(O3280&gt;0,VLOOKUP(M3280,'3-Productie normen'!A:K,VLOOKUP(O3280,'3-Productie normen'!$B$34:$C$35,2,FALSE),FALSE)))</f>
        <v>0</v>
      </c>
      <c r="T3280" s="213">
        <f t="shared" si="194"/>
        <v>0</v>
      </c>
      <c r="U3280" s="572"/>
    </row>
    <row r="3281" spans="1:21" ht="14.15" customHeight="1">
      <c r="A3281" s="231">
        <v>3280</v>
      </c>
      <c r="B3281" s="262" t="s">
        <v>96</v>
      </c>
      <c r="C3281" s="199" t="s">
        <v>3156</v>
      </c>
      <c r="D3281" s="199" t="s">
        <v>3157</v>
      </c>
      <c r="E3281" s="199" t="s">
        <v>3158</v>
      </c>
      <c r="F3281" s="199" t="s">
        <v>176</v>
      </c>
      <c r="G3281" s="199" t="s">
        <v>377</v>
      </c>
      <c r="H3281" s="199" t="s">
        <v>3172</v>
      </c>
      <c r="I3281" s="200" t="s">
        <v>130</v>
      </c>
      <c r="J3281" s="199" t="s">
        <v>209</v>
      </c>
      <c r="K3281" s="199" t="s">
        <v>215</v>
      </c>
      <c r="L3281" s="199" t="s">
        <v>253</v>
      </c>
      <c r="M3281" s="199" t="s">
        <v>134</v>
      </c>
      <c r="N3281" s="201">
        <v>2.3637999999999999</v>
      </c>
      <c r="O3281" s="202" t="s">
        <v>81</v>
      </c>
      <c r="P3281" s="202"/>
      <c r="Q3281" s="203">
        <f t="shared" si="192"/>
        <v>0</v>
      </c>
      <c r="R3281" s="203">
        <f t="shared" si="193"/>
        <v>0</v>
      </c>
      <c r="S3281" s="213">
        <f>IF(M3281="nvt",0,IF(O3281&gt;0,VLOOKUP(M3281,'3-Productie normen'!A:K,VLOOKUP(O3281,'3-Productie normen'!$B$34:$C$35,2,FALSE),FALSE)))</f>
        <v>0</v>
      </c>
      <c r="T3281" s="213">
        <f t="shared" si="194"/>
        <v>0</v>
      </c>
      <c r="U3281" s="572"/>
    </row>
    <row r="3282" spans="1:21" ht="14.15" customHeight="1">
      <c r="A3282" s="232">
        <v>3281</v>
      </c>
      <c r="B3282" s="262" t="s">
        <v>96</v>
      </c>
      <c r="C3282" s="199" t="s">
        <v>3156</v>
      </c>
      <c r="D3282" s="199" t="s">
        <v>3157</v>
      </c>
      <c r="E3282" s="199" t="s">
        <v>3158</v>
      </c>
      <c r="F3282" s="199" t="s">
        <v>176</v>
      </c>
      <c r="G3282" s="199" t="s">
        <v>377</v>
      </c>
      <c r="H3282" s="199" t="s">
        <v>3173</v>
      </c>
      <c r="I3282" s="200" t="s">
        <v>130</v>
      </c>
      <c r="J3282" s="199" t="s">
        <v>209</v>
      </c>
      <c r="K3282" s="199" t="s">
        <v>215</v>
      </c>
      <c r="L3282" s="199" t="s">
        <v>253</v>
      </c>
      <c r="M3282" s="199" t="s">
        <v>134</v>
      </c>
      <c r="N3282" s="201">
        <v>2.3650000000000002</v>
      </c>
      <c r="O3282" s="202" t="s">
        <v>81</v>
      </c>
      <c r="P3282" s="202"/>
      <c r="Q3282" s="203">
        <f t="shared" si="192"/>
        <v>0</v>
      </c>
      <c r="R3282" s="203">
        <f t="shared" si="193"/>
        <v>0</v>
      </c>
      <c r="S3282" s="213">
        <f>IF(M3282="nvt",0,IF(O3282&gt;0,VLOOKUP(M3282,'3-Productie normen'!A:K,VLOOKUP(O3282,'3-Productie normen'!$B$34:$C$35,2,FALSE),FALSE)))</f>
        <v>0</v>
      </c>
      <c r="T3282" s="213">
        <f t="shared" si="194"/>
        <v>0</v>
      </c>
      <c r="U3282" s="572"/>
    </row>
    <row r="3283" spans="1:21" ht="14.15" customHeight="1">
      <c r="A3283" s="231">
        <v>3282</v>
      </c>
      <c r="B3283" s="262" t="s">
        <v>96</v>
      </c>
      <c r="C3283" s="199" t="s">
        <v>3156</v>
      </c>
      <c r="D3283" s="199" t="s">
        <v>3157</v>
      </c>
      <c r="E3283" s="199" t="s">
        <v>3158</v>
      </c>
      <c r="F3283" s="199" t="s">
        <v>176</v>
      </c>
      <c r="G3283" s="199" t="s">
        <v>377</v>
      </c>
      <c r="H3283" s="199" t="s">
        <v>3174</v>
      </c>
      <c r="I3283" s="200" t="s">
        <v>123</v>
      </c>
      <c r="J3283" s="199" t="s">
        <v>179</v>
      </c>
      <c r="K3283" s="199" t="s">
        <v>1240</v>
      </c>
      <c r="L3283" s="199" t="s">
        <v>253</v>
      </c>
      <c r="M3283" s="199" t="s">
        <v>122</v>
      </c>
      <c r="N3283" s="201">
        <v>12.031599999999999</v>
      </c>
      <c r="O3283" s="202" t="s">
        <v>81</v>
      </c>
      <c r="P3283" s="202"/>
      <c r="Q3283" s="203">
        <f t="shared" si="192"/>
        <v>0</v>
      </c>
      <c r="R3283" s="203">
        <f t="shared" si="193"/>
        <v>0</v>
      </c>
      <c r="S3283" s="213">
        <f>IF(M3283="nvt",0,IF(O3283&gt;0,VLOOKUP(M3283,'3-Productie normen'!A:K,VLOOKUP(O3283,'3-Productie normen'!$B$34:$C$35,2,FALSE),FALSE)))</f>
        <v>0</v>
      </c>
      <c r="T3283" s="213">
        <f t="shared" si="194"/>
        <v>0</v>
      </c>
      <c r="U3283" s="572"/>
    </row>
    <row r="3284" spans="1:21" ht="14.15" customHeight="1">
      <c r="A3284" s="231">
        <v>3283</v>
      </c>
      <c r="B3284" s="262" t="s">
        <v>96</v>
      </c>
      <c r="C3284" s="199" t="s">
        <v>3156</v>
      </c>
      <c r="D3284" s="199" t="s">
        <v>3157</v>
      </c>
      <c r="E3284" s="199" t="s">
        <v>3158</v>
      </c>
      <c r="F3284" s="199" t="s">
        <v>176</v>
      </c>
      <c r="G3284" s="199" t="s">
        <v>377</v>
      </c>
      <c r="H3284" s="199" t="s">
        <v>3175</v>
      </c>
      <c r="I3284" s="207" t="s">
        <v>123</v>
      </c>
      <c r="J3284" s="199" t="s">
        <v>179</v>
      </c>
      <c r="K3284" s="199" t="s">
        <v>187</v>
      </c>
      <c r="L3284" s="199" t="s">
        <v>253</v>
      </c>
      <c r="M3284" s="199" t="s">
        <v>141</v>
      </c>
      <c r="N3284" s="201">
        <v>49.583199999999998</v>
      </c>
      <c r="O3284" s="202" t="s">
        <v>81</v>
      </c>
      <c r="P3284" s="202"/>
      <c r="Q3284" s="203">
        <f t="shared" si="192"/>
        <v>0</v>
      </c>
      <c r="R3284" s="203">
        <f t="shared" si="193"/>
        <v>0</v>
      </c>
      <c r="S3284" s="213">
        <f>IF(M3284="nvt",0,IF(O3284&gt;0,VLOOKUP(M3284,'3-Productie normen'!A:K,VLOOKUP(O3284,'3-Productie normen'!$B$34:$C$35,2,FALSE),FALSE)))</f>
        <v>0</v>
      </c>
      <c r="T3284" s="213">
        <f t="shared" si="194"/>
        <v>0</v>
      </c>
      <c r="U3284" s="572"/>
    </row>
    <row r="3285" spans="1:21" ht="14.15" customHeight="1">
      <c r="A3285" s="231">
        <v>3284</v>
      </c>
      <c r="B3285" s="262" t="s">
        <v>96</v>
      </c>
      <c r="C3285" s="199" t="s">
        <v>3156</v>
      </c>
      <c r="D3285" s="199" t="s">
        <v>3157</v>
      </c>
      <c r="E3285" s="199" t="s">
        <v>3158</v>
      </c>
      <c r="F3285" s="199" t="s">
        <v>176</v>
      </c>
      <c r="G3285" s="199" t="s">
        <v>377</v>
      </c>
      <c r="H3285" s="199" t="s">
        <v>3176</v>
      </c>
      <c r="I3285" s="207" t="s">
        <v>123</v>
      </c>
      <c r="J3285" s="199" t="s">
        <v>179</v>
      </c>
      <c r="K3285" s="199" t="s">
        <v>187</v>
      </c>
      <c r="L3285" s="199" t="s">
        <v>253</v>
      </c>
      <c r="M3285" s="199" t="s">
        <v>141</v>
      </c>
      <c r="N3285" s="201">
        <v>62.157200000000003</v>
      </c>
      <c r="O3285" s="202" t="s">
        <v>81</v>
      </c>
      <c r="P3285" s="202"/>
      <c r="Q3285" s="203">
        <f t="shared" si="192"/>
        <v>0</v>
      </c>
      <c r="R3285" s="203">
        <f t="shared" si="193"/>
        <v>0</v>
      </c>
      <c r="S3285" s="213">
        <f>IF(M3285="nvt",0,IF(O3285&gt;0,VLOOKUP(M3285,'3-Productie normen'!A:K,VLOOKUP(O3285,'3-Productie normen'!$B$34:$C$35,2,FALSE),FALSE)))</f>
        <v>0</v>
      </c>
      <c r="T3285" s="213">
        <f t="shared" si="194"/>
        <v>0</v>
      </c>
      <c r="U3285" s="572"/>
    </row>
    <row r="3286" spans="1:21" ht="14.15" customHeight="1">
      <c r="A3286" s="231">
        <v>3285</v>
      </c>
      <c r="B3286" s="262" t="s">
        <v>96</v>
      </c>
      <c r="C3286" s="199" t="s">
        <v>3156</v>
      </c>
      <c r="D3286" s="199" t="s">
        <v>3157</v>
      </c>
      <c r="E3286" s="199" t="s">
        <v>3158</v>
      </c>
      <c r="F3286" s="199" t="s">
        <v>176</v>
      </c>
      <c r="G3286" s="199" t="s">
        <v>377</v>
      </c>
      <c r="H3286" s="199" t="s">
        <v>3177</v>
      </c>
      <c r="I3286" s="200" t="s">
        <v>125</v>
      </c>
      <c r="J3286" s="199" t="s">
        <v>222</v>
      </c>
      <c r="K3286" s="199" t="s">
        <v>279</v>
      </c>
      <c r="L3286" s="199" t="s">
        <v>253</v>
      </c>
      <c r="M3286" s="199" t="s">
        <v>129</v>
      </c>
      <c r="N3286" s="201">
        <v>29.0381</v>
      </c>
      <c r="O3286" s="202" t="s">
        <v>81</v>
      </c>
      <c r="P3286" s="202"/>
      <c r="Q3286" s="203">
        <f t="shared" si="192"/>
        <v>0</v>
      </c>
      <c r="R3286" s="203">
        <f t="shared" si="193"/>
        <v>0</v>
      </c>
      <c r="S3286" s="213">
        <f>IF(M3286="nvt",0,IF(O3286&gt;0,VLOOKUP(M3286,'3-Productie normen'!A:K,VLOOKUP(O3286,'3-Productie normen'!$B$34:$C$35,2,FALSE),FALSE)))</f>
        <v>0</v>
      </c>
      <c r="T3286" s="213">
        <f t="shared" si="194"/>
        <v>0</v>
      </c>
      <c r="U3286" s="572"/>
    </row>
    <row r="3287" spans="1:21" ht="14.15" customHeight="1">
      <c r="A3287" s="231">
        <v>3286</v>
      </c>
      <c r="B3287" s="262" t="s">
        <v>96</v>
      </c>
      <c r="C3287" s="199" t="s">
        <v>3156</v>
      </c>
      <c r="D3287" s="199" t="s">
        <v>3157</v>
      </c>
      <c r="E3287" s="199" t="s">
        <v>3158</v>
      </c>
      <c r="F3287" s="199" t="s">
        <v>176</v>
      </c>
      <c r="G3287" s="199" t="s">
        <v>377</v>
      </c>
      <c r="H3287" s="199" t="s">
        <v>3178</v>
      </c>
      <c r="I3287" s="200" t="s">
        <v>136</v>
      </c>
      <c r="J3287" s="199" t="s">
        <v>179</v>
      </c>
      <c r="K3287" s="199" t="s">
        <v>762</v>
      </c>
      <c r="L3287" s="199" t="s">
        <v>253</v>
      </c>
      <c r="M3287" s="199" t="s">
        <v>137</v>
      </c>
      <c r="N3287" s="201">
        <v>183.39070000000001</v>
      </c>
      <c r="O3287" s="202" t="s">
        <v>81</v>
      </c>
      <c r="P3287" s="202"/>
      <c r="Q3287" s="203">
        <f t="shared" si="192"/>
        <v>0</v>
      </c>
      <c r="R3287" s="203">
        <f t="shared" si="193"/>
        <v>0</v>
      </c>
      <c r="S3287" s="213">
        <f>IF(M3287="nvt",0,IF(O3287&gt;0,VLOOKUP(M3287,'3-Productie normen'!A:K,VLOOKUP(O3287,'3-Productie normen'!$B$34:$C$35,2,FALSE),FALSE)))</f>
        <v>0</v>
      </c>
      <c r="T3287" s="213">
        <f t="shared" si="194"/>
        <v>0</v>
      </c>
      <c r="U3287" s="572"/>
    </row>
    <row r="3288" spans="1:21" ht="14.15" customHeight="1">
      <c r="A3288" s="231">
        <v>3287</v>
      </c>
      <c r="B3288" s="262" t="s">
        <v>96</v>
      </c>
      <c r="C3288" s="199" t="s">
        <v>3156</v>
      </c>
      <c r="D3288" s="199" t="s">
        <v>3157</v>
      </c>
      <c r="E3288" s="199" t="s">
        <v>3158</v>
      </c>
      <c r="F3288" s="199" t="s">
        <v>176</v>
      </c>
      <c r="G3288" s="199" t="s">
        <v>377</v>
      </c>
      <c r="H3288" s="199" t="s">
        <v>3179</v>
      </c>
      <c r="I3288" s="200" t="s">
        <v>125</v>
      </c>
      <c r="J3288" s="199" t="s">
        <v>222</v>
      </c>
      <c r="K3288" s="199" t="s">
        <v>279</v>
      </c>
      <c r="L3288" s="199" t="s">
        <v>253</v>
      </c>
      <c r="M3288" s="199" t="s">
        <v>129</v>
      </c>
      <c r="N3288" s="201">
        <v>32.095999999999997</v>
      </c>
      <c r="O3288" s="202" t="s">
        <v>81</v>
      </c>
      <c r="P3288" s="202"/>
      <c r="Q3288" s="203">
        <f t="shared" si="192"/>
        <v>0</v>
      </c>
      <c r="R3288" s="203">
        <f t="shared" si="193"/>
        <v>0</v>
      </c>
      <c r="S3288" s="213">
        <f>IF(M3288="nvt",0,IF(O3288&gt;0,VLOOKUP(M3288,'3-Productie normen'!A:K,VLOOKUP(O3288,'3-Productie normen'!$B$34:$C$35,2,FALSE),FALSE)))</f>
        <v>0</v>
      </c>
      <c r="T3288" s="213">
        <f t="shared" si="194"/>
        <v>0</v>
      </c>
      <c r="U3288" s="572"/>
    </row>
    <row r="3289" spans="1:21" ht="14.15" customHeight="1">
      <c r="A3289" s="231">
        <v>3288</v>
      </c>
      <c r="B3289" s="262" t="s">
        <v>96</v>
      </c>
      <c r="C3289" s="199" t="s">
        <v>3156</v>
      </c>
      <c r="D3289" s="199" t="s">
        <v>3157</v>
      </c>
      <c r="E3289" s="199" t="s">
        <v>3158</v>
      </c>
      <c r="F3289" s="199" t="s">
        <v>176</v>
      </c>
      <c r="G3289" s="199" t="s">
        <v>377</v>
      </c>
      <c r="H3289" s="199" t="s">
        <v>3180</v>
      </c>
      <c r="I3289" s="200" t="s">
        <v>136</v>
      </c>
      <c r="J3289" s="199" t="s">
        <v>179</v>
      </c>
      <c r="K3289" s="199" t="s">
        <v>762</v>
      </c>
      <c r="L3289" s="199" t="s">
        <v>253</v>
      </c>
      <c r="M3289" s="199" t="s">
        <v>137</v>
      </c>
      <c r="N3289" s="201">
        <v>65.737300000000005</v>
      </c>
      <c r="O3289" s="202" t="s">
        <v>81</v>
      </c>
      <c r="P3289" s="202"/>
      <c r="Q3289" s="203">
        <f t="shared" si="192"/>
        <v>0</v>
      </c>
      <c r="R3289" s="203">
        <f t="shared" si="193"/>
        <v>0</v>
      </c>
      <c r="S3289" s="213">
        <f>IF(M3289="nvt",0,IF(O3289&gt;0,VLOOKUP(M3289,'3-Productie normen'!A:K,VLOOKUP(O3289,'3-Productie normen'!$B$34:$C$35,2,FALSE),FALSE)))</f>
        <v>0</v>
      </c>
      <c r="T3289" s="213">
        <f t="shared" si="194"/>
        <v>0</v>
      </c>
      <c r="U3289" s="572"/>
    </row>
    <row r="3290" spans="1:21" ht="14.15" customHeight="1">
      <c r="A3290" s="232">
        <v>3289</v>
      </c>
      <c r="B3290" s="262" t="s">
        <v>96</v>
      </c>
      <c r="C3290" s="199" t="s">
        <v>3156</v>
      </c>
      <c r="D3290" s="199" t="s">
        <v>3157</v>
      </c>
      <c r="E3290" s="199" t="s">
        <v>3158</v>
      </c>
      <c r="F3290" s="199" t="s">
        <v>176</v>
      </c>
      <c r="G3290" s="199" t="s">
        <v>377</v>
      </c>
      <c r="H3290" s="199" t="s">
        <v>3181</v>
      </c>
      <c r="I3290" s="200" t="s">
        <v>136</v>
      </c>
      <c r="J3290" s="199" t="s">
        <v>179</v>
      </c>
      <c r="K3290" s="199" t="s">
        <v>762</v>
      </c>
      <c r="L3290" s="199" t="s">
        <v>253</v>
      </c>
      <c r="M3290" s="199" t="s">
        <v>137</v>
      </c>
      <c r="N3290" s="201">
        <v>48.702500000000001</v>
      </c>
      <c r="O3290" s="202" t="s">
        <v>81</v>
      </c>
      <c r="P3290" s="202"/>
      <c r="Q3290" s="203">
        <f t="shared" si="192"/>
        <v>0</v>
      </c>
      <c r="R3290" s="203">
        <f t="shared" si="193"/>
        <v>0</v>
      </c>
      <c r="S3290" s="213">
        <f>IF(M3290="nvt",0,IF(O3290&gt;0,VLOOKUP(M3290,'3-Productie normen'!A:K,VLOOKUP(O3290,'3-Productie normen'!$B$34:$C$35,2,FALSE),FALSE)))</f>
        <v>0</v>
      </c>
      <c r="T3290" s="213">
        <f t="shared" si="194"/>
        <v>0</v>
      </c>
      <c r="U3290" s="572"/>
    </row>
    <row r="3291" spans="1:21" ht="14.15" customHeight="1">
      <c r="A3291" s="231">
        <v>3290</v>
      </c>
      <c r="B3291" s="262" t="s">
        <v>96</v>
      </c>
      <c r="C3291" s="199" t="s">
        <v>3156</v>
      </c>
      <c r="D3291" s="199" t="s">
        <v>3157</v>
      </c>
      <c r="E3291" s="199" t="s">
        <v>3158</v>
      </c>
      <c r="F3291" s="199" t="s">
        <v>176</v>
      </c>
      <c r="G3291" s="199" t="s">
        <v>377</v>
      </c>
      <c r="H3291" s="199" t="s">
        <v>3182</v>
      </c>
      <c r="I3291" s="200" t="s">
        <v>136</v>
      </c>
      <c r="J3291" s="199" t="s">
        <v>179</v>
      </c>
      <c r="K3291" s="199" t="s">
        <v>762</v>
      </c>
      <c r="L3291" s="199" t="s">
        <v>253</v>
      </c>
      <c r="M3291" s="199" t="s">
        <v>137</v>
      </c>
      <c r="N3291" s="201">
        <v>15.5084</v>
      </c>
      <c r="O3291" s="202" t="s">
        <v>81</v>
      </c>
      <c r="P3291" s="202"/>
      <c r="Q3291" s="203">
        <f t="shared" si="192"/>
        <v>0</v>
      </c>
      <c r="R3291" s="203">
        <f t="shared" si="193"/>
        <v>0</v>
      </c>
      <c r="S3291" s="213">
        <f>IF(M3291="nvt",0,IF(O3291&gt;0,VLOOKUP(M3291,'3-Productie normen'!A:K,VLOOKUP(O3291,'3-Productie normen'!$B$34:$C$35,2,FALSE),FALSE)))</f>
        <v>0</v>
      </c>
      <c r="T3291" s="213">
        <f t="shared" si="194"/>
        <v>0</v>
      </c>
      <c r="U3291" s="572"/>
    </row>
    <row r="3292" spans="1:21" ht="14.15" customHeight="1">
      <c r="A3292" s="231">
        <v>3291</v>
      </c>
      <c r="B3292" s="262" t="s">
        <v>96</v>
      </c>
      <c r="C3292" s="199" t="s">
        <v>3156</v>
      </c>
      <c r="D3292" s="199" t="s">
        <v>3157</v>
      </c>
      <c r="E3292" s="199" t="s">
        <v>3158</v>
      </c>
      <c r="F3292" s="199" t="s">
        <v>176</v>
      </c>
      <c r="G3292" s="199" t="s">
        <v>377</v>
      </c>
      <c r="H3292" s="199" t="s">
        <v>3183</v>
      </c>
      <c r="I3292" s="200" t="s">
        <v>125</v>
      </c>
      <c r="J3292" s="199" t="s">
        <v>222</v>
      </c>
      <c r="K3292" s="199" t="s">
        <v>279</v>
      </c>
      <c r="L3292" s="199" t="s">
        <v>3159</v>
      </c>
      <c r="M3292" s="199" t="s">
        <v>129</v>
      </c>
      <c r="N3292" s="201">
        <v>5.2256</v>
      </c>
      <c r="O3292" s="202" t="s">
        <v>81</v>
      </c>
      <c r="P3292" s="202"/>
      <c r="Q3292" s="203">
        <f t="shared" si="192"/>
        <v>0</v>
      </c>
      <c r="R3292" s="203">
        <f t="shared" si="193"/>
        <v>0</v>
      </c>
      <c r="S3292" s="213">
        <f>IF(M3292="nvt",0,IF(O3292&gt;0,VLOOKUP(M3292,'3-Productie normen'!A:K,VLOOKUP(O3292,'3-Productie normen'!$B$34:$C$35,2,FALSE),FALSE)))</f>
        <v>0</v>
      </c>
      <c r="T3292" s="213">
        <f t="shared" si="194"/>
        <v>0</v>
      </c>
      <c r="U3292" s="572"/>
    </row>
    <row r="3293" spans="1:21" ht="14.15" customHeight="1">
      <c r="A3293" s="231">
        <v>3292</v>
      </c>
      <c r="B3293" s="262" t="s">
        <v>96</v>
      </c>
      <c r="C3293" s="199" t="s">
        <v>3156</v>
      </c>
      <c r="D3293" s="199" t="s">
        <v>3157</v>
      </c>
      <c r="E3293" s="199" t="s">
        <v>3158</v>
      </c>
      <c r="F3293" s="199" t="s">
        <v>176</v>
      </c>
      <c r="G3293" s="199" t="s">
        <v>377</v>
      </c>
      <c r="H3293" s="199" t="s">
        <v>3184</v>
      </c>
      <c r="I3293" s="200" t="s">
        <v>245</v>
      </c>
      <c r="J3293" s="199" t="s">
        <v>255</v>
      </c>
      <c r="K3293" s="199" t="s">
        <v>566</v>
      </c>
      <c r="L3293" s="199" t="s">
        <v>253</v>
      </c>
      <c r="M3293" s="199" t="s">
        <v>143</v>
      </c>
      <c r="N3293" s="201">
        <v>2.5350000000000001</v>
      </c>
      <c r="O3293" s="202"/>
      <c r="P3293" s="202"/>
      <c r="Q3293" s="203">
        <f t="shared" si="192"/>
        <v>0</v>
      </c>
      <c r="R3293" s="203">
        <f t="shared" si="193"/>
        <v>0</v>
      </c>
      <c r="S3293" s="213">
        <f>IF(M3293="nvt",0,IF(O3293&gt;0,VLOOKUP(M3293,'3-Productie normen'!A:K,VLOOKUP(O3293,'3-Productie normen'!$B$34:$C$35,2,FALSE),FALSE)))</f>
        <v>0</v>
      </c>
      <c r="T3293" s="213">
        <f t="shared" si="194"/>
        <v>0</v>
      </c>
      <c r="U3293" s="572"/>
    </row>
    <row r="3294" spans="1:21" ht="14.15" customHeight="1">
      <c r="A3294" s="231">
        <v>3293</v>
      </c>
      <c r="B3294" s="262" t="s">
        <v>96</v>
      </c>
      <c r="C3294" s="199" t="s">
        <v>3156</v>
      </c>
      <c r="D3294" s="199" t="s">
        <v>3157</v>
      </c>
      <c r="E3294" s="199" t="s">
        <v>3158</v>
      </c>
      <c r="F3294" s="199" t="s">
        <v>176</v>
      </c>
      <c r="G3294" s="199" t="s">
        <v>377</v>
      </c>
      <c r="H3294" s="199" t="s">
        <v>3185</v>
      </c>
      <c r="I3294" s="200" t="s">
        <v>125</v>
      </c>
      <c r="J3294" s="199" t="s">
        <v>222</v>
      </c>
      <c r="K3294" s="199" t="s">
        <v>223</v>
      </c>
      <c r="L3294" s="199" t="s">
        <v>3159</v>
      </c>
      <c r="M3294" s="199" t="s">
        <v>129</v>
      </c>
      <c r="N3294" s="201">
        <v>6.5612000000000004</v>
      </c>
      <c r="O3294" s="202" t="s">
        <v>81</v>
      </c>
      <c r="P3294" s="202"/>
      <c r="Q3294" s="203">
        <f t="shared" si="192"/>
        <v>0</v>
      </c>
      <c r="R3294" s="203">
        <f t="shared" si="193"/>
        <v>0</v>
      </c>
      <c r="S3294" s="213">
        <f>IF(M3294="nvt",0,IF(O3294&gt;0,VLOOKUP(M3294,'3-Productie normen'!A:K,VLOOKUP(O3294,'3-Productie normen'!$B$34:$C$35,2,FALSE),FALSE)))</f>
        <v>0</v>
      </c>
      <c r="T3294" s="213">
        <f t="shared" si="194"/>
        <v>0</v>
      </c>
      <c r="U3294" s="572"/>
    </row>
    <row r="3295" spans="1:21" ht="14.15" customHeight="1">
      <c r="A3295" s="231">
        <v>3294</v>
      </c>
      <c r="B3295" s="262" t="s">
        <v>96</v>
      </c>
      <c r="C3295" s="199" t="s">
        <v>3156</v>
      </c>
      <c r="D3295" s="199" t="s">
        <v>3157</v>
      </c>
      <c r="E3295" s="199" t="s">
        <v>3158</v>
      </c>
      <c r="F3295" s="199" t="s">
        <v>176</v>
      </c>
      <c r="G3295" s="199" t="s">
        <v>377</v>
      </c>
      <c r="H3295" s="199" t="s">
        <v>3186</v>
      </c>
      <c r="I3295" s="200" t="s">
        <v>125</v>
      </c>
      <c r="J3295" s="199" t="s">
        <v>222</v>
      </c>
      <c r="K3295" s="199" t="s">
        <v>223</v>
      </c>
      <c r="L3295" s="199" t="s">
        <v>3159</v>
      </c>
      <c r="M3295" s="199" t="s">
        <v>129</v>
      </c>
      <c r="N3295" s="201">
        <v>4.3864000000000001</v>
      </c>
      <c r="O3295" s="202" t="s">
        <v>81</v>
      </c>
      <c r="P3295" s="202"/>
      <c r="Q3295" s="203">
        <f t="shared" si="192"/>
        <v>0</v>
      </c>
      <c r="R3295" s="203">
        <f t="shared" si="193"/>
        <v>0</v>
      </c>
      <c r="S3295" s="213">
        <f>IF(M3295="nvt",0,IF(O3295&gt;0,VLOOKUP(M3295,'3-Productie normen'!A:K,VLOOKUP(O3295,'3-Productie normen'!$B$34:$C$35,2,FALSE),FALSE)))</f>
        <v>0</v>
      </c>
      <c r="T3295" s="213">
        <f t="shared" si="194"/>
        <v>0</v>
      </c>
      <c r="U3295" s="572"/>
    </row>
    <row r="3296" spans="1:21" ht="14.15" customHeight="1">
      <c r="A3296" s="231">
        <v>3295</v>
      </c>
      <c r="B3296" s="262" t="s">
        <v>96</v>
      </c>
      <c r="C3296" s="199" t="s">
        <v>3156</v>
      </c>
      <c r="D3296" s="199" t="s">
        <v>3157</v>
      </c>
      <c r="E3296" s="199" t="s">
        <v>3158</v>
      </c>
      <c r="F3296" s="199" t="s">
        <v>176</v>
      </c>
      <c r="G3296" s="199" t="s">
        <v>377</v>
      </c>
      <c r="H3296" s="199" t="s">
        <v>3187</v>
      </c>
      <c r="I3296" s="200" t="s">
        <v>143</v>
      </c>
      <c r="J3296" s="199" t="s">
        <v>209</v>
      </c>
      <c r="K3296" s="199" t="s">
        <v>213</v>
      </c>
      <c r="L3296" s="199" t="s">
        <v>211</v>
      </c>
      <c r="M3296" s="199" t="s">
        <v>143</v>
      </c>
      <c r="N3296" s="201">
        <v>7.1896000000000004</v>
      </c>
      <c r="O3296" s="202"/>
      <c r="P3296" s="202"/>
      <c r="Q3296" s="203">
        <f t="shared" si="192"/>
        <v>0</v>
      </c>
      <c r="R3296" s="203">
        <f t="shared" si="193"/>
        <v>0</v>
      </c>
      <c r="S3296" s="213">
        <f>IF(M3296="nvt",0,IF(O3296&gt;0,VLOOKUP(M3296,'3-Productie normen'!A:K,VLOOKUP(O3296,'3-Productie normen'!$B$34:$C$35,2,FALSE),FALSE)))</f>
        <v>0</v>
      </c>
      <c r="T3296" s="213">
        <f t="shared" si="194"/>
        <v>0</v>
      </c>
      <c r="U3296" s="572"/>
    </row>
    <row r="3297" spans="1:21" ht="14.15" customHeight="1">
      <c r="A3297" s="231">
        <v>3296</v>
      </c>
      <c r="B3297" s="262" t="s">
        <v>96</v>
      </c>
      <c r="C3297" s="199" t="s">
        <v>3156</v>
      </c>
      <c r="D3297" s="199" t="s">
        <v>3157</v>
      </c>
      <c r="E3297" s="199" t="s">
        <v>3158</v>
      </c>
      <c r="F3297" s="199" t="s">
        <v>176</v>
      </c>
      <c r="G3297" s="199" t="s">
        <v>377</v>
      </c>
      <c r="H3297" s="199" t="s">
        <v>3188</v>
      </c>
      <c r="I3297" s="200" t="s">
        <v>125</v>
      </c>
      <c r="J3297" s="199" t="s">
        <v>222</v>
      </c>
      <c r="K3297" s="199" t="s">
        <v>223</v>
      </c>
      <c r="L3297" s="199" t="s">
        <v>3159</v>
      </c>
      <c r="M3297" s="199" t="s">
        <v>129</v>
      </c>
      <c r="N3297" s="201">
        <v>4.3147000000000002</v>
      </c>
      <c r="O3297" s="202" t="s">
        <v>81</v>
      </c>
      <c r="P3297" s="202"/>
      <c r="Q3297" s="203">
        <f t="shared" si="192"/>
        <v>0</v>
      </c>
      <c r="R3297" s="203">
        <f t="shared" si="193"/>
        <v>0</v>
      </c>
      <c r="S3297" s="213">
        <f>IF(M3297="nvt",0,IF(O3297&gt;0,VLOOKUP(M3297,'3-Productie normen'!A:K,VLOOKUP(O3297,'3-Productie normen'!$B$34:$C$35,2,FALSE),FALSE)))</f>
        <v>0</v>
      </c>
      <c r="T3297" s="213">
        <f t="shared" si="194"/>
        <v>0</v>
      </c>
      <c r="U3297" s="572"/>
    </row>
    <row r="3298" spans="1:21" ht="14.15" customHeight="1">
      <c r="A3298" s="232">
        <v>3297</v>
      </c>
      <c r="B3298" s="262" t="s">
        <v>96</v>
      </c>
      <c r="C3298" s="199" t="s">
        <v>3156</v>
      </c>
      <c r="D3298" s="199" t="s">
        <v>3157</v>
      </c>
      <c r="E3298" s="199" t="s">
        <v>3158</v>
      </c>
      <c r="F3298" s="199" t="s">
        <v>176</v>
      </c>
      <c r="G3298" s="199" t="s">
        <v>377</v>
      </c>
      <c r="H3298" s="199" t="s">
        <v>3189</v>
      </c>
      <c r="I3298" s="200" t="s">
        <v>125</v>
      </c>
      <c r="J3298" s="199" t="s">
        <v>222</v>
      </c>
      <c r="K3298" s="199" t="s">
        <v>279</v>
      </c>
      <c r="L3298" s="199" t="s">
        <v>3159</v>
      </c>
      <c r="M3298" s="199" t="s">
        <v>129</v>
      </c>
      <c r="N3298" s="201">
        <v>22.8645</v>
      </c>
      <c r="O3298" s="202" t="s">
        <v>81</v>
      </c>
      <c r="P3298" s="202"/>
      <c r="Q3298" s="203">
        <f t="shared" si="192"/>
        <v>0</v>
      </c>
      <c r="R3298" s="203">
        <f t="shared" si="193"/>
        <v>0</v>
      </c>
      <c r="S3298" s="213">
        <f>IF(M3298="nvt",0,IF(O3298&gt;0,VLOOKUP(M3298,'3-Productie normen'!A:K,VLOOKUP(O3298,'3-Productie normen'!$B$34:$C$35,2,FALSE),FALSE)))</f>
        <v>0</v>
      </c>
      <c r="T3298" s="213">
        <f t="shared" si="194"/>
        <v>0</v>
      </c>
      <c r="U3298" s="572"/>
    </row>
    <row r="3299" spans="1:21" ht="14.15" customHeight="1">
      <c r="A3299" s="231">
        <v>3298</v>
      </c>
      <c r="B3299" s="262" t="s">
        <v>96</v>
      </c>
      <c r="C3299" s="199" t="s">
        <v>3156</v>
      </c>
      <c r="D3299" s="199" t="s">
        <v>3157</v>
      </c>
      <c r="E3299" s="199" t="s">
        <v>3158</v>
      </c>
      <c r="F3299" s="199" t="s">
        <v>176</v>
      </c>
      <c r="G3299" s="199" t="s">
        <v>377</v>
      </c>
      <c r="H3299" s="199" t="s">
        <v>3190</v>
      </c>
      <c r="I3299" s="200" t="s">
        <v>130</v>
      </c>
      <c r="J3299" s="199" t="s">
        <v>222</v>
      </c>
      <c r="K3299" s="199" t="s">
        <v>237</v>
      </c>
      <c r="L3299" s="199" t="s">
        <v>3165</v>
      </c>
      <c r="M3299" s="199" t="s">
        <v>129</v>
      </c>
      <c r="N3299" s="201">
        <v>32.584899999999998</v>
      </c>
      <c r="O3299" s="202" t="s">
        <v>81</v>
      </c>
      <c r="P3299" s="202"/>
      <c r="Q3299" s="203">
        <f t="shared" si="192"/>
        <v>0</v>
      </c>
      <c r="R3299" s="203">
        <f t="shared" si="193"/>
        <v>0</v>
      </c>
      <c r="S3299" s="213">
        <f>IF(M3299="nvt",0,IF(O3299&gt;0,VLOOKUP(M3299,'3-Productie normen'!A:K,VLOOKUP(O3299,'3-Productie normen'!$B$34:$C$35,2,FALSE),FALSE)))</f>
        <v>0</v>
      </c>
      <c r="T3299" s="213">
        <f t="shared" si="194"/>
        <v>0</v>
      </c>
      <c r="U3299" s="572"/>
    </row>
    <row r="3300" spans="1:21" ht="14.15" customHeight="1">
      <c r="A3300" s="231">
        <v>3299</v>
      </c>
      <c r="B3300" s="262" t="s">
        <v>96</v>
      </c>
      <c r="C3300" s="199" t="s">
        <v>3156</v>
      </c>
      <c r="D3300" s="199" t="s">
        <v>3157</v>
      </c>
      <c r="E3300" s="199" t="s">
        <v>3158</v>
      </c>
      <c r="F3300" s="199" t="s">
        <v>176</v>
      </c>
      <c r="G3300" s="199" t="s">
        <v>377</v>
      </c>
      <c r="H3300" s="199" t="s">
        <v>3191</v>
      </c>
      <c r="I3300" s="200" t="s">
        <v>125</v>
      </c>
      <c r="J3300" s="199" t="s">
        <v>222</v>
      </c>
      <c r="K3300" s="199" t="s">
        <v>223</v>
      </c>
      <c r="L3300" s="199" t="s">
        <v>3159</v>
      </c>
      <c r="M3300" s="199" t="s">
        <v>129</v>
      </c>
      <c r="N3300" s="201">
        <v>8.0959000000000003</v>
      </c>
      <c r="O3300" s="202" t="s">
        <v>81</v>
      </c>
      <c r="P3300" s="202"/>
      <c r="Q3300" s="203">
        <f t="shared" si="192"/>
        <v>0</v>
      </c>
      <c r="R3300" s="203">
        <f t="shared" si="193"/>
        <v>0</v>
      </c>
      <c r="S3300" s="213">
        <f>IF(M3300="nvt",0,IF(O3300&gt;0,VLOOKUP(M3300,'3-Productie normen'!A:K,VLOOKUP(O3300,'3-Productie normen'!$B$34:$C$35,2,FALSE),FALSE)))</f>
        <v>0</v>
      </c>
      <c r="T3300" s="213">
        <f t="shared" si="194"/>
        <v>0</v>
      </c>
      <c r="U3300" s="572"/>
    </row>
    <row r="3301" spans="1:21" ht="14.15" customHeight="1">
      <c r="A3301" s="231">
        <v>3300</v>
      </c>
      <c r="B3301" s="262" t="s">
        <v>96</v>
      </c>
      <c r="C3301" s="199" t="s">
        <v>3156</v>
      </c>
      <c r="D3301" s="199" t="s">
        <v>3157</v>
      </c>
      <c r="E3301" s="199" t="s">
        <v>3158</v>
      </c>
      <c r="F3301" s="199" t="s">
        <v>176</v>
      </c>
      <c r="G3301" s="199" t="s">
        <v>377</v>
      </c>
      <c r="H3301" s="199" t="s">
        <v>3192</v>
      </c>
      <c r="I3301" s="200" t="s">
        <v>125</v>
      </c>
      <c r="J3301" s="199" t="s">
        <v>222</v>
      </c>
      <c r="K3301" s="199" t="s">
        <v>223</v>
      </c>
      <c r="L3301" s="199" t="s">
        <v>3159</v>
      </c>
      <c r="M3301" s="199" t="s">
        <v>129</v>
      </c>
      <c r="N3301" s="201">
        <v>9.4981000000000009</v>
      </c>
      <c r="O3301" s="202" t="s">
        <v>81</v>
      </c>
      <c r="P3301" s="202"/>
      <c r="Q3301" s="203">
        <f t="shared" si="192"/>
        <v>0</v>
      </c>
      <c r="R3301" s="203">
        <f t="shared" si="193"/>
        <v>0</v>
      </c>
      <c r="S3301" s="213">
        <f>IF(M3301="nvt",0,IF(O3301&gt;0,VLOOKUP(M3301,'3-Productie normen'!A:K,VLOOKUP(O3301,'3-Productie normen'!$B$34:$C$35,2,FALSE),FALSE)))</f>
        <v>0</v>
      </c>
      <c r="T3301" s="213">
        <f t="shared" si="194"/>
        <v>0</v>
      </c>
      <c r="U3301" s="572"/>
    </row>
    <row r="3302" spans="1:21" ht="14.15" customHeight="1">
      <c r="A3302" s="231">
        <v>3301</v>
      </c>
      <c r="B3302" s="262" t="s">
        <v>96</v>
      </c>
      <c r="C3302" s="199" t="s">
        <v>3156</v>
      </c>
      <c r="D3302" s="199" t="s">
        <v>3157</v>
      </c>
      <c r="E3302" s="199" t="s">
        <v>3158</v>
      </c>
      <c r="F3302" s="199" t="s">
        <v>176</v>
      </c>
      <c r="G3302" s="199" t="s">
        <v>377</v>
      </c>
      <c r="H3302" s="199" t="s">
        <v>3193</v>
      </c>
      <c r="I3302" s="200" t="s">
        <v>125</v>
      </c>
      <c r="J3302" s="199" t="s">
        <v>222</v>
      </c>
      <c r="K3302" s="199" t="s">
        <v>223</v>
      </c>
      <c r="L3302" s="199" t="s">
        <v>3159</v>
      </c>
      <c r="M3302" s="199" t="s">
        <v>129</v>
      </c>
      <c r="N3302" s="201">
        <v>1.48</v>
      </c>
      <c r="O3302" s="202" t="s">
        <v>81</v>
      </c>
      <c r="P3302" s="202"/>
      <c r="Q3302" s="203">
        <f t="shared" si="192"/>
        <v>0</v>
      </c>
      <c r="R3302" s="203">
        <f t="shared" si="193"/>
        <v>0</v>
      </c>
      <c r="S3302" s="213">
        <f>IF(M3302="nvt",0,IF(O3302&gt;0,VLOOKUP(M3302,'3-Productie normen'!A:K,VLOOKUP(O3302,'3-Productie normen'!$B$34:$C$35,2,FALSE),FALSE)))</f>
        <v>0</v>
      </c>
      <c r="T3302" s="213">
        <f t="shared" si="194"/>
        <v>0</v>
      </c>
      <c r="U3302" s="572"/>
    </row>
    <row r="3303" spans="1:21" ht="14.15" customHeight="1">
      <c r="A3303" s="231">
        <v>3302</v>
      </c>
      <c r="B3303" s="262" t="s">
        <v>96</v>
      </c>
      <c r="C3303" s="199" t="s">
        <v>3156</v>
      </c>
      <c r="D3303" s="199" t="s">
        <v>3157</v>
      </c>
      <c r="E3303" s="199" t="s">
        <v>3158</v>
      </c>
      <c r="F3303" s="199" t="s">
        <v>176</v>
      </c>
      <c r="G3303" s="199" t="s">
        <v>377</v>
      </c>
      <c r="H3303" s="199" t="s">
        <v>3194</v>
      </c>
      <c r="I3303" s="200" t="s">
        <v>125</v>
      </c>
      <c r="J3303" s="199" t="s">
        <v>222</v>
      </c>
      <c r="K3303" s="199" t="s">
        <v>223</v>
      </c>
      <c r="L3303" s="199" t="s">
        <v>3159</v>
      </c>
      <c r="M3303" s="199" t="s">
        <v>129</v>
      </c>
      <c r="N3303" s="201">
        <v>1.48</v>
      </c>
      <c r="O3303" s="202" t="s">
        <v>81</v>
      </c>
      <c r="P3303" s="202"/>
      <c r="Q3303" s="203">
        <f t="shared" si="192"/>
        <v>0</v>
      </c>
      <c r="R3303" s="203">
        <f t="shared" si="193"/>
        <v>0</v>
      </c>
      <c r="S3303" s="213">
        <f>IF(M3303="nvt",0,IF(O3303&gt;0,VLOOKUP(M3303,'3-Productie normen'!A:K,VLOOKUP(O3303,'3-Productie normen'!$B$34:$C$35,2,FALSE),FALSE)))</f>
        <v>0</v>
      </c>
      <c r="T3303" s="213">
        <f t="shared" si="194"/>
        <v>0</v>
      </c>
      <c r="U3303" s="572"/>
    </row>
    <row r="3304" spans="1:21" ht="14.15" customHeight="1">
      <c r="A3304" s="231">
        <v>3303</v>
      </c>
      <c r="B3304" s="262" t="s">
        <v>96</v>
      </c>
      <c r="C3304" s="199" t="s">
        <v>3156</v>
      </c>
      <c r="D3304" s="199" t="s">
        <v>3157</v>
      </c>
      <c r="E3304" s="199" t="s">
        <v>3158</v>
      </c>
      <c r="F3304" s="199" t="s">
        <v>176</v>
      </c>
      <c r="G3304" s="199" t="s">
        <v>377</v>
      </c>
      <c r="H3304" s="199" t="s">
        <v>3195</v>
      </c>
      <c r="I3304" s="200" t="s">
        <v>125</v>
      </c>
      <c r="J3304" s="199" t="s">
        <v>222</v>
      </c>
      <c r="K3304" s="199" t="s">
        <v>223</v>
      </c>
      <c r="L3304" s="199" t="s">
        <v>3159</v>
      </c>
      <c r="M3304" s="199" t="s">
        <v>129</v>
      </c>
      <c r="N3304" s="201">
        <v>1.48</v>
      </c>
      <c r="O3304" s="202" t="s">
        <v>81</v>
      </c>
      <c r="P3304" s="202"/>
      <c r="Q3304" s="203">
        <f t="shared" si="192"/>
        <v>0</v>
      </c>
      <c r="R3304" s="203">
        <f t="shared" si="193"/>
        <v>0</v>
      </c>
      <c r="S3304" s="213">
        <f>IF(M3304="nvt",0,IF(O3304&gt;0,VLOOKUP(M3304,'3-Productie normen'!A:K,VLOOKUP(O3304,'3-Productie normen'!$B$34:$C$35,2,FALSE),FALSE)))</f>
        <v>0</v>
      </c>
      <c r="T3304" s="213">
        <f t="shared" si="194"/>
        <v>0</v>
      </c>
      <c r="U3304" s="572"/>
    </row>
    <row r="3305" spans="1:21" ht="14.15" customHeight="1">
      <c r="A3305" s="231">
        <v>3304</v>
      </c>
      <c r="B3305" s="262" t="s">
        <v>96</v>
      </c>
      <c r="C3305" s="199" t="s">
        <v>3156</v>
      </c>
      <c r="D3305" s="199" t="s">
        <v>3157</v>
      </c>
      <c r="E3305" s="199" t="s">
        <v>3158</v>
      </c>
      <c r="F3305" s="199" t="s">
        <v>176</v>
      </c>
      <c r="G3305" s="199" t="s">
        <v>377</v>
      </c>
      <c r="H3305" s="199" t="s">
        <v>3196</v>
      </c>
      <c r="I3305" s="200" t="s">
        <v>125</v>
      </c>
      <c r="J3305" s="199" t="s">
        <v>222</v>
      </c>
      <c r="K3305" s="199" t="s">
        <v>223</v>
      </c>
      <c r="L3305" s="199" t="s">
        <v>3159</v>
      </c>
      <c r="M3305" s="199" t="s">
        <v>129</v>
      </c>
      <c r="N3305" s="201">
        <v>11.6676</v>
      </c>
      <c r="O3305" s="202" t="s">
        <v>81</v>
      </c>
      <c r="P3305" s="202"/>
      <c r="Q3305" s="203">
        <f t="shared" si="192"/>
        <v>0</v>
      </c>
      <c r="R3305" s="203">
        <f t="shared" si="193"/>
        <v>0</v>
      </c>
      <c r="S3305" s="213">
        <f>IF(M3305="nvt",0,IF(O3305&gt;0,VLOOKUP(M3305,'3-Productie normen'!A:K,VLOOKUP(O3305,'3-Productie normen'!$B$34:$C$35,2,FALSE),FALSE)))</f>
        <v>0</v>
      </c>
      <c r="T3305" s="213">
        <f t="shared" si="194"/>
        <v>0</v>
      </c>
      <c r="U3305" s="572"/>
    </row>
    <row r="3306" spans="1:21" ht="14.15" customHeight="1">
      <c r="A3306" s="232">
        <v>3305</v>
      </c>
      <c r="B3306" s="262" t="s">
        <v>96</v>
      </c>
      <c r="C3306" s="199" t="s">
        <v>3156</v>
      </c>
      <c r="D3306" s="199" t="s">
        <v>3157</v>
      </c>
      <c r="E3306" s="199" t="s">
        <v>3158</v>
      </c>
      <c r="F3306" s="199" t="s">
        <v>176</v>
      </c>
      <c r="G3306" s="199" t="s">
        <v>377</v>
      </c>
      <c r="H3306" s="199" t="s">
        <v>3197</v>
      </c>
      <c r="I3306" s="200" t="s">
        <v>125</v>
      </c>
      <c r="J3306" s="199" t="s">
        <v>222</v>
      </c>
      <c r="K3306" s="199" t="s">
        <v>223</v>
      </c>
      <c r="L3306" s="199" t="s">
        <v>3159</v>
      </c>
      <c r="M3306" s="199" t="s">
        <v>129</v>
      </c>
      <c r="N3306" s="201">
        <v>1.4804999999999999</v>
      </c>
      <c r="O3306" s="202" t="s">
        <v>81</v>
      </c>
      <c r="P3306" s="202"/>
      <c r="Q3306" s="203">
        <f t="shared" si="192"/>
        <v>0</v>
      </c>
      <c r="R3306" s="203">
        <f t="shared" si="193"/>
        <v>0</v>
      </c>
      <c r="S3306" s="213">
        <f>IF(M3306="nvt",0,IF(O3306&gt;0,VLOOKUP(M3306,'3-Productie normen'!A:K,VLOOKUP(O3306,'3-Productie normen'!$B$34:$C$35,2,FALSE),FALSE)))</f>
        <v>0</v>
      </c>
      <c r="T3306" s="213">
        <f t="shared" si="194"/>
        <v>0</v>
      </c>
      <c r="U3306" s="572"/>
    </row>
    <row r="3307" spans="1:21" ht="14.15" customHeight="1">
      <c r="A3307" s="231">
        <v>3306</v>
      </c>
      <c r="B3307" s="262" t="s">
        <v>96</v>
      </c>
      <c r="C3307" s="199" t="s">
        <v>3156</v>
      </c>
      <c r="D3307" s="199" t="s">
        <v>3157</v>
      </c>
      <c r="E3307" s="199" t="s">
        <v>3158</v>
      </c>
      <c r="F3307" s="199" t="s">
        <v>176</v>
      </c>
      <c r="G3307" s="199" t="s">
        <v>377</v>
      </c>
      <c r="H3307" s="199" t="s">
        <v>3198</v>
      </c>
      <c r="I3307" s="200" t="s">
        <v>125</v>
      </c>
      <c r="J3307" s="199" t="s">
        <v>222</v>
      </c>
      <c r="K3307" s="199" t="s">
        <v>223</v>
      </c>
      <c r="L3307" s="199" t="s">
        <v>3159</v>
      </c>
      <c r="M3307" s="199" t="s">
        <v>129</v>
      </c>
      <c r="N3307" s="201">
        <v>1.4827999999999999</v>
      </c>
      <c r="O3307" s="202" t="s">
        <v>81</v>
      </c>
      <c r="P3307" s="202"/>
      <c r="Q3307" s="203">
        <f t="shared" si="192"/>
        <v>0</v>
      </c>
      <c r="R3307" s="203">
        <f t="shared" si="193"/>
        <v>0</v>
      </c>
      <c r="S3307" s="213">
        <f>IF(M3307="nvt",0,IF(O3307&gt;0,VLOOKUP(M3307,'3-Productie normen'!A:K,VLOOKUP(O3307,'3-Productie normen'!$B$34:$C$35,2,FALSE),FALSE)))</f>
        <v>0</v>
      </c>
      <c r="T3307" s="213">
        <f t="shared" si="194"/>
        <v>0</v>
      </c>
      <c r="U3307" s="572"/>
    </row>
    <row r="3308" spans="1:21" ht="14.15" customHeight="1">
      <c r="A3308" s="231">
        <v>3307</v>
      </c>
      <c r="B3308" s="262" t="s">
        <v>96</v>
      </c>
      <c r="C3308" s="199" t="s">
        <v>3156</v>
      </c>
      <c r="D3308" s="199" t="s">
        <v>3157</v>
      </c>
      <c r="E3308" s="199" t="s">
        <v>3158</v>
      </c>
      <c r="F3308" s="199" t="s">
        <v>176</v>
      </c>
      <c r="G3308" s="199" t="s">
        <v>377</v>
      </c>
      <c r="H3308" s="199" t="s">
        <v>3199</v>
      </c>
      <c r="I3308" s="200" t="s">
        <v>130</v>
      </c>
      <c r="J3308" s="199" t="s">
        <v>209</v>
      </c>
      <c r="K3308" s="199" t="s">
        <v>220</v>
      </c>
      <c r="L3308" s="199" t="s">
        <v>3165</v>
      </c>
      <c r="M3308" s="199" t="s">
        <v>140</v>
      </c>
      <c r="N3308" s="201">
        <v>19.054300000000001</v>
      </c>
      <c r="O3308" s="202" t="s">
        <v>81</v>
      </c>
      <c r="P3308" s="202"/>
      <c r="Q3308" s="203">
        <f t="shared" si="192"/>
        <v>0</v>
      </c>
      <c r="R3308" s="203">
        <f t="shared" si="193"/>
        <v>0</v>
      </c>
      <c r="S3308" s="213">
        <f>IF(M3308="nvt",0,IF(O3308&gt;0,VLOOKUP(M3308,'3-Productie normen'!A:K,VLOOKUP(O3308,'3-Productie normen'!$B$34:$C$35,2,FALSE),FALSE)))</f>
        <v>0</v>
      </c>
      <c r="T3308" s="213">
        <f t="shared" si="194"/>
        <v>0</v>
      </c>
      <c r="U3308" s="572"/>
    </row>
    <row r="3309" spans="1:21" ht="14.15" customHeight="1">
      <c r="A3309" s="231">
        <v>3308</v>
      </c>
      <c r="B3309" s="262" t="s">
        <v>96</v>
      </c>
      <c r="C3309" s="199" t="s">
        <v>3156</v>
      </c>
      <c r="D3309" s="199" t="s">
        <v>3157</v>
      </c>
      <c r="E3309" s="199" t="s">
        <v>3158</v>
      </c>
      <c r="F3309" s="199" t="s">
        <v>176</v>
      </c>
      <c r="G3309" s="199" t="s">
        <v>377</v>
      </c>
      <c r="H3309" s="199" t="s">
        <v>3200</v>
      </c>
      <c r="I3309" s="200" t="s">
        <v>130</v>
      </c>
      <c r="J3309" s="199" t="s">
        <v>209</v>
      </c>
      <c r="K3309" s="199" t="s">
        <v>215</v>
      </c>
      <c r="L3309" s="199" t="s">
        <v>253</v>
      </c>
      <c r="M3309" s="199" t="s">
        <v>134</v>
      </c>
      <c r="N3309" s="201">
        <v>8.2975999999999992</v>
      </c>
      <c r="O3309" s="202" t="s">
        <v>81</v>
      </c>
      <c r="P3309" s="202"/>
      <c r="Q3309" s="203">
        <f t="shared" si="192"/>
        <v>0</v>
      </c>
      <c r="R3309" s="203">
        <f t="shared" si="193"/>
        <v>0</v>
      </c>
      <c r="S3309" s="213">
        <f>IF(M3309="nvt",0,IF(O3309&gt;0,VLOOKUP(M3309,'3-Productie normen'!A:K,VLOOKUP(O3309,'3-Productie normen'!$B$34:$C$35,2,FALSE),FALSE)))</f>
        <v>0</v>
      </c>
      <c r="T3309" s="213">
        <f t="shared" si="194"/>
        <v>0</v>
      </c>
      <c r="U3309" s="572"/>
    </row>
    <row r="3310" spans="1:21" ht="14.15" customHeight="1">
      <c r="A3310" s="231">
        <v>3309</v>
      </c>
      <c r="B3310" s="262" t="s">
        <v>96</v>
      </c>
      <c r="C3310" s="199" t="s">
        <v>3156</v>
      </c>
      <c r="D3310" s="199" t="s">
        <v>3157</v>
      </c>
      <c r="E3310" s="199" t="s">
        <v>3158</v>
      </c>
      <c r="F3310" s="199" t="s">
        <v>176</v>
      </c>
      <c r="G3310" s="199" t="s">
        <v>377</v>
      </c>
      <c r="H3310" s="199" t="s">
        <v>3201</v>
      </c>
      <c r="I3310" s="200" t="s">
        <v>245</v>
      </c>
      <c r="J3310" s="199" t="s">
        <v>255</v>
      </c>
      <c r="K3310" s="199" t="s">
        <v>256</v>
      </c>
      <c r="L3310" s="199" t="s">
        <v>3202</v>
      </c>
      <c r="M3310" s="199" t="s">
        <v>143</v>
      </c>
      <c r="N3310" s="201">
        <v>14.3675</v>
      </c>
      <c r="O3310" s="202"/>
      <c r="P3310" s="202"/>
      <c r="Q3310" s="203">
        <f t="shared" ref="Q3310:Q3373" si="195">IF(O3310="nvt",0,IF(O3310&gt;0,S3310*N3310,0))</f>
        <v>0</v>
      </c>
      <c r="R3310" s="203">
        <f t="shared" ref="R3310:R3373" si="196">IF(P3310&gt;0,T3310*N3310,0)</f>
        <v>0</v>
      </c>
      <c r="S3310" s="213">
        <f>IF(M3310="nvt",0,IF(O3310&gt;0,VLOOKUP(M3310,'3-Productie normen'!A:K,VLOOKUP(O3310,'3-Productie normen'!$B$34:$C$35,2,FALSE),FALSE)))</f>
        <v>0</v>
      </c>
      <c r="T3310" s="213">
        <f t="shared" ref="T3310:T3373" si="197">IF(P3310&gt;0,S3310*$T$8,0)</f>
        <v>0</v>
      </c>
      <c r="U3310" s="572"/>
    </row>
    <row r="3311" spans="1:21" ht="14.15" customHeight="1">
      <c r="A3311" s="231">
        <v>3310</v>
      </c>
      <c r="B3311" s="262" t="s">
        <v>96</v>
      </c>
      <c r="C3311" s="199" t="s">
        <v>3156</v>
      </c>
      <c r="D3311" s="199" t="s">
        <v>3157</v>
      </c>
      <c r="E3311" s="199" t="s">
        <v>3158</v>
      </c>
      <c r="F3311" s="199" t="s">
        <v>176</v>
      </c>
      <c r="G3311" s="199" t="s">
        <v>377</v>
      </c>
      <c r="H3311" s="199" t="s">
        <v>3203</v>
      </c>
      <c r="I3311" s="200" t="s">
        <v>143</v>
      </c>
      <c r="J3311" s="199" t="s">
        <v>211</v>
      </c>
      <c r="K3311" s="199" t="s">
        <v>211</v>
      </c>
      <c r="L3311" s="199" t="s">
        <v>211</v>
      </c>
      <c r="M3311" s="199" t="s">
        <v>143</v>
      </c>
      <c r="N3311" s="201">
        <v>22.242899999999999</v>
      </c>
      <c r="O3311" s="202"/>
      <c r="P3311" s="202"/>
      <c r="Q3311" s="203">
        <f t="shared" si="195"/>
        <v>0</v>
      </c>
      <c r="R3311" s="203">
        <f t="shared" si="196"/>
        <v>0</v>
      </c>
      <c r="S3311" s="213">
        <f>IF(M3311="nvt",0,IF(O3311&gt;0,VLOOKUP(M3311,'3-Productie normen'!A:K,VLOOKUP(O3311,'3-Productie normen'!$B$34:$C$35,2,FALSE),FALSE)))</f>
        <v>0</v>
      </c>
      <c r="T3311" s="213">
        <f t="shared" si="197"/>
        <v>0</v>
      </c>
      <c r="U3311" s="572"/>
    </row>
    <row r="3312" spans="1:21" ht="14.15" customHeight="1">
      <c r="A3312" s="231">
        <v>3311</v>
      </c>
      <c r="B3312" s="262" t="s">
        <v>96</v>
      </c>
      <c r="C3312" s="199" t="s">
        <v>3156</v>
      </c>
      <c r="D3312" s="199" t="s">
        <v>3157</v>
      </c>
      <c r="E3312" s="199" t="s">
        <v>3158</v>
      </c>
      <c r="F3312" s="199" t="s">
        <v>176</v>
      </c>
      <c r="G3312" s="199" t="s">
        <v>377</v>
      </c>
      <c r="H3312" s="199" t="s">
        <v>3204</v>
      </c>
      <c r="I3312" s="200" t="s">
        <v>125</v>
      </c>
      <c r="J3312" s="199" t="s">
        <v>222</v>
      </c>
      <c r="K3312" s="199" t="s">
        <v>256</v>
      </c>
      <c r="L3312" s="199" t="s">
        <v>3202</v>
      </c>
      <c r="M3312" s="199" t="s">
        <v>129</v>
      </c>
      <c r="N3312" s="201">
        <v>24.340499999999999</v>
      </c>
      <c r="O3312" s="202" t="s">
        <v>81</v>
      </c>
      <c r="P3312" s="202"/>
      <c r="Q3312" s="203">
        <f t="shared" si="195"/>
        <v>0</v>
      </c>
      <c r="R3312" s="203">
        <f t="shared" si="196"/>
        <v>0</v>
      </c>
      <c r="S3312" s="213">
        <f>IF(M3312="nvt",0,IF(O3312&gt;0,VLOOKUP(M3312,'3-Productie normen'!A:K,VLOOKUP(O3312,'3-Productie normen'!$B$34:$C$35,2,FALSE),FALSE)))</f>
        <v>0</v>
      </c>
      <c r="T3312" s="213">
        <f t="shared" si="197"/>
        <v>0</v>
      </c>
      <c r="U3312" s="572"/>
    </row>
    <row r="3313" spans="1:21" ht="14.15" customHeight="1">
      <c r="A3313" s="231">
        <v>3312</v>
      </c>
      <c r="B3313" s="262" t="s">
        <v>96</v>
      </c>
      <c r="C3313" s="199" t="s">
        <v>3156</v>
      </c>
      <c r="D3313" s="199" t="s">
        <v>3157</v>
      </c>
      <c r="E3313" s="199" t="s">
        <v>3158</v>
      </c>
      <c r="F3313" s="199" t="s">
        <v>176</v>
      </c>
      <c r="G3313" s="199" t="s">
        <v>377</v>
      </c>
      <c r="H3313" s="199" t="s">
        <v>3205</v>
      </c>
      <c r="I3313" s="200" t="s">
        <v>123</v>
      </c>
      <c r="J3313" s="199" t="s">
        <v>179</v>
      </c>
      <c r="K3313" s="199" t="s">
        <v>179</v>
      </c>
      <c r="L3313" s="199" t="s">
        <v>3162</v>
      </c>
      <c r="M3313" s="199" t="s">
        <v>122</v>
      </c>
      <c r="N3313" s="201">
        <v>10.6685</v>
      </c>
      <c r="O3313" s="202" t="s">
        <v>81</v>
      </c>
      <c r="P3313" s="202"/>
      <c r="Q3313" s="203">
        <f t="shared" si="195"/>
        <v>0</v>
      </c>
      <c r="R3313" s="203">
        <f t="shared" si="196"/>
        <v>0</v>
      </c>
      <c r="S3313" s="213">
        <f>IF(M3313="nvt",0,IF(O3313&gt;0,VLOOKUP(M3313,'3-Productie normen'!A:K,VLOOKUP(O3313,'3-Productie normen'!$B$34:$C$35,2,FALSE),FALSE)))</f>
        <v>0</v>
      </c>
      <c r="T3313" s="213">
        <f t="shared" si="197"/>
        <v>0</v>
      </c>
      <c r="U3313" s="572"/>
    </row>
    <row r="3314" spans="1:21" ht="14.15" customHeight="1">
      <c r="A3314" s="232">
        <v>3313</v>
      </c>
      <c r="B3314" s="262" t="s">
        <v>96</v>
      </c>
      <c r="C3314" s="199" t="s">
        <v>3156</v>
      </c>
      <c r="D3314" s="199" t="s">
        <v>3157</v>
      </c>
      <c r="E3314" s="199" t="s">
        <v>3158</v>
      </c>
      <c r="F3314" s="199" t="s">
        <v>176</v>
      </c>
      <c r="G3314" s="199" t="s">
        <v>177</v>
      </c>
      <c r="H3314" s="199" t="s">
        <v>3206</v>
      </c>
      <c r="I3314" s="207" t="s">
        <v>123</v>
      </c>
      <c r="J3314" s="199" t="s">
        <v>179</v>
      </c>
      <c r="K3314" s="199" t="s">
        <v>187</v>
      </c>
      <c r="L3314" s="199" t="s">
        <v>3162</v>
      </c>
      <c r="M3314" s="199" t="s">
        <v>141</v>
      </c>
      <c r="N3314" s="201">
        <v>19.4163</v>
      </c>
      <c r="O3314" s="202" t="s">
        <v>81</v>
      </c>
      <c r="P3314" s="202"/>
      <c r="Q3314" s="203">
        <f t="shared" si="195"/>
        <v>0</v>
      </c>
      <c r="R3314" s="203">
        <f t="shared" si="196"/>
        <v>0</v>
      </c>
      <c r="S3314" s="213">
        <f>IF(M3314="nvt",0,IF(O3314&gt;0,VLOOKUP(M3314,'3-Productie normen'!A:K,VLOOKUP(O3314,'3-Productie normen'!$B$34:$C$35,2,FALSE),FALSE)))</f>
        <v>0</v>
      </c>
      <c r="T3314" s="213">
        <f t="shared" si="197"/>
        <v>0</v>
      </c>
      <c r="U3314" s="572"/>
    </row>
    <row r="3315" spans="1:21" ht="14.15" customHeight="1">
      <c r="A3315" s="231">
        <v>3314</v>
      </c>
      <c r="B3315" s="262" t="s">
        <v>96</v>
      </c>
      <c r="C3315" s="199" t="s">
        <v>3156</v>
      </c>
      <c r="D3315" s="199" t="s">
        <v>3157</v>
      </c>
      <c r="E3315" s="199" t="s">
        <v>3158</v>
      </c>
      <c r="F3315" s="199" t="s">
        <v>176</v>
      </c>
      <c r="G3315" s="199" t="s">
        <v>177</v>
      </c>
      <c r="H3315" s="199" t="s">
        <v>3207</v>
      </c>
      <c r="I3315" s="207" t="s">
        <v>123</v>
      </c>
      <c r="J3315" s="199" t="s">
        <v>179</v>
      </c>
      <c r="K3315" s="199" t="s">
        <v>187</v>
      </c>
      <c r="L3315" s="199" t="s">
        <v>3162</v>
      </c>
      <c r="M3315" s="199" t="s">
        <v>141</v>
      </c>
      <c r="N3315" s="201">
        <v>44.501399999999997</v>
      </c>
      <c r="O3315" s="202" t="s">
        <v>81</v>
      </c>
      <c r="P3315" s="202"/>
      <c r="Q3315" s="203">
        <f t="shared" si="195"/>
        <v>0</v>
      </c>
      <c r="R3315" s="203">
        <f t="shared" si="196"/>
        <v>0</v>
      </c>
      <c r="S3315" s="213">
        <f>IF(M3315="nvt",0,IF(O3315&gt;0,VLOOKUP(M3315,'3-Productie normen'!A:K,VLOOKUP(O3315,'3-Productie normen'!$B$34:$C$35,2,FALSE),FALSE)))</f>
        <v>0</v>
      </c>
      <c r="T3315" s="213">
        <f t="shared" si="197"/>
        <v>0</v>
      </c>
      <c r="U3315" s="572"/>
    </row>
    <row r="3316" spans="1:21" ht="14.15" customHeight="1">
      <c r="A3316" s="231">
        <v>3315</v>
      </c>
      <c r="B3316" s="262" t="s">
        <v>96</v>
      </c>
      <c r="C3316" s="199" t="s">
        <v>3156</v>
      </c>
      <c r="D3316" s="199" t="s">
        <v>3157</v>
      </c>
      <c r="E3316" s="199" t="s">
        <v>3158</v>
      </c>
      <c r="F3316" s="199" t="s">
        <v>176</v>
      </c>
      <c r="G3316" s="199" t="s">
        <v>177</v>
      </c>
      <c r="H3316" s="199" t="s">
        <v>3208</v>
      </c>
      <c r="I3316" s="200" t="s">
        <v>125</v>
      </c>
      <c r="J3316" s="199" t="s">
        <v>222</v>
      </c>
      <c r="K3316" s="199" t="s">
        <v>279</v>
      </c>
      <c r="L3316" s="199" t="s">
        <v>253</v>
      </c>
      <c r="M3316" s="199" t="s">
        <v>129</v>
      </c>
      <c r="N3316" s="201">
        <v>148.744</v>
      </c>
      <c r="O3316" s="202" t="s">
        <v>81</v>
      </c>
      <c r="P3316" s="202"/>
      <c r="Q3316" s="203">
        <f t="shared" si="195"/>
        <v>0</v>
      </c>
      <c r="R3316" s="203">
        <f t="shared" si="196"/>
        <v>0</v>
      </c>
      <c r="S3316" s="213">
        <f>IF(M3316="nvt",0,IF(O3316&gt;0,VLOOKUP(M3316,'3-Productie normen'!A:K,VLOOKUP(O3316,'3-Productie normen'!$B$34:$C$35,2,FALSE),FALSE)))</f>
        <v>0</v>
      </c>
      <c r="T3316" s="213">
        <f t="shared" si="197"/>
        <v>0</v>
      </c>
      <c r="U3316" s="572"/>
    </row>
    <row r="3317" spans="1:21" ht="14.15" customHeight="1">
      <c r="A3317" s="231">
        <v>3316</v>
      </c>
      <c r="B3317" s="262" t="s">
        <v>96</v>
      </c>
      <c r="C3317" s="199" t="s">
        <v>3156</v>
      </c>
      <c r="D3317" s="199" t="s">
        <v>3157</v>
      </c>
      <c r="E3317" s="199" t="s">
        <v>3158</v>
      </c>
      <c r="F3317" s="199" t="s">
        <v>176</v>
      </c>
      <c r="G3317" s="199" t="s">
        <v>177</v>
      </c>
      <c r="H3317" s="199" t="s">
        <v>3209</v>
      </c>
      <c r="I3317" s="200" t="s">
        <v>136</v>
      </c>
      <c r="J3317" s="199" t="s">
        <v>179</v>
      </c>
      <c r="K3317" s="199" t="s">
        <v>265</v>
      </c>
      <c r="L3317" s="199" t="s">
        <v>253</v>
      </c>
      <c r="M3317" s="199" t="s">
        <v>135</v>
      </c>
      <c r="N3317" s="201">
        <v>17.295200000000001</v>
      </c>
      <c r="O3317" s="202" t="s">
        <v>81</v>
      </c>
      <c r="P3317" s="202"/>
      <c r="Q3317" s="203">
        <f t="shared" si="195"/>
        <v>0</v>
      </c>
      <c r="R3317" s="203">
        <f t="shared" si="196"/>
        <v>0</v>
      </c>
      <c r="S3317" s="213">
        <f>IF(M3317="nvt",0,IF(O3317&gt;0,VLOOKUP(M3317,'3-Productie normen'!A:K,VLOOKUP(O3317,'3-Productie normen'!$B$34:$C$35,2,FALSE),FALSE)))</f>
        <v>0</v>
      </c>
      <c r="T3317" s="213">
        <f t="shared" si="197"/>
        <v>0</v>
      </c>
      <c r="U3317" s="572"/>
    </row>
    <row r="3318" spans="1:21" ht="14.15" customHeight="1">
      <c r="A3318" s="231">
        <v>3317</v>
      </c>
      <c r="B3318" s="262" t="s">
        <v>96</v>
      </c>
      <c r="C3318" s="199" t="s">
        <v>3156</v>
      </c>
      <c r="D3318" s="199" t="s">
        <v>3157</v>
      </c>
      <c r="E3318" s="199" t="s">
        <v>3158</v>
      </c>
      <c r="F3318" s="199" t="s">
        <v>176</v>
      </c>
      <c r="G3318" s="199" t="s">
        <v>177</v>
      </c>
      <c r="H3318" s="199" t="s">
        <v>3210</v>
      </c>
      <c r="I3318" s="200" t="s">
        <v>130</v>
      </c>
      <c r="J3318" s="199" t="s">
        <v>209</v>
      </c>
      <c r="K3318" s="199" t="s">
        <v>220</v>
      </c>
      <c r="L3318" s="199" t="s">
        <v>3164</v>
      </c>
      <c r="M3318" s="199" t="s">
        <v>140</v>
      </c>
      <c r="N3318" s="201">
        <v>20.6508</v>
      </c>
      <c r="O3318" s="202" t="s">
        <v>81</v>
      </c>
      <c r="P3318" s="202"/>
      <c r="Q3318" s="203">
        <f t="shared" si="195"/>
        <v>0</v>
      </c>
      <c r="R3318" s="203">
        <f t="shared" si="196"/>
        <v>0</v>
      </c>
      <c r="S3318" s="213">
        <f>IF(M3318="nvt",0,IF(O3318&gt;0,VLOOKUP(M3318,'3-Productie normen'!A:K,VLOOKUP(O3318,'3-Productie normen'!$B$34:$C$35,2,FALSE),FALSE)))</f>
        <v>0</v>
      </c>
      <c r="T3318" s="213">
        <f t="shared" si="197"/>
        <v>0</v>
      </c>
      <c r="U3318" s="572"/>
    </row>
    <row r="3319" spans="1:21" ht="14.15" customHeight="1">
      <c r="A3319" s="231">
        <v>3318</v>
      </c>
      <c r="B3319" s="262" t="s">
        <v>96</v>
      </c>
      <c r="C3319" s="199" t="s">
        <v>3156</v>
      </c>
      <c r="D3319" s="199" t="s">
        <v>3157</v>
      </c>
      <c r="E3319" s="199" t="s">
        <v>3158</v>
      </c>
      <c r="F3319" s="199" t="s">
        <v>176</v>
      </c>
      <c r="G3319" s="199" t="s">
        <v>177</v>
      </c>
      <c r="H3319" s="199" t="s">
        <v>3211</v>
      </c>
      <c r="I3319" s="200" t="s">
        <v>130</v>
      </c>
      <c r="J3319" s="199" t="s">
        <v>209</v>
      </c>
      <c r="K3319" s="199" t="s">
        <v>220</v>
      </c>
      <c r="L3319" s="199" t="s">
        <v>3164</v>
      </c>
      <c r="M3319" s="199" t="s">
        <v>140</v>
      </c>
      <c r="N3319" s="201">
        <v>6.9528999999999996</v>
      </c>
      <c r="O3319" s="202" t="s">
        <v>81</v>
      </c>
      <c r="P3319" s="202"/>
      <c r="Q3319" s="203">
        <f t="shared" si="195"/>
        <v>0</v>
      </c>
      <c r="R3319" s="203">
        <f t="shared" si="196"/>
        <v>0</v>
      </c>
      <c r="S3319" s="213">
        <f>IF(M3319="nvt",0,IF(O3319&gt;0,VLOOKUP(M3319,'3-Productie normen'!A:K,VLOOKUP(O3319,'3-Productie normen'!$B$34:$C$35,2,FALSE),FALSE)))</f>
        <v>0</v>
      </c>
      <c r="T3319" s="213">
        <f t="shared" si="197"/>
        <v>0</v>
      </c>
      <c r="U3319" s="572"/>
    </row>
    <row r="3320" spans="1:21" ht="14.15" customHeight="1">
      <c r="A3320" s="231">
        <v>3319</v>
      </c>
      <c r="B3320" s="262" t="s">
        <v>96</v>
      </c>
      <c r="C3320" s="199" t="s">
        <v>3156</v>
      </c>
      <c r="D3320" s="199" t="s">
        <v>3157</v>
      </c>
      <c r="E3320" s="199" t="s">
        <v>3158</v>
      </c>
      <c r="F3320" s="199" t="s">
        <v>176</v>
      </c>
      <c r="G3320" s="199" t="s">
        <v>177</v>
      </c>
      <c r="H3320" s="199" t="s">
        <v>3212</v>
      </c>
      <c r="I3320" s="200" t="s">
        <v>143</v>
      </c>
      <c r="J3320" s="199" t="s">
        <v>209</v>
      </c>
      <c r="K3320" s="199" t="s">
        <v>213</v>
      </c>
      <c r="L3320" s="199" t="s">
        <v>211</v>
      </c>
      <c r="M3320" s="199" t="s">
        <v>143</v>
      </c>
      <c r="N3320" s="201">
        <v>1.3734</v>
      </c>
      <c r="O3320" s="202"/>
      <c r="P3320" s="202"/>
      <c r="Q3320" s="203">
        <f t="shared" si="195"/>
        <v>0</v>
      </c>
      <c r="R3320" s="203">
        <f t="shared" si="196"/>
        <v>0</v>
      </c>
      <c r="S3320" s="213">
        <f>IF(M3320="nvt",0,IF(O3320&gt;0,VLOOKUP(M3320,'3-Productie normen'!A:K,VLOOKUP(O3320,'3-Productie normen'!$B$34:$C$35,2,FALSE),FALSE)))</f>
        <v>0</v>
      </c>
      <c r="T3320" s="213">
        <f t="shared" si="197"/>
        <v>0</v>
      </c>
      <c r="U3320" s="572"/>
    </row>
    <row r="3321" spans="1:21" ht="14.15" customHeight="1">
      <c r="A3321" s="231">
        <v>3320</v>
      </c>
      <c r="B3321" s="262" t="s">
        <v>96</v>
      </c>
      <c r="C3321" s="199" t="s">
        <v>3156</v>
      </c>
      <c r="D3321" s="199" t="s">
        <v>3157</v>
      </c>
      <c r="E3321" s="199" t="s">
        <v>3158</v>
      </c>
      <c r="F3321" s="199" t="s">
        <v>176</v>
      </c>
      <c r="G3321" s="199" t="s">
        <v>177</v>
      </c>
      <c r="H3321" s="199" t="s">
        <v>3213</v>
      </c>
      <c r="I3321" s="200" t="s">
        <v>130</v>
      </c>
      <c r="J3321" s="199" t="s">
        <v>209</v>
      </c>
      <c r="K3321" s="199" t="s">
        <v>215</v>
      </c>
      <c r="L3321" s="199" t="s">
        <v>253</v>
      </c>
      <c r="M3321" s="199" t="s">
        <v>134</v>
      </c>
      <c r="N3321" s="201">
        <v>2.3637999999999999</v>
      </c>
      <c r="O3321" s="202" t="s">
        <v>81</v>
      </c>
      <c r="P3321" s="202"/>
      <c r="Q3321" s="203">
        <f t="shared" si="195"/>
        <v>0</v>
      </c>
      <c r="R3321" s="203">
        <f t="shared" si="196"/>
        <v>0</v>
      </c>
      <c r="S3321" s="213">
        <f>IF(M3321="nvt",0,IF(O3321&gt;0,VLOOKUP(M3321,'3-Productie normen'!A:K,VLOOKUP(O3321,'3-Productie normen'!$B$34:$C$35,2,FALSE),FALSE)))</f>
        <v>0</v>
      </c>
      <c r="T3321" s="213">
        <f t="shared" si="197"/>
        <v>0</v>
      </c>
      <c r="U3321" s="572"/>
    </row>
    <row r="3322" spans="1:21" ht="14.15" customHeight="1">
      <c r="A3322" s="232">
        <v>3321</v>
      </c>
      <c r="B3322" s="262" t="s">
        <v>96</v>
      </c>
      <c r="C3322" s="199" t="s">
        <v>3156</v>
      </c>
      <c r="D3322" s="199" t="s">
        <v>3157</v>
      </c>
      <c r="E3322" s="199" t="s">
        <v>3158</v>
      </c>
      <c r="F3322" s="199" t="s">
        <v>176</v>
      </c>
      <c r="G3322" s="199" t="s">
        <v>177</v>
      </c>
      <c r="H3322" s="199" t="s">
        <v>3214</v>
      </c>
      <c r="I3322" s="200" t="s">
        <v>130</v>
      </c>
      <c r="J3322" s="199" t="s">
        <v>209</v>
      </c>
      <c r="K3322" s="199" t="s">
        <v>215</v>
      </c>
      <c r="L3322" s="199" t="s">
        <v>253</v>
      </c>
      <c r="M3322" s="199" t="s">
        <v>134</v>
      </c>
      <c r="N3322" s="201">
        <v>2.3650000000000002</v>
      </c>
      <c r="O3322" s="202" t="s">
        <v>81</v>
      </c>
      <c r="P3322" s="202"/>
      <c r="Q3322" s="203">
        <f t="shared" si="195"/>
        <v>0</v>
      </c>
      <c r="R3322" s="203">
        <f t="shared" si="196"/>
        <v>0</v>
      </c>
      <c r="S3322" s="213">
        <f>IF(M3322="nvt",0,IF(O3322&gt;0,VLOOKUP(M3322,'3-Productie normen'!A:K,VLOOKUP(O3322,'3-Productie normen'!$B$34:$C$35,2,FALSE),FALSE)))</f>
        <v>0</v>
      </c>
      <c r="T3322" s="213">
        <f t="shared" si="197"/>
        <v>0</v>
      </c>
      <c r="U3322" s="572"/>
    </row>
    <row r="3323" spans="1:21" ht="14.15" customHeight="1">
      <c r="A3323" s="231">
        <v>3322</v>
      </c>
      <c r="B3323" s="262" t="s">
        <v>96</v>
      </c>
      <c r="C3323" s="199" t="s">
        <v>3156</v>
      </c>
      <c r="D3323" s="199" t="s">
        <v>3157</v>
      </c>
      <c r="E3323" s="199" t="s">
        <v>3158</v>
      </c>
      <c r="F3323" s="199" t="s">
        <v>176</v>
      </c>
      <c r="G3323" s="199" t="s">
        <v>177</v>
      </c>
      <c r="H3323" s="199" t="s">
        <v>3215</v>
      </c>
      <c r="I3323" s="200" t="s">
        <v>123</v>
      </c>
      <c r="J3323" s="199" t="s">
        <v>179</v>
      </c>
      <c r="K3323" s="199" t="s">
        <v>179</v>
      </c>
      <c r="L3323" s="199" t="s">
        <v>3162</v>
      </c>
      <c r="M3323" s="199" t="s">
        <v>122</v>
      </c>
      <c r="N3323" s="201">
        <v>60.195099999999996</v>
      </c>
      <c r="O3323" s="202" t="s">
        <v>81</v>
      </c>
      <c r="P3323" s="202"/>
      <c r="Q3323" s="203">
        <f t="shared" si="195"/>
        <v>0</v>
      </c>
      <c r="R3323" s="203">
        <f t="shared" si="196"/>
        <v>0</v>
      </c>
      <c r="S3323" s="213">
        <f>IF(M3323="nvt",0,IF(O3323&gt;0,VLOOKUP(M3323,'3-Productie normen'!A:K,VLOOKUP(O3323,'3-Productie normen'!$B$34:$C$35,2,FALSE),FALSE)))</f>
        <v>0</v>
      </c>
      <c r="T3323" s="213">
        <f t="shared" si="197"/>
        <v>0</v>
      </c>
      <c r="U3323" s="572"/>
    </row>
    <row r="3324" spans="1:21" ht="14.15" customHeight="1">
      <c r="A3324" s="231">
        <v>3323</v>
      </c>
      <c r="B3324" s="262" t="s">
        <v>96</v>
      </c>
      <c r="C3324" s="199" t="s">
        <v>3156</v>
      </c>
      <c r="D3324" s="199" t="s">
        <v>3157</v>
      </c>
      <c r="E3324" s="199" t="s">
        <v>3158</v>
      </c>
      <c r="F3324" s="199" t="s">
        <v>176</v>
      </c>
      <c r="G3324" s="199" t="s">
        <v>177</v>
      </c>
      <c r="H3324" s="199" t="s">
        <v>3216</v>
      </c>
      <c r="I3324" s="200" t="s">
        <v>123</v>
      </c>
      <c r="J3324" s="199" t="s">
        <v>179</v>
      </c>
      <c r="K3324" s="199" t="s">
        <v>179</v>
      </c>
      <c r="L3324" s="199" t="s">
        <v>3162</v>
      </c>
      <c r="M3324" s="199" t="s">
        <v>122</v>
      </c>
      <c r="N3324" s="201">
        <v>20.194900000000001</v>
      </c>
      <c r="O3324" s="202" t="s">
        <v>81</v>
      </c>
      <c r="P3324" s="202"/>
      <c r="Q3324" s="203">
        <f t="shared" si="195"/>
        <v>0</v>
      </c>
      <c r="R3324" s="203">
        <f t="shared" si="196"/>
        <v>0</v>
      </c>
      <c r="S3324" s="213">
        <f>IF(M3324="nvt",0,IF(O3324&gt;0,VLOOKUP(M3324,'3-Productie normen'!A:K,VLOOKUP(O3324,'3-Productie normen'!$B$34:$C$35,2,FALSE),FALSE)))</f>
        <v>0</v>
      </c>
      <c r="T3324" s="213">
        <f t="shared" si="197"/>
        <v>0</v>
      </c>
      <c r="U3324" s="572"/>
    </row>
    <row r="3325" spans="1:21" ht="14.15" customHeight="1">
      <c r="A3325" s="231">
        <v>3324</v>
      </c>
      <c r="B3325" s="262" t="s">
        <v>96</v>
      </c>
      <c r="C3325" s="199" t="s">
        <v>3156</v>
      </c>
      <c r="D3325" s="199" t="s">
        <v>3157</v>
      </c>
      <c r="E3325" s="199" t="s">
        <v>3158</v>
      </c>
      <c r="F3325" s="199" t="s">
        <v>176</v>
      </c>
      <c r="G3325" s="199" t="s">
        <v>177</v>
      </c>
      <c r="H3325" s="199" t="s">
        <v>3217</v>
      </c>
      <c r="I3325" s="200" t="s">
        <v>123</v>
      </c>
      <c r="J3325" s="199" t="s">
        <v>179</v>
      </c>
      <c r="K3325" s="199" t="s">
        <v>179</v>
      </c>
      <c r="L3325" s="199" t="s">
        <v>3162</v>
      </c>
      <c r="M3325" s="199" t="s">
        <v>122</v>
      </c>
      <c r="N3325" s="201">
        <v>5.9888000000000003</v>
      </c>
      <c r="O3325" s="202" t="s">
        <v>81</v>
      </c>
      <c r="P3325" s="202"/>
      <c r="Q3325" s="203">
        <f t="shared" si="195"/>
        <v>0</v>
      </c>
      <c r="R3325" s="203">
        <f t="shared" si="196"/>
        <v>0</v>
      </c>
      <c r="S3325" s="213">
        <f>IF(M3325="nvt",0,IF(O3325&gt;0,VLOOKUP(M3325,'3-Productie normen'!A:K,VLOOKUP(O3325,'3-Productie normen'!$B$34:$C$35,2,FALSE),FALSE)))</f>
        <v>0</v>
      </c>
      <c r="T3325" s="213">
        <f t="shared" si="197"/>
        <v>0</v>
      </c>
      <c r="U3325" s="572"/>
    </row>
    <row r="3326" spans="1:21" ht="14.15" customHeight="1">
      <c r="A3326" s="231">
        <v>3325</v>
      </c>
      <c r="B3326" s="262" t="s">
        <v>96</v>
      </c>
      <c r="C3326" s="199" t="s">
        <v>3156</v>
      </c>
      <c r="D3326" s="199" t="s">
        <v>3157</v>
      </c>
      <c r="E3326" s="199" t="s">
        <v>3158</v>
      </c>
      <c r="F3326" s="199" t="s">
        <v>176</v>
      </c>
      <c r="G3326" s="199" t="s">
        <v>177</v>
      </c>
      <c r="H3326" s="199" t="s">
        <v>3218</v>
      </c>
      <c r="I3326" s="200" t="s">
        <v>123</v>
      </c>
      <c r="J3326" s="199" t="s">
        <v>179</v>
      </c>
      <c r="K3326" s="199" t="s">
        <v>179</v>
      </c>
      <c r="L3326" s="199" t="s">
        <v>3162</v>
      </c>
      <c r="M3326" s="199" t="s">
        <v>122</v>
      </c>
      <c r="N3326" s="201">
        <v>6.9135999999999997</v>
      </c>
      <c r="O3326" s="202" t="s">
        <v>81</v>
      </c>
      <c r="P3326" s="202"/>
      <c r="Q3326" s="203">
        <f t="shared" si="195"/>
        <v>0</v>
      </c>
      <c r="R3326" s="203">
        <f t="shared" si="196"/>
        <v>0</v>
      </c>
      <c r="S3326" s="213">
        <f>IF(M3326="nvt",0,IF(O3326&gt;0,VLOOKUP(M3326,'3-Productie normen'!A:K,VLOOKUP(O3326,'3-Productie normen'!$B$34:$C$35,2,FALSE),FALSE)))</f>
        <v>0</v>
      </c>
      <c r="T3326" s="213">
        <f t="shared" si="197"/>
        <v>0</v>
      </c>
      <c r="U3326" s="572"/>
    </row>
    <row r="3327" spans="1:21" ht="14.15" customHeight="1">
      <c r="A3327" s="231">
        <v>3326</v>
      </c>
      <c r="B3327" s="262" t="s">
        <v>96</v>
      </c>
      <c r="C3327" s="199" t="s">
        <v>3156</v>
      </c>
      <c r="D3327" s="199" t="s">
        <v>3157</v>
      </c>
      <c r="E3327" s="199" t="s">
        <v>3158</v>
      </c>
      <c r="F3327" s="199" t="s">
        <v>176</v>
      </c>
      <c r="G3327" s="199" t="s">
        <v>177</v>
      </c>
      <c r="H3327" s="199" t="s">
        <v>3219</v>
      </c>
      <c r="I3327" s="200" t="s">
        <v>123</v>
      </c>
      <c r="J3327" s="199" t="s">
        <v>179</v>
      </c>
      <c r="K3327" s="199" t="s">
        <v>179</v>
      </c>
      <c r="L3327" s="199" t="s">
        <v>3162</v>
      </c>
      <c r="M3327" s="199" t="s">
        <v>122</v>
      </c>
      <c r="N3327" s="201">
        <v>7.0209999999999999</v>
      </c>
      <c r="O3327" s="202" t="s">
        <v>81</v>
      </c>
      <c r="P3327" s="202"/>
      <c r="Q3327" s="203">
        <f t="shared" si="195"/>
        <v>0</v>
      </c>
      <c r="R3327" s="203">
        <f t="shared" si="196"/>
        <v>0</v>
      </c>
      <c r="S3327" s="213">
        <f>IF(M3327="nvt",0,IF(O3327&gt;0,VLOOKUP(M3327,'3-Productie normen'!A:K,VLOOKUP(O3327,'3-Productie normen'!$B$34:$C$35,2,FALSE),FALSE)))</f>
        <v>0</v>
      </c>
      <c r="T3327" s="213">
        <f t="shared" si="197"/>
        <v>0</v>
      </c>
      <c r="U3327" s="572"/>
    </row>
    <row r="3328" spans="1:21" ht="14.15" customHeight="1">
      <c r="A3328" s="231">
        <v>3327</v>
      </c>
      <c r="B3328" s="262" t="s">
        <v>96</v>
      </c>
      <c r="C3328" s="199" t="s">
        <v>3156</v>
      </c>
      <c r="D3328" s="199" t="s">
        <v>3157</v>
      </c>
      <c r="E3328" s="199" t="s">
        <v>3158</v>
      </c>
      <c r="F3328" s="199" t="s">
        <v>176</v>
      </c>
      <c r="G3328" s="199" t="s">
        <v>177</v>
      </c>
      <c r="H3328" s="199" t="s">
        <v>3220</v>
      </c>
      <c r="I3328" s="200" t="s">
        <v>123</v>
      </c>
      <c r="J3328" s="199" t="s">
        <v>179</v>
      </c>
      <c r="K3328" s="199" t="s">
        <v>179</v>
      </c>
      <c r="L3328" s="199" t="s">
        <v>3162</v>
      </c>
      <c r="M3328" s="199" t="s">
        <v>122</v>
      </c>
      <c r="N3328" s="201">
        <v>6.9336000000000002</v>
      </c>
      <c r="O3328" s="202" t="s">
        <v>81</v>
      </c>
      <c r="P3328" s="202"/>
      <c r="Q3328" s="203">
        <f t="shared" si="195"/>
        <v>0</v>
      </c>
      <c r="R3328" s="203">
        <f t="shared" si="196"/>
        <v>0</v>
      </c>
      <c r="S3328" s="213">
        <f>IF(M3328="nvt",0,IF(O3328&gt;0,VLOOKUP(M3328,'3-Productie normen'!A:K,VLOOKUP(O3328,'3-Productie normen'!$B$34:$C$35,2,FALSE),FALSE)))</f>
        <v>0</v>
      </c>
      <c r="T3328" s="213">
        <f t="shared" si="197"/>
        <v>0</v>
      </c>
      <c r="U3328" s="572"/>
    </row>
    <row r="3329" spans="1:21" ht="14.15" customHeight="1">
      <c r="A3329" s="231">
        <v>3328</v>
      </c>
      <c r="B3329" s="262" t="s">
        <v>96</v>
      </c>
      <c r="C3329" s="199" t="s">
        <v>3156</v>
      </c>
      <c r="D3329" s="199" t="s">
        <v>3157</v>
      </c>
      <c r="E3329" s="199" t="s">
        <v>3158</v>
      </c>
      <c r="F3329" s="199" t="s">
        <v>176</v>
      </c>
      <c r="G3329" s="199" t="s">
        <v>177</v>
      </c>
      <c r="H3329" s="199" t="s">
        <v>3221</v>
      </c>
      <c r="I3329" s="200" t="s">
        <v>245</v>
      </c>
      <c r="J3329" s="199" t="s">
        <v>255</v>
      </c>
      <c r="K3329" s="199" t="s">
        <v>256</v>
      </c>
      <c r="L3329" s="199" t="s">
        <v>253</v>
      </c>
      <c r="M3329" s="199" t="s">
        <v>143</v>
      </c>
      <c r="N3329" s="201">
        <v>8.8199000000000005</v>
      </c>
      <c r="O3329" s="202"/>
      <c r="P3329" s="202"/>
      <c r="Q3329" s="203">
        <f t="shared" si="195"/>
        <v>0</v>
      </c>
      <c r="R3329" s="203">
        <f t="shared" si="196"/>
        <v>0</v>
      </c>
      <c r="S3329" s="213">
        <f>IF(M3329="nvt",0,IF(O3329&gt;0,VLOOKUP(M3329,'3-Productie normen'!A:K,VLOOKUP(O3329,'3-Productie normen'!$B$34:$C$35,2,FALSE),FALSE)))</f>
        <v>0</v>
      </c>
      <c r="T3329" s="213">
        <f t="shared" si="197"/>
        <v>0</v>
      </c>
      <c r="U3329" s="572"/>
    </row>
    <row r="3330" spans="1:21" ht="14.15" customHeight="1">
      <c r="A3330" s="232">
        <v>3329</v>
      </c>
      <c r="B3330" s="262" t="s">
        <v>96</v>
      </c>
      <c r="C3330" s="199" t="s">
        <v>3156</v>
      </c>
      <c r="D3330" s="199" t="s">
        <v>3157</v>
      </c>
      <c r="E3330" s="199" t="s">
        <v>3158</v>
      </c>
      <c r="F3330" s="199" t="s">
        <v>176</v>
      </c>
      <c r="G3330" s="199" t="s">
        <v>177</v>
      </c>
      <c r="H3330" s="199" t="s">
        <v>3222</v>
      </c>
      <c r="I3330" s="200" t="s">
        <v>130</v>
      </c>
      <c r="J3330" s="199" t="s">
        <v>222</v>
      </c>
      <c r="K3330" s="199" t="s">
        <v>237</v>
      </c>
      <c r="L3330" s="199" t="s">
        <v>253</v>
      </c>
      <c r="M3330" s="199" t="s">
        <v>129</v>
      </c>
      <c r="N3330" s="201">
        <v>5.4637000000000002</v>
      </c>
      <c r="O3330" s="202" t="s">
        <v>81</v>
      </c>
      <c r="P3330" s="202"/>
      <c r="Q3330" s="203">
        <f t="shared" si="195"/>
        <v>0</v>
      </c>
      <c r="R3330" s="203">
        <f t="shared" si="196"/>
        <v>0</v>
      </c>
      <c r="S3330" s="213">
        <f>IF(M3330="nvt",0,IF(O3330&gt;0,VLOOKUP(M3330,'3-Productie normen'!A:K,VLOOKUP(O3330,'3-Productie normen'!$B$34:$C$35,2,FALSE),FALSE)))</f>
        <v>0</v>
      </c>
      <c r="T3330" s="213">
        <f t="shared" si="197"/>
        <v>0</v>
      </c>
      <c r="U3330" s="572"/>
    </row>
    <row r="3331" spans="1:21" ht="14.15" customHeight="1">
      <c r="A3331" s="231">
        <v>3330</v>
      </c>
      <c r="B3331" s="262" t="s">
        <v>96</v>
      </c>
      <c r="C3331" s="199" t="s">
        <v>3156</v>
      </c>
      <c r="D3331" s="199" t="s">
        <v>3157</v>
      </c>
      <c r="E3331" s="199" t="s">
        <v>3158</v>
      </c>
      <c r="F3331" s="199" t="s">
        <v>176</v>
      </c>
      <c r="G3331" s="199" t="s">
        <v>177</v>
      </c>
      <c r="H3331" s="199" t="s">
        <v>3223</v>
      </c>
      <c r="I3331" s="200" t="s">
        <v>127</v>
      </c>
      <c r="J3331" s="199" t="s">
        <v>379</v>
      </c>
      <c r="K3331" s="199" t="s">
        <v>379</v>
      </c>
      <c r="L3331" s="199" t="s">
        <v>253</v>
      </c>
      <c r="M3331" s="199" t="s">
        <v>128</v>
      </c>
      <c r="N3331" s="201">
        <v>21.970400000000001</v>
      </c>
      <c r="O3331" s="202">
        <v>255</v>
      </c>
      <c r="P3331" s="202"/>
      <c r="Q3331" s="203">
        <f t="shared" si="195"/>
        <v>0</v>
      </c>
      <c r="R3331" s="203">
        <f t="shared" si="196"/>
        <v>0</v>
      </c>
      <c r="S3331" s="213">
        <f>IF(M3331="nvt",0,IF(O3331&gt;0,VLOOKUP(M3331,'3-Productie normen'!A:K,VLOOKUP(O3331,'3-Productie normen'!$B$34:$C$35,2,FALSE),FALSE)))</f>
        <v>0</v>
      </c>
      <c r="T3331" s="213">
        <f t="shared" si="197"/>
        <v>0</v>
      </c>
      <c r="U3331" s="572"/>
    </row>
    <row r="3332" spans="1:21" ht="14.15" customHeight="1">
      <c r="A3332" s="231">
        <v>3331</v>
      </c>
      <c r="B3332" s="262" t="s">
        <v>96</v>
      </c>
      <c r="C3332" s="199" t="s">
        <v>3156</v>
      </c>
      <c r="D3332" s="199" t="s">
        <v>3157</v>
      </c>
      <c r="E3332" s="199" t="s">
        <v>3158</v>
      </c>
      <c r="F3332" s="199" t="s">
        <v>176</v>
      </c>
      <c r="G3332" s="199" t="s">
        <v>177</v>
      </c>
      <c r="H3332" s="199" t="s">
        <v>3224</v>
      </c>
      <c r="I3332" s="200" t="s">
        <v>127</v>
      </c>
      <c r="J3332" s="199" t="s">
        <v>379</v>
      </c>
      <c r="K3332" s="199" t="s">
        <v>379</v>
      </c>
      <c r="L3332" s="199" t="s">
        <v>253</v>
      </c>
      <c r="M3332" s="199" t="s">
        <v>128</v>
      </c>
      <c r="N3332" s="201">
        <v>58.8401</v>
      </c>
      <c r="O3332" s="202">
        <v>255</v>
      </c>
      <c r="P3332" s="202"/>
      <c r="Q3332" s="203">
        <f t="shared" si="195"/>
        <v>0</v>
      </c>
      <c r="R3332" s="203">
        <f t="shared" si="196"/>
        <v>0</v>
      </c>
      <c r="S3332" s="213">
        <f>IF(M3332="nvt",0,IF(O3332&gt;0,VLOOKUP(M3332,'3-Productie normen'!A:K,VLOOKUP(O3332,'3-Productie normen'!$B$34:$C$35,2,FALSE),FALSE)))</f>
        <v>0</v>
      </c>
      <c r="T3332" s="213">
        <f t="shared" si="197"/>
        <v>0</v>
      </c>
      <c r="U3332" s="572"/>
    </row>
    <row r="3333" spans="1:21" ht="14.15" customHeight="1">
      <c r="A3333" s="231">
        <v>3332</v>
      </c>
      <c r="B3333" s="262" t="s">
        <v>96</v>
      </c>
      <c r="C3333" s="199" t="s">
        <v>3156</v>
      </c>
      <c r="D3333" s="199" t="s">
        <v>3157</v>
      </c>
      <c r="E3333" s="199" t="s">
        <v>3158</v>
      </c>
      <c r="F3333" s="199" t="s">
        <v>176</v>
      </c>
      <c r="G3333" s="199" t="s">
        <v>177</v>
      </c>
      <c r="H3333" s="199" t="s">
        <v>3225</v>
      </c>
      <c r="I3333" s="200" t="s">
        <v>127</v>
      </c>
      <c r="J3333" s="199" t="s">
        <v>379</v>
      </c>
      <c r="K3333" s="199" t="s">
        <v>379</v>
      </c>
      <c r="L3333" s="199" t="s">
        <v>253</v>
      </c>
      <c r="M3333" s="199" t="s">
        <v>128</v>
      </c>
      <c r="N3333" s="201">
        <v>24.293399999999998</v>
      </c>
      <c r="O3333" s="202">
        <v>255</v>
      </c>
      <c r="P3333" s="202"/>
      <c r="Q3333" s="203">
        <f t="shared" si="195"/>
        <v>0</v>
      </c>
      <c r="R3333" s="203">
        <f t="shared" si="196"/>
        <v>0</v>
      </c>
      <c r="S3333" s="213">
        <f>IF(M3333="nvt",0,IF(O3333&gt;0,VLOOKUP(M3333,'3-Productie normen'!A:K,VLOOKUP(O3333,'3-Productie normen'!$B$34:$C$35,2,FALSE),FALSE)))</f>
        <v>0</v>
      </c>
      <c r="T3333" s="213">
        <f t="shared" si="197"/>
        <v>0</v>
      </c>
      <c r="U3333" s="572"/>
    </row>
    <row r="3334" spans="1:21" ht="14.15" customHeight="1">
      <c r="A3334" s="231">
        <v>3333</v>
      </c>
      <c r="B3334" s="262" t="s">
        <v>96</v>
      </c>
      <c r="C3334" s="199" t="s">
        <v>3156</v>
      </c>
      <c r="D3334" s="199" t="s">
        <v>3157</v>
      </c>
      <c r="E3334" s="199" t="s">
        <v>3158</v>
      </c>
      <c r="F3334" s="199" t="s">
        <v>176</v>
      </c>
      <c r="G3334" s="199" t="s">
        <v>177</v>
      </c>
      <c r="H3334" s="199" t="s">
        <v>3226</v>
      </c>
      <c r="I3334" s="200" t="s">
        <v>245</v>
      </c>
      <c r="J3334" s="199" t="s">
        <v>255</v>
      </c>
      <c r="K3334" s="199" t="s">
        <v>256</v>
      </c>
      <c r="L3334" s="199" t="s">
        <v>253</v>
      </c>
      <c r="M3334" s="199" t="s">
        <v>143</v>
      </c>
      <c r="N3334" s="201">
        <v>9.5327000000000002</v>
      </c>
      <c r="O3334" s="202"/>
      <c r="P3334" s="202"/>
      <c r="Q3334" s="203">
        <f t="shared" si="195"/>
        <v>0</v>
      </c>
      <c r="R3334" s="203">
        <f t="shared" si="196"/>
        <v>0</v>
      </c>
      <c r="S3334" s="213">
        <f>IF(M3334="nvt",0,IF(O3334&gt;0,VLOOKUP(M3334,'3-Productie normen'!A:K,VLOOKUP(O3334,'3-Productie normen'!$B$34:$C$35,2,FALSE),FALSE)))</f>
        <v>0</v>
      </c>
      <c r="T3334" s="213">
        <f t="shared" si="197"/>
        <v>0</v>
      </c>
      <c r="U3334" s="572"/>
    </row>
    <row r="3335" spans="1:21" ht="14.15" customHeight="1">
      <c r="A3335" s="231">
        <v>3334</v>
      </c>
      <c r="B3335" s="262" t="s">
        <v>96</v>
      </c>
      <c r="C3335" s="199" t="s">
        <v>3156</v>
      </c>
      <c r="D3335" s="199" t="s">
        <v>3157</v>
      </c>
      <c r="E3335" s="199" t="s">
        <v>3158</v>
      </c>
      <c r="F3335" s="199" t="s">
        <v>176</v>
      </c>
      <c r="G3335" s="199" t="s">
        <v>177</v>
      </c>
      <c r="H3335" s="199" t="s">
        <v>3227</v>
      </c>
      <c r="I3335" s="200" t="s">
        <v>125</v>
      </c>
      <c r="J3335" s="199" t="s">
        <v>222</v>
      </c>
      <c r="K3335" s="199" t="s">
        <v>279</v>
      </c>
      <c r="L3335" s="199" t="s">
        <v>253</v>
      </c>
      <c r="M3335" s="199" t="s">
        <v>129</v>
      </c>
      <c r="N3335" s="201">
        <v>8.0158000000000005</v>
      </c>
      <c r="O3335" s="202" t="s">
        <v>81</v>
      </c>
      <c r="P3335" s="202"/>
      <c r="Q3335" s="203">
        <f t="shared" si="195"/>
        <v>0</v>
      </c>
      <c r="R3335" s="203">
        <f t="shared" si="196"/>
        <v>0</v>
      </c>
      <c r="S3335" s="213">
        <f>IF(M3335="nvt",0,IF(O3335&gt;0,VLOOKUP(M3335,'3-Productie normen'!A:K,VLOOKUP(O3335,'3-Productie normen'!$B$34:$C$35,2,FALSE),FALSE)))</f>
        <v>0</v>
      </c>
      <c r="T3335" s="213">
        <f t="shared" si="197"/>
        <v>0</v>
      </c>
      <c r="U3335" s="572"/>
    </row>
    <row r="3336" spans="1:21" ht="14.15" customHeight="1">
      <c r="A3336" s="231">
        <v>3335</v>
      </c>
      <c r="B3336" s="262" t="s">
        <v>96</v>
      </c>
      <c r="C3336" s="199" t="s">
        <v>3156</v>
      </c>
      <c r="D3336" s="199" t="s">
        <v>3157</v>
      </c>
      <c r="E3336" s="199" t="s">
        <v>3158</v>
      </c>
      <c r="F3336" s="199" t="s">
        <v>176</v>
      </c>
      <c r="G3336" s="199" t="s">
        <v>177</v>
      </c>
      <c r="H3336" s="199" t="s">
        <v>3228</v>
      </c>
      <c r="I3336" s="200" t="s">
        <v>125</v>
      </c>
      <c r="J3336" s="199" t="s">
        <v>222</v>
      </c>
      <c r="K3336" s="199" t="s">
        <v>279</v>
      </c>
      <c r="L3336" s="199" t="s">
        <v>253</v>
      </c>
      <c r="M3336" s="199" t="s">
        <v>129</v>
      </c>
      <c r="N3336" s="201">
        <v>24.930900000000001</v>
      </c>
      <c r="O3336" s="202" t="s">
        <v>81</v>
      </c>
      <c r="P3336" s="202"/>
      <c r="Q3336" s="203">
        <f t="shared" si="195"/>
        <v>0</v>
      </c>
      <c r="R3336" s="203">
        <f t="shared" si="196"/>
        <v>0</v>
      </c>
      <c r="S3336" s="213">
        <f>IF(M3336="nvt",0,IF(O3336&gt;0,VLOOKUP(M3336,'3-Productie normen'!A:K,VLOOKUP(O3336,'3-Productie normen'!$B$34:$C$35,2,FALSE),FALSE)))</f>
        <v>0</v>
      </c>
      <c r="T3336" s="213">
        <f t="shared" si="197"/>
        <v>0</v>
      </c>
      <c r="U3336" s="572"/>
    </row>
    <row r="3337" spans="1:21" ht="14.15" customHeight="1">
      <c r="A3337" s="231">
        <v>3336</v>
      </c>
      <c r="B3337" s="262" t="s">
        <v>96</v>
      </c>
      <c r="C3337" s="199" t="s">
        <v>3156</v>
      </c>
      <c r="D3337" s="199" t="s">
        <v>3157</v>
      </c>
      <c r="E3337" s="199" t="s">
        <v>3158</v>
      </c>
      <c r="F3337" s="199" t="s">
        <v>176</v>
      </c>
      <c r="G3337" s="199" t="s">
        <v>177</v>
      </c>
      <c r="H3337" s="199" t="s">
        <v>3229</v>
      </c>
      <c r="I3337" s="200" t="s">
        <v>127</v>
      </c>
      <c r="J3337" s="199" t="s">
        <v>1010</v>
      </c>
      <c r="K3337" s="199" t="s">
        <v>1010</v>
      </c>
      <c r="L3337" s="199" t="s">
        <v>253</v>
      </c>
      <c r="M3337" s="199" t="s">
        <v>128</v>
      </c>
      <c r="N3337" s="201">
        <v>16.293800000000001</v>
      </c>
      <c r="O3337" s="202">
        <v>255</v>
      </c>
      <c r="P3337" s="202"/>
      <c r="Q3337" s="203">
        <f t="shared" si="195"/>
        <v>0</v>
      </c>
      <c r="R3337" s="203">
        <f t="shared" si="196"/>
        <v>0</v>
      </c>
      <c r="S3337" s="213">
        <f>IF(M3337="nvt",0,IF(O3337&gt;0,VLOOKUP(M3337,'3-Productie normen'!A:K,VLOOKUP(O3337,'3-Productie normen'!$B$34:$C$35,2,FALSE),FALSE)))</f>
        <v>0</v>
      </c>
      <c r="T3337" s="213">
        <f t="shared" si="197"/>
        <v>0</v>
      </c>
      <c r="U3337" s="572"/>
    </row>
    <row r="3338" spans="1:21" ht="14.15" customHeight="1">
      <c r="A3338" s="232">
        <v>3337</v>
      </c>
      <c r="B3338" s="262" t="s">
        <v>96</v>
      </c>
      <c r="C3338" s="199" t="s">
        <v>3156</v>
      </c>
      <c r="D3338" s="199" t="s">
        <v>3157</v>
      </c>
      <c r="E3338" s="199" t="s">
        <v>3158</v>
      </c>
      <c r="F3338" s="199" t="s">
        <v>176</v>
      </c>
      <c r="G3338" s="199" t="s">
        <v>177</v>
      </c>
      <c r="H3338" s="199" t="s">
        <v>3230</v>
      </c>
      <c r="I3338" s="200" t="s">
        <v>127</v>
      </c>
      <c r="J3338" s="199" t="s">
        <v>1010</v>
      </c>
      <c r="K3338" s="199" t="s">
        <v>1010</v>
      </c>
      <c r="L3338" s="199" t="s">
        <v>253</v>
      </c>
      <c r="M3338" s="199" t="s">
        <v>128</v>
      </c>
      <c r="N3338" s="201">
        <v>80.3279</v>
      </c>
      <c r="O3338" s="202">
        <v>255</v>
      </c>
      <c r="P3338" s="202"/>
      <c r="Q3338" s="203">
        <f t="shared" si="195"/>
        <v>0</v>
      </c>
      <c r="R3338" s="203">
        <f t="shared" si="196"/>
        <v>0</v>
      </c>
      <c r="S3338" s="213">
        <f>IF(M3338="nvt",0,IF(O3338&gt;0,VLOOKUP(M3338,'3-Productie normen'!A:K,VLOOKUP(O3338,'3-Productie normen'!$B$34:$C$35,2,FALSE),FALSE)))</f>
        <v>0</v>
      </c>
      <c r="T3338" s="213">
        <f t="shared" si="197"/>
        <v>0</v>
      </c>
      <c r="U3338" s="572"/>
    </row>
    <row r="3339" spans="1:21" ht="14.15" customHeight="1">
      <c r="A3339" s="231">
        <v>3338</v>
      </c>
      <c r="B3339" s="262" t="s">
        <v>96</v>
      </c>
      <c r="C3339" s="199" t="s">
        <v>3156</v>
      </c>
      <c r="D3339" s="199" t="s">
        <v>3157</v>
      </c>
      <c r="E3339" s="199" t="s">
        <v>3158</v>
      </c>
      <c r="F3339" s="199" t="s">
        <v>176</v>
      </c>
      <c r="G3339" s="199" t="s">
        <v>177</v>
      </c>
      <c r="H3339" s="199" t="s">
        <v>3231</v>
      </c>
      <c r="I3339" s="200" t="s">
        <v>245</v>
      </c>
      <c r="J3339" s="199" t="s">
        <v>255</v>
      </c>
      <c r="K3339" s="199" t="s">
        <v>566</v>
      </c>
      <c r="L3339" s="199" t="s">
        <v>253</v>
      </c>
      <c r="M3339" s="199" t="s">
        <v>143</v>
      </c>
      <c r="N3339" s="201">
        <v>17.846699999999998</v>
      </c>
      <c r="O3339" s="202"/>
      <c r="P3339" s="202"/>
      <c r="Q3339" s="203">
        <f t="shared" si="195"/>
        <v>0</v>
      </c>
      <c r="R3339" s="203">
        <f t="shared" si="196"/>
        <v>0</v>
      </c>
      <c r="S3339" s="213">
        <f>IF(M3339="nvt",0,IF(O3339&gt;0,VLOOKUP(M3339,'3-Productie normen'!A:K,VLOOKUP(O3339,'3-Productie normen'!$B$34:$C$35,2,FALSE),FALSE)))</f>
        <v>0</v>
      </c>
      <c r="T3339" s="213">
        <f t="shared" si="197"/>
        <v>0</v>
      </c>
      <c r="U3339" s="572"/>
    </row>
    <row r="3340" spans="1:21" ht="14.15" customHeight="1">
      <c r="A3340" s="231">
        <v>3339</v>
      </c>
      <c r="B3340" s="262" t="s">
        <v>96</v>
      </c>
      <c r="C3340" s="199" t="s">
        <v>3156</v>
      </c>
      <c r="D3340" s="199" t="s">
        <v>3157</v>
      </c>
      <c r="E3340" s="199" t="s">
        <v>3158</v>
      </c>
      <c r="F3340" s="199" t="s">
        <v>176</v>
      </c>
      <c r="G3340" s="199" t="s">
        <v>177</v>
      </c>
      <c r="H3340" s="199" t="s">
        <v>3232</v>
      </c>
      <c r="I3340" s="200" t="s">
        <v>127</v>
      </c>
      <c r="J3340" s="199" t="s">
        <v>1010</v>
      </c>
      <c r="K3340" s="199" t="s">
        <v>1010</v>
      </c>
      <c r="L3340" s="199" t="s">
        <v>253</v>
      </c>
      <c r="M3340" s="199" t="s">
        <v>128</v>
      </c>
      <c r="N3340" s="201">
        <v>14.4316</v>
      </c>
      <c r="O3340" s="202">
        <v>255</v>
      </c>
      <c r="P3340" s="202"/>
      <c r="Q3340" s="203">
        <f t="shared" si="195"/>
        <v>0</v>
      </c>
      <c r="R3340" s="203">
        <f t="shared" si="196"/>
        <v>0</v>
      </c>
      <c r="S3340" s="213">
        <f>IF(M3340="nvt",0,IF(O3340&gt;0,VLOOKUP(M3340,'3-Productie normen'!A:K,VLOOKUP(O3340,'3-Productie normen'!$B$34:$C$35,2,FALSE),FALSE)))</f>
        <v>0</v>
      </c>
      <c r="T3340" s="213">
        <f t="shared" si="197"/>
        <v>0</v>
      </c>
      <c r="U3340" s="572"/>
    </row>
    <row r="3341" spans="1:21" ht="14.15" customHeight="1">
      <c r="A3341" s="231">
        <v>3340</v>
      </c>
      <c r="B3341" s="262" t="s">
        <v>96</v>
      </c>
      <c r="C3341" s="199" t="s">
        <v>3156</v>
      </c>
      <c r="D3341" s="199" t="s">
        <v>3157</v>
      </c>
      <c r="E3341" s="199" t="s">
        <v>3158</v>
      </c>
      <c r="F3341" s="199" t="s">
        <v>176</v>
      </c>
      <c r="G3341" s="199" t="s">
        <v>177</v>
      </c>
      <c r="H3341" s="199" t="s">
        <v>3233</v>
      </c>
      <c r="I3341" s="200" t="s">
        <v>127</v>
      </c>
      <c r="J3341" s="199" t="s">
        <v>379</v>
      </c>
      <c r="K3341" s="199" t="s">
        <v>379</v>
      </c>
      <c r="L3341" s="199" t="s">
        <v>253</v>
      </c>
      <c r="M3341" s="199" t="s">
        <v>128</v>
      </c>
      <c r="N3341" s="201">
        <v>14.4316</v>
      </c>
      <c r="O3341" s="202">
        <v>255</v>
      </c>
      <c r="P3341" s="202"/>
      <c r="Q3341" s="203">
        <f t="shared" si="195"/>
        <v>0</v>
      </c>
      <c r="R3341" s="203">
        <f t="shared" si="196"/>
        <v>0</v>
      </c>
      <c r="S3341" s="213">
        <f>IF(M3341="nvt",0,IF(O3341&gt;0,VLOOKUP(M3341,'3-Productie normen'!A:K,VLOOKUP(O3341,'3-Productie normen'!$B$34:$C$35,2,FALSE),FALSE)))</f>
        <v>0</v>
      </c>
      <c r="T3341" s="213">
        <f t="shared" si="197"/>
        <v>0</v>
      </c>
      <c r="U3341" s="572"/>
    </row>
    <row r="3342" spans="1:21" ht="14.15" customHeight="1">
      <c r="A3342" s="231">
        <v>3341</v>
      </c>
      <c r="B3342" s="262" t="s">
        <v>96</v>
      </c>
      <c r="C3342" s="199" t="s">
        <v>3156</v>
      </c>
      <c r="D3342" s="199" t="s">
        <v>3157</v>
      </c>
      <c r="E3342" s="199" t="s">
        <v>3158</v>
      </c>
      <c r="F3342" s="199" t="s">
        <v>176</v>
      </c>
      <c r="G3342" s="199" t="s">
        <v>177</v>
      </c>
      <c r="H3342" s="199" t="s">
        <v>3234</v>
      </c>
      <c r="I3342" s="200" t="s">
        <v>127</v>
      </c>
      <c r="J3342" s="199" t="s">
        <v>1010</v>
      </c>
      <c r="K3342" s="199" t="s">
        <v>1010</v>
      </c>
      <c r="L3342" s="199" t="s">
        <v>253</v>
      </c>
      <c r="M3342" s="199" t="s">
        <v>128</v>
      </c>
      <c r="N3342" s="201">
        <v>8.4799000000000007</v>
      </c>
      <c r="O3342" s="202">
        <v>255</v>
      </c>
      <c r="P3342" s="202"/>
      <c r="Q3342" s="203">
        <f t="shared" si="195"/>
        <v>0</v>
      </c>
      <c r="R3342" s="203">
        <f t="shared" si="196"/>
        <v>0</v>
      </c>
      <c r="S3342" s="213">
        <f>IF(M3342="nvt",0,IF(O3342&gt;0,VLOOKUP(M3342,'3-Productie normen'!A:K,VLOOKUP(O3342,'3-Productie normen'!$B$34:$C$35,2,FALSE),FALSE)))</f>
        <v>0</v>
      </c>
      <c r="T3342" s="213">
        <f t="shared" si="197"/>
        <v>0</v>
      </c>
      <c r="U3342" s="572"/>
    </row>
    <row r="3343" spans="1:21" ht="14.15" customHeight="1">
      <c r="A3343" s="231">
        <v>3342</v>
      </c>
      <c r="B3343" s="262" t="s">
        <v>96</v>
      </c>
      <c r="C3343" s="199" t="s">
        <v>3156</v>
      </c>
      <c r="D3343" s="199" t="s">
        <v>3157</v>
      </c>
      <c r="E3343" s="199" t="s">
        <v>3158</v>
      </c>
      <c r="F3343" s="199" t="s">
        <v>176</v>
      </c>
      <c r="G3343" s="199" t="s">
        <v>177</v>
      </c>
      <c r="H3343" s="199" t="s">
        <v>3235</v>
      </c>
      <c r="I3343" s="200" t="s">
        <v>127</v>
      </c>
      <c r="J3343" s="199" t="s">
        <v>1010</v>
      </c>
      <c r="K3343" s="199" t="s">
        <v>1010</v>
      </c>
      <c r="L3343" s="199" t="s">
        <v>253</v>
      </c>
      <c r="M3343" s="199" t="s">
        <v>128</v>
      </c>
      <c r="N3343" s="201">
        <v>8.4750999999999994</v>
      </c>
      <c r="O3343" s="202">
        <v>255</v>
      </c>
      <c r="P3343" s="202"/>
      <c r="Q3343" s="203">
        <f t="shared" si="195"/>
        <v>0</v>
      </c>
      <c r="R3343" s="203">
        <f t="shared" si="196"/>
        <v>0</v>
      </c>
      <c r="S3343" s="213">
        <f>IF(M3343="nvt",0,IF(O3343&gt;0,VLOOKUP(M3343,'3-Productie normen'!A:K,VLOOKUP(O3343,'3-Productie normen'!$B$34:$C$35,2,FALSE),FALSE)))</f>
        <v>0</v>
      </c>
      <c r="T3343" s="213">
        <f t="shared" si="197"/>
        <v>0</v>
      </c>
      <c r="U3343" s="572"/>
    </row>
    <row r="3344" spans="1:21" ht="14.15" customHeight="1">
      <c r="A3344" s="231">
        <v>3343</v>
      </c>
      <c r="B3344" s="262" t="s">
        <v>96</v>
      </c>
      <c r="C3344" s="199" t="s">
        <v>3156</v>
      </c>
      <c r="D3344" s="199" t="s">
        <v>3157</v>
      </c>
      <c r="E3344" s="199" t="s">
        <v>3158</v>
      </c>
      <c r="F3344" s="199" t="s">
        <v>176</v>
      </c>
      <c r="G3344" s="199" t="s">
        <v>177</v>
      </c>
      <c r="H3344" s="199" t="s">
        <v>3236</v>
      </c>
      <c r="I3344" s="200" t="s">
        <v>127</v>
      </c>
      <c r="J3344" s="199" t="s">
        <v>790</v>
      </c>
      <c r="K3344" s="199" t="s">
        <v>790</v>
      </c>
      <c r="L3344" s="199" t="s">
        <v>253</v>
      </c>
      <c r="M3344" s="199" t="s">
        <v>128</v>
      </c>
      <c r="N3344" s="201">
        <v>25.9815</v>
      </c>
      <c r="O3344" s="202">
        <v>255</v>
      </c>
      <c r="P3344" s="202"/>
      <c r="Q3344" s="203">
        <f t="shared" si="195"/>
        <v>0</v>
      </c>
      <c r="R3344" s="203">
        <f t="shared" si="196"/>
        <v>0</v>
      </c>
      <c r="S3344" s="213">
        <f>IF(M3344="nvt",0,IF(O3344&gt;0,VLOOKUP(M3344,'3-Productie normen'!A:K,VLOOKUP(O3344,'3-Productie normen'!$B$34:$C$35,2,FALSE),FALSE)))</f>
        <v>0</v>
      </c>
      <c r="T3344" s="213">
        <f t="shared" si="197"/>
        <v>0</v>
      </c>
      <c r="U3344" s="572"/>
    </row>
    <row r="3345" spans="1:21" ht="14.15" customHeight="1">
      <c r="A3345" s="231">
        <v>3344</v>
      </c>
      <c r="B3345" s="262" t="s">
        <v>96</v>
      </c>
      <c r="C3345" s="199" t="s">
        <v>3156</v>
      </c>
      <c r="D3345" s="199" t="s">
        <v>3157</v>
      </c>
      <c r="E3345" s="199" t="s">
        <v>3158</v>
      </c>
      <c r="F3345" s="199" t="s">
        <v>176</v>
      </c>
      <c r="G3345" s="199" t="s">
        <v>177</v>
      </c>
      <c r="H3345" s="199" t="s">
        <v>3237</v>
      </c>
      <c r="I3345" s="200" t="s">
        <v>127</v>
      </c>
      <c r="J3345" s="199" t="s">
        <v>790</v>
      </c>
      <c r="K3345" s="199" t="s">
        <v>790</v>
      </c>
      <c r="L3345" s="199" t="s">
        <v>253</v>
      </c>
      <c r="M3345" s="199" t="s">
        <v>128</v>
      </c>
      <c r="N3345" s="201">
        <v>25.9834</v>
      </c>
      <c r="O3345" s="202">
        <v>255</v>
      </c>
      <c r="P3345" s="202"/>
      <c r="Q3345" s="203">
        <f t="shared" si="195"/>
        <v>0</v>
      </c>
      <c r="R3345" s="203">
        <f t="shared" si="196"/>
        <v>0</v>
      </c>
      <c r="S3345" s="213">
        <f>IF(M3345="nvt",0,IF(O3345&gt;0,VLOOKUP(M3345,'3-Productie normen'!A:K,VLOOKUP(O3345,'3-Productie normen'!$B$34:$C$35,2,FALSE),FALSE)))</f>
        <v>0</v>
      </c>
      <c r="T3345" s="213">
        <f t="shared" si="197"/>
        <v>0</v>
      </c>
      <c r="U3345" s="572"/>
    </row>
    <row r="3346" spans="1:21" ht="14.15" customHeight="1">
      <c r="A3346" s="232">
        <v>3345</v>
      </c>
      <c r="B3346" s="262" t="s">
        <v>96</v>
      </c>
      <c r="C3346" s="199" t="s">
        <v>3156</v>
      </c>
      <c r="D3346" s="199" t="s">
        <v>3157</v>
      </c>
      <c r="E3346" s="199" t="s">
        <v>3158</v>
      </c>
      <c r="F3346" s="199" t="s">
        <v>176</v>
      </c>
      <c r="G3346" s="199" t="s">
        <v>177</v>
      </c>
      <c r="H3346" s="199" t="s">
        <v>3238</v>
      </c>
      <c r="I3346" s="200" t="s">
        <v>127</v>
      </c>
      <c r="J3346" s="199" t="s">
        <v>1010</v>
      </c>
      <c r="K3346" s="199" t="s">
        <v>1010</v>
      </c>
      <c r="L3346" s="199" t="s">
        <v>253</v>
      </c>
      <c r="M3346" s="199" t="s">
        <v>128</v>
      </c>
      <c r="N3346" s="201">
        <v>65.903499999999994</v>
      </c>
      <c r="O3346" s="202">
        <v>255</v>
      </c>
      <c r="P3346" s="202"/>
      <c r="Q3346" s="203">
        <f t="shared" si="195"/>
        <v>0</v>
      </c>
      <c r="R3346" s="203">
        <f t="shared" si="196"/>
        <v>0</v>
      </c>
      <c r="S3346" s="213">
        <f>IF(M3346="nvt",0,IF(O3346&gt;0,VLOOKUP(M3346,'3-Productie normen'!A:K,VLOOKUP(O3346,'3-Productie normen'!$B$34:$C$35,2,FALSE),FALSE)))</f>
        <v>0</v>
      </c>
      <c r="T3346" s="213">
        <f t="shared" si="197"/>
        <v>0</v>
      </c>
      <c r="U3346" s="572"/>
    </row>
    <row r="3347" spans="1:21" ht="14.15" customHeight="1">
      <c r="A3347" s="231">
        <v>3346</v>
      </c>
      <c r="B3347" s="262" t="s">
        <v>96</v>
      </c>
      <c r="C3347" s="199" t="s">
        <v>3156</v>
      </c>
      <c r="D3347" s="199" t="s">
        <v>3157</v>
      </c>
      <c r="E3347" s="199" t="s">
        <v>3158</v>
      </c>
      <c r="F3347" s="199" t="s">
        <v>176</v>
      </c>
      <c r="G3347" s="199" t="s">
        <v>177</v>
      </c>
      <c r="H3347" s="199" t="s">
        <v>3239</v>
      </c>
      <c r="I3347" s="200" t="s">
        <v>143</v>
      </c>
      <c r="J3347" s="199" t="s">
        <v>209</v>
      </c>
      <c r="K3347" s="199" t="s">
        <v>210</v>
      </c>
      <c r="L3347" s="199" t="s">
        <v>211</v>
      </c>
      <c r="M3347" s="199" t="s">
        <v>143</v>
      </c>
      <c r="N3347" s="201">
        <v>32.177900000000001</v>
      </c>
      <c r="O3347" s="202"/>
      <c r="P3347" s="202"/>
      <c r="Q3347" s="203">
        <f t="shared" si="195"/>
        <v>0</v>
      </c>
      <c r="R3347" s="203">
        <f t="shared" si="196"/>
        <v>0</v>
      </c>
      <c r="S3347" s="213">
        <f>IF(M3347="nvt",0,IF(O3347&gt;0,VLOOKUP(M3347,'3-Productie normen'!A:K,VLOOKUP(O3347,'3-Productie normen'!$B$34:$C$35,2,FALSE),FALSE)))</f>
        <v>0</v>
      </c>
      <c r="T3347" s="213">
        <f t="shared" si="197"/>
        <v>0</v>
      </c>
      <c r="U3347" s="572"/>
    </row>
    <row r="3348" spans="1:21" ht="14.15" customHeight="1">
      <c r="A3348" s="231">
        <v>3347</v>
      </c>
      <c r="B3348" s="262" t="s">
        <v>96</v>
      </c>
      <c r="C3348" s="199" t="s">
        <v>3156</v>
      </c>
      <c r="D3348" s="199" t="s">
        <v>3157</v>
      </c>
      <c r="E3348" s="199" t="s">
        <v>3158</v>
      </c>
      <c r="F3348" s="199" t="s">
        <v>176</v>
      </c>
      <c r="G3348" s="199" t="s">
        <v>177</v>
      </c>
      <c r="H3348" s="199" t="s">
        <v>3240</v>
      </c>
      <c r="I3348" s="200" t="s">
        <v>130</v>
      </c>
      <c r="J3348" s="199" t="s">
        <v>222</v>
      </c>
      <c r="K3348" s="199" t="s">
        <v>237</v>
      </c>
      <c r="L3348" s="199" t="s">
        <v>253</v>
      </c>
      <c r="M3348" s="199" t="s">
        <v>129</v>
      </c>
      <c r="N3348" s="201">
        <v>17.247199999999999</v>
      </c>
      <c r="O3348" s="202" t="s">
        <v>81</v>
      </c>
      <c r="P3348" s="202"/>
      <c r="Q3348" s="203">
        <f t="shared" si="195"/>
        <v>0</v>
      </c>
      <c r="R3348" s="203">
        <f t="shared" si="196"/>
        <v>0</v>
      </c>
      <c r="S3348" s="213">
        <f>IF(M3348="nvt",0,IF(O3348&gt;0,VLOOKUP(M3348,'3-Productie normen'!A:K,VLOOKUP(O3348,'3-Productie normen'!$B$34:$C$35,2,FALSE),FALSE)))</f>
        <v>0</v>
      </c>
      <c r="T3348" s="213">
        <f t="shared" si="197"/>
        <v>0</v>
      </c>
      <c r="U3348" s="572"/>
    </row>
    <row r="3349" spans="1:21" ht="14.15" customHeight="1">
      <c r="A3349" s="231">
        <v>3348</v>
      </c>
      <c r="B3349" s="262" t="s">
        <v>96</v>
      </c>
      <c r="C3349" s="199" t="s">
        <v>3156</v>
      </c>
      <c r="D3349" s="199" t="s">
        <v>3157</v>
      </c>
      <c r="E3349" s="199" t="s">
        <v>3158</v>
      </c>
      <c r="F3349" s="199" t="s">
        <v>176</v>
      </c>
      <c r="G3349" s="199" t="s">
        <v>177</v>
      </c>
      <c r="H3349" s="199" t="s">
        <v>3241</v>
      </c>
      <c r="I3349" s="200" t="s">
        <v>143</v>
      </c>
      <c r="J3349" s="199" t="s">
        <v>209</v>
      </c>
      <c r="K3349" s="199" t="s">
        <v>210</v>
      </c>
      <c r="L3349" s="199" t="s">
        <v>211</v>
      </c>
      <c r="M3349" s="199" t="s">
        <v>143</v>
      </c>
      <c r="N3349" s="201">
        <v>5.7892999999999999</v>
      </c>
      <c r="O3349" s="202"/>
      <c r="P3349" s="202"/>
      <c r="Q3349" s="203">
        <f t="shared" si="195"/>
        <v>0</v>
      </c>
      <c r="R3349" s="203">
        <f t="shared" si="196"/>
        <v>0</v>
      </c>
      <c r="S3349" s="213">
        <f>IF(M3349="nvt",0,IF(O3349&gt;0,VLOOKUP(M3349,'3-Productie normen'!A:K,VLOOKUP(O3349,'3-Productie normen'!$B$34:$C$35,2,FALSE),FALSE)))</f>
        <v>0</v>
      </c>
      <c r="T3349" s="213">
        <f t="shared" si="197"/>
        <v>0</v>
      </c>
      <c r="U3349" s="572"/>
    </row>
    <row r="3350" spans="1:21" ht="14.15" customHeight="1">
      <c r="A3350" s="231">
        <v>3349</v>
      </c>
      <c r="B3350" s="262" t="s">
        <v>96</v>
      </c>
      <c r="C3350" s="199" t="s">
        <v>3156</v>
      </c>
      <c r="D3350" s="199" t="s">
        <v>3157</v>
      </c>
      <c r="E3350" s="199" t="s">
        <v>3158</v>
      </c>
      <c r="F3350" s="199" t="s">
        <v>176</v>
      </c>
      <c r="G3350" s="199" t="s">
        <v>177</v>
      </c>
      <c r="H3350" s="199" t="s">
        <v>3242</v>
      </c>
      <c r="I3350" s="200" t="s">
        <v>125</v>
      </c>
      <c r="J3350" s="199" t="s">
        <v>222</v>
      </c>
      <c r="K3350" s="199" t="s">
        <v>223</v>
      </c>
      <c r="L3350" s="199" t="s">
        <v>3159</v>
      </c>
      <c r="M3350" s="199" t="s">
        <v>129</v>
      </c>
      <c r="N3350" s="201">
        <v>3.6867000000000001</v>
      </c>
      <c r="O3350" s="202" t="s">
        <v>81</v>
      </c>
      <c r="P3350" s="202"/>
      <c r="Q3350" s="203">
        <f t="shared" si="195"/>
        <v>0</v>
      </c>
      <c r="R3350" s="203">
        <f t="shared" si="196"/>
        <v>0</v>
      </c>
      <c r="S3350" s="213">
        <f>IF(M3350="nvt",0,IF(O3350&gt;0,VLOOKUP(M3350,'3-Productie normen'!A:K,VLOOKUP(O3350,'3-Productie normen'!$B$34:$C$35,2,FALSE),FALSE)))</f>
        <v>0</v>
      </c>
      <c r="T3350" s="213">
        <f t="shared" si="197"/>
        <v>0</v>
      </c>
      <c r="U3350" s="572"/>
    </row>
    <row r="3351" spans="1:21" ht="14.15" customHeight="1">
      <c r="A3351" s="231">
        <v>3350</v>
      </c>
      <c r="B3351" s="262" t="s">
        <v>96</v>
      </c>
      <c r="C3351" s="199" t="s">
        <v>3156</v>
      </c>
      <c r="D3351" s="199" t="s">
        <v>3157</v>
      </c>
      <c r="E3351" s="199" t="s">
        <v>3158</v>
      </c>
      <c r="F3351" s="199" t="s">
        <v>176</v>
      </c>
      <c r="G3351" s="199" t="s">
        <v>177</v>
      </c>
      <c r="H3351" s="199" t="s">
        <v>3243</v>
      </c>
      <c r="I3351" s="200" t="s">
        <v>125</v>
      </c>
      <c r="J3351" s="199" t="s">
        <v>222</v>
      </c>
      <c r="K3351" s="199" t="s">
        <v>223</v>
      </c>
      <c r="L3351" s="199" t="s">
        <v>3159</v>
      </c>
      <c r="M3351" s="199" t="s">
        <v>129</v>
      </c>
      <c r="N3351" s="201">
        <v>13.827299999999999</v>
      </c>
      <c r="O3351" s="202" t="s">
        <v>81</v>
      </c>
      <c r="P3351" s="202"/>
      <c r="Q3351" s="203">
        <f t="shared" si="195"/>
        <v>0</v>
      </c>
      <c r="R3351" s="203">
        <f t="shared" si="196"/>
        <v>0</v>
      </c>
      <c r="S3351" s="213">
        <f>IF(M3351="nvt",0,IF(O3351&gt;0,VLOOKUP(M3351,'3-Productie normen'!A:K,VLOOKUP(O3351,'3-Productie normen'!$B$34:$C$35,2,FALSE),FALSE)))</f>
        <v>0</v>
      </c>
      <c r="T3351" s="213">
        <f t="shared" si="197"/>
        <v>0</v>
      </c>
      <c r="U3351" s="572"/>
    </row>
    <row r="3352" spans="1:21" ht="14.15" customHeight="1">
      <c r="A3352" s="231">
        <v>3351</v>
      </c>
      <c r="B3352" s="262" t="s">
        <v>96</v>
      </c>
      <c r="C3352" s="199" t="s">
        <v>3156</v>
      </c>
      <c r="D3352" s="199" t="s">
        <v>3157</v>
      </c>
      <c r="E3352" s="199" t="s">
        <v>3158</v>
      </c>
      <c r="F3352" s="199" t="s">
        <v>176</v>
      </c>
      <c r="G3352" s="199" t="s">
        <v>177</v>
      </c>
      <c r="H3352" s="199" t="s">
        <v>3244</v>
      </c>
      <c r="I3352" s="200" t="s">
        <v>125</v>
      </c>
      <c r="J3352" s="199" t="s">
        <v>222</v>
      </c>
      <c r="K3352" s="199" t="s">
        <v>223</v>
      </c>
      <c r="L3352" s="199" t="s">
        <v>3159</v>
      </c>
      <c r="M3352" s="199" t="s">
        <v>129</v>
      </c>
      <c r="N3352" s="201">
        <v>1.4275</v>
      </c>
      <c r="O3352" s="202" t="s">
        <v>81</v>
      </c>
      <c r="P3352" s="202"/>
      <c r="Q3352" s="203">
        <f t="shared" si="195"/>
        <v>0</v>
      </c>
      <c r="R3352" s="203">
        <f t="shared" si="196"/>
        <v>0</v>
      </c>
      <c r="S3352" s="213">
        <f>IF(M3352="nvt",0,IF(O3352&gt;0,VLOOKUP(M3352,'3-Productie normen'!A:K,VLOOKUP(O3352,'3-Productie normen'!$B$34:$C$35,2,FALSE),FALSE)))</f>
        <v>0</v>
      </c>
      <c r="T3352" s="213">
        <f t="shared" si="197"/>
        <v>0</v>
      </c>
      <c r="U3352" s="572"/>
    </row>
    <row r="3353" spans="1:21" ht="14.15" customHeight="1">
      <c r="A3353" s="231">
        <v>3352</v>
      </c>
      <c r="B3353" s="262" t="s">
        <v>96</v>
      </c>
      <c r="C3353" s="199" t="s">
        <v>3156</v>
      </c>
      <c r="D3353" s="199" t="s">
        <v>3157</v>
      </c>
      <c r="E3353" s="199" t="s">
        <v>3158</v>
      </c>
      <c r="F3353" s="199" t="s">
        <v>176</v>
      </c>
      <c r="G3353" s="199" t="s">
        <v>177</v>
      </c>
      <c r="H3353" s="199" t="s">
        <v>3245</v>
      </c>
      <c r="I3353" s="200" t="s">
        <v>125</v>
      </c>
      <c r="J3353" s="199" t="s">
        <v>222</v>
      </c>
      <c r="K3353" s="199" t="s">
        <v>223</v>
      </c>
      <c r="L3353" s="199" t="s">
        <v>3159</v>
      </c>
      <c r="M3353" s="199" t="s">
        <v>129</v>
      </c>
      <c r="N3353" s="201">
        <v>1.4275</v>
      </c>
      <c r="O3353" s="202" t="s">
        <v>81</v>
      </c>
      <c r="P3353" s="202"/>
      <c r="Q3353" s="203">
        <f t="shared" si="195"/>
        <v>0</v>
      </c>
      <c r="R3353" s="203">
        <f t="shared" si="196"/>
        <v>0</v>
      </c>
      <c r="S3353" s="213">
        <f>IF(M3353="nvt",0,IF(O3353&gt;0,VLOOKUP(M3353,'3-Productie normen'!A:K,VLOOKUP(O3353,'3-Productie normen'!$B$34:$C$35,2,FALSE),FALSE)))</f>
        <v>0</v>
      </c>
      <c r="T3353" s="213">
        <f t="shared" si="197"/>
        <v>0</v>
      </c>
      <c r="U3353" s="572"/>
    </row>
    <row r="3354" spans="1:21" ht="14.15" customHeight="1">
      <c r="A3354" s="232">
        <v>3353</v>
      </c>
      <c r="B3354" s="262" t="s">
        <v>96</v>
      </c>
      <c r="C3354" s="199" t="s">
        <v>3156</v>
      </c>
      <c r="D3354" s="199" t="s">
        <v>3157</v>
      </c>
      <c r="E3354" s="199" t="s">
        <v>3158</v>
      </c>
      <c r="F3354" s="199" t="s">
        <v>176</v>
      </c>
      <c r="G3354" s="199" t="s">
        <v>177</v>
      </c>
      <c r="H3354" s="199" t="s">
        <v>3246</v>
      </c>
      <c r="I3354" s="200" t="s">
        <v>125</v>
      </c>
      <c r="J3354" s="199" t="s">
        <v>222</v>
      </c>
      <c r="K3354" s="199" t="s">
        <v>223</v>
      </c>
      <c r="L3354" s="199" t="s">
        <v>3159</v>
      </c>
      <c r="M3354" s="199" t="s">
        <v>129</v>
      </c>
      <c r="N3354" s="201">
        <v>12.785500000000001</v>
      </c>
      <c r="O3354" s="202" t="s">
        <v>81</v>
      </c>
      <c r="P3354" s="202"/>
      <c r="Q3354" s="203">
        <f t="shared" si="195"/>
        <v>0</v>
      </c>
      <c r="R3354" s="203">
        <f t="shared" si="196"/>
        <v>0</v>
      </c>
      <c r="S3354" s="213">
        <f>IF(M3354="nvt",0,IF(O3354&gt;0,VLOOKUP(M3354,'3-Productie normen'!A:K,VLOOKUP(O3354,'3-Productie normen'!$B$34:$C$35,2,FALSE),FALSE)))</f>
        <v>0</v>
      </c>
      <c r="T3354" s="213">
        <f t="shared" si="197"/>
        <v>0</v>
      </c>
      <c r="U3354" s="572"/>
    </row>
    <row r="3355" spans="1:21" ht="14.15" customHeight="1">
      <c r="A3355" s="231">
        <v>3354</v>
      </c>
      <c r="B3355" s="262" t="s">
        <v>96</v>
      </c>
      <c r="C3355" s="199" t="s">
        <v>3156</v>
      </c>
      <c r="D3355" s="199" t="s">
        <v>3157</v>
      </c>
      <c r="E3355" s="199" t="s">
        <v>3158</v>
      </c>
      <c r="F3355" s="199" t="s">
        <v>176</v>
      </c>
      <c r="G3355" s="199" t="s">
        <v>177</v>
      </c>
      <c r="H3355" s="199" t="s">
        <v>3247</v>
      </c>
      <c r="I3355" s="200" t="s">
        <v>125</v>
      </c>
      <c r="J3355" s="199" t="s">
        <v>222</v>
      </c>
      <c r="K3355" s="199" t="s">
        <v>223</v>
      </c>
      <c r="L3355" s="199" t="s">
        <v>3159</v>
      </c>
      <c r="M3355" s="199" t="s">
        <v>129</v>
      </c>
      <c r="N3355" s="201">
        <v>1.484</v>
      </c>
      <c r="O3355" s="202" t="s">
        <v>81</v>
      </c>
      <c r="P3355" s="202"/>
      <c r="Q3355" s="203">
        <f t="shared" si="195"/>
        <v>0</v>
      </c>
      <c r="R3355" s="203">
        <f t="shared" si="196"/>
        <v>0</v>
      </c>
      <c r="S3355" s="213">
        <f>IF(M3355="nvt",0,IF(O3355&gt;0,VLOOKUP(M3355,'3-Productie normen'!A:K,VLOOKUP(O3355,'3-Productie normen'!$B$34:$C$35,2,FALSE),FALSE)))</f>
        <v>0</v>
      </c>
      <c r="T3355" s="213">
        <f t="shared" si="197"/>
        <v>0</v>
      </c>
      <c r="U3355" s="572"/>
    </row>
    <row r="3356" spans="1:21" ht="14.15" customHeight="1">
      <c r="A3356" s="231">
        <v>3355</v>
      </c>
      <c r="B3356" s="262" t="s">
        <v>96</v>
      </c>
      <c r="C3356" s="199" t="s">
        <v>3156</v>
      </c>
      <c r="D3356" s="199" t="s">
        <v>3157</v>
      </c>
      <c r="E3356" s="199" t="s">
        <v>3158</v>
      </c>
      <c r="F3356" s="199" t="s">
        <v>176</v>
      </c>
      <c r="G3356" s="199" t="s">
        <v>177</v>
      </c>
      <c r="H3356" s="199" t="s">
        <v>3248</v>
      </c>
      <c r="I3356" s="200" t="s">
        <v>125</v>
      </c>
      <c r="J3356" s="199" t="s">
        <v>222</v>
      </c>
      <c r="K3356" s="199" t="s">
        <v>223</v>
      </c>
      <c r="L3356" s="199" t="s">
        <v>3159</v>
      </c>
      <c r="M3356" s="199" t="s">
        <v>129</v>
      </c>
      <c r="N3356" s="201">
        <v>1.484</v>
      </c>
      <c r="O3356" s="202" t="s">
        <v>81</v>
      </c>
      <c r="P3356" s="202"/>
      <c r="Q3356" s="203">
        <f t="shared" si="195"/>
        <v>0</v>
      </c>
      <c r="R3356" s="203">
        <f t="shared" si="196"/>
        <v>0</v>
      </c>
      <c r="S3356" s="213">
        <f>IF(M3356="nvt",0,IF(O3356&gt;0,VLOOKUP(M3356,'3-Productie normen'!A:K,VLOOKUP(O3356,'3-Productie normen'!$B$34:$C$35,2,FALSE),FALSE)))</f>
        <v>0</v>
      </c>
      <c r="T3356" s="213">
        <f t="shared" si="197"/>
        <v>0</v>
      </c>
      <c r="U3356" s="572"/>
    </row>
    <row r="3357" spans="1:21" ht="14.15" customHeight="1">
      <c r="A3357" s="231">
        <v>3356</v>
      </c>
      <c r="B3357" s="262" t="s">
        <v>96</v>
      </c>
      <c r="C3357" s="199" t="s">
        <v>3156</v>
      </c>
      <c r="D3357" s="199" t="s">
        <v>3157</v>
      </c>
      <c r="E3357" s="199" t="s">
        <v>3158</v>
      </c>
      <c r="F3357" s="199" t="s">
        <v>176</v>
      </c>
      <c r="G3357" s="199" t="s">
        <v>177</v>
      </c>
      <c r="H3357" s="199" t="s">
        <v>3249</v>
      </c>
      <c r="I3357" s="200" t="s">
        <v>130</v>
      </c>
      <c r="J3357" s="199" t="s">
        <v>209</v>
      </c>
      <c r="K3357" s="199" t="s">
        <v>220</v>
      </c>
      <c r="L3357" s="199" t="s">
        <v>3164</v>
      </c>
      <c r="M3357" s="199" t="s">
        <v>140</v>
      </c>
      <c r="N3357" s="201">
        <v>19.054300000000001</v>
      </c>
      <c r="O3357" s="202" t="s">
        <v>81</v>
      </c>
      <c r="P3357" s="202"/>
      <c r="Q3357" s="203">
        <f t="shared" si="195"/>
        <v>0</v>
      </c>
      <c r="R3357" s="203">
        <f t="shared" si="196"/>
        <v>0</v>
      </c>
      <c r="S3357" s="213">
        <f>IF(M3357="nvt",0,IF(O3357&gt;0,VLOOKUP(M3357,'3-Productie normen'!A:K,VLOOKUP(O3357,'3-Productie normen'!$B$34:$C$35,2,FALSE),FALSE)))</f>
        <v>0</v>
      </c>
      <c r="T3357" s="213">
        <f t="shared" si="197"/>
        <v>0</v>
      </c>
      <c r="U3357" s="572"/>
    </row>
    <row r="3358" spans="1:21" ht="14.15" customHeight="1">
      <c r="A3358" s="231">
        <v>3357</v>
      </c>
      <c r="B3358" s="262" t="s">
        <v>96</v>
      </c>
      <c r="C3358" s="199" t="s">
        <v>3156</v>
      </c>
      <c r="D3358" s="199" t="s">
        <v>3157</v>
      </c>
      <c r="E3358" s="199" t="s">
        <v>3158</v>
      </c>
      <c r="F3358" s="199" t="s">
        <v>176</v>
      </c>
      <c r="G3358" s="199" t="s">
        <v>177</v>
      </c>
      <c r="H3358" s="199" t="s">
        <v>3250</v>
      </c>
      <c r="I3358" s="200" t="s">
        <v>130</v>
      </c>
      <c r="J3358" s="199" t="s">
        <v>209</v>
      </c>
      <c r="K3358" s="199" t="s">
        <v>215</v>
      </c>
      <c r="L3358" s="199" t="s">
        <v>253</v>
      </c>
      <c r="M3358" s="199" t="s">
        <v>134</v>
      </c>
      <c r="N3358" s="201">
        <v>8.2975999999999992</v>
      </c>
      <c r="O3358" s="202" t="s">
        <v>81</v>
      </c>
      <c r="P3358" s="202"/>
      <c r="Q3358" s="203">
        <f t="shared" si="195"/>
        <v>0</v>
      </c>
      <c r="R3358" s="203">
        <f t="shared" si="196"/>
        <v>0</v>
      </c>
      <c r="S3358" s="213">
        <f>IF(M3358="nvt",0,IF(O3358&gt;0,VLOOKUP(M3358,'3-Productie normen'!A:K,VLOOKUP(O3358,'3-Productie normen'!$B$34:$C$35,2,FALSE),FALSE)))</f>
        <v>0</v>
      </c>
      <c r="T3358" s="213">
        <f t="shared" si="197"/>
        <v>0</v>
      </c>
      <c r="U3358" s="572"/>
    </row>
    <row r="3359" spans="1:21" ht="14.15" customHeight="1">
      <c r="A3359" s="231">
        <v>3358</v>
      </c>
      <c r="B3359" s="262" t="s">
        <v>96</v>
      </c>
      <c r="C3359" s="199" t="s">
        <v>3156</v>
      </c>
      <c r="D3359" s="199" t="s">
        <v>3157</v>
      </c>
      <c r="E3359" s="199" t="s">
        <v>3158</v>
      </c>
      <c r="F3359" s="199" t="s">
        <v>176</v>
      </c>
      <c r="G3359" s="199" t="s">
        <v>177</v>
      </c>
      <c r="H3359" s="199" t="s">
        <v>3251</v>
      </c>
      <c r="I3359" s="200" t="s">
        <v>123</v>
      </c>
      <c r="J3359" s="199" t="s">
        <v>179</v>
      </c>
      <c r="K3359" s="199" t="s">
        <v>179</v>
      </c>
      <c r="L3359" s="199" t="s">
        <v>3162</v>
      </c>
      <c r="M3359" s="199" t="s">
        <v>122</v>
      </c>
      <c r="N3359" s="201">
        <v>50.463999999999999</v>
      </c>
      <c r="O3359" s="202" t="s">
        <v>81</v>
      </c>
      <c r="P3359" s="202"/>
      <c r="Q3359" s="203">
        <f t="shared" si="195"/>
        <v>0</v>
      </c>
      <c r="R3359" s="203">
        <f t="shared" si="196"/>
        <v>0</v>
      </c>
      <c r="S3359" s="213">
        <f>IF(M3359="nvt",0,IF(O3359&gt;0,VLOOKUP(M3359,'3-Productie normen'!A:K,VLOOKUP(O3359,'3-Productie normen'!$B$34:$C$35,2,FALSE),FALSE)))</f>
        <v>0</v>
      </c>
      <c r="T3359" s="213">
        <f t="shared" si="197"/>
        <v>0</v>
      </c>
      <c r="U3359" s="572"/>
    </row>
    <row r="3360" spans="1:21" ht="14.15" customHeight="1">
      <c r="A3360" s="231">
        <v>3359</v>
      </c>
      <c r="B3360" s="262" t="s">
        <v>96</v>
      </c>
      <c r="C3360" s="199" t="s">
        <v>3156</v>
      </c>
      <c r="D3360" s="199" t="s">
        <v>3157</v>
      </c>
      <c r="E3360" s="199" t="s">
        <v>3158</v>
      </c>
      <c r="F3360" s="199" t="s">
        <v>176</v>
      </c>
      <c r="G3360" s="199" t="s">
        <v>177</v>
      </c>
      <c r="H3360" s="199" t="s">
        <v>3252</v>
      </c>
      <c r="I3360" s="200" t="s">
        <v>245</v>
      </c>
      <c r="J3360" s="199" t="s">
        <v>179</v>
      </c>
      <c r="K3360" s="199" t="s">
        <v>235</v>
      </c>
      <c r="L3360" s="199" t="s">
        <v>253</v>
      </c>
      <c r="M3360" s="199" t="s">
        <v>143</v>
      </c>
      <c r="N3360" s="201">
        <v>6.9871999999999996</v>
      </c>
      <c r="O3360" s="202"/>
      <c r="P3360" s="202"/>
      <c r="Q3360" s="203">
        <f t="shared" si="195"/>
        <v>0</v>
      </c>
      <c r="R3360" s="203">
        <f t="shared" si="196"/>
        <v>0</v>
      </c>
      <c r="S3360" s="213">
        <f>IF(M3360="nvt",0,IF(O3360&gt;0,VLOOKUP(M3360,'3-Productie normen'!A:K,VLOOKUP(O3360,'3-Productie normen'!$B$34:$C$35,2,FALSE),FALSE)))</f>
        <v>0</v>
      </c>
      <c r="T3360" s="213">
        <f t="shared" si="197"/>
        <v>0</v>
      </c>
      <c r="U3360" s="572"/>
    </row>
    <row r="3361" spans="1:21" ht="14.15" customHeight="1">
      <c r="A3361" s="231">
        <v>3360</v>
      </c>
      <c r="B3361" s="262" t="s">
        <v>96</v>
      </c>
      <c r="C3361" s="199" t="s">
        <v>3156</v>
      </c>
      <c r="D3361" s="199" t="s">
        <v>3157</v>
      </c>
      <c r="E3361" s="199" t="s">
        <v>3158</v>
      </c>
      <c r="F3361" s="199" t="s">
        <v>176</v>
      </c>
      <c r="G3361" s="199" t="s">
        <v>177</v>
      </c>
      <c r="H3361" s="199" t="s">
        <v>3253</v>
      </c>
      <c r="I3361" s="207" t="s">
        <v>123</v>
      </c>
      <c r="J3361" s="199" t="s">
        <v>179</v>
      </c>
      <c r="K3361" s="199" t="s">
        <v>187</v>
      </c>
      <c r="L3361" s="199" t="s">
        <v>3162</v>
      </c>
      <c r="M3361" s="199" t="s">
        <v>141</v>
      </c>
      <c r="N3361" s="201">
        <v>24.9087</v>
      </c>
      <c r="O3361" s="202" t="s">
        <v>81</v>
      </c>
      <c r="P3361" s="202"/>
      <c r="Q3361" s="203">
        <f t="shared" si="195"/>
        <v>0</v>
      </c>
      <c r="R3361" s="203">
        <f t="shared" si="196"/>
        <v>0</v>
      </c>
      <c r="S3361" s="213">
        <f>IF(M3361="nvt",0,IF(O3361&gt;0,VLOOKUP(M3361,'3-Productie normen'!A:K,VLOOKUP(O3361,'3-Productie normen'!$B$34:$C$35,2,FALSE),FALSE)))</f>
        <v>0</v>
      </c>
      <c r="T3361" s="213">
        <f t="shared" si="197"/>
        <v>0</v>
      </c>
      <c r="U3361" s="572"/>
    </row>
    <row r="3362" spans="1:21" ht="14.15" customHeight="1">
      <c r="A3362" s="232">
        <v>3361</v>
      </c>
      <c r="B3362" s="262" t="s">
        <v>96</v>
      </c>
      <c r="C3362" s="199" t="s">
        <v>3156</v>
      </c>
      <c r="D3362" s="199" t="s">
        <v>3157</v>
      </c>
      <c r="E3362" s="199" t="s">
        <v>3158</v>
      </c>
      <c r="F3362" s="199" t="s">
        <v>176</v>
      </c>
      <c r="G3362" s="199" t="s">
        <v>407</v>
      </c>
      <c r="H3362" s="199" t="s">
        <v>3254</v>
      </c>
      <c r="I3362" s="200" t="s">
        <v>125</v>
      </c>
      <c r="J3362" s="199" t="s">
        <v>222</v>
      </c>
      <c r="K3362" s="199" t="s">
        <v>279</v>
      </c>
      <c r="L3362" s="199" t="s">
        <v>253</v>
      </c>
      <c r="M3362" s="199" t="s">
        <v>129</v>
      </c>
      <c r="N3362" s="201">
        <v>114.5</v>
      </c>
      <c r="O3362" s="202" t="s">
        <v>81</v>
      </c>
      <c r="P3362" s="202"/>
      <c r="Q3362" s="203">
        <f t="shared" si="195"/>
        <v>0</v>
      </c>
      <c r="R3362" s="203">
        <f t="shared" si="196"/>
        <v>0</v>
      </c>
      <c r="S3362" s="213">
        <f>IF(M3362="nvt",0,IF(O3362&gt;0,VLOOKUP(M3362,'3-Productie normen'!A:K,VLOOKUP(O3362,'3-Productie normen'!$B$34:$C$35,2,FALSE),FALSE)))</f>
        <v>0</v>
      </c>
      <c r="T3362" s="213">
        <f t="shared" si="197"/>
        <v>0</v>
      </c>
      <c r="U3362" s="572"/>
    </row>
    <row r="3363" spans="1:21" ht="14.15" customHeight="1">
      <c r="A3363" s="231">
        <v>3362</v>
      </c>
      <c r="B3363" s="262" t="s">
        <v>96</v>
      </c>
      <c r="C3363" s="199" t="s">
        <v>3156</v>
      </c>
      <c r="D3363" s="199" t="s">
        <v>3157</v>
      </c>
      <c r="E3363" s="199" t="s">
        <v>3158</v>
      </c>
      <c r="F3363" s="199" t="s">
        <v>176</v>
      </c>
      <c r="G3363" s="199" t="s">
        <v>407</v>
      </c>
      <c r="H3363" s="199" t="s">
        <v>3255</v>
      </c>
      <c r="I3363" s="200" t="s">
        <v>136</v>
      </c>
      <c r="J3363" s="199" t="s">
        <v>179</v>
      </c>
      <c r="K3363" s="199" t="s">
        <v>265</v>
      </c>
      <c r="L3363" s="199" t="s">
        <v>253</v>
      </c>
      <c r="M3363" s="199" t="s">
        <v>135</v>
      </c>
      <c r="N3363" s="201">
        <v>17.310099999999998</v>
      </c>
      <c r="O3363" s="202" t="s">
        <v>81</v>
      </c>
      <c r="P3363" s="202"/>
      <c r="Q3363" s="203">
        <f t="shared" si="195"/>
        <v>0</v>
      </c>
      <c r="R3363" s="203">
        <f t="shared" si="196"/>
        <v>0</v>
      </c>
      <c r="S3363" s="213">
        <f>IF(M3363="nvt",0,IF(O3363&gt;0,VLOOKUP(M3363,'3-Productie normen'!A:K,VLOOKUP(O3363,'3-Productie normen'!$B$34:$C$35,2,FALSE),FALSE)))</f>
        <v>0</v>
      </c>
      <c r="T3363" s="213">
        <f t="shared" si="197"/>
        <v>0</v>
      </c>
      <c r="U3363" s="572"/>
    </row>
    <row r="3364" spans="1:21" ht="14.15" customHeight="1">
      <c r="A3364" s="231">
        <v>3363</v>
      </c>
      <c r="B3364" s="262" t="s">
        <v>96</v>
      </c>
      <c r="C3364" s="199" t="s">
        <v>3156</v>
      </c>
      <c r="D3364" s="199" t="s">
        <v>3157</v>
      </c>
      <c r="E3364" s="199" t="s">
        <v>3158</v>
      </c>
      <c r="F3364" s="199" t="s">
        <v>176</v>
      </c>
      <c r="G3364" s="199" t="s">
        <v>407</v>
      </c>
      <c r="H3364" s="199" t="s">
        <v>3256</v>
      </c>
      <c r="I3364" s="200" t="s">
        <v>123</v>
      </c>
      <c r="J3364" s="199" t="s">
        <v>179</v>
      </c>
      <c r="K3364" s="199" t="s">
        <v>179</v>
      </c>
      <c r="L3364" s="199" t="s">
        <v>3162</v>
      </c>
      <c r="M3364" s="199" t="s">
        <v>122</v>
      </c>
      <c r="N3364" s="201">
        <v>64.468800000000002</v>
      </c>
      <c r="O3364" s="202" t="s">
        <v>81</v>
      </c>
      <c r="P3364" s="202"/>
      <c r="Q3364" s="203">
        <f t="shared" si="195"/>
        <v>0</v>
      </c>
      <c r="R3364" s="203">
        <f t="shared" si="196"/>
        <v>0</v>
      </c>
      <c r="S3364" s="213">
        <f>IF(M3364="nvt",0,IF(O3364&gt;0,VLOOKUP(M3364,'3-Productie normen'!A:K,VLOOKUP(O3364,'3-Productie normen'!$B$34:$C$35,2,FALSE),FALSE)))</f>
        <v>0</v>
      </c>
      <c r="T3364" s="213">
        <f t="shared" si="197"/>
        <v>0</v>
      </c>
      <c r="U3364" s="572"/>
    </row>
    <row r="3365" spans="1:21" ht="14.15" customHeight="1">
      <c r="A3365" s="231">
        <v>3364</v>
      </c>
      <c r="B3365" s="262" t="s">
        <v>96</v>
      </c>
      <c r="C3365" s="199" t="s">
        <v>3156</v>
      </c>
      <c r="D3365" s="199" t="s">
        <v>3157</v>
      </c>
      <c r="E3365" s="199" t="s">
        <v>3158</v>
      </c>
      <c r="F3365" s="199" t="s">
        <v>176</v>
      </c>
      <c r="G3365" s="199" t="s">
        <v>407</v>
      </c>
      <c r="H3365" s="199" t="s">
        <v>3257</v>
      </c>
      <c r="I3365" s="200" t="s">
        <v>123</v>
      </c>
      <c r="J3365" s="199" t="s">
        <v>179</v>
      </c>
      <c r="K3365" s="199" t="s">
        <v>179</v>
      </c>
      <c r="L3365" s="199" t="s">
        <v>3162</v>
      </c>
      <c r="M3365" s="199" t="s">
        <v>122</v>
      </c>
      <c r="N3365" s="201">
        <v>6.2462</v>
      </c>
      <c r="O3365" s="202" t="s">
        <v>81</v>
      </c>
      <c r="P3365" s="202"/>
      <c r="Q3365" s="203">
        <f t="shared" si="195"/>
        <v>0</v>
      </c>
      <c r="R3365" s="203">
        <f t="shared" si="196"/>
        <v>0</v>
      </c>
      <c r="S3365" s="213">
        <f>IF(M3365="nvt",0,IF(O3365&gt;0,VLOOKUP(M3365,'3-Productie normen'!A:K,VLOOKUP(O3365,'3-Productie normen'!$B$34:$C$35,2,FALSE),FALSE)))</f>
        <v>0</v>
      </c>
      <c r="T3365" s="213">
        <f t="shared" si="197"/>
        <v>0</v>
      </c>
      <c r="U3365" s="572"/>
    </row>
    <row r="3366" spans="1:21" ht="14.15" customHeight="1">
      <c r="A3366" s="231">
        <v>3365</v>
      </c>
      <c r="B3366" s="262" t="s">
        <v>96</v>
      </c>
      <c r="C3366" s="199" t="s">
        <v>3156</v>
      </c>
      <c r="D3366" s="199" t="s">
        <v>3157</v>
      </c>
      <c r="E3366" s="199" t="s">
        <v>3158</v>
      </c>
      <c r="F3366" s="199" t="s">
        <v>176</v>
      </c>
      <c r="G3366" s="199" t="s">
        <v>407</v>
      </c>
      <c r="H3366" s="199" t="s">
        <v>3258</v>
      </c>
      <c r="I3366" s="200" t="s">
        <v>123</v>
      </c>
      <c r="J3366" s="199" t="s">
        <v>179</v>
      </c>
      <c r="K3366" s="199" t="s">
        <v>179</v>
      </c>
      <c r="L3366" s="199" t="s">
        <v>3162</v>
      </c>
      <c r="M3366" s="199" t="s">
        <v>122</v>
      </c>
      <c r="N3366" s="201">
        <v>6.1543000000000001</v>
      </c>
      <c r="O3366" s="202" t="s">
        <v>81</v>
      </c>
      <c r="P3366" s="202"/>
      <c r="Q3366" s="203">
        <f t="shared" si="195"/>
        <v>0</v>
      </c>
      <c r="R3366" s="203">
        <f t="shared" si="196"/>
        <v>0</v>
      </c>
      <c r="S3366" s="213">
        <f>IF(M3366="nvt",0,IF(O3366&gt;0,VLOOKUP(M3366,'3-Productie normen'!A:K,VLOOKUP(O3366,'3-Productie normen'!$B$34:$C$35,2,FALSE),FALSE)))</f>
        <v>0</v>
      </c>
      <c r="T3366" s="213">
        <f t="shared" si="197"/>
        <v>0</v>
      </c>
      <c r="U3366" s="572"/>
    </row>
    <row r="3367" spans="1:21" ht="14.15" customHeight="1">
      <c r="A3367" s="231">
        <v>3366</v>
      </c>
      <c r="B3367" s="262" t="s">
        <v>96</v>
      </c>
      <c r="C3367" s="199" t="s">
        <v>3156</v>
      </c>
      <c r="D3367" s="199" t="s">
        <v>3157</v>
      </c>
      <c r="E3367" s="199" t="s">
        <v>3158</v>
      </c>
      <c r="F3367" s="199" t="s">
        <v>176</v>
      </c>
      <c r="G3367" s="199" t="s">
        <v>407</v>
      </c>
      <c r="H3367" s="199" t="s">
        <v>3259</v>
      </c>
      <c r="I3367" s="200" t="s">
        <v>123</v>
      </c>
      <c r="J3367" s="199" t="s">
        <v>179</v>
      </c>
      <c r="K3367" s="199" t="s">
        <v>179</v>
      </c>
      <c r="L3367" s="199" t="s">
        <v>3162</v>
      </c>
      <c r="M3367" s="199" t="s">
        <v>122</v>
      </c>
      <c r="N3367" s="201">
        <v>6.1607000000000003</v>
      </c>
      <c r="O3367" s="202" t="s">
        <v>81</v>
      </c>
      <c r="P3367" s="202"/>
      <c r="Q3367" s="203">
        <f t="shared" si="195"/>
        <v>0</v>
      </c>
      <c r="R3367" s="203">
        <f t="shared" si="196"/>
        <v>0</v>
      </c>
      <c r="S3367" s="213">
        <f>IF(M3367="nvt",0,IF(O3367&gt;0,VLOOKUP(M3367,'3-Productie normen'!A:K,VLOOKUP(O3367,'3-Productie normen'!$B$34:$C$35,2,FALSE),FALSE)))</f>
        <v>0</v>
      </c>
      <c r="T3367" s="213">
        <f t="shared" si="197"/>
        <v>0</v>
      </c>
      <c r="U3367" s="572"/>
    </row>
    <row r="3368" spans="1:21" ht="14.15" customHeight="1">
      <c r="A3368" s="231">
        <v>3367</v>
      </c>
      <c r="B3368" s="262" t="s">
        <v>96</v>
      </c>
      <c r="C3368" s="199" t="s">
        <v>3156</v>
      </c>
      <c r="D3368" s="199" t="s">
        <v>3157</v>
      </c>
      <c r="E3368" s="199" t="s">
        <v>3158</v>
      </c>
      <c r="F3368" s="199" t="s">
        <v>176</v>
      </c>
      <c r="G3368" s="199" t="s">
        <v>407</v>
      </c>
      <c r="H3368" s="199" t="s">
        <v>3260</v>
      </c>
      <c r="I3368" s="200" t="s">
        <v>123</v>
      </c>
      <c r="J3368" s="199" t="s">
        <v>179</v>
      </c>
      <c r="K3368" s="199" t="s">
        <v>179</v>
      </c>
      <c r="L3368" s="199" t="s">
        <v>3162</v>
      </c>
      <c r="M3368" s="199" t="s">
        <v>122</v>
      </c>
      <c r="N3368" s="201">
        <v>33.483400000000003</v>
      </c>
      <c r="O3368" s="202" t="s">
        <v>81</v>
      </c>
      <c r="P3368" s="202"/>
      <c r="Q3368" s="203">
        <f t="shared" si="195"/>
        <v>0</v>
      </c>
      <c r="R3368" s="203">
        <f t="shared" si="196"/>
        <v>0</v>
      </c>
      <c r="S3368" s="213">
        <f>IF(M3368="nvt",0,IF(O3368&gt;0,VLOOKUP(M3368,'3-Productie normen'!A:K,VLOOKUP(O3368,'3-Productie normen'!$B$34:$C$35,2,FALSE),FALSE)))</f>
        <v>0</v>
      </c>
      <c r="T3368" s="213">
        <f t="shared" si="197"/>
        <v>0</v>
      </c>
      <c r="U3368" s="572"/>
    </row>
    <row r="3369" spans="1:21" ht="14.15" customHeight="1">
      <c r="A3369" s="231">
        <v>3368</v>
      </c>
      <c r="B3369" s="262" t="s">
        <v>96</v>
      </c>
      <c r="C3369" s="199" t="s">
        <v>3156</v>
      </c>
      <c r="D3369" s="199" t="s">
        <v>3157</v>
      </c>
      <c r="E3369" s="199" t="s">
        <v>3158</v>
      </c>
      <c r="F3369" s="199" t="s">
        <v>176</v>
      </c>
      <c r="G3369" s="199" t="s">
        <v>407</v>
      </c>
      <c r="H3369" s="199" t="s">
        <v>3261</v>
      </c>
      <c r="I3369" s="200" t="s">
        <v>130</v>
      </c>
      <c r="J3369" s="199" t="s">
        <v>209</v>
      </c>
      <c r="K3369" s="199" t="s">
        <v>220</v>
      </c>
      <c r="L3369" s="199" t="s">
        <v>3164</v>
      </c>
      <c r="M3369" s="199" t="s">
        <v>140</v>
      </c>
      <c r="N3369" s="201">
        <v>20.601299999999998</v>
      </c>
      <c r="O3369" s="202" t="s">
        <v>81</v>
      </c>
      <c r="P3369" s="202"/>
      <c r="Q3369" s="203">
        <f t="shared" si="195"/>
        <v>0</v>
      </c>
      <c r="R3369" s="203">
        <f t="shared" si="196"/>
        <v>0</v>
      </c>
      <c r="S3369" s="213">
        <f>IF(M3369="nvt",0,IF(O3369&gt;0,VLOOKUP(M3369,'3-Productie normen'!A:K,VLOOKUP(O3369,'3-Productie normen'!$B$34:$C$35,2,FALSE),FALSE)))</f>
        <v>0</v>
      </c>
      <c r="T3369" s="213">
        <f t="shared" si="197"/>
        <v>0</v>
      </c>
      <c r="U3369" s="572"/>
    </row>
    <row r="3370" spans="1:21" ht="14.15" customHeight="1">
      <c r="A3370" s="232">
        <v>3369</v>
      </c>
      <c r="B3370" s="262" t="s">
        <v>96</v>
      </c>
      <c r="C3370" s="199" t="s">
        <v>3156</v>
      </c>
      <c r="D3370" s="199" t="s">
        <v>3157</v>
      </c>
      <c r="E3370" s="199" t="s">
        <v>3158</v>
      </c>
      <c r="F3370" s="199" t="s">
        <v>176</v>
      </c>
      <c r="G3370" s="199" t="s">
        <v>407</v>
      </c>
      <c r="H3370" s="199" t="s">
        <v>3262</v>
      </c>
      <c r="I3370" s="200" t="s">
        <v>130</v>
      </c>
      <c r="J3370" s="199" t="s">
        <v>209</v>
      </c>
      <c r="K3370" s="199" t="s">
        <v>220</v>
      </c>
      <c r="L3370" s="199" t="s">
        <v>3164</v>
      </c>
      <c r="M3370" s="199" t="s">
        <v>140</v>
      </c>
      <c r="N3370" s="201">
        <v>6.9528999999999996</v>
      </c>
      <c r="O3370" s="202" t="s">
        <v>81</v>
      </c>
      <c r="P3370" s="202"/>
      <c r="Q3370" s="203">
        <f t="shared" si="195"/>
        <v>0</v>
      </c>
      <c r="R3370" s="203">
        <f t="shared" si="196"/>
        <v>0</v>
      </c>
      <c r="S3370" s="213">
        <f>IF(M3370="nvt",0,IF(O3370&gt;0,VLOOKUP(M3370,'3-Productie normen'!A:K,VLOOKUP(O3370,'3-Productie normen'!$B$34:$C$35,2,FALSE),FALSE)))</f>
        <v>0</v>
      </c>
      <c r="T3370" s="213">
        <f t="shared" si="197"/>
        <v>0</v>
      </c>
      <c r="U3370" s="572"/>
    </row>
    <row r="3371" spans="1:21" ht="14.15" customHeight="1">
      <c r="A3371" s="231">
        <v>3370</v>
      </c>
      <c r="B3371" s="262" t="s">
        <v>96</v>
      </c>
      <c r="C3371" s="199" t="s">
        <v>3156</v>
      </c>
      <c r="D3371" s="199" t="s">
        <v>3157</v>
      </c>
      <c r="E3371" s="199" t="s">
        <v>3158</v>
      </c>
      <c r="F3371" s="199" t="s">
        <v>176</v>
      </c>
      <c r="G3371" s="199" t="s">
        <v>407</v>
      </c>
      <c r="H3371" s="199" t="s">
        <v>3263</v>
      </c>
      <c r="I3371" s="200" t="s">
        <v>245</v>
      </c>
      <c r="J3371" s="199" t="s">
        <v>209</v>
      </c>
      <c r="K3371" s="199" t="s">
        <v>213</v>
      </c>
      <c r="L3371" s="199" t="s">
        <v>211</v>
      </c>
      <c r="M3371" s="199" t="s">
        <v>143</v>
      </c>
      <c r="N3371" s="201">
        <v>1.3734</v>
      </c>
      <c r="O3371" s="202"/>
      <c r="P3371" s="202"/>
      <c r="Q3371" s="203">
        <f t="shared" si="195"/>
        <v>0</v>
      </c>
      <c r="R3371" s="203">
        <f t="shared" si="196"/>
        <v>0</v>
      </c>
      <c r="S3371" s="213">
        <f>IF(M3371="nvt",0,IF(O3371&gt;0,VLOOKUP(M3371,'3-Productie normen'!A:K,VLOOKUP(O3371,'3-Productie normen'!$B$34:$C$35,2,FALSE),FALSE)))</f>
        <v>0</v>
      </c>
      <c r="T3371" s="213">
        <f t="shared" si="197"/>
        <v>0</v>
      </c>
      <c r="U3371" s="572"/>
    </row>
    <row r="3372" spans="1:21" ht="14.15" customHeight="1">
      <c r="A3372" s="231">
        <v>3371</v>
      </c>
      <c r="B3372" s="262" t="s">
        <v>96</v>
      </c>
      <c r="C3372" s="199" t="s">
        <v>3156</v>
      </c>
      <c r="D3372" s="199" t="s">
        <v>3157</v>
      </c>
      <c r="E3372" s="199" t="s">
        <v>3158</v>
      </c>
      <c r="F3372" s="199" t="s">
        <v>176</v>
      </c>
      <c r="G3372" s="199" t="s">
        <v>407</v>
      </c>
      <c r="H3372" s="199" t="s">
        <v>3264</v>
      </c>
      <c r="I3372" s="200" t="s">
        <v>130</v>
      </c>
      <c r="J3372" s="199" t="s">
        <v>209</v>
      </c>
      <c r="K3372" s="199" t="s">
        <v>215</v>
      </c>
      <c r="L3372" s="199" t="s">
        <v>253</v>
      </c>
      <c r="M3372" s="199" t="s">
        <v>134</v>
      </c>
      <c r="N3372" s="201">
        <v>2.3637999999999999</v>
      </c>
      <c r="O3372" s="202" t="s">
        <v>81</v>
      </c>
      <c r="P3372" s="202"/>
      <c r="Q3372" s="203">
        <f t="shared" si="195"/>
        <v>0</v>
      </c>
      <c r="R3372" s="203">
        <f t="shared" si="196"/>
        <v>0</v>
      </c>
      <c r="S3372" s="213">
        <f>IF(M3372="nvt",0,IF(O3372&gt;0,VLOOKUP(M3372,'3-Productie normen'!A:K,VLOOKUP(O3372,'3-Productie normen'!$B$34:$C$35,2,FALSE),FALSE)))</f>
        <v>0</v>
      </c>
      <c r="T3372" s="213">
        <f t="shared" si="197"/>
        <v>0</v>
      </c>
      <c r="U3372" s="572"/>
    </row>
    <row r="3373" spans="1:21" ht="14.15" customHeight="1">
      <c r="A3373" s="231">
        <v>3372</v>
      </c>
      <c r="B3373" s="262" t="s">
        <v>96</v>
      </c>
      <c r="C3373" s="199" t="s">
        <v>3156</v>
      </c>
      <c r="D3373" s="199" t="s">
        <v>3157</v>
      </c>
      <c r="E3373" s="199" t="s">
        <v>3158</v>
      </c>
      <c r="F3373" s="199" t="s">
        <v>176</v>
      </c>
      <c r="G3373" s="199" t="s">
        <v>407</v>
      </c>
      <c r="H3373" s="199" t="s">
        <v>3265</v>
      </c>
      <c r="I3373" s="200" t="s">
        <v>130</v>
      </c>
      <c r="J3373" s="199" t="s">
        <v>209</v>
      </c>
      <c r="K3373" s="199" t="s">
        <v>215</v>
      </c>
      <c r="L3373" s="199" t="s">
        <v>253</v>
      </c>
      <c r="M3373" s="199" t="s">
        <v>134</v>
      </c>
      <c r="N3373" s="201">
        <v>2.3650000000000002</v>
      </c>
      <c r="O3373" s="202" t="s">
        <v>81</v>
      </c>
      <c r="P3373" s="202"/>
      <c r="Q3373" s="203">
        <f t="shared" si="195"/>
        <v>0</v>
      </c>
      <c r="R3373" s="203">
        <f t="shared" si="196"/>
        <v>0</v>
      </c>
      <c r="S3373" s="213">
        <f>IF(M3373="nvt",0,IF(O3373&gt;0,VLOOKUP(M3373,'3-Productie normen'!A:K,VLOOKUP(O3373,'3-Productie normen'!$B$34:$C$35,2,FALSE),FALSE)))</f>
        <v>0</v>
      </c>
      <c r="T3373" s="213">
        <f t="shared" si="197"/>
        <v>0</v>
      </c>
      <c r="U3373" s="572"/>
    </row>
    <row r="3374" spans="1:21" ht="14.15" customHeight="1">
      <c r="A3374" s="231">
        <v>3373</v>
      </c>
      <c r="B3374" s="262" t="s">
        <v>96</v>
      </c>
      <c r="C3374" s="199" t="s">
        <v>3156</v>
      </c>
      <c r="D3374" s="199" t="s">
        <v>3157</v>
      </c>
      <c r="E3374" s="199" t="s">
        <v>3158</v>
      </c>
      <c r="F3374" s="199" t="s">
        <v>176</v>
      </c>
      <c r="G3374" s="199" t="s">
        <v>407</v>
      </c>
      <c r="H3374" s="199" t="s">
        <v>3266</v>
      </c>
      <c r="I3374" s="200" t="s">
        <v>127</v>
      </c>
      <c r="J3374" s="199" t="s">
        <v>1010</v>
      </c>
      <c r="K3374" s="199" t="s">
        <v>1010</v>
      </c>
      <c r="L3374" s="199" t="s">
        <v>253</v>
      </c>
      <c r="M3374" s="199" t="s">
        <v>128</v>
      </c>
      <c r="N3374" s="201">
        <v>25.406199999999998</v>
      </c>
      <c r="O3374" s="202">
        <v>255</v>
      </c>
      <c r="P3374" s="202"/>
      <c r="Q3374" s="203">
        <f t="shared" ref="Q3374:Q3437" si="198">IF(O3374="nvt",0,IF(O3374&gt;0,S3374*N3374,0))</f>
        <v>0</v>
      </c>
      <c r="R3374" s="203">
        <f t="shared" ref="R3374:R3437" si="199">IF(P3374&gt;0,T3374*N3374,0)</f>
        <v>0</v>
      </c>
      <c r="S3374" s="213">
        <f>IF(M3374="nvt",0,IF(O3374&gt;0,VLOOKUP(M3374,'3-Productie normen'!A:K,VLOOKUP(O3374,'3-Productie normen'!$B$34:$C$35,2,FALSE),FALSE)))</f>
        <v>0</v>
      </c>
      <c r="T3374" s="213">
        <f t="shared" ref="T3374:T3437" si="200">IF(P3374&gt;0,S3374*$T$8,0)</f>
        <v>0</v>
      </c>
      <c r="U3374" s="572"/>
    </row>
    <row r="3375" spans="1:21" ht="14.15" customHeight="1">
      <c r="A3375" s="231">
        <v>3374</v>
      </c>
      <c r="B3375" s="262" t="s">
        <v>96</v>
      </c>
      <c r="C3375" s="199" t="s">
        <v>3156</v>
      </c>
      <c r="D3375" s="199" t="s">
        <v>3157</v>
      </c>
      <c r="E3375" s="199" t="s">
        <v>3158</v>
      </c>
      <c r="F3375" s="199" t="s">
        <v>176</v>
      </c>
      <c r="G3375" s="199" t="s">
        <v>407</v>
      </c>
      <c r="H3375" s="199" t="s">
        <v>3267</v>
      </c>
      <c r="I3375" s="200" t="s">
        <v>127</v>
      </c>
      <c r="J3375" s="199" t="s">
        <v>1010</v>
      </c>
      <c r="K3375" s="199" t="s">
        <v>1010</v>
      </c>
      <c r="L3375" s="199" t="s">
        <v>253</v>
      </c>
      <c r="M3375" s="199" t="s">
        <v>128</v>
      </c>
      <c r="N3375" s="201">
        <v>32.212699999999998</v>
      </c>
      <c r="O3375" s="202">
        <v>255</v>
      </c>
      <c r="P3375" s="202"/>
      <c r="Q3375" s="203">
        <f t="shared" si="198"/>
        <v>0</v>
      </c>
      <c r="R3375" s="203">
        <f t="shared" si="199"/>
        <v>0</v>
      </c>
      <c r="S3375" s="213">
        <f>IF(M3375="nvt",0,IF(O3375&gt;0,VLOOKUP(M3375,'3-Productie normen'!A:K,VLOOKUP(O3375,'3-Productie normen'!$B$34:$C$35,2,FALSE),FALSE)))</f>
        <v>0</v>
      </c>
      <c r="T3375" s="213">
        <f t="shared" si="200"/>
        <v>0</v>
      </c>
      <c r="U3375" s="572"/>
    </row>
    <row r="3376" spans="1:21" ht="14.15" customHeight="1">
      <c r="A3376" s="231">
        <v>3375</v>
      </c>
      <c r="B3376" s="262" t="s">
        <v>96</v>
      </c>
      <c r="C3376" s="199" t="s">
        <v>3156</v>
      </c>
      <c r="D3376" s="199" t="s">
        <v>3157</v>
      </c>
      <c r="E3376" s="199" t="s">
        <v>3158</v>
      </c>
      <c r="F3376" s="199" t="s">
        <v>176</v>
      </c>
      <c r="G3376" s="199" t="s">
        <v>407</v>
      </c>
      <c r="H3376" s="199" t="s">
        <v>3268</v>
      </c>
      <c r="I3376" s="200" t="s">
        <v>127</v>
      </c>
      <c r="J3376" s="199" t="s">
        <v>1010</v>
      </c>
      <c r="K3376" s="199" t="s">
        <v>1010</v>
      </c>
      <c r="L3376" s="199" t="s">
        <v>253</v>
      </c>
      <c r="M3376" s="199" t="s">
        <v>128</v>
      </c>
      <c r="N3376" s="201">
        <v>171.20529999999999</v>
      </c>
      <c r="O3376" s="202">
        <v>255</v>
      </c>
      <c r="P3376" s="202"/>
      <c r="Q3376" s="203">
        <f t="shared" si="198"/>
        <v>0</v>
      </c>
      <c r="R3376" s="203">
        <f t="shared" si="199"/>
        <v>0</v>
      </c>
      <c r="S3376" s="213">
        <f>IF(M3376="nvt",0,IF(O3376&gt;0,VLOOKUP(M3376,'3-Productie normen'!A:K,VLOOKUP(O3376,'3-Productie normen'!$B$34:$C$35,2,FALSE),FALSE)))</f>
        <v>0</v>
      </c>
      <c r="T3376" s="213">
        <f t="shared" si="200"/>
        <v>0</v>
      </c>
      <c r="U3376" s="572"/>
    </row>
    <row r="3377" spans="1:21" ht="14.15" customHeight="1">
      <c r="A3377" s="231">
        <v>3376</v>
      </c>
      <c r="B3377" s="262" t="s">
        <v>96</v>
      </c>
      <c r="C3377" s="199" t="s">
        <v>3156</v>
      </c>
      <c r="D3377" s="199" t="s">
        <v>3157</v>
      </c>
      <c r="E3377" s="199" t="s">
        <v>3158</v>
      </c>
      <c r="F3377" s="199" t="s">
        <v>176</v>
      </c>
      <c r="G3377" s="199" t="s">
        <v>407</v>
      </c>
      <c r="H3377" s="199" t="s">
        <v>3269</v>
      </c>
      <c r="I3377" s="200" t="s">
        <v>127</v>
      </c>
      <c r="J3377" s="199" t="s">
        <v>1010</v>
      </c>
      <c r="K3377" s="199" t="s">
        <v>1010</v>
      </c>
      <c r="L3377" s="199" t="s">
        <v>253</v>
      </c>
      <c r="M3377" s="199" t="s">
        <v>128</v>
      </c>
      <c r="N3377" s="201">
        <v>37.9099</v>
      </c>
      <c r="O3377" s="202">
        <v>255</v>
      </c>
      <c r="P3377" s="202"/>
      <c r="Q3377" s="203">
        <f t="shared" si="198"/>
        <v>0</v>
      </c>
      <c r="R3377" s="203">
        <f t="shared" si="199"/>
        <v>0</v>
      </c>
      <c r="S3377" s="213">
        <f>IF(M3377="nvt",0,IF(O3377&gt;0,VLOOKUP(M3377,'3-Productie normen'!A:K,VLOOKUP(O3377,'3-Productie normen'!$B$34:$C$35,2,FALSE),FALSE)))</f>
        <v>0</v>
      </c>
      <c r="T3377" s="213">
        <f t="shared" si="200"/>
        <v>0</v>
      </c>
      <c r="U3377" s="572"/>
    </row>
    <row r="3378" spans="1:21" ht="14.15" customHeight="1">
      <c r="A3378" s="232">
        <v>3377</v>
      </c>
      <c r="B3378" s="262" t="s">
        <v>96</v>
      </c>
      <c r="C3378" s="199" t="s">
        <v>3156</v>
      </c>
      <c r="D3378" s="199" t="s">
        <v>3157</v>
      </c>
      <c r="E3378" s="199" t="s">
        <v>3158</v>
      </c>
      <c r="F3378" s="199" t="s">
        <v>176</v>
      </c>
      <c r="G3378" s="199" t="s">
        <v>407</v>
      </c>
      <c r="H3378" s="199" t="s">
        <v>3270</v>
      </c>
      <c r="I3378" s="200" t="s">
        <v>127</v>
      </c>
      <c r="J3378" s="199" t="s">
        <v>379</v>
      </c>
      <c r="K3378" s="199" t="s">
        <v>379</v>
      </c>
      <c r="L3378" s="199" t="s">
        <v>253</v>
      </c>
      <c r="M3378" s="199" t="s">
        <v>128</v>
      </c>
      <c r="N3378" s="201">
        <v>7.8621999999999996</v>
      </c>
      <c r="O3378" s="202">
        <v>255</v>
      </c>
      <c r="P3378" s="202"/>
      <c r="Q3378" s="203">
        <f t="shared" si="198"/>
        <v>0</v>
      </c>
      <c r="R3378" s="203">
        <f t="shared" si="199"/>
        <v>0</v>
      </c>
      <c r="S3378" s="213">
        <f>IF(M3378="nvt",0,IF(O3378&gt;0,VLOOKUP(M3378,'3-Productie normen'!A:K,VLOOKUP(O3378,'3-Productie normen'!$B$34:$C$35,2,FALSE),FALSE)))</f>
        <v>0</v>
      </c>
      <c r="T3378" s="213">
        <f t="shared" si="200"/>
        <v>0</v>
      </c>
      <c r="U3378" s="572"/>
    </row>
    <row r="3379" spans="1:21" ht="14.15" customHeight="1">
      <c r="A3379" s="231">
        <v>3378</v>
      </c>
      <c r="B3379" s="262" t="s">
        <v>96</v>
      </c>
      <c r="C3379" s="199" t="s">
        <v>3156</v>
      </c>
      <c r="D3379" s="199" t="s">
        <v>3157</v>
      </c>
      <c r="E3379" s="199" t="s">
        <v>3158</v>
      </c>
      <c r="F3379" s="199" t="s">
        <v>176</v>
      </c>
      <c r="G3379" s="199" t="s">
        <v>407</v>
      </c>
      <c r="H3379" s="199" t="s">
        <v>3271</v>
      </c>
      <c r="I3379" s="200" t="s">
        <v>125</v>
      </c>
      <c r="J3379" s="199" t="s">
        <v>222</v>
      </c>
      <c r="K3379" s="199" t="s">
        <v>223</v>
      </c>
      <c r="L3379" s="199" t="s">
        <v>3159</v>
      </c>
      <c r="M3379" s="199" t="s">
        <v>129</v>
      </c>
      <c r="N3379" s="201">
        <v>1.2058</v>
      </c>
      <c r="O3379" s="202" t="s">
        <v>81</v>
      </c>
      <c r="P3379" s="202"/>
      <c r="Q3379" s="203">
        <f t="shared" si="198"/>
        <v>0</v>
      </c>
      <c r="R3379" s="203">
        <f t="shared" si="199"/>
        <v>0</v>
      </c>
      <c r="S3379" s="213">
        <f>IF(M3379="nvt",0,IF(O3379&gt;0,VLOOKUP(M3379,'3-Productie normen'!A:K,VLOOKUP(O3379,'3-Productie normen'!$B$34:$C$35,2,FALSE),FALSE)))</f>
        <v>0</v>
      </c>
      <c r="T3379" s="213">
        <f t="shared" si="200"/>
        <v>0</v>
      </c>
      <c r="U3379" s="572"/>
    </row>
    <row r="3380" spans="1:21" ht="14.15" customHeight="1">
      <c r="A3380" s="231">
        <v>3379</v>
      </c>
      <c r="B3380" s="262" t="s">
        <v>96</v>
      </c>
      <c r="C3380" s="199" t="s">
        <v>3156</v>
      </c>
      <c r="D3380" s="199" t="s">
        <v>3157</v>
      </c>
      <c r="E3380" s="199" t="s">
        <v>3158</v>
      </c>
      <c r="F3380" s="199" t="s">
        <v>176</v>
      </c>
      <c r="G3380" s="199" t="s">
        <v>407</v>
      </c>
      <c r="H3380" s="199" t="s">
        <v>3272</v>
      </c>
      <c r="I3380" s="200" t="s">
        <v>127</v>
      </c>
      <c r="J3380" s="199" t="s">
        <v>379</v>
      </c>
      <c r="K3380" s="199" t="s">
        <v>379</v>
      </c>
      <c r="L3380" s="199" t="s">
        <v>253</v>
      </c>
      <c r="M3380" s="199" t="s">
        <v>128</v>
      </c>
      <c r="N3380" s="201">
        <v>2.8489</v>
      </c>
      <c r="O3380" s="202">
        <v>255</v>
      </c>
      <c r="P3380" s="202"/>
      <c r="Q3380" s="203">
        <f t="shared" si="198"/>
        <v>0</v>
      </c>
      <c r="R3380" s="203">
        <f t="shared" si="199"/>
        <v>0</v>
      </c>
      <c r="S3380" s="213">
        <f>IF(M3380="nvt",0,IF(O3380&gt;0,VLOOKUP(M3380,'3-Productie normen'!A:K,VLOOKUP(O3380,'3-Productie normen'!$B$34:$C$35,2,FALSE),FALSE)))</f>
        <v>0</v>
      </c>
      <c r="T3380" s="213">
        <f t="shared" si="200"/>
        <v>0</v>
      </c>
      <c r="U3380" s="572"/>
    </row>
    <row r="3381" spans="1:21" ht="14.15" customHeight="1">
      <c r="A3381" s="231">
        <v>3380</v>
      </c>
      <c r="B3381" s="262" t="s">
        <v>96</v>
      </c>
      <c r="C3381" s="199" t="s">
        <v>3156</v>
      </c>
      <c r="D3381" s="199" t="s">
        <v>3157</v>
      </c>
      <c r="E3381" s="199" t="s">
        <v>3158</v>
      </c>
      <c r="F3381" s="199" t="s">
        <v>176</v>
      </c>
      <c r="G3381" s="199" t="s">
        <v>407</v>
      </c>
      <c r="H3381" s="199" t="s">
        <v>3273</v>
      </c>
      <c r="I3381" s="200" t="s">
        <v>127</v>
      </c>
      <c r="J3381" s="199" t="s">
        <v>1010</v>
      </c>
      <c r="K3381" s="199" t="s">
        <v>1010</v>
      </c>
      <c r="L3381" s="199" t="s">
        <v>253</v>
      </c>
      <c r="M3381" s="199" t="s">
        <v>128</v>
      </c>
      <c r="N3381" s="201">
        <v>84.491399999999999</v>
      </c>
      <c r="O3381" s="202">
        <v>255</v>
      </c>
      <c r="P3381" s="202"/>
      <c r="Q3381" s="203">
        <f t="shared" si="198"/>
        <v>0</v>
      </c>
      <c r="R3381" s="203">
        <f t="shared" si="199"/>
        <v>0</v>
      </c>
      <c r="S3381" s="213">
        <f>IF(M3381="nvt",0,IF(O3381&gt;0,VLOOKUP(M3381,'3-Productie normen'!A:K,VLOOKUP(O3381,'3-Productie normen'!$B$34:$C$35,2,FALSE),FALSE)))</f>
        <v>0</v>
      </c>
      <c r="T3381" s="213">
        <f t="shared" si="200"/>
        <v>0</v>
      </c>
      <c r="U3381" s="572"/>
    </row>
    <row r="3382" spans="1:21" ht="14.15" customHeight="1">
      <c r="A3382" s="231">
        <v>3381</v>
      </c>
      <c r="B3382" s="262" t="s">
        <v>96</v>
      </c>
      <c r="C3382" s="199" t="s">
        <v>3156</v>
      </c>
      <c r="D3382" s="199" t="s">
        <v>3157</v>
      </c>
      <c r="E3382" s="199" t="s">
        <v>3158</v>
      </c>
      <c r="F3382" s="199" t="s">
        <v>176</v>
      </c>
      <c r="G3382" s="199" t="s">
        <v>407</v>
      </c>
      <c r="H3382" s="199" t="s">
        <v>3274</v>
      </c>
      <c r="I3382" s="200" t="s">
        <v>127</v>
      </c>
      <c r="J3382" s="199" t="s">
        <v>1010</v>
      </c>
      <c r="K3382" s="199" t="s">
        <v>1010</v>
      </c>
      <c r="L3382" s="199" t="s">
        <v>253</v>
      </c>
      <c r="M3382" s="199" t="s">
        <v>128</v>
      </c>
      <c r="N3382" s="201">
        <v>15.3521</v>
      </c>
      <c r="O3382" s="202">
        <v>255</v>
      </c>
      <c r="P3382" s="202"/>
      <c r="Q3382" s="203">
        <f t="shared" si="198"/>
        <v>0</v>
      </c>
      <c r="R3382" s="203">
        <f t="shared" si="199"/>
        <v>0</v>
      </c>
      <c r="S3382" s="213">
        <f>IF(M3382="nvt",0,IF(O3382&gt;0,VLOOKUP(M3382,'3-Productie normen'!A:K,VLOOKUP(O3382,'3-Productie normen'!$B$34:$C$35,2,FALSE),FALSE)))</f>
        <v>0</v>
      </c>
      <c r="T3382" s="213">
        <f t="shared" si="200"/>
        <v>0</v>
      </c>
      <c r="U3382" s="572"/>
    </row>
    <row r="3383" spans="1:21" ht="14.15" customHeight="1">
      <c r="A3383" s="231">
        <v>3382</v>
      </c>
      <c r="B3383" s="262" t="s">
        <v>96</v>
      </c>
      <c r="C3383" s="199" t="s">
        <v>3156</v>
      </c>
      <c r="D3383" s="199" t="s">
        <v>3157</v>
      </c>
      <c r="E3383" s="199" t="s">
        <v>3158</v>
      </c>
      <c r="F3383" s="199" t="s">
        <v>176</v>
      </c>
      <c r="G3383" s="199" t="s">
        <v>407</v>
      </c>
      <c r="H3383" s="199" t="s">
        <v>3275</v>
      </c>
      <c r="I3383" s="200" t="s">
        <v>127</v>
      </c>
      <c r="J3383" s="199" t="s">
        <v>1010</v>
      </c>
      <c r="K3383" s="199" t="s">
        <v>1010</v>
      </c>
      <c r="L3383" s="199" t="s">
        <v>253</v>
      </c>
      <c r="M3383" s="199" t="s">
        <v>128</v>
      </c>
      <c r="N3383" s="201">
        <v>57.968899999999998</v>
      </c>
      <c r="O3383" s="202">
        <v>255</v>
      </c>
      <c r="P3383" s="202"/>
      <c r="Q3383" s="203">
        <f t="shared" si="198"/>
        <v>0</v>
      </c>
      <c r="R3383" s="203">
        <f t="shared" si="199"/>
        <v>0</v>
      </c>
      <c r="S3383" s="213">
        <f>IF(M3383="nvt",0,IF(O3383&gt;0,VLOOKUP(M3383,'3-Productie normen'!A:K,VLOOKUP(O3383,'3-Productie normen'!$B$34:$C$35,2,FALSE),FALSE)))</f>
        <v>0</v>
      </c>
      <c r="T3383" s="213">
        <f t="shared" si="200"/>
        <v>0</v>
      </c>
      <c r="U3383" s="572"/>
    </row>
    <row r="3384" spans="1:21" ht="14.15" customHeight="1">
      <c r="A3384" s="231">
        <v>3383</v>
      </c>
      <c r="B3384" s="262" t="s">
        <v>96</v>
      </c>
      <c r="C3384" s="199" t="s">
        <v>3156</v>
      </c>
      <c r="D3384" s="199" t="s">
        <v>3157</v>
      </c>
      <c r="E3384" s="199" t="s">
        <v>3158</v>
      </c>
      <c r="F3384" s="199" t="s">
        <v>176</v>
      </c>
      <c r="G3384" s="199" t="s">
        <v>407</v>
      </c>
      <c r="H3384" s="199" t="s">
        <v>3276</v>
      </c>
      <c r="I3384" s="200" t="s">
        <v>127</v>
      </c>
      <c r="J3384" s="199" t="s">
        <v>790</v>
      </c>
      <c r="K3384" s="199" t="s">
        <v>790</v>
      </c>
      <c r="L3384" s="199" t="s">
        <v>253</v>
      </c>
      <c r="M3384" s="199" t="s">
        <v>128</v>
      </c>
      <c r="N3384" s="201">
        <v>36.5931</v>
      </c>
      <c r="O3384" s="202">
        <v>255</v>
      </c>
      <c r="P3384" s="202"/>
      <c r="Q3384" s="203">
        <f t="shared" si="198"/>
        <v>0</v>
      </c>
      <c r="R3384" s="203">
        <f t="shared" si="199"/>
        <v>0</v>
      </c>
      <c r="S3384" s="213">
        <f>IF(M3384="nvt",0,IF(O3384&gt;0,VLOOKUP(M3384,'3-Productie normen'!A:K,VLOOKUP(O3384,'3-Productie normen'!$B$34:$C$35,2,FALSE),FALSE)))</f>
        <v>0</v>
      </c>
      <c r="T3384" s="213">
        <f t="shared" si="200"/>
        <v>0</v>
      </c>
      <c r="U3384" s="572"/>
    </row>
    <row r="3385" spans="1:21" ht="14.15" customHeight="1">
      <c r="A3385" s="231">
        <v>3384</v>
      </c>
      <c r="B3385" s="262" t="s">
        <v>96</v>
      </c>
      <c r="C3385" s="199" t="s">
        <v>3156</v>
      </c>
      <c r="D3385" s="199" t="s">
        <v>3157</v>
      </c>
      <c r="E3385" s="199" t="s">
        <v>3158</v>
      </c>
      <c r="F3385" s="199" t="s">
        <v>176</v>
      </c>
      <c r="G3385" s="199" t="s">
        <v>407</v>
      </c>
      <c r="H3385" s="199" t="s">
        <v>3277</v>
      </c>
      <c r="I3385" s="200" t="s">
        <v>127</v>
      </c>
      <c r="J3385" s="199" t="s">
        <v>790</v>
      </c>
      <c r="K3385" s="199" t="s">
        <v>790</v>
      </c>
      <c r="L3385" s="199" t="s">
        <v>253</v>
      </c>
      <c r="M3385" s="199" t="s">
        <v>128</v>
      </c>
      <c r="N3385" s="201">
        <v>3.0600999999999998</v>
      </c>
      <c r="O3385" s="202">
        <v>255</v>
      </c>
      <c r="P3385" s="202"/>
      <c r="Q3385" s="203">
        <f t="shared" si="198"/>
        <v>0</v>
      </c>
      <c r="R3385" s="203">
        <f t="shared" si="199"/>
        <v>0</v>
      </c>
      <c r="S3385" s="213">
        <f>IF(M3385="nvt",0,IF(O3385&gt;0,VLOOKUP(M3385,'3-Productie normen'!A:K,VLOOKUP(O3385,'3-Productie normen'!$B$34:$C$35,2,FALSE),FALSE)))</f>
        <v>0</v>
      </c>
      <c r="T3385" s="213">
        <f t="shared" si="200"/>
        <v>0</v>
      </c>
      <c r="U3385" s="572"/>
    </row>
    <row r="3386" spans="1:21" ht="14.15" customHeight="1">
      <c r="A3386" s="232">
        <v>3385</v>
      </c>
      <c r="B3386" s="262" t="s">
        <v>96</v>
      </c>
      <c r="C3386" s="199" t="s">
        <v>3156</v>
      </c>
      <c r="D3386" s="199" t="s">
        <v>3157</v>
      </c>
      <c r="E3386" s="199" t="s">
        <v>3158</v>
      </c>
      <c r="F3386" s="199" t="s">
        <v>176</v>
      </c>
      <c r="G3386" s="199" t="s">
        <v>407</v>
      </c>
      <c r="H3386" s="199" t="s">
        <v>3278</v>
      </c>
      <c r="I3386" s="200" t="s">
        <v>127</v>
      </c>
      <c r="J3386" s="199" t="s">
        <v>790</v>
      </c>
      <c r="K3386" s="199" t="s">
        <v>790</v>
      </c>
      <c r="L3386" s="199" t="s">
        <v>253</v>
      </c>
      <c r="M3386" s="199" t="s">
        <v>128</v>
      </c>
      <c r="N3386" s="201">
        <v>10.0456</v>
      </c>
      <c r="O3386" s="202">
        <v>255</v>
      </c>
      <c r="P3386" s="202"/>
      <c r="Q3386" s="203">
        <f t="shared" si="198"/>
        <v>0</v>
      </c>
      <c r="R3386" s="203">
        <f t="shared" si="199"/>
        <v>0</v>
      </c>
      <c r="S3386" s="213">
        <f>IF(M3386="nvt",0,IF(O3386&gt;0,VLOOKUP(M3386,'3-Productie normen'!A:K,VLOOKUP(O3386,'3-Productie normen'!$B$34:$C$35,2,FALSE),FALSE)))</f>
        <v>0</v>
      </c>
      <c r="T3386" s="213">
        <f t="shared" si="200"/>
        <v>0</v>
      </c>
      <c r="U3386" s="572"/>
    </row>
    <row r="3387" spans="1:21" ht="14.15" customHeight="1">
      <c r="A3387" s="231">
        <v>3386</v>
      </c>
      <c r="B3387" s="262" t="s">
        <v>96</v>
      </c>
      <c r="C3387" s="199" t="s">
        <v>3156</v>
      </c>
      <c r="D3387" s="199" t="s">
        <v>3157</v>
      </c>
      <c r="E3387" s="199" t="s">
        <v>3158</v>
      </c>
      <c r="F3387" s="199" t="s">
        <v>176</v>
      </c>
      <c r="G3387" s="199" t="s">
        <v>407</v>
      </c>
      <c r="H3387" s="199" t="s">
        <v>3279</v>
      </c>
      <c r="I3387" s="200" t="s">
        <v>127</v>
      </c>
      <c r="J3387" s="199" t="s">
        <v>790</v>
      </c>
      <c r="K3387" s="199" t="s">
        <v>790</v>
      </c>
      <c r="L3387" s="199" t="s">
        <v>253</v>
      </c>
      <c r="M3387" s="199" t="s">
        <v>128</v>
      </c>
      <c r="N3387" s="201">
        <v>0.80900000000000005</v>
      </c>
      <c r="O3387" s="202">
        <v>255</v>
      </c>
      <c r="P3387" s="202"/>
      <c r="Q3387" s="203">
        <f t="shared" si="198"/>
        <v>0</v>
      </c>
      <c r="R3387" s="203">
        <f t="shared" si="199"/>
        <v>0</v>
      </c>
      <c r="S3387" s="213">
        <f>IF(M3387="nvt",0,IF(O3387&gt;0,VLOOKUP(M3387,'3-Productie normen'!A:K,VLOOKUP(O3387,'3-Productie normen'!$B$34:$C$35,2,FALSE),FALSE)))</f>
        <v>0</v>
      </c>
      <c r="T3387" s="213">
        <f t="shared" si="200"/>
        <v>0</v>
      </c>
      <c r="U3387" s="572"/>
    </row>
    <row r="3388" spans="1:21" ht="14.15" customHeight="1">
      <c r="A3388" s="231">
        <v>3387</v>
      </c>
      <c r="B3388" s="262" t="s">
        <v>96</v>
      </c>
      <c r="C3388" s="199" t="s">
        <v>3156</v>
      </c>
      <c r="D3388" s="199" t="s">
        <v>3157</v>
      </c>
      <c r="E3388" s="199" t="s">
        <v>3158</v>
      </c>
      <c r="F3388" s="199" t="s">
        <v>176</v>
      </c>
      <c r="G3388" s="199" t="s">
        <v>407</v>
      </c>
      <c r="H3388" s="199" t="s">
        <v>3280</v>
      </c>
      <c r="I3388" s="200" t="s">
        <v>127</v>
      </c>
      <c r="J3388" s="199" t="s">
        <v>790</v>
      </c>
      <c r="K3388" s="199" t="s">
        <v>790</v>
      </c>
      <c r="L3388" s="199" t="s">
        <v>253</v>
      </c>
      <c r="M3388" s="199" t="s">
        <v>128</v>
      </c>
      <c r="N3388" s="201">
        <v>5.6608000000000001</v>
      </c>
      <c r="O3388" s="202">
        <v>255</v>
      </c>
      <c r="P3388" s="202"/>
      <c r="Q3388" s="203">
        <f t="shared" si="198"/>
        <v>0</v>
      </c>
      <c r="R3388" s="203">
        <f t="shared" si="199"/>
        <v>0</v>
      </c>
      <c r="S3388" s="213">
        <f>IF(M3388="nvt",0,IF(O3388&gt;0,VLOOKUP(M3388,'3-Productie normen'!A:K,VLOOKUP(O3388,'3-Productie normen'!$B$34:$C$35,2,FALSE),FALSE)))</f>
        <v>0</v>
      </c>
      <c r="T3388" s="213">
        <f t="shared" si="200"/>
        <v>0</v>
      </c>
      <c r="U3388" s="572"/>
    </row>
    <row r="3389" spans="1:21" ht="14.15" customHeight="1">
      <c r="A3389" s="231">
        <v>3388</v>
      </c>
      <c r="B3389" s="262" t="s">
        <v>96</v>
      </c>
      <c r="C3389" s="199" t="s">
        <v>3156</v>
      </c>
      <c r="D3389" s="199" t="s">
        <v>3157</v>
      </c>
      <c r="E3389" s="199" t="s">
        <v>3158</v>
      </c>
      <c r="F3389" s="199" t="s">
        <v>176</v>
      </c>
      <c r="G3389" s="199" t="s">
        <v>407</v>
      </c>
      <c r="H3389" s="199" t="s">
        <v>3281</v>
      </c>
      <c r="I3389" s="200" t="s">
        <v>127</v>
      </c>
      <c r="J3389" s="199" t="s">
        <v>790</v>
      </c>
      <c r="K3389" s="199" t="s">
        <v>790</v>
      </c>
      <c r="L3389" s="199" t="s">
        <v>253</v>
      </c>
      <c r="M3389" s="199" t="s">
        <v>128</v>
      </c>
      <c r="N3389" s="201">
        <v>6.8533999999999997</v>
      </c>
      <c r="O3389" s="202">
        <v>255</v>
      </c>
      <c r="P3389" s="202"/>
      <c r="Q3389" s="203">
        <f t="shared" si="198"/>
        <v>0</v>
      </c>
      <c r="R3389" s="203">
        <f t="shared" si="199"/>
        <v>0</v>
      </c>
      <c r="S3389" s="213">
        <f>IF(M3389="nvt",0,IF(O3389&gt;0,VLOOKUP(M3389,'3-Productie normen'!A:K,VLOOKUP(O3389,'3-Productie normen'!$B$34:$C$35,2,FALSE),FALSE)))</f>
        <v>0</v>
      </c>
      <c r="T3389" s="213">
        <f t="shared" si="200"/>
        <v>0</v>
      </c>
      <c r="U3389" s="572"/>
    </row>
    <row r="3390" spans="1:21" ht="14.15" customHeight="1">
      <c r="A3390" s="231">
        <v>3389</v>
      </c>
      <c r="B3390" s="262" t="s">
        <v>96</v>
      </c>
      <c r="C3390" s="199" t="s">
        <v>3156</v>
      </c>
      <c r="D3390" s="199" t="s">
        <v>3157</v>
      </c>
      <c r="E3390" s="199" t="s">
        <v>3158</v>
      </c>
      <c r="F3390" s="199" t="s">
        <v>176</v>
      </c>
      <c r="G3390" s="199" t="s">
        <v>407</v>
      </c>
      <c r="H3390" s="199" t="s">
        <v>3282</v>
      </c>
      <c r="I3390" s="200" t="s">
        <v>127</v>
      </c>
      <c r="J3390" s="199" t="s">
        <v>790</v>
      </c>
      <c r="K3390" s="199" t="s">
        <v>790</v>
      </c>
      <c r="L3390" s="199" t="s">
        <v>253</v>
      </c>
      <c r="M3390" s="199" t="s">
        <v>128</v>
      </c>
      <c r="N3390" s="201">
        <v>8.3094000000000001</v>
      </c>
      <c r="O3390" s="202">
        <v>255</v>
      </c>
      <c r="P3390" s="202"/>
      <c r="Q3390" s="203">
        <f t="shared" si="198"/>
        <v>0</v>
      </c>
      <c r="R3390" s="203">
        <f t="shared" si="199"/>
        <v>0</v>
      </c>
      <c r="S3390" s="213">
        <f>IF(M3390="nvt",0,IF(O3390&gt;0,VLOOKUP(M3390,'3-Productie normen'!A:K,VLOOKUP(O3390,'3-Productie normen'!$B$34:$C$35,2,FALSE),FALSE)))</f>
        <v>0</v>
      </c>
      <c r="T3390" s="213">
        <f t="shared" si="200"/>
        <v>0</v>
      </c>
      <c r="U3390" s="572"/>
    </row>
    <row r="3391" spans="1:21" ht="14.15" customHeight="1">
      <c r="A3391" s="231">
        <v>3390</v>
      </c>
      <c r="B3391" s="262" t="s">
        <v>96</v>
      </c>
      <c r="C3391" s="199" t="s">
        <v>3156</v>
      </c>
      <c r="D3391" s="199" t="s">
        <v>3157</v>
      </c>
      <c r="E3391" s="199" t="s">
        <v>3158</v>
      </c>
      <c r="F3391" s="199" t="s">
        <v>176</v>
      </c>
      <c r="G3391" s="199" t="s">
        <v>407</v>
      </c>
      <c r="H3391" s="199" t="s">
        <v>3283</v>
      </c>
      <c r="I3391" s="200" t="s">
        <v>127</v>
      </c>
      <c r="J3391" s="199" t="s">
        <v>790</v>
      </c>
      <c r="K3391" s="199" t="s">
        <v>790</v>
      </c>
      <c r="L3391" s="199" t="s">
        <v>253</v>
      </c>
      <c r="M3391" s="199" t="s">
        <v>128</v>
      </c>
      <c r="N3391" s="201">
        <v>21.252600000000001</v>
      </c>
      <c r="O3391" s="202">
        <v>255</v>
      </c>
      <c r="P3391" s="202"/>
      <c r="Q3391" s="203">
        <f t="shared" si="198"/>
        <v>0</v>
      </c>
      <c r="R3391" s="203">
        <f t="shared" si="199"/>
        <v>0</v>
      </c>
      <c r="S3391" s="213">
        <f>IF(M3391="nvt",0,IF(O3391&gt;0,VLOOKUP(M3391,'3-Productie normen'!A:K,VLOOKUP(O3391,'3-Productie normen'!$B$34:$C$35,2,FALSE),FALSE)))</f>
        <v>0</v>
      </c>
      <c r="T3391" s="213">
        <f t="shared" si="200"/>
        <v>0</v>
      </c>
      <c r="U3391" s="572"/>
    </row>
    <row r="3392" spans="1:21" ht="14.15" customHeight="1">
      <c r="A3392" s="231">
        <v>3391</v>
      </c>
      <c r="B3392" s="262" t="s">
        <v>96</v>
      </c>
      <c r="C3392" s="199" t="s">
        <v>3156</v>
      </c>
      <c r="D3392" s="199" t="s">
        <v>3157</v>
      </c>
      <c r="E3392" s="199" t="s">
        <v>3158</v>
      </c>
      <c r="F3392" s="199" t="s">
        <v>176</v>
      </c>
      <c r="G3392" s="199" t="s">
        <v>407</v>
      </c>
      <c r="H3392" s="199" t="s">
        <v>3284</v>
      </c>
      <c r="I3392" s="200" t="s">
        <v>127</v>
      </c>
      <c r="J3392" s="199" t="s">
        <v>790</v>
      </c>
      <c r="K3392" s="199" t="s">
        <v>790</v>
      </c>
      <c r="L3392" s="199" t="s">
        <v>253</v>
      </c>
      <c r="M3392" s="199" t="s">
        <v>128</v>
      </c>
      <c r="N3392" s="201">
        <v>4.0937999999999999</v>
      </c>
      <c r="O3392" s="202">
        <v>255</v>
      </c>
      <c r="P3392" s="202"/>
      <c r="Q3392" s="203">
        <f t="shared" si="198"/>
        <v>0</v>
      </c>
      <c r="R3392" s="203">
        <f t="shared" si="199"/>
        <v>0</v>
      </c>
      <c r="S3392" s="213">
        <f>IF(M3392="nvt",0,IF(O3392&gt;0,VLOOKUP(M3392,'3-Productie normen'!A:K,VLOOKUP(O3392,'3-Productie normen'!$B$34:$C$35,2,FALSE),FALSE)))</f>
        <v>0</v>
      </c>
      <c r="T3392" s="213">
        <f t="shared" si="200"/>
        <v>0</v>
      </c>
      <c r="U3392" s="572"/>
    </row>
    <row r="3393" spans="1:21" ht="14.15" customHeight="1">
      <c r="A3393" s="231">
        <v>3392</v>
      </c>
      <c r="B3393" s="262" t="s">
        <v>96</v>
      </c>
      <c r="C3393" s="199" t="s">
        <v>3156</v>
      </c>
      <c r="D3393" s="199" t="s">
        <v>3157</v>
      </c>
      <c r="E3393" s="199" t="s">
        <v>3158</v>
      </c>
      <c r="F3393" s="199" t="s">
        <v>176</v>
      </c>
      <c r="G3393" s="199" t="s">
        <v>407</v>
      </c>
      <c r="H3393" s="199" t="s">
        <v>3285</v>
      </c>
      <c r="I3393" s="200" t="s">
        <v>127</v>
      </c>
      <c r="J3393" s="199" t="s">
        <v>790</v>
      </c>
      <c r="K3393" s="199" t="s">
        <v>790</v>
      </c>
      <c r="L3393" s="199" t="s">
        <v>253</v>
      </c>
      <c r="M3393" s="199" t="s">
        <v>128</v>
      </c>
      <c r="N3393" s="201">
        <v>2.6362000000000001</v>
      </c>
      <c r="O3393" s="202">
        <v>255</v>
      </c>
      <c r="P3393" s="202"/>
      <c r="Q3393" s="203">
        <f t="shared" si="198"/>
        <v>0</v>
      </c>
      <c r="R3393" s="203">
        <f t="shared" si="199"/>
        <v>0</v>
      </c>
      <c r="S3393" s="213">
        <f>IF(M3393="nvt",0,IF(O3393&gt;0,VLOOKUP(M3393,'3-Productie normen'!A:K,VLOOKUP(O3393,'3-Productie normen'!$B$34:$C$35,2,FALSE),FALSE)))</f>
        <v>0</v>
      </c>
      <c r="T3393" s="213">
        <f t="shared" si="200"/>
        <v>0</v>
      </c>
      <c r="U3393" s="572"/>
    </row>
    <row r="3394" spans="1:21" ht="14.15" customHeight="1">
      <c r="A3394" s="232">
        <v>3393</v>
      </c>
      <c r="B3394" s="262" t="s">
        <v>96</v>
      </c>
      <c r="C3394" s="199" t="s">
        <v>3156</v>
      </c>
      <c r="D3394" s="199" t="s">
        <v>3157</v>
      </c>
      <c r="E3394" s="199" t="s">
        <v>3158</v>
      </c>
      <c r="F3394" s="199" t="s">
        <v>176</v>
      </c>
      <c r="G3394" s="199" t="s">
        <v>407</v>
      </c>
      <c r="H3394" s="199" t="s">
        <v>3286</v>
      </c>
      <c r="I3394" s="200" t="s">
        <v>245</v>
      </c>
      <c r="J3394" s="199" t="s">
        <v>790</v>
      </c>
      <c r="K3394" s="199" t="s">
        <v>793</v>
      </c>
      <c r="L3394" s="199" t="s">
        <v>253</v>
      </c>
      <c r="M3394" s="199" t="s">
        <v>143</v>
      </c>
      <c r="N3394" s="201">
        <v>6.6474000000000002</v>
      </c>
      <c r="O3394" s="202"/>
      <c r="P3394" s="202"/>
      <c r="Q3394" s="203">
        <f t="shared" si="198"/>
        <v>0</v>
      </c>
      <c r="R3394" s="203">
        <f t="shared" si="199"/>
        <v>0</v>
      </c>
      <c r="S3394" s="213">
        <f>IF(M3394="nvt",0,IF(O3394&gt;0,VLOOKUP(M3394,'3-Productie normen'!A:K,VLOOKUP(O3394,'3-Productie normen'!$B$34:$C$35,2,FALSE),FALSE)))</f>
        <v>0</v>
      </c>
      <c r="T3394" s="213">
        <f t="shared" si="200"/>
        <v>0</v>
      </c>
      <c r="U3394" s="572"/>
    </row>
    <row r="3395" spans="1:21" ht="14.15" customHeight="1">
      <c r="A3395" s="231">
        <v>3394</v>
      </c>
      <c r="B3395" s="262" t="s">
        <v>96</v>
      </c>
      <c r="C3395" s="199" t="s">
        <v>3156</v>
      </c>
      <c r="D3395" s="199" t="s">
        <v>3157</v>
      </c>
      <c r="E3395" s="199" t="s">
        <v>3158</v>
      </c>
      <c r="F3395" s="199" t="s">
        <v>176</v>
      </c>
      <c r="G3395" s="199" t="s">
        <v>407</v>
      </c>
      <c r="H3395" s="199" t="s">
        <v>3287</v>
      </c>
      <c r="I3395" s="200" t="s">
        <v>127</v>
      </c>
      <c r="J3395" s="199" t="s">
        <v>790</v>
      </c>
      <c r="K3395" s="199" t="s">
        <v>791</v>
      </c>
      <c r="L3395" s="199" t="s">
        <v>253</v>
      </c>
      <c r="M3395" s="199" t="s">
        <v>128</v>
      </c>
      <c r="N3395" s="201">
        <v>18.7714</v>
      </c>
      <c r="O3395" s="202">
        <v>255</v>
      </c>
      <c r="P3395" s="202"/>
      <c r="Q3395" s="203">
        <f t="shared" si="198"/>
        <v>0</v>
      </c>
      <c r="R3395" s="203">
        <f t="shared" si="199"/>
        <v>0</v>
      </c>
      <c r="S3395" s="213">
        <f>IF(M3395="nvt",0,IF(O3395&gt;0,VLOOKUP(M3395,'3-Productie normen'!A:K,VLOOKUP(O3395,'3-Productie normen'!$B$34:$C$35,2,FALSE),FALSE)))</f>
        <v>0</v>
      </c>
      <c r="T3395" s="213">
        <f t="shared" si="200"/>
        <v>0</v>
      </c>
      <c r="U3395" s="572"/>
    </row>
    <row r="3396" spans="1:21" ht="14.15" customHeight="1">
      <c r="A3396" s="231">
        <v>3395</v>
      </c>
      <c r="B3396" s="262" t="s">
        <v>96</v>
      </c>
      <c r="C3396" s="199" t="s">
        <v>3156</v>
      </c>
      <c r="D3396" s="199" t="s">
        <v>3157</v>
      </c>
      <c r="E3396" s="199" t="s">
        <v>3158</v>
      </c>
      <c r="F3396" s="199" t="s">
        <v>176</v>
      </c>
      <c r="G3396" s="199" t="s">
        <v>407</v>
      </c>
      <c r="H3396" s="199" t="s">
        <v>3288</v>
      </c>
      <c r="I3396" s="200" t="s">
        <v>125</v>
      </c>
      <c r="J3396" s="199" t="s">
        <v>222</v>
      </c>
      <c r="K3396" s="199" t="s">
        <v>279</v>
      </c>
      <c r="L3396" s="199" t="s">
        <v>3159</v>
      </c>
      <c r="M3396" s="199" t="s">
        <v>129</v>
      </c>
      <c r="N3396" s="201">
        <v>17.247199999999999</v>
      </c>
      <c r="O3396" s="202" t="s">
        <v>81</v>
      </c>
      <c r="P3396" s="202"/>
      <c r="Q3396" s="203">
        <f t="shared" si="198"/>
        <v>0</v>
      </c>
      <c r="R3396" s="203">
        <f t="shared" si="199"/>
        <v>0</v>
      </c>
      <c r="S3396" s="213">
        <f>IF(M3396="nvt",0,IF(O3396&gt;0,VLOOKUP(M3396,'3-Productie normen'!A:K,VLOOKUP(O3396,'3-Productie normen'!$B$34:$C$35,2,FALSE),FALSE)))</f>
        <v>0</v>
      </c>
      <c r="T3396" s="213">
        <f t="shared" si="200"/>
        <v>0</v>
      </c>
      <c r="U3396" s="572"/>
    </row>
    <row r="3397" spans="1:21" ht="14.15" customHeight="1">
      <c r="A3397" s="231">
        <v>3396</v>
      </c>
      <c r="B3397" s="262" t="s">
        <v>96</v>
      </c>
      <c r="C3397" s="199" t="s">
        <v>3156</v>
      </c>
      <c r="D3397" s="199" t="s">
        <v>3157</v>
      </c>
      <c r="E3397" s="199" t="s">
        <v>3158</v>
      </c>
      <c r="F3397" s="199" t="s">
        <v>176</v>
      </c>
      <c r="G3397" s="199" t="s">
        <v>407</v>
      </c>
      <c r="H3397" s="199" t="s">
        <v>3289</v>
      </c>
      <c r="I3397" s="200" t="s">
        <v>143</v>
      </c>
      <c r="J3397" s="199" t="s">
        <v>209</v>
      </c>
      <c r="K3397" s="199" t="s">
        <v>210</v>
      </c>
      <c r="L3397" s="199" t="s">
        <v>211</v>
      </c>
      <c r="M3397" s="199" t="s">
        <v>143</v>
      </c>
      <c r="N3397" s="201">
        <v>5.7892999999999999</v>
      </c>
      <c r="O3397" s="202"/>
      <c r="P3397" s="202"/>
      <c r="Q3397" s="203">
        <f t="shared" si="198"/>
        <v>0</v>
      </c>
      <c r="R3397" s="203">
        <f t="shared" si="199"/>
        <v>0</v>
      </c>
      <c r="S3397" s="213">
        <f>IF(M3397="nvt",0,IF(O3397&gt;0,VLOOKUP(M3397,'3-Productie normen'!A:K,VLOOKUP(O3397,'3-Productie normen'!$B$34:$C$35,2,FALSE),FALSE)))</f>
        <v>0</v>
      </c>
      <c r="T3397" s="213">
        <f t="shared" si="200"/>
        <v>0</v>
      </c>
      <c r="U3397" s="572"/>
    </row>
    <row r="3398" spans="1:21" ht="14.15" customHeight="1">
      <c r="A3398" s="231">
        <v>3397</v>
      </c>
      <c r="B3398" s="262" t="s">
        <v>96</v>
      </c>
      <c r="C3398" s="199" t="s">
        <v>3156</v>
      </c>
      <c r="D3398" s="199" t="s">
        <v>3157</v>
      </c>
      <c r="E3398" s="199" t="s">
        <v>3158</v>
      </c>
      <c r="F3398" s="199" t="s">
        <v>176</v>
      </c>
      <c r="G3398" s="199" t="s">
        <v>407</v>
      </c>
      <c r="H3398" s="199" t="s">
        <v>3290</v>
      </c>
      <c r="I3398" s="200" t="s">
        <v>125</v>
      </c>
      <c r="J3398" s="199" t="s">
        <v>222</v>
      </c>
      <c r="K3398" s="199" t="s">
        <v>223</v>
      </c>
      <c r="L3398" s="199" t="s">
        <v>3159</v>
      </c>
      <c r="M3398" s="199" t="s">
        <v>129</v>
      </c>
      <c r="N3398" s="201">
        <v>3.6867000000000001</v>
      </c>
      <c r="O3398" s="202" t="s">
        <v>81</v>
      </c>
      <c r="P3398" s="202"/>
      <c r="Q3398" s="203">
        <f t="shared" si="198"/>
        <v>0</v>
      </c>
      <c r="R3398" s="203">
        <f t="shared" si="199"/>
        <v>0</v>
      </c>
      <c r="S3398" s="213">
        <f>IF(M3398="nvt",0,IF(O3398&gt;0,VLOOKUP(M3398,'3-Productie normen'!A:K,VLOOKUP(O3398,'3-Productie normen'!$B$34:$C$35,2,FALSE),FALSE)))</f>
        <v>0</v>
      </c>
      <c r="T3398" s="213">
        <f t="shared" si="200"/>
        <v>0</v>
      </c>
      <c r="U3398" s="572"/>
    </row>
    <row r="3399" spans="1:21" ht="14.15" customHeight="1">
      <c r="A3399" s="231">
        <v>3398</v>
      </c>
      <c r="B3399" s="262" t="s">
        <v>96</v>
      </c>
      <c r="C3399" s="199" t="s">
        <v>3156</v>
      </c>
      <c r="D3399" s="199" t="s">
        <v>3157</v>
      </c>
      <c r="E3399" s="199" t="s">
        <v>3158</v>
      </c>
      <c r="F3399" s="199" t="s">
        <v>176</v>
      </c>
      <c r="G3399" s="199" t="s">
        <v>407</v>
      </c>
      <c r="H3399" s="199" t="s">
        <v>3291</v>
      </c>
      <c r="I3399" s="200" t="s">
        <v>125</v>
      </c>
      <c r="J3399" s="199" t="s">
        <v>222</v>
      </c>
      <c r="K3399" s="199" t="s">
        <v>223</v>
      </c>
      <c r="L3399" s="199" t="s">
        <v>3159</v>
      </c>
      <c r="M3399" s="199" t="s">
        <v>129</v>
      </c>
      <c r="N3399" s="201">
        <v>13.827299999999999</v>
      </c>
      <c r="O3399" s="202" t="s">
        <v>81</v>
      </c>
      <c r="P3399" s="202"/>
      <c r="Q3399" s="203">
        <f t="shared" si="198"/>
        <v>0</v>
      </c>
      <c r="R3399" s="203">
        <f t="shared" si="199"/>
        <v>0</v>
      </c>
      <c r="S3399" s="213">
        <f>IF(M3399="nvt",0,IF(O3399&gt;0,VLOOKUP(M3399,'3-Productie normen'!A:K,VLOOKUP(O3399,'3-Productie normen'!$B$34:$C$35,2,FALSE),FALSE)))</f>
        <v>0</v>
      </c>
      <c r="T3399" s="213">
        <f t="shared" si="200"/>
        <v>0</v>
      </c>
      <c r="U3399" s="572"/>
    </row>
    <row r="3400" spans="1:21" ht="14.15" customHeight="1">
      <c r="A3400" s="231">
        <v>3399</v>
      </c>
      <c r="B3400" s="262" t="s">
        <v>96</v>
      </c>
      <c r="C3400" s="199" t="s">
        <v>3156</v>
      </c>
      <c r="D3400" s="199" t="s">
        <v>3157</v>
      </c>
      <c r="E3400" s="199" t="s">
        <v>3158</v>
      </c>
      <c r="F3400" s="199" t="s">
        <v>176</v>
      </c>
      <c r="G3400" s="199" t="s">
        <v>407</v>
      </c>
      <c r="H3400" s="199" t="s">
        <v>3292</v>
      </c>
      <c r="I3400" s="200" t="s">
        <v>125</v>
      </c>
      <c r="J3400" s="199" t="s">
        <v>222</v>
      </c>
      <c r="K3400" s="199" t="s">
        <v>223</v>
      </c>
      <c r="L3400" s="199" t="s">
        <v>3159</v>
      </c>
      <c r="M3400" s="199" t="s">
        <v>129</v>
      </c>
      <c r="N3400" s="201">
        <v>1.4275</v>
      </c>
      <c r="O3400" s="202" t="s">
        <v>81</v>
      </c>
      <c r="P3400" s="202"/>
      <c r="Q3400" s="203">
        <f t="shared" si="198"/>
        <v>0</v>
      </c>
      <c r="R3400" s="203">
        <f t="shared" si="199"/>
        <v>0</v>
      </c>
      <c r="S3400" s="213">
        <f>IF(M3400="nvt",0,IF(O3400&gt;0,VLOOKUP(M3400,'3-Productie normen'!A:K,VLOOKUP(O3400,'3-Productie normen'!$B$34:$C$35,2,FALSE),FALSE)))</f>
        <v>0</v>
      </c>
      <c r="T3400" s="213">
        <f t="shared" si="200"/>
        <v>0</v>
      </c>
      <c r="U3400" s="572"/>
    </row>
    <row r="3401" spans="1:21" ht="14.15" customHeight="1">
      <c r="A3401" s="231">
        <v>3400</v>
      </c>
      <c r="B3401" s="262" t="s">
        <v>96</v>
      </c>
      <c r="C3401" s="199" t="s">
        <v>3156</v>
      </c>
      <c r="D3401" s="199" t="s">
        <v>3157</v>
      </c>
      <c r="E3401" s="199" t="s">
        <v>3158</v>
      </c>
      <c r="F3401" s="199" t="s">
        <v>176</v>
      </c>
      <c r="G3401" s="199" t="s">
        <v>407</v>
      </c>
      <c r="H3401" s="199" t="s">
        <v>3293</v>
      </c>
      <c r="I3401" s="200" t="s">
        <v>125</v>
      </c>
      <c r="J3401" s="199" t="s">
        <v>222</v>
      </c>
      <c r="K3401" s="199" t="s">
        <v>223</v>
      </c>
      <c r="L3401" s="199" t="s">
        <v>3159</v>
      </c>
      <c r="M3401" s="199" t="s">
        <v>129</v>
      </c>
      <c r="N3401" s="201">
        <v>1.4275</v>
      </c>
      <c r="O3401" s="202" t="s">
        <v>81</v>
      </c>
      <c r="P3401" s="202"/>
      <c r="Q3401" s="203">
        <f t="shared" si="198"/>
        <v>0</v>
      </c>
      <c r="R3401" s="203">
        <f t="shared" si="199"/>
        <v>0</v>
      </c>
      <c r="S3401" s="213">
        <f>IF(M3401="nvt",0,IF(O3401&gt;0,VLOOKUP(M3401,'3-Productie normen'!A:K,VLOOKUP(O3401,'3-Productie normen'!$B$34:$C$35,2,FALSE),FALSE)))</f>
        <v>0</v>
      </c>
      <c r="T3401" s="213">
        <f t="shared" si="200"/>
        <v>0</v>
      </c>
      <c r="U3401" s="572"/>
    </row>
    <row r="3402" spans="1:21" ht="14.15" customHeight="1">
      <c r="A3402" s="232">
        <v>3401</v>
      </c>
      <c r="B3402" s="262" t="s">
        <v>96</v>
      </c>
      <c r="C3402" s="199" t="s">
        <v>3156</v>
      </c>
      <c r="D3402" s="199" t="s">
        <v>3157</v>
      </c>
      <c r="E3402" s="199" t="s">
        <v>3158</v>
      </c>
      <c r="F3402" s="199" t="s">
        <v>176</v>
      </c>
      <c r="G3402" s="199" t="s">
        <v>407</v>
      </c>
      <c r="H3402" s="199" t="s">
        <v>3294</v>
      </c>
      <c r="I3402" s="200" t="s">
        <v>125</v>
      </c>
      <c r="J3402" s="199" t="s">
        <v>222</v>
      </c>
      <c r="K3402" s="199" t="s">
        <v>223</v>
      </c>
      <c r="L3402" s="199" t="s">
        <v>3159</v>
      </c>
      <c r="M3402" s="199" t="s">
        <v>129</v>
      </c>
      <c r="N3402" s="201">
        <v>12.785500000000001</v>
      </c>
      <c r="O3402" s="202" t="s">
        <v>81</v>
      </c>
      <c r="P3402" s="202"/>
      <c r="Q3402" s="203">
        <f t="shared" si="198"/>
        <v>0</v>
      </c>
      <c r="R3402" s="203">
        <f t="shared" si="199"/>
        <v>0</v>
      </c>
      <c r="S3402" s="213">
        <f>IF(M3402="nvt",0,IF(O3402&gt;0,VLOOKUP(M3402,'3-Productie normen'!A:K,VLOOKUP(O3402,'3-Productie normen'!$B$34:$C$35,2,FALSE),FALSE)))</f>
        <v>0</v>
      </c>
      <c r="T3402" s="213">
        <f t="shared" si="200"/>
        <v>0</v>
      </c>
      <c r="U3402" s="572"/>
    </row>
    <row r="3403" spans="1:21" ht="14.15" customHeight="1">
      <c r="A3403" s="231">
        <v>3402</v>
      </c>
      <c r="B3403" s="262" t="s">
        <v>96</v>
      </c>
      <c r="C3403" s="199" t="s">
        <v>3156</v>
      </c>
      <c r="D3403" s="199" t="s">
        <v>3157</v>
      </c>
      <c r="E3403" s="199" t="s">
        <v>3158</v>
      </c>
      <c r="F3403" s="199" t="s">
        <v>176</v>
      </c>
      <c r="G3403" s="199" t="s">
        <v>407</v>
      </c>
      <c r="H3403" s="199" t="s">
        <v>3295</v>
      </c>
      <c r="I3403" s="200" t="s">
        <v>125</v>
      </c>
      <c r="J3403" s="199" t="s">
        <v>222</v>
      </c>
      <c r="K3403" s="199" t="s">
        <v>223</v>
      </c>
      <c r="L3403" s="199" t="s">
        <v>3159</v>
      </c>
      <c r="M3403" s="199" t="s">
        <v>129</v>
      </c>
      <c r="N3403" s="201">
        <v>1.484</v>
      </c>
      <c r="O3403" s="202" t="s">
        <v>81</v>
      </c>
      <c r="P3403" s="202"/>
      <c r="Q3403" s="203">
        <f t="shared" si="198"/>
        <v>0</v>
      </c>
      <c r="R3403" s="203">
        <f t="shared" si="199"/>
        <v>0</v>
      </c>
      <c r="S3403" s="213">
        <f>IF(M3403="nvt",0,IF(O3403&gt;0,VLOOKUP(M3403,'3-Productie normen'!A:K,VLOOKUP(O3403,'3-Productie normen'!$B$34:$C$35,2,FALSE),FALSE)))</f>
        <v>0</v>
      </c>
      <c r="T3403" s="213">
        <f t="shared" si="200"/>
        <v>0</v>
      </c>
      <c r="U3403" s="572"/>
    </row>
    <row r="3404" spans="1:21" ht="14.15" customHeight="1">
      <c r="A3404" s="231">
        <v>3403</v>
      </c>
      <c r="B3404" s="262" t="s">
        <v>96</v>
      </c>
      <c r="C3404" s="199" t="s">
        <v>3156</v>
      </c>
      <c r="D3404" s="199" t="s">
        <v>3157</v>
      </c>
      <c r="E3404" s="199" t="s">
        <v>3158</v>
      </c>
      <c r="F3404" s="199" t="s">
        <v>176</v>
      </c>
      <c r="G3404" s="199" t="s">
        <v>407</v>
      </c>
      <c r="H3404" s="199" t="s">
        <v>3296</v>
      </c>
      <c r="I3404" s="200" t="s">
        <v>125</v>
      </c>
      <c r="J3404" s="199" t="s">
        <v>222</v>
      </c>
      <c r="K3404" s="199" t="s">
        <v>223</v>
      </c>
      <c r="L3404" s="199" t="s">
        <v>3159</v>
      </c>
      <c r="M3404" s="199" t="s">
        <v>129</v>
      </c>
      <c r="N3404" s="201">
        <v>1.484</v>
      </c>
      <c r="O3404" s="202" t="s">
        <v>81</v>
      </c>
      <c r="P3404" s="202"/>
      <c r="Q3404" s="203">
        <f t="shared" si="198"/>
        <v>0</v>
      </c>
      <c r="R3404" s="203">
        <f t="shared" si="199"/>
        <v>0</v>
      </c>
      <c r="S3404" s="213">
        <f>IF(M3404="nvt",0,IF(O3404&gt;0,VLOOKUP(M3404,'3-Productie normen'!A:K,VLOOKUP(O3404,'3-Productie normen'!$B$34:$C$35,2,FALSE),FALSE)))</f>
        <v>0</v>
      </c>
      <c r="T3404" s="213">
        <f t="shared" si="200"/>
        <v>0</v>
      </c>
      <c r="U3404" s="572"/>
    </row>
    <row r="3405" spans="1:21" ht="14.15" customHeight="1">
      <c r="A3405" s="231">
        <v>3404</v>
      </c>
      <c r="B3405" s="262" t="s">
        <v>96</v>
      </c>
      <c r="C3405" s="199" t="s">
        <v>3156</v>
      </c>
      <c r="D3405" s="199" t="s">
        <v>3157</v>
      </c>
      <c r="E3405" s="199" t="s">
        <v>3158</v>
      </c>
      <c r="F3405" s="199" t="s">
        <v>176</v>
      </c>
      <c r="G3405" s="199" t="s">
        <v>407</v>
      </c>
      <c r="H3405" s="199" t="s">
        <v>3297</v>
      </c>
      <c r="I3405" s="200" t="s">
        <v>130</v>
      </c>
      <c r="J3405" s="199" t="s">
        <v>209</v>
      </c>
      <c r="K3405" s="199" t="s">
        <v>220</v>
      </c>
      <c r="L3405" s="199" t="s">
        <v>3164</v>
      </c>
      <c r="M3405" s="199" t="s">
        <v>140</v>
      </c>
      <c r="N3405" s="201">
        <v>19.054300000000001</v>
      </c>
      <c r="O3405" s="202" t="s">
        <v>81</v>
      </c>
      <c r="P3405" s="202"/>
      <c r="Q3405" s="203">
        <f t="shared" si="198"/>
        <v>0</v>
      </c>
      <c r="R3405" s="203">
        <f t="shared" si="199"/>
        <v>0</v>
      </c>
      <c r="S3405" s="213">
        <f>IF(M3405="nvt",0,IF(O3405&gt;0,VLOOKUP(M3405,'3-Productie normen'!A:K,VLOOKUP(O3405,'3-Productie normen'!$B$34:$C$35,2,FALSE),FALSE)))</f>
        <v>0</v>
      </c>
      <c r="T3405" s="213">
        <f t="shared" si="200"/>
        <v>0</v>
      </c>
      <c r="U3405" s="572"/>
    </row>
    <row r="3406" spans="1:21" ht="14.15" customHeight="1">
      <c r="A3406" s="231">
        <v>3405</v>
      </c>
      <c r="B3406" s="262" t="s">
        <v>96</v>
      </c>
      <c r="C3406" s="199" t="s">
        <v>3156</v>
      </c>
      <c r="D3406" s="199" t="s">
        <v>3157</v>
      </c>
      <c r="E3406" s="199" t="s">
        <v>3158</v>
      </c>
      <c r="F3406" s="199" t="s">
        <v>176</v>
      </c>
      <c r="G3406" s="199" t="s">
        <v>407</v>
      </c>
      <c r="H3406" s="199" t="s">
        <v>3298</v>
      </c>
      <c r="I3406" s="200" t="s">
        <v>130</v>
      </c>
      <c r="J3406" s="199" t="s">
        <v>209</v>
      </c>
      <c r="K3406" s="199" t="s">
        <v>215</v>
      </c>
      <c r="L3406" s="199" t="s">
        <v>253</v>
      </c>
      <c r="M3406" s="199" t="s">
        <v>134</v>
      </c>
      <c r="N3406" s="201">
        <v>8.2975999999999992</v>
      </c>
      <c r="O3406" s="202" t="s">
        <v>81</v>
      </c>
      <c r="P3406" s="202"/>
      <c r="Q3406" s="203">
        <f t="shared" si="198"/>
        <v>0</v>
      </c>
      <c r="R3406" s="203">
        <f t="shared" si="199"/>
        <v>0</v>
      </c>
      <c r="S3406" s="213">
        <f>IF(M3406="nvt",0,IF(O3406&gt;0,VLOOKUP(M3406,'3-Productie normen'!A:K,VLOOKUP(O3406,'3-Productie normen'!$B$34:$C$35,2,FALSE),FALSE)))</f>
        <v>0</v>
      </c>
      <c r="T3406" s="213">
        <f t="shared" si="200"/>
        <v>0</v>
      </c>
      <c r="U3406" s="572"/>
    </row>
    <row r="3407" spans="1:21" ht="14.15" customHeight="1">
      <c r="A3407" s="231">
        <v>3406</v>
      </c>
      <c r="B3407" s="262" t="s">
        <v>96</v>
      </c>
      <c r="C3407" s="199" t="s">
        <v>3156</v>
      </c>
      <c r="D3407" s="199" t="s">
        <v>3157</v>
      </c>
      <c r="E3407" s="199" t="s">
        <v>3158</v>
      </c>
      <c r="F3407" s="199" t="s">
        <v>176</v>
      </c>
      <c r="G3407" s="199" t="s">
        <v>407</v>
      </c>
      <c r="H3407" s="199" t="s">
        <v>3299</v>
      </c>
      <c r="I3407" s="200" t="s">
        <v>143</v>
      </c>
      <c r="J3407" s="199" t="s">
        <v>209</v>
      </c>
      <c r="K3407" s="199" t="s">
        <v>210</v>
      </c>
      <c r="L3407" s="199" t="s">
        <v>211</v>
      </c>
      <c r="M3407" s="199" t="s">
        <v>143</v>
      </c>
      <c r="N3407" s="201">
        <v>32.177900000000001</v>
      </c>
      <c r="O3407" s="202"/>
      <c r="P3407" s="202"/>
      <c r="Q3407" s="203">
        <f t="shared" si="198"/>
        <v>0</v>
      </c>
      <c r="R3407" s="203">
        <f t="shared" si="199"/>
        <v>0</v>
      </c>
      <c r="S3407" s="213">
        <f>IF(M3407="nvt",0,IF(O3407&gt;0,VLOOKUP(M3407,'3-Productie normen'!A:K,VLOOKUP(O3407,'3-Productie normen'!$B$34:$C$35,2,FALSE),FALSE)))</f>
        <v>0</v>
      </c>
      <c r="T3407" s="213">
        <f t="shared" si="200"/>
        <v>0</v>
      </c>
      <c r="U3407" s="572"/>
    </row>
    <row r="3408" spans="1:21" ht="14.15" customHeight="1">
      <c r="A3408" s="231">
        <v>3407</v>
      </c>
      <c r="B3408" s="262" t="s">
        <v>96</v>
      </c>
      <c r="C3408" s="199" t="s">
        <v>3156</v>
      </c>
      <c r="D3408" s="199" t="s">
        <v>3157</v>
      </c>
      <c r="E3408" s="199" t="s">
        <v>3158</v>
      </c>
      <c r="F3408" s="199" t="s">
        <v>176</v>
      </c>
      <c r="G3408" s="199" t="s">
        <v>407</v>
      </c>
      <c r="H3408" s="199" t="s">
        <v>3300</v>
      </c>
      <c r="I3408" s="200" t="s">
        <v>245</v>
      </c>
      <c r="J3408" s="199" t="s">
        <v>255</v>
      </c>
      <c r="K3408" s="199" t="s">
        <v>256</v>
      </c>
      <c r="L3408" s="199" t="s">
        <v>253</v>
      </c>
      <c r="M3408" s="199" t="s">
        <v>143</v>
      </c>
      <c r="N3408" s="201">
        <v>6.3308</v>
      </c>
      <c r="O3408" s="202"/>
      <c r="P3408" s="202"/>
      <c r="Q3408" s="203">
        <f t="shared" si="198"/>
        <v>0</v>
      </c>
      <c r="R3408" s="203">
        <f t="shared" si="199"/>
        <v>0</v>
      </c>
      <c r="S3408" s="213">
        <f>IF(M3408="nvt",0,IF(O3408&gt;0,VLOOKUP(M3408,'3-Productie normen'!A:K,VLOOKUP(O3408,'3-Productie normen'!$B$34:$C$35,2,FALSE),FALSE)))</f>
        <v>0</v>
      </c>
      <c r="T3408" s="213">
        <f t="shared" si="200"/>
        <v>0</v>
      </c>
      <c r="U3408" s="572"/>
    </row>
    <row r="3409" spans="1:21" ht="14.15" customHeight="1">
      <c r="A3409" s="231">
        <v>3408</v>
      </c>
      <c r="B3409" s="262" t="s">
        <v>96</v>
      </c>
      <c r="C3409" s="199" t="s">
        <v>3156</v>
      </c>
      <c r="D3409" s="199" t="s">
        <v>3157</v>
      </c>
      <c r="E3409" s="199" t="s">
        <v>3158</v>
      </c>
      <c r="F3409" s="199" t="s">
        <v>176</v>
      </c>
      <c r="G3409" s="199" t="s">
        <v>407</v>
      </c>
      <c r="H3409" s="199" t="s">
        <v>3301</v>
      </c>
      <c r="I3409" s="200" t="s">
        <v>123</v>
      </c>
      <c r="J3409" s="199" t="s">
        <v>179</v>
      </c>
      <c r="K3409" s="199" t="s">
        <v>179</v>
      </c>
      <c r="L3409" s="199" t="s">
        <v>3162</v>
      </c>
      <c r="M3409" s="199" t="s">
        <v>122</v>
      </c>
      <c r="N3409" s="201">
        <v>121.7876</v>
      </c>
      <c r="O3409" s="202" t="s">
        <v>81</v>
      </c>
      <c r="P3409" s="202"/>
      <c r="Q3409" s="203">
        <f t="shared" si="198"/>
        <v>0</v>
      </c>
      <c r="R3409" s="203">
        <f t="shared" si="199"/>
        <v>0</v>
      </c>
      <c r="S3409" s="213">
        <f>IF(M3409="nvt",0,IF(O3409&gt;0,VLOOKUP(M3409,'3-Productie normen'!A:K,VLOOKUP(O3409,'3-Productie normen'!$B$34:$C$35,2,FALSE),FALSE)))</f>
        <v>0</v>
      </c>
      <c r="T3409" s="213">
        <f t="shared" si="200"/>
        <v>0</v>
      </c>
      <c r="U3409" s="572"/>
    </row>
    <row r="3410" spans="1:21" ht="14.15" customHeight="1">
      <c r="A3410" s="232">
        <v>3409</v>
      </c>
      <c r="B3410" s="262" t="s">
        <v>96</v>
      </c>
      <c r="C3410" s="199" t="s">
        <v>3156</v>
      </c>
      <c r="D3410" s="199" t="s">
        <v>3157</v>
      </c>
      <c r="E3410" s="199" t="s">
        <v>3158</v>
      </c>
      <c r="F3410" s="199" t="s">
        <v>176</v>
      </c>
      <c r="G3410" s="199" t="s">
        <v>407</v>
      </c>
      <c r="H3410" s="199" t="s">
        <v>3302</v>
      </c>
      <c r="I3410" s="200" t="s">
        <v>245</v>
      </c>
      <c r="J3410" s="199" t="s">
        <v>255</v>
      </c>
      <c r="K3410" s="199" t="s">
        <v>566</v>
      </c>
      <c r="L3410" s="199" t="s">
        <v>253</v>
      </c>
      <c r="M3410" s="199" t="s">
        <v>143</v>
      </c>
      <c r="N3410" s="201">
        <v>5.7298999999999998</v>
      </c>
      <c r="O3410" s="202"/>
      <c r="P3410" s="202"/>
      <c r="Q3410" s="203">
        <f t="shared" si="198"/>
        <v>0</v>
      </c>
      <c r="R3410" s="203">
        <f t="shared" si="199"/>
        <v>0</v>
      </c>
      <c r="S3410" s="213">
        <f>IF(M3410="nvt",0,IF(O3410&gt;0,VLOOKUP(M3410,'3-Productie normen'!A:K,VLOOKUP(O3410,'3-Productie normen'!$B$34:$C$35,2,FALSE),FALSE)))</f>
        <v>0</v>
      </c>
      <c r="T3410" s="213">
        <f t="shared" si="200"/>
        <v>0</v>
      </c>
      <c r="U3410" s="572"/>
    </row>
    <row r="3411" spans="1:21" ht="14.15" customHeight="1">
      <c r="A3411" s="231">
        <v>3410</v>
      </c>
      <c r="B3411" s="262" t="s">
        <v>96</v>
      </c>
      <c r="C3411" s="199" t="s">
        <v>3156</v>
      </c>
      <c r="D3411" s="199" t="s">
        <v>3157</v>
      </c>
      <c r="E3411" s="199" t="s">
        <v>3158</v>
      </c>
      <c r="F3411" s="199" t="s">
        <v>176</v>
      </c>
      <c r="G3411" s="199" t="s">
        <v>407</v>
      </c>
      <c r="H3411" s="199" t="s">
        <v>3303</v>
      </c>
      <c r="I3411" s="200" t="s">
        <v>123</v>
      </c>
      <c r="J3411" s="199" t="s">
        <v>179</v>
      </c>
      <c r="K3411" s="199" t="s">
        <v>179</v>
      </c>
      <c r="L3411" s="199" t="s">
        <v>3162</v>
      </c>
      <c r="M3411" s="199" t="s">
        <v>122</v>
      </c>
      <c r="N3411" s="201">
        <v>5.7864000000000004</v>
      </c>
      <c r="O3411" s="202" t="s">
        <v>81</v>
      </c>
      <c r="P3411" s="202"/>
      <c r="Q3411" s="203">
        <f t="shared" si="198"/>
        <v>0</v>
      </c>
      <c r="R3411" s="203">
        <f t="shared" si="199"/>
        <v>0</v>
      </c>
      <c r="S3411" s="213">
        <f>IF(M3411="nvt",0,IF(O3411&gt;0,VLOOKUP(M3411,'3-Productie normen'!A:K,VLOOKUP(O3411,'3-Productie normen'!$B$34:$C$35,2,FALSE),FALSE)))</f>
        <v>0</v>
      </c>
      <c r="T3411" s="213">
        <f t="shared" si="200"/>
        <v>0</v>
      </c>
      <c r="U3411" s="572"/>
    </row>
    <row r="3412" spans="1:21" ht="14.15" customHeight="1">
      <c r="A3412" s="231">
        <v>3411</v>
      </c>
      <c r="B3412" s="262" t="s">
        <v>96</v>
      </c>
      <c r="C3412" s="199" t="s">
        <v>3156</v>
      </c>
      <c r="D3412" s="199" t="s">
        <v>3157</v>
      </c>
      <c r="E3412" s="199" t="s">
        <v>3158</v>
      </c>
      <c r="F3412" s="199" t="s">
        <v>176</v>
      </c>
      <c r="G3412" s="199" t="s">
        <v>407</v>
      </c>
      <c r="H3412" s="199" t="s">
        <v>3304</v>
      </c>
      <c r="I3412" s="200" t="s">
        <v>123</v>
      </c>
      <c r="J3412" s="199" t="s">
        <v>179</v>
      </c>
      <c r="K3412" s="199" t="s">
        <v>179</v>
      </c>
      <c r="L3412" s="199" t="s">
        <v>3162</v>
      </c>
      <c r="M3412" s="199" t="s">
        <v>122</v>
      </c>
      <c r="N3412" s="201">
        <v>5.0753000000000004</v>
      </c>
      <c r="O3412" s="202" t="s">
        <v>81</v>
      </c>
      <c r="P3412" s="202"/>
      <c r="Q3412" s="203">
        <f t="shared" si="198"/>
        <v>0</v>
      </c>
      <c r="R3412" s="203">
        <f t="shared" si="199"/>
        <v>0</v>
      </c>
      <c r="S3412" s="213">
        <f>IF(M3412="nvt",0,IF(O3412&gt;0,VLOOKUP(M3412,'3-Productie normen'!A:K,VLOOKUP(O3412,'3-Productie normen'!$B$34:$C$35,2,FALSE),FALSE)))</f>
        <v>0</v>
      </c>
      <c r="T3412" s="213">
        <f t="shared" si="200"/>
        <v>0</v>
      </c>
      <c r="U3412" s="572"/>
    </row>
    <row r="3413" spans="1:21" ht="14.15" customHeight="1">
      <c r="A3413" s="231">
        <v>3412</v>
      </c>
      <c r="B3413" s="262" t="s">
        <v>96</v>
      </c>
      <c r="C3413" s="199" t="s">
        <v>3156</v>
      </c>
      <c r="D3413" s="199" t="s">
        <v>3157</v>
      </c>
      <c r="E3413" s="199" t="s">
        <v>3158</v>
      </c>
      <c r="F3413" s="199" t="s">
        <v>176</v>
      </c>
      <c r="G3413" s="199" t="s">
        <v>407</v>
      </c>
      <c r="H3413" s="199" t="s">
        <v>3305</v>
      </c>
      <c r="I3413" s="200" t="s">
        <v>123</v>
      </c>
      <c r="J3413" s="199" t="s">
        <v>179</v>
      </c>
      <c r="K3413" s="199" t="s">
        <v>179</v>
      </c>
      <c r="L3413" s="199" t="s">
        <v>3162</v>
      </c>
      <c r="M3413" s="199" t="s">
        <v>122</v>
      </c>
      <c r="N3413" s="201">
        <v>5.2256999999999998</v>
      </c>
      <c r="O3413" s="202" t="s">
        <v>81</v>
      </c>
      <c r="P3413" s="202"/>
      <c r="Q3413" s="203">
        <f t="shared" si="198"/>
        <v>0</v>
      </c>
      <c r="R3413" s="203">
        <f t="shared" si="199"/>
        <v>0</v>
      </c>
      <c r="S3413" s="213">
        <f>IF(M3413="nvt",0,IF(O3413&gt;0,VLOOKUP(M3413,'3-Productie normen'!A:K,VLOOKUP(O3413,'3-Productie normen'!$B$34:$C$35,2,FALSE),FALSE)))</f>
        <v>0</v>
      </c>
      <c r="T3413" s="213">
        <f t="shared" si="200"/>
        <v>0</v>
      </c>
      <c r="U3413" s="572"/>
    </row>
    <row r="3414" spans="1:21" ht="14.15" customHeight="1">
      <c r="A3414" s="231">
        <v>3413</v>
      </c>
      <c r="B3414" s="262" t="s">
        <v>96</v>
      </c>
      <c r="C3414" s="199" t="s">
        <v>3156</v>
      </c>
      <c r="D3414" s="199" t="s">
        <v>3157</v>
      </c>
      <c r="E3414" s="199" t="s">
        <v>3158</v>
      </c>
      <c r="F3414" s="199" t="s">
        <v>176</v>
      </c>
      <c r="G3414" s="199" t="s">
        <v>407</v>
      </c>
      <c r="H3414" s="199" t="s">
        <v>3306</v>
      </c>
      <c r="I3414" s="207" t="s">
        <v>123</v>
      </c>
      <c r="J3414" s="199" t="s">
        <v>179</v>
      </c>
      <c r="K3414" s="199" t="s">
        <v>187</v>
      </c>
      <c r="L3414" s="199" t="s">
        <v>3162</v>
      </c>
      <c r="M3414" s="199" t="s">
        <v>141</v>
      </c>
      <c r="N3414" s="201">
        <v>13.5623</v>
      </c>
      <c r="O3414" s="202" t="s">
        <v>81</v>
      </c>
      <c r="P3414" s="202"/>
      <c r="Q3414" s="203">
        <f t="shared" si="198"/>
        <v>0</v>
      </c>
      <c r="R3414" s="203">
        <f t="shared" si="199"/>
        <v>0</v>
      </c>
      <c r="S3414" s="213">
        <f>IF(M3414="nvt",0,IF(O3414&gt;0,VLOOKUP(M3414,'3-Productie normen'!A:K,VLOOKUP(O3414,'3-Productie normen'!$B$34:$C$35,2,FALSE),FALSE)))</f>
        <v>0</v>
      </c>
      <c r="T3414" s="213">
        <f t="shared" si="200"/>
        <v>0</v>
      </c>
      <c r="U3414" s="572"/>
    </row>
    <row r="3415" spans="1:21" ht="14.15" customHeight="1">
      <c r="A3415" s="231">
        <v>3414</v>
      </c>
      <c r="B3415" s="262" t="s">
        <v>96</v>
      </c>
      <c r="C3415" s="199" t="s">
        <v>3156</v>
      </c>
      <c r="D3415" s="199" t="s">
        <v>3157</v>
      </c>
      <c r="E3415" s="199" t="s">
        <v>3158</v>
      </c>
      <c r="F3415" s="199" t="s">
        <v>176</v>
      </c>
      <c r="G3415" s="199" t="s">
        <v>407</v>
      </c>
      <c r="H3415" s="199" t="s">
        <v>3307</v>
      </c>
      <c r="I3415" s="200" t="s">
        <v>123</v>
      </c>
      <c r="J3415" s="199" t="s">
        <v>179</v>
      </c>
      <c r="K3415" s="199" t="s">
        <v>179</v>
      </c>
      <c r="L3415" s="199" t="s">
        <v>3162</v>
      </c>
      <c r="M3415" s="199" t="s">
        <v>122</v>
      </c>
      <c r="N3415" s="201">
        <v>15.471</v>
      </c>
      <c r="O3415" s="202" t="s">
        <v>81</v>
      </c>
      <c r="P3415" s="202"/>
      <c r="Q3415" s="203">
        <f t="shared" si="198"/>
        <v>0</v>
      </c>
      <c r="R3415" s="203">
        <f t="shared" si="199"/>
        <v>0</v>
      </c>
      <c r="S3415" s="213">
        <f>IF(M3415="nvt",0,IF(O3415&gt;0,VLOOKUP(M3415,'3-Productie normen'!A:K,VLOOKUP(O3415,'3-Productie normen'!$B$34:$C$35,2,FALSE),FALSE)))</f>
        <v>0</v>
      </c>
      <c r="T3415" s="213">
        <f t="shared" si="200"/>
        <v>0</v>
      </c>
      <c r="U3415" s="572"/>
    </row>
    <row r="3416" spans="1:21" ht="14.15" customHeight="1">
      <c r="A3416" s="231">
        <v>3415</v>
      </c>
      <c r="B3416" s="262" t="s">
        <v>96</v>
      </c>
      <c r="C3416" s="199" t="s">
        <v>3156</v>
      </c>
      <c r="D3416" s="199" t="s">
        <v>3157</v>
      </c>
      <c r="E3416" s="199" t="s">
        <v>3158</v>
      </c>
      <c r="F3416" s="199" t="s">
        <v>176</v>
      </c>
      <c r="G3416" s="199" t="s">
        <v>407</v>
      </c>
      <c r="H3416" s="199" t="s">
        <v>3308</v>
      </c>
      <c r="I3416" s="207" t="s">
        <v>123</v>
      </c>
      <c r="J3416" s="199" t="s">
        <v>179</v>
      </c>
      <c r="K3416" s="199" t="s">
        <v>187</v>
      </c>
      <c r="L3416" s="199" t="s">
        <v>3162</v>
      </c>
      <c r="M3416" s="199" t="s">
        <v>141</v>
      </c>
      <c r="N3416" s="201">
        <v>13.6355</v>
      </c>
      <c r="O3416" s="202" t="s">
        <v>81</v>
      </c>
      <c r="P3416" s="202"/>
      <c r="Q3416" s="203">
        <f t="shared" si="198"/>
        <v>0</v>
      </c>
      <c r="R3416" s="203">
        <f t="shared" si="199"/>
        <v>0</v>
      </c>
      <c r="S3416" s="213">
        <f>IF(M3416="nvt",0,IF(O3416&gt;0,VLOOKUP(M3416,'3-Productie normen'!A:K,VLOOKUP(O3416,'3-Productie normen'!$B$34:$C$35,2,FALSE),FALSE)))</f>
        <v>0</v>
      </c>
      <c r="T3416" s="213">
        <f t="shared" si="200"/>
        <v>0</v>
      </c>
      <c r="U3416" s="572"/>
    </row>
    <row r="3417" spans="1:21" ht="14.15" customHeight="1">
      <c r="A3417" s="231">
        <v>3416</v>
      </c>
      <c r="B3417" s="262" t="s">
        <v>96</v>
      </c>
      <c r="C3417" s="199" t="s">
        <v>3156</v>
      </c>
      <c r="D3417" s="199" t="s">
        <v>3157</v>
      </c>
      <c r="E3417" s="199" t="s">
        <v>3158</v>
      </c>
      <c r="F3417" s="199" t="s">
        <v>176</v>
      </c>
      <c r="G3417" s="199" t="s">
        <v>251</v>
      </c>
      <c r="H3417" s="199" t="s">
        <v>3309</v>
      </c>
      <c r="I3417" s="200" t="s">
        <v>125</v>
      </c>
      <c r="J3417" s="199" t="s">
        <v>222</v>
      </c>
      <c r="K3417" s="199" t="s">
        <v>279</v>
      </c>
      <c r="L3417" s="199" t="s">
        <v>253</v>
      </c>
      <c r="M3417" s="199" t="s">
        <v>129</v>
      </c>
      <c r="N3417" s="201">
        <v>150.10120000000001</v>
      </c>
      <c r="O3417" s="202" t="s">
        <v>81</v>
      </c>
      <c r="P3417" s="202"/>
      <c r="Q3417" s="203">
        <f t="shared" si="198"/>
        <v>0</v>
      </c>
      <c r="R3417" s="203">
        <f t="shared" si="199"/>
        <v>0</v>
      </c>
      <c r="S3417" s="213">
        <f>IF(M3417="nvt",0,IF(O3417&gt;0,VLOOKUP(M3417,'3-Productie normen'!A:K,VLOOKUP(O3417,'3-Productie normen'!$B$34:$C$35,2,FALSE),FALSE)))</f>
        <v>0</v>
      </c>
      <c r="T3417" s="213">
        <f t="shared" si="200"/>
        <v>0</v>
      </c>
      <c r="U3417" s="572"/>
    </row>
    <row r="3418" spans="1:21" ht="14.15" customHeight="1">
      <c r="A3418" s="232">
        <v>3417</v>
      </c>
      <c r="B3418" s="262" t="s">
        <v>96</v>
      </c>
      <c r="C3418" s="199" t="s">
        <v>3156</v>
      </c>
      <c r="D3418" s="199" t="s">
        <v>3157</v>
      </c>
      <c r="E3418" s="199" t="s">
        <v>3158</v>
      </c>
      <c r="F3418" s="199" t="s">
        <v>176</v>
      </c>
      <c r="G3418" s="199" t="s">
        <v>251</v>
      </c>
      <c r="H3418" s="199" t="s">
        <v>3310</v>
      </c>
      <c r="I3418" s="200" t="s">
        <v>136</v>
      </c>
      <c r="J3418" s="199" t="s">
        <v>179</v>
      </c>
      <c r="K3418" s="199" t="s">
        <v>265</v>
      </c>
      <c r="L3418" s="199" t="s">
        <v>253</v>
      </c>
      <c r="M3418" s="199" t="s">
        <v>135</v>
      </c>
      <c r="N3418" s="201">
        <v>64.170699999999997</v>
      </c>
      <c r="O3418" s="202" t="s">
        <v>81</v>
      </c>
      <c r="P3418" s="202"/>
      <c r="Q3418" s="203">
        <f t="shared" si="198"/>
        <v>0</v>
      </c>
      <c r="R3418" s="203">
        <f t="shared" si="199"/>
        <v>0</v>
      </c>
      <c r="S3418" s="213">
        <f>IF(M3418="nvt",0,IF(O3418&gt;0,VLOOKUP(M3418,'3-Productie normen'!A:K,VLOOKUP(O3418,'3-Productie normen'!$B$34:$C$35,2,FALSE),FALSE)))</f>
        <v>0</v>
      </c>
      <c r="T3418" s="213">
        <f t="shared" si="200"/>
        <v>0</v>
      </c>
      <c r="U3418" s="572"/>
    </row>
    <row r="3419" spans="1:21" ht="14.15" customHeight="1">
      <c r="A3419" s="231">
        <v>3418</v>
      </c>
      <c r="B3419" s="262" t="s">
        <v>96</v>
      </c>
      <c r="C3419" s="199" t="s">
        <v>3156</v>
      </c>
      <c r="D3419" s="199" t="s">
        <v>3157</v>
      </c>
      <c r="E3419" s="199" t="s">
        <v>3158</v>
      </c>
      <c r="F3419" s="199" t="s">
        <v>176</v>
      </c>
      <c r="G3419" s="199" t="s">
        <v>251</v>
      </c>
      <c r="H3419" s="199" t="s">
        <v>3311</v>
      </c>
      <c r="I3419" s="207" t="s">
        <v>123</v>
      </c>
      <c r="J3419" s="199" t="s">
        <v>179</v>
      </c>
      <c r="K3419" s="199" t="s">
        <v>187</v>
      </c>
      <c r="L3419" s="199" t="s">
        <v>3162</v>
      </c>
      <c r="M3419" s="199" t="s">
        <v>141</v>
      </c>
      <c r="N3419" s="201">
        <v>12.2072</v>
      </c>
      <c r="O3419" s="202" t="s">
        <v>81</v>
      </c>
      <c r="P3419" s="202"/>
      <c r="Q3419" s="203">
        <f t="shared" si="198"/>
        <v>0</v>
      </c>
      <c r="R3419" s="203">
        <f t="shared" si="199"/>
        <v>0</v>
      </c>
      <c r="S3419" s="213">
        <f>IF(M3419="nvt",0,IF(O3419&gt;0,VLOOKUP(M3419,'3-Productie normen'!A:K,VLOOKUP(O3419,'3-Productie normen'!$B$34:$C$35,2,FALSE),FALSE)))</f>
        <v>0</v>
      </c>
      <c r="T3419" s="213">
        <f t="shared" si="200"/>
        <v>0</v>
      </c>
      <c r="U3419" s="572"/>
    </row>
    <row r="3420" spans="1:21" ht="14.15" customHeight="1">
      <c r="A3420" s="231">
        <v>3419</v>
      </c>
      <c r="B3420" s="262" t="s">
        <v>96</v>
      </c>
      <c r="C3420" s="199" t="s">
        <v>3156</v>
      </c>
      <c r="D3420" s="199" t="s">
        <v>3157</v>
      </c>
      <c r="E3420" s="199" t="s">
        <v>3158</v>
      </c>
      <c r="F3420" s="199" t="s">
        <v>176</v>
      </c>
      <c r="G3420" s="199" t="s">
        <v>251</v>
      </c>
      <c r="H3420" s="199" t="s">
        <v>3312</v>
      </c>
      <c r="I3420" s="207" t="s">
        <v>123</v>
      </c>
      <c r="J3420" s="199" t="s">
        <v>179</v>
      </c>
      <c r="K3420" s="199" t="s">
        <v>187</v>
      </c>
      <c r="L3420" s="199" t="s">
        <v>3162</v>
      </c>
      <c r="M3420" s="199" t="s">
        <v>141</v>
      </c>
      <c r="N3420" s="201">
        <v>11.3751</v>
      </c>
      <c r="O3420" s="202" t="s">
        <v>81</v>
      </c>
      <c r="P3420" s="202"/>
      <c r="Q3420" s="203">
        <f t="shared" si="198"/>
        <v>0</v>
      </c>
      <c r="R3420" s="203">
        <f t="shared" si="199"/>
        <v>0</v>
      </c>
      <c r="S3420" s="213">
        <f>IF(M3420="nvt",0,IF(O3420&gt;0,VLOOKUP(M3420,'3-Productie normen'!A:K,VLOOKUP(O3420,'3-Productie normen'!$B$34:$C$35,2,FALSE),FALSE)))</f>
        <v>0</v>
      </c>
      <c r="T3420" s="213">
        <f t="shared" si="200"/>
        <v>0</v>
      </c>
      <c r="U3420" s="572"/>
    </row>
    <row r="3421" spans="1:21" ht="14.15" customHeight="1">
      <c r="A3421" s="231">
        <v>3420</v>
      </c>
      <c r="B3421" s="262" t="s">
        <v>96</v>
      </c>
      <c r="C3421" s="199" t="s">
        <v>3156</v>
      </c>
      <c r="D3421" s="199" t="s">
        <v>3157</v>
      </c>
      <c r="E3421" s="199" t="s">
        <v>3158</v>
      </c>
      <c r="F3421" s="199" t="s">
        <v>176</v>
      </c>
      <c r="G3421" s="199" t="s">
        <v>251</v>
      </c>
      <c r="H3421" s="199" t="s">
        <v>3313</v>
      </c>
      <c r="I3421" s="207" t="s">
        <v>123</v>
      </c>
      <c r="J3421" s="199" t="s">
        <v>179</v>
      </c>
      <c r="K3421" s="199" t="s">
        <v>187</v>
      </c>
      <c r="L3421" s="199" t="s">
        <v>3162</v>
      </c>
      <c r="M3421" s="199" t="s">
        <v>141</v>
      </c>
      <c r="N3421" s="201">
        <v>36.603200000000001</v>
      </c>
      <c r="O3421" s="202" t="s">
        <v>81</v>
      </c>
      <c r="P3421" s="202"/>
      <c r="Q3421" s="203">
        <f t="shared" si="198"/>
        <v>0</v>
      </c>
      <c r="R3421" s="203">
        <f t="shared" si="199"/>
        <v>0</v>
      </c>
      <c r="S3421" s="213">
        <f>IF(M3421="nvt",0,IF(O3421&gt;0,VLOOKUP(M3421,'3-Productie normen'!A:K,VLOOKUP(O3421,'3-Productie normen'!$B$34:$C$35,2,FALSE),FALSE)))</f>
        <v>0</v>
      </c>
      <c r="T3421" s="213">
        <f t="shared" si="200"/>
        <v>0</v>
      </c>
      <c r="U3421" s="572"/>
    </row>
    <row r="3422" spans="1:21" ht="14.15" customHeight="1">
      <c r="A3422" s="231">
        <v>3421</v>
      </c>
      <c r="B3422" s="262" t="s">
        <v>96</v>
      </c>
      <c r="C3422" s="199" t="s">
        <v>3156</v>
      </c>
      <c r="D3422" s="199" t="s">
        <v>3157</v>
      </c>
      <c r="E3422" s="199" t="s">
        <v>3158</v>
      </c>
      <c r="F3422" s="199" t="s">
        <v>176</v>
      </c>
      <c r="G3422" s="199" t="s">
        <v>251</v>
      </c>
      <c r="H3422" s="199" t="s">
        <v>3314</v>
      </c>
      <c r="I3422" s="200" t="s">
        <v>130</v>
      </c>
      <c r="J3422" s="199" t="s">
        <v>209</v>
      </c>
      <c r="K3422" s="199" t="s">
        <v>220</v>
      </c>
      <c r="L3422" s="199" t="s">
        <v>3164</v>
      </c>
      <c r="M3422" s="199" t="s">
        <v>140</v>
      </c>
      <c r="N3422" s="201">
        <v>20.637599999999999</v>
      </c>
      <c r="O3422" s="202" t="s">
        <v>81</v>
      </c>
      <c r="P3422" s="202"/>
      <c r="Q3422" s="203">
        <f t="shared" si="198"/>
        <v>0</v>
      </c>
      <c r="R3422" s="203">
        <f t="shared" si="199"/>
        <v>0</v>
      </c>
      <c r="S3422" s="213">
        <f>IF(M3422="nvt",0,IF(O3422&gt;0,VLOOKUP(M3422,'3-Productie normen'!A:K,VLOOKUP(O3422,'3-Productie normen'!$B$34:$C$35,2,FALSE),FALSE)))</f>
        <v>0</v>
      </c>
      <c r="T3422" s="213">
        <f t="shared" si="200"/>
        <v>0</v>
      </c>
      <c r="U3422" s="572"/>
    </row>
    <row r="3423" spans="1:21" ht="14.15" customHeight="1">
      <c r="A3423" s="231">
        <v>3422</v>
      </c>
      <c r="B3423" s="262" t="s">
        <v>96</v>
      </c>
      <c r="C3423" s="199" t="s">
        <v>3156</v>
      </c>
      <c r="D3423" s="199" t="s">
        <v>3157</v>
      </c>
      <c r="E3423" s="199" t="s">
        <v>3158</v>
      </c>
      <c r="F3423" s="199" t="s">
        <v>176</v>
      </c>
      <c r="G3423" s="199" t="s">
        <v>251</v>
      </c>
      <c r="H3423" s="199" t="s">
        <v>3315</v>
      </c>
      <c r="I3423" s="200" t="s">
        <v>130</v>
      </c>
      <c r="J3423" s="199" t="s">
        <v>209</v>
      </c>
      <c r="K3423" s="199" t="s">
        <v>220</v>
      </c>
      <c r="L3423" s="199" t="s">
        <v>3164</v>
      </c>
      <c r="M3423" s="199" t="s">
        <v>140</v>
      </c>
      <c r="N3423" s="201">
        <v>6.9627999999999997</v>
      </c>
      <c r="O3423" s="202" t="s">
        <v>81</v>
      </c>
      <c r="P3423" s="202"/>
      <c r="Q3423" s="203">
        <f t="shared" si="198"/>
        <v>0</v>
      </c>
      <c r="R3423" s="203">
        <f t="shared" si="199"/>
        <v>0</v>
      </c>
      <c r="S3423" s="213">
        <f>IF(M3423="nvt",0,IF(O3423&gt;0,VLOOKUP(M3423,'3-Productie normen'!A:K,VLOOKUP(O3423,'3-Productie normen'!$B$34:$C$35,2,FALSE),FALSE)))</f>
        <v>0</v>
      </c>
      <c r="T3423" s="213">
        <f t="shared" si="200"/>
        <v>0</v>
      </c>
      <c r="U3423" s="572"/>
    </row>
    <row r="3424" spans="1:21" ht="14.15" customHeight="1">
      <c r="A3424" s="231">
        <v>3423</v>
      </c>
      <c r="B3424" s="262" t="s">
        <v>96</v>
      </c>
      <c r="C3424" s="199" t="s">
        <v>3156</v>
      </c>
      <c r="D3424" s="199" t="s">
        <v>3157</v>
      </c>
      <c r="E3424" s="199" t="s">
        <v>3158</v>
      </c>
      <c r="F3424" s="199" t="s">
        <v>176</v>
      </c>
      <c r="G3424" s="199" t="s">
        <v>251</v>
      </c>
      <c r="H3424" s="199" t="s">
        <v>3316</v>
      </c>
      <c r="I3424" s="200" t="s">
        <v>245</v>
      </c>
      <c r="J3424" s="199" t="s">
        <v>209</v>
      </c>
      <c r="K3424" s="199" t="s">
        <v>213</v>
      </c>
      <c r="L3424" s="199" t="s">
        <v>211</v>
      </c>
      <c r="M3424" s="199" t="s">
        <v>143</v>
      </c>
      <c r="N3424" s="201">
        <v>1.3756999999999999</v>
      </c>
      <c r="O3424" s="202"/>
      <c r="P3424" s="202"/>
      <c r="Q3424" s="203">
        <f t="shared" si="198"/>
        <v>0</v>
      </c>
      <c r="R3424" s="203">
        <f t="shared" si="199"/>
        <v>0</v>
      </c>
      <c r="S3424" s="213">
        <f>IF(M3424="nvt",0,IF(O3424&gt;0,VLOOKUP(M3424,'3-Productie normen'!A:K,VLOOKUP(O3424,'3-Productie normen'!$B$34:$C$35,2,FALSE),FALSE)))</f>
        <v>0</v>
      </c>
      <c r="T3424" s="213">
        <f t="shared" si="200"/>
        <v>0</v>
      </c>
      <c r="U3424" s="572"/>
    </row>
    <row r="3425" spans="1:21" ht="14.15" customHeight="1">
      <c r="A3425" s="231">
        <v>3424</v>
      </c>
      <c r="B3425" s="262" t="s">
        <v>96</v>
      </c>
      <c r="C3425" s="199" t="s">
        <v>3156</v>
      </c>
      <c r="D3425" s="199" t="s">
        <v>3157</v>
      </c>
      <c r="E3425" s="199" t="s">
        <v>3158</v>
      </c>
      <c r="F3425" s="199" t="s">
        <v>176</v>
      </c>
      <c r="G3425" s="199" t="s">
        <v>251</v>
      </c>
      <c r="H3425" s="199" t="s">
        <v>3317</v>
      </c>
      <c r="I3425" s="200" t="s">
        <v>130</v>
      </c>
      <c r="J3425" s="199" t="s">
        <v>209</v>
      </c>
      <c r="K3425" s="199" t="s">
        <v>215</v>
      </c>
      <c r="L3425" s="199" t="s">
        <v>253</v>
      </c>
      <c r="M3425" s="199" t="s">
        <v>134</v>
      </c>
      <c r="N3425" s="201">
        <v>2.3719999999999999</v>
      </c>
      <c r="O3425" s="202" t="s">
        <v>81</v>
      </c>
      <c r="P3425" s="202"/>
      <c r="Q3425" s="203">
        <f t="shared" si="198"/>
        <v>0</v>
      </c>
      <c r="R3425" s="203">
        <f t="shared" si="199"/>
        <v>0</v>
      </c>
      <c r="S3425" s="213">
        <f>IF(M3425="nvt",0,IF(O3425&gt;0,VLOOKUP(M3425,'3-Productie normen'!A:K,VLOOKUP(O3425,'3-Productie normen'!$B$34:$C$35,2,FALSE),FALSE)))</f>
        <v>0</v>
      </c>
      <c r="T3425" s="213">
        <f t="shared" si="200"/>
        <v>0</v>
      </c>
      <c r="U3425" s="572"/>
    </row>
    <row r="3426" spans="1:21" ht="14.15" customHeight="1">
      <c r="A3426" s="232">
        <v>3425</v>
      </c>
      <c r="B3426" s="262" t="s">
        <v>96</v>
      </c>
      <c r="C3426" s="199" t="s">
        <v>3156</v>
      </c>
      <c r="D3426" s="199" t="s">
        <v>3157</v>
      </c>
      <c r="E3426" s="199" t="s">
        <v>3158</v>
      </c>
      <c r="F3426" s="199" t="s">
        <v>176</v>
      </c>
      <c r="G3426" s="199" t="s">
        <v>251</v>
      </c>
      <c r="H3426" s="199" t="s">
        <v>3318</v>
      </c>
      <c r="I3426" s="200" t="s">
        <v>130</v>
      </c>
      <c r="J3426" s="199" t="s">
        <v>209</v>
      </c>
      <c r="K3426" s="199" t="s">
        <v>215</v>
      </c>
      <c r="L3426" s="199" t="s">
        <v>253</v>
      </c>
      <c r="M3426" s="199" t="s">
        <v>134</v>
      </c>
      <c r="N3426" s="201">
        <v>2.3694999999999999</v>
      </c>
      <c r="O3426" s="202" t="s">
        <v>81</v>
      </c>
      <c r="P3426" s="202"/>
      <c r="Q3426" s="203">
        <f t="shared" si="198"/>
        <v>0</v>
      </c>
      <c r="R3426" s="203">
        <f t="shared" si="199"/>
        <v>0</v>
      </c>
      <c r="S3426" s="213">
        <f>IF(M3426="nvt",0,IF(O3426&gt;0,VLOOKUP(M3426,'3-Productie normen'!A:K,VLOOKUP(O3426,'3-Productie normen'!$B$34:$C$35,2,FALSE),FALSE)))</f>
        <v>0</v>
      </c>
      <c r="T3426" s="213">
        <f t="shared" si="200"/>
        <v>0</v>
      </c>
      <c r="U3426" s="572"/>
    </row>
    <row r="3427" spans="1:21" ht="14.15" customHeight="1">
      <c r="A3427" s="231">
        <v>3426</v>
      </c>
      <c r="B3427" s="262" t="s">
        <v>96</v>
      </c>
      <c r="C3427" s="199" t="s">
        <v>3156</v>
      </c>
      <c r="D3427" s="199" t="s">
        <v>3157</v>
      </c>
      <c r="E3427" s="199" t="s">
        <v>3158</v>
      </c>
      <c r="F3427" s="199" t="s">
        <v>176</v>
      </c>
      <c r="G3427" s="199" t="s">
        <v>251</v>
      </c>
      <c r="H3427" s="199" t="s">
        <v>3319</v>
      </c>
      <c r="I3427" s="200" t="s">
        <v>127</v>
      </c>
      <c r="J3427" s="199" t="s">
        <v>1010</v>
      </c>
      <c r="K3427" s="199" t="s">
        <v>1010</v>
      </c>
      <c r="L3427" s="199" t="s">
        <v>253</v>
      </c>
      <c r="M3427" s="199" t="s">
        <v>128</v>
      </c>
      <c r="N3427" s="201">
        <v>4.3205999999999998</v>
      </c>
      <c r="O3427" s="202">
        <v>255</v>
      </c>
      <c r="P3427" s="202"/>
      <c r="Q3427" s="203">
        <f t="shared" si="198"/>
        <v>0</v>
      </c>
      <c r="R3427" s="203">
        <f t="shared" si="199"/>
        <v>0</v>
      </c>
      <c r="S3427" s="213">
        <f>IF(M3427="nvt",0,IF(O3427&gt;0,VLOOKUP(M3427,'3-Productie normen'!A:K,VLOOKUP(O3427,'3-Productie normen'!$B$34:$C$35,2,FALSE),FALSE)))</f>
        <v>0</v>
      </c>
      <c r="T3427" s="213">
        <f t="shared" si="200"/>
        <v>0</v>
      </c>
      <c r="U3427" s="572"/>
    </row>
    <row r="3428" spans="1:21" ht="14.15" customHeight="1">
      <c r="A3428" s="231">
        <v>3427</v>
      </c>
      <c r="B3428" s="262" t="s">
        <v>96</v>
      </c>
      <c r="C3428" s="199" t="s">
        <v>3156</v>
      </c>
      <c r="D3428" s="199" t="s">
        <v>3157</v>
      </c>
      <c r="E3428" s="199" t="s">
        <v>3158</v>
      </c>
      <c r="F3428" s="199" t="s">
        <v>176</v>
      </c>
      <c r="G3428" s="199" t="s">
        <v>251</v>
      </c>
      <c r="H3428" s="199" t="s">
        <v>3320</v>
      </c>
      <c r="I3428" s="200" t="s">
        <v>127</v>
      </c>
      <c r="J3428" s="199" t="s">
        <v>1010</v>
      </c>
      <c r="K3428" s="199" t="s">
        <v>1010</v>
      </c>
      <c r="L3428" s="199" t="s">
        <v>253</v>
      </c>
      <c r="M3428" s="199" t="s">
        <v>128</v>
      </c>
      <c r="N3428" s="201">
        <v>53.450800000000001</v>
      </c>
      <c r="O3428" s="202">
        <v>255</v>
      </c>
      <c r="P3428" s="202"/>
      <c r="Q3428" s="203">
        <f t="shared" si="198"/>
        <v>0</v>
      </c>
      <c r="R3428" s="203">
        <f t="shared" si="199"/>
        <v>0</v>
      </c>
      <c r="S3428" s="213">
        <f>IF(M3428="nvt",0,IF(O3428&gt;0,VLOOKUP(M3428,'3-Productie normen'!A:K,VLOOKUP(O3428,'3-Productie normen'!$B$34:$C$35,2,FALSE),FALSE)))</f>
        <v>0</v>
      </c>
      <c r="T3428" s="213">
        <f t="shared" si="200"/>
        <v>0</v>
      </c>
      <c r="U3428" s="572"/>
    </row>
    <row r="3429" spans="1:21" ht="14.15" customHeight="1">
      <c r="A3429" s="231">
        <v>3428</v>
      </c>
      <c r="B3429" s="262" t="s">
        <v>96</v>
      </c>
      <c r="C3429" s="199" t="s">
        <v>3156</v>
      </c>
      <c r="D3429" s="199" t="s">
        <v>3157</v>
      </c>
      <c r="E3429" s="199" t="s">
        <v>3158</v>
      </c>
      <c r="F3429" s="199" t="s">
        <v>176</v>
      </c>
      <c r="G3429" s="199" t="s">
        <v>251</v>
      </c>
      <c r="H3429" s="199" t="s">
        <v>3321</v>
      </c>
      <c r="I3429" s="200" t="s">
        <v>127</v>
      </c>
      <c r="J3429" s="199" t="s">
        <v>790</v>
      </c>
      <c r="K3429" s="199" t="s">
        <v>790</v>
      </c>
      <c r="L3429" s="199" t="s">
        <v>253</v>
      </c>
      <c r="M3429" s="199" t="s">
        <v>128</v>
      </c>
      <c r="N3429" s="201">
        <v>106.71980000000001</v>
      </c>
      <c r="O3429" s="202">
        <v>255</v>
      </c>
      <c r="P3429" s="202"/>
      <c r="Q3429" s="203">
        <f t="shared" si="198"/>
        <v>0</v>
      </c>
      <c r="R3429" s="203">
        <f t="shared" si="199"/>
        <v>0</v>
      </c>
      <c r="S3429" s="213">
        <f>IF(M3429="nvt",0,IF(O3429&gt;0,VLOOKUP(M3429,'3-Productie normen'!A:K,VLOOKUP(O3429,'3-Productie normen'!$B$34:$C$35,2,FALSE),FALSE)))</f>
        <v>0</v>
      </c>
      <c r="T3429" s="213">
        <f t="shared" si="200"/>
        <v>0</v>
      </c>
      <c r="U3429" s="572"/>
    </row>
    <row r="3430" spans="1:21" ht="14.15" customHeight="1">
      <c r="A3430" s="231">
        <v>3429</v>
      </c>
      <c r="B3430" s="262" t="s">
        <v>96</v>
      </c>
      <c r="C3430" s="199" t="s">
        <v>3156</v>
      </c>
      <c r="D3430" s="199" t="s">
        <v>3157</v>
      </c>
      <c r="E3430" s="199" t="s">
        <v>3158</v>
      </c>
      <c r="F3430" s="199" t="s">
        <v>176</v>
      </c>
      <c r="G3430" s="199" t="s">
        <v>251</v>
      </c>
      <c r="H3430" s="199" t="s">
        <v>3322</v>
      </c>
      <c r="I3430" s="200" t="s">
        <v>127</v>
      </c>
      <c r="J3430" s="199" t="s">
        <v>790</v>
      </c>
      <c r="K3430" s="199" t="s">
        <v>790</v>
      </c>
      <c r="L3430" s="199" t="s">
        <v>253</v>
      </c>
      <c r="M3430" s="199" t="s">
        <v>128</v>
      </c>
      <c r="N3430" s="201">
        <v>11.973000000000001</v>
      </c>
      <c r="O3430" s="202">
        <v>255</v>
      </c>
      <c r="P3430" s="202"/>
      <c r="Q3430" s="203">
        <f t="shared" si="198"/>
        <v>0</v>
      </c>
      <c r="R3430" s="203">
        <f t="shared" si="199"/>
        <v>0</v>
      </c>
      <c r="S3430" s="213">
        <f>IF(M3430="nvt",0,IF(O3430&gt;0,VLOOKUP(M3430,'3-Productie normen'!A:K,VLOOKUP(O3430,'3-Productie normen'!$B$34:$C$35,2,FALSE),FALSE)))</f>
        <v>0</v>
      </c>
      <c r="T3430" s="213">
        <f t="shared" si="200"/>
        <v>0</v>
      </c>
      <c r="U3430" s="572"/>
    </row>
    <row r="3431" spans="1:21" ht="14.15" customHeight="1">
      <c r="A3431" s="231">
        <v>3430</v>
      </c>
      <c r="B3431" s="262" t="s">
        <v>96</v>
      </c>
      <c r="C3431" s="199" t="s">
        <v>3156</v>
      </c>
      <c r="D3431" s="199" t="s">
        <v>3157</v>
      </c>
      <c r="E3431" s="199" t="s">
        <v>3158</v>
      </c>
      <c r="F3431" s="199" t="s">
        <v>176</v>
      </c>
      <c r="G3431" s="199" t="s">
        <v>251</v>
      </c>
      <c r="H3431" s="199" t="s">
        <v>3323</v>
      </c>
      <c r="I3431" s="200" t="s">
        <v>127</v>
      </c>
      <c r="J3431" s="199" t="s">
        <v>790</v>
      </c>
      <c r="K3431" s="199" t="s">
        <v>790</v>
      </c>
      <c r="L3431" s="199" t="s">
        <v>253</v>
      </c>
      <c r="M3431" s="199" t="s">
        <v>128</v>
      </c>
      <c r="N3431" s="201">
        <v>11.9778</v>
      </c>
      <c r="O3431" s="202">
        <v>255</v>
      </c>
      <c r="P3431" s="202"/>
      <c r="Q3431" s="203">
        <f t="shared" si="198"/>
        <v>0</v>
      </c>
      <c r="R3431" s="203">
        <f t="shared" si="199"/>
        <v>0</v>
      </c>
      <c r="S3431" s="213">
        <f>IF(M3431="nvt",0,IF(O3431&gt;0,VLOOKUP(M3431,'3-Productie normen'!A:K,VLOOKUP(O3431,'3-Productie normen'!$B$34:$C$35,2,FALSE),FALSE)))</f>
        <v>0</v>
      </c>
      <c r="T3431" s="213">
        <f t="shared" si="200"/>
        <v>0</v>
      </c>
      <c r="U3431" s="572"/>
    </row>
    <row r="3432" spans="1:21" ht="14.15" customHeight="1">
      <c r="A3432" s="231">
        <v>3431</v>
      </c>
      <c r="B3432" s="262" t="s">
        <v>96</v>
      </c>
      <c r="C3432" s="199" t="s">
        <v>3156</v>
      </c>
      <c r="D3432" s="199" t="s">
        <v>3157</v>
      </c>
      <c r="E3432" s="199" t="s">
        <v>3158</v>
      </c>
      <c r="F3432" s="199" t="s">
        <v>176</v>
      </c>
      <c r="G3432" s="199" t="s">
        <v>251</v>
      </c>
      <c r="H3432" s="199" t="s">
        <v>3324</v>
      </c>
      <c r="I3432" s="200" t="s">
        <v>127</v>
      </c>
      <c r="J3432" s="199" t="s">
        <v>790</v>
      </c>
      <c r="K3432" s="199" t="s">
        <v>790</v>
      </c>
      <c r="L3432" s="199" t="s">
        <v>253</v>
      </c>
      <c r="M3432" s="199" t="s">
        <v>128</v>
      </c>
      <c r="N3432" s="201">
        <v>39.722900000000003</v>
      </c>
      <c r="O3432" s="202">
        <v>255</v>
      </c>
      <c r="P3432" s="202"/>
      <c r="Q3432" s="203">
        <f t="shared" si="198"/>
        <v>0</v>
      </c>
      <c r="R3432" s="203">
        <f t="shared" si="199"/>
        <v>0</v>
      </c>
      <c r="S3432" s="213">
        <f>IF(M3432="nvt",0,IF(O3432&gt;0,VLOOKUP(M3432,'3-Productie normen'!A:K,VLOOKUP(O3432,'3-Productie normen'!$B$34:$C$35,2,FALSE),FALSE)))</f>
        <v>0</v>
      </c>
      <c r="T3432" s="213">
        <f t="shared" si="200"/>
        <v>0</v>
      </c>
      <c r="U3432" s="572"/>
    </row>
    <row r="3433" spans="1:21" ht="14.15" customHeight="1">
      <c r="A3433" s="231">
        <v>3432</v>
      </c>
      <c r="B3433" s="262" t="s">
        <v>96</v>
      </c>
      <c r="C3433" s="199" t="s">
        <v>3156</v>
      </c>
      <c r="D3433" s="199" t="s">
        <v>3157</v>
      </c>
      <c r="E3433" s="199" t="s">
        <v>3158</v>
      </c>
      <c r="F3433" s="199" t="s">
        <v>176</v>
      </c>
      <c r="G3433" s="199" t="s">
        <v>251</v>
      </c>
      <c r="H3433" s="199" t="s">
        <v>3325</v>
      </c>
      <c r="I3433" s="200" t="s">
        <v>127</v>
      </c>
      <c r="J3433" s="199" t="s">
        <v>379</v>
      </c>
      <c r="K3433" s="199" t="s">
        <v>379</v>
      </c>
      <c r="L3433" s="199" t="s">
        <v>253</v>
      </c>
      <c r="M3433" s="199" t="s">
        <v>128</v>
      </c>
      <c r="N3433" s="201">
        <v>7.0529999999999999</v>
      </c>
      <c r="O3433" s="202">
        <v>255</v>
      </c>
      <c r="P3433" s="202"/>
      <c r="Q3433" s="203">
        <f t="shared" si="198"/>
        <v>0</v>
      </c>
      <c r="R3433" s="203">
        <f t="shared" si="199"/>
        <v>0</v>
      </c>
      <c r="S3433" s="213">
        <f>IF(M3433="nvt",0,IF(O3433&gt;0,VLOOKUP(M3433,'3-Productie normen'!A:K,VLOOKUP(O3433,'3-Productie normen'!$B$34:$C$35,2,FALSE),FALSE)))</f>
        <v>0</v>
      </c>
      <c r="T3433" s="213">
        <f t="shared" si="200"/>
        <v>0</v>
      </c>
      <c r="U3433" s="572"/>
    </row>
    <row r="3434" spans="1:21" ht="14.15" customHeight="1">
      <c r="A3434" s="232">
        <v>3433</v>
      </c>
      <c r="B3434" s="262" t="s">
        <v>96</v>
      </c>
      <c r="C3434" s="199" t="s">
        <v>3156</v>
      </c>
      <c r="D3434" s="199" t="s">
        <v>3157</v>
      </c>
      <c r="E3434" s="199" t="s">
        <v>3158</v>
      </c>
      <c r="F3434" s="199" t="s">
        <v>176</v>
      </c>
      <c r="G3434" s="199" t="s">
        <v>251</v>
      </c>
      <c r="H3434" s="199" t="s">
        <v>3326</v>
      </c>
      <c r="I3434" s="200" t="s">
        <v>127</v>
      </c>
      <c r="J3434" s="199" t="s">
        <v>379</v>
      </c>
      <c r="K3434" s="199" t="s">
        <v>379</v>
      </c>
      <c r="L3434" s="199" t="s">
        <v>253</v>
      </c>
      <c r="M3434" s="199" t="s">
        <v>128</v>
      </c>
      <c r="N3434" s="201">
        <v>15.890499999999999</v>
      </c>
      <c r="O3434" s="202">
        <v>255</v>
      </c>
      <c r="P3434" s="202"/>
      <c r="Q3434" s="203">
        <f t="shared" si="198"/>
        <v>0</v>
      </c>
      <c r="R3434" s="203">
        <f t="shared" si="199"/>
        <v>0</v>
      </c>
      <c r="S3434" s="213">
        <f>IF(M3434="nvt",0,IF(O3434&gt;0,VLOOKUP(M3434,'3-Productie normen'!A:K,VLOOKUP(O3434,'3-Productie normen'!$B$34:$C$35,2,FALSE),FALSE)))</f>
        <v>0</v>
      </c>
      <c r="T3434" s="213">
        <f t="shared" si="200"/>
        <v>0</v>
      </c>
      <c r="U3434" s="572"/>
    </row>
    <row r="3435" spans="1:21" ht="14.15" customHeight="1">
      <c r="A3435" s="231">
        <v>3434</v>
      </c>
      <c r="B3435" s="262" t="s">
        <v>96</v>
      </c>
      <c r="C3435" s="199" t="s">
        <v>3156</v>
      </c>
      <c r="D3435" s="199" t="s">
        <v>3157</v>
      </c>
      <c r="E3435" s="199" t="s">
        <v>3158</v>
      </c>
      <c r="F3435" s="199" t="s">
        <v>176</v>
      </c>
      <c r="G3435" s="199" t="s">
        <v>251</v>
      </c>
      <c r="H3435" s="199" t="s">
        <v>3327</v>
      </c>
      <c r="I3435" s="200" t="s">
        <v>127</v>
      </c>
      <c r="J3435" s="199" t="s">
        <v>790</v>
      </c>
      <c r="K3435" s="199" t="s">
        <v>790</v>
      </c>
      <c r="L3435" s="199" t="s">
        <v>253</v>
      </c>
      <c r="M3435" s="199" t="s">
        <v>128</v>
      </c>
      <c r="N3435" s="201">
        <v>30.128699999999998</v>
      </c>
      <c r="O3435" s="202">
        <v>255</v>
      </c>
      <c r="P3435" s="202"/>
      <c r="Q3435" s="203">
        <f t="shared" si="198"/>
        <v>0</v>
      </c>
      <c r="R3435" s="203">
        <f t="shared" si="199"/>
        <v>0</v>
      </c>
      <c r="S3435" s="213">
        <f>IF(M3435="nvt",0,IF(O3435&gt;0,VLOOKUP(M3435,'3-Productie normen'!A:K,VLOOKUP(O3435,'3-Productie normen'!$B$34:$C$35,2,FALSE),FALSE)))</f>
        <v>0</v>
      </c>
      <c r="T3435" s="213">
        <f t="shared" si="200"/>
        <v>0</v>
      </c>
      <c r="U3435" s="572"/>
    </row>
    <row r="3436" spans="1:21" ht="14.15" customHeight="1">
      <c r="A3436" s="231">
        <v>3435</v>
      </c>
      <c r="B3436" s="262" t="s">
        <v>96</v>
      </c>
      <c r="C3436" s="199" t="s">
        <v>3156</v>
      </c>
      <c r="D3436" s="199" t="s">
        <v>3157</v>
      </c>
      <c r="E3436" s="199" t="s">
        <v>3158</v>
      </c>
      <c r="F3436" s="199" t="s">
        <v>176</v>
      </c>
      <c r="G3436" s="199" t="s">
        <v>251</v>
      </c>
      <c r="H3436" s="199" t="s">
        <v>3328</v>
      </c>
      <c r="I3436" s="200" t="s">
        <v>125</v>
      </c>
      <c r="J3436" s="199" t="s">
        <v>222</v>
      </c>
      <c r="K3436" s="199" t="s">
        <v>223</v>
      </c>
      <c r="L3436" s="199" t="s">
        <v>3159</v>
      </c>
      <c r="M3436" s="199" t="s">
        <v>129</v>
      </c>
      <c r="N3436" s="201">
        <v>1.3149999999999999</v>
      </c>
      <c r="O3436" s="202" t="s">
        <v>81</v>
      </c>
      <c r="P3436" s="202"/>
      <c r="Q3436" s="203">
        <f t="shared" si="198"/>
        <v>0</v>
      </c>
      <c r="R3436" s="203">
        <f t="shared" si="199"/>
        <v>0</v>
      </c>
      <c r="S3436" s="213">
        <f>IF(M3436="nvt",0,IF(O3436&gt;0,VLOOKUP(M3436,'3-Productie normen'!A:K,VLOOKUP(O3436,'3-Productie normen'!$B$34:$C$35,2,FALSE),FALSE)))</f>
        <v>0</v>
      </c>
      <c r="T3436" s="213">
        <f t="shared" si="200"/>
        <v>0</v>
      </c>
      <c r="U3436" s="572"/>
    </row>
    <row r="3437" spans="1:21" ht="14.15" customHeight="1">
      <c r="A3437" s="231">
        <v>3436</v>
      </c>
      <c r="B3437" s="262" t="s">
        <v>96</v>
      </c>
      <c r="C3437" s="199" t="s">
        <v>3156</v>
      </c>
      <c r="D3437" s="199" t="s">
        <v>3157</v>
      </c>
      <c r="E3437" s="199" t="s">
        <v>3158</v>
      </c>
      <c r="F3437" s="199" t="s">
        <v>176</v>
      </c>
      <c r="G3437" s="199" t="s">
        <v>251</v>
      </c>
      <c r="H3437" s="199" t="s">
        <v>3329</v>
      </c>
      <c r="I3437" s="200" t="s">
        <v>245</v>
      </c>
      <c r="J3437" s="199" t="s">
        <v>255</v>
      </c>
      <c r="K3437" s="199" t="s">
        <v>256</v>
      </c>
      <c r="L3437" s="199" t="s">
        <v>253</v>
      </c>
      <c r="M3437" s="199" t="s">
        <v>143</v>
      </c>
      <c r="N3437" s="201">
        <v>2.1518999999999999</v>
      </c>
      <c r="O3437" s="202"/>
      <c r="P3437" s="202"/>
      <c r="Q3437" s="203">
        <f t="shared" si="198"/>
        <v>0</v>
      </c>
      <c r="R3437" s="203">
        <f t="shared" si="199"/>
        <v>0</v>
      </c>
      <c r="S3437" s="213">
        <f>IF(M3437="nvt",0,IF(O3437&gt;0,VLOOKUP(M3437,'3-Productie normen'!A:K,VLOOKUP(O3437,'3-Productie normen'!$B$34:$C$35,2,FALSE),FALSE)))</f>
        <v>0</v>
      </c>
      <c r="T3437" s="213">
        <f t="shared" si="200"/>
        <v>0</v>
      </c>
      <c r="U3437" s="572"/>
    </row>
    <row r="3438" spans="1:21" ht="14.15" customHeight="1">
      <c r="A3438" s="231">
        <v>3437</v>
      </c>
      <c r="B3438" s="262" t="s">
        <v>96</v>
      </c>
      <c r="C3438" s="199" t="s">
        <v>3156</v>
      </c>
      <c r="D3438" s="199" t="s">
        <v>3157</v>
      </c>
      <c r="E3438" s="199" t="s">
        <v>3158</v>
      </c>
      <c r="F3438" s="199" t="s">
        <v>176</v>
      </c>
      <c r="G3438" s="199" t="s">
        <v>251</v>
      </c>
      <c r="H3438" s="199" t="s">
        <v>3330</v>
      </c>
      <c r="I3438" s="200" t="s">
        <v>127</v>
      </c>
      <c r="J3438" s="199" t="s">
        <v>379</v>
      </c>
      <c r="K3438" s="199" t="s">
        <v>379</v>
      </c>
      <c r="L3438" s="199" t="s">
        <v>253</v>
      </c>
      <c r="M3438" s="199" t="s">
        <v>128</v>
      </c>
      <c r="N3438" s="201">
        <v>10.575200000000001</v>
      </c>
      <c r="O3438" s="202">
        <v>255</v>
      </c>
      <c r="P3438" s="202"/>
      <c r="Q3438" s="203">
        <f t="shared" ref="Q3438:Q3501" si="201">IF(O3438="nvt",0,IF(O3438&gt;0,S3438*N3438,0))</f>
        <v>0</v>
      </c>
      <c r="R3438" s="203">
        <f t="shared" ref="R3438:R3501" si="202">IF(P3438&gt;0,T3438*N3438,0)</f>
        <v>0</v>
      </c>
      <c r="S3438" s="213">
        <f>IF(M3438="nvt",0,IF(O3438&gt;0,VLOOKUP(M3438,'3-Productie normen'!A:K,VLOOKUP(O3438,'3-Productie normen'!$B$34:$C$35,2,FALSE),FALSE)))</f>
        <v>0</v>
      </c>
      <c r="T3438" s="213">
        <f t="shared" ref="T3438:T3501" si="203">IF(P3438&gt;0,S3438*$T$8,0)</f>
        <v>0</v>
      </c>
      <c r="U3438" s="572"/>
    </row>
    <row r="3439" spans="1:21" ht="14.15" customHeight="1">
      <c r="A3439" s="231">
        <v>3438</v>
      </c>
      <c r="B3439" s="262" t="s">
        <v>96</v>
      </c>
      <c r="C3439" s="199" t="s">
        <v>3156</v>
      </c>
      <c r="D3439" s="199" t="s">
        <v>3157</v>
      </c>
      <c r="E3439" s="199" t="s">
        <v>3158</v>
      </c>
      <c r="F3439" s="199" t="s">
        <v>176</v>
      </c>
      <c r="G3439" s="199" t="s">
        <v>251</v>
      </c>
      <c r="H3439" s="199" t="s">
        <v>3331</v>
      </c>
      <c r="I3439" s="200" t="s">
        <v>127</v>
      </c>
      <c r="J3439" s="199" t="s">
        <v>790</v>
      </c>
      <c r="K3439" s="199" t="s">
        <v>790</v>
      </c>
      <c r="L3439" s="199" t="s">
        <v>253</v>
      </c>
      <c r="M3439" s="199" t="s">
        <v>128</v>
      </c>
      <c r="N3439" s="201">
        <v>15.795199999999999</v>
      </c>
      <c r="O3439" s="202">
        <v>255</v>
      </c>
      <c r="P3439" s="202"/>
      <c r="Q3439" s="203">
        <f t="shared" si="201"/>
        <v>0</v>
      </c>
      <c r="R3439" s="203">
        <f t="shared" si="202"/>
        <v>0</v>
      </c>
      <c r="S3439" s="213">
        <f>IF(M3439="nvt",0,IF(O3439&gt;0,VLOOKUP(M3439,'3-Productie normen'!A:K,VLOOKUP(O3439,'3-Productie normen'!$B$34:$C$35,2,FALSE),FALSE)))</f>
        <v>0</v>
      </c>
      <c r="T3439" s="213">
        <f t="shared" si="203"/>
        <v>0</v>
      </c>
      <c r="U3439" s="572"/>
    </row>
    <row r="3440" spans="1:21" ht="14.15" customHeight="1">
      <c r="A3440" s="231">
        <v>3439</v>
      </c>
      <c r="B3440" s="262" t="s">
        <v>96</v>
      </c>
      <c r="C3440" s="199" t="s">
        <v>3156</v>
      </c>
      <c r="D3440" s="199" t="s">
        <v>3157</v>
      </c>
      <c r="E3440" s="199" t="s">
        <v>3158</v>
      </c>
      <c r="F3440" s="199" t="s">
        <v>176</v>
      </c>
      <c r="G3440" s="199" t="s">
        <v>251</v>
      </c>
      <c r="H3440" s="199" t="s">
        <v>3332</v>
      </c>
      <c r="I3440" s="200" t="s">
        <v>127</v>
      </c>
      <c r="J3440" s="199" t="s">
        <v>790</v>
      </c>
      <c r="K3440" s="199" t="s">
        <v>790</v>
      </c>
      <c r="L3440" s="199" t="s">
        <v>253</v>
      </c>
      <c r="M3440" s="199" t="s">
        <v>128</v>
      </c>
      <c r="N3440" s="201">
        <v>15.799899999999999</v>
      </c>
      <c r="O3440" s="202">
        <v>255</v>
      </c>
      <c r="P3440" s="202"/>
      <c r="Q3440" s="203">
        <f t="shared" si="201"/>
        <v>0</v>
      </c>
      <c r="R3440" s="203">
        <f t="shared" si="202"/>
        <v>0</v>
      </c>
      <c r="S3440" s="213">
        <f>IF(M3440="nvt",0,IF(O3440&gt;0,VLOOKUP(M3440,'3-Productie normen'!A:K,VLOOKUP(O3440,'3-Productie normen'!$B$34:$C$35,2,FALSE),FALSE)))</f>
        <v>0</v>
      </c>
      <c r="T3440" s="213">
        <f t="shared" si="203"/>
        <v>0</v>
      </c>
      <c r="U3440" s="572"/>
    </row>
    <row r="3441" spans="1:21" ht="14.15" customHeight="1">
      <c r="A3441" s="231">
        <v>3440</v>
      </c>
      <c r="B3441" s="262" t="s">
        <v>96</v>
      </c>
      <c r="C3441" s="199" t="s">
        <v>3156</v>
      </c>
      <c r="D3441" s="199" t="s">
        <v>3157</v>
      </c>
      <c r="E3441" s="199" t="s">
        <v>3158</v>
      </c>
      <c r="F3441" s="199" t="s">
        <v>176</v>
      </c>
      <c r="G3441" s="199" t="s">
        <v>251</v>
      </c>
      <c r="H3441" s="199" t="s">
        <v>3333</v>
      </c>
      <c r="I3441" s="200" t="s">
        <v>125</v>
      </c>
      <c r="J3441" s="199" t="s">
        <v>222</v>
      </c>
      <c r="K3441" s="199" t="s">
        <v>279</v>
      </c>
      <c r="L3441" s="199" t="s">
        <v>253</v>
      </c>
      <c r="M3441" s="199" t="s">
        <v>129</v>
      </c>
      <c r="N3441" s="201">
        <v>17.138500000000001</v>
      </c>
      <c r="O3441" s="202" t="s">
        <v>81</v>
      </c>
      <c r="P3441" s="202"/>
      <c r="Q3441" s="203">
        <f t="shared" si="201"/>
        <v>0</v>
      </c>
      <c r="R3441" s="203">
        <f t="shared" si="202"/>
        <v>0</v>
      </c>
      <c r="S3441" s="213">
        <f>IF(M3441="nvt",0,IF(O3441&gt;0,VLOOKUP(M3441,'3-Productie normen'!A:K,VLOOKUP(O3441,'3-Productie normen'!$B$34:$C$35,2,FALSE),FALSE)))</f>
        <v>0</v>
      </c>
      <c r="T3441" s="213">
        <f t="shared" si="203"/>
        <v>0</v>
      </c>
      <c r="U3441" s="572"/>
    </row>
    <row r="3442" spans="1:21" ht="14.15" customHeight="1">
      <c r="A3442" s="232">
        <v>3441</v>
      </c>
      <c r="B3442" s="262" t="s">
        <v>96</v>
      </c>
      <c r="C3442" s="199" t="s">
        <v>3156</v>
      </c>
      <c r="D3442" s="199" t="s">
        <v>3157</v>
      </c>
      <c r="E3442" s="199" t="s">
        <v>3158</v>
      </c>
      <c r="F3442" s="199" t="s">
        <v>176</v>
      </c>
      <c r="G3442" s="199" t="s">
        <v>251</v>
      </c>
      <c r="H3442" s="199" t="s">
        <v>3334</v>
      </c>
      <c r="I3442" s="200" t="s">
        <v>127</v>
      </c>
      <c r="J3442" s="199" t="s">
        <v>1010</v>
      </c>
      <c r="K3442" s="199" t="s">
        <v>1010</v>
      </c>
      <c r="L3442" s="199" t="s">
        <v>253</v>
      </c>
      <c r="M3442" s="199" t="s">
        <v>128</v>
      </c>
      <c r="N3442" s="201">
        <v>7.4733000000000001</v>
      </c>
      <c r="O3442" s="202">
        <v>255</v>
      </c>
      <c r="P3442" s="202"/>
      <c r="Q3442" s="203">
        <f t="shared" si="201"/>
        <v>0</v>
      </c>
      <c r="R3442" s="203">
        <f t="shared" si="202"/>
        <v>0</v>
      </c>
      <c r="S3442" s="213">
        <f>IF(M3442="nvt",0,IF(O3442&gt;0,VLOOKUP(M3442,'3-Productie normen'!A:K,VLOOKUP(O3442,'3-Productie normen'!$B$34:$C$35,2,FALSE),FALSE)))</f>
        <v>0</v>
      </c>
      <c r="T3442" s="213">
        <f t="shared" si="203"/>
        <v>0</v>
      </c>
      <c r="U3442" s="572"/>
    </row>
    <row r="3443" spans="1:21" ht="14.15" customHeight="1">
      <c r="A3443" s="231">
        <v>3442</v>
      </c>
      <c r="B3443" s="262" t="s">
        <v>96</v>
      </c>
      <c r="C3443" s="199" t="s">
        <v>3156</v>
      </c>
      <c r="D3443" s="199" t="s">
        <v>3157</v>
      </c>
      <c r="E3443" s="199" t="s">
        <v>3158</v>
      </c>
      <c r="F3443" s="199" t="s">
        <v>176</v>
      </c>
      <c r="G3443" s="199" t="s">
        <v>251</v>
      </c>
      <c r="H3443" s="199" t="s">
        <v>3335</v>
      </c>
      <c r="I3443" s="200" t="s">
        <v>127</v>
      </c>
      <c r="J3443" s="199" t="s">
        <v>1010</v>
      </c>
      <c r="K3443" s="199" t="s">
        <v>1010</v>
      </c>
      <c r="L3443" s="199" t="s">
        <v>253</v>
      </c>
      <c r="M3443" s="199" t="s">
        <v>128</v>
      </c>
      <c r="N3443" s="201">
        <v>113.6413</v>
      </c>
      <c r="O3443" s="202">
        <v>255</v>
      </c>
      <c r="P3443" s="202"/>
      <c r="Q3443" s="203">
        <f t="shared" si="201"/>
        <v>0</v>
      </c>
      <c r="R3443" s="203">
        <f t="shared" si="202"/>
        <v>0</v>
      </c>
      <c r="S3443" s="213">
        <f>IF(M3443="nvt",0,IF(O3443&gt;0,VLOOKUP(M3443,'3-Productie normen'!A:K,VLOOKUP(O3443,'3-Productie normen'!$B$34:$C$35,2,FALSE),FALSE)))</f>
        <v>0</v>
      </c>
      <c r="T3443" s="213">
        <f t="shared" si="203"/>
        <v>0</v>
      </c>
      <c r="U3443" s="572"/>
    </row>
    <row r="3444" spans="1:21" ht="14.15" customHeight="1">
      <c r="A3444" s="231">
        <v>3443</v>
      </c>
      <c r="B3444" s="262" t="s">
        <v>96</v>
      </c>
      <c r="C3444" s="199" t="s">
        <v>3156</v>
      </c>
      <c r="D3444" s="199" t="s">
        <v>3157</v>
      </c>
      <c r="E3444" s="199" t="s">
        <v>3158</v>
      </c>
      <c r="F3444" s="199" t="s">
        <v>176</v>
      </c>
      <c r="G3444" s="199" t="s">
        <v>251</v>
      </c>
      <c r="H3444" s="199" t="s">
        <v>3336</v>
      </c>
      <c r="I3444" s="200" t="s">
        <v>127</v>
      </c>
      <c r="J3444" s="199" t="s">
        <v>1010</v>
      </c>
      <c r="K3444" s="199" t="s">
        <v>1010</v>
      </c>
      <c r="L3444" s="199" t="s">
        <v>253</v>
      </c>
      <c r="M3444" s="199" t="s">
        <v>128</v>
      </c>
      <c r="N3444" s="201">
        <v>23.211500000000001</v>
      </c>
      <c r="O3444" s="202">
        <v>255</v>
      </c>
      <c r="P3444" s="202"/>
      <c r="Q3444" s="203">
        <f t="shared" si="201"/>
        <v>0</v>
      </c>
      <c r="R3444" s="203">
        <f t="shared" si="202"/>
        <v>0</v>
      </c>
      <c r="S3444" s="213">
        <f>IF(M3444="nvt",0,IF(O3444&gt;0,VLOOKUP(M3444,'3-Productie normen'!A:K,VLOOKUP(O3444,'3-Productie normen'!$B$34:$C$35,2,FALSE),FALSE)))</f>
        <v>0</v>
      </c>
      <c r="T3444" s="213">
        <f t="shared" si="203"/>
        <v>0</v>
      </c>
      <c r="U3444" s="572"/>
    </row>
    <row r="3445" spans="1:21" ht="14.15" customHeight="1">
      <c r="A3445" s="231">
        <v>3444</v>
      </c>
      <c r="B3445" s="262" t="s">
        <v>96</v>
      </c>
      <c r="C3445" s="199" t="s">
        <v>3156</v>
      </c>
      <c r="D3445" s="199" t="s">
        <v>3157</v>
      </c>
      <c r="E3445" s="199" t="s">
        <v>3158</v>
      </c>
      <c r="F3445" s="199" t="s">
        <v>176</v>
      </c>
      <c r="G3445" s="199" t="s">
        <v>251</v>
      </c>
      <c r="H3445" s="199" t="s">
        <v>3337</v>
      </c>
      <c r="I3445" s="200" t="s">
        <v>127</v>
      </c>
      <c r="J3445" s="199" t="s">
        <v>1010</v>
      </c>
      <c r="K3445" s="199" t="s">
        <v>1010</v>
      </c>
      <c r="L3445" s="199" t="s">
        <v>253</v>
      </c>
      <c r="M3445" s="199" t="s">
        <v>128</v>
      </c>
      <c r="N3445" s="201">
        <v>65.493399999999994</v>
      </c>
      <c r="O3445" s="202">
        <v>255</v>
      </c>
      <c r="P3445" s="202"/>
      <c r="Q3445" s="203">
        <f t="shared" si="201"/>
        <v>0</v>
      </c>
      <c r="R3445" s="203">
        <f t="shared" si="202"/>
        <v>0</v>
      </c>
      <c r="S3445" s="213">
        <f>IF(M3445="nvt",0,IF(O3445&gt;0,VLOOKUP(M3445,'3-Productie normen'!A:K,VLOOKUP(O3445,'3-Productie normen'!$B$34:$C$35,2,FALSE),FALSE)))</f>
        <v>0</v>
      </c>
      <c r="T3445" s="213">
        <f t="shared" si="203"/>
        <v>0</v>
      </c>
      <c r="U3445" s="572"/>
    </row>
    <row r="3446" spans="1:21" ht="14.15" customHeight="1">
      <c r="A3446" s="231">
        <v>3445</v>
      </c>
      <c r="B3446" s="262" t="s">
        <v>96</v>
      </c>
      <c r="C3446" s="199" t="s">
        <v>3156</v>
      </c>
      <c r="D3446" s="199" t="s">
        <v>3157</v>
      </c>
      <c r="E3446" s="199" t="s">
        <v>3158</v>
      </c>
      <c r="F3446" s="199" t="s">
        <v>176</v>
      </c>
      <c r="G3446" s="199" t="s">
        <v>251</v>
      </c>
      <c r="H3446" s="199" t="s">
        <v>3338</v>
      </c>
      <c r="I3446" s="200" t="s">
        <v>125</v>
      </c>
      <c r="J3446" s="199" t="s">
        <v>222</v>
      </c>
      <c r="K3446" s="199" t="s">
        <v>279</v>
      </c>
      <c r="L3446" s="199" t="s">
        <v>3159</v>
      </c>
      <c r="M3446" s="199" t="s">
        <v>129</v>
      </c>
      <c r="N3446" s="201">
        <v>17.278199999999998</v>
      </c>
      <c r="O3446" s="202" t="s">
        <v>81</v>
      </c>
      <c r="P3446" s="202"/>
      <c r="Q3446" s="203">
        <f t="shared" si="201"/>
        <v>0</v>
      </c>
      <c r="R3446" s="203">
        <f t="shared" si="202"/>
        <v>0</v>
      </c>
      <c r="S3446" s="213">
        <f>IF(M3446="nvt",0,IF(O3446&gt;0,VLOOKUP(M3446,'3-Productie normen'!A:K,VLOOKUP(O3446,'3-Productie normen'!$B$34:$C$35,2,FALSE),FALSE)))</f>
        <v>0</v>
      </c>
      <c r="T3446" s="213">
        <f t="shared" si="203"/>
        <v>0</v>
      </c>
      <c r="U3446" s="572"/>
    </row>
    <row r="3447" spans="1:21" ht="14.15" customHeight="1">
      <c r="A3447" s="231">
        <v>3446</v>
      </c>
      <c r="B3447" s="262" t="s">
        <v>96</v>
      </c>
      <c r="C3447" s="199" t="s">
        <v>3156</v>
      </c>
      <c r="D3447" s="199" t="s">
        <v>3157</v>
      </c>
      <c r="E3447" s="199" t="s">
        <v>3158</v>
      </c>
      <c r="F3447" s="199" t="s">
        <v>176</v>
      </c>
      <c r="G3447" s="199" t="s">
        <v>251</v>
      </c>
      <c r="H3447" s="199" t="s">
        <v>3339</v>
      </c>
      <c r="I3447" s="200" t="s">
        <v>143</v>
      </c>
      <c r="J3447" s="199" t="s">
        <v>209</v>
      </c>
      <c r="K3447" s="199" t="s">
        <v>210</v>
      </c>
      <c r="L3447" s="199" t="s">
        <v>211</v>
      </c>
      <c r="M3447" s="199" t="s">
        <v>143</v>
      </c>
      <c r="N3447" s="201">
        <v>5.8006000000000002</v>
      </c>
      <c r="O3447" s="202"/>
      <c r="P3447" s="202"/>
      <c r="Q3447" s="203">
        <f t="shared" si="201"/>
        <v>0</v>
      </c>
      <c r="R3447" s="203">
        <f t="shared" si="202"/>
        <v>0</v>
      </c>
      <c r="S3447" s="213">
        <f>IF(M3447="nvt",0,IF(O3447&gt;0,VLOOKUP(M3447,'3-Productie normen'!A:K,VLOOKUP(O3447,'3-Productie normen'!$B$34:$C$35,2,FALSE),FALSE)))</f>
        <v>0</v>
      </c>
      <c r="T3447" s="213">
        <f t="shared" si="203"/>
        <v>0</v>
      </c>
      <c r="U3447" s="572"/>
    </row>
    <row r="3448" spans="1:21" ht="14.15" customHeight="1">
      <c r="A3448" s="231">
        <v>3447</v>
      </c>
      <c r="B3448" s="262" t="s">
        <v>96</v>
      </c>
      <c r="C3448" s="199" t="s">
        <v>3156</v>
      </c>
      <c r="D3448" s="199" t="s">
        <v>3157</v>
      </c>
      <c r="E3448" s="199" t="s">
        <v>3158</v>
      </c>
      <c r="F3448" s="199" t="s">
        <v>176</v>
      </c>
      <c r="G3448" s="199" t="s">
        <v>251</v>
      </c>
      <c r="H3448" s="199" t="s">
        <v>3340</v>
      </c>
      <c r="I3448" s="200" t="s">
        <v>125</v>
      </c>
      <c r="J3448" s="199" t="s">
        <v>222</v>
      </c>
      <c r="K3448" s="199" t="s">
        <v>223</v>
      </c>
      <c r="L3448" s="199" t="s">
        <v>3159</v>
      </c>
      <c r="M3448" s="199" t="s">
        <v>129</v>
      </c>
      <c r="N3448" s="201">
        <v>3.6884999999999999</v>
      </c>
      <c r="O3448" s="202" t="s">
        <v>81</v>
      </c>
      <c r="P3448" s="202"/>
      <c r="Q3448" s="203">
        <f t="shared" si="201"/>
        <v>0</v>
      </c>
      <c r="R3448" s="203">
        <f t="shared" si="202"/>
        <v>0</v>
      </c>
      <c r="S3448" s="213">
        <f>IF(M3448="nvt",0,IF(O3448&gt;0,VLOOKUP(M3448,'3-Productie normen'!A:K,VLOOKUP(O3448,'3-Productie normen'!$B$34:$C$35,2,FALSE),FALSE)))</f>
        <v>0</v>
      </c>
      <c r="T3448" s="213">
        <f t="shared" si="203"/>
        <v>0</v>
      </c>
      <c r="U3448" s="572"/>
    </row>
    <row r="3449" spans="1:21" ht="14.15" customHeight="1">
      <c r="A3449" s="231">
        <v>3448</v>
      </c>
      <c r="B3449" s="262" t="s">
        <v>96</v>
      </c>
      <c r="C3449" s="199" t="s">
        <v>3156</v>
      </c>
      <c r="D3449" s="199" t="s">
        <v>3157</v>
      </c>
      <c r="E3449" s="199" t="s">
        <v>3158</v>
      </c>
      <c r="F3449" s="199" t="s">
        <v>176</v>
      </c>
      <c r="G3449" s="199" t="s">
        <v>251</v>
      </c>
      <c r="H3449" s="199" t="s">
        <v>3341</v>
      </c>
      <c r="I3449" s="200" t="s">
        <v>125</v>
      </c>
      <c r="J3449" s="199" t="s">
        <v>222</v>
      </c>
      <c r="K3449" s="199" t="s">
        <v>223</v>
      </c>
      <c r="L3449" s="199" t="s">
        <v>3159</v>
      </c>
      <c r="M3449" s="199" t="s">
        <v>129</v>
      </c>
      <c r="N3449" s="201">
        <v>13.849299999999999</v>
      </c>
      <c r="O3449" s="202" t="s">
        <v>81</v>
      </c>
      <c r="P3449" s="202"/>
      <c r="Q3449" s="203">
        <f t="shared" si="201"/>
        <v>0</v>
      </c>
      <c r="R3449" s="203">
        <f t="shared" si="202"/>
        <v>0</v>
      </c>
      <c r="S3449" s="213">
        <f>IF(M3449="nvt",0,IF(O3449&gt;0,VLOOKUP(M3449,'3-Productie normen'!A:K,VLOOKUP(O3449,'3-Productie normen'!$B$34:$C$35,2,FALSE),FALSE)))</f>
        <v>0</v>
      </c>
      <c r="T3449" s="213">
        <f t="shared" si="203"/>
        <v>0</v>
      </c>
      <c r="U3449" s="572"/>
    </row>
    <row r="3450" spans="1:21" ht="14.15" customHeight="1">
      <c r="A3450" s="232">
        <v>3449</v>
      </c>
      <c r="B3450" s="262" t="s">
        <v>96</v>
      </c>
      <c r="C3450" s="199" t="s">
        <v>3156</v>
      </c>
      <c r="D3450" s="199" t="s">
        <v>3157</v>
      </c>
      <c r="E3450" s="199" t="s">
        <v>3158</v>
      </c>
      <c r="F3450" s="199" t="s">
        <v>176</v>
      </c>
      <c r="G3450" s="199" t="s">
        <v>251</v>
      </c>
      <c r="H3450" s="199" t="s">
        <v>3342</v>
      </c>
      <c r="I3450" s="200" t="s">
        <v>125</v>
      </c>
      <c r="J3450" s="199" t="s">
        <v>222</v>
      </c>
      <c r="K3450" s="199" t="s">
        <v>223</v>
      </c>
      <c r="L3450" s="199" t="s">
        <v>3159</v>
      </c>
      <c r="M3450" s="199" t="s">
        <v>129</v>
      </c>
      <c r="N3450" s="201">
        <v>1.4309000000000001</v>
      </c>
      <c r="O3450" s="202" t="s">
        <v>81</v>
      </c>
      <c r="P3450" s="202"/>
      <c r="Q3450" s="203">
        <f t="shared" si="201"/>
        <v>0</v>
      </c>
      <c r="R3450" s="203">
        <f t="shared" si="202"/>
        <v>0</v>
      </c>
      <c r="S3450" s="213">
        <f>IF(M3450="nvt",0,IF(O3450&gt;0,VLOOKUP(M3450,'3-Productie normen'!A:K,VLOOKUP(O3450,'3-Productie normen'!$B$34:$C$35,2,FALSE),FALSE)))</f>
        <v>0</v>
      </c>
      <c r="T3450" s="213">
        <f t="shared" si="203"/>
        <v>0</v>
      </c>
      <c r="U3450" s="572"/>
    </row>
    <row r="3451" spans="1:21" ht="14.15" customHeight="1">
      <c r="A3451" s="231">
        <v>3450</v>
      </c>
      <c r="B3451" s="262" t="s">
        <v>96</v>
      </c>
      <c r="C3451" s="199" t="s">
        <v>3156</v>
      </c>
      <c r="D3451" s="199" t="s">
        <v>3157</v>
      </c>
      <c r="E3451" s="199" t="s">
        <v>3158</v>
      </c>
      <c r="F3451" s="199" t="s">
        <v>176</v>
      </c>
      <c r="G3451" s="199" t="s">
        <v>251</v>
      </c>
      <c r="H3451" s="199" t="s">
        <v>3343</v>
      </c>
      <c r="I3451" s="200" t="s">
        <v>125</v>
      </c>
      <c r="J3451" s="199" t="s">
        <v>222</v>
      </c>
      <c r="K3451" s="199" t="s">
        <v>223</v>
      </c>
      <c r="L3451" s="199" t="s">
        <v>3159</v>
      </c>
      <c r="M3451" s="199" t="s">
        <v>129</v>
      </c>
      <c r="N3451" s="201">
        <v>1.4285000000000001</v>
      </c>
      <c r="O3451" s="202" t="s">
        <v>81</v>
      </c>
      <c r="P3451" s="202"/>
      <c r="Q3451" s="203">
        <f t="shared" si="201"/>
        <v>0</v>
      </c>
      <c r="R3451" s="203">
        <f t="shared" si="202"/>
        <v>0</v>
      </c>
      <c r="S3451" s="213">
        <f>IF(M3451="nvt",0,IF(O3451&gt;0,VLOOKUP(M3451,'3-Productie normen'!A:K,VLOOKUP(O3451,'3-Productie normen'!$B$34:$C$35,2,FALSE),FALSE)))</f>
        <v>0</v>
      </c>
      <c r="T3451" s="213">
        <f t="shared" si="203"/>
        <v>0</v>
      </c>
      <c r="U3451" s="572"/>
    </row>
    <row r="3452" spans="1:21" ht="14.15" customHeight="1">
      <c r="A3452" s="231">
        <v>3451</v>
      </c>
      <c r="B3452" s="262" t="s">
        <v>96</v>
      </c>
      <c r="C3452" s="199" t="s">
        <v>3156</v>
      </c>
      <c r="D3452" s="199" t="s">
        <v>3157</v>
      </c>
      <c r="E3452" s="199" t="s">
        <v>3158</v>
      </c>
      <c r="F3452" s="199" t="s">
        <v>176</v>
      </c>
      <c r="G3452" s="199" t="s">
        <v>251</v>
      </c>
      <c r="H3452" s="199" t="s">
        <v>3344</v>
      </c>
      <c r="I3452" s="200" t="s">
        <v>125</v>
      </c>
      <c r="J3452" s="199" t="s">
        <v>222</v>
      </c>
      <c r="K3452" s="199" t="s">
        <v>223</v>
      </c>
      <c r="L3452" s="199" t="s">
        <v>3159</v>
      </c>
      <c r="M3452" s="199" t="s">
        <v>129</v>
      </c>
      <c r="N3452" s="201">
        <v>12.794600000000001</v>
      </c>
      <c r="O3452" s="202" t="s">
        <v>81</v>
      </c>
      <c r="P3452" s="202"/>
      <c r="Q3452" s="203">
        <f t="shared" si="201"/>
        <v>0</v>
      </c>
      <c r="R3452" s="203">
        <f t="shared" si="202"/>
        <v>0</v>
      </c>
      <c r="S3452" s="213">
        <f>IF(M3452="nvt",0,IF(O3452&gt;0,VLOOKUP(M3452,'3-Productie normen'!A:K,VLOOKUP(O3452,'3-Productie normen'!$B$34:$C$35,2,FALSE),FALSE)))</f>
        <v>0</v>
      </c>
      <c r="T3452" s="213">
        <f t="shared" si="203"/>
        <v>0</v>
      </c>
      <c r="U3452" s="572"/>
    </row>
    <row r="3453" spans="1:21" ht="14.15" customHeight="1">
      <c r="A3453" s="231">
        <v>3452</v>
      </c>
      <c r="B3453" s="262" t="s">
        <v>96</v>
      </c>
      <c r="C3453" s="199" t="s">
        <v>3156</v>
      </c>
      <c r="D3453" s="199" t="s">
        <v>3157</v>
      </c>
      <c r="E3453" s="199" t="s">
        <v>3158</v>
      </c>
      <c r="F3453" s="199" t="s">
        <v>176</v>
      </c>
      <c r="G3453" s="199" t="s">
        <v>251</v>
      </c>
      <c r="H3453" s="199" t="s">
        <v>3345</v>
      </c>
      <c r="I3453" s="200" t="s">
        <v>125</v>
      </c>
      <c r="J3453" s="199" t="s">
        <v>222</v>
      </c>
      <c r="K3453" s="199" t="s">
        <v>223</v>
      </c>
      <c r="L3453" s="199" t="s">
        <v>3159</v>
      </c>
      <c r="M3453" s="199" t="s">
        <v>129</v>
      </c>
      <c r="N3453" s="201">
        <v>1.4888999999999999</v>
      </c>
      <c r="O3453" s="202" t="s">
        <v>81</v>
      </c>
      <c r="P3453" s="202"/>
      <c r="Q3453" s="203">
        <f t="shared" si="201"/>
        <v>0</v>
      </c>
      <c r="R3453" s="203">
        <f t="shared" si="202"/>
        <v>0</v>
      </c>
      <c r="S3453" s="213">
        <f>IF(M3453="nvt",0,IF(O3453&gt;0,VLOOKUP(M3453,'3-Productie normen'!A:K,VLOOKUP(O3453,'3-Productie normen'!$B$34:$C$35,2,FALSE),FALSE)))</f>
        <v>0</v>
      </c>
      <c r="T3453" s="213">
        <f t="shared" si="203"/>
        <v>0</v>
      </c>
      <c r="U3453" s="572"/>
    </row>
    <row r="3454" spans="1:21" ht="14.15" customHeight="1">
      <c r="A3454" s="231">
        <v>3453</v>
      </c>
      <c r="B3454" s="262" t="s">
        <v>96</v>
      </c>
      <c r="C3454" s="199" t="s">
        <v>3156</v>
      </c>
      <c r="D3454" s="199" t="s">
        <v>3157</v>
      </c>
      <c r="E3454" s="199" t="s">
        <v>3158</v>
      </c>
      <c r="F3454" s="199" t="s">
        <v>176</v>
      </c>
      <c r="G3454" s="199" t="s">
        <v>251</v>
      </c>
      <c r="H3454" s="199" t="s">
        <v>3346</v>
      </c>
      <c r="I3454" s="200" t="s">
        <v>125</v>
      </c>
      <c r="J3454" s="199" t="s">
        <v>222</v>
      </c>
      <c r="K3454" s="199" t="s">
        <v>223</v>
      </c>
      <c r="L3454" s="199" t="s">
        <v>3159</v>
      </c>
      <c r="M3454" s="199" t="s">
        <v>129</v>
      </c>
      <c r="N3454" s="201">
        <v>1.4851000000000001</v>
      </c>
      <c r="O3454" s="202" t="s">
        <v>81</v>
      </c>
      <c r="P3454" s="202"/>
      <c r="Q3454" s="203">
        <f t="shared" si="201"/>
        <v>0</v>
      </c>
      <c r="R3454" s="203">
        <f t="shared" si="202"/>
        <v>0</v>
      </c>
      <c r="S3454" s="213">
        <f>IF(M3454="nvt",0,IF(O3454&gt;0,VLOOKUP(M3454,'3-Productie normen'!A:K,VLOOKUP(O3454,'3-Productie normen'!$B$34:$C$35,2,FALSE),FALSE)))</f>
        <v>0</v>
      </c>
      <c r="T3454" s="213">
        <f t="shared" si="203"/>
        <v>0</v>
      </c>
      <c r="U3454" s="572"/>
    </row>
    <row r="3455" spans="1:21" ht="14.15" customHeight="1">
      <c r="A3455" s="231">
        <v>3454</v>
      </c>
      <c r="B3455" s="262" t="s">
        <v>96</v>
      </c>
      <c r="C3455" s="199" t="s">
        <v>3156</v>
      </c>
      <c r="D3455" s="199" t="s">
        <v>3157</v>
      </c>
      <c r="E3455" s="199" t="s">
        <v>3158</v>
      </c>
      <c r="F3455" s="199" t="s">
        <v>176</v>
      </c>
      <c r="G3455" s="199" t="s">
        <v>251</v>
      </c>
      <c r="H3455" s="199" t="s">
        <v>3347</v>
      </c>
      <c r="I3455" s="200" t="s">
        <v>130</v>
      </c>
      <c r="J3455" s="199" t="s">
        <v>209</v>
      </c>
      <c r="K3455" s="199" t="s">
        <v>220</v>
      </c>
      <c r="L3455" s="199" t="s">
        <v>3164</v>
      </c>
      <c r="M3455" s="199" t="s">
        <v>140</v>
      </c>
      <c r="N3455" s="201">
        <v>19.0687</v>
      </c>
      <c r="O3455" s="202" t="s">
        <v>81</v>
      </c>
      <c r="P3455" s="202"/>
      <c r="Q3455" s="203">
        <f t="shared" si="201"/>
        <v>0</v>
      </c>
      <c r="R3455" s="203">
        <f t="shared" si="202"/>
        <v>0</v>
      </c>
      <c r="S3455" s="213">
        <f>IF(M3455="nvt",0,IF(O3455&gt;0,VLOOKUP(M3455,'3-Productie normen'!A:K,VLOOKUP(O3455,'3-Productie normen'!$B$34:$C$35,2,FALSE),FALSE)))</f>
        <v>0</v>
      </c>
      <c r="T3455" s="213">
        <f t="shared" si="203"/>
        <v>0</v>
      </c>
      <c r="U3455" s="572"/>
    </row>
    <row r="3456" spans="1:21" ht="14.15" customHeight="1">
      <c r="A3456" s="231">
        <v>3455</v>
      </c>
      <c r="B3456" s="262" t="s">
        <v>96</v>
      </c>
      <c r="C3456" s="199" t="s">
        <v>3156</v>
      </c>
      <c r="D3456" s="199" t="s">
        <v>3157</v>
      </c>
      <c r="E3456" s="199" t="s">
        <v>3158</v>
      </c>
      <c r="F3456" s="199" t="s">
        <v>176</v>
      </c>
      <c r="G3456" s="199" t="s">
        <v>251</v>
      </c>
      <c r="H3456" s="199" t="s">
        <v>3348</v>
      </c>
      <c r="I3456" s="200" t="s">
        <v>130</v>
      </c>
      <c r="J3456" s="199" t="s">
        <v>209</v>
      </c>
      <c r="K3456" s="199" t="s">
        <v>215</v>
      </c>
      <c r="L3456" s="199" t="s">
        <v>253</v>
      </c>
      <c r="M3456" s="199" t="s">
        <v>134</v>
      </c>
      <c r="N3456" s="201">
        <v>8.3092000000000006</v>
      </c>
      <c r="O3456" s="202" t="s">
        <v>81</v>
      </c>
      <c r="P3456" s="202"/>
      <c r="Q3456" s="203">
        <f t="shared" si="201"/>
        <v>0</v>
      </c>
      <c r="R3456" s="203">
        <f t="shared" si="202"/>
        <v>0</v>
      </c>
      <c r="S3456" s="213">
        <f>IF(M3456="nvt",0,IF(O3456&gt;0,VLOOKUP(M3456,'3-Productie normen'!A:K,VLOOKUP(O3456,'3-Productie normen'!$B$34:$C$35,2,FALSE),FALSE)))</f>
        <v>0</v>
      </c>
      <c r="T3456" s="213">
        <f t="shared" si="203"/>
        <v>0</v>
      </c>
      <c r="U3456" s="572"/>
    </row>
    <row r="3457" spans="1:21" ht="14.15" customHeight="1">
      <c r="A3457" s="231">
        <v>3456</v>
      </c>
      <c r="B3457" s="262" t="s">
        <v>96</v>
      </c>
      <c r="C3457" s="199" t="s">
        <v>3156</v>
      </c>
      <c r="D3457" s="199" t="s">
        <v>3157</v>
      </c>
      <c r="E3457" s="199" t="s">
        <v>3158</v>
      </c>
      <c r="F3457" s="199" t="s">
        <v>176</v>
      </c>
      <c r="G3457" s="199" t="s">
        <v>251</v>
      </c>
      <c r="H3457" s="199" t="s">
        <v>3349</v>
      </c>
      <c r="I3457" s="200" t="s">
        <v>143</v>
      </c>
      <c r="J3457" s="199" t="s">
        <v>209</v>
      </c>
      <c r="K3457" s="199" t="s">
        <v>210</v>
      </c>
      <c r="L3457" s="199" t="s">
        <v>211</v>
      </c>
      <c r="M3457" s="199" t="s">
        <v>143</v>
      </c>
      <c r="N3457" s="201">
        <v>15.9503</v>
      </c>
      <c r="O3457" s="202"/>
      <c r="P3457" s="202"/>
      <c r="Q3457" s="203">
        <f t="shared" si="201"/>
        <v>0</v>
      </c>
      <c r="R3457" s="203">
        <f t="shared" si="202"/>
        <v>0</v>
      </c>
      <c r="S3457" s="213">
        <f>IF(M3457="nvt",0,IF(O3457&gt;0,VLOOKUP(M3457,'3-Productie normen'!A:K,VLOOKUP(O3457,'3-Productie normen'!$B$34:$C$35,2,FALSE),FALSE)))</f>
        <v>0</v>
      </c>
      <c r="T3457" s="213">
        <f t="shared" si="203"/>
        <v>0</v>
      </c>
      <c r="U3457" s="572"/>
    </row>
    <row r="3458" spans="1:21" ht="14.15" customHeight="1">
      <c r="A3458" s="232">
        <v>3457</v>
      </c>
      <c r="B3458" s="262" t="s">
        <v>96</v>
      </c>
      <c r="C3458" s="199" t="s">
        <v>3156</v>
      </c>
      <c r="D3458" s="199" t="s">
        <v>3157</v>
      </c>
      <c r="E3458" s="199" t="s">
        <v>3158</v>
      </c>
      <c r="F3458" s="199" t="s">
        <v>176</v>
      </c>
      <c r="G3458" s="199" t="s">
        <v>251</v>
      </c>
      <c r="H3458" s="199" t="s">
        <v>3350</v>
      </c>
      <c r="I3458" s="200" t="s">
        <v>143</v>
      </c>
      <c r="J3458" s="199" t="s">
        <v>209</v>
      </c>
      <c r="K3458" s="199" t="s">
        <v>210</v>
      </c>
      <c r="L3458" s="199" t="s">
        <v>211</v>
      </c>
      <c r="M3458" s="199" t="s">
        <v>143</v>
      </c>
      <c r="N3458" s="201">
        <v>32.234299999999998</v>
      </c>
      <c r="O3458" s="202"/>
      <c r="P3458" s="202"/>
      <c r="Q3458" s="203">
        <f t="shared" si="201"/>
        <v>0</v>
      </c>
      <c r="R3458" s="203">
        <f t="shared" si="202"/>
        <v>0</v>
      </c>
      <c r="S3458" s="213">
        <f>IF(M3458="nvt",0,IF(O3458&gt;0,VLOOKUP(M3458,'3-Productie normen'!A:K,VLOOKUP(O3458,'3-Productie normen'!$B$34:$C$35,2,FALSE),FALSE)))</f>
        <v>0</v>
      </c>
      <c r="T3458" s="213">
        <f t="shared" si="203"/>
        <v>0</v>
      </c>
      <c r="U3458" s="572"/>
    </row>
    <row r="3459" spans="1:21" ht="14.15" customHeight="1">
      <c r="A3459" s="231">
        <v>3458</v>
      </c>
      <c r="B3459" s="262" t="s">
        <v>96</v>
      </c>
      <c r="C3459" s="199" t="s">
        <v>3156</v>
      </c>
      <c r="D3459" s="199" t="s">
        <v>3157</v>
      </c>
      <c r="E3459" s="199" t="s">
        <v>3158</v>
      </c>
      <c r="F3459" s="199" t="s">
        <v>176</v>
      </c>
      <c r="G3459" s="199" t="s">
        <v>251</v>
      </c>
      <c r="H3459" s="199" t="s">
        <v>3351</v>
      </c>
      <c r="I3459" s="200" t="s">
        <v>245</v>
      </c>
      <c r="J3459" s="199" t="s">
        <v>179</v>
      </c>
      <c r="K3459" s="199" t="s">
        <v>235</v>
      </c>
      <c r="L3459" s="199" t="s">
        <v>253</v>
      </c>
      <c r="M3459" s="199" t="s">
        <v>143</v>
      </c>
      <c r="N3459" s="201">
        <v>6.3372000000000002</v>
      </c>
      <c r="O3459" s="202"/>
      <c r="P3459" s="202"/>
      <c r="Q3459" s="203">
        <f t="shared" si="201"/>
        <v>0</v>
      </c>
      <c r="R3459" s="203">
        <f t="shared" si="202"/>
        <v>0</v>
      </c>
      <c r="S3459" s="213">
        <f>IF(M3459="nvt",0,IF(O3459&gt;0,VLOOKUP(M3459,'3-Productie normen'!A:K,VLOOKUP(O3459,'3-Productie normen'!$B$34:$C$35,2,FALSE),FALSE)))</f>
        <v>0</v>
      </c>
      <c r="T3459" s="213">
        <f t="shared" si="203"/>
        <v>0</v>
      </c>
      <c r="U3459" s="572"/>
    </row>
    <row r="3460" spans="1:21" ht="14.15" customHeight="1">
      <c r="A3460" s="231">
        <v>3459</v>
      </c>
      <c r="B3460" s="262" t="s">
        <v>96</v>
      </c>
      <c r="C3460" s="199" t="s">
        <v>3156</v>
      </c>
      <c r="D3460" s="199" t="s">
        <v>3157</v>
      </c>
      <c r="E3460" s="199" t="s">
        <v>3158</v>
      </c>
      <c r="F3460" s="199" t="s">
        <v>176</v>
      </c>
      <c r="G3460" s="199" t="s">
        <v>251</v>
      </c>
      <c r="H3460" s="199" t="s">
        <v>3352</v>
      </c>
      <c r="I3460" s="200" t="s">
        <v>245</v>
      </c>
      <c r="J3460" s="199" t="s">
        <v>255</v>
      </c>
      <c r="K3460" s="199" t="s">
        <v>256</v>
      </c>
      <c r="L3460" s="199" t="s">
        <v>253</v>
      </c>
      <c r="M3460" s="199" t="s">
        <v>143</v>
      </c>
      <c r="N3460" s="201">
        <v>6.6131000000000002</v>
      </c>
      <c r="O3460" s="202"/>
      <c r="P3460" s="202"/>
      <c r="Q3460" s="203">
        <f t="shared" si="201"/>
        <v>0</v>
      </c>
      <c r="R3460" s="203">
        <f t="shared" si="202"/>
        <v>0</v>
      </c>
      <c r="S3460" s="213">
        <f>IF(M3460="nvt",0,IF(O3460&gt;0,VLOOKUP(M3460,'3-Productie normen'!A:K,VLOOKUP(O3460,'3-Productie normen'!$B$34:$C$35,2,FALSE),FALSE)))</f>
        <v>0</v>
      </c>
      <c r="T3460" s="213">
        <f t="shared" si="203"/>
        <v>0</v>
      </c>
      <c r="U3460" s="572"/>
    </row>
    <row r="3461" spans="1:21" ht="14.15" customHeight="1">
      <c r="A3461" s="231">
        <v>3460</v>
      </c>
      <c r="B3461" s="262" t="s">
        <v>96</v>
      </c>
      <c r="C3461" s="199" t="s">
        <v>3156</v>
      </c>
      <c r="D3461" s="199" t="s">
        <v>3157</v>
      </c>
      <c r="E3461" s="199" t="s">
        <v>3158</v>
      </c>
      <c r="F3461" s="199" t="s">
        <v>176</v>
      </c>
      <c r="G3461" s="199" t="s">
        <v>251</v>
      </c>
      <c r="H3461" s="199" t="s">
        <v>3353</v>
      </c>
      <c r="I3461" s="200" t="s">
        <v>123</v>
      </c>
      <c r="J3461" s="199" t="s">
        <v>179</v>
      </c>
      <c r="K3461" s="199" t="s">
        <v>179</v>
      </c>
      <c r="L3461" s="199" t="s">
        <v>3162</v>
      </c>
      <c r="M3461" s="199" t="s">
        <v>122</v>
      </c>
      <c r="N3461" s="201">
        <v>6.6548999999999996</v>
      </c>
      <c r="O3461" s="202" t="s">
        <v>81</v>
      </c>
      <c r="P3461" s="202"/>
      <c r="Q3461" s="203">
        <f t="shared" si="201"/>
        <v>0</v>
      </c>
      <c r="R3461" s="203">
        <f t="shared" si="202"/>
        <v>0</v>
      </c>
      <c r="S3461" s="213">
        <f>IF(M3461="nvt",0,IF(O3461&gt;0,VLOOKUP(M3461,'3-Productie normen'!A:K,VLOOKUP(O3461,'3-Productie normen'!$B$34:$C$35,2,FALSE),FALSE)))</f>
        <v>0</v>
      </c>
      <c r="T3461" s="213">
        <f t="shared" si="203"/>
        <v>0</v>
      </c>
      <c r="U3461" s="572"/>
    </row>
    <row r="3462" spans="1:21" ht="14.15" customHeight="1">
      <c r="A3462" s="231">
        <v>3461</v>
      </c>
      <c r="B3462" s="262" t="s">
        <v>96</v>
      </c>
      <c r="C3462" s="199" t="s">
        <v>3156</v>
      </c>
      <c r="D3462" s="199" t="s">
        <v>3157</v>
      </c>
      <c r="E3462" s="199" t="s">
        <v>3158</v>
      </c>
      <c r="F3462" s="199" t="s">
        <v>176</v>
      </c>
      <c r="G3462" s="199" t="s">
        <v>251</v>
      </c>
      <c r="H3462" s="199" t="s">
        <v>3354</v>
      </c>
      <c r="I3462" s="200" t="s">
        <v>123</v>
      </c>
      <c r="J3462" s="199" t="s">
        <v>179</v>
      </c>
      <c r="K3462" s="199" t="s">
        <v>179</v>
      </c>
      <c r="L3462" s="199" t="s">
        <v>3162</v>
      </c>
      <c r="M3462" s="199" t="s">
        <v>122</v>
      </c>
      <c r="N3462" s="201">
        <v>117.4295</v>
      </c>
      <c r="O3462" s="202" t="s">
        <v>81</v>
      </c>
      <c r="P3462" s="202"/>
      <c r="Q3462" s="203">
        <f t="shared" si="201"/>
        <v>0</v>
      </c>
      <c r="R3462" s="203">
        <f t="shared" si="202"/>
        <v>0</v>
      </c>
      <c r="S3462" s="213">
        <f>IF(M3462="nvt",0,IF(O3462&gt;0,VLOOKUP(M3462,'3-Productie normen'!A:K,VLOOKUP(O3462,'3-Productie normen'!$B$34:$C$35,2,FALSE),FALSE)))</f>
        <v>0</v>
      </c>
      <c r="T3462" s="213">
        <f t="shared" si="203"/>
        <v>0</v>
      </c>
      <c r="U3462" s="572"/>
    </row>
    <row r="3463" spans="1:21" ht="14.15" customHeight="1">
      <c r="A3463" s="231">
        <v>3462</v>
      </c>
      <c r="B3463" s="262" t="s">
        <v>96</v>
      </c>
      <c r="C3463" s="199" t="s">
        <v>3156</v>
      </c>
      <c r="D3463" s="199" t="s">
        <v>3157</v>
      </c>
      <c r="E3463" s="199" t="s">
        <v>3158</v>
      </c>
      <c r="F3463" s="199" t="s">
        <v>176</v>
      </c>
      <c r="G3463" s="199" t="s">
        <v>251</v>
      </c>
      <c r="H3463" s="199" t="s">
        <v>3355</v>
      </c>
      <c r="I3463" s="200" t="s">
        <v>123</v>
      </c>
      <c r="J3463" s="199" t="s">
        <v>179</v>
      </c>
      <c r="K3463" s="199" t="s">
        <v>179</v>
      </c>
      <c r="L3463" s="199" t="s">
        <v>3162</v>
      </c>
      <c r="M3463" s="199" t="s">
        <v>122</v>
      </c>
      <c r="N3463" s="201">
        <v>6.3346</v>
      </c>
      <c r="O3463" s="202" t="s">
        <v>81</v>
      </c>
      <c r="P3463" s="202"/>
      <c r="Q3463" s="203">
        <f t="shared" si="201"/>
        <v>0</v>
      </c>
      <c r="R3463" s="203">
        <f t="shared" si="202"/>
        <v>0</v>
      </c>
      <c r="S3463" s="213">
        <f>IF(M3463="nvt",0,IF(O3463&gt;0,VLOOKUP(M3463,'3-Productie normen'!A:K,VLOOKUP(O3463,'3-Productie normen'!$B$34:$C$35,2,FALSE),FALSE)))</f>
        <v>0</v>
      </c>
      <c r="T3463" s="213">
        <f t="shared" si="203"/>
        <v>0</v>
      </c>
      <c r="U3463" s="572"/>
    </row>
    <row r="3464" spans="1:21" ht="14.15" customHeight="1">
      <c r="A3464" s="231">
        <v>3463</v>
      </c>
      <c r="B3464" s="262" t="s">
        <v>96</v>
      </c>
      <c r="C3464" s="199" t="s">
        <v>3156</v>
      </c>
      <c r="D3464" s="199" t="s">
        <v>3157</v>
      </c>
      <c r="E3464" s="199" t="s">
        <v>3158</v>
      </c>
      <c r="F3464" s="199" t="s">
        <v>176</v>
      </c>
      <c r="G3464" s="199" t="s">
        <v>251</v>
      </c>
      <c r="H3464" s="199" t="s">
        <v>3356</v>
      </c>
      <c r="I3464" s="200" t="s">
        <v>245</v>
      </c>
      <c r="J3464" s="199" t="s">
        <v>255</v>
      </c>
      <c r="K3464" s="199" t="s">
        <v>256</v>
      </c>
      <c r="L3464" s="199" t="s">
        <v>253</v>
      </c>
      <c r="M3464" s="199" t="s">
        <v>143</v>
      </c>
      <c r="N3464" s="201">
        <v>6.6502999999999997</v>
      </c>
      <c r="O3464" s="202"/>
      <c r="P3464" s="202"/>
      <c r="Q3464" s="203">
        <f t="shared" si="201"/>
        <v>0</v>
      </c>
      <c r="R3464" s="203">
        <f t="shared" si="202"/>
        <v>0</v>
      </c>
      <c r="S3464" s="213">
        <f>IF(M3464="nvt",0,IF(O3464&gt;0,VLOOKUP(M3464,'3-Productie normen'!A:K,VLOOKUP(O3464,'3-Productie normen'!$B$34:$C$35,2,FALSE),FALSE)))</f>
        <v>0</v>
      </c>
      <c r="T3464" s="213">
        <f t="shared" si="203"/>
        <v>0</v>
      </c>
      <c r="U3464" s="572"/>
    </row>
    <row r="3465" spans="1:21" ht="14.15" customHeight="1">
      <c r="A3465" s="231">
        <v>3464</v>
      </c>
      <c r="B3465" s="262" t="s">
        <v>96</v>
      </c>
      <c r="C3465" s="199" t="s">
        <v>3156</v>
      </c>
      <c r="D3465" s="199" t="s">
        <v>3157</v>
      </c>
      <c r="E3465" s="199" t="s">
        <v>3158</v>
      </c>
      <c r="F3465" s="199" t="s">
        <v>176</v>
      </c>
      <c r="G3465" s="199" t="s">
        <v>251</v>
      </c>
      <c r="H3465" s="199" t="s">
        <v>3357</v>
      </c>
      <c r="I3465" s="200" t="s">
        <v>123</v>
      </c>
      <c r="J3465" s="199" t="s">
        <v>179</v>
      </c>
      <c r="K3465" s="199" t="s">
        <v>179</v>
      </c>
      <c r="L3465" s="199" t="s">
        <v>3162</v>
      </c>
      <c r="M3465" s="199" t="s">
        <v>122</v>
      </c>
      <c r="N3465" s="201">
        <v>13.5861</v>
      </c>
      <c r="O3465" s="202" t="s">
        <v>81</v>
      </c>
      <c r="P3465" s="202"/>
      <c r="Q3465" s="203">
        <f t="shared" si="201"/>
        <v>0</v>
      </c>
      <c r="R3465" s="203">
        <f t="shared" si="202"/>
        <v>0</v>
      </c>
      <c r="S3465" s="213">
        <f>IF(M3465="nvt",0,IF(O3465&gt;0,VLOOKUP(M3465,'3-Productie normen'!A:K,VLOOKUP(O3465,'3-Productie normen'!$B$34:$C$35,2,FALSE),FALSE)))</f>
        <v>0</v>
      </c>
      <c r="T3465" s="213">
        <f t="shared" si="203"/>
        <v>0</v>
      </c>
      <c r="U3465" s="572"/>
    </row>
    <row r="3466" spans="1:21" ht="14.15" customHeight="1">
      <c r="A3466" s="232">
        <v>3465</v>
      </c>
      <c r="B3466" s="262" t="s">
        <v>96</v>
      </c>
      <c r="C3466" s="199" t="s">
        <v>3156</v>
      </c>
      <c r="D3466" s="199" t="s">
        <v>3157</v>
      </c>
      <c r="E3466" s="199" t="s">
        <v>3158</v>
      </c>
      <c r="F3466" s="199" t="s">
        <v>176</v>
      </c>
      <c r="G3466" s="199" t="s">
        <v>629</v>
      </c>
      <c r="H3466" s="199" t="s">
        <v>3358</v>
      </c>
      <c r="I3466" s="200" t="s">
        <v>125</v>
      </c>
      <c r="J3466" s="199" t="s">
        <v>222</v>
      </c>
      <c r="K3466" s="199" t="s">
        <v>279</v>
      </c>
      <c r="L3466" s="199" t="s">
        <v>253</v>
      </c>
      <c r="M3466" s="199" t="s">
        <v>129</v>
      </c>
      <c r="N3466" s="201">
        <v>121.57080000000001</v>
      </c>
      <c r="O3466" s="202" t="s">
        <v>81</v>
      </c>
      <c r="P3466" s="202"/>
      <c r="Q3466" s="203">
        <f t="shared" si="201"/>
        <v>0</v>
      </c>
      <c r="R3466" s="203">
        <f t="shared" si="202"/>
        <v>0</v>
      </c>
      <c r="S3466" s="213">
        <f>IF(M3466="nvt",0,IF(O3466&gt;0,VLOOKUP(M3466,'3-Productie normen'!A:K,VLOOKUP(O3466,'3-Productie normen'!$B$34:$C$35,2,FALSE),FALSE)))</f>
        <v>0</v>
      </c>
      <c r="T3466" s="213">
        <f t="shared" si="203"/>
        <v>0</v>
      </c>
      <c r="U3466" s="572"/>
    </row>
    <row r="3467" spans="1:21" ht="14.15" customHeight="1">
      <c r="A3467" s="231">
        <v>3466</v>
      </c>
      <c r="B3467" s="262" t="s">
        <v>96</v>
      </c>
      <c r="C3467" s="199" t="s">
        <v>3156</v>
      </c>
      <c r="D3467" s="199" t="s">
        <v>3157</v>
      </c>
      <c r="E3467" s="199" t="s">
        <v>3158</v>
      </c>
      <c r="F3467" s="199" t="s">
        <v>176</v>
      </c>
      <c r="G3467" s="199" t="s">
        <v>629</v>
      </c>
      <c r="H3467" s="199" t="s">
        <v>3359</v>
      </c>
      <c r="I3467" s="200" t="s">
        <v>123</v>
      </c>
      <c r="J3467" s="199" t="s">
        <v>179</v>
      </c>
      <c r="K3467" s="199" t="s">
        <v>179</v>
      </c>
      <c r="L3467" s="199" t="s">
        <v>3162</v>
      </c>
      <c r="M3467" s="199" t="s">
        <v>122</v>
      </c>
      <c r="N3467" s="201">
        <v>56.771500000000003</v>
      </c>
      <c r="O3467" s="202" t="s">
        <v>81</v>
      </c>
      <c r="P3467" s="202"/>
      <c r="Q3467" s="203">
        <f t="shared" si="201"/>
        <v>0</v>
      </c>
      <c r="R3467" s="203">
        <f t="shared" si="202"/>
        <v>0</v>
      </c>
      <c r="S3467" s="213">
        <f>IF(M3467="nvt",0,IF(O3467&gt;0,VLOOKUP(M3467,'3-Productie normen'!A:K,VLOOKUP(O3467,'3-Productie normen'!$B$34:$C$35,2,FALSE),FALSE)))</f>
        <v>0</v>
      </c>
      <c r="T3467" s="213">
        <f t="shared" si="203"/>
        <v>0</v>
      </c>
      <c r="U3467" s="572"/>
    </row>
    <row r="3468" spans="1:21" ht="14.15" customHeight="1">
      <c r="A3468" s="231">
        <v>3467</v>
      </c>
      <c r="B3468" s="262" t="s">
        <v>96</v>
      </c>
      <c r="C3468" s="199" t="s">
        <v>3156</v>
      </c>
      <c r="D3468" s="199" t="s">
        <v>3157</v>
      </c>
      <c r="E3468" s="199" t="s">
        <v>3158</v>
      </c>
      <c r="F3468" s="199" t="s">
        <v>176</v>
      </c>
      <c r="G3468" s="199" t="s">
        <v>629</v>
      </c>
      <c r="H3468" s="199" t="s">
        <v>3360</v>
      </c>
      <c r="I3468" s="207" t="s">
        <v>123</v>
      </c>
      <c r="J3468" s="199" t="s">
        <v>179</v>
      </c>
      <c r="K3468" s="199" t="s">
        <v>187</v>
      </c>
      <c r="L3468" s="199" t="s">
        <v>3162</v>
      </c>
      <c r="M3468" s="199" t="s">
        <v>141</v>
      </c>
      <c r="N3468" s="201">
        <v>11.7926</v>
      </c>
      <c r="O3468" s="202" t="s">
        <v>81</v>
      </c>
      <c r="P3468" s="202"/>
      <c r="Q3468" s="203">
        <f t="shared" si="201"/>
        <v>0</v>
      </c>
      <c r="R3468" s="203">
        <f t="shared" si="202"/>
        <v>0</v>
      </c>
      <c r="S3468" s="213">
        <f>IF(M3468="nvt",0,IF(O3468&gt;0,VLOOKUP(M3468,'3-Productie normen'!A:K,VLOOKUP(O3468,'3-Productie normen'!$B$34:$C$35,2,FALSE),FALSE)))</f>
        <v>0</v>
      </c>
      <c r="T3468" s="213">
        <f t="shared" si="203"/>
        <v>0</v>
      </c>
      <c r="U3468" s="572"/>
    </row>
    <row r="3469" spans="1:21" ht="14.15" customHeight="1">
      <c r="A3469" s="231">
        <v>3468</v>
      </c>
      <c r="B3469" s="262" t="s">
        <v>96</v>
      </c>
      <c r="C3469" s="199" t="s">
        <v>3156</v>
      </c>
      <c r="D3469" s="199" t="s">
        <v>3157</v>
      </c>
      <c r="E3469" s="199" t="s">
        <v>3158</v>
      </c>
      <c r="F3469" s="199" t="s">
        <v>176</v>
      </c>
      <c r="G3469" s="199" t="s">
        <v>629</v>
      </c>
      <c r="H3469" s="199" t="s">
        <v>3361</v>
      </c>
      <c r="I3469" s="207" t="s">
        <v>123</v>
      </c>
      <c r="J3469" s="199" t="s">
        <v>179</v>
      </c>
      <c r="K3469" s="199" t="s">
        <v>187</v>
      </c>
      <c r="L3469" s="199" t="s">
        <v>3162</v>
      </c>
      <c r="M3469" s="199" t="s">
        <v>141</v>
      </c>
      <c r="N3469" s="201">
        <v>13.406700000000001</v>
      </c>
      <c r="O3469" s="202" t="s">
        <v>81</v>
      </c>
      <c r="P3469" s="202"/>
      <c r="Q3469" s="203">
        <f t="shared" si="201"/>
        <v>0</v>
      </c>
      <c r="R3469" s="203">
        <f t="shared" si="202"/>
        <v>0</v>
      </c>
      <c r="S3469" s="213">
        <f>IF(M3469="nvt",0,IF(O3469&gt;0,VLOOKUP(M3469,'3-Productie normen'!A:K,VLOOKUP(O3469,'3-Productie normen'!$B$34:$C$35,2,FALSE),FALSE)))</f>
        <v>0</v>
      </c>
      <c r="T3469" s="213">
        <f t="shared" si="203"/>
        <v>0</v>
      </c>
      <c r="U3469" s="572"/>
    </row>
    <row r="3470" spans="1:21" ht="14.15" customHeight="1">
      <c r="A3470" s="231">
        <v>3469</v>
      </c>
      <c r="B3470" s="262" t="s">
        <v>96</v>
      </c>
      <c r="C3470" s="199" t="s">
        <v>3156</v>
      </c>
      <c r="D3470" s="199" t="s">
        <v>3157</v>
      </c>
      <c r="E3470" s="199" t="s">
        <v>3158</v>
      </c>
      <c r="F3470" s="199" t="s">
        <v>176</v>
      </c>
      <c r="G3470" s="199" t="s">
        <v>629</v>
      </c>
      <c r="H3470" s="199" t="s">
        <v>3362</v>
      </c>
      <c r="I3470" s="200" t="s">
        <v>130</v>
      </c>
      <c r="J3470" s="199" t="s">
        <v>209</v>
      </c>
      <c r="K3470" s="199" t="s">
        <v>220</v>
      </c>
      <c r="L3470" s="199" t="s">
        <v>3164</v>
      </c>
      <c r="M3470" s="199" t="s">
        <v>140</v>
      </c>
      <c r="N3470" s="201">
        <v>20.601299999999998</v>
      </c>
      <c r="O3470" s="202" t="s">
        <v>81</v>
      </c>
      <c r="P3470" s="202"/>
      <c r="Q3470" s="203">
        <f t="shared" si="201"/>
        <v>0</v>
      </c>
      <c r="R3470" s="203">
        <f t="shared" si="202"/>
        <v>0</v>
      </c>
      <c r="S3470" s="213">
        <f>IF(M3470="nvt",0,IF(O3470&gt;0,VLOOKUP(M3470,'3-Productie normen'!A:K,VLOOKUP(O3470,'3-Productie normen'!$B$34:$C$35,2,FALSE),FALSE)))</f>
        <v>0</v>
      </c>
      <c r="T3470" s="213">
        <f t="shared" si="203"/>
        <v>0</v>
      </c>
      <c r="U3470" s="572"/>
    </row>
    <row r="3471" spans="1:21" ht="14.15" customHeight="1">
      <c r="A3471" s="231">
        <v>3470</v>
      </c>
      <c r="B3471" s="262" t="s">
        <v>96</v>
      </c>
      <c r="C3471" s="199" t="s">
        <v>3156</v>
      </c>
      <c r="D3471" s="199" t="s">
        <v>3157</v>
      </c>
      <c r="E3471" s="199" t="s">
        <v>3158</v>
      </c>
      <c r="F3471" s="199" t="s">
        <v>176</v>
      </c>
      <c r="G3471" s="199" t="s">
        <v>629</v>
      </c>
      <c r="H3471" s="199" t="s">
        <v>3363</v>
      </c>
      <c r="I3471" s="200" t="s">
        <v>130</v>
      </c>
      <c r="J3471" s="199" t="s">
        <v>209</v>
      </c>
      <c r="K3471" s="199" t="s">
        <v>220</v>
      </c>
      <c r="L3471" s="199" t="s">
        <v>3164</v>
      </c>
      <c r="M3471" s="199" t="s">
        <v>140</v>
      </c>
      <c r="N3471" s="201">
        <v>6.9528999999999996</v>
      </c>
      <c r="O3471" s="202" t="s">
        <v>81</v>
      </c>
      <c r="P3471" s="202"/>
      <c r="Q3471" s="203">
        <f t="shared" si="201"/>
        <v>0</v>
      </c>
      <c r="R3471" s="203">
        <f t="shared" si="202"/>
        <v>0</v>
      </c>
      <c r="S3471" s="213">
        <f>IF(M3471="nvt",0,IF(O3471&gt;0,VLOOKUP(M3471,'3-Productie normen'!A:K,VLOOKUP(O3471,'3-Productie normen'!$B$34:$C$35,2,FALSE),FALSE)))</f>
        <v>0</v>
      </c>
      <c r="T3471" s="213">
        <f t="shared" si="203"/>
        <v>0</v>
      </c>
      <c r="U3471" s="572"/>
    </row>
    <row r="3472" spans="1:21" ht="14.15" customHeight="1">
      <c r="A3472" s="231">
        <v>3471</v>
      </c>
      <c r="B3472" s="262" t="s">
        <v>96</v>
      </c>
      <c r="C3472" s="199" t="s">
        <v>3156</v>
      </c>
      <c r="D3472" s="199" t="s">
        <v>3157</v>
      </c>
      <c r="E3472" s="199" t="s">
        <v>3158</v>
      </c>
      <c r="F3472" s="199" t="s">
        <v>176</v>
      </c>
      <c r="G3472" s="199" t="s">
        <v>629</v>
      </c>
      <c r="H3472" s="199" t="s">
        <v>3364</v>
      </c>
      <c r="I3472" s="200" t="s">
        <v>245</v>
      </c>
      <c r="J3472" s="199" t="s">
        <v>209</v>
      </c>
      <c r="K3472" s="199" t="s">
        <v>213</v>
      </c>
      <c r="L3472" s="199" t="s">
        <v>211</v>
      </c>
      <c r="M3472" s="199" t="s">
        <v>143</v>
      </c>
      <c r="N3472" s="201">
        <v>1.3734</v>
      </c>
      <c r="O3472" s="202"/>
      <c r="P3472" s="202"/>
      <c r="Q3472" s="203">
        <f t="shared" si="201"/>
        <v>0</v>
      </c>
      <c r="R3472" s="203">
        <f t="shared" si="202"/>
        <v>0</v>
      </c>
      <c r="S3472" s="213">
        <f>IF(M3472="nvt",0,IF(O3472&gt;0,VLOOKUP(M3472,'3-Productie normen'!A:K,VLOOKUP(O3472,'3-Productie normen'!$B$34:$C$35,2,FALSE),FALSE)))</f>
        <v>0</v>
      </c>
      <c r="T3472" s="213">
        <f t="shared" si="203"/>
        <v>0</v>
      </c>
      <c r="U3472" s="572"/>
    </row>
    <row r="3473" spans="1:21" ht="14.15" customHeight="1">
      <c r="A3473" s="231">
        <v>3472</v>
      </c>
      <c r="B3473" s="262" t="s">
        <v>96</v>
      </c>
      <c r="C3473" s="199" t="s">
        <v>3156</v>
      </c>
      <c r="D3473" s="199" t="s">
        <v>3157</v>
      </c>
      <c r="E3473" s="199" t="s">
        <v>3158</v>
      </c>
      <c r="F3473" s="199" t="s">
        <v>176</v>
      </c>
      <c r="G3473" s="199" t="s">
        <v>629</v>
      </c>
      <c r="H3473" s="199" t="s">
        <v>3365</v>
      </c>
      <c r="I3473" s="200" t="s">
        <v>130</v>
      </c>
      <c r="J3473" s="199" t="s">
        <v>209</v>
      </c>
      <c r="K3473" s="199" t="s">
        <v>215</v>
      </c>
      <c r="L3473" s="199" t="s">
        <v>253</v>
      </c>
      <c r="M3473" s="199" t="s">
        <v>134</v>
      </c>
      <c r="N3473" s="201">
        <v>2.3637999999999999</v>
      </c>
      <c r="O3473" s="202" t="s">
        <v>81</v>
      </c>
      <c r="P3473" s="202"/>
      <c r="Q3473" s="203">
        <f t="shared" si="201"/>
        <v>0</v>
      </c>
      <c r="R3473" s="203">
        <f t="shared" si="202"/>
        <v>0</v>
      </c>
      <c r="S3473" s="213">
        <f>IF(M3473="nvt",0,IF(O3473&gt;0,VLOOKUP(M3473,'3-Productie normen'!A:K,VLOOKUP(O3473,'3-Productie normen'!$B$34:$C$35,2,FALSE),FALSE)))</f>
        <v>0</v>
      </c>
      <c r="T3473" s="213">
        <f t="shared" si="203"/>
        <v>0</v>
      </c>
      <c r="U3473" s="572"/>
    </row>
    <row r="3474" spans="1:21" ht="14.15" customHeight="1">
      <c r="A3474" s="232">
        <v>3473</v>
      </c>
      <c r="B3474" s="262" t="s">
        <v>96</v>
      </c>
      <c r="C3474" s="199" t="s">
        <v>3156</v>
      </c>
      <c r="D3474" s="199" t="s">
        <v>3157</v>
      </c>
      <c r="E3474" s="199" t="s">
        <v>3158</v>
      </c>
      <c r="F3474" s="199" t="s">
        <v>176</v>
      </c>
      <c r="G3474" s="199" t="s">
        <v>629</v>
      </c>
      <c r="H3474" s="199" t="s">
        <v>3366</v>
      </c>
      <c r="I3474" s="200" t="s">
        <v>130</v>
      </c>
      <c r="J3474" s="199" t="s">
        <v>209</v>
      </c>
      <c r="K3474" s="199" t="s">
        <v>215</v>
      </c>
      <c r="L3474" s="199" t="s">
        <v>253</v>
      </c>
      <c r="M3474" s="199" t="s">
        <v>134</v>
      </c>
      <c r="N3474" s="201">
        <v>2.3650000000000002</v>
      </c>
      <c r="O3474" s="202" t="s">
        <v>81</v>
      </c>
      <c r="P3474" s="202"/>
      <c r="Q3474" s="203">
        <f t="shared" si="201"/>
        <v>0</v>
      </c>
      <c r="R3474" s="203">
        <f t="shared" si="202"/>
        <v>0</v>
      </c>
      <c r="S3474" s="213">
        <f>IF(M3474="nvt",0,IF(O3474&gt;0,VLOOKUP(M3474,'3-Productie normen'!A:K,VLOOKUP(O3474,'3-Productie normen'!$B$34:$C$35,2,FALSE),FALSE)))</f>
        <v>0</v>
      </c>
      <c r="T3474" s="213">
        <f t="shared" si="203"/>
        <v>0</v>
      </c>
      <c r="U3474" s="572"/>
    </row>
    <row r="3475" spans="1:21" ht="14.15" customHeight="1">
      <c r="A3475" s="231">
        <v>3474</v>
      </c>
      <c r="B3475" s="262" t="s">
        <v>96</v>
      </c>
      <c r="C3475" s="199" t="s">
        <v>3156</v>
      </c>
      <c r="D3475" s="199" t="s">
        <v>3157</v>
      </c>
      <c r="E3475" s="199" t="s">
        <v>3158</v>
      </c>
      <c r="F3475" s="199" t="s">
        <v>176</v>
      </c>
      <c r="G3475" s="199" t="s">
        <v>629</v>
      </c>
      <c r="H3475" s="199" t="s">
        <v>3367</v>
      </c>
      <c r="I3475" s="207" t="s">
        <v>123</v>
      </c>
      <c r="J3475" s="199" t="s">
        <v>179</v>
      </c>
      <c r="K3475" s="199" t="s">
        <v>187</v>
      </c>
      <c r="L3475" s="199" t="s">
        <v>3162</v>
      </c>
      <c r="M3475" s="199" t="s">
        <v>141</v>
      </c>
      <c r="N3475" s="201">
        <v>29.139600000000002</v>
      </c>
      <c r="O3475" s="202" t="s">
        <v>81</v>
      </c>
      <c r="P3475" s="202"/>
      <c r="Q3475" s="203">
        <f t="shared" si="201"/>
        <v>0</v>
      </c>
      <c r="R3475" s="203">
        <f t="shared" si="202"/>
        <v>0</v>
      </c>
      <c r="S3475" s="213">
        <f>IF(M3475="nvt",0,IF(O3475&gt;0,VLOOKUP(M3475,'3-Productie normen'!A:K,VLOOKUP(O3475,'3-Productie normen'!$B$34:$C$35,2,FALSE),FALSE)))</f>
        <v>0</v>
      </c>
      <c r="T3475" s="213">
        <f t="shared" si="203"/>
        <v>0</v>
      </c>
      <c r="U3475" s="572"/>
    </row>
    <row r="3476" spans="1:21" ht="14.15" customHeight="1">
      <c r="A3476" s="231">
        <v>3475</v>
      </c>
      <c r="B3476" s="262" t="s">
        <v>96</v>
      </c>
      <c r="C3476" s="199" t="s">
        <v>3156</v>
      </c>
      <c r="D3476" s="199" t="s">
        <v>3157</v>
      </c>
      <c r="E3476" s="199" t="s">
        <v>3158</v>
      </c>
      <c r="F3476" s="199" t="s">
        <v>176</v>
      </c>
      <c r="G3476" s="199" t="s">
        <v>629</v>
      </c>
      <c r="H3476" s="199" t="s">
        <v>3368</v>
      </c>
      <c r="I3476" s="200" t="s">
        <v>123</v>
      </c>
      <c r="J3476" s="199" t="s">
        <v>179</v>
      </c>
      <c r="K3476" s="199" t="s">
        <v>179</v>
      </c>
      <c r="L3476" s="199" t="s">
        <v>3162</v>
      </c>
      <c r="M3476" s="199" t="s">
        <v>122</v>
      </c>
      <c r="N3476" s="201">
        <v>62.6006</v>
      </c>
      <c r="O3476" s="202" t="s">
        <v>81</v>
      </c>
      <c r="P3476" s="202"/>
      <c r="Q3476" s="203">
        <f t="shared" si="201"/>
        <v>0</v>
      </c>
      <c r="R3476" s="203">
        <f t="shared" si="202"/>
        <v>0</v>
      </c>
      <c r="S3476" s="213">
        <f>IF(M3476="nvt",0,IF(O3476&gt;0,VLOOKUP(M3476,'3-Productie normen'!A:K,VLOOKUP(O3476,'3-Productie normen'!$B$34:$C$35,2,FALSE),FALSE)))</f>
        <v>0</v>
      </c>
      <c r="T3476" s="213">
        <f t="shared" si="203"/>
        <v>0</v>
      </c>
      <c r="U3476" s="572"/>
    </row>
    <row r="3477" spans="1:21" ht="14.15" customHeight="1">
      <c r="A3477" s="231">
        <v>3476</v>
      </c>
      <c r="B3477" s="262" t="s">
        <v>96</v>
      </c>
      <c r="C3477" s="199" t="s">
        <v>3156</v>
      </c>
      <c r="D3477" s="199" t="s">
        <v>3157</v>
      </c>
      <c r="E3477" s="199" t="s">
        <v>3158</v>
      </c>
      <c r="F3477" s="199" t="s">
        <v>176</v>
      </c>
      <c r="G3477" s="199" t="s">
        <v>629</v>
      </c>
      <c r="H3477" s="199" t="s">
        <v>3369</v>
      </c>
      <c r="I3477" s="200" t="s">
        <v>123</v>
      </c>
      <c r="J3477" s="199" t="s">
        <v>179</v>
      </c>
      <c r="K3477" s="199" t="s">
        <v>179</v>
      </c>
      <c r="L3477" s="199" t="s">
        <v>3162</v>
      </c>
      <c r="M3477" s="199" t="s">
        <v>122</v>
      </c>
      <c r="N3477" s="201">
        <v>13.6891</v>
      </c>
      <c r="O3477" s="202" t="s">
        <v>81</v>
      </c>
      <c r="P3477" s="202"/>
      <c r="Q3477" s="203">
        <f t="shared" si="201"/>
        <v>0</v>
      </c>
      <c r="R3477" s="203">
        <f t="shared" si="202"/>
        <v>0</v>
      </c>
      <c r="S3477" s="213">
        <f>IF(M3477="nvt",0,IF(O3477&gt;0,VLOOKUP(M3477,'3-Productie normen'!A:K,VLOOKUP(O3477,'3-Productie normen'!$B$34:$C$35,2,FALSE),FALSE)))</f>
        <v>0</v>
      </c>
      <c r="T3477" s="213">
        <f t="shared" si="203"/>
        <v>0</v>
      </c>
      <c r="U3477" s="572"/>
    </row>
    <row r="3478" spans="1:21" ht="14.15" customHeight="1">
      <c r="A3478" s="231">
        <v>3477</v>
      </c>
      <c r="B3478" s="262" t="s">
        <v>96</v>
      </c>
      <c r="C3478" s="199" t="s">
        <v>3156</v>
      </c>
      <c r="D3478" s="199" t="s">
        <v>3157</v>
      </c>
      <c r="E3478" s="199" t="s">
        <v>3158</v>
      </c>
      <c r="F3478" s="199" t="s">
        <v>176</v>
      </c>
      <c r="G3478" s="199" t="s">
        <v>629</v>
      </c>
      <c r="H3478" s="199" t="s">
        <v>3370</v>
      </c>
      <c r="I3478" s="200" t="s">
        <v>123</v>
      </c>
      <c r="J3478" s="199" t="s">
        <v>179</v>
      </c>
      <c r="K3478" s="199" t="s">
        <v>179</v>
      </c>
      <c r="L3478" s="199" t="s">
        <v>3162</v>
      </c>
      <c r="M3478" s="199" t="s">
        <v>122</v>
      </c>
      <c r="N3478" s="201">
        <v>60.525599999999997</v>
      </c>
      <c r="O3478" s="202" t="s">
        <v>81</v>
      </c>
      <c r="P3478" s="202"/>
      <c r="Q3478" s="203">
        <f t="shared" si="201"/>
        <v>0</v>
      </c>
      <c r="R3478" s="203">
        <f t="shared" si="202"/>
        <v>0</v>
      </c>
      <c r="S3478" s="213">
        <f>IF(M3478="nvt",0,IF(O3478&gt;0,VLOOKUP(M3478,'3-Productie normen'!A:K,VLOOKUP(O3478,'3-Productie normen'!$B$34:$C$35,2,FALSE),FALSE)))</f>
        <v>0</v>
      </c>
      <c r="T3478" s="213">
        <f t="shared" si="203"/>
        <v>0</v>
      </c>
      <c r="U3478" s="572"/>
    </row>
    <row r="3479" spans="1:21" ht="14.15" customHeight="1">
      <c r="A3479" s="231">
        <v>3478</v>
      </c>
      <c r="B3479" s="262" t="s">
        <v>96</v>
      </c>
      <c r="C3479" s="199" t="s">
        <v>3156</v>
      </c>
      <c r="D3479" s="199" t="s">
        <v>3157</v>
      </c>
      <c r="E3479" s="199" t="s">
        <v>3158</v>
      </c>
      <c r="F3479" s="199" t="s">
        <v>176</v>
      </c>
      <c r="G3479" s="199" t="s">
        <v>629</v>
      </c>
      <c r="H3479" s="199" t="s">
        <v>3371</v>
      </c>
      <c r="I3479" s="207" t="s">
        <v>123</v>
      </c>
      <c r="J3479" s="199" t="s">
        <v>179</v>
      </c>
      <c r="K3479" s="199" t="s">
        <v>187</v>
      </c>
      <c r="L3479" s="199" t="s">
        <v>3162</v>
      </c>
      <c r="M3479" s="199" t="s">
        <v>141</v>
      </c>
      <c r="N3479" s="201">
        <v>13.133699999999999</v>
      </c>
      <c r="O3479" s="202" t="s">
        <v>81</v>
      </c>
      <c r="P3479" s="202"/>
      <c r="Q3479" s="203">
        <f t="shared" si="201"/>
        <v>0</v>
      </c>
      <c r="R3479" s="203">
        <f t="shared" si="202"/>
        <v>0</v>
      </c>
      <c r="S3479" s="213">
        <f>IF(M3479="nvt",0,IF(O3479&gt;0,VLOOKUP(M3479,'3-Productie normen'!A:K,VLOOKUP(O3479,'3-Productie normen'!$B$34:$C$35,2,FALSE),FALSE)))</f>
        <v>0</v>
      </c>
      <c r="T3479" s="213">
        <f t="shared" si="203"/>
        <v>0</v>
      </c>
      <c r="U3479" s="572"/>
    </row>
    <row r="3480" spans="1:21" ht="14.15" customHeight="1">
      <c r="A3480" s="231">
        <v>3479</v>
      </c>
      <c r="B3480" s="262" t="s">
        <v>96</v>
      </c>
      <c r="C3480" s="199" t="s">
        <v>3156</v>
      </c>
      <c r="D3480" s="199" t="s">
        <v>3157</v>
      </c>
      <c r="E3480" s="199" t="s">
        <v>3158</v>
      </c>
      <c r="F3480" s="199" t="s">
        <v>176</v>
      </c>
      <c r="G3480" s="199" t="s">
        <v>629</v>
      </c>
      <c r="H3480" s="199" t="s">
        <v>3372</v>
      </c>
      <c r="I3480" s="200" t="s">
        <v>123</v>
      </c>
      <c r="J3480" s="199" t="s">
        <v>179</v>
      </c>
      <c r="K3480" s="199" t="s">
        <v>179</v>
      </c>
      <c r="L3480" s="199" t="s">
        <v>3162</v>
      </c>
      <c r="M3480" s="199" t="s">
        <v>122</v>
      </c>
      <c r="N3480" s="201">
        <v>6.3818999999999999</v>
      </c>
      <c r="O3480" s="202" t="s">
        <v>81</v>
      </c>
      <c r="P3480" s="202"/>
      <c r="Q3480" s="203">
        <f t="shared" si="201"/>
        <v>0</v>
      </c>
      <c r="R3480" s="203">
        <f t="shared" si="202"/>
        <v>0</v>
      </c>
      <c r="S3480" s="213">
        <f>IF(M3480="nvt",0,IF(O3480&gt;0,VLOOKUP(M3480,'3-Productie normen'!A:K,VLOOKUP(O3480,'3-Productie normen'!$B$34:$C$35,2,FALSE),FALSE)))</f>
        <v>0</v>
      </c>
      <c r="T3480" s="213">
        <f t="shared" si="203"/>
        <v>0</v>
      </c>
      <c r="U3480" s="572"/>
    </row>
    <row r="3481" spans="1:21" ht="14.15" customHeight="1">
      <c r="A3481" s="231">
        <v>3480</v>
      </c>
      <c r="B3481" s="262" t="s">
        <v>96</v>
      </c>
      <c r="C3481" s="199" t="s">
        <v>3156</v>
      </c>
      <c r="D3481" s="199" t="s">
        <v>3157</v>
      </c>
      <c r="E3481" s="199" t="s">
        <v>3158</v>
      </c>
      <c r="F3481" s="199" t="s">
        <v>176</v>
      </c>
      <c r="G3481" s="199" t="s">
        <v>629</v>
      </c>
      <c r="H3481" s="199" t="s">
        <v>3373</v>
      </c>
      <c r="I3481" s="200" t="s">
        <v>123</v>
      </c>
      <c r="J3481" s="199" t="s">
        <v>179</v>
      </c>
      <c r="K3481" s="199" t="s">
        <v>179</v>
      </c>
      <c r="L3481" s="199" t="s">
        <v>3162</v>
      </c>
      <c r="M3481" s="199" t="s">
        <v>122</v>
      </c>
      <c r="N3481" s="201">
        <v>6.3689</v>
      </c>
      <c r="O3481" s="202" t="s">
        <v>81</v>
      </c>
      <c r="P3481" s="202"/>
      <c r="Q3481" s="203">
        <f t="shared" si="201"/>
        <v>0</v>
      </c>
      <c r="R3481" s="203">
        <f t="shared" si="202"/>
        <v>0</v>
      </c>
      <c r="S3481" s="213">
        <f>IF(M3481="nvt",0,IF(O3481&gt;0,VLOOKUP(M3481,'3-Productie normen'!A:K,VLOOKUP(O3481,'3-Productie normen'!$B$34:$C$35,2,FALSE),FALSE)))</f>
        <v>0</v>
      </c>
      <c r="T3481" s="213">
        <f t="shared" si="203"/>
        <v>0</v>
      </c>
      <c r="U3481" s="572"/>
    </row>
    <row r="3482" spans="1:21" ht="14.15" customHeight="1">
      <c r="A3482" s="232">
        <v>3481</v>
      </c>
      <c r="B3482" s="262" t="s">
        <v>96</v>
      </c>
      <c r="C3482" s="199" t="s">
        <v>3156</v>
      </c>
      <c r="D3482" s="199" t="s">
        <v>3157</v>
      </c>
      <c r="E3482" s="199" t="s">
        <v>3158</v>
      </c>
      <c r="F3482" s="199" t="s">
        <v>176</v>
      </c>
      <c r="G3482" s="199" t="s">
        <v>629</v>
      </c>
      <c r="H3482" s="199" t="s">
        <v>3374</v>
      </c>
      <c r="I3482" s="200" t="s">
        <v>123</v>
      </c>
      <c r="J3482" s="199" t="s">
        <v>179</v>
      </c>
      <c r="K3482" s="199" t="s">
        <v>179</v>
      </c>
      <c r="L3482" s="199" t="s">
        <v>3162</v>
      </c>
      <c r="M3482" s="199" t="s">
        <v>122</v>
      </c>
      <c r="N3482" s="201">
        <v>5.1176000000000004</v>
      </c>
      <c r="O3482" s="202" t="s">
        <v>81</v>
      </c>
      <c r="P3482" s="202"/>
      <c r="Q3482" s="203">
        <f t="shared" si="201"/>
        <v>0</v>
      </c>
      <c r="R3482" s="203">
        <f t="shared" si="202"/>
        <v>0</v>
      </c>
      <c r="S3482" s="213">
        <f>IF(M3482="nvt",0,IF(O3482&gt;0,VLOOKUP(M3482,'3-Productie normen'!A:K,VLOOKUP(O3482,'3-Productie normen'!$B$34:$C$35,2,FALSE),FALSE)))</f>
        <v>0</v>
      </c>
      <c r="T3482" s="213">
        <f t="shared" si="203"/>
        <v>0</v>
      </c>
      <c r="U3482" s="572"/>
    </row>
    <row r="3483" spans="1:21" ht="14.15" customHeight="1">
      <c r="A3483" s="231">
        <v>3482</v>
      </c>
      <c r="B3483" s="262" t="s">
        <v>96</v>
      </c>
      <c r="C3483" s="199" t="s">
        <v>3156</v>
      </c>
      <c r="D3483" s="199" t="s">
        <v>3157</v>
      </c>
      <c r="E3483" s="199" t="s">
        <v>3158</v>
      </c>
      <c r="F3483" s="199" t="s">
        <v>176</v>
      </c>
      <c r="G3483" s="199" t="s">
        <v>629</v>
      </c>
      <c r="H3483" s="199" t="s">
        <v>3375</v>
      </c>
      <c r="I3483" s="200" t="s">
        <v>125</v>
      </c>
      <c r="J3483" s="199" t="s">
        <v>222</v>
      </c>
      <c r="K3483" s="199" t="s">
        <v>279</v>
      </c>
      <c r="L3483" s="199" t="s">
        <v>253</v>
      </c>
      <c r="M3483" s="199" t="s">
        <v>129</v>
      </c>
      <c r="N3483" s="201">
        <v>78.875600000000006</v>
      </c>
      <c r="O3483" s="202" t="s">
        <v>81</v>
      </c>
      <c r="P3483" s="202"/>
      <c r="Q3483" s="203">
        <f t="shared" si="201"/>
        <v>0</v>
      </c>
      <c r="R3483" s="203">
        <f t="shared" si="202"/>
        <v>0</v>
      </c>
      <c r="S3483" s="213">
        <f>IF(M3483="nvt",0,IF(O3483&gt;0,VLOOKUP(M3483,'3-Productie normen'!A:K,VLOOKUP(O3483,'3-Productie normen'!$B$34:$C$35,2,FALSE),FALSE)))</f>
        <v>0</v>
      </c>
      <c r="T3483" s="213">
        <f t="shared" si="203"/>
        <v>0</v>
      </c>
      <c r="U3483" s="572"/>
    </row>
    <row r="3484" spans="1:21" ht="14.15" customHeight="1">
      <c r="A3484" s="231">
        <v>3483</v>
      </c>
      <c r="B3484" s="262" t="s">
        <v>96</v>
      </c>
      <c r="C3484" s="199" t="s">
        <v>3156</v>
      </c>
      <c r="D3484" s="199" t="s">
        <v>3157</v>
      </c>
      <c r="E3484" s="199" t="s">
        <v>3158</v>
      </c>
      <c r="F3484" s="199" t="s">
        <v>176</v>
      </c>
      <c r="G3484" s="199" t="s">
        <v>629</v>
      </c>
      <c r="H3484" s="199" t="s">
        <v>3376</v>
      </c>
      <c r="I3484" s="200" t="s">
        <v>136</v>
      </c>
      <c r="J3484" s="199" t="s">
        <v>179</v>
      </c>
      <c r="K3484" s="199" t="s">
        <v>1240</v>
      </c>
      <c r="L3484" s="199" t="s">
        <v>3162</v>
      </c>
      <c r="M3484" s="199" t="s">
        <v>135</v>
      </c>
      <c r="N3484" s="201">
        <v>7.0529000000000002</v>
      </c>
      <c r="O3484" s="202" t="s">
        <v>81</v>
      </c>
      <c r="P3484" s="202"/>
      <c r="Q3484" s="203">
        <f t="shared" si="201"/>
        <v>0</v>
      </c>
      <c r="R3484" s="203">
        <f t="shared" si="202"/>
        <v>0</v>
      </c>
      <c r="S3484" s="213">
        <f>IF(M3484="nvt",0,IF(O3484&gt;0,VLOOKUP(M3484,'3-Productie normen'!A:K,VLOOKUP(O3484,'3-Productie normen'!$B$34:$C$35,2,FALSE),FALSE)))</f>
        <v>0</v>
      </c>
      <c r="T3484" s="213">
        <f t="shared" si="203"/>
        <v>0</v>
      </c>
      <c r="U3484" s="572"/>
    </row>
    <row r="3485" spans="1:21" ht="14.15" customHeight="1">
      <c r="A3485" s="231">
        <v>3484</v>
      </c>
      <c r="B3485" s="262" t="s">
        <v>96</v>
      </c>
      <c r="C3485" s="199" t="s">
        <v>3156</v>
      </c>
      <c r="D3485" s="199" t="s">
        <v>3157</v>
      </c>
      <c r="E3485" s="199" t="s">
        <v>3158</v>
      </c>
      <c r="F3485" s="199" t="s">
        <v>176</v>
      </c>
      <c r="G3485" s="199" t="s">
        <v>629</v>
      </c>
      <c r="H3485" s="199" t="s">
        <v>3377</v>
      </c>
      <c r="I3485" s="200" t="s">
        <v>123</v>
      </c>
      <c r="J3485" s="199" t="s">
        <v>179</v>
      </c>
      <c r="K3485" s="199" t="s">
        <v>179</v>
      </c>
      <c r="L3485" s="199" t="s">
        <v>3162</v>
      </c>
      <c r="M3485" s="199" t="s">
        <v>122</v>
      </c>
      <c r="N3485" s="201">
        <v>11.0825</v>
      </c>
      <c r="O3485" s="202" t="s">
        <v>81</v>
      </c>
      <c r="P3485" s="202"/>
      <c r="Q3485" s="203">
        <f t="shared" si="201"/>
        <v>0</v>
      </c>
      <c r="R3485" s="203">
        <f t="shared" si="202"/>
        <v>0</v>
      </c>
      <c r="S3485" s="213">
        <f>IF(M3485="nvt",0,IF(O3485&gt;0,VLOOKUP(M3485,'3-Productie normen'!A:K,VLOOKUP(O3485,'3-Productie normen'!$B$34:$C$35,2,FALSE),FALSE)))</f>
        <v>0</v>
      </c>
      <c r="T3485" s="213">
        <f t="shared" si="203"/>
        <v>0</v>
      </c>
      <c r="U3485" s="572"/>
    </row>
    <row r="3486" spans="1:21" ht="14.15" customHeight="1">
      <c r="A3486" s="231">
        <v>3485</v>
      </c>
      <c r="B3486" s="262" t="s">
        <v>96</v>
      </c>
      <c r="C3486" s="199" t="s">
        <v>3156</v>
      </c>
      <c r="D3486" s="199" t="s">
        <v>3157</v>
      </c>
      <c r="E3486" s="199" t="s">
        <v>3158</v>
      </c>
      <c r="F3486" s="199" t="s">
        <v>176</v>
      </c>
      <c r="G3486" s="199" t="s">
        <v>629</v>
      </c>
      <c r="H3486" s="199" t="s">
        <v>3378</v>
      </c>
      <c r="I3486" s="207" t="s">
        <v>123</v>
      </c>
      <c r="J3486" s="199" t="s">
        <v>179</v>
      </c>
      <c r="K3486" s="199" t="s">
        <v>187</v>
      </c>
      <c r="L3486" s="199" t="s">
        <v>3162</v>
      </c>
      <c r="M3486" s="199" t="s">
        <v>141</v>
      </c>
      <c r="N3486" s="201">
        <v>16.4666</v>
      </c>
      <c r="O3486" s="202" t="s">
        <v>81</v>
      </c>
      <c r="P3486" s="202"/>
      <c r="Q3486" s="203">
        <f t="shared" si="201"/>
        <v>0</v>
      </c>
      <c r="R3486" s="203">
        <f t="shared" si="202"/>
        <v>0</v>
      </c>
      <c r="S3486" s="213">
        <f>IF(M3486="nvt",0,IF(O3486&gt;0,VLOOKUP(M3486,'3-Productie normen'!A:K,VLOOKUP(O3486,'3-Productie normen'!$B$34:$C$35,2,FALSE),FALSE)))</f>
        <v>0</v>
      </c>
      <c r="T3486" s="213">
        <f t="shared" si="203"/>
        <v>0</v>
      </c>
      <c r="U3486" s="572"/>
    </row>
    <row r="3487" spans="1:21" ht="14.15" customHeight="1">
      <c r="A3487" s="231">
        <v>3486</v>
      </c>
      <c r="B3487" s="262" t="s">
        <v>96</v>
      </c>
      <c r="C3487" s="199" t="s">
        <v>3156</v>
      </c>
      <c r="D3487" s="199" t="s">
        <v>3157</v>
      </c>
      <c r="E3487" s="199" t="s">
        <v>3158</v>
      </c>
      <c r="F3487" s="199" t="s">
        <v>176</v>
      </c>
      <c r="G3487" s="199" t="s">
        <v>629</v>
      </c>
      <c r="H3487" s="199" t="s">
        <v>3379</v>
      </c>
      <c r="I3487" s="207" t="s">
        <v>123</v>
      </c>
      <c r="J3487" s="199" t="s">
        <v>179</v>
      </c>
      <c r="K3487" s="199" t="s">
        <v>187</v>
      </c>
      <c r="L3487" s="199" t="s">
        <v>3162</v>
      </c>
      <c r="M3487" s="199" t="s">
        <v>141</v>
      </c>
      <c r="N3487" s="201">
        <v>16.450299999999999</v>
      </c>
      <c r="O3487" s="202" t="s">
        <v>81</v>
      </c>
      <c r="P3487" s="202"/>
      <c r="Q3487" s="203">
        <f t="shared" si="201"/>
        <v>0</v>
      </c>
      <c r="R3487" s="203">
        <f t="shared" si="202"/>
        <v>0</v>
      </c>
      <c r="S3487" s="213">
        <f>IF(M3487="nvt",0,IF(O3487&gt;0,VLOOKUP(M3487,'3-Productie normen'!A:K,VLOOKUP(O3487,'3-Productie normen'!$B$34:$C$35,2,FALSE),FALSE)))</f>
        <v>0</v>
      </c>
      <c r="T3487" s="213">
        <f t="shared" si="203"/>
        <v>0</v>
      </c>
      <c r="U3487" s="572"/>
    </row>
    <row r="3488" spans="1:21" ht="14.15" customHeight="1">
      <c r="A3488" s="231">
        <v>3487</v>
      </c>
      <c r="B3488" s="262" t="s">
        <v>96</v>
      </c>
      <c r="C3488" s="199" t="s">
        <v>3156</v>
      </c>
      <c r="D3488" s="199" t="s">
        <v>3157</v>
      </c>
      <c r="E3488" s="199" t="s">
        <v>3158</v>
      </c>
      <c r="F3488" s="199" t="s">
        <v>176</v>
      </c>
      <c r="G3488" s="199" t="s">
        <v>629</v>
      </c>
      <c r="H3488" s="199" t="s">
        <v>3380</v>
      </c>
      <c r="I3488" s="200" t="s">
        <v>123</v>
      </c>
      <c r="J3488" s="199" t="s">
        <v>179</v>
      </c>
      <c r="K3488" s="199" t="s">
        <v>179</v>
      </c>
      <c r="L3488" s="199" t="s">
        <v>3162</v>
      </c>
      <c r="M3488" s="199" t="s">
        <v>122</v>
      </c>
      <c r="N3488" s="201">
        <v>6.9764999999999997</v>
      </c>
      <c r="O3488" s="202" t="s">
        <v>81</v>
      </c>
      <c r="P3488" s="202"/>
      <c r="Q3488" s="203">
        <f t="shared" si="201"/>
        <v>0</v>
      </c>
      <c r="R3488" s="203">
        <f t="shared" si="202"/>
        <v>0</v>
      </c>
      <c r="S3488" s="213">
        <f>IF(M3488="nvt",0,IF(O3488&gt;0,VLOOKUP(M3488,'3-Productie normen'!A:K,VLOOKUP(O3488,'3-Productie normen'!$B$34:$C$35,2,FALSE),FALSE)))</f>
        <v>0</v>
      </c>
      <c r="T3488" s="213">
        <f t="shared" si="203"/>
        <v>0</v>
      </c>
      <c r="U3488" s="572"/>
    </row>
    <row r="3489" spans="1:21" ht="14.15" customHeight="1">
      <c r="A3489" s="231">
        <v>3488</v>
      </c>
      <c r="B3489" s="262" t="s">
        <v>96</v>
      </c>
      <c r="C3489" s="199" t="s">
        <v>3156</v>
      </c>
      <c r="D3489" s="199" t="s">
        <v>3157</v>
      </c>
      <c r="E3489" s="199" t="s">
        <v>3158</v>
      </c>
      <c r="F3489" s="199" t="s">
        <v>176</v>
      </c>
      <c r="G3489" s="199" t="s">
        <v>629</v>
      </c>
      <c r="H3489" s="199" t="s">
        <v>3381</v>
      </c>
      <c r="I3489" s="200" t="s">
        <v>123</v>
      </c>
      <c r="J3489" s="199" t="s">
        <v>179</v>
      </c>
      <c r="K3489" s="199" t="s">
        <v>179</v>
      </c>
      <c r="L3489" s="199" t="s">
        <v>3162</v>
      </c>
      <c r="M3489" s="199" t="s">
        <v>122</v>
      </c>
      <c r="N3489" s="201">
        <v>36.583199999999998</v>
      </c>
      <c r="O3489" s="202" t="s">
        <v>81</v>
      </c>
      <c r="P3489" s="202"/>
      <c r="Q3489" s="203">
        <f t="shared" si="201"/>
        <v>0</v>
      </c>
      <c r="R3489" s="203">
        <f t="shared" si="202"/>
        <v>0</v>
      </c>
      <c r="S3489" s="213">
        <f>IF(M3489="nvt",0,IF(O3489&gt;0,VLOOKUP(M3489,'3-Productie normen'!A:K,VLOOKUP(O3489,'3-Productie normen'!$B$34:$C$35,2,FALSE),FALSE)))</f>
        <v>0</v>
      </c>
      <c r="T3489" s="213">
        <f t="shared" si="203"/>
        <v>0</v>
      </c>
      <c r="U3489" s="572"/>
    </row>
    <row r="3490" spans="1:21" ht="14.15" customHeight="1">
      <c r="A3490" s="232">
        <v>3489</v>
      </c>
      <c r="B3490" s="262" t="s">
        <v>96</v>
      </c>
      <c r="C3490" s="199" t="s">
        <v>3156</v>
      </c>
      <c r="D3490" s="199" t="s">
        <v>3157</v>
      </c>
      <c r="E3490" s="199" t="s">
        <v>3158</v>
      </c>
      <c r="F3490" s="199" t="s">
        <v>176</v>
      </c>
      <c r="G3490" s="199" t="s">
        <v>629</v>
      </c>
      <c r="H3490" s="199" t="s">
        <v>3382</v>
      </c>
      <c r="I3490" s="200" t="s">
        <v>123</v>
      </c>
      <c r="J3490" s="199" t="s">
        <v>179</v>
      </c>
      <c r="K3490" s="199" t="s">
        <v>179</v>
      </c>
      <c r="L3490" s="199" t="s">
        <v>3162</v>
      </c>
      <c r="M3490" s="199" t="s">
        <v>122</v>
      </c>
      <c r="N3490" s="201">
        <v>7.4009999999999998</v>
      </c>
      <c r="O3490" s="202" t="s">
        <v>81</v>
      </c>
      <c r="P3490" s="202"/>
      <c r="Q3490" s="203">
        <f t="shared" si="201"/>
        <v>0</v>
      </c>
      <c r="R3490" s="203">
        <f t="shared" si="202"/>
        <v>0</v>
      </c>
      <c r="S3490" s="213">
        <f>IF(M3490="nvt",0,IF(O3490&gt;0,VLOOKUP(M3490,'3-Productie normen'!A:K,VLOOKUP(O3490,'3-Productie normen'!$B$34:$C$35,2,FALSE),FALSE)))</f>
        <v>0</v>
      </c>
      <c r="T3490" s="213">
        <f t="shared" si="203"/>
        <v>0</v>
      </c>
      <c r="U3490" s="572"/>
    </row>
    <row r="3491" spans="1:21" ht="14.15" customHeight="1">
      <c r="A3491" s="231">
        <v>3490</v>
      </c>
      <c r="B3491" s="262" t="s">
        <v>96</v>
      </c>
      <c r="C3491" s="199" t="s">
        <v>3156</v>
      </c>
      <c r="D3491" s="199" t="s">
        <v>3157</v>
      </c>
      <c r="E3491" s="199" t="s">
        <v>3158</v>
      </c>
      <c r="F3491" s="199" t="s">
        <v>176</v>
      </c>
      <c r="G3491" s="199" t="s">
        <v>629</v>
      </c>
      <c r="H3491" s="199" t="s">
        <v>3383</v>
      </c>
      <c r="I3491" s="200" t="s">
        <v>123</v>
      </c>
      <c r="J3491" s="199" t="s">
        <v>179</v>
      </c>
      <c r="K3491" s="199" t="s">
        <v>179</v>
      </c>
      <c r="L3491" s="199" t="s">
        <v>3162</v>
      </c>
      <c r="M3491" s="199" t="s">
        <v>122</v>
      </c>
      <c r="N3491" s="201">
        <v>9.4004999999999992</v>
      </c>
      <c r="O3491" s="202" t="s">
        <v>81</v>
      </c>
      <c r="P3491" s="202"/>
      <c r="Q3491" s="203">
        <f t="shared" si="201"/>
        <v>0</v>
      </c>
      <c r="R3491" s="203">
        <f t="shared" si="202"/>
        <v>0</v>
      </c>
      <c r="S3491" s="213">
        <f>IF(M3491="nvt",0,IF(O3491&gt;0,VLOOKUP(M3491,'3-Productie normen'!A:K,VLOOKUP(O3491,'3-Productie normen'!$B$34:$C$35,2,FALSE),FALSE)))</f>
        <v>0</v>
      </c>
      <c r="T3491" s="213">
        <f t="shared" si="203"/>
        <v>0</v>
      </c>
      <c r="U3491" s="572"/>
    </row>
    <row r="3492" spans="1:21" ht="14.15" customHeight="1">
      <c r="A3492" s="231">
        <v>3491</v>
      </c>
      <c r="B3492" s="262" t="s">
        <v>96</v>
      </c>
      <c r="C3492" s="199" t="s">
        <v>3156</v>
      </c>
      <c r="D3492" s="199" t="s">
        <v>3157</v>
      </c>
      <c r="E3492" s="199" t="s">
        <v>3158</v>
      </c>
      <c r="F3492" s="199" t="s">
        <v>176</v>
      </c>
      <c r="G3492" s="199" t="s">
        <v>629</v>
      </c>
      <c r="H3492" s="199" t="s">
        <v>3384</v>
      </c>
      <c r="I3492" s="200" t="s">
        <v>123</v>
      </c>
      <c r="J3492" s="199" t="s">
        <v>179</v>
      </c>
      <c r="K3492" s="199" t="s">
        <v>179</v>
      </c>
      <c r="L3492" s="199" t="s">
        <v>3162</v>
      </c>
      <c r="M3492" s="199" t="s">
        <v>122</v>
      </c>
      <c r="N3492" s="201">
        <v>53.117899999999999</v>
      </c>
      <c r="O3492" s="202" t="s">
        <v>81</v>
      </c>
      <c r="P3492" s="202"/>
      <c r="Q3492" s="203">
        <f t="shared" si="201"/>
        <v>0</v>
      </c>
      <c r="R3492" s="203">
        <f t="shared" si="202"/>
        <v>0</v>
      </c>
      <c r="S3492" s="213">
        <f>IF(M3492="nvt",0,IF(O3492&gt;0,VLOOKUP(M3492,'3-Productie normen'!A:K,VLOOKUP(O3492,'3-Productie normen'!$B$34:$C$35,2,FALSE),FALSE)))</f>
        <v>0</v>
      </c>
      <c r="T3492" s="213">
        <f t="shared" si="203"/>
        <v>0</v>
      </c>
      <c r="U3492" s="572"/>
    </row>
    <row r="3493" spans="1:21" ht="14.15" customHeight="1">
      <c r="A3493" s="231">
        <v>3492</v>
      </c>
      <c r="B3493" s="262" t="s">
        <v>96</v>
      </c>
      <c r="C3493" s="199" t="s">
        <v>3156</v>
      </c>
      <c r="D3493" s="199" t="s">
        <v>3157</v>
      </c>
      <c r="E3493" s="199" t="s">
        <v>3158</v>
      </c>
      <c r="F3493" s="199" t="s">
        <v>176</v>
      </c>
      <c r="G3493" s="199" t="s">
        <v>629</v>
      </c>
      <c r="H3493" s="199" t="s">
        <v>3385</v>
      </c>
      <c r="I3493" s="207" t="s">
        <v>123</v>
      </c>
      <c r="J3493" s="199" t="s">
        <v>179</v>
      </c>
      <c r="K3493" s="199" t="s">
        <v>187</v>
      </c>
      <c r="L3493" s="199" t="s">
        <v>3162</v>
      </c>
      <c r="M3493" s="199" t="s">
        <v>141</v>
      </c>
      <c r="N3493" s="201">
        <v>14.770099999999999</v>
      </c>
      <c r="O3493" s="202" t="s">
        <v>81</v>
      </c>
      <c r="P3493" s="202"/>
      <c r="Q3493" s="203">
        <f t="shared" si="201"/>
        <v>0</v>
      </c>
      <c r="R3493" s="203">
        <f t="shared" si="202"/>
        <v>0</v>
      </c>
      <c r="S3493" s="213">
        <f>IF(M3493="nvt",0,IF(O3493&gt;0,VLOOKUP(M3493,'3-Productie normen'!A:K,VLOOKUP(O3493,'3-Productie normen'!$B$34:$C$35,2,FALSE),FALSE)))</f>
        <v>0</v>
      </c>
      <c r="T3493" s="213">
        <f t="shared" si="203"/>
        <v>0</v>
      </c>
      <c r="U3493" s="572"/>
    </row>
    <row r="3494" spans="1:21" ht="14.15" customHeight="1">
      <c r="A3494" s="231">
        <v>3493</v>
      </c>
      <c r="B3494" s="262" t="s">
        <v>96</v>
      </c>
      <c r="C3494" s="199" t="s">
        <v>3156</v>
      </c>
      <c r="D3494" s="199" t="s">
        <v>3157</v>
      </c>
      <c r="E3494" s="199" t="s">
        <v>3158</v>
      </c>
      <c r="F3494" s="199" t="s">
        <v>176</v>
      </c>
      <c r="G3494" s="199" t="s">
        <v>629</v>
      </c>
      <c r="H3494" s="199" t="s">
        <v>3386</v>
      </c>
      <c r="I3494" s="200" t="s">
        <v>123</v>
      </c>
      <c r="J3494" s="199" t="s">
        <v>179</v>
      </c>
      <c r="K3494" s="199" t="s">
        <v>179</v>
      </c>
      <c r="L3494" s="199" t="s">
        <v>3162</v>
      </c>
      <c r="M3494" s="199" t="s">
        <v>122</v>
      </c>
      <c r="N3494" s="201">
        <v>13.6698</v>
      </c>
      <c r="O3494" s="202" t="s">
        <v>81</v>
      </c>
      <c r="P3494" s="202"/>
      <c r="Q3494" s="203">
        <f t="shared" si="201"/>
        <v>0</v>
      </c>
      <c r="R3494" s="203">
        <f t="shared" si="202"/>
        <v>0</v>
      </c>
      <c r="S3494" s="213">
        <f>IF(M3494="nvt",0,IF(O3494&gt;0,VLOOKUP(M3494,'3-Productie normen'!A:K,VLOOKUP(O3494,'3-Productie normen'!$B$34:$C$35,2,FALSE),FALSE)))</f>
        <v>0</v>
      </c>
      <c r="T3494" s="213">
        <f t="shared" si="203"/>
        <v>0</v>
      </c>
      <c r="U3494" s="572"/>
    </row>
    <row r="3495" spans="1:21" ht="14.15" customHeight="1">
      <c r="A3495" s="231">
        <v>3494</v>
      </c>
      <c r="B3495" s="262" t="s">
        <v>96</v>
      </c>
      <c r="C3495" s="199" t="s">
        <v>3156</v>
      </c>
      <c r="D3495" s="199" t="s">
        <v>3157</v>
      </c>
      <c r="E3495" s="199" t="s">
        <v>3158</v>
      </c>
      <c r="F3495" s="199" t="s">
        <v>176</v>
      </c>
      <c r="G3495" s="199" t="s">
        <v>629</v>
      </c>
      <c r="H3495" s="199" t="s">
        <v>3387</v>
      </c>
      <c r="I3495" s="207" t="s">
        <v>123</v>
      </c>
      <c r="J3495" s="199" t="s">
        <v>179</v>
      </c>
      <c r="K3495" s="199" t="s">
        <v>187</v>
      </c>
      <c r="L3495" s="199" t="s">
        <v>3162</v>
      </c>
      <c r="M3495" s="199" t="s">
        <v>141</v>
      </c>
      <c r="N3495" s="201">
        <v>24.8443</v>
      </c>
      <c r="O3495" s="202" t="s">
        <v>81</v>
      </c>
      <c r="P3495" s="202"/>
      <c r="Q3495" s="203">
        <f t="shared" si="201"/>
        <v>0</v>
      </c>
      <c r="R3495" s="203">
        <f t="shared" si="202"/>
        <v>0</v>
      </c>
      <c r="S3495" s="213">
        <f>IF(M3495="nvt",0,IF(O3495&gt;0,VLOOKUP(M3495,'3-Productie normen'!A:K,VLOOKUP(O3495,'3-Productie normen'!$B$34:$C$35,2,FALSE),FALSE)))</f>
        <v>0</v>
      </c>
      <c r="T3495" s="213">
        <f t="shared" si="203"/>
        <v>0</v>
      </c>
      <c r="U3495" s="572"/>
    </row>
    <row r="3496" spans="1:21" ht="14.15" customHeight="1">
      <c r="A3496" s="231">
        <v>3495</v>
      </c>
      <c r="B3496" s="262" t="s">
        <v>96</v>
      </c>
      <c r="C3496" s="199" t="s">
        <v>3156</v>
      </c>
      <c r="D3496" s="199" t="s">
        <v>3157</v>
      </c>
      <c r="E3496" s="199" t="s">
        <v>3158</v>
      </c>
      <c r="F3496" s="199" t="s">
        <v>176</v>
      </c>
      <c r="G3496" s="199" t="s">
        <v>629</v>
      </c>
      <c r="H3496" s="199" t="s">
        <v>3388</v>
      </c>
      <c r="I3496" s="200" t="s">
        <v>123</v>
      </c>
      <c r="J3496" s="199" t="s">
        <v>179</v>
      </c>
      <c r="K3496" s="199" t="s">
        <v>179</v>
      </c>
      <c r="L3496" s="199" t="s">
        <v>3162</v>
      </c>
      <c r="M3496" s="199" t="s">
        <v>122</v>
      </c>
      <c r="N3496" s="201">
        <v>41.024299999999997</v>
      </c>
      <c r="O3496" s="202" t="s">
        <v>81</v>
      </c>
      <c r="P3496" s="202"/>
      <c r="Q3496" s="203">
        <f t="shared" si="201"/>
        <v>0</v>
      </c>
      <c r="R3496" s="203">
        <f t="shared" si="202"/>
        <v>0</v>
      </c>
      <c r="S3496" s="213">
        <f>IF(M3496="nvt",0,IF(O3496&gt;0,VLOOKUP(M3496,'3-Productie normen'!A:K,VLOOKUP(O3496,'3-Productie normen'!$B$34:$C$35,2,FALSE),FALSE)))</f>
        <v>0</v>
      </c>
      <c r="T3496" s="213">
        <f t="shared" si="203"/>
        <v>0</v>
      </c>
      <c r="U3496" s="572"/>
    </row>
    <row r="3497" spans="1:21" ht="14.15" customHeight="1">
      <c r="A3497" s="231">
        <v>3496</v>
      </c>
      <c r="B3497" s="262" t="s">
        <v>96</v>
      </c>
      <c r="C3497" s="199" t="s">
        <v>3156</v>
      </c>
      <c r="D3497" s="199" t="s">
        <v>3157</v>
      </c>
      <c r="E3497" s="199" t="s">
        <v>3158</v>
      </c>
      <c r="F3497" s="199" t="s">
        <v>176</v>
      </c>
      <c r="G3497" s="199" t="s">
        <v>629</v>
      </c>
      <c r="H3497" s="199" t="s">
        <v>3389</v>
      </c>
      <c r="I3497" s="200" t="s">
        <v>123</v>
      </c>
      <c r="J3497" s="199" t="s">
        <v>179</v>
      </c>
      <c r="K3497" s="199" t="s">
        <v>179</v>
      </c>
      <c r="L3497" s="199" t="s">
        <v>3162</v>
      </c>
      <c r="M3497" s="199" t="s">
        <v>122</v>
      </c>
      <c r="N3497" s="201">
        <v>7.1071</v>
      </c>
      <c r="O3497" s="202" t="s">
        <v>81</v>
      </c>
      <c r="P3497" s="202"/>
      <c r="Q3497" s="203">
        <f t="shared" si="201"/>
        <v>0</v>
      </c>
      <c r="R3497" s="203">
        <f t="shared" si="202"/>
        <v>0</v>
      </c>
      <c r="S3497" s="213">
        <f>IF(M3497="nvt",0,IF(O3497&gt;0,VLOOKUP(M3497,'3-Productie normen'!A:K,VLOOKUP(O3497,'3-Productie normen'!$B$34:$C$35,2,FALSE),FALSE)))</f>
        <v>0</v>
      </c>
      <c r="T3497" s="213">
        <f t="shared" si="203"/>
        <v>0</v>
      </c>
      <c r="U3497" s="572"/>
    </row>
    <row r="3498" spans="1:21" ht="14.15" customHeight="1">
      <c r="A3498" s="232">
        <v>3497</v>
      </c>
      <c r="B3498" s="262" t="s">
        <v>96</v>
      </c>
      <c r="C3498" s="199" t="s">
        <v>3156</v>
      </c>
      <c r="D3498" s="199" t="s">
        <v>3157</v>
      </c>
      <c r="E3498" s="199" t="s">
        <v>3158</v>
      </c>
      <c r="F3498" s="199" t="s">
        <v>176</v>
      </c>
      <c r="G3498" s="199" t="s">
        <v>629</v>
      </c>
      <c r="H3498" s="199" t="s">
        <v>3390</v>
      </c>
      <c r="I3498" s="200" t="s">
        <v>123</v>
      </c>
      <c r="J3498" s="199" t="s">
        <v>179</v>
      </c>
      <c r="K3498" s="199" t="s">
        <v>179</v>
      </c>
      <c r="L3498" s="199" t="s">
        <v>3162</v>
      </c>
      <c r="M3498" s="199" t="s">
        <v>122</v>
      </c>
      <c r="N3498" s="201">
        <v>7.1075999999999997</v>
      </c>
      <c r="O3498" s="202" t="s">
        <v>81</v>
      </c>
      <c r="P3498" s="202"/>
      <c r="Q3498" s="203">
        <f t="shared" si="201"/>
        <v>0</v>
      </c>
      <c r="R3498" s="203">
        <f t="shared" si="202"/>
        <v>0</v>
      </c>
      <c r="S3498" s="213">
        <f>IF(M3498="nvt",0,IF(O3498&gt;0,VLOOKUP(M3498,'3-Productie normen'!A:K,VLOOKUP(O3498,'3-Productie normen'!$B$34:$C$35,2,FALSE),FALSE)))</f>
        <v>0</v>
      </c>
      <c r="T3498" s="213">
        <f t="shared" si="203"/>
        <v>0</v>
      </c>
      <c r="U3498" s="572"/>
    </row>
    <row r="3499" spans="1:21" ht="14.15" customHeight="1">
      <c r="A3499" s="231">
        <v>3498</v>
      </c>
      <c r="B3499" s="262" t="s">
        <v>96</v>
      </c>
      <c r="C3499" s="199" t="s">
        <v>3156</v>
      </c>
      <c r="D3499" s="199" t="s">
        <v>3157</v>
      </c>
      <c r="E3499" s="199" t="s">
        <v>3158</v>
      </c>
      <c r="F3499" s="199" t="s">
        <v>176</v>
      </c>
      <c r="G3499" s="199" t="s">
        <v>629</v>
      </c>
      <c r="H3499" s="199" t="s">
        <v>3391</v>
      </c>
      <c r="I3499" s="200" t="s">
        <v>123</v>
      </c>
      <c r="J3499" s="199" t="s">
        <v>179</v>
      </c>
      <c r="K3499" s="199" t="s">
        <v>246</v>
      </c>
      <c r="L3499" s="199" t="s">
        <v>253</v>
      </c>
      <c r="M3499" s="199" t="s">
        <v>122</v>
      </c>
      <c r="N3499" s="201">
        <v>6.0841000000000003</v>
      </c>
      <c r="O3499" s="202" t="s">
        <v>81</v>
      </c>
      <c r="P3499" s="202"/>
      <c r="Q3499" s="203">
        <f t="shared" si="201"/>
        <v>0</v>
      </c>
      <c r="R3499" s="203">
        <f t="shared" si="202"/>
        <v>0</v>
      </c>
      <c r="S3499" s="213">
        <f>IF(M3499="nvt",0,IF(O3499&gt;0,VLOOKUP(M3499,'3-Productie normen'!A:K,VLOOKUP(O3499,'3-Productie normen'!$B$34:$C$35,2,FALSE),FALSE)))</f>
        <v>0</v>
      </c>
      <c r="T3499" s="213">
        <f t="shared" si="203"/>
        <v>0</v>
      </c>
      <c r="U3499" s="572"/>
    </row>
    <row r="3500" spans="1:21" ht="14.15" customHeight="1">
      <c r="A3500" s="231">
        <v>3499</v>
      </c>
      <c r="B3500" s="262" t="s">
        <v>96</v>
      </c>
      <c r="C3500" s="199" t="s">
        <v>3156</v>
      </c>
      <c r="D3500" s="199" t="s">
        <v>3157</v>
      </c>
      <c r="E3500" s="199" t="s">
        <v>3158</v>
      </c>
      <c r="F3500" s="199" t="s">
        <v>176</v>
      </c>
      <c r="G3500" s="199" t="s">
        <v>629</v>
      </c>
      <c r="H3500" s="199" t="s">
        <v>3392</v>
      </c>
      <c r="I3500" s="200" t="s">
        <v>245</v>
      </c>
      <c r="J3500" s="199" t="s">
        <v>255</v>
      </c>
      <c r="K3500" s="199" t="s">
        <v>256</v>
      </c>
      <c r="L3500" s="199" t="s">
        <v>253</v>
      </c>
      <c r="M3500" s="199" t="s">
        <v>143</v>
      </c>
      <c r="N3500" s="201">
        <v>11.462899999999999</v>
      </c>
      <c r="O3500" s="202"/>
      <c r="P3500" s="202"/>
      <c r="Q3500" s="203">
        <f t="shared" si="201"/>
        <v>0</v>
      </c>
      <c r="R3500" s="203">
        <f t="shared" si="202"/>
        <v>0</v>
      </c>
      <c r="S3500" s="213">
        <f>IF(M3500="nvt",0,IF(O3500&gt;0,VLOOKUP(M3500,'3-Productie normen'!A:K,VLOOKUP(O3500,'3-Productie normen'!$B$34:$C$35,2,FALSE),FALSE)))</f>
        <v>0</v>
      </c>
      <c r="T3500" s="213">
        <f t="shared" si="203"/>
        <v>0</v>
      </c>
      <c r="U3500" s="572"/>
    </row>
    <row r="3501" spans="1:21" ht="14.15" customHeight="1">
      <c r="A3501" s="231">
        <v>3500</v>
      </c>
      <c r="B3501" s="262" t="s">
        <v>96</v>
      </c>
      <c r="C3501" s="199" t="s">
        <v>3156</v>
      </c>
      <c r="D3501" s="199" t="s">
        <v>3157</v>
      </c>
      <c r="E3501" s="199" t="s">
        <v>3158</v>
      </c>
      <c r="F3501" s="199" t="s">
        <v>176</v>
      </c>
      <c r="G3501" s="199" t="s">
        <v>629</v>
      </c>
      <c r="H3501" s="199" t="s">
        <v>3393</v>
      </c>
      <c r="I3501" s="200" t="s">
        <v>130</v>
      </c>
      <c r="J3501" s="199" t="s">
        <v>222</v>
      </c>
      <c r="K3501" s="199" t="s">
        <v>237</v>
      </c>
      <c r="L3501" s="199" t="s">
        <v>3159</v>
      </c>
      <c r="M3501" s="199" t="s">
        <v>129</v>
      </c>
      <c r="N3501" s="201">
        <v>17.247199999999999</v>
      </c>
      <c r="O3501" s="202" t="s">
        <v>81</v>
      </c>
      <c r="P3501" s="202"/>
      <c r="Q3501" s="203">
        <f t="shared" si="201"/>
        <v>0</v>
      </c>
      <c r="R3501" s="203">
        <f t="shared" si="202"/>
        <v>0</v>
      </c>
      <c r="S3501" s="213">
        <f>IF(M3501="nvt",0,IF(O3501&gt;0,VLOOKUP(M3501,'3-Productie normen'!A:K,VLOOKUP(O3501,'3-Productie normen'!$B$34:$C$35,2,FALSE),FALSE)))</f>
        <v>0</v>
      </c>
      <c r="T3501" s="213">
        <f t="shared" si="203"/>
        <v>0</v>
      </c>
      <c r="U3501" s="572"/>
    </row>
    <row r="3502" spans="1:21" ht="14.15" customHeight="1">
      <c r="A3502" s="231">
        <v>3501</v>
      </c>
      <c r="B3502" s="262" t="s">
        <v>96</v>
      </c>
      <c r="C3502" s="199" t="s">
        <v>3156</v>
      </c>
      <c r="D3502" s="199" t="s">
        <v>3157</v>
      </c>
      <c r="E3502" s="199" t="s">
        <v>3158</v>
      </c>
      <c r="F3502" s="199" t="s">
        <v>176</v>
      </c>
      <c r="G3502" s="199" t="s">
        <v>629</v>
      </c>
      <c r="H3502" s="199" t="s">
        <v>3394</v>
      </c>
      <c r="I3502" s="200" t="s">
        <v>143</v>
      </c>
      <c r="J3502" s="199" t="s">
        <v>209</v>
      </c>
      <c r="K3502" s="199" t="s">
        <v>210</v>
      </c>
      <c r="L3502" s="199" t="s">
        <v>211</v>
      </c>
      <c r="M3502" s="199" t="s">
        <v>143</v>
      </c>
      <c r="N3502" s="201">
        <v>5.7892999999999999</v>
      </c>
      <c r="O3502" s="202"/>
      <c r="P3502" s="202"/>
      <c r="Q3502" s="203">
        <f t="shared" ref="Q3502:Q3565" si="204">IF(O3502="nvt",0,IF(O3502&gt;0,S3502*N3502,0))</f>
        <v>0</v>
      </c>
      <c r="R3502" s="203">
        <f t="shared" ref="R3502:R3565" si="205">IF(P3502&gt;0,T3502*N3502,0)</f>
        <v>0</v>
      </c>
      <c r="S3502" s="213">
        <f>IF(M3502="nvt",0,IF(O3502&gt;0,VLOOKUP(M3502,'3-Productie normen'!A:K,VLOOKUP(O3502,'3-Productie normen'!$B$34:$C$35,2,FALSE),FALSE)))</f>
        <v>0</v>
      </c>
      <c r="T3502" s="213">
        <f t="shared" ref="T3502:T3565" si="206">IF(P3502&gt;0,S3502*$T$8,0)</f>
        <v>0</v>
      </c>
      <c r="U3502" s="572"/>
    </row>
    <row r="3503" spans="1:21" ht="14.15" customHeight="1">
      <c r="A3503" s="231">
        <v>3502</v>
      </c>
      <c r="B3503" s="262" t="s">
        <v>96</v>
      </c>
      <c r="C3503" s="199" t="s">
        <v>3156</v>
      </c>
      <c r="D3503" s="199" t="s">
        <v>3157</v>
      </c>
      <c r="E3503" s="199" t="s">
        <v>3158</v>
      </c>
      <c r="F3503" s="199" t="s">
        <v>176</v>
      </c>
      <c r="G3503" s="199" t="s">
        <v>629</v>
      </c>
      <c r="H3503" s="199" t="s">
        <v>3395</v>
      </c>
      <c r="I3503" s="200" t="s">
        <v>125</v>
      </c>
      <c r="J3503" s="199" t="s">
        <v>222</v>
      </c>
      <c r="K3503" s="199" t="s">
        <v>223</v>
      </c>
      <c r="L3503" s="199" t="s">
        <v>3159</v>
      </c>
      <c r="M3503" s="199" t="s">
        <v>129</v>
      </c>
      <c r="N3503" s="201">
        <v>3.6867000000000001</v>
      </c>
      <c r="O3503" s="202" t="s">
        <v>81</v>
      </c>
      <c r="P3503" s="202"/>
      <c r="Q3503" s="203">
        <f t="shared" si="204"/>
        <v>0</v>
      </c>
      <c r="R3503" s="203">
        <f t="shared" si="205"/>
        <v>0</v>
      </c>
      <c r="S3503" s="213">
        <f>IF(M3503="nvt",0,IF(O3503&gt;0,VLOOKUP(M3503,'3-Productie normen'!A:K,VLOOKUP(O3503,'3-Productie normen'!$B$34:$C$35,2,FALSE),FALSE)))</f>
        <v>0</v>
      </c>
      <c r="T3503" s="213">
        <f t="shared" si="206"/>
        <v>0</v>
      </c>
      <c r="U3503" s="572"/>
    </row>
    <row r="3504" spans="1:21" ht="14.15" customHeight="1">
      <c r="A3504" s="231">
        <v>3503</v>
      </c>
      <c r="B3504" s="262" t="s">
        <v>96</v>
      </c>
      <c r="C3504" s="199" t="s">
        <v>3156</v>
      </c>
      <c r="D3504" s="199" t="s">
        <v>3157</v>
      </c>
      <c r="E3504" s="199" t="s">
        <v>3158</v>
      </c>
      <c r="F3504" s="199" t="s">
        <v>176</v>
      </c>
      <c r="G3504" s="199" t="s">
        <v>629</v>
      </c>
      <c r="H3504" s="199" t="s">
        <v>3396</v>
      </c>
      <c r="I3504" s="200" t="s">
        <v>125</v>
      </c>
      <c r="J3504" s="199" t="s">
        <v>222</v>
      </c>
      <c r="K3504" s="199" t="s">
        <v>223</v>
      </c>
      <c r="L3504" s="199" t="s">
        <v>3159</v>
      </c>
      <c r="M3504" s="199" t="s">
        <v>129</v>
      </c>
      <c r="N3504" s="201">
        <v>13.827299999999999</v>
      </c>
      <c r="O3504" s="202" t="s">
        <v>81</v>
      </c>
      <c r="P3504" s="202"/>
      <c r="Q3504" s="203">
        <f t="shared" si="204"/>
        <v>0</v>
      </c>
      <c r="R3504" s="203">
        <f t="shared" si="205"/>
        <v>0</v>
      </c>
      <c r="S3504" s="213">
        <f>IF(M3504="nvt",0,IF(O3504&gt;0,VLOOKUP(M3504,'3-Productie normen'!A:K,VLOOKUP(O3504,'3-Productie normen'!$B$34:$C$35,2,FALSE),FALSE)))</f>
        <v>0</v>
      </c>
      <c r="T3504" s="213">
        <f t="shared" si="206"/>
        <v>0</v>
      </c>
      <c r="U3504" s="572"/>
    </row>
    <row r="3505" spans="1:21" ht="14.15" customHeight="1">
      <c r="A3505" s="231">
        <v>3504</v>
      </c>
      <c r="B3505" s="262" t="s">
        <v>96</v>
      </c>
      <c r="C3505" s="199" t="s">
        <v>3156</v>
      </c>
      <c r="D3505" s="199" t="s">
        <v>3157</v>
      </c>
      <c r="E3505" s="199" t="s">
        <v>3158</v>
      </c>
      <c r="F3505" s="199" t="s">
        <v>176</v>
      </c>
      <c r="G3505" s="199" t="s">
        <v>629</v>
      </c>
      <c r="H3505" s="199" t="s">
        <v>3397</v>
      </c>
      <c r="I3505" s="200" t="s">
        <v>125</v>
      </c>
      <c r="J3505" s="199" t="s">
        <v>222</v>
      </c>
      <c r="K3505" s="199" t="s">
        <v>223</v>
      </c>
      <c r="L3505" s="199" t="s">
        <v>3159</v>
      </c>
      <c r="M3505" s="199" t="s">
        <v>129</v>
      </c>
      <c r="N3505" s="201">
        <v>1.4275</v>
      </c>
      <c r="O3505" s="202" t="s">
        <v>81</v>
      </c>
      <c r="P3505" s="202"/>
      <c r="Q3505" s="203">
        <f t="shared" si="204"/>
        <v>0</v>
      </c>
      <c r="R3505" s="203">
        <f t="shared" si="205"/>
        <v>0</v>
      </c>
      <c r="S3505" s="213">
        <f>IF(M3505="nvt",0,IF(O3505&gt;0,VLOOKUP(M3505,'3-Productie normen'!A:K,VLOOKUP(O3505,'3-Productie normen'!$B$34:$C$35,2,FALSE),FALSE)))</f>
        <v>0</v>
      </c>
      <c r="T3505" s="213">
        <f t="shared" si="206"/>
        <v>0</v>
      </c>
      <c r="U3505" s="572"/>
    </row>
    <row r="3506" spans="1:21" ht="14.15" customHeight="1">
      <c r="A3506" s="232">
        <v>3505</v>
      </c>
      <c r="B3506" s="262" t="s">
        <v>96</v>
      </c>
      <c r="C3506" s="199" t="s">
        <v>3156</v>
      </c>
      <c r="D3506" s="199" t="s">
        <v>3157</v>
      </c>
      <c r="E3506" s="199" t="s">
        <v>3158</v>
      </c>
      <c r="F3506" s="199" t="s">
        <v>176</v>
      </c>
      <c r="G3506" s="199" t="s">
        <v>629</v>
      </c>
      <c r="H3506" s="199" t="s">
        <v>3398</v>
      </c>
      <c r="I3506" s="200" t="s">
        <v>125</v>
      </c>
      <c r="J3506" s="199" t="s">
        <v>222</v>
      </c>
      <c r="K3506" s="199" t="s">
        <v>223</v>
      </c>
      <c r="L3506" s="199" t="s">
        <v>3159</v>
      </c>
      <c r="M3506" s="199" t="s">
        <v>129</v>
      </c>
      <c r="N3506" s="201">
        <v>1.4275</v>
      </c>
      <c r="O3506" s="202" t="s">
        <v>81</v>
      </c>
      <c r="P3506" s="202"/>
      <c r="Q3506" s="203">
        <f t="shared" si="204"/>
        <v>0</v>
      </c>
      <c r="R3506" s="203">
        <f t="shared" si="205"/>
        <v>0</v>
      </c>
      <c r="S3506" s="213">
        <f>IF(M3506="nvt",0,IF(O3506&gt;0,VLOOKUP(M3506,'3-Productie normen'!A:K,VLOOKUP(O3506,'3-Productie normen'!$B$34:$C$35,2,FALSE),FALSE)))</f>
        <v>0</v>
      </c>
      <c r="T3506" s="213">
        <f t="shared" si="206"/>
        <v>0</v>
      </c>
      <c r="U3506" s="572"/>
    </row>
    <row r="3507" spans="1:21" ht="14.15" customHeight="1">
      <c r="A3507" s="231">
        <v>3506</v>
      </c>
      <c r="B3507" s="262" t="s">
        <v>96</v>
      </c>
      <c r="C3507" s="199" t="s">
        <v>3156</v>
      </c>
      <c r="D3507" s="199" t="s">
        <v>3157</v>
      </c>
      <c r="E3507" s="199" t="s">
        <v>3158</v>
      </c>
      <c r="F3507" s="199" t="s">
        <v>176</v>
      </c>
      <c r="G3507" s="199" t="s">
        <v>629</v>
      </c>
      <c r="H3507" s="199" t="s">
        <v>3399</v>
      </c>
      <c r="I3507" s="200" t="s">
        <v>125</v>
      </c>
      <c r="J3507" s="199" t="s">
        <v>222</v>
      </c>
      <c r="K3507" s="199" t="s">
        <v>223</v>
      </c>
      <c r="L3507" s="199" t="s">
        <v>3159</v>
      </c>
      <c r="M3507" s="199" t="s">
        <v>129</v>
      </c>
      <c r="N3507" s="201">
        <v>12.785500000000001</v>
      </c>
      <c r="O3507" s="202" t="s">
        <v>81</v>
      </c>
      <c r="P3507" s="202"/>
      <c r="Q3507" s="203">
        <f t="shared" si="204"/>
        <v>0</v>
      </c>
      <c r="R3507" s="203">
        <f t="shared" si="205"/>
        <v>0</v>
      </c>
      <c r="S3507" s="213">
        <f>IF(M3507="nvt",0,IF(O3507&gt;0,VLOOKUP(M3507,'3-Productie normen'!A:K,VLOOKUP(O3507,'3-Productie normen'!$B$34:$C$35,2,FALSE),FALSE)))</f>
        <v>0</v>
      </c>
      <c r="T3507" s="213">
        <f t="shared" si="206"/>
        <v>0</v>
      </c>
      <c r="U3507" s="572"/>
    </row>
    <row r="3508" spans="1:21" ht="14.15" customHeight="1">
      <c r="A3508" s="231">
        <v>3507</v>
      </c>
      <c r="B3508" s="262" t="s">
        <v>96</v>
      </c>
      <c r="C3508" s="199" t="s">
        <v>3156</v>
      </c>
      <c r="D3508" s="199" t="s">
        <v>3157</v>
      </c>
      <c r="E3508" s="199" t="s">
        <v>3158</v>
      </c>
      <c r="F3508" s="199" t="s">
        <v>176</v>
      </c>
      <c r="G3508" s="199" t="s">
        <v>629</v>
      </c>
      <c r="H3508" s="199" t="s">
        <v>3400</v>
      </c>
      <c r="I3508" s="200" t="s">
        <v>125</v>
      </c>
      <c r="J3508" s="199" t="s">
        <v>222</v>
      </c>
      <c r="K3508" s="199" t="s">
        <v>223</v>
      </c>
      <c r="L3508" s="199" t="s">
        <v>3159</v>
      </c>
      <c r="M3508" s="199" t="s">
        <v>129</v>
      </c>
      <c r="N3508" s="201">
        <v>1.484</v>
      </c>
      <c r="O3508" s="202" t="s">
        <v>81</v>
      </c>
      <c r="P3508" s="202"/>
      <c r="Q3508" s="203">
        <f t="shared" si="204"/>
        <v>0</v>
      </c>
      <c r="R3508" s="203">
        <f t="shared" si="205"/>
        <v>0</v>
      </c>
      <c r="S3508" s="213">
        <f>IF(M3508="nvt",0,IF(O3508&gt;0,VLOOKUP(M3508,'3-Productie normen'!A:K,VLOOKUP(O3508,'3-Productie normen'!$B$34:$C$35,2,FALSE),FALSE)))</f>
        <v>0</v>
      </c>
      <c r="T3508" s="213">
        <f t="shared" si="206"/>
        <v>0</v>
      </c>
      <c r="U3508" s="572"/>
    </row>
    <row r="3509" spans="1:21" ht="14.15" customHeight="1">
      <c r="A3509" s="231">
        <v>3508</v>
      </c>
      <c r="B3509" s="262" t="s">
        <v>96</v>
      </c>
      <c r="C3509" s="199" t="s">
        <v>3156</v>
      </c>
      <c r="D3509" s="199" t="s">
        <v>3157</v>
      </c>
      <c r="E3509" s="199" t="s">
        <v>3158</v>
      </c>
      <c r="F3509" s="199" t="s">
        <v>176</v>
      </c>
      <c r="G3509" s="199" t="s">
        <v>629</v>
      </c>
      <c r="H3509" s="199" t="s">
        <v>3401</v>
      </c>
      <c r="I3509" s="200" t="s">
        <v>125</v>
      </c>
      <c r="J3509" s="199" t="s">
        <v>222</v>
      </c>
      <c r="K3509" s="199" t="s">
        <v>223</v>
      </c>
      <c r="L3509" s="199" t="s">
        <v>3159</v>
      </c>
      <c r="M3509" s="199" t="s">
        <v>129</v>
      </c>
      <c r="N3509" s="201">
        <v>1.484</v>
      </c>
      <c r="O3509" s="202" t="s">
        <v>81</v>
      </c>
      <c r="P3509" s="202"/>
      <c r="Q3509" s="203">
        <f t="shared" si="204"/>
        <v>0</v>
      </c>
      <c r="R3509" s="203">
        <f t="shared" si="205"/>
        <v>0</v>
      </c>
      <c r="S3509" s="213">
        <f>IF(M3509="nvt",0,IF(O3509&gt;0,VLOOKUP(M3509,'3-Productie normen'!A:K,VLOOKUP(O3509,'3-Productie normen'!$B$34:$C$35,2,FALSE),FALSE)))</f>
        <v>0</v>
      </c>
      <c r="T3509" s="213">
        <f t="shared" si="206"/>
        <v>0</v>
      </c>
      <c r="U3509" s="572"/>
    </row>
    <row r="3510" spans="1:21" ht="14.15" customHeight="1">
      <c r="A3510" s="231">
        <v>3509</v>
      </c>
      <c r="B3510" s="262" t="s">
        <v>96</v>
      </c>
      <c r="C3510" s="199" t="s">
        <v>3156</v>
      </c>
      <c r="D3510" s="199" t="s">
        <v>3157</v>
      </c>
      <c r="E3510" s="199" t="s">
        <v>3158</v>
      </c>
      <c r="F3510" s="199" t="s">
        <v>176</v>
      </c>
      <c r="G3510" s="199" t="s">
        <v>629</v>
      </c>
      <c r="H3510" s="199" t="s">
        <v>3402</v>
      </c>
      <c r="I3510" s="200" t="s">
        <v>130</v>
      </c>
      <c r="J3510" s="199" t="s">
        <v>209</v>
      </c>
      <c r="K3510" s="199" t="s">
        <v>220</v>
      </c>
      <c r="L3510" s="199" t="s">
        <v>3164</v>
      </c>
      <c r="M3510" s="199" t="s">
        <v>140</v>
      </c>
      <c r="N3510" s="201">
        <v>19.054300000000001</v>
      </c>
      <c r="O3510" s="202" t="s">
        <v>81</v>
      </c>
      <c r="P3510" s="202"/>
      <c r="Q3510" s="203">
        <f t="shared" si="204"/>
        <v>0</v>
      </c>
      <c r="R3510" s="203">
        <f t="shared" si="205"/>
        <v>0</v>
      </c>
      <c r="S3510" s="213">
        <f>IF(M3510="nvt",0,IF(O3510&gt;0,VLOOKUP(M3510,'3-Productie normen'!A:K,VLOOKUP(O3510,'3-Productie normen'!$B$34:$C$35,2,FALSE),FALSE)))</f>
        <v>0</v>
      </c>
      <c r="T3510" s="213">
        <f t="shared" si="206"/>
        <v>0</v>
      </c>
      <c r="U3510" s="572"/>
    </row>
    <row r="3511" spans="1:21" ht="14.15" customHeight="1">
      <c r="A3511" s="231">
        <v>3510</v>
      </c>
      <c r="B3511" s="262" t="s">
        <v>96</v>
      </c>
      <c r="C3511" s="199" t="s">
        <v>3156</v>
      </c>
      <c r="D3511" s="199" t="s">
        <v>3157</v>
      </c>
      <c r="E3511" s="199" t="s">
        <v>3158</v>
      </c>
      <c r="F3511" s="199" t="s">
        <v>176</v>
      </c>
      <c r="G3511" s="199" t="s">
        <v>629</v>
      </c>
      <c r="H3511" s="199" t="s">
        <v>3403</v>
      </c>
      <c r="I3511" s="200" t="s">
        <v>130</v>
      </c>
      <c r="J3511" s="199" t="s">
        <v>209</v>
      </c>
      <c r="K3511" s="199" t="s">
        <v>215</v>
      </c>
      <c r="L3511" s="199" t="s">
        <v>253</v>
      </c>
      <c r="M3511" s="199" t="s">
        <v>134</v>
      </c>
      <c r="N3511" s="201">
        <v>8.2975999999999992</v>
      </c>
      <c r="O3511" s="202" t="s">
        <v>81</v>
      </c>
      <c r="P3511" s="202"/>
      <c r="Q3511" s="203">
        <f t="shared" si="204"/>
        <v>0</v>
      </c>
      <c r="R3511" s="203">
        <f t="shared" si="205"/>
        <v>0</v>
      </c>
      <c r="S3511" s="213">
        <f>IF(M3511="nvt",0,IF(O3511&gt;0,VLOOKUP(M3511,'3-Productie normen'!A:K,VLOOKUP(O3511,'3-Productie normen'!$B$34:$C$35,2,FALSE),FALSE)))</f>
        <v>0</v>
      </c>
      <c r="T3511" s="213">
        <f t="shared" si="206"/>
        <v>0</v>
      </c>
      <c r="U3511" s="572"/>
    </row>
    <row r="3512" spans="1:21" ht="14.15" customHeight="1">
      <c r="A3512" s="231">
        <v>3511</v>
      </c>
      <c r="B3512" s="262" t="s">
        <v>96</v>
      </c>
      <c r="C3512" s="199" t="s">
        <v>3156</v>
      </c>
      <c r="D3512" s="199" t="s">
        <v>3157</v>
      </c>
      <c r="E3512" s="199" t="s">
        <v>3158</v>
      </c>
      <c r="F3512" s="199" t="s">
        <v>176</v>
      </c>
      <c r="G3512" s="199" t="s">
        <v>629</v>
      </c>
      <c r="H3512" s="199" t="s">
        <v>3404</v>
      </c>
      <c r="I3512" s="200" t="s">
        <v>136</v>
      </c>
      <c r="J3512" s="199" t="s">
        <v>179</v>
      </c>
      <c r="K3512" s="199" t="s">
        <v>265</v>
      </c>
      <c r="L3512" s="199" t="s">
        <v>253</v>
      </c>
      <c r="M3512" s="199" t="s">
        <v>135</v>
      </c>
      <c r="N3512" s="201">
        <v>15.93</v>
      </c>
      <c r="O3512" s="202" t="s">
        <v>81</v>
      </c>
      <c r="P3512" s="202"/>
      <c r="Q3512" s="203">
        <f t="shared" si="204"/>
        <v>0</v>
      </c>
      <c r="R3512" s="203">
        <f t="shared" si="205"/>
        <v>0</v>
      </c>
      <c r="S3512" s="213">
        <f>IF(M3512="nvt",0,IF(O3512&gt;0,VLOOKUP(M3512,'3-Productie normen'!A:K,VLOOKUP(O3512,'3-Productie normen'!$B$34:$C$35,2,FALSE),FALSE)))</f>
        <v>0</v>
      </c>
      <c r="T3512" s="213">
        <f t="shared" si="206"/>
        <v>0</v>
      </c>
      <c r="U3512" s="572"/>
    </row>
    <row r="3513" spans="1:21" ht="14.15" customHeight="1">
      <c r="A3513" s="231">
        <v>3512</v>
      </c>
      <c r="B3513" s="262" t="s">
        <v>96</v>
      </c>
      <c r="C3513" s="199" t="s">
        <v>3156</v>
      </c>
      <c r="D3513" s="199" t="s">
        <v>3157</v>
      </c>
      <c r="E3513" s="199" t="s">
        <v>3158</v>
      </c>
      <c r="F3513" s="199" t="s">
        <v>176</v>
      </c>
      <c r="G3513" s="199" t="s">
        <v>629</v>
      </c>
      <c r="H3513" s="199" t="s">
        <v>3405</v>
      </c>
      <c r="I3513" s="200" t="s">
        <v>143</v>
      </c>
      <c r="J3513" s="199" t="s">
        <v>209</v>
      </c>
      <c r="K3513" s="199" t="s">
        <v>210</v>
      </c>
      <c r="L3513" s="199" t="s">
        <v>211</v>
      </c>
      <c r="M3513" s="199" t="s">
        <v>143</v>
      </c>
      <c r="N3513" s="201">
        <v>32.177900000000001</v>
      </c>
      <c r="O3513" s="202"/>
      <c r="P3513" s="202"/>
      <c r="Q3513" s="203">
        <f t="shared" si="204"/>
        <v>0</v>
      </c>
      <c r="R3513" s="203">
        <f t="shared" si="205"/>
        <v>0</v>
      </c>
      <c r="S3513" s="213">
        <f>IF(M3513="nvt",0,IF(O3513&gt;0,VLOOKUP(M3513,'3-Productie normen'!A:K,VLOOKUP(O3513,'3-Productie normen'!$B$34:$C$35,2,FALSE),FALSE)))</f>
        <v>0</v>
      </c>
      <c r="T3513" s="213">
        <f t="shared" si="206"/>
        <v>0</v>
      </c>
      <c r="U3513" s="572"/>
    </row>
    <row r="3514" spans="1:21" ht="14.15" customHeight="1">
      <c r="A3514" s="232">
        <v>3513</v>
      </c>
      <c r="B3514" s="262" t="s">
        <v>96</v>
      </c>
      <c r="C3514" s="199" t="s">
        <v>3156</v>
      </c>
      <c r="D3514" s="199" t="s">
        <v>3157</v>
      </c>
      <c r="E3514" s="199" t="s">
        <v>3158</v>
      </c>
      <c r="F3514" s="199" t="s">
        <v>176</v>
      </c>
      <c r="G3514" s="199" t="s">
        <v>629</v>
      </c>
      <c r="H3514" s="199" t="s">
        <v>3406</v>
      </c>
      <c r="I3514" s="200" t="s">
        <v>245</v>
      </c>
      <c r="J3514" s="199" t="s">
        <v>255</v>
      </c>
      <c r="K3514" s="199" t="s">
        <v>256</v>
      </c>
      <c r="L3514" s="199" t="s">
        <v>253</v>
      </c>
      <c r="M3514" s="199" t="s">
        <v>143</v>
      </c>
      <c r="N3514" s="201">
        <v>6.3308</v>
      </c>
      <c r="O3514" s="202"/>
      <c r="P3514" s="202"/>
      <c r="Q3514" s="203">
        <f t="shared" si="204"/>
        <v>0</v>
      </c>
      <c r="R3514" s="203">
        <f t="shared" si="205"/>
        <v>0</v>
      </c>
      <c r="S3514" s="213">
        <f>IF(M3514="nvt",0,IF(O3514&gt;0,VLOOKUP(M3514,'3-Productie normen'!A:K,VLOOKUP(O3514,'3-Productie normen'!$B$34:$C$35,2,FALSE),FALSE)))</f>
        <v>0</v>
      </c>
      <c r="T3514" s="213">
        <f t="shared" si="206"/>
        <v>0</v>
      </c>
      <c r="U3514" s="572"/>
    </row>
    <row r="3515" spans="1:21" ht="14.15" customHeight="1">
      <c r="A3515" s="231">
        <v>3514</v>
      </c>
      <c r="B3515" s="262" t="s">
        <v>96</v>
      </c>
      <c r="C3515" s="199" t="s">
        <v>3156</v>
      </c>
      <c r="D3515" s="199" t="s">
        <v>3157</v>
      </c>
      <c r="E3515" s="199" t="s">
        <v>3158</v>
      </c>
      <c r="F3515" s="199" t="s">
        <v>176</v>
      </c>
      <c r="G3515" s="199" t="s">
        <v>629</v>
      </c>
      <c r="H3515" s="199" t="s">
        <v>3407</v>
      </c>
      <c r="I3515" s="200" t="s">
        <v>123</v>
      </c>
      <c r="J3515" s="199" t="s">
        <v>179</v>
      </c>
      <c r="K3515" s="199" t="s">
        <v>179</v>
      </c>
      <c r="L3515" s="199" t="s">
        <v>3162</v>
      </c>
      <c r="M3515" s="199" t="s">
        <v>122</v>
      </c>
      <c r="N3515" s="201">
        <v>6.6177999999999999</v>
      </c>
      <c r="O3515" s="202" t="s">
        <v>81</v>
      </c>
      <c r="P3515" s="202"/>
      <c r="Q3515" s="203">
        <f t="shared" si="204"/>
        <v>0</v>
      </c>
      <c r="R3515" s="203">
        <f t="shared" si="205"/>
        <v>0</v>
      </c>
      <c r="S3515" s="213">
        <f>IF(M3515="nvt",0,IF(O3515&gt;0,VLOOKUP(M3515,'3-Productie normen'!A:K,VLOOKUP(O3515,'3-Productie normen'!$B$34:$C$35,2,FALSE),FALSE)))</f>
        <v>0</v>
      </c>
      <c r="T3515" s="213">
        <f t="shared" si="206"/>
        <v>0</v>
      </c>
      <c r="U3515" s="572"/>
    </row>
    <row r="3516" spans="1:21" ht="14.15" customHeight="1">
      <c r="A3516" s="231">
        <v>3515</v>
      </c>
      <c r="B3516" s="262" t="s">
        <v>96</v>
      </c>
      <c r="C3516" s="199" t="s">
        <v>3156</v>
      </c>
      <c r="D3516" s="199" t="s">
        <v>3157</v>
      </c>
      <c r="E3516" s="199" t="s">
        <v>3158</v>
      </c>
      <c r="F3516" s="199" t="s">
        <v>176</v>
      </c>
      <c r="G3516" s="199" t="s">
        <v>629</v>
      </c>
      <c r="H3516" s="199" t="s">
        <v>3408</v>
      </c>
      <c r="I3516" s="200" t="s">
        <v>123</v>
      </c>
      <c r="J3516" s="199" t="s">
        <v>179</v>
      </c>
      <c r="K3516" s="199" t="s">
        <v>179</v>
      </c>
      <c r="L3516" s="199" t="s">
        <v>3162</v>
      </c>
      <c r="M3516" s="199" t="s">
        <v>122</v>
      </c>
      <c r="N3516" s="201">
        <v>6.6154000000000002</v>
      </c>
      <c r="O3516" s="202" t="s">
        <v>81</v>
      </c>
      <c r="P3516" s="202"/>
      <c r="Q3516" s="203">
        <f t="shared" si="204"/>
        <v>0</v>
      </c>
      <c r="R3516" s="203">
        <f t="shared" si="205"/>
        <v>0</v>
      </c>
      <c r="S3516" s="213">
        <f>IF(M3516="nvt",0,IF(O3516&gt;0,VLOOKUP(M3516,'3-Productie normen'!A:K,VLOOKUP(O3516,'3-Productie normen'!$B$34:$C$35,2,FALSE),FALSE)))</f>
        <v>0</v>
      </c>
      <c r="T3516" s="213">
        <f t="shared" si="206"/>
        <v>0</v>
      </c>
      <c r="U3516" s="572"/>
    </row>
    <row r="3517" spans="1:21" ht="14.15" customHeight="1">
      <c r="A3517" s="231">
        <v>3516</v>
      </c>
      <c r="B3517" s="262" t="s">
        <v>96</v>
      </c>
      <c r="C3517" s="199" t="s">
        <v>3156</v>
      </c>
      <c r="D3517" s="199" t="s">
        <v>3157</v>
      </c>
      <c r="E3517" s="199" t="s">
        <v>3158</v>
      </c>
      <c r="F3517" s="199" t="s">
        <v>176</v>
      </c>
      <c r="G3517" s="199" t="s">
        <v>629</v>
      </c>
      <c r="H3517" s="199" t="s">
        <v>3409</v>
      </c>
      <c r="I3517" s="200" t="s">
        <v>123</v>
      </c>
      <c r="J3517" s="199" t="s">
        <v>179</v>
      </c>
      <c r="K3517" s="199" t="s">
        <v>179</v>
      </c>
      <c r="L3517" s="199" t="s">
        <v>3162</v>
      </c>
      <c r="M3517" s="199" t="s">
        <v>122</v>
      </c>
      <c r="N3517" s="201">
        <v>64.488699999999994</v>
      </c>
      <c r="O3517" s="202" t="s">
        <v>81</v>
      </c>
      <c r="P3517" s="202"/>
      <c r="Q3517" s="203">
        <f t="shared" si="204"/>
        <v>0</v>
      </c>
      <c r="R3517" s="203">
        <f t="shared" si="205"/>
        <v>0</v>
      </c>
      <c r="S3517" s="213">
        <f>IF(M3517="nvt",0,IF(O3517&gt;0,VLOOKUP(M3517,'3-Productie normen'!A:K,VLOOKUP(O3517,'3-Productie normen'!$B$34:$C$35,2,FALSE),FALSE)))</f>
        <v>0</v>
      </c>
      <c r="T3517" s="213">
        <f t="shared" si="206"/>
        <v>0</v>
      </c>
      <c r="U3517" s="572"/>
    </row>
    <row r="3518" spans="1:21" ht="14.15" customHeight="1">
      <c r="A3518" s="231">
        <v>3517</v>
      </c>
      <c r="B3518" s="262" t="s">
        <v>96</v>
      </c>
      <c r="C3518" s="199" t="s">
        <v>3156</v>
      </c>
      <c r="D3518" s="199" t="s">
        <v>3157</v>
      </c>
      <c r="E3518" s="199" t="s">
        <v>3158</v>
      </c>
      <c r="F3518" s="199" t="s">
        <v>176</v>
      </c>
      <c r="G3518" s="199" t="s">
        <v>629</v>
      </c>
      <c r="H3518" s="199" t="s">
        <v>3410</v>
      </c>
      <c r="I3518" s="200" t="s">
        <v>123</v>
      </c>
      <c r="J3518" s="199" t="s">
        <v>179</v>
      </c>
      <c r="K3518" s="199" t="s">
        <v>179</v>
      </c>
      <c r="L3518" s="199" t="s">
        <v>3162</v>
      </c>
      <c r="M3518" s="199" t="s">
        <v>122</v>
      </c>
      <c r="N3518" s="201">
        <v>6.617</v>
      </c>
      <c r="O3518" s="202" t="s">
        <v>81</v>
      </c>
      <c r="P3518" s="202"/>
      <c r="Q3518" s="203">
        <f t="shared" si="204"/>
        <v>0</v>
      </c>
      <c r="R3518" s="203">
        <f t="shared" si="205"/>
        <v>0</v>
      </c>
      <c r="S3518" s="213">
        <f>IF(M3518="nvt",0,IF(O3518&gt;0,VLOOKUP(M3518,'3-Productie normen'!A:K,VLOOKUP(O3518,'3-Productie normen'!$B$34:$C$35,2,FALSE),FALSE)))</f>
        <v>0</v>
      </c>
      <c r="T3518" s="213">
        <f t="shared" si="206"/>
        <v>0</v>
      </c>
      <c r="U3518" s="572"/>
    </row>
    <row r="3519" spans="1:21" ht="14.15" customHeight="1">
      <c r="A3519" s="231">
        <v>3518</v>
      </c>
      <c r="B3519" s="262" t="s">
        <v>96</v>
      </c>
      <c r="C3519" s="199" t="s">
        <v>3156</v>
      </c>
      <c r="D3519" s="199" t="s">
        <v>3157</v>
      </c>
      <c r="E3519" s="199" t="s">
        <v>3158</v>
      </c>
      <c r="F3519" s="199" t="s">
        <v>176</v>
      </c>
      <c r="G3519" s="199" t="s">
        <v>629</v>
      </c>
      <c r="H3519" s="199" t="s">
        <v>3411</v>
      </c>
      <c r="I3519" s="207" t="s">
        <v>123</v>
      </c>
      <c r="J3519" s="199" t="s">
        <v>179</v>
      </c>
      <c r="K3519" s="199" t="s">
        <v>187</v>
      </c>
      <c r="L3519" s="199" t="s">
        <v>3162</v>
      </c>
      <c r="M3519" s="199" t="s">
        <v>141</v>
      </c>
      <c r="N3519" s="201">
        <v>67.331400000000002</v>
      </c>
      <c r="O3519" s="202" t="s">
        <v>81</v>
      </c>
      <c r="P3519" s="202"/>
      <c r="Q3519" s="203">
        <f t="shared" si="204"/>
        <v>0</v>
      </c>
      <c r="R3519" s="203">
        <f t="shared" si="205"/>
        <v>0</v>
      </c>
      <c r="S3519" s="213">
        <f>IF(M3519="nvt",0,IF(O3519&gt;0,VLOOKUP(M3519,'3-Productie normen'!A:K,VLOOKUP(O3519,'3-Productie normen'!$B$34:$C$35,2,FALSE),FALSE)))</f>
        <v>0</v>
      </c>
      <c r="T3519" s="213">
        <f t="shared" si="206"/>
        <v>0</v>
      </c>
      <c r="U3519" s="572"/>
    </row>
    <row r="3520" spans="1:21" ht="14.15" customHeight="1">
      <c r="A3520" s="231">
        <v>3519</v>
      </c>
      <c r="B3520" s="262" t="s">
        <v>96</v>
      </c>
      <c r="C3520" s="199" t="s">
        <v>3156</v>
      </c>
      <c r="D3520" s="199" t="s">
        <v>3157</v>
      </c>
      <c r="E3520" s="199" t="s">
        <v>3158</v>
      </c>
      <c r="F3520" s="199" t="s">
        <v>176</v>
      </c>
      <c r="G3520" s="199" t="s">
        <v>629</v>
      </c>
      <c r="H3520" s="199" t="s">
        <v>3412</v>
      </c>
      <c r="I3520" s="207" t="s">
        <v>123</v>
      </c>
      <c r="J3520" s="199" t="s">
        <v>179</v>
      </c>
      <c r="K3520" s="199" t="s">
        <v>187</v>
      </c>
      <c r="L3520" s="199" t="s">
        <v>3162</v>
      </c>
      <c r="M3520" s="199" t="s">
        <v>141</v>
      </c>
      <c r="N3520" s="201">
        <v>63.177399999999999</v>
      </c>
      <c r="O3520" s="202" t="s">
        <v>81</v>
      </c>
      <c r="P3520" s="202"/>
      <c r="Q3520" s="203">
        <f t="shared" si="204"/>
        <v>0</v>
      </c>
      <c r="R3520" s="203">
        <f t="shared" si="205"/>
        <v>0</v>
      </c>
      <c r="S3520" s="213">
        <f>IF(M3520="nvt",0,IF(O3520&gt;0,VLOOKUP(M3520,'3-Productie normen'!A:K,VLOOKUP(O3520,'3-Productie normen'!$B$34:$C$35,2,FALSE),FALSE)))</f>
        <v>0</v>
      </c>
      <c r="T3520" s="213">
        <f t="shared" si="206"/>
        <v>0</v>
      </c>
      <c r="U3520" s="572"/>
    </row>
    <row r="3521" spans="1:21" ht="14.15" customHeight="1">
      <c r="A3521" s="231">
        <v>3520</v>
      </c>
      <c r="B3521" s="262" t="s">
        <v>96</v>
      </c>
      <c r="C3521" s="199" t="s">
        <v>3156</v>
      </c>
      <c r="D3521" s="199" t="s">
        <v>3157</v>
      </c>
      <c r="E3521" s="199" t="s">
        <v>3158</v>
      </c>
      <c r="F3521" s="199" t="s">
        <v>176</v>
      </c>
      <c r="G3521" s="199" t="s">
        <v>2329</v>
      </c>
      <c r="H3521" s="199" t="s">
        <v>3413</v>
      </c>
      <c r="I3521" s="200" t="s">
        <v>125</v>
      </c>
      <c r="J3521" s="199" t="s">
        <v>222</v>
      </c>
      <c r="K3521" s="199" t="s">
        <v>279</v>
      </c>
      <c r="L3521" s="199" t="s">
        <v>3162</v>
      </c>
      <c r="M3521" s="199" t="s">
        <v>129</v>
      </c>
      <c r="N3521" s="201">
        <v>130.7182</v>
      </c>
      <c r="O3521" s="202" t="s">
        <v>81</v>
      </c>
      <c r="P3521" s="202"/>
      <c r="Q3521" s="203">
        <f t="shared" si="204"/>
        <v>0</v>
      </c>
      <c r="R3521" s="203">
        <f t="shared" si="205"/>
        <v>0</v>
      </c>
      <c r="S3521" s="213">
        <f>IF(M3521="nvt",0,IF(O3521&gt;0,VLOOKUP(M3521,'3-Productie normen'!A:K,VLOOKUP(O3521,'3-Productie normen'!$B$34:$C$35,2,FALSE),FALSE)))</f>
        <v>0</v>
      </c>
      <c r="T3521" s="213">
        <f t="shared" si="206"/>
        <v>0</v>
      </c>
      <c r="U3521" s="572"/>
    </row>
    <row r="3522" spans="1:21" ht="14.15" customHeight="1">
      <c r="A3522" s="232">
        <v>3521</v>
      </c>
      <c r="B3522" s="262" t="s">
        <v>96</v>
      </c>
      <c r="C3522" s="199" t="s">
        <v>3156</v>
      </c>
      <c r="D3522" s="199" t="s">
        <v>3157</v>
      </c>
      <c r="E3522" s="199" t="s">
        <v>3158</v>
      </c>
      <c r="F3522" s="199" t="s">
        <v>176</v>
      </c>
      <c r="G3522" s="199" t="s">
        <v>2329</v>
      </c>
      <c r="H3522" s="199" t="s">
        <v>3414</v>
      </c>
      <c r="I3522" s="200" t="s">
        <v>136</v>
      </c>
      <c r="J3522" s="199" t="s">
        <v>179</v>
      </c>
      <c r="K3522" s="199" t="s">
        <v>265</v>
      </c>
      <c r="L3522" s="199" t="s">
        <v>253</v>
      </c>
      <c r="M3522" s="199" t="s">
        <v>135</v>
      </c>
      <c r="N3522" s="201">
        <v>63.935699999999997</v>
      </c>
      <c r="O3522" s="202" t="s">
        <v>81</v>
      </c>
      <c r="P3522" s="202"/>
      <c r="Q3522" s="203">
        <f t="shared" si="204"/>
        <v>0</v>
      </c>
      <c r="R3522" s="203">
        <f t="shared" si="205"/>
        <v>0</v>
      </c>
      <c r="S3522" s="213">
        <f>IF(M3522="nvt",0,IF(O3522&gt;0,VLOOKUP(M3522,'3-Productie normen'!A:K,VLOOKUP(O3522,'3-Productie normen'!$B$34:$C$35,2,FALSE),FALSE)))</f>
        <v>0</v>
      </c>
      <c r="T3522" s="213">
        <f t="shared" si="206"/>
        <v>0</v>
      </c>
      <c r="U3522" s="572"/>
    </row>
    <row r="3523" spans="1:21" ht="14.15" customHeight="1">
      <c r="A3523" s="231">
        <v>3522</v>
      </c>
      <c r="B3523" s="262" t="s">
        <v>96</v>
      </c>
      <c r="C3523" s="199" t="s">
        <v>3156</v>
      </c>
      <c r="D3523" s="199" t="s">
        <v>3157</v>
      </c>
      <c r="E3523" s="199" t="s">
        <v>3158</v>
      </c>
      <c r="F3523" s="199" t="s">
        <v>176</v>
      </c>
      <c r="G3523" s="199" t="s">
        <v>2329</v>
      </c>
      <c r="H3523" s="199" t="s">
        <v>3415</v>
      </c>
      <c r="I3523" s="200" t="s">
        <v>123</v>
      </c>
      <c r="J3523" s="199" t="s">
        <v>179</v>
      </c>
      <c r="K3523" s="199" t="s">
        <v>179</v>
      </c>
      <c r="L3523" s="199" t="s">
        <v>3162</v>
      </c>
      <c r="M3523" s="199" t="s">
        <v>122</v>
      </c>
      <c r="N3523" s="201">
        <v>65.5501</v>
      </c>
      <c r="O3523" s="202" t="s">
        <v>81</v>
      </c>
      <c r="P3523" s="202"/>
      <c r="Q3523" s="203">
        <f t="shared" si="204"/>
        <v>0</v>
      </c>
      <c r="R3523" s="203">
        <f t="shared" si="205"/>
        <v>0</v>
      </c>
      <c r="S3523" s="213">
        <f>IF(M3523="nvt",0,IF(O3523&gt;0,VLOOKUP(M3523,'3-Productie normen'!A:K,VLOOKUP(O3523,'3-Productie normen'!$B$34:$C$35,2,FALSE),FALSE)))</f>
        <v>0</v>
      </c>
      <c r="T3523" s="213">
        <f t="shared" si="206"/>
        <v>0</v>
      </c>
      <c r="U3523" s="572"/>
    </row>
    <row r="3524" spans="1:21" ht="14.15" customHeight="1">
      <c r="A3524" s="231">
        <v>3523</v>
      </c>
      <c r="B3524" s="262" t="s">
        <v>96</v>
      </c>
      <c r="C3524" s="199" t="s">
        <v>3156</v>
      </c>
      <c r="D3524" s="199" t="s">
        <v>3157</v>
      </c>
      <c r="E3524" s="199" t="s">
        <v>3158</v>
      </c>
      <c r="F3524" s="199" t="s">
        <v>176</v>
      </c>
      <c r="G3524" s="199" t="s">
        <v>2329</v>
      </c>
      <c r="H3524" s="199" t="s">
        <v>3416</v>
      </c>
      <c r="I3524" s="200" t="s">
        <v>130</v>
      </c>
      <c r="J3524" s="199" t="s">
        <v>209</v>
      </c>
      <c r="K3524" s="199" t="s">
        <v>220</v>
      </c>
      <c r="L3524" s="199" t="s">
        <v>3164</v>
      </c>
      <c r="M3524" s="199" t="s">
        <v>140</v>
      </c>
      <c r="N3524" s="201">
        <v>20.601299999999998</v>
      </c>
      <c r="O3524" s="202" t="s">
        <v>81</v>
      </c>
      <c r="P3524" s="202"/>
      <c r="Q3524" s="203">
        <f t="shared" si="204"/>
        <v>0</v>
      </c>
      <c r="R3524" s="203">
        <f t="shared" si="205"/>
        <v>0</v>
      </c>
      <c r="S3524" s="213">
        <f>IF(M3524="nvt",0,IF(O3524&gt;0,VLOOKUP(M3524,'3-Productie normen'!A:K,VLOOKUP(O3524,'3-Productie normen'!$B$34:$C$35,2,FALSE),FALSE)))</f>
        <v>0</v>
      </c>
      <c r="T3524" s="213">
        <f t="shared" si="206"/>
        <v>0</v>
      </c>
      <c r="U3524" s="572"/>
    </row>
    <row r="3525" spans="1:21" ht="14.15" customHeight="1">
      <c r="A3525" s="231">
        <v>3524</v>
      </c>
      <c r="B3525" s="262" t="s">
        <v>96</v>
      </c>
      <c r="C3525" s="199" t="s">
        <v>3156</v>
      </c>
      <c r="D3525" s="199" t="s">
        <v>3157</v>
      </c>
      <c r="E3525" s="199" t="s">
        <v>3158</v>
      </c>
      <c r="F3525" s="199" t="s">
        <v>176</v>
      </c>
      <c r="G3525" s="199" t="s">
        <v>2329</v>
      </c>
      <c r="H3525" s="199" t="s">
        <v>3417</v>
      </c>
      <c r="I3525" s="200" t="s">
        <v>130</v>
      </c>
      <c r="J3525" s="199" t="s">
        <v>209</v>
      </c>
      <c r="K3525" s="199" t="s">
        <v>220</v>
      </c>
      <c r="L3525" s="199" t="s">
        <v>3164</v>
      </c>
      <c r="M3525" s="199" t="s">
        <v>140</v>
      </c>
      <c r="N3525" s="201">
        <v>6.9528999999999996</v>
      </c>
      <c r="O3525" s="202" t="s">
        <v>81</v>
      </c>
      <c r="P3525" s="202"/>
      <c r="Q3525" s="203">
        <f t="shared" si="204"/>
        <v>0</v>
      </c>
      <c r="R3525" s="203">
        <f t="shared" si="205"/>
        <v>0</v>
      </c>
      <c r="S3525" s="213">
        <f>IF(M3525="nvt",0,IF(O3525&gt;0,VLOOKUP(M3525,'3-Productie normen'!A:K,VLOOKUP(O3525,'3-Productie normen'!$B$34:$C$35,2,FALSE),FALSE)))</f>
        <v>0</v>
      </c>
      <c r="T3525" s="213">
        <f t="shared" si="206"/>
        <v>0</v>
      </c>
      <c r="U3525" s="572"/>
    </row>
    <row r="3526" spans="1:21" ht="14.15" customHeight="1">
      <c r="A3526" s="231">
        <v>3525</v>
      </c>
      <c r="B3526" s="262" t="s">
        <v>96</v>
      </c>
      <c r="C3526" s="199" t="s">
        <v>3156</v>
      </c>
      <c r="D3526" s="199" t="s">
        <v>3157</v>
      </c>
      <c r="E3526" s="199" t="s">
        <v>3158</v>
      </c>
      <c r="F3526" s="199" t="s">
        <v>176</v>
      </c>
      <c r="G3526" s="199" t="s">
        <v>2329</v>
      </c>
      <c r="H3526" s="199" t="s">
        <v>3418</v>
      </c>
      <c r="I3526" s="200" t="s">
        <v>245</v>
      </c>
      <c r="J3526" s="199" t="s">
        <v>209</v>
      </c>
      <c r="K3526" s="199" t="s">
        <v>213</v>
      </c>
      <c r="L3526" s="199" t="s">
        <v>211</v>
      </c>
      <c r="M3526" s="199" t="s">
        <v>143</v>
      </c>
      <c r="N3526" s="201">
        <v>1.3734</v>
      </c>
      <c r="O3526" s="202"/>
      <c r="P3526" s="202"/>
      <c r="Q3526" s="203">
        <f t="shared" si="204"/>
        <v>0</v>
      </c>
      <c r="R3526" s="203">
        <f t="shared" si="205"/>
        <v>0</v>
      </c>
      <c r="S3526" s="213">
        <f>IF(M3526="nvt",0,IF(O3526&gt;0,VLOOKUP(M3526,'3-Productie normen'!A:K,VLOOKUP(O3526,'3-Productie normen'!$B$34:$C$35,2,FALSE),FALSE)))</f>
        <v>0</v>
      </c>
      <c r="T3526" s="213">
        <f t="shared" si="206"/>
        <v>0</v>
      </c>
      <c r="U3526" s="572"/>
    </row>
    <row r="3527" spans="1:21" ht="14.15" customHeight="1">
      <c r="A3527" s="231">
        <v>3526</v>
      </c>
      <c r="B3527" s="262" t="s">
        <v>96</v>
      </c>
      <c r="C3527" s="199" t="s">
        <v>3156</v>
      </c>
      <c r="D3527" s="199" t="s">
        <v>3157</v>
      </c>
      <c r="E3527" s="199" t="s">
        <v>3158</v>
      </c>
      <c r="F3527" s="199" t="s">
        <v>176</v>
      </c>
      <c r="G3527" s="199" t="s">
        <v>2329</v>
      </c>
      <c r="H3527" s="199" t="s">
        <v>3419</v>
      </c>
      <c r="I3527" s="200" t="s">
        <v>130</v>
      </c>
      <c r="J3527" s="199" t="s">
        <v>209</v>
      </c>
      <c r="K3527" s="199" t="s">
        <v>215</v>
      </c>
      <c r="L3527" s="199" t="s">
        <v>253</v>
      </c>
      <c r="M3527" s="199" t="s">
        <v>134</v>
      </c>
      <c r="N3527" s="201">
        <v>2.3637999999999999</v>
      </c>
      <c r="O3527" s="202" t="s">
        <v>81</v>
      </c>
      <c r="P3527" s="202"/>
      <c r="Q3527" s="203">
        <f t="shared" si="204"/>
        <v>0</v>
      </c>
      <c r="R3527" s="203">
        <f t="shared" si="205"/>
        <v>0</v>
      </c>
      <c r="S3527" s="213">
        <f>IF(M3527="nvt",0,IF(O3527&gt;0,VLOOKUP(M3527,'3-Productie normen'!A:K,VLOOKUP(O3527,'3-Productie normen'!$B$34:$C$35,2,FALSE),FALSE)))</f>
        <v>0</v>
      </c>
      <c r="T3527" s="213">
        <f t="shared" si="206"/>
        <v>0</v>
      </c>
      <c r="U3527" s="572"/>
    </row>
    <row r="3528" spans="1:21" ht="14.15" customHeight="1">
      <c r="A3528" s="231">
        <v>3527</v>
      </c>
      <c r="B3528" s="262" t="s">
        <v>96</v>
      </c>
      <c r="C3528" s="199" t="s">
        <v>3156</v>
      </c>
      <c r="D3528" s="199" t="s">
        <v>3157</v>
      </c>
      <c r="E3528" s="199" t="s">
        <v>3158</v>
      </c>
      <c r="F3528" s="199" t="s">
        <v>176</v>
      </c>
      <c r="G3528" s="199" t="s">
        <v>2329</v>
      </c>
      <c r="H3528" s="199" t="s">
        <v>3420</v>
      </c>
      <c r="I3528" s="200" t="s">
        <v>130</v>
      </c>
      <c r="J3528" s="199" t="s">
        <v>209</v>
      </c>
      <c r="K3528" s="199" t="s">
        <v>215</v>
      </c>
      <c r="L3528" s="199" t="s">
        <v>253</v>
      </c>
      <c r="M3528" s="199" t="s">
        <v>134</v>
      </c>
      <c r="N3528" s="201">
        <v>2.3650000000000002</v>
      </c>
      <c r="O3528" s="202" t="s">
        <v>81</v>
      </c>
      <c r="P3528" s="202"/>
      <c r="Q3528" s="203">
        <f t="shared" si="204"/>
        <v>0</v>
      </c>
      <c r="R3528" s="203">
        <f t="shared" si="205"/>
        <v>0</v>
      </c>
      <c r="S3528" s="213">
        <f>IF(M3528="nvt",0,IF(O3528&gt;0,VLOOKUP(M3528,'3-Productie normen'!A:K,VLOOKUP(O3528,'3-Productie normen'!$B$34:$C$35,2,FALSE),FALSE)))</f>
        <v>0</v>
      </c>
      <c r="T3528" s="213">
        <f t="shared" si="206"/>
        <v>0</v>
      </c>
      <c r="U3528" s="572"/>
    </row>
    <row r="3529" spans="1:21" ht="14.15" customHeight="1">
      <c r="A3529" s="231">
        <v>3528</v>
      </c>
      <c r="B3529" s="262" t="s">
        <v>96</v>
      </c>
      <c r="C3529" s="199" t="s">
        <v>3156</v>
      </c>
      <c r="D3529" s="199" t="s">
        <v>3157</v>
      </c>
      <c r="E3529" s="199" t="s">
        <v>3158</v>
      </c>
      <c r="F3529" s="199" t="s">
        <v>176</v>
      </c>
      <c r="G3529" s="199" t="s">
        <v>2329</v>
      </c>
      <c r="H3529" s="199" t="s">
        <v>3421</v>
      </c>
      <c r="I3529" s="207" t="s">
        <v>123</v>
      </c>
      <c r="J3529" s="199" t="s">
        <v>179</v>
      </c>
      <c r="K3529" s="199" t="s">
        <v>187</v>
      </c>
      <c r="L3529" s="199" t="s">
        <v>3162</v>
      </c>
      <c r="M3529" s="199" t="s">
        <v>141</v>
      </c>
      <c r="N3529" s="201">
        <v>29.139600000000002</v>
      </c>
      <c r="O3529" s="202" t="s">
        <v>81</v>
      </c>
      <c r="P3529" s="202"/>
      <c r="Q3529" s="203">
        <f t="shared" si="204"/>
        <v>0</v>
      </c>
      <c r="R3529" s="203">
        <f t="shared" si="205"/>
        <v>0</v>
      </c>
      <c r="S3529" s="213">
        <f>IF(M3529="nvt",0,IF(O3529&gt;0,VLOOKUP(M3529,'3-Productie normen'!A:K,VLOOKUP(O3529,'3-Productie normen'!$B$34:$C$35,2,FALSE),FALSE)))</f>
        <v>0</v>
      </c>
      <c r="T3529" s="213">
        <f t="shared" si="206"/>
        <v>0</v>
      </c>
      <c r="U3529" s="572"/>
    </row>
    <row r="3530" spans="1:21" ht="14.15" customHeight="1">
      <c r="A3530" s="232">
        <v>3529</v>
      </c>
      <c r="B3530" s="262" t="s">
        <v>96</v>
      </c>
      <c r="C3530" s="199" t="s">
        <v>3156</v>
      </c>
      <c r="D3530" s="199" t="s">
        <v>3157</v>
      </c>
      <c r="E3530" s="199" t="s">
        <v>3158</v>
      </c>
      <c r="F3530" s="199" t="s">
        <v>176</v>
      </c>
      <c r="G3530" s="199" t="s">
        <v>2329</v>
      </c>
      <c r="H3530" s="199" t="s">
        <v>3422</v>
      </c>
      <c r="I3530" s="200" t="s">
        <v>123</v>
      </c>
      <c r="J3530" s="199" t="s">
        <v>179</v>
      </c>
      <c r="K3530" s="199" t="s">
        <v>179</v>
      </c>
      <c r="L3530" s="199" t="s">
        <v>3162</v>
      </c>
      <c r="M3530" s="199" t="s">
        <v>122</v>
      </c>
      <c r="N3530" s="201">
        <v>62.6006</v>
      </c>
      <c r="O3530" s="202" t="s">
        <v>81</v>
      </c>
      <c r="P3530" s="202"/>
      <c r="Q3530" s="203">
        <f t="shared" si="204"/>
        <v>0</v>
      </c>
      <c r="R3530" s="203">
        <f t="shared" si="205"/>
        <v>0</v>
      </c>
      <c r="S3530" s="213">
        <f>IF(M3530="nvt",0,IF(O3530&gt;0,VLOOKUP(M3530,'3-Productie normen'!A:K,VLOOKUP(O3530,'3-Productie normen'!$B$34:$C$35,2,FALSE),FALSE)))</f>
        <v>0</v>
      </c>
      <c r="T3530" s="213">
        <f t="shared" si="206"/>
        <v>0</v>
      </c>
      <c r="U3530" s="572"/>
    </row>
    <row r="3531" spans="1:21" ht="14.15" customHeight="1">
      <c r="A3531" s="231">
        <v>3530</v>
      </c>
      <c r="B3531" s="262" t="s">
        <v>96</v>
      </c>
      <c r="C3531" s="199" t="s">
        <v>3156</v>
      </c>
      <c r="D3531" s="199" t="s">
        <v>3157</v>
      </c>
      <c r="E3531" s="199" t="s">
        <v>3158</v>
      </c>
      <c r="F3531" s="199" t="s">
        <v>176</v>
      </c>
      <c r="G3531" s="199" t="s">
        <v>2329</v>
      </c>
      <c r="H3531" s="199" t="s">
        <v>3423</v>
      </c>
      <c r="I3531" s="200" t="s">
        <v>123</v>
      </c>
      <c r="J3531" s="199" t="s">
        <v>179</v>
      </c>
      <c r="K3531" s="199" t="s">
        <v>179</v>
      </c>
      <c r="L3531" s="199" t="s">
        <v>3162</v>
      </c>
      <c r="M3531" s="199" t="s">
        <v>122</v>
      </c>
      <c r="N3531" s="201">
        <v>64.403099999999995</v>
      </c>
      <c r="O3531" s="202" t="s">
        <v>81</v>
      </c>
      <c r="P3531" s="202"/>
      <c r="Q3531" s="203">
        <f t="shared" si="204"/>
        <v>0</v>
      </c>
      <c r="R3531" s="203">
        <f t="shared" si="205"/>
        <v>0</v>
      </c>
      <c r="S3531" s="213">
        <f>IF(M3531="nvt",0,IF(O3531&gt;0,VLOOKUP(M3531,'3-Productie normen'!A:K,VLOOKUP(O3531,'3-Productie normen'!$B$34:$C$35,2,FALSE),FALSE)))</f>
        <v>0</v>
      </c>
      <c r="T3531" s="213">
        <f t="shared" si="206"/>
        <v>0</v>
      </c>
      <c r="U3531" s="572"/>
    </row>
    <row r="3532" spans="1:21" ht="14.15" customHeight="1">
      <c r="A3532" s="231">
        <v>3531</v>
      </c>
      <c r="B3532" s="262" t="s">
        <v>96</v>
      </c>
      <c r="C3532" s="199" t="s">
        <v>3156</v>
      </c>
      <c r="D3532" s="199" t="s">
        <v>3157</v>
      </c>
      <c r="E3532" s="199" t="s">
        <v>3158</v>
      </c>
      <c r="F3532" s="199" t="s">
        <v>176</v>
      </c>
      <c r="G3532" s="199" t="s">
        <v>2329</v>
      </c>
      <c r="H3532" s="199" t="s">
        <v>3424</v>
      </c>
      <c r="I3532" s="200" t="s">
        <v>123</v>
      </c>
      <c r="J3532" s="199" t="s">
        <v>179</v>
      </c>
      <c r="K3532" s="199" t="s">
        <v>179</v>
      </c>
      <c r="L3532" s="199" t="s">
        <v>3162</v>
      </c>
      <c r="M3532" s="199" t="s">
        <v>122</v>
      </c>
      <c r="N3532" s="201">
        <v>13.6891</v>
      </c>
      <c r="O3532" s="202" t="s">
        <v>81</v>
      </c>
      <c r="P3532" s="202"/>
      <c r="Q3532" s="203">
        <f t="shared" si="204"/>
        <v>0</v>
      </c>
      <c r="R3532" s="203">
        <f t="shared" si="205"/>
        <v>0</v>
      </c>
      <c r="S3532" s="213">
        <f>IF(M3532="nvt",0,IF(O3532&gt;0,VLOOKUP(M3532,'3-Productie normen'!A:K,VLOOKUP(O3532,'3-Productie normen'!$B$34:$C$35,2,FALSE),FALSE)))</f>
        <v>0</v>
      </c>
      <c r="T3532" s="213">
        <f t="shared" si="206"/>
        <v>0</v>
      </c>
      <c r="U3532" s="572"/>
    </row>
    <row r="3533" spans="1:21" ht="14.15" customHeight="1">
      <c r="A3533" s="231">
        <v>3532</v>
      </c>
      <c r="B3533" s="262" t="s">
        <v>96</v>
      </c>
      <c r="C3533" s="199" t="s">
        <v>3156</v>
      </c>
      <c r="D3533" s="199" t="s">
        <v>3157</v>
      </c>
      <c r="E3533" s="199" t="s">
        <v>3158</v>
      </c>
      <c r="F3533" s="199" t="s">
        <v>176</v>
      </c>
      <c r="G3533" s="199" t="s">
        <v>2329</v>
      </c>
      <c r="H3533" s="199" t="s">
        <v>3425</v>
      </c>
      <c r="I3533" s="200" t="s">
        <v>123</v>
      </c>
      <c r="J3533" s="199" t="s">
        <v>179</v>
      </c>
      <c r="K3533" s="199" t="s">
        <v>179</v>
      </c>
      <c r="L3533" s="199" t="s">
        <v>3162</v>
      </c>
      <c r="M3533" s="199" t="s">
        <v>122</v>
      </c>
      <c r="N3533" s="201">
        <v>13.6823</v>
      </c>
      <c r="O3533" s="202" t="s">
        <v>81</v>
      </c>
      <c r="P3533" s="202"/>
      <c r="Q3533" s="203">
        <f t="shared" si="204"/>
        <v>0</v>
      </c>
      <c r="R3533" s="203">
        <f t="shared" si="205"/>
        <v>0</v>
      </c>
      <c r="S3533" s="213">
        <f>IF(M3533="nvt",0,IF(O3533&gt;0,VLOOKUP(M3533,'3-Productie normen'!A:K,VLOOKUP(O3533,'3-Productie normen'!$B$34:$C$35,2,FALSE),FALSE)))</f>
        <v>0</v>
      </c>
      <c r="T3533" s="213">
        <f t="shared" si="206"/>
        <v>0</v>
      </c>
      <c r="U3533" s="572"/>
    </row>
    <row r="3534" spans="1:21" ht="14.15" customHeight="1">
      <c r="A3534" s="231">
        <v>3533</v>
      </c>
      <c r="B3534" s="262" t="s">
        <v>96</v>
      </c>
      <c r="C3534" s="199" t="s">
        <v>3156</v>
      </c>
      <c r="D3534" s="199" t="s">
        <v>3157</v>
      </c>
      <c r="E3534" s="199" t="s">
        <v>3158</v>
      </c>
      <c r="F3534" s="199" t="s">
        <v>176</v>
      </c>
      <c r="G3534" s="199" t="s">
        <v>2329</v>
      </c>
      <c r="H3534" s="199" t="s">
        <v>3426</v>
      </c>
      <c r="I3534" s="207" t="s">
        <v>123</v>
      </c>
      <c r="J3534" s="199" t="s">
        <v>179</v>
      </c>
      <c r="K3534" s="199" t="s">
        <v>187</v>
      </c>
      <c r="L3534" s="199" t="s">
        <v>3162</v>
      </c>
      <c r="M3534" s="199" t="s">
        <v>141</v>
      </c>
      <c r="N3534" s="201">
        <v>13.133699999999999</v>
      </c>
      <c r="O3534" s="202" t="s">
        <v>81</v>
      </c>
      <c r="P3534" s="202"/>
      <c r="Q3534" s="203">
        <f t="shared" si="204"/>
        <v>0</v>
      </c>
      <c r="R3534" s="203">
        <f t="shared" si="205"/>
        <v>0</v>
      </c>
      <c r="S3534" s="213">
        <f>IF(M3534="nvt",0,IF(O3534&gt;0,VLOOKUP(M3534,'3-Productie normen'!A:K,VLOOKUP(O3534,'3-Productie normen'!$B$34:$C$35,2,FALSE),FALSE)))</f>
        <v>0</v>
      </c>
      <c r="T3534" s="213">
        <f t="shared" si="206"/>
        <v>0</v>
      </c>
      <c r="U3534" s="572"/>
    </row>
    <row r="3535" spans="1:21" ht="14.15" customHeight="1">
      <c r="A3535" s="231">
        <v>3534</v>
      </c>
      <c r="B3535" s="262" t="s">
        <v>96</v>
      </c>
      <c r="C3535" s="199" t="s">
        <v>3156</v>
      </c>
      <c r="D3535" s="199" t="s">
        <v>3157</v>
      </c>
      <c r="E3535" s="199" t="s">
        <v>3158</v>
      </c>
      <c r="F3535" s="199" t="s">
        <v>176</v>
      </c>
      <c r="G3535" s="199" t="s">
        <v>2329</v>
      </c>
      <c r="H3535" s="199" t="s">
        <v>3427</v>
      </c>
      <c r="I3535" s="207" t="s">
        <v>123</v>
      </c>
      <c r="J3535" s="199" t="s">
        <v>179</v>
      </c>
      <c r="K3535" s="199" t="s">
        <v>187</v>
      </c>
      <c r="L3535" s="199" t="s">
        <v>3162</v>
      </c>
      <c r="M3535" s="199" t="s">
        <v>141</v>
      </c>
      <c r="N3535" s="201">
        <v>13.123100000000001</v>
      </c>
      <c r="O3535" s="202" t="s">
        <v>81</v>
      </c>
      <c r="P3535" s="202"/>
      <c r="Q3535" s="203">
        <f t="shared" si="204"/>
        <v>0</v>
      </c>
      <c r="R3535" s="203">
        <f t="shared" si="205"/>
        <v>0</v>
      </c>
      <c r="S3535" s="213">
        <f>IF(M3535="nvt",0,IF(O3535&gt;0,VLOOKUP(M3535,'3-Productie normen'!A:K,VLOOKUP(O3535,'3-Productie normen'!$B$34:$C$35,2,FALSE),FALSE)))</f>
        <v>0</v>
      </c>
      <c r="T3535" s="213">
        <f t="shared" si="206"/>
        <v>0</v>
      </c>
      <c r="U3535" s="572"/>
    </row>
    <row r="3536" spans="1:21" ht="14.15" customHeight="1">
      <c r="A3536" s="231">
        <v>3535</v>
      </c>
      <c r="B3536" s="262" t="s">
        <v>96</v>
      </c>
      <c r="C3536" s="199" t="s">
        <v>3156</v>
      </c>
      <c r="D3536" s="199" t="s">
        <v>3157</v>
      </c>
      <c r="E3536" s="199" t="s">
        <v>3158</v>
      </c>
      <c r="F3536" s="199" t="s">
        <v>176</v>
      </c>
      <c r="G3536" s="199" t="s">
        <v>2329</v>
      </c>
      <c r="H3536" s="199" t="s">
        <v>3428</v>
      </c>
      <c r="I3536" s="200" t="s">
        <v>123</v>
      </c>
      <c r="J3536" s="199" t="s">
        <v>179</v>
      </c>
      <c r="K3536" s="199" t="s">
        <v>179</v>
      </c>
      <c r="L3536" s="199" t="s">
        <v>3162</v>
      </c>
      <c r="M3536" s="199" t="s">
        <v>122</v>
      </c>
      <c r="N3536" s="201">
        <v>5.1176000000000004</v>
      </c>
      <c r="O3536" s="202" t="s">
        <v>81</v>
      </c>
      <c r="P3536" s="202"/>
      <c r="Q3536" s="203">
        <f t="shared" si="204"/>
        <v>0</v>
      </c>
      <c r="R3536" s="203">
        <f t="shared" si="205"/>
        <v>0</v>
      </c>
      <c r="S3536" s="213">
        <f>IF(M3536="nvt",0,IF(O3536&gt;0,VLOOKUP(M3536,'3-Productie normen'!A:K,VLOOKUP(O3536,'3-Productie normen'!$B$34:$C$35,2,FALSE),FALSE)))</f>
        <v>0</v>
      </c>
      <c r="T3536" s="213">
        <f t="shared" si="206"/>
        <v>0</v>
      </c>
      <c r="U3536" s="572"/>
    </row>
    <row r="3537" spans="1:21" ht="14.15" customHeight="1">
      <c r="A3537" s="231">
        <v>3536</v>
      </c>
      <c r="B3537" s="262" t="s">
        <v>96</v>
      </c>
      <c r="C3537" s="199" t="s">
        <v>3156</v>
      </c>
      <c r="D3537" s="199" t="s">
        <v>3157</v>
      </c>
      <c r="E3537" s="199" t="s">
        <v>3158</v>
      </c>
      <c r="F3537" s="199" t="s">
        <v>176</v>
      </c>
      <c r="G3537" s="199" t="s">
        <v>2329</v>
      </c>
      <c r="H3537" s="199" t="s">
        <v>3429</v>
      </c>
      <c r="I3537" s="200" t="s">
        <v>123</v>
      </c>
      <c r="J3537" s="199" t="s">
        <v>179</v>
      </c>
      <c r="K3537" s="199" t="s">
        <v>179</v>
      </c>
      <c r="L3537" s="199" t="s">
        <v>3162</v>
      </c>
      <c r="M3537" s="199" t="s">
        <v>122</v>
      </c>
      <c r="N3537" s="201">
        <v>7.0529000000000002</v>
      </c>
      <c r="O3537" s="202" t="s">
        <v>81</v>
      </c>
      <c r="P3537" s="202"/>
      <c r="Q3537" s="203">
        <f t="shared" si="204"/>
        <v>0</v>
      </c>
      <c r="R3537" s="203">
        <f t="shared" si="205"/>
        <v>0</v>
      </c>
      <c r="S3537" s="213">
        <f>IF(M3537="nvt",0,IF(O3537&gt;0,VLOOKUP(M3537,'3-Productie normen'!A:K,VLOOKUP(O3537,'3-Productie normen'!$B$34:$C$35,2,FALSE),FALSE)))</f>
        <v>0</v>
      </c>
      <c r="T3537" s="213">
        <f t="shared" si="206"/>
        <v>0</v>
      </c>
      <c r="U3537" s="572"/>
    </row>
    <row r="3538" spans="1:21" ht="14.15" customHeight="1">
      <c r="A3538" s="232">
        <v>3537</v>
      </c>
      <c r="B3538" s="262" t="s">
        <v>96</v>
      </c>
      <c r="C3538" s="199" t="s">
        <v>3156</v>
      </c>
      <c r="D3538" s="199" t="s">
        <v>3157</v>
      </c>
      <c r="E3538" s="199" t="s">
        <v>3158</v>
      </c>
      <c r="F3538" s="199" t="s">
        <v>176</v>
      </c>
      <c r="G3538" s="199" t="s">
        <v>2329</v>
      </c>
      <c r="H3538" s="199" t="s">
        <v>3430</v>
      </c>
      <c r="I3538" s="200" t="s">
        <v>123</v>
      </c>
      <c r="J3538" s="199" t="s">
        <v>179</v>
      </c>
      <c r="K3538" s="199" t="s">
        <v>179</v>
      </c>
      <c r="L3538" s="199" t="s">
        <v>3162</v>
      </c>
      <c r="M3538" s="199" t="s">
        <v>122</v>
      </c>
      <c r="N3538" s="201">
        <v>57.306800000000003</v>
      </c>
      <c r="O3538" s="202" t="s">
        <v>81</v>
      </c>
      <c r="P3538" s="202"/>
      <c r="Q3538" s="203">
        <f t="shared" si="204"/>
        <v>0</v>
      </c>
      <c r="R3538" s="203">
        <f t="shared" si="205"/>
        <v>0</v>
      </c>
      <c r="S3538" s="213">
        <f>IF(M3538="nvt",0,IF(O3538&gt;0,VLOOKUP(M3538,'3-Productie normen'!A:K,VLOOKUP(O3538,'3-Productie normen'!$B$34:$C$35,2,FALSE),FALSE)))</f>
        <v>0</v>
      </c>
      <c r="T3538" s="213">
        <f t="shared" si="206"/>
        <v>0</v>
      </c>
      <c r="U3538" s="572"/>
    </row>
    <row r="3539" spans="1:21" ht="14.15" customHeight="1">
      <c r="A3539" s="231">
        <v>3538</v>
      </c>
      <c r="B3539" s="262" t="s">
        <v>96</v>
      </c>
      <c r="C3539" s="199" t="s">
        <v>3156</v>
      </c>
      <c r="D3539" s="199" t="s">
        <v>3157</v>
      </c>
      <c r="E3539" s="199" t="s">
        <v>3158</v>
      </c>
      <c r="F3539" s="199" t="s">
        <v>176</v>
      </c>
      <c r="G3539" s="199" t="s">
        <v>2329</v>
      </c>
      <c r="H3539" s="199" t="s">
        <v>3431</v>
      </c>
      <c r="I3539" s="207" t="s">
        <v>123</v>
      </c>
      <c r="J3539" s="199" t="s">
        <v>179</v>
      </c>
      <c r="K3539" s="199" t="s">
        <v>187</v>
      </c>
      <c r="L3539" s="199" t="s">
        <v>3162</v>
      </c>
      <c r="M3539" s="199" t="s">
        <v>141</v>
      </c>
      <c r="N3539" s="201">
        <v>11.2828</v>
      </c>
      <c r="O3539" s="202" t="s">
        <v>81</v>
      </c>
      <c r="P3539" s="202"/>
      <c r="Q3539" s="203">
        <f t="shared" si="204"/>
        <v>0</v>
      </c>
      <c r="R3539" s="203">
        <f t="shared" si="205"/>
        <v>0</v>
      </c>
      <c r="S3539" s="213">
        <f>IF(M3539="nvt",0,IF(O3539&gt;0,VLOOKUP(M3539,'3-Productie normen'!A:K,VLOOKUP(O3539,'3-Productie normen'!$B$34:$C$35,2,FALSE),FALSE)))</f>
        <v>0</v>
      </c>
      <c r="T3539" s="213">
        <f t="shared" si="206"/>
        <v>0</v>
      </c>
      <c r="U3539" s="572"/>
    </row>
    <row r="3540" spans="1:21" ht="14.15" customHeight="1">
      <c r="A3540" s="231">
        <v>3539</v>
      </c>
      <c r="B3540" s="262" t="s">
        <v>96</v>
      </c>
      <c r="C3540" s="199" t="s">
        <v>3156</v>
      </c>
      <c r="D3540" s="199" t="s">
        <v>3157</v>
      </c>
      <c r="E3540" s="199" t="s">
        <v>3158</v>
      </c>
      <c r="F3540" s="199" t="s">
        <v>176</v>
      </c>
      <c r="G3540" s="199" t="s">
        <v>2329</v>
      </c>
      <c r="H3540" s="199" t="s">
        <v>3432</v>
      </c>
      <c r="I3540" s="200" t="s">
        <v>123</v>
      </c>
      <c r="J3540" s="199" t="s">
        <v>179</v>
      </c>
      <c r="K3540" s="199" t="s">
        <v>179</v>
      </c>
      <c r="L3540" s="199" t="s">
        <v>3162</v>
      </c>
      <c r="M3540" s="199" t="s">
        <v>122</v>
      </c>
      <c r="N3540" s="201">
        <v>7.1607000000000003</v>
      </c>
      <c r="O3540" s="202" t="s">
        <v>81</v>
      </c>
      <c r="P3540" s="202"/>
      <c r="Q3540" s="203">
        <f t="shared" si="204"/>
        <v>0</v>
      </c>
      <c r="R3540" s="203">
        <f t="shared" si="205"/>
        <v>0</v>
      </c>
      <c r="S3540" s="213">
        <f>IF(M3540="nvt",0,IF(O3540&gt;0,VLOOKUP(M3540,'3-Productie normen'!A:K,VLOOKUP(O3540,'3-Productie normen'!$B$34:$C$35,2,FALSE),FALSE)))</f>
        <v>0</v>
      </c>
      <c r="T3540" s="213">
        <f t="shared" si="206"/>
        <v>0</v>
      </c>
      <c r="U3540" s="572"/>
    </row>
    <row r="3541" spans="1:21" ht="14.15" customHeight="1">
      <c r="A3541" s="231">
        <v>3540</v>
      </c>
      <c r="B3541" s="262" t="s">
        <v>96</v>
      </c>
      <c r="C3541" s="199" t="s">
        <v>3156</v>
      </c>
      <c r="D3541" s="199" t="s">
        <v>3157</v>
      </c>
      <c r="E3541" s="199" t="s">
        <v>3158</v>
      </c>
      <c r="F3541" s="199" t="s">
        <v>176</v>
      </c>
      <c r="G3541" s="199" t="s">
        <v>2329</v>
      </c>
      <c r="H3541" s="199" t="s">
        <v>3433</v>
      </c>
      <c r="I3541" s="207" t="s">
        <v>123</v>
      </c>
      <c r="J3541" s="199" t="s">
        <v>179</v>
      </c>
      <c r="K3541" s="199" t="s">
        <v>187</v>
      </c>
      <c r="L3541" s="199" t="s">
        <v>3162</v>
      </c>
      <c r="M3541" s="199" t="s">
        <v>141</v>
      </c>
      <c r="N3541" s="201">
        <v>13.9519</v>
      </c>
      <c r="O3541" s="202" t="s">
        <v>81</v>
      </c>
      <c r="P3541" s="202"/>
      <c r="Q3541" s="203">
        <f t="shared" si="204"/>
        <v>0</v>
      </c>
      <c r="R3541" s="203">
        <f t="shared" si="205"/>
        <v>0</v>
      </c>
      <c r="S3541" s="213">
        <f>IF(M3541="nvt",0,IF(O3541&gt;0,VLOOKUP(M3541,'3-Productie normen'!A:K,VLOOKUP(O3541,'3-Productie normen'!$B$34:$C$35,2,FALSE),FALSE)))</f>
        <v>0</v>
      </c>
      <c r="T3541" s="213">
        <f t="shared" si="206"/>
        <v>0</v>
      </c>
      <c r="U3541" s="572"/>
    </row>
    <row r="3542" spans="1:21" ht="14.15" customHeight="1">
      <c r="A3542" s="231">
        <v>3541</v>
      </c>
      <c r="B3542" s="262" t="s">
        <v>96</v>
      </c>
      <c r="C3542" s="199" t="s">
        <v>3156</v>
      </c>
      <c r="D3542" s="199" t="s">
        <v>3157</v>
      </c>
      <c r="E3542" s="199" t="s">
        <v>3158</v>
      </c>
      <c r="F3542" s="199" t="s">
        <v>176</v>
      </c>
      <c r="G3542" s="199" t="s">
        <v>2329</v>
      </c>
      <c r="H3542" s="199" t="s">
        <v>3434</v>
      </c>
      <c r="I3542" s="207" t="s">
        <v>123</v>
      </c>
      <c r="J3542" s="199" t="s">
        <v>179</v>
      </c>
      <c r="K3542" s="199" t="s">
        <v>187</v>
      </c>
      <c r="L3542" s="199" t="s">
        <v>3162</v>
      </c>
      <c r="M3542" s="199" t="s">
        <v>141</v>
      </c>
      <c r="N3542" s="201">
        <v>12.8436</v>
      </c>
      <c r="O3542" s="202" t="s">
        <v>81</v>
      </c>
      <c r="P3542" s="202"/>
      <c r="Q3542" s="203">
        <f t="shared" si="204"/>
        <v>0</v>
      </c>
      <c r="R3542" s="203">
        <f t="shared" si="205"/>
        <v>0</v>
      </c>
      <c r="S3542" s="213">
        <f>IF(M3542="nvt",0,IF(O3542&gt;0,VLOOKUP(M3542,'3-Productie normen'!A:K,VLOOKUP(O3542,'3-Productie normen'!$B$34:$C$35,2,FALSE),FALSE)))</f>
        <v>0</v>
      </c>
      <c r="T3542" s="213">
        <f t="shared" si="206"/>
        <v>0</v>
      </c>
      <c r="U3542" s="572"/>
    </row>
    <row r="3543" spans="1:21" ht="14.15" customHeight="1">
      <c r="A3543" s="231">
        <v>3542</v>
      </c>
      <c r="B3543" s="262" t="s">
        <v>96</v>
      </c>
      <c r="C3543" s="199" t="s">
        <v>3156</v>
      </c>
      <c r="D3543" s="199" t="s">
        <v>3157</v>
      </c>
      <c r="E3543" s="199" t="s">
        <v>3158</v>
      </c>
      <c r="F3543" s="199" t="s">
        <v>176</v>
      </c>
      <c r="G3543" s="199" t="s">
        <v>2329</v>
      </c>
      <c r="H3543" s="199" t="s">
        <v>3435</v>
      </c>
      <c r="I3543" s="200" t="s">
        <v>123</v>
      </c>
      <c r="J3543" s="199" t="s">
        <v>179</v>
      </c>
      <c r="K3543" s="199" t="s">
        <v>179</v>
      </c>
      <c r="L3543" s="199" t="s">
        <v>3162</v>
      </c>
      <c r="M3543" s="199" t="s">
        <v>122</v>
      </c>
      <c r="N3543" s="201">
        <v>9.8848000000000003</v>
      </c>
      <c r="O3543" s="202" t="s">
        <v>81</v>
      </c>
      <c r="P3543" s="202"/>
      <c r="Q3543" s="203">
        <f t="shared" si="204"/>
        <v>0</v>
      </c>
      <c r="R3543" s="203">
        <f t="shared" si="205"/>
        <v>0</v>
      </c>
      <c r="S3543" s="213">
        <f>IF(M3543="nvt",0,IF(O3543&gt;0,VLOOKUP(M3543,'3-Productie normen'!A:K,VLOOKUP(O3543,'3-Productie normen'!$B$34:$C$35,2,FALSE),FALSE)))</f>
        <v>0</v>
      </c>
      <c r="T3543" s="213">
        <f t="shared" si="206"/>
        <v>0</v>
      </c>
      <c r="U3543" s="572"/>
    </row>
    <row r="3544" spans="1:21" ht="14.15" customHeight="1">
      <c r="A3544" s="231">
        <v>3543</v>
      </c>
      <c r="B3544" s="262" t="s">
        <v>96</v>
      </c>
      <c r="C3544" s="199" t="s">
        <v>3156</v>
      </c>
      <c r="D3544" s="199" t="s">
        <v>3157</v>
      </c>
      <c r="E3544" s="199" t="s">
        <v>3158</v>
      </c>
      <c r="F3544" s="199" t="s">
        <v>176</v>
      </c>
      <c r="G3544" s="199" t="s">
        <v>2329</v>
      </c>
      <c r="H3544" s="199" t="s">
        <v>3436</v>
      </c>
      <c r="I3544" s="200" t="s">
        <v>123</v>
      </c>
      <c r="J3544" s="199" t="s">
        <v>179</v>
      </c>
      <c r="K3544" s="199" t="s">
        <v>179</v>
      </c>
      <c r="L3544" s="199" t="s">
        <v>3162</v>
      </c>
      <c r="M3544" s="199" t="s">
        <v>122</v>
      </c>
      <c r="N3544" s="201">
        <v>6.7923</v>
      </c>
      <c r="O3544" s="202" t="s">
        <v>81</v>
      </c>
      <c r="P3544" s="202"/>
      <c r="Q3544" s="203">
        <f t="shared" si="204"/>
        <v>0</v>
      </c>
      <c r="R3544" s="203">
        <f t="shared" si="205"/>
        <v>0</v>
      </c>
      <c r="S3544" s="213">
        <f>IF(M3544="nvt",0,IF(O3544&gt;0,VLOOKUP(M3544,'3-Productie normen'!A:K,VLOOKUP(O3544,'3-Productie normen'!$B$34:$C$35,2,FALSE),FALSE)))</f>
        <v>0</v>
      </c>
      <c r="T3544" s="213">
        <f t="shared" si="206"/>
        <v>0</v>
      </c>
      <c r="U3544" s="572"/>
    </row>
    <row r="3545" spans="1:21" ht="14.15" customHeight="1">
      <c r="A3545" s="231">
        <v>3544</v>
      </c>
      <c r="B3545" s="262" t="s">
        <v>96</v>
      </c>
      <c r="C3545" s="199" t="s">
        <v>3156</v>
      </c>
      <c r="D3545" s="199" t="s">
        <v>3157</v>
      </c>
      <c r="E3545" s="199" t="s">
        <v>3158</v>
      </c>
      <c r="F3545" s="199" t="s">
        <v>176</v>
      </c>
      <c r="G3545" s="199" t="s">
        <v>2329</v>
      </c>
      <c r="H3545" s="199" t="s">
        <v>3437</v>
      </c>
      <c r="I3545" s="200" t="s">
        <v>123</v>
      </c>
      <c r="J3545" s="199" t="s">
        <v>179</v>
      </c>
      <c r="K3545" s="199" t="s">
        <v>179</v>
      </c>
      <c r="L3545" s="199" t="s">
        <v>3162</v>
      </c>
      <c r="M3545" s="199" t="s">
        <v>122</v>
      </c>
      <c r="N3545" s="201">
        <v>58.234499999999997</v>
      </c>
      <c r="O3545" s="202" t="s">
        <v>81</v>
      </c>
      <c r="P3545" s="202"/>
      <c r="Q3545" s="203">
        <f t="shared" si="204"/>
        <v>0</v>
      </c>
      <c r="R3545" s="203">
        <f t="shared" si="205"/>
        <v>0</v>
      </c>
      <c r="S3545" s="213">
        <f>IF(M3545="nvt",0,IF(O3545&gt;0,VLOOKUP(M3545,'3-Productie normen'!A:K,VLOOKUP(O3545,'3-Productie normen'!$B$34:$C$35,2,FALSE),FALSE)))</f>
        <v>0</v>
      </c>
      <c r="T3545" s="213">
        <f t="shared" si="206"/>
        <v>0</v>
      </c>
      <c r="U3545" s="572"/>
    </row>
    <row r="3546" spans="1:21" ht="14.15" customHeight="1">
      <c r="A3546" s="232">
        <v>3545</v>
      </c>
      <c r="B3546" s="262" t="s">
        <v>96</v>
      </c>
      <c r="C3546" s="199" t="s">
        <v>3156</v>
      </c>
      <c r="D3546" s="199" t="s">
        <v>3157</v>
      </c>
      <c r="E3546" s="199" t="s">
        <v>3158</v>
      </c>
      <c r="F3546" s="199" t="s">
        <v>176</v>
      </c>
      <c r="G3546" s="199" t="s">
        <v>2329</v>
      </c>
      <c r="H3546" s="199" t="s">
        <v>3438</v>
      </c>
      <c r="I3546" s="200" t="s">
        <v>123</v>
      </c>
      <c r="J3546" s="199" t="s">
        <v>179</v>
      </c>
      <c r="K3546" s="199" t="s">
        <v>179</v>
      </c>
      <c r="L3546" s="199" t="s">
        <v>3162</v>
      </c>
      <c r="M3546" s="199" t="s">
        <v>122</v>
      </c>
      <c r="N3546" s="201">
        <v>22.146699999999999</v>
      </c>
      <c r="O3546" s="202" t="s">
        <v>81</v>
      </c>
      <c r="P3546" s="202"/>
      <c r="Q3546" s="203">
        <f t="shared" si="204"/>
        <v>0</v>
      </c>
      <c r="R3546" s="203">
        <f t="shared" si="205"/>
        <v>0</v>
      </c>
      <c r="S3546" s="213">
        <f>IF(M3546="nvt",0,IF(O3546&gt;0,VLOOKUP(M3546,'3-Productie normen'!A:K,VLOOKUP(O3546,'3-Productie normen'!$B$34:$C$35,2,FALSE),FALSE)))</f>
        <v>0</v>
      </c>
      <c r="T3546" s="213">
        <f t="shared" si="206"/>
        <v>0</v>
      </c>
      <c r="U3546" s="572"/>
    </row>
    <row r="3547" spans="1:21" ht="14.15" customHeight="1">
      <c r="A3547" s="231">
        <v>3546</v>
      </c>
      <c r="B3547" s="262" t="s">
        <v>96</v>
      </c>
      <c r="C3547" s="199" t="s">
        <v>3156</v>
      </c>
      <c r="D3547" s="199" t="s">
        <v>3157</v>
      </c>
      <c r="E3547" s="199" t="s">
        <v>3158</v>
      </c>
      <c r="F3547" s="199" t="s">
        <v>176</v>
      </c>
      <c r="G3547" s="199" t="s">
        <v>2329</v>
      </c>
      <c r="H3547" s="199" t="s">
        <v>3439</v>
      </c>
      <c r="I3547" s="207" t="s">
        <v>123</v>
      </c>
      <c r="J3547" s="199" t="s">
        <v>179</v>
      </c>
      <c r="K3547" s="199" t="s">
        <v>187</v>
      </c>
      <c r="L3547" s="199" t="s">
        <v>3162</v>
      </c>
      <c r="M3547" s="199" t="s">
        <v>141</v>
      </c>
      <c r="N3547" s="201">
        <v>19.529800000000002</v>
      </c>
      <c r="O3547" s="202" t="s">
        <v>81</v>
      </c>
      <c r="P3547" s="202"/>
      <c r="Q3547" s="203">
        <f t="shared" si="204"/>
        <v>0</v>
      </c>
      <c r="R3547" s="203">
        <f t="shared" si="205"/>
        <v>0</v>
      </c>
      <c r="S3547" s="213">
        <f>IF(M3547="nvt",0,IF(O3547&gt;0,VLOOKUP(M3547,'3-Productie normen'!A:K,VLOOKUP(O3547,'3-Productie normen'!$B$34:$C$35,2,FALSE),FALSE)))</f>
        <v>0</v>
      </c>
      <c r="T3547" s="213">
        <f t="shared" si="206"/>
        <v>0</v>
      </c>
      <c r="U3547" s="572"/>
    </row>
    <row r="3548" spans="1:21" ht="14.15" customHeight="1">
      <c r="A3548" s="231">
        <v>3547</v>
      </c>
      <c r="B3548" s="262" t="s">
        <v>96</v>
      </c>
      <c r="C3548" s="199" t="s">
        <v>3156</v>
      </c>
      <c r="D3548" s="199" t="s">
        <v>3157</v>
      </c>
      <c r="E3548" s="199" t="s">
        <v>3158</v>
      </c>
      <c r="F3548" s="199" t="s">
        <v>176</v>
      </c>
      <c r="G3548" s="199" t="s">
        <v>2329</v>
      </c>
      <c r="H3548" s="199" t="s">
        <v>3440</v>
      </c>
      <c r="I3548" s="200" t="s">
        <v>123</v>
      </c>
      <c r="J3548" s="199" t="s">
        <v>179</v>
      </c>
      <c r="K3548" s="199" t="s">
        <v>179</v>
      </c>
      <c r="L3548" s="199" t="s">
        <v>3162</v>
      </c>
      <c r="M3548" s="199" t="s">
        <v>122</v>
      </c>
      <c r="N3548" s="201">
        <v>51.417299999999997</v>
      </c>
      <c r="O3548" s="202" t="s">
        <v>81</v>
      </c>
      <c r="P3548" s="202"/>
      <c r="Q3548" s="203">
        <f t="shared" si="204"/>
        <v>0</v>
      </c>
      <c r="R3548" s="203">
        <f t="shared" si="205"/>
        <v>0</v>
      </c>
      <c r="S3548" s="213">
        <f>IF(M3548="nvt",0,IF(O3548&gt;0,VLOOKUP(M3548,'3-Productie normen'!A:K,VLOOKUP(O3548,'3-Productie normen'!$B$34:$C$35,2,FALSE),FALSE)))</f>
        <v>0</v>
      </c>
      <c r="T3548" s="213">
        <f t="shared" si="206"/>
        <v>0</v>
      </c>
      <c r="U3548" s="572"/>
    </row>
    <row r="3549" spans="1:21" ht="14.15" customHeight="1">
      <c r="A3549" s="231">
        <v>3548</v>
      </c>
      <c r="B3549" s="262" t="s">
        <v>96</v>
      </c>
      <c r="C3549" s="199" t="s">
        <v>3156</v>
      </c>
      <c r="D3549" s="199" t="s">
        <v>3157</v>
      </c>
      <c r="E3549" s="199" t="s">
        <v>3158</v>
      </c>
      <c r="F3549" s="199" t="s">
        <v>176</v>
      </c>
      <c r="G3549" s="199" t="s">
        <v>2329</v>
      </c>
      <c r="H3549" s="199" t="s">
        <v>3441</v>
      </c>
      <c r="I3549" s="200" t="s">
        <v>123</v>
      </c>
      <c r="J3549" s="199" t="s">
        <v>179</v>
      </c>
      <c r="K3549" s="199" t="s">
        <v>179</v>
      </c>
      <c r="L3549" s="199" t="s">
        <v>3162</v>
      </c>
      <c r="M3549" s="199" t="s">
        <v>122</v>
      </c>
      <c r="N3549" s="201">
        <v>7.6779000000000002</v>
      </c>
      <c r="O3549" s="202" t="s">
        <v>81</v>
      </c>
      <c r="P3549" s="202"/>
      <c r="Q3549" s="203">
        <f t="shared" si="204"/>
        <v>0</v>
      </c>
      <c r="R3549" s="203">
        <f t="shared" si="205"/>
        <v>0</v>
      </c>
      <c r="S3549" s="213">
        <f>IF(M3549="nvt",0,IF(O3549&gt;0,VLOOKUP(M3549,'3-Productie normen'!A:K,VLOOKUP(O3549,'3-Productie normen'!$B$34:$C$35,2,FALSE),FALSE)))</f>
        <v>0</v>
      </c>
      <c r="T3549" s="213">
        <f t="shared" si="206"/>
        <v>0</v>
      </c>
      <c r="U3549" s="572"/>
    </row>
    <row r="3550" spans="1:21" ht="14.15" customHeight="1">
      <c r="A3550" s="231">
        <v>3549</v>
      </c>
      <c r="B3550" s="262" t="s">
        <v>96</v>
      </c>
      <c r="C3550" s="199" t="s">
        <v>3156</v>
      </c>
      <c r="D3550" s="199" t="s">
        <v>3157</v>
      </c>
      <c r="E3550" s="199" t="s">
        <v>3158</v>
      </c>
      <c r="F3550" s="199" t="s">
        <v>176</v>
      </c>
      <c r="G3550" s="199" t="s">
        <v>2329</v>
      </c>
      <c r="H3550" s="199" t="s">
        <v>3442</v>
      </c>
      <c r="I3550" s="200" t="s">
        <v>123</v>
      </c>
      <c r="J3550" s="199" t="s">
        <v>179</v>
      </c>
      <c r="K3550" s="199" t="s">
        <v>179</v>
      </c>
      <c r="L3550" s="199" t="s">
        <v>3162</v>
      </c>
      <c r="M3550" s="199" t="s">
        <v>122</v>
      </c>
      <c r="N3550" s="201">
        <v>7.6115000000000004</v>
      </c>
      <c r="O3550" s="202" t="s">
        <v>81</v>
      </c>
      <c r="P3550" s="202"/>
      <c r="Q3550" s="203">
        <f t="shared" si="204"/>
        <v>0</v>
      </c>
      <c r="R3550" s="203">
        <f t="shared" si="205"/>
        <v>0</v>
      </c>
      <c r="S3550" s="213">
        <f>IF(M3550="nvt",0,IF(O3550&gt;0,VLOOKUP(M3550,'3-Productie normen'!A:K,VLOOKUP(O3550,'3-Productie normen'!$B$34:$C$35,2,FALSE),FALSE)))</f>
        <v>0</v>
      </c>
      <c r="T3550" s="213">
        <f t="shared" si="206"/>
        <v>0</v>
      </c>
      <c r="U3550" s="572"/>
    </row>
    <row r="3551" spans="1:21" ht="14.15" customHeight="1">
      <c r="A3551" s="231">
        <v>3550</v>
      </c>
      <c r="B3551" s="262" t="s">
        <v>96</v>
      </c>
      <c r="C3551" s="199" t="s">
        <v>3156</v>
      </c>
      <c r="D3551" s="199" t="s">
        <v>3157</v>
      </c>
      <c r="E3551" s="199" t="s">
        <v>3158</v>
      </c>
      <c r="F3551" s="199" t="s">
        <v>176</v>
      </c>
      <c r="G3551" s="199" t="s">
        <v>2329</v>
      </c>
      <c r="H3551" s="199" t="s">
        <v>3443</v>
      </c>
      <c r="I3551" s="200" t="s">
        <v>123</v>
      </c>
      <c r="J3551" s="199" t="s">
        <v>179</v>
      </c>
      <c r="K3551" s="199" t="s">
        <v>179</v>
      </c>
      <c r="L3551" s="199" t="s">
        <v>3162</v>
      </c>
      <c r="M3551" s="199" t="s">
        <v>122</v>
      </c>
      <c r="N3551" s="201">
        <v>7.6120000000000001</v>
      </c>
      <c r="O3551" s="202" t="s">
        <v>81</v>
      </c>
      <c r="P3551" s="202"/>
      <c r="Q3551" s="203">
        <f t="shared" si="204"/>
        <v>0</v>
      </c>
      <c r="R3551" s="203">
        <f t="shared" si="205"/>
        <v>0</v>
      </c>
      <c r="S3551" s="213">
        <f>IF(M3551="nvt",0,IF(O3551&gt;0,VLOOKUP(M3551,'3-Productie normen'!A:K,VLOOKUP(O3551,'3-Productie normen'!$B$34:$C$35,2,FALSE),FALSE)))</f>
        <v>0</v>
      </c>
      <c r="T3551" s="213">
        <f t="shared" si="206"/>
        <v>0</v>
      </c>
      <c r="U3551" s="572"/>
    </row>
    <row r="3552" spans="1:21" ht="14.15" customHeight="1">
      <c r="A3552" s="231">
        <v>3551</v>
      </c>
      <c r="B3552" s="262" t="s">
        <v>96</v>
      </c>
      <c r="C3552" s="199" t="s">
        <v>3156</v>
      </c>
      <c r="D3552" s="199" t="s">
        <v>3157</v>
      </c>
      <c r="E3552" s="199" t="s">
        <v>3158</v>
      </c>
      <c r="F3552" s="199" t="s">
        <v>176</v>
      </c>
      <c r="G3552" s="199" t="s">
        <v>2329</v>
      </c>
      <c r="H3552" s="199" t="s">
        <v>3444</v>
      </c>
      <c r="I3552" s="200" t="s">
        <v>123</v>
      </c>
      <c r="J3552" s="199" t="s">
        <v>179</v>
      </c>
      <c r="K3552" s="199" t="s">
        <v>246</v>
      </c>
      <c r="L3552" s="199" t="s">
        <v>253</v>
      </c>
      <c r="M3552" s="199" t="s">
        <v>122</v>
      </c>
      <c r="N3552" s="201">
        <v>5.9782000000000002</v>
      </c>
      <c r="O3552" s="202" t="s">
        <v>81</v>
      </c>
      <c r="P3552" s="202"/>
      <c r="Q3552" s="203">
        <f t="shared" si="204"/>
        <v>0</v>
      </c>
      <c r="R3552" s="203">
        <f t="shared" si="205"/>
        <v>0</v>
      </c>
      <c r="S3552" s="213">
        <f>IF(M3552="nvt",0,IF(O3552&gt;0,VLOOKUP(M3552,'3-Productie normen'!A:K,VLOOKUP(O3552,'3-Productie normen'!$B$34:$C$35,2,FALSE),FALSE)))</f>
        <v>0</v>
      </c>
      <c r="T3552" s="213">
        <f t="shared" si="206"/>
        <v>0</v>
      </c>
      <c r="U3552" s="572"/>
    </row>
    <row r="3553" spans="1:21" ht="14.15" customHeight="1">
      <c r="A3553" s="231">
        <v>3552</v>
      </c>
      <c r="B3553" s="262" t="s">
        <v>96</v>
      </c>
      <c r="C3553" s="199" t="s">
        <v>3156</v>
      </c>
      <c r="D3553" s="199" t="s">
        <v>3157</v>
      </c>
      <c r="E3553" s="199" t="s">
        <v>3158</v>
      </c>
      <c r="F3553" s="199" t="s">
        <v>176</v>
      </c>
      <c r="G3553" s="199" t="s">
        <v>2329</v>
      </c>
      <c r="H3553" s="199" t="s">
        <v>3445</v>
      </c>
      <c r="I3553" s="200" t="s">
        <v>245</v>
      </c>
      <c r="J3553" s="199" t="s">
        <v>179</v>
      </c>
      <c r="K3553" s="199" t="s">
        <v>235</v>
      </c>
      <c r="L3553" s="199" t="s">
        <v>253</v>
      </c>
      <c r="M3553" s="199" t="s">
        <v>143</v>
      </c>
      <c r="N3553" s="201">
        <v>11.7895</v>
      </c>
      <c r="O3553" s="202"/>
      <c r="P3553" s="202"/>
      <c r="Q3553" s="203">
        <f t="shared" si="204"/>
        <v>0</v>
      </c>
      <c r="R3553" s="203">
        <f t="shared" si="205"/>
        <v>0</v>
      </c>
      <c r="S3553" s="213">
        <f>IF(M3553="nvt",0,IF(O3553&gt;0,VLOOKUP(M3553,'3-Productie normen'!A:K,VLOOKUP(O3553,'3-Productie normen'!$B$34:$C$35,2,FALSE),FALSE)))</f>
        <v>0</v>
      </c>
      <c r="T3553" s="213">
        <f t="shared" si="206"/>
        <v>0</v>
      </c>
      <c r="U3553" s="572"/>
    </row>
    <row r="3554" spans="1:21" ht="14.15" customHeight="1">
      <c r="A3554" s="232">
        <v>3553</v>
      </c>
      <c r="B3554" s="262" t="s">
        <v>96</v>
      </c>
      <c r="C3554" s="199" t="s">
        <v>3156</v>
      </c>
      <c r="D3554" s="199" t="s">
        <v>3157</v>
      </c>
      <c r="E3554" s="199" t="s">
        <v>3158</v>
      </c>
      <c r="F3554" s="199" t="s">
        <v>176</v>
      </c>
      <c r="G3554" s="199" t="s">
        <v>2329</v>
      </c>
      <c r="H3554" s="199" t="s">
        <v>3446</v>
      </c>
      <c r="I3554" s="200" t="s">
        <v>123</v>
      </c>
      <c r="J3554" s="199" t="s">
        <v>179</v>
      </c>
      <c r="K3554" s="199" t="s">
        <v>179</v>
      </c>
      <c r="L3554" s="199" t="s">
        <v>3162</v>
      </c>
      <c r="M3554" s="199" t="s">
        <v>122</v>
      </c>
      <c r="N3554" s="201">
        <v>18.528400000000001</v>
      </c>
      <c r="O3554" s="202" t="s">
        <v>81</v>
      </c>
      <c r="P3554" s="202"/>
      <c r="Q3554" s="203">
        <f t="shared" si="204"/>
        <v>0</v>
      </c>
      <c r="R3554" s="203">
        <f t="shared" si="205"/>
        <v>0</v>
      </c>
      <c r="S3554" s="213">
        <f>IF(M3554="nvt",0,IF(O3554&gt;0,VLOOKUP(M3554,'3-Productie normen'!A:K,VLOOKUP(O3554,'3-Productie normen'!$B$34:$C$35,2,FALSE),FALSE)))</f>
        <v>0</v>
      </c>
      <c r="T3554" s="213">
        <f t="shared" si="206"/>
        <v>0</v>
      </c>
      <c r="U3554" s="572"/>
    </row>
    <row r="3555" spans="1:21" ht="14.15" customHeight="1">
      <c r="A3555" s="231">
        <v>3554</v>
      </c>
      <c r="B3555" s="262" t="s">
        <v>96</v>
      </c>
      <c r="C3555" s="199" t="s">
        <v>3156</v>
      </c>
      <c r="D3555" s="199" t="s">
        <v>3157</v>
      </c>
      <c r="E3555" s="199" t="s">
        <v>3158</v>
      </c>
      <c r="F3555" s="199" t="s">
        <v>176</v>
      </c>
      <c r="G3555" s="199" t="s">
        <v>2329</v>
      </c>
      <c r="H3555" s="199" t="s">
        <v>3447</v>
      </c>
      <c r="I3555" s="200" t="s">
        <v>123</v>
      </c>
      <c r="J3555" s="199" t="s">
        <v>179</v>
      </c>
      <c r="K3555" s="199" t="s">
        <v>179</v>
      </c>
      <c r="L3555" s="199" t="s">
        <v>3162</v>
      </c>
      <c r="M3555" s="199" t="s">
        <v>122</v>
      </c>
      <c r="N3555" s="201">
        <v>13.0198</v>
      </c>
      <c r="O3555" s="202" t="s">
        <v>81</v>
      </c>
      <c r="P3555" s="202"/>
      <c r="Q3555" s="203">
        <f t="shared" si="204"/>
        <v>0</v>
      </c>
      <c r="R3555" s="203">
        <f t="shared" si="205"/>
        <v>0</v>
      </c>
      <c r="S3555" s="213">
        <f>IF(M3555="nvt",0,IF(O3555&gt;0,VLOOKUP(M3555,'3-Productie normen'!A:K,VLOOKUP(O3555,'3-Productie normen'!$B$34:$C$35,2,FALSE),FALSE)))</f>
        <v>0</v>
      </c>
      <c r="T3555" s="213">
        <f t="shared" si="206"/>
        <v>0</v>
      </c>
      <c r="U3555" s="572"/>
    </row>
    <row r="3556" spans="1:21" ht="14.15" customHeight="1">
      <c r="A3556" s="231">
        <v>3555</v>
      </c>
      <c r="B3556" s="262" t="s">
        <v>96</v>
      </c>
      <c r="C3556" s="199" t="s">
        <v>3156</v>
      </c>
      <c r="D3556" s="199" t="s">
        <v>3157</v>
      </c>
      <c r="E3556" s="199" t="s">
        <v>3158</v>
      </c>
      <c r="F3556" s="199" t="s">
        <v>176</v>
      </c>
      <c r="G3556" s="199" t="s">
        <v>2329</v>
      </c>
      <c r="H3556" s="199" t="s">
        <v>3448</v>
      </c>
      <c r="I3556" s="200" t="s">
        <v>130</v>
      </c>
      <c r="J3556" s="199" t="s">
        <v>222</v>
      </c>
      <c r="K3556" s="199" t="s">
        <v>237</v>
      </c>
      <c r="L3556" s="199" t="s">
        <v>3159</v>
      </c>
      <c r="M3556" s="199" t="s">
        <v>129</v>
      </c>
      <c r="N3556" s="201">
        <v>17.247199999999999</v>
      </c>
      <c r="O3556" s="202" t="s">
        <v>81</v>
      </c>
      <c r="P3556" s="202"/>
      <c r="Q3556" s="203">
        <f t="shared" si="204"/>
        <v>0</v>
      </c>
      <c r="R3556" s="203">
        <f t="shared" si="205"/>
        <v>0</v>
      </c>
      <c r="S3556" s="213">
        <f>IF(M3556="nvt",0,IF(O3556&gt;0,VLOOKUP(M3556,'3-Productie normen'!A:K,VLOOKUP(O3556,'3-Productie normen'!$B$34:$C$35,2,FALSE),FALSE)))</f>
        <v>0</v>
      </c>
      <c r="T3556" s="213">
        <f t="shared" si="206"/>
        <v>0</v>
      </c>
      <c r="U3556" s="572"/>
    </row>
    <row r="3557" spans="1:21" ht="14.15" customHeight="1">
      <c r="A3557" s="231">
        <v>3556</v>
      </c>
      <c r="B3557" s="262" t="s">
        <v>96</v>
      </c>
      <c r="C3557" s="199" t="s">
        <v>3156</v>
      </c>
      <c r="D3557" s="199" t="s">
        <v>3157</v>
      </c>
      <c r="E3557" s="199" t="s">
        <v>3158</v>
      </c>
      <c r="F3557" s="199" t="s">
        <v>176</v>
      </c>
      <c r="G3557" s="199" t="s">
        <v>2329</v>
      </c>
      <c r="H3557" s="199" t="s">
        <v>3449</v>
      </c>
      <c r="I3557" s="200" t="s">
        <v>143</v>
      </c>
      <c r="J3557" s="199" t="s">
        <v>209</v>
      </c>
      <c r="K3557" s="199" t="s">
        <v>210</v>
      </c>
      <c r="L3557" s="199" t="s">
        <v>211</v>
      </c>
      <c r="M3557" s="199" t="s">
        <v>143</v>
      </c>
      <c r="N3557" s="201">
        <v>5.7892999999999999</v>
      </c>
      <c r="O3557" s="202"/>
      <c r="P3557" s="202"/>
      <c r="Q3557" s="203">
        <f t="shared" si="204"/>
        <v>0</v>
      </c>
      <c r="R3557" s="203">
        <f t="shared" si="205"/>
        <v>0</v>
      </c>
      <c r="S3557" s="213">
        <f>IF(M3557="nvt",0,IF(O3557&gt;0,VLOOKUP(M3557,'3-Productie normen'!A:K,VLOOKUP(O3557,'3-Productie normen'!$B$34:$C$35,2,FALSE),FALSE)))</f>
        <v>0</v>
      </c>
      <c r="T3557" s="213">
        <f t="shared" si="206"/>
        <v>0</v>
      </c>
      <c r="U3557" s="572"/>
    </row>
    <row r="3558" spans="1:21" ht="14.15" customHeight="1">
      <c r="A3558" s="231">
        <v>3557</v>
      </c>
      <c r="B3558" s="262" t="s">
        <v>96</v>
      </c>
      <c r="C3558" s="199" t="s">
        <v>3156</v>
      </c>
      <c r="D3558" s="199" t="s">
        <v>3157</v>
      </c>
      <c r="E3558" s="199" t="s">
        <v>3158</v>
      </c>
      <c r="F3558" s="199" t="s">
        <v>176</v>
      </c>
      <c r="G3558" s="199" t="s">
        <v>2329</v>
      </c>
      <c r="H3558" s="199" t="s">
        <v>3450</v>
      </c>
      <c r="I3558" s="200" t="s">
        <v>125</v>
      </c>
      <c r="J3558" s="199" t="s">
        <v>222</v>
      </c>
      <c r="K3558" s="199" t="s">
        <v>223</v>
      </c>
      <c r="L3558" s="199" t="s">
        <v>3159</v>
      </c>
      <c r="M3558" s="199" t="s">
        <v>129</v>
      </c>
      <c r="N3558" s="201">
        <v>3.6867000000000001</v>
      </c>
      <c r="O3558" s="202" t="s">
        <v>81</v>
      </c>
      <c r="P3558" s="202"/>
      <c r="Q3558" s="203">
        <f t="shared" si="204"/>
        <v>0</v>
      </c>
      <c r="R3558" s="203">
        <f t="shared" si="205"/>
        <v>0</v>
      </c>
      <c r="S3558" s="213">
        <f>IF(M3558="nvt",0,IF(O3558&gt;0,VLOOKUP(M3558,'3-Productie normen'!A:K,VLOOKUP(O3558,'3-Productie normen'!$B$34:$C$35,2,FALSE),FALSE)))</f>
        <v>0</v>
      </c>
      <c r="T3558" s="213">
        <f t="shared" si="206"/>
        <v>0</v>
      </c>
      <c r="U3558" s="572"/>
    </row>
    <row r="3559" spans="1:21" ht="14.15" customHeight="1">
      <c r="A3559" s="231">
        <v>3558</v>
      </c>
      <c r="B3559" s="262" t="s">
        <v>96</v>
      </c>
      <c r="C3559" s="199" t="s">
        <v>3156</v>
      </c>
      <c r="D3559" s="199" t="s">
        <v>3157</v>
      </c>
      <c r="E3559" s="199" t="s">
        <v>3158</v>
      </c>
      <c r="F3559" s="199" t="s">
        <v>176</v>
      </c>
      <c r="G3559" s="199" t="s">
        <v>2329</v>
      </c>
      <c r="H3559" s="199" t="s">
        <v>3451</v>
      </c>
      <c r="I3559" s="200" t="s">
        <v>125</v>
      </c>
      <c r="J3559" s="199" t="s">
        <v>222</v>
      </c>
      <c r="K3559" s="199" t="s">
        <v>223</v>
      </c>
      <c r="L3559" s="199" t="s">
        <v>3159</v>
      </c>
      <c r="M3559" s="199" t="s">
        <v>129</v>
      </c>
      <c r="N3559" s="201">
        <v>13.827299999999999</v>
      </c>
      <c r="O3559" s="202" t="s">
        <v>81</v>
      </c>
      <c r="P3559" s="202"/>
      <c r="Q3559" s="203">
        <f t="shared" si="204"/>
        <v>0</v>
      </c>
      <c r="R3559" s="203">
        <f t="shared" si="205"/>
        <v>0</v>
      </c>
      <c r="S3559" s="213">
        <f>IF(M3559="nvt",0,IF(O3559&gt;0,VLOOKUP(M3559,'3-Productie normen'!A:K,VLOOKUP(O3559,'3-Productie normen'!$B$34:$C$35,2,FALSE),FALSE)))</f>
        <v>0</v>
      </c>
      <c r="T3559" s="213">
        <f t="shared" si="206"/>
        <v>0</v>
      </c>
      <c r="U3559" s="572"/>
    </row>
    <row r="3560" spans="1:21" ht="14.15" customHeight="1">
      <c r="A3560" s="231">
        <v>3559</v>
      </c>
      <c r="B3560" s="262" t="s">
        <v>96</v>
      </c>
      <c r="C3560" s="199" t="s">
        <v>3156</v>
      </c>
      <c r="D3560" s="199" t="s">
        <v>3157</v>
      </c>
      <c r="E3560" s="199" t="s">
        <v>3158</v>
      </c>
      <c r="F3560" s="199" t="s">
        <v>176</v>
      </c>
      <c r="G3560" s="199" t="s">
        <v>2329</v>
      </c>
      <c r="H3560" s="199" t="s">
        <v>3452</v>
      </c>
      <c r="I3560" s="200" t="s">
        <v>125</v>
      </c>
      <c r="J3560" s="199" t="s">
        <v>222</v>
      </c>
      <c r="K3560" s="199" t="s">
        <v>223</v>
      </c>
      <c r="L3560" s="199" t="s">
        <v>3159</v>
      </c>
      <c r="M3560" s="199" t="s">
        <v>129</v>
      </c>
      <c r="N3560" s="201">
        <v>1.4275</v>
      </c>
      <c r="O3560" s="202" t="s">
        <v>81</v>
      </c>
      <c r="P3560" s="202"/>
      <c r="Q3560" s="203">
        <f t="shared" si="204"/>
        <v>0</v>
      </c>
      <c r="R3560" s="203">
        <f t="shared" si="205"/>
        <v>0</v>
      </c>
      <c r="S3560" s="213">
        <f>IF(M3560="nvt",0,IF(O3560&gt;0,VLOOKUP(M3560,'3-Productie normen'!A:K,VLOOKUP(O3560,'3-Productie normen'!$B$34:$C$35,2,FALSE),FALSE)))</f>
        <v>0</v>
      </c>
      <c r="T3560" s="213">
        <f t="shared" si="206"/>
        <v>0</v>
      </c>
      <c r="U3560" s="572"/>
    </row>
    <row r="3561" spans="1:21" ht="14.15" customHeight="1">
      <c r="A3561" s="231">
        <v>3560</v>
      </c>
      <c r="B3561" s="262" t="s">
        <v>96</v>
      </c>
      <c r="C3561" s="199" t="s">
        <v>3156</v>
      </c>
      <c r="D3561" s="199" t="s">
        <v>3157</v>
      </c>
      <c r="E3561" s="199" t="s">
        <v>3158</v>
      </c>
      <c r="F3561" s="199" t="s">
        <v>176</v>
      </c>
      <c r="G3561" s="199" t="s">
        <v>2329</v>
      </c>
      <c r="H3561" s="199" t="s">
        <v>3453</v>
      </c>
      <c r="I3561" s="200" t="s">
        <v>125</v>
      </c>
      <c r="J3561" s="199" t="s">
        <v>222</v>
      </c>
      <c r="K3561" s="199" t="s">
        <v>223</v>
      </c>
      <c r="L3561" s="199" t="s">
        <v>3159</v>
      </c>
      <c r="M3561" s="199" t="s">
        <v>129</v>
      </c>
      <c r="N3561" s="201">
        <v>1.4275</v>
      </c>
      <c r="O3561" s="202" t="s">
        <v>81</v>
      </c>
      <c r="P3561" s="202"/>
      <c r="Q3561" s="203">
        <f t="shared" si="204"/>
        <v>0</v>
      </c>
      <c r="R3561" s="203">
        <f t="shared" si="205"/>
        <v>0</v>
      </c>
      <c r="S3561" s="213">
        <f>IF(M3561="nvt",0,IF(O3561&gt;0,VLOOKUP(M3561,'3-Productie normen'!A:K,VLOOKUP(O3561,'3-Productie normen'!$B$34:$C$35,2,FALSE),FALSE)))</f>
        <v>0</v>
      </c>
      <c r="T3561" s="213">
        <f t="shared" si="206"/>
        <v>0</v>
      </c>
      <c r="U3561" s="572"/>
    </row>
    <row r="3562" spans="1:21" ht="14.15" customHeight="1">
      <c r="A3562" s="232">
        <v>3561</v>
      </c>
      <c r="B3562" s="262" t="s">
        <v>96</v>
      </c>
      <c r="C3562" s="199" t="s">
        <v>3156</v>
      </c>
      <c r="D3562" s="199" t="s">
        <v>3157</v>
      </c>
      <c r="E3562" s="199" t="s">
        <v>3158</v>
      </c>
      <c r="F3562" s="199" t="s">
        <v>176</v>
      </c>
      <c r="G3562" s="199" t="s">
        <v>2329</v>
      </c>
      <c r="H3562" s="199" t="s">
        <v>3454</v>
      </c>
      <c r="I3562" s="200" t="s">
        <v>125</v>
      </c>
      <c r="J3562" s="199" t="s">
        <v>222</v>
      </c>
      <c r="K3562" s="199" t="s">
        <v>223</v>
      </c>
      <c r="L3562" s="199" t="s">
        <v>3159</v>
      </c>
      <c r="M3562" s="199" t="s">
        <v>129</v>
      </c>
      <c r="N3562" s="201">
        <v>12.785500000000001</v>
      </c>
      <c r="O3562" s="202" t="s">
        <v>81</v>
      </c>
      <c r="P3562" s="202"/>
      <c r="Q3562" s="203">
        <f t="shared" si="204"/>
        <v>0</v>
      </c>
      <c r="R3562" s="203">
        <f t="shared" si="205"/>
        <v>0</v>
      </c>
      <c r="S3562" s="213">
        <f>IF(M3562="nvt",0,IF(O3562&gt;0,VLOOKUP(M3562,'3-Productie normen'!A:K,VLOOKUP(O3562,'3-Productie normen'!$B$34:$C$35,2,FALSE),FALSE)))</f>
        <v>0</v>
      </c>
      <c r="T3562" s="213">
        <f t="shared" si="206"/>
        <v>0</v>
      </c>
      <c r="U3562" s="572"/>
    </row>
    <row r="3563" spans="1:21" ht="14.15" customHeight="1">
      <c r="A3563" s="231">
        <v>3562</v>
      </c>
      <c r="B3563" s="262" t="s">
        <v>96</v>
      </c>
      <c r="C3563" s="199" t="s">
        <v>3156</v>
      </c>
      <c r="D3563" s="199" t="s">
        <v>3157</v>
      </c>
      <c r="E3563" s="199" t="s">
        <v>3158</v>
      </c>
      <c r="F3563" s="199" t="s">
        <v>176</v>
      </c>
      <c r="G3563" s="199" t="s">
        <v>2329</v>
      </c>
      <c r="H3563" s="199" t="s">
        <v>3455</v>
      </c>
      <c r="I3563" s="200" t="s">
        <v>125</v>
      </c>
      <c r="J3563" s="199" t="s">
        <v>222</v>
      </c>
      <c r="K3563" s="199" t="s">
        <v>223</v>
      </c>
      <c r="L3563" s="199" t="s">
        <v>3159</v>
      </c>
      <c r="M3563" s="199" t="s">
        <v>129</v>
      </c>
      <c r="N3563" s="201">
        <v>1.484</v>
      </c>
      <c r="O3563" s="202" t="s">
        <v>81</v>
      </c>
      <c r="P3563" s="202"/>
      <c r="Q3563" s="203">
        <f t="shared" si="204"/>
        <v>0</v>
      </c>
      <c r="R3563" s="203">
        <f t="shared" si="205"/>
        <v>0</v>
      </c>
      <c r="S3563" s="213">
        <f>IF(M3563="nvt",0,IF(O3563&gt;0,VLOOKUP(M3563,'3-Productie normen'!A:K,VLOOKUP(O3563,'3-Productie normen'!$B$34:$C$35,2,FALSE),FALSE)))</f>
        <v>0</v>
      </c>
      <c r="T3563" s="213">
        <f t="shared" si="206"/>
        <v>0</v>
      </c>
      <c r="U3563" s="572"/>
    </row>
    <row r="3564" spans="1:21" ht="14.15" customHeight="1">
      <c r="A3564" s="231">
        <v>3563</v>
      </c>
      <c r="B3564" s="262" t="s">
        <v>96</v>
      </c>
      <c r="C3564" s="199" t="s">
        <v>3156</v>
      </c>
      <c r="D3564" s="199" t="s">
        <v>3157</v>
      </c>
      <c r="E3564" s="199" t="s">
        <v>3158</v>
      </c>
      <c r="F3564" s="199" t="s">
        <v>176</v>
      </c>
      <c r="G3564" s="199" t="s">
        <v>2329</v>
      </c>
      <c r="H3564" s="199" t="s">
        <v>3456</v>
      </c>
      <c r="I3564" s="200" t="s">
        <v>125</v>
      </c>
      <c r="J3564" s="199" t="s">
        <v>222</v>
      </c>
      <c r="K3564" s="199" t="s">
        <v>223</v>
      </c>
      <c r="L3564" s="199" t="s">
        <v>3159</v>
      </c>
      <c r="M3564" s="199" t="s">
        <v>129</v>
      </c>
      <c r="N3564" s="201">
        <v>1.484</v>
      </c>
      <c r="O3564" s="202" t="s">
        <v>81</v>
      </c>
      <c r="P3564" s="202"/>
      <c r="Q3564" s="203">
        <f t="shared" si="204"/>
        <v>0</v>
      </c>
      <c r="R3564" s="203">
        <f t="shared" si="205"/>
        <v>0</v>
      </c>
      <c r="S3564" s="213">
        <f>IF(M3564="nvt",0,IF(O3564&gt;0,VLOOKUP(M3564,'3-Productie normen'!A:K,VLOOKUP(O3564,'3-Productie normen'!$B$34:$C$35,2,FALSE),FALSE)))</f>
        <v>0</v>
      </c>
      <c r="T3564" s="213">
        <f t="shared" si="206"/>
        <v>0</v>
      </c>
      <c r="U3564" s="572"/>
    </row>
    <row r="3565" spans="1:21" ht="14.15" customHeight="1">
      <c r="A3565" s="231">
        <v>3564</v>
      </c>
      <c r="B3565" s="262" t="s">
        <v>96</v>
      </c>
      <c r="C3565" s="199" t="s">
        <v>3156</v>
      </c>
      <c r="D3565" s="199" t="s">
        <v>3157</v>
      </c>
      <c r="E3565" s="199" t="s">
        <v>3158</v>
      </c>
      <c r="F3565" s="199" t="s">
        <v>176</v>
      </c>
      <c r="G3565" s="199" t="s">
        <v>2329</v>
      </c>
      <c r="H3565" s="199" t="s">
        <v>3457</v>
      </c>
      <c r="I3565" s="200" t="s">
        <v>130</v>
      </c>
      <c r="J3565" s="199" t="s">
        <v>209</v>
      </c>
      <c r="K3565" s="199" t="s">
        <v>215</v>
      </c>
      <c r="L3565" s="199" t="s">
        <v>253</v>
      </c>
      <c r="M3565" s="199" t="s">
        <v>134</v>
      </c>
      <c r="N3565" s="201">
        <v>8.2975999999999992</v>
      </c>
      <c r="O3565" s="202" t="s">
        <v>81</v>
      </c>
      <c r="P3565" s="202"/>
      <c r="Q3565" s="203">
        <f t="shared" si="204"/>
        <v>0</v>
      </c>
      <c r="R3565" s="203">
        <f t="shared" si="205"/>
        <v>0</v>
      </c>
      <c r="S3565" s="213">
        <f>IF(M3565="nvt",0,IF(O3565&gt;0,VLOOKUP(M3565,'3-Productie normen'!A:K,VLOOKUP(O3565,'3-Productie normen'!$B$34:$C$35,2,FALSE),FALSE)))</f>
        <v>0</v>
      </c>
      <c r="T3565" s="213">
        <f t="shared" si="206"/>
        <v>0</v>
      </c>
      <c r="U3565" s="572"/>
    </row>
    <row r="3566" spans="1:21" ht="14.15" customHeight="1">
      <c r="A3566" s="231">
        <v>3565</v>
      </c>
      <c r="B3566" s="262" t="s">
        <v>96</v>
      </c>
      <c r="C3566" s="199" t="s">
        <v>3156</v>
      </c>
      <c r="D3566" s="199" t="s">
        <v>3157</v>
      </c>
      <c r="E3566" s="199" t="s">
        <v>3158</v>
      </c>
      <c r="F3566" s="199" t="s">
        <v>176</v>
      </c>
      <c r="G3566" s="199" t="s">
        <v>2329</v>
      </c>
      <c r="H3566" s="199" t="s">
        <v>3458</v>
      </c>
      <c r="I3566" s="200" t="s">
        <v>130</v>
      </c>
      <c r="J3566" s="199" t="s">
        <v>209</v>
      </c>
      <c r="K3566" s="199" t="s">
        <v>220</v>
      </c>
      <c r="L3566" s="199" t="s">
        <v>3164</v>
      </c>
      <c r="M3566" s="199" t="s">
        <v>140</v>
      </c>
      <c r="N3566" s="201">
        <v>19.054300000000001</v>
      </c>
      <c r="O3566" s="202" t="s">
        <v>81</v>
      </c>
      <c r="P3566" s="202"/>
      <c r="Q3566" s="203">
        <f t="shared" ref="Q3566:Q3576" si="207">IF(O3566="nvt",0,IF(O3566&gt;0,S3566*N3566,0))</f>
        <v>0</v>
      </c>
      <c r="R3566" s="203">
        <f t="shared" ref="R3566:R3576" si="208">IF(P3566&gt;0,T3566*N3566,0)</f>
        <v>0</v>
      </c>
      <c r="S3566" s="213">
        <f>IF(M3566="nvt",0,IF(O3566&gt;0,VLOOKUP(M3566,'3-Productie normen'!A:K,VLOOKUP(O3566,'3-Productie normen'!$B$34:$C$35,2,FALSE),FALSE)))</f>
        <v>0</v>
      </c>
      <c r="T3566" s="213">
        <f t="shared" ref="T3566:T3576" si="209">IF(P3566&gt;0,S3566*$T$8,0)</f>
        <v>0</v>
      </c>
      <c r="U3566" s="572"/>
    </row>
    <row r="3567" spans="1:21" ht="14.15" customHeight="1">
      <c r="A3567" s="231">
        <v>3566</v>
      </c>
      <c r="B3567" s="262" t="s">
        <v>96</v>
      </c>
      <c r="C3567" s="199" t="s">
        <v>3156</v>
      </c>
      <c r="D3567" s="199" t="s">
        <v>3157</v>
      </c>
      <c r="E3567" s="199" t="s">
        <v>3158</v>
      </c>
      <c r="F3567" s="199" t="s">
        <v>176</v>
      </c>
      <c r="G3567" s="199" t="s">
        <v>2329</v>
      </c>
      <c r="H3567" s="199" t="s">
        <v>3459</v>
      </c>
      <c r="I3567" s="200" t="s">
        <v>136</v>
      </c>
      <c r="J3567" s="199" t="s">
        <v>179</v>
      </c>
      <c r="K3567" s="199" t="s">
        <v>265</v>
      </c>
      <c r="L3567" s="199" t="s">
        <v>253</v>
      </c>
      <c r="M3567" s="199" t="s">
        <v>135</v>
      </c>
      <c r="N3567" s="201">
        <v>15.93</v>
      </c>
      <c r="O3567" s="202" t="s">
        <v>81</v>
      </c>
      <c r="P3567" s="202"/>
      <c r="Q3567" s="203">
        <f t="shared" si="207"/>
        <v>0</v>
      </c>
      <c r="R3567" s="203">
        <f t="shared" si="208"/>
        <v>0</v>
      </c>
      <c r="S3567" s="213">
        <f>IF(M3567="nvt",0,IF(O3567&gt;0,VLOOKUP(M3567,'3-Productie normen'!A:K,VLOOKUP(O3567,'3-Productie normen'!$B$34:$C$35,2,FALSE),FALSE)))</f>
        <v>0</v>
      </c>
      <c r="T3567" s="213">
        <f t="shared" si="209"/>
        <v>0</v>
      </c>
      <c r="U3567" s="572"/>
    </row>
    <row r="3568" spans="1:21" ht="14.15" customHeight="1">
      <c r="A3568" s="231">
        <v>3567</v>
      </c>
      <c r="B3568" s="262" t="s">
        <v>96</v>
      </c>
      <c r="C3568" s="199" t="s">
        <v>3156</v>
      </c>
      <c r="D3568" s="199" t="s">
        <v>3157</v>
      </c>
      <c r="E3568" s="199" t="s">
        <v>3158</v>
      </c>
      <c r="F3568" s="199" t="s">
        <v>176</v>
      </c>
      <c r="G3568" s="199" t="s">
        <v>2329</v>
      </c>
      <c r="H3568" s="199" t="s">
        <v>3460</v>
      </c>
      <c r="I3568" s="200" t="s">
        <v>143</v>
      </c>
      <c r="J3568" s="199" t="s">
        <v>209</v>
      </c>
      <c r="K3568" s="199" t="s">
        <v>210</v>
      </c>
      <c r="L3568" s="199" t="s">
        <v>211</v>
      </c>
      <c r="M3568" s="199" t="s">
        <v>143</v>
      </c>
      <c r="N3568" s="201">
        <v>32.177900000000001</v>
      </c>
      <c r="O3568" s="202"/>
      <c r="P3568" s="202"/>
      <c r="Q3568" s="203">
        <f t="shared" si="207"/>
        <v>0</v>
      </c>
      <c r="R3568" s="203">
        <f t="shared" si="208"/>
        <v>0</v>
      </c>
      <c r="S3568" s="213">
        <f>IF(M3568="nvt",0,IF(O3568&gt;0,VLOOKUP(M3568,'3-Productie normen'!A:K,VLOOKUP(O3568,'3-Productie normen'!$B$34:$C$35,2,FALSE),FALSE)))</f>
        <v>0</v>
      </c>
      <c r="T3568" s="213">
        <f t="shared" si="209"/>
        <v>0</v>
      </c>
      <c r="U3568" s="572"/>
    </row>
    <row r="3569" spans="1:21" ht="14.15" customHeight="1">
      <c r="A3569" s="231">
        <v>3568</v>
      </c>
      <c r="B3569" s="262" t="s">
        <v>96</v>
      </c>
      <c r="C3569" s="199" t="s">
        <v>3156</v>
      </c>
      <c r="D3569" s="199" t="s">
        <v>3157</v>
      </c>
      <c r="E3569" s="199" t="s">
        <v>3158</v>
      </c>
      <c r="F3569" s="199" t="s">
        <v>176</v>
      </c>
      <c r="G3569" s="199" t="s">
        <v>2329</v>
      </c>
      <c r="H3569" s="199" t="s">
        <v>3461</v>
      </c>
      <c r="I3569" s="200" t="s">
        <v>245</v>
      </c>
      <c r="J3569" s="199" t="s">
        <v>255</v>
      </c>
      <c r="K3569" s="199" t="s">
        <v>256</v>
      </c>
      <c r="L3569" s="199" t="s">
        <v>253</v>
      </c>
      <c r="M3569" s="199" t="s">
        <v>143</v>
      </c>
      <c r="N3569" s="201">
        <v>6.3308</v>
      </c>
      <c r="O3569" s="202"/>
      <c r="P3569" s="202"/>
      <c r="Q3569" s="203">
        <f t="shared" si="207"/>
        <v>0</v>
      </c>
      <c r="R3569" s="203">
        <f t="shared" si="208"/>
        <v>0</v>
      </c>
      <c r="S3569" s="213">
        <f>IF(M3569="nvt",0,IF(O3569&gt;0,VLOOKUP(M3569,'3-Productie normen'!A:K,VLOOKUP(O3569,'3-Productie normen'!$B$34:$C$35,2,FALSE),FALSE)))</f>
        <v>0</v>
      </c>
      <c r="T3569" s="213">
        <f t="shared" si="209"/>
        <v>0</v>
      </c>
      <c r="U3569" s="572"/>
    </row>
    <row r="3570" spans="1:21" ht="14.15" customHeight="1">
      <c r="A3570" s="232">
        <v>3569</v>
      </c>
      <c r="B3570" s="262" t="s">
        <v>96</v>
      </c>
      <c r="C3570" s="199" t="s">
        <v>3156</v>
      </c>
      <c r="D3570" s="199" t="s">
        <v>3157</v>
      </c>
      <c r="E3570" s="199" t="s">
        <v>3158</v>
      </c>
      <c r="F3570" s="199" t="s">
        <v>176</v>
      </c>
      <c r="G3570" s="199" t="s">
        <v>2329</v>
      </c>
      <c r="H3570" s="199" t="s">
        <v>3462</v>
      </c>
      <c r="I3570" s="200" t="s">
        <v>123</v>
      </c>
      <c r="J3570" s="199" t="s">
        <v>179</v>
      </c>
      <c r="K3570" s="199" t="s">
        <v>179</v>
      </c>
      <c r="L3570" s="199" t="s">
        <v>3162</v>
      </c>
      <c r="M3570" s="199" t="s">
        <v>122</v>
      </c>
      <c r="N3570" s="201">
        <v>6.6154000000000002</v>
      </c>
      <c r="O3570" s="202" t="s">
        <v>81</v>
      </c>
      <c r="P3570" s="202"/>
      <c r="Q3570" s="203">
        <f t="shared" si="207"/>
        <v>0</v>
      </c>
      <c r="R3570" s="203">
        <f t="shared" si="208"/>
        <v>0</v>
      </c>
      <c r="S3570" s="213">
        <f>IF(M3570="nvt",0,IF(O3570&gt;0,VLOOKUP(M3570,'3-Productie normen'!A:K,VLOOKUP(O3570,'3-Productie normen'!$B$34:$C$35,2,FALSE),FALSE)))</f>
        <v>0</v>
      </c>
      <c r="T3570" s="213">
        <f t="shared" si="209"/>
        <v>0</v>
      </c>
      <c r="U3570" s="572"/>
    </row>
    <row r="3571" spans="1:21" ht="14.15" customHeight="1">
      <c r="A3571" s="231">
        <v>3570</v>
      </c>
      <c r="B3571" s="262" t="s">
        <v>96</v>
      </c>
      <c r="C3571" s="199" t="s">
        <v>3156</v>
      </c>
      <c r="D3571" s="199" t="s">
        <v>3157</v>
      </c>
      <c r="E3571" s="199" t="s">
        <v>3158</v>
      </c>
      <c r="F3571" s="199" t="s">
        <v>176</v>
      </c>
      <c r="G3571" s="199" t="s">
        <v>2329</v>
      </c>
      <c r="H3571" s="199" t="s">
        <v>3463</v>
      </c>
      <c r="I3571" s="200" t="s">
        <v>123</v>
      </c>
      <c r="J3571" s="199" t="s">
        <v>179</v>
      </c>
      <c r="K3571" s="199" t="s">
        <v>179</v>
      </c>
      <c r="L3571" s="199" t="s">
        <v>3162</v>
      </c>
      <c r="M3571" s="199" t="s">
        <v>122</v>
      </c>
      <c r="N3571" s="201">
        <v>6.2705000000000002</v>
      </c>
      <c r="O3571" s="202" t="s">
        <v>81</v>
      </c>
      <c r="P3571" s="202"/>
      <c r="Q3571" s="203">
        <f t="shared" si="207"/>
        <v>0</v>
      </c>
      <c r="R3571" s="203">
        <f t="shared" si="208"/>
        <v>0</v>
      </c>
      <c r="S3571" s="213">
        <f>IF(M3571="nvt",0,IF(O3571&gt;0,VLOOKUP(M3571,'3-Productie normen'!A:K,VLOOKUP(O3571,'3-Productie normen'!$B$34:$C$35,2,FALSE),FALSE)))</f>
        <v>0</v>
      </c>
      <c r="T3571" s="213">
        <f t="shared" si="209"/>
        <v>0</v>
      </c>
      <c r="U3571" s="572"/>
    </row>
    <row r="3572" spans="1:21" ht="14.15" customHeight="1">
      <c r="A3572" s="231">
        <v>3571</v>
      </c>
      <c r="B3572" s="262" t="s">
        <v>96</v>
      </c>
      <c r="C3572" s="199" t="s">
        <v>3156</v>
      </c>
      <c r="D3572" s="199" t="s">
        <v>3157</v>
      </c>
      <c r="E3572" s="199" t="s">
        <v>3158</v>
      </c>
      <c r="F3572" s="199" t="s">
        <v>176</v>
      </c>
      <c r="G3572" s="199" t="s">
        <v>2329</v>
      </c>
      <c r="H3572" s="199" t="s">
        <v>3464</v>
      </c>
      <c r="I3572" s="200" t="s">
        <v>123</v>
      </c>
      <c r="J3572" s="199" t="s">
        <v>179</v>
      </c>
      <c r="K3572" s="199" t="s">
        <v>179</v>
      </c>
      <c r="L3572" s="199" t="s">
        <v>3162</v>
      </c>
      <c r="M3572" s="199" t="s">
        <v>122</v>
      </c>
      <c r="N3572" s="201">
        <v>61.738</v>
      </c>
      <c r="O3572" s="202" t="s">
        <v>81</v>
      </c>
      <c r="P3572" s="202"/>
      <c r="Q3572" s="203">
        <f t="shared" si="207"/>
        <v>0</v>
      </c>
      <c r="R3572" s="203">
        <f t="shared" si="208"/>
        <v>0</v>
      </c>
      <c r="S3572" s="213">
        <f>IF(M3572="nvt",0,IF(O3572&gt;0,VLOOKUP(M3572,'3-Productie normen'!A:K,VLOOKUP(O3572,'3-Productie normen'!$B$34:$C$35,2,FALSE),FALSE)))</f>
        <v>0</v>
      </c>
      <c r="T3572" s="213">
        <f t="shared" si="209"/>
        <v>0</v>
      </c>
      <c r="U3572" s="572"/>
    </row>
    <row r="3573" spans="1:21" ht="14.15" customHeight="1">
      <c r="A3573" s="231">
        <v>3572</v>
      </c>
      <c r="B3573" s="262" t="s">
        <v>96</v>
      </c>
      <c r="C3573" s="199" t="s">
        <v>3156</v>
      </c>
      <c r="D3573" s="199" t="s">
        <v>3157</v>
      </c>
      <c r="E3573" s="199" t="s">
        <v>3158</v>
      </c>
      <c r="F3573" s="199" t="s">
        <v>176</v>
      </c>
      <c r="G3573" s="199" t="s">
        <v>2329</v>
      </c>
      <c r="H3573" s="199" t="s">
        <v>3465</v>
      </c>
      <c r="I3573" s="207" t="s">
        <v>123</v>
      </c>
      <c r="J3573" s="199" t="s">
        <v>179</v>
      </c>
      <c r="K3573" s="199" t="s">
        <v>187</v>
      </c>
      <c r="L3573" s="199" t="s">
        <v>3162</v>
      </c>
      <c r="M3573" s="199" t="s">
        <v>141</v>
      </c>
      <c r="N3573" s="201">
        <v>13.619899999999999</v>
      </c>
      <c r="O3573" s="202" t="s">
        <v>81</v>
      </c>
      <c r="P3573" s="202"/>
      <c r="Q3573" s="203">
        <f t="shared" si="207"/>
        <v>0</v>
      </c>
      <c r="R3573" s="203">
        <f t="shared" si="208"/>
        <v>0</v>
      </c>
      <c r="S3573" s="213">
        <f>IF(M3573="nvt",0,IF(O3573&gt;0,VLOOKUP(M3573,'3-Productie normen'!A:K,VLOOKUP(O3573,'3-Productie normen'!$B$34:$C$35,2,FALSE),FALSE)))</f>
        <v>0</v>
      </c>
      <c r="T3573" s="213">
        <f t="shared" si="209"/>
        <v>0</v>
      </c>
      <c r="U3573" s="572"/>
    </row>
    <row r="3574" spans="1:21" ht="14.15" customHeight="1">
      <c r="A3574" s="231">
        <v>3573</v>
      </c>
      <c r="B3574" s="262" t="s">
        <v>96</v>
      </c>
      <c r="C3574" s="199" t="s">
        <v>3156</v>
      </c>
      <c r="D3574" s="199" t="s">
        <v>3157</v>
      </c>
      <c r="E3574" s="199" t="s">
        <v>3158</v>
      </c>
      <c r="F3574" s="199" t="s">
        <v>176</v>
      </c>
      <c r="G3574" s="199" t="s">
        <v>2329</v>
      </c>
      <c r="H3574" s="199" t="s">
        <v>3466</v>
      </c>
      <c r="I3574" s="200" t="s">
        <v>123</v>
      </c>
      <c r="J3574" s="199" t="s">
        <v>179</v>
      </c>
      <c r="K3574" s="199" t="s">
        <v>179</v>
      </c>
      <c r="L3574" s="199" t="s">
        <v>3162</v>
      </c>
      <c r="M3574" s="199" t="s">
        <v>122</v>
      </c>
      <c r="N3574" s="201">
        <v>55.808599999999998</v>
      </c>
      <c r="O3574" s="202" t="s">
        <v>81</v>
      </c>
      <c r="P3574" s="202"/>
      <c r="Q3574" s="203">
        <f t="shared" si="207"/>
        <v>0</v>
      </c>
      <c r="R3574" s="203">
        <f t="shared" si="208"/>
        <v>0</v>
      </c>
      <c r="S3574" s="213">
        <f>IF(M3574="nvt",0,IF(O3574&gt;0,VLOOKUP(M3574,'3-Productie normen'!A:K,VLOOKUP(O3574,'3-Productie normen'!$B$34:$C$35,2,FALSE),FALSE)))</f>
        <v>0</v>
      </c>
      <c r="T3574" s="213">
        <f t="shared" si="209"/>
        <v>0</v>
      </c>
      <c r="U3574" s="572"/>
    </row>
    <row r="3575" spans="1:21" ht="14.15" customHeight="1">
      <c r="A3575" s="231">
        <v>3574</v>
      </c>
      <c r="B3575" s="262" t="s">
        <v>96</v>
      </c>
      <c r="C3575" s="199" t="s">
        <v>3156</v>
      </c>
      <c r="D3575" s="199" t="s">
        <v>3157</v>
      </c>
      <c r="E3575" s="199" t="s">
        <v>3158</v>
      </c>
      <c r="F3575" s="199" t="s">
        <v>176</v>
      </c>
      <c r="G3575" s="199" t="s">
        <v>2329</v>
      </c>
      <c r="H3575" s="199" t="s">
        <v>3467</v>
      </c>
      <c r="I3575" s="200" t="s">
        <v>123</v>
      </c>
      <c r="J3575" s="199" t="s">
        <v>179</v>
      </c>
      <c r="K3575" s="199" t="s">
        <v>179</v>
      </c>
      <c r="L3575" s="199" t="s">
        <v>3162</v>
      </c>
      <c r="M3575" s="199" t="s">
        <v>122</v>
      </c>
      <c r="N3575" s="201">
        <v>6.617</v>
      </c>
      <c r="O3575" s="202" t="s">
        <v>81</v>
      </c>
      <c r="P3575" s="202"/>
      <c r="Q3575" s="203">
        <f t="shared" si="207"/>
        <v>0</v>
      </c>
      <c r="R3575" s="203">
        <f t="shared" si="208"/>
        <v>0</v>
      </c>
      <c r="S3575" s="213">
        <f>IF(M3575="nvt",0,IF(O3575&gt;0,VLOOKUP(M3575,'3-Productie normen'!A:K,VLOOKUP(O3575,'3-Productie normen'!$B$34:$C$35,2,FALSE),FALSE)))</f>
        <v>0</v>
      </c>
      <c r="T3575" s="213">
        <f t="shared" si="209"/>
        <v>0</v>
      </c>
      <c r="U3575" s="572"/>
    </row>
    <row r="3576" spans="1:21" ht="14.15" customHeight="1">
      <c r="A3576" s="231">
        <v>3575</v>
      </c>
      <c r="B3576" s="262" t="s">
        <v>96</v>
      </c>
      <c r="C3576" s="199" t="s">
        <v>3156</v>
      </c>
      <c r="D3576" s="199" t="s">
        <v>3157</v>
      </c>
      <c r="E3576" s="199" t="s">
        <v>3158</v>
      </c>
      <c r="F3576" s="199" t="s">
        <v>176</v>
      </c>
      <c r="G3576" s="199" t="s">
        <v>2329</v>
      </c>
      <c r="H3576" s="199" t="s">
        <v>3468</v>
      </c>
      <c r="I3576" s="200" t="s">
        <v>245</v>
      </c>
      <c r="J3576" s="199" t="s">
        <v>255</v>
      </c>
      <c r="K3576" s="199" t="s">
        <v>256</v>
      </c>
      <c r="L3576" s="199" t="s">
        <v>253</v>
      </c>
      <c r="M3576" s="199" t="s">
        <v>143</v>
      </c>
      <c r="N3576" s="201">
        <v>6.6177999999999999</v>
      </c>
      <c r="O3576" s="202"/>
      <c r="P3576" s="202"/>
      <c r="Q3576" s="203">
        <f t="shared" si="207"/>
        <v>0</v>
      </c>
      <c r="R3576" s="203">
        <f t="shared" si="208"/>
        <v>0</v>
      </c>
      <c r="S3576" s="213">
        <f>IF(M3576="nvt",0,IF(O3576&gt;0,VLOOKUP(M3576,'3-Productie normen'!A:K,VLOOKUP(O3576,'3-Productie normen'!$B$34:$C$35,2,FALSE),FALSE)))</f>
        <v>0</v>
      </c>
      <c r="T3576" s="213">
        <f t="shared" si="209"/>
        <v>0</v>
      </c>
      <c r="U3576" s="572"/>
    </row>
    <row r="3577" spans="1:21" ht="14.15" customHeight="1">
      <c r="A3577" s="232">
        <v>3577</v>
      </c>
      <c r="B3577" s="262" t="s">
        <v>97</v>
      </c>
      <c r="C3577" s="199" t="s">
        <v>3469</v>
      </c>
      <c r="D3577" s="199" t="s">
        <v>2493</v>
      </c>
      <c r="E3577" s="199" t="s">
        <v>3470</v>
      </c>
      <c r="F3577" s="199" t="s">
        <v>176</v>
      </c>
      <c r="G3577" s="199" t="s">
        <v>377</v>
      </c>
      <c r="H3577" s="199" t="s">
        <v>1050</v>
      </c>
      <c r="I3577" s="200" t="s">
        <v>143</v>
      </c>
      <c r="J3577" s="199" t="s">
        <v>222</v>
      </c>
      <c r="K3577" s="199" t="s">
        <v>240</v>
      </c>
      <c r="L3577" s="199" t="s">
        <v>143</v>
      </c>
      <c r="M3577" s="199" t="s">
        <v>143</v>
      </c>
      <c r="N3577" s="201">
        <v>3.2353000000000001</v>
      </c>
      <c r="O3577" s="202"/>
      <c r="P3577" s="202"/>
      <c r="Q3577" s="203">
        <f t="shared" ref="Q3577:Q3640" si="210">IF(O3577="nvt",0,IF(O3577&gt;0,S3577*N3577,0))</f>
        <v>0</v>
      </c>
      <c r="R3577" s="203">
        <f t="shared" ref="R3577:R3640" si="211">IF(P3577&gt;0,T3577*N3577,0)</f>
        <v>0</v>
      </c>
      <c r="S3577" s="213">
        <f>IF(M3577="nvt",0,IF(O3577&gt;0,VLOOKUP(M3577,'3-Productie normen'!A:K,VLOOKUP(O3577,'3-Productie normen'!$B$34:$C$35,2,FALSE),FALSE)))</f>
        <v>0</v>
      </c>
      <c r="T3577" s="213">
        <f t="shared" ref="T3577:T3640" si="212">IF(P3577&gt;0,S3577*$T$8,0)</f>
        <v>0</v>
      </c>
      <c r="U3577" s="572"/>
    </row>
    <row r="3578" spans="1:21" ht="14.15" customHeight="1">
      <c r="A3578" s="231">
        <v>3578</v>
      </c>
      <c r="B3578" s="262" t="s">
        <v>97</v>
      </c>
      <c r="C3578" s="199" t="s">
        <v>3469</v>
      </c>
      <c r="D3578" s="199" t="s">
        <v>2493</v>
      </c>
      <c r="E3578" s="199" t="s">
        <v>3470</v>
      </c>
      <c r="F3578" s="199" t="s">
        <v>176</v>
      </c>
      <c r="G3578" s="199" t="s">
        <v>377</v>
      </c>
      <c r="H3578" s="199" t="s">
        <v>178</v>
      </c>
      <c r="I3578" s="200" t="s">
        <v>143</v>
      </c>
      <c r="J3578" s="199" t="s">
        <v>222</v>
      </c>
      <c r="K3578" s="199" t="s">
        <v>279</v>
      </c>
      <c r="L3578" s="199" t="s">
        <v>143</v>
      </c>
      <c r="M3578" s="199" t="s">
        <v>143</v>
      </c>
      <c r="N3578" s="201">
        <v>11.6119</v>
      </c>
      <c r="O3578" s="202"/>
      <c r="P3578" s="202"/>
      <c r="Q3578" s="203">
        <f t="shared" si="210"/>
        <v>0</v>
      </c>
      <c r="R3578" s="203">
        <f t="shared" si="211"/>
        <v>0</v>
      </c>
      <c r="S3578" s="213">
        <f>IF(M3578="nvt",0,IF(O3578&gt;0,VLOOKUP(M3578,'3-Productie normen'!A:K,VLOOKUP(O3578,'3-Productie normen'!$B$34:$C$35,2,FALSE),FALSE)))</f>
        <v>0</v>
      </c>
      <c r="T3578" s="213">
        <f t="shared" si="212"/>
        <v>0</v>
      </c>
      <c r="U3578" s="572"/>
    </row>
    <row r="3579" spans="1:21" ht="14.15" customHeight="1">
      <c r="A3579" s="231">
        <v>3579</v>
      </c>
      <c r="B3579" s="262" t="s">
        <v>97</v>
      </c>
      <c r="C3579" s="199" t="s">
        <v>3469</v>
      </c>
      <c r="D3579" s="199" t="s">
        <v>2493</v>
      </c>
      <c r="E3579" s="199" t="s">
        <v>3470</v>
      </c>
      <c r="F3579" s="199" t="s">
        <v>176</v>
      </c>
      <c r="G3579" s="199" t="s">
        <v>377</v>
      </c>
      <c r="H3579" s="199" t="s">
        <v>181</v>
      </c>
      <c r="I3579" s="200" t="s">
        <v>143</v>
      </c>
      <c r="J3579" s="199" t="s">
        <v>222</v>
      </c>
      <c r="K3579" s="199" t="s">
        <v>240</v>
      </c>
      <c r="L3579" s="199" t="s">
        <v>143</v>
      </c>
      <c r="M3579" s="199" t="s">
        <v>143</v>
      </c>
      <c r="N3579" s="201">
        <v>3.2378999999999998</v>
      </c>
      <c r="O3579" s="202"/>
      <c r="P3579" s="202"/>
      <c r="Q3579" s="203">
        <f t="shared" si="210"/>
        <v>0</v>
      </c>
      <c r="R3579" s="203">
        <f t="shared" si="211"/>
        <v>0</v>
      </c>
      <c r="S3579" s="213">
        <f>IF(M3579="nvt",0,IF(O3579&gt;0,VLOOKUP(M3579,'3-Productie normen'!A:K,VLOOKUP(O3579,'3-Productie normen'!$B$34:$C$35,2,FALSE),FALSE)))</f>
        <v>0</v>
      </c>
      <c r="T3579" s="213">
        <f t="shared" si="212"/>
        <v>0</v>
      </c>
      <c r="U3579" s="572"/>
    </row>
    <row r="3580" spans="1:21" ht="14.15" customHeight="1">
      <c r="A3580" s="231">
        <v>3580</v>
      </c>
      <c r="B3580" s="262" t="s">
        <v>97</v>
      </c>
      <c r="C3580" s="199" t="s">
        <v>3469</v>
      </c>
      <c r="D3580" s="199" t="s">
        <v>2493</v>
      </c>
      <c r="E3580" s="199" t="s">
        <v>3470</v>
      </c>
      <c r="F3580" s="199" t="s">
        <v>176</v>
      </c>
      <c r="G3580" s="199" t="s">
        <v>377</v>
      </c>
      <c r="H3580" s="199" t="s">
        <v>182</v>
      </c>
      <c r="I3580" s="200" t="s">
        <v>143</v>
      </c>
      <c r="J3580" s="199" t="s">
        <v>179</v>
      </c>
      <c r="K3580" s="199" t="s">
        <v>179</v>
      </c>
      <c r="L3580" s="199" t="s">
        <v>143</v>
      </c>
      <c r="M3580" s="199" t="s">
        <v>143</v>
      </c>
      <c r="N3580" s="201">
        <v>30.232800000000001</v>
      </c>
      <c r="O3580" s="202"/>
      <c r="P3580" s="202"/>
      <c r="Q3580" s="203">
        <f t="shared" si="210"/>
        <v>0</v>
      </c>
      <c r="R3580" s="203">
        <f t="shared" si="211"/>
        <v>0</v>
      </c>
      <c r="S3580" s="213">
        <f>IF(M3580="nvt",0,IF(O3580&gt;0,VLOOKUP(M3580,'3-Productie normen'!A:K,VLOOKUP(O3580,'3-Productie normen'!$B$34:$C$35,2,FALSE),FALSE)))</f>
        <v>0</v>
      </c>
      <c r="T3580" s="213">
        <f t="shared" si="212"/>
        <v>0</v>
      </c>
      <c r="U3580" s="572"/>
    </row>
    <row r="3581" spans="1:21" ht="14.15" customHeight="1">
      <c r="A3581" s="231">
        <v>3581</v>
      </c>
      <c r="B3581" s="262" t="s">
        <v>97</v>
      </c>
      <c r="C3581" s="199" t="s">
        <v>3469</v>
      </c>
      <c r="D3581" s="199" t="s">
        <v>2493</v>
      </c>
      <c r="E3581" s="199" t="s">
        <v>3470</v>
      </c>
      <c r="F3581" s="199" t="s">
        <v>176</v>
      </c>
      <c r="G3581" s="199" t="s">
        <v>377</v>
      </c>
      <c r="H3581" s="199" t="s">
        <v>3471</v>
      </c>
      <c r="I3581" s="200" t="s">
        <v>143</v>
      </c>
      <c r="J3581" s="199" t="s">
        <v>255</v>
      </c>
      <c r="K3581" s="199" t="s">
        <v>256</v>
      </c>
      <c r="L3581" s="199" t="s">
        <v>143</v>
      </c>
      <c r="M3581" s="199" t="s">
        <v>143</v>
      </c>
      <c r="N3581" s="201">
        <v>0.39710000000000001</v>
      </c>
      <c r="O3581" s="202"/>
      <c r="P3581" s="202"/>
      <c r="Q3581" s="203">
        <f t="shared" si="210"/>
        <v>0</v>
      </c>
      <c r="R3581" s="203">
        <f t="shared" si="211"/>
        <v>0</v>
      </c>
      <c r="S3581" s="213">
        <f>IF(M3581="nvt",0,IF(O3581&gt;0,VLOOKUP(M3581,'3-Productie normen'!A:K,VLOOKUP(O3581,'3-Productie normen'!$B$34:$C$35,2,FALSE),FALSE)))</f>
        <v>0</v>
      </c>
      <c r="T3581" s="213">
        <f t="shared" si="212"/>
        <v>0</v>
      </c>
      <c r="U3581" s="572"/>
    </row>
    <row r="3582" spans="1:21" ht="14.15" customHeight="1">
      <c r="A3582" s="231">
        <v>3582</v>
      </c>
      <c r="B3582" s="262" t="s">
        <v>97</v>
      </c>
      <c r="C3582" s="199" t="s">
        <v>3469</v>
      </c>
      <c r="D3582" s="199" t="s">
        <v>2493</v>
      </c>
      <c r="E3582" s="199" t="s">
        <v>3470</v>
      </c>
      <c r="F3582" s="199" t="s">
        <v>176</v>
      </c>
      <c r="G3582" s="199" t="s">
        <v>377</v>
      </c>
      <c r="H3582" s="199" t="s">
        <v>3472</v>
      </c>
      <c r="I3582" s="200" t="s">
        <v>143</v>
      </c>
      <c r="J3582" s="199" t="s">
        <v>255</v>
      </c>
      <c r="K3582" s="199" t="s">
        <v>256</v>
      </c>
      <c r="L3582" s="199" t="s">
        <v>143</v>
      </c>
      <c r="M3582" s="199" t="s">
        <v>143</v>
      </c>
      <c r="N3582" s="201">
        <v>0.39710000000000001</v>
      </c>
      <c r="O3582" s="202"/>
      <c r="P3582" s="202"/>
      <c r="Q3582" s="203">
        <f t="shared" si="210"/>
        <v>0</v>
      </c>
      <c r="R3582" s="203">
        <f t="shared" si="211"/>
        <v>0</v>
      </c>
      <c r="S3582" s="213">
        <f>IF(M3582="nvt",0,IF(O3582&gt;0,VLOOKUP(M3582,'3-Productie normen'!A:K,VLOOKUP(O3582,'3-Productie normen'!$B$34:$C$35,2,FALSE),FALSE)))</f>
        <v>0</v>
      </c>
      <c r="T3582" s="213">
        <f t="shared" si="212"/>
        <v>0</v>
      </c>
      <c r="U3582" s="572"/>
    </row>
    <row r="3583" spans="1:21" ht="14.15" customHeight="1">
      <c r="A3583" s="231">
        <v>3583</v>
      </c>
      <c r="B3583" s="262" t="s">
        <v>97</v>
      </c>
      <c r="C3583" s="199" t="s">
        <v>3469</v>
      </c>
      <c r="D3583" s="199" t="s">
        <v>2493</v>
      </c>
      <c r="E3583" s="199" t="s">
        <v>3470</v>
      </c>
      <c r="F3583" s="199" t="s">
        <v>176</v>
      </c>
      <c r="G3583" s="199" t="s">
        <v>377</v>
      </c>
      <c r="H3583" s="199" t="s">
        <v>183</v>
      </c>
      <c r="I3583" s="200" t="s">
        <v>143</v>
      </c>
      <c r="J3583" s="199" t="s">
        <v>179</v>
      </c>
      <c r="K3583" s="199" t="s">
        <v>265</v>
      </c>
      <c r="L3583" s="199" t="s">
        <v>143</v>
      </c>
      <c r="M3583" s="199" t="s">
        <v>143</v>
      </c>
      <c r="N3583" s="201">
        <v>11.7004</v>
      </c>
      <c r="O3583" s="202"/>
      <c r="P3583" s="202"/>
      <c r="Q3583" s="203">
        <f t="shared" si="210"/>
        <v>0</v>
      </c>
      <c r="R3583" s="203">
        <f t="shared" si="211"/>
        <v>0</v>
      </c>
      <c r="S3583" s="213">
        <f>IF(M3583="nvt",0,IF(O3583&gt;0,VLOOKUP(M3583,'3-Productie normen'!A:K,VLOOKUP(O3583,'3-Productie normen'!$B$34:$C$35,2,FALSE),FALSE)))</f>
        <v>0</v>
      </c>
      <c r="T3583" s="213">
        <f t="shared" si="212"/>
        <v>0</v>
      </c>
      <c r="U3583" s="572"/>
    </row>
    <row r="3584" spans="1:21" ht="14.15" customHeight="1">
      <c r="A3584" s="231">
        <v>3584</v>
      </c>
      <c r="B3584" s="262" t="s">
        <v>97</v>
      </c>
      <c r="C3584" s="199" t="s">
        <v>3469</v>
      </c>
      <c r="D3584" s="199" t="s">
        <v>2493</v>
      </c>
      <c r="E3584" s="199" t="s">
        <v>3470</v>
      </c>
      <c r="F3584" s="199" t="s">
        <v>176</v>
      </c>
      <c r="G3584" s="199" t="s">
        <v>377</v>
      </c>
      <c r="H3584" s="199" t="s">
        <v>184</v>
      </c>
      <c r="I3584" s="200" t="s">
        <v>143</v>
      </c>
      <c r="J3584" s="199" t="s">
        <v>222</v>
      </c>
      <c r="K3584" s="199" t="s">
        <v>279</v>
      </c>
      <c r="L3584" s="199" t="s">
        <v>143</v>
      </c>
      <c r="M3584" s="199" t="s">
        <v>143</v>
      </c>
      <c r="N3584" s="201">
        <v>2.7721</v>
      </c>
      <c r="O3584" s="202"/>
      <c r="P3584" s="202"/>
      <c r="Q3584" s="203">
        <f t="shared" si="210"/>
        <v>0</v>
      </c>
      <c r="R3584" s="203">
        <f t="shared" si="211"/>
        <v>0</v>
      </c>
      <c r="S3584" s="213">
        <f>IF(M3584="nvt",0,IF(O3584&gt;0,VLOOKUP(M3584,'3-Productie normen'!A:K,VLOOKUP(O3584,'3-Productie normen'!$B$34:$C$35,2,FALSE),FALSE)))</f>
        <v>0</v>
      </c>
      <c r="T3584" s="213">
        <f t="shared" si="212"/>
        <v>0</v>
      </c>
      <c r="U3584" s="572"/>
    </row>
    <row r="3585" spans="1:21" ht="14.15" customHeight="1">
      <c r="A3585" s="232">
        <v>3585</v>
      </c>
      <c r="B3585" s="262" t="s">
        <v>97</v>
      </c>
      <c r="C3585" s="199" t="s">
        <v>3469</v>
      </c>
      <c r="D3585" s="199" t="s">
        <v>2493</v>
      </c>
      <c r="E3585" s="199" t="s">
        <v>3470</v>
      </c>
      <c r="F3585" s="199" t="s">
        <v>176</v>
      </c>
      <c r="G3585" s="199" t="s">
        <v>377</v>
      </c>
      <c r="H3585" s="199" t="s">
        <v>3473</v>
      </c>
      <c r="I3585" s="200" t="s">
        <v>143</v>
      </c>
      <c r="J3585" s="199" t="s">
        <v>222</v>
      </c>
      <c r="K3585" s="199" t="s">
        <v>223</v>
      </c>
      <c r="L3585" s="199" t="s">
        <v>143</v>
      </c>
      <c r="M3585" s="199" t="s">
        <v>143</v>
      </c>
      <c r="N3585" s="201">
        <v>2.2591999999999999</v>
      </c>
      <c r="O3585" s="202"/>
      <c r="P3585" s="202"/>
      <c r="Q3585" s="203">
        <f t="shared" si="210"/>
        <v>0</v>
      </c>
      <c r="R3585" s="203">
        <f t="shared" si="211"/>
        <v>0</v>
      </c>
      <c r="S3585" s="213">
        <f>IF(M3585="nvt",0,IF(O3585&gt;0,VLOOKUP(M3585,'3-Productie normen'!A:K,VLOOKUP(O3585,'3-Productie normen'!$B$34:$C$35,2,FALSE),FALSE)))</f>
        <v>0</v>
      </c>
      <c r="T3585" s="213">
        <f t="shared" si="212"/>
        <v>0</v>
      </c>
      <c r="U3585" s="572"/>
    </row>
    <row r="3586" spans="1:21" ht="14.15" customHeight="1">
      <c r="A3586" s="231">
        <v>3586</v>
      </c>
      <c r="B3586" s="262" t="s">
        <v>97</v>
      </c>
      <c r="C3586" s="199" t="s">
        <v>3469</v>
      </c>
      <c r="D3586" s="199" t="s">
        <v>2493</v>
      </c>
      <c r="E3586" s="199" t="s">
        <v>3470</v>
      </c>
      <c r="F3586" s="199" t="s">
        <v>176</v>
      </c>
      <c r="G3586" s="199" t="s">
        <v>377</v>
      </c>
      <c r="H3586" s="199" t="s">
        <v>3474</v>
      </c>
      <c r="I3586" s="200" t="s">
        <v>143</v>
      </c>
      <c r="J3586" s="199" t="s">
        <v>209</v>
      </c>
      <c r="K3586" s="199" t="s">
        <v>210</v>
      </c>
      <c r="L3586" s="199" t="s">
        <v>143</v>
      </c>
      <c r="M3586" s="199" t="s">
        <v>143</v>
      </c>
      <c r="N3586" s="201">
        <v>0.3276</v>
      </c>
      <c r="O3586" s="202"/>
      <c r="P3586" s="202"/>
      <c r="Q3586" s="203">
        <f t="shared" si="210"/>
        <v>0</v>
      </c>
      <c r="R3586" s="203">
        <f t="shared" si="211"/>
        <v>0</v>
      </c>
      <c r="S3586" s="213">
        <f>IF(M3586="nvt",0,IF(O3586&gt;0,VLOOKUP(M3586,'3-Productie normen'!A:K,VLOOKUP(O3586,'3-Productie normen'!$B$34:$C$35,2,FALSE),FALSE)))</f>
        <v>0</v>
      </c>
      <c r="T3586" s="213">
        <f t="shared" si="212"/>
        <v>0</v>
      </c>
      <c r="U3586" s="572"/>
    </row>
    <row r="3587" spans="1:21" ht="14.15" customHeight="1">
      <c r="A3587" s="231">
        <v>3587</v>
      </c>
      <c r="B3587" s="262" t="s">
        <v>97</v>
      </c>
      <c r="C3587" s="199" t="s">
        <v>3469</v>
      </c>
      <c r="D3587" s="199" t="s">
        <v>2493</v>
      </c>
      <c r="E3587" s="199" t="s">
        <v>3470</v>
      </c>
      <c r="F3587" s="199" t="s">
        <v>176</v>
      </c>
      <c r="G3587" s="199" t="s">
        <v>377</v>
      </c>
      <c r="H3587" s="199" t="s">
        <v>3475</v>
      </c>
      <c r="I3587" s="200" t="s">
        <v>143</v>
      </c>
      <c r="J3587" s="199" t="s">
        <v>222</v>
      </c>
      <c r="K3587" s="199" t="s">
        <v>223</v>
      </c>
      <c r="L3587" s="199" t="s">
        <v>143</v>
      </c>
      <c r="M3587" s="199" t="s">
        <v>143</v>
      </c>
      <c r="N3587" s="201">
        <v>1.3728</v>
      </c>
      <c r="O3587" s="202"/>
      <c r="P3587" s="202"/>
      <c r="Q3587" s="203">
        <f t="shared" si="210"/>
        <v>0</v>
      </c>
      <c r="R3587" s="203">
        <f t="shared" si="211"/>
        <v>0</v>
      </c>
      <c r="S3587" s="213">
        <f>IF(M3587="nvt",0,IF(O3587&gt;0,VLOOKUP(M3587,'3-Productie normen'!A:K,VLOOKUP(O3587,'3-Productie normen'!$B$34:$C$35,2,FALSE),FALSE)))</f>
        <v>0</v>
      </c>
      <c r="T3587" s="213">
        <f t="shared" si="212"/>
        <v>0</v>
      </c>
      <c r="U3587" s="572"/>
    </row>
    <row r="3588" spans="1:21" ht="14.15" customHeight="1">
      <c r="A3588" s="231">
        <v>3588</v>
      </c>
      <c r="B3588" s="262" t="s">
        <v>97</v>
      </c>
      <c r="C3588" s="199" t="s">
        <v>3469</v>
      </c>
      <c r="D3588" s="199" t="s">
        <v>2493</v>
      </c>
      <c r="E3588" s="199" t="s">
        <v>3470</v>
      </c>
      <c r="F3588" s="199" t="s">
        <v>176</v>
      </c>
      <c r="G3588" s="199" t="s">
        <v>377</v>
      </c>
      <c r="H3588" s="199" t="s">
        <v>185</v>
      </c>
      <c r="I3588" s="200" t="s">
        <v>143</v>
      </c>
      <c r="J3588" s="199" t="s">
        <v>209</v>
      </c>
      <c r="K3588" s="199" t="s">
        <v>213</v>
      </c>
      <c r="L3588" s="199" t="s">
        <v>143</v>
      </c>
      <c r="M3588" s="199" t="s">
        <v>143</v>
      </c>
      <c r="N3588" s="201">
        <v>4.0128000000000004</v>
      </c>
      <c r="O3588" s="202"/>
      <c r="P3588" s="202"/>
      <c r="Q3588" s="203">
        <f t="shared" si="210"/>
        <v>0</v>
      </c>
      <c r="R3588" s="203">
        <f t="shared" si="211"/>
        <v>0</v>
      </c>
      <c r="S3588" s="213">
        <f>IF(M3588="nvt",0,IF(O3588&gt;0,VLOOKUP(M3588,'3-Productie normen'!A:K,VLOOKUP(O3588,'3-Productie normen'!$B$34:$C$35,2,FALSE),FALSE)))</f>
        <v>0</v>
      </c>
      <c r="T3588" s="213">
        <f t="shared" si="212"/>
        <v>0</v>
      </c>
      <c r="U3588" s="572"/>
    </row>
    <row r="3589" spans="1:21" ht="14.15" customHeight="1">
      <c r="A3589" s="231">
        <v>3589</v>
      </c>
      <c r="B3589" s="262" t="s">
        <v>97</v>
      </c>
      <c r="C3589" s="199" t="s">
        <v>3469</v>
      </c>
      <c r="D3589" s="199" t="s">
        <v>2493</v>
      </c>
      <c r="E3589" s="199" t="s">
        <v>3470</v>
      </c>
      <c r="F3589" s="199" t="s">
        <v>176</v>
      </c>
      <c r="G3589" s="199" t="s">
        <v>377</v>
      </c>
      <c r="H3589" s="199" t="s">
        <v>186</v>
      </c>
      <c r="I3589" s="200" t="s">
        <v>143</v>
      </c>
      <c r="J3589" s="199" t="s">
        <v>179</v>
      </c>
      <c r="K3589" s="199" t="s">
        <v>179</v>
      </c>
      <c r="L3589" s="199" t="s">
        <v>143</v>
      </c>
      <c r="M3589" s="199" t="s">
        <v>143</v>
      </c>
      <c r="N3589" s="201">
        <v>15.5792</v>
      </c>
      <c r="O3589" s="202"/>
      <c r="P3589" s="202"/>
      <c r="Q3589" s="203">
        <f t="shared" si="210"/>
        <v>0</v>
      </c>
      <c r="R3589" s="203">
        <f t="shared" si="211"/>
        <v>0</v>
      </c>
      <c r="S3589" s="213">
        <f>IF(M3589="nvt",0,IF(O3589&gt;0,VLOOKUP(M3589,'3-Productie normen'!A:K,VLOOKUP(O3589,'3-Productie normen'!$B$34:$C$35,2,FALSE),FALSE)))</f>
        <v>0</v>
      </c>
      <c r="T3589" s="213">
        <f t="shared" si="212"/>
        <v>0</v>
      </c>
      <c r="U3589" s="572"/>
    </row>
    <row r="3590" spans="1:21" ht="14.15" customHeight="1">
      <c r="A3590" s="231">
        <v>3590</v>
      </c>
      <c r="B3590" s="262" t="s">
        <v>97</v>
      </c>
      <c r="C3590" s="199" t="s">
        <v>3469</v>
      </c>
      <c r="D3590" s="199" t="s">
        <v>2493</v>
      </c>
      <c r="E3590" s="199" t="s">
        <v>3476</v>
      </c>
      <c r="F3590" s="199" t="s">
        <v>176</v>
      </c>
      <c r="G3590" s="199" t="s">
        <v>377</v>
      </c>
      <c r="H3590" s="199" t="s">
        <v>2461</v>
      </c>
      <c r="I3590" s="200" t="s">
        <v>125</v>
      </c>
      <c r="J3590" s="199" t="s">
        <v>222</v>
      </c>
      <c r="K3590" s="199" t="s">
        <v>240</v>
      </c>
      <c r="L3590" s="199" t="s">
        <v>180</v>
      </c>
      <c r="M3590" s="199" t="s">
        <v>124</v>
      </c>
      <c r="N3590" s="201">
        <v>12.5238</v>
      </c>
      <c r="O3590" s="202" t="s">
        <v>81</v>
      </c>
      <c r="P3590" s="202"/>
      <c r="Q3590" s="203">
        <f t="shared" si="210"/>
        <v>0</v>
      </c>
      <c r="R3590" s="203">
        <f t="shared" si="211"/>
        <v>0</v>
      </c>
      <c r="S3590" s="213">
        <f>IF(M3590="nvt",0,IF(O3590&gt;0,VLOOKUP(M3590,'3-Productie normen'!A:K,VLOOKUP(O3590,'3-Productie normen'!$B$34:$C$35,2,FALSE),FALSE)))</f>
        <v>0</v>
      </c>
      <c r="T3590" s="213">
        <f t="shared" si="212"/>
        <v>0</v>
      </c>
      <c r="U3590" s="572"/>
    </row>
    <row r="3591" spans="1:21" ht="14.15" customHeight="1">
      <c r="A3591" s="231">
        <v>3591</v>
      </c>
      <c r="B3591" s="262" t="s">
        <v>97</v>
      </c>
      <c r="C3591" s="199" t="s">
        <v>3469</v>
      </c>
      <c r="D3591" s="199" t="s">
        <v>2493</v>
      </c>
      <c r="E3591" s="199" t="s">
        <v>3476</v>
      </c>
      <c r="F3591" s="199" t="s">
        <v>176</v>
      </c>
      <c r="G3591" s="199" t="s">
        <v>377</v>
      </c>
      <c r="H3591" s="199" t="s">
        <v>2462</v>
      </c>
      <c r="I3591" s="200" t="s">
        <v>143</v>
      </c>
      <c r="J3591" s="199" t="s">
        <v>255</v>
      </c>
      <c r="K3591" s="199" t="s">
        <v>566</v>
      </c>
      <c r="L3591" s="199" t="s">
        <v>381</v>
      </c>
      <c r="M3591" s="199" t="s">
        <v>143</v>
      </c>
      <c r="N3591" s="201">
        <v>139.02260000000001</v>
      </c>
      <c r="O3591" s="202"/>
      <c r="P3591" s="202"/>
      <c r="Q3591" s="203">
        <f t="shared" si="210"/>
        <v>0</v>
      </c>
      <c r="R3591" s="203">
        <f t="shared" si="211"/>
        <v>0</v>
      </c>
      <c r="S3591" s="213">
        <f>IF(M3591="nvt",0,IF(O3591&gt;0,VLOOKUP(M3591,'3-Productie normen'!A:K,VLOOKUP(O3591,'3-Productie normen'!$B$34:$C$35,2,FALSE),FALSE)))</f>
        <v>0</v>
      </c>
      <c r="T3591" s="213">
        <f t="shared" si="212"/>
        <v>0</v>
      </c>
      <c r="U3591" s="572"/>
    </row>
    <row r="3592" spans="1:21" ht="14.15" customHeight="1">
      <c r="A3592" s="231">
        <v>3592</v>
      </c>
      <c r="B3592" s="262" t="s">
        <v>97</v>
      </c>
      <c r="C3592" s="199" t="s">
        <v>3469</v>
      </c>
      <c r="D3592" s="199" t="s">
        <v>2493</v>
      </c>
      <c r="E3592" s="199" t="s">
        <v>3476</v>
      </c>
      <c r="F3592" s="199" t="s">
        <v>176</v>
      </c>
      <c r="G3592" s="199" t="s">
        <v>377</v>
      </c>
      <c r="H3592" s="199" t="s">
        <v>3477</v>
      </c>
      <c r="I3592" s="200" t="s">
        <v>143</v>
      </c>
      <c r="J3592" s="199" t="s">
        <v>255</v>
      </c>
      <c r="K3592" s="199" t="s">
        <v>566</v>
      </c>
      <c r="L3592" s="199" t="s">
        <v>180</v>
      </c>
      <c r="M3592" s="199" t="s">
        <v>143</v>
      </c>
      <c r="N3592" s="201">
        <v>12.584</v>
      </c>
      <c r="O3592" s="202"/>
      <c r="P3592" s="202"/>
      <c r="Q3592" s="203">
        <f t="shared" si="210"/>
        <v>0</v>
      </c>
      <c r="R3592" s="203">
        <f t="shared" si="211"/>
        <v>0</v>
      </c>
      <c r="S3592" s="213">
        <f>IF(M3592="nvt",0,IF(O3592&gt;0,VLOOKUP(M3592,'3-Productie normen'!A:K,VLOOKUP(O3592,'3-Productie normen'!$B$34:$C$35,2,FALSE),FALSE)))</f>
        <v>0</v>
      </c>
      <c r="T3592" s="213">
        <f t="shared" si="212"/>
        <v>0</v>
      </c>
      <c r="U3592" s="572"/>
    </row>
    <row r="3593" spans="1:21" ht="14.15" customHeight="1">
      <c r="A3593" s="232">
        <v>3593</v>
      </c>
      <c r="B3593" s="262" t="s">
        <v>97</v>
      </c>
      <c r="C3593" s="199" t="s">
        <v>3469</v>
      </c>
      <c r="D3593" s="199" t="s">
        <v>2493</v>
      </c>
      <c r="E3593" s="199" t="s">
        <v>3476</v>
      </c>
      <c r="F3593" s="199" t="s">
        <v>176</v>
      </c>
      <c r="G3593" s="199" t="s">
        <v>377</v>
      </c>
      <c r="H3593" s="199" t="s">
        <v>3478</v>
      </c>
      <c r="I3593" s="200" t="s">
        <v>143</v>
      </c>
      <c r="J3593" s="199" t="s">
        <v>255</v>
      </c>
      <c r="K3593" s="199" t="s">
        <v>256</v>
      </c>
      <c r="L3593" s="199" t="s">
        <v>180</v>
      </c>
      <c r="M3593" s="199" t="s">
        <v>143</v>
      </c>
      <c r="N3593" s="201">
        <v>23.4</v>
      </c>
      <c r="O3593" s="202"/>
      <c r="P3593" s="202"/>
      <c r="Q3593" s="203">
        <f t="shared" si="210"/>
        <v>0</v>
      </c>
      <c r="R3593" s="203">
        <f t="shared" si="211"/>
        <v>0</v>
      </c>
      <c r="S3593" s="213">
        <f>IF(M3593="nvt",0,IF(O3593&gt;0,VLOOKUP(M3593,'3-Productie normen'!A:K,VLOOKUP(O3593,'3-Productie normen'!$B$34:$C$35,2,FALSE),FALSE)))</f>
        <v>0</v>
      </c>
      <c r="T3593" s="213">
        <f t="shared" si="212"/>
        <v>0</v>
      </c>
      <c r="U3593" s="572"/>
    </row>
    <row r="3594" spans="1:21" ht="14.15" customHeight="1">
      <c r="A3594" s="231">
        <v>3594</v>
      </c>
      <c r="B3594" s="262" t="s">
        <v>97</v>
      </c>
      <c r="C3594" s="199" t="s">
        <v>3469</v>
      </c>
      <c r="D3594" s="199" t="s">
        <v>2493</v>
      </c>
      <c r="E3594" s="199" t="s">
        <v>3476</v>
      </c>
      <c r="F3594" s="199" t="s">
        <v>176</v>
      </c>
      <c r="G3594" s="199" t="s">
        <v>377</v>
      </c>
      <c r="H3594" s="199" t="s">
        <v>3479</v>
      </c>
      <c r="I3594" s="200" t="s">
        <v>127</v>
      </c>
      <c r="J3594" s="199" t="s">
        <v>379</v>
      </c>
      <c r="K3594" s="199" t="s">
        <v>379</v>
      </c>
      <c r="L3594" s="199" t="s">
        <v>180</v>
      </c>
      <c r="M3594" s="199" t="s">
        <v>128</v>
      </c>
      <c r="N3594" s="201">
        <v>56.239400000000003</v>
      </c>
      <c r="O3594" s="202">
        <v>255</v>
      </c>
      <c r="P3594" s="202"/>
      <c r="Q3594" s="203">
        <f t="shared" si="210"/>
        <v>0</v>
      </c>
      <c r="R3594" s="203">
        <f t="shared" si="211"/>
        <v>0</v>
      </c>
      <c r="S3594" s="213">
        <f>IF(M3594="nvt",0,IF(O3594&gt;0,VLOOKUP(M3594,'3-Productie normen'!A:K,VLOOKUP(O3594,'3-Productie normen'!$B$34:$C$35,2,FALSE),FALSE)))</f>
        <v>0</v>
      </c>
      <c r="T3594" s="213">
        <f t="shared" si="212"/>
        <v>0</v>
      </c>
      <c r="U3594" s="572"/>
    </row>
    <row r="3595" spans="1:21" ht="14.15" customHeight="1">
      <c r="A3595" s="231">
        <v>3595</v>
      </c>
      <c r="B3595" s="262" t="s">
        <v>97</v>
      </c>
      <c r="C3595" s="199" t="s">
        <v>3469</v>
      </c>
      <c r="D3595" s="199" t="s">
        <v>2493</v>
      </c>
      <c r="E3595" s="199" t="s">
        <v>3476</v>
      </c>
      <c r="F3595" s="199" t="s">
        <v>176</v>
      </c>
      <c r="G3595" s="199" t="s">
        <v>377</v>
      </c>
      <c r="H3595" s="199" t="s">
        <v>3480</v>
      </c>
      <c r="I3595" s="200" t="s">
        <v>127</v>
      </c>
      <c r="J3595" s="199" t="s">
        <v>255</v>
      </c>
      <c r="K3595" s="199" t="s">
        <v>566</v>
      </c>
      <c r="L3595" s="199" t="s">
        <v>180</v>
      </c>
      <c r="M3595" s="199" t="s">
        <v>128</v>
      </c>
      <c r="N3595" s="201">
        <v>29.969100000000001</v>
      </c>
      <c r="O3595" s="202">
        <v>255</v>
      </c>
      <c r="P3595" s="202"/>
      <c r="Q3595" s="203">
        <f t="shared" si="210"/>
        <v>0</v>
      </c>
      <c r="R3595" s="203">
        <f t="shared" si="211"/>
        <v>0</v>
      </c>
      <c r="S3595" s="213">
        <f>IF(M3595="nvt",0,IF(O3595&gt;0,VLOOKUP(M3595,'3-Productie normen'!A:K,VLOOKUP(O3595,'3-Productie normen'!$B$34:$C$35,2,FALSE),FALSE)))</f>
        <v>0</v>
      </c>
      <c r="T3595" s="213">
        <f t="shared" si="212"/>
        <v>0</v>
      </c>
      <c r="U3595" s="572"/>
    </row>
    <row r="3596" spans="1:21" ht="14.15" customHeight="1">
      <c r="A3596" s="231">
        <v>3596</v>
      </c>
      <c r="B3596" s="262" t="s">
        <v>97</v>
      </c>
      <c r="C3596" s="199" t="s">
        <v>3469</v>
      </c>
      <c r="D3596" s="199" t="s">
        <v>2493</v>
      </c>
      <c r="E3596" s="199" t="s">
        <v>3476</v>
      </c>
      <c r="F3596" s="199" t="s">
        <v>176</v>
      </c>
      <c r="G3596" s="199" t="s">
        <v>377</v>
      </c>
      <c r="H3596" s="199" t="s">
        <v>3481</v>
      </c>
      <c r="I3596" s="200" t="s">
        <v>127</v>
      </c>
      <c r="J3596" s="199" t="s">
        <v>255</v>
      </c>
      <c r="K3596" s="199" t="s">
        <v>566</v>
      </c>
      <c r="L3596" s="199" t="s">
        <v>180</v>
      </c>
      <c r="M3596" s="199" t="s">
        <v>128</v>
      </c>
      <c r="N3596" s="201">
        <v>28.778700000000001</v>
      </c>
      <c r="O3596" s="202">
        <v>255</v>
      </c>
      <c r="P3596" s="202"/>
      <c r="Q3596" s="203">
        <f t="shared" si="210"/>
        <v>0</v>
      </c>
      <c r="R3596" s="203">
        <f t="shared" si="211"/>
        <v>0</v>
      </c>
      <c r="S3596" s="213">
        <f>IF(M3596="nvt",0,IF(O3596&gt;0,VLOOKUP(M3596,'3-Productie normen'!A:K,VLOOKUP(O3596,'3-Productie normen'!$B$34:$C$35,2,FALSE),FALSE)))</f>
        <v>0</v>
      </c>
      <c r="T3596" s="213">
        <f t="shared" si="212"/>
        <v>0</v>
      </c>
      <c r="U3596" s="572"/>
    </row>
    <row r="3597" spans="1:21" ht="14.15" customHeight="1">
      <c r="A3597" s="231">
        <v>3597</v>
      </c>
      <c r="B3597" s="262" t="s">
        <v>97</v>
      </c>
      <c r="C3597" s="199" t="s">
        <v>3469</v>
      </c>
      <c r="D3597" s="199" t="s">
        <v>2493</v>
      </c>
      <c r="E3597" s="199" t="s">
        <v>3476</v>
      </c>
      <c r="F3597" s="199" t="s">
        <v>176</v>
      </c>
      <c r="G3597" s="199" t="s">
        <v>377</v>
      </c>
      <c r="H3597" s="199" t="s">
        <v>3482</v>
      </c>
      <c r="I3597" s="200" t="s">
        <v>143</v>
      </c>
      <c r="J3597" s="199" t="s">
        <v>379</v>
      </c>
      <c r="K3597" s="199" t="s">
        <v>379</v>
      </c>
      <c r="L3597" s="199" t="s">
        <v>180</v>
      </c>
      <c r="M3597" s="199" t="s">
        <v>143</v>
      </c>
      <c r="N3597" s="201">
        <v>37.632599999999996</v>
      </c>
      <c r="O3597" s="202"/>
      <c r="P3597" s="202"/>
      <c r="Q3597" s="203">
        <f t="shared" si="210"/>
        <v>0</v>
      </c>
      <c r="R3597" s="203">
        <f t="shared" si="211"/>
        <v>0</v>
      </c>
      <c r="S3597" s="213">
        <f>IF(M3597="nvt",0,IF(O3597&gt;0,VLOOKUP(M3597,'3-Productie normen'!A:K,VLOOKUP(O3597,'3-Productie normen'!$B$34:$C$35,2,FALSE),FALSE)))</f>
        <v>0</v>
      </c>
      <c r="T3597" s="213">
        <f t="shared" si="212"/>
        <v>0</v>
      </c>
      <c r="U3597" s="572"/>
    </row>
    <row r="3598" spans="1:21" ht="14.15" customHeight="1">
      <c r="A3598" s="231">
        <v>3598</v>
      </c>
      <c r="B3598" s="262" t="s">
        <v>97</v>
      </c>
      <c r="C3598" s="199" t="s">
        <v>3469</v>
      </c>
      <c r="D3598" s="199" t="s">
        <v>2493</v>
      </c>
      <c r="E3598" s="199" t="s">
        <v>3476</v>
      </c>
      <c r="F3598" s="199" t="s">
        <v>176</v>
      </c>
      <c r="G3598" s="199" t="s">
        <v>377</v>
      </c>
      <c r="H3598" s="199" t="s">
        <v>3483</v>
      </c>
      <c r="I3598" s="200" t="s">
        <v>130</v>
      </c>
      <c r="J3598" s="199" t="s">
        <v>222</v>
      </c>
      <c r="K3598" s="199" t="s">
        <v>237</v>
      </c>
      <c r="L3598" s="199" t="s">
        <v>263</v>
      </c>
      <c r="M3598" s="199" t="s">
        <v>238</v>
      </c>
      <c r="N3598" s="201">
        <v>36.6</v>
      </c>
      <c r="O3598" s="202" t="s">
        <v>81</v>
      </c>
      <c r="P3598" s="202"/>
      <c r="Q3598" s="203">
        <f t="shared" si="210"/>
        <v>0</v>
      </c>
      <c r="R3598" s="203">
        <f t="shared" si="211"/>
        <v>0</v>
      </c>
      <c r="S3598" s="213">
        <f>IF(M3598="nvt",0,IF(O3598&gt;0,VLOOKUP(M3598,'3-Productie normen'!A:K,VLOOKUP(O3598,'3-Productie normen'!$B$34:$C$35,2,FALSE),FALSE)))</f>
        <v>0</v>
      </c>
      <c r="T3598" s="213">
        <f t="shared" si="212"/>
        <v>0</v>
      </c>
      <c r="U3598" s="572"/>
    </row>
    <row r="3599" spans="1:21" ht="14.15" customHeight="1">
      <c r="A3599" s="231">
        <v>3599</v>
      </c>
      <c r="B3599" s="262" t="s">
        <v>97</v>
      </c>
      <c r="C3599" s="199" t="s">
        <v>3469</v>
      </c>
      <c r="D3599" s="199" t="s">
        <v>2493</v>
      </c>
      <c r="E3599" s="199" t="s">
        <v>3476</v>
      </c>
      <c r="F3599" s="199" t="s">
        <v>176</v>
      </c>
      <c r="G3599" s="199" t="s">
        <v>377</v>
      </c>
      <c r="H3599" s="199" t="s">
        <v>3484</v>
      </c>
      <c r="I3599" s="200" t="s">
        <v>125</v>
      </c>
      <c r="J3599" s="199" t="s">
        <v>222</v>
      </c>
      <c r="K3599" s="199" t="s">
        <v>240</v>
      </c>
      <c r="L3599" s="199" t="s">
        <v>263</v>
      </c>
      <c r="M3599" s="199" t="s">
        <v>124</v>
      </c>
      <c r="N3599" s="201">
        <v>2.4</v>
      </c>
      <c r="O3599" s="202" t="s">
        <v>81</v>
      </c>
      <c r="P3599" s="202"/>
      <c r="Q3599" s="203">
        <f t="shared" si="210"/>
        <v>0</v>
      </c>
      <c r="R3599" s="203">
        <f t="shared" si="211"/>
        <v>0</v>
      </c>
      <c r="S3599" s="213">
        <f>IF(M3599="nvt",0,IF(O3599&gt;0,VLOOKUP(M3599,'3-Productie normen'!A:K,VLOOKUP(O3599,'3-Productie normen'!$B$34:$C$35,2,FALSE),FALSE)))</f>
        <v>0</v>
      </c>
      <c r="T3599" s="213">
        <f t="shared" si="212"/>
        <v>0</v>
      </c>
      <c r="U3599" s="572"/>
    </row>
    <row r="3600" spans="1:21" ht="14.15" customHeight="1">
      <c r="A3600" s="231">
        <v>3600</v>
      </c>
      <c r="B3600" s="262" t="s">
        <v>97</v>
      </c>
      <c r="C3600" s="199" t="s">
        <v>3469</v>
      </c>
      <c r="D3600" s="199" t="s">
        <v>2493</v>
      </c>
      <c r="E3600" s="199" t="s">
        <v>3476</v>
      </c>
      <c r="F3600" s="199" t="s">
        <v>176</v>
      </c>
      <c r="G3600" s="199" t="s">
        <v>377</v>
      </c>
      <c r="H3600" s="199" t="s">
        <v>3485</v>
      </c>
      <c r="I3600" s="200" t="s">
        <v>127</v>
      </c>
      <c r="J3600" s="199" t="s">
        <v>379</v>
      </c>
      <c r="K3600" s="199" t="s">
        <v>380</v>
      </c>
      <c r="L3600" s="199" t="s">
        <v>263</v>
      </c>
      <c r="M3600" s="199" t="s">
        <v>128</v>
      </c>
      <c r="N3600" s="201">
        <v>36.496699999999997</v>
      </c>
      <c r="O3600" s="202">
        <v>255</v>
      </c>
      <c r="P3600" s="202"/>
      <c r="Q3600" s="203">
        <f t="shared" si="210"/>
        <v>0</v>
      </c>
      <c r="R3600" s="203">
        <f t="shared" si="211"/>
        <v>0</v>
      </c>
      <c r="S3600" s="213">
        <f>IF(M3600="nvt",0,IF(O3600&gt;0,VLOOKUP(M3600,'3-Productie normen'!A:K,VLOOKUP(O3600,'3-Productie normen'!$B$34:$C$35,2,FALSE),FALSE)))</f>
        <v>0</v>
      </c>
      <c r="T3600" s="213">
        <f t="shared" si="212"/>
        <v>0</v>
      </c>
      <c r="U3600" s="572"/>
    </row>
    <row r="3601" spans="1:21" ht="14.15" customHeight="1">
      <c r="A3601" s="232">
        <v>3601</v>
      </c>
      <c r="B3601" s="262" t="s">
        <v>97</v>
      </c>
      <c r="C3601" s="199" t="s">
        <v>3469</v>
      </c>
      <c r="D3601" s="199" t="s">
        <v>2493</v>
      </c>
      <c r="E3601" s="199" t="s">
        <v>3476</v>
      </c>
      <c r="F3601" s="199" t="s">
        <v>176</v>
      </c>
      <c r="G3601" s="199" t="s">
        <v>377</v>
      </c>
      <c r="H3601" s="199" t="s">
        <v>3486</v>
      </c>
      <c r="I3601" s="200" t="s">
        <v>127</v>
      </c>
      <c r="J3601" s="199" t="s">
        <v>379</v>
      </c>
      <c r="K3601" s="199" t="s">
        <v>380</v>
      </c>
      <c r="L3601" s="199" t="s">
        <v>180</v>
      </c>
      <c r="M3601" s="199" t="s">
        <v>128</v>
      </c>
      <c r="N3601" s="201">
        <v>65.884399999999999</v>
      </c>
      <c r="O3601" s="202">
        <v>255</v>
      </c>
      <c r="P3601" s="202"/>
      <c r="Q3601" s="203">
        <f t="shared" si="210"/>
        <v>0</v>
      </c>
      <c r="R3601" s="203">
        <f t="shared" si="211"/>
        <v>0</v>
      </c>
      <c r="S3601" s="213">
        <f>IF(M3601="nvt",0,IF(O3601&gt;0,VLOOKUP(M3601,'3-Productie normen'!A:K,VLOOKUP(O3601,'3-Productie normen'!$B$34:$C$35,2,FALSE),FALSE)))</f>
        <v>0</v>
      </c>
      <c r="T3601" s="213">
        <f t="shared" si="212"/>
        <v>0</v>
      </c>
      <c r="U3601" s="572"/>
    </row>
    <row r="3602" spans="1:21" ht="14.15" customHeight="1">
      <c r="A3602" s="231">
        <v>3602</v>
      </c>
      <c r="B3602" s="262" t="s">
        <v>97</v>
      </c>
      <c r="C3602" s="199" t="s">
        <v>3469</v>
      </c>
      <c r="D3602" s="199" t="s">
        <v>2493</v>
      </c>
      <c r="E3602" s="199" t="s">
        <v>3476</v>
      </c>
      <c r="F3602" s="199" t="s">
        <v>176</v>
      </c>
      <c r="G3602" s="199" t="s">
        <v>377</v>
      </c>
      <c r="H3602" s="199" t="s">
        <v>3487</v>
      </c>
      <c r="I3602" s="200" t="s">
        <v>127</v>
      </c>
      <c r="J3602" s="199" t="s">
        <v>379</v>
      </c>
      <c r="K3602" s="199" t="s">
        <v>379</v>
      </c>
      <c r="L3602" s="199" t="s">
        <v>180</v>
      </c>
      <c r="M3602" s="199" t="s">
        <v>128</v>
      </c>
      <c r="N3602" s="201">
        <v>45.7425</v>
      </c>
      <c r="O3602" s="202">
        <v>255</v>
      </c>
      <c r="P3602" s="202"/>
      <c r="Q3602" s="203">
        <f t="shared" si="210"/>
        <v>0</v>
      </c>
      <c r="R3602" s="203">
        <f t="shared" si="211"/>
        <v>0</v>
      </c>
      <c r="S3602" s="213">
        <f>IF(M3602="nvt",0,IF(O3602&gt;0,VLOOKUP(M3602,'3-Productie normen'!A:K,VLOOKUP(O3602,'3-Productie normen'!$B$34:$C$35,2,FALSE),FALSE)))</f>
        <v>0</v>
      </c>
      <c r="T3602" s="213">
        <f t="shared" si="212"/>
        <v>0</v>
      </c>
      <c r="U3602" s="572"/>
    </row>
    <row r="3603" spans="1:21" ht="14.15" customHeight="1">
      <c r="A3603" s="231">
        <v>3603</v>
      </c>
      <c r="B3603" s="262" t="s">
        <v>97</v>
      </c>
      <c r="C3603" s="199" t="s">
        <v>3469</v>
      </c>
      <c r="D3603" s="199" t="s">
        <v>2493</v>
      </c>
      <c r="E3603" s="199" t="s">
        <v>3476</v>
      </c>
      <c r="F3603" s="199" t="s">
        <v>176</v>
      </c>
      <c r="G3603" s="199" t="s">
        <v>377</v>
      </c>
      <c r="H3603" s="199" t="s">
        <v>3488</v>
      </c>
      <c r="I3603" s="200" t="s">
        <v>143</v>
      </c>
      <c r="J3603" s="199" t="s">
        <v>255</v>
      </c>
      <c r="K3603" s="199" t="s">
        <v>256</v>
      </c>
      <c r="L3603" s="199" t="s">
        <v>263</v>
      </c>
      <c r="M3603" s="199" t="s">
        <v>143</v>
      </c>
      <c r="N3603" s="201">
        <v>80.858599999999996</v>
      </c>
      <c r="O3603" s="202"/>
      <c r="P3603" s="202"/>
      <c r="Q3603" s="203">
        <f t="shared" si="210"/>
        <v>0</v>
      </c>
      <c r="R3603" s="203">
        <f t="shared" si="211"/>
        <v>0</v>
      </c>
      <c r="S3603" s="213">
        <f>IF(M3603="nvt",0,IF(O3603&gt;0,VLOOKUP(M3603,'3-Productie normen'!A:K,VLOOKUP(O3603,'3-Productie normen'!$B$34:$C$35,2,FALSE),FALSE)))</f>
        <v>0</v>
      </c>
      <c r="T3603" s="213">
        <f t="shared" si="212"/>
        <v>0</v>
      </c>
      <c r="U3603" s="572"/>
    </row>
    <row r="3604" spans="1:21" ht="14.15" customHeight="1">
      <c r="A3604" s="231">
        <v>3604</v>
      </c>
      <c r="B3604" s="262" t="s">
        <v>97</v>
      </c>
      <c r="C3604" s="199" t="s">
        <v>3469</v>
      </c>
      <c r="D3604" s="199" t="s">
        <v>2493</v>
      </c>
      <c r="E3604" s="199" t="s">
        <v>3476</v>
      </c>
      <c r="F3604" s="199" t="s">
        <v>176</v>
      </c>
      <c r="G3604" s="199" t="s">
        <v>377</v>
      </c>
      <c r="H3604" s="199" t="s">
        <v>3489</v>
      </c>
      <c r="I3604" s="200" t="s">
        <v>130</v>
      </c>
      <c r="J3604" s="199" t="s">
        <v>222</v>
      </c>
      <c r="K3604" s="199" t="s">
        <v>237</v>
      </c>
      <c r="L3604" s="199" t="s">
        <v>263</v>
      </c>
      <c r="M3604" s="199" t="s">
        <v>238</v>
      </c>
      <c r="N3604" s="201">
        <v>7.4086999999999996</v>
      </c>
      <c r="O3604" s="202" t="s">
        <v>81</v>
      </c>
      <c r="P3604" s="202"/>
      <c r="Q3604" s="203">
        <f t="shared" si="210"/>
        <v>0</v>
      </c>
      <c r="R3604" s="203">
        <f t="shared" si="211"/>
        <v>0</v>
      </c>
      <c r="S3604" s="213">
        <f>IF(M3604="nvt",0,IF(O3604&gt;0,VLOOKUP(M3604,'3-Productie normen'!A:K,VLOOKUP(O3604,'3-Productie normen'!$B$34:$C$35,2,FALSE),FALSE)))</f>
        <v>0</v>
      </c>
      <c r="T3604" s="213">
        <f t="shared" si="212"/>
        <v>0</v>
      </c>
      <c r="U3604" s="572"/>
    </row>
    <row r="3605" spans="1:21" ht="14.15" customHeight="1">
      <c r="A3605" s="231">
        <v>3605</v>
      </c>
      <c r="B3605" s="262" t="s">
        <v>97</v>
      </c>
      <c r="C3605" s="199" t="s">
        <v>3469</v>
      </c>
      <c r="D3605" s="199" t="s">
        <v>2493</v>
      </c>
      <c r="E3605" s="199" t="s">
        <v>3476</v>
      </c>
      <c r="F3605" s="199" t="s">
        <v>176</v>
      </c>
      <c r="G3605" s="199" t="s">
        <v>377</v>
      </c>
      <c r="H3605" s="199" t="s">
        <v>3490</v>
      </c>
      <c r="I3605" s="200" t="s">
        <v>133</v>
      </c>
      <c r="J3605" s="199" t="s">
        <v>222</v>
      </c>
      <c r="K3605" s="199" t="s">
        <v>223</v>
      </c>
      <c r="L3605" s="199" t="s">
        <v>387</v>
      </c>
      <c r="M3605" s="199" t="s">
        <v>138</v>
      </c>
      <c r="N3605" s="201">
        <v>1.89</v>
      </c>
      <c r="O3605" s="202" t="s">
        <v>81</v>
      </c>
      <c r="P3605" s="202"/>
      <c r="Q3605" s="203">
        <f t="shared" si="210"/>
        <v>0</v>
      </c>
      <c r="R3605" s="203">
        <f t="shared" si="211"/>
        <v>0</v>
      </c>
      <c r="S3605" s="213">
        <f>IF(M3605="nvt",0,IF(O3605&gt;0,VLOOKUP(M3605,'3-Productie normen'!A:K,VLOOKUP(O3605,'3-Productie normen'!$B$34:$C$35,2,FALSE),FALSE)))</f>
        <v>0</v>
      </c>
      <c r="T3605" s="213">
        <f t="shared" si="212"/>
        <v>0</v>
      </c>
      <c r="U3605" s="572"/>
    </row>
    <row r="3606" spans="1:21" ht="14.15" customHeight="1">
      <c r="A3606" s="231">
        <v>3606</v>
      </c>
      <c r="B3606" s="262" t="s">
        <v>97</v>
      </c>
      <c r="C3606" s="199" t="s">
        <v>3469</v>
      </c>
      <c r="D3606" s="199" t="s">
        <v>2493</v>
      </c>
      <c r="E3606" s="199" t="s">
        <v>3476</v>
      </c>
      <c r="F3606" s="199" t="s">
        <v>176</v>
      </c>
      <c r="G3606" s="199" t="s">
        <v>377</v>
      </c>
      <c r="H3606" s="199" t="s">
        <v>3491</v>
      </c>
      <c r="I3606" s="200" t="s">
        <v>127</v>
      </c>
      <c r="J3606" s="199" t="s">
        <v>179</v>
      </c>
      <c r="K3606" s="199" t="s">
        <v>235</v>
      </c>
      <c r="L3606" s="199" t="s">
        <v>180</v>
      </c>
      <c r="M3606" s="199" t="s">
        <v>128</v>
      </c>
      <c r="N3606" s="201">
        <v>11.068199999999999</v>
      </c>
      <c r="O3606" s="202">
        <v>255</v>
      </c>
      <c r="P3606" s="202"/>
      <c r="Q3606" s="203">
        <f t="shared" si="210"/>
        <v>0</v>
      </c>
      <c r="R3606" s="203">
        <f t="shared" si="211"/>
        <v>0</v>
      </c>
      <c r="S3606" s="213">
        <f>IF(M3606="nvt",0,IF(O3606&gt;0,VLOOKUP(M3606,'3-Productie normen'!A:K,VLOOKUP(O3606,'3-Productie normen'!$B$34:$C$35,2,FALSE),FALSE)))</f>
        <v>0</v>
      </c>
      <c r="T3606" s="213">
        <f t="shared" si="212"/>
        <v>0</v>
      </c>
      <c r="U3606" s="572"/>
    </row>
    <row r="3607" spans="1:21" ht="14.15" customHeight="1">
      <c r="A3607" s="231">
        <v>3607</v>
      </c>
      <c r="B3607" s="262" t="s">
        <v>97</v>
      </c>
      <c r="C3607" s="199" t="s">
        <v>3469</v>
      </c>
      <c r="D3607" s="199" t="s">
        <v>2493</v>
      </c>
      <c r="E3607" s="199" t="s">
        <v>3476</v>
      </c>
      <c r="F3607" s="199" t="s">
        <v>176</v>
      </c>
      <c r="G3607" s="199" t="s">
        <v>377</v>
      </c>
      <c r="H3607" s="199" t="s">
        <v>3492</v>
      </c>
      <c r="I3607" s="200" t="s">
        <v>127</v>
      </c>
      <c r="J3607" s="199" t="s">
        <v>209</v>
      </c>
      <c r="K3607" s="199" t="s">
        <v>213</v>
      </c>
      <c r="L3607" s="199" t="s">
        <v>180</v>
      </c>
      <c r="M3607" s="199" t="s">
        <v>128</v>
      </c>
      <c r="N3607" s="201">
        <v>12.6273</v>
      </c>
      <c r="O3607" s="202">
        <v>255</v>
      </c>
      <c r="P3607" s="202"/>
      <c r="Q3607" s="203">
        <f t="shared" si="210"/>
        <v>0</v>
      </c>
      <c r="R3607" s="203">
        <f t="shared" si="211"/>
        <v>0</v>
      </c>
      <c r="S3607" s="213">
        <f>IF(M3607="nvt",0,IF(O3607&gt;0,VLOOKUP(M3607,'3-Productie normen'!A:K,VLOOKUP(O3607,'3-Productie normen'!$B$34:$C$35,2,FALSE),FALSE)))</f>
        <v>0</v>
      </c>
      <c r="T3607" s="213">
        <f t="shared" si="212"/>
        <v>0</v>
      </c>
      <c r="U3607" s="572"/>
    </row>
    <row r="3608" spans="1:21" ht="14.15" customHeight="1">
      <c r="A3608" s="231">
        <v>3608</v>
      </c>
      <c r="B3608" s="262" t="s">
        <v>97</v>
      </c>
      <c r="C3608" s="199" t="s">
        <v>3469</v>
      </c>
      <c r="D3608" s="199" t="s">
        <v>2493</v>
      </c>
      <c r="E3608" s="199" t="s">
        <v>3493</v>
      </c>
      <c r="F3608" s="199" t="s">
        <v>176</v>
      </c>
      <c r="G3608" s="199" t="s">
        <v>377</v>
      </c>
      <c r="H3608" s="199" t="s">
        <v>2462</v>
      </c>
      <c r="I3608" s="200" t="s">
        <v>127</v>
      </c>
      <c r="J3608" s="199" t="s">
        <v>379</v>
      </c>
      <c r="K3608" s="199" t="s">
        <v>379</v>
      </c>
      <c r="L3608" s="199" t="s">
        <v>263</v>
      </c>
      <c r="M3608" s="199" t="s">
        <v>128</v>
      </c>
      <c r="N3608" s="201">
        <v>242.2364</v>
      </c>
      <c r="O3608" s="202">
        <v>255</v>
      </c>
      <c r="P3608" s="202"/>
      <c r="Q3608" s="203">
        <f t="shared" si="210"/>
        <v>0</v>
      </c>
      <c r="R3608" s="203">
        <f t="shared" si="211"/>
        <v>0</v>
      </c>
      <c r="S3608" s="213">
        <f>IF(M3608="nvt",0,IF(O3608&gt;0,VLOOKUP(M3608,'3-Productie normen'!A:K,VLOOKUP(O3608,'3-Productie normen'!$B$34:$C$35,2,FALSE),FALSE)))</f>
        <v>0</v>
      </c>
      <c r="T3608" s="213">
        <f t="shared" si="212"/>
        <v>0</v>
      </c>
      <c r="U3608" s="572"/>
    </row>
    <row r="3609" spans="1:21" ht="14.15" customHeight="1">
      <c r="A3609" s="232">
        <v>3609</v>
      </c>
      <c r="B3609" s="262" t="s">
        <v>97</v>
      </c>
      <c r="C3609" s="199" t="s">
        <v>3469</v>
      </c>
      <c r="D3609" s="199" t="s">
        <v>2493</v>
      </c>
      <c r="E3609" s="199" t="s">
        <v>3493</v>
      </c>
      <c r="F3609" s="199" t="s">
        <v>176</v>
      </c>
      <c r="G3609" s="199" t="s">
        <v>377</v>
      </c>
      <c r="H3609" s="199" t="s">
        <v>3477</v>
      </c>
      <c r="I3609" s="200" t="s">
        <v>127</v>
      </c>
      <c r="J3609" s="199" t="s">
        <v>379</v>
      </c>
      <c r="K3609" s="199" t="s">
        <v>379</v>
      </c>
      <c r="L3609" s="199" t="s">
        <v>381</v>
      </c>
      <c r="M3609" s="199" t="s">
        <v>128</v>
      </c>
      <c r="N3609" s="201">
        <v>156.16159999999999</v>
      </c>
      <c r="O3609" s="202">
        <v>255</v>
      </c>
      <c r="P3609" s="202"/>
      <c r="Q3609" s="203">
        <f t="shared" si="210"/>
        <v>0</v>
      </c>
      <c r="R3609" s="203">
        <f t="shared" si="211"/>
        <v>0</v>
      </c>
      <c r="S3609" s="213">
        <f>IF(M3609="nvt",0,IF(O3609&gt;0,VLOOKUP(M3609,'3-Productie normen'!A:K,VLOOKUP(O3609,'3-Productie normen'!$B$34:$C$35,2,FALSE),FALSE)))</f>
        <v>0</v>
      </c>
      <c r="T3609" s="213">
        <f t="shared" si="212"/>
        <v>0</v>
      </c>
      <c r="U3609" s="572"/>
    </row>
    <row r="3610" spans="1:21" ht="14.15" customHeight="1">
      <c r="A3610" s="231">
        <v>3610</v>
      </c>
      <c r="B3610" s="262" t="s">
        <v>97</v>
      </c>
      <c r="C3610" s="199" t="s">
        <v>3469</v>
      </c>
      <c r="D3610" s="199" t="s">
        <v>2493</v>
      </c>
      <c r="E3610" s="199" t="s">
        <v>3493</v>
      </c>
      <c r="F3610" s="199" t="s">
        <v>176</v>
      </c>
      <c r="G3610" s="199" t="s">
        <v>377</v>
      </c>
      <c r="H3610" s="199" t="s">
        <v>3494</v>
      </c>
      <c r="I3610" s="200" t="s">
        <v>133</v>
      </c>
      <c r="J3610" s="199" t="s">
        <v>222</v>
      </c>
      <c r="K3610" s="199" t="s">
        <v>223</v>
      </c>
      <c r="L3610" s="199" t="s">
        <v>387</v>
      </c>
      <c r="M3610" s="199" t="s">
        <v>138</v>
      </c>
      <c r="N3610" s="201">
        <v>1.5569999999999999</v>
      </c>
      <c r="O3610" s="202" t="s">
        <v>81</v>
      </c>
      <c r="P3610" s="202"/>
      <c r="Q3610" s="203">
        <f t="shared" si="210"/>
        <v>0</v>
      </c>
      <c r="R3610" s="203">
        <f t="shared" si="211"/>
        <v>0</v>
      </c>
      <c r="S3610" s="213">
        <f>IF(M3610="nvt",0,IF(O3610&gt;0,VLOOKUP(M3610,'3-Productie normen'!A:K,VLOOKUP(O3610,'3-Productie normen'!$B$34:$C$35,2,FALSE),FALSE)))</f>
        <v>0</v>
      </c>
      <c r="T3610" s="213">
        <f t="shared" si="212"/>
        <v>0</v>
      </c>
      <c r="U3610" s="572"/>
    </row>
    <row r="3611" spans="1:21" ht="14.15" customHeight="1">
      <c r="A3611" s="231">
        <v>3611</v>
      </c>
      <c r="B3611" s="262" t="s">
        <v>97</v>
      </c>
      <c r="C3611" s="199" t="s">
        <v>3469</v>
      </c>
      <c r="D3611" s="199" t="s">
        <v>2493</v>
      </c>
      <c r="E3611" s="199" t="s">
        <v>3493</v>
      </c>
      <c r="F3611" s="199" t="s">
        <v>176</v>
      </c>
      <c r="G3611" s="199" t="s">
        <v>377</v>
      </c>
      <c r="H3611" s="199" t="s">
        <v>3495</v>
      </c>
      <c r="I3611" s="200" t="s">
        <v>133</v>
      </c>
      <c r="J3611" s="199" t="s">
        <v>222</v>
      </c>
      <c r="K3611" s="199" t="s">
        <v>223</v>
      </c>
      <c r="L3611" s="199" t="s">
        <v>387</v>
      </c>
      <c r="M3611" s="199" t="s">
        <v>138</v>
      </c>
      <c r="N3611" s="201">
        <v>1.3839999999999999</v>
      </c>
      <c r="O3611" s="202" t="s">
        <v>81</v>
      </c>
      <c r="P3611" s="202"/>
      <c r="Q3611" s="203">
        <f t="shared" si="210"/>
        <v>0</v>
      </c>
      <c r="R3611" s="203">
        <f t="shared" si="211"/>
        <v>0</v>
      </c>
      <c r="S3611" s="213">
        <f>IF(M3611="nvt",0,IF(O3611&gt;0,VLOOKUP(M3611,'3-Productie normen'!A:K,VLOOKUP(O3611,'3-Productie normen'!$B$34:$C$35,2,FALSE),FALSE)))</f>
        <v>0</v>
      </c>
      <c r="T3611" s="213">
        <f t="shared" si="212"/>
        <v>0</v>
      </c>
      <c r="U3611" s="572"/>
    </row>
    <row r="3612" spans="1:21" ht="14.15" customHeight="1">
      <c r="A3612" s="231">
        <v>3612</v>
      </c>
      <c r="B3612" s="262" t="s">
        <v>97</v>
      </c>
      <c r="C3612" s="199" t="s">
        <v>3469</v>
      </c>
      <c r="D3612" s="199" t="s">
        <v>2493</v>
      </c>
      <c r="E3612" s="199" t="s">
        <v>3493</v>
      </c>
      <c r="F3612" s="199" t="s">
        <v>176</v>
      </c>
      <c r="G3612" s="199" t="s">
        <v>377</v>
      </c>
      <c r="H3612" s="199" t="s">
        <v>3496</v>
      </c>
      <c r="I3612" s="200" t="s">
        <v>133</v>
      </c>
      <c r="J3612" s="199" t="s">
        <v>222</v>
      </c>
      <c r="K3612" s="199" t="s">
        <v>223</v>
      </c>
      <c r="L3612" s="199" t="s">
        <v>387</v>
      </c>
      <c r="M3612" s="199" t="s">
        <v>138</v>
      </c>
      <c r="N3612" s="201">
        <v>1.3839999999999999</v>
      </c>
      <c r="O3612" s="202" t="s">
        <v>81</v>
      </c>
      <c r="P3612" s="202"/>
      <c r="Q3612" s="203">
        <f t="shared" si="210"/>
        <v>0</v>
      </c>
      <c r="R3612" s="203">
        <f t="shared" si="211"/>
        <v>0</v>
      </c>
      <c r="S3612" s="213">
        <f>IF(M3612="nvt",0,IF(O3612&gt;0,VLOOKUP(M3612,'3-Productie normen'!A:K,VLOOKUP(O3612,'3-Productie normen'!$B$34:$C$35,2,FALSE),FALSE)))</f>
        <v>0</v>
      </c>
      <c r="T3612" s="213">
        <f t="shared" si="212"/>
        <v>0</v>
      </c>
      <c r="U3612" s="572"/>
    </row>
    <row r="3613" spans="1:21" ht="14.15" customHeight="1">
      <c r="A3613" s="231">
        <v>3613</v>
      </c>
      <c r="B3613" s="262" t="s">
        <v>97</v>
      </c>
      <c r="C3613" s="199" t="s">
        <v>3469</v>
      </c>
      <c r="D3613" s="199" t="s">
        <v>2493</v>
      </c>
      <c r="E3613" s="199" t="s">
        <v>3493</v>
      </c>
      <c r="F3613" s="199" t="s">
        <v>176</v>
      </c>
      <c r="G3613" s="199" t="s">
        <v>377</v>
      </c>
      <c r="H3613" s="199" t="s">
        <v>3479</v>
      </c>
      <c r="I3613" s="200" t="s">
        <v>127</v>
      </c>
      <c r="J3613" s="199" t="s">
        <v>379</v>
      </c>
      <c r="K3613" s="199" t="s">
        <v>379</v>
      </c>
      <c r="L3613" s="199" t="s">
        <v>425</v>
      </c>
      <c r="M3613" s="199" t="s">
        <v>128</v>
      </c>
      <c r="N3613" s="201">
        <v>6.25</v>
      </c>
      <c r="O3613" s="202">
        <v>255</v>
      </c>
      <c r="P3613" s="202"/>
      <c r="Q3613" s="203">
        <f t="shared" si="210"/>
        <v>0</v>
      </c>
      <c r="R3613" s="203">
        <f t="shared" si="211"/>
        <v>0</v>
      </c>
      <c r="S3613" s="213">
        <f>IF(M3613="nvt",0,IF(O3613&gt;0,VLOOKUP(M3613,'3-Productie normen'!A:K,VLOOKUP(O3613,'3-Productie normen'!$B$34:$C$35,2,FALSE),FALSE)))</f>
        <v>0</v>
      </c>
      <c r="T3613" s="213">
        <f t="shared" si="212"/>
        <v>0</v>
      </c>
      <c r="U3613" s="572"/>
    </row>
    <row r="3614" spans="1:21" ht="14.15" customHeight="1">
      <c r="A3614" s="231">
        <v>3614</v>
      </c>
      <c r="B3614" s="262" t="s">
        <v>97</v>
      </c>
      <c r="C3614" s="199" t="s">
        <v>3469</v>
      </c>
      <c r="D3614" s="199" t="s">
        <v>2493</v>
      </c>
      <c r="E3614" s="199" t="s">
        <v>3493</v>
      </c>
      <c r="F3614" s="199" t="s">
        <v>176</v>
      </c>
      <c r="G3614" s="199" t="s">
        <v>377</v>
      </c>
      <c r="H3614" s="199" t="s">
        <v>3480</v>
      </c>
      <c r="I3614" s="200" t="s">
        <v>127</v>
      </c>
      <c r="J3614" s="199" t="s">
        <v>379</v>
      </c>
      <c r="K3614" s="199" t="s">
        <v>379</v>
      </c>
      <c r="L3614" s="199" t="s">
        <v>180</v>
      </c>
      <c r="M3614" s="199" t="s">
        <v>128</v>
      </c>
      <c r="N3614" s="201">
        <v>39.6</v>
      </c>
      <c r="O3614" s="202">
        <v>255</v>
      </c>
      <c r="P3614" s="202"/>
      <c r="Q3614" s="203">
        <f t="shared" si="210"/>
        <v>0</v>
      </c>
      <c r="R3614" s="203">
        <f t="shared" si="211"/>
        <v>0</v>
      </c>
      <c r="S3614" s="213">
        <f>IF(M3614="nvt",0,IF(O3614&gt;0,VLOOKUP(M3614,'3-Productie normen'!A:K,VLOOKUP(O3614,'3-Productie normen'!$B$34:$C$35,2,FALSE),FALSE)))</f>
        <v>0</v>
      </c>
      <c r="T3614" s="213">
        <f t="shared" si="212"/>
        <v>0</v>
      </c>
      <c r="U3614" s="572"/>
    </row>
    <row r="3615" spans="1:21" ht="14.15" customHeight="1">
      <c r="A3615" s="231">
        <v>3615</v>
      </c>
      <c r="B3615" s="262" t="s">
        <v>97</v>
      </c>
      <c r="C3615" s="199" t="s">
        <v>3469</v>
      </c>
      <c r="D3615" s="199" t="s">
        <v>2493</v>
      </c>
      <c r="E3615" s="199" t="s">
        <v>3493</v>
      </c>
      <c r="F3615" s="199" t="s">
        <v>176</v>
      </c>
      <c r="G3615" s="199" t="s">
        <v>377</v>
      </c>
      <c r="H3615" s="199" t="s">
        <v>3481</v>
      </c>
      <c r="I3615" s="200" t="s">
        <v>143</v>
      </c>
      <c r="J3615" s="199" t="s">
        <v>255</v>
      </c>
      <c r="K3615" s="199" t="s">
        <v>256</v>
      </c>
      <c r="L3615" s="199" t="s">
        <v>263</v>
      </c>
      <c r="M3615" s="199" t="s">
        <v>143</v>
      </c>
      <c r="N3615" s="201">
        <v>72.765100000000004</v>
      </c>
      <c r="O3615" s="202"/>
      <c r="P3615" s="202"/>
      <c r="Q3615" s="203">
        <f t="shared" si="210"/>
        <v>0</v>
      </c>
      <c r="R3615" s="203">
        <f t="shared" si="211"/>
        <v>0</v>
      </c>
      <c r="S3615" s="213">
        <f>IF(M3615="nvt",0,IF(O3615&gt;0,VLOOKUP(M3615,'3-Productie normen'!A:K,VLOOKUP(O3615,'3-Productie normen'!$B$34:$C$35,2,FALSE),FALSE)))</f>
        <v>0</v>
      </c>
      <c r="T3615" s="213">
        <f t="shared" si="212"/>
        <v>0</v>
      </c>
      <c r="U3615" s="572"/>
    </row>
    <row r="3616" spans="1:21" ht="14.15" customHeight="1">
      <c r="A3616" s="231">
        <v>3616</v>
      </c>
      <c r="B3616" s="262" t="s">
        <v>97</v>
      </c>
      <c r="C3616" s="199" t="s">
        <v>3469</v>
      </c>
      <c r="D3616" s="199" t="s">
        <v>2493</v>
      </c>
      <c r="E3616" s="199" t="s">
        <v>3493</v>
      </c>
      <c r="F3616" s="199" t="s">
        <v>176</v>
      </c>
      <c r="G3616" s="199" t="s">
        <v>377</v>
      </c>
      <c r="H3616" s="199" t="s">
        <v>3483</v>
      </c>
      <c r="I3616" s="200" t="s">
        <v>143</v>
      </c>
      <c r="J3616" s="199" t="s">
        <v>255</v>
      </c>
      <c r="K3616" s="199" t="s">
        <v>256</v>
      </c>
      <c r="L3616" s="199" t="s">
        <v>381</v>
      </c>
      <c r="M3616" s="199" t="s">
        <v>143</v>
      </c>
      <c r="N3616" s="201">
        <v>21.247399999999999</v>
      </c>
      <c r="O3616" s="202"/>
      <c r="P3616" s="202"/>
      <c r="Q3616" s="203">
        <f t="shared" si="210"/>
        <v>0</v>
      </c>
      <c r="R3616" s="203">
        <f t="shared" si="211"/>
        <v>0</v>
      </c>
      <c r="S3616" s="213">
        <f>IF(M3616="nvt",0,IF(O3616&gt;0,VLOOKUP(M3616,'3-Productie normen'!A:K,VLOOKUP(O3616,'3-Productie normen'!$B$34:$C$35,2,FALSE),FALSE)))</f>
        <v>0</v>
      </c>
      <c r="T3616" s="213">
        <f t="shared" si="212"/>
        <v>0</v>
      </c>
      <c r="U3616" s="572"/>
    </row>
    <row r="3617" spans="1:21" ht="14.15" customHeight="1">
      <c r="A3617" s="232">
        <v>3617</v>
      </c>
      <c r="B3617" s="262" t="s">
        <v>97</v>
      </c>
      <c r="C3617" s="199" t="s">
        <v>3469</v>
      </c>
      <c r="D3617" s="199" t="s">
        <v>2493</v>
      </c>
      <c r="E3617" s="199" t="s">
        <v>3493</v>
      </c>
      <c r="F3617" s="199" t="s">
        <v>176</v>
      </c>
      <c r="G3617" s="199" t="s">
        <v>377</v>
      </c>
      <c r="H3617" s="199" t="s">
        <v>3485</v>
      </c>
      <c r="I3617" s="200" t="s">
        <v>143</v>
      </c>
      <c r="J3617" s="199" t="s">
        <v>255</v>
      </c>
      <c r="K3617" s="199" t="s">
        <v>256</v>
      </c>
      <c r="L3617" s="199" t="s">
        <v>197</v>
      </c>
      <c r="M3617" s="199" t="s">
        <v>143</v>
      </c>
      <c r="N3617" s="201">
        <v>66.990399999999994</v>
      </c>
      <c r="O3617" s="202"/>
      <c r="P3617" s="202"/>
      <c r="Q3617" s="203">
        <f t="shared" si="210"/>
        <v>0</v>
      </c>
      <c r="R3617" s="203">
        <f t="shared" si="211"/>
        <v>0</v>
      </c>
      <c r="S3617" s="213">
        <f>IF(M3617="nvt",0,IF(O3617&gt;0,VLOOKUP(M3617,'3-Productie normen'!A:K,VLOOKUP(O3617,'3-Productie normen'!$B$34:$C$35,2,FALSE),FALSE)))</f>
        <v>0</v>
      </c>
      <c r="T3617" s="213">
        <f t="shared" si="212"/>
        <v>0</v>
      </c>
      <c r="U3617" s="572"/>
    </row>
    <row r="3618" spans="1:21" ht="14.15" customHeight="1">
      <c r="A3618" s="231">
        <v>3618</v>
      </c>
      <c r="B3618" s="262" t="s">
        <v>97</v>
      </c>
      <c r="C3618" s="199" t="s">
        <v>3469</v>
      </c>
      <c r="D3618" s="199" t="s">
        <v>2493</v>
      </c>
      <c r="E3618" s="199" t="s">
        <v>3493</v>
      </c>
      <c r="F3618" s="199" t="s">
        <v>176</v>
      </c>
      <c r="G3618" s="199" t="s">
        <v>377</v>
      </c>
      <c r="H3618" s="199" t="s">
        <v>3486</v>
      </c>
      <c r="I3618" s="200" t="s">
        <v>143</v>
      </c>
      <c r="J3618" s="199" t="s">
        <v>255</v>
      </c>
      <c r="K3618" s="199" t="s">
        <v>256</v>
      </c>
      <c r="L3618" s="199" t="s">
        <v>263</v>
      </c>
      <c r="M3618" s="199" t="s">
        <v>143</v>
      </c>
      <c r="N3618" s="201">
        <v>56.029200000000003</v>
      </c>
      <c r="O3618" s="202"/>
      <c r="P3618" s="202"/>
      <c r="Q3618" s="203">
        <f t="shared" si="210"/>
        <v>0</v>
      </c>
      <c r="R3618" s="203">
        <f t="shared" si="211"/>
        <v>0</v>
      </c>
      <c r="S3618" s="213">
        <f>IF(M3618="nvt",0,IF(O3618&gt;0,VLOOKUP(M3618,'3-Productie normen'!A:K,VLOOKUP(O3618,'3-Productie normen'!$B$34:$C$35,2,FALSE),FALSE)))</f>
        <v>0</v>
      </c>
      <c r="T3618" s="213">
        <f t="shared" si="212"/>
        <v>0</v>
      </c>
      <c r="U3618" s="572"/>
    </row>
    <row r="3619" spans="1:21" ht="14.15" customHeight="1">
      <c r="A3619" s="231">
        <v>3619</v>
      </c>
      <c r="B3619" s="262" t="s">
        <v>97</v>
      </c>
      <c r="C3619" s="199" t="s">
        <v>3469</v>
      </c>
      <c r="D3619" s="199" t="s">
        <v>2493</v>
      </c>
      <c r="E3619" s="199" t="s">
        <v>3497</v>
      </c>
      <c r="F3619" s="199" t="s">
        <v>176</v>
      </c>
      <c r="G3619" s="199" t="s">
        <v>377</v>
      </c>
      <c r="H3619" s="199" t="s">
        <v>378</v>
      </c>
      <c r="I3619" s="200" t="s">
        <v>143</v>
      </c>
      <c r="J3619" s="199" t="s">
        <v>255</v>
      </c>
      <c r="K3619" s="199" t="s">
        <v>256</v>
      </c>
      <c r="L3619" s="199" t="s">
        <v>381</v>
      </c>
      <c r="M3619" s="199" t="s">
        <v>143</v>
      </c>
      <c r="N3619" s="201">
        <v>46.54</v>
      </c>
      <c r="O3619" s="202"/>
      <c r="P3619" s="202"/>
      <c r="Q3619" s="203">
        <f t="shared" si="210"/>
        <v>0</v>
      </c>
      <c r="R3619" s="203">
        <f t="shared" si="211"/>
        <v>0</v>
      </c>
      <c r="S3619" s="213">
        <f>IF(M3619="nvt",0,IF(O3619&gt;0,VLOOKUP(M3619,'3-Productie normen'!A:K,VLOOKUP(O3619,'3-Productie normen'!$B$34:$C$35,2,FALSE),FALSE)))</f>
        <v>0</v>
      </c>
      <c r="T3619" s="213">
        <f t="shared" si="212"/>
        <v>0</v>
      </c>
      <c r="U3619" s="572"/>
    </row>
    <row r="3620" spans="1:21" ht="14.15" customHeight="1">
      <c r="A3620" s="231">
        <v>3620</v>
      </c>
      <c r="B3620" s="262" t="s">
        <v>97</v>
      </c>
      <c r="C3620" s="199" t="s">
        <v>3469</v>
      </c>
      <c r="D3620" s="199" t="s">
        <v>2493</v>
      </c>
      <c r="E3620" s="199" t="s">
        <v>3497</v>
      </c>
      <c r="F3620" s="199" t="s">
        <v>176</v>
      </c>
      <c r="G3620" s="199" t="s">
        <v>377</v>
      </c>
      <c r="H3620" s="199" t="s">
        <v>382</v>
      </c>
      <c r="I3620" s="200" t="s">
        <v>143</v>
      </c>
      <c r="J3620" s="199" t="s">
        <v>255</v>
      </c>
      <c r="K3620" s="199" t="s">
        <v>256</v>
      </c>
      <c r="L3620" s="199" t="s">
        <v>381</v>
      </c>
      <c r="M3620" s="199" t="s">
        <v>143</v>
      </c>
      <c r="N3620" s="201">
        <v>4.218</v>
      </c>
      <c r="O3620" s="202"/>
      <c r="P3620" s="202"/>
      <c r="Q3620" s="203">
        <f t="shared" si="210"/>
        <v>0</v>
      </c>
      <c r="R3620" s="203">
        <f t="shared" si="211"/>
        <v>0</v>
      </c>
      <c r="S3620" s="213">
        <f>IF(M3620="nvt",0,IF(O3620&gt;0,VLOOKUP(M3620,'3-Productie normen'!A:K,VLOOKUP(O3620,'3-Productie normen'!$B$34:$C$35,2,FALSE),FALSE)))</f>
        <v>0</v>
      </c>
      <c r="T3620" s="213">
        <f t="shared" si="212"/>
        <v>0</v>
      </c>
      <c r="U3620" s="572"/>
    </row>
    <row r="3621" spans="1:21" ht="14.15" customHeight="1">
      <c r="A3621" s="231">
        <v>3621</v>
      </c>
      <c r="B3621" s="262" t="s">
        <v>97</v>
      </c>
      <c r="C3621" s="199" t="s">
        <v>3469</v>
      </c>
      <c r="D3621" s="199" t="s">
        <v>2493</v>
      </c>
      <c r="E3621" s="199" t="s">
        <v>3497</v>
      </c>
      <c r="F3621" s="199" t="s">
        <v>176</v>
      </c>
      <c r="G3621" s="199" t="s">
        <v>377</v>
      </c>
      <c r="H3621" s="199" t="s">
        <v>383</v>
      </c>
      <c r="I3621" s="200" t="s">
        <v>143</v>
      </c>
      <c r="J3621" s="199" t="s">
        <v>255</v>
      </c>
      <c r="K3621" s="199" t="s">
        <v>256</v>
      </c>
      <c r="L3621" s="199" t="s">
        <v>381</v>
      </c>
      <c r="M3621" s="199" t="s">
        <v>143</v>
      </c>
      <c r="N3621" s="201">
        <v>4.4400000000000004</v>
      </c>
      <c r="O3621" s="202"/>
      <c r="P3621" s="202"/>
      <c r="Q3621" s="203">
        <f t="shared" si="210"/>
        <v>0</v>
      </c>
      <c r="R3621" s="203">
        <f t="shared" si="211"/>
        <v>0</v>
      </c>
      <c r="S3621" s="213">
        <f>IF(M3621="nvt",0,IF(O3621&gt;0,VLOOKUP(M3621,'3-Productie normen'!A:K,VLOOKUP(O3621,'3-Productie normen'!$B$34:$C$35,2,FALSE),FALSE)))</f>
        <v>0</v>
      </c>
      <c r="T3621" s="213">
        <f t="shared" si="212"/>
        <v>0</v>
      </c>
      <c r="U3621" s="572"/>
    </row>
    <row r="3622" spans="1:21" ht="14.15" customHeight="1">
      <c r="A3622" s="231">
        <v>3622</v>
      </c>
      <c r="B3622" s="262" t="s">
        <v>97</v>
      </c>
      <c r="C3622" s="199" t="s">
        <v>3469</v>
      </c>
      <c r="D3622" s="199" t="s">
        <v>2493</v>
      </c>
      <c r="E3622" s="199" t="s">
        <v>3497</v>
      </c>
      <c r="F3622" s="199" t="s">
        <v>176</v>
      </c>
      <c r="G3622" s="199" t="s">
        <v>377</v>
      </c>
      <c r="H3622" s="199" t="s">
        <v>384</v>
      </c>
      <c r="I3622" s="200" t="s">
        <v>143</v>
      </c>
      <c r="J3622" s="199" t="s">
        <v>255</v>
      </c>
      <c r="K3622" s="199" t="s">
        <v>256</v>
      </c>
      <c r="L3622" s="199" t="s">
        <v>381</v>
      </c>
      <c r="M3622" s="199" t="s">
        <v>143</v>
      </c>
      <c r="N3622" s="201">
        <v>4.218</v>
      </c>
      <c r="O3622" s="202"/>
      <c r="P3622" s="202"/>
      <c r="Q3622" s="203">
        <f t="shared" si="210"/>
        <v>0</v>
      </c>
      <c r="R3622" s="203">
        <f t="shared" si="211"/>
        <v>0</v>
      </c>
      <c r="S3622" s="213">
        <f>IF(M3622="nvt",0,IF(O3622&gt;0,VLOOKUP(M3622,'3-Productie normen'!A:K,VLOOKUP(O3622,'3-Productie normen'!$B$34:$C$35,2,FALSE),FALSE)))</f>
        <v>0</v>
      </c>
      <c r="T3622" s="213">
        <f t="shared" si="212"/>
        <v>0</v>
      </c>
      <c r="U3622" s="572"/>
    </row>
    <row r="3623" spans="1:21" ht="14.15" customHeight="1">
      <c r="A3623" s="231">
        <v>3623</v>
      </c>
      <c r="B3623" s="262" t="s">
        <v>97</v>
      </c>
      <c r="C3623" s="199" t="s">
        <v>3469</v>
      </c>
      <c r="D3623" s="199" t="s">
        <v>2493</v>
      </c>
      <c r="E3623" s="199" t="s">
        <v>3497</v>
      </c>
      <c r="F3623" s="199" t="s">
        <v>176</v>
      </c>
      <c r="G3623" s="199" t="s">
        <v>377</v>
      </c>
      <c r="H3623" s="199" t="s">
        <v>385</v>
      </c>
      <c r="I3623" s="200" t="s">
        <v>143</v>
      </c>
      <c r="J3623" s="199" t="s">
        <v>255</v>
      </c>
      <c r="K3623" s="199" t="s">
        <v>256</v>
      </c>
      <c r="L3623" s="199" t="s">
        <v>381</v>
      </c>
      <c r="M3623" s="199" t="s">
        <v>143</v>
      </c>
      <c r="N3623" s="201">
        <v>4.218</v>
      </c>
      <c r="O3623" s="202"/>
      <c r="P3623" s="202"/>
      <c r="Q3623" s="203">
        <f t="shared" si="210"/>
        <v>0</v>
      </c>
      <c r="R3623" s="203">
        <f t="shared" si="211"/>
        <v>0</v>
      </c>
      <c r="S3623" s="213">
        <f>IF(M3623="nvt",0,IF(O3623&gt;0,VLOOKUP(M3623,'3-Productie normen'!A:K,VLOOKUP(O3623,'3-Productie normen'!$B$34:$C$35,2,FALSE),FALSE)))</f>
        <v>0</v>
      </c>
      <c r="T3623" s="213">
        <f t="shared" si="212"/>
        <v>0</v>
      </c>
      <c r="U3623" s="572"/>
    </row>
    <row r="3624" spans="1:21" ht="14.15" customHeight="1">
      <c r="A3624" s="231">
        <v>3624</v>
      </c>
      <c r="B3624" s="262" t="s">
        <v>97</v>
      </c>
      <c r="C3624" s="199" t="s">
        <v>3469</v>
      </c>
      <c r="D3624" s="199" t="s">
        <v>2493</v>
      </c>
      <c r="E3624" s="199" t="s">
        <v>3497</v>
      </c>
      <c r="F3624" s="199" t="s">
        <v>176</v>
      </c>
      <c r="G3624" s="199" t="s">
        <v>377</v>
      </c>
      <c r="H3624" s="199" t="s">
        <v>386</v>
      </c>
      <c r="I3624" s="200" t="s">
        <v>143</v>
      </c>
      <c r="J3624" s="199" t="s">
        <v>255</v>
      </c>
      <c r="K3624" s="199" t="s">
        <v>256</v>
      </c>
      <c r="L3624" s="199" t="s">
        <v>381</v>
      </c>
      <c r="M3624" s="199" t="s">
        <v>143</v>
      </c>
      <c r="N3624" s="201">
        <v>4.4400000000000004</v>
      </c>
      <c r="O3624" s="202"/>
      <c r="P3624" s="202"/>
      <c r="Q3624" s="203">
        <f t="shared" si="210"/>
        <v>0</v>
      </c>
      <c r="R3624" s="203">
        <f t="shared" si="211"/>
        <v>0</v>
      </c>
      <c r="S3624" s="213">
        <f>IF(M3624="nvt",0,IF(O3624&gt;0,VLOOKUP(M3624,'3-Productie normen'!A:K,VLOOKUP(O3624,'3-Productie normen'!$B$34:$C$35,2,FALSE),FALSE)))</f>
        <v>0</v>
      </c>
      <c r="T3624" s="213">
        <f t="shared" si="212"/>
        <v>0</v>
      </c>
      <c r="U3624" s="572"/>
    </row>
    <row r="3625" spans="1:21" ht="14.15" customHeight="1">
      <c r="A3625" s="232">
        <v>3625</v>
      </c>
      <c r="B3625" s="262" t="s">
        <v>97</v>
      </c>
      <c r="C3625" s="199" t="s">
        <v>3469</v>
      </c>
      <c r="D3625" s="199" t="s">
        <v>2493</v>
      </c>
      <c r="E3625" s="199" t="s">
        <v>3497</v>
      </c>
      <c r="F3625" s="199" t="s">
        <v>176</v>
      </c>
      <c r="G3625" s="199" t="s">
        <v>377</v>
      </c>
      <c r="H3625" s="199" t="s">
        <v>390</v>
      </c>
      <c r="I3625" s="200" t="s">
        <v>143</v>
      </c>
      <c r="J3625" s="199" t="s">
        <v>255</v>
      </c>
      <c r="K3625" s="199" t="s">
        <v>256</v>
      </c>
      <c r="L3625" s="199" t="s">
        <v>381</v>
      </c>
      <c r="M3625" s="199" t="s">
        <v>143</v>
      </c>
      <c r="N3625" s="201">
        <v>4.218</v>
      </c>
      <c r="O3625" s="202"/>
      <c r="P3625" s="202"/>
      <c r="Q3625" s="203">
        <f t="shared" si="210"/>
        <v>0</v>
      </c>
      <c r="R3625" s="203">
        <f t="shared" si="211"/>
        <v>0</v>
      </c>
      <c r="S3625" s="213">
        <f>IF(M3625="nvt",0,IF(O3625&gt;0,VLOOKUP(M3625,'3-Productie normen'!A:K,VLOOKUP(O3625,'3-Productie normen'!$B$34:$C$35,2,FALSE),FALSE)))</f>
        <v>0</v>
      </c>
      <c r="T3625" s="213">
        <f t="shared" si="212"/>
        <v>0</v>
      </c>
      <c r="U3625" s="572"/>
    </row>
    <row r="3626" spans="1:21" ht="14.15" customHeight="1">
      <c r="A3626" s="231">
        <v>3626</v>
      </c>
      <c r="B3626" s="262" t="s">
        <v>97</v>
      </c>
      <c r="C3626" s="199" t="s">
        <v>3469</v>
      </c>
      <c r="D3626" s="199" t="s">
        <v>2493</v>
      </c>
      <c r="E3626" s="199" t="s">
        <v>3498</v>
      </c>
      <c r="F3626" s="199" t="s">
        <v>176</v>
      </c>
      <c r="G3626" s="199" t="s">
        <v>377</v>
      </c>
      <c r="H3626" s="199" t="s">
        <v>3499</v>
      </c>
      <c r="I3626" s="200" t="s">
        <v>133</v>
      </c>
      <c r="J3626" s="199" t="s">
        <v>222</v>
      </c>
      <c r="K3626" s="199" t="s">
        <v>223</v>
      </c>
      <c r="L3626" s="199" t="s">
        <v>387</v>
      </c>
      <c r="M3626" s="199" t="s">
        <v>138</v>
      </c>
      <c r="N3626" s="201">
        <v>14.890499999999999</v>
      </c>
      <c r="O3626" s="202" t="s">
        <v>81</v>
      </c>
      <c r="P3626" s="202"/>
      <c r="Q3626" s="203">
        <f t="shared" si="210"/>
        <v>0</v>
      </c>
      <c r="R3626" s="203">
        <f t="shared" si="211"/>
        <v>0</v>
      </c>
      <c r="S3626" s="213">
        <f>IF(M3626="nvt",0,IF(O3626&gt;0,VLOOKUP(M3626,'3-Productie normen'!A:K,VLOOKUP(O3626,'3-Productie normen'!$B$34:$C$35,2,FALSE),FALSE)))</f>
        <v>0</v>
      </c>
      <c r="T3626" s="213">
        <f t="shared" si="212"/>
        <v>0</v>
      </c>
      <c r="U3626" s="572"/>
    </row>
    <row r="3627" spans="1:21" ht="14.15" customHeight="1">
      <c r="A3627" s="231">
        <v>3627</v>
      </c>
      <c r="B3627" s="262" t="s">
        <v>97</v>
      </c>
      <c r="C3627" s="199" t="s">
        <v>3469</v>
      </c>
      <c r="D3627" s="199" t="s">
        <v>2493</v>
      </c>
      <c r="E3627" s="199" t="s">
        <v>3498</v>
      </c>
      <c r="F3627" s="199" t="s">
        <v>176</v>
      </c>
      <c r="G3627" s="199" t="s">
        <v>377</v>
      </c>
      <c r="H3627" s="199" t="s">
        <v>396</v>
      </c>
      <c r="I3627" s="200" t="s">
        <v>127</v>
      </c>
      <c r="J3627" s="199" t="s">
        <v>379</v>
      </c>
      <c r="K3627" s="199" t="s">
        <v>640</v>
      </c>
      <c r="L3627" s="199" t="s">
        <v>180</v>
      </c>
      <c r="M3627" s="199" t="s">
        <v>128</v>
      </c>
      <c r="N3627" s="201">
        <v>12.5687</v>
      </c>
      <c r="O3627" s="202">
        <v>255</v>
      </c>
      <c r="P3627" s="202"/>
      <c r="Q3627" s="203">
        <f t="shared" si="210"/>
        <v>0</v>
      </c>
      <c r="R3627" s="203">
        <f t="shared" si="211"/>
        <v>0</v>
      </c>
      <c r="S3627" s="213">
        <f>IF(M3627="nvt",0,IF(O3627&gt;0,VLOOKUP(M3627,'3-Productie normen'!A:K,VLOOKUP(O3627,'3-Productie normen'!$B$34:$C$35,2,FALSE),FALSE)))</f>
        <v>0</v>
      </c>
      <c r="T3627" s="213">
        <f t="shared" si="212"/>
        <v>0</v>
      </c>
      <c r="U3627" s="572"/>
    </row>
    <row r="3628" spans="1:21" ht="14.15" customHeight="1">
      <c r="A3628" s="231">
        <v>3628</v>
      </c>
      <c r="B3628" s="262" t="s">
        <v>97</v>
      </c>
      <c r="C3628" s="199" t="s">
        <v>3469</v>
      </c>
      <c r="D3628" s="199" t="s">
        <v>2493</v>
      </c>
      <c r="E3628" s="199" t="s">
        <v>3498</v>
      </c>
      <c r="F3628" s="199" t="s">
        <v>176</v>
      </c>
      <c r="G3628" s="199" t="s">
        <v>377</v>
      </c>
      <c r="H3628" s="199" t="s">
        <v>2529</v>
      </c>
      <c r="I3628" s="200" t="s">
        <v>127</v>
      </c>
      <c r="J3628" s="199" t="s">
        <v>379</v>
      </c>
      <c r="K3628" s="199" t="s">
        <v>379</v>
      </c>
      <c r="L3628" s="199" t="s">
        <v>180</v>
      </c>
      <c r="M3628" s="199" t="s">
        <v>128</v>
      </c>
      <c r="N3628" s="201">
        <v>20.731999999999999</v>
      </c>
      <c r="O3628" s="202">
        <v>255</v>
      </c>
      <c r="P3628" s="202"/>
      <c r="Q3628" s="203">
        <f t="shared" si="210"/>
        <v>0</v>
      </c>
      <c r="R3628" s="203">
        <f t="shared" si="211"/>
        <v>0</v>
      </c>
      <c r="S3628" s="213">
        <f>IF(M3628="nvt",0,IF(O3628&gt;0,VLOOKUP(M3628,'3-Productie normen'!A:K,VLOOKUP(O3628,'3-Productie normen'!$B$34:$C$35,2,FALSE),FALSE)))</f>
        <v>0</v>
      </c>
      <c r="T3628" s="213">
        <f t="shared" si="212"/>
        <v>0</v>
      </c>
      <c r="U3628" s="572"/>
    </row>
    <row r="3629" spans="1:21" ht="14.15" customHeight="1">
      <c r="A3629" s="231">
        <v>3629</v>
      </c>
      <c r="B3629" s="262" t="s">
        <v>97</v>
      </c>
      <c r="C3629" s="199" t="s">
        <v>3469</v>
      </c>
      <c r="D3629" s="199" t="s">
        <v>2493</v>
      </c>
      <c r="E3629" s="199" t="s">
        <v>3498</v>
      </c>
      <c r="F3629" s="199" t="s">
        <v>176</v>
      </c>
      <c r="G3629" s="199" t="s">
        <v>377</v>
      </c>
      <c r="H3629" s="199" t="s">
        <v>2530</v>
      </c>
      <c r="I3629" s="200" t="s">
        <v>127</v>
      </c>
      <c r="J3629" s="199" t="s">
        <v>379</v>
      </c>
      <c r="K3629" s="199" t="s">
        <v>379</v>
      </c>
      <c r="L3629" s="199" t="s">
        <v>180</v>
      </c>
      <c r="M3629" s="199" t="s">
        <v>128</v>
      </c>
      <c r="N3629" s="201">
        <v>38.935000000000002</v>
      </c>
      <c r="O3629" s="202">
        <v>255</v>
      </c>
      <c r="P3629" s="202"/>
      <c r="Q3629" s="203">
        <f t="shared" si="210"/>
        <v>0</v>
      </c>
      <c r="R3629" s="203">
        <f t="shared" si="211"/>
        <v>0</v>
      </c>
      <c r="S3629" s="213">
        <f>IF(M3629="nvt",0,IF(O3629&gt;0,VLOOKUP(M3629,'3-Productie normen'!A:K,VLOOKUP(O3629,'3-Productie normen'!$B$34:$C$35,2,FALSE),FALSE)))</f>
        <v>0</v>
      </c>
      <c r="T3629" s="213">
        <f t="shared" si="212"/>
        <v>0</v>
      </c>
      <c r="U3629" s="572"/>
    </row>
    <row r="3630" spans="1:21" ht="14.15" customHeight="1">
      <c r="A3630" s="231">
        <v>3630</v>
      </c>
      <c r="B3630" s="262" t="s">
        <v>97</v>
      </c>
      <c r="C3630" s="199" t="s">
        <v>3469</v>
      </c>
      <c r="D3630" s="199" t="s">
        <v>2493</v>
      </c>
      <c r="E3630" s="199" t="s">
        <v>3498</v>
      </c>
      <c r="F3630" s="199" t="s">
        <v>176</v>
      </c>
      <c r="G3630" s="199" t="s">
        <v>377</v>
      </c>
      <c r="H3630" s="199" t="s">
        <v>2574</v>
      </c>
      <c r="I3630" s="200" t="s">
        <v>127</v>
      </c>
      <c r="J3630" s="199" t="s">
        <v>379</v>
      </c>
      <c r="K3630" s="199" t="s">
        <v>379</v>
      </c>
      <c r="L3630" s="199" t="s">
        <v>180</v>
      </c>
      <c r="M3630" s="199" t="s">
        <v>128</v>
      </c>
      <c r="N3630" s="201">
        <v>38.938000000000002</v>
      </c>
      <c r="O3630" s="202">
        <v>255</v>
      </c>
      <c r="P3630" s="202"/>
      <c r="Q3630" s="203">
        <f t="shared" si="210"/>
        <v>0</v>
      </c>
      <c r="R3630" s="203">
        <f t="shared" si="211"/>
        <v>0</v>
      </c>
      <c r="S3630" s="213">
        <f>IF(M3630="nvt",0,IF(O3630&gt;0,VLOOKUP(M3630,'3-Productie normen'!A:K,VLOOKUP(O3630,'3-Productie normen'!$B$34:$C$35,2,FALSE),FALSE)))</f>
        <v>0</v>
      </c>
      <c r="T3630" s="213">
        <f t="shared" si="212"/>
        <v>0</v>
      </c>
      <c r="U3630" s="572"/>
    </row>
    <row r="3631" spans="1:21" ht="14.15" customHeight="1">
      <c r="A3631" s="231">
        <v>3631</v>
      </c>
      <c r="B3631" s="262" t="s">
        <v>97</v>
      </c>
      <c r="C3631" s="199" t="s">
        <v>3469</v>
      </c>
      <c r="D3631" s="199" t="s">
        <v>2493</v>
      </c>
      <c r="E3631" s="199" t="s">
        <v>3498</v>
      </c>
      <c r="F3631" s="199" t="s">
        <v>176</v>
      </c>
      <c r="G3631" s="199" t="s">
        <v>377</v>
      </c>
      <c r="H3631" s="199" t="s">
        <v>2534</v>
      </c>
      <c r="I3631" s="200" t="s">
        <v>127</v>
      </c>
      <c r="J3631" s="199" t="s">
        <v>379</v>
      </c>
      <c r="K3631" s="199" t="s">
        <v>640</v>
      </c>
      <c r="L3631" s="199" t="s">
        <v>180</v>
      </c>
      <c r="M3631" s="199" t="s">
        <v>128</v>
      </c>
      <c r="N3631" s="201">
        <v>140.65270000000001</v>
      </c>
      <c r="O3631" s="202">
        <v>255</v>
      </c>
      <c r="P3631" s="202"/>
      <c r="Q3631" s="203">
        <f t="shared" si="210"/>
        <v>0</v>
      </c>
      <c r="R3631" s="203">
        <f t="shared" si="211"/>
        <v>0</v>
      </c>
      <c r="S3631" s="213">
        <f>IF(M3631="nvt",0,IF(O3631&gt;0,VLOOKUP(M3631,'3-Productie normen'!A:K,VLOOKUP(O3631,'3-Productie normen'!$B$34:$C$35,2,FALSE),FALSE)))</f>
        <v>0</v>
      </c>
      <c r="T3631" s="213">
        <f t="shared" si="212"/>
        <v>0</v>
      </c>
      <c r="U3631" s="572"/>
    </row>
    <row r="3632" spans="1:21" ht="14.15" customHeight="1">
      <c r="A3632" s="231">
        <v>3632</v>
      </c>
      <c r="B3632" s="262" t="s">
        <v>97</v>
      </c>
      <c r="C3632" s="199" t="s">
        <v>3469</v>
      </c>
      <c r="D3632" s="199" t="s">
        <v>2493</v>
      </c>
      <c r="E3632" s="199" t="s">
        <v>3498</v>
      </c>
      <c r="F3632" s="199" t="s">
        <v>176</v>
      </c>
      <c r="G3632" s="199" t="s">
        <v>377</v>
      </c>
      <c r="H3632" s="199" t="s">
        <v>3500</v>
      </c>
      <c r="I3632" s="200" t="s">
        <v>133</v>
      </c>
      <c r="J3632" s="199" t="s">
        <v>222</v>
      </c>
      <c r="K3632" s="199" t="s">
        <v>223</v>
      </c>
      <c r="L3632" s="199" t="s">
        <v>387</v>
      </c>
      <c r="M3632" s="199" t="s">
        <v>138</v>
      </c>
      <c r="N3632" s="201">
        <v>1.7729999999999999</v>
      </c>
      <c r="O3632" s="202" t="s">
        <v>81</v>
      </c>
      <c r="P3632" s="202"/>
      <c r="Q3632" s="203">
        <f t="shared" si="210"/>
        <v>0</v>
      </c>
      <c r="R3632" s="203">
        <f t="shared" si="211"/>
        <v>0</v>
      </c>
      <c r="S3632" s="213">
        <f>IF(M3632="nvt",0,IF(O3632&gt;0,VLOOKUP(M3632,'3-Productie normen'!A:K,VLOOKUP(O3632,'3-Productie normen'!$B$34:$C$35,2,FALSE),FALSE)))</f>
        <v>0</v>
      </c>
      <c r="T3632" s="213">
        <f t="shared" si="212"/>
        <v>0</v>
      </c>
      <c r="U3632" s="572"/>
    </row>
    <row r="3633" spans="1:21" ht="14.15" customHeight="1">
      <c r="A3633" s="232">
        <v>3633</v>
      </c>
      <c r="B3633" s="262" t="s">
        <v>97</v>
      </c>
      <c r="C3633" s="199" t="s">
        <v>3469</v>
      </c>
      <c r="D3633" s="199" t="s">
        <v>2493</v>
      </c>
      <c r="E3633" s="199" t="s">
        <v>3498</v>
      </c>
      <c r="F3633" s="199" t="s">
        <v>176</v>
      </c>
      <c r="G3633" s="199" t="s">
        <v>377</v>
      </c>
      <c r="H3633" s="199" t="s">
        <v>3501</v>
      </c>
      <c r="I3633" s="200" t="s">
        <v>127</v>
      </c>
      <c r="J3633" s="199" t="s">
        <v>379</v>
      </c>
      <c r="K3633" s="199" t="s">
        <v>379</v>
      </c>
      <c r="L3633" s="199" t="s">
        <v>180</v>
      </c>
      <c r="M3633" s="199" t="s">
        <v>128</v>
      </c>
      <c r="N3633" s="201">
        <v>40.884999999999998</v>
      </c>
      <c r="O3633" s="202">
        <v>255</v>
      </c>
      <c r="P3633" s="202"/>
      <c r="Q3633" s="203">
        <f t="shared" si="210"/>
        <v>0</v>
      </c>
      <c r="R3633" s="203">
        <f t="shared" si="211"/>
        <v>0</v>
      </c>
      <c r="S3633" s="213">
        <f>IF(M3633="nvt",0,IF(O3633&gt;0,VLOOKUP(M3633,'3-Productie normen'!A:K,VLOOKUP(O3633,'3-Productie normen'!$B$34:$C$35,2,FALSE),FALSE)))</f>
        <v>0</v>
      </c>
      <c r="T3633" s="213">
        <f t="shared" si="212"/>
        <v>0</v>
      </c>
      <c r="U3633" s="572"/>
    </row>
    <row r="3634" spans="1:21" ht="14.15" customHeight="1">
      <c r="A3634" s="231">
        <v>3634</v>
      </c>
      <c r="B3634" s="262" t="s">
        <v>97</v>
      </c>
      <c r="C3634" s="199" t="s">
        <v>3469</v>
      </c>
      <c r="D3634" s="199" t="s">
        <v>2493</v>
      </c>
      <c r="E3634" s="199" t="s">
        <v>3498</v>
      </c>
      <c r="F3634" s="199" t="s">
        <v>176</v>
      </c>
      <c r="G3634" s="199" t="s">
        <v>377</v>
      </c>
      <c r="H3634" s="199" t="s">
        <v>2539</v>
      </c>
      <c r="I3634" s="200" t="s">
        <v>125</v>
      </c>
      <c r="J3634" s="199" t="s">
        <v>222</v>
      </c>
      <c r="K3634" s="199" t="s">
        <v>240</v>
      </c>
      <c r="L3634" s="199" t="s">
        <v>197</v>
      </c>
      <c r="M3634" s="199" t="s">
        <v>238</v>
      </c>
      <c r="N3634" s="201">
        <v>2.96</v>
      </c>
      <c r="O3634" s="202" t="s">
        <v>81</v>
      </c>
      <c r="P3634" s="202"/>
      <c r="Q3634" s="203">
        <f t="shared" si="210"/>
        <v>0</v>
      </c>
      <c r="R3634" s="203">
        <f t="shared" si="211"/>
        <v>0</v>
      </c>
      <c r="S3634" s="213">
        <f>IF(M3634="nvt",0,IF(O3634&gt;0,VLOOKUP(M3634,'3-Productie normen'!A:K,VLOOKUP(O3634,'3-Productie normen'!$B$34:$C$35,2,FALSE),FALSE)))</f>
        <v>0</v>
      </c>
      <c r="T3634" s="213">
        <f t="shared" si="212"/>
        <v>0</v>
      </c>
      <c r="U3634" s="572"/>
    </row>
    <row r="3635" spans="1:21" ht="14.15" customHeight="1">
      <c r="A3635" s="231">
        <v>3635</v>
      </c>
      <c r="B3635" s="262" t="s">
        <v>97</v>
      </c>
      <c r="C3635" s="199" t="s">
        <v>3469</v>
      </c>
      <c r="D3635" s="199" t="s">
        <v>2493</v>
      </c>
      <c r="E3635" s="199" t="s">
        <v>3498</v>
      </c>
      <c r="F3635" s="199" t="s">
        <v>176</v>
      </c>
      <c r="G3635" s="199" t="s">
        <v>377</v>
      </c>
      <c r="H3635" s="199" t="s">
        <v>2540</v>
      </c>
      <c r="I3635" s="200" t="s">
        <v>130</v>
      </c>
      <c r="J3635" s="199" t="s">
        <v>222</v>
      </c>
      <c r="K3635" s="199" t="s">
        <v>237</v>
      </c>
      <c r="L3635" s="199" t="s">
        <v>258</v>
      </c>
      <c r="M3635" s="199" t="s">
        <v>238</v>
      </c>
      <c r="N3635" s="201">
        <v>47.469000000000001</v>
      </c>
      <c r="O3635" s="202" t="s">
        <v>81</v>
      </c>
      <c r="P3635" s="202"/>
      <c r="Q3635" s="203">
        <f t="shared" si="210"/>
        <v>0</v>
      </c>
      <c r="R3635" s="203">
        <f t="shared" si="211"/>
        <v>0</v>
      </c>
      <c r="S3635" s="213">
        <f>IF(M3635="nvt",0,IF(O3635&gt;0,VLOOKUP(M3635,'3-Productie normen'!A:K,VLOOKUP(O3635,'3-Productie normen'!$B$34:$C$35,2,FALSE),FALSE)))</f>
        <v>0</v>
      </c>
      <c r="T3635" s="213">
        <f t="shared" si="212"/>
        <v>0</v>
      </c>
      <c r="U3635" s="572"/>
    </row>
    <row r="3636" spans="1:21" ht="14.15" customHeight="1">
      <c r="A3636" s="231">
        <v>3636</v>
      </c>
      <c r="B3636" s="262" t="s">
        <v>97</v>
      </c>
      <c r="C3636" s="199" t="s">
        <v>3469</v>
      </c>
      <c r="D3636" s="199" t="s">
        <v>2493</v>
      </c>
      <c r="E3636" s="199" t="s">
        <v>3498</v>
      </c>
      <c r="F3636" s="199" t="s">
        <v>176</v>
      </c>
      <c r="G3636" s="199" t="s">
        <v>377</v>
      </c>
      <c r="H3636" s="199" t="s">
        <v>2541</v>
      </c>
      <c r="I3636" s="200" t="s">
        <v>130</v>
      </c>
      <c r="J3636" s="199" t="s">
        <v>222</v>
      </c>
      <c r="K3636" s="199" t="s">
        <v>237</v>
      </c>
      <c r="L3636" s="199" t="s">
        <v>180</v>
      </c>
      <c r="M3636" s="199" t="s">
        <v>238</v>
      </c>
      <c r="N3636" s="201">
        <v>46.153100000000002</v>
      </c>
      <c r="O3636" s="202" t="s">
        <v>81</v>
      </c>
      <c r="P3636" s="202"/>
      <c r="Q3636" s="203">
        <f t="shared" si="210"/>
        <v>0</v>
      </c>
      <c r="R3636" s="203">
        <f t="shared" si="211"/>
        <v>0</v>
      </c>
      <c r="S3636" s="213">
        <f>IF(M3636="nvt",0,IF(O3636&gt;0,VLOOKUP(M3636,'3-Productie normen'!A:K,VLOOKUP(O3636,'3-Productie normen'!$B$34:$C$35,2,FALSE),FALSE)))</f>
        <v>0</v>
      </c>
      <c r="T3636" s="213">
        <f t="shared" si="212"/>
        <v>0</v>
      </c>
      <c r="U3636" s="572"/>
    </row>
    <row r="3637" spans="1:21" ht="14.15" customHeight="1">
      <c r="A3637" s="231">
        <v>3637</v>
      </c>
      <c r="B3637" s="262" t="s">
        <v>97</v>
      </c>
      <c r="C3637" s="199" t="s">
        <v>3469</v>
      </c>
      <c r="D3637" s="199" t="s">
        <v>2493</v>
      </c>
      <c r="E3637" s="199" t="s">
        <v>3498</v>
      </c>
      <c r="F3637" s="199" t="s">
        <v>176</v>
      </c>
      <c r="G3637" s="199" t="s">
        <v>377</v>
      </c>
      <c r="H3637" s="199" t="s">
        <v>2542</v>
      </c>
      <c r="I3637" s="200" t="s">
        <v>130</v>
      </c>
      <c r="J3637" s="199" t="s">
        <v>222</v>
      </c>
      <c r="K3637" s="199" t="s">
        <v>237</v>
      </c>
      <c r="L3637" s="199" t="s">
        <v>180</v>
      </c>
      <c r="M3637" s="199" t="s">
        <v>238</v>
      </c>
      <c r="N3637" s="201">
        <v>63.847799999999999</v>
      </c>
      <c r="O3637" s="202" t="s">
        <v>81</v>
      </c>
      <c r="P3637" s="202"/>
      <c r="Q3637" s="203">
        <f t="shared" si="210"/>
        <v>0</v>
      </c>
      <c r="R3637" s="203">
        <f t="shared" si="211"/>
        <v>0</v>
      </c>
      <c r="S3637" s="213">
        <f>IF(M3637="nvt",0,IF(O3637&gt;0,VLOOKUP(M3637,'3-Productie normen'!A:K,VLOOKUP(O3637,'3-Productie normen'!$B$34:$C$35,2,FALSE),FALSE)))</f>
        <v>0</v>
      </c>
      <c r="T3637" s="213">
        <f t="shared" si="212"/>
        <v>0</v>
      </c>
      <c r="U3637" s="572"/>
    </row>
    <row r="3638" spans="1:21" ht="14.15" customHeight="1">
      <c r="A3638" s="231">
        <v>3638</v>
      </c>
      <c r="B3638" s="262" t="s">
        <v>97</v>
      </c>
      <c r="C3638" s="199" t="s">
        <v>3469</v>
      </c>
      <c r="D3638" s="199" t="s">
        <v>2493</v>
      </c>
      <c r="E3638" s="199" t="s">
        <v>3498</v>
      </c>
      <c r="F3638" s="199" t="s">
        <v>176</v>
      </c>
      <c r="G3638" s="199" t="s">
        <v>377</v>
      </c>
      <c r="H3638" s="199" t="s">
        <v>2543</v>
      </c>
      <c r="I3638" s="200" t="s">
        <v>130</v>
      </c>
      <c r="J3638" s="199" t="s">
        <v>222</v>
      </c>
      <c r="K3638" s="199" t="s">
        <v>237</v>
      </c>
      <c r="L3638" s="199" t="s">
        <v>180</v>
      </c>
      <c r="M3638" s="199" t="s">
        <v>238</v>
      </c>
      <c r="N3638" s="201">
        <v>52.031599999999997</v>
      </c>
      <c r="O3638" s="202" t="s">
        <v>81</v>
      </c>
      <c r="P3638" s="202"/>
      <c r="Q3638" s="203">
        <f t="shared" si="210"/>
        <v>0</v>
      </c>
      <c r="R3638" s="203">
        <f t="shared" si="211"/>
        <v>0</v>
      </c>
      <c r="S3638" s="213">
        <f>IF(M3638="nvt",0,IF(O3638&gt;0,VLOOKUP(M3638,'3-Productie normen'!A:K,VLOOKUP(O3638,'3-Productie normen'!$B$34:$C$35,2,FALSE),FALSE)))</f>
        <v>0</v>
      </c>
      <c r="T3638" s="213">
        <f t="shared" si="212"/>
        <v>0</v>
      </c>
      <c r="U3638" s="572"/>
    </row>
    <row r="3639" spans="1:21" ht="14.15" customHeight="1">
      <c r="A3639" s="231">
        <v>3639</v>
      </c>
      <c r="B3639" s="262" t="s">
        <v>97</v>
      </c>
      <c r="C3639" s="199" t="s">
        <v>3469</v>
      </c>
      <c r="D3639" s="199" t="s">
        <v>2493</v>
      </c>
      <c r="E3639" s="199" t="s">
        <v>3498</v>
      </c>
      <c r="F3639" s="199" t="s">
        <v>176</v>
      </c>
      <c r="G3639" s="199" t="s">
        <v>377</v>
      </c>
      <c r="H3639" s="199" t="s">
        <v>2544</v>
      </c>
      <c r="I3639" s="200" t="s">
        <v>130</v>
      </c>
      <c r="J3639" s="199" t="s">
        <v>209</v>
      </c>
      <c r="K3639" s="199" t="s">
        <v>220</v>
      </c>
      <c r="L3639" s="199" t="s">
        <v>180</v>
      </c>
      <c r="M3639" s="199" t="s">
        <v>140</v>
      </c>
      <c r="N3639" s="201">
        <v>13.788600000000001</v>
      </c>
      <c r="O3639" s="202" t="s">
        <v>81</v>
      </c>
      <c r="P3639" s="202"/>
      <c r="Q3639" s="203">
        <f t="shared" si="210"/>
        <v>0</v>
      </c>
      <c r="R3639" s="203">
        <f t="shared" si="211"/>
        <v>0</v>
      </c>
      <c r="S3639" s="213">
        <f>IF(M3639="nvt",0,IF(O3639&gt;0,VLOOKUP(M3639,'3-Productie normen'!A:K,VLOOKUP(O3639,'3-Productie normen'!$B$34:$C$35,2,FALSE),FALSE)))</f>
        <v>0</v>
      </c>
      <c r="T3639" s="213">
        <f t="shared" si="212"/>
        <v>0</v>
      </c>
      <c r="U3639" s="572"/>
    </row>
    <row r="3640" spans="1:21" ht="14.15" customHeight="1">
      <c r="A3640" s="231">
        <v>3640</v>
      </c>
      <c r="B3640" s="262" t="s">
        <v>97</v>
      </c>
      <c r="C3640" s="199" t="s">
        <v>3469</v>
      </c>
      <c r="D3640" s="199" t="s">
        <v>2493</v>
      </c>
      <c r="E3640" s="199" t="s">
        <v>3498</v>
      </c>
      <c r="F3640" s="199" t="s">
        <v>176</v>
      </c>
      <c r="G3640" s="199" t="s">
        <v>377</v>
      </c>
      <c r="H3640" s="199" t="s">
        <v>2545</v>
      </c>
      <c r="I3640" s="200" t="s">
        <v>130</v>
      </c>
      <c r="J3640" s="199" t="s">
        <v>209</v>
      </c>
      <c r="K3640" s="199" t="s">
        <v>215</v>
      </c>
      <c r="L3640" s="199" t="s">
        <v>180</v>
      </c>
      <c r="M3640" s="199" t="s">
        <v>134</v>
      </c>
      <c r="N3640" s="201">
        <v>4.9249999999999998</v>
      </c>
      <c r="O3640" s="202" t="s">
        <v>81</v>
      </c>
      <c r="P3640" s="202"/>
      <c r="Q3640" s="203">
        <f t="shared" si="210"/>
        <v>0</v>
      </c>
      <c r="R3640" s="203">
        <f t="shared" si="211"/>
        <v>0</v>
      </c>
      <c r="S3640" s="213">
        <f>IF(M3640="nvt",0,IF(O3640&gt;0,VLOOKUP(M3640,'3-Productie normen'!A:K,VLOOKUP(O3640,'3-Productie normen'!$B$34:$C$35,2,FALSE),FALSE)))</f>
        <v>0</v>
      </c>
      <c r="T3640" s="213">
        <f t="shared" si="212"/>
        <v>0</v>
      </c>
      <c r="U3640" s="572"/>
    </row>
    <row r="3641" spans="1:21" ht="14.15" customHeight="1">
      <c r="A3641" s="232">
        <v>3641</v>
      </c>
      <c r="B3641" s="262" t="s">
        <v>97</v>
      </c>
      <c r="C3641" s="199" t="s">
        <v>3469</v>
      </c>
      <c r="D3641" s="199" t="s">
        <v>2493</v>
      </c>
      <c r="E3641" s="199" t="s">
        <v>3498</v>
      </c>
      <c r="F3641" s="199" t="s">
        <v>176</v>
      </c>
      <c r="G3641" s="199" t="s">
        <v>377</v>
      </c>
      <c r="H3641" s="199" t="s">
        <v>3502</v>
      </c>
      <c r="I3641" s="200" t="s">
        <v>143</v>
      </c>
      <c r="J3641" s="199" t="s">
        <v>222</v>
      </c>
      <c r="K3641" s="199" t="s">
        <v>223</v>
      </c>
      <c r="L3641" s="199" t="s">
        <v>387</v>
      </c>
      <c r="M3641" s="199" t="s">
        <v>143</v>
      </c>
      <c r="N3641" s="201">
        <v>1.1533</v>
      </c>
      <c r="O3641" s="202"/>
      <c r="P3641" s="202"/>
      <c r="Q3641" s="203">
        <f t="shared" ref="Q3641:Q3704" si="213">IF(O3641="nvt",0,IF(O3641&gt;0,S3641*N3641,0))</f>
        <v>0</v>
      </c>
      <c r="R3641" s="203">
        <f t="shared" ref="R3641:R3704" si="214">IF(P3641&gt;0,T3641*N3641,0)</f>
        <v>0</v>
      </c>
      <c r="S3641" s="213">
        <f>IF(M3641="nvt",0,IF(O3641&gt;0,VLOOKUP(M3641,'3-Productie normen'!A:K,VLOOKUP(O3641,'3-Productie normen'!$B$34:$C$35,2,FALSE),FALSE)))</f>
        <v>0</v>
      </c>
      <c r="T3641" s="213">
        <f t="shared" ref="T3641:T3704" si="215">IF(P3641&gt;0,S3641*$T$8,0)</f>
        <v>0</v>
      </c>
      <c r="U3641" s="572"/>
    </row>
    <row r="3642" spans="1:21" ht="14.15" customHeight="1">
      <c r="A3642" s="231">
        <v>3642</v>
      </c>
      <c r="B3642" s="262" t="s">
        <v>97</v>
      </c>
      <c r="C3642" s="199" t="s">
        <v>3469</v>
      </c>
      <c r="D3642" s="199" t="s">
        <v>2493</v>
      </c>
      <c r="E3642" s="199" t="s">
        <v>3498</v>
      </c>
      <c r="F3642" s="199" t="s">
        <v>176</v>
      </c>
      <c r="G3642" s="199" t="s">
        <v>377</v>
      </c>
      <c r="H3642" s="199" t="s">
        <v>3503</v>
      </c>
      <c r="I3642" s="200" t="s">
        <v>143</v>
      </c>
      <c r="J3642" s="199" t="s">
        <v>222</v>
      </c>
      <c r="K3642" s="199" t="s">
        <v>223</v>
      </c>
      <c r="L3642" s="199" t="s">
        <v>387</v>
      </c>
      <c r="M3642" s="199" t="s">
        <v>143</v>
      </c>
      <c r="N3642" s="201">
        <v>0.54749999999999999</v>
      </c>
      <c r="O3642" s="202"/>
      <c r="P3642" s="202"/>
      <c r="Q3642" s="203">
        <f t="shared" si="213"/>
        <v>0</v>
      </c>
      <c r="R3642" s="203">
        <f t="shared" si="214"/>
        <v>0</v>
      </c>
      <c r="S3642" s="213">
        <f>IF(M3642="nvt",0,IF(O3642&gt;0,VLOOKUP(M3642,'3-Productie normen'!A:K,VLOOKUP(O3642,'3-Productie normen'!$B$34:$C$35,2,FALSE),FALSE)))</f>
        <v>0</v>
      </c>
      <c r="T3642" s="213">
        <f t="shared" si="215"/>
        <v>0</v>
      </c>
      <c r="U3642" s="572"/>
    </row>
    <row r="3643" spans="1:21" ht="14.15" customHeight="1">
      <c r="A3643" s="231">
        <v>3643</v>
      </c>
      <c r="B3643" s="262" t="s">
        <v>97</v>
      </c>
      <c r="C3643" s="199" t="s">
        <v>3469</v>
      </c>
      <c r="D3643" s="199" t="s">
        <v>2493</v>
      </c>
      <c r="E3643" s="199" t="s">
        <v>3498</v>
      </c>
      <c r="F3643" s="199" t="s">
        <v>176</v>
      </c>
      <c r="G3643" s="199" t="s">
        <v>377</v>
      </c>
      <c r="H3643" s="199" t="s">
        <v>2575</v>
      </c>
      <c r="I3643" s="200" t="s">
        <v>143</v>
      </c>
      <c r="J3643" s="199" t="s">
        <v>222</v>
      </c>
      <c r="K3643" s="199" t="s">
        <v>223</v>
      </c>
      <c r="L3643" s="199" t="s">
        <v>387</v>
      </c>
      <c r="M3643" s="199" t="s">
        <v>143</v>
      </c>
      <c r="N3643" s="201">
        <v>3.9838</v>
      </c>
      <c r="O3643" s="202"/>
      <c r="P3643" s="202"/>
      <c r="Q3643" s="203">
        <f t="shared" si="213"/>
        <v>0</v>
      </c>
      <c r="R3643" s="203">
        <f t="shared" si="214"/>
        <v>0</v>
      </c>
      <c r="S3643" s="213">
        <f>IF(M3643="nvt",0,IF(O3643&gt;0,VLOOKUP(M3643,'3-Productie normen'!A:K,VLOOKUP(O3643,'3-Productie normen'!$B$34:$C$35,2,FALSE),FALSE)))</f>
        <v>0</v>
      </c>
      <c r="T3643" s="213">
        <f t="shared" si="215"/>
        <v>0</v>
      </c>
      <c r="U3643" s="572"/>
    </row>
    <row r="3644" spans="1:21" ht="14.15" customHeight="1">
      <c r="A3644" s="231">
        <v>3644</v>
      </c>
      <c r="B3644" s="262" t="s">
        <v>97</v>
      </c>
      <c r="C3644" s="199" t="s">
        <v>3469</v>
      </c>
      <c r="D3644" s="199" t="s">
        <v>2493</v>
      </c>
      <c r="E3644" s="199" t="s">
        <v>3498</v>
      </c>
      <c r="F3644" s="199" t="s">
        <v>176</v>
      </c>
      <c r="G3644" s="199" t="s">
        <v>377</v>
      </c>
      <c r="H3644" s="199" t="s">
        <v>3504</v>
      </c>
      <c r="I3644" s="200" t="s">
        <v>133</v>
      </c>
      <c r="J3644" s="199" t="s">
        <v>222</v>
      </c>
      <c r="K3644" s="199" t="s">
        <v>223</v>
      </c>
      <c r="L3644" s="199" t="s">
        <v>387</v>
      </c>
      <c r="M3644" s="199" t="s">
        <v>138</v>
      </c>
      <c r="N3644" s="201">
        <v>1.8009999999999999</v>
      </c>
      <c r="O3644" s="202" t="s">
        <v>81</v>
      </c>
      <c r="P3644" s="202"/>
      <c r="Q3644" s="203">
        <f t="shared" si="213"/>
        <v>0</v>
      </c>
      <c r="R3644" s="203">
        <f t="shared" si="214"/>
        <v>0</v>
      </c>
      <c r="S3644" s="213">
        <f>IF(M3644="nvt",0,IF(O3644&gt;0,VLOOKUP(M3644,'3-Productie normen'!A:K,VLOOKUP(O3644,'3-Productie normen'!$B$34:$C$35,2,FALSE),FALSE)))</f>
        <v>0</v>
      </c>
      <c r="T3644" s="213">
        <f t="shared" si="215"/>
        <v>0</v>
      </c>
      <c r="U3644" s="572"/>
    </row>
    <row r="3645" spans="1:21" ht="14.15" customHeight="1">
      <c r="A3645" s="231">
        <v>3645</v>
      </c>
      <c r="B3645" s="262" t="s">
        <v>97</v>
      </c>
      <c r="C3645" s="199" t="s">
        <v>3469</v>
      </c>
      <c r="D3645" s="199" t="s">
        <v>2493</v>
      </c>
      <c r="E3645" s="199" t="s">
        <v>3498</v>
      </c>
      <c r="F3645" s="199" t="s">
        <v>176</v>
      </c>
      <c r="G3645" s="199" t="s">
        <v>377</v>
      </c>
      <c r="H3645" s="199" t="s">
        <v>2576</v>
      </c>
      <c r="I3645" s="200" t="s">
        <v>133</v>
      </c>
      <c r="J3645" s="199" t="s">
        <v>222</v>
      </c>
      <c r="K3645" s="199" t="s">
        <v>223</v>
      </c>
      <c r="L3645" s="199" t="s">
        <v>387</v>
      </c>
      <c r="M3645" s="199" t="s">
        <v>138</v>
      </c>
      <c r="N3645" s="201">
        <v>2.4601999999999999</v>
      </c>
      <c r="O3645" s="202" t="s">
        <v>81</v>
      </c>
      <c r="P3645" s="202"/>
      <c r="Q3645" s="203">
        <f t="shared" si="213"/>
        <v>0</v>
      </c>
      <c r="R3645" s="203">
        <f t="shared" si="214"/>
        <v>0</v>
      </c>
      <c r="S3645" s="213">
        <f>IF(M3645="nvt",0,IF(O3645&gt;0,VLOOKUP(M3645,'3-Productie normen'!A:K,VLOOKUP(O3645,'3-Productie normen'!$B$34:$C$35,2,FALSE),FALSE)))</f>
        <v>0</v>
      </c>
      <c r="T3645" s="213">
        <f t="shared" si="215"/>
        <v>0</v>
      </c>
      <c r="U3645" s="572"/>
    </row>
    <row r="3646" spans="1:21" ht="14.15" customHeight="1">
      <c r="A3646" s="231">
        <v>3646</v>
      </c>
      <c r="B3646" s="262" t="s">
        <v>97</v>
      </c>
      <c r="C3646" s="199" t="s">
        <v>3469</v>
      </c>
      <c r="D3646" s="199" t="s">
        <v>2493</v>
      </c>
      <c r="E3646" s="199" t="s">
        <v>3498</v>
      </c>
      <c r="F3646" s="199" t="s">
        <v>176</v>
      </c>
      <c r="G3646" s="199" t="s">
        <v>377</v>
      </c>
      <c r="H3646" s="199" t="s">
        <v>3505</v>
      </c>
      <c r="I3646" s="200" t="s">
        <v>133</v>
      </c>
      <c r="J3646" s="199" t="s">
        <v>222</v>
      </c>
      <c r="K3646" s="199" t="s">
        <v>223</v>
      </c>
      <c r="L3646" s="199" t="s">
        <v>387</v>
      </c>
      <c r="M3646" s="199" t="s">
        <v>138</v>
      </c>
      <c r="N3646" s="201">
        <v>1.4979</v>
      </c>
      <c r="O3646" s="202" t="s">
        <v>81</v>
      </c>
      <c r="P3646" s="202"/>
      <c r="Q3646" s="203">
        <f t="shared" si="213"/>
        <v>0</v>
      </c>
      <c r="R3646" s="203">
        <f t="shared" si="214"/>
        <v>0</v>
      </c>
      <c r="S3646" s="213">
        <f>IF(M3646="nvt",0,IF(O3646&gt;0,VLOOKUP(M3646,'3-Productie normen'!A:K,VLOOKUP(O3646,'3-Productie normen'!$B$34:$C$35,2,FALSE),FALSE)))</f>
        <v>0</v>
      </c>
      <c r="T3646" s="213">
        <f t="shared" si="215"/>
        <v>0</v>
      </c>
      <c r="U3646" s="572"/>
    </row>
    <row r="3647" spans="1:21" ht="14.15" customHeight="1">
      <c r="A3647" s="231">
        <v>3647</v>
      </c>
      <c r="B3647" s="262" t="s">
        <v>97</v>
      </c>
      <c r="C3647" s="199" t="s">
        <v>3469</v>
      </c>
      <c r="D3647" s="199" t="s">
        <v>2493</v>
      </c>
      <c r="E3647" s="199" t="s">
        <v>3498</v>
      </c>
      <c r="F3647" s="199" t="s">
        <v>176</v>
      </c>
      <c r="G3647" s="199" t="s">
        <v>377</v>
      </c>
      <c r="H3647" s="199" t="s">
        <v>2656</v>
      </c>
      <c r="I3647" s="200" t="s">
        <v>143</v>
      </c>
      <c r="J3647" s="199" t="s">
        <v>209</v>
      </c>
      <c r="K3647" s="199" t="s">
        <v>210</v>
      </c>
      <c r="L3647" s="199" t="s">
        <v>180</v>
      </c>
      <c r="M3647" s="199" t="s">
        <v>143</v>
      </c>
      <c r="N3647" s="201">
        <v>6.2317</v>
      </c>
      <c r="O3647" s="202"/>
      <c r="P3647" s="202"/>
      <c r="Q3647" s="203">
        <f t="shared" si="213"/>
        <v>0</v>
      </c>
      <c r="R3647" s="203">
        <f t="shared" si="214"/>
        <v>0</v>
      </c>
      <c r="S3647" s="213">
        <f>IF(M3647="nvt",0,IF(O3647&gt;0,VLOOKUP(M3647,'3-Productie normen'!A:K,VLOOKUP(O3647,'3-Productie normen'!$B$34:$C$35,2,FALSE),FALSE)))</f>
        <v>0</v>
      </c>
      <c r="T3647" s="213">
        <f t="shared" si="215"/>
        <v>0</v>
      </c>
      <c r="U3647" s="572"/>
    </row>
    <row r="3648" spans="1:21" ht="14.15" customHeight="1">
      <c r="A3648" s="231">
        <v>3648</v>
      </c>
      <c r="B3648" s="262" t="s">
        <v>97</v>
      </c>
      <c r="C3648" s="199" t="s">
        <v>3469</v>
      </c>
      <c r="D3648" s="199" t="s">
        <v>2493</v>
      </c>
      <c r="E3648" s="199" t="s">
        <v>3498</v>
      </c>
      <c r="F3648" s="199" t="s">
        <v>176</v>
      </c>
      <c r="G3648" s="199" t="s">
        <v>377</v>
      </c>
      <c r="H3648" s="199" t="s">
        <v>2658</v>
      </c>
      <c r="I3648" s="200" t="s">
        <v>143</v>
      </c>
      <c r="J3648" s="199" t="s">
        <v>209</v>
      </c>
      <c r="K3648" s="199" t="s">
        <v>210</v>
      </c>
      <c r="L3648" s="199" t="s">
        <v>180</v>
      </c>
      <c r="M3648" s="199" t="s">
        <v>143</v>
      </c>
      <c r="N3648" s="201">
        <v>8.5508000000000006</v>
      </c>
      <c r="O3648" s="202"/>
      <c r="P3648" s="202"/>
      <c r="Q3648" s="203">
        <f t="shared" si="213"/>
        <v>0</v>
      </c>
      <c r="R3648" s="203">
        <f t="shared" si="214"/>
        <v>0</v>
      </c>
      <c r="S3648" s="213">
        <f>IF(M3648="nvt",0,IF(O3648&gt;0,VLOOKUP(M3648,'3-Productie normen'!A:K,VLOOKUP(O3648,'3-Productie normen'!$B$34:$C$35,2,FALSE),FALSE)))</f>
        <v>0</v>
      </c>
      <c r="T3648" s="213">
        <f t="shared" si="215"/>
        <v>0</v>
      </c>
      <c r="U3648" s="572"/>
    </row>
    <row r="3649" spans="1:21" ht="14.15" customHeight="1">
      <c r="A3649" s="232">
        <v>3649</v>
      </c>
      <c r="B3649" s="262" t="s">
        <v>97</v>
      </c>
      <c r="C3649" s="199" t="s">
        <v>3469</v>
      </c>
      <c r="D3649" s="199" t="s">
        <v>2493</v>
      </c>
      <c r="E3649" s="199" t="s">
        <v>3498</v>
      </c>
      <c r="F3649" s="199" t="s">
        <v>176</v>
      </c>
      <c r="G3649" s="199" t="s">
        <v>377</v>
      </c>
      <c r="H3649" s="199" t="s">
        <v>3506</v>
      </c>
      <c r="I3649" s="200" t="s">
        <v>127</v>
      </c>
      <c r="J3649" s="199" t="s">
        <v>379</v>
      </c>
      <c r="K3649" s="199" t="s">
        <v>379</v>
      </c>
      <c r="L3649" s="199" t="s">
        <v>180</v>
      </c>
      <c r="M3649" s="199" t="s">
        <v>128</v>
      </c>
      <c r="N3649" s="201">
        <v>39.948999999999998</v>
      </c>
      <c r="O3649" s="202">
        <v>255</v>
      </c>
      <c r="P3649" s="202"/>
      <c r="Q3649" s="203">
        <f t="shared" si="213"/>
        <v>0</v>
      </c>
      <c r="R3649" s="203">
        <f t="shared" si="214"/>
        <v>0</v>
      </c>
      <c r="S3649" s="213">
        <f>IF(M3649="nvt",0,IF(O3649&gt;0,VLOOKUP(M3649,'3-Productie normen'!A:K,VLOOKUP(O3649,'3-Productie normen'!$B$34:$C$35,2,FALSE),FALSE)))</f>
        <v>0</v>
      </c>
      <c r="T3649" s="213">
        <f t="shared" si="215"/>
        <v>0</v>
      </c>
      <c r="U3649" s="572"/>
    </row>
    <row r="3650" spans="1:21" ht="14.15" customHeight="1">
      <c r="A3650" s="231">
        <v>3650</v>
      </c>
      <c r="B3650" s="262" t="s">
        <v>97</v>
      </c>
      <c r="C3650" s="199" t="s">
        <v>3469</v>
      </c>
      <c r="D3650" s="199" t="s">
        <v>2493</v>
      </c>
      <c r="E3650" s="199" t="s">
        <v>3498</v>
      </c>
      <c r="F3650" s="199" t="s">
        <v>176</v>
      </c>
      <c r="G3650" s="199" t="s">
        <v>377</v>
      </c>
      <c r="H3650" s="199" t="s">
        <v>3507</v>
      </c>
      <c r="I3650" s="200" t="s">
        <v>143</v>
      </c>
      <c r="J3650" s="199" t="s">
        <v>255</v>
      </c>
      <c r="K3650" s="199" t="s">
        <v>256</v>
      </c>
      <c r="L3650" s="199" t="s">
        <v>180</v>
      </c>
      <c r="M3650" s="199" t="s">
        <v>143</v>
      </c>
      <c r="N3650" s="201">
        <v>13.7323</v>
      </c>
      <c r="O3650" s="202"/>
      <c r="P3650" s="202"/>
      <c r="Q3650" s="203">
        <f t="shared" si="213"/>
        <v>0</v>
      </c>
      <c r="R3650" s="203">
        <f t="shared" si="214"/>
        <v>0</v>
      </c>
      <c r="S3650" s="213">
        <f>IF(M3650="nvt",0,IF(O3650&gt;0,VLOOKUP(M3650,'3-Productie normen'!A:K,VLOOKUP(O3650,'3-Productie normen'!$B$34:$C$35,2,FALSE),FALSE)))</f>
        <v>0</v>
      </c>
      <c r="T3650" s="213">
        <f t="shared" si="215"/>
        <v>0</v>
      </c>
      <c r="U3650" s="572"/>
    </row>
    <row r="3651" spans="1:21" ht="14.15" customHeight="1">
      <c r="A3651" s="231">
        <v>3651</v>
      </c>
      <c r="B3651" s="262" t="s">
        <v>97</v>
      </c>
      <c r="C3651" s="199" t="s">
        <v>3469</v>
      </c>
      <c r="D3651" s="199" t="s">
        <v>2493</v>
      </c>
      <c r="E3651" s="199" t="s">
        <v>3498</v>
      </c>
      <c r="F3651" s="199" t="s">
        <v>176</v>
      </c>
      <c r="G3651" s="199" t="s">
        <v>377</v>
      </c>
      <c r="H3651" s="199" t="s">
        <v>3508</v>
      </c>
      <c r="I3651" s="200" t="s">
        <v>143</v>
      </c>
      <c r="J3651" s="199" t="s">
        <v>255</v>
      </c>
      <c r="K3651" s="199" t="s">
        <v>256</v>
      </c>
      <c r="L3651" s="199" t="s">
        <v>180</v>
      </c>
      <c r="M3651" s="199" t="s">
        <v>143</v>
      </c>
      <c r="N3651" s="201">
        <v>54.106000000000002</v>
      </c>
      <c r="O3651" s="202"/>
      <c r="P3651" s="202"/>
      <c r="Q3651" s="203">
        <f t="shared" si="213"/>
        <v>0</v>
      </c>
      <c r="R3651" s="203">
        <f t="shared" si="214"/>
        <v>0</v>
      </c>
      <c r="S3651" s="213">
        <f>IF(M3651="nvt",0,IF(O3651&gt;0,VLOOKUP(M3651,'3-Productie normen'!A:K,VLOOKUP(O3651,'3-Productie normen'!$B$34:$C$35,2,FALSE),FALSE)))</f>
        <v>0</v>
      </c>
      <c r="T3651" s="213">
        <f t="shared" si="215"/>
        <v>0</v>
      </c>
      <c r="U3651" s="572"/>
    </row>
    <row r="3652" spans="1:21" ht="14.15" customHeight="1">
      <c r="A3652" s="231">
        <v>3652</v>
      </c>
      <c r="B3652" s="262" t="s">
        <v>97</v>
      </c>
      <c r="C3652" s="199" t="s">
        <v>3469</v>
      </c>
      <c r="D3652" s="199" t="s">
        <v>2493</v>
      </c>
      <c r="E3652" s="199" t="s">
        <v>3498</v>
      </c>
      <c r="F3652" s="199" t="s">
        <v>176</v>
      </c>
      <c r="G3652" s="199" t="s">
        <v>377</v>
      </c>
      <c r="H3652" s="199" t="s">
        <v>3509</v>
      </c>
      <c r="I3652" s="200" t="s">
        <v>143</v>
      </c>
      <c r="J3652" s="199" t="s">
        <v>209</v>
      </c>
      <c r="K3652" s="199" t="s">
        <v>210</v>
      </c>
      <c r="L3652" s="199" t="s">
        <v>381</v>
      </c>
      <c r="M3652" s="199" t="s">
        <v>143</v>
      </c>
      <c r="N3652" s="201">
        <v>2.4</v>
      </c>
      <c r="O3652" s="202"/>
      <c r="P3652" s="202"/>
      <c r="Q3652" s="203">
        <f t="shared" si="213"/>
        <v>0</v>
      </c>
      <c r="R3652" s="203">
        <f t="shared" si="214"/>
        <v>0</v>
      </c>
      <c r="S3652" s="213">
        <f>IF(M3652="nvt",0,IF(O3652&gt;0,VLOOKUP(M3652,'3-Productie normen'!A:K,VLOOKUP(O3652,'3-Productie normen'!$B$34:$C$35,2,FALSE),FALSE)))</f>
        <v>0</v>
      </c>
      <c r="T3652" s="213">
        <f t="shared" si="215"/>
        <v>0</v>
      </c>
      <c r="U3652" s="572"/>
    </row>
    <row r="3653" spans="1:21" ht="14.15" customHeight="1">
      <c r="A3653" s="231">
        <v>3653</v>
      </c>
      <c r="B3653" s="262" t="s">
        <v>97</v>
      </c>
      <c r="C3653" s="199" t="s">
        <v>3469</v>
      </c>
      <c r="D3653" s="199" t="s">
        <v>2493</v>
      </c>
      <c r="E3653" s="199" t="s">
        <v>3498</v>
      </c>
      <c r="F3653" s="199" t="s">
        <v>176</v>
      </c>
      <c r="G3653" s="199" t="s">
        <v>377</v>
      </c>
      <c r="H3653" s="199" t="s">
        <v>3510</v>
      </c>
      <c r="I3653" s="200" t="s">
        <v>143</v>
      </c>
      <c r="J3653" s="199" t="s">
        <v>209</v>
      </c>
      <c r="K3653" s="199" t="s">
        <v>210</v>
      </c>
      <c r="L3653" s="199" t="s">
        <v>381</v>
      </c>
      <c r="M3653" s="199" t="s">
        <v>143</v>
      </c>
      <c r="N3653" s="201">
        <v>2.4</v>
      </c>
      <c r="O3653" s="202"/>
      <c r="P3653" s="202"/>
      <c r="Q3653" s="203">
        <f t="shared" si="213"/>
        <v>0</v>
      </c>
      <c r="R3653" s="203">
        <f t="shared" si="214"/>
        <v>0</v>
      </c>
      <c r="S3653" s="213">
        <f>IF(M3653="nvt",0,IF(O3653&gt;0,VLOOKUP(M3653,'3-Productie normen'!A:K,VLOOKUP(O3653,'3-Productie normen'!$B$34:$C$35,2,FALSE),FALSE)))</f>
        <v>0</v>
      </c>
      <c r="T3653" s="213">
        <f t="shared" si="215"/>
        <v>0</v>
      </c>
      <c r="U3653" s="572"/>
    </row>
    <row r="3654" spans="1:21" ht="14.15" customHeight="1">
      <c r="A3654" s="231">
        <v>3654</v>
      </c>
      <c r="B3654" s="262" t="s">
        <v>97</v>
      </c>
      <c r="C3654" s="199" t="s">
        <v>3469</v>
      </c>
      <c r="D3654" s="199" t="s">
        <v>2493</v>
      </c>
      <c r="E3654" s="199" t="s">
        <v>3498</v>
      </c>
      <c r="F3654" s="199" t="s">
        <v>176</v>
      </c>
      <c r="G3654" s="199" t="s">
        <v>377</v>
      </c>
      <c r="H3654" s="199" t="s">
        <v>3511</v>
      </c>
      <c r="I3654" s="200" t="s">
        <v>143</v>
      </c>
      <c r="J3654" s="199" t="s">
        <v>209</v>
      </c>
      <c r="K3654" s="199" t="s">
        <v>210</v>
      </c>
      <c r="L3654" s="199" t="s">
        <v>381</v>
      </c>
      <c r="M3654" s="199" t="s">
        <v>143</v>
      </c>
      <c r="N3654" s="201">
        <v>2.4</v>
      </c>
      <c r="O3654" s="202"/>
      <c r="P3654" s="202"/>
      <c r="Q3654" s="203">
        <f t="shared" si="213"/>
        <v>0</v>
      </c>
      <c r="R3654" s="203">
        <f t="shared" si="214"/>
        <v>0</v>
      </c>
      <c r="S3654" s="213">
        <f>IF(M3654="nvt",0,IF(O3654&gt;0,VLOOKUP(M3654,'3-Productie normen'!A:K,VLOOKUP(O3654,'3-Productie normen'!$B$34:$C$35,2,FALSE),FALSE)))</f>
        <v>0</v>
      </c>
      <c r="T3654" s="213">
        <f t="shared" si="215"/>
        <v>0</v>
      </c>
      <c r="U3654" s="572"/>
    </row>
    <row r="3655" spans="1:21" ht="14.15" customHeight="1">
      <c r="A3655" s="231">
        <v>3655</v>
      </c>
      <c r="B3655" s="262" t="s">
        <v>97</v>
      </c>
      <c r="C3655" s="199" t="s">
        <v>3469</v>
      </c>
      <c r="D3655" s="199" t="s">
        <v>2493</v>
      </c>
      <c r="E3655" s="199" t="s">
        <v>3498</v>
      </c>
      <c r="F3655" s="199" t="s">
        <v>176</v>
      </c>
      <c r="G3655" s="199" t="s">
        <v>377</v>
      </c>
      <c r="H3655" s="199" t="s">
        <v>3512</v>
      </c>
      <c r="I3655" s="200" t="s">
        <v>143</v>
      </c>
      <c r="J3655" s="199" t="s">
        <v>209</v>
      </c>
      <c r="K3655" s="199" t="s">
        <v>210</v>
      </c>
      <c r="L3655" s="199" t="s">
        <v>381</v>
      </c>
      <c r="M3655" s="199" t="s">
        <v>143</v>
      </c>
      <c r="N3655" s="201">
        <v>2.4</v>
      </c>
      <c r="O3655" s="202"/>
      <c r="P3655" s="202"/>
      <c r="Q3655" s="203">
        <f t="shared" si="213"/>
        <v>0</v>
      </c>
      <c r="R3655" s="203">
        <f t="shared" si="214"/>
        <v>0</v>
      </c>
      <c r="S3655" s="213">
        <f>IF(M3655="nvt",0,IF(O3655&gt;0,VLOOKUP(M3655,'3-Productie normen'!A:K,VLOOKUP(O3655,'3-Productie normen'!$B$34:$C$35,2,FALSE),FALSE)))</f>
        <v>0</v>
      </c>
      <c r="T3655" s="213">
        <f t="shared" si="215"/>
        <v>0</v>
      </c>
      <c r="U3655" s="572"/>
    </row>
    <row r="3656" spans="1:21" ht="14.15" customHeight="1">
      <c r="A3656" s="231">
        <v>3656</v>
      </c>
      <c r="B3656" s="262" t="s">
        <v>97</v>
      </c>
      <c r="C3656" s="199" t="s">
        <v>3469</v>
      </c>
      <c r="D3656" s="199" t="s">
        <v>2493</v>
      </c>
      <c r="E3656" s="199" t="s">
        <v>3498</v>
      </c>
      <c r="F3656" s="199" t="s">
        <v>176</v>
      </c>
      <c r="G3656" s="199" t="s">
        <v>377</v>
      </c>
      <c r="H3656" s="199" t="s">
        <v>3513</v>
      </c>
      <c r="I3656" s="200" t="s">
        <v>143</v>
      </c>
      <c r="J3656" s="199" t="s">
        <v>209</v>
      </c>
      <c r="K3656" s="199" t="s">
        <v>210</v>
      </c>
      <c r="L3656" s="199" t="s">
        <v>381</v>
      </c>
      <c r="M3656" s="199" t="s">
        <v>143</v>
      </c>
      <c r="N3656" s="201">
        <v>2.4</v>
      </c>
      <c r="O3656" s="202"/>
      <c r="P3656" s="202"/>
      <c r="Q3656" s="203">
        <f t="shared" si="213"/>
        <v>0</v>
      </c>
      <c r="R3656" s="203">
        <f t="shared" si="214"/>
        <v>0</v>
      </c>
      <c r="S3656" s="213">
        <f>IF(M3656="nvt",0,IF(O3656&gt;0,VLOOKUP(M3656,'3-Productie normen'!A:K,VLOOKUP(O3656,'3-Productie normen'!$B$34:$C$35,2,FALSE),FALSE)))</f>
        <v>0</v>
      </c>
      <c r="T3656" s="213">
        <f t="shared" si="215"/>
        <v>0</v>
      </c>
      <c r="U3656" s="572"/>
    </row>
    <row r="3657" spans="1:21" ht="14.15" customHeight="1">
      <c r="A3657" s="232">
        <v>3657</v>
      </c>
      <c r="B3657" s="262" t="s">
        <v>97</v>
      </c>
      <c r="C3657" s="199" t="s">
        <v>3469</v>
      </c>
      <c r="D3657" s="199" t="s">
        <v>2493</v>
      </c>
      <c r="E3657" s="199" t="s">
        <v>3498</v>
      </c>
      <c r="F3657" s="199" t="s">
        <v>176</v>
      </c>
      <c r="G3657" s="199" t="s">
        <v>377</v>
      </c>
      <c r="H3657" s="199" t="s">
        <v>3514</v>
      </c>
      <c r="I3657" s="200" t="s">
        <v>143</v>
      </c>
      <c r="J3657" s="199" t="s">
        <v>209</v>
      </c>
      <c r="K3657" s="199" t="s">
        <v>210</v>
      </c>
      <c r="L3657" s="199" t="s">
        <v>381</v>
      </c>
      <c r="M3657" s="199" t="s">
        <v>143</v>
      </c>
      <c r="N3657" s="201">
        <v>2.4</v>
      </c>
      <c r="O3657" s="202"/>
      <c r="P3657" s="202"/>
      <c r="Q3657" s="203">
        <f t="shared" si="213"/>
        <v>0</v>
      </c>
      <c r="R3657" s="203">
        <f t="shared" si="214"/>
        <v>0</v>
      </c>
      <c r="S3657" s="213">
        <f>IF(M3657="nvt",0,IF(O3657&gt;0,VLOOKUP(M3657,'3-Productie normen'!A:K,VLOOKUP(O3657,'3-Productie normen'!$B$34:$C$35,2,FALSE),FALSE)))</f>
        <v>0</v>
      </c>
      <c r="T3657" s="213">
        <f t="shared" si="215"/>
        <v>0</v>
      </c>
      <c r="U3657" s="572"/>
    </row>
    <row r="3658" spans="1:21" ht="14.15" customHeight="1">
      <c r="A3658" s="231">
        <v>3658</v>
      </c>
      <c r="B3658" s="262" t="s">
        <v>97</v>
      </c>
      <c r="C3658" s="199" t="s">
        <v>3469</v>
      </c>
      <c r="D3658" s="199" t="s">
        <v>2493</v>
      </c>
      <c r="E3658" s="199" t="s">
        <v>3498</v>
      </c>
      <c r="F3658" s="199" t="s">
        <v>176</v>
      </c>
      <c r="G3658" s="199" t="s">
        <v>177</v>
      </c>
      <c r="H3658" s="199" t="s">
        <v>403</v>
      </c>
      <c r="I3658" s="200" t="s">
        <v>143</v>
      </c>
      <c r="J3658" s="199" t="s">
        <v>379</v>
      </c>
      <c r="K3658" s="199" t="s">
        <v>379</v>
      </c>
      <c r="L3658" s="199" t="s">
        <v>180</v>
      </c>
      <c r="M3658" s="199" t="s">
        <v>143</v>
      </c>
      <c r="N3658" s="201">
        <v>41.709800000000001</v>
      </c>
      <c r="O3658" s="202"/>
      <c r="P3658" s="202"/>
      <c r="Q3658" s="203">
        <f t="shared" si="213"/>
        <v>0</v>
      </c>
      <c r="R3658" s="203">
        <f t="shared" si="214"/>
        <v>0</v>
      </c>
      <c r="S3658" s="213">
        <f>IF(M3658="nvt",0,IF(O3658&gt;0,VLOOKUP(M3658,'3-Productie normen'!A:K,VLOOKUP(O3658,'3-Productie normen'!$B$34:$C$35,2,FALSE),FALSE)))</f>
        <v>0</v>
      </c>
      <c r="T3658" s="213">
        <f t="shared" si="215"/>
        <v>0</v>
      </c>
      <c r="U3658" s="572"/>
    </row>
    <row r="3659" spans="1:21" ht="14.15" customHeight="1">
      <c r="A3659" s="231">
        <v>3659</v>
      </c>
      <c r="B3659" s="262" t="s">
        <v>97</v>
      </c>
      <c r="C3659" s="199" t="s">
        <v>3469</v>
      </c>
      <c r="D3659" s="199" t="s">
        <v>2493</v>
      </c>
      <c r="E3659" s="199" t="s">
        <v>3498</v>
      </c>
      <c r="F3659" s="199" t="s">
        <v>176</v>
      </c>
      <c r="G3659" s="199" t="s">
        <v>177</v>
      </c>
      <c r="H3659" s="199" t="s">
        <v>2613</v>
      </c>
      <c r="I3659" s="200" t="s">
        <v>143</v>
      </c>
      <c r="J3659" s="199" t="s">
        <v>379</v>
      </c>
      <c r="K3659" s="199" t="s">
        <v>379</v>
      </c>
      <c r="L3659" s="199" t="s">
        <v>180</v>
      </c>
      <c r="M3659" s="199" t="s">
        <v>143</v>
      </c>
      <c r="N3659" s="201">
        <v>20.3825</v>
      </c>
      <c r="O3659" s="202"/>
      <c r="P3659" s="202"/>
      <c r="Q3659" s="203">
        <f t="shared" si="213"/>
        <v>0</v>
      </c>
      <c r="R3659" s="203">
        <f t="shared" si="214"/>
        <v>0</v>
      </c>
      <c r="S3659" s="213">
        <f>IF(M3659="nvt",0,IF(O3659&gt;0,VLOOKUP(M3659,'3-Productie normen'!A:K,VLOOKUP(O3659,'3-Productie normen'!$B$34:$C$35,2,FALSE),FALSE)))</f>
        <v>0</v>
      </c>
      <c r="T3659" s="213">
        <f t="shared" si="215"/>
        <v>0</v>
      </c>
      <c r="U3659" s="572"/>
    </row>
    <row r="3660" spans="1:21" ht="14.15" customHeight="1">
      <c r="A3660" s="231">
        <v>3660</v>
      </c>
      <c r="B3660" s="262" t="s">
        <v>97</v>
      </c>
      <c r="C3660" s="199" t="s">
        <v>3469</v>
      </c>
      <c r="D3660" s="199" t="s">
        <v>2493</v>
      </c>
      <c r="E3660" s="199" t="s">
        <v>3498</v>
      </c>
      <c r="F3660" s="199" t="s">
        <v>176</v>
      </c>
      <c r="G3660" s="199" t="s">
        <v>177</v>
      </c>
      <c r="H3660" s="199" t="s">
        <v>3515</v>
      </c>
      <c r="I3660" s="200" t="s">
        <v>143</v>
      </c>
      <c r="J3660" s="199" t="s">
        <v>379</v>
      </c>
      <c r="K3660" s="199" t="s">
        <v>379</v>
      </c>
      <c r="L3660" s="199" t="s">
        <v>180</v>
      </c>
      <c r="M3660" s="199" t="s">
        <v>143</v>
      </c>
      <c r="N3660" s="201">
        <v>20.3809</v>
      </c>
      <c r="O3660" s="202"/>
      <c r="P3660" s="202"/>
      <c r="Q3660" s="203">
        <f t="shared" si="213"/>
        <v>0</v>
      </c>
      <c r="R3660" s="203">
        <f t="shared" si="214"/>
        <v>0</v>
      </c>
      <c r="S3660" s="213">
        <f>IF(M3660="nvt",0,IF(O3660&gt;0,VLOOKUP(M3660,'3-Productie normen'!A:K,VLOOKUP(O3660,'3-Productie normen'!$B$34:$C$35,2,FALSE),FALSE)))</f>
        <v>0</v>
      </c>
      <c r="T3660" s="213">
        <f t="shared" si="215"/>
        <v>0</v>
      </c>
      <c r="U3660" s="572"/>
    </row>
    <row r="3661" spans="1:21" ht="14.15" customHeight="1">
      <c r="A3661" s="231">
        <v>3661</v>
      </c>
      <c r="B3661" s="262" t="s">
        <v>97</v>
      </c>
      <c r="C3661" s="199" t="s">
        <v>3469</v>
      </c>
      <c r="D3661" s="199" t="s">
        <v>2493</v>
      </c>
      <c r="E3661" s="199" t="s">
        <v>3498</v>
      </c>
      <c r="F3661" s="199" t="s">
        <v>176</v>
      </c>
      <c r="G3661" s="199" t="s">
        <v>177</v>
      </c>
      <c r="H3661" s="199" t="s">
        <v>2615</v>
      </c>
      <c r="I3661" s="200" t="s">
        <v>123</v>
      </c>
      <c r="J3661" s="199" t="s">
        <v>179</v>
      </c>
      <c r="K3661" s="199" t="s">
        <v>179</v>
      </c>
      <c r="L3661" s="199" t="s">
        <v>180</v>
      </c>
      <c r="M3661" s="199" t="s">
        <v>122</v>
      </c>
      <c r="N3661" s="201">
        <v>14.0045</v>
      </c>
      <c r="O3661" s="202" t="s">
        <v>81</v>
      </c>
      <c r="P3661" s="202"/>
      <c r="Q3661" s="203">
        <f t="shared" si="213"/>
        <v>0</v>
      </c>
      <c r="R3661" s="203">
        <f t="shared" si="214"/>
        <v>0</v>
      </c>
      <c r="S3661" s="213">
        <f>IF(M3661="nvt",0,IF(O3661&gt;0,VLOOKUP(M3661,'3-Productie normen'!A:K,VLOOKUP(O3661,'3-Productie normen'!$B$34:$C$35,2,FALSE),FALSE)))</f>
        <v>0</v>
      </c>
      <c r="T3661" s="213">
        <f t="shared" si="215"/>
        <v>0</v>
      </c>
      <c r="U3661" s="572"/>
    </row>
    <row r="3662" spans="1:21" ht="14.15" customHeight="1">
      <c r="A3662" s="231">
        <v>3662</v>
      </c>
      <c r="B3662" s="262" t="s">
        <v>97</v>
      </c>
      <c r="C3662" s="199" t="s">
        <v>3469</v>
      </c>
      <c r="D3662" s="199" t="s">
        <v>2493</v>
      </c>
      <c r="E3662" s="199" t="s">
        <v>3498</v>
      </c>
      <c r="F3662" s="199" t="s">
        <v>176</v>
      </c>
      <c r="G3662" s="199" t="s">
        <v>177</v>
      </c>
      <c r="H3662" s="199" t="s">
        <v>2616</v>
      </c>
      <c r="I3662" s="200" t="s">
        <v>127</v>
      </c>
      <c r="J3662" s="199" t="s">
        <v>379</v>
      </c>
      <c r="K3662" s="199" t="s">
        <v>379</v>
      </c>
      <c r="L3662" s="199" t="s">
        <v>180</v>
      </c>
      <c r="M3662" s="199" t="s">
        <v>128</v>
      </c>
      <c r="N3662" s="201">
        <v>26.319299999999998</v>
      </c>
      <c r="O3662" s="202">
        <v>255</v>
      </c>
      <c r="P3662" s="202"/>
      <c r="Q3662" s="203">
        <f t="shared" si="213"/>
        <v>0</v>
      </c>
      <c r="R3662" s="203">
        <f t="shared" si="214"/>
        <v>0</v>
      </c>
      <c r="S3662" s="213">
        <f>IF(M3662="nvt",0,IF(O3662&gt;0,VLOOKUP(M3662,'3-Productie normen'!A:K,VLOOKUP(O3662,'3-Productie normen'!$B$34:$C$35,2,FALSE),FALSE)))</f>
        <v>0</v>
      </c>
      <c r="T3662" s="213">
        <f t="shared" si="215"/>
        <v>0</v>
      </c>
      <c r="U3662" s="572"/>
    </row>
    <row r="3663" spans="1:21" ht="14.15" customHeight="1">
      <c r="A3663" s="231">
        <v>3663</v>
      </c>
      <c r="B3663" s="262" t="s">
        <v>97</v>
      </c>
      <c r="C3663" s="199" t="s">
        <v>3469</v>
      </c>
      <c r="D3663" s="199" t="s">
        <v>2493</v>
      </c>
      <c r="E3663" s="199" t="s">
        <v>3498</v>
      </c>
      <c r="F3663" s="199" t="s">
        <v>176</v>
      </c>
      <c r="G3663" s="199" t="s">
        <v>177</v>
      </c>
      <c r="H3663" s="199" t="s">
        <v>3516</v>
      </c>
      <c r="I3663" s="200" t="s">
        <v>133</v>
      </c>
      <c r="J3663" s="199" t="s">
        <v>222</v>
      </c>
      <c r="K3663" s="199" t="s">
        <v>223</v>
      </c>
      <c r="L3663" s="199" t="s">
        <v>387</v>
      </c>
      <c r="M3663" s="199" t="s">
        <v>138</v>
      </c>
      <c r="N3663" s="201">
        <v>14.891</v>
      </c>
      <c r="O3663" s="202" t="s">
        <v>81</v>
      </c>
      <c r="P3663" s="202"/>
      <c r="Q3663" s="203">
        <f t="shared" si="213"/>
        <v>0</v>
      </c>
      <c r="R3663" s="203">
        <f t="shared" si="214"/>
        <v>0</v>
      </c>
      <c r="S3663" s="213">
        <f>IF(M3663="nvt",0,IF(O3663&gt;0,VLOOKUP(M3663,'3-Productie normen'!A:K,VLOOKUP(O3663,'3-Productie normen'!$B$34:$C$35,2,FALSE),FALSE)))</f>
        <v>0</v>
      </c>
      <c r="T3663" s="213">
        <f t="shared" si="215"/>
        <v>0</v>
      </c>
      <c r="U3663" s="572"/>
    </row>
    <row r="3664" spans="1:21" ht="14.15" customHeight="1">
      <c r="A3664" s="231">
        <v>3664</v>
      </c>
      <c r="B3664" s="262" t="s">
        <v>97</v>
      </c>
      <c r="C3664" s="199" t="s">
        <v>3469</v>
      </c>
      <c r="D3664" s="199" t="s">
        <v>2493</v>
      </c>
      <c r="E3664" s="199" t="s">
        <v>3498</v>
      </c>
      <c r="F3664" s="199" t="s">
        <v>176</v>
      </c>
      <c r="G3664" s="199" t="s">
        <v>177</v>
      </c>
      <c r="H3664" s="199" t="s">
        <v>3149</v>
      </c>
      <c r="I3664" s="200" t="s">
        <v>127</v>
      </c>
      <c r="J3664" s="199" t="s">
        <v>379</v>
      </c>
      <c r="K3664" s="199" t="s">
        <v>379</v>
      </c>
      <c r="L3664" s="199" t="s">
        <v>180</v>
      </c>
      <c r="M3664" s="199" t="s">
        <v>128</v>
      </c>
      <c r="N3664" s="201">
        <v>128.1276</v>
      </c>
      <c r="O3664" s="202">
        <v>255</v>
      </c>
      <c r="P3664" s="202"/>
      <c r="Q3664" s="203">
        <f t="shared" si="213"/>
        <v>0</v>
      </c>
      <c r="R3664" s="203">
        <f t="shared" si="214"/>
        <v>0</v>
      </c>
      <c r="S3664" s="213">
        <f>IF(M3664="nvt",0,IF(O3664&gt;0,VLOOKUP(M3664,'3-Productie normen'!A:K,VLOOKUP(O3664,'3-Productie normen'!$B$34:$C$35,2,FALSE),FALSE)))</f>
        <v>0</v>
      </c>
      <c r="T3664" s="213">
        <f t="shared" si="215"/>
        <v>0</v>
      </c>
      <c r="U3664" s="572"/>
    </row>
    <row r="3665" spans="1:21" ht="14.15" customHeight="1">
      <c r="A3665" s="232">
        <v>3665</v>
      </c>
      <c r="B3665" s="262" t="s">
        <v>97</v>
      </c>
      <c r="C3665" s="199" t="s">
        <v>3469</v>
      </c>
      <c r="D3665" s="199" t="s">
        <v>2493</v>
      </c>
      <c r="E3665" s="199" t="s">
        <v>3498</v>
      </c>
      <c r="F3665" s="199" t="s">
        <v>176</v>
      </c>
      <c r="G3665" s="199" t="s">
        <v>177</v>
      </c>
      <c r="H3665" s="199" t="s">
        <v>2619</v>
      </c>
      <c r="I3665" s="200" t="s">
        <v>127</v>
      </c>
      <c r="J3665" s="199" t="s">
        <v>379</v>
      </c>
      <c r="K3665" s="199" t="s">
        <v>379</v>
      </c>
      <c r="L3665" s="199" t="s">
        <v>180</v>
      </c>
      <c r="M3665" s="199" t="s">
        <v>128</v>
      </c>
      <c r="N3665" s="201">
        <v>20.955500000000001</v>
      </c>
      <c r="O3665" s="202">
        <v>255</v>
      </c>
      <c r="P3665" s="202"/>
      <c r="Q3665" s="203">
        <f t="shared" si="213"/>
        <v>0</v>
      </c>
      <c r="R3665" s="203">
        <f t="shared" si="214"/>
        <v>0</v>
      </c>
      <c r="S3665" s="213">
        <f>IF(M3665="nvt",0,IF(O3665&gt;0,VLOOKUP(M3665,'3-Productie normen'!A:K,VLOOKUP(O3665,'3-Productie normen'!$B$34:$C$35,2,FALSE),FALSE)))</f>
        <v>0</v>
      </c>
      <c r="T3665" s="213">
        <f t="shared" si="215"/>
        <v>0</v>
      </c>
      <c r="U3665" s="572"/>
    </row>
    <row r="3666" spans="1:21" ht="14.15" customHeight="1">
      <c r="A3666" s="231">
        <v>3666</v>
      </c>
      <c r="B3666" s="262" t="s">
        <v>97</v>
      </c>
      <c r="C3666" s="199" t="s">
        <v>3469</v>
      </c>
      <c r="D3666" s="199" t="s">
        <v>2493</v>
      </c>
      <c r="E3666" s="199" t="s">
        <v>3498</v>
      </c>
      <c r="F3666" s="199" t="s">
        <v>176</v>
      </c>
      <c r="G3666" s="199" t="s">
        <v>177</v>
      </c>
      <c r="H3666" s="199" t="s">
        <v>2623</v>
      </c>
      <c r="I3666" s="200" t="s">
        <v>127</v>
      </c>
      <c r="J3666" s="199" t="s">
        <v>379</v>
      </c>
      <c r="K3666" s="199" t="s">
        <v>379</v>
      </c>
      <c r="L3666" s="199" t="s">
        <v>180</v>
      </c>
      <c r="M3666" s="199" t="s">
        <v>128</v>
      </c>
      <c r="N3666" s="201">
        <v>79.585700000000003</v>
      </c>
      <c r="O3666" s="202">
        <v>255</v>
      </c>
      <c r="P3666" s="202"/>
      <c r="Q3666" s="203">
        <f t="shared" si="213"/>
        <v>0</v>
      </c>
      <c r="R3666" s="203">
        <f t="shared" si="214"/>
        <v>0</v>
      </c>
      <c r="S3666" s="213">
        <f>IF(M3666="nvt",0,IF(O3666&gt;0,VLOOKUP(M3666,'3-Productie normen'!A:K,VLOOKUP(O3666,'3-Productie normen'!$B$34:$C$35,2,FALSE),FALSE)))</f>
        <v>0</v>
      </c>
      <c r="T3666" s="213">
        <f t="shared" si="215"/>
        <v>0</v>
      </c>
      <c r="U3666" s="572"/>
    </row>
    <row r="3667" spans="1:21" ht="14.15" customHeight="1">
      <c r="A3667" s="231">
        <v>3667</v>
      </c>
      <c r="B3667" s="262" t="s">
        <v>97</v>
      </c>
      <c r="C3667" s="199" t="s">
        <v>3469</v>
      </c>
      <c r="D3667" s="199" t="s">
        <v>2493</v>
      </c>
      <c r="E3667" s="199" t="s">
        <v>3498</v>
      </c>
      <c r="F3667" s="199" t="s">
        <v>176</v>
      </c>
      <c r="G3667" s="199" t="s">
        <v>177</v>
      </c>
      <c r="H3667" s="199" t="s">
        <v>2624</v>
      </c>
      <c r="I3667" s="200" t="s">
        <v>127</v>
      </c>
      <c r="J3667" s="199" t="s">
        <v>379</v>
      </c>
      <c r="K3667" s="199" t="s">
        <v>379</v>
      </c>
      <c r="L3667" s="199" t="s">
        <v>180</v>
      </c>
      <c r="M3667" s="199" t="s">
        <v>128</v>
      </c>
      <c r="N3667" s="201">
        <v>79.582599999999999</v>
      </c>
      <c r="O3667" s="202">
        <v>255</v>
      </c>
      <c r="P3667" s="202"/>
      <c r="Q3667" s="203">
        <f t="shared" si="213"/>
        <v>0</v>
      </c>
      <c r="R3667" s="203">
        <f t="shared" si="214"/>
        <v>0</v>
      </c>
      <c r="S3667" s="213">
        <f>IF(M3667="nvt",0,IF(O3667&gt;0,VLOOKUP(M3667,'3-Productie normen'!A:K,VLOOKUP(O3667,'3-Productie normen'!$B$34:$C$35,2,FALSE),FALSE)))</f>
        <v>0</v>
      </c>
      <c r="T3667" s="213">
        <f t="shared" si="215"/>
        <v>0</v>
      </c>
      <c r="U3667" s="572"/>
    </row>
    <row r="3668" spans="1:21" ht="14.15" customHeight="1">
      <c r="A3668" s="231">
        <v>3668</v>
      </c>
      <c r="B3668" s="262" t="s">
        <v>97</v>
      </c>
      <c r="C3668" s="199" t="s">
        <v>3469</v>
      </c>
      <c r="D3668" s="199" t="s">
        <v>2493</v>
      </c>
      <c r="E3668" s="199" t="s">
        <v>3498</v>
      </c>
      <c r="F3668" s="199" t="s">
        <v>176</v>
      </c>
      <c r="G3668" s="199" t="s">
        <v>177</v>
      </c>
      <c r="H3668" s="199" t="s">
        <v>3517</v>
      </c>
      <c r="I3668" s="200" t="s">
        <v>133</v>
      </c>
      <c r="J3668" s="199" t="s">
        <v>222</v>
      </c>
      <c r="K3668" s="199" t="s">
        <v>223</v>
      </c>
      <c r="L3668" s="199" t="s">
        <v>387</v>
      </c>
      <c r="M3668" s="199" t="s">
        <v>138</v>
      </c>
      <c r="N3668" s="201">
        <v>1.7729999999999999</v>
      </c>
      <c r="O3668" s="202" t="s">
        <v>81</v>
      </c>
      <c r="P3668" s="202"/>
      <c r="Q3668" s="203">
        <f t="shared" si="213"/>
        <v>0</v>
      </c>
      <c r="R3668" s="203">
        <f t="shared" si="214"/>
        <v>0</v>
      </c>
      <c r="S3668" s="213">
        <f>IF(M3668="nvt",0,IF(O3668&gt;0,VLOOKUP(M3668,'3-Productie normen'!A:K,VLOOKUP(O3668,'3-Productie normen'!$B$34:$C$35,2,FALSE),FALSE)))</f>
        <v>0</v>
      </c>
      <c r="T3668" s="213">
        <f t="shared" si="215"/>
        <v>0</v>
      </c>
      <c r="U3668" s="572"/>
    </row>
    <row r="3669" spans="1:21" ht="14.15" customHeight="1">
      <c r="A3669" s="231">
        <v>3669</v>
      </c>
      <c r="B3669" s="262" t="s">
        <v>97</v>
      </c>
      <c r="C3669" s="199" t="s">
        <v>3469</v>
      </c>
      <c r="D3669" s="199" t="s">
        <v>2493</v>
      </c>
      <c r="E3669" s="199" t="s">
        <v>3498</v>
      </c>
      <c r="F3669" s="199" t="s">
        <v>176</v>
      </c>
      <c r="G3669" s="199" t="s">
        <v>177</v>
      </c>
      <c r="H3669" s="199" t="s">
        <v>2631</v>
      </c>
      <c r="I3669" s="200" t="s">
        <v>130</v>
      </c>
      <c r="J3669" s="199" t="s">
        <v>222</v>
      </c>
      <c r="K3669" s="199" t="s">
        <v>237</v>
      </c>
      <c r="L3669" s="199" t="s">
        <v>180</v>
      </c>
      <c r="M3669" s="199" t="s">
        <v>238</v>
      </c>
      <c r="N3669" s="201">
        <v>38.332700000000003</v>
      </c>
      <c r="O3669" s="202" t="s">
        <v>81</v>
      </c>
      <c r="P3669" s="202"/>
      <c r="Q3669" s="203">
        <f t="shared" si="213"/>
        <v>0</v>
      </c>
      <c r="R3669" s="203">
        <f t="shared" si="214"/>
        <v>0</v>
      </c>
      <c r="S3669" s="213">
        <f>IF(M3669="nvt",0,IF(O3669&gt;0,VLOOKUP(M3669,'3-Productie normen'!A:K,VLOOKUP(O3669,'3-Productie normen'!$B$34:$C$35,2,FALSE),FALSE)))</f>
        <v>0</v>
      </c>
      <c r="T3669" s="213">
        <f t="shared" si="215"/>
        <v>0</v>
      </c>
      <c r="U3669" s="572"/>
    </row>
    <row r="3670" spans="1:21" ht="14.15" customHeight="1">
      <c r="A3670" s="231">
        <v>3670</v>
      </c>
      <c r="B3670" s="262" t="s">
        <v>97</v>
      </c>
      <c r="C3670" s="199" t="s">
        <v>3469</v>
      </c>
      <c r="D3670" s="199" t="s">
        <v>2493</v>
      </c>
      <c r="E3670" s="199" t="s">
        <v>3498</v>
      </c>
      <c r="F3670" s="199" t="s">
        <v>176</v>
      </c>
      <c r="G3670" s="199" t="s">
        <v>177</v>
      </c>
      <c r="H3670" s="199" t="s">
        <v>2632</v>
      </c>
      <c r="I3670" s="200" t="s">
        <v>130</v>
      </c>
      <c r="J3670" s="199" t="s">
        <v>222</v>
      </c>
      <c r="K3670" s="199" t="s">
        <v>237</v>
      </c>
      <c r="L3670" s="199" t="s">
        <v>180</v>
      </c>
      <c r="M3670" s="199" t="s">
        <v>238</v>
      </c>
      <c r="N3670" s="201">
        <v>58.883099999999999</v>
      </c>
      <c r="O3670" s="202" t="s">
        <v>81</v>
      </c>
      <c r="P3670" s="202"/>
      <c r="Q3670" s="203">
        <f t="shared" si="213"/>
        <v>0</v>
      </c>
      <c r="R3670" s="203">
        <f t="shared" si="214"/>
        <v>0</v>
      </c>
      <c r="S3670" s="213">
        <f>IF(M3670="nvt",0,IF(O3670&gt;0,VLOOKUP(M3670,'3-Productie normen'!A:K,VLOOKUP(O3670,'3-Productie normen'!$B$34:$C$35,2,FALSE),FALSE)))</f>
        <v>0</v>
      </c>
      <c r="T3670" s="213">
        <f t="shared" si="215"/>
        <v>0</v>
      </c>
      <c r="U3670" s="572"/>
    </row>
    <row r="3671" spans="1:21" ht="14.15" customHeight="1">
      <c r="A3671" s="231">
        <v>3671</v>
      </c>
      <c r="B3671" s="262" t="s">
        <v>97</v>
      </c>
      <c r="C3671" s="199" t="s">
        <v>3469</v>
      </c>
      <c r="D3671" s="199" t="s">
        <v>2493</v>
      </c>
      <c r="E3671" s="199" t="s">
        <v>3498</v>
      </c>
      <c r="F3671" s="199" t="s">
        <v>176</v>
      </c>
      <c r="G3671" s="199" t="s">
        <v>177</v>
      </c>
      <c r="H3671" s="199" t="s">
        <v>2633</v>
      </c>
      <c r="I3671" s="200" t="s">
        <v>130</v>
      </c>
      <c r="J3671" s="199" t="s">
        <v>222</v>
      </c>
      <c r="K3671" s="199" t="s">
        <v>237</v>
      </c>
      <c r="L3671" s="199" t="s">
        <v>180</v>
      </c>
      <c r="M3671" s="199" t="s">
        <v>238</v>
      </c>
      <c r="N3671" s="201">
        <v>33.930799999999998</v>
      </c>
      <c r="O3671" s="202" t="s">
        <v>81</v>
      </c>
      <c r="P3671" s="202"/>
      <c r="Q3671" s="203">
        <f t="shared" si="213"/>
        <v>0</v>
      </c>
      <c r="R3671" s="203">
        <f t="shared" si="214"/>
        <v>0</v>
      </c>
      <c r="S3671" s="213">
        <f>IF(M3671="nvt",0,IF(O3671&gt;0,VLOOKUP(M3671,'3-Productie normen'!A:K,VLOOKUP(O3671,'3-Productie normen'!$B$34:$C$35,2,FALSE),FALSE)))</f>
        <v>0</v>
      </c>
      <c r="T3671" s="213">
        <f t="shared" si="215"/>
        <v>0</v>
      </c>
      <c r="U3671" s="572"/>
    </row>
    <row r="3672" spans="1:21" ht="14.15" customHeight="1">
      <c r="A3672" s="231">
        <v>3672</v>
      </c>
      <c r="B3672" s="262" t="s">
        <v>97</v>
      </c>
      <c r="C3672" s="199" t="s">
        <v>3469</v>
      </c>
      <c r="D3672" s="199" t="s">
        <v>2493</v>
      </c>
      <c r="E3672" s="199" t="s">
        <v>3498</v>
      </c>
      <c r="F3672" s="199" t="s">
        <v>176</v>
      </c>
      <c r="G3672" s="199" t="s">
        <v>177</v>
      </c>
      <c r="H3672" s="199" t="s">
        <v>2634</v>
      </c>
      <c r="I3672" s="200" t="s">
        <v>130</v>
      </c>
      <c r="J3672" s="199" t="s">
        <v>209</v>
      </c>
      <c r="K3672" s="199" t="s">
        <v>220</v>
      </c>
      <c r="L3672" s="199" t="s">
        <v>180</v>
      </c>
      <c r="M3672" s="199" t="s">
        <v>140</v>
      </c>
      <c r="N3672" s="201">
        <v>13.788600000000001</v>
      </c>
      <c r="O3672" s="202" t="s">
        <v>81</v>
      </c>
      <c r="P3672" s="202"/>
      <c r="Q3672" s="203">
        <f t="shared" si="213"/>
        <v>0</v>
      </c>
      <c r="R3672" s="203">
        <f t="shared" si="214"/>
        <v>0</v>
      </c>
      <c r="S3672" s="213">
        <f>IF(M3672="nvt",0,IF(O3672&gt;0,VLOOKUP(M3672,'3-Productie normen'!A:K,VLOOKUP(O3672,'3-Productie normen'!$B$34:$C$35,2,FALSE),FALSE)))</f>
        <v>0</v>
      </c>
      <c r="T3672" s="213">
        <f t="shared" si="215"/>
        <v>0</v>
      </c>
      <c r="U3672" s="572"/>
    </row>
    <row r="3673" spans="1:21" ht="14.15" customHeight="1">
      <c r="A3673" s="232">
        <v>3673</v>
      </c>
      <c r="B3673" s="262" t="s">
        <v>97</v>
      </c>
      <c r="C3673" s="199" t="s">
        <v>3469</v>
      </c>
      <c r="D3673" s="199" t="s">
        <v>2493</v>
      </c>
      <c r="E3673" s="199" t="s">
        <v>3498</v>
      </c>
      <c r="F3673" s="199" t="s">
        <v>176</v>
      </c>
      <c r="G3673" s="199" t="s">
        <v>177</v>
      </c>
      <c r="H3673" s="199" t="s">
        <v>2635</v>
      </c>
      <c r="I3673" s="200" t="s">
        <v>143</v>
      </c>
      <c r="J3673" s="199" t="s">
        <v>209</v>
      </c>
      <c r="K3673" s="199" t="s">
        <v>215</v>
      </c>
      <c r="L3673" s="199" t="s">
        <v>180</v>
      </c>
      <c r="M3673" s="199" t="s">
        <v>143</v>
      </c>
      <c r="N3673" s="201">
        <v>4.9249999999999998</v>
      </c>
      <c r="O3673" s="202"/>
      <c r="P3673" s="202"/>
      <c r="Q3673" s="203">
        <f t="shared" si="213"/>
        <v>0</v>
      </c>
      <c r="R3673" s="203">
        <f t="shared" si="214"/>
        <v>0</v>
      </c>
      <c r="S3673" s="213">
        <f>IF(M3673="nvt",0,IF(O3673&gt;0,VLOOKUP(M3673,'3-Productie normen'!A:K,VLOOKUP(O3673,'3-Productie normen'!$B$34:$C$35,2,FALSE),FALSE)))</f>
        <v>0</v>
      </c>
      <c r="T3673" s="213">
        <f t="shared" si="215"/>
        <v>0</v>
      </c>
      <c r="U3673" s="572"/>
    </row>
    <row r="3674" spans="1:21" ht="14.15" customHeight="1">
      <c r="A3674" s="231">
        <v>3674</v>
      </c>
      <c r="B3674" s="262" t="s">
        <v>97</v>
      </c>
      <c r="C3674" s="199" t="s">
        <v>3469</v>
      </c>
      <c r="D3674" s="199" t="s">
        <v>2493</v>
      </c>
      <c r="E3674" s="199" t="s">
        <v>3498</v>
      </c>
      <c r="F3674" s="199" t="s">
        <v>176</v>
      </c>
      <c r="G3674" s="199" t="s">
        <v>177</v>
      </c>
      <c r="H3674" s="199" t="s">
        <v>3518</v>
      </c>
      <c r="I3674" s="200" t="s">
        <v>133</v>
      </c>
      <c r="J3674" s="199" t="s">
        <v>222</v>
      </c>
      <c r="K3674" s="199" t="s">
        <v>223</v>
      </c>
      <c r="L3674" s="199" t="s">
        <v>387</v>
      </c>
      <c r="M3674" s="199" t="s">
        <v>138</v>
      </c>
      <c r="N3674" s="201">
        <v>1.1533</v>
      </c>
      <c r="O3674" s="202" t="s">
        <v>81</v>
      </c>
      <c r="P3674" s="202"/>
      <c r="Q3674" s="203">
        <f t="shared" si="213"/>
        <v>0</v>
      </c>
      <c r="R3674" s="203">
        <f t="shared" si="214"/>
        <v>0</v>
      </c>
      <c r="S3674" s="213">
        <f>IF(M3674="nvt",0,IF(O3674&gt;0,VLOOKUP(M3674,'3-Productie normen'!A:K,VLOOKUP(O3674,'3-Productie normen'!$B$34:$C$35,2,FALSE),FALSE)))</f>
        <v>0</v>
      </c>
      <c r="T3674" s="213">
        <f t="shared" si="215"/>
        <v>0</v>
      </c>
      <c r="U3674" s="572"/>
    </row>
    <row r="3675" spans="1:21" ht="14.15" customHeight="1">
      <c r="A3675" s="231">
        <v>3675</v>
      </c>
      <c r="B3675" s="262" t="s">
        <v>97</v>
      </c>
      <c r="C3675" s="199" t="s">
        <v>3469</v>
      </c>
      <c r="D3675" s="199" t="s">
        <v>2493</v>
      </c>
      <c r="E3675" s="199" t="s">
        <v>3498</v>
      </c>
      <c r="F3675" s="199" t="s">
        <v>176</v>
      </c>
      <c r="G3675" s="199" t="s">
        <v>177</v>
      </c>
      <c r="H3675" s="199" t="s">
        <v>3519</v>
      </c>
      <c r="I3675" s="200" t="s">
        <v>133</v>
      </c>
      <c r="J3675" s="199" t="s">
        <v>222</v>
      </c>
      <c r="K3675" s="199" t="s">
        <v>223</v>
      </c>
      <c r="L3675" s="199" t="s">
        <v>387</v>
      </c>
      <c r="M3675" s="199" t="s">
        <v>138</v>
      </c>
      <c r="N3675" s="201">
        <v>0.54749999999999999</v>
      </c>
      <c r="O3675" s="202" t="s">
        <v>81</v>
      </c>
      <c r="P3675" s="202"/>
      <c r="Q3675" s="203">
        <f t="shared" si="213"/>
        <v>0</v>
      </c>
      <c r="R3675" s="203">
        <f t="shared" si="214"/>
        <v>0</v>
      </c>
      <c r="S3675" s="213">
        <f>IF(M3675="nvt",0,IF(O3675&gt;0,VLOOKUP(M3675,'3-Productie normen'!A:K,VLOOKUP(O3675,'3-Productie normen'!$B$34:$C$35,2,FALSE),FALSE)))</f>
        <v>0</v>
      </c>
      <c r="T3675" s="213">
        <f t="shared" si="215"/>
        <v>0</v>
      </c>
      <c r="U3675" s="572"/>
    </row>
    <row r="3676" spans="1:21" ht="14.15" customHeight="1">
      <c r="A3676" s="231">
        <v>3676</v>
      </c>
      <c r="B3676" s="262" t="s">
        <v>97</v>
      </c>
      <c r="C3676" s="199" t="s">
        <v>3469</v>
      </c>
      <c r="D3676" s="199" t="s">
        <v>2493</v>
      </c>
      <c r="E3676" s="199" t="s">
        <v>3498</v>
      </c>
      <c r="F3676" s="199" t="s">
        <v>176</v>
      </c>
      <c r="G3676" s="199" t="s">
        <v>177</v>
      </c>
      <c r="H3676" s="199" t="s">
        <v>2637</v>
      </c>
      <c r="I3676" s="200" t="s">
        <v>133</v>
      </c>
      <c r="J3676" s="199" t="s">
        <v>222</v>
      </c>
      <c r="K3676" s="199" t="s">
        <v>223</v>
      </c>
      <c r="L3676" s="199" t="s">
        <v>387</v>
      </c>
      <c r="M3676" s="199" t="s">
        <v>138</v>
      </c>
      <c r="N3676" s="201">
        <v>3.9838</v>
      </c>
      <c r="O3676" s="202" t="s">
        <v>81</v>
      </c>
      <c r="P3676" s="202"/>
      <c r="Q3676" s="203">
        <f t="shared" si="213"/>
        <v>0</v>
      </c>
      <c r="R3676" s="203">
        <f t="shared" si="214"/>
        <v>0</v>
      </c>
      <c r="S3676" s="213">
        <f>IF(M3676="nvt",0,IF(O3676&gt;0,VLOOKUP(M3676,'3-Productie normen'!A:K,VLOOKUP(O3676,'3-Productie normen'!$B$34:$C$35,2,FALSE),FALSE)))</f>
        <v>0</v>
      </c>
      <c r="T3676" s="213">
        <f t="shared" si="215"/>
        <v>0</v>
      </c>
      <c r="U3676" s="572"/>
    </row>
    <row r="3677" spans="1:21" ht="14.15" customHeight="1">
      <c r="A3677" s="231">
        <v>3677</v>
      </c>
      <c r="B3677" s="262" t="s">
        <v>97</v>
      </c>
      <c r="C3677" s="199" t="s">
        <v>3469</v>
      </c>
      <c r="D3677" s="199" t="s">
        <v>2493</v>
      </c>
      <c r="E3677" s="199" t="s">
        <v>3498</v>
      </c>
      <c r="F3677" s="199" t="s">
        <v>176</v>
      </c>
      <c r="G3677" s="199" t="s">
        <v>177</v>
      </c>
      <c r="H3677" s="199" t="s">
        <v>3520</v>
      </c>
      <c r="I3677" s="200" t="s">
        <v>133</v>
      </c>
      <c r="J3677" s="199" t="s">
        <v>222</v>
      </c>
      <c r="K3677" s="199" t="s">
        <v>223</v>
      </c>
      <c r="L3677" s="199" t="s">
        <v>387</v>
      </c>
      <c r="M3677" s="199" t="s">
        <v>138</v>
      </c>
      <c r="N3677" s="201">
        <v>1.8009999999999999</v>
      </c>
      <c r="O3677" s="202" t="s">
        <v>81</v>
      </c>
      <c r="P3677" s="202"/>
      <c r="Q3677" s="203">
        <f t="shared" si="213"/>
        <v>0</v>
      </c>
      <c r="R3677" s="203">
        <f t="shared" si="214"/>
        <v>0</v>
      </c>
      <c r="S3677" s="213">
        <f>IF(M3677="nvt",0,IF(O3677&gt;0,VLOOKUP(M3677,'3-Productie normen'!A:K,VLOOKUP(O3677,'3-Productie normen'!$B$34:$C$35,2,FALSE),FALSE)))</f>
        <v>0</v>
      </c>
      <c r="T3677" s="213">
        <f t="shared" si="215"/>
        <v>0</v>
      </c>
      <c r="U3677" s="572"/>
    </row>
    <row r="3678" spans="1:21" ht="14.15" customHeight="1">
      <c r="A3678" s="231">
        <v>3678</v>
      </c>
      <c r="B3678" s="262" t="s">
        <v>97</v>
      </c>
      <c r="C3678" s="199" t="s">
        <v>3469</v>
      </c>
      <c r="D3678" s="199" t="s">
        <v>2493</v>
      </c>
      <c r="E3678" s="199" t="s">
        <v>3498</v>
      </c>
      <c r="F3678" s="199" t="s">
        <v>176</v>
      </c>
      <c r="G3678" s="199" t="s">
        <v>177</v>
      </c>
      <c r="H3678" s="199" t="s">
        <v>2638</v>
      </c>
      <c r="I3678" s="200" t="s">
        <v>133</v>
      </c>
      <c r="J3678" s="199" t="s">
        <v>222</v>
      </c>
      <c r="K3678" s="199" t="s">
        <v>223</v>
      </c>
      <c r="L3678" s="199" t="s">
        <v>387</v>
      </c>
      <c r="M3678" s="199" t="s">
        <v>138</v>
      </c>
      <c r="N3678" s="201">
        <v>2.4601999999999999</v>
      </c>
      <c r="O3678" s="202" t="s">
        <v>81</v>
      </c>
      <c r="P3678" s="202"/>
      <c r="Q3678" s="203">
        <f t="shared" si="213"/>
        <v>0</v>
      </c>
      <c r="R3678" s="203">
        <f t="shared" si="214"/>
        <v>0</v>
      </c>
      <c r="S3678" s="213">
        <f>IF(M3678="nvt",0,IF(O3678&gt;0,VLOOKUP(M3678,'3-Productie normen'!A:K,VLOOKUP(O3678,'3-Productie normen'!$B$34:$C$35,2,FALSE),FALSE)))</f>
        <v>0</v>
      </c>
      <c r="T3678" s="213">
        <f t="shared" si="215"/>
        <v>0</v>
      </c>
      <c r="U3678" s="572"/>
    </row>
    <row r="3679" spans="1:21" ht="14.15" customHeight="1">
      <c r="A3679" s="231">
        <v>3679</v>
      </c>
      <c r="B3679" s="262" t="s">
        <v>97</v>
      </c>
      <c r="C3679" s="199" t="s">
        <v>3469</v>
      </c>
      <c r="D3679" s="199" t="s">
        <v>2493</v>
      </c>
      <c r="E3679" s="199" t="s">
        <v>3498</v>
      </c>
      <c r="F3679" s="199" t="s">
        <v>176</v>
      </c>
      <c r="G3679" s="199" t="s">
        <v>177</v>
      </c>
      <c r="H3679" s="199" t="s">
        <v>3521</v>
      </c>
      <c r="I3679" s="200" t="s">
        <v>133</v>
      </c>
      <c r="J3679" s="199" t="s">
        <v>222</v>
      </c>
      <c r="K3679" s="199" t="s">
        <v>223</v>
      </c>
      <c r="L3679" s="199" t="s">
        <v>387</v>
      </c>
      <c r="M3679" s="199" t="s">
        <v>138</v>
      </c>
      <c r="N3679" s="201">
        <v>1.4979</v>
      </c>
      <c r="O3679" s="202" t="s">
        <v>81</v>
      </c>
      <c r="P3679" s="202"/>
      <c r="Q3679" s="203">
        <f t="shared" si="213"/>
        <v>0</v>
      </c>
      <c r="R3679" s="203">
        <f t="shared" si="214"/>
        <v>0</v>
      </c>
      <c r="S3679" s="213">
        <f>IF(M3679="nvt",0,IF(O3679&gt;0,VLOOKUP(M3679,'3-Productie normen'!A:K,VLOOKUP(O3679,'3-Productie normen'!$B$34:$C$35,2,FALSE),FALSE)))</f>
        <v>0</v>
      </c>
      <c r="T3679" s="213">
        <f t="shared" si="215"/>
        <v>0</v>
      </c>
      <c r="U3679" s="572"/>
    </row>
    <row r="3680" spans="1:21" ht="14.15" customHeight="1">
      <c r="A3680" s="231">
        <v>3680</v>
      </c>
      <c r="B3680" s="262" t="s">
        <v>97</v>
      </c>
      <c r="C3680" s="199" t="s">
        <v>3469</v>
      </c>
      <c r="D3680" s="199" t="s">
        <v>2493</v>
      </c>
      <c r="E3680" s="199" t="s">
        <v>3498</v>
      </c>
      <c r="F3680" s="199" t="s">
        <v>176</v>
      </c>
      <c r="G3680" s="199" t="s">
        <v>177</v>
      </c>
      <c r="H3680" s="199" t="s">
        <v>3522</v>
      </c>
      <c r="I3680" s="200" t="s">
        <v>130</v>
      </c>
      <c r="J3680" s="199" t="s">
        <v>222</v>
      </c>
      <c r="K3680" s="199" t="s">
        <v>237</v>
      </c>
      <c r="L3680" s="199" t="s">
        <v>180</v>
      </c>
      <c r="M3680" s="199" t="s">
        <v>238</v>
      </c>
      <c r="N3680" s="201">
        <v>6.2568000000000001</v>
      </c>
      <c r="O3680" s="202" t="s">
        <v>81</v>
      </c>
      <c r="P3680" s="202"/>
      <c r="Q3680" s="203">
        <f t="shared" si="213"/>
        <v>0</v>
      </c>
      <c r="R3680" s="203">
        <f t="shared" si="214"/>
        <v>0</v>
      </c>
      <c r="S3680" s="213">
        <f>IF(M3680="nvt",0,IF(O3680&gt;0,VLOOKUP(M3680,'3-Productie normen'!A:K,VLOOKUP(O3680,'3-Productie normen'!$B$34:$C$35,2,FALSE),FALSE)))</f>
        <v>0</v>
      </c>
      <c r="T3680" s="213">
        <f t="shared" si="215"/>
        <v>0</v>
      </c>
      <c r="U3680" s="572"/>
    </row>
    <row r="3681" spans="1:41" ht="14.15" customHeight="1">
      <c r="A3681" s="232">
        <v>3681</v>
      </c>
      <c r="B3681" s="262" t="s">
        <v>97</v>
      </c>
      <c r="C3681" s="199" t="s">
        <v>3469</v>
      </c>
      <c r="D3681" s="199" t="s">
        <v>2493</v>
      </c>
      <c r="E3681" s="199" t="s">
        <v>3498</v>
      </c>
      <c r="F3681" s="199" t="s">
        <v>176</v>
      </c>
      <c r="G3681" s="199" t="s">
        <v>177</v>
      </c>
      <c r="H3681" s="199" t="s">
        <v>3523</v>
      </c>
      <c r="I3681" s="200" t="s">
        <v>130</v>
      </c>
      <c r="J3681" s="199" t="s">
        <v>222</v>
      </c>
      <c r="K3681" s="199" t="s">
        <v>237</v>
      </c>
      <c r="L3681" s="199" t="s">
        <v>180</v>
      </c>
      <c r="M3681" s="199" t="s">
        <v>238</v>
      </c>
      <c r="N3681" s="201">
        <v>8.5508000000000006</v>
      </c>
      <c r="O3681" s="202" t="s">
        <v>81</v>
      </c>
      <c r="P3681" s="202"/>
      <c r="Q3681" s="203">
        <f t="shared" si="213"/>
        <v>0</v>
      </c>
      <c r="R3681" s="203">
        <f t="shared" si="214"/>
        <v>0</v>
      </c>
      <c r="S3681" s="213">
        <f>IF(M3681="nvt",0,IF(O3681&gt;0,VLOOKUP(M3681,'3-Productie normen'!A:K,VLOOKUP(O3681,'3-Productie normen'!$B$34:$C$35,2,FALSE),FALSE)))</f>
        <v>0</v>
      </c>
      <c r="T3681" s="213">
        <f t="shared" si="215"/>
        <v>0</v>
      </c>
      <c r="U3681" s="572"/>
    </row>
    <row r="3682" spans="1:41" ht="14.15" customHeight="1">
      <c r="A3682" s="231">
        <v>3682</v>
      </c>
      <c r="B3682" s="262" t="s">
        <v>97</v>
      </c>
      <c r="C3682" s="199" t="s">
        <v>3469</v>
      </c>
      <c r="D3682" s="199" t="s">
        <v>2493</v>
      </c>
      <c r="E3682" s="199" t="s">
        <v>3498</v>
      </c>
      <c r="F3682" s="199" t="s">
        <v>176</v>
      </c>
      <c r="G3682" s="199" t="s">
        <v>177</v>
      </c>
      <c r="H3682" s="199" t="s">
        <v>3524</v>
      </c>
      <c r="I3682" s="200" t="s">
        <v>143</v>
      </c>
      <c r="J3682" s="199" t="s">
        <v>209</v>
      </c>
      <c r="K3682" s="199" t="s">
        <v>210</v>
      </c>
      <c r="L3682" s="199" t="s">
        <v>381</v>
      </c>
      <c r="M3682" s="199" t="s">
        <v>143</v>
      </c>
      <c r="N3682" s="201">
        <v>2.4</v>
      </c>
      <c r="O3682" s="202"/>
      <c r="P3682" s="202"/>
      <c r="Q3682" s="203">
        <f t="shared" si="213"/>
        <v>0</v>
      </c>
      <c r="R3682" s="203">
        <f t="shared" si="214"/>
        <v>0</v>
      </c>
      <c r="S3682" s="213">
        <f>IF(M3682="nvt",0,IF(O3682&gt;0,VLOOKUP(M3682,'3-Productie normen'!A:K,VLOOKUP(O3682,'3-Productie normen'!$B$34:$C$35,2,FALSE),FALSE)))</f>
        <v>0</v>
      </c>
      <c r="T3682" s="213">
        <f t="shared" si="215"/>
        <v>0</v>
      </c>
      <c r="U3682" s="572"/>
    </row>
    <row r="3683" spans="1:41" ht="14.15" customHeight="1">
      <c r="A3683" s="231">
        <v>3683</v>
      </c>
      <c r="B3683" s="262" t="s">
        <v>97</v>
      </c>
      <c r="C3683" s="199" t="s">
        <v>3469</v>
      </c>
      <c r="D3683" s="199" t="s">
        <v>2493</v>
      </c>
      <c r="E3683" s="199" t="s">
        <v>3498</v>
      </c>
      <c r="F3683" s="199" t="s">
        <v>176</v>
      </c>
      <c r="G3683" s="199" t="s">
        <v>177</v>
      </c>
      <c r="H3683" s="199" t="s">
        <v>3525</v>
      </c>
      <c r="I3683" s="200" t="s">
        <v>143</v>
      </c>
      <c r="J3683" s="199" t="s">
        <v>209</v>
      </c>
      <c r="K3683" s="199" t="s">
        <v>210</v>
      </c>
      <c r="L3683" s="199" t="s">
        <v>381</v>
      </c>
      <c r="M3683" s="199" t="s">
        <v>143</v>
      </c>
      <c r="N3683" s="201">
        <v>2.4</v>
      </c>
      <c r="O3683" s="202"/>
      <c r="P3683" s="202"/>
      <c r="Q3683" s="203">
        <f t="shared" si="213"/>
        <v>0</v>
      </c>
      <c r="R3683" s="203">
        <f t="shared" si="214"/>
        <v>0</v>
      </c>
      <c r="S3683" s="213">
        <f>IF(M3683="nvt",0,IF(O3683&gt;0,VLOOKUP(M3683,'3-Productie normen'!A:K,VLOOKUP(O3683,'3-Productie normen'!$B$34:$C$35,2,FALSE),FALSE)))</f>
        <v>0</v>
      </c>
      <c r="T3683" s="213">
        <f t="shared" si="215"/>
        <v>0</v>
      </c>
      <c r="U3683" s="572"/>
    </row>
    <row r="3684" spans="1:41" ht="14.15" customHeight="1">
      <c r="A3684" s="231">
        <v>3684</v>
      </c>
      <c r="B3684" s="262" t="s">
        <v>97</v>
      </c>
      <c r="C3684" s="199" t="s">
        <v>3469</v>
      </c>
      <c r="D3684" s="199" t="s">
        <v>2493</v>
      </c>
      <c r="E3684" s="199" t="s">
        <v>3498</v>
      </c>
      <c r="F3684" s="199" t="s">
        <v>176</v>
      </c>
      <c r="G3684" s="199" t="s">
        <v>177</v>
      </c>
      <c r="H3684" s="199" t="s">
        <v>3526</v>
      </c>
      <c r="I3684" s="200" t="s">
        <v>143</v>
      </c>
      <c r="J3684" s="199" t="s">
        <v>209</v>
      </c>
      <c r="K3684" s="199" t="s">
        <v>210</v>
      </c>
      <c r="L3684" s="199" t="s">
        <v>381</v>
      </c>
      <c r="M3684" s="199" t="s">
        <v>143</v>
      </c>
      <c r="N3684" s="201">
        <v>2.4</v>
      </c>
      <c r="O3684" s="202"/>
      <c r="P3684" s="202"/>
      <c r="Q3684" s="203">
        <f t="shared" si="213"/>
        <v>0</v>
      </c>
      <c r="R3684" s="203">
        <f t="shared" si="214"/>
        <v>0</v>
      </c>
      <c r="S3684" s="213">
        <f>IF(M3684="nvt",0,IF(O3684&gt;0,VLOOKUP(M3684,'3-Productie normen'!A:K,VLOOKUP(O3684,'3-Productie normen'!$B$34:$C$35,2,FALSE),FALSE)))</f>
        <v>0</v>
      </c>
      <c r="T3684" s="213">
        <f t="shared" si="215"/>
        <v>0</v>
      </c>
      <c r="U3684" s="572"/>
    </row>
    <row r="3685" spans="1:41" ht="14.15" customHeight="1">
      <c r="A3685" s="231">
        <v>3685</v>
      </c>
      <c r="B3685" s="262" t="s">
        <v>97</v>
      </c>
      <c r="C3685" s="199" t="s">
        <v>3469</v>
      </c>
      <c r="D3685" s="199" t="s">
        <v>2493</v>
      </c>
      <c r="E3685" s="199" t="s">
        <v>3498</v>
      </c>
      <c r="F3685" s="199" t="s">
        <v>176</v>
      </c>
      <c r="G3685" s="199" t="s">
        <v>177</v>
      </c>
      <c r="H3685" s="199" t="s">
        <v>3527</v>
      </c>
      <c r="I3685" s="200" t="s">
        <v>143</v>
      </c>
      <c r="J3685" s="199" t="s">
        <v>209</v>
      </c>
      <c r="K3685" s="199" t="s">
        <v>210</v>
      </c>
      <c r="L3685" s="199" t="s">
        <v>381</v>
      </c>
      <c r="M3685" s="199" t="s">
        <v>143</v>
      </c>
      <c r="N3685" s="201">
        <v>2.395</v>
      </c>
      <c r="O3685" s="202"/>
      <c r="P3685" s="202"/>
      <c r="Q3685" s="203">
        <f t="shared" si="213"/>
        <v>0</v>
      </c>
      <c r="R3685" s="203">
        <f t="shared" si="214"/>
        <v>0</v>
      </c>
      <c r="S3685" s="213">
        <f>IF(M3685="nvt",0,IF(O3685&gt;0,VLOOKUP(M3685,'3-Productie normen'!A:K,VLOOKUP(O3685,'3-Productie normen'!$B$34:$C$35,2,FALSE),FALSE)))</f>
        <v>0</v>
      </c>
      <c r="T3685" s="213">
        <f t="shared" si="215"/>
        <v>0</v>
      </c>
      <c r="U3685" s="572"/>
    </row>
    <row r="3686" spans="1:41" ht="14.15" customHeight="1">
      <c r="A3686" s="231">
        <v>3686</v>
      </c>
      <c r="B3686" s="262" t="s">
        <v>97</v>
      </c>
      <c r="C3686" s="199" t="s">
        <v>3469</v>
      </c>
      <c r="D3686" s="199" t="s">
        <v>2493</v>
      </c>
      <c r="E3686" s="199" t="s">
        <v>3498</v>
      </c>
      <c r="F3686" s="199" t="s">
        <v>176</v>
      </c>
      <c r="G3686" s="199" t="s">
        <v>177</v>
      </c>
      <c r="H3686" s="199" t="s">
        <v>3528</v>
      </c>
      <c r="I3686" s="200" t="s">
        <v>143</v>
      </c>
      <c r="J3686" s="199" t="s">
        <v>209</v>
      </c>
      <c r="K3686" s="199" t="s">
        <v>210</v>
      </c>
      <c r="L3686" s="199" t="s">
        <v>381</v>
      </c>
      <c r="M3686" s="199" t="s">
        <v>143</v>
      </c>
      <c r="N3686" s="201">
        <v>2.391</v>
      </c>
      <c r="O3686" s="202"/>
      <c r="P3686" s="202"/>
      <c r="Q3686" s="203">
        <f t="shared" si="213"/>
        <v>0</v>
      </c>
      <c r="R3686" s="203">
        <f t="shared" si="214"/>
        <v>0</v>
      </c>
      <c r="S3686" s="213">
        <f>IF(M3686="nvt",0,IF(O3686&gt;0,VLOOKUP(M3686,'3-Productie normen'!A:K,VLOOKUP(O3686,'3-Productie normen'!$B$34:$C$35,2,FALSE),FALSE)))</f>
        <v>0</v>
      </c>
      <c r="T3686" s="213">
        <f t="shared" si="215"/>
        <v>0</v>
      </c>
      <c r="U3686" s="572"/>
    </row>
    <row r="3687" spans="1:41" ht="14.15" customHeight="1">
      <c r="A3687" s="231">
        <v>3687</v>
      </c>
      <c r="B3687" s="262" t="s">
        <v>97</v>
      </c>
      <c r="C3687" s="199" t="s">
        <v>3469</v>
      </c>
      <c r="D3687" s="199" t="s">
        <v>2493</v>
      </c>
      <c r="E3687" s="199" t="s">
        <v>3498</v>
      </c>
      <c r="F3687" s="199" t="s">
        <v>176</v>
      </c>
      <c r="G3687" s="199" t="s">
        <v>177</v>
      </c>
      <c r="H3687" s="199" t="s">
        <v>3529</v>
      </c>
      <c r="I3687" s="200" t="s">
        <v>143</v>
      </c>
      <c r="J3687" s="199" t="s">
        <v>209</v>
      </c>
      <c r="K3687" s="199" t="s">
        <v>210</v>
      </c>
      <c r="L3687" s="199" t="s">
        <v>381</v>
      </c>
      <c r="M3687" s="199" t="s">
        <v>143</v>
      </c>
      <c r="N3687" s="201">
        <v>2.4</v>
      </c>
      <c r="O3687" s="202"/>
      <c r="P3687" s="202"/>
      <c r="Q3687" s="203">
        <f t="shared" si="213"/>
        <v>0</v>
      </c>
      <c r="R3687" s="203">
        <f t="shared" si="214"/>
        <v>0</v>
      </c>
      <c r="S3687" s="213">
        <f>IF(M3687="nvt",0,IF(O3687&gt;0,VLOOKUP(M3687,'3-Productie normen'!A:K,VLOOKUP(O3687,'3-Productie normen'!$B$34:$C$35,2,FALSE),FALSE)))</f>
        <v>0</v>
      </c>
      <c r="T3687" s="213">
        <f t="shared" si="215"/>
        <v>0</v>
      </c>
      <c r="U3687" s="572"/>
    </row>
    <row r="3688" spans="1:41" s="206" customFormat="1" ht="14.15" customHeight="1">
      <c r="A3688" s="231">
        <v>3688</v>
      </c>
      <c r="B3688" s="262" t="s">
        <v>97</v>
      </c>
      <c r="C3688" s="199" t="s">
        <v>3469</v>
      </c>
      <c r="D3688" s="199" t="s">
        <v>2493</v>
      </c>
      <c r="E3688" s="199" t="s">
        <v>3498</v>
      </c>
      <c r="F3688" s="199" t="s">
        <v>176</v>
      </c>
      <c r="G3688" s="199" t="s">
        <v>407</v>
      </c>
      <c r="H3688" s="199" t="s">
        <v>409</v>
      </c>
      <c r="I3688" s="200" t="s">
        <v>143</v>
      </c>
      <c r="J3688" s="199" t="s">
        <v>255</v>
      </c>
      <c r="K3688" s="199" t="s">
        <v>256</v>
      </c>
      <c r="L3688" s="199" t="s">
        <v>180</v>
      </c>
      <c r="M3688" s="199" t="s">
        <v>143</v>
      </c>
      <c r="N3688" s="201">
        <v>56.4206</v>
      </c>
      <c r="O3688" s="202"/>
      <c r="P3688" s="202"/>
      <c r="Q3688" s="203">
        <f t="shared" si="213"/>
        <v>0</v>
      </c>
      <c r="R3688" s="203">
        <f t="shared" si="214"/>
        <v>0</v>
      </c>
      <c r="S3688" s="213">
        <f>IF(M3688="nvt",0,IF(O3688&gt;0,VLOOKUP(M3688,'3-Productie normen'!A:K,VLOOKUP(O3688,'3-Productie normen'!$B$34:$C$35,2,FALSE),FALSE)))</f>
        <v>0</v>
      </c>
      <c r="T3688" s="213">
        <f t="shared" si="215"/>
        <v>0</v>
      </c>
      <c r="U3688" s="572"/>
      <c r="V3688" s="3"/>
      <c r="W3688" s="32"/>
      <c r="X3688" s="32"/>
      <c r="Y3688" s="32"/>
      <c r="Z3688" s="32"/>
      <c r="AA3688" s="32"/>
      <c r="AB3688" s="32"/>
      <c r="AC3688" s="32"/>
      <c r="AD3688" s="32"/>
      <c r="AE3688" s="32"/>
      <c r="AF3688" s="32"/>
      <c r="AG3688" s="32"/>
      <c r="AH3688" s="32"/>
      <c r="AI3688" s="32"/>
      <c r="AJ3688" s="32"/>
      <c r="AK3688" s="32"/>
      <c r="AL3688" s="32"/>
      <c r="AM3688" s="32"/>
      <c r="AN3688" s="32"/>
      <c r="AO3688" s="569"/>
    </row>
    <row r="3689" spans="1:41" ht="14.15" customHeight="1">
      <c r="A3689" s="232">
        <v>3689</v>
      </c>
      <c r="B3689" s="262" t="s">
        <v>97</v>
      </c>
      <c r="C3689" s="199" t="s">
        <v>3469</v>
      </c>
      <c r="D3689" s="199" t="s">
        <v>2493</v>
      </c>
      <c r="E3689" s="199" t="s">
        <v>3498</v>
      </c>
      <c r="F3689" s="199" t="s">
        <v>176</v>
      </c>
      <c r="G3689" s="199" t="s">
        <v>407</v>
      </c>
      <c r="H3689" s="199" t="s">
        <v>2910</v>
      </c>
      <c r="I3689" s="200" t="s">
        <v>127</v>
      </c>
      <c r="J3689" s="199" t="s">
        <v>379</v>
      </c>
      <c r="K3689" s="199" t="s">
        <v>379</v>
      </c>
      <c r="L3689" s="199" t="s">
        <v>180</v>
      </c>
      <c r="M3689" s="199" t="s">
        <v>128</v>
      </c>
      <c r="N3689" s="201">
        <v>20.427299999999999</v>
      </c>
      <c r="O3689" s="202">
        <v>255</v>
      </c>
      <c r="P3689" s="202"/>
      <c r="Q3689" s="203">
        <f t="shared" si="213"/>
        <v>0</v>
      </c>
      <c r="R3689" s="203">
        <f t="shared" si="214"/>
        <v>0</v>
      </c>
      <c r="S3689" s="213">
        <f>IF(M3689="nvt",0,IF(O3689&gt;0,VLOOKUP(M3689,'3-Productie normen'!A:K,VLOOKUP(O3689,'3-Productie normen'!$B$34:$C$35,2,FALSE),FALSE)))</f>
        <v>0</v>
      </c>
      <c r="T3689" s="213">
        <f t="shared" si="215"/>
        <v>0</v>
      </c>
      <c r="U3689" s="572"/>
    </row>
    <row r="3690" spans="1:41" ht="14.15" customHeight="1">
      <c r="A3690" s="231">
        <v>3690</v>
      </c>
      <c r="B3690" s="262" t="s">
        <v>97</v>
      </c>
      <c r="C3690" s="199" t="s">
        <v>3469</v>
      </c>
      <c r="D3690" s="199" t="s">
        <v>2493</v>
      </c>
      <c r="E3690" s="199" t="s">
        <v>3498</v>
      </c>
      <c r="F3690" s="199" t="s">
        <v>176</v>
      </c>
      <c r="G3690" s="199" t="s">
        <v>407</v>
      </c>
      <c r="H3690" s="199" t="s">
        <v>3530</v>
      </c>
      <c r="I3690" s="200" t="s">
        <v>143</v>
      </c>
      <c r="J3690" s="199" t="s">
        <v>379</v>
      </c>
      <c r="K3690" s="199" t="s">
        <v>379</v>
      </c>
      <c r="L3690" s="199" t="s">
        <v>180</v>
      </c>
      <c r="M3690" s="199" t="s">
        <v>143</v>
      </c>
      <c r="N3690" s="201">
        <v>20.424900000000001</v>
      </c>
      <c r="O3690" s="202"/>
      <c r="P3690" s="202"/>
      <c r="Q3690" s="203">
        <f t="shared" si="213"/>
        <v>0</v>
      </c>
      <c r="R3690" s="203">
        <f t="shared" si="214"/>
        <v>0</v>
      </c>
      <c r="S3690" s="213">
        <f>IF(M3690="nvt",0,IF(O3690&gt;0,VLOOKUP(M3690,'3-Productie normen'!A:K,VLOOKUP(O3690,'3-Productie normen'!$B$34:$C$35,2,FALSE),FALSE)))</f>
        <v>0</v>
      </c>
      <c r="T3690" s="213">
        <f t="shared" si="215"/>
        <v>0</v>
      </c>
      <c r="U3690" s="572"/>
    </row>
    <row r="3691" spans="1:41" ht="14.15" customHeight="1">
      <c r="A3691" s="231">
        <v>3691</v>
      </c>
      <c r="B3691" s="262" t="s">
        <v>97</v>
      </c>
      <c r="C3691" s="199" t="s">
        <v>3469</v>
      </c>
      <c r="D3691" s="199" t="s">
        <v>2493</v>
      </c>
      <c r="E3691" s="199" t="s">
        <v>3498</v>
      </c>
      <c r="F3691" s="199" t="s">
        <v>176</v>
      </c>
      <c r="G3691" s="199" t="s">
        <v>407</v>
      </c>
      <c r="H3691" s="199" t="s">
        <v>2911</v>
      </c>
      <c r="I3691" s="200" t="s">
        <v>123</v>
      </c>
      <c r="J3691" s="199" t="s">
        <v>179</v>
      </c>
      <c r="K3691" s="199" t="s">
        <v>179</v>
      </c>
      <c r="L3691" s="199" t="s">
        <v>180</v>
      </c>
      <c r="M3691" s="199" t="s">
        <v>122</v>
      </c>
      <c r="N3691" s="201">
        <v>14.0449</v>
      </c>
      <c r="O3691" s="202" t="s">
        <v>81</v>
      </c>
      <c r="P3691" s="202"/>
      <c r="Q3691" s="203">
        <f t="shared" si="213"/>
        <v>0</v>
      </c>
      <c r="R3691" s="203">
        <f t="shared" si="214"/>
        <v>0</v>
      </c>
      <c r="S3691" s="213">
        <f>IF(M3691="nvt",0,IF(O3691&gt;0,VLOOKUP(M3691,'3-Productie normen'!A:K,VLOOKUP(O3691,'3-Productie normen'!$B$34:$C$35,2,FALSE),FALSE)))</f>
        <v>0</v>
      </c>
      <c r="T3691" s="213">
        <f t="shared" si="215"/>
        <v>0</v>
      </c>
      <c r="U3691" s="572"/>
    </row>
    <row r="3692" spans="1:41" ht="14.15" customHeight="1">
      <c r="A3692" s="231">
        <v>3692</v>
      </c>
      <c r="B3692" s="262" t="s">
        <v>97</v>
      </c>
      <c r="C3692" s="199" t="s">
        <v>3469</v>
      </c>
      <c r="D3692" s="199" t="s">
        <v>2493</v>
      </c>
      <c r="E3692" s="199" t="s">
        <v>3498</v>
      </c>
      <c r="F3692" s="199" t="s">
        <v>176</v>
      </c>
      <c r="G3692" s="199" t="s">
        <v>407</v>
      </c>
      <c r="H3692" s="199" t="s">
        <v>3531</v>
      </c>
      <c r="I3692" s="200" t="s">
        <v>133</v>
      </c>
      <c r="J3692" s="199" t="s">
        <v>222</v>
      </c>
      <c r="K3692" s="199" t="s">
        <v>223</v>
      </c>
      <c r="L3692" s="199" t="s">
        <v>387</v>
      </c>
      <c r="M3692" s="199" t="s">
        <v>138</v>
      </c>
      <c r="N3692" s="201">
        <v>14.891</v>
      </c>
      <c r="O3692" s="202" t="s">
        <v>81</v>
      </c>
      <c r="P3692" s="202"/>
      <c r="Q3692" s="203">
        <f t="shared" si="213"/>
        <v>0</v>
      </c>
      <c r="R3692" s="203">
        <f t="shared" si="214"/>
        <v>0</v>
      </c>
      <c r="S3692" s="213">
        <f>IF(M3692="nvt",0,IF(O3692&gt;0,VLOOKUP(M3692,'3-Productie normen'!A:K,VLOOKUP(O3692,'3-Productie normen'!$B$34:$C$35,2,FALSE),FALSE)))</f>
        <v>0</v>
      </c>
      <c r="T3692" s="213">
        <f t="shared" si="215"/>
        <v>0</v>
      </c>
      <c r="U3692" s="572"/>
    </row>
    <row r="3693" spans="1:41" ht="14.15" customHeight="1">
      <c r="A3693" s="231">
        <v>3693</v>
      </c>
      <c r="B3693" s="262" t="s">
        <v>97</v>
      </c>
      <c r="C3693" s="199" t="s">
        <v>3469</v>
      </c>
      <c r="D3693" s="199" t="s">
        <v>2493</v>
      </c>
      <c r="E3693" s="199" t="s">
        <v>3498</v>
      </c>
      <c r="F3693" s="199" t="s">
        <v>176</v>
      </c>
      <c r="G3693" s="199" t="s">
        <v>407</v>
      </c>
      <c r="H3693" s="199" t="s">
        <v>2913</v>
      </c>
      <c r="I3693" s="200" t="s">
        <v>127</v>
      </c>
      <c r="J3693" s="199" t="s">
        <v>379</v>
      </c>
      <c r="K3693" s="199" t="s">
        <v>379</v>
      </c>
      <c r="L3693" s="199" t="s">
        <v>180</v>
      </c>
      <c r="M3693" s="199" t="s">
        <v>128</v>
      </c>
      <c r="N3693" s="201">
        <v>80.970299999999995</v>
      </c>
      <c r="O3693" s="202">
        <v>255</v>
      </c>
      <c r="P3693" s="202"/>
      <c r="Q3693" s="203">
        <f t="shared" si="213"/>
        <v>0</v>
      </c>
      <c r="R3693" s="203">
        <f t="shared" si="214"/>
        <v>0</v>
      </c>
      <c r="S3693" s="213">
        <f>IF(M3693="nvt",0,IF(O3693&gt;0,VLOOKUP(M3693,'3-Productie normen'!A:K,VLOOKUP(O3693,'3-Productie normen'!$B$34:$C$35,2,FALSE),FALSE)))</f>
        <v>0</v>
      </c>
      <c r="T3693" s="213">
        <f t="shared" si="215"/>
        <v>0</v>
      </c>
      <c r="U3693" s="572"/>
    </row>
    <row r="3694" spans="1:41" ht="14.15" customHeight="1">
      <c r="A3694" s="231">
        <v>3694</v>
      </c>
      <c r="B3694" s="262" t="s">
        <v>97</v>
      </c>
      <c r="C3694" s="199" t="s">
        <v>3469</v>
      </c>
      <c r="D3694" s="199" t="s">
        <v>2493</v>
      </c>
      <c r="E3694" s="199" t="s">
        <v>3498</v>
      </c>
      <c r="F3694" s="199" t="s">
        <v>176</v>
      </c>
      <c r="G3694" s="199" t="s">
        <v>407</v>
      </c>
      <c r="H3694" s="199" t="s">
        <v>2919</v>
      </c>
      <c r="I3694" s="200" t="s">
        <v>127</v>
      </c>
      <c r="J3694" s="199" t="s">
        <v>379</v>
      </c>
      <c r="K3694" s="199" t="s">
        <v>379</v>
      </c>
      <c r="L3694" s="199" t="s">
        <v>180</v>
      </c>
      <c r="M3694" s="199" t="s">
        <v>128</v>
      </c>
      <c r="N3694" s="201">
        <v>61.053800000000003</v>
      </c>
      <c r="O3694" s="202">
        <v>255</v>
      </c>
      <c r="P3694" s="202"/>
      <c r="Q3694" s="203">
        <f t="shared" si="213"/>
        <v>0</v>
      </c>
      <c r="R3694" s="203">
        <f t="shared" si="214"/>
        <v>0</v>
      </c>
      <c r="S3694" s="213">
        <f>IF(M3694="nvt",0,IF(O3694&gt;0,VLOOKUP(M3694,'3-Productie normen'!A:K,VLOOKUP(O3694,'3-Productie normen'!$B$34:$C$35,2,FALSE),FALSE)))</f>
        <v>0</v>
      </c>
      <c r="T3694" s="213">
        <f t="shared" si="215"/>
        <v>0</v>
      </c>
      <c r="U3694" s="572"/>
    </row>
    <row r="3695" spans="1:41" ht="14.15" customHeight="1">
      <c r="A3695" s="231">
        <v>3695</v>
      </c>
      <c r="B3695" s="262" t="s">
        <v>97</v>
      </c>
      <c r="C3695" s="199" t="s">
        <v>3469</v>
      </c>
      <c r="D3695" s="199" t="s">
        <v>2493</v>
      </c>
      <c r="E3695" s="199" t="s">
        <v>3498</v>
      </c>
      <c r="F3695" s="199" t="s">
        <v>176</v>
      </c>
      <c r="G3695" s="199" t="s">
        <v>407</v>
      </c>
      <c r="H3695" s="199" t="s">
        <v>2922</v>
      </c>
      <c r="I3695" s="200" t="s">
        <v>127</v>
      </c>
      <c r="J3695" s="199" t="s">
        <v>379</v>
      </c>
      <c r="K3695" s="199" t="s">
        <v>379</v>
      </c>
      <c r="L3695" s="199" t="s">
        <v>180</v>
      </c>
      <c r="M3695" s="199" t="s">
        <v>128</v>
      </c>
      <c r="N3695" s="201">
        <v>17.713699999999999</v>
      </c>
      <c r="O3695" s="202">
        <v>255</v>
      </c>
      <c r="P3695" s="202"/>
      <c r="Q3695" s="203">
        <f t="shared" si="213"/>
        <v>0</v>
      </c>
      <c r="R3695" s="203">
        <f t="shared" si="214"/>
        <v>0</v>
      </c>
      <c r="S3695" s="213">
        <f>IF(M3695="nvt",0,IF(O3695&gt;0,VLOOKUP(M3695,'3-Productie normen'!A:K,VLOOKUP(O3695,'3-Productie normen'!$B$34:$C$35,2,FALSE),FALSE)))</f>
        <v>0</v>
      </c>
      <c r="T3695" s="213">
        <f t="shared" si="215"/>
        <v>0</v>
      </c>
      <c r="U3695" s="572"/>
    </row>
    <row r="3696" spans="1:41" ht="14.15" customHeight="1">
      <c r="A3696" s="231">
        <v>3696</v>
      </c>
      <c r="B3696" s="262" t="s">
        <v>97</v>
      </c>
      <c r="C3696" s="199" t="s">
        <v>3469</v>
      </c>
      <c r="D3696" s="199" t="s">
        <v>2493</v>
      </c>
      <c r="E3696" s="199" t="s">
        <v>3498</v>
      </c>
      <c r="F3696" s="199" t="s">
        <v>176</v>
      </c>
      <c r="G3696" s="199" t="s">
        <v>407</v>
      </c>
      <c r="H3696" s="199" t="s">
        <v>3532</v>
      </c>
      <c r="I3696" s="200" t="s">
        <v>127</v>
      </c>
      <c r="J3696" s="199" t="s">
        <v>379</v>
      </c>
      <c r="K3696" s="199" t="s">
        <v>379</v>
      </c>
      <c r="L3696" s="199" t="s">
        <v>180</v>
      </c>
      <c r="M3696" s="199" t="s">
        <v>128</v>
      </c>
      <c r="N3696" s="201">
        <v>4.8</v>
      </c>
      <c r="O3696" s="202">
        <v>255</v>
      </c>
      <c r="P3696" s="202"/>
      <c r="Q3696" s="203">
        <f t="shared" si="213"/>
        <v>0</v>
      </c>
      <c r="R3696" s="203">
        <f t="shared" si="214"/>
        <v>0</v>
      </c>
      <c r="S3696" s="213">
        <f>IF(M3696="nvt",0,IF(O3696&gt;0,VLOOKUP(M3696,'3-Productie normen'!A:K,VLOOKUP(O3696,'3-Productie normen'!$B$34:$C$35,2,FALSE),FALSE)))</f>
        <v>0</v>
      </c>
      <c r="T3696" s="213">
        <f t="shared" si="215"/>
        <v>0</v>
      </c>
      <c r="U3696" s="572"/>
    </row>
    <row r="3697" spans="1:41" ht="14.15" customHeight="1">
      <c r="A3697" s="232">
        <v>3697</v>
      </c>
      <c r="B3697" s="262" t="s">
        <v>97</v>
      </c>
      <c r="C3697" s="199" t="s">
        <v>3469</v>
      </c>
      <c r="D3697" s="199" t="s">
        <v>2493</v>
      </c>
      <c r="E3697" s="199" t="s">
        <v>3498</v>
      </c>
      <c r="F3697" s="199" t="s">
        <v>176</v>
      </c>
      <c r="G3697" s="199" t="s">
        <v>407</v>
      </c>
      <c r="H3697" s="199" t="s">
        <v>3533</v>
      </c>
      <c r="I3697" s="200" t="s">
        <v>127</v>
      </c>
      <c r="J3697" s="199" t="s">
        <v>379</v>
      </c>
      <c r="K3697" s="199" t="s">
        <v>379</v>
      </c>
      <c r="L3697" s="199" t="s">
        <v>180</v>
      </c>
      <c r="M3697" s="199" t="s">
        <v>128</v>
      </c>
      <c r="N3697" s="201">
        <v>7.8</v>
      </c>
      <c r="O3697" s="202">
        <v>255</v>
      </c>
      <c r="P3697" s="202"/>
      <c r="Q3697" s="203">
        <f t="shared" si="213"/>
        <v>0</v>
      </c>
      <c r="R3697" s="203">
        <f t="shared" si="214"/>
        <v>0</v>
      </c>
      <c r="S3697" s="213">
        <f>IF(M3697="nvt",0,IF(O3697&gt;0,VLOOKUP(M3697,'3-Productie normen'!A:K,VLOOKUP(O3697,'3-Productie normen'!$B$34:$C$35,2,FALSE),FALSE)))</f>
        <v>0</v>
      </c>
      <c r="T3697" s="213">
        <f t="shared" si="215"/>
        <v>0</v>
      </c>
      <c r="U3697" s="572"/>
    </row>
    <row r="3698" spans="1:41" ht="14.15" customHeight="1">
      <c r="A3698" s="231">
        <v>3698</v>
      </c>
      <c r="B3698" s="262" t="s">
        <v>97</v>
      </c>
      <c r="C3698" s="199" t="s">
        <v>3469</v>
      </c>
      <c r="D3698" s="199" t="s">
        <v>2493</v>
      </c>
      <c r="E3698" s="199" t="s">
        <v>3498</v>
      </c>
      <c r="F3698" s="199" t="s">
        <v>176</v>
      </c>
      <c r="G3698" s="199" t="s">
        <v>407</v>
      </c>
      <c r="H3698" s="199" t="s">
        <v>3534</v>
      </c>
      <c r="I3698" s="200" t="s">
        <v>127</v>
      </c>
      <c r="J3698" s="199" t="s">
        <v>379</v>
      </c>
      <c r="K3698" s="199" t="s">
        <v>379</v>
      </c>
      <c r="L3698" s="199" t="s">
        <v>180</v>
      </c>
      <c r="M3698" s="199" t="s">
        <v>128</v>
      </c>
      <c r="N3698" s="201">
        <v>7.8</v>
      </c>
      <c r="O3698" s="202">
        <v>255</v>
      </c>
      <c r="P3698" s="202"/>
      <c r="Q3698" s="203">
        <f t="shared" si="213"/>
        <v>0</v>
      </c>
      <c r="R3698" s="203">
        <f t="shared" si="214"/>
        <v>0</v>
      </c>
      <c r="S3698" s="213">
        <f>IF(M3698="nvt",0,IF(O3698&gt;0,VLOOKUP(M3698,'3-Productie normen'!A:K,VLOOKUP(O3698,'3-Productie normen'!$B$34:$C$35,2,FALSE),FALSE)))</f>
        <v>0</v>
      </c>
      <c r="T3698" s="213">
        <f t="shared" si="215"/>
        <v>0</v>
      </c>
      <c r="U3698" s="572"/>
    </row>
    <row r="3699" spans="1:41" ht="14.15" customHeight="1">
      <c r="A3699" s="231">
        <v>3699</v>
      </c>
      <c r="B3699" s="262" t="s">
        <v>97</v>
      </c>
      <c r="C3699" s="199" t="s">
        <v>3469</v>
      </c>
      <c r="D3699" s="199" t="s">
        <v>2493</v>
      </c>
      <c r="E3699" s="199" t="s">
        <v>3498</v>
      </c>
      <c r="F3699" s="199" t="s">
        <v>176</v>
      </c>
      <c r="G3699" s="199" t="s">
        <v>407</v>
      </c>
      <c r="H3699" s="199" t="s">
        <v>2923</v>
      </c>
      <c r="I3699" s="200" t="s">
        <v>127</v>
      </c>
      <c r="J3699" s="199" t="s">
        <v>379</v>
      </c>
      <c r="K3699" s="199" t="s">
        <v>379</v>
      </c>
      <c r="L3699" s="199" t="s">
        <v>180</v>
      </c>
      <c r="M3699" s="199" t="s">
        <v>128</v>
      </c>
      <c r="N3699" s="201">
        <v>19.440000000000001</v>
      </c>
      <c r="O3699" s="202">
        <v>255</v>
      </c>
      <c r="P3699" s="202"/>
      <c r="Q3699" s="203">
        <f t="shared" si="213"/>
        <v>0</v>
      </c>
      <c r="R3699" s="203">
        <f t="shared" si="214"/>
        <v>0</v>
      </c>
      <c r="S3699" s="213">
        <f>IF(M3699="nvt",0,IF(O3699&gt;0,VLOOKUP(M3699,'3-Productie normen'!A:K,VLOOKUP(O3699,'3-Productie normen'!$B$34:$C$35,2,FALSE),FALSE)))</f>
        <v>0</v>
      </c>
      <c r="T3699" s="213">
        <f t="shared" si="215"/>
        <v>0</v>
      </c>
      <c r="U3699" s="572"/>
    </row>
    <row r="3700" spans="1:41" ht="14.15" customHeight="1">
      <c r="A3700" s="231">
        <v>3700</v>
      </c>
      <c r="B3700" s="262" t="s">
        <v>97</v>
      </c>
      <c r="C3700" s="199" t="s">
        <v>3469</v>
      </c>
      <c r="D3700" s="199" t="s">
        <v>2493</v>
      </c>
      <c r="E3700" s="199" t="s">
        <v>3498</v>
      </c>
      <c r="F3700" s="199" t="s">
        <v>176</v>
      </c>
      <c r="G3700" s="199" t="s">
        <v>407</v>
      </c>
      <c r="H3700" s="199" t="s">
        <v>3535</v>
      </c>
      <c r="I3700" s="200" t="s">
        <v>133</v>
      </c>
      <c r="J3700" s="199" t="s">
        <v>222</v>
      </c>
      <c r="K3700" s="199" t="s">
        <v>223</v>
      </c>
      <c r="L3700" s="199" t="s">
        <v>387</v>
      </c>
      <c r="M3700" s="199" t="s">
        <v>138</v>
      </c>
      <c r="N3700" s="201">
        <v>1.7729999999999999</v>
      </c>
      <c r="O3700" s="202" t="s">
        <v>81</v>
      </c>
      <c r="P3700" s="202"/>
      <c r="Q3700" s="203">
        <f t="shared" si="213"/>
        <v>0</v>
      </c>
      <c r="R3700" s="203">
        <f t="shared" si="214"/>
        <v>0</v>
      </c>
      <c r="S3700" s="213">
        <f>IF(M3700="nvt",0,IF(O3700&gt;0,VLOOKUP(M3700,'3-Productie normen'!A:K,VLOOKUP(O3700,'3-Productie normen'!$B$34:$C$35,2,FALSE),FALSE)))</f>
        <v>0</v>
      </c>
      <c r="T3700" s="213">
        <f t="shared" si="215"/>
        <v>0</v>
      </c>
      <c r="U3700" s="572"/>
    </row>
    <row r="3701" spans="1:41" ht="14.15" customHeight="1">
      <c r="A3701" s="231">
        <v>3701</v>
      </c>
      <c r="B3701" s="262" t="s">
        <v>97</v>
      </c>
      <c r="C3701" s="199" t="s">
        <v>3469</v>
      </c>
      <c r="D3701" s="199" t="s">
        <v>2493</v>
      </c>
      <c r="E3701" s="199" t="s">
        <v>3498</v>
      </c>
      <c r="F3701" s="199" t="s">
        <v>176</v>
      </c>
      <c r="G3701" s="199" t="s">
        <v>407</v>
      </c>
      <c r="H3701" s="199" t="s">
        <v>2925</v>
      </c>
      <c r="I3701" s="200" t="s">
        <v>127</v>
      </c>
      <c r="J3701" s="199" t="s">
        <v>379</v>
      </c>
      <c r="K3701" s="199" t="s">
        <v>379</v>
      </c>
      <c r="L3701" s="199" t="s">
        <v>180</v>
      </c>
      <c r="M3701" s="199" t="s">
        <v>128</v>
      </c>
      <c r="N3701" s="201">
        <v>39.487499999999997</v>
      </c>
      <c r="O3701" s="202">
        <v>255</v>
      </c>
      <c r="P3701" s="202"/>
      <c r="Q3701" s="203">
        <f t="shared" si="213"/>
        <v>0</v>
      </c>
      <c r="R3701" s="203">
        <f t="shared" si="214"/>
        <v>0</v>
      </c>
      <c r="S3701" s="213">
        <f>IF(M3701="nvt",0,IF(O3701&gt;0,VLOOKUP(M3701,'3-Productie normen'!A:K,VLOOKUP(O3701,'3-Productie normen'!$B$34:$C$35,2,FALSE),FALSE)))</f>
        <v>0</v>
      </c>
      <c r="T3701" s="213">
        <f t="shared" si="215"/>
        <v>0</v>
      </c>
      <c r="U3701" s="572"/>
    </row>
    <row r="3702" spans="1:41" ht="14.15" customHeight="1">
      <c r="A3702" s="231">
        <v>3702</v>
      </c>
      <c r="B3702" s="262" t="s">
        <v>97</v>
      </c>
      <c r="C3702" s="199" t="s">
        <v>3469</v>
      </c>
      <c r="D3702" s="199" t="s">
        <v>2493</v>
      </c>
      <c r="E3702" s="199" t="s">
        <v>3498</v>
      </c>
      <c r="F3702" s="199" t="s">
        <v>176</v>
      </c>
      <c r="G3702" s="199" t="s">
        <v>407</v>
      </c>
      <c r="H3702" s="199" t="s">
        <v>2927</v>
      </c>
      <c r="I3702" s="200" t="s">
        <v>127</v>
      </c>
      <c r="J3702" s="199" t="s">
        <v>379</v>
      </c>
      <c r="K3702" s="199" t="s">
        <v>379</v>
      </c>
      <c r="L3702" s="199" t="s">
        <v>180</v>
      </c>
      <c r="M3702" s="199" t="s">
        <v>128</v>
      </c>
      <c r="N3702" s="201">
        <v>81.101200000000006</v>
      </c>
      <c r="O3702" s="202">
        <v>255</v>
      </c>
      <c r="P3702" s="202"/>
      <c r="Q3702" s="203">
        <f t="shared" si="213"/>
        <v>0</v>
      </c>
      <c r="R3702" s="203">
        <f t="shared" si="214"/>
        <v>0</v>
      </c>
      <c r="S3702" s="213">
        <f>IF(M3702="nvt",0,IF(O3702&gt;0,VLOOKUP(M3702,'3-Productie normen'!A:K,VLOOKUP(O3702,'3-Productie normen'!$B$34:$C$35,2,FALSE),FALSE)))</f>
        <v>0</v>
      </c>
      <c r="T3702" s="213">
        <f t="shared" si="215"/>
        <v>0</v>
      </c>
      <c r="U3702" s="572"/>
    </row>
    <row r="3703" spans="1:41" ht="14.15" customHeight="1">
      <c r="A3703" s="231">
        <v>3703</v>
      </c>
      <c r="B3703" s="262" t="s">
        <v>97</v>
      </c>
      <c r="C3703" s="199" t="s">
        <v>3469</v>
      </c>
      <c r="D3703" s="199" t="s">
        <v>2493</v>
      </c>
      <c r="E3703" s="199" t="s">
        <v>3498</v>
      </c>
      <c r="F3703" s="199" t="s">
        <v>176</v>
      </c>
      <c r="G3703" s="199" t="s">
        <v>407</v>
      </c>
      <c r="H3703" s="199" t="s">
        <v>2931</v>
      </c>
      <c r="I3703" s="200" t="s">
        <v>130</v>
      </c>
      <c r="J3703" s="199" t="s">
        <v>222</v>
      </c>
      <c r="K3703" s="199" t="s">
        <v>237</v>
      </c>
      <c r="L3703" s="199" t="s">
        <v>180</v>
      </c>
      <c r="M3703" s="199" t="s">
        <v>238</v>
      </c>
      <c r="N3703" s="201">
        <v>36.439900000000002</v>
      </c>
      <c r="O3703" s="202" t="s">
        <v>81</v>
      </c>
      <c r="P3703" s="202"/>
      <c r="Q3703" s="203">
        <f t="shared" si="213"/>
        <v>0</v>
      </c>
      <c r="R3703" s="203">
        <f t="shared" si="214"/>
        <v>0</v>
      </c>
      <c r="S3703" s="213">
        <f>IF(M3703="nvt",0,IF(O3703&gt;0,VLOOKUP(M3703,'3-Productie normen'!A:K,VLOOKUP(O3703,'3-Productie normen'!$B$34:$C$35,2,FALSE),FALSE)))</f>
        <v>0</v>
      </c>
      <c r="T3703" s="213">
        <f t="shared" si="215"/>
        <v>0</v>
      </c>
      <c r="U3703" s="572"/>
    </row>
    <row r="3704" spans="1:41" ht="14.15" customHeight="1">
      <c r="A3704" s="231">
        <v>3704</v>
      </c>
      <c r="B3704" s="262" t="s">
        <v>97</v>
      </c>
      <c r="C3704" s="199" t="s">
        <v>3469</v>
      </c>
      <c r="D3704" s="199" t="s">
        <v>2493</v>
      </c>
      <c r="E3704" s="199" t="s">
        <v>3498</v>
      </c>
      <c r="F3704" s="199" t="s">
        <v>176</v>
      </c>
      <c r="G3704" s="199" t="s">
        <v>407</v>
      </c>
      <c r="H3704" s="199" t="s">
        <v>2932</v>
      </c>
      <c r="I3704" s="200" t="s">
        <v>130</v>
      </c>
      <c r="J3704" s="199" t="s">
        <v>222</v>
      </c>
      <c r="K3704" s="199" t="s">
        <v>237</v>
      </c>
      <c r="L3704" s="199" t="s">
        <v>180</v>
      </c>
      <c r="M3704" s="199" t="s">
        <v>238</v>
      </c>
      <c r="N3704" s="201">
        <v>57.020200000000003</v>
      </c>
      <c r="O3704" s="202" t="s">
        <v>81</v>
      </c>
      <c r="P3704" s="202"/>
      <c r="Q3704" s="203">
        <f t="shared" si="213"/>
        <v>0</v>
      </c>
      <c r="R3704" s="203">
        <f t="shared" si="214"/>
        <v>0</v>
      </c>
      <c r="S3704" s="213">
        <f>IF(M3704="nvt",0,IF(O3704&gt;0,VLOOKUP(M3704,'3-Productie normen'!A:K,VLOOKUP(O3704,'3-Productie normen'!$B$34:$C$35,2,FALSE),FALSE)))</f>
        <v>0</v>
      </c>
      <c r="T3704" s="213">
        <f t="shared" si="215"/>
        <v>0</v>
      </c>
      <c r="U3704" s="572"/>
    </row>
    <row r="3705" spans="1:41" s="206" customFormat="1" ht="14.15" customHeight="1">
      <c r="A3705" s="232">
        <v>3705</v>
      </c>
      <c r="B3705" s="262" t="s">
        <v>97</v>
      </c>
      <c r="C3705" s="199" t="s">
        <v>3469</v>
      </c>
      <c r="D3705" s="199" t="s">
        <v>2493</v>
      </c>
      <c r="E3705" s="199" t="s">
        <v>3498</v>
      </c>
      <c r="F3705" s="199" t="s">
        <v>176</v>
      </c>
      <c r="G3705" s="199" t="s">
        <v>407</v>
      </c>
      <c r="H3705" s="199" t="s">
        <v>2933</v>
      </c>
      <c r="I3705" s="200" t="s">
        <v>130</v>
      </c>
      <c r="J3705" s="199" t="s">
        <v>222</v>
      </c>
      <c r="K3705" s="199" t="s">
        <v>237</v>
      </c>
      <c r="L3705" s="199" t="s">
        <v>180</v>
      </c>
      <c r="M3705" s="199" t="s">
        <v>238</v>
      </c>
      <c r="N3705" s="201">
        <v>33.689500000000002</v>
      </c>
      <c r="O3705" s="202" t="s">
        <v>81</v>
      </c>
      <c r="P3705" s="202"/>
      <c r="Q3705" s="203">
        <f t="shared" ref="Q3705:Q3768" si="216">IF(O3705="nvt",0,IF(O3705&gt;0,S3705*N3705,0))</f>
        <v>0</v>
      </c>
      <c r="R3705" s="203">
        <f t="shared" ref="R3705:R3768" si="217">IF(P3705&gt;0,T3705*N3705,0)</f>
        <v>0</v>
      </c>
      <c r="S3705" s="213">
        <f>IF(M3705="nvt",0,IF(O3705&gt;0,VLOOKUP(M3705,'3-Productie normen'!A:K,VLOOKUP(O3705,'3-Productie normen'!$B$34:$C$35,2,FALSE),FALSE)))</f>
        <v>0</v>
      </c>
      <c r="T3705" s="213">
        <f t="shared" ref="T3705:T3768" si="218">IF(P3705&gt;0,S3705*$T$8,0)</f>
        <v>0</v>
      </c>
      <c r="U3705" s="572"/>
      <c r="V3705" s="3"/>
      <c r="W3705" s="32"/>
      <c r="X3705" s="32"/>
      <c r="Y3705" s="32"/>
      <c r="Z3705" s="32"/>
      <c r="AA3705" s="32"/>
      <c r="AB3705" s="32"/>
      <c r="AC3705" s="32"/>
      <c r="AD3705" s="32"/>
      <c r="AE3705" s="32"/>
      <c r="AF3705" s="32"/>
      <c r="AG3705" s="32"/>
      <c r="AH3705" s="32"/>
      <c r="AI3705" s="32"/>
      <c r="AJ3705" s="32"/>
      <c r="AK3705" s="32"/>
      <c r="AL3705" s="32"/>
      <c r="AM3705" s="32"/>
      <c r="AN3705" s="32"/>
      <c r="AO3705" s="569"/>
    </row>
    <row r="3706" spans="1:41" ht="14.15" customHeight="1">
      <c r="A3706" s="231">
        <v>3706</v>
      </c>
      <c r="B3706" s="262" t="s">
        <v>97</v>
      </c>
      <c r="C3706" s="199" t="s">
        <v>3469</v>
      </c>
      <c r="D3706" s="199" t="s">
        <v>2493</v>
      </c>
      <c r="E3706" s="199" t="s">
        <v>3498</v>
      </c>
      <c r="F3706" s="199" t="s">
        <v>176</v>
      </c>
      <c r="G3706" s="199" t="s">
        <v>407</v>
      </c>
      <c r="H3706" s="199" t="s">
        <v>2934</v>
      </c>
      <c r="I3706" s="200" t="s">
        <v>143</v>
      </c>
      <c r="J3706" s="199" t="s">
        <v>209</v>
      </c>
      <c r="K3706" s="199" t="s">
        <v>220</v>
      </c>
      <c r="L3706" s="199" t="s">
        <v>631</v>
      </c>
      <c r="M3706" s="199" t="s">
        <v>143</v>
      </c>
      <c r="N3706" s="201">
        <v>13.2386</v>
      </c>
      <c r="O3706" s="202"/>
      <c r="P3706" s="202"/>
      <c r="Q3706" s="203">
        <f t="shared" si="216"/>
        <v>0</v>
      </c>
      <c r="R3706" s="203">
        <f t="shared" si="217"/>
        <v>0</v>
      </c>
      <c r="S3706" s="213">
        <f>IF(M3706="nvt",0,IF(O3706&gt;0,VLOOKUP(M3706,'3-Productie normen'!A:K,VLOOKUP(O3706,'3-Productie normen'!$B$34:$C$35,2,FALSE),FALSE)))</f>
        <v>0</v>
      </c>
      <c r="T3706" s="213">
        <f t="shared" si="218"/>
        <v>0</v>
      </c>
      <c r="U3706" s="572"/>
    </row>
    <row r="3707" spans="1:41" ht="14.15" customHeight="1">
      <c r="A3707" s="231">
        <v>3707</v>
      </c>
      <c r="B3707" s="262" t="s">
        <v>97</v>
      </c>
      <c r="C3707" s="199" t="s">
        <v>3469</v>
      </c>
      <c r="D3707" s="199" t="s">
        <v>2493</v>
      </c>
      <c r="E3707" s="199" t="s">
        <v>3498</v>
      </c>
      <c r="F3707" s="199" t="s">
        <v>176</v>
      </c>
      <c r="G3707" s="199" t="s">
        <v>407</v>
      </c>
      <c r="H3707" s="199" t="s">
        <v>2935</v>
      </c>
      <c r="I3707" s="200" t="s">
        <v>143</v>
      </c>
      <c r="J3707" s="199" t="s">
        <v>209</v>
      </c>
      <c r="K3707" s="199" t="s">
        <v>215</v>
      </c>
      <c r="L3707" s="199" t="s">
        <v>180</v>
      </c>
      <c r="M3707" s="199" t="s">
        <v>143</v>
      </c>
      <c r="N3707" s="201">
        <v>4.9249999999999998</v>
      </c>
      <c r="O3707" s="202"/>
      <c r="P3707" s="202"/>
      <c r="Q3707" s="203">
        <f t="shared" si="216"/>
        <v>0</v>
      </c>
      <c r="R3707" s="203">
        <f t="shared" si="217"/>
        <v>0</v>
      </c>
      <c r="S3707" s="213">
        <f>IF(M3707="nvt",0,IF(O3707&gt;0,VLOOKUP(M3707,'3-Productie normen'!A:K,VLOOKUP(O3707,'3-Productie normen'!$B$34:$C$35,2,FALSE),FALSE)))</f>
        <v>0</v>
      </c>
      <c r="T3707" s="213">
        <f t="shared" si="218"/>
        <v>0</v>
      </c>
      <c r="U3707" s="572"/>
    </row>
    <row r="3708" spans="1:41" ht="14.15" customHeight="1">
      <c r="A3708" s="231">
        <v>3708</v>
      </c>
      <c r="B3708" s="262" t="s">
        <v>97</v>
      </c>
      <c r="C3708" s="199" t="s">
        <v>3469</v>
      </c>
      <c r="D3708" s="199" t="s">
        <v>2493</v>
      </c>
      <c r="E3708" s="199" t="s">
        <v>3498</v>
      </c>
      <c r="F3708" s="199" t="s">
        <v>176</v>
      </c>
      <c r="G3708" s="199" t="s">
        <v>407</v>
      </c>
      <c r="H3708" s="199" t="s">
        <v>3536</v>
      </c>
      <c r="I3708" s="200" t="s">
        <v>143</v>
      </c>
      <c r="J3708" s="199" t="s">
        <v>222</v>
      </c>
      <c r="K3708" s="199" t="s">
        <v>223</v>
      </c>
      <c r="L3708" s="199" t="s">
        <v>387</v>
      </c>
      <c r="M3708" s="199" t="s">
        <v>143</v>
      </c>
      <c r="N3708" s="201">
        <v>1.1533</v>
      </c>
      <c r="O3708" s="202"/>
      <c r="P3708" s="202"/>
      <c r="Q3708" s="203">
        <f t="shared" si="216"/>
        <v>0</v>
      </c>
      <c r="R3708" s="203">
        <f t="shared" si="217"/>
        <v>0</v>
      </c>
      <c r="S3708" s="213">
        <f>IF(M3708="nvt",0,IF(O3708&gt;0,VLOOKUP(M3708,'3-Productie normen'!A:K,VLOOKUP(O3708,'3-Productie normen'!$B$34:$C$35,2,FALSE),FALSE)))</f>
        <v>0</v>
      </c>
      <c r="T3708" s="213">
        <f t="shared" si="218"/>
        <v>0</v>
      </c>
      <c r="U3708" s="572"/>
    </row>
    <row r="3709" spans="1:41" ht="14.15" customHeight="1">
      <c r="A3709" s="231">
        <v>3709</v>
      </c>
      <c r="B3709" s="262" t="s">
        <v>97</v>
      </c>
      <c r="C3709" s="199" t="s">
        <v>3469</v>
      </c>
      <c r="D3709" s="199" t="s">
        <v>2493</v>
      </c>
      <c r="E3709" s="199" t="s">
        <v>3498</v>
      </c>
      <c r="F3709" s="199" t="s">
        <v>176</v>
      </c>
      <c r="G3709" s="199" t="s">
        <v>407</v>
      </c>
      <c r="H3709" s="199" t="s">
        <v>2937</v>
      </c>
      <c r="I3709" s="200" t="s">
        <v>133</v>
      </c>
      <c r="J3709" s="199" t="s">
        <v>222</v>
      </c>
      <c r="K3709" s="199" t="s">
        <v>223</v>
      </c>
      <c r="L3709" s="199" t="s">
        <v>387</v>
      </c>
      <c r="M3709" s="199" t="s">
        <v>138</v>
      </c>
      <c r="N3709" s="201">
        <v>3.9838</v>
      </c>
      <c r="O3709" s="202" t="s">
        <v>81</v>
      </c>
      <c r="P3709" s="202"/>
      <c r="Q3709" s="203">
        <f t="shared" si="216"/>
        <v>0</v>
      </c>
      <c r="R3709" s="203">
        <f t="shared" si="217"/>
        <v>0</v>
      </c>
      <c r="S3709" s="213">
        <f>IF(M3709="nvt",0,IF(O3709&gt;0,VLOOKUP(M3709,'3-Productie normen'!A:K,VLOOKUP(O3709,'3-Productie normen'!$B$34:$C$35,2,FALSE),FALSE)))</f>
        <v>0</v>
      </c>
      <c r="T3709" s="213">
        <f t="shared" si="218"/>
        <v>0</v>
      </c>
      <c r="U3709" s="572"/>
    </row>
    <row r="3710" spans="1:41" ht="14.15" customHeight="1">
      <c r="A3710" s="231">
        <v>3710</v>
      </c>
      <c r="B3710" s="262" t="s">
        <v>97</v>
      </c>
      <c r="C3710" s="199" t="s">
        <v>3469</v>
      </c>
      <c r="D3710" s="199" t="s">
        <v>2493</v>
      </c>
      <c r="E3710" s="199" t="s">
        <v>3498</v>
      </c>
      <c r="F3710" s="199" t="s">
        <v>176</v>
      </c>
      <c r="G3710" s="199" t="s">
        <v>407</v>
      </c>
      <c r="H3710" s="199" t="s">
        <v>3537</v>
      </c>
      <c r="I3710" s="200" t="s">
        <v>133</v>
      </c>
      <c r="J3710" s="199" t="s">
        <v>222</v>
      </c>
      <c r="K3710" s="199" t="s">
        <v>223</v>
      </c>
      <c r="L3710" s="199" t="s">
        <v>387</v>
      </c>
      <c r="M3710" s="199" t="s">
        <v>138</v>
      </c>
      <c r="N3710" s="201">
        <v>1.8009999999999999</v>
      </c>
      <c r="O3710" s="202" t="s">
        <v>81</v>
      </c>
      <c r="P3710" s="202"/>
      <c r="Q3710" s="203">
        <f t="shared" si="216"/>
        <v>0</v>
      </c>
      <c r="R3710" s="203">
        <f t="shared" si="217"/>
        <v>0</v>
      </c>
      <c r="S3710" s="213">
        <f>IF(M3710="nvt",0,IF(O3710&gt;0,VLOOKUP(M3710,'3-Productie normen'!A:K,VLOOKUP(O3710,'3-Productie normen'!$B$34:$C$35,2,FALSE),FALSE)))</f>
        <v>0</v>
      </c>
      <c r="T3710" s="213">
        <f t="shared" si="218"/>
        <v>0</v>
      </c>
      <c r="U3710" s="572"/>
    </row>
    <row r="3711" spans="1:41" ht="14.15" customHeight="1">
      <c r="A3711" s="231">
        <v>3711</v>
      </c>
      <c r="B3711" s="262" t="s">
        <v>97</v>
      </c>
      <c r="C3711" s="199" t="s">
        <v>3469</v>
      </c>
      <c r="D3711" s="199" t="s">
        <v>2493</v>
      </c>
      <c r="E3711" s="199" t="s">
        <v>3498</v>
      </c>
      <c r="F3711" s="199" t="s">
        <v>176</v>
      </c>
      <c r="G3711" s="199" t="s">
        <v>407</v>
      </c>
      <c r="H3711" s="199" t="s">
        <v>2938</v>
      </c>
      <c r="I3711" s="200" t="s">
        <v>133</v>
      </c>
      <c r="J3711" s="199" t="s">
        <v>222</v>
      </c>
      <c r="K3711" s="199" t="s">
        <v>223</v>
      </c>
      <c r="L3711" s="199" t="s">
        <v>387</v>
      </c>
      <c r="M3711" s="199" t="s">
        <v>138</v>
      </c>
      <c r="N3711" s="201">
        <v>2.4601999999999999</v>
      </c>
      <c r="O3711" s="202" t="s">
        <v>81</v>
      </c>
      <c r="P3711" s="202"/>
      <c r="Q3711" s="203">
        <f t="shared" si="216"/>
        <v>0</v>
      </c>
      <c r="R3711" s="203">
        <f t="shared" si="217"/>
        <v>0</v>
      </c>
      <c r="S3711" s="213">
        <f>IF(M3711="nvt",0,IF(O3711&gt;0,VLOOKUP(M3711,'3-Productie normen'!A:K,VLOOKUP(O3711,'3-Productie normen'!$B$34:$C$35,2,FALSE),FALSE)))</f>
        <v>0</v>
      </c>
      <c r="T3711" s="213">
        <f t="shared" si="218"/>
        <v>0</v>
      </c>
      <c r="U3711" s="572"/>
    </row>
    <row r="3712" spans="1:41" ht="14.15" customHeight="1">
      <c r="A3712" s="231">
        <v>3712</v>
      </c>
      <c r="B3712" s="262" t="s">
        <v>97</v>
      </c>
      <c r="C3712" s="199" t="s">
        <v>3469</v>
      </c>
      <c r="D3712" s="199" t="s">
        <v>2493</v>
      </c>
      <c r="E3712" s="199" t="s">
        <v>3498</v>
      </c>
      <c r="F3712" s="199" t="s">
        <v>176</v>
      </c>
      <c r="G3712" s="199" t="s">
        <v>407</v>
      </c>
      <c r="H3712" s="199" t="s">
        <v>3538</v>
      </c>
      <c r="I3712" s="200" t="s">
        <v>133</v>
      </c>
      <c r="J3712" s="199" t="s">
        <v>222</v>
      </c>
      <c r="K3712" s="199" t="s">
        <v>223</v>
      </c>
      <c r="L3712" s="199" t="s">
        <v>387</v>
      </c>
      <c r="M3712" s="199" t="s">
        <v>138</v>
      </c>
      <c r="N3712" s="201">
        <v>1.4979</v>
      </c>
      <c r="O3712" s="202" t="s">
        <v>81</v>
      </c>
      <c r="P3712" s="202"/>
      <c r="Q3712" s="203">
        <f t="shared" si="216"/>
        <v>0</v>
      </c>
      <c r="R3712" s="203">
        <f t="shared" si="217"/>
        <v>0</v>
      </c>
      <c r="S3712" s="213">
        <f>IF(M3712="nvt",0,IF(O3712&gt;0,VLOOKUP(M3712,'3-Productie normen'!A:K,VLOOKUP(O3712,'3-Productie normen'!$B$34:$C$35,2,FALSE),FALSE)))</f>
        <v>0</v>
      </c>
      <c r="T3712" s="213">
        <f t="shared" si="218"/>
        <v>0</v>
      </c>
      <c r="U3712" s="572"/>
    </row>
    <row r="3713" spans="1:21" ht="14.15" customHeight="1">
      <c r="A3713" s="232">
        <v>3713</v>
      </c>
      <c r="B3713" s="262" t="s">
        <v>97</v>
      </c>
      <c r="C3713" s="199" t="s">
        <v>3469</v>
      </c>
      <c r="D3713" s="199" t="s">
        <v>2493</v>
      </c>
      <c r="E3713" s="199" t="s">
        <v>3498</v>
      </c>
      <c r="F3713" s="199" t="s">
        <v>176</v>
      </c>
      <c r="G3713" s="199" t="s">
        <v>407</v>
      </c>
      <c r="H3713" s="199" t="s">
        <v>2940</v>
      </c>
      <c r="I3713" s="200" t="s">
        <v>143</v>
      </c>
      <c r="J3713" s="199" t="s">
        <v>222</v>
      </c>
      <c r="K3713" s="199" t="s">
        <v>237</v>
      </c>
      <c r="L3713" s="199" t="s">
        <v>180</v>
      </c>
      <c r="M3713" s="199" t="s">
        <v>143</v>
      </c>
      <c r="N3713" s="201">
        <v>6.2568000000000001</v>
      </c>
      <c r="O3713" s="202"/>
      <c r="P3713" s="202"/>
      <c r="Q3713" s="203">
        <f t="shared" si="216"/>
        <v>0</v>
      </c>
      <c r="R3713" s="203">
        <f t="shared" si="217"/>
        <v>0</v>
      </c>
      <c r="S3713" s="213">
        <f>IF(M3713="nvt",0,IF(O3713&gt;0,VLOOKUP(M3713,'3-Productie normen'!A:K,VLOOKUP(O3713,'3-Productie normen'!$B$34:$C$35,2,FALSE),FALSE)))</f>
        <v>0</v>
      </c>
      <c r="T3713" s="213">
        <f t="shared" si="218"/>
        <v>0</v>
      </c>
      <c r="U3713" s="572"/>
    </row>
    <row r="3714" spans="1:21" ht="14.15" customHeight="1">
      <c r="A3714" s="231">
        <v>3714</v>
      </c>
      <c r="B3714" s="262" t="s">
        <v>97</v>
      </c>
      <c r="C3714" s="199" t="s">
        <v>3469</v>
      </c>
      <c r="D3714" s="199" t="s">
        <v>2493</v>
      </c>
      <c r="E3714" s="199" t="s">
        <v>3498</v>
      </c>
      <c r="F3714" s="199" t="s">
        <v>176</v>
      </c>
      <c r="G3714" s="199" t="s">
        <v>407</v>
      </c>
      <c r="H3714" s="199" t="s">
        <v>2942</v>
      </c>
      <c r="I3714" s="200" t="s">
        <v>143</v>
      </c>
      <c r="J3714" s="199" t="s">
        <v>222</v>
      </c>
      <c r="K3714" s="199" t="s">
        <v>237</v>
      </c>
      <c r="L3714" s="199" t="s">
        <v>180</v>
      </c>
      <c r="M3714" s="199" t="s">
        <v>143</v>
      </c>
      <c r="N3714" s="201">
        <v>8.0334000000000003</v>
      </c>
      <c r="O3714" s="202"/>
      <c r="P3714" s="202"/>
      <c r="Q3714" s="203">
        <f t="shared" si="216"/>
        <v>0</v>
      </c>
      <c r="R3714" s="203">
        <f t="shared" si="217"/>
        <v>0</v>
      </c>
      <c r="S3714" s="213">
        <f>IF(M3714="nvt",0,IF(O3714&gt;0,VLOOKUP(M3714,'3-Productie normen'!A:K,VLOOKUP(O3714,'3-Productie normen'!$B$34:$C$35,2,FALSE),FALSE)))</f>
        <v>0</v>
      </c>
      <c r="T3714" s="213">
        <f t="shared" si="218"/>
        <v>0</v>
      </c>
      <c r="U3714" s="572"/>
    </row>
    <row r="3715" spans="1:21" ht="14.15" customHeight="1">
      <c r="A3715" s="231">
        <v>3715</v>
      </c>
      <c r="B3715" s="262" t="s">
        <v>97</v>
      </c>
      <c r="C3715" s="199" t="s">
        <v>3469</v>
      </c>
      <c r="D3715" s="199" t="s">
        <v>2493</v>
      </c>
      <c r="E3715" s="199" t="s">
        <v>3498</v>
      </c>
      <c r="F3715" s="199" t="s">
        <v>176</v>
      </c>
      <c r="G3715" s="199" t="s">
        <v>407</v>
      </c>
      <c r="H3715" s="199" t="s">
        <v>3539</v>
      </c>
      <c r="I3715" s="200" t="s">
        <v>143</v>
      </c>
      <c r="J3715" s="199" t="s">
        <v>209</v>
      </c>
      <c r="K3715" s="199" t="s">
        <v>210</v>
      </c>
      <c r="L3715" s="199" t="s">
        <v>381</v>
      </c>
      <c r="M3715" s="199" t="s">
        <v>143</v>
      </c>
      <c r="N3715" s="201">
        <v>2.4020000000000001</v>
      </c>
      <c r="O3715" s="202"/>
      <c r="P3715" s="202"/>
      <c r="Q3715" s="203">
        <f t="shared" si="216"/>
        <v>0</v>
      </c>
      <c r="R3715" s="203">
        <f t="shared" si="217"/>
        <v>0</v>
      </c>
      <c r="S3715" s="213">
        <f>IF(M3715="nvt",0,IF(O3715&gt;0,VLOOKUP(M3715,'3-Productie normen'!A:K,VLOOKUP(O3715,'3-Productie normen'!$B$34:$C$35,2,FALSE),FALSE)))</f>
        <v>0</v>
      </c>
      <c r="T3715" s="213">
        <f t="shared" si="218"/>
        <v>0</v>
      </c>
      <c r="U3715" s="572"/>
    </row>
    <row r="3716" spans="1:21" ht="14.15" customHeight="1">
      <c r="A3716" s="231">
        <v>3716</v>
      </c>
      <c r="B3716" s="262" t="s">
        <v>97</v>
      </c>
      <c r="C3716" s="199" t="s">
        <v>3469</v>
      </c>
      <c r="D3716" s="199" t="s">
        <v>2493</v>
      </c>
      <c r="E3716" s="199" t="s">
        <v>3498</v>
      </c>
      <c r="F3716" s="199" t="s">
        <v>176</v>
      </c>
      <c r="G3716" s="199" t="s">
        <v>407</v>
      </c>
      <c r="H3716" s="199" t="s">
        <v>3540</v>
      </c>
      <c r="I3716" s="200" t="s">
        <v>143</v>
      </c>
      <c r="J3716" s="199" t="s">
        <v>209</v>
      </c>
      <c r="K3716" s="199" t="s">
        <v>210</v>
      </c>
      <c r="L3716" s="199" t="s">
        <v>381</v>
      </c>
      <c r="M3716" s="199" t="s">
        <v>143</v>
      </c>
      <c r="N3716" s="201">
        <v>2.4</v>
      </c>
      <c r="O3716" s="202"/>
      <c r="P3716" s="202"/>
      <c r="Q3716" s="203">
        <f t="shared" si="216"/>
        <v>0</v>
      </c>
      <c r="R3716" s="203">
        <f t="shared" si="217"/>
        <v>0</v>
      </c>
      <c r="S3716" s="213">
        <f>IF(M3716="nvt",0,IF(O3716&gt;0,VLOOKUP(M3716,'3-Productie normen'!A:K,VLOOKUP(O3716,'3-Productie normen'!$B$34:$C$35,2,FALSE),FALSE)))</f>
        <v>0</v>
      </c>
      <c r="T3716" s="213">
        <f t="shared" si="218"/>
        <v>0</v>
      </c>
      <c r="U3716" s="572"/>
    </row>
    <row r="3717" spans="1:21" ht="14.15" customHeight="1">
      <c r="A3717" s="231">
        <v>3717</v>
      </c>
      <c r="B3717" s="262" t="s">
        <v>97</v>
      </c>
      <c r="C3717" s="199" t="s">
        <v>3469</v>
      </c>
      <c r="D3717" s="199" t="s">
        <v>2493</v>
      </c>
      <c r="E3717" s="199" t="s">
        <v>3498</v>
      </c>
      <c r="F3717" s="199" t="s">
        <v>176</v>
      </c>
      <c r="G3717" s="199" t="s">
        <v>407</v>
      </c>
      <c r="H3717" s="199" t="s">
        <v>3541</v>
      </c>
      <c r="I3717" s="200" t="s">
        <v>143</v>
      </c>
      <c r="J3717" s="199" t="s">
        <v>209</v>
      </c>
      <c r="K3717" s="199" t="s">
        <v>210</v>
      </c>
      <c r="L3717" s="199" t="s">
        <v>381</v>
      </c>
      <c r="M3717" s="199" t="s">
        <v>143</v>
      </c>
      <c r="N3717" s="201">
        <v>2.391</v>
      </c>
      <c r="O3717" s="202"/>
      <c r="P3717" s="202"/>
      <c r="Q3717" s="203">
        <f t="shared" si="216"/>
        <v>0</v>
      </c>
      <c r="R3717" s="203">
        <f t="shared" si="217"/>
        <v>0</v>
      </c>
      <c r="S3717" s="213">
        <f>IF(M3717="nvt",0,IF(O3717&gt;0,VLOOKUP(M3717,'3-Productie normen'!A:K,VLOOKUP(O3717,'3-Productie normen'!$B$34:$C$35,2,FALSE),FALSE)))</f>
        <v>0</v>
      </c>
      <c r="T3717" s="213">
        <f t="shared" si="218"/>
        <v>0</v>
      </c>
      <c r="U3717" s="572"/>
    </row>
    <row r="3718" spans="1:21" ht="14.15" customHeight="1">
      <c r="A3718" s="231">
        <v>3718</v>
      </c>
      <c r="B3718" s="262" t="s">
        <v>97</v>
      </c>
      <c r="C3718" s="199" t="s">
        <v>3469</v>
      </c>
      <c r="D3718" s="199" t="s">
        <v>2493</v>
      </c>
      <c r="E3718" s="199" t="s">
        <v>3498</v>
      </c>
      <c r="F3718" s="199" t="s">
        <v>176</v>
      </c>
      <c r="G3718" s="199" t="s">
        <v>407</v>
      </c>
      <c r="H3718" s="199" t="s">
        <v>3542</v>
      </c>
      <c r="I3718" s="200" t="s">
        <v>143</v>
      </c>
      <c r="J3718" s="199" t="s">
        <v>209</v>
      </c>
      <c r="K3718" s="199" t="s">
        <v>210</v>
      </c>
      <c r="L3718" s="199" t="s">
        <v>381</v>
      </c>
      <c r="M3718" s="199" t="s">
        <v>143</v>
      </c>
      <c r="N3718" s="201">
        <v>2.4</v>
      </c>
      <c r="O3718" s="202"/>
      <c r="P3718" s="202"/>
      <c r="Q3718" s="203">
        <f t="shared" si="216"/>
        <v>0</v>
      </c>
      <c r="R3718" s="203">
        <f t="shared" si="217"/>
        <v>0</v>
      </c>
      <c r="S3718" s="213">
        <f>IF(M3718="nvt",0,IF(O3718&gt;0,VLOOKUP(M3718,'3-Productie normen'!A:K,VLOOKUP(O3718,'3-Productie normen'!$B$34:$C$35,2,FALSE),FALSE)))</f>
        <v>0</v>
      </c>
      <c r="T3718" s="213">
        <f t="shared" si="218"/>
        <v>0</v>
      </c>
      <c r="U3718" s="572"/>
    </row>
    <row r="3719" spans="1:21" ht="14.15" customHeight="1">
      <c r="A3719" s="231">
        <v>3719</v>
      </c>
      <c r="B3719" s="262" t="s">
        <v>97</v>
      </c>
      <c r="C3719" s="199" t="s">
        <v>3469</v>
      </c>
      <c r="D3719" s="199" t="s">
        <v>2493</v>
      </c>
      <c r="E3719" s="199" t="s">
        <v>3498</v>
      </c>
      <c r="F3719" s="199" t="s">
        <v>176</v>
      </c>
      <c r="G3719" s="199" t="s">
        <v>407</v>
      </c>
      <c r="H3719" s="199" t="s">
        <v>3543</v>
      </c>
      <c r="I3719" s="200" t="s">
        <v>143</v>
      </c>
      <c r="J3719" s="199" t="s">
        <v>209</v>
      </c>
      <c r="K3719" s="199" t="s">
        <v>210</v>
      </c>
      <c r="L3719" s="199" t="s">
        <v>381</v>
      </c>
      <c r="M3719" s="199" t="s">
        <v>143</v>
      </c>
      <c r="N3719" s="201">
        <v>2.4</v>
      </c>
      <c r="O3719" s="202"/>
      <c r="P3719" s="202"/>
      <c r="Q3719" s="203">
        <f t="shared" si="216"/>
        <v>0</v>
      </c>
      <c r="R3719" s="203">
        <f t="shared" si="217"/>
        <v>0</v>
      </c>
      <c r="S3719" s="213">
        <f>IF(M3719="nvt",0,IF(O3719&gt;0,VLOOKUP(M3719,'3-Productie normen'!A:K,VLOOKUP(O3719,'3-Productie normen'!$B$34:$C$35,2,FALSE),FALSE)))</f>
        <v>0</v>
      </c>
      <c r="T3719" s="213">
        <f t="shared" si="218"/>
        <v>0</v>
      </c>
      <c r="U3719" s="572"/>
    </row>
    <row r="3720" spans="1:21" ht="14.15" customHeight="1">
      <c r="A3720" s="231">
        <v>3720</v>
      </c>
      <c r="B3720" s="262" t="s">
        <v>97</v>
      </c>
      <c r="C3720" s="199" t="s">
        <v>3469</v>
      </c>
      <c r="D3720" s="199" t="s">
        <v>2493</v>
      </c>
      <c r="E3720" s="199" t="s">
        <v>3498</v>
      </c>
      <c r="F3720" s="199" t="s">
        <v>176</v>
      </c>
      <c r="G3720" s="199" t="s">
        <v>407</v>
      </c>
      <c r="H3720" s="199" t="s">
        <v>3544</v>
      </c>
      <c r="I3720" s="200" t="s">
        <v>143</v>
      </c>
      <c r="J3720" s="199" t="s">
        <v>209</v>
      </c>
      <c r="K3720" s="199" t="s">
        <v>210</v>
      </c>
      <c r="L3720" s="199" t="s">
        <v>381</v>
      </c>
      <c r="M3720" s="199" t="s">
        <v>143</v>
      </c>
      <c r="N3720" s="201">
        <v>2.4</v>
      </c>
      <c r="O3720" s="202"/>
      <c r="P3720" s="202"/>
      <c r="Q3720" s="203">
        <f t="shared" si="216"/>
        <v>0</v>
      </c>
      <c r="R3720" s="203">
        <f t="shared" si="217"/>
        <v>0</v>
      </c>
      <c r="S3720" s="213">
        <f>IF(M3720="nvt",0,IF(O3720&gt;0,VLOOKUP(M3720,'3-Productie normen'!A:K,VLOOKUP(O3720,'3-Productie normen'!$B$34:$C$35,2,FALSE),FALSE)))</f>
        <v>0</v>
      </c>
      <c r="T3720" s="213">
        <f t="shared" si="218"/>
        <v>0</v>
      </c>
      <c r="U3720" s="572"/>
    </row>
    <row r="3721" spans="1:21" ht="14.15" customHeight="1">
      <c r="A3721" s="232">
        <v>3721</v>
      </c>
      <c r="B3721" s="262" t="s">
        <v>97</v>
      </c>
      <c r="C3721" s="199" t="s">
        <v>3469</v>
      </c>
      <c r="D3721" s="199" t="s">
        <v>2493</v>
      </c>
      <c r="E3721" s="199" t="s">
        <v>3498</v>
      </c>
      <c r="F3721" s="199" t="s">
        <v>176</v>
      </c>
      <c r="G3721" s="199" t="s">
        <v>251</v>
      </c>
      <c r="H3721" s="199" t="s">
        <v>416</v>
      </c>
      <c r="I3721" s="200" t="s">
        <v>127</v>
      </c>
      <c r="J3721" s="199" t="s">
        <v>379</v>
      </c>
      <c r="K3721" s="199" t="s">
        <v>379</v>
      </c>
      <c r="L3721" s="199" t="s">
        <v>180</v>
      </c>
      <c r="M3721" s="199" t="s">
        <v>128</v>
      </c>
      <c r="N3721" s="201">
        <v>41.715000000000003</v>
      </c>
      <c r="O3721" s="202">
        <v>255</v>
      </c>
      <c r="P3721" s="202"/>
      <c r="Q3721" s="203">
        <f t="shared" si="216"/>
        <v>0</v>
      </c>
      <c r="R3721" s="203">
        <f t="shared" si="217"/>
        <v>0</v>
      </c>
      <c r="S3721" s="213">
        <f>IF(M3721="nvt",0,IF(O3721&gt;0,VLOOKUP(M3721,'3-Productie normen'!A:K,VLOOKUP(O3721,'3-Productie normen'!$B$34:$C$35,2,FALSE),FALSE)))</f>
        <v>0</v>
      </c>
      <c r="T3721" s="213">
        <f t="shared" si="218"/>
        <v>0</v>
      </c>
      <c r="U3721" s="572"/>
    </row>
    <row r="3722" spans="1:21" ht="14.15" customHeight="1">
      <c r="A3722" s="231">
        <v>3722</v>
      </c>
      <c r="B3722" s="262" t="s">
        <v>97</v>
      </c>
      <c r="C3722" s="199" t="s">
        <v>3469</v>
      </c>
      <c r="D3722" s="199" t="s">
        <v>2493</v>
      </c>
      <c r="E3722" s="199" t="s">
        <v>3498</v>
      </c>
      <c r="F3722" s="199" t="s">
        <v>176</v>
      </c>
      <c r="G3722" s="199" t="s">
        <v>251</v>
      </c>
      <c r="H3722" s="199" t="s">
        <v>3545</v>
      </c>
      <c r="I3722" s="200" t="s">
        <v>127</v>
      </c>
      <c r="J3722" s="199" t="s">
        <v>379</v>
      </c>
      <c r="K3722" s="199" t="s">
        <v>379</v>
      </c>
      <c r="L3722" s="199" t="s">
        <v>180</v>
      </c>
      <c r="M3722" s="199" t="s">
        <v>128</v>
      </c>
      <c r="N3722" s="201">
        <v>28.528500000000001</v>
      </c>
      <c r="O3722" s="202">
        <v>255</v>
      </c>
      <c r="P3722" s="202"/>
      <c r="Q3722" s="203">
        <f t="shared" si="216"/>
        <v>0</v>
      </c>
      <c r="R3722" s="203">
        <f t="shared" si="217"/>
        <v>0</v>
      </c>
      <c r="S3722" s="213">
        <f>IF(M3722="nvt",0,IF(O3722&gt;0,VLOOKUP(M3722,'3-Productie normen'!A:K,VLOOKUP(O3722,'3-Productie normen'!$B$34:$C$35,2,FALSE),FALSE)))</f>
        <v>0</v>
      </c>
      <c r="T3722" s="213">
        <f t="shared" si="218"/>
        <v>0</v>
      </c>
      <c r="U3722" s="572"/>
    </row>
    <row r="3723" spans="1:21" ht="14.15" customHeight="1">
      <c r="A3723" s="231">
        <v>3723</v>
      </c>
      <c r="B3723" s="262" t="s">
        <v>97</v>
      </c>
      <c r="C3723" s="199" t="s">
        <v>3469</v>
      </c>
      <c r="D3723" s="199" t="s">
        <v>2493</v>
      </c>
      <c r="E3723" s="199" t="s">
        <v>3498</v>
      </c>
      <c r="F3723" s="199" t="s">
        <v>176</v>
      </c>
      <c r="G3723" s="199" t="s">
        <v>251</v>
      </c>
      <c r="H3723" s="199" t="s">
        <v>3546</v>
      </c>
      <c r="I3723" s="200" t="s">
        <v>123</v>
      </c>
      <c r="J3723" s="199" t="s">
        <v>379</v>
      </c>
      <c r="K3723" s="199" t="s">
        <v>379</v>
      </c>
      <c r="L3723" s="199" t="s">
        <v>180</v>
      </c>
      <c r="M3723" s="199" t="s">
        <v>122</v>
      </c>
      <c r="N3723" s="201">
        <v>28.5261</v>
      </c>
      <c r="O3723" s="202" t="s">
        <v>81</v>
      </c>
      <c r="P3723" s="202"/>
      <c r="Q3723" s="203">
        <f t="shared" si="216"/>
        <v>0</v>
      </c>
      <c r="R3723" s="203">
        <f t="shared" si="217"/>
        <v>0</v>
      </c>
      <c r="S3723" s="213">
        <f>IF(M3723="nvt",0,IF(O3723&gt;0,VLOOKUP(M3723,'3-Productie normen'!A:K,VLOOKUP(O3723,'3-Productie normen'!$B$34:$C$35,2,FALSE),FALSE)))</f>
        <v>0</v>
      </c>
      <c r="T3723" s="213">
        <f t="shared" si="218"/>
        <v>0</v>
      </c>
      <c r="U3723" s="572"/>
    </row>
    <row r="3724" spans="1:21" ht="14.15" customHeight="1">
      <c r="A3724" s="231">
        <v>3724</v>
      </c>
      <c r="B3724" s="262" t="s">
        <v>97</v>
      </c>
      <c r="C3724" s="199" t="s">
        <v>3469</v>
      </c>
      <c r="D3724" s="199" t="s">
        <v>2493</v>
      </c>
      <c r="E3724" s="199" t="s">
        <v>3498</v>
      </c>
      <c r="F3724" s="199" t="s">
        <v>176</v>
      </c>
      <c r="G3724" s="199" t="s">
        <v>251</v>
      </c>
      <c r="H3724" s="199" t="s">
        <v>3547</v>
      </c>
      <c r="I3724" s="200" t="s">
        <v>127</v>
      </c>
      <c r="J3724" s="199" t="s">
        <v>379</v>
      </c>
      <c r="K3724" s="199" t="s">
        <v>379</v>
      </c>
      <c r="L3724" s="199" t="s">
        <v>180</v>
      </c>
      <c r="M3724" s="199" t="s">
        <v>128</v>
      </c>
      <c r="N3724" s="201">
        <v>12.618</v>
      </c>
      <c r="O3724" s="202">
        <v>255</v>
      </c>
      <c r="P3724" s="202"/>
      <c r="Q3724" s="203">
        <f t="shared" si="216"/>
        <v>0</v>
      </c>
      <c r="R3724" s="203">
        <f t="shared" si="217"/>
        <v>0</v>
      </c>
      <c r="S3724" s="213">
        <f>IF(M3724="nvt",0,IF(O3724&gt;0,VLOOKUP(M3724,'3-Productie normen'!A:K,VLOOKUP(O3724,'3-Productie normen'!$B$34:$C$35,2,FALSE),FALSE)))</f>
        <v>0</v>
      </c>
      <c r="T3724" s="213">
        <f t="shared" si="218"/>
        <v>0</v>
      </c>
      <c r="U3724" s="572"/>
    </row>
    <row r="3725" spans="1:21" ht="14.15" customHeight="1">
      <c r="A3725" s="231">
        <v>3725</v>
      </c>
      <c r="B3725" s="262" t="s">
        <v>97</v>
      </c>
      <c r="C3725" s="199" t="s">
        <v>3469</v>
      </c>
      <c r="D3725" s="199" t="s">
        <v>2493</v>
      </c>
      <c r="E3725" s="199" t="s">
        <v>3498</v>
      </c>
      <c r="F3725" s="199" t="s">
        <v>176</v>
      </c>
      <c r="G3725" s="199" t="s">
        <v>251</v>
      </c>
      <c r="H3725" s="199" t="s">
        <v>3548</v>
      </c>
      <c r="I3725" s="200" t="s">
        <v>133</v>
      </c>
      <c r="J3725" s="199" t="s">
        <v>222</v>
      </c>
      <c r="K3725" s="199" t="s">
        <v>223</v>
      </c>
      <c r="L3725" s="199" t="s">
        <v>387</v>
      </c>
      <c r="M3725" s="199" t="s">
        <v>138</v>
      </c>
      <c r="N3725" s="201">
        <v>10.5999</v>
      </c>
      <c r="O3725" s="202" t="s">
        <v>81</v>
      </c>
      <c r="P3725" s="202"/>
      <c r="Q3725" s="203">
        <f t="shared" si="216"/>
        <v>0</v>
      </c>
      <c r="R3725" s="203">
        <f t="shared" si="217"/>
        <v>0</v>
      </c>
      <c r="S3725" s="213">
        <f>IF(M3725="nvt",0,IF(O3725&gt;0,VLOOKUP(M3725,'3-Productie normen'!A:K,VLOOKUP(O3725,'3-Productie normen'!$B$34:$C$35,2,FALSE),FALSE)))</f>
        <v>0</v>
      </c>
      <c r="T3725" s="213">
        <f t="shared" si="218"/>
        <v>0</v>
      </c>
      <c r="U3725" s="572"/>
    </row>
    <row r="3726" spans="1:21" ht="14.15" customHeight="1">
      <c r="A3726" s="231">
        <v>3726</v>
      </c>
      <c r="B3726" s="262" t="s">
        <v>97</v>
      </c>
      <c r="C3726" s="199" t="s">
        <v>3469</v>
      </c>
      <c r="D3726" s="199" t="s">
        <v>2493</v>
      </c>
      <c r="E3726" s="199" t="s">
        <v>3498</v>
      </c>
      <c r="F3726" s="199" t="s">
        <v>176</v>
      </c>
      <c r="G3726" s="199" t="s">
        <v>251</v>
      </c>
      <c r="H3726" s="199" t="s">
        <v>3549</v>
      </c>
      <c r="I3726" s="200" t="s">
        <v>127</v>
      </c>
      <c r="J3726" s="199" t="s">
        <v>379</v>
      </c>
      <c r="K3726" s="199" t="s">
        <v>379</v>
      </c>
      <c r="L3726" s="199" t="s">
        <v>180</v>
      </c>
      <c r="M3726" s="199" t="s">
        <v>128</v>
      </c>
      <c r="N3726" s="201">
        <v>48.4983</v>
      </c>
      <c r="O3726" s="202">
        <v>255</v>
      </c>
      <c r="P3726" s="202"/>
      <c r="Q3726" s="203">
        <f t="shared" si="216"/>
        <v>0</v>
      </c>
      <c r="R3726" s="203">
        <f t="shared" si="217"/>
        <v>0</v>
      </c>
      <c r="S3726" s="213">
        <f>IF(M3726="nvt",0,IF(O3726&gt;0,VLOOKUP(M3726,'3-Productie normen'!A:K,VLOOKUP(O3726,'3-Productie normen'!$B$34:$C$35,2,FALSE),FALSE)))</f>
        <v>0</v>
      </c>
      <c r="T3726" s="213">
        <f t="shared" si="218"/>
        <v>0</v>
      </c>
      <c r="U3726" s="572"/>
    </row>
    <row r="3727" spans="1:21" ht="14.15" customHeight="1">
      <c r="A3727" s="231">
        <v>3727</v>
      </c>
      <c r="B3727" s="262" t="s">
        <v>97</v>
      </c>
      <c r="C3727" s="199" t="s">
        <v>3469</v>
      </c>
      <c r="D3727" s="199" t="s">
        <v>2493</v>
      </c>
      <c r="E3727" s="199" t="s">
        <v>3498</v>
      </c>
      <c r="F3727" s="199" t="s">
        <v>176</v>
      </c>
      <c r="G3727" s="199" t="s">
        <v>251</v>
      </c>
      <c r="H3727" s="199" t="s">
        <v>3550</v>
      </c>
      <c r="I3727" s="200" t="s">
        <v>127</v>
      </c>
      <c r="J3727" s="199" t="s">
        <v>379</v>
      </c>
      <c r="K3727" s="199" t="s">
        <v>379</v>
      </c>
      <c r="L3727" s="199" t="s">
        <v>180</v>
      </c>
      <c r="M3727" s="199" t="s">
        <v>128</v>
      </c>
      <c r="N3727" s="201">
        <v>9.6559000000000008</v>
      </c>
      <c r="O3727" s="202">
        <v>255</v>
      </c>
      <c r="P3727" s="202"/>
      <c r="Q3727" s="203">
        <f t="shared" si="216"/>
        <v>0</v>
      </c>
      <c r="R3727" s="203">
        <f t="shared" si="217"/>
        <v>0</v>
      </c>
      <c r="S3727" s="213">
        <f>IF(M3727="nvt",0,IF(O3727&gt;0,VLOOKUP(M3727,'3-Productie normen'!A:K,VLOOKUP(O3727,'3-Productie normen'!$B$34:$C$35,2,FALSE),FALSE)))</f>
        <v>0</v>
      </c>
      <c r="T3727" s="213">
        <f t="shared" si="218"/>
        <v>0</v>
      </c>
      <c r="U3727" s="572"/>
    </row>
    <row r="3728" spans="1:21" ht="14.15" customHeight="1">
      <c r="A3728" s="231">
        <v>3728</v>
      </c>
      <c r="B3728" s="262" t="s">
        <v>97</v>
      </c>
      <c r="C3728" s="199" t="s">
        <v>3469</v>
      </c>
      <c r="D3728" s="199" t="s">
        <v>2493</v>
      </c>
      <c r="E3728" s="199" t="s">
        <v>3498</v>
      </c>
      <c r="F3728" s="199" t="s">
        <v>176</v>
      </c>
      <c r="G3728" s="199" t="s">
        <v>251</v>
      </c>
      <c r="H3728" s="199" t="s">
        <v>3551</v>
      </c>
      <c r="I3728" s="200" t="s">
        <v>127</v>
      </c>
      <c r="J3728" s="199" t="s">
        <v>379</v>
      </c>
      <c r="K3728" s="199" t="s">
        <v>379</v>
      </c>
      <c r="L3728" s="199" t="s">
        <v>180</v>
      </c>
      <c r="M3728" s="199" t="s">
        <v>128</v>
      </c>
      <c r="N3728" s="201">
        <v>20.958400000000001</v>
      </c>
      <c r="O3728" s="202">
        <v>255</v>
      </c>
      <c r="P3728" s="202"/>
      <c r="Q3728" s="203">
        <f t="shared" si="216"/>
        <v>0</v>
      </c>
      <c r="R3728" s="203">
        <f t="shared" si="217"/>
        <v>0</v>
      </c>
      <c r="S3728" s="213">
        <f>IF(M3728="nvt",0,IF(O3728&gt;0,VLOOKUP(M3728,'3-Productie normen'!A:K,VLOOKUP(O3728,'3-Productie normen'!$B$34:$C$35,2,FALSE),FALSE)))</f>
        <v>0</v>
      </c>
      <c r="T3728" s="213">
        <f t="shared" si="218"/>
        <v>0</v>
      </c>
      <c r="U3728" s="572"/>
    </row>
    <row r="3729" spans="1:21" ht="14.15" customHeight="1">
      <c r="A3729" s="232">
        <v>3729</v>
      </c>
      <c r="B3729" s="262" t="s">
        <v>97</v>
      </c>
      <c r="C3729" s="199" t="s">
        <v>3469</v>
      </c>
      <c r="D3729" s="199" t="s">
        <v>2493</v>
      </c>
      <c r="E3729" s="199" t="s">
        <v>3498</v>
      </c>
      <c r="F3729" s="199" t="s">
        <v>176</v>
      </c>
      <c r="G3729" s="199" t="s">
        <v>251</v>
      </c>
      <c r="H3729" s="199" t="s">
        <v>3552</v>
      </c>
      <c r="I3729" s="200" t="s">
        <v>125</v>
      </c>
      <c r="J3729" s="199" t="s">
        <v>379</v>
      </c>
      <c r="K3729" s="199" t="s">
        <v>379</v>
      </c>
      <c r="L3729" s="199" t="s">
        <v>180</v>
      </c>
      <c r="M3729" s="199" t="s">
        <v>238</v>
      </c>
      <c r="N3729" s="201">
        <v>9.5200999999999993</v>
      </c>
      <c r="O3729" s="202" t="s">
        <v>81</v>
      </c>
      <c r="P3729" s="202"/>
      <c r="Q3729" s="203">
        <f t="shared" si="216"/>
        <v>0</v>
      </c>
      <c r="R3729" s="203">
        <f t="shared" si="217"/>
        <v>0</v>
      </c>
      <c r="S3729" s="213">
        <f>IF(M3729="nvt",0,IF(O3729&gt;0,VLOOKUP(M3729,'3-Productie normen'!A:K,VLOOKUP(O3729,'3-Productie normen'!$B$34:$C$35,2,FALSE),FALSE)))</f>
        <v>0</v>
      </c>
      <c r="T3729" s="213">
        <f t="shared" si="218"/>
        <v>0</v>
      </c>
      <c r="U3729" s="572"/>
    </row>
    <row r="3730" spans="1:21" ht="14.15" customHeight="1">
      <c r="A3730" s="231">
        <v>3730</v>
      </c>
      <c r="B3730" s="262" t="s">
        <v>97</v>
      </c>
      <c r="C3730" s="199" t="s">
        <v>3469</v>
      </c>
      <c r="D3730" s="199" t="s">
        <v>2493</v>
      </c>
      <c r="E3730" s="199" t="s">
        <v>3498</v>
      </c>
      <c r="F3730" s="199" t="s">
        <v>176</v>
      </c>
      <c r="G3730" s="199" t="s">
        <v>251</v>
      </c>
      <c r="H3730" s="199" t="s">
        <v>3553</v>
      </c>
      <c r="I3730" s="200" t="s">
        <v>127</v>
      </c>
      <c r="J3730" s="199" t="s">
        <v>379</v>
      </c>
      <c r="K3730" s="199" t="s">
        <v>379</v>
      </c>
      <c r="L3730" s="199" t="s">
        <v>180</v>
      </c>
      <c r="M3730" s="199" t="s">
        <v>128</v>
      </c>
      <c r="N3730" s="201">
        <v>19.484200000000001</v>
      </c>
      <c r="O3730" s="202">
        <v>255</v>
      </c>
      <c r="P3730" s="202"/>
      <c r="Q3730" s="203">
        <f t="shared" si="216"/>
        <v>0</v>
      </c>
      <c r="R3730" s="203">
        <f t="shared" si="217"/>
        <v>0</v>
      </c>
      <c r="S3730" s="213">
        <f>IF(M3730="nvt",0,IF(O3730&gt;0,VLOOKUP(M3730,'3-Productie normen'!A:K,VLOOKUP(O3730,'3-Productie normen'!$B$34:$C$35,2,FALSE),FALSE)))</f>
        <v>0</v>
      </c>
      <c r="T3730" s="213">
        <f t="shared" si="218"/>
        <v>0</v>
      </c>
      <c r="U3730" s="572"/>
    </row>
    <row r="3731" spans="1:21" ht="14.15" customHeight="1">
      <c r="A3731" s="231">
        <v>3731</v>
      </c>
      <c r="B3731" s="262" t="s">
        <v>97</v>
      </c>
      <c r="C3731" s="199" t="s">
        <v>3469</v>
      </c>
      <c r="D3731" s="199" t="s">
        <v>2493</v>
      </c>
      <c r="E3731" s="199" t="s">
        <v>3498</v>
      </c>
      <c r="F3731" s="199" t="s">
        <v>176</v>
      </c>
      <c r="G3731" s="199" t="s">
        <v>251</v>
      </c>
      <c r="H3731" s="199" t="s">
        <v>3554</v>
      </c>
      <c r="I3731" s="200" t="s">
        <v>127</v>
      </c>
      <c r="J3731" s="199" t="s">
        <v>379</v>
      </c>
      <c r="K3731" s="199" t="s">
        <v>379</v>
      </c>
      <c r="L3731" s="199" t="s">
        <v>180</v>
      </c>
      <c r="M3731" s="199" t="s">
        <v>128</v>
      </c>
      <c r="N3731" s="201">
        <v>98.888000000000005</v>
      </c>
      <c r="O3731" s="202">
        <v>255</v>
      </c>
      <c r="P3731" s="202"/>
      <c r="Q3731" s="203">
        <f t="shared" si="216"/>
        <v>0</v>
      </c>
      <c r="R3731" s="203">
        <f t="shared" si="217"/>
        <v>0</v>
      </c>
      <c r="S3731" s="213">
        <f>IF(M3731="nvt",0,IF(O3731&gt;0,VLOOKUP(M3731,'3-Productie normen'!A:K,VLOOKUP(O3731,'3-Productie normen'!$B$34:$C$35,2,FALSE),FALSE)))</f>
        <v>0</v>
      </c>
      <c r="T3731" s="213">
        <f t="shared" si="218"/>
        <v>0</v>
      </c>
      <c r="U3731" s="572"/>
    </row>
    <row r="3732" spans="1:21" ht="14.15" customHeight="1">
      <c r="A3732" s="231">
        <v>3732</v>
      </c>
      <c r="B3732" s="262" t="s">
        <v>97</v>
      </c>
      <c r="C3732" s="199" t="s">
        <v>3469</v>
      </c>
      <c r="D3732" s="199" t="s">
        <v>2493</v>
      </c>
      <c r="E3732" s="199" t="s">
        <v>3498</v>
      </c>
      <c r="F3732" s="199" t="s">
        <v>176</v>
      </c>
      <c r="G3732" s="199" t="s">
        <v>251</v>
      </c>
      <c r="H3732" s="199" t="s">
        <v>3555</v>
      </c>
      <c r="I3732" s="200" t="s">
        <v>133</v>
      </c>
      <c r="J3732" s="199" t="s">
        <v>222</v>
      </c>
      <c r="K3732" s="199" t="s">
        <v>223</v>
      </c>
      <c r="L3732" s="199" t="s">
        <v>387</v>
      </c>
      <c r="M3732" s="199" t="s">
        <v>138</v>
      </c>
      <c r="N3732" s="201">
        <v>1.7748999999999999</v>
      </c>
      <c r="O3732" s="202" t="s">
        <v>81</v>
      </c>
      <c r="P3732" s="202"/>
      <c r="Q3732" s="203">
        <f t="shared" si="216"/>
        <v>0</v>
      </c>
      <c r="R3732" s="203">
        <f t="shared" si="217"/>
        <v>0</v>
      </c>
      <c r="S3732" s="213">
        <f>IF(M3732="nvt",0,IF(O3732&gt;0,VLOOKUP(M3732,'3-Productie normen'!A:K,VLOOKUP(O3732,'3-Productie normen'!$B$34:$C$35,2,FALSE),FALSE)))</f>
        <v>0</v>
      </c>
      <c r="T3732" s="213">
        <f t="shared" si="218"/>
        <v>0</v>
      </c>
      <c r="U3732" s="572"/>
    </row>
    <row r="3733" spans="1:21" ht="14.15" customHeight="1">
      <c r="A3733" s="231">
        <v>3733</v>
      </c>
      <c r="B3733" s="262" t="s">
        <v>97</v>
      </c>
      <c r="C3733" s="199" t="s">
        <v>3469</v>
      </c>
      <c r="D3733" s="199" t="s">
        <v>2493</v>
      </c>
      <c r="E3733" s="199" t="s">
        <v>3498</v>
      </c>
      <c r="F3733" s="199" t="s">
        <v>176</v>
      </c>
      <c r="G3733" s="199" t="s">
        <v>251</v>
      </c>
      <c r="H3733" s="199" t="s">
        <v>3556</v>
      </c>
      <c r="I3733" s="200" t="s">
        <v>130</v>
      </c>
      <c r="J3733" s="199" t="s">
        <v>209</v>
      </c>
      <c r="K3733" s="199" t="s">
        <v>220</v>
      </c>
      <c r="L3733" s="199" t="s">
        <v>143</v>
      </c>
      <c r="M3733" s="199" t="s">
        <v>140</v>
      </c>
      <c r="N3733" s="201">
        <v>4.3986000000000001</v>
      </c>
      <c r="O3733" s="202" t="s">
        <v>81</v>
      </c>
      <c r="P3733" s="202"/>
      <c r="Q3733" s="203">
        <f t="shared" si="216"/>
        <v>0</v>
      </c>
      <c r="R3733" s="203">
        <f t="shared" si="217"/>
        <v>0</v>
      </c>
      <c r="S3733" s="213">
        <f>IF(M3733="nvt",0,IF(O3733&gt;0,VLOOKUP(M3733,'3-Productie normen'!A:K,VLOOKUP(O3733,'3-Productie normen'!$B$34:$C$35,2,FALSE),FALSE)))</f>
        <v>0</v>
      </c>
      <c r="T3733" s="213">
        <f t="shared" si="218"/>
        <v>0</v>
      </c>
      <c r="U3733" s="572"/>
    </row>
    <row r="3734" spans="1:21" ht="14.15" customHeight="1">
      <c r="A3734" s="231">
        <v>3734</v>
      </c>
      <c r="B3734" s="262" t="s">
        <v>97</v>
      </c>
      <c r="C3734" s="199" t="s">
        <v>3469</v>
      </c>
      <c r="D3734" s="199" t="s">
        <v>2493</v>
      </c>
      <c r="E3734" s="199" t="s">
        <v>3498</v>
      </c>
      <c r="F3734" s="199" t="s">
        <v>176</v>
      </c>
      <c r="G3734" s="199" t="s">
        <v>251</v>
      </c>
      <c r="H3734" s="199" t="s">
        <v>3557</v>
      </c>
      <c r="I3734" s="200" t="s">
        <v>127</v>
      </c>
      <c r="J3734" s="199" t="s">
        <v>379</v>
      </c>
      <c r="K3734" s="199" t="s">
        <v>379</v>
      </c>
      <c r="L3734" s="199" t="s">
        <v>180</v>
      </c>
      <c r="M3734" s="199" t="s">
        <v>128</v>
      </c>
      <c r="N3734" s="201">
        <v>9.9201999999999995</v>
      </c>
      <c r="O3734" s="202">
        <v>255</v>
      </c>
      <c r="P3734" s="202"/>
      <c r="Q3734" s="203">
        <f t="shared" si="216"/>
        <v>0</v>
      </c>
      <c r="R3734" s="203">
        <f t="shared" si="217"/>
        <v>0</v>
      </c>
      <c r="S3734" s="213">
        <f>IF(M3734="nvt",0,IF(O3734&gt;0,VLOOKUP(M3734,'3-Productie normen'!A:K,VLOOKUP(O3734,'3-Productie normen'!$B$34:$C$35,2,FALSE),FALSE)))</f>
        <v>0</v>
      </c>
      <c r="T3734" s="213">
        <f t="shared" si="218"/>
        <v>0</v>
      </c>
      <c r="U3734" s="572"/>
    </row>
    <row r="3735" spans="1:21" ht="14.15" customHeight="1">
      <c r="A3735" s="231">
        <v>3735</v>
      </c>
      <c r="B3735" s="262" t="s">
        <v>97</v>
      </c>
      <c r="C3735" s="199" t="s">
        <v>3469</v>
      </c>
      <c r="D3735" s="199" t="s">
        <v>2493</v>
      </c>
      <c r="E3735" s="199" t="s">
        <v>3498</v>
      </c>
      <c r="F3735" s="199" t="s">
        <v>176</v>
      </c>
      <c r="G3735" s="199" t="s">
        <v>251</v>
      </c>
      <c r="H3735" s="199" t="s">
        <v>3558</v>
      </c>
      <c r="I3735" s="200" t="s">
        <v>127</v>
      </c>
      <c r="J3735" s="199" t="s">
        <v>379</v>
      </c>
      <c r="K3735" s="199" t="s">
        <v>379</v>
      </c>
      <c r="L3735" s="199" t="s">
        <v>180</v>
      </c>
      <c r="M3735" s="199" t="s">
        <v>128</v>
      </c>
      <c r="N3735" s="201">
        <v>39.472200000000001</v>
      </c>
      <c r="O3735" s="202">
        <v>255</v>
      </c>
      <c r="P3735" s="202"/>
      <c r="Q3735" s="203">
        <f t="shared" si="216"/>
        <v>0</v>
      </c>
      <c r="R3735" s="203">
        <f t="shared" si="217"/>
        <v>0</v>
      </c>
      <c r="S3735" s="213">
        <f>IF(M3735="nvt",0,IF(O3735&gt;0,VLOOKUP(M3735,'3-Productie normen'!A:K,VLOOKUP(O3735,'3-Productie normen'!$B$34:$C$35,2,FALSE),FALSE)))</f>
        <v>0</v>
      </c>
      <c r="T3735" s="213">
        <f t="shared" si="218"/>
        <v>0</v>
      </c>
      <c r="U3735" s="572"/>
    </row>
    <row r="3736" spans="1:21" ht="14.15" customHeight="1">
      <c r="A3736" s="231">
        <v>3736</v>
      </c>
      <c r="B3736" s="262" t="s">
        <v>97</v>
      </c>
      <c r="C3736" s="199" t="s">
        <v>3469</v>
      </c>
      <c r="D3736" s="199" t="s">
        <v>2493</v>
      </c>
      <c r="E3736" s="199" t="s">
        <v>3498</v>
      </c>
      <c r="F3736" s="199" t="s">
        <v>176</v>
      </c>
      <c r="G3736" s="199" t="s">
        <v>251</v>
      </c>
      <c r="H3736" s="199" t="s">
        <v>3559</v>
      </c>
      <c r="I3736" s="200" t="s">
        <v>127</v>
      </c>
      <c r="J3736" s="199" t="s">
        <v>379</v>
      </c>
      <c r="K3736" s="199" t="s">
        <v>379</v>
      </c>
      <c r="L3736" s="199" t="s">
        <v>180</v>
      </c>
      <c r="M3736" s="199" t="s">
        <v>128</v>
      </c>
      <c r="N3736" s="201">
        <v>41.021999999999998</v>
      </c>
      <c r="O3736" s="202">
        <v>255</v>
      </c>
      <c r="P3736" s="202"/>
      <c r="Q3736" s="203">
        <f t="shared" si="216"/>
        <v>0</v>
      </c>
      <c r="R3736" s="203">
        <f t="shared" si="217"/>
        <v>0</v>
      </c>
      <c r="S3736" s="213">
        <f>IF(M3736="nvt",0,IF(O3736&gt;0,VLOOKUP(M3736,'3-Productie normen'!A:K,VLOOKUP(O3736,'3-Productie normen'!$B$34:$C$35,2,FALSE),FALSE)))</f>
        <v>0</v>
      </c>
      <c r="T3736" s="213">
        <f t="shared" si="218"/>
        <v>0</v>
      </c>
      <c r="U3736" s="572"/>
    </row>
    <row r="3737" spans="1:21" ht="14.15" customHeight="1">
      <c r="A3737" s="232">
        <v>3737</v>
      </c>
      <c r="B3737" s="262" t="s">
        <v>97</v>
      </c>
      <c r="C3737" s="199" t="s">
        <v>3469</v>
      </c>
      <c r="D3737" s="199" t="s">
        <v>2493</v>
      </c>
      <c r="E3737" s="199" t="s">
        <v>3498</v>
      </c>
      <c r="F3737" s="199" t="s">
        <v>176</v>
      </c>
      <c r="G3737" s="199" t="s">
        <v>251</v>
      </c>
      <c r="H3737" s="199" t="s">
        <v>3560</v>
      </c>
      <c r="I3737" s="200" t="s">
        <v>130</v>
      </c>
      <c r="J3737" s="199" t="s">
        <v>209</v>
      </c>
      <c r="K3737" s="199" t="s">
        <v>220</v>
      </c>
      <c r="L3737" s="199" t="s">
        <v>180</v>
      </c>
      <c r="M3737" s="199" t="s">
        <v>140</v>
      </c>
      <c r="N3737" s="201">
        <v>36.439900000000002</v>
      </c>
      <c r="O3737" s="202" t="s">
        <v>81</v>
      </c>
      <c r="P3737" s="202"/>
      <c r="Q3737" s="203">
        <f t="shared" si="216"/>
        <v>0</v>
      </c>
      <c r="R3737" s="203">
        <f t="shared" si="217"/>
        <v>0</v>
      </c>
      <c r="S3737" s="213">
        <f>IF(M3737="nvt",0,IF(O3737&gt;0,VLOOKUP(M3737,'3-Productie normen'!A:K,VLOOKUP(O3737,'3-Productie normen'!$B$34:$C$35,2,FALSE),FALSE)))</f>
        <v>0</v>
      </c>
      <c r="T3737" s="213">
        <f t="shared" si="218"/>
        <v>0</v>
      </c>
      <c r="U3737" s="572"/>
    </row>
    <row r="3738" spans="1:21" ht="14.15" customHeight="1">
      <c r="A3738" s="231">
        <v>3738</v>
      </c>
      <c r="B3738" s="262" t="s">
        <v>97</v>
      </c>
      <c r="C3738" s="199" t="s">
        <v>3469</v>
      </c>
      <c r="D3738" s="199" t="s">
        <v>2493</v>
      </c>
      <c r="E3738" s="199" t="s">
        <v>3498</v>
      </c>
      <c r="F3738" s="199" t="s">
        <v>176</v>
      </c>
      <c r="G3738" s="199" t="s">
        <v>251</v>
      </c>
      <c r="H3738" s="199" t="s">
        <v>3561</v>
      </c>
      <c r="I3738" s="200" t="s">
        <v>130</v>
      </c>
      <c r="J3738" s="199" t="s">
        <v>222</v>
      </c>
      <c r="K3738" s="199" t="s">
        <v>237</v>
      </c>
      <c r="L3738" s="199" t="s">
        <v>180</v>
      </c>
      <c r="M3738" s="199" t="s">
        <v>238</v>
      </c>
      <c r="N3738" s="201">
        <v>66.926000000000002</v>
      </c>
      <c r="O3738" s="202" t="s">
        <v>81</v>
      </c>
      <c r="P3738" s="202"/>
      <c r="Q3738" s="203">
        <f t="shared" si="216"/>
        <v>0</v>
      </c>
      <c r="R3738" s="203">
        <f t="shared" si="217"/>
        <v>0</v>
      </c>
      <c r="S3738" s="213">
        <f>IF(M3738="nvt",0,IF(O3738&gt;0,VLOOKUP(M3738,'3-Productie normen'!A:K,VLOOKUP(O3738,'3-Productie normen'!$B$34:$C$35,2,FALSE),FALSE)))</f>
        <v>0</v>
      </c>
      <c r="T3738" s="213">
        <f t="shared" si="218"/>
        <v>0</v>
      </c>
      <c r="U3738" s="572"/>
    </row>
    <row r="3739" spans="1:21" ht="14.15" customHeight="1">
      <c r="A3739" s="231">
        <v>3739</v>
      </c>
      <c r="B3739" s="262" t="s">
        <v>97</v>
      </c>
      <c r="C3739" s="199" t="s">
        <v>3469</v>
      </c>
      <c r="D3739" s="199" t="s">
        <v>2493</v>
      </c>
      <c r="E3739" s="199" t="s">
        <v>3498</v>
      </c>
      <c r="F3739" s="199" t="s">
        <v>176</v>
      </c>
      <c r="G3739" s="199" t="s">
        <v>251</v>
      </c>
      <c r="H3739" s="199" t="s">
        <v>3562</v>
      </c>
      <c r="I3739" s="200" t="s">
        <v>130</v>
      </c>
      <c r="J3739" s="199" t="s">
        <v>222</v>
      </c>
      <c r="K3739" s="199" t="s">
        <v>237</v>
      </c>
      <c r="L3739" s="199" t="s">
        <v>180</v>
      </c>
      <c r="M3739" s="199" t="s">
        <v>238</v>
      </c>
      <c r="N3739" s="201">
        <v>22.802</v>
      </c>
      <c r="O3739" s="202" t="s">
        <v>81</v>
      </c>
      <c r="P3739" s="202"/>
      <c r="Q3739" s="203">
        <f t="shared" si="216"/>
        <v>0</v>
      </c>
      <c r="R3739" s="203">
        <f t="shared" si="217"/>
        <v>0</v>
      </c>
      <c r="S3739" s="213">
        <f>IF(M3739="nvt",0,IF(O3739&gt;0,VLOOKUP(M3739,'3-Productie normen'!A:K,VLOOKUP(O3739,'3-Productie normen'!$B$34:$C$35,2,FALSE),FALSE)))</f>
        <v>0</v>
      </c>
      <c r="T3739" s="213">
        <f t="shared" si="218"/>
        <v>0</v>
      </c>
      <c r="U3739" s="572"/>
    </row>
    <row r="3740" spans="1:21" ht="14.15" customHeight="1">
      <c r="A3740" s="231">
        <v>3740</v>
      </c>
      <c r="B3740" s="262" t="s">
        <v>97</v>
      </c>
      <c r="C3740" s="199" t="s">
        <v>3469</v>
      </c>
      <c r="D3740" s="199" t="s">
        <v>2493</v>
      </c>
      <c r="E3740" s="199" t="s">
        <v>3498</v>
      </c>
      <c r="F3740" s="199" t="s">
        <v>176</v>
      </c>
      <c r="G3740" s="199" t="s">
        <v>251</v>
      </c>
      <c r="H3740" s="199" t="s">
        <v>3563</v>
      </c>
      <c r="I3740" s="200" t="s">
        <v>143</v>
      </c>
      <c r="J3740" s="199" t="s">
        <v>222</v>
      </c>
      <c r="K3740" s="199" t="s">
        <v>237</v>
      </c>
      <c r="L3740" s="199" t="s">
        <v>143</v>
      </c>
      <c r="M3740" s="199" t="s">
        <v>143</v>
      </c>
      <c r="N3740" s="201">
        <v>21.5152</v>
      </c>
      <c r="O3740" s="202"/>
      <c r="P3740" s="202"/>
      <c r="Q3740" s="203">
        <f t="shared" si="216"/>
        <v>0</v>
      </c>
      <c r="R3740" s="203">
        <f t="shared" si="217"/>
        <v>0</v>
      </c>
      <c r="S3740" s="213">
        <f>IF(M3740="nvt",0,IF(O3740&gt;0,VLOOKUP(M3740,'3-Productie normen'!A:K,VLOOKUP(O3740,'3-Productie normen'!$B$34:$C$35,2,FALSE),FALSE)))</f>
        <v>0</v>
      </c>
      <c r="T3740" s="213">
        <f t="shared" si="218"/>
        <v>0</v>
      </c>
      <c r="U3740" s="572"/>
    </row>
    <row r="3741" spans="1:21" ht="14.15" customHeight="1">
      <c r="A3741" s="231">
        <v>3741</v>
      </c>
      <c r="B3741" s="262" t="s">
        <v>97</v>
      </c>
      <c r="C3741" s="199" t="s">
        <v>3469</v>
      </c>
      <c r="D3741" s="199" t="s">
        <v>2493</v>
      </c>
      <c r="E3741" s="199" t="s">
        <v>3498</v>
      </c>
      <c r="F3741" s="199" t="s">
        <v>176</v>
      </c>
      <c r="G3741" s="199" t="s">
        <v>251</v>
      </c>
      <c r="H3741" s="199" t="s">
        <v>3564</v>
      </c>
      <c r="I3741" s="200" t="s">
        <v>130</v>
      </c>
      <c r="J3741" s="199" t="s">
        <v>209</v>
      </c>
      <c r="K3741" s="199" t="s">
        <v>220</v>
      </c>
      <c r="L3741" s="199" t="s">
        <v>180</v>
      </c>
      <c r="M3741" s="199" t="s">
        <v>140</v>
      </c>
      <c r="N3741" s="201">
        <v>13.788600000000001</v>
      </c>
      <c r="O3741" s="202" t="s">
        <v>81</v>
      </c>
      <c r="P3741" s="202"/>
      <c r="Q3741" s="203">
        <f t="shared" si="216"/>
        <v>0</v>
      </c>
      <c r="R3741" s="203">
        <f t="shared" si="217"/>
        <v>0</v>
      </c>
      <c r="S3741" s="213">
        <f>IF(M3741="nvt",0,IF(O3741&gt;0,VLOOKUP(M3741,'3-Productie normen'!A:K,VLOOKUP(O3741,'3-Productie normen'!$B$34:$C$35,2,FALSE),FALSE)))</f>
        <v>0</v>
      </c>
      <c r="T3741" s="213">
        <f t="shared" si="218"/>
        <v>0</v>
      </c>
      <c r="U3741" s="572"/>
    </row>
    <row r="3742" spans="1:21" ht="14.15" customHeight="1">
      <c r="A3742" s="231">
        <v>3742</v>
      </c>
      <c r="B3742" s="262" t="s">
        <v>97</v>
      </c>
      <c r="C3742" s="199" t="s">
        <v>3469</v>
      </c>
      <c r="D3742" s="199" t="s">
        <v>2493</v>
      </c>
      <c r="E3742" s="199" t="s">
        <v>3498</v>
      </c>
      <c r="F3742" s="199" t="s">
        <v>176</v>
      </c>
      <c r="G3742" s="199" t="s">
        <v>251</v>
      </c>
      <c r="H3742" s="199" t="s">
        <v>3565</v>
      </c>
      <c r="I3742" s="200" t="s">
        <v>143</v>
      </c>
      <c r="J3742" s="199" t="s">
        <v>209</v>
      </c>
      <c r="K3742" s="199" t="s">
        <v>215</v>
      </c>
      <c r="L3742" s="199" t="s">
        <v>180</v>
      </c>
      <c r="M3742" s="199" t="s">
        <v>143</v>
      </c>
      <c r="N3742" s="201">
        <v>4.9249999999999998</v>
      </c>
      <c r="O3742" s="202"/>
      <c r="P3742" s="202"/>
      <c r="Q3742" s="203">
        <f t="shared" si="216"/>
        <v>0</v>
      </c>
      <c r="R3742" s="203">
        <f t="shared" si="217"/>
        <v>0</v>
      </c>
      <c r="S3742" s="213">
        <f>IF(M3742="nvt",0,IF(O3742&gt;0,VLOOKUP(M3742,'3-Productie normen'!A:K,VLOOKUP(O3742,'3-Productie normen'!$B$34:$C$35,2,FALSE),FALSE)))</f>
        <v>0</v>
      </c>
      <c r="T3742" s="213">
        <f t="shared" si="218"/>
        <v>0</v>
      </c>
      <c r="U3742" s="572"/>
    </row>
    <row r="3743" spans="1:21" ht="14.15" customHeight="1">
      <c r="A3743" s="231">
        <v>3743</v>
      </c>
      <c r="B3743" s="262" t="s">
        <v>97</v>
      </c>
      <c r="C3743" s="199" t="s">
        <v>3469</v>
      </c>
      <c r="D3743" s="199" t="s">
        <v>2493</v>
      </c>
      <c r="E3743" s="199" t="s">
        <v>3498</v>
      </c>
      <c r="F3743" s="199" t="s">
        <v>176</v>
      </c>
      <c r="G3743" s="199" t="s">
        <v>251</v>
      </c>
      <c r="H3743" s="199" t="s">
        <v>3566</v>
      </c>
      <c r="I3743" s="200" t="s">
        <v>133</v>
      </c>
      <c r="J3743" s="199" t="s">
        <v>222</v>
      </c>
      <c r="K3743" s="199" t="s">
        <v>223</v>
      </c>
      <c r="L3743" s="199" t="s">
        <v>387</v>
      </c>
      <c r="M3743" s="199" t="s">
        <v>138</v>
      </c>
      <c r="N3743" s="201">
        <v>1.1533</v>
      </c>
      <c r="O3743" s="202" t="s">
        <v>81</v>
      </c>
      <c r="P3743" s="202"/>
      <c r="Q3743" s="203">
        <f t="shared" si="216"/>
        <v>0</v>
      </c>
      <c r="R3743" s="203">
        <f t="shared" si="217"/>
        <v>0</v>
      </c>
      <c r="S3743" s="213">
        <f>IF(M3743="nvt",0,IF(O3743&gt;0,VLOOKUP(M3743,'3-Productie normen'!A:K,VLOOKUP(O3743,'3-Productie normen'!$B$34:$C$35,2,FALSE),FALSE)))</f>
        <v>0</v>
      </c>
      <c r="T3743" s="213">
        <f t="shared" si="218"/>
        <v>0</v>
      </c>
      <c r="U3743" s="572"/>
    </row>
    <row r="3744" spans="1:21" ht="14.15" customHeight="1">
      <c r="A3744" s="231">
        <v>3744</v>
      </c>
      <c r="B3744" s="262" t="s">
        <v>97</v>
      </c>
      <c r="C3744" s="199" t="s">
        <v>3469</v>
      </c>
      <c r="D3744" s="199" t="s">
        <v>2493</v>
      </c>
      <c r="E3744" s="199" t="s">
        <v>3498</v>
      </c>
      <c r="F3744" s="199" t="s">
        <v>176</v>
      </c>
      <c r="G3744" s="199" t="s">
        <v>251</v>
      </c>
      <c r="H3744" s="199" t="s">
        <v>3567</v>
      </c>
      <c r="I3744" s="200" t="s">
        <v>133</v>
      </c>
      <c r="J3744" s="199" t="s">
        <v>222</v>
      </c>
      <c r="K3744" s="199" t="s">
        <v>223</v>
      </c>
      <c r="L3744" s="199" t="s">
        <v>387</v>
      </c>
      <c r="M3744" s="199" t="s">
        <v>138</v>
      </c>
      <c r="N3744" s="201">
        <v>0.54749999999999999</v>
      </c>
      <c r="O3744" s="202" t="s">
        <v>81</v>
      </c>
      <c r="P3744" s="202"/>
      <c r="Q3744" s="203">
        <f t="shared" si="216"/>
        <v>0</v>
      </c>
      <c r="R3744" s="203">
        <f t="shared" si="217"/>
        <v>0</v>
      </c>
      <c r="S3744" s="213">
        <f>IF(M3744="nvt",0,IF(O3744&gt;0,VLOOKUP(M3744,'3-Productie normen'!A:K,VLOOKUP(O3744,'3-Productie normen'!$B$34:$C$35,2,FALSE),FALSE)))</f>
        <v>0</v>
      </c>
      <c r="T3744" s="213">
        <f t="shared" si="218"/>
        <v>0</v>
      </c>
      <c r="U3744" s="572"/>
    </row>
    <row r="3745" spans="1:21" ht="14.15" customHeight="1">
      <c r="A3745" s="232">
        <v>3745</v>
      </c>
      <c r="B3745" s="262" t="s">
        <v>97</v>
      </c>
      <c r="C3745" s="199" t="s">
        <v>3469</v>
      </c>
      <c r="D3745" s="199" t="s">
        <v>2493</v>
      </c>
      <c r="E3745" s="199" t="s">
        <v>3498</v>
      </c>
      <c r="F3745" s="199" t="s">
        <v>176</v>
      </c>
      <c r="G3745" s="199" t="s">
        <v>251</v>
      </c>
      <c r="H3745" s="199" t="s">
        <v>3568</v>
      </c>
      <c r="I3745" s="200" t="s">
        <v>133</v>
      </c>
      <c r="J3745" s="199" t="s">
        <v>222</v>
      </c>
      <c r="K3745" s="199" t="s">
        <v>223</v>
      </c>
      <c r="L3745" s="199" t="s">
        <v>387</v>
      </c>
      <c r="M3745" s="199" t="s">
        <v>138</v>
      </c>
      <c r="N3745" s="201">
        <v>3.9838</v>
      </c>
      <c r="O3745" s="202" t="s">
        <v>81</v>
      </c>
      <c r="P3745" s="202"/>
      <c r="Q3745" s="203">
        <f t="shared" si="216"/>
        <v>0</v>
      </c>
      <c r="R3745" s="203">
        <f t="shared" si="217"/>
        <v>0</v>
      </c>
      <c r="S3745" s="213">
        <f>IF(M3745="nvt",0,IF(O3745&gt;0,VLOOKUP(M3745,'3-Productie normen'!A:K,VLOOKUP(O3745,'3-Productie normen'!$B$34:$C$35,2,FALSE),FALSE)))</f>
        <v>0</v>
      </c>
      <c r="T3745" s="213">
        <f t="shared" si="218"/>
        <v>0</v>
      </c>
      <c r="U3745" s="572"/>
    </row>
    <row r="3746" spans="1:21" ht="14.15" customHeight="1">
      <c r="A3746" s="231">
        <v>3746</v>
      </c>
      <c r="B3746" s="262" t="s">
        <v>97</v>
      </c>
      <c r="C3746" s="199" t="s">
        <v>3469</v>
      </c>
      <c r="D3746" s="199" t="s">
        <v>2493</v>
      </c>
      <c r="E3746" s="199" t="s">
        <v>3498</v>
      </c>
      <c r="F3746" s="199" t="s">
        <v>176</v>
      </c>
      <c r="G3746" s="199" t="s">
        <v>251</v>
      </c>
      <c r="H3746" s="199" t="s">
        <v>3569</v>
      </c>
      <c r="I3746" s="200" t="s">
        <v>133</v>
      </c>
      <c r="J3746" s="199" t="s">
        <v>222</v>
      </c>
      <c r="K3746" s="199" t="s">
        <v>223</v>
      </c>
      <c r="L3746" s="199" t="s">
        <v>387</v>
      </c>
      <c r="M3746" s="199" t="s">
        <v>138</v>
      </c>
      <c r="N3746" s="201">
        <v>1.8009999999999999</v>
      </c>
      <c r="O3746" s="202" t="s">
        <v>81</v>
      </c>
      <c r="P3746" s="202"/>
      <c r="Q3746" s="203">
        <f t="shared" si="216"/>
        <v>0</v>
      </c>
      <c r="R3746" s="203">
        <f t="shared" si="217"/>
        <v>0</v>
      </c>
      <c r="S3746" s="213">
        <f>IF(M3746="nvt",0,IF(O3746&gt;0,VLOOKUP(M3746,'3-Productie normen'!A:K,VLOOKUP(O3746,'3-Productie normen'!$B$34:$C$35,2,FALSE),FALSE)))</f>
        <v>0</v>
      </c>
      <c r="T3746" s="213">
        <f t="shared" si="218"/>
        <v>0</v>
      </c>
      <c r="U3746" s="572"/>
    </row>
    <row r="3747" spans="1:21" ht="14.15" customHeight="1">
      <c r="A3747" s="231">
        <v>3747</v>
      </c>
      <c r="B3747" s="262" t="s">
        <v>97</v>
      </c>
      <c r="C3747" s="199" t="s">
        <v>3469</v>
      </c>
      <c r="D3747" s="199" t="s">
        <v>2493</v>
      </c>
      <c r="E3747" s="199" t="s">
        <v>3498</v>
      </c>
      <c r="F3747" s="199" t="s">
        <v>176</v>
      </c>
      <c r="G3747" s="199" t="s">
        <v>251</v>
      </c>
      <c r="H3747" s="199" t="s">
        <v>3570</v>
      </c>
      <c r="I3747" s="200" t="s">
        <v>133</v>
      </c>
      <c r="J3747" s="199" t="s">
        <v>222</v>
      </c>
      <c r="K3747" s="199" t="s">
        <v>223</v>
      </c>
      <c r="L3747" s="199" t="s">
        <v>387</v>
      </c>
      <c r="M3747" s="199" t="s">
        <v>138</v>
      </c>
      <c r="N3747" s="201">
        <v>2.4601999999999999</v>
      </c>
      <c r="O3747" s="202" t="s">
        <v>81</v>
      </c>
      <c r="P3747" s="202"/>
      <c r="Q3747" s="203">
        <f t="shared" si="216"/>
        <v>0</v>
      </c>
      <c r="R3747" s="203">
        <f t="shared" si="217"/>
        <v>0</v>
      </c>
      <c r="S3747" s="213">
        <f>IF(M3747="nvt",0,IF(O3747&gt;0,VLOOKUP(M3747,'3-Productie normen'!A:K,VLOOKUP(O3747,'3-Productie normen'!$B$34:$C$35,2,FALSE),FALSE)))</f>
        <v>0</v>
      </c>
      <c r="T3747" s="213">
        <f t="shared" si="218"/>
        <v>0</v>
      </c>
      <c r="U3747" s="572"/>
    </row>
    <row r="3748" spans="1:21" ht="14.15" customHeight="1">
      <c r="A3748" s="231">
        <v>3748</v>
      </c>
      <c r="B3748" s="262" t="s">
        <v>97</v>
      </c>
      <c r="C3748" s="199" t="s">
        <v>3469</v>
      </c>
      <c r="D3748" s="199" t="s">
        <v>2493</v>
      </c>
      <c r="E3748" s="199" t="s">
        <v>3498</v>
      </c>
      <c r="F3748" s="199" t="s">
        <v>176</v>
      </c>
      <c r="G3748" s="199" t="s">
        <v>251</v>
      </c>
      <c r="H3748" s="199" t="s">
        <v>3571</v>
      </c>
      <c r="I3748" s="200" t="s">
        <v>133</v>
      </c>
      <c r="J3748" s="199" t="s">
        <v>222</v>
      </c>
      <c r="K3748" s="199" t="s">
        <v>223</v>
      </c>
      <c r="L3748" s="199" t="s">
        <v>387</v>
      </c>
      <c r="M3748" s="199" t="s">
        <v>138</v>
      </c>
      <c r="N3748" s="201">
        <v>1.4979</v>
      </c>
      <c r="O3748" s="202" t="s">
        <v>81</v>
      </c>
      <c r="P3748" s="202"/>
      <c r="Q3748" s="203">
        <f t="shared" si="216"/>
        <v>0</v>
      </c>
      <c r="R3748" s="203">
        <f t="shared" si="217"/>
        <v>0</v>
      </c>
      <c r="S3748" s="213">
        <f>IF(M3748="nvt",0,IF(O3748&gt;0,VLOOKUP(M3748,'3-Productie normen'!A:K,VLOOKUP(O3748,'3-Productie normen'!$B$34:$C$35,2,FALSE),FALSE)))</f>
        <v>0</v>
      </c>
      <c r="T3748" s="213">
        <f t="shared" si="218"/>
        <v>0</v>
      </c>
      <c r="U3748" s="572"/>
    </row>
    <row r="3749" spans="1:21" ht="14.15" customHeight="1">
      <c r="A3749" s="231">
        <v>3749</v>
      </c>
      <c r="B3749" s="262" t="s">
        <v>97</v>
      </c>
      <c r="C3749" s="199" t="s">
        <v>3469</v>
      </c>
      <c r="D3749" s="199" t="s">
        <v>2493</v>
      </c>
      <c r="E3749" s="199" t="s">
        <v>3498</v>
      </c>
      <c r="F3749" s="199" t="s">
        <v>176</v>
      </c>
      <c r="G3749" s="199" t="s">
        <v>251</v>
      </c>
      <c r="H3749" s="199" t="s">
        <v>3572</v>
      </c>
      <c r="I3749" s="200" t="s">
        <v>130</v>
      </c>
      <c r="J3749" s="199" t="s">
        <v>222</v>
      </c>
      <c r="K3749" s="199" t="s">
        <v>237</v>
      </c>
      <c r="L3749" s="199" t="s">
        <v>180</v>
      </c>
      <c r="M3749" s="199" t="s">
        <v>238</v>
      </c>
      <c r="N3749" s="201">
        <v>6.2317</v>
      </c>
      <c r="O3749" s="202" t="s">
        <v>81</v>
      </c>
      <c r="P3749" s="202"/>
      <c r="Q3749" s="203">
        <f t="shared" si="216"/>
        <v>0</v>
      </c>
      <c r="R3749" s="203">
        <f t="shared" si="217"/>
        <v>0</v>
      </c>
      <c r="S3749" s="213">
        <f>IF(M3749="nvt",0,IF(O3749&gt;0,VLOOKUP(M3749,'3-Productie normen'!A:K,VLOOKUP(O3749,'3-Productie normen'!$B$34:$C$35,2,FALSE),FALSE)))</f>
        <v>0</v>
      </c>
      <c r="T3749" s="213">
        <f t="shared" si="218"/>
        <v>0</v>
      </c>
      <c r="U3749" s="572"/>
    </row>
    <row r="3750" spans="1:21" ht="14.15" customHeight="1">
      <c r="A3750" s="231">
        <v>3750</v>
      </c>
      <c r="B3750" s="262" t="s">
        <v>97</v>
      </c>
      <c r="C3750" s="199" t="s">
        <v>3469</v>
      </c>
      <c r="D3750" s="199" t="s">
        <v>2493</v>
      </c>
      <c r="E3750" s="199" t="s">
        <v>3498</v>
      </c>
      <c r="F3750" s="199" t="s">
        <v>176</v>
      </c>
      <c r="G3750" s="199" t="s">
        <v>251</v>
      </c>
      <c r="H3750" s="199" t="s">
        <v>3573</v>
      </c>
      <c r="I3750" s="200" t="s">
        <v>130</v>
      </c>
      <c r="J3750" s="199" t="s">
        <v>222</v>
      </c>
      <c r="K3750" s="199" t="s">
        <v>237</v>
      </c>
      <c r="L3750" s="199" t="s">
        <v>180</v>
      </c>
      <c r="M3750" s="199" t="s">
        <v>238</v>
      </c>
      <c r="N3750" s="201">
        <v>8.5508000000000006</v>
      </c>
      <c r="O3750" s="202" t="s">
        <v>81</v>
      </c>
      <c r="P3750" s="202"/>
      <c r="Q3750" s="203">
        <f t="shared" si="216"/>
        <v>0</v>
      </c>
      <c r="R3750" s="203">
        <f t="shared" si="217"/>
        <v>0</v>
      </c>
      <c r="S3750" s="213">
        <f>IF(M3750="nvt",0,IF(O3750&gt;0,VLOOKUP(M3750,'3-Productie normen'!A:K,VLOOKUP(O3750,'3-Productie normen'!$B$34:$C$35,2,FALSE),FALSE)))</f>
        <v>0</v>
      </c>
      <c r="T3750" s="213">
        <f t="shared" si="218"/>
        <v>0</v>
      </c>
      <c r="U3750" s="572"/>
    </row>
    <row r="3751" spans="1:21" ht="14.15" customHeight="1">
      <c r="A3751" s="231">
        <v>3751</v>
      </c>
      <c r="B3751" s="262" t="s">
        <v>97</v>
      </c>
      <c r="C3751" s="199" t="s">
        <v>3469</v>
      </c>
      <c r="D3751" s="199" t="s">
        <v>2493</v>
      </c>
      <c r="E3751" s="199" t="s">
        <v>3498</v>
      </c>
      <c r="F3751" s="199" t="s">
        <v>176</v>
      </c>
      <c r="G3751" s="199" t="s">
        <v>251</v>
      </c>
      <c r="H3751" s="199" t="s">
        <v>3574</v>
      </c>
      <c r="I3751" s="200" t="s">
        <v>143</v>
      </c>
      <c r="J3751" s="199" t="s">
        <v>209</v>
      </c>
      <c r="K3751" s="199" t="s">
        <v>210</v>
      </c>
      <c r="L3751" s="199" t="s">
        <v>381</v>
      </c>
      <c r="M3751" s="199" t="s">
        <v>143</v>
      </c>
      <c r="N3751" s="201">
        <v>2.4020000000000001</v>
      </c>
      <c r="O3751" s="202"/>
      <c r="P3751" s="202"/>
      <c r="Q3751" s="203">
        <f t="shared" si="216"/>
        <v>0</v>
      </c>
      <c r="R3751" s="203">
        <f t="shared" si="217"/>
        <v>0</v>
      </c>
      <c r="S3751" s="213">
        <f>IF(M3751="nvt",0,IF(O3751&gt;0,VLOOKUP(M3751,'3-Productie normen'!A:K,VLOOKUP(O3751,'3-Productie normen'!$B$34:$C$35,2,FALSE),FALSE)))</f>
        <v>0</v>
      </c>
      <c r="T3751" s="213">
        <f t="shared" si="218"/>
        <v>0</v>
      </c>
      <c r="U3751" s="572"/>
    </row>
    <row r="3752" spans="1:21" ht="14.15" customHeight="1">
      <c r="A3752" s="231">
        <v>3752</v>
      </c>
      <c r="B3752" s="262" t="s">
        <v>97</v>
      </c>
      <c r="C3752" s="199" t="s">
        <v>3469</v>
      </c>
      <c r="D3752" s="199" t="s">
        <v>2493</v>
      </c>
      <c r="E3752" s="199" t="s">
        <v>3498</v>
      </c>
      <c r="F3752" s="199" t="s">
        <v>176</v>
      </c>
      <c r="G3752" s="199" t="s">
        <v>251</v>
      </c>
      <c r="H3752" s="199" t="s">
        <v>3575</v>
      </c>
      <c r="I3752" s="200" t="s">
        <v>143</v>
      </c>
      <c r="J3752" s="199" t="s">
        <v>209</v>
      </c>
      <c r="K3752" s="199" t="s">
        <v>210</v>
      </c>
      <c r="L3752" s="199" t="s">
        <v>381</v>
      </c>
      <c r="M3752" s="199" t="s">
        <v>143</v>
      </c>
      <c r="N3752" s="201">
        <v>2.4</v>
      </c>
      <c r="O3752" s="202"/>
      <c r="P3752" s="202"/>
      <c r="Q3752" s="203">
        <f t="shared" si="216"/>
        <v>0</v>
      </c>
      <c r="R3752" s="203">
        <f t="shared" si="217"/>
        <v>0</v>
      </c>
      <c r="S3752" s="213">
        <f>IF(M3752="nvt",0,IF(O3752&gt;0,VLOOKUP(M3752,'3-Productie normen'!A:K,VLOOKUP(O3752,'3-Productie normen'!$B$34:$C$35,2,FALSE),FALSE)))</f>
        <v>0</v>
      </c>
      <c r="T3752" s="213">
        <f t="shared" si="218"/>
        <v>0</v>
      </c>
      <c r="U3752" s="572"/>
    </row>
    <row r="3753" spans="1:21" ht="14.15" customHeight="1">
      <c r="A3753" s="232">
        <v>3753</v>
      </c>
      <c r="B3753" s="262" t="s">
        <v>97</v>
      </c>
      <c r="C3753" s="199" t="s">
        <v>3469</v>
      </c>
      <c r="D3753" s="199" t="s">
        <v>2493</v>
      </c>
      <c r="E3753" s="199" t="s">
        <v>3498</v>
      </c>
      <c r="F3753" s="199" t="s">
        <v>176</v>
      </c>
      <c r="G3753" s="199" t="s">
        <v>251</v>
      </c>
      <c r="H3753" s="199" t="s">
        <v>3576</v>
      </c>
      <c r="I3753" s="200" t="s">
        <v>143</v>
      </c>
      <c r="J3753" s="199" t="s">
        <v>209</v>
      </c>
      <c r="K3753" s="199" t="s">
        <v>210</v>
      </c>
      <c r="L3753" s="199" t="s">
        <v>381</v>
      </c>
      <c r="M3753" s="199" t="s">
        <v>143</v>
      </c>
      <c r="N3753" s="201">
        <v>2.391</v>
      </c>
      <c r="O3753" s="202"/>
      <c r="P3753" s="202"/>
      <c r="Q3753" s="203">
        <f t="shared" si="216"/>
        <v>0</v>
      </c>
      <c r="R3753" s="203">
        <f t="shared" si="217"/>
        <v>0</v>
      </c>
      <c r="S3753" s="213">
        <f>IF(M3753="nvt",0,IF(O3753&gt;0,VLOOKUP(M3753,'3-Productie normen'!A:K,VLOOKUP(O3753,'3-Productie normen'!$B$34:$C$35,2,FALSE),FALSE)))</f>
        <v>0</v>
      </c>
      <c r="T3753" s="213">
        <f t="shared" si="218"/>
        <v>0</v>
      </c>
      <c r="U3753" s="572"/>
    </row>
    <row r="3754" spans="1:21" ht="14.15" customHeight="1">
      <c r="A3754" s="231">
        <v>3754</v>
      </c>
      <c r="B3754" s="262" t="s">
        <v>97</v>
      </c>
      <c r="C3754" s="199" t="s">
        <v>3469</v>
      </c>
      <c r="D3754" s="199" t="s">
        <v>2493</v>
      </c>
      <c r="E3754" s="199" t="s">
        <v>3498</v>
      </c>
      <c r="F3754" s="199" t="s">
        <v>176</v>
      </c>
      <c r="G3754" s="199" t="s">
        <v>251</v>
      </c>
      <c r="H3754" s="199" t="s">
        <v>3577</v>
      </c>
      <c r="I3754" s="200" t="s">
        <v>143</v>
      </c>
      <c r="J3754" s="199" t="s">
        <v>209</v>
      </c>
      <c r="K3754" s="199" t="s">
        <v>210</v>
      </c>
      <c r="L3754" s="199" t="s">
        <v>381</v>
      </c>
      <c r="M3754" s="199" t="s">
        <v>143</v>
      </c>
      <c r="N3754" s="201">
        <v>2.4039999999999999</v>
      </c>
      <c r="O3754" s="202"/>
      <c r="P3754" s="202"/>
      <c r="Q3754" s="203">
        <f t="shared" si="216"/>
        <v>0</v>
      </c>
      <c r="R3754" s="203">
        <f t="shared" si="217"/>
        <v>0</v>
      </c>
      <c r="S3754" s="213">
        <f>IF(M3754="nvt",0,IF(O3754&gt;0,VLOOKUP(M3754,'3-Productie normen'!A:K,VLOOKUP(O3754,'3-Productie normen'!$B$34:$C$35,2,FALSE),FALSE)))</f>
        <v>0</v>
      </c>
      <c r="T3754" s="213">
        <f t="shared" si="218"/>
        <v>0</v>
      </c>
      <c r="U3754" s="572"/>
    </row>
    <row r="3755" spans="1:21" ht="14.15" customHeight="1">
      <c r="A3755" s="231">
        <v>3755</v>
      </c>
      <c r="B3755" s="262" t="s">
        <v>97</v>
      </c>
      <c r="C3755" s="199" t="s">
        <v>3469</v>
      </c>
      <c r="D3755" s="199" t="s">
        <v>2493</v>
      </c>
      <c r="E3755" s="199" t="s">
        <v>3498</v>
      </c>
      <c r="F3755" s="199" t="s">
        <v>176</v>
      </c>
      <c r="G3755" s="199" t="s">
        <v>251</v>
      </c>
      <c r="H3755" s="199" t="s">
        <v>3578</v>
      </c>
      <c r="I3755" s="200" t="s">
        <v>143</v>
      </c>
      <c r="J3755" s="199" t="s">
        <v>209</v>
      </c>
      <c r="K3755" s="199" t="s">
        <v>210</v>
      </c>
      <c r="L3755" s="199" t="s">
        <v>381</v>
      </c>
      <c r="M3755" s="199" t="s">
        <v>143</v>
      </c>
      <c r="N3755" s="201">
        <v>2.4</v>
      </c>
      <c r="O3755" s="202"/>
      <c r="P3755" s="202"/>
      <c r="Q3755" s="203">
        <f t="shared" si="216"/>
        <v>0</v>
      </c>
      <c r="R3755" s="203">
        <f t="shared" si="217"/>
        <v>0</v>
      </c>
      <c r="S3755" s="213">
        <f>IF(M3755="nvt",0,IF(O3755&gt;0,VLOOKUP(M3755,'3-Productie normen'!A:K,VLOOKUP(O3755,'3-Productie normen'!$B$34:$C$35,2,FALSE),FALSE)))</f>
        <v>0</v>
      </c>
      <c r="T3755" s="213">
        <f t="shared" si="218"/>
        <v>0</v>
      </c>
      <c r="U3755" s="572"/>
    </row>
    <row r="3756" spans="1:21" ht="14.15" customHeight="1">
      <c r="A3756" s="231">
        <v>3756</v>
      </c>
      <c r="B3756" s="262" t="s">
        <v>97</v>
      </c>
      <c r="C3756" s="199" t="s">
        <v>3469</v>
      </c>
      <c r="D3756" s="199" t="s">
        <v>2493</v>
      </c>
      <c r="E3756" s="199" t="s">
        <v>3498</v>
      </c>
      <c r="F3756" s="199" t="s">
        <v>176</v>
      </c>
      <c r="G3756" s="199" t="s">
        <v>251</v>
      </c>
      <c r="H3756" s="199" t="s">
        <v>3579</v>
      </c>
      <c r="I3756" s="200" t="s">
        <v>143</v>
      </c>
      <c r="J3756" s="199" t="s">
        <v>209</v>
      </c>
      <c r="K3756" s="199" t="s">
        <v>210</v>
      </c>
      <c r="L3756" s="199" t="s">
        <v>381</v>
      </c>
      <c r="M3756" s="199" t="s">
        <v>143</v>
      </c>
      <c r="N3756" s="201">
        <v>2.4</v>
      </c>
      <c r="O3756" s="202"/>
      <c r="P3756" s="202"/>
      <c r="Q3756" s="203">
        <f t="shared" si="216"/>
        <v>0</v>
      </c>
      <c r="R3756" s="203">
        <f t="shared" si="217"/>
        <v>0</v>
      </c>
      <c r="S3756" s="213">
        <f>IF(M3756="nvt",0,IF(O3756&gt;0,VLOOKUP(M3756,'3-Productie normen'!A:K,VLOOKUP(O3756,'3-Productie normen'!$B$34:$C$35,2,FALSE),FALSE)))</f>
        <v>0</v>
      </c>
      <c r="T3756" s="213">
        <f t="shared" si="218"/>
        <v>0</v>
      </c>
      <c r="U3756" s="572"/>
    </row>
    <row r="3757" spans="1:21" ht="14.15" customHeight="1">
      <c r="A3757" s="231">
        <v>3757</v>
      </c>
      <c r="B3757" s="262" t="s">
        <v>97</v>
      </c>
      <c r="C3757" s="199" t="s">
        <v>3469</v>
      </c>
      <c r="D3757" s="199" t="s">
        <v>2493</v>
      </c>
      <c r="E3757" s="199" t="s">
        <v>3498</v>
      </c>
      <c r="F3757" s="199" t="s">
        <v>176</v>
      </c>
      <c r="G3757" s="199" t="s">
        <v>629</v>
      </c>
      <c r="H3757" s="199" t="s">
        <v>3580</v>
      </c>
      <c r="I3757" s="200" t="s">
        <v>143</v>
      </c>
      <c r="J3757" s="199" t="s">
        <v>209</v>
      </c>
      <c r="K3757" s="199" t="s">
        <v>213</v>
      </c>
      <c r="L3757" s="199" t="s">
        <v>143</v>
      </c>
      <c r="M3757" s="199" t="s">
        <v>143</v>
      </c>
      <c r="N3757" s="201">
        <v>440.62380000000002</v>
      </c>
      <c r="O3757" s="202"/>
      <c r="P3757" s="202"/>
      <c r="Q3757" s="203">
        <f t="shared" si="216"/>
        <v>0</v>
      </c>
      <c r="R3757" s="203">
        <f t="shared" si="217"/>
        <v>0</v>
      </c>
      <c r="S3757" s="213">
        <f>IF(M3757="nvt",0,IF(O3757&gt;0,VLOOKUP(M3757,'3-Productie normen'!A:K,VLOOKUP(O3757,'3-Productie normen'!$B$34:$C$35,2,FALSE),FALSE)))</f>
        <v>0</v>
      </c>
      <c r="T3757" s="213">
        <f t="shared" si="218"/>
        <v>0</v>
      </c>
      <c r="U3757" s="572"/>
    </row>
    <row r="3758" spans="1:21" ht="14.15" customHeight="1">
      <c r="A3758" s="231">
        <v>3758</v>
      </c>
      <c r="B3758" s="262" t="s">
        <v>97</v>
      </c>
      <c r="C3758" s="199" t="s">
        <v>3469</v>
      </c>
      <c r="D3758" s="199" t="s">
        <v>2493</v>
      </c>
      <c r="E3758" s="199" t="s">
        <v>3498</v>
      </c>
      <c r="F3758" s="199" t="s">
        <v>176</v>
      </c>
      <c r="G3758" s="199" t="s">
        <v>629</v>
      </c>
      <c r="H3758" s="199" t="s">
        <v>3581</v>
      </c>
      <c r="I3758" s="200" t="s">
        <v>143</v>
      </c>
      <c r="J3758" s="199" t="s">
        <v>209</v>
      </c>
      <c r="K3758" s="199" t="s">
        <v>213</v>
      </c>
      <c r="L3758" s="199" t="s">
        <v>143</v>
      </c>
      <c r="M3758" s="199" t="s">
        <v>143</v>
      </c>
      <c r="N3758" s="201">
        <v>13.1486</v>
      </c>
      <c r="O3758" s="202"/>
      <c r="P3758" s="202"/>
      <c r="Q3758" s="203">
        <f t="shared" si="216"/>
        <v>0</v>
      </c>
      <c r="R3758" s="203">
        <f t="shared" si="217"/>
        <v>0</v>
      </c>
      <c r="S3758" s="213">
        <f>IF(M3758="nvt",0,IF(O3758&gt;0,VLOOKUP(M3758,'3-Productie normen'!A:K,VLOOKUP(O3758,'3-Productie normen'!$B$34:$C$35,2,FALSE),FALSE)))</f>
        <v>0</v>
      </c>
      <c r="T3758" s="213">
        <f t="shared" si="218"/>
        <v>0</v>
      </c>
      <c r="U3758" s="572"/>
    </row>
    <row r="3759" spans="1:21" ht="14.15" customHeight="1">
      <c r="A3759" s="231">
        <v>3759</v>
      </c>
      <c r="B3759" s="262" t="s">
        <v>97</v>
      </c>
      <c r="C3759" s="199" t="s">
        <v>3469</v>
      </c>
      <c r="D3759" s="199" t="s">
        <v>2493</v>
      </c>
      <c r="E3759" s="199" t="s">
        <v>3498</v>
      </c>
      <c r="F3759" s="199" t="s">
        <v>176</v>
      </c>
      <c r="G3759" s="199" t="s">
        <v>629</v>
      </c>
      <c r="H3759" s="199" t="s">
        <v>3582</v>
      </c>
      <c r="I3759" s="200" t="s">
        <v>143</v>
      </c>
      <c r="J3759" s="199" t="s">
        <v>209</v>
      </c>
      <c r="K3759" s="199" t="s">
        <v>213</v>
      </c>
      <c r="L3759" s="199" t="s">
        <v>143</v>
      </c>
      <c r="M3759" s="199" t="s">
        <v>143</v>
      </c>
      <c r="N3759" s="201">
        <v>6.8887</v>
      </c>
      <c r="O3759" s="202"/>
      <c r="P3759" s="202"/>
      <c r="Q3759" s="203">
        <f t="shared" si="216"/>
        <v>0</v>
      </c>
      <c r="R3759" s="203">
        <f t="shared" si="217"/>
        <v>0</v>
      </c>
      <c r="S3759" s="213">
        <f>IF(M3759="nvt",0,IF(O3759&gt;0,VLOOKUP(M3759,'3-Productie normen'!A:K,VLOOKUP(O3759,'3-Productie normen'!$B$34:$C$35,2,FALSE),FALSE)))</f>
        <v>0</v>
      </c>
      <c r="T3759" s="213">
        <f t="shared" si="218"/>
        <v>0</v>
      </c>
      <c r="U3759" s="572"/>
    </row>
    <row r="3760" spans="1:21" ht="14.15" customHeight="1">
      <c r="A3760" s="231">
        <v>3760</v>
      </c>
      <c r="B3760" s="262" t="s">
        <v>97</v>
      </c>
      <c r="C3760" s="199" t="s">
        <v>3469</v>
      </c>
      <c r="D3760" s="199" t="s">
        <v>2493</v>
      </c>
      <c r="E3760" s="199" t="s">
        <v>3498</v>
      </c>
      <c r="F3760" s="199" t="s">
        <v>176</v>
      </c>
      <c r="G3760" s="199" t="s">
        <v>629</v>
      </c>
      <c r="H3760" s="199" t="s">
        <v>3583</v>
      </c>
      <c r="I3760" s="200" t="s">
        <v>143</v>
      </c>
      <c r="J3760" s="199" t="s">
        <v>209</v>
      </c>
      <c r="K3760" s="199" t="s">
        <v>213</v>
      </c>
      <c r="L3760" s="199" t="s">
        <v>143</v>
      </c>
      <c r="M3760" s="199" t="s">
        <v>143</v>
      </c>
      <c r="N3760" s="201">
        <v>20.284600000000001</v>
      </c>
      <c r="O3760" s="202"/>
      <c r="P3760" s="202"/>
      <c r="Q3760" s="203">
        <f t="shared" si="216"/>
        <v>0</v>
      </c>
      <c r="R3760" s="203">
        <f t="shared" si="217"/>
        <v>0</v>
      </c>
      <c r="S3760" s="213">
        <f>IF(M3760="nvt",0,IF(O3760&gt;0,VLOOKUP(M3760,'3-Productie normen'!A:K,VLOOKUP(O3760,'3-Productie normen'!$B$34:$C$35,2,FALSE),FALSE)))</f>
        <v>0</v>
      </c>
      <c r="T3760" s="213">
        <f t="shared" si="218"/>
        <v>0</v>
      </c>
      <c r="U3760" s="572"/>
    </row>
    <row r="3761" spans="1:21" ht="14.15" customHeight="1">
      <c r="A3761" s="232">
        <v>3761</v>
      </c>
      <c r="B3761" s="262" t="s">
        <v>97</v>
      </c>
      <c r="C3761" s="199" t="s">
        <v>3469</v>
      </c>
      <c r="D3761" s="199" t="s">
        <v>2493</v>
      </c>
      <c r="E3761" s="199" t="s">
        <v>3498</v>
      </c>
      <c r="F3761" s="199" t="s">
        <v>176</v>
      </c>
      <c r="G3761" s="199" t="s">
        <v>629</v>
      </c>
      <c r="H3761" s="199" t="s">
        <v>3584</v>
      </c>
      <c r="I3761" s="200" t="s">
        <v>143</v>
      </c>
      <c r="J3761" s="199" t="s">
        <v>209</v>
      </c>
      <c r="K3761" s="199" t="s">
        <v>220</v>
      </c>
      <c r="L3761" s="199" t="s">
        <v>143</v>
      </c>
      <c r="M3761" s="199" t="s">
        <v>143</v>
      </c>
      <c r="N3761" s="201">
        <v>3.7189000000000001</v>
      </c>
      <c r="O3761" s="202"/>
      <c r="P3761" s="202"/>
      <c r="Q3761" s="203">
        <f t="shared" si="216"/>
        <v>0</v>
      </c>
      <c r="R3761" s="203">
        <f t="shared" si="217"/>
        <v>0</v>
      </c>
      <c r="S3761" s="213">
        <f>IF(M3761="nvt",0,IF(O3761&gt;0,VLOOKUP(M3761,'3-Productie normen'!A:K,VLOOKUP(O3761,'3-Productie normen'!$B$34:$C$35,2,FALSE),FALSE)))</f>
        <v>0</v>
      </c>
      <c r="T3761" s="213">
        <f t="shared" si="218"/>
        <v>0</v>
      </c>
      <c r="U3761" s="572"/>
    </row>
    <row r="3762" spans="1:21" ht="14.15" customHeight="1">
      <c r="A3762" s="231">
        <v>3762</v>
      </c>
      <c r="B3762" s="262" t="s">
        <v>97</v>
      </c>
      <c r="C3762" s="199" t="s">
        <v>3469</v>
      </c>
      <c r="D3762" s="199" t="s">
        <v>2493</v>
      </c>
      <c r="E3762" s="199" t="s">
        <v>3498</v>
      </c>
      <c r="F3762" s="199" t="s">
        <v>176</v>
      </c>
      <c r="G3762" s="199" t="s">
        <v>133</v>
      </c>
      <c r="H3762" s="199" t="s">
        <v>3585</v>
      </c>
      <c r="I3762" s="200" t="s">
        <v>143</v>
      </c>
      <c r="J3762" s="199" t="s">
        <v>209</v>
      </c>
      <c r="K3762" s="199" t="s">
        <v>213</v>
      </c>
      <c r="L3762" s="199" t="s">
        <v>143</v>
      </c>
      <c r="M3762" s="199" t="s">
        <v>143</v>
      </c>
      <c r="N3762" s="201">
        <v>17.7502</v>
      </c>
      <c r="O3762" s="202"/>
      <c r="P3762" s="202"/>
      <c r="Q3762" s="203">
        <f t="shared" si="216"/>
        <v>0</v>
      </c>
      <c r="R3762" s="203">
        <f t="shared" si="217"/>
        <v>0</v>
      </c>
      <c r="S3762" s="213">
        <f>IF(M3762="nvt",0,IF(O3762&gt;0,VLOOKUP(M3762,'3-Productie normen'!A:K,VLOOKUP(O3762,'3-Productie normen'!$B$34:$C$35,2,FALSE),FALSE)))</f>
        <v>0</v>
      </c>
      <c r="T3762" s="213">
        <f t="shared" si="218"/>
        <v>0</v>
      </c>
      <c r="U3762" s="572"/>
    </row>
    <row r="3763" spans="1:21" ht="14.15" customHeight="1">
      <c r="A3763" s="231">
        <v>3763</v>
      </c>
      <c r="B3763" s="262" t="s">
        <v>97</v>
      </c>
      <c r="C3763" s="199" t="s">
        <v>3469</v>
      </c>
      <c r="D3763" s="199" t="s">
        <v>2493</v>
      </c>
      <c r="E3763" s="199" t="s">
        <v>3498</v>
      </c>
      <c r="F3763" s="199" t="s">
        <v>176</v>
      </c>
      <c r="G3763" s="199" t="s">
        <v>133</v>
      </c>
      <c r="H3763" s="199" t="s">
        <v>3586</v>
      </c>
      <c r="I3763" s="200" t="s">
        <v>143</v>
      </c>
      <c r="J3763" s="199" t="s">
        <v>209</v>
      </c>
      <c r="K3763" s="199" t="s">
        <v>213</v>
      </c>
      <c r="L3763" s="199" t="s">
        <v>143</v>
      </c>
      <c r="M3763" s="199" t="s">
        <v>143</v>
      </c>
      <c r="N3763" s="201">
        <v>29.109300000000001</v>
      </c>
      <c r="O3763" s="202"/>
      <c r="P3763" s="202"/>
      <c r="Q3763" s="203">
        <f t="shared" si="216"/>
        <v>0</v>
      </c>
      <c r="R3763" s="203">
        <f t="shared" si="217"/>
        <v>0</v>
      </c>
      <c r="S3763" s="213">
        <f>IF(M3763="nvt",0,IF(O3763&gt;0,VLOOKUP(M3763,'3-Productie normen'!A:K,VLOOKUP(O3763,'3-Productie normen'!$B$34:$C$35,2,FALSE),FALSE)))</f>
        <v>0</v>
      </c>
      <c r="T3763" s="213">
        <f t="shared" si="218"/>
        <v>0</v>
      </c>
      <c r="U3763" s="572"/>
    </row>
    <row r="3764" spans="1:21" ht="14.15" customHeight="1">
      <c r="A3764" s="231">
        <v>3764</v>
      </c>
      <c r="B3764" s="262" t="s">
        <v>97</v>
      </c>
      <c r="C3764" s="199" t="s">
        <v>3469</v>
      </c>
      <c r="D3764" s="199" t="s">
        <v>2493</v>
      </c>
      <c r="E3764" s="199" t="s">
        <v>3498</v>
      </c>
      <c r="F3764" s="199" t="s">
        <v>176</v>
      </c>
      <c r="G3764" s="199" t="s">
        <v>133</v>
      </c>
      <c r="H3764" s="199" t="s">
        <v>3587</v>
      </c>
      <c r="I3764" s="200" t="s">
        <v>143</v>
      </c>
      <c r="J3764" s="199" t="s">
        <v>179</v>
      </c>
      <c r="K3764" s="199" t="s">
        <v>235</v>
      </c>
      <c r="L3764" s="199" t="s">
        <v>143</v>
      </c>
      <c r="M3764" s="199" t="s">
        <v>143</v>
      </c>
      <c r="N3764" s="201">
        <v>28.82</v>
      </c>
      <c r="O3764" s="202"/>
      <c r="P3764" s="202"/>
      <c r="Q3764" s="203">
        <f t="shared" si="216"/>
        <v>0</v>
      </c>
      <c r="R3764" s="203">
        <f t="shared" si="217"/>
        <v>0</v>
      </c>
      <c r="S3764" s="213">
        <f>IF(M3764="nvt",0,IF(O3764&gt;0,VLOOKUP(M3764,'3-Productie normen'!A:K,VLOOKUP(O3764,'3-Productie normen'!$B$34:$C$35,2,FALSE),FALSE)))</f>
        <v>0</v>
      </c>
      <c r="T3764" s="213">
        <f t="shared" si="218"/>
        <v>0</v>
      </c>
      <c r="U3764" s="572"/>
    </row>
    <row r="3765" spans="1:21" ht="14.15" customHeight="1">
      <c r="A3765" s="231">
        <v>3765</v>
      </c>
      <c r="B3765" s="262" t="s">
        <v>97</v>
      </c>
      <c r="C3765" s="199" t="s">
        <v>3469</v>
      </c>
      <c r="D3765" s="199" t="s">
        <v>2493</v>
      </c>
      <c r="E3765" s="199" t="s">
        <v>3498</v>
      </c>
      <c r="F3765" s="199" t="s">
        <v>176</v>
      </c>
      <c r="G3765" s="199" t="s">
        <v>133</v>
      </c>
      <c r="H3765" s="199" t="s">
        <v>3588</v>
      </c>
      <c r="I3765" s="200" t="s">
        <v>143</v>
      </c>
      <c r="J3765" s="199" t="s">
        <v>209</v>
      </c>
      <c r="K3765" s="199" t="s">
        <v>213</v>
      </c>
      <c r="L3765" s="199" t="s">
        <v>143</v>
      </c>
      <c r="M3765" s="199" t="s">
        <v>143</v>
      </c>
      <c r="N3765" s="201">
        <v>41.114199999999997</v>
      </c>
      <c r="O3765" s="202"/>
      <c r="P3765" s="202"/>
      <c r="Q3765" s="203">
        <f t="shared" si="216"/>
        <v>0</v>
      </c>
      <c r="R3765" s="203">
        <f t="shared" si="217"/>
        <v>0</v>
      </c>
      <c r="S3765" s="213">
        <f>IF(M3765="nvt",0,IF(O3765&gt;0,VLOOKUP(M3765,'3-Productie normen'!A:K,VLOOKUP(O3765,'3-Productie normen'!$B$34:$C$35,2,FALSE),FALSE)))</f>
        <v>0</v>
      </c>
      <c r="T3765" s="213">
        <f t="shared" si="218"/>
        <v>0</v>
      </c>
      <c r="U3765" s="572"/>
    </row>
    <row r="3766" spans="1:21" ht="14.15" customHeight="1">
      <c r="A3766" s="231">
        <v>3766</v>
      </c>
      <c r="B3766" s="262" t="s">
        <v>97</v>
      </c>
      <c r="C3766" s="199" t="s">
        <v>3469</v>
      </c>
      <c r="D3766" s="199" t="s">
        <v>2493</v>
      </c>
      <c r="E3766" s="199" t="s">
        <v>3498</v>
      </c>
      <c r="F3766" s="199" t="s">
        <v>176</v>
      </c>
      <c r="G3766" s="199" t="s">
        <v>133</v>
      </c>
      <c r="H3766" s="199" t="s">
        <v>3589</v>
      </c>
      <c r="I3766" s="200" t="s">
        <v>143</v>
      </c>
      <c r="J3766" s="199" t="s">
        <v>209</v>
      </c>
      <c r="K3766" s="199" t="s">
        <v>213</v>
      </c>
      <c r="L3766" s="199" t="s">
        <v>143</v>
      </c>
      <c r="M3766" s="199" t="s">
        <v>143</v>
      </c>
      <c r="N3766" s="201">
        <v>19.638500000000001</v>
      </c>
      <c r="O3766" s="202"/>
      <c r="P3766" s="202"/>
      <c r="Q3766" s="203">
        <f t="shared" si="216"/>
        <v>0</v>
      </c>
      <c r="R3766" s="203">
        <f t="shared" si="217"/>
        <v>0</v>
      </c>
      <c r="S3766" s="213">
        <f>IF(M3766="nvt",0,IF(O3766&gt;0,VLOOKUP(M3766,'3-Productie normen'!A:K,VLOOKUP(O3766,'3-Productie normen'!$B$34:$C$35,2,FALSE),FALSE)))</f>
        <v>0</v>
      </c>
      <c r="T3766" s="213">
        <f t="shared" si="218"/>
        <v>0</v>
      </c>
      <c r="U3766" s="572"/>
    </row>
    <row r="3767" spans="1:21" ht="14.15" customHeight="1">
      <c r="A3767" s="231">
        <v>3767</v>
      </c>
      <c r="B3767" s="262" t="s">
        <v>97</v>
      </c>
      <c r="C3767" s="199" t="s">
        <v>3469</v>
      </c>
      <c r="D3767" s="199" t="s">
        <v>2493</v>
      </c>
      <c r="E3767" s="199" t="s">
        <v>3498</v>
      </c>
      <c r="F3767" s="199" t="s">
        <v>176</v>
      </c>
      <c r="G3767" s="199" t="s">
        <v>133</v>
      </c>
      <c r="H3767" s="199" t="s">
        <v>3590</v>
      </c>
      <c r="I3767" s="200" t="s">
        <v>143</v>
      </c>
      <c r="J3767" s="199" t="s">
        <v>255</v>
      </c>
      <c r="K3767" s="199" t="s">
        <v>256</v>
      </c>
      <c r="L3767" s="199" t="s">
        <v>143</v>
      </c>
      <c r="M3767" s="199" t="s">
        <v>143</v>
      </c>
      <c r="N3767" s="201">
        <v>40.480600000000003</v>
      </c>
      <c r="O3767" s="202"/>
      <c r="P3767" s="202"/>
      <c r="Q3767" s="203">
        <f t="shared" si="216"/>
        <v>0</v>
      </c>
      <c r="R3767" s="203">
        <f t="shared" si="217"/>
        <v>0</v>
      </c>
      <c r="S3767" s="213">
        <f>IF(M3767="nvt",0,IF(O3767&gt;0,VLOOKUP(M3767,'3-Productie normen'!A:K,VLOOKUP(O3767,'3-Productie normen'!$B$34:$C$35,2,FALSE),FALSE)))</f>
        <v>0</v>
      </c>
      <c r="T3767" s="213">
        <f t="shared" si="218"/>
        <v>0</v>
      </c>
      <c r="U3767" s="572"/>
    </row>
    <row r="3768" spans="1:21" ht="14.15" customHeight="1">
      <c r="A3768" s="231">
        <v>3768</v>
      </c>
      <c r="B3768" s="262" t="s">
        <v>97</v>
      </c>
      <c r="C3768" s="199" t="s">
        <v>3469</v>
      </c>
      <c r="D3768" s="199" t="s">
        <v>2493</v>
      </c>
      <c r="E3768" s="199" t="s">
        <v>3498</v>
      </c>
      <c r="F3768" s="199" t="s">
        <v>176</v>
      </c>
      <c r="G3768" s="199" t="s">
        <v>133</v>
      </c>
      <c r="H3768" s="199" t="s">
        <v>3591</v>
      </c>
      <c r="I3768" s="200" t="s">
        <v>143</v>
      </c>
      <c r="J3768" s="199" t="s">
        <v>379</v>
      </c>
      <c r="K3768" s="199" t="s">
        <v>640</v>
      </c>
      <c r="L3768" s="199" t="s">
        <v>143</v>
      </c>
      <c r="M3768" s="199" t="s">
        <v>143</v>
      </c>
      <c r="N3768" s="201">
        <v>30.1538</v>
      </c>
      <c r="O3768" s="202"/>
      <c r="P3768" s="202"/>
      <c r="Q3768" s="203">
        <f t="shared" si="216"/>
        <v>0</v>
      </c>
      <c r="R3768" s="203">
        <f t="shared" si="217"/>
        <v>0</v>
      </c>
      <c r="S3768" s="213">
        <f>IF(M3768="nvt",0,IF(O3768&gt;0,VLOOKUP(M3768,'3-Productie normen'!A:K,VLOOKUP(O3768,'3-Productie normen'!$B$34:$C$35,2,FALSE),FALSE)))</f>
        <v>0</v>
      </c>
      <c r="T3768" s="213">
        <f t="shared" si="218"/>
        <v>0</v>
      </c>
      <c r="U3768" s="572"/>
    </row>
    <row r="3769" spans="1:21" ht="14.15" customHeight="1">
      <c r="A3769" s="232">
        <v>3769</v>
      </c>
      <c r="B3769" s="262" t="s">
        <v>97</v>
      </c>
      <c r="C3769" s="199" t="s">
        <v>3469</v>
      </c>
      <c r="D3769" s="199" t="s">
        <v>2493</v>
      </c>
      <c r="E3769" s="199" t="s">
        <v>3498</v>
      </c>
      <c r="F3769" s="199" t="s">
        <v>176</v>
      </c>
      <c r="G3769" s="199" t="s">
        <v>133</v>
      </c>
      <c r="H3769" s="199" t="s">
        <v>3592</v>
      </c>
      <c r="I3769" s="200" t="s">
        <v>143</v>
      </c>
      <c r="J3769" s="199" t="s">
        <v>209</v>
      </c>
      <c r="K3769" s="199" t="s">
        <v>213</v>
      </c>
      <c r="L3769" s="199" t="s">
        <v>263</v>
      </c>
      <c r="M3769" s="199" t="s">
        <v>143</v>
      </c>
      <c r="N3769" s="201">
        <v>61.844799999999999</v>
      </c>
      <c r="O3769" s="202"/>
      <c r="P3769" s="202"/>
      <c r="Q3769" s="203">
        <f t="shared" ref="Q3769:Q3832" si="219">IF(O3769="nvt",0,IF(O3769&gt;0,S3769*N3769,0))</f>
        <v>0</v>
      </c>
      <c r="R3769" s="203">
        <f t="shared" ref="R3769:R3832" si="220">IF(P3769&gt;0,T3769*N3769,0)</f>
        <v>0</v>
      </c>
      <c r="S3769" s="213">
        <f>IF(M3769="nvt",0,IF(O3769&gt;0,VLOOKUP(M3769,'3-Productie normen'!A:K,VLOOKUP(O3769,'3-Productie normen'!$B$34:$C$35,2,FALSE),FALSE)))</f>
        <v>0</v>
      </c>
      <c r="T3769" s="213">
        <f t="shared" ref="T3769:T3832" si="221">IF(P3769&gt;0,S3769*$T$8,0)</f>
        <v>0</v>
      </c>
      <c r="U3769" s="572"/>
    </row>
    <row r="3770" spans="1:21" ht="14.15" customHeight="1">
      <c r="A3770" s="231">
        <v>3770</v>
      </c>
      <c r="B3770" s="262" t="s">
        <v>97</v>
      </c>
      <c r="C3770" s="199" t="s">
        <v>3469</v>
      </c>
      <c r="D3770" s="199" t="s">
        <v>2493</v>
      </c>
      <c r="E3770" s="199" t="s">
        <v>3498</v>
      </c>
      <c r="F3770" s="199" t="s">
        <v>176</v>
      </c>
      <c r="G3770" s="199" t="s">
        <v>133</v>
      </c>
      <c r="H3770" s="199" t="s">
        <v>3593</v>
      </c>
      <c r="I3770" s="200" t="s">
        <v>143</v>
      </c>
      <c r="J3770" s="199" t="s">
        <v>209</v>
      </c>
      <c r="K3770" s="199" t="s">
        <v>213</v>
      </c>
      <c r="L3770" s="199" t="s">
        <v>143</v>
      </c>
      <c r="M3770" s="199" t="s">
        <v>143</v>
      </c>
      <c r="N3770" s="201">
        <v>40.022399999999998</v>
      </c>
      <c r="O3770" s="202"/>
      <c r="P3770" s="202"/>
      <c r="Q3770" s="203">
        <f t="shared" si="219"/>
        <v>0</v>
      </c>
      <c r="R3770" s="203">
        <f t="shared" si="220"/>
        <v>0</v>
      </c>
      <c r="S3770" s="213">
        <f>IF(M3770="nvt",0,IF(O3770&gt;0,VLOOKUP(M3770,'3-Productie normen'!A:K,VLOOKUP(O3770,'3-Productie normen'!$B$34:$C$35,2,FALSE),FALSE)))</f>
        <v>0</v>
      </c>
      <c r="T3770" s="213">
        <f t="shared" si="221"/>
        <v>0</v>
      </c>
      <c r="U3770" s="572"/>
    </row>
    <row r="3771" spans="1:21" ht="14.15" customHeight="1">
      <c r="A3771" s="231">
        <v>3771</v>
      </c>
      <c r="B3771" s="262" t="s">
        <v>97</v>
      </c>
      <c r="C3771" s="199" t="s">
        <v>3469</v>
      </c>
      <c r="D3771" s="199" t="s">
        <v>2493</v>
      </c>
      <c r="E3771" s="199" t="s">
        <v>3498</v>
      </c>
      <c r="F3771" s="199" t="s">
        <v>176</v>
      </c>
      <c r="G3771" s="199" t="s">
        <v>133</v>
      </c>
      <c r="H3771" s="199" t="s">
        <v>3594</v>
      </c>
      <c r="I3771" s="200" t="s">
        <v>143</v>
      </c>
      <c r="J3771" s="199" t="s">
        <v>255</v>
      </c>
      <c r="K3771" s="199" t="s">
        <v>256</v>
      </c>
      <c r="L3771" s="199" t="s">
        <v>180</v>
      </c>
      <c r="M3771" s="199" t="s">
        <v>143</v>
      </c>
      <c r="N3771" s="201">
        <v>29.160599999999999</v>
      </c>
      <c r="O3771" s="202"/>
      <c r="P3771" s="202"/>
      <c r="Q3771" s="203">
        <f t="shared" si="219"/>
        <v>0</v>
      </c>
      <c r="R3771" s="203">
        <f t="shared" si="220"/>
        <v>0</v>
      </c>
      <c r="S3771" s="213">
        <f>IF(M3771="nvt",0,IF(O3771&gt;0,VLOOKUP(M3771,'3-Productie normen'!A:K,VLOOKUP(O3771,'3-Productie normen'!$B$34:$C$35,2,FALSE),FALSE)))</f>
        <v>0</v>
      </c>
      <c r="T3771" s="213">
        <f t="shared" si="221"/>
        <v>0</v>
      </c>
      <c r="U3771" s="572"/>
    </row>
    <row r="3772" spans="1:21" ht="14.15" customHeight="1">
      <c r="A3772" s="231">
        <v>3772</v>
      </c>
      <c r="B3772" s="262" t="s">
        <v>97</v>
      </c>
      <c r="C3772" s="199" t="s">
        <v>3469</v>
      </c>
      <c r="D3772" s="199" t="s">
        <v>2493</v>
      </c>
      <c r="E3772" s="199" t="s">
        <v>3498</v>
      </c>
      <c r="F3772" s="199" t="s">
        <v>176</v>
      </c>
      <c r="G3772" s="199" t="s">
        <v>133</v>
      </c>
      <c r="H3772" s="199" t="s">
        <v>3595</v>
      </c>
      <c r="I3772" s="200" t="s">
        <v>143</v>
      </c>
      <c r="J3772" s="199" t="s">
        <v>255</v>
      </c>
      <c r="K3772" s="199" t="s">
        <v>256</v>
      </c>
      <c r="L3772" s="199" t="s">
        <v>180</v>
      </c>
      <c r="M3772" s="199" t="s">
        <v>143</v>
      </c>
      <c r="N3772" s="201">
        <v>29.160599999999999</v>
      </c>
      <c r="O3772" s="202"/>
      <c r="P3772" s="202"/>
      <c r="Q3772" s="203">
        <f t="shared" si="219"/>
        <v>0</v>
      </c>
      <c r="R3772" s="203">
        <f t="shared" si="220"/>
        <v>0</v>
      </c>
      <c r="S3772" s="213">
        <f>IF(M3772="nvt",0,IF(O3772&gt;0,VLOOKUP(M3772,'3-Productie normen'!A:K,VLOOKUP(O3772,'3-Productie normen'!$B$34:$C$35,2,FALSE),FALSE)))</f>
        <v>0</v>
      </c>
      <c r="T3772" s="213">
        <f t="shared" si="221"/>
        <v>0</v>
      </c>
      <c r="U3772" s="572"/>
    </row>
    <row r="3773" spans="1:21" ht="14.15" customHeight="1">
      <c r="A3773" s="231">
        <v>3773</v>
      </c>
      <c r="B3773" s="262" t="s">
        <v>97</v>
      </c>
      <c r="C3773" s="199" t="s">
        <v>3469</v>
      </c>
      <c r="D3773" s="199" t="s">
        <v>2493</v>
      </c>
      <c r="E3773" s="199" t="s">
        <v>3498</v>
      </c>
      <c r="F3773" s="199" t="s">
        <v>176</v>
      </c>
      <c r="G3773" s="199" t="s">
        <v>133</v>
      </c>
      <c r="H3773" s="199" t="s">
        <v>3596</v>
      </c>
      <c r="I3773" s="200" t="s">
        <v>127</v>
      </c>
      <c r="J3773" s="199" t="s">
        <v>255</v>
      </c>
      <c r="K3773" s="199" t="s">
        <v>256</v>
      </c>
      <c r="L3773" s="199" t="s">
        <v>180</v>
      </c>
      <c r="M3773" s="199" t="s">
        <v>128</v>
      </c>
      <c r="N3773" s="201">
        <v>49.288800000000002</v>
      </c>
      <c r="O3773" s="202">
        <v>255</v>
      </c>
      <c r="P3773" s="202"/>
      <c r="Q3773" s="203">
        <f t="shared" si="219"/>
        <v>0</v>
      </c>
      <c r="R3773" s="203">
        <f t="shared" si="220"/>
        <v>0</v>
      </c>
      <c r="S3773" s="213">
        <f>IF(M3773="nvt",0,IF(O3773&gt;0,VLOOKUP(M3773,'3-Productie normen'!A:K,VLOOKUP(O3773,'3-Productie normen'!$B$34:$C$35,2,FALSE),FALSE)))</f>
        <v>0</v>
      </c>
      <c r="T3773" s="213">
        <f t="shared" si="221"/>
        <v>0</v>
      </c>
      <c r="U3773" s="572"/>
    </row>
    <row r="3774" spans="1:21" ht="14.15" customHeight="1">
      <c r="A3774" s="231">
        <v>3774</v>
      </c>
      <c r="B3774" s="262" t="s">
        <v>97</v>
      </c>
      <c r="C3774" s="199" t="s">
        <v>3469</v>
      </c>
      <c r="D3774" s="199" t="s">
        <v>2493</v>
      </c>
      <c r="E3774" s="199" t="s">
        <v>3498</v>
      </c>
      <c r="F3774" s="199" t="s">
        <v>176</v>
      </c>
      <c r="G3774" s="199" t="s">
        <v>133</v>
      </c>
      <c r="H3774" s="199" t="s">
        <v>3597</v>
      </c>
      <c r="I3774" s="200" t="s">
        <v>143</v>
      </c>
      <c r="J3774" s="199" t="s">
        <v>209</v>
      </c>
      <c r="K3774" s="199" t="s">
        <v>213</v>
      </c>
      <c r="L3774" s="199" t="s">
        <v>180</v>
      </c>
      <c r="M3774" s="199" t="s">
        <v>143</v>
      </c>
      <c r="N3774" s="201">
        <v>19.257000000000001</v>
      </c>
      <c r="O3774" s="202"/>
      <c r="P3774" s="202"/>
      <c r="Q3774" s="203">
        <f t="shared" si="219"/>
        <v>0</v>
      </c>
      <c r="R3774" s="203">
        <f t="shared" si="220"/>
        <v>0</v>
      </c>
      <c r="S3774" s="213">
        <f>IF(M3774="nvt",0,IF(O3774&gt;0,VLOOKUP(M3774,'3-Productie normen'!A:K,VLOOKUP(O3774,'3-Productie normen'!$B$34:$C$35,2,FALSE),FALSE)))</f>
        <v>0</v>
      </c>
      <c r="T3774" s="213">
        <f t="shared" si="221"/>
        <v>0</v>
      </c>
      <c r="U3774" s="572"/>
    </row>
    <row r="3775" spans="1:21" ht="14.15" customHeight="1">
      <c r="A3775" s="231">
        <v>3775</v>
      </c>
      <c r="B3775" s="262" t="s">
        <v>97</v>
      </c>
      <c r="C3775" s="199" t="s">
        <v>3469</v>
      </c>
      <c r="D3775" s="199" t="s">
        <v>2493</v>
      </c>
      <c r="E3775" s="199" t="s">
        <v>3498</v>
      </c>
      <c r="F3775" s="199" t="s">
        <v>176</v>
      </c>
      <c r="G3775" s="199" t="s">
        <v>133</v>
      </c>
      <c r="H3775" s="199" t="s">
        <v>3598</v>
      </c>
      <c r="I3775" s="200" t="s">
        <v>143</v>
      </c>
      <c r="J3775" s="199" t="s">
        <v>255</v>
      </c>
      <c r="K3775" s="199" t="s">
        <v>256</v>
      </c>
      <c r="L3775" s="199" t="s">
        <v>180</v>
      </c>
      <c r="M3775" s="199" t="s">
        <v>143</v>
      </c>
      <c r="N3775" s="201">
        <v>29.252300000000002</v>
      </c>
      <c r="O3775" s="202"/>
      <c r="P3775" s="202"/>
      <c r="Q3775" s="203">
        <f t="shared" si="219"/>
        <v>0</v>
      </c>
      <c r="R3775" s="203">
        <f t="shared" si="220"/>
        <v>0</v>
      </c>
      <c r="S3775" s="213">
        <f>IF(M3775="nvt",0,IF(O3775&gt;0,VLOOKUP(M3775,'3-Productie normen'!A:K,VLOOKUP(O3775,'3-Productie normen'!$B$34:$C$35,2,FALSE),FALSE)))</f>
        <v>0</v>
      </c>
      <c r="T3775" s="213">
        <f t="shared" si="221"/>
        <v>0</v>
      </c>
      <c r="U3775" s="572"/>
    </row>
    <row r="3776" spans="1:21" ht="14.15" customHeight="1">
      <c r="A3776" s="231">
        <v>3776</v>
      </c>
      <c r="B3776" s="262" t="s">
        <v>97</v>
      </c>
      <c r="C3776" s="199" t="s">
        <v>3469</v>
      </c>
      <c r="D3776" s="199" t="s">
        <v>2493</v>
      </c>
      <c r="E3776" s="199" t="s">
        <v>3498</v>
      </c>
      <c r="F3776" s="199" t="s">
        <v>176</v>
      </c>
      <c r="G3776" s="199" t="s">
        <v>133</v>
      </c>
      <c r="H3776" s="199" t="s">
        <v>3599</v>
      </c>
      <c r="I3776" s="200" t="s">
        <v>143</v>
      </c>
      <c r="J3776" s="199" t="s">
        <v>209</v>
      </c>
      <c r="K3776" s="199" t="s">
        <v>213</v>
      </c>
      <c r="L3776" s="199" t="s">
        <v>143</v>
      </c>
      <c r="M3776" s="199" t="s">
        <v>143</v>
      </c>
      <c r="N3776" s="201">
        <v>5.1810999999999998</v>
      </c>
      <c r="O3776" s="202"/>
      <c r="P3776" s="202"/>
      <c r="Q3776" s="203">
        <f t="shared" si="219"/>
        <v>0</v>
      </c>
      <c r="R3776" s="203">
        <f t="shared" si="220"/>
        <v>0</v>
      </c>
      <c r="S3776" s="213">
        <f>IF(M3776="nvt",0,IF(O3776&gt;0,VLOOKUP(M3776,'3-Productie normen'!A:K,VLOOKUP(O3776,'3-Productie normen'!$B$34:$C$35,2,FALSE),FALSE)))</f>
        <v>0</v>
      </c>
      <c r="T3776" s="213">
        <f t="shared" si="221"/>
        <v>0</v>
      </c>
      <c r="U3776" s="572"/>
    </row>
    <row r="3777" spans="1:21" ht="14.15" customHeight="1">
      <c r="A3777" s="232">
        <v>3777</v>
      </c>
      <c r="B3777" s="262" t="s">
        <v>97</v>
      </c>
      <c r="C3777" s="199" t="s">
        <v>3469</v>
      </c>
      <c r="D3777" s="199" t="s">
        <v>2493</v>
      </c>
      <c r="E3777" s="199" t="s">
        <v>3498</v>
      </c>
      <c r="F3777" s="199" t="s">
        <v>176</v>
      </c>
      <c r="G3777" s="199" t="s">
        <v>133</v>
      </c>
      <c r="H3777" s="199" t="s">
        <v>3600</v>
      </c>
      <c r="I3777" s="200" t="s">
        <v>130</v>
      </c>
      <c r="J3777" s="199" t="s">
        <v>222</v>
      </c>
      <c r="K3777" s="199" t="s">
        <v>237</v>
      </c>
      <c r="L3777" s="199" t="s">
        <v>180</v>
      </c>
      <c r="M3777" s="199" t="s">
        <v>238</v>
      </c>
      <c r="N3777" s="201">
        <v>13.8172</v>
      </c>
      <c r="O3777" s="202" t="s">
        <v>81</v>
      </c>
      <c r="P3777" s="202"/>
      <c r="Q3777" s="203">
        <f t="shared" si="219"/>
        <v>0</v>
      </c>
      <c r="R3777" s="203">
        <f t="shared" si="220"/>
        <v>0</v>
      </c>
      <c r="S3777" s="213">
        <f>IF(M3777="nvt",0,IF(O3777&gt;0,VLOOKUP(M3777,'3-Productie normen'!A:K,VLOOKUP(O3777,'3-Productie normen'!$B$34:$C$35,2,FALSE),FALSE)))</f>
        <v>0</v>
      </c>
      <c r="T3777" s="213">
        <f t="shared" si="221"/>
        <v>0</v>
      </c>
      <c r="U3777" s="572"/>
    </row>
    <row r="3778" spans="1:21" ht="14.15" customHeight="1">
      <c r="A3778" s="231">
        <v>3778</v>
      </c>
      <c r="B3778" s="262" t="s">
        <v>97</v>
      </c>
      <c r="C3778" s="199" t="s">
        <v>3469</v>
      </c>
      <c r="D3778" s="199" t="s">
        <v>2493</v>
      </c>
      <c r="E3778" s="199" t="s">
        <v>3498</v>
      </c>
      <c r="F3778" s="199" t="s">
        <v>176</v>
      </c>
      <c r="G3778" s="199" t="s">
        <v>133</v>
      </c>
      <c r="H3778" s="199" t="s">
        <v>3601</v>
      </c>
      <c r="I3778" s="200" t="s">
        <v>143</v>
      </c>
      <c r="J3778" s="199" t="s">
        <v>209</v>
      </c>
      <c r="K3778" s="199" t="s">
        <v>213</v>
      </c>
      <c r="L3778" s="199" t="s">
        <v>143</v>
      </c>
      <c r="M3778" s="199" t="s">
        <v>143</v>
      </c>
      <c r="N3778" s="201">
        <v>17.049600000000002</v>
      </c>
      <c r="O3778" s="202"/>
      <c r="P3778" s="202"/>
      <c r="Q3778" s="203">
        <f t="shared" si="219"/>
        <v>0</v>
      </c>
      <c r="R3778" s="203">
        <f t="shared" si="220"/>
        <v>0</v>
      </c>
      <c r="S3778" s="213">
        <f>IF(M3778="nvt",0,IF(O3778&gt;0,VLOOKUP(M3778,'3-Productie normen'!A:K,VLOOKUP(O3778,'3-Productie normen'!$B$34:$C$35,2,FALSE),FALSE)))</f>
        <v>0</v>
      </c>
      <c r="T3778" s="213">
        <f t="shared" si="221"/>
        <v>0</v>
      </c>
      <c r="U3778" s="572"/>
    </row>
    <row r="3779" spans="1:21" ht="14.15" customHeight="1">
      <c r="A3779" s="231">
        <v>3779</v>
      </c>
      <c r="B3779" s="262" t="s">
        <v>97</v>
      </c>
      <c r="C3779" s="199" t="s">
        <v>3469</v>
      </c>
      <c r="D3779" s="199" t="s">
        <v>2493</v>
      </c>
      <c r="E3779" s="199" t="s">
        <v>3498</v>
      </c>
      <c r="F3779" s="199" t="s">
        <v>176</v>
      </c>
      <c r="G3779" s="199" t="s">
        <v>133</v>
      </c>
      <c r="H3779" s="199" t="s">
        <v>3602</v>
      </c>
      <c r="I3779" s="200" t="s">
        <v>130</v>
      </c>
      <c r="J3779" s="199" t="s">
        <v>222</v>
      </c>
      <c r="K3779" s="199" t="s">
        <v>237</v>
      </c>
      <c r="L3779" s="199" t="s">
        <v>180</v>
      </c>
      <c r="M3779" s="199" t="s">
        <v>238</v>
      </c>
      <c r="N3779" s="201">
        <v>54.994599999999998</v>
      </c>
      <c r="O3779" s="202" t="s">
        <v>81</v>
      </c>
      <c r="P3779" s="202"/>
      <c r="Q3779" s="203">
        <f t="shared" si="219"/>
        <v>0</v>
      </c>
      <c r="R3779" s="203">
        <f t="shared" si="220"/>
        <v>0</v>
      </c>
      <c r="S3779" s="213">
        <f>IF(M3779="nvt",0,IF(O3779&gt;0,VLOOKUP(M3779,'3-Productie normen'!A:K,VLOOKUP(O3779,'3-Productie normen'!$B$34:$C$35,2,FALSE),FALSE)))</f>
        <v>0</v>
      </c>
      <c r="T3779" s="213">
        <f t="shared" si="221"/>
        <v>0</v>
      </c>
      <c r="U3779" s="572"/>
    </row>
    <row r="3780" spans="1:21" ht="14.15" customHeight="1">
      <c r="A3780" s="231">
        <v>3780</v>
      </c>
      <c r="B3780" s="262" t="s">
        <v>97</v>
      </c>
      <c r="C3780" s="199" t="s">
        <v>3469</v>
      </c>
      <c r="D3780" s="199" t="s">
        <v>2493</v>
      </c>
      <c r="E3780" s="199" t="s">
        <v>3498</v>
      </c>
      <c r="F3780" s="199" t="s">
        <v>176</v>
      </c>
      <c r="G3780" s="199" t="s">
        <v>133</v>
      </c>
      <c r="H3780" s="199" t="s">
        <v>3603</v>
      </c>
      <c r="I3780" s="200" t="s">
        <v>130</v>
      </c>
      <c r="J3780" s="199" t="s">
        <v>222</v>
      </c>
      <c r="K3780" s="199" t="s">
        <v>237</v>
      </c>
      <c r="L3780" s="199" t="s">
        <v>180</v>
      </c>
      <c r="M3780" s="199" t="s">
        <v>238</v>
      </c>
      <c r="N3780" s="201">
        <v>44.880899999999997</v>
      </c>
      <c r="O3780" s="202" t="s">
        <v>81</v>
      </c>
      <c r="P3780" s="202"/>
      <c r="Q3780" s="203">
        <f t="shared" si="219"/>
        <v>0</v>
      </c>
      <c r="R3780" s="203">
        <f t="shared" si="220"/>
        <v>0</v>
      </c>
      <c r="S3780" s="213">
        <f>IF(M3780="nvt",0,IF(O3780&gt;0,VLOOKUP(M3780,'3-Productie normen'!A:K,VLOOKUP(O3780,'3-Productie normen'!$B$34:$C$35,2,FALSE),FALSE)))</f>
        <v>0</v>
      </c>
      <c r="T3780" s="213">
        <f t="shared" si="221"/>
        <v>0</v>
      </c>
      <c r="U3780" s="572"/>
    </row>
    <row r="3781" spans="1:21" ht="14.15" customHeight="1">
      <c r="A3781" s="231">
        <v>3781</v>
      </c>
      <c r="B3781" s="262" t="s">
        <v>97</v>
      </c>
      <c r="C3781" s="199" t="s">
        <v>3469</v>
      </c>
      <c r="D3781" s="199" t="s">
        <v>2493</v>
      </c>
      <c r="E3781" s="199" t="s">
        <v>3498</v>
      </c>
      <c r="F3781" s="199" t="s">
        <v>176</v>
      </c>
      <c r="G3781" s="199" t="s">
        <v>133</v>
      </c>
      <c r="H3781" s="199" t="s">
        <v>3604</v>
      </c>
      <c r="I3781" s="200" t="s">
        <v>143</v>
      </c>
      <c r="J3781" s="199" t="s">
        <v>209</v>
      </c>
      <c r="K3781" s="199" t="s">
        <v>220</v>
      </c>
      <c r="L3781" s="199" t="s">
        <v>180</v>
      </c>
      <c r="M3781" s="199" t="s">
        <v>143</v>
      </c>
      <c r="N3781" s="201">
        <v>8.6630000000000003</v>
      </c>
      <c r="O3781" s="202"/>
      <c r="P3781" s="202"/>
      <c r="Q3781" s="203">
        <f t="shared" si="219"/>
        <v>0</v>
      </c>
      <c r="R3781" s="203">
        <f t="shared" si="220"/>
        <v>0</v>
      </c>
      <c r="S3781" s="213">
        <f>IF(M3781="nvt",0,IF(O3781&gt;0,VLOOKUP(M3781,'3-Productie normen'!A:K,VLOOKUP(O3781,'3-Productie normen'!$B$34:$C$35,2,FALSE),FALSE)))</f>
        <v>0</v>
      </c>
      <c r="T3781" s="213">
        <f t="shared" si="221"/>
        <v>0</v>
      </c>
      <c r="U3781" s="572"/>
    </row>
    <row r="3782" spans="1:21" ht="14.15" customHeight="1">
      <c r="A3782" s="231">
        <v>3782</v>
      </c>
      <c r="B3782" s="262" t="s">
        <v>97</v>
      </c>
      <c r="C3782" s="199" t="s">
        <v>3469</v>
      </c>
      <c r="D3782" s="199" t="s">
        <v>2493</v>
      </c>
      <c r="E3782" s="199" t="s">
        <v>3498</v>
      </c>
      <c r="F3782" s="199" t="s">
        <v>176</v>
      </c>
      <c r="G3782" s="199" t="s">
        <v>133</v>
      </c>
      <c r="H3782" s="199" t="s">
        <v>3605</v>
      </c>
      <c r="I3782" s="200" t="s">
        <v>143</v>
      </c>
      <c r="J3782" s="199" t="s">
        <v>209</v>
      </c>
      <c r="K3782" s="199" t="s">
        <v>215</v>
      </c>
      <c r="L3782" s="199" t="s">
        <v>180</v>
      </c>
      <c r="M3782" s="199" t="s">
        <v>143</v>
      </c>
      <c r="N3782" s="201">
        <v>5</v>
      </c>
      <c r="O3782" s="202"/>
      <c r="P3782" s="202"/>
      <c r="Q3782" s="203">
        <f t="shared" si="219"/>
        <v>0</v>
      </c>
      <c r="R3782" s="203">
        <f t="shared" si="220"/>
        <v>0</v>
      </c>
      <c r="S3782" s="213">
        <f>IF(M3782="nvt",0,IF(O3782&gt;0,VLOOKUP(M3782,'3-Productie normen'!A:K,VLOOKUP(O3782,'3-Productie normen'!$B$34:$C$35,2,FALSE),FALSE)))</f>
        <v>0</v>
      </c>
      <c r="T3782" s="213">
        <f t="shared" si="221"/>
        <v>0</v>
      </c>
      <c r="U3782" s="572"/>
    </row>
    <row r="3783" spans="1:21" ht="14.15" customHeight="1">
      <c r="A3783" s="231">
        <v>3783</v>
      </c>
      <c r="B3783" s="262" t="s">
        <v>97</v>
      </c>
      <c r="C3783" s="199" t="s">
        <v>3469</v>
      </c>
      <c r="D3783" s="199" t="s">
        <v>2493</v>
      </c>
      <c r="E3783" s="199" t="s">
        <v>3498</v>
      </c>
      <c r="F3783" s="199" t="s">
        <v>176</v>
      </c>
      <c r="G3783" s="199" t="s">
        <v>133</v>
      </c>
      <c r="H3783" s="199" t="s">
        <v>3606</v>
      </c>
      <c r="I3783" s="200" t="s">
        <v>143</v>
      </c>
      <c r="J3783" s="199" t="s">
        <v>209</v>
      </c>
      <c r="K3783" s="199" t="s">
        <v>210</v>
      </c>
      <c r="L3783" s="199" t="s">
        <v>211</v>
      </c>
      <c r="M3783" s="199" t="s">
        <v>143</v>
      </c>
      <c r="N3783" s="201">
        <v>4.4090999999999996</v>
      </c>
      <c r="O3783" s="202"/>
      <c r="P3783" s="202"/>
      <c r="Q3783" s="203">
        <f t="shared" si="219"/>
        <v>0</v>
      </c>
      <c r="R3783" s="203">
        <f t="shared" si="220"/>
        <v>0</v>
      </c>
      <c r="S3783" s="213">
        <f>IF(M3783="nvt",0,IF(O3783&gt;0,VLOOKUP(M3783,'3-Productie normen'!A:K,VLOOKUP(O3783,'3-Productie normen'!$B$34:$C$35,2,FALSE),FALSE)))</f>
        <v>0</v>
      </c>
      <c r="T3783" s="213">
        <f t="shared" si="221"/>
        <v>0</v>
      </c>
      <c r="U3783" s="572"/>
    </row>
    <row r="3784" spans="1:21" ht="14.15" customHeight="1">
      <c r="A3784" s="231">
        <v>3784</v>
      </c>
      <c r="B3784" s="262" t="s">
        <v>97</v>
      </c>
      <c r="C3784" s="199" t="s">
        <v>3469</v>
      </c>
      <c r="D3784" s="199" t="s">
        <v>2493</v>
      </c>
      <c r="E3784" s="199" t="s">
        <v>3498</v>
      </c>
      <c r="F3784" s="199" t="s">
        <v>176</v>
      </c>
      <c r="G3784" s="199" t="s">
        <v>133</v>
      </c>
      <c r="H3784" s="199" t="s">
        <v>3607</v>
      </c>
      <c r="I3784" s="200" t="s">
        <v>143</v>
      </c>
      <c r="J3784" s="199" t="s">
        <v>209</v>
      </c>
      <c r="K3784" s="199" t="s">
        <v>210</v>
      </c>
      <c r="L3784" s="199" t="s">
        <v>211</v>
      </c>
      <c r="M3784" s="199" t="s">
        <v>143</v>
      </c>
      <c r="N3784" s="201">
        <v>1.9836</v>
      </c>
      <c r="O3784" s="202"/>
      <c r="P3784" s="202"/>
      <c r="Q3784" s="203">
        <f t="shared" si="219"/>
        <v>0</v>
      </c>
      <c r="R3784" s="203">
        <f t="shared" si="220"/>
        <v>0</v>
      </c>
      <c r="S3784" s="213">
        <f>IF(M3784="nvt",0,IF(O3784&gt;0,VLOOKUP(M3784,'3-Productie normen'!A:K,VLOOKUP(O3784,'3-Productie normen'!$B$34:$C$35,2,FALSE),FALSE)))</f>
        <v>0</v>
      </c>
      <c r="T3784" s="213">
        <f t="shared" si="221"/>
        <v>0</v>
      </c>
      <c r="U3784" s="572"/>
    </row>
    <row r="3785" spans="1:21" ht="14.15" customHeight="1">
      <c r="A3785" s="232">
        <v>3785</v>
      </c>
      <c r="B3785" s="262" t="s">
        <v>97</v>
      </c>
      <c r="C3785" s="199" t="s">
        <v>3469</v>
      </c>
      <c r="D3785" s="199" t="s">
        <v>2493</v>
      </c>
      <c r="E3785" s="199" t="s">
        <v>3498</v>
      </c>
      <c r="F3785" s="199" t="s">
        <v>176</v>
      </c>
      <c r="G3785" s="199" t="s">
        <v>133</v>
      </c>
      <c r="H3785" s="199" t="s">
        <v>3608</v>
      </c>
      <c r="I3785" s="200" t="s">
        <v>143</v>
      </c>
      <c r="J3785" s="199" t="s">
        <v>209</v>
      </c>
      <c r="K3785" s="199" t="s">
        <v>210</v>
      </c>
      <c r="L3785" s="199" t="s">
        <v>211</v>
      </c>
      <c r="M3785" s="199" t="s">
        <v>143</v>
      </c>
      <c r="N3785" s="201">
        <v>4.4090999999999996</v>
      </c>
      <c r="O3785" s="202"/>
      <c r="P3785" s="202"/>
      <c r="Q3785" s="203">
        <f t="shared" si="219"/>
        <v>0</v>
      </c>
      <c r="R3785" s="203">
        <f t="shared" si="220"/>
        <v>0</v>
      </c>
      <c r="S3785" s="213">
        <f>IF(M3785="nvt",0,IF(O3785&gt;0,VLOOKUP(M3785,'3-Productie normen'!A:K,VLOOKUP(O3785,'3-Productie normen'!$B$34:$C$35,2,FALSE),FALSE)))</f>
        <v>0</v>
      </c>
      <c r="T3785" s="213">
        <f t="shared" si="221"/>
        <v>0</v>
      </c>
      <c r="U3785" s="572"/>
    </row>
    <row r="3786" spans="1:21" ht="14.15" customHeight="1">
      <c r="A3786" s="231">
        <v>3786</v>
      </c>
      <c r="B3786" s="262" t="s">
        <v>97</v>
      </c>
      <c r="C3786" s="199" t="s">
        <v>3469</v>
      </c>
      <c r="D3786" s="199" t="s">
        <v>2493</v>
      </c>
      <c r="E3786" s="199" t="s">
        <v>3498</v>
      </c>
      <c r="F3786" s="199" t="s">
        <v>176</v>
      </c>
      <c r="G3786" s="199" t="s">
        <v>133</v>
      </c>
      <c r="H3786" s="199" t="s">
        <v>3609</v>
      </c>
      <c r="I3786" s="200" t="s">
        <v>143</v>
      </c>
      <c r="J3786" s="199" t="s">
        <v>209</v>
      </c>
      <c r="K3786" s="199" t="s">
        <v>210</v>
      </c>
      <c r="L3786" s="199" t="s">
        <v>211</v>
      </c>
      <c r="M3786" s="199" t="s">
        <v>143</v>
      </c>
      <c r="N3786" s="201">
        <v>0.97150000000000003</v>
      </c>
      <c r="O3786" s="202"/>
      <c r="P3786" s="202"/>
      <c r="Q3786" s="203">
        <f t="shared" si="219"/>
        <v>0</v>
      </c>
      <c r="R3786" s="203">
        <f t="shared" si="220"/>
        <v>0</v>
      </c>
      <c r="S3786" s="213">
        <f>IF(M3786="nvt",0,IF(O3786&gt;0,VLOOKUP(M3786,'3-Productie normen'!A:K,VLOOKUP(O3786,'3-Productie normen'!$B$34:$C$35,2,FALSE),FALSE)))</f>
        <v>0</v>
      </c>
      <c r="T3786" s="213">
        <f t="shared" si="221"/>
        <v>0</v>
      </c>
      <c r="U3786" s="572"/>
    </row>
    <row r="3787" spans="1:21" ht="14.15" customHeight="1">
      <c r="A3787" s="231">
        <v>3787</v>
      </c>
      <c r="B3787" s="262" t="s">
        <v>97</v>
      </c>
      <c r="C3787" s="199" t="s">
        <v>3469</v>
      </c>
      <c r="D3787" s="199" t="s">
        <v>2493</v>
      </c>
      <c r="E3787" s="199" t="s">
        <v>3498</v>
      </c>
      <c r="F3787" s="199" t="s">
        <v>176</v>
      </c>
      <c r="G3787" s="199" t="s">
        <v>133</v>
      </c>
      <c r="H3787" s="199" t="s">
        <v>3610</v>
      </c>
      <c r="I3787" s="200" t="s">
        <v>143</v>
      </c>
      <c r="J3787" s="199" t="s">
        <v>209</v>
      </c>
      <c r="K3787" s="199" t="s">
        <v>210</v>
      </c>
      <c r="L3787" s="199" t="s">
        <v>211</v>
      </c>
      <c r="M3787" s="199" t="s">
        <v>143</v>
      </c>
      <c r="N3787" s="201">
        <v>0.97150000000000003</v>
      </c>
      <c r="O3787" s="202"/>
      <c r="P3787" s="202"/>
      <c r="Q3787" s="203">
        <f t="shared" si="219"/>
        <v>0</v>
      </c>
      <c r="R3787" s="203">
        <f t="shared" si="220"/>
        <v>0</v>
      </c>
      <c r="S3787" s="213">
        <f>IF(M3787="nvt",0,IF(O3787&gt;0,VLOOKUP(M3787,'3-Productie normen'!A:K,VLOOKUP(O3787,'3-Productie normen'!$B$34:$C$35,2,FALSE),FALSE)))</f>
        <v>0</v>
      </c>
      <c r="T3787" s="213">
        <f t="shared" si="221"/>
        <v>0</v>
      </c>
      <c r="U3787" s="572"/>
    </row>
    <row r="3788" spans="1:21" ht="14.15" customHeight="1">
      <c r="A3788" s="231">
        <v>3788</v>
      </c>
      <c r="B3788" s="262" t="s">
        <v>97</v>
      </c>
      <c r="C3788" s="199" t="s">
        <v>3469</v>
      </c>
      <c r="D3788" s="199" t="s">
        <v>2493</v>
      </c>
      <c r="E3788" s="199" t="s">
        <v>3498</v>
      </c>
      <c r="F3788" s="199" t="s">
        <v>176</v>
      </c>
      <c r="G3788" s="199" t="s">
        <v>133</v>
      </c>
      <c r="H3788" s="199" t="s">
        <v>3611</v>
      </c>
      <c r="I3788" s="200" t="s">
        <v>143</v>
      </c>
      <c r="J3788" s="199" t="s">
        <v>209</v>
      </c>
      <c r="K3788" s="199" t="s">
        <v>210</v>
      </c>
      <c r="L3788" s="199" t="s">
        <v>211</v>
      </c>
      <c r="M3788" s="199" t="s">
        <v>143</v>
      </c>
      <c r="N3788" s="201">
        <v>0.97150000000000003</v>
      </c>
      <c r="O3788" s="202"/>
      <c r="P3788" s="202"/>
      <c r="Q3788" s="203">
        <f t="shared" si="219"/>
        <v>0</v>
      </c>
      <c r="R3788" s="203">
        <f t="shared" si="220"/>
        <v>0</v>
      </c>
      <c r="S3788" s="213">
        <f>IF(M3788="nvt",0,IF(O3788&gt;0,VLOOKUP(M3788,'3-Productie normen'!A:K,VLOOKUP(O3788,'3-Productie normen'!$B$34:$C$35,2,FALSE),FALSE)))</f>
        <v>0</v>
      </c>
      <c r="T3788" s="213">
        <f t="shared" si="221"/>
        <v>0</v>
      </c>
      <c r="U3788" s="572"/>
    </row>
    <row r="3789" spans="1:21" ht="14.15" customHeight="1">
      <c r="A3789" s="231">
        <v>3789</v>
      </c>
      <c r="B3789" s="262" t="s">
        <v>97</v>
      </c>
      <c r="C3789" s="199" t="s">
        <v>3469</v>
      </c>
      <c r="D3789" s="199" t="s">
        <v>2493</v>
      </c>
      <c r="E3789" s="199" t="s">
        <v>3498</v>
      </c>
      <c r="F3789" s="199" t="s">
        <v>176</v>
      </c>
      <c r="G3789" s="199" t="s">
        <v>133</v>
      </c>
      <c r="H3789" s="199" t="s">
        <v>3612</v>
      </c>
      <c r="I3789" s="200" t="s">
        <v>143</v>
      </c>
      <c r="J3789" s="199" t="s">
        <v>209</v>
      </c>
      <c r="K3789" s="199" t="s">
        <v>210</v>
      </c>
      <c r="L3789" s="199" t="s">
        <v>211</v>
      </c>
      <c r="M3789" s="199" t="s">
        <v>143</v>
      </c>
      <c r="N3789" s="201">
        <v>0.97150000000000003</v>
      </c>
      <c r="O3789" s="202"/>
      <c r="P3789" s="202"/>
      <c r="Q3789" s="203">
        <f t="shared" si="219"/>
        <v>0</v>
      </c>
      <c r="R3789" s="203">
        <f t="shared" si="220"/>
        <v>0</v>
      </c>
      <c r="S3789" s="213">
        <f>IF(M3789="nvt",0,IF(O3789&gt;0,VLOOKUP(M3789,'3-Productie normen'!A:K,VLOOKUP(O3789,'3-Productie normen'!$B$34:$C$35,2,FALSE),FALSE)))</f>
        <v>0</v>
      </c>
      <c r="T3789" s="213">
        <f t="shared" si="221"/>
        <v>0</v>
      </c>
      <c r="U3789" s="572"/>
    </row>
    <row r="3790" spans="1:21" ht="14.15" customHeight="1">
      <c r="A3790" s="231">
        <v>3790</v>
      </c>
      <c r="B3790" s="262" t="s">
        <v>97</v>
      </c>
      <c r="C3790" s="199" t="s">
        <v>3469</v>
      </c>
      <c r="D3790" s="199" t="s">
        <v>2493</v>
      </c>
      <c r="E3790" s="199" t="s">
        <v>3498</v>
      </c>
      <c r="F3790" s="199" t="s">
        <v>176</v>
      </c>
      <c r="G3790" s="199" t="s">
        <v>133</v>
      </c>
      <c r="H3790" s="199" t="s">
        <v>3613</v>
      </c>
      <c r="I3790" s="200" t="s">
        <v>143</v>
      </c>
      <c r="J3790" s="199" t="s">
        <v>209</v>
      </c>
      <c r="K3790" s="199" t="s">
        <v>210</v>
      </c>
      <c r="L3790" s="199" t="s">
        <v>211</v>
      </c>
      <c r="M3790" s="199" t="s">
        <v>143</v>
      </c>
      <c r="N3790" s="201">
        <v>0.97150000000000003</v>
      </c>
      <c r="O3790" s="202"/>
      <c r="P3790" s="202"/>
      <c r="Q3790" s="203">
        <f t="shared" si="219"/>
        <v>0</v>
      </c>
      <c r="R3790" s="203">
        <f t="shared" si="220"/>
        <v>0</v>
      </c>
      <c r="S3790" s="213">
        <f>IF(M3790="nvt",0,IF(O3790&gt;0,VLOOKUP(M3790,'3-Productie normen'!A:K,VLOOKUP(O3790,'3-Productie normen'!$B$34:$C$35,2,FALSE),FALSE)))</f>
        <v>0</v>
      </c>
      <c r="T3790" s="213">
        <f t="shared" si="221"/>
        <v>0</v>
      </c>
      <c r="U3790" s="572"/>
    </row>
    <row r="3791" spans="1:21" ht="14.15" customHeight="1">
      <c r="A3791" s="231">
        <v>3791</v>
      </c>
      <c r="B3791" s="262" t="s">
        <v>97</v>
      </c>
      <c r="C3791" s="199" t="s">
        <v>3469</v>
      </c>
      <c r="D3791" s="199" t="s">
        <v>2493</v>
      </c>
      <c r="E3791" s="199" t="s">
        <v>3498</v>
      </c>
      <c r="F3791" s="199" t="s">
        <v>176</v>
      </c>
      <c r="G3791" s="199" t="s">
        <v>133</v>
      </c>
      <c r="H3791" s="199" t="s">
        <v>3614</v>
      </c>
      <c r="I3791" s="200" t="s">
        <v>143</v>
      </c>
      <c r="J3791" s="199" t="s">
        <v>209</v>
      </c>
      <c r="K3791" s="199" t="s">
        <v>210</v>
      </c>
      <c r="L3791" s="199" t="s">
        <v>211</v>
      </c>
      <c r="M3791" s="199" t="s">
        <v>143</v>
      </c>
      <c r="N3791" s="201">
        <v>0.97150000000000003</v>
      </c>
      <c r="O3791" s="202"/>
      <c r="P3791" s="202"/>
      <c r="Q3791" s="203">
        <f t="shared" si="219"/>
        <v>0</v>
      </c>
      <c r="R3791" s="203">
        <f t="shared" si="220"/>
        <v>0</v>
      </c>
      <c r="S3791" s="213">
        <f>IF(M3791="nvt",0,IF(O3791&gt;0,VLOOKUP(M3791,'3-Productie normen'!A:K,VLOOKUP(O3791,'3-Productie normen'!$B$34:$C$35,2,FALSE),FALSE)))</f>
        <v>0</v>
      </c>
      <c r="T3791" s="213">
        <f t="shared" si="221"/>
        <v>0</v>
      </c>
      <c r="U3791" s="572"/>
    </row>
    <row r="3792" spans="1:21" ht="14.15" customHeight="1">
      <c r="A3792" s="231">
        <v>3792</v>
      </c>
      <c r="B3792" s="262" t="s">
        <v>97</v>
      </c>
      <c r="C3792" s="199" t="s">
        <v>3469</v>
      </c>
      <c r="D3792" s="199" t="s">
        <v>2493</v>
      </c>
      <c r="E3792" s="199" t="s">
        <v>3615</v>
      </c>
      <c r="F3792" s="199" t="s">
        <v>176</v>
      </c>
      <c r="G3792" s="199" t="s">
        <v>377</v>
      </c>
      <c r="H3792" s="199" t="s">
        <v>378</v>
      </c>
      <c r="I3792" s="200" t="s">
        <v>123</v>
      </c>
      <c r="J3792" s="199" t="s">
        <v>179</v>
      </c>
      <c r="K3792" s="199" t="s">
        <v>187</v>
      </c>
      <c r="L3792" s="199" t="s">
        <v>180</v>
      </c>
      <c r="M3792" s="199" t="s">
        <v>122</v>
      </c>
      <c r="N3792" s="201">
        <v>15.7447</v>
      </c>
      <c r="O3792" s="202" t="s">
        <v>81</v>
      </c>
      <c r="P3792" s="202"/>
      <c r="Q3792" s="203">
        <f t="shared" si="219"/>
        <v>0</v>
      </c>
      <c r="R3792" s="203">
        <f t="shared" si="220"/>
        <v>0</v>
      </c>
      <c r="S3792" s="213">
        <f>IF(M3792="nvt",0,IF(O3792&gt;0,VLOOKUP(M3792,'3-Productie normen'!A:K,VLOOKUP(O3792,'3-Productie normen'!$B$34:$C$35,2,FALSE),FALSE)))</f>
        <v>0</v>
      </c>
      <c r="T3792" s="213">
        <f t="shared" si="221"/>
        <v>0</v>
      </c>
      <c r="U3792" s="572"/>
    </row>
    <row r="3793" spans="1:21" ht="14.15" customHeight="1">
      <c r="A3793" s="232">
        <v>3793</v>
      </c>
      <c r="B3793" s="262" t="s">
        <v>97</v>
      </c>
      <c r="C3793" s="199" t="s">
        <v>3469</v>
      </c>
      <c r="D3793" s="199" t="s">
        <v>2493</v>
      </c>
      <c r="E3793" s="199" t="s">
        <v>3615</v>
      </c>
      <c r="F3793" s="199" t="s">
        <v>176</v>
      </c>
      <c r="G3793" s="199" t="s">
        <v>377</v>
      </c>
      <c r="H3793" s="199" t="s">
        <v>382</v>
      </c>
      <c r="I3793" s="200" t="s">
        <v>123</v>
      </c>
      <c r="J3793" s="199" t="s">
        <v>179</v>
      </c>
      <c r="K3793" s="199" t="s">
        <v>179</v>
      </c>
      <c r="L3793" s="199" t="s">
        <v>180</v>
      </c>
      <c r="M3793" s="199" t="s">
        <v>122</v>
      </c>
      <c r="N3793" s="201">
        <v>16.834199999999999</v>
      </c>
      <c r="O3793" s="202" t="s">
        <v>81</v>
      </c>
      <c r="P3793" s="202"/>
      <c r="Q3793" s="203">
        <f t="shared" si="219"/>
        <v>0</v>
      </c>
      <c r="R3793" s="203">
        <f t="shared" si="220"/>
        <v>0</v>
      </c>
      <c r="S3793" s="213">
        <f>IF(M3793="nvt",0,IF(O3793&gt;0,VLOOKUP(M3793,'3-Productie normen'!A:K,VLOOKUP(O3793,'3-Productie normen'!$B$34:$C$35,2,FALSE),FALSE)))</f>
        <v>0</v>
      </c>
      <c r="T3793" s="213">
        <f t="shared" si="221"/>
        <v>0</v>
      </c>
      <c r="U3793" s="572"/>
    </row>
    <row r="3794" spans="1:21" ht="14.15" customHeight="1">
      <c r="A3794" s="231">
        <v>3794</v>
      </c>
      <c r="B3794" s="262" t="s">
        <v>97</v>
      </c>
      <c r="C3794" s="199" t="s">
        <v>3469</v>
      </c>
      <c r="D3794" s="199" t="s">
        <v>2493</v>
      </c>
      <c r="E3794" s="199" t="s">
        <v>3615</v>
      </c>
      <c r="F3794" s="199" t="s">
        <v>176</v>
      </c>
      <c r="G3794" s="199" t="s">
        <v>377</v>
      </c>
      <c r="H3794" s="199" t="s">
        <v>383</v>
      </c>
      <c r="I3794" s="200" t="s">
        <v>123</v>
      </c>
      <c r="J3794" s="199" t="s">
        <v>179</v>
      </c>
      <c r="K3794" s="199" t="s">
        <v>179</v>
      </c>
      <c r="L3794" s="199" t="s">
        <v>180</v>
      </c>
      <c r="M3794" s="199" t="s">
        <v>122</v>
      </c>
      <c r="N3794" s="201">
        <v>16.834199999999999</v>
      </c>
      <c r="O3794" s="202" t="s">
        <v>81</v>
      </c>
      <c r="P3794" s="202"/>
      <c r="Q3794" s="203">
        <f t="shared" si="219"/>
        <v>0</v>
      </c>
      <c r="R3794" s="203">
        <f t="shared" si="220"/>
        <v>0</v>
      </c>
      <c r="S3794" s="213">
        <f>IF(M3794="nvt",0,IF(O3794&gt;0,VLOOKUP(M3794,'3-Productie normen'!A:K,VLOOKUP(O3794,'3-Productie normen'!$B$34:$C$35,2,FALSE),FALSE)))</f>
        <v>0</v>
      </c>
      <c r="T3794" s="213">
        <f t="shared" si="221"/>
        <v>0</v>
      </c>
      <c r="U3794" s="572"/>
    </row>
    <row r="3795" spans="1:21" ht="14.15" customHeight="1">
      <c r="A3795" s="231">
        <v>3795</v>
      </c>
      <c r="B3795" s="262" t="s">
        <v>97</v>
      </c>
      <c r="C3795" s="199" t="s">
        <v>3469</v>
      </c>
      <c r="D3795" s="199" t="s">
        <v>2493</v>
      </c>
      <c r="E3795" s="199" t="s">
        <v>3615</v>
      </c>
      <c r="F3795" s="199" t="s">
        <v>176</v>
      </c>
      <c r="G3795" s="199" t="s">
        <v>377</v>
      </c>
      <c r="H3795" s="199" t="s">
        <v>384</v>
      </c>
      <c r="I3795" s="200" t="s">
        <v>123</v>
      </c>
      <c r="J3795" s="199" t="s">
        <v>179</v>
      </c>
      <c r="K3795" s="199" t="s">
        <v>179</v>
      </c>
      <c r="L3795" s="199" t="s">
        <v>180</v>
      </c>
      <c r="M3795" s="199" t="s">
        <v>122</v>
      </c>
      <c r="N3795" s="201">
        <v>16.834199999999999</v>
      </c>
      <c r="O3795" s="202" t="s">
        <v>81</v>
      </c>
      <c r="P3795" s="202"/>
      <c r="Q3795" s="203">
        <f t="shared" si="219"/>
        <v>0</v>
      </c>
      <c r="R3795" s="203">
        <f t="shared" si="220"/>
        <v>0</v>
      </c>
      <c r="S3795" s="213">
        <f>IF(M3795="nvt",0,IF(O3795&gt;0,VLOOKUP(M3795,'3-Productie normen'!A:K,VLOOKUP(O3795,'3-Productie normen'!$B$34:$C$35,2,FALSE),FALSE)))</f>
        <v>0</v>
      </c>
      <c r="T3795" s="213">
        <f t="shared" si="221"/>
        <v>0</v>
      </c>
      <c r="U3795" s="572"/>
    </row>
    <row r="3796" spans="1:21" ht="14.15" customHeight="1">
      <c r="A3796" s="231">
        <v>3796</v>
      </c>
      <c r="B3796" s="262" t="s">
        <v>97</v>
      </c>
      <c r="C3796" s="199" t="s">
        <v>3469</v>
      </c>
      <c r="D3796" s="199" t="s">
        <v>2493</v>
      </c>
      <c r="E3796" s="199" t="s">
        <v>3615</v>
      </c>
      <c r="F3796" s="199" t="s">
        <v>176</v>
      </c>
      <c r="G3796" s="199" t="s">
        <v>377</v>
      </c>
      <c r="H3796" s="199" t="s">
        <v>385</v>
      </c>
      <c r="I3796" s="200" t="s">
        <v>123</v>
      </c>
      <c r="J3796" s="199" t="s">
        <v>179</v>
      </c>
      <c r="K3796" s="199" t="s">
        <v>179</v>
      </c>
      <c r="L3796" s="199" t="s">
        <v>180</v>
      </c>
      <c r="M3796" s="199" t="s">
        <v>122</v>
      </c>
      <c r="N3796" s="201">
        <v>16.8339</v>
      </c>
      <c r="O3796" s="202" t="s">
        <v>81</v>
      </c>
      <c r="P3796" s="202"/>
      <c r="Q3796" s="203">
        <f t="shared" si="219"/>
        <v>0</v>
      </c>
      <c r="R3796" s="203">
        <f t="shared" si="220"/>
        <v>0</v>
      </c>
      <c r="S3796" s="213">
        <f>IF(M3796="nvt",0,IF(O3796&gt;0,VLOOKUP(M3796,'3-Productie normen'!A:K,VLOOKUP(O3796,'3-Productie normen'!$B$34:$C$35,2,FALSE),FALSE)))</f>
        <v>0</v>
      </c>
      <c r="T3796" s="213">
        <f t="shared" si="221"/>
        <v>0</v>
      </c>
      <c r="U3796" s="572"/>
    </row>
    <row r="3797" spans="1:21" ht="14.15" customHeight="1">
      <c r="A3797" s="231">
        <v>3797</v>
      </c>
      <c r="B3797" s="262" t="s">
        <v>97</v>
      </c>
      <c r="C3797" s="199" t="s">
        <v>3469</v>
      </c>
      <c r="D3797" s="199" t="s">
        <v>2493</v>
      </c>
      <c r="E3797" s="199" t="s">
        <v>3615</v>
      </c>
      <c r="F3797" s="199" t="s">
        <v>176</v>
      </c>
      <c r="G3797" s="199" t="s">
        <v>377</v>
      </c>
      <c r="H3797" s="199" t="s">
        <v>386</v>
      </c>
      <c r="I3797" s="200" t="s">
        <v>123</v>
      </c>
      <c r="J3797" s="199" t="s">
        <v>179</v>
      </c>
      <c r="K3797" s="199" t="s">
        <v>179</v>
      </c>
      <c r="L3797" s="199" t="s">
        <v>180</v>
      </c>
      <c r="M3797" s="199" t="s">
        <v>122</v>
      </c>
      <c r="N3797" s="201">
        <v>16.834199999999999</v>
      </c>
      <c r="O3797" s="202" t="s">
        <v>81</v>
      </c>
      <c r="P3797" s="202"/>
      <c r="Q3797" s="203">
        <f t="shared" si="219"/>
        <v>0</v>
      </c>
      <c r="R3797" s="203">
        <f t="shared" si="220"/>
        <v>0</v>
      </c>
      <c r="S3797" s="213">
        <f>IF(M3797="nvt",0,IF(O3797&gt;0,VLOOKUP(M3797,'3-Productie normen'!A:K,VLOOKUP(O3797,'3-Productie normen'!$B$34:$C$35,2,FALSE),FALSE)))</f>
        <v>0</v>
      </c>
      <c r="T3797" s="213">
        <f t="shared" si="221"/>
        <v>0</v>
      </c>
      <c r="U3797" s="572"/>
    </row>
    <row r="3798" spans="1:21" ht="14.15" customHeight="1">
      <c r="A3798" s="231">
        <v>3798</v>
      </c>
      <c r="B3798" s="262" t="s">
        <v>97</v>
      </c>
      <c r="C3798" s="199" t="s">
        <v>3469</v>
      </c>
      <c r="D3798" s="199" t="s">
        <v>2493</v>
      </c>
      <c r="E3798" s="199" t="s">
        <v>3615</v>
      </c>
      <c r="F3798" s="199" t="s">
        <v>176</v>
      </c>
      <c r="G3798" s="199" t="s">
        <v>377</v>
      </c>
      <c r="H3798" s="199" t="s">
        <v>390</v>
      </c>
      <c r="I3798" s="200" t="s">
        <v>123</v>
      </c>
      <c r="J3798" s="199" t="s">
        <v>179</v>
      </c>
      <c r="K3798" s="199" t="s">
        <v>179</v>
      </c>
      <c r="L3798" s="199" t="s">
        <v>180</v>
      </c>
      <c r="M3798" s="199" t="s">
        <v>122</v>
      </c>
      <c r="N3798" s="201">
        <v>34.083300000000001</v>
      </c>
      <c r="O3798" s="202" t="s">
        <v>81</v>
      </c>
      <c r="P3798" s="202"/>
      <c r="Q3798" s="203">
        <f t="shared" si="219"/>
        <v>0</v>
      </c>
      <c r="R3798" s="203">
        <f t="shared" si="220"/>
        <v>0</v>
      </c>
      <c r="S3798" s="213">
        <f>IF(M3798="nvt",0,IF(O3798&gt;0,VLOOKUP(M3798,'3-Productie normen'!A:K,VLOOKUP(O3798,'3-Productie normen'!$B$34:$C$35,2,FALSE),FALSE)))</f>
        <v>0</v>
      </c>
      <c r="T3798" s="213">
        <f t="shared" si="221"/>
        <v>0</v>
      </c>
      <c r="U3798" s="572"/>
    </row>
    <row r="3799" spans="1:21" ht="14.15" customHeight="1">
      <c r="A3799" s="231">
        <v>3799</v>
      </c>
      <c r="B3799" s="262" t="s">
        <v>97</v>
      </c>
      <c r="C3799" s="199" t="s">
        <v>3469</v>
      </c>
      <c r="D3799" s="199" t="s">
        <v>2493</v>
      </c>
      <c r="E3799" s="199" t="s">
        <v>3615</v>
      </c>
      <c r="F3799" s="199" t="s">
        <v>176</v>
      </c>
      <c r="G3799" s="199" t="s">
        <v>377</v>
      </c>
      <c r="H3799" s="199" t="s">
        <v>392</v>
      </c>
      <c r="I3799" s="200" t="s">
        <v>123</v>
      </c>
      <c r="J3799" s="199" t="s">
        <v>179</v>
      </c>
      <c r="K3799" s="199" t="s">
        <v>179</v>
      </c>
      <c r="L3799" s="199" t="s">
        <v>180</v>
      </c>
      <c r="M3799" s="199" t="s">
        <v>122</v>
      </c>
      <c r="N3799" s="201">
        <v>16.813600000000001</v>
      </c>
      <c r="O3799" s="202" t="s">
        <v>81</v>
      </c>
      <c r="P3799" s="202"/>
      <c r="Q3799" s="203">
        <f t="shared" si="219"/>
        <v>0</v>
      </c>
      <c r="R3799" s="203">
        <f t="shared" si="220"/>
        <v>0</v>
      </c>
      <c r="S3799" s="213">
        <f>IF(M3799="nvt",0,IF(O3799&gt;0,VLOOKUP(M3799,'3-Productie normen'!A:K,VLOOKUP(O3799,'3-Productie normen'!$B$34:$C$35,2,FALSE),FALSE)))</f>
        <v>0</v>
      </c>
      <c r="T3799" s="213">
        <f t="shared" si="221"/>
        <v>0</v>
      </c>
      <c r="U3799" s="572"/>
    </row>
    <row r="3800" spans="1:21" ht="14.15" customHeight="1">
      <c r="A3800" s="231">
        <v>3800</v>
      </c>
      <c r="B3800" s="262" t="s">
        <v>97</v>
      </c>
      <c r="C3800" s="199" t="s">
        <v>3469</v>
      </c>
      <c r="D3800" s="199" t="s">
        <v>2493</v>
      </c>
      <c r="E3800" s="199" t="s">
        <v>3615</v>
      </c>
      <c r="F3800" s="199" t="s">
        <v>176</v>
      </c>
      <c r="G3800" s="199" t="s">
        <v>377</v>
      </c>
      <c r="H3800" s="199" t="s">
        <v>393</v>
      </c>
      <c r="I3800" s="207" t="s">
        <v>123</v>
      </c>
      <c r="J3800" s="199" t="s">
        <v>179</v>
      </c>
      <c r="K3800" s="199" t="s">
        <v>187</v>
      </c>
      <c r="L3800" s="199" t="s">
        <v>180</v>
      </c>
      <c r="M3800" s="199" t="s">
        <v>141</v>
      </c>
      <c r="N3800" s="201">
        <v>33.822699999999998</v>
      </c>
      <c r="O3800" s="202" t="s">
        <v>81</v>
      </c>
      <c r="P3800" s="202"/>
      <c r="Q3800" s="203">
        <f t="shared" si="219"/>
        <v>0</v>
      </c>
      <c r="R3800" s="203">
        <f t="shared" si="220"/>
        <v>0</v>
      </c>
      <c r="S3800" s="213">
        <f>IF(M3800="nvt",0,IF(O3800&gt;0,VLOOKUP(M3800,'3-Productie normen'!A:K,VLOOKUP(O3800,'3-Productie normen'!$B$34:$C$35,2,FALSE),FALSE)))</f>
        <v>0</v>
      </c>
      <c r="T3800" s="213">
        <f t="shared" si="221"/>
        <v>0</v>
      </c>
      <c r="U3800" s="572"/>
    </row>
    <row r="3801" spans="1:21" ht="14.15" customHeight="1">
      <c r="A3801" s="232">
        <v>3801</v>
      </c>
      <c r="B3801" s="262" t="s">
        <v>97</v>
      </c>
      <c r="C3801" s="199" t="s">
        <v>3469</v>
      </c>
      <c r="D3801" s="199" t="s">
        <v>2493</v>
      </c>
      <c r="E3801" s="199" t="s">
        <v>3615</v>
      </c>
      <c r="F3801" s="199" t="s">
        <v>176</v>
      </c>
      <c r="G3801" s="199" t="s">
        <v>377</v>
      </c>
      <c r="H3801" s="199" t="s">
        <v>395</v>
      </c>
      <c r="I3801" s="200" t="s">
        <v>123</v>
      </c>
      <c r="J3801" s="199" t="s">
        <v>179</v>
      </c>
      <c r="K3801" s="199" t="s">
        <v>179</v>
      </c>
      <c r="L3801" s="199" t="s">
        <v>180</v>
      </c>
      <c r="M3801" s="199" t="s">
        <v>122</v>
      </c>
      <c r="N3801" s="201">
        <v>33.800199999999997</v>
      </c>
      <c r="O3801" s="202" t="s">
        <v>81</v>
      </c>
      <c r="P3801" s="202"/>
      <c r="Q3801" s="203">
        <f t="shared" si="219"/>
        <v>0</v>
      </c>
      <c r="R3801" s="203">
        <f t="shared" si="220"/>
        <v>0</v>
      </c>
      <c r="S3801" s="213">
        <f>IF(M3801="nvt",0,IF(O3801&gt;0,VLOOKUP(M3801,'3-Productie normen'!A:K,VLOOKUP(O3801,'3-Productie normen'!$B$34:$C$35,2,FALSE),FALSE)))</f>
        <v>0</v>
      </c>
      <c r="T3801" s="213">
        <f t="shared" si="221"/>
        <v>0</v>
      </c>
      <c r="U3801" s="572"/>
    </row>
    <row r="3802" spans="1:21" ht="14.15" customHeight="1">
      <c r="A3802" s="231">
        <v>3802</v>
      </c>
      <c r="B3802" s="262" t="s">
        <v>97</v>
      </c>
      <c r="C3802" s="199" t="s">
        <v>3469</v>
      </c>
      <c r="D3802" s="199" t="s">
        <v>2493</v>
      </c>
      <c r="E3802" s="199" t="s">
        <v>3615</v>
      </c>
      <c r="F3802" s="199" t="s">
        <v>176</v>
      </c>
      <c r="G3802" s="199" t="s">
        <v>377</v>
      </c>
      <c r="H3802" s="199" t="s">
        <v>2529</v>
      </c>
      <c r="I3802" s="200" t="s">
        <v>123</v>
      </c>
      <c r="J3802" s="199" t="s">
        <v>179</v>
      </c>
      <c r="K3802" s="199" t="s">
        <v>179</v>
      </c>
      <c r="L3802" s="199" t="s">
        <v>180</v>
      </c>
      <c r="M3802" s="199" t="s">
        <v>122</v>
      </c>
      <c r="N3802" s="201">
        <v>16.103400000000001</v>
      </c>
      <c r="O3802" s="202" t="s">
        <v>81</v>
      </c>
      <c r="P3802" s="202"/>
      <c r="Q3802" s="203">
        <f t="shared" si="219"/>
        <v>0</v>
      </c>
      <c r="R3802" s="203">
        <f t="shared" si="220"/>
        <v>0</v>
      </c>
      <c r="S3802" s="213">
        <f>IF(M3802="nvt",0,IF(O3802&gt;0,VLOOKUP(M3802,'3-Productie normen'!A:K,VLOOKUP(O3802,'3-Productie normen'!$B$34:$C$35,2,FALSE),FALSE)))</f>
        <v>0</v>
      </c>
      <c r="T3802" s="213">
        <f t="shared" si="221"/>
        <v>0</v>
      </c>
      <c r="U3802" s="572"/>
    </row>
    <row r="3803" spans="1:21" ht="14.15" customHeight="1">
      <c r="A3803" s="231">
        <v>3803</v>
      </c>
      <c r="B3803" s="262" t="s">
        <v>97</v>
      </c>
      <c r="C3803" s="199" t="s">
        <v>3469</v>
      </c>
      <c r="D3803" s="199" t="s">
        <v>2493</v>
      </c>
      <c r="E3803" s="199" t="s">
        <v>3615</v>
      </c>
      <c r="F3803" s="199" t="s">
        <v>176</v>
      </c>
      <c r="G3803" s="199" t="s">
        <v>377</v>
      </c>
      <c r="H3803" s="199" t="s">
        <v>2530</v>
      </c>
      <c r="I3803" s="200" t="s">
        <v>123</v>
      </c>
      <c r="J3803" s="199" t="s">
        <v>179</v>
      </c>
      <c r="K3803" s="199" t="s">
        <v>179</v>
      </c>
      <c r="L3803" s="199" t="s">
        <v>180</v>
      </c>
      <c r="M3803" s="199" t="s">
        <v>122</v>
      </c>
      <c r="N3803" s="201">
        <v>16.835100000000001</v>
      </c>
      <c r="O3803" s="202" t="s">
        <v>81</v>
      </c>
      <c r="P3803" s="202"/>
      <c r="Q3803" s="203">
        <f t="shared" si="219"/>
        <v>0</v>
      </c>
      <c r="R3803" s="203">
        <f t="shared" si="220"/>
        <v>0</v>
      </c>
      <c r="S3803" s="213">
        <f>IF(M3803="nvt",0,IF(O3803&gt;0,VLOOKUP(M3803,'3-Productie normen'!A:K,VLOOKUP(O3803,'3-Productie normen'!$B$34:$C$35,2,FALSE),FALSE)))</f>
        <v>0</v>
      </c>
      <c r="T3803" s="213">
        <f t="shared" si="221"/>
        <v>0</v>
      </c>
      <c r="U3803" s="572"/>
    </row>
    <row r="3804" spans="1:21" ht="14.15" customHeight="1">
      <c r="A3804" s="231">
        <v>3804</v>
      </c>
      <c r="B3804" s="262" t="s">
        <v>97</v>
      </c>
      <c r="C3804" s="199" t="s">
        <v>3469</v>
      </c>
      <c r="D3804" s="199" t="s">
        <v>2493</v>
      </c>
      <c r="E3804" s="199" t="s">
        <v>3615</v>
      </c>
      <c r="F3804" s="199" t="s">
        <v>176</v>
      </c>
      <c r="G3804" s="199" t="s">
        <v>377</v>
      </c>
      <c r="H3804" s="199" t="s">
        <v>2531</v>
      </c>
      <c r="I3804" s="200" t="s">
        <v>123</v>
      </c>
      <c r="J3804" s="199" t="s">
        <v>179</v>
      </c>
      <c r="K3804" s="199" t="s">
        <v>179</v>
      </c>
      <c r="L3804" s="199" t="s">
        <v>180</v>
      </c>
      <c r="M3804" s="199" t="s">
        <v>122</v>
      </c>
      <c r="N3804" s="201">
        <v>16.834700000000002</v>
      </c>
      <c r="O3804" s="202" t="s">
        <v>81</v>
      </c>
      <c r="P3804" s="202"/>
      <c r="Q3804" s="203">
        <f t="shared" si="219"/>
        <v>0</v>
      </c>
      <c r="R3804" s="203">
        <f t="shared" si="220"/>
        <v>0</v>
      </c>
      <c r="S3804" s="213">
        <f>IF(M3804="nvt",0,IF(O3804&gt;0,VLOOKUP(M3804,'3-Productie normen'!A:K,VLOOKUP(O3804,'3-Productie normen'!$B$34:$C$35,2,FALSE),FALSE)))</f>
        <v>0</v>
      </c>
      <c r="T3804" s="213">
        <f t="shared" si="221"/>
        <v>0</v>
      </c>
      <c r="U3804" s="572"/>
    </row>
    <row r="3805" spans="1:21" ht="14.15" customHeight="1">
      <c r="A3805" s="231">
        <v>3805</v>
      </c>
      <c r="B3805" s="262" t="s">
        <v>97</v>
      </c>
      <c r="C3805" s="199" t="s">
        <v>3469</v>
      </c>
      <c r="D3805" s="199" t="s">
        <v>2493</v>
      </c>
      <c r="E3805" s="199" t="s">
        <v>3615</v>
      </c>
      <c r="F3805" s="199" t="s">
        <v>176</v>
      </c>
      <c r="G3805" s="199" t="s">
        <v>377</v>
      </c>
      <c r="H3805" s="199" t="s">
        <v>2574</v>
      </c>
      <c r="I3805" s="200" t="s">
        <v>123</v>
      </c>
      <c r="J3805" s="199" t="s">
        <v>179</v>
      </c>
      <c r="K3805" s="199" t="s">
        <v>179</v>
      </c>
      <c r="L3805" s="199" t="s">
        <v>180</v>
      </c>
      <c r="M3805" s="199" t="s">
        <v>122</v>
      </c>
      <c r="N3805" s="201">
        <v>16.834199999999999</v>
      </c>
      <c r="O3805" s="202" t="s">
        <v>81</v>
      </c>
      <c r="P3805" s="202"/>
      <c r="Q3805" s="203">
        <f t="shared" si="219"/>
        <v>0</v>
      </c>
      <c r="R3805" s="203">
        <f t="shared" si="220"/>
        <v>0</v>
      </c>
      <c r="S3805" s="213">
        <f>IF(M3805="nvt",0,IF(O3805&gt;0,VLOOKUP(M3805,'3-Productie normen'!A:K,VLOOKUP(O3805,'3-Productie normen'!$B$34:$C$35,2,FALSE),FALSE)))</f>
        <v>0</v>
      </c>
      <c r="T3805" s="213">
        <f t="shared" si="221"/>
        <v>0</v>
      </c>
      <c r="U3805" s="572"/>
    </row>
    <row r="3806" spans="1:21" ht="14.15" customHeight="1">
      <c r="A3806" s="231">
        <v>3806</v>
      </c>
      <c r="B3806" s="262" t="s">
        <v>97</v>
      </c>
      <c r="C3806" s="199" t="s">
        <v>3469</v>
      </c>
      <c r="D3806" s="199" t="s">
        <v>2493</v>
      </c>
      <c r="E3806" s="199" t="s">
        <v>3615</v>
      </c>
      <c r="F3806" s="199" t="s">
        <v>176</v>
      </c>
      <c r="G3806" s="199" t="s">
        <v>377</v>
      </c>
      <c r="H3806" s="199" t="s">
        <v>2533</v>
      </c>
      <c r="I3806" s="200" t="s">
        <v>123</v>
      </c>
      <c r="J3806" s="199" t="s">
        <v>179</v>
      </c>
      <c r="K3806" s="199" t="s">
        <v>179</v>
      </c>
      <c r="L3806" s="199" t="s">
        <v>180</v>
      </c>
      <c r="M3806" s="199" t="s">
        <v>122</v>
      </c>
      <c r="N3806" s="201">
        <v>16.834199999999999</v>
      </c>
      <c r="O3806" s="202" t="s">
        <v>81</v>
      </c>
      <c r="P3806" s="202"/>
      <c r="Q3806" s="203">
        <f t="shared" si="219"/>
        <v>0</v>
      </c>
      <c r="R3806" s="203">
        <f t="shared" si="220"/>
        <v>0</v>
      </c>
      <c r="S3806" s="213">
        <f>IF(M3806="nvt",0,IF(O3806&gt;0,VLOOKUP(M3806,'3-Productie normen'!A:K,VLOOKUP(O3806,'3-Productie normen'!$B$34:$C$35,2,FALSE),FALSE)))</f>
        <v>0</v>
      </c>
      <c r="T3806" s="213">
        <f t="shared" si="221"/>
        <v>0</v>
      </c>
      <c r="U3806" s="572"/>
    </row>
    <row r="3807" spans="1:21" ht="14.15" customHeight="1">
      <c r="A3807" s="231">
        <v>3807</v>
      </c>
      <c r="B3807" s="262" t="s">
        <v>97</v>
      </c>
      <c r="C3807" s="199" t="s">
        <v>3469</v>
      </c>
      <c r="D3807" s="199" t="s">
        <v>2493</v>
      </c>
      <c r="E3807" s="199" t="s">
        <v>3615</v>
      </c>
      <c r="F3807" s="199" t="s">
        <v>176</v>
      </c>
      <c r="G3807" s="199" t="s">
        <v>377</v>
      </c>
      <c r="H3807" s="199" t="s">
        <v>2534</v>
      </c>
      <c r="I3807" s="200" t="s">
        <v>123</v>
      </c>
      <c r="J3807" s="199" t="s">
        <v>179</v>
      </c>
      <c r="K3807" s="199" t="s">
        <v>179</v>
      </c>
      <c r="L3807" s="199" t="s">
        <v>180</v>
      </c>
      <c r="M3807" s="199" t="s">
        <v>122</v>
      </c>
      <c r="N3807" s="201">
        <v>16.8338</v>
      </c>
      <c r="O3807" s="202" t="s">
        <v>81</v>
      </c>
      <c r="P3807" s="202"/>
      <c r="Q3807" s="203">
        <f t="shared" si="219"/>
        <v>0</v>
      </c>
      <c r="R3807" s="203">
        <f t="shared" si="220"/>
        <v>0</v>
      </c>
      <c r="S3807" s="213">
        <f>IF(M3807="nvt",0,IF(O3807&gt;0,VLOOKUP(M3807,'3-Productie normen'!A:K,VLOOKUP(O3807,'3-Productie normen'!$B$34:$C$35,2,FALSE),FALSE)))</f>
        <v>0</v>
      </c>
      <c r="T3807" s="213">
        <f t="shared" si="221"/>
        <v>0</v>
      </c>
      <c r="U3807" s="572"/>
    </row>
    <row r="3808" spans="1:21" ht="14.15" customHeight="1">
      <c r="A3808" s="231">
        <v>3808</v>
      </c>
      <c r="B3808" s="262" t="s">
        <v>97</v>
      </c>
      <c r="C3808" s="199" t="s">
        <v>3469</v>
      </c>
      <c r="D3808" s="199" t="s">
        <v>2493</v>
      </c>
      <c r="E3808" s="199" t="s">
        <v>3615</v>
      </c>
      <c r="F3808" s="199" t="s">
        <v>176</v>
      </c>
      <c r="G3808" s="199" t="s">
        <v>377</v>
      </c>
      <c r="H3808" s="199" t="s">
        <v>2535</v>
      </c>
      <c r="I3808" s="200" t="s">
        <v>123</v>
      </c>
      <c r="J3808" s="199" t="s">
        <v>179</v>
      </c>
      <c r="K3808" s="199" t="s">
        <v>179</v>
      </c>
      <c r="L3808" s="199" t="s">
        <v>180</v>
      </c>
      <c r="M3808" s="199" t="s">
        <v>122</v>
      </c>
      <c r="N3808" s="201">
        <v>16.834199999999999</v>
      </c>
      <c r="O3808" s="202" t="s">
        <v>81</v>
      </c>
      <c r="P3808" s="202"/>
      <c r="Q3808" s="203">
        <f t="shared" si="219"/>
        <v>0</v>
      </c>
      <c r="R3808" s="203">
        <f t="shared" si="220"/>
        <v>0</v>
      </c>
      <c r="S3808" s="213">
        <f>IF(M3808="nvt",0,IF(O3808&gt;0,VLOOKUP(M3808,'3-Productie normen'!A:K,VLOOKUP(O3808,'3-Productie normen'!$B$34:$C$35,2,FALSE),FALSE)))</f>
        <v>0</v>
      </c>
      <c r="T3808" s="213">
        <f t="shared" si="221"/>
        <v>0</v>
      </c>
      <c r="U3808" s="572"/>
    </row>
    <row r="3809" spans="1:21" ht="14.15" customHeight="1">
      <c r="A3809" s="232">
        <v>3809</v>
      </c>
      <c r="B3809" s="262" t="s">
        <v>97</v>
      </c>
      <c r="C3809" s="199" t="s">
        <v>3469</v>
      </c>
      <c r="D3809" s="199" t="s">
        <v>2493</v>
      </c>
      <c r="E3809" s="199" t="s">
        <v>3615</v>
      </c>
      <c r="F3809" s="199" t="s">
        <v>176</v>
      </c>
      <c r="G3809" s="199" t="s">
        <v>377</v>
      </c>
      <c r="H3809" s="199" t="s">
        <v>2536</v>
      </c>
      <c r="I3809" s="200" t="s">
        <v>123</v>
      </c>
      <c r="J3809" s="199" t="s">
        <v>179</v>
      </c>
      <c r="K3809" s="199" t="s">
        <v>187</v>
      </c>
      <c r="L3809" s="199" t="s">
        <v>180</v>
      </c>
      <c r="M3809" s="199" t="s">
        <v>122</v>
      </c>
      <c r="N3809" s="201">
        <v>15.7456</v>
      </c>
      <c r="O3809" s="202" t="s">
        <v>81</v>
      </c>
      <c r="P3809" s="202"/>
      <c r="Q3809" s="203">
        <f t="shared" si="219"/>
        <v>0</v>
      </c>
      <c r="R3809" s="203">
        <f t="shared" si="220"/>
        <v>0</v>
      </c>
      <c r="S3809" s="213">
        <f>IF(M3809="nvt",0,IF(O3809&gt;0,VLOOKUP(M3809,'3-Productie normen'!A:K,VLOOKUP(O3809,'3-Productie normen'!$B$34:$C$35,2,FALSE),FALSE)))</f>
        <v>0</v>
      </c>
      <c r="T3809" s="213">
        <f t="shared" si="221"/>
        <v>0</v>
      </c>
      <c r="U3809" s="572"/>
    </row>
    <row r="3810" spans="1:21" ht="14.15" customHeight="1">
      <c r="A3810" s="231">
        <v>3810</v>
      </c>
      <c r="B3810" s="262" t="s">
        <v>97</v>
      </c>
      <c r="C3810" s="199" t="s">
        <v>3469</v>
      </c>
      <c r="D3810" s="199" t="s">
        <v>2493</v>
      </c>
      <c r="E3810" s="199" t="s">
        <v>3615</v>
      </c>
      <c r="F3810" s="199" t="s">
        <v>176</v>
      </c>
      <c r="G3810" s="199" t="s">
        <v>377</v>
      </c>
      <c r="H3810" s="199" t="s">
        <v>2537</v>
      </c>
      <c r="I3810" s="200" t="s">
        <v>133</v>
      </c>
      <c r="J3810" s="199" t="s">
        <v>222</v>
      </c>
      <c r="K3810" s="199" t="s">
        <v>223</v>
      </c>
      <c r="L3810" s="199" t="s">
        <v>387</v>
      </c>
      <c r="M3810" s="199" t="s">
        <v>138</v>
      </c>
      <c r="N3810" s="201">
        <v>16.000499999999999</v>
      </c>
      <c r="O3810" s="202" t="s">
        <v>81</v>
      </c>
      <c r="P3810" s="202"/>
      <c r="Q3810" s="203">
        <f t="shared" si="219"/>
        <v>0</v>
      </c>
      <c r="R3810" s="203">
        <f t="shared" si="220"/>
        <v>0</v>
      </c>
      <c r="S3810" s="213">
        <f>IF(M3810="nvt",0,IF(O3810&gt;0,VLOOKUP(M3810,'3-Productie normen'!A:K,VLOOKUP(O3810,'3-Productie normen'!$B$34:$C$35,2,FALSE),FALSE)))</f>
        <v>0</v>
      </c>
      <c r="T3810" s="213">
        <f t="shared" si="221"/>
        <v>0</v>
      </c>
      <c r="U3810" s="572"/>
    </row>
    <row r="3811" spans="1:21" ht="14.15" customHeight="1">
      <c r="A3811" s="231">
        <v>3811</v>
      </c>
      <c r="B3811" s="262" t="s">
        <v>97</v>
      </c>
      <c r="C3811" s="199" t="s">
        <v>3469</v>
      </c>
      <c r="D3811" s="199" t="s">
        <v>2493</v>
      </c>
      <c r="E3811" s="199" t="s">
        <v>3615</v>
      </c>
      <c r="F3811" s="199" t="s">
        <v>176</v>
      </c>
      <c r="G3811" s="199" t="s">
        <v>377</v>
      </c>
      <c r="H3811" s="199" t="s">
        <v>3616</v>
      </c>
      <c r="I3811" s="200" t="s">
        <v>133</v>
      </c>
      <c r="J3811" s="199" t="s">
        <v>222</v>
      </c>
      <c r="K3811" s="199" t="s">
        <v>223</v>
      </c>
      <c r="L3811" s="199" t="s">
        <v>387</v>
      </c>
      <c r="M3811" s="199" t="s">
        <v>138</v>
      </c>
      <c r="N3811" s="201">
        <v>1.3513999999999999</v>
      </c>
      <c r="O3811" s="202" t="s">
        <v>81</v>
      </c>
      <c r="P3811" s="202"/>
      <c r="Q3811" s="203">
        <f t="shared" si="219"/>
        <v>0</v>
      </c>
      <c r="R3811" s="203">
        <f t="shared" si="220"/>
        <v>0</v>
      </c>
      <c r="S3811" s="213">
        <f>IF(M3811="nvt",0,IF(O3811&gt;0,VLOOKUP(M3811,'3-Productie normen'!A:K,VLOOKUP(O3811,'3-Productie normen'!$B$34:$C$35,2,FALSE),FALSE)))</f>
        <v>0</v>
      </c>
      <c r="T3811" s="213">
        <f t="shared" si="221"/>
        <v>0</v>
      </c>
      <c r="U3811" s="572"/>
    </row>
    <row r="3812" spans="1:21" ht="14.15" customHeight="1">
      <c r="A3812" s="231">
        <v>3812</v>
      </c>
      <c r="B3812" s="262" t="s">
        <v>97</v>
      </c>
      <c r="C3812" s="199" t="s">
        <v>3469</v>
      </c>
      <c r="D3812" s="199" t="s">
        <v>2493</v>
      </c>
      <c r="E3812" s="199" t="s">
        <v>3615</v>
      </c>
      <c r="F3812" s="199" t="s">
        <v>176</v>
      </c>
      <c r="G3812" s="199" t="s">
        <v>377</v>
      </c>
      <c r="H3812" s="199" t="s">
        <v>3617</v>
      </c>
      <c r="I3812" s="200" t="s">
        <v>133</v>
      </c>
      <c r="J3812" s="199" t="s">
        <v>222</v>
      </c>
      <c r="K3812" s="199" t="s">
        <v>223</v>
      </c>
      <c r="L3812" s="199" t="s">
        <v>387</v>
      </c>
      <c r="M3812" s="199" t="s">
        <v>138</v>
      </c>
      <c r="N3812" s="201">
        <v>1.3513999999999999</v>
      </c>
      <c r="O3812" s="202" t="s">
        <v>81</v>
      </c>
      <c r="P3812" s="202"/>
      <c r="Q3812" s="203">
        <f t="shared" si="219"/>
        <v>0</v>
      </c>
      <c r="R3812" s="203">
        <f t="shared" si="220"/>
        <v>0</v>
      </c>
      <c r="S3812" s="213">
        <f>IF(M3812="nvt",0,IF(O3812&gt;0,VLOOKUP(M3812,'3-Productie normen'!A:K,VLOOKUP(O3812,'3-Productie normen'!$B$34:$C$35,2,FALSE),FALSE)))</f>
        <v>0</v>
      </c>
      <c r="T3812" s="213">
        <f t="shared" si="221"/>
        <v>0</v>
      </c>
      <c r="U3812" s="572"/>
    </row>
    <row r="3813" spans="1:21" ht="14.15" customHeight="1">
      <c r="A3813" s="231">
        <v>3813</v>
      </c>
      <c r="B3813" s="262" t="s">
        <v>97</v>
      </c>
      <c r="C3813" s="199" t="s">
        <v>3469</v>
      </c>
      <c r="D3813" s="199" t="s">
        <v>2493</v>
      </c>
      <c r="E3813" s="199" t="s">
        <v>3615</v>
      </c>
      <c r="F3813" s="199" t="s">
        <v>176</v>
      </c>
      <c r="G3813" s="199" t="s">
        <v>377</v>
      </c>
      <c r="H3813" s="199" t="s">
        <v>3618</v>
      </c>
      <c r="I3813" s="200" t="s">
        <v>133</v>
      </c>
      <c r="J3813" s="199" t="s">
        <v>222</v>
      </c>
      <c r="K3813" s="199" t="s">
        <v>223</v>
      </c>
      <c r="L3813" s="199" t="s">
        <v>387</v>
      </c>
      <c r="M3813" s="199" t="s">
        <v>138</v>
      </c>
      <c r="N3813" s="201">
        <v>1.3513999999999999</v>
      </c>
      <c r="O3813" s="202" t="s">
        <v>81</v>
      </c>
      <c r="P3813" s="202"/>
      <c r="Q3813" s="203">
        <f t="shared" si="219"/>
        <v>0</v>
      </c>
      <c r="R3813" s="203">
        <f t="shared" si="220"/>
        <v>0</v>
      </c>
      <c r="S3813" s="213">
        <f>IF(M3813="nvt",0,IF(O3813&gt;0,VLOOKUP(M3813,'3-Productie normen'!A:K,VLOOKUP(O3813,'3-Productie normen'!$B$34:$C$35,2,FALSE),FALSE)))</f>
        <v>0</v>
      </c>
      <c r="T3813" s="213">
        <f t="shared" si="221"/>
        <v>0</v>
      </c>
      <c r="U3813" s="572"/>
    </row>
    <row r="3814" spans="1:21" ht="14.15" customHeight="1">
      <c r="A3814" s="231">
        <v>3814</v>
      </c>
      <c r="B3814" s="262" t="s">
        <v>97</v>
      </c>
      <c r="C3814" s="199" t="s">
        <v>3469</v>
      </c>
      <c r="D3814" s="199" t="s">
        <v>2493</v>
      </c>
      <c r="E3814" s="199" t="s">
        <v>3615</v>
      </c>
      <c r="F3814" s="199" t="s">
        <v>176</v>
      </c>
      <c r="G3814" s="199" t="s">
        <v>377</v>
      </c>
      <c r="H3814" s="199" t="s">
        <v>2538</v>
      </c>
      <c r="I3814" s="200" t="s">
        <v>133</v>
      </c>
      <c r="J3814" s="199" t="s">
        <v>222</v>
      </c>
      <c r="K3814" s="199" t="s">
        <v>223</v>
      </c>
      <c r="L3814" s="199" t="s">
        <v>387</v>
      </c>
      <c r="M3814" s="199" t="s">
        <v>138</v>
      </c>
      <c r="N3814" s="201">
        <v>1.3513999999999999</v>
      </c>
      <c r="O3814" s="202" t="s">
        <v>81</v>
      </c>
      <c r="P3814" s="202"/>
      <c r="Q3814" s="203">
        <f t="shared" si="219"/>
        <v>0</v>
      </c>
      <c r="R3814" s="203">
        <f t="shared" si="220"/>
        <v>0</v>
      </c>
      <c r="S3814" s="213">
        <f>IF(M3814="nvt",0,IF(O3814&gt;0,VLOOKUP(M3814,'3-Productie normen'!A:K,VLOOKUP(O3814,'3-Productie normen'!$B$34:$C$35,2,FALSE),FALSE)))</f>
        <v>0</v>
      </c>
      <c r="T3814" s="213">
        <f t="shared" si="221"/>
        <v>0</v>
      </c>
      <c r="U3814" s="572"/>
    </row>
    <row r="3815" spans="1:21" ht="14.15" customHeight="1">
      <c r="A3815" s="231">
        <v>3815</v>
      </c>
      <c r="B3815" s="262" t="s">
        <v>97</v>
      </c>
      <c r="C3815" s="199" t="s">
        <v>3469</v>
      </c>
      <c r="D3815" s="199" t="s">
        <v>2493</v>
      </c>
      <c r="E3815" s="199" t="s">
        <v>3615</v>
      </c>
      <c r="F3815" s="199" t="s">
        <v>176</v>
      </c>
      <c r="G3815" s="199" t="s">
        <v>377</v>
      </c>
      <c r="H3815" s="199" t="s">
        <v>3619</v>
      </c>
      <c r="I3815" s="200" t="s">
        <v>133</v>
      </c>
      <c r="J3815" s="199" t="s">
        <v>222</v>
      </c>
      <c r="K3815" s="199" t="s">
        <v>223</v>
      </c>
      <c r="L3815" s="199" t="s">
        <v>387</v>
      </c>
      <c r="M3815" s="199" t="s">
        <v>138</v>
      </c>
      <c r="N3815" s="201">
        <v>1.5284</v>
      </c>
      <c r="O3815" s="202" t="s">
        <v>81</v>
      </c>
      <c r="P3815" s="202"/>
      <c r="Q3815" s="203">
        <f t="shared" si="219"/>
        <v>0</v>
      </c>
      <c r="R3815" s="203">
        <f t="shared" si="220"/>
        <v>0</v>
      </c>
      <c r="S3815" s="213">
        <f>IF(M3815="nvt",0,IF(O3815&gt;0,VLOOKUP(M3815,'3-Productie normen'!A:K,VLOOKUP(O3815,'3-Productie normen'!$B$34:$C$35,2,FALSE),FALSE)))</f>
        <v>0</v>
      </c>
      <c r="T3815" s="213">
        <f t="shared" si="221"/>
        <v>0</v>
      </c>
      <c r="U3815" s="572"/>
    </row>
    <row r="3816" spans="1:21" ht="14.15" customHeight="1">
      <c r="A3816" s="231">
        <v>3816</v>
      </c>
      <c r="B3816" s="262" t="s">
        <v>97</v>
      </c>
      <c r="C3816" s="199" t="s">
        <v>3469</v>
      </c>
      <c r="D3816" s="199" t="s">
        <v>2493</v>
      </c>
      <c r="E3816" s="199" t="s">
        <v>3615</v>
      </c>
      <c r="F3816" s="199" t="s">
        <v>176</v>
      </c>
      <c r="G3816" s="199" t="s">
        <v>377</v>
      </c>
      <c r="H3816" s="199" t="s">
        <v>2539</v>
      </c>
      <c r="I3816" s="200" t="s">
        <v>143</v>
      </c>
      <c r="J3816" s="199" t="s">
        <v>222</v>
      </c>
      <c r="K3816" s="199" t="s">
        <v>223</v>
      </c>
      <c r="L3816" s="199" t="s">
        <v>387</v>
      </c>
      <c r="M3816" s="199" t="s">
        <v>143</v>
      </c>
      <c r="N3816" s="201">
        <v>45.268999999999998</v>
      </c>
      <c r="O3816" s="202"/>
      <c r="P3816" s="202"/>
      <c r="Q3816" s="203">
        <f t="shared" si="219"/>
        <v>0</v>
      </c>
      <c r="R3816" s="203">
        <f t="shared" si="220"/>
        <v>0</v>
      </c>
      <c r="S3816" s="213">
        <f>IF(M3816="nvt",0,IF(O3816&gt;0,VLOOKUP(M3816,'3-Productie normen'!A:K,VLOOKUP(O3816,'3-Productie normen'!$B$34:$C$35,2,FALSE),FALSE)))</f>
        <v>0</v>
      </c>
      <c r="T3816" s="213">
        <f t="shared" si="221"/>
        <v>0</v>
      </c>
      <c r="U3816" s="572"/>
    </row>
    <row r="3817" spans="1:21" ht="14.15" customHeight="1">
      <c r="A3817" s="232">
        <v>3817</v>
      </c>
      <c r="B3817" s="262" t="s">
        <v>97</v>
      </c>
      <c r="C3817" s="199" t="s">
        <v>3469</v>
      </c>
      <c r="D3817" s="199" t="s">
        <v>2493</v>
      </c>
      <c r="E3817" s="199" t="s">
        <v>3615</v>
      </c>
      <c r="F3817" s="199" t="s">
        <v>176</v>
      </c>
      <c r="G3817" s="199" t="s">
        <v>377</v>
      </c>
      <c r="H3817" s="199" t="s">
        <v>3620</v>
      </c>
      <c r="I3817" s="200" t="s">
        <v>143</v>
      </c>
      <c r="J3817" s="199" t="s">
        <v>222</v>
      </c>
      <c r="K3817" s="199" t="s">
        <v>223</v>
      </c>
      <c r="L3817" s="199" t="s">
        <v>387</v>
      </c>
      <c r="M3817" s="199" t="s">
        <v>143</v>
      </c>
      <c r="N3817" s="201">
        <v>1.819</v>
      </c>
      <c r="O3817" s="202"/>
      <c r="P3817" s="202"/>
      <c r="Q3817" s="203">
        <f t="shared" si="219"/>
        <v>0</v>
      </c>
      <c r="R3817" s="203">
        <f t="shared" si="220"/>
        <v>0</v>
      </c>
      <c r="S3817" s="213">
        <f>IF(M3817="nvt",0,IF(O3817&gt;0,VLOOKUP(M3817,'3-Productie normen'!A:K,VLOOKUP(O3817,'3-Productie normen'!$B$34:$C$35,2,FALSE),FALSE)))</f>
        <v>0</v>
      </c>
      <c r="T3817" s="213">
        <f t="shared" si="221"/>
        <v>0</v>
      </c>
      <c r="U3817" s="572"/>
    </row>
    <row r="3818" spans="1:21" ht="14.15" customHeight="1">
      <c r="A3818" s="231">
        <v>3818</v>
      </c>
      <c r="B3818" s="262" t="s">
        <v>97</v>
      </c>
      <c r="C3818" s="199" t="s">
        <v>3469</v>
      </c>
      <c r="D3818" s="199" t="s">
        <v>2493</v>
      </c>
      <c r="E3818" s="199" t="s">
        <v>3615</v>
      </c>
      <c r="F3818" s="199" t="s">
        <v>176</v>
      </c>
      <c r="G3818" s="199" t="s">
        <v>377</v>
      </c>
      <c r="H3818" s="199" t="s">
        <v>3621</v>
      </c>
      <c r="I3818" s="200" t="s">
        <v>143</v>
      </c>
      <c r="J3818" s="199" t="s">
        <v>222</v>
      </c>
      <c r="K3818" s="199" t="s">
        <v>223</v>
      </c>
      <c r="L3818" s="199" t="s">
        <v>387</v>
      </c>
      <c r="M3818" s="199" t="s">
        <v>143</v>
      </c>
      <c r="N3818" s="201">
        <v>1.1339999999999999</v>
      </c>
      <c r="O3818" s="202"/>
      <c r="P3818" s="202"/>
      <c r="Q3818" s="203">
        <f t="shared" si="219"/>
        <v>0</v>
      </c>
      <c r="R3818" s="203">
        <f t="shared" si="220"/>
        <v>0</v>
      </c>
      <c r="S3818" s="213">
        <f>IF(M3818="nvt",0,IF(O3818&gt;0,VLOOKUP(M3818,'3-Productie normen'!A:K,VLOOKUP(O3818,'3-Productie normen'!$B$34:$C$35,2,FALSE),FALSE)))</f>
        <v>0</v>
      </c>
      <c r="T3818" s="213">
        <f t="shared" si="221"/>
        <v>0</v>
      </c>
      <c r="U3818" s="572"/>
    </row>
    <row r="3819" spans="1:21" ht="14.15" customHeight="1">
      <c r="A3819" s="231">
        <v>3819</v>
      </c>
      <c r="B3819" s="262" t="s">
        <v>97</v>
      </c>
      <c r="C3819" s="199" t="s">
        <v>3469</v>
      </c>
      <c r="D3819" s="199" t="s">
        <v>2493</v>
      </c>
      <c r="E3819" s="199" t="s">
        <v>3615</v>
      </c>
      <c r="F3819" s="199" t="s">
        <v>176</v>
      </c>
      <c r="G3819" s="199" t="s">
        <v>377</v>
      </c>
      <c r="H3819" s="199" t="s">
        <v>3622</v>
      </c>
      <c r="I3819" s="200" t="s">
        <v>143</v>
      </c>
      <c r="J3819" s="199" t="s">
        <v>222</v>
      </c>
      <c r="K3819" s="199" t="s">
        <v>223</v>
      </c>
      <c r="L3819" s="199" t="s">
        <v>211</v>
      </c>
      <c r="M3819" s="199" t="s">
        <v>143</v>
      </c>
      <c r="N3819" s="201">
        <v>1.1339999999999999</v>
      </c>
      <c r="O3819" s="202"/>
      <c r="P3819" s="202"/>
      <c r="Q3819" s="203">
        <f t="shared" si="219"/>
        <v>0</v>
      </c>
      <c r="R3819" s="203">
        <f t="shared" si="220"/>
        <v>0</v>
      </c>
      <c r="S3819" s="213">
        <f>IF(M3819="nvt",0,IF(O3819&gt;0,VLOOKUP(M3819,'3-Productie normen'!A:K,VLOOKUP(O3819,'3-Productie normen'!$B$34:$C$35,2,FALSE),FALSE)))</f>
        <v>0</v>
      </c>
      <c r="T3819" s="213">
        <f t="shared" si="221"/>
        <v>0</v>
      </c>
      <c r="U3819" s="572"/>
    </row>
    <row r="3820" spans="1:21" ht="14.15" customHeight="1">
      <c r="A3820" s="231">
        <v>3820</v>
      </c>
      <c r="B3820" s="262" t="s">
        <v>97</v>
      </c>
      <c r="C3820" s="199" t="s">
        <v>3469</v>
      </c>
      <c r="D3820" s="199" t="s">
        <v>2493</v>
      </c>
      <c r="E3820" s="199" t="s">
        <v>3615</v>
      </c>
      <c r="F3820" s="199" t="s">
        <v>176</v>
      </c>
      <c r="G3820" s="199" t="s">
        <v>377</v>
      </c>
      <c r="H3820" s="199" t="s">
        <v>3623</v>
      </c>
      <c r="I3820" s="200" t="s">
        <v>143</v>
      </c>
      <c r="J3820" s="199" t="s">
        <v>209</v>
      </c>
      <c r="K3820" s="199" t="s">
        <v>210</v>
      </c>
      <c r="L3820" s="199" t="s">
        <v>387</v>
      </c>
      <c r="M3820" s="199" t="s">
        <v>143</v>
      </c>
      <c r="N3820" s="201">
        <v>0.90349999999999997</v>
      </c>
      <c r="O3820" s="202"/>
      <c r="P3820" s="202"/>
      <c r="Q3820" s="203">
        <f t="shared" si="219"/>
        <v>0</v>
      </c>
      <c r="R3820" s="203">
        <f t="shared" si="220"/>
        <v>0</v>
      </c>
      <c r="S3820" s="213">
        <f>IF(M3820="nvt",0,IF(O3820&gt;0,VLOOKUP(M3820,'3-Productie normen'!A:K,VLOOKUP(O3820,'3-Productie normen'!$B$34:$C$35,2,FALSE),FALSE)))</f>
        <v>0</v>
      </c>
      <c r="T3820" s="213">
        <f t="shared" si="221"/>
        <v>0</v>
      </c>
      <c r="U3820" s="572"/>
    </row>
    <row r="3821" spans="1:21" ht="14.15" customHeight="1">
      <c r="A3821" s="231">
        <v>3821</v>
      </c>
      <c r="B3821" s="262" t="s">
        <v>97</v>
      </c>
      <c r="C3821" s="199" t="s">
        <v>3469</v>
      </c>
      <c r="D3821" s="199" t="s">
        <v>2493</v>
      </c>
      <c r="E3821" s="199" t="s">
        <v>3615</v>
      </c>
      <c r="F3821" s="199" t="s">
        <v>176</v>
      </c>
      <c r="G3821" s="199" t="s">
        <v>377</v>
      </c>
      <c r="H3821" s="199" t="s">
        <v>2541</v>
      </c>
      <c r="I3821" s="200" t="s">
        <v>127</v>
      </c>
      <c r="J3821" s="199" t="s">
        <v>379</v>
      </c>
      <c r="K3821" s="199" t="s">
        <v>380</v>
      </c>
      <c r="L3821" s="199" t="s">
        <v>263</v>
      </c>
      <c r="M3821" s="199" t="s">
        <v>128</v>
      </c>
      <c r="N3821" s="201">
        <v>61.350700000000003</v>
      </c>
      <c r="O3821" s="202">
        <v>255</v>
      </c>
      <c r="P3821" s="202"/>
      <c r="Q3821" s="203">
        <f t="shared" si="219"/>
        <v>0</v>
      </c>
      <c r="R3821" s="203">
        <f t="shared" si="220"/>
        <v>0</v>
      </c>
      <c r="S3821" s="213">
        <f>IF(M3821="nvt",0,IF(O3821&gt;0,VLOOKUP(M3821,'3-Productie normen'!A:K,VLOOKUP(O3821,'3-Productie normen'!$B$34:$C$35,2,FALSE),FALSE)))</f>
        <v>0</v>
      </c>
      <c r="T3821" s="213">
        <f t="shared" si="221"/>
        <v>0</v>
      </c>
      <c r="U3821" s="572"/>
    </row>
    <row r="3822" spans="1:21" ht="14.15" customHeight="1">
      <c r="A3822" s="231">
        <v>3822</v>
      </c>
      <c r="B3822" s="262" t="s">
        <v>97</v>
      </c>
      <c r="C3822" s="199" t="s">
        <v>3469</v>
      </c>
      <c r="D3822" s="199" t="s">
        <v>2493</v>
      </c>
      <c r="E3822" s="199" t="s">
        <v>3615</v>
      </c>
      <c r="F3822" s="199" t="s">
        <v>176</v>
      </c>
      <c r="G3822" s="199" t="s">
        <v>377</v>
      </c>
      <c r="H3822" s="199" t="s">
        <v>2543</v>
      </c>
      <c r="I3822" s="200" t="s">
        <v>127</v>
      </c>
      <c r="J3822" s="199" t="s">
        <v>379</v>
      </c>
      <c r="K3822" s="199" t="s">
        <v>379</v>
      </c>
      <c r="L3822" s="199" t="s">
        <v>263</v>
      </c>
      <c r="M3822" s="199" t="s">
        <v>128</v>
      </c>
      <c r="N3822" s="201">
        <v>62.844299999999997</v>
      </c>
      <c r="O3822" s="202">
        <v>255</v>
      </c>
      <c r="P3822" s="202"/>
      <c r="Q3822" s="203">
        <f t="shared" si="219"/>
        <v>0</v>
      </c>
      <c r="R3822" s="203">
        <f t="shared" si="220"/>
        <v>0</v>
      </c>
      <c r="S3822" s="213">
        <f>IF(M3822="nvt",0,IF(O3822&gt;0,VLOOKUP(M3822,'3-Productie normen'!A:K,VLOOKUP(O3822,'3-Productie normen'!$B$34:$C$35,2,FALSE),FALSE)))</f>
        <v>0</v>
      </c>
      <c r="T3822" s="213">
        <f t="shared" si="221"/>
        <v>0</v>
      </c>
      <c r="U3822" s="572"/>
    </row>
    <row r="3823" spans="1:21" ht="14.15" customHeight="1">
      <c r="A3823" s="231">
        <v>3823</v>
      </c>
      <c r="B3823" s="262" t="s">
        <v>97</v>
      </c>
      <c r="C3823" s="199" t="s">
        <v>3469</v>
      </c>
      <c r="D3823" s="199" t="s">
        <v>2493</v>
      </c>
      <c r="E3823" s="199" t="s">
        <v>3615</v>
      </c>
      <c r="F3823" s="199" t="s">
        <v>176</v>
      </c>
      <c r="G3823" s="199" t="s">
        <v>377</v>
      </c>
      <c r="H3823" s="199" t="s">
        <v>2545</v>
      </c>
      <c r="I3823" s="200" t="s">
        <v>127</v>
      </c>
      <c r="J3823" s="199" t="s">
        <v>179</v>
      </c>
      <c r="K3823" s="199" t="s">
        <v>179</v>
      </c>
      <c r="L3823" s="199" t="s">
        <v>263</v>
      </c>
      <c r="M3823" s="199" t="s">
        <v>128</v>
      </c>
      <c r="N3823" s="201">
        <v>22.9923</v>
      </c>
      <c r="O3823" s="202">
        <v>255</v>
      </c>
      <c r="P3823" s="202"/>
      <c r="Q3823" s="203">
        <f t="shared" si="219"/>
        <v>0</v>
      </c>
      <c r="R3823" s="203">
        <f t="shared" si="220"/>
        <v>0</v>
      </c>
      <c r="S3823" s="213">
        <f>IF(M3823="nvt",0,IF(O3823&gt;0,VLOOKUP(M3823,'3-Productie normen'!A:K,VLOOKUP(O3823,'3-Productie normen'!$B$34:$C$35,2,FALSE),FALSE)))</f>
        <v>0</v>
      </c>
      <c r="T3823" s="213">
        <f t="shared" si="221"/>
        <v>0</v>
      </c>
      <c r="U3823" s="572"/>
    </row>
    <row r="3824" spans="1:21" ht="14.15" customHeight="1">
      <c r="A3824" s="231">
        <v>3824</v>
      </c>
      <c r="B3824" s="262" t="s">
        <v>97</v>
      </c>
      <c r="C3824" s="199" t="s">
        <v>3469</v>
      </c>
      <c r="D3824" s="199" t="s">
        <v>2493</v>
      </c>
      <c r="E3824" s="199" t="s">
        <v>3615</v>
      </c>
      <c r="F3824" s="199" t="s">
        <v>176</v>
      </c>
      <c r="G3824" s="199" t="s">
        <v>377</v>
      </c>
      <c r="H3824" s="199" t="s">
        <v>2575</v>
      </c>
      <c r="I3824" s="200" t="s">
        <v>127</v>
      </c>
      <c r="J3824" s="199" t="s">
        <v>379</v>
      </c>
      <c r="K3824" s="199" t="s">
        <v>379</v>
      </c>
      <c r="L3824" s="199" t="s">
        <v>263</v>
      </c>
      <c r="M3824" s="199" t="s">
        <v>128</v>
      </c>
      <c r="N3824" s="201">
        <v>216.01519999999999</v>
      </c>
      <c r="O3824" s="202">
        <v>255</v>
      </c>
      <c r="P3824" s="202"/>
      <c r="Q3824" s="203">
        <f t="shared" si="219"/>
        <v>0</v>
      </c>
      <c r="R3824" s="203">
        <f t="shared" si="220"/>
        <v>0</v>
      </c>
      <c r="S3824" s="213">
        <f>IF(M3824="nvt",0,IF(O3824&gt;0,VLOOKUP(M3824,'3-Productie normen'!A:K,VLOOKUP(O3824,'3-Productie normen'!$B$34:$C$35,2,FALSE),FALSE)))</f>
        <v>0</v>
      </c>
      <c r="T3824" s="213">
        <f t="shared" si="221"/>
        <v>0</v>
      </c>
      <c r="U3824" s="572"/>
    </row>
    <row r="3825" spans="1:21" ht="14.15" customHeight="1">
      <c r="A3825" s="232">
        <v>3825</v>
      </c>
      <c r="B3825" s="262" t="s">
        <v>97</v>
      </c>
      <c r="C3825" s="199" t="s">
        <v>3469</v>
      </c>
      <c r="D3825" s="199" t="s">
        <v>2493</v>
      </c>
      <c r="E3825" s="199" t="s">
        <v>3615</v>
      </c>
      <c r="F3825" s="199" t="s">
        <v>176</v>
      </c>
      <c r="G3825" s="199" t="s">
        <v>377</v>
      </c>
      <c r="H3825" s="199" t="s">
        <v>2659</v>
      </c>
      <c r="I3825" s="200" t="s">
        <v>143</v>
      </c>
      <c r="J3825" s="199" t="s">
        <v>222</v>
      </c>
      <c r="K3825" s="199" t="s">
        <v>237</v>
      </c>
      <c r="L3825" s="199" t="s">
        <v>263</v>
      </c>
      <c r="M3825" s="199" t="s">
        <v>143</v>
      </c>
      <c r="N3825" s="201">
        <v>102.5909</v>
      </c>
      <c r="O3825" s="202"/>
      <c r="P3825" s="202"/>
      <c r="Q3825" s="203">
        <f t="shared" si="219"/>
        <v>0</v>
      </c>
      <c r="R3825" s="203">
        <f t="shared" si="220"/>
        <v>0</v>
      </c>
      <c r="S3825" s="213">
        <f>IF(M3825="nvt",0,IF(O3825&gt;0,VLOOKUP(M3825,'3-Productie normen'!A:K,VLOOKUP(O3825,'3-Productie normen'!$B$34:$C$35,2,FALSE),FALSE)))</f>
        <v>0</v>
      </c>
      <c r="T3825" s="213">
        <f t="shared" si="221"/>
        <v>0</v>
      </c>
      <c r="U3825" s="572"/>
    </row>
    <row r="3826" spans="1:21" ht="14.15" customHeight="1">
      <c r="A3826" s="231">
        <v>3826</v>
      </c>
      <c r="B3826" s="262" t="s">
        <v>97</v>
      </c>
      <c r="C3826" s="199" t="s">
        <v>3469</v>
      </c>
      <c r="D3826" s="199" t="s">
        <v>2493</v>
      </c>
      <c r="E3826" s="199" t="s">
        <v>3615</v>
      </c>
      <c r="F3826" s="199" t="s">
        <v>176</v>
      </c>
      <c r="G3826" s="199" t="s">
        <v>377</v>
      </c>
      <c r="H3826" s="199" t="s">
        <v>3624</v>
      </c>
      <c r="I3826" s="200" t="s">
        <v>125</v>
      </c>
      <c r="J3826" s="199" t="s">
        <v>222</v>
      </c>
      <c r="K3826" s="199" t="s">
        <v>240</v>
      </c>
      <c r="L3826" s="199" t="s">
        <v>197</v>
      </c>
      <c r="M3826" s="199" t="s">
        <v>124</v>
      </c>
      <c r="N3826" s="201">
        <v>17.582000000000001</v>
      </c>
      <c r="O3826" s="202" t="s">
        <v>81</v>
      </c>
      <c r="P3826" s="202"/>
      <c r="Q3826" s="203">
        <f t="shared" si="219"/>
        <v>0</v>
      </c>
      <c r="R3826" s="203">
        <f t="shared" si="220"/>
        <v>0</v>
      </c>
      <c r="S3826" s="213">
        <f>IF(M3826="nvt",0,IF(O3826&gt;0,VLOOKUP(M3826,'3-Productie normen'!A:K,VLOOKUP(O3826,'3-Productie normen'!$B$34:$C$35,2,FALSE),FALSE)))</f>
        <v>0</v>
      </c>
      <c r="T3826" s="213">
        <f t="shared" si="221"/>
        <v>0</v>
      </c>
      <c r="U3826" s="572"/>
    </row>
    <row r="3827" spans="1:21" ht="14.15" customHeight="1">
      <c r="A3827" s="231">
        <v>3827</v>
      </c>
      <c r="B3827" s="262" t="s">
        <v>97</v>
      </c>
      <c r="C3827" s="199" t="s">
        <v>3469</v>
      </c>
      <c r="D3827" s="199" t="s">
        <v>2493</v>
      </c>
      <c r="E3827" s="199" t="s">
        <v>3615</v>
      </c>
      <c r="F3827" s="199" t="s">
        <v>176</v>
      </c>
      <c r="G3827" s="199" t="s">
        <v>377</v>
      </c>
      <c r="H3827" s="199" t="s">
        <v>3625</v>
      </c>
      <c r="I3827" s="200" t="s">
        <v>130</v>
      </c>
      <c r="J3827" s="199" t="s">
        <v>222</v>
      </c>
      <c r="K3827" s="199" t="s">
        <v>237</v>
      </c>
      <c r="L3827" s="199" t="s">
        <v>253</v>
      </c>
      <c r="M3827" s="199" t="s">
        <v>124</v>
      </c>
      <c r="N3827" s="201">
        <v>95.531800000000004</v>
      </c>
      <c r="O3827" s="202" t="s">
        <v>81</v>
      </c>
      <c r="P3827" s="202"/>
      <c r="Q3827" s="203">
        <f t="shared" si="219"/>
        <v>0</v>
      </c>
      <c r="R3827" s="203">
        <f t="shared" si="220"/>
        <v>0</v>
      </c>
      <c r="S3827" s="213">
        <f>IF(M3827="nvt",0,IF(O3827&gt;0,VLOOKUP(M3827,'3-Productie normen'!A:K,VLOOKUP(O3827,'3-Productie normen'!$B$34:$C$35,2,FALSE),FALSE)))</f>
        <v>0</v>
      </c>
      <c r="T3827" s="213">
        <f t="shared" si="221"/>
        <v>0</v>
      </c>
      <c r="U3827" s="572"/>
    </row>
    <row r="3828" spans="1:21" ht="14.15" customHeight="1">
      <c r="A3828" s="231">
        <v>3828</v>
      </c>
      <c r="B3828" s="262" t="s">
        <v>97</v>
      </c>
      <c r="C3828" s="199" t="s">
        <v>3469</v>
      </c>
      <c r="D3828" s="199" t="s">
        <v>2493</v>
      </c>
      <c r="E3828" s="199" t="s">
        <v>3615</v>
      </c>
      <c r="F3828" s="199" t="s">
        <v>176</v>
      </c>
      <c r="G3828" s="199" t="s">
        <v>377</v>
      </c>
      <c r="H3828" s="199" t="s">
        <v>3626</v>
      </c>
      <c r="I3828" s="200" t="s">
        <v>127</v>
      </c>
      <c r="J3828" s="199" t="s">
        <v>255</v>
      </c>
      <c r="K3828" s="199" t="s">
        <v>566</v>
      </c>
      <c r="L3828" s="199" t="s">
        <v>387</v>
      </c>
      <c r="M3828" s="199" t="s">
        <v>128</v>
      </c>
      <c r="N3828" s="201">
        <v>1.56</v>
      </c>
      <c r="O3828" s="202">
        <v>255</v>
      </c>
      <c r="P3828" s="202"/>
      <c r="Q3828" s="203">
        <f t="shared" si="219"/>
        <v>0</v>
      </c>
      <c r="R3828" s="203">
        <f t="shared" si="220"/>
        <v>0</v>
      </c>
      <c r="S3828" s="213">
        <f>IF(M3828="nvt",0,IF(O3828&gt;0,VLOOKUP(M3828,'3-Productie normen'!A:K,VLOOKUP(O3828,'3-Productie normen'!$B$34:$C$35,2,FALSE),FALSE)))</f>
        <v>0</v>
      </c>
      <c r="T3828" s="213">
        <f t="shared" si="221"/>
        <v>0</v>
      </c>
      <c r="U3828" s="572"/>
    </row>
    <row r="3829" spans="1:21" ht="14.15" customHeight="1">
      <c r="A3829" s="231">
        <v>3829</v>
      </c>
      <c r="B3829" s="262" t="s">
        <v>97</v>
      </c>
      <c r="C3829" s="199" t="s">
        <v>3469</v>
      </c>
      <c r="D3829" s="199" t="s">
        <v>2493</v>
      </c>
      <c r="E3829" s="199" t="s">
        <v>3615</v>
      </c>
      <c r="F3829" s="199" t="s">
        <v>176</v>
      </c>
      <c r="G3829" s="199" t="s">
        <v>377</v>
      </c>
      <c r="H3829" s="199" t="s">
        <v>3627</v>
      </c>
      <c r="I3829" s="200" t="s">
        <v>130</v>
      </c>
      <c r="J3829" s="199" t="s">
        <v>209</v>
      </c>
      <c r="K3829" s="199" t="s">
        <v>215</v>
      </c>
      <c r="L3829" s="199" t="s">
        <v>425</v>
      </c>
      <c r="M3829" s="199" t="s">
        <v>134</v>
      </c>
      <c r="N3829" s="201">
        <v>4.2569999999999997</v>
      </c>
      <c r="O3829" s="202" t="s">
        <v>81</v>
      </c>
      <c r="P3829" s="202"/>
      <c r="Q3829" s="203">
        <f t="shared" si="219"/>
        <v>0</v>
      </c>
      <c r="R3829" s="203">
        <f t="shared" si="220"/>
        <v>0</v>
      </c>
      <c r="S3829" s="213">
        <f>IF(M3829="nvt",0,IF(O3829&gt;0,VLOOKUP(M3829,'3-Productie normen'!A:K,VLOOKUP(O3829,'3-Productie normen'!$B$34:$C$35,2,FALSE),FALSE)))</f>
        <v>0</v>
      </c>
      <c r="T3829" s="213">
        <f t="shared" si="221"/>
        <v>0</v>
      </c>
      <c r="U3829" s="572"/>
    </row>
    <row r="3830" spans="1:21" ht="14.15" customHeight="1">
      <c r="A3830" s="231">
        <v>3830</v>
      </c>
      <c r="B3830" s="262" t="s">
        <v>97</v>
      </c>
      <c r="C3830" s="199" t="s">
        <v>3469</v>
      </c>
      <c r="D3830" s="199" t="s">
        <v>2493</v>
      </c>
      <c r="E3830" s="199" t="s">
        <v>3615</v>
      </c>
      <c r="F3830" s="199" t="s">
        <v>176</v>
      </c>
      <c r="G3830" s="199" t="s">
        <v>377</v>
      </c>
      <c r="H3830" s="199" t="s">
        <v>3628</v>
      </c>
      <c r="I3830" s="200" t="s">
        <v>130</v>
      </c>
      <c r="J3830" s="199" t="s">
        <v>222</v>
      </c>
      <c r="K3830" s="199" t="s">
        <v>237</v>
      </c>
      <c r="L3830" s="199" t="s">
        <v>425</v>
      </c>
      <c r="M3830" s="199" t="s">
        <v>238</v>
      </c>
      <c r="N3830" s="201">
        <v>65.877399999999994</v>
      </c>
      <c r="O3830" s="202" t="s">
        <v>81</v>
      </c>
      <c r="P3830" s="202"/>
      <c r="Q3830" s="203">
        <f t="shared" si="219"/>
        <v>0</v>
      </c>
      <c r="R3830" s="203">
        <f t="shared" si="220"/>
        <v>0</v>
      </c>
      <c r="S3830" s="213">
        <f>IF(M3830="nvt",0,IF(O3830&gt;0,VLOOKUP(M3830,'3-Productie normen'!A:K,VLOOKUP(O3830,'3-Productie normen'!$B$34:$C$35,2,FALSE),FALSE)))</f>
        <v>0</v>
      </c>
      <c r="T3830" s="213">
        <f t="shared" si="221"/>
        <v>0</v>
      </c>
      <c r="U3830" s="572"/>
    </row>
    <row r="3831" spans="1:21" ht="14.15" customHeight="1">
      <c r="A3831" s="231">
        <v>3831</v>
      </c>
      <c r="B3831" s="262" t="s">
        <v>97</v>
      </c>
      <c r="C3831" s="199" t="s">
        <v>3469</v>
      </c>
      <c r="D3831" s="199" t="s">
        <v>2493</v>
      </c>
      <c r="E3831" s="199" t="s">
        <v>3615</v>
      </c>
      <c r="F3831" s="199" t="s">
        <v>176</v>
      </c>
      <c r="G3831" s="199" t="s">
        <v>377</v>
      </c>
      <c r="H3831" s="199" t="s">
        <v>3629</v>
      </c>
      <c r="I3831" s="200" t="s">
        <v>130</v>
      </c>
      <c r="J3831" s="199" t="s">
        <v>209</v>
      </c>
      <c r="K3831" s="199" t="s">
        <v>220</v>
      </c>
      <c r="L3831" s="199" t="s">
        <v>425</v>
      </c>
      <c r="M3831" s="199" t="s">
        <v>140</v>
      </c>
      <c r="N3831" s="201">
        <v>21.440200000000001</v>
      </c>
      <c r="O3831" s="202" t="s">
        <v>81</v>
      </c>
      <c r="P3831" s="202"/>
      <c r="Q3831" s="203">
        <f t="shared" si="219"/>
        <v>0</v>
      </c>
      <c r="R3831" s="203">
        <f t="shared" si="220"/>
        <v>0</v>
      </c>
      <c r="S3831" s="213">
        <f>IF(M3831="nvt",0,IF(O3831&gt;0,VLOOKUP(M3831,'3-Productie normen'!A:K,VLOOKUP(O3831,'3-Productie normen'!$B$34:$C$35,2,FALSE),FALSE)))</f>
        <v>0</v>
      </c>
      <c r="T3831" s="213">
        <f t="shared" si="221"/>
        <v>0</v>
      </c>
      <c r="U3831" s="572"/>
    </row>
    <row r="3832" spans="1:21" ht="14.15" customHeight="1">
      <c r="A3832" s="231">
        <v>3832</v>
      </c>
      <c r="B3832" s="262" t="s">
        <v>97</v>
      </c>
      <c r="C3832" s="199" t="s">
        <v>3469</v>
      </c>
      <c r="D3832" s="199" t="s">
        <v>2493</v>
      </c>
      <c r="E3832" s="199" t="s">
        <v>3615</v>
      </c>
      <c r="F3832" s="199" t="s">
        <v>176</v>
      </c>
      <c r="G3832" s="199" t="s">
        <v>377</v>
      </c>
      <c r="H3832" s="199" t="s">
        <v>3630</v>
      </c>
      <c r="I3832" s="200" t="s">
        <v>143</v>
      </c>
      <c r="J3832" s="199" t="s">
        <v>209</v>
      </c>
      <c r="K3832" s="199" t="s">
        <v>213</v>
      </c>
      <c r="L3832" s="199" t="s">
        <v>263</v>
      </c>
      <c r="M3832" s="199" t="s">
        <v>143</v>
      </c>
      <c r="N3832" s="201">
        <v>16.278199999999998</v>
      </c>
      <c r="O3832" s="202"/>
      <c r="P3832" s="202"/>
      <c r="Q3832" s="203">
        <f t="shared" si="219"/>
        <v>0</v>
      </c>
      <c r="R3832" s="203">
        <f t="shared" si="220"/>
        <v>0</v>
      </c>
      <c r="S3832" s="213">
        <f>IF(M3832="nvt",0,IF(O3832&gt;0,VLOOKUP(M3832,'3-Productie normen'!A:K,VLOOKUP(O3832,'3-Productie normen'!$B$34:$C$35,2,FALSE),FALSE)))</f>
        <v>0</v>
      </c>
      <c r="T3832" s="213">
        <f t="shared" si="221"/>
        <v>0</v>
      </c>
      <c r="U3832" s="572"/>
    </row>
    <row r="3833" spans="1:21" ht="14.15" customHeight="1">
      <c r="A3833" s="232">
        <v>3833</v>
      </c>
      <c r="B3833" s="262" t="s">
        <v>97</v>
      </c>
      <c r="C3833" s="199" t="s">
        <v>3469</v>
      </c>
      <c r="D3833" s="199" t="s">
        <v>2493</v>
      </c>
      <c r="E3833" s="199" t="s">
        <v>3615</v>
      </c>
      <c r="F3833" s="199" t="s">
        <v>176</v>
      </c>
      <c r="G3833" s="199" t="s">
        <v>377</v>
      </c>
      <c r="H3833" s="199" t="s">
        <v>2660</v>
      </c>
      <c r="I3833" s="200" t="s">
        <v>127</v>
      </c>
      <c r="J3833" s="199" t="s">
        <v>379</v>
      </c>
      <c r="K3833" s="199" t="s">
        <v>379</v>
      </c>
      <c r="L3833" s="199" t="s">
        <v>263</v>
      </c>
      <c r="M3833" s="199" t="s">
        <v>128</v>
      </c>
      <c r="N3833" s="201">
        <v>67.034599999999998</v>
      </c>
      <c r="O3833" s="202">
        <v>255</v>
      </c>
      <c r="P3833" s="202"/>
      <c r="Q3833" s="203">
        <f t="shared" ref="Q3833:Q3896" si="222">IF(O3833="nvt",0,IF(O3833&gt;0,S3833*N3833,0))</f>
        <v>0</v>
      </c>
      <c r="R3833" s="203">
        <f t="shared" ref="R3833:R3896" si="223">IF(P3833&gt;0,T3833*N3833,0)</f>
        <v>0</v>
      </c>
      <c r="S3833" s="213">
        <f>IF(M3833="nvt",0,IF(O3833&gt;0,VLOOKUP(M3833,'3-Productie normen'!A:K,VLOOKUP(O3833,'3-Productie normen'!$B$34:$C$35,2,FALSE),FALSE)))</f>
        <v>0</v>
      </c>
      <c r="T3833" s="213">
        <f t="shared" ref="T3833:T3896" si="224">IF(P3833&gt;0,S3833*$T$8,0)</f>
        <v>0</v>
      </c>
      <c r="U3833" s="572"/>
    </row>
    <row r="3834" spans="1:21" ht="14.15" customHeight="1">
      <c r="A3834" s="231">
        <v>3834</v>
      </c>
      <c r="B3834" s="262" t="s">
        <v>97</v>
      </c>
      <c r="C3834" s="199" t="s">
        <v>3469</v>
      </c>
      <c r="D3834" s="199" t="s">
        <v>2493</v>
      </c>
      <c r="E3834" s="199" t="s">
        <v>3615</v>
      </c>
      <c r="F3834" s="199" t="s">
        <v>176</v>
      </c>
      <c r="G3834" s="199" t="s">
        <v>377</v>
      </c>
      <c r="H3834" s="199" t="s">
        <v>2664</v>
      </c>
      <c r="I3834" s="200" t="s">
        <v>127</v>
      </c>
      <c r="J3834" s="199" t="s">
        <v>379</v>
      </c>
      <c r="K3834" s="199" t="s">
        <v>379</v>
      </c>
      <c r="L3834" s="199" t="s">
        <v>263</v>
      </c>
      <c r="M3834" s="199" t="s">
        <v>128</v>
      </c>
      <c r="N3834" s="201">
        <v>44.624400000000001</v>
      </c>
      <c r="O3834" s="202">
        <v>255</v>
      </c>
      <c r="P3834" s="202"/>
      <c r="Q3834" s="203">
        <f t="shared" si="222"/>
        <v>0</v>
      </c>
      <c r="R3834" s="203">
        <f t="shared" si="223"/>
        <v>0</v>
      </c>
      <c r="S3834" s="213">
        <f>IF(M3834="nvt",0,IF(O3834&gt;0,VLOOKUP(M3834,'3-Productie normen'!A:K,VLOOKUP(O3834,'3-Productie normen'!$B$34:$C$35,2,FALSE),FALSE)))</f>
        <v>0</v>
      </c>
      <c r="T3834" s="213">
        <f t="shared" si="224"/>
        <v>0</v>
      </c>
      <c r="U3834" s="572"/>
    </row>
    <row r="3835" spans="1:21" ht="14.15" customHeight="1">
      <c r="A3835" s="231">
        <v>3835</v>
      </c>
      <c r="B3835" s="262" t="s">
        <v>97</v>
      </c>
      <c r="C3835" s="199" t="s">
        <v>3469</v>
      </c>
      <c r="D3835" s="199" t="s">
        <v>2493</v>
      </c>
      <c r="E3835" s="199" t="s">
        <v>3615</v>
      </c>
      <c r="F3835" s="199" t="s">
        <v>176</v>
      </c>
      <c r="G3835" s="199" t="s">
        <v>377</v>
      </c>
      <c r="H3835" s="199" t="s">
        <v>2666</v>
      </c>
      <c r="I3835" s="200" t="s">
        <v>127</v>
      </c>
      <c r="J3835" s="199" t="s">
        <v>255</v>
      </c>
      <c r="K3835" s="199" t="s">
        <v>256</v>
      </c>
      <c r="L3835" s="199" t="s">
        <v>263</v>
      </c>
      <c r="M3835" s="199" t="s">
        <v>128</v>
      </c>
      <c r="N3835" s="201">
        <v>55.936</v>
      </c>
      <c r="O3835" s="202">
        <v>255</v>
      </c>
      <c r="P3835" s="202"/>
      <c r="Q3835" s="203">
        <f t="shared" si="222"/>
        <v>0</v>
      </c>
      <c r="R3835" s="203">
        <f t="shared" si="223"/>
        <v>0</v>
      </c>
      <c r="S3835" s="213">
        <f>IF(M3835="nvt",0,IF(O3835&gt;0,VLOOKUP(M3835,'3-Productie normen'!A:K,VLOOKUP(O3835,'3-Productie normen'!$B$34:$C$35,2,FALSE),FALSE)))</f>
        <v>0</v>
      </c>
      <c r="T3835" s="213">
        <f t="shared" si="224"/>
        <v>0</v>
      </c>
      <c r="U3835" s="572"/>
    </row>
    <row r="3836" spans="1:21" ht="14.15" customHeight="1">
      <c r="A3836" s="231">
        <v>3836</v>
      </c>
      <c r="B3836" s="262" t="s">
        <v>97</v>
      </c>
      <c r="C3836" s="199" t="s">
        <v>3469</v>
      </c>
      <c r="D3836" s="199" t="s">
        <v>2493</v>
      </c>
      <c r="E3836" s="199" t="s">
        <v>3615</v>
      </c>
      <c r="F3836" s="199" t="s">
        <v>176</v>
      </c>
      <c r="G3836" s="199" t="s">
        <v>377</v>
      </c>
      <c r="H3836" s="199" t="s">
        <v>2669</v>
      </c>
      <c r="I3836" s="200" t="s">
        <v>143</v>
      </c>
      <c r="J3836" s="199" t="s">
        <v>255</v>
      </c>
      <c r="K3836" s="199" t="s">
        <v>256</v>
      </c>
      <c r="L3836" s="199" t="s">
        <v>263</v>
      </c>
      <c r="M3836" s="199" t="s">
        <v>143</v>
      </c>
      <c r="N3836" s="201">
        <v>17.346900000000002</v>
      </c>
      <c r="O3836" s="202"/>
      <c r="P3836" s="202"/>
      <c r="Q3836" s="203">
        <f t="shared" si="222"/>
        <v>0</v>
      </c>
      <c r="R3836" s="203">
        <f t="shared" si="223"/>
        <v>0</v>
      </c>
      <c r="S3836" s="213">
        <f>IF(M3836="nvt",0,IF(O3836&gt;0,VLOOKUP(M3836,'3-Productie normen'!A:K,VLOOKUP(O3836,'3-Productie normen'!$B$34:$C$35,2,FALSE),FALSE)))</f>
        <v>0</v>
      </c>
      <c r="T3836" s="213">
        <f t="shared" si="224"/>
        <v>0</v>
      </c>
      <c r="U3836" s="572"/>
    </row>
    <row r="3837" spans="1:21" ht="14.15" customHeight="1">
      <c r="A3837" s="231">
        <v>3837</v>
      </c>
      <c r="B3837" s="262" t="s">
        <v>97</v>
      </c>
      <c r="C3837" s="199" t="s">
        <v>3469</v>
      </c>
      <c r="D3837" s="199" t="s">
        <v>2493</v>
      </c>
      <c r="E3837" s="199" t="s">
        <v>3615</v>
      </c>
      <c r="F3837" s="199" t="s">
        <v>176</v>
      </c>
      <c r="G3837" s="199" t="s">
        <v>177</v>
      </c>
      <c r="H3837" s="199" t="s">
        <v>402</v>
      </c>
      <c r="I3837" s="200" t="s">
        <v>123</v>
      </c>
      <c r="J3837" s="199" t="s">
        <v>179</v>
      </c>
      <c r="K3837" s="199" t="s">
        <v>187</v>
      </c>
      <c r="L3837" s="199" t="s">
        <v>180</v>
      </c>
      <c r="M3837" s="199" t="s">
        <v>122</v>
      </c>
      <c r="N3837" s="201">
        <v>15.564299999999999</v>
      </c>
      <c r="O3837" s="202" t="s">
        <v>81</v>
      </c>
      <c r="P3837" s="202"/>
      <c r="Q3837" s="203">
        <f t="shared" si="222"/>
        <v>0</v>
      </c>
      <c r="R3837" s="203">
        <f t="shared" si="223"/>
        <v>0</v>
      </c>
      <c r="S3837" s="213">
        <f>IF(M3837="nvt",0,IF(O3837&gt;0,VLOOKUP(M3837,'3-Productie normen'!A:K,VLOOKUP(O3837,'3-Productie normen'!$B$34:$C$35,2,FALSE),FALSE)))</f>
        <v>0</v>
      </c>
      <c r="T3837" s="213">
        <f t="shared" si="224"/>
        <v>0</v>
      </c>
      <c r="U3837" s="572"/>
    </row>
    <row r="3838" spans="1:21" ht="14.15" customHeight="1">
      <c r="A3838" s="231">
        <v>3838</v>
      </c>
      <c r="B3838" s="262" t="s">
        <v>97</v>
      </c>
      <c r="C3838" s="199" t="s">
        <v>3469</v>
      </c>
      <c r="D3838" s="199" t="s">
        <v>2493</v>
      </c>
      <c r="E3838" s="199" t="s">
        <v>3615</v>
      </c>
      <c r="F3838" s="199" t="s">
        <v>176</v>
      </c>
      <c r="G3838" s="199" t="s">
        <v>177</v>
      </c>
      <c r="H3838" s="199" t="s">
        <v>403</v>
      </c>
      <c r="I3838" s="200" t="s">
        <v>123</v>
      </c>
      <c r="J3838" s="199" t="s">
        <v>179</v>
      </c>
      <c r="K3838" s="199" t="s">
        <v>179</v>
      </c>
      <c r="L3838" s="199" t="s">
        <v>180</v>
      </c>
      <c r="M3838" s="199" t="s">
        <v>122</v>
      </c>
      <c r="N3838" s="201">
        <v>16.6538</v>
      </c>
      <c r="O3838" s="202" t="s">
        <v>81</v>
      </c>
      <c r="P3838" s="202"/>
      <c r="Q3838" s="203">
        <f t="shared" si="222"/>
        <v>0</v>
      </c>
      <c r="R3838" s="203">
        <f t="shared" si="223"/>
        <v>0</v>
      </c>
      <c r="S3838" s="213">
        <f>IF(M3838="nvt",0,IF(O3838&gt;0,VLOOKUP(M3838,'3-Productie normen'!A:K,VLOOKUP(O3838,'3-Productie normen'!$B$34:$C$35,2,FALSE),FALSE)))</f>
        <v>0</v>
      </c>
      <c r="T3838" s="213">
        <f t="shared" si="224"/>
        <v>0</v>
      </c>
      <c r="U3838" s="572"/>
    </row>
    <row r="3839" spans="1:21" ht="14.15" customHeight="1">
      <c r="A3839" s="231">
        <v>3839</v>
      </c>
      <c r="B3839" s="262" t="s">
        <v>97</v>
      </c>
      <c r="C3839" s="199" t="s">
        <v>3469</v>
      </c>
      <c r="D3839" s="199" t="s">
        <v>2493</v>
      </c>
      <c r="E3839" s="199" t="s">
        <v>3615</v>
      </c>
      <c r="F3839" s="199" t="s">
        <v>176</v>
      </c>
      <c r="G3839" s="199" t="s">
        <v>177</v>
      </c>
      <c r="H3839" s="199" t="s">
        <v>2693</v>
      </c>
      <c r="I3839" s="200" t="s">
        <v>123</v>
      </c>
      <c r="J3839" s="199" t="s">
        <v>179</v>
      </c>
      <c r="K3839" s="199" t="s">
        <v>179</v>
      </c>
      <c r="L3839" s="199" t="s">
        <v>180</v>
      </c>
      <c r="M3839" s="199" t="s">
        <v>122</v>
      </c>
      <c r="N3839" s="201">
        <v>16.6538</v>
      </c>
      <c r="O3839" s="202" t="s">
        <v>81</v>
      </c>
      <c r="P3839" s="202"/>
      <c r="Q3839" s="203">
        <f t="shared" si="222"/>
        <v>0</v>
      </c>
      <c r="R3839" s="203">
        <f t="shared" si="223"/>
        <v>0</v>
      </c>
      <c r="S3839" s="213">
        <f>IF(M3839="nvt",0,IF(O3839&gt;0,VLOOKUP(M3839,'3-Productie normen'!A:K,VLOOKUP(O3839,'3-Productie normen'!$B$34:$C$35,2,FALSE),FALSE)))</f>
        <v>0</v>
      </c>
      <c r="T3839" s="213">
        <f t="shared" si="224"/>
        <v>0</v>
      </c>
      <c r="U3839" s="572"/>
    </row>
    <row r="3840" spans="1:21" ht="14.15" customHeight="1">
      <c r="A3840" s="231">
        <v>3840</v>
      </c>
      <c r="B3840" s="262" t="s">
        <v>97</v>
      </c>
      <c r="C3840" s="199" t="s">
        <v>3469</v>
      </c>
      <c r="D3840" s="199" t="s">
        <v>2493</v>
      </c>
      <c r="E3840" s="199" t="s">
        <v>3615</v>
      </c>
      <c r="F3840" s="199" t="s">
        <v>176</v>
      </c>
      <c r="G3840" s="199" t="s">
        <v>177</v>
      </c>
      <c r="H3840" s="199" t="s">
        <v>2611</v>
      </c>
      <c r="I3840" s="200" t="s">
        <v>123</v>
      </c>
      <c r="J3840" s="199" t="s">
        <v>179</v>
      </c>
      <c r="K3840" s="199" t="s">
        <v>179</v>
      </c>
      <c r="L3840" s="199" t="s">
        <v>180</v>
      </c>
      <c r="M3840" s="199" t="s">
        <v>122</v>
      </c>
      <c r="N3840" s="201">
        <v>16.6538</v>
      </c>
      <c r="O3840" s="202" t="s">
        <v>81</v>
      </c>
      <c r="P3840" s="202"/>
      <c r="Q3840" s="203">
        <f t="shared" si="222"/>
        <v>0</v>
      </c>
      <c r="R3840" s="203">
        <f t="shared" si="223"/>
        <v>0</v>
      </c>
      <c r="S3840" s="213">
        <f>IF(M3840="nvt",0,IF(O3840&gt;0,VLOOKUP(M3840,'3-Productie normen'!A:K,VLOOKUP(O3840,'3-Productie normen'!$B$34:$C$35,2,FALSE),FALSE)))</f>
        <v>0</v>
      </c>
      <c r="T3840" s="213">
        <f t="shared" si="224"/>
        <v>0</v>
      </c>
      <c r="U3840" s="572"/>
    </row>
    <row r="3841" spans="1:21" ht="14.15" customHeight="1">
      <c r="A3841" s="232">
        <v>3841</v>
      </c>
      <c r="B3841" s="262" t="s">
        <v>97</v>
      </c>
      <c r="C3841" s="199" t="s">
        <v>3469</v>
      </c>
      <c r="D3841" s="199" t="s">
        <v>2493</v>
      </c>
      <c r="E3841" s="199" t="s">
        <v>3615</v>
      </c>
      <c r="F3841" s="199" t="s">
        <v>176</v>
      </c>
      <c r="G3841" s="199" t="s">
        <v>177</v>
      </c>
      <c r="H3841" s="199" t="s">
        <v>2612</v>
      </c>
      <c r="I3841" s="200" t="s">
        <v>123</v>
      </c>
      <c r="J3841" s="199" t="s">
        <v>179</v>
      </c>
      <c r="K3841" s="199" t="s">
        <v>179</v>
      </c>
      <c r="L3841" s="199" t="s">
        <v>180</v>
      </c>
      <c r="M3841" s="199" t="s">
        <v>122</v>
      </c>
      <c r="N3841" s="201">
        <v>16.6538</v>
      </c>
      <c r="O3841" s="202" t="s">
        <v>81</v>
      </c>
      <c r="P3841" s="202"/>
      <c r="Q3841" s="203">
        <f t="shared" si="222"/>
        <v>0</v>
      </c>
      <c r="R3841" s="203">
        <f t="shared" si="223"/>
        <v>0</v>
      </c>
      <c r="S3841" s="213">
        <f>IF(M3841="nvt",0,IF(O3841&gt;0,VLOOKUP(M3841,'3-Productie normen'!A:K,VLOOKUP(O3841,'3-Productie normen'!$B$34:$C$35,2,FALSE),FALSE)))</f>
        <v>0</v>
      </c>
      <c r="T3841" s="213">
        <f t="shared" si="224"/>
        <v>0</v>
      </c>
      <c r="U3841" s="572"/>
    </row>
    <row r="3842" spans="1:21" ht="14.15" customHeight="1">
      <c r="A3842" s="231">
        <v>3842</v>
      </c>
      <c r="B3842" s="262" t="s">
        <v>97</v>
      </c>
      <c r="C3842" s="199" t="s">
        <v>3469</v>
      </c>
      <c r="D3842" s="199" t="s">
        <v>2493</v>
      </c>
      <c r="E3842" s="199" t="s">
        <v>3615</v>
      </c>
      <c r="F3842" s="199" t="s">
        <v>176</v>
      </c>
      <c r="G3842" s="199" t="s">
        <v>177</v>
      </c>
      <c r="H3842" s="199" t="s">
        <v>2613</v>
      </c>
      <c r="I3842" s="200" t="s">
        <v>123</v>
      </c>
      <c r="J3842" s="199" t="s">
        <v>179</v>
      </c>
      <c r="K3842" s="199" t="s">
        <v>179</v>
      </c>
      <c r="L3842" s="199" t="s">
        <v>180</v>
      </c>
      <c r="M3842" s="199" t="s">
        <v>122</v>
      </c>
      <c r="N3842" s="201">
        <v>16.6538</v>
      </c>
      <c r="O3842" s="202" t="s">
        <v>81</v>
      </c>
      <c r="P3842" s="202"/>
      <c r="Q3842" s="203">
        <f t="shared" si="222"/>
        <v>0</v>
      </c>
      <c r="R3842" s="203">
        <f t="shared" si="223"/>
        <v>0</v>
      </c>
      <c r="S3842" s="213">
        <f>IF(M3842="nvt",0,IF(O3842&gt;0,VLOOKUP(M3842,'3-Productie normen'!A:K,VLOOKUP(O3842,'3-Productie normen'!$B$34:$C$35,2,FALSE),FALSE)))</f>
        <v>0</v>
      </c>
      <c r="T3842" s="213">
        <f t="shared" si="224"/>
        <v>0</v>
      </c>
      <c r="U3842" s="572"/>
    </row>
    <row r="3843" spans="1:21" ht="14.15" customHeight="1">
      <c r="A3843" s="231">
        <v>3843</v>
      </c>
      <c r="B3843" s="262" t="s">
        <v>97</v>
      </c>
      <c r="C3843" s="199" t="s">
        <v>3469</v>
      </c>
      <c r="D3843" s="199" t="s">
        <v>2493</v>
      </c>
      <c r="E3843" s="199" t="s">
        <v>3615</v>
      </c>
      <c r="F3843" s="199" t="s">
        <v>176</v>
      </c>
      <c r="G3843" s="199" t="s">
        <v>177</v>
      </c>
      <c r="H3843" s="199" t="s">
        <v>2614</v>
      </c>
      <c r="I3843" s="200" t="s">
        <v>123</v>
      </c>
      <c r="J3843" s="199" t="s">
        <v>179</v>
      </c>
      <c r="K3843" s="199" t="s">
        <v>179</v>
      </c>
      <c r="L3843" s="199" t="s">
        <v>180</v>
      </c>
      <c r="M3843" s="199" t="s">
        <v>122</v>
      </c>
      <c r="N3843" s="201">
        <v>16.6538</v>
      </c>
      <c r="O3843" s="202" t="s">
        <v>81</v>
      </c>
      <c r="P3843" s="202"/>
      <c r="Q3843" s="203">
        <f t="shared" si="222"/>
        <v>0</v>
      </c>
      <c r="R3843" s="203">
        <f t="shared" si="223"/>
        <v>0</v>
      </c>
      <c r="S3843" s="213">
        <f>IF(M3843="nvt",0,IF(O3843&gt;0,VLOOKUP(M3843,'3-Productie normen'!A:K,VLOOKUP(O3843,'3-Productie normen'!$B$34:$C$35,2,FALSE),FALSE)))</f>
        <v>0</v>
      </c>
      <c r="T3843" s="213">
        <f t="shared" si="224"/>
        <v>0</v>
      </c>
      <c r="U3843" s="572"/>
    </row>
    <row r="3844" spans="1:21" ht="14.15" customHeight="1">
      <c r="A3844" s="231">
        <v>3844</v>
      </c>
      <c r="B3844" s="262" t="s">
        <v>97</v>
      </c>
      <c r="C3844" s="199" t="s">
        <v>3469</v>
      </c>
      <c r="D3844" s="199" t="s">
        <v>2493</v>
      </c>
      <c r="E3844" s="199" t="s">
        <v>3615</v>
      </c>
      <c r="F3844" s="199" t="s">
        <v>176</v>
      </c>
      <c r="G3844" s="199" t="s">
        <v>177</v>
      </c>
      <c r="H3844" s="199" t="s">
        <v>2615</v>
      </c>
      <c r="I3844" s="200" t="s">
        <v>123</v>
      </c>
      <c r="J3844" s="199" t="s">
        <v>179</v>
      </c>
      <c r="K3844" s="199" t="s">
        <v>179</v>
      </c>
      <c r="L3844" s="199" t="s">
        <v>180</v>
      </c>
      <c r="M3844" s="199" t="s">
        <v>122</v>
      </c>
      <c r="N3844" s="201">
        <v>16.6538</v>
      </c>
      <c r="O3844" s="202" t="s">
        <v>81</v>
      </c>
      <c r="P3844" s="202"/>
      <c r="Q3844" s="203">
        <f t="shared" si="222"/>
        <v>0</v>
      </c>
      <c r="R3844" s="203">
        <f t="shared" si="223"/>
        <v>0</v>
      </c>
      <c r="S3844" s="213">
        <f>IF(M3844="nvt",0,IF(O3844&gt;0,VLOOKUP(M3844,'3-Productie normen'!A:K,VLOOKUP(O3844,'3-Productie normen'!$B$34:$C$35,2,FALSE),FALSE)))</f>
        <v>0</v>
      </c>
      <c r="T3844" s="213">
        <f t="shared" si="224"/>
        <v>0</v>
      </c>
      <c r="U3844" s="572"/>
    </row>
    <row r="3845" spans="1:21" ht="14.15" customHeight="1">
      <c r="A3845" s="231">
        <v>3845</v>
      </c>
      <c r="B3845" s="262" t="s">
        <v>97</v>
      </c>
      <c r="C3845" s="199" t="s">
        <v>3469</v>
      </c>
      <c r="D3845" s="199" t="s">
        <v>2493</v>
      </c>
      <c r="E3845" s="199" t="s">
        <v>3615</v>
      </c>
      <c r="F3845" s="199" t="s">
        <v>176</v>
      </c>
      <c r="G3845" s="199" t="s">
        <v>177</v>
      </c>
      <c r="H3845" s="199" t="s">
        <v>2616</v>
      </c>
      <c r="I3845" s="200" t="s">
        <v>123</v>
      </c>
      <c r="J3845" s="199" t="s">
        <v>179</v>
      </c>
      <c r="K3845" s="199" t="s">
        <v>179</v>
      </c>
      <c r="L3845" s="199" t="s">
        <v>180</v>
      </c>
      <c r="M3845" s="199" t="s">
        <v>122</v>
      </c>
      <c r="N3845" s="201">
        <v>16.6538</v>
      </c>
      <c r="O3845" s="202" t="s">
        <v>81</v>
      </c>
      <c r="P3845" s="202"/>
      <c r="Q3845" s="203">
        <f t="shared" si="222"/>
        <v>0</v>
      </c>
      <c r="R3845" s="203">
        <f t="shared" si="223"/>
        <v>0</v>
      </c>
      <c r="S3845" s="213">
        <f>IF(M3845="nvt",0,IF(O3845&gt;0,VLOOKUP(M3845,'3-Productie normen'!A:K,VLOOKUP(O3845,'3-Productie normen'!$B$34:$C$35,2,FALSE),FALSE)))</f>
        <v>0</v>
      </c>
      <c r="T3845" s="213">
        <f t="shared" si="224"/>
        <v>0</v>
      </c>
      <c r="U3845" s="572"/>
    </row>
    <row r="3846" spans="1:21" ht="14.15" customHeight="1">
      <c r="A3846" s="231">
        <v>3846</v>
      </c>
      <c r="B3846" s="262" t="s">
        <v>97</v>
      </c>
      <c r="C3846" s="199" t="s">
        <v>3469</v>
      </c>
      <c r="D3846" s="199" t="s">
        <v>2493</v>
      </c>
      <c r="E3846" s="199" t="s">
        <v>3615</v>
      </c>
      <c r="F3846" s="199" t="s">
        <v>176</v>
      </c>
      <c r="G3846" s="199" t="s">
        <v>177</v>
      </c>
      <c r="H3846" s="199" t="s">
        <v>2617</v>
      </c>
      <c r="I3846" s="207" t="s">
        <v>123</v>
      </c>
      <c r="J3846" s="199" t="s">
        <v>179</v>
      </c>
      <c r="K3846" s="199" t="s">
        <v>187</v>
      </c>
      <c r="L3846" s="199" t="s">
        <v>197</v>
      </c>
      <c r="M3846" s="199" t="s">
        <v>141</v>
      </c>
      <c r="N3846" s="201">
        <v>33.518500000000003</v>
      </c>
      <c r="O3846" s="202" t="s">
        <v>81</v>
      </c>
      <c r="P3846" s="202"/>
      <c r="Q3846" s="203">
        <f t="shared" si="222"/>
        <v>0</v>
      </c>
      <c r="R3846" s="203">
        <f t="shared" si="223"/>
        <v>0</v>
      </c>
      <c r="S3846" s="213">
        <f>IF(M3846="nvt",0,IF(O3846&gt;0,VLOOKUP(M3846,'3-Productie normen'!A:K,VLOOKUP(O3846,'3-Productie normen'!$B$34:$C$35,2,FALSE),FALSE)))</f>
        <v>0</v>
      </c>
      <c r="T3846" s="213">
        <f t="shared" si="224"/>
        <v>0</v>
      </c>
      <c r="U3846" s="572"/>
    </row>
    <row r="3847" spans="1:21" ht="14.15" customHeight="1">
      <c r="A3847" s="231">
        <v>3847</v>
      </c>
      <c r="B3847" s="262" t="s">
        <v>97</v>
      </c>
      <c r="C3847" s="199" t="s">
        <v>3469</v>
      </c>
      <c r="D3847" s="199" t="s">
        <v>2493</v>
      </c>
      <c r="E3847" s="199" t="s">
        <v>3615</v>
      </c>
      <c r="F3847" s="199" t="s">
        <v>176</v>
      </c>
      <c r="G3847" s="199" t="s">
        <v>177</v>
      </c>
      <c r="H3847" s="199" t="s">
        <v>3631</v>
      </c>
      <c r="I3847" s="200" t="s">
        <v>123</v>
      </c>
      <c r="J3847" s="199" t="s">
        <v>179</v>
      </c>
      <c r="K3847" s="199" t="s">
        <v>179</v>
      </c>
      <c r="L3847" s="199" t="s">
        <v>197</v>
      </c>
      <c r="M3847" s="199" t="s">
        <v>122</v>
      </c>
      <c r="N3847" s="201">
        <v>16.366800000000001</v>
      </c>
      <c r="O3847" s="202" t="s">
        <v>81</v>
      </c>
      <c r="P3847" s="202"/>
      <c r="Q3847" s="203">
        <f t="shared" si="222"/>
        <v>0</v>
      </c>
      <c r="R3847" s="203">
        <f t="shared" si="223"/>
        <v>0</v>
      </c>
      <c r="S3847" s="213">
        <f>IF(M3847="nvt",0,IF(O3847&gt;0,VLOOKUP(M3847,'3-Productie normen'!A:K,VLOOKUP(O3847,'3-Productie normen'!$B$34:$C$35,2,FALSE),FALSE)))</f>
        <v>0</v>
      </c>
      <c r="T3847" s="213">
        <f t="shared" si="224"/>
        <v>0</v>
      </c>
      <c r="U3847" s="572"/>
    </row>
    <row r="3848" spans="1:21" ht="14.15" customHeight="1">
      <c r="A3848" s="231">
        <v>3848</v>
      </c>
      <c r="B3848" s="262" t="s">
        <v>97</v>
      </c>
      <c r="C3848" s="199" t="s">
        <v>3469</v>
      </c>
      <c r="D3848" s="199" t="s">
        <v>2493</v>
      </c>
      <c r="E3848" s="199" t="s">
        <v>3615</v>
      </c>
      <c r="F3848" s="199" t="s">
        <v>176</v>
      </c>
      <c r="G3848" s="199" t="s">
        <v>177</v>
      </c>
      <c r="H3848" s="199" t="s">
        <v>2618</v>
      </c>
      <c r="I3848" s="200" t="s">
        <v>123</v>
      </c>
      <c r="J3848" s="199" t="s">
        <v>179</v>
      </c>
      <c r="K3848" s="199" t="s">
        <v>179</v>
      </c>
      <c r="L3848" s="199" t="s">
        <v>180</v>
      </c>
      <c r="M3848" s="199" t="s">
        <v>122</v>
      </c>
      <c r="N3848" s="201">
        <v>16.6538</v>
      </c>
      <c r="O3848" s="202" t="s">
        <v>81</v>
      </c>
      <c r="P3848" s="202"/>
      <c r="Q3848" s="203">
        <f t="shared" si="222"/>
        <v>0</v>
      </c>
      <c r="R3848" s="203">
        <f t="shared" si="223"/>
        <v>0</v>
      </c>
      <c r="S3848" s="213">
        <f>IF(M3848="nvt",0,IF(O3848&gt;0,VLOOKUP(M3848,'3-Productie normen'!A:K,VLOOKUP(O3848,'3-Productie normen'!$B$34:$C$35,2,FALSE),FALSE)))</f>
        <v>0</v>
      </c>
      <c r="T3848" s="213">
        <f t="shared" si="224"/>
        <v>0</v>
      </c>
      <c r="U3848" s="572"/>
    </row>
    <row r="3849" spans="1:21" ht="14.15" customHeight="1">
      <c r="A3849" s="232">
        <v>3849</v>
      </c>
      <c r="B3849" s="262" t="s">
        <v>97</v>
      </c>
      <c r="C3849" s="199" t="s">
        <v>3469</v>
      </c>
      <c r="D3849" s="199" t="s">
        <v>2493</v>
      </c>
      <c r="E3849" s="199" t="s">
        <v>3615</v>
      </c>
      <c r="F3849" s="199" t="s">
        <v>176</v>
      </c>
      <c r="G3849" s="199" t="s">
        <v>177</v>
      </c>
      <c r="H3849" s="199" t="s">
        <v>2619</v>
      </c>
      <c r="I3849" s="200" t="s">
        <v>123</v>
      </c>
      <c r="J3849" s="199" t="s">
        <v>179</v>
      </c>
      <c r="K3849" s="199" t="s">
        <v>179</v>
      </c>
      <c r="L3849" s="199" t="s">
        <v>180</v>
      </c>
      <c r="M3849" s="199" t="s">
        <v>122</v>
      </c>
      <c r="N3849" s="201">
        <v>16.6538</v>
      </c>
      <c r="O3849" s="202" t="s">
        <v>81</v>
      </c>
      <c r="P3849" s="202"/>
      <c r="Q3849" s="203">
        <f t="shared" si="222"/>
        <v>0</v>
      </c>
      <c r="R3849" s="203">
        <f t="shared" si="223"/>
        <v>0</v>
      </c>
      <c r="S3849" s="213">
        <f>IF(M3849="nvt",0,IF(O3849&gt;0,VLOOKUP(M3849,'3-Productie normen'!A:K,VLOOKUP(O3849,'3-Productie normen'!$B$34:$C$35,2,FALSE),FALSE)))</f>
        <v>0</v>
      </c>
      <c r="T3849" s="213">
        <f t="shared" si="224"/>
        <v>0</v>
      </c>
      <c r="U3849" s="572"/>
    </row>
    <row r="3850" spans="1:21" ht="14.15" customHeight="1">
      <c r="A3850" s="231">
        <v>3850</v>
      </c>
      <c r="B3850" s="262" t="s">
        <v>97</v>
      </c>
      <c r="C3850" s="199" t="s">
        <v>3469</v>
      </c>
      <c r="D3850" s="199" t="s">
        <v>2493</v>
      </c>
      <c r="E3850" s="199" t="s">
        <v>3615</v>
      </c>
      <c r="F3850" s="199" t="s">
        <v>176</v>
      </c>
      <c r="G3850" s="199" t="s">
        <v>177</v>
      </c>
      <c r="H3850" s="199" t="s">
        <v>2620</v>
      </c>
      <c r="I3850" s="200" t="s">
        <v>123</v>
      </c>
      <c r="J3850" s="199" t="s">
        <v>179</v>
      </c>
      <c r="K3850" s="199" t="s">
        <v>179</v>
      </c>
      <c r="L3850" s="199" t="s">
        <v>180</v>
      </c>
      <c r="M3850" s="199" t="s">
        <v>122</v>
      </c>
      <c r="N3850" s="201">
        <v>16.6538</v>
      </c>
      <c r="O3850" s="202" t="s">
        <v>81</v>
      </c>
      <c r="P3850" s="202"/>
      <c r="Q3850" s="203">
        <f t="shared" si="222"/>
        <v>0</v>
      </c>
      <c r="R3850" s="203">
        <f t="shared" si="223"/>
        <v>0</v>
      </c>
      <c r="S3850" s="213">
        <f>IF(M3850="nvt",0,IF(O3850&gt;0,VLOOKUP(M3850,'3-Productie normen'!A:K,VLOOKUP(O3850,'3-Productie normen'!$B$34:$C$35,2,FALSE),FALSE)))</f>
        <v>0</v>
      </c>
      <c r="T3850" s="213">
        <f t="shared" si="224"/>
        <v>0</v>
      </c>
      <c r="U3850" s="572"/>
    </row>
    <row r="3851" spans="1:21" ht="14.15" customHeight="1">
      <c r="A3851" s="231">
        <v>3851</v>
      </c>
      <c r="B3851" s="262" t="s">
        <v>97</v>
      </c>
      <c r="C3851" s="199" t="s">
        <v>3469</v>
      </c>
      <c r="D3851" s="199" t="s">
        <v>2493</v>
      </c>
      <c r="E3851" s="199" t="s">
        <v>3615</v>
      </c>
      <c r="F3851" s="199" t="s">
        <v>176</v>
      </c>
      <c r="G3851" s="199" t="s">
        <v>177</v>
      </c>
      <c r="H3851" s="199" t="s">
        <v>2621</v>
      </c>
      <c r="I3851" s="200" t="s">
        <v>123</v>
      </c>
      <c r="J3851" s="199" t="s">
        <v>179</v>
      </c>
      <c r="K3851" s="199" t="s">
        <v>179</v>
      </c>
      <c r="L3851" s="199" t="s">
        <v>180</v>
      </c>
      <c r="M3851" s="199" t="s">
        <v>122</v>
      </c>
      <c r="N3851" s="201">
        <v>16.6538</v>
      </c>
      <c r="O3851" s="202" t="s">
        <v>81</v>
      </c>
      <c r="P3851" s="202"/>
      <c r="Q3851" s="203">
        <f t="shared" si="222"/>
        <v>0</v>
      </c>
      <c r="R3851" s="203">
        <f t="shared" si="223"/>
        <v>0</v>
      </c>
      <c r="S3851" s="213">
        <f>IF(M3851="nvt",0,IF(O3851&gt;0,VLOOKUP(M3851,'3-Productie normen'!A:K,VLOOKUP(O3851,'3-Productie normen'!$B$34:$C$35,2,FALSE),FALSE)))</f>
        <v>0</v>
      </c>
      <c r="T3851" s="213">
        <f t="shared" si="224"/>
        <v>0</v>
      </c>
      <c r="U3851" s="572"/>
    </row>
    <row r="3852" spans="1:21" ht="14.15" customHeight="1">
      <c r="A3852" s="231">
        <v>3852</v>
      </c>
      <c r="B3852" s="262" t="s">
        <v>97</v>
      </c>
      <c r="C3852" s="199" t="s">
        <v>3469</v>
      </c>
      <c r="D3852" s="199" t="s">
        <v>2493</v>
      </c>
      <c r="E3852" s="199" t="s">
        <v>3615</v>
      </c>
      <c r="F3852" s="199" t="s">
        <v>176</v>
      </c>
      <c r="G3852" s="199" t="s">
        <v>177</v>
      </c>
      <c r="H3852" s="199" t="s">
        <v>2622</v>
      </c>
      <c r="I3852" s="200" t="s">
        <v>123</v>
      </c>
      <c r="J3852" s="199" t="s">
        <v>179</v>
      </c>
      <c r="K3852" s="199" t="s">
        <v>179</v>
      </c>
      <c r="L3852" s="199" t="s">
        <v>180</v>
      </c>
      <c r="M3852" s="199" t="s">
        <v>122</v>
      </c>
      <c r="N3852" s="201">
        <v>16.6538</v>
      </c>
      <c r="O3852" s="202" t="s">
        <v>81</v>
      </c>
      <c r="P3852" s="202"/>
      <c r="Q3852" s="203">
        <f t="shared" si="222"/>
        <v>0</v>
      </c>
      <c r="R3852" s="203">
        <f t="shared" si="223"/>
        <v>0</v>
      </c>
      <c r="S3852" s="213">
        <f>IF(M3852="nvt",0,IF(O3852&gt;0,VLOOKUP(M3852,'3-Productie normen'!A:K,VLOOKUP(O3852,'3-Productie normen'!$B$34:$C$35,2,FALSE),FALSE)))</f>
        <v>0</v>
      </c>
      <c r="T3852" s="213">
        <f t="shared" si="224"/>
        <v>0</v>
      </c>
      <c r="U3852" s="572"/>
    </row>
    <row r="3853" spans="1:21" ht="14.15" customHeight="1">
      <c r="A3853" s="231">
        <v>3853</v>
      </c>
      <c r="B3853" s="262" t="s">
        <v>97</v>
      </c>
      <c r="C3853" s="199" t="s">
        <v>3469</v>
      </c>
      <c r="D3853" s="199" t="s">
        <v>2493</v>
      </c>
      <c r="E3853" s="199" t="s">
        <v>3615</v>
      </c>
      <c r="F3853" s="199" t="s">
        <v>176</v>
      </c>
      <c r="G3853" s="199" t="s">
        <v>177</v>
      </c>
      <c r="H3853" s="199" t="s">
        <v>2623</v>
      </c>
      <c r="I3853" s="200" t="s">
        <v>123</v>
      </c>
      <c r="J3853" s="199" t="s">
        <v>179</v>
      </c>
      <c r="K3853" s="199" t="s">
        <v>179</v>
      </c>
      <c r="L3853" s="199" t="s">
        <v>180</v>
      </c>
      <c r="M3853" s="199" t="s">
        <v>122</v>
      </c>
      <c r="N3853" s="201">
        <v>16.6538</v>
      </c>
      <c r="O3853" s="202" t="s">
        <v>81</v>
      </c>
      <c r="P3853" s="202"/>
      <c r="Q3853" s="203">
        <f t="shared" si="222"/>
        <v>0</v>
      </c>
      <c r="R3853" s="203">
        <f t="shared" si="223"/>
        <v>0</v>
      </c>
      <c r="S3853" s="213">
        <f>IF(M3853="nvt",0,IF(O3853&gt;0,VLOOKUP(M3853,'3-Productie normen'!A:K,VLOOKUP(O3853,'3-Productie normen'!$B$34:$C$35,2,FALSE),FALSE)))</f>
        <v>0</v>
      </c>
      <c r="T3853" s="213">
        <f t="shared" si="224"/>
        <v>0</v>
      </c>
      <c r="U3853" s="572"/>
    </row>
    <row r="3854" spans="1:21" ht="14.15" customHeight="1">
      <c r="A3854" s="231">
        <v>3854</v>
      </c>
      <c r="B3854" s="262" t="s">
        <v>97</v>
      </c>
      <c r="C3854" s="199" t="s">
        <v>3469</v>
      </c>
      <c r="D3854" s="199" t="s">
        <v>2493</v>
      </c>
      <c r="E3854" s="199" t="s">
        <v>3615</v>
      </c>
      <c r="F3854" s="199" t="s">
        <v>176</v>
      </c>
      <c r="G3854" s="199" t="s">
        <v>177</v>
      </c>
      <c r="H3854" s="199" t="s">
        <v>2624</v>
      </c>
      <c r="I3854" s="200" t="s">
        <v>123</v>
      </c>
      <c r="J3854" s="199" t="s">
        <v>179</v>
      </c>
      <c r="K3854" s="199" t="s">
        <v>179</v>
      </c>
      <c r="L3854" s="199" t="s">
        <v>180</v>
      </c>
      <c r="M3854" s="199" t="s">
        <v>122</v>
      </c>
      <c r="N3854" s="201">
        <v>16.6538</v>
      </c>
      <c r="O3854" s="202" t="s">
        <v>81</v>
      </c>
      <c r="P3854" s="202"/>
      <c r="Q3854" s="203">
        <f t="shared" si="222"/>
        <v>0</v>
      </c>
      <c r="R3854" s="203">
        <f t="shared" si="223"/>
        <v>0</v>
      </c>
      <c r="S3854" s="213">
        <f>IF(M3854="nvt",0,IF(O3854&gt;0,VLOOKUP(M3854,'3-Productie normen'!A:K,VLOOKUP(O3854,'3-Productie normen'!$B$34:$C$35,2,FALSE),FALSE)))</f>
        <v>0</v>
      </c>
      <c r="T3854" s="213">
        <f t="shared" si="224"/>
        <v>0</v>
      </c>
      <c r="U3854" s="572"/>
    </row>
    <row r="3855" spans="1:21" ht="14.15" customHeight="1">
      <c r="A3855" s="231">
        <v>3855</v>
      </c>
      <c r="B3855" s="262" t="s">
        <v>97</v>
      </c>
      <c r="C3855" s="199" t="s">
        <v>3469</v>
      </c>
      <c r="D3855" s="199" t="s">
        <v>2493</v>
      </c>
      <c r="E3855" s="199" t="s">
        <v>3615</v>
      </c>
      <c r="F3855" s="199" t="s">
        <v>176</v>
      </c>
      <c r="G3855" s="199" t="s">
        <v>177</v>
      </c>
      <c r="H3855" s="199" t="s">
        <v>2625</v>
      </c>
      <c r="I3855" s="200" t="s">
        <v>123</v>
      </c>
      <c r="J3855" s="199" t="s">
        <v>179</v>
      </c>
      <c r="K3855" s="199" t="s">
        <v>179</v>
      </c>
      <c r="L3855" s="199" t="s">
        <v>180</v>
      </c>
      <c r="M3855" s="199" t="s">
        <v>122</v>
      </c>
      <c r="N3855" s="201">
        <v>16.6538</v>
      </c>
      <c r="O3855" s="202" t="s">
        <v>81</v>
      </c>
      <c r="P3855" s="202"/>
      <c r="Q3855" s="203">
        <f t="shared" si="222"/>
        <v>0</v>
      </c>
      <c r="R3855" s="203">
        <f t="shared" si="223"/>
        <v>0</v>
      </c>
      <c r="S3855" s="213">
        <f>IF(M3855="nvt",0,IF(O3855&gt;0,VLOOKUP(M3855,'3-Productie normen'!A:K,VLOOKUP(O3855,'3-Productie normen'!$B$34:$C$35,2,FALSE),FALSE)))</f>
        <v>0</v>
      </c>
      <c r="T3855" s="213">
        <f t="shared" si="224"/>
        <v>0</v>
      </c>
      <c r="U3855" s="572"/>
    </row>
    <row r="3856" spans="1:21" ht="14.15" customHeight="1">
      <c r="A3856" s="231">
        <v>3856</v>
      </c>
      <c r="B3856" s="262" t="s">
        <v>97</v>
      </c>
      <c r="C3856" s="199" t="s">
        <v>3469</v>
      </c>
      <c r="D3856" s="199" t="s">
        <v>2493</v>
      </c>
      <c r="E3856" s="199" t="s">
        <v>3615</v>
      </c>
      <c r="F3856" s="199" t="s">
        <v>176</v>
      </c>
      <c r="G3856" s="199" t="s">
        <v>177</v>
      </c>
      <c r="H3856" s="199" t="s">
        <v>2626</v>
      </c>
      <c r="I3856" s="200" t="s">
        <v>123</v>
      </c>
      <c r="J3856" s="199" t="s">
        <v>179</v>
      </c>
      <c r="K3856" s="199" t="s">
        <v>187</v>
      </c>
      <c r="L3856" s="199" t="s">
        <v>180</v>
      </c>
      <c r="M3856" s="199" t="s">
        <v>122</v>
      </c>
      <c r="N3856" s="201">
        <v>15.564299999999999</v>
      </c>
      <c r="O3856" s="202" t="s">
        <v>81</v>
      </c>
      <c r="P3856" s="202"/>
      <c r="Q3856" s="203">
        <f t="shared" si="222"/>
        <v>0</v>
      </c>
      <c r="R3856" s="203">
        <f t="shared" si="223"/>
        <v>0</v>
      </c>
      <c r="S3856" s="213">
        <f>IF(M3856="nvt",0,IF(O3856&gt;0,VLOOKUP(M3856,'3-Productie normen'!A:K,VLOOKUP(O3856,'3-Productie normen'!$B$34:$C$35,2,FALSE),FALSE)))</f>
        <v>0</v>
      </c>
      <c r="T3856" s="213">
        <f t="shared" si="224"/>
        <v>0</v>
      </c>
      <c r="U3856" s="572"/>
    </row>
    <row r="3857" spans="1:21" ht="14.15" customHeight="1">
      <c r="A3857" s="232">
        <v>3857</v>
      </c>
      <c r="B3857" s="262" t="s">
        <v>97</v>
      </c>
      <c r="C3857" s="199" t="s">
        <v>3469</v>
      </c>
      <c r="D3857" s="199" t="s">
        <v>2493</v>
      </c>
      <c r="E3857" s="199" t="s">
        <v>3615</v>
      </c>
      <c r="F3857" s="199" t="s">
        <v>176</v>
      </c>
      <c r="G3857" s="199" t="s">
        <v>177</v>
      </c>
      <c r="H3857" s="199" t="s">
        <v>2627</v>
      </c>
      <c r="I3857" s="200" t="s">
        <v>133</v>
      </c>
      <c r="J3857" s="199" t="s">
        <v>222</v>
      </c>
      <c r="K3857" s="199" t="s">
        <v>223</v>
      </c>
      <c r="L3857" s="199" t="s">
        <v>387</v>
      </c>
      <c r="M3857" s="199" t="s">
        <v>138</v>
      </c>
      <c r="N3857" s="201">
        <v>16.000499999999999</v>
      </c>
      <c r="O3857" s="202" t="s">
        <v>81</v>
      </c>
      <c r="P3857" s="202"/>
      <c r="Q3857" s="203">
        <f t="shared" si="222"/>
        <v>0</v>
      </c>
      <c r="R3857" s="203">
        <f t="shared" si="223"/>
        <v>0</v>
      </c>
      <c r="S3857" s="213">
        <f>IF(M3857="nvt",0,IF(O3857&gt;0,VLOOKUP(M3857,'3-Productie normen'!A:K,VLOOKUP(O3857,'3-Productie normen'!$B$34:$C$35,2,FALSE),FALSE)))</f>
        <v>0</v>
      </c>
      <c r="T3857" s="213">
        <f t="shared" si="224"/>
        <v>0</v>
      </c>
      <c r="U3857" s="572"/>
    </row>
    <row r="3858" spans="1:21" ht="14.15" customHeight="1">
      <c r="A3858" s="231">
        <v>3858</v>
      </c>
      <c r="B3858" s="262" t="s">
        <v>97</v>
      </c>
      <c r="C3858" s="199" t="s">
        <v>3469</v>
      </c>
      <c r="D3858" s="199" t="s">
        <v>2493</v>
      </c>
      <c r="E3858" s="199" t="s">
        <v>3615</v>
      </c>
      <c r="F3858" s="199" t="s">
        <v>176</v>
      </c>
      <c r="G3858" s="199" t="s">
        <v>177</v>
      </c>
      <c r="H3858" s="199" t="s">
        <v>3632</v>
      </c>
      <c r="I3858" s="200" t="s">
        <v>133</v>
      </c>
      <c r="J3858" s="199" t="s">
        <v>222</v>
      </c>
      <c r="K3858" s="199" t="s">
        <v>223</v>
      </c>
      <c r="L3858" s="199" t="s">
        <v>387</v>
      </c>
      <c r="M3858" s="199" t="s">
        <v>138</v>
      </c>
      <c r="N3858" s="201">
        <v>1.3513999999999999</v>
      </c>
      <c r="O3858" s="202" t="s">
        <v>81</v>
      </c>
      <c r="P3858" s="202"/>
      <c r="Q3858" s="203">
        <f t="shared" si="222"/>
        <v>0</v>
      </c>
      <c r="R3858" s="203">
        <f t="shared" si="223"/>
        <v>0</v>
      </c>
      <c r="S3858" s="213">
        <f>IF(M3858="nvt",0,IF(O3858&gt;0,VLOOKUP(M3858,'3-Productie normen'!A:K,VLOOKUP(O3858,'3-Productie normen'!$B$34:$C$35,2,FALSE),FALSE)))</f>
        <v>0</v>
      </c>
      <c r="T3858" s="213">
        <f t="shared" si="224"/>
        <v>0</v>
      </c>
      <c r="U3858" s="572"/>
    </row>
    <row r="3859" spans="1:21" ht="14.15" customHeight="1">
      <c r="A3859" s="231">
        <v>3859</v>
      </c>
      <c r="B3859" s="262" t="s">
        <v>97</v>
      </c>
      <c r="C3859" s="199" t="s">
        <v>3469</v>
      </c>
      <c r="D3859" s="199" t="s">
        <v>2493</v>
      </c>
      <c r="E3859" s="199" t="s">
        <v>3615</v>
      </c>
      <c r="F3859" s="199" t="s">
        <v>176</v>
      </c>
      <c r="G3859" s="199" t="s">
        <v>177</v>
      </c>
      <c r="H3859" s="199" t="s">
        <v>3633</v>
      </c>
      <c r="I3859" s="200" t="s">
        <v>133</v>
      </c>
      <c r="J3859" s="199" t="s">
        <v>222</v>
      </c>
      <c r="K3859" s="199" t="s">
        <v>223</v>
      </c>
      <c r="L3859" s="199" t="s">
        <v>387</v>
      </c>
      <c r="M3859" s="199" t="s">
        <v>138</v>
      </c>
      <c r="N3859" s="201">
        <v>1.3513999999999999</v>
      </c>
      <c r="O3859" s="202" t="s">
        <v>81</v>
      </c>
      <c r="P3859" s="202"/>
      <c r="Q3859" s="203">
        <f t="shared" si="222"/>
        <v>0</v>
      </c>
      <c r="R3859" s="203">
        <f t="shared" si="223"/>
        <v>0</v>
      </c>
      <c r="S3859" s="213">
        <f>IF(M3859="nvt",0,IF(O3859&gt;0,VLOOKUP(M3859,'3-Productie normen'!A:K,VLOOKUP(O3859,'3-Productie normen'!$B$34:$C$35,2,FALSE),FALSE)))</f>
        <v>0</v>
      </c>
      <c r="T3859" s="213">
        <f t="shared" si="224"/>
        <v>0</v>
      </c>
      <c r="U3859" s="572"/>
    </row>
    <row r="3860" spans="1:21" ht="14.15" customHeight="1">
      <c r="A3860" s="231">
        <v>3860</v>
      </c>
      <c r="B3860" s="262" t="s">
        <v>97</v>
      </c>
      <c r="C3860" s="199" t="s">
        <v>3469</v>
      </c>
      <c r="D3860" s="199" t="s">
        <v>2493</v>
      </c>
      <c r="E3860" s="199" t="s">
        <v>3615</v>
      </c>
      <c r="F3860" s="199" t="s">
        <v>176</v>
      </c>
      <c r="G3860" s="199" t="s">
        <v>177</v>
      </c>
      <c r="H3860" s="199" t="s">
        <v>3634</v>
      </c>
      <c r="I3860" s="200" t="s">
        <v>133</v>
      </c>
      <c r="J3860" s="199" t="s">
        <v>222</v>
      </c>
      <c r="K3860" s="199" t="s">
        <v>223</v>
      </c>
      <c r="L3860" s="199" t="s">
        <v>387</v>
      </c>
      <c r="M3860" s="199" t="s">
        <v>138</v>
      </c>
      <c r="N3860" s="201">
        <v>1.3513999999999999</v>
      </c>
      <c r="O3860" s="202" t="s">
        <v>81</v>
      </c>
      <c r="P3860" s="202"/>
      <c r="Q3860" s="203">
        <f t="shared" si="222"/>
        <v>0</v>
      </c>
      <c r="R3860" s="203">
        <f t="shared" si="223"/>
        <v>0</v>
      </c>
      <c r="S3860" s="213">
        <f>IF(M3860="nvt",0,IF(O3860&gt;0,VLOOKUP(M3860,'3-Productie normen'!A:K,VLOOKUP(O3860,'3-Productie normen'!$B$34:$C$35,2,FALSE),FALSE)))</f>
        <v>0</v>
      </c>
      <c r="T3860" s="213">
        <f t="shared" si="224"/>
        <v>0</v>
      </c>
      <c r="U3860" s="572"/>
    </row>
    <row r="3861" spans="1:21" ht="14.15" customHeight="1">
      <c r="A3861" s="231">
        <v>3861</v>
      </c>
      <c r="B3861" s="262" t="s">
        <v>97</v>
      </c>
      <c r="C3861" s="199" t="s">
        <v>3469</v>
      </c>
      <c r="D3861" s="199" t="s">
        <v>2493</v>
      </c>
      <c r="E3861" s="199" t="s">
        <v>3615</v>
      </c>
      <c r="F3861" s="199" t="s">
        <v>176</v>
      </c>
      <c r="G3861" s="199" t="s">
        <v>177</v>
      </c>
      <c r="H3861" s="199" t="s">
        <v>2628</v>
      </c>
      <c r="I3861" s="200" t="s">
        <v>133</v>
      </c>
      <c r="J3861" s="199" t="s">
        <v>222</v>
      </c>
      <c r="K3861" s="199" t="s">
        <v>223</v>
      </c>
      <c r="L3861" s="199" t="s">
        <v>387</v>
      </c>
      <c r="M3861" s="199" t="s">
        <v>138</v>
      </c>
      <c r="N3861" s="201">
        <v>1.5284</v>
      </c>
      <c r="O3861" s="202" t="s">
        <v>81</v>
      </c>
      <c r="P3861" s="202"/>
      <c r="Q3861" s="203">
        <f t="shared" si="222"/>
        <v>0</v>
      </c>
      <c r="R3861" s="203">
        <f t="shared" si="223"/>
        <v>0</v>
      </c>
      <c r="S3861" s="213">
        <f>IF(M3861="nvt",0,IF(O3861&gt;0,VLOOKUP(M3861,'3-Productie normen'!A:K,VLOOKUP(O3861,'3-Productie normen'!$B$34:$C$35,2,FALSE),FALSE)))</f>
        <v>0</v>
      </c>
      <c r="T3861" s="213">
        <f t="shared" si="224"/>
        <v>0</v>
      </c>
      <c r="U3861" s="572"/>
    </row>
    <row r="3862" spans="1:21" ht="14.15" customHeight="1">
      <c r="A3862" s="231">
        <v>3862</v>
      </c>
      <c r="B3862" s="262" t="s">
        <v>97</v>
      </c>
      <c r="C3862" s="199" t="s">
        <v>3469</v>
      </c>
      <c r="D3862" s="199" t="s">
        <v>2493</v>
      </c>
      <c r="E3862" s="199" t="s">
        <v>3615</v>
      </c>
      <c r="F3862" s="199" t="s">
        <v>176</v>
      </c>
      <c r="G3862" s="199" t="s">
        <v>177</v>
      </c>
      <c r="H3862" s="199" t="s">
        <v>3635</v>
      </c>
      <c r="I3862" s="200" t="s">
        <v>133</v>
      </c>
      <c r="J3862" s="199" t="s">
        <v>222</v>
      </c>
      <c r="K3862" s="199" t="s">
        <v>223</v>
      </c>
      <c r="L3862" s="199" t="s">
        <v>387</v>
      </c>
      <c r="M3862" s="199" t="s">
        <v>138</v>
      </c>
      <c r="N3862" s="201">
        <v>1.3513999999999999</v>
      </c>
      <c r="O3862" s="202" t="s">
        <v>81</v>
      </c>
      <c r="P3862" s="202"/>
      <c r="Q3862" s="203">
        <f t="shared" si="222"/>
        <v>0</v>
      </c>
      <c r="R3862" s="203">
        <f t="shared" si="223"/>
        <v>0</v>
      </c>
      <c r="S3862" s="213">
        <f>IF(M3862="nvt",0,IF(O3862&gt;0,VLOOKUP(M3862,'3-Productie normen'!A:K,VLOOKUP(O3862,'3-Productie normen'!$B$34:$C$35,2,FALSE),FALSE)))</f>
        <v>0</v>
      </c>
      <c r="T3862" s="213">
        <f t="shared" si="224"/>
        <v>0</v>
      </c>
      <c r="U3862" s="572"/>
    </row>
    <row r="3863" spans="1:21" ht="14.15" customHeight="1">
      <c r="A3863" s="231">
        <v>3863</v>
      </c>
      <c r="B3863" s="262" t="s">
        <v>97</v>
      </c>
      <c r="C3863" s="199" t="s">
        <v>3469</v>
      </c>
      <c r="D3863" s="199" t="s">
        <v>2493</v>
      </c>
      <c r="E3863" s="199" t="s">
        <v>3615</v>
      </c>
      <c r="F3863" s="199" t="s">
        <v>176</v>
      </c>
      <c r="G3863" s="199" t="s">
        <v>177</v>
      </c>
      <c r="H3863" s="199" t="s">
        <v>2630</v>
      </c>
      <c r="I3863" s="200" t="s">
        <v>127</v>
      </c>
      <c r="J3863" s="199" t="s">
        <v>379</v>
      </c>
      <c r="K3863" s="199" t="s">
        <v>640</v>
      </c>
      <c r="L3863" s="199" t="s">
        <v>425</v>
      </c>
      <c r="M3863" s="199" t="s">
        <v>128</v>
      </c>
      <c r="N3863" s="201">
        <v>45.408900000000003</v>
      </c>
      <c r="O3863" s="202">
        <v>255</v>
      </c>
      <c r="P3863" s="202"/>
      <c r="Q3863" s="203">
        <f t="shared" si="222"/>
        <v>0</v>
      </c>
      <c r="R3863" s="203">
        <f t="shared" si="223"/>
        <v>0</v>
      </c>
      <c r="S3863" s="213">
        <f>IF(M3863="nvt",0,IF(O3863&gt;0,VLOOKUP(M3863,'3-Productie normen'!A:K,VLOOKUP(O3863,'3-Productie normen'!$B$34:$C$35,2,FALSE),FALSE)))</f>
        <v>0</v>
      </c>
      <c r="T3863" s="213">
        <f t="shared" si="224"/>
        <v>0</v>
      </c>
      <c r="U3863" s="572"/>
    </row>
    <row r="3864" spans="1:21" ht="14.15" customHeight="1">
      <c r="A3864" s="231">
        <v>3864</v>
      </c>
      <c r="B3864" s="262" t="s">
        <v>97</v>
      </c>
      <c r="C3864" s="199" t="s">
        <v>3469</v>
      </c>
      <c r="D3864" s="199" t="s">
        <v>2493</v>
      </c>
      <c r="E3864" s="199" t="s">
        <v>3615</v>
      </c>
      <c r="F3864" s="199" t="s">
        <v>176</v>
      </c>
      <c r="G3864" s="199" t="s">
        <v>177</v>
      </c>
      <c r="H3864" s="199" t="s">
        <v>3636</v>
      </c>
      <c r="I3864" s="200" t="s">
        <v>143</v>
      </c>
      <c r="J3864" s="199" t="s">
        <v>209</v>
      </c>
      <c r="K3864" s="199" t="s">
        <v>210</v>
      </c>
      <c r="L3864" s="199" t="s">
        <v>143</v>
      </c>
      <c r="M3864" s="199" t="s">
        <v>143</v>
      </c>
      <c r="N3864" s="201">
        <v>1.819</v>
      </c>
      <c r="O3864" s="202"/>
      <c r="P3864" s="202"/>
      <c r="Q3864" s="203">
        <f t="shared" si="222"/>
        <v>0</v>
      </c>
      <c r="R3864" s="203">
        <f t="shared" si="223"/>
        <v>0</v>
      </c>
      <c r="S3864" s="213">
        <f>IF(M3864="nvt",0,IF(O3864&gt;0,VLOOKUP(M3864,'3-Productie normen'!A:K,VLOOKUP(O3864,'3-Productie normen'!$B$34:$C$35,2,FALSE),FALSE)))</f>
        <v>0</v>
      </c>
      <c r="T3864" s="213">
        <f t="shared" si="224"/>
        <v>0</v>
      </c>
      <c r="U3864" s="572"/>
    </row>
    <row r="3865" spans="1:21" ht="14.15" customHeight="1">
      <c r="A3865" s="232">
        <v>3865</v>
      </c>
      <c r="B3865" s="262" t="s">
        <v>97</v>
      </c>
      <c r="C3865" s="199" t="s">
        <v>3469</v>
      </c>
      <c r="D3865" s="199" t="s">
        <v>2493</v>
      </c>
      <c r="E3865" s="199" t="s">
        <v>3615</v>
      </c>
      <c r="F3865" s="199" t="s">
        <v>176</v>
      </c>
      <c r="G3865" s="199" t="s">
        <v>177</v>
      </c>
      <c r="H3865" s="199" t="s">
        <v>3637</v>
      </c>
      <c r="I3865" s="200" t="s">
        <v>143</v>
      </c>
      <c r="J3865" s="199" t="s">
        <v>209</v>
      </c>
      <c r="K3865" s="199" t="s">
        <v>210</v>
      </c>
      <c r="L3865" s="199" t="s">
        <v>143</v>
      </c>
      <c r="M3865" s="199" t="s">
        <v>143</v>
      </c>
      <c r="N3865" s="201">
        <v>0.90349999999999997</v>
      </c>
      <c r="O3865" s="202"/>
      <c r="P3865" s="202"/>
      <c r="Q3865" s="203">
        <f t="shared" si="222"/>
        <v>0</v>
      </c>
      <c r="R3865" s="203">
        <f t="shared" si="223"/>
        <v>0</v>
      </c>
      <c r="S3865" s="213">
        <f>IF(M3865="nvt",0,IF(O3865&gt;0,VLOOKUP(M3865,'3-Productie normen'!A:K,VLOOKUP(O3865,'3-Productie normen'!$B$34:$C$35,2,FALSE),FALSE)))</f>
        <v>0</v>
      </c>
      <c r="T3865" s="213">
        <f t="shared" si="224"/>
        <v>0</v>
      </c>
      <c r="U3865" s="572"/>
    </row>
    <row r="3866" spans="1:21" ht="14.15" customHeight="1">
      <c r="A3866" s="231">
        <v>3866</v>
      </c>
      <c r="B3866" s="262" t="s">
        <v>97</v>
      </c>
      <c r="C3866" s="199" t="s">
        <v>3469</v>
      </c>
      <c r="D3866" s="199" t="s">
        <v>2493</v>
      </c>
      <c r="E3866" s="199" t="s">
        <v>3615</v>
      </c>
      <c r="F3866" s="199" t="s">
        <v>176</v>
      </c>
      <c r="G3866" s="199" t="s">
        <v>177</v>
      </c>
      <c r="H3866" s="199" t="s">
        <v>3638</v>
      </c>
      <c r="I3866" s="200" t="s">
        <v>143</v>
      </c>
      <c r="J3866" s="199" t="s">
        <v>209</v>
      </c>
      <c r="K3866" s="199" t="s">
        <v>210</v>
      </c>
      <c r="L3866" s="199" t="s">
        <v>143</v>
      </c>
      <c r="M3866" s="199" t="s">
        <v>143</v>
      </c>
      <c r="N3866" s="201">
        <v>2.0790000000000002</v>
      </c>
      <c r="O3866" s="202"/>
      <c r="P3866" s="202"/>
      <c r="Q3866" s="203">
        <f t="shared" si="222"/>
        <v>0</v>
      </c>
      <c r="R3866" s="203">
        <f t="shared" si="223"/>
        <v>0</v>
      </c>
      <c r="S3866" s="213">
        <f>IF(M3866="nvt",0,IF(O3866&gt;0,VLOOKUP(M3866,'3-Productie normen'!A:K,VLOOKUP(O3866,'3-Productie normen'!$B$34:$C$35,2,FALSE),FALSE)))</f>
        <v>0</v>
      </c>
      <c r="T3866" s="213">
        <f t="shared" si="224"/>
        <v>0</v>
      </c>
      <c r="U3866" s="572"/>
    </row>
    <row r="3867" spans="1:21" ht="14.15" customHeight="1">
      <c r="A3867" s="231">
        <v>3867</v>
      </c>
      <c r="B3867" s="262" t="s">
        <v>97</v>
      </c>
      <c r="C3867" s="199" t="s">
        <v>3469</v>
      </c>
      <c r="D3867" s="199" t="s">
        <v>2493</v>
      </c>
      <c r="E3867" s="199" t="s">
        <v>3615</v>
      </c>
      <c r="F3867" s="199" t="s">
        <v>176</v>
      </c>
      <c r="G3867" s="199" t="s">
        <v>177</v>
      </c>
      <c r="H3867" s="199" t="s">
        <v>2631</v>
      </c>
      <c r="I3867" s="200" t="s">
        <v>127</v>
      </c>
      <c r="J3867" s="199" t="s">
        <v>1010</v>
      </c>
      <c r="K3867" s="199" t="s">
        <v>1010</v>
      </c>
      <c r="L3867" s="199" t="s">
        <v>180</v>
      </c>
      <c r="M3867" s="199" t="s">
        <v>128</v>
      </c>
      <c r="N3867" s="201">
        <v>60.660699999999999</v>
      </c>
      <c r="O3867" s="202">
        <v>255</v>
      </c>
      <c r="P3867" s="202"/>
      <c r="Q3867" s="203">
        <f t="shared" si="222"/>
        <v>0</v>
      </c>
      <c r="R3867" s="203">
        <f t="shared" si="223"/>
        <v>0</v>
      </c>
      <c r="S3867" s="213">
        <f>IF(M3867="nvt",0,IF(O3867&gt;0,VLOOKUP(M3867,'3-Productie normen'!A:K,VLOOKUP(O3867,'3-Productie normen'!$B$34:$C$35,2,FALSE),FALSE)))</f>
        <v>0</v>
      </c>
      <c r="T3867" s="213">
        <f t="shared" si="224"/>
        <v>0</v>
      </c>
      <c r="U3867" s="572"/>
    </row>
    <row r="3868" spans="1:21" ht="14.15" customHeight="1">
      <c r="A3868" s="231">
        <v>3868</v>
      </c>
      <c r="B3868" s="262" t="s">
        <v>97</v>
      </c>
      <c r="C3868" s="199" t="s">
        <v>3469</v>
      </c>
      <c r="D3868" s="199" t="s">
        <v>2493</v>
      </c>
      <c r="E3868" s="199" t="s">
        <v>3615</v>
      </c>
      <c r="F3868" s="199" t="s">
        <v>176</v>
      </c>
      <c r="G3868" s="199" t="s">
        <v>177</v>
      </c>
      <c r="H3868" s="199" t="s">
        <v>2633</v>
      </c>
      <c r="I3868" s="200" t="s">
        <v>127</v>
      </c>
      <c r="J3868" s="199" t="s">
        <v>255</v>
      </c>
      <c r="K3868" s="199" t="s">
        <v>256</v>
      </c>
      <c r="L3868" s="199" t="s">
        <v>180</v>
      </c>
      <c r="M3868" s="199" t="s">
        <v>128</v>
      </c>
      <c r="N3868" s="201">
        <v>62.164299999999997</v>
      </c>
      <c r="O3868" s="202">
        <v>255</v>
      </c>
      <c r="P3868" s="202"/>
      <c r="Q3868" s="203">
        <f t="shared" si="222"/>
        <v>0</v>
      </c>
      <c r="R3868" s="203">
        <f t="shared" si="223"/>
        <v>0</v>
      </c>
      <c r="S3868" s="213">
        <f>IF(M3868="nvt",0,IF(O3868&gt;0,VLOOKUP(M3868,'3-Productie normen'!A:K,VLOOKUP(O3868,'3-Productie normen'!$B$34:$C$35,2,FALSE),FALSE)))</f>
        <v>0</v>
      </c>
      <c r="T3868" s="213">
        <f t="shared" si="224"/>
        <v>0</v>
      </c>
      <c r="U3868" s="572"/>
    </row>
    <row r="3869" spans="1:21" ht="14.15" customHeight="1">
      <c r="A3869" s="231">
        <v>3869</v>
      </c>
      <c r="B3869" s="262" t="s">
        <v>97</v>
      </c>
      <c r="C3869" s="199" t="s">
        <v>3469</v>
      </c>
      <c r="D3869" s="199" t="s">
        <v>2493</v>
      </c>
      <c r="E3869" s="199" t="s">
        <v>3615</v>
      </c>
      <c r="F3869" s="199" t="s">
        <v>176</v>
      </c>
      <c r="G3869" s="199" t="s">
        <v>177</v>
      </c>
      <c r="H3869" s="199" t="s">
        <v>2635</v>
      </c>
      <c r="I3869" s="200" t="s">
        <v>127</v>
      </c>
      <c r="J3869" s="199" t="s">
        <v>379</v>
      </c>
      <c r="K3869" s="199" t="s">
        <v>379</v>
      </c>
      <c r="L3869" s="199" t="s">
        <v>180</v>
      </c>
      <c r="M3869" s="199" t="s">
        <v>128</v>
      </c>
      <c r="N3869" s="201">
        <v>161.5411</v>
      </c>
      <c r="O3869" s="202">
        <v>255</v>
      </c>
      <c r="P3869" s="202"/>
      <c r="Q3869" s="203">
        <f t="shared" si="222"/>
        <v>0</v>
      </c>
      <c r="R3869" s="203">
        <f t="shared" si="223"/>
        <v>0</v>
      </c>
      <c r="S3869" s="213">
        <f>IF(M3869="nvt",0,IF(O3869&gt;0,VLOOKUP(M3869,'3-Productie normen'!A:K,VLOOKUP(O3869,'3-Productie normen'!$B$34:$C$35,2,FALSE),FALSE)))</f>
        <v>0</v>
      </c>
      <c r="T3869" s="213">
        <f t="shared" si="224"/>
        <v>0</v>
      </c>
      <c r="U3869" s="572"/>
    </row>
    <row r="3870" spans="1:21" ht="14.15" customHeight="1">
      <c r="A3870" s="231">
        <v>3870</v>
      </c>
      <c r="B3870" s="262" t="s">
        <v>97</v>
      </c>
      <c r="C3870" s="199" t="s">
        <v>3469</v>
      </c>
      <c r="D3870" s="199" t="s">
        <v>2493</v>
      </c>
      <c r="E3870" s="199" t="s">
        <v>3615</v>
      </c>
      <c r="F3870" s="199" t="s">
        <v>176</v>
      </c>
      <c r="G3870" s="199" t="s">
        <v>177</v>
      </c>
      <c r="H3870" s="199" t="s">
        <v>3518</v>
      </c>
      <c r="I3870" s="200" t="s">
        <v>127</v>
      </c>
      <c r="J3870" s="199" t="s">
        <v>379</v>
      </c>
      <c r="K3870" s="199" t="s">
        <v>379</v>
      </c>
      <c r="L3870" s="199" t="s">
        <v>180</v>
      </c>
      <c r="M3870" s="199" t="s">
        <v>128</v>
      </c>
      <c r="N3870" s="201">
        <v>260.84649999999999</v>
      </c>
      <c r="O3870" s="202">
        <v>255</v>
      </c>
      <c r="P3870" s="202"/>
      <c r="Q3870" s="203">
        <f t="shared" si="222"/>
        <v>0</v>
      </c>
      <c r="R3870" s="203">
        <f t="shared" si="223"/>
        <v>0</v>
      </c>
      <c r="S3870" s="213">
        <f>IF(M3870="nvt",0,IF(O3870&gt;0,VLOOKUP(M3870,'3-Productie normen'!A:K,VLOOKUP(O3870,'3-Productie normen'!$B$34:$C$35,2,FALSE),FALSE)))</f>
        <v>0</v>
      </c>
      <c r="T3870" s="213">
        <f t="shared" si="224"/>
        <v>0</v>
      </c>
      <c r="U3870" s="572"/>
    </row>
    <row r="3871" spans="1:21" ht="14.15" customHeight="1">
      <c r="A3871" s="231">
        <v>3871</v>
      </c>
      <c r="B3871" s="262" t="s">
        <v>97</v>
      </c>
      <c r="C3871" s="199" t="s">
        <v>3469</v>
      </c>
      <c r="D3871" s="199" t="s">
        <v>2493</v>
      </c>
      <c r="E3871" s="199" t="s">
        <v>3615</v>
      </c>
      <c r="F3871" s="199" t="s">
        <v>176</v>
      </c>
      <c r="G3871" s="199" t="s">
        <v>177</v>
      </c>
      <c r="H3871" s="199" t="s">
        <v>3522</v>
      </c>
      <c r="I3871" s="200" t="s">
        <v>143</v>
      </c>
      <c r="J3871" s="199" t="s">
        <v>209</v>
      </c>
      <c r="K3871" s="199" t="s">
        <v>220</v>
      </c>
      <c r="L3871" s="199" t="s">
        <v>143</v>
      </c>
      <c r="M3871" s="199" t="s">
        <v>143</v>
      </c>
      <c r="N3871" s="201">
        <v>8.7402999999999995</v>
      </c>
      <c r="O3871" s="202"/>
      <c r="P3871" s="202"/>
      <c r="Q3871" s="203">
        <f t="shared" si="222"/>
        <v>0</v>
      </c>
      <c r="R3871" s="203">
        <f t="shared" si="223"/>
        <v>0</v>
      </c>
      <c r="S3871" s="213">
        <f>IF(M3871="nvt",0,IF(O3871&gt;0,VLOOKUP(M3871,'3-Productie normen'!A:K,VLOOKUP(O3871,'3-Productie normen'!$B$34:$C$35,2,FALSE),FALSE)))</f>
        <v>0</v>
      </c>
      <c r="T3871" s="213">
        <f t="shared" si="224"/>
        <v>0</v>
      </c>
      <c r="U3871" s="572"/>
    </row>
    <row r="3872" spans="1:21" ht="14.15" customHeight="1">
      <c r="A3872" s="231">
        <v>3872</v>
      </c>
      <c r="B3872" s="262" t="s">
        <v>97</v>
      </c>
      <c r="C3872" s="199" t="s">
        <v>3469</v>
      </c>
      <c r="D3872" s="199" t="s">
        <v>2493</v>
      </c>
      <c r="E3872" s="199" t="s">
        <v>3615</v>
      </c>
      <c r="F3872" s="199" t="s">
        <v>176</v>
      </c>
      <c r="G3872" s="199" t="s">
        <v>177</v>
      </c>
      <c r="H3872" s="199" t="s">
        <v>3639</v>
      </c>
      <c r="I3872" s="200" t="s">
        <v>130</v>
      </c>
      <c r="J3872" s="199" t="s">
        <v>222</v>
      </c>
      <c r="K3872" s="199" t="s">
        <v>237</v>
      </c>
      <c r="L3872" s="199" t="s">
        <v>180</v>
      </c>
      <c r="M3872" s="199" t="s">
        <v>238</v>
      </c>
      <c r="N3872" s="201">
        <v>32.494900000000001</v>
      </c>
      <c r="O3872" s="202" t="s">
        <v>81</v>
      </c>
      <c r="P3872" s="202"/>
      <c r="Q3872" s="203">
        <f t="shared" si="222"/>
        <v>0</v>
      </c>
      <c r="R3872" s="203">
        <f t="shared" si="223"/>
        <v>0</v>
      </c>
      <c r="S3872" s="213">
        <f>IF(M3872="nvt",0,IF(O3872&gt;0,VLOOKUP(M3872,'3-Productie normen'!A:K,VLOOKUP(O3872,'3-Productie normen'!$B$34:$C$35,2,FALSE),FALSE)))</f>
        <v>0</v>
      </c>
      <c r="T3872" s="213">
        <f t="shared" si="224"/>
        <v>0</v>
      </c>
      <c r="U3872" s="572"/>
    </row>
    <row r="3873" spans="1:21" ht="14.15" customHeight="1">
      <c r="A3873" s="232">
        <v>3873</v>
      </c>
      <c r="B3873" s="262" t="s">
        <v>97</v>
      </c>
      <c r="C3873" s="199" t="s">
        <v>3469</v>
      </c>
      <c r="D3873" s="199" t="s">
        <v>2493</v>
      </c>
      <c r="E3873" s="199" t="s">
        <v>3615</v>
      </c>
      <c r="F3873" s="199" t="s">
        <v>176</v>
      </c>
      <c r="G3873" s="199" t="s">
        <v>177</v>
      </c>
      <c r="H3873" s="199" t="s">
        <v>3640</v>
      </c>
      <c r="I3873" s="200" t="s">
        <v>130</v>
      </c>
      <c r="J3873" s="199" t="s">
        <v>222</v>
      </c>
      <c r="K3873" s="199" t="s">
        <v>237</v>
      </c>
      <c r="L3873" s="199" t="s">
        <v>180</v>
      </c>
      <c r="M3873" s="199" t="s">
        <v>238</v>
      </c>
      <c r="N3873" s="201">
        <v>85.735900000000001</v>
      </c>
      <c r="O3873" s="202" t="s">
        <v>81</v>
      </c>
      <c r="P3873" s="202"/>
      <c r="Q3873" s="203">
        <f t="shared" si="222"/>
        <v>0</v>
      </c>
      <c r="R3873" s="203">
        <f t="shared" si="223"/>
        <v>0</v>
      </c>
      <c r="S3873" s="213">
        <f>IF(M3873="nvt",0,IF(O3873&gt;0,VLOOKUP(M3873,'3-Productie normen'!A:K,VLOOKUP(O3873,'3-Productie normen'!$B$34:$C$35,2,FALSE),FALSE)))</f>
        <v>0</v>
      </c>
      <c r="T3873" s="213">
        <f t="shared" si="224"/>
        <v>0</v>
      </c>
      <c r="U3873" s="572"/>
    </row>
    <row r="3874" spans="1:21" ht="14.15" customHeight="1">
      <c r="A3874" s="231">
        <v>3874</v>
      </c>
      <c r="B3874" s="262" t="s">
        <v>97</v>
      </c>
      <c r="C3874" s="199" t="s">
        <v>3469</v>
      </c>
      <c r="D3874" s="199" t="s">
        <v>2493</v>
      </c>
      <c r="E3874" s="199" t="s">
        <v>3615</v>
      </c>
      <c r="F3874" s="199" t="s">
        <v>176</v>
      </c>
      <c r="G3874" s="199" t="s">
        <v>177</v>
      </c>
      <c r="H3874" s="199" t="s">
        <v>3641</v>
      </c>
      <c r="I3874" s="200" t="s">
        <v>143</v>
      </c>
      <c r="J3874" s="199" t="s">
        <v>255</v>
      </c>
      <c r="K3874" s="199" t="s">
        <v>566</v>
      </c>
      <c r="L3874" s="199" t="s">
        <v>387</v>
      </c>
      <c r="M3874" s="199" t="s">
        <v>143</v>
      </c>
      <c r="N3874" s="201">
        <v>1.56</v>
      </c>
      <c r="O3874" s="202"/>
      <c r="P3874" s="202"/>
      <c r="Q3874" s="203">
        <f t="shared" si="222"/>
        <v>0</v>
      </c>
      <c r="R3874" s="203">
        <f t="shared" si="223"/>
        <v>0</v>
      </c>
      <c r="S3874" s="213">
        <f>IF(M3874="nvt",0,IF(O3874&gt;0,VLOOKUP(M3874,'3-Productie normen'!A:K,VLOOKUP(O3874,'3-Productie normen'!$B$34:$C$35,2,FALSE),FALSE)))</f>
        <v>0</v>
      </c>
      <c r="T3874" s="213">
        <f t="shared" si="224"/>
        <v>0</v>
      </c>
      <c r="U3874" s="572"/>
    </row>
    <row r="3875" spans="1:21" ht="14.15" customHeight="1">
      <c r="A3875" s="231">
        <v>3875</v>
      </c>
      <c r="B3875" s="262" t="s">
        <v>97</v>
      </c>
      <c r="C3875" s="199" t="s">
        <v>3469</v>
      </c>
      <c r="D3875" s="199" t="s">
        <v>2493</v>
      </c>
      <c r="E3875" s="199" t="s">
        <v>3615</v>
      </c>
      <c r="F3875" s="199" t="s">
        <v>176</v>
      </c>
      <c r="G3875" s="199" t="s">
        <v>177</v>
      </c>
      <c r="H3875" s="199" t="s">
        <v>3642</v>
      </c>
      <c r="I3875" s="200" t="s">
        <v>143</v>
      </c>
      <c r="J3875" s="199" t="s">
        <v>209</v>
      </c>
      <c r="K3875" s="199" t="s">
        <v>215</v>
      </c>
      <c r="L3875" s="199" t="s">
        <v>180</v>
      </c>
      <c r="M3875" s="199" t="s">
        <v>143</v>
      </c>
      <c r="N3875" s="201">
        <v>4.2903000000000002</v>
      </c>
      <c r="O3875" s="202"/>
      <c r="P3875" s="202"/>
      <c r="Q3875" s="203">
        <f t="shared" si="222"/>
        <v>0</v>
      </c>
      <c r="R3875" s="203">
        <f t="shared" si="223"/>
        <v>0</v>
      </c>
      <c r="S3875" s="213">
        <f>IF(M3875="nvt",0,IF(O3875&gt;0,VLOOKUP(M3875,'3-Productie normen'!A:K,VLOOKUP(O3875,'3-Productie normen'!$B$34:$C$35,2,FALSE),FALSE)))</f>
        <v>0</v>
      </c>
      <c r="T3875" s="213">
        <f t="shared" si="224"/>
        <v>0</v>
      </c>
      <c r="U3875" s="572"/>
    </row>
    <row r="3876" spans="1:21" ht="14.15" customHeight="1">
      <c r="A3876" s="231">
        <v>3876</v>
      </c>
      <c r="B3876" s="262" t="s">
        <v>97</v>
      </c>
      <c r="C3876" s="199" t="s">
        <v>3469</v>
      </c>
      <c r="D3876" s="199" t="s">
        <v>2493</v>
      </c>
      <c r="E3876" s="199" t="s">
        <v>3615</v>
      </c>
      <c r="F3876" s="199" t="s">
        <v>176</v>
      </c>
      <c r="G3876" s="199" t="s">
        <v>177</v>
      </c>
      <c r="H3876" s="199" t="s">
        <v>3643</v>
      </c>
      <c r="I3876" s="200" t="s">
        <v>130</v>
      </c>
      <c r="J3876" s="199" t="s">
        <v>222</v>
      </c>
      <c r="K3876" s="199" t="s">
        <v>237</v>
      </c>
      <c r="L3876" s="199" t="s">
        <v>180</v>
      </c>
      <c r="M3876" s="199" t="s">
        <v>238</v>
      </c>
      <c r="N3876" s="201">
        <v>65.239900000000006</v>
      </c>
      <c r="O3876" s="202" t="s">
        <v>81</v>
      </c>
      <c r="P3876" s="202"/>
      <c r="Q3876" s="203">
        <f t="shared" si="222"/>
        <v>0</v>
      </c>
      <c r="R3876" s="203">
        <f t="shared" si="223"/>
        <v>0</v>
      </c>
      <c r="S3876" s="213">
        <f>IF(M3876="nvt",0,IF(O3876&gt;0,VLOOKUP(M3876,'3-Productie normen'!A:K,VLOOKUP(O3876,'3-Productie normen'!$B$34:$C$35,2,FALSE),FALSE)))</f>
        <v>0</v>
      </c>
      <c r="T3876" s="213">
        <f t="shared" si="224"/>
        <v>0</v>
      </c>
      <c r="U3876" s="572"/>
    </row>
    <row r="3877" spans="1:21" ht="14.15" customHeight="1">
      <c r="A3877" s="231">
        <v>3877</v>
      </c>
      <c r="B3877" s="262" t="s">
        <v>97</v>
      </c>
      <c r="C3877" s="199" t="s">
        <v>3469</v>
      </c>
      <c r="D3877" s="199" t="s">
        <v>2493</v>
      </c>
      <c r="E3877" s="199" t="s">
        <v>3615</v>
      </c>
      <c r="F3877" s="199" t="s">
        <v>176</v>
      </c>
      <c r="G3877" s="199" t="s">
        <v>177</v>
      </c>
      <c r="H3877" s="199" t="s">
        <v>3644</v>
      </c>
      <c r="I3877" s="200" t="s">
        <v>130</v>
      </c>
      <c r="J3877" s="199" t="s">
        <v>209</v>
      </c>
      <c r="K3877" s="199" t="s">
        <v>220</v>
      </c>
      <c r="L3877" s="199" t="s">
        <v>180</v>
      </c>
      <c r="M3877" s="199" t="s">
        <v>140</v>
      </c>
      <c r="N3877" s="201">
        <v>21.440200000000001</v>
      </c>
      <c r="O3877" s="202" t="s">
        <v>81</v>
      </c>
      <c r="P3877" s="202"/>
      <c r="Q3877" s="203">
        <f t="shared" si="222"/>
        <v>0</v>
      </c>
      <c r="R3877" s="203">
        <f t="shared" si="223"/>
        <v>0</v>
      </c>
      <c r="S3877" s="213">
        <f>IF(M3877="nvt",0,IF(O3877&gt;0,VLOOKUP(M3877,'3-Productie normen'!A:K,VLOOKUP(O3877,'3-Productie normen'!$B$34:$C$35,2,FALSE),FALSE)))</f>
        <v>0</v>
      </c>
      <c r="T3877" s="213">
        <f t="shared" si="224"/>
        <v>0</v>
      </c>
      <c r="U3877" s="572"/>
    </row>
    <row r="3878" spans="1:21" ht="14.15" customHeight="1">
      <c r="A3878" s="231">
        <v>3878</v>
      </c>
      <c r="B3878" s="262" t="s">
        <v>97</v>
      </c>
      <c r="C3878" s="199" t="s">
        <v>3469</v>
      </c>
      <c r="D3878" s="199" t="s">
        <v>2493</v>
      </c>
      <c r="E3878" s="199" t="s">
        <v>3615</v>
      </c>
      <c r="F3878" s="199" t="s">
        <v>176</v>
      </c>
      <c r="G3878" s="199" t="s">
        <v>177</v>
      </c>
      <c r="H3878" s="199" t="s">
        <v>3645</v>
      </c>
      <c r="I3878" s="200" t="s">
        <v>123</v>
      </c>
      <c r="J3878" s="199" t="s">
        <v>179</v>
      </c>
      <c r="K3878" s="199" t="s">
        <v>179</v>
      </c>
      <c r="L3878" s="199" t="s">
        <v>180</v>
      </c>
      <c r="M3878" s="199" t="s">
        <v>122</v>
      </c>
      <c r="N3878" s="201">
        <v>54.646500000000003</v>
      </c>
      <c r="O3878" s="202" t="s">
        <v>81</v>
      </c>
      <c r="P3878" s="202"/>
      <c r="Q3878" s="203">
        <f t="shared" si="222"/>
        <v>0</v>
      </c>
      <c r="R3878" s="203">
        <f t="shared" si="223"/>
        <v>0</v>
      </c>
      <c r="S3878" s="213">
        <f>IF(M3878="nvt",0,IF(O3878&gt;0,VLOOKUP(M3878,'3-Productie normen'!A:K,VLOOKUP(O3878,'3-Productie normen'!$B$34:$C$35,2,FALSE),FALSE)))</f>
        <v>0</v>
      </c>
      <c r="T3878" s="213">
        <f t="shared" si="224"/>
        <v>0</v>
      </c>
      <c r="U3878" s="572"/>
    </row>
    <row r="3879" spans="1:21" ht="14.15" customHeight="1">
      <c r="A3879" s="231">
        <v>3879</v>
      </c>
      <c r="B3879" s="262" t="s">
        <v>97</v>
      </c>
      <c r="C3879" s="199" t="s">
        <v>3469</v>
      </c>
      <c r="D3879" s="199" t="s">
        <v>2493</v>
      </c>
      <c r="E3879" s="199" t="s">
        <v>3615</v>
      </c>
      <c r="F3879" s="199" t="s">
        <v>176</v>
      </c>
      <c r="G3879" s="199" t="s">
        <v>177</v>
      </c>
      <c r="H3879" s="199" t="s">
        <v>3646</v>
      </c>
      <c r="I3879" s="200" t="s">
        <v>123</v>
      </c>
      <c r="J3879" s="199" t="s">
        <v>179</v>
      </c>
      <c r="K3879" s="199" t="s">
        <v>187</v>
      </c>
      <c r="L3879" s="199" t="s">
        <v>180</v>
      </c>
      <c r="M3879" s="199" t="s">
        <v>122</v>
      </c>
      <c r="N3879" s="201">
        <v>16.918099999999999</v>
      </c>
      <c r="O3879" s="202" t="s">
        <v>81</v>
      </c>
      <c r="P3879" s="202"/>
      <c r="Q3879" s="203">
        <f t="shared" si="222"/>
        <v>0</v>
      </c>
      <c r="R3879" s="203">
        <f t="shared" si="223"/>
        <v>0</v>
      </c>
      <c r="S3879" s="213">
        <f>IF(M3879="nvt",0,IF(O3879&gt;0,VLOOKUP(M3879,'3-Productie normen'!A:K,VLOOKUP(O3879,'3-Productie normen'!$B$34:$C$35,2,FALSE),FALSE)))</f>
        <v>0</v>
      </c>
      <c r="T3879" s="213">
        <f t="shared" si="224"/>
        <v>0</v>
      </c>
      <c r="U3879" s="572"/>
    </row>
    <row r="3880" spans="1:21" ht="14.15" customHeight="1">
      <c r="A3880" s="231">
        <v>3880</v>
      </c>
      <c r="B3880" s="262" t="s">
        <v>97</v>
      </c>
      <c r="C3880" s="199" t="s">
        <v>3469</v>
      </c>
      <c r="D3880" s="199" t="s">
        <v>2493</v>
      </c>
      <c r="E3880" s="199" t="s">
        <v>3615</v>
      </c>
      <c r="F3880" s="199" t="s">
        <v>176</v>
      </c>
      <c r="G3880" s="199" t="s">
        <v>177</v>
      </c>
      <c r="H3880" s="199" t="s">
        <v>3647</v>
      </c>
      <c r="I3880" s="200" t="s">
        <v>143</v>
      </c>
      <c r="J3880" s="199" t="s">
        <v>179</v>
      </c>
      <c r="K3880" s="199" t="s">
        <v>187</v>
      </c>
      <c r="L3880" s="199" t="s">
        <v>143</v>
      </c>
      <c r="M3880" s="199" t="s">
        <v>143</v>
      </c>
      <c r="N3880" s="201">
        <v>0.54349999999999998</v>
      </c>
      <c r="O3880" s="202"/>
      <c r="P3880" s="202"/>
      <c r="Q3880" s="203">
        <f t="shared" si="222"/>
        <v>0</v>
      </c>
      <c r="R3880" s="203">
        <f t="shared" si="223"/>
        <v>0</v>
      </c>
      <c r="S3880" s="213">
        <f>IF(M3880="nvt",0,IF(O3880&gt;0,VLOOKUP(M3880,'3-Productie normen'!A:K,VLOOKUP(O3880,'3-Productie normen'!$B$34:$C$35,2,FALSE),FALSE)))</f>
        <v>0</v>
      </c>
      <c r="T3880" s="213">
        <f t="shared" si="224"/>
        <v>0</v>
      </c>
      <c r="U3880" s="572"/>
    </row>
    <row r="3881" spans="1:21" ht="14.15" customHeight="1">
      <c r="A3881" s="232">
        <v>3881</v>
      </c>
      <c r="B3881" s="262" t="s">
        <v>97</v>
      </c>
      <c r="C3881" s="199" t="s">
        <v>3469</v>
      </c>
      <c r="D3881" s="199" t="s">
        <v>2493</v>
      </c>
      <c r="E3881" s="199" t="s">
        <v>3615</v>
      </c>
      <c r="F3881" s="199" t="s">
        <v>176</v>
      </c>
      <c r="G3881" s="199" t="s">
        <v>407</v>
      </c>
      <c r="H3881" s="199" t="s">
        <v>408</v>
      </c>
      <c r="I3881" s="200" t="s">
        <v>123</v>
      </c>
      <c r="J3881" s="199" t="s">
        <v>179</v>
      </c>
      <c r="K3881" s="199" t="s">
        <v>179</v>
      </c>
      <c r="L3881" s="199" t="s">
        <v>180</v>
      </c>
      <c r="M3881" s="199" t="s">
        <v>122</v>
      </c>
      <c r="N3881" s="201">
        <v>15.564299999999999</v>
      </c>
      <c r="O3881" s="202" t="s">
        <v>81</v>
      </c>
      <c r="P3881" s="202"/>
      <c r="Q3881" s="203">
        <f t="shared" si="222"/>
        <v>0</v>
      </c>
      <c r="R3881" s="203">
        <f t="shared" si="223"/>
        <v>0</v>
      </c>
      <c r="S3881" s="213">
        <f>IF(M3881="nvt",0,IF(O3881&gt;0,VLOOKUP(M3881,'3-Productie normen'!A:K,VLOOKUP(O3881,'3-Productie normen'!$B$34:$C$35,2,FALSE),FALSE)))</f>
        <v>0</v>
      </c>
      <c r="T3881" s="213">
        <f t="shared" si="224"/>
        <v>0</v>
      </c>
      <c r="U3881" s="572"/>
    </row>
    <row r="3882" spans="1:21" ht="14.15" customHeight="1">
      <c r="A3882" s="231">
        <v>3882</v>
      </c>
      <c r="B3882" s="262" t="s">
        <v>97</v>
      </c>
      <c r="C3882" s="199" t="s">
        <v>3469</v>
      </c>
      <c r="D3882" s="199" t="s">
        <v>2493</v>
      </c>
      <c r="E3882" s="199" t="s">
        <v>3615</v>
      </c>
      <c r="F3882" s="199" t="s">
        <v>176</v>
      </c>
      <c r="G3882" s="199" t="s">
        <v>407</v>
      </c>
      <c r="H3882" s="199" t="s">
        <v>409</v>
      </c>
      <c r="I3882" s="200" t="s">
        <v>123</v>
      </c>
      <c r="J3882" s="199" t="s">
        <v>179</v>
      </c>
      <c r="K3882" s="199" t="s">
        <v>179</v>
      </c>
      <c r="L3882" s="199" t="s">
        <v>180</v>
      </c>
      <c r="M3882" s="199" t="s">
        <v>122</v>
      </c>
      <c r="N3882" s="201">
        <v>16.6538</v>
      </c>
      <c r="O3882" s="202" t="s">
        <v>81</v>
      </c>
      <c r="P3882" s="202"/>
      <c r="Q3882" s="203">
        <f t="shared" si="222"/>
        <v>0</v>
      </c>
      <c r="R3882" s="203">
        <f t="shared" si="223"/>
        <v>0</v>
      </c>
      <c r="S3882" s="213">
        <f>IF(M3882="nvt",0,IF(O3882&gt;0,VLOOKUP(M3882,'3-Productie normen'!A:K,VLOOKUP(O3882,'3-Productie normen'!$B$34:$C$35,2,FALSE),FALSE)))</f>
        <v>0</v>
      </c>
      <c r="T3882" s="213">
        <f t="shared" si="224"/>
        <v>0</v>
      </c>
      <c r="U3882" s="572"/>
    </row>
    <row r="3883" spans="1:21" ht="14.15" customHeight="1">
      <c r="A3883" s="231">
        <v>3883</v>
      </c>
      <c r="B3883" s="262" t="s">
        <v>97</v>
      </c>
      <c r="C3883" s="199" t="s">
        <v>3469</v>
      </c>
      <c r="D3883" s="199" t="s">
        <v>2493</v>
      </c>
      <c r="E3883" s="199" t="s">
        <v>3615</v>
      </c>
      <c r="F3883" s="199" t="s">
        <v>176</v>
      </c>
      <c r="G3883" s="199" t="s">
        <v>407</v>
      </c>
      <c r="H3883" s="199" t="s">
        <v>410</v>
      </c>
      <c r="I3883" s="200" t="s">
        <v>123</v>
      </c>
      <c r="J3883" s="199" t="s">
        <v>179</v>
      </c>
      <c r="K3883" s="199" t="s">
        <v>179</v>
      </c>
      <c r="L3883" s="199" t="s">
        <v>180</v>
      </c>
      <c r="M3883" s="199" t="s">
        <v>122</v>
      </c>
      <c r="N3883" s="201">
        <v>16.6538</v>
      </c>
      <c r="O3883" s="202" t="s">
        <v>81</v>
      </c>
      <c r="P3883" s="202"/>
      <c r="Q3883" s="203">
        <f t="shared" si="222"/>
        <v>0</v>
      </c>
      <c r="R3883" s="203">
        <f t="shared" si="223"/>
        <v>0</v>
      </c>
      <c r="S3883" s="213">
        <f>IF(M3883="nvt",0,IF(O3883&gt;0,VLOOKUP(M3883,'3-Productie normen'!A:K,VLOOKUP(O3883,'3-Productie normen'!$B$34:$C$35,2,FALSE),FALSE)))</f>
        <v>0</v>
      </c>
      <c r="T3883" s="213">
        <f t="shared" si="224"/>
        <v>0</v>
      </c>
      <c r="U3883" s="572"/>
    </row>
    <row r="3884" spans="1:21" ht="14.15" customHeight="1">
      <c r="A3884" s="231">
        <v>3884</v>
      </c>
      <c r="B3884" s="262" t="s">
        <v>97</v>
      </c>
      <c r="C3884" s="199" t="s">
        <v>3469</v>
      </c>
      <c r="D3884" s="199" t="s">
        <v>2493</v>
      </c>
      <c r="E3884" s="199" t="s">
        <v>3615</v>
      </c>
      <c r="F3884" s="199" t="s">
        <v>176</v>
      </c>
      <c r="G3884" s="199" t="s">
        <v>407</v>
      </c>
      <c r="H3884" s="199" t="s">
        <v>411</v>
      </c>
      <c r="I3884" s="200" t="s">
        <v>123</v>
      </c>
      <c r="J3884" s="199" t="s">
        <v>179</v>
      </c>
      <c r="K3884" s="199" t="s">
        <v>179</v>
      </c>
      <c r="L3884" s="199" t="s">
        <v>180</v>
      </c>
      <c r="M3884" s="199" t="s">
        <v>122</v>
      </c>
      <c r="N3884" s="201">
        <v>16.6538</v>
      </c>
      <c r="O3884" s="202" t="s">
        <v>81</v>
      </c>
      <c r="P3884" s="202"/>
      <c r="Q3884" s="203">
        <f t="shared" si="222"/>
        <v>0</v>
      </c>
      <c r="R3884" s="203">
        <f t="shared" si="223"/>
        <v>0</v>
      </c>
      <c r="S3884" s="213">
        <f>IF(M3884="nvt",0,IF(O3884&gt;0,VLOOKUP(M3884,'3-Productie normen'!A:K,VLOOKUP(O3884,'3-Productie normen'!$B$34:$C$35,2,FALSE),FALSE)))</f>
        <v>0</v>
      </c>
      <c r="T3884" s="213">
        <f t="shared" si="224"/>
        <v>0</v>
      </c>
      <c r="U3884" s="572"/>
    </row>
    <row r="3885" spans="1:21" ht="14.15" customHeight="1">
      <c r="A3885" s="231">
        <v>3885</v>
      </c>
      <c r="B3885" s="262" t="s">
        <v>97</v>
      </c>
      <c r="C3885" s="199" t="s">
        <v>3469</v>
      </c>
      <c r="D3885" s="199" t="s">
        <v>2493</v>
      </c>
      <c r="E3885" s="199" t="s">
        <v>3615</v>
      </c>
      <c r="F3885" s="199" t="s">
        <v>176</v>
      </c>
      <c r="G3885" s="199" t="s">
        <v>407</v>
      </c>
      <c r="H3885" s="199" t="s">
        <v>2907</v>
      </c>
      <c r="I3885" s="200" t="s">
        <v>123</v>
      </c>
      <c r="J3885" s="199" t="s">
        <v>179</v>
      </c>
      <c r="K3885" s="199" t="s">
        <v>179</v>
      </c>
      <c r="L3885" s="199" t="s">
        <v>180</v>
      </c>
      <c r="M3885" s="199" t="s">
        <v>122</v>
      </c>
      <c r="N3885" s="201">
        <v>16.6538</v>
      </c>
      <c r="O3885" s="202" t="s">
        <v>81</v>
      </c>
      <c r="P3885" s="202"/>
      <c r="Q3885" s="203">
        <f t="shared" si="222"/>
        <v>0</v>
      </c>
      <c r="R3885" s="203">
        <f t="shared" si="223"/>
        <v>0</v>
      </c>
      <c r="S3885" s="213">
        <f>IF(M3885="nvt",0,IF(O3885&gt;0,VLOOKUP(M3885,'3-Productie normen'!A:K,VLOOKUP(O3885,'3-Productie normen'!$B$34:$C$35,2,FALSE),FALSE)))</f>
        <v>0</v>
      </c>
      <c r="T3885" s="213">
        <f t="shared" si="224"/>
        <v>0</v>
      </c>
      <c r="U3885" s="572"/>
    </row>
    <row r="3886" spans="1:21" ht="14.15" customHeight="1">
      <c r="A3886" s="231">
        <v>3886</v>
      </c>
      <c r="B3886" s="262" t="s">
        <v>97</v>
      </c>
      <c r="C3886" s="199" t="s">
        <v>3469</v>
      </c>
      <c r="D3886" s="199" t="s">
        <v>2493</v>
      </c>
      <c r="E3886" s="199" t="s">
        <v>3615</v>
      </c>
      <c r="F3886" s="199" t="s">
        <v>176</v>
      </c>
      <c r="G3886" s="199" t="s">
        <v>407</v>
      </c>
      <c r="H3886" s="199" t="s">
        <v>2908</v>
      </c>
      <c r="I3886" s="200" t="s">
        <v>123</v>
      </c>
      <c r="J3886" s="199" t="s">
        <v>179</v>
      </c>
      <c r="K3886" s="199" t="s">
        <v>179</v>
      </c>
      <c r="L3886" s="199" t="s">
        <v>180</v>
      </c>
      <c r="M3886" s="199" t="s">
        <v>122</v>
      </c>
      <c r="N3886" s="201">
        <v>16.6538</v>
      </c>
      <c r="O3886" s="202" t="s">
        <v>81</v>
      </c>
      <c r="P3886" s="202"/>
      <c r="Q3886" s="203">
        <f t="shared" si="222"/>
        <v>0</v>
      </c>
      <c r="R3886" s="203">
        <f t="shared" si="223"/>
        <v>0</v>
      </c>
      <c r="S3886" s="213">
        <f>IF(M3886="nvt",0,IF(O3886&gt;0,VLOOKUP(M3886,'3-Productie normen'!A:K,VLOOKUP(O3886,'3-Productie normen'!$B$34:$C$35,2,FALSE),FALSE)))</f>
        <v>0</v>
      </c>
      <c r="T3886" s="213">
        <f t="shared" si="224"/>
        <v>0</v>
      </c>
      <c r="U3886" s="572"/>
    </row>
    <row r="3887" spans="1:21" ht="14.15" customHeight="1">
      <c r="A3887" s="231">
        <v>3887</v>
      </c>
      <c r="B3887" s="262" t="s">
        <v>97</v>
      </c>
      <c r="C3887" s="199" t="s">
        <v>3469</v>
      </c>
      <c r="D3887" s="199" t="s">
        <v>2493</v>
      </c>
      <c r="E3887" s="199" t="s">
        <v>3615</v>
      </c>
      <c r="F3887" s="199" t="s">
        <v>176</v>
      </c>
      <c r="G3887" s="199" t="s">
        <v>407</v>
      </c>
      <c r="H3887" s="199" t="s">
        <v>2909</v>
      </c>
      <c r="I3887" s="200" t="s">
        <v>123</v>
      </c>
      <c r="J3887" s="199" t="s">
        <v>179</v>
      </c>
      <c r="K3887" s="199" t="s">
        <v>179</v>
      </c>
      <c r="L3887" s="199" t="s">
        <v>180</v>
      </c>
      <c r="M3887" s="199" t="s">
        <v>122</v>
      </c>
      <c r="N3887" s="201">
        <v>33.726599999999998</v>
      </c>
      <c r="O3887" s="202" t="s">
        <v>81</v>
      </c>
      <c r="P3887" s="202"/>
      <c r="Q3887" s="203">
        <f t="shared" si="222"/>
        <v>0</v>
      </c>
      <c r="R3887" s="203">
        <f t="shared" si="223"/>
        <v>0</v>
      </c>
      <c r="S3887" s="213">
        <f>IF(M3887="nvt",0,IF(O3887&gt;0,VLOOKUP(M3887,'3-Productie normen'!A:K,VLOOKUP(O3887,'3-Productie normen'!$B$34:$C$35,2,FALSE),FALSE)))</f>
        <v>0</v>
      </c>
      <c r="T3887" s="213">
        <f t="shared" si="224"/>
        <v>0</v>
      </c>
      <c r="U3887" s="572"/>
    </row>
    <row r="3888" spans="1:21" ht="14.15" customHeight="1">
      <c r="A3888" s="231">
        <v>3888</v>
      </c>
      <c r="B3888" s="262" t="s">
        <v>97</v>
      </c>
      <c r="C3888" s="199" t="s">
        <v>3469</v>
      </c>
      <c r="D3888" s="199" t="s">
        <v>2493</v>
      </c>
      <c r="E3888" s="199" t="s">
        <v>3615</v>
      </c>
      <c r="F3888" s="199" t="s">
        <v>176</v>
      </c>
      <c r="G3888" s="199" t="s">
        <v>407</v>
      </c>
      <c r="H3888" s="199" t="s">
        <v>2911</v>
      </c>
      <c r="I3888" s="200" t="s">
        <v>123</v>
      </c>
      <c r="J3888" s="199" t="s">
        <v>179</v>
      </c>
      <c r="K3888" s="199" t="s">
        <v>179</v>
      </c>
      <c r="L3888" s="199" t="s">
        <v>180</v>
      </c>
      <c r="M3888" s="199" t="s">
        <v>122</v>
      </c>
      <c r="N3888" s="201">
        <v>16.6538</v>
      </c>
      <c r="O3888" s="202" t="s">
        <v>81</v>
      </c>
      <c r="P3888" s="202"/>
      <c r="Q3888" s="203">
        <f t="shared" si="222"/>
        <v>0</v>
      </c>
      <c r="R3888" s="203">
        <f t="shared" si="223"/>
        <v>0</v>
      </c>
      <c r="S3888" s="213">
        <f>IF(M3888="nvt",0,IF(O3888&gt;0,VLOOKUP(M3888,'3-Productie normen'!A:K,VLOOKUP(O3888,'3-Productie normen'!$B$34:$C$35,2,FALSE),FALSE)))</f>
        <v>0</v>
      </c>
      <c r="T3888" s="213">
        <f t="shared" si="224"/>
        <v>0</v>
      </c>
      <c r="U3888" s="572"/>
    </row>
    <row r="3889" spans="1:21" ht="14.15" customHeight="1">
      <c r="A3889" s="232">
        <v>3889</v>
      </c>
      <c r="B3889" s="262" t="s">
        <v>97</v>
      </c>
      <c r="C3889" s="199" t="s">
        <v>3469</v>
      </c>
      <c r="D3889" s="199" t="s">
        <v>2493</v>
      </c>
      <c r="E3889" s="199" t="s">
        <v>3615</v>
      </c>
      <c r="F3889" s="199" t="s">
        <v>176</v>
      </c>
      <c r="G3889" s="199" t="s">
        <v>407</v>
      </c>
      <c r="H3889" s="199" t="s">
        <v>2912</v>
      </c>
      <c r="I3889" s="207" t="s">
        <v>123</v>
      </c>
      <c r="J3889" s="199" t="s">
        <v>179</v>
      </c>
      <c r="K3889" s="199" t="s">
        <v>187</v>
      </c>
      <c r="L3889" s="199" t="s">
        <v>197</v>
      </c>
      <c r="M3889" s="199" t="s">
        <v>141</v>
      </c>
      <c r="N3889" s="201">
        <v>33.518500000000003</v>
      </c>
      <c r="O3889" s="202" t="s">
        <v>81</v>
      </c>
      <c r="P3889" s="202"/>
      <c r="Q3889" s="203">
        <f t="shared" si="222"/>
        <v>0</v>
      </c>
      <c r="R3889" s="203">
        <f t="shared" si="223"/>
        <v>0</v>
      </c>
      <c r="S3889" s="213">
        <f>IF(M3889="nvt",0,IF(O3889&gt;0,VLOOKUP(M3889,'3-Productie normen'!A:K,VLOOKUP(O3889,'3-Productie normen'!$B$34:$C$35,2,FALSE),FALSE)))</f>
        <v>0</v>
      </c>
      <c r="T3889" s="213">
        <f t="shared" si="224"/>
        <v>0</v>
      </c>
      <c r="U3889" s="572"/>
    </row>
    <row r="3890" spans="1:21" ht="14.15" customHeight="1">
      <c r="A3890" s="231">
        <v>3890</v>
      </c>
      <c r="B3890" s="262" t="s">
        <v>97</v>
      </c>
      <c r="C3890" s="199" t="s">
        <v>3469</v>
      </c>
      <c r="D3890" s="199" t="s">
        <v>2493</v>
      </c>
      <c r="E3890" s="199" t="s">
        <v>3615</v>
      </c>
      <c r="F3890" s="199" t="s">
        <v>176</v>
      </c>
      <c r="G3890" s="199" t="s">
        <v>407</v>
      </c>
      <c r="H3890" s="199" t="s">
        <v>2914</v>
      </c>
      <c r="I3890" s="200" t="s">
        <v>123</v>
      </c>
      <c r="J3890" s="199" t="s">
        <v>179</v>
      </c>
      <c r="K3890" s="199" t="s">
        <v>179</v>
      </c>
      <c r="L3890" s="199" t="s">
        <v>180</v>
      </c>
      <c r="M3890" s="199" t="s">
        <v>122</v>
      </c>
      <c r="N3890" s="201">
        <v>15.784800000000001</v>
      </c>
      <c r="O3890" s="202" t="s">
        <v>81</v>
      </c>
      <c r="P3890" s="202"/>
      <c r="Q3890" s="203">
        <f t="shared" si="222"/>
        <v>0</v>
      </c>
      <c r="R3890" s="203">
        <f t="shared" si="223"/>
        <v>0</v>
      </c>
      <c r="S3890" s="213">
        <f>IF(M3890="nvt",0,IF(O3890&gt;0,VLOOKUP(M3890,'3-Productie normen'!A:K,VLOOKUP(O3890,'3-Productie normen'!$B$34:$C$35,2,FALSE),FALSE)))</f>
        <v>0</v>
      </c>
      <c r="T3890" s="213">
        <f t="shared" si="224"/>
        <v>0</v>
      </c>
      <c r="U3890" s="572"/>
    </row>
    <row r="3891" spans="1:21" ht="14.15" customHeight="1">
      <c r="A3891" s="231">
        <v>3891</v>
      </c>
      <c r="B3891" s="262" t="s">
        <v>97</v>
      </c>
      <c r="C3891" s="199" t="s">
        <v>3469</v>
      </c>
      <c r="D3891" s="199" t="s">
        <v>2493</v>
      </c>
      <c r="E3891" s="199" t="s">
        <v>3615</v>
      </c>
      <c r="F3891" s="199" t="s">
        <v>176</v>
      </c>
      <c r="G3891" s="199" t="s">
        <v>407</v>
      </c>
      <c r="H3891" s="199" t="s">
        <v>2915</v>
      </c>
      <c r="I3891" s="200" t="s">
        <v>123</v>
      </c>
      <c r="J3891" s="199" t="s">
        <v>179</v>
      </c>
      <c r="K3891" s="199" t="s">
        <v>179</v>
      </c>
      <c r="L3891" s="199" t="s">
        <v>180</v>
      </c>
      <c r="M3891" s="199" t="s">
        <v>122</v>
      </c>
      <c r="N3891" s="201">
        <v>16.6538</v>
      </c>
      <c r="O3891" s="202" t="s">
        <v>81</v>
      </c>
      <c r="P3891" s="202"/>
      <c r="Q3891" s="203">
        <f t="shared" si="222"/>
        <v>0</v>
      </c>
      <c r="R3891" s="203">
        <f t="shared" si="223"/>
        <v>0</v>
      </c>
      <c r="S3891" s="213">
        <f>IF(M3891="nvt",0,IF(O3891&gt;0,VLOOKUP(M3891,'3-Productie normen'!A:K,VLOOKUP(O3891,'3-Productie normen'!$B$34:$C$35,2,FALSE),FALSE)))</f>
        <v>0</v>
      </c>
      <c r="T3891" s="213">
        <f t="shared" si="224"/>
        <v>0</v>
      </c>
      <c r="U3891" s="572"/>
    </row>
    <row r="3892" spans="1:21" ht="14.15" customHeight="1">
      <c r="A3892" s="231">
        <v>3892</v>
      </c>
      <c r="B3892" s="262" t="s">
        <v>97</v>
      </c>
      <c r="C3892" s="199" t="s">
        <v>3469</v>
      </c>
      <c r="D3892" s="199" t="s">
        <v>2493</v>
      </c>
      <c r="E3892" s="199" t="s">
        <v>3615</v>
      </c>
      <c r="F3892" s="199" t="s">
        <v>176</v>
      </c>
      <c r="G3892" s="199" t="s">
        <v>407</v>
      </c>
      <c r="H3892" s="199" t="s">
        <v>2919</v>
      </c>
      <c r="I3892" s="200" t="s">
        <v>123</v>
      </c>
      <c r="J3892" s="199" t="s">
        <v>179</v>
      </c>
      <c r="K3892" s="199" t="s">
        <v>179</v>
      </c>
      <c r="L3892" s="199" t="s">
        <v>180</v>
      </c>
      <c r="M3892" s="199" t="s">
        <v>122</v>
      </c>
      <c r="N3892" s="201">
        <v>16.6538</v>
      </c>
      <c r="O3892" s="202" t="s">
        <v>81</v>
      </c>
      <c r="P3892" s="202"/>
      <c r="Q3892" s="203">
        <f t="shared" si="222"/>
        <v>0</v>
      </c>
      <c r="R3892" s="203">
        <f t="shared" si="223"/>
        <v>0</v>
      </c>
      <c r="S3892" s="213">
        <f>IF(M3892="nvt",0,IF(O3892&gt;0,VLOOKUP(M3892,'3-Productie normen'!A:K,VLOOKUP(O3892,'3-Productie normen'!$B$34:$C$35,2,FALSE),FALSE)))</f>
        <v>0</v>
      </c>
      <c r="T3892" s="213">
        <f t="shared" si="224"/>
        <v>0</v>
      </c>
      <c r="U3892" s="572"/>
    </row>
    <row r="3893" spans="1:21" ht="14.15" customHeight="1">
      <c r="A3893" s="231">
        <v>3893</v>
      </c>
      <c r="B3893" s="262" t="s">
        <v>97</v>
      </c>
      <c r="C3893" s="199" t="s">
        <v>3469</v>
      </c>
      <c r="D3893" s="199" t="s">
        <v>2493</v>
      </c>
      <c r="E3893" s="199" t="s">
        <v>3615</v>
      </c>
      <c r="F3893" s="199" t="s">
        <v>176</v>
      </c>
      <c r="G3893" s="199" t="s">
        <v>407</v>
      </c>
      <c r="H3893" s="199" t="s">
        <v>2920</v>
      </c>
      <c r="I3893" s="200" t="s">
        <v>123</v>
      </c>
      <c r="J3893" s="199" t="s">
        <v>179</v>
      </c>
      <c r="K3893" s="199" t="s">
        <v>179</v>
      </c>
      <c r="L3893" s="199" t="s">
        <v>180</v>
      </c>
      <c r="M3893" s="199" t="s">
        <v>122</v>
      </c>
      <c r="N3893" s="201">
        <v>16.6538</v>
      </c>
      <c r="O3893" s="202" t="s">
        <v>81</v>
      </c>
      <c r="P3893" s="202"/>
      <c r="Q3893" s="203">
        <f t="shared" si="222"/>
        <v>0</v>
      </c>
      <c r="R3893" s="203">
        <f t="shared" si="223"/>
        <v>0</v>
      </c>
      <c r="S3893" s="213">
        <f>IF(M3893="nvt",0,IF(O3893&gt;0,VLOOKUP(M3893,'3-Productie normen'!A:K,VLOOKUP(O3893,'3-Productie normen'!$B$34:$C$35,2,FALSE),FALSE)))</f>
        <v>0</v>
      </c>
      <c r="T3893" s="213">
        <f t="shared" si="224"/>
        <v>0</v>
      </c>
      <c r="U3893" s="572"/>
    </row>
    <row r="3894" spans="1:21" ht="14.15" customHeight="1">
      <c r="A3894" s="231">
        <v>3894</v>
      </c>
      <c r="B3894" s="262" t="s">
        <v>97</v>
      </c>
      <c r="C3894" s="199" t="s">
        <v>3469</v>
      </c>
      <c r="D3894" s="199" t="s">
        <v>2493</v>
      </c>
      <c r="E3894" s="199" t="s">
        <v>3615</v>
      </c>
      <c r="F3894" s="199" t="s">
        <v>176</v>
      </c>
      <c r="G3894" s="199" t="s">
        <v>407</v>
      </c>
      <c r="H3894" s="199" t="s">
        <v>2921</v>
      </c>
      <c r="I3894" s="200" t="s">
        <v>123</v>
      </c>
      <c r="J3894" s="199" t="s">
        <v>179</v>
      </c>
      <c r="K3894" s="199" t="s">
        <v>179</v>
      </c>
      <c r="L3894" s="199" t="s">
        <v>180</v>
      </c>
      <c r="M3894" s="199" t="s">
        <v>122</v>
      </c>
      <c r="N3894" s="201">
        <v>16.6538</v>
      </c>
      <c r="O3894" s="202" t="s">
        <v>81</v>
      </c>
      <c r="P3894" s="202"/>
      <c r="Q3894" s="203">
        <f t="shared" si="222"/>
        <v>0</v>
      </c>
      <c r="R3894" s="203">
        <f t="shared" si="223"/>
        <v>0</v>
      </c>
      <c r="S3894" s="213">
        <f>IF(M3894="nvt",0,IF(O3894&gt;0,VLOOKUP(M3894,'3-Productie normen'!A:K,VLOOKUP(O3894,'3-Productie normen'!$B$34:$C$35,2,FALSE),FALSE)))</f>
        <v>0</v>
      </c>
      <c r="T3894" s="213">
        <f t="shared" si="224"/>
        <v>0</v>
      </c>
      <c r="U3894" s="572"/>
    </row>
    <row r="3895" spans="1:21" ht="14.15" customHeight="1">
      <c r="A3895" s="231">
        <v>3895</v>
      </c>
      <c r="B3895" s="262" t="s">
        <v>97</v>
      </c>
      <c r="C3895" s="199" t="s">
        <v>3469</v>
      </c>
      <c r="D3895" s="199" t="s">
        <v>2493</v>
      </c>
      <c r="E3895" s="199" t="s">
        <v>3615</v>
      </c>
      <c r="F3895" s="199" t="s">
        <v>176</v>
      </c>
      <c r="G3895" s="199" t="s">
        <v>407</v>
      </c>
      <c r="H3895" s="199" t="s">
        <v>2922</v>
      </c>
      <c r="I3895" s="200" t="s">
        <v>123</v>
      </c>
      <c r="J3895" s="199" t="s">
        <v>179</v>
      </c>
      <c r="K3895" s="199" t="s">
        <v>179</v>
      </c>
      <c r="L3895" s="199" t="s">
        <v>180</v>
      </c>
      <c r="M3895" s="199" t="s">
        <v>122</v>
      </c>
      <c r="N3895" s="201">
        <v>16.6538</v>
      </c>
      <c r="O3895" s="202" t="s">
        <v>81</v>
      </c>
      <c r="P3895" s="202"/>
      <c r="Q3895" s="203">
        <f t="shared" si="222"/>
        <v>0</v>
      </c>
      <c r="R3895" s="203">
        <f t="shared" si="223"/>
        <v>0</v>
      </c>
      <c r="S3895" s="213">
        <f>IF(M3895="nvt",0,IF(O3895&gt;0,VLOOKUP(M3895,'3-Productie normen'!A:K,VLOOKUP(O3895,'3-Productie normen'!$B$34:$C$35,2,FALSE),FALSE)))</f>
        <v>0</v>
      </c>
      <c r="T3895" s="213">
        <f t="shared" si="224"/>
        <v>0</v>
      </c>
      <c r="U3895" s="572"/>
    </row>
    <row r="3896" spans="1:21" ht="14.15" customHeight="1">
      <c r="A3896" s="231">
        <v>3896</v>
      </c>
      <c r="B3896" s="262" t="s">
        <v>97</v>
      </c>
      <c r="C3896" s="199" t="s">
        <v>3469</v>
      </c>
      <c r="D3896" s="199" t="s">
        <v>2493</v>
      </c>
      <c r="E3896" s="199" t="s">
        <v>3615</v>
      </c>
      <c r="F3896" s="199" t="s">
        <v>176</v>
      </c>
      <c r="G3896" s="199" t="s">
        <v>407</v>
      </c>
      <c r="H3896" s="199" t="s">
        <v>3534</v>
      </c>
      <c r="I3896" s="200" t="s">
        <v>123</v>
      </c>
      <c r="J3896" s="199" t="s">
        <v>179</v>
      </c>
      <c r="K3896" s="199" t="s">
        <v>179</v>
      </c>
      <c r="L3896" s="199" t="s">
        <v>197</v>
      </c>
      <c r="M3896" s="199" t="s">
        <v>122</v>
      </c>
      <c r="N3896" s="201">
        <v>16.6538</v>
      </c>
      <c r="O3896" s="202" t="s">
        <v>81</v>
      </c>
      <c r="P3896" s="202"/>
      <c r="Q3896" s="203">
        <f t="shared" si="222"/>
        <v>0</v>
      </c>
      <c r="R3896" s="203">
        <f t="shared" si="223"/>
        <v>0</v>
      </c>
      <c r="S3896" s="213">
        <f>IF(M3896="nvt",0,IF(O3896&gt;0,VLOOKUP(M3896,'3-Productie normen'!A:K,VLOOKUP(O3896,'3-Productie normen'!$B$34:$C$35,2,FALSE),FALSE)))</f>
        <v>0</v>
      </c>
      <c r="T3896" s="213">
        <f t="shared" si="224"/>
        <v>0</v>
      </c>
      <c r="U3896" s="572"/>
    </row>
    <row r="3897" spans="1:21" ht="14.15" customHeight="1">
      <c r="A3897" s="232">
        <v>3897</v>
      </c>
      <c r="B3897" s="262" t="s">
        <v>97</v>
      </c>
      <c r="C3897" s="199" t="s">
        <v>3469</v>
      </c>
      <c r="D3897" s="199" t="s">
        <v>2493</v>
      </c>
      <c r="E3897" s="199" t="s">
        <v>3615</v>
      </c>
      <c r="F3897" s="199" t="s">
        <v>176</v>
      </c>
      <c r="G3897" s="199" t="s">
        <v>407</v>
      </c>
      <c r="H3897" s="199" t="s">
        <v>2923</v>
      </c>
      <c r="I3897" s="200" t="s">
        <v>123</v>
      </c>
      <c r="J3897" s="199" t="s">
        <v>179</v>
      </c>
      <c r="K3897" s="199" t="s">
        <v>179</v>
      </c>
      <c r="L3897" s="199" t="s">
        <v>197</v>
      </c>
      <c r="M3897" s="199" t="s">
        <v>122</v>
      </c>
      <c r="N3897" s="201">
        <v>16.6538</v>
      </c>
      <c r="O3897" s="202" t="s">
        <v>81</v>
      </c>
      <c r="P3897" s="202"/>
      <c r="Q3897" s="203">
        <f t="shared" ref="Q3897:Q3960" si="225">IF(O3897="nvt",0,IF(O3897&gt;0,S3897*N3897,0))</f>
        <v>0</v>
      </c>
      <c r="R3897" s="203">
        <f t="shared" ref="R3897:R3960" si="226">IF(P3897&gt;0,T3897*N3897,0)</f>
        <v>0</v>
      </c>
      <c r="S3897" s="213">
        <f>IF(M3897="nvt",0,IF(O3897&gt;0,VLOOKUP(M3897,'3-Productie normen'!A:K,VLOOKUP(O3897,'3-Productie normen'!$B$34:$C$35,2,FALSE),FALSE)))</f>
        <v>0</v>
      </c>
      <c r="T3897" s="213">
        <f t="shared" ref="T3897:T3960" si="227">IF(P3897&gt;0,S3897*$T$8,0)</f>
        <v>0</v>
      </c>
      <c r="U3897" s="572"/>
    </row>
    <row r="3898" spans="1:21" ht="14.15" customHeight="1">
      <c r="A3898" s="231">
        <v>3898</v>
      </c>
      <c r="B3898" s="262" t="s">
        <v>97</v>
      </c>
      <c r="C3898" s="199" t="s">
        <v>3469</v>
      </c>
      <c r="D3898" s="199" t="s">
        <v>2493</v>
      </c>
      <c r="E3898" s="199" t="s">
        <v>3615</v>
      </c>
      <c r="F3898" s="199" t="s">
        <v>176</v>
      </c>
      <c r="G3898" s="199" t="s">
        <v>407</v>
      </c>
      <c r="H3898" s="199" t="s">
        <v>2925</v>
      </c>
      <c r="I3898" s="200" t="s">
        <v>123</v>
      </c>
      <c r="J3898" s="199" t="s">
        <v>179</v>
      </c>
      <c r="K3898" s="199" t="s">
        <v>179</v>
      </c>
      <c r="L3898" s="199" t="s">
        <v>180</v>
      </c>
      <c r="M3898" s="199" t="s">
        <v>122</v>
      </c>
      <c r="N3898" s="201">
        <v>16.6538</v>
      </c>
      <c r="O3898" s="202" t="s">
        <v>81</v>
      </c>
      <c r="P3898" s="202"/>
      <c r="Q3898" s="203">
        <f t="shared" si="225"/>
        <v>0</v>
      </c>
      <c r="R3898" s="203">
        <f t="shared" si="226"/>
        <v>0</v>
      </c>
      <c r="S3898" s="213">
        <f>IF(M3898="nvt",0,IF(O3898&gt;0,VLOOKUP(M3898,'3-Productie normen'!A:K,VLOOKUP(O3898,'3-Productie normen'!$B$34:$C$35,2,FALSE),FALSE)))</f>
        <v>0</v>
      </c>
      <c r="T3898" s="213">
        <f t="shared" si="227"/>
        <v>0</v>
      </c>
      <c r="U3898" s="572"/>
    </row>
    <row r="3899" spans="1:21" ht="14.15" customHeight="1">
      <c r="A3899" s="231">
        <v>3899</v>
      </c>
      <c r="B3899" s="262" t="s">
        <v>97</v>
      </c>
      <c r="C3899" s="199" t="s">
        <v>3469</v>
      </c>
      <c r="D3899" s="199" t="s">
        <v>2493</v>
      </c>
      <c r="E3899" s="199" t="s">
        <v>3615</v>
      </c>
      <c r="F3899" s="199" t="s">
        <v>176</v>
      </c>
      <c r="G3899" s="199" t="s">
        <v>407</v>
      </c>
      <c r="H3899" s="199" t="s">
        <v>2926</v>
      </c>
      <c r="I3899" s="200" t="s">
        <v>123</v>
      </c>
      <c r="J3899" s="199" t="s">
        <v>179</v>
      </c>
      <c r="K3899" s="199" t="s">
        <v>179</v>
      </c>
      <c r="L3899" s="199" t="s">
        <v>180</v>
      </c>
      <c r="M3899" s="199" t="s">
        <v>122</v>
      </c>
      <c r="N3899" s="201">
        <v>15.564299999999999</v>
      </c>
      <c r="O3899" s="202" t="s">
        <v>81</v>
      </c>
      <c r="P3899" s="202"/>
      <c r="Q3899" s="203">
        <f t="shared" si="225"/>
        <v>0</v>
      </c>
      <c r="R3899" s="203">
        <f t="shared" si="226"/>
        <v>0</v>
      </c>
      <c r="S3899" s="213">
        <f>IF(M3899="nvt",0,IF(O3899&gt;0,VLOOKUP(M3899,'3-Productie normen'!A:K,VLOOKUP(O3899,'3-Productie normen'!$B$34:$C$35,2,FALSE),FALSE)))</f>
        <v>0</v>
      </c>
      <c r="T3899" s="213">
        <f t="shared" si="227"/>
        <v>0</v>
      </c>
      <c r="U3899" s="572"/>
    </row>
    <row r="3900" spans="1:21" ht="14.15" customHeight="1">
      <c r="A3900" s="231">
        <v>3900</v>
      </c>
      <c r="B3900" s="262" t="s">
        <v>97</v>
      </c>
      <c r="C3900" s="199" t="s">
        <v>3469</v>
      </c>
      <c r="D3900" s="199" t="s">
        <v>2493</v>
      </c>
      <c r="E3900" s="199" t="s">
        <v>3615</v>
      </c>
      <c r="F3900" s="199" t="s">
        <v>176</v>
      </c>
      <c r="G3900" s="199" t="s">
        <v>407</v>
      </c>
      <c r="H3900" s="199" t="s">
        <v>2927</v>
      </c>
      <c r="I3900" s="200" t="s">
        <v>133</v>
      </c>
      <c r="J3900" s="199" t="s">
        <v>222</v>
      </c>
      <c r="K3900" s="199" t="s">
        <v>223</v>
      </c>
      <c r="L3900" s="199" t="s">
        <v>387</v>
      </c>
      <c r="M3900" s="199" t="s">
        <v>138</v>
      </c>
      <c r="N3900" s="201">
        <v>16.000499999999999</v>
      </c>
      <c r="O3900" s="202" t="s">
        <v>81</v>
      </c>
      <c r="P3900" s="202"/>
      <c r="Q3900" s="203">
        <f t="shared" si="225"/>
        <v>0</v>
      </c>
      <c r="R3900" s="203">
        <f t="shared" si="226"/>
        <v>0</v>
      </c>
      <c r="S3900" s="213">
        <f>IF(M3900="nvt",0,IF(O3900&gt;0,VLOOKUP(M3900,'3-Productie normen'!A:K,VLOOKUP(O3900,'3-Productie normen'!$B$34:$C$35,2,FALSE),FALSE)))</f>
        <v>0</v>
      </c>
      <c r="T3900" s="213">
        <f t="shared" si="227"/>
        <v>0</v>
      </c>
      <c r="U3900" s="572"/>
    </row>
    <row r="3901" spans="1:21" ht="14.15" customHeight="1">
      <c r="A3901" s="231">
        <v>3901</v>
      </c>
      <c r="B3901" s="262" t="s">
        <v>97</v>
      </c>
      <c r="C3901" s="199" t="s">
        <v>3469</v>
      </c>
      <c r="D3901" s="199" t="s">
        <v>2493</v>
      </c>
      <c r="E3901" s="199" t="s">
        <v>3615</v>
      </c>
      <c r="F3901" s="199" t="s">
        <v>176</v>
      </c>
      <c r="G3901" s="199" t="s">
        <v>407</v>
      </c>
      <c r="H3901" s="199" t="s">
        <v>3648</v>
      </c>
      <c r="I3901" s="200" t="s">
        <v>133</v>
      </c>
      <c r="J3901" s="199" t="s">
        <v>222</v>
      </c>
      <c r="K3901" s="199" t="s">
        <v>223</v>
      </c>
      <c r="L3901" s="199" t="s">
        <v>387</v>
      </c>
      <c r="M3901" s="199" t="s">
        <v>138</v>
      </c>
      <c r="N3901" s="201">
        <v>1.3513999999999999</v>
      </c>
      <c r="O3901" s="202" t="s">
        <v>81</v>
      </c>
      <c r="P3901" s="202"/>
      <c r="Q3901" s="203">
        <f t="shared" si="225"/>
        <v>0</v>
      </c>
      <c r="R3901" s="203">
        <f t="shared" si="226"/>
        <v>0</v>
      </c>
      <c r="S3901" s="213">
        <f>IF(M3901="nvt",0,IF(O3901&gt;0,VLOOKUP(M3901,'3-Productie normen'!A:K,VLOOKUP(O3901,'3-Productie normen'!$B$34:$C$35,2,FALSE),FALSE)))</f>
        <v>0</v>
      </c>
      <c r="T3901" s="213">
        <f t="shared" si="227"/>
        <v>0</v>
      </c>
      <c r="U3901" s="572"/>
    </row>
    <row r="3902" spans="1:21" ht="14.15" customHeight="1">
      <c r="A3902" s="231">
        <v>3902</v>
      </c>
      <c r="B3902" s="262" t="s">
        <v>97</v>
      </c>
      <c r="C3902" s="199" t="s">
        <v>3469</v>
      </c>
      <c r="D3902" s="199" t="s">
        <v>2493</v>
      </c>
      <c r="E3902" s="199" t="s">
        <v>3615</v>
      </c>
      <c r="F3902" s="199" t="s">
        <v>176</v>
      </c>
      <c r="G3902" s="199" t="s">
        <v>407</v>
      </c>
      <c r="H3902" s="199" t="s">
        <v>3649</v>
      </c>
      <c r="I3902" s="200" t="s">
        <v>133</v>
      </c>
      <c r="J3902" s="199" t="s">
        <v>222</v>
      </c>
      <c r="K3902" s="199" t="s">
        <v>223</v>
      </c>
      <c r="L3902" s="199" t="s">
        <v>387</v>
      </c>
      <c r="M3902" s="199" t="s">
        <v>138</v>
      </c>
      <c r="N3902" s="201">
        <v>1.3513999999999999</v>
      </c>
      <c r="O3902" s="202" t="s">
        <v>81</v>
      </c>
      <c r="P3902" s="202"/>
      <c r="Q3902" s="203">
        <f t="shared" si="225"/>
        <v>0</v>
      </c>
      <c r="R3902" s="203">
        <f t="shared" si="226"/>
        <v>0</v>
      </c>
      <c r="S3902" s="213">
        <f>IF(M3902="nvt",0,IF(O3902&gt;0,VLOOKUP(M3902,'3-Productie normen'!A:K,VLOOKUP(O3902,'3-Productie normen'!$B$34:$C$35,2,FALSE),FALSE)))</f>
        <v>0</v>
      </c>
      <c r="T3902" s="213">
        <f t="shared" si="227"/>
        <v>0</v>
      </c>
      <c r="U3902" s="572"/>
    </row>
    <row r="3903" spans="1:21" ht="14.15" customHeight="1">
      <c r="A3903" s="231">
        <v>3903</v>
      </c>
      <c r="B3903" s="262" t="s">
        <v>97</v>
      </c>
      <c r="C3903" s="199" t="s">
        <v>3469</v>
      </c>
      <c r="D3903" s="199" t="s">
        <v>2493</v>
      </c>
      <c r="E3903" s="199" t="s">
        <v>3615</v>
      </c>
      <c r="F3903" s="199" t="s">
        <v>176</v>
      </c>
      <c r="G3903" s="199" t="s">
        <v>407</v>
      </c>
      <c r="H3903" s="199" t="s">
        <v>3650</v>
      </c>
      <c r="I3903" s="200" t="s">
        <v>133</v>
      </c>
      <c r="J3903" s="199" t="s">
        <v>222</v>
      </c>
      <c r="K3903" s="199" t="s">
        <v>223</v>
      </c>
      <c r="L3903" s="199" t="s">
        <v>387</v>
      </c>
      <c r="M3903" s="199" t="s">
        <v>138</v>
      </c>
      <c r="N3903" s="201">
        <v>1.3513999999999999</v>
      </c>
      <c r="O3903" s="202" t="s">
        <v>81</v>
      </c>
      <c r="P3903" s="202"/>
      <c r="Q3903" s="203">
        <f t="shared" si="225"/>
        <v>0</v>
      </c>
      <c r="R3903" s="203">
        <f t="shared" si="226"/>
        <v>0</v>
      </c>
      <c r="S3903" s="213">
        <f>IF(M3903="nvt",0,IF(O3903&gt;0,VLOOKUP(M3903,'3-Productie normen'!A:K,VLOOKUP(O3903,'3-Productie normen'!$B$34:$C$35,2,FALSE),FALSE)))</f>
        <v>0</v>
      </c>
      <c r="T3903" s="213">
        <f t="shared" si="227"/>
        <v>0</v>
      </c>
      <c r="U3903" s="572"/>
    </row>
    <row r="3904" spans="1:21" ht="14.15" customHeight="1">
      <c r="A3904" s="231">
        <v>3904</v>
      </c>
      <c r="B3904" s="262" t="s">
        <v>97</v>
      </c>
      <c r="C3904" s="199" t="s">
        <v>3469</v>
      </c>
      <c r="D3904" s="199" t="s">
        <v>2493</v>
      </c>
      <c r="E3904" s="199" t="s">
        <v>3615</v>
      </c>
      <c r="F3904" s="199" t="s">
        <v>176</v>
      </c>
      <c r="G3904" s="199" t="s">
        <v>407</v>
      </c>
      <c r="H3904" s="199" t="s">
        <v>2928</v>
      </c>
      <c r="I3904" s="200" t="s">
        <v>133</v>
      </c>
      <c r="J3904" s="199" t="s">
        <v>222</v>
      </c>
      <c r="K3904" s="199" t="s">
        <v>223</v>
      </c>
      <c r="L3904" s="199" t="s">
        <v>387</v>
      </c>
      <c r="M3904" s="199" t="s">
        <v>138</v>
      </c>
      <c r="N3904" s="201">
        <v>1.3513999999999999</v>
      </c>
      <c r="O3904" s="202" t="s">
        <v>81</v>
      </c>
      <c r="P3904" s="202"/>
      <c r="Q3904" s="203">
        <f t="shared" si="225"/>
        <v>0</v>
      </c>
      <c r="R3904" s="203">
        <f t="shared" si="226"/>
        <v>0</v>
      </c>
      <c r="S3904" s="213">
        <f>IF(M3904="nvt",0,IF(O3904&gt;0,VLOOKUP(M3904,'3-Productie normen'!A:K,VLOOKUP(O3904,'3-Productie normen'!$B$34:$C$35,2,FALSE),FALSE)))</f>
        <v>0</v>
      </c>
      <c r="T3904" s="213">
        <f t="shared" si="227"/>
        <v>0</v>
      </c>
      <c r="U3904" s="572"/>
    </row>
    <row r="3905" spans="1:21" ht="14.15" customHeight="1">
      <c r="A3905" s="232">
        <v>3905</v>
      </c>
      <c r="B3905" s="262" t="s">
        <v>97</v>
      </c>
      <c r="C3905" s="199" t="s">
        <v>3469</v>
      </c>
      <c r="D3905" s="199" t="s">
        <v>2493</v>
      </c>
      <c r="E3905" s="199" t="s">
        <v>3615</v>
      </c>
      <c r="F3905" s="199" t="s">
        <v>176</v>
      </c>
      <c r="G3905" s="199" t="s">
        <v>407</v>
      </c>
      <c r="H3905" s="199" t="s">
        <v>3651</v>
      </c>
      <c r="I3905" s="200" t="s">
        <v>133</v>
      </c>
      <c r="J3905" s="199" t="s">
        <v>222</v>
      </c>
      <c r="K3905" s="199" t="s">
        <v>223</v>
      </c>
      <c r="L3905" s="199" t="s">
        <v>387</v>
      </c>
      <c r="M3905" s="199" t="s">
        <v>138</v>
      </c>
      <c r="N3905" s="201">
        <v>1.5284</v>
      </c>
      <c r="O3905" s="202" t="s">
        <v>81</v>
      </c>
      <c r="P3905" s="202"/>
      <c r="Q3905" s="203">
        <f t="shared" si="225"/>
        <v>0</v>
      </c>
      <c r="R3905" s="203">
        <f t="shared" si="226"/>
        <v>0</v>
      </c>
      <c r="S3905" s="213">
        <f>IF(M3905="nvt",0,IF(O3905&gt;0,VLOOKUP(M3905,'3-Productie normen'!A:K,VLOOKUP(O3905,'3-Productie normen'!$B$34:$C$35,2,FALSE),FALSE)))</f>
        <v>0</v>
      </c>
      <c r="T3905" s="213">
        <f t="shared" si="227"/>
        <v>0</v>
      </c>
      <c r="U3905" s="572"/>
    </row>
    <row r="3906" spans="1:21" ht="14.15" customHeight="1">
      <c r="A3906" s="231">
        <v>3906</v>
      </c>
      <c r="B3906" s="262" t="s">
        <v>97</v>
      </c>
      <c r="C3906" s="199" t="s">
        <v>3469</v>
      </c>
      <c r="D3906" s="199" t="s">
        <v>2493</v>
      </c>
      <c r="E3906" s="199" t="s">
        <v>3615</v>
      </c>
      <c r="F3906" s="199" t="s">
        <v>176</v>
      </c>
      <c r="G3906" s="199" t="s">
        <v>407</v>
      </c>
      <c r="H3906" s="199" t="s">
        <v>2929</v>
      </c>
      <c r="I3906" s="200" t="s">
        <v>143</v>
      </c>
      <c r="J3906" s="199" t="s">
        <v>209</v>
      </c>
      <c r="K3906" s="199" t="s">
        <v>213</v>
      </c>
      <c r="L3906" s="199" t="s">
        <v>143</v>
      </c>
      <c r="M3906" s="199" t="s">
        <v>143</v>
      </c>
      <c r="N3906" s="201">
        <v>17.575500000000002</v>
      </c>
      <c r="O3906" s="202"/>
      <c r="P3906" s="202"/>
      <c r="Q3906" s="203">
        <f t="shared" si="225"/>
        <v>0</v>
      </c>
      <c r="R3906" s="203">
        <f t="shared" si="226"/>
        <v>0</v>
      </c>
      <c r="S3906" s="213">
        <f>IF(M3906="nvt",0,IF(O3906&gt;0,VLOOKUP(M3906,'3-Productie normen'!A:K,VLOOKUP(O3906,'3-Productie normen'!$B$34:$C$35,2,FALSE),FALSE)))</f>
        <v>0</v>
      </c>
      <c r="T3906" s="213">
        <f t="shared" si="227"/>
        <v>0</v>
      </c>
      <c r="U3906" s="572"/>
    </row>
    <row r="3907" spans="1:21" ht="14.15" customHeight="1">
      <c r="A3907" s="231">
        <v>3907</v>
      </c>
      <c r="B3907" s="262" t="s">
        <v>97</v>
      </c>
      <c r="C3907" s="199" t="s">
        <v>3469</v>
      </c>
      <c r="D3907" s="199" t="s">
        <v>2493</v>
      </c>
      <c r="E3907" s="199" t="s">
        <v>3615</v>
      </c>
      <c r="F3907" s="199" t="s">
        <v>176</v>
      </c>
      <c r="G3907" s="199" t="s">
        <v>407</v>
      </c>
      <c r="H3907" s="199" t="s">
        <v>2930</v>
      </c>
      <c r="I3907" s="200" t="s">
        <v>143</v>
      </c>
      <c r="J3907" s="199" t="s">
        <v>209</v>
      </c>
      <c r="K3907" s="199" t="s">
        <v>213</v>
      </c>
      <c r="L3907" s="199" t="s">
        <v>143</v>
      </c>
      <c r="M3907" s="199" t="s">
        <v>143</v>
      </c>
      <c r="N3907" s="201">
        <v>27.9435</v>
      </c>
      <c r="O3907" s="202"/>
      <c r="P3907" s="202"/>
      <c r="Q3907" s="203">
        <f t="shared" si="225"/>
        <v>0</v>
      </c>
      <c r="R3907" s="203">
        <f t="shared" si="226"/>
        <v>0</v>
      </c>
      <c r="S3907" s="213">
        <f>IF(M3907="nvt",0,IF(O3907&gt;0,VLOOKUP(M3907,'3-Productie normen'!A:K,VLOOKUP(O3907,'3-Productie normen'!$B$34:$C$35,2,FALSE),FALSE)))</f>
        <v>0</v>
      </c>
      <c r="T3907" s="213">
        <f t="shared" si="227"/>
        <v>0</v>
      </c>
      <c r="U3907" s="572"/>
    </row>
    <row r="3908" spans="1:21" ht="14.15" customHeight="1">
      <c r="A3908" s="231">
        <v>3908</v>
      </c>
      <c r="B3908" s="262" t="s">
        <v>97</v>
      </c>
      <c r="C3908" s="199" t="s">
        <v>3469</v>
      </c>
      <c r="D3908" s="199" t="s">
        <v>2493</v>
      </c>
      <c r="E3908" s="199" t="s">
        <v>3615</v>
      </c>
      <c r="F3908" s="199" t="s">
        <v>176</v>
      </c>
      <c r="G3908" s="199" t="s">
        <v>407</v>
      </c>
      <c r="H3908" s="199" t="s">
        <v>3652</v>
      </c>
      <c r="I3908" s="200" t="s">
        <v>143</v>
      </c>
      <c r="J3908" s="199" t="s">
        <v>209</v>
      </c>
      <c r="K3908" s="199" t="s">
        <v>213</v>
      </c>
      <c r="L3908" s="199" t="s">
        <v>143</v>
      </c>
      <c r="M3908" s="199" t="s">
        <v>143</v>
      </c>
      <c r="N3908" s="201">
        <v>0.90349999999999997</v>
      </c>
      <c r="O3908" s="202"/>
      <c r="P3908" s="202"/>
      <c r="Q3908" s="203">
        <f t="shared" si="225"/>
        <v>0</v>
      </c>
      <c r="R3908" s="203">
        <f t="shared" si="226"/>
        <v>0</v>
      </c>
      <c r="S3908" s="213">
        <f>IF(M3908="nvt",0,IF(O3908&gt;0,VLOOKUP(M3908,'3-Productie normen'!A:K,VLOOKUP(O3908,'3-Productie normen'!$B$34:$C$35,2,FALSE),FALSE)))</f>
        <v>0</v>
      </c>
      <c r="T3908" s="213">
        <f t="shared" si="227"/>
        <v>0</v>
      </c>
      <c r="U3908" s="572"/>
    </row>
    <row r="3909" spans="1:21" ht="14.15" customHeight="1">
      <c r="A3909" s="231">
        <v>3909</v>
      </c>
      <c r="B3909" s="262" t="s">
        <v>97</v>
      </c>
      <c r="C3909" s="199" t="s">
        <v>3469</v>
      </c>
      <c r="D3909" s="199" t="s">
        <v>2493</v>
      </c>
      <c r="E3909" s="199" t="s">
        <v>3615</v>
      </c>
      <c r="F3909" s="199" t="s">
        <v>176</v>
      </c>
      <c r="G3909" s="199" t="s">
        <v>407</v>
      </c>
      <c r="H3909" s="199" t="s">
        <v>2931</v>
      </c>
      <c r="I3909" s="200" t="s">
        <v>127</v>
      </c>
      <c r="J3909" s="199" t="s">
        <v>379</v>
      </c>
      <c r="K3909" s="199" t="s">
        <v>379</v>
      </c>
      <c r="L3909" s="199" t="s">
        <v>180</v>
      </c>
      <c r="M3909" s="199" t="s">
        <v>128</v>
      </c>
      <c r="N3909" s="201">
        <v>60.660699999999999</v>
      </c>
      <c r="O3909" s="202">
        <v>255</v>
      </c>
      <c r="P3909" s="202"/>
      <c r="Q3909" s="203">
        <f t="shared" si="225"/>
        <v>0</v>
      </c>
      <c r="R3909" s="203">
        <f t="shared" si="226"/>
        <v>0</v>
      </c>
      <c r="S3909" s="213">
        <f>IF(M3909="nvt",0,IF(O3909&gt;0,VLOOKUP(M3909,'3-Productie normen'!A:K,VLOOKUP(O3909,'3-Productie normen'!$B$34:$C$35,2,FALSE),FALSE)))</f>
        <v>0</v>
      </c>
      <c r="T3909" s="213">
        <f t="shared" si="227"/>
        <v>0</v>
      </c>
      <c r="U3909" s="572"/>
    </row>
    <row r="3910" spans="1:21" ht="14.15" customHeight="1">
      <c r="A3910" s="231">
        <v>3910</v>
      </c>
      <c r="B3910" s="262" t="s">
        <v>97</v>
      </c>
      <c r="C3910" s="199" t="s">
        <v>3469</v>
      </c>
      <c r="D3910" s="199" t="s">
        <v>2493</v>
      </c>
      <c r="E3910" s="199" t="s">
        <v>3615</v>
      </c>
      <c r="F3910" s="199" t="s">
        <v>176</v>
      </c>
      <c r="G3910" s="199" t="s">
        <v>407</v>
      </c>
      <c r="H3910" s="199" t="s">
        <v>2933</v>
      </c>
      <c r="I3910" s="200" t="s">
        <v>127</v>
      </c>
      <c r="J3910" s="199" t="s">
        <v>255</v>
      </c>
      <c r="K3910" s="199" t="s">
        <v>256</v>
      </c>
      <c r="L3910" s="199" t="s">
        <v>180</v>
      </c>
      <c r="M3910" s="199" t="s">
        <v>128</v>
      </c>
      <c r="N3910" s="201">
        <v>62.164299999999997</v>
      </c>
      <c r="O3910" s="202">
        <v>255</v>
      </c>
      <c r="P3910" s="202"/>
      <c r="Q3910" s="203">
        <f t="shared" si="225"/>
        <v>0</v>
      </c>
      <c r="R3910" s="203">
        <f t="shared" si="226"/>
        <v>0</v>
      </c>
      <c r="S3910" s="213">
        <f>IF(M3910="nvt",0,IF(O3910&gt;0,VLOOKUP(M3910,'3-Productie normen'!A:K,VLOOKUP(O3910,'3-Productie normen'!$B$34:$C$35,2,FALSE),FALSE)))</f>
        <v>0</v>
      </c>
      <c r="T3910" s="213">
        <f t="shared" si="227"/>
        <v>0</v>
      </c>
      <c r="U3910" s="572"/>
    </row>
    <row r="3911" spans="1:21" ht="14.15" customHeight="1">
      <c r="A3911" s="231">
        <v>3911</v>
      </c>
      <c r="B3911" s="262" t="s">
        <v>97</v>
      </c>
      <c r="C3911" s="199" t="s">
        <v>3469</v>
      </c>
      <c r="D3911" s="199" t="s">
        <v>2493</v>
      </c>
      <c r="E3911" s="199" t="s">
        <v>3615</v>
      </c>
      <c r="F3911" s="199" t="s">
        <v>176</v>
      </c>
      <c r="G3911" s="199" t="s">
        <v>407</v>
      </c>
      <c r="H3911" s="199" t="s">
        <v>2941</v>
      </c>
      <c r="I3911" s="200" t="s">
        <v>143</v>
      </c>
      <c r="J3911" s="199" t="s">
        <v>209</v>
      </c>
      <c r="K3911" s="199" t="s">
        <v>213</v>
      </c>
      <c r="L3911" s="199" t="s">
        <v>143</v>
      </c>
      <c r="M3911" s="199" t="s">
        <v>143</v>
      </c>
      <c r="N3911" s="201">
        <v>59.108199999999997</v>
      </c>
      <c r="O3911" s="202"/>
      <c r="P3911" s="202"/>
      <c r="Q3911" s="203">
        <f t="shared" si="225"/>
        <v>0</v>
      </c>
      <c r="R3911" s="203">
        <f t="shared" si="226"/>
        <v>0</v>
      </c>
      <c r="S3911" s="213">
        <f>IF(M3911="nvt",0,IF(O3911&gt;0,VLOOKUP(M3911,'3-Productie normen'!A:K,VLOOKUP(O3911,'3-Productie normen'!$B$34:$C$35,2,FALSE),FALSE)))</f>
        <v>0</v>
      </c>
      <c r="T3911" s="213">
        <f t="shared" si="227"/>
        <v>0</v>
      </c>
      <c r="U3911" s="572"/>
    </row>
    <row r="3912" spans="1:21" ht="14.15" customHeight="1">
      <c r="A3912" s="231">
        <v>3912</v>
      </c>
      <c r="B3912" s="262" t="s">
        <v>97</v>
      </c>
      <c r="C3912" s="199" t="s">
        <v>3469</v>
      </c>
      <c r="D3912" s="199" t="s">
        <v>2493</v>
      </c>
      <c r="E3912" s="199" t="s">
        <v>3615</v>
      </c>
      <c r="F3912" s="199" t="s">
        <v>176</v>
      </c>
      <c r="G3912" s="199" t="s">
        <v>407</v>
      </c>
      <c r="H3912" s="199" t="s">
        <v>2942</v>
      </c>
      <c r="I3912" s="200" t="s">
        <v>143</v>
      </c>
      <c r="J3912" s="199" t="s">
        <v>209</v>
      </c>
      <c r="K3912" s="199" t="s">
        <v>213</v>
      </c>
      <c r="L3912" s="199" t="s">
        <v>143</v>
      </c>
      <c r="M3912" s="199" t="s">
        <v>143</v>
      </c>
      <c r="N3912" s="201">
        <v>49.417700000000004</v>
      </c>
      <c r="O3912" s="202"/>
      <c r="P3912" s="202"/>
      <c r="Q3912" s="203">
        <f t="shared" si="225"/>
        <v>0</v>
      </c>
      <c r="R3912" s="203">
        <f t="shared" si="226"/>
        <v>0</v>
      </c>
      <c r="S3912" s="213">
        <f>IF(M3912="nvt",0,IF(O3912&gt;0,VLOOKUP(M3912,'3-Productie normen'!A:K,VLOOKUP(O3912,'3-Productie normen'!$B$34:$C$35,2,FALSE),FALSE)))</f>
        <v>0</v>
      </c>
      <c r="T3912" s="213">
        <f t="shared" si="227"/>
        <v>0</v>
      </c>
      <c r="U3912" s="572"/>
    </row>
    <row r="3913" spans="1:21" ht="14.15" customHeight="1">
      <c r="A3913" s="232">
        <v>3913</v>
      </c>
      <c r="B3913" s="262" t="s">
        <v>97</v>
      </c>
      <c r="C3913" s="199" t="s">
        <v>3469</v>
      </c>
      <c r="D3913" s="199" t="s">
        <v>2493</v>
      </c>
      <c r="E3913" s="199" t="s">
        <v>3615</v>
      </c>
      <c r="F3913" s="199" t="s">
        <v>176</v>
      </c>
      <c r="G3913" s="199" t="s">
        <v>407</v>
      </c>
      <c r="H3913" s="199" t="s">
        <v>2943</v>
      </c>
      <c r="I3913" s="200" t="s">
        <v>130</v>
      </c>
      <c r="J3913" s="199" t="s">
        <v>222</v>
      </c>
      <c r="K3913" s="199" t="s">
        <v>237</v>
      </c>
      <c r="L3913" s="199" t="s">
        <v>180</v>
      </c>
      <c r="M3913" s="199" t="s">
        <v>238</v>
      </c>
      <c r="N3913" s="201">
        <v>35.011099999999999</v>
      </c>
      <c r="O3913" s="202" t="s">
        <v>81</v>
      </c>
      <c r="P3913" s="202"/>
      <c r="Q3913" s="203">
        <f t="shared" si="225"/>
        <v>0</v>
      </c>
      <c r="R3913" s="203">
        <f t="shared" si="226"/>
        <v>0</v>
      </c>
      <c r="S3913" s="213">
        <f>IF(M3913="nvt",0,IF(O3913&gt;0,VLOOKUP(M3913,'3-Productie normen'!A:K,VLOOKUP(O3913,'3-Productie normen'!$B$34:$C$35,2,FALSE),FALSE)))</f>
        <v>0</v>
      </c>
      <c r="T3913" s="213">
        <f t="shared" si="227"/>
        <v>0</v>
      </c>
      <c r="U3913" s="572"/>
    </row>
    <row r="3914" spans="1:21" ht="14.15" customHeight="1">
      <c r="A3914" s="231">
        <v>3914</v>
      </c>
      <c r="B3914" s="262" t="s">
        <v>97</v>
      </c>
      <c r="C3914" s="199" t="s">
        <v>3469</v>
      </c>
      <c r="D3914" s="199" t="s">
        <v>2493</v>
      </c>
      <c r="E3914" s="199" t="s">
        <v>3615</v>
      </c>
      <c r="F3914" s="199" t="s">
        <v>176</v>
      </c>
      <c r="G3914" s="199" t="s">
        <v>407</v>
      </c>
      <c r="H3914" s="199" t="s">
        <v>3653</v>
      </c>
      <c r="I3914" s="200" t="s">
        <v>130</v>
      </c>
      <c r="J3914" s="199" t="s">
        <v>222</v>
      </c>
      <c r="K3914" s="199" t="s">
        <v>237</v>
      </c>
      <c r="L3914" s="199" t="s">
        <v>180</v>
      </c>
      <c r="M3914" s="199" t="s">
        <v>238</v>
      </c>
      <c r="N3914" s="201">
        <v>84.955200000000005</v>
      </c>
      <c r="O3914" s="202" t="s">
        <v>81</v>
      </c>
      <c r="P3914" s="202"/>
      <c r="Q3914" s="203">
        <f t="shared" si="225"/>
        <v>0</v>
      </c>
      <c r="R3914" s="203">
        <f t="shared" si="226"/>
        <v>0</v>
      </c>
      <c r="S3914" s="213">
        <f>IF(M3914="nvt",0,IF(O3914&gt;0,VLOOKUP(M3914,'3-Productie normen'!A:K,VLOOKUP(O3914,'3-Productie normen'!$B$34:$C$35,2,FALSE),FALSE)))</f>
        <v>0</v>
      </c>
      <c r="T3914" s="213">
        <f t="shared" si="227"/>
        <v>0</v>
      </c>
      <c r="U3914" s="572"/>
    </row>
    <row r="3915" spans="1:21" ht="14.15" customHeight="1">
      <c r="A3915" s="231">
        <v>3915</v>
      </c>
      <c r="B3915" s="262" t="s">
        <v>97</v>
      </c>
      <c r="C3915" s="199" t="s">
        <v>3469</v>
      </c>
      <c r="D3915" s="199" t="s">
        <v>2493</v>
      </c>
      <c r="E3915" s="199" t="s">
        <v>3615</v>
      </c>
      <c r="F3915" s="199" t="s">
        <v>176</v>
      </c>
      <c r="G3915" s="199" t="s">
        <v>407</v>
      </c>
      <c r="H3915" s="199" t="s">
        <v>3654</v>
      </c>
      <c r="I3915" s="200" t="s">
        <v>143</v>
      </c>
      <c r="J3915" s="199" t="s">
        <v>255</v>
      </c>
      <c r="K3915" s="199" t="s">
        <v>256</v>
      </c>
      <c r="L3915" s="199" t="s">
        <v>387</v>
      </c>
      <c r="M3915" s="199" t="s">
        <v>143</v>
      </c>
      <c r="N3915" s="201">
        <v>1.56</v>
      </c>
      <c r="O3915" s="202"/>
      <c r="P3915" s="202"/>
      <c r="Q3915" s="203">
        <f t="shared" si="225"/>
        <v>0</v>
      </c>
      <c r="R3915" s="203">
        <f t="shared" si="226"/>
        <v>0</v>
      </c>
      <c r="S3915" s="213">
        <f>IF(M3915="nvt",0,IF(O3915&gt;0,VLOOKUP(M3915,'3-Productie normen'!A:K,VLOOKUP(O3915,'3-Productie normen'!$B$34:$C$35,2,FALSE),FALSE)))</f>
        <v>0</v>
      </c>
      <c r="T3915" s="213">
        <f t="shared" si="227"/>
        <v>0</v>
      </c>
      <c r="U3915" s="572"/>
    </row>
    <row r="3916" spans="1:21" ht="14.15" customHeight="1">
      <c r="A3916" s="231">
        <v>3916</v>
      </c>
      <c r="B3916" s="262" t="s">
        <v>97</v>
      </c>
      <c r="C3916" s="199" t="s">
        <v>3469</v>
      </c>
      <c r="D3916" s="199" t="s">
        <v>2493</v>
      </c>
      <c r="E3916" s="199" t="s">
        <v>3615</v>
      </c>
      <c r="F3916" s="199" t="s">
        <v>176</v>
      </c>
      <c r="G3916" s="199" t="s">
        <v>407</v>
      </c>
      <c r="H3916" s="199" t="s">
        <v>3655</v>
      </c>
      <c r="I3916" s="200" t="s">
        <v>143</v>
      </c>
      <c r="J3916" s="199" t="s">
        <v>209</v>
      </c>
      <c r="K3916" s="199" t="s">
        <v>215</v>
      </c>
      <c r="L3916" s="199" t="s">
        <v>180</v>
      </c>
      <c r="M3916" s="199" t="s">
        <v>143</v>
      </c>
      <c r="N3916" s="201">
        <v>4.29</v>
      </c>
      <c r="O3916" s="202"/>
      <c r="P3916" s="202"/>
      <c r="Q3916" s="203">
        <f t="shared" si="225"/>
        <v>0</v>
      </c>
      <c r="R3916" s="203">
        <f t="shared" si="226"/>
        <v>0</v>
      </c>
      <c r="S3916" s="213">
        <f>IF(M3916="nvt",0,IF(O3916&gt;0,VLOOKUP(M3916,'3-Productie normen'!A:K,VLOOKUP(O3916,'3-Productie normen'!$B$34:$C$35,2,FALSE),FALSE)))</f>
        <v>0</v>
      </c>
      <c r="T3916" s="213">
        <f t="shared" si="227"/>
        <v>0</v>
      </c>
      <c r="U3916" s="572"/>
    </row>
    <row r="3917" spans="1:21" ht="14.15" customHeight="1">
      <c r="A3917" s="231">
        <v>3917</v>
      </c>
      <c r="B3917" s="262" t="s">
        <v>97</v>
      </c>
      <c r="C3917" s="199" t="s">
        <v>3469</v>
      </c>
      <c r="D3917" s="199" t="s">
        <v>2493</v>
      </c>
      <c r="E3917" s="199" t="s">
        <v>3615</v>
      </c>
      <c r="F3917" s="199" t="s">
        <v>176</v>
      </c>
      <c r="G3917" s="199" t="s">
        <v>407</v>
      </c>
      <c r="H3917" s="199" t="s">
        <v>3656</v>
      </c>
      <c r="I3917" s="200" t="s">
        <v>130</v>
      </c>
      <c r="J3917" s="199" t="s">
        <v>222</v>
      </c>
      <c r="K3917" s="199" t="s">
        <v>237</v>
      </c>
      <c r="L3917" s="199" t="s">
        <v>180</v>
      </c>
      <c r="M3917" s="199" t="s">
        <v>238</v>
      </c>
      <c r="N3917" s="201">
        <v>65.239900000000006</v>
      </c>
      <c r="O3917" s="202" t="s">
        <v>81</v>
      </c>
      <c r="P3917" s="202"/>
      <c r="Q3917" s="203">
        <f t="shared" si="225"/>
        <v>0</v>
      </c>
      <c r="R3917" s="203">
        <f t="shared" si="226"/>
        <v>0</v>
      </c>
      <c r="S3917" s="213">
        <f>IF(M3917="nvt",0,IF(O3917&gt;0,VLOOKUP(M3917,'3-Productie normen'!A:K,VLOOKUP(O3917,'3-Productie normen'!$B$34:$C$35,2,FALSE),FALSE)))</f>
        <v>0</v>
      </c>
      <c r="T3917" s="213">
        <f t="shared" si="227"/>
        <v>0</v>
      </c>
      <c r="U3917" s="572"/>
    </row>
    <row r="3918" spans="1:21" ht="14.15" customHeight="1">
      <c r="A3918" s="231">
        <v>3918</v>
      </c>
      <c r="B3918" s="262" t="s">
        <v>97</v>
      </c>
      <c r="C3918" s="199" t="s">
        <v>3469</v>
      </c>
      <c r="D3918" s="199" t="s">
        <v>2493</v>
      </c>
      <c r="E3918" s="199" t="s">
        <v>3615</v>
      </c>
      <c r="F3918" s="199" t="s">
        <v>176</v>
      </c>
      <c r="G3918" s="199" t="s">
        <v>407</v>
      </c>
      <c r="H3918" s="199" t="s">
        <v>3657</v>
      </c>
      <c r="I3918" s="200" t="s">
        <v>130</v>
      </c>
      <c r="J3918" s="199" t="s">
        <v>209</v>
      </c>
      <c r="K3918" s="199" t="s">
        <v>220</v>
      </c>
      <c r="L3918" s="199" t="s">
        <v>180</v>
      </c>
      <c r="M3918" s="199" t="s">
        <v>140</v>
      </c>
      <c r="N3918" s="201">
        <v>21.440200000000001</v>
      </c>
      <c r="O3918" s="202" t="s">
        <v>81</v>
      </c>
      <c r="P3918" s="202"/>
      <c r="Q3918" s="203">
        <f t="shared" si="225"/>
        <v>0</v>
      </c>
      <c r="R3918" s="203">
        <f t="shared" si="226"/>
        <v>0</v>
      </c>
      <c r="S3918" s="213">
        <f>IF(M3918="nvt",0,IF(O3918&gt;0,VLOOKUP(M3918,'3-Productie normen'!A:K,VLOOKUP(O3918,'3-Productie normen'!$B$34:$C$35,2,FALSE),FALSE)))</f>
        <v>0</v>
      </c>
      <c r="T3918" s="213">
        <f t="shared" si="227"/>
        <v>0</v>
      </c>
      <c r="U3918" s="572"/>
    </row>
    <row r="3919" spans="1:21" ht="14.15" customHeight="1">
      <c r="A3919" s="231">
        <v>3919</v>
      </c>
      <c r="B3919" s="262" t="s">
        <v>97</v>
      </c>
      <c r="C3919" s="199" t="s">
        <v>3469</v>
      </c>
      <c r="D3919" s="199" t="s">
        <v>2493</v>
      </c>
      <c r="E3919" s="199" t="s">
        <v>3615</v>
      </c>
      <c r="F3919" s="199" t="s">
        <v>176</v>
      </c>
      <c r="G3919" s="199" t="s">
        <v>407</v>
      </c>
      <c r="H3919" s="199" t="s">
        <v>3658</v>
      </c>
      <c r="I3919" s="200" t="s">
        <v>143</v>
      </c>
      <c r="J3919" s="199" t="s">
        <v>255</v>
      </c>
      <c r="K3919" s="199" t="s">
        <v>256</v>
      </c>
      <c r="L3919" s="199" t="s">
        <v>143</v>
      </c>
      <c r="M3919" s="199" t="s">
        <v>143</v>
      </c>
      <c r="N3919" s="201">
        <v>2.34</v>
      </c>
      <c r="O3919" s="202"/>
      <c r="P3919" s="202"/>
      <c r="Q3919" s="203">
        <f t="shared" si="225"/>
        <v>0</v>
      </c>
      <c r="R3919" s="203">
        <f t="shared" si="226"/>
        <v>0</v>
      </c>
      <c r="S3919" s="213">
        <f>IF(M3919="nvt",0,IF(O3919&gt;0,VLOOKUP(M3919,'3-Productie normen'!A:K,VLOOKUP(O3919,'3-Productie normen'!$B$34:$C$35,2,FALSE),FALSE)))</f>
        <v>0</v>
      </c>
      <c r="T3919" s="213">
        <f t="shared" si="227"/>
        <v>0</v>
      </c>
      <c r="U3919" s="572"/>
    </row>
    <row r="3920" spans="1:21" ht="14.15" customHeight="1">
      <c r="A3920" s="231">
        <v>3920</v>
      </c>
      <c r="B3920" s="262" t="s">
        <v>97</v>
      </c>
      <c r="C3920" s="199" t="s">
        <v>3469</v>
      </c>
      <c r="D3920" s="199" t="s">
        <v>2493</v>
      </c>
      <c r="E3920" s="199" t="s">
        <v>3615</v>
      </c>
      <c r="F3920" s="199" t="s">
        <v>176</v>
      </c>
      <c r="G3920" s="199" t="s">
        <v>407</v>
      </c>
      <c r="H3920" s="199" t="s">
        <v>2950</v>
      </c>
      <c r="I3920" s="200" t="s">
        <v>123</v>
      </c>
      <c r="J3920" s="199" t="s">
        <v>179</v>
      </c>
      <c r="K3920" s="199" t="s">
        <v>179</v>
      </c>
      <c r="L3920" s="199" t="s">
        <v>180</v>
      </c>
      <c r="M3920" s="199" t="s">
        <v>122</v>
      </c>
      <c r="N3920" s="201">
        <v>18.3415</v>
      </c>
      <c r="O3920" s="202" t="s">
        <v>81</v>
      </c>
      <c r="P3920" s="202"/>
      <c r="Q3920" s="203">
        <f t="shared" si="225"/>
        <v>0</v>
      </c>
      <c r="R3920" s="203">
        <f t="shared" si="226"/>
        <v>0</v>
      </c>
      <c r="S3920" s="213">
        <f>IF(M3920="nvt",0,IF(O3920&gt;0,VLOOKUP(M3920,'3-Productie normen'!A:K,VLOOKUP(O3920,'3-Productie normen'!$B$34:$C$35,2,FALSE),FALSE)))</f>
        <v>0</v>
      </c>
      <c r="T3920" s="213">
        <f t="shared" si="227"/>
        <v>0</v>
      </c>
      <c r="U3920" s="572"/>
    </row>
    <row r="3921" spans="1:21" ht="14.15" customHeight="1">
      <c r="A3921" s="232">
        <v>3921</v>
      </c>
      <c r="B3921" s="262" t="s">
        <v>97</v>
      </c>
      <c r="C3921" s="199" t="s">
        <v>3469</v>
      </c>
      <c r="D3921" s="199" t="s">
        <v>2493</v>
      </c>
      <c r="E3921" s="199" t="s">
        <v>3615</v>
      </c>
      <c r="F3921" s="199" t="s">
        <v>176</v>
      </c>
      <c r="G3921" s="199" t="s">
        <v>407</v>
      </c>
      <c r="H3921" s="199" t="s">
        <v>2951</v>
      </c>
      <c r="I3921" s="200" t="s">
        <v>123</v>
      </c>
      <c r="J3921" s="199" t="s">
        <v>179</v>
      </c>
      <c r="K3921" s="199" t="s">
        <v>179</v>
      </c>
      <c r="L3921" s="199" t="s">
        <v>180</v>
      </c>
      <c r="M3921" s="199" t="s">
        <v>122</v>
      </c>
      <c r="N3921" s="201">
        <v>18.3415</v>
      </c>
      <c r="O3921" s="202" t="s">
        <v>81</v>
      </c>
      <c r="P3921" s="202"/>
      <c r="Q3921" s="203">
        <f t="shared" si="225"/>
        <v>0</v>
      </c>
      <c r="R3921" s="203">
        <f t="shared" si="226"/>
        <v>0</v>
      </c>
      <c r="S3921" s="213">
        <f>IF(M3921="nvt",0,IF(O3921&gt;0,VLOOKUP(M3921,'3-Productie normen'!A:K,VLOOKUP(O3921,'3-Productie normen'!$B$34:$C$35,2,FALSE),FALSE)))</f>
        <v>0</v>
      </c>
      <c r="T3921" s="213">
        <f t="shared" si="227"/>
        <v>0</v>
      </c>
      <c r="U3921" s="572"/>
    </row>
    <row r="3922" spans="1:21" ht="14.15" customHeight="1">
      <c r="A3922" s="231">
        <v>3922</v>
      </c>
      <c r="B3922" s="262" t="s">
        <v>97</v>
      </c>
      <c r="C3922" s="199" t="s">
        <v>3469</v>
      </c>
      <c r="D3922" s="199" t="s">
        <v>2493</v>
      </c>
      <c r="E3922" s="199" t="s">
        <v>3615</v>
      </c>
      <c r="F3922" s="199" t="s">
        <v>176</v>
      </c>
      <c r="G3922" s="199" t="s">
        <v>407</v>
      </c>
      <c r="H3922" s="199" t="s">
        <v>2952</v>
      </c>
      <c r="I3922" s="200" t="s">
        <v>123</v>
      </c>
      <c r="J3922" s="199" t="s">
        <v>179</v>
      </c>
      <c r="K3922" s="199" t="s">
        <v>179</v>
      </c>
      <c r="L3922" s="199" t="s">
        <v>180</v>
      </c>
      <c r="M3922" s="199" t="s">
        <v>122</v>
      </c>
      <c r="N3922" s="201">
        <v>18.3415</v>
      </c>
      <c r="O3922" s="202" t="s">
        <v>81</v>
      </c>
      <c r="P3922" s="202"/>
      <c r="Q3922" s="203">
        <f t="shared" si="225"/>
        <v>0</v>
      </c>
      <c r="R3922" s="203">
        <f t="shared" si="226"/>
        <v>0</v>
      </c>
      <c r="S3922" s="213">
        <f>IF(M3922="nvt",0,IF(O3922&gt;0,VLOOKUP(M3922,'3-Productie normen'!A:K,VLOOKUP(O3922,'3-Productie normen'!$B$34:$C$35,2,FALSE),FALSE)))</f>
        <v>0</v>
      </c>
      <c r="T3922" s="213">
        <f t="shared" si="227"/>
        <v>0</v>
      </c>
      <c r="U3922" s="572"/>
    </row>
    <row r="3923" spans="1:21" ht="14.15" customHeight="1">
      <c r="A3923" s="231">
        <v>3923</v>
      </c>
      <c r="B3923" s="262" t="s">
        <v>97</v>
      </c>
      <c r="C3923" s="199" t="s">
        <v>3469</v>
      </c>
      <c r="D3923" s="199" t="s">
        <v>2493</v>
      </c>
      <c r="E3923" s="199" t="s">
        <v>3615</v>
      </c>
      <c r="F3923" s="199" t="s">
        <v>176</v>
      </c>
      <c r="G3923" s="199" t="s">
        <v>407</v>
      </c>
      <c r="H3923" s="199" t="s">
        <v>2954</v>
      </c>
      <c r="I3923" s="200" t="s">
        <v>123</v>
      </c>
      <c r="J3923" s="199" t="s">
        <v>179</v>
      </c>
      <c r="K3923" s="199" t="s">
        <v>179</v>
      </c>
      <c r="L3923" s="199" t="s">
        <v>180</v>
      </c>
      <c r="M3923" s="199" t="s">
        <v>122</v>
      </c>
      <c r="N3923" s="201">
        <v>18.097899999999999</v>
      </c>
      <c r="O3923" s="202" t="s">
        <v>81</v>
      </c>
      <c r="P3923" s="202"/>
      <c r="Q3923" s="203">
        <f t="shared" si="225"/>
        <v>0</v>
      </c>
      <c r="R3923" s="203">
        <f t="shared" si="226"/>
        <v>0</v>
      </c>
      <c r="S3923" s="213">
        <f>IF(M3923="nvt",0,IF(O3923&gt;0,VLOOKUP(M3923,'3-Productie normen'!A:K,VLOOKUP(O3923,'3-Productie normen'!$B$34:$C$35,2,FALSE),FALSE)))</f>
        <v>0</v>
      </c>
      <c r="T3923" s="213">
        <f t="shared" si="227"/>
        <v>0</v>
      </c>
      <c r="U3923" s="572"/>
    </row>
    <row r="3924" spans="1:21" ht="14.15" customHeight="1">
      <c r="A3924" s="231">
        <v>3924</v>
      </c>
      <c r="B3924" s="262" t="s">
        <v>97</v>
      </c>
      <c r="C3924" s="199" t="s">
        <v>3469</v>
      </c>
      <c r="D3924" s="199" t="s">
        <v>2493</v>
      </c>
      <c r="E3924" s="199" t="s">
        <v>3615</v>
      </c>
      <c r="F3924" s="199" t="s">
        <v>176</v>
      </c>
      <c r="G3924" s="199" t="s">
        <v>133</v>
      </c>
      <c r="H3924" s="199" t="s">
        <v>3659</v>
      </c>
      <c r="I3924" s="200" t="s">
        <v>143</v>
      </c>
      <c r="J3924" s="199" t="s">
        <v>255</v>
      </c>
      <c r="K3924" s="199" t="s">
        <v>256</v>
      </c>
      <c r="L3924" s="199" t="s">
        <v>180</v>
      </c>
      <c r="M3924" s="199" t="s">
        <v>143</v>
      </c>
      <c r="N3924" s="201">
        <v>32.92</v>
      </c>
      <c r="O3924" s="202"/>
      <c r="P3924" s="202"/>
      <c r="Q3924" s="203">
        <f t="shared" si="225"/>
        <v>0</v>
      </c>
      <c r="R3924" s="203">
        <f t="shared" si="226"/>
        <v>0</v>
      </c>
      <c r="S3924" s="213">
        <f>IF(M3924="nvt",0,IF(O3924&gt;0,VLOOKUP(M3924,'3-Productie normen'!A:K,VLOOKUP(O3924,'3-Productie normen'!$B$34:$C$35,2,FALSE),FALSE)))</f>
        <v>0</v>
      </c>
      <c r="T3924" s="213">
        <f t="shared" si="227"/>
        <v>0</v>
      </c>
      <c r="U3924" s="572"/>
    </row>
    <row r="3925" spans="1:21" ht="14.15" customHeight="1">
      <c r="A3925" s="231">
        <v>3925</v>
      </c>
      <c r="B3925" s="262" t="s">
        <v>97</v>
      </c>
      <c r="C3925" s="199" t="s">
        <v>3469</v>
      </c>
      <c r="D3925" s="199" t="s">
        <v>2493</v>
      </c>
      <c r="E3925" s="199" t="s">
        <v>3615</v>
      </c>
      <c r="F3925" s="199" t="s">
        <v>176</v>
      </c>
      <c r="G3925" s="199" t="s">
        <v>133</v>
      </c>
      <c r="H3925" s="199" t="s">
        <v>3660</v>
      </c>
      <c r="I3925" s="200" t="s">
        <v>123</v>
      </c>
      <c r="J3925" s="199" t="s">
        <v>179</v>
      </c>
      <c r="K3925" s="199" t="s">
        <v>179</v>
      </c>
      <c r="L3925" s="199" t="s">
        <v>180</v>
      </c>
      <c r="M3925" s="199" t="s">
        <v>122</v>
      </c>
      <c r="N3925" s="201">
        <v>16.834199999999999</v>
      </c>
      <c r="O3925" s="202" t="s">
        <v>81</v>
      </c>
      <c r="P3925" s="202"/>
      <c r="Q3925" s="203">
        <f t="shared" si="225"/>
        <v>0</v>
      </c>
      <c r="R3925" s="203">
        <f t="shared" si="226"/>
        <v>0</v>
      </c>
      <c r="S3925" s="213">
        <f>IF(M3925="nvt",0,IF(O3925&gt;0,VLOOKUP(M3925,'3-Productie normen'!A:K,VLOOKUP(O3925,'3-Productie normen'!$B$34:$C$35,2,FALSE),FALSE)))</f>
        <v>0</v>
      </c>
      <c r="T3925" s="213">
        <f t="shared" si="227"/>
        <v>0</v>
      </c>
      <c r="U3925" s="572"/>
    </row>
    <row r="3926" spans="1:21" ht="14.15" customHeight="1">
      <c r="A3926" s="231">
        <v>3926</v>
      </c>
      <c r="B3926" s="262" t="s">
        <v>97</v>
      </c>
      <c r="C3926" s="199" t="s">
        <v>3469</v>
      </c>
      <c r="D3926" s="199" t="s">
        <v>2493</v>
      </c>
      <c r="E3926" s="199" t="s">
        <v>3615</v>
      </c>
      <c r="F3926" s="199" t="s">
        <v>176</v>
      </c>
      <c r="G3926" s="199" t="s">
        <v>133</v>
      </c>
      <c r="H3926" s="199" t="s">
        <v>3661</v>
      </c>
      <c r="I3926" s="200" t="s">
        <v>143</v>
      </c>
      <c r="J3926" s="199" t="s">
        <v>209</v>
      </c>
      <c r="K3926" s="199" t="s">
        <v>213</v>
      </c>
      <c r="L3926" s="199" t="s">
        <v>263</v>
      </c>
      <c r="M3926" s="199" t="s">
        <v>143</v>
      </c>
      <c r="N3926" s="201">
        <v>87.444199999999995</v>
      </c>
      <c r="O3926" s="202"/>
      <c r="P3926" s="202"/>
      <c r="Q3926" s="203">
        <f t="shared" si="225"/>
        <v>0</v>
      </c>
      <c r="R3926" s="203">
        <f t="shared" si="226"/>
        <v>0</v>
      </c>
      <c r="S3926" s="213">
        <f>IF(M3926="nvt",0,IF(O3926&gt;0,VLOOKUP(M3926,'3-Productie normen'!A:K,VLOOKUP(O3926,'3-Productie normen'!$B$34:$C$35,2,FALSE),FALSE)))</f>
        <v>0</v>
      </c>
      <c r="T3926" s="213">
        <f t="shared" si="227"/>
        <v>0</v>
      </c>
      <c r="U3926" s="572"/>
    </row>
    <row r="3927" spans="1:21" ht="14.15" customHeight="1">
      <c r="A3927" s="231">
        <v>3927</v>
      </c>
      <c r="B3927" s="262" t="s">
        <v>97</v>
      </c>
      <c r="C3927" s="199" t="s">
        <v>3469</v>
      </c>
      <c r="D3927" s="199" t="s">
        <v>2493</v>
      </c>
      <c r="E3927" s="199" t="s">
        <v>3615</v>
      </c>
      <c r="F3927" s="199" t="s">
        <v>176</v>
      </c>
      <c r="G3927" s="199" t="s">
        <v>133</v>
      </c>
      <c r="H3927" s="199" t="s">
        <v>3662</v>
      </c>
      <c r="I3927" s="200" t="s">
        <v>143</v>
      </c>
      <c r="J3927" s="199" t="s">
        <v>209</v>
      </c>
      <c r="K3927" s="199" t="s">
        <v>213</v>
      </c>
      <c r="L3927" s="199" t="s">
        <v>263</v>
      </c>
      <c r="M3927" s="199" t="s">
        <v>143</v>
      </c>
      <c r="N3927" s="201">
        <v>1.8084</v>
      </c>
      <c r="O3927" s="202"/>
      <c r="P3927" s="202"/>
      <c r="Q3927" s="203">
        <f t="shared" si="225"/>
        <v>0</v>
      </c>
      <c r="R3927" s="203">
        <f t="shared" si="226"/>
        <v>0</v>
      </c>
      <c r="S3927" s="213">
        <f>IF(M3927="nvt",0,IF(O3927&gt;0,VLOOKUP(M3927,'3-Productie normen'!A:K,VLOOKUP(O3927,'3-Productie normen'!$B$34:$C$35,2,FALSE),FALSE)))</f>
        <v>0</v>
      </c>
      <c r="T3927" s="213">
        <f t="shared" si="227"/>
        <v>0</v>
      </c>
      <c r="U3927" s="572"/>
    </row>
    <row r="3928" spans="1:21" ht="14.15" customHeight="1">
      <c r="A3928" s="231">
        <v>3928</v>
      </c>
      <c r="B3928" s="262" t="s">
        <v>97</v>
      </c>
      <c r="C3928" s="199" t="s">
        <v>3469</v>
      </c>
      <c r="D3928" s="199" t="s">
        <v>2493</v>
      </c>
      <c r="E3928" s="199" t="s">
        <v>3615</v>
      </c>
      <c r="F3928" s="199" t="s">
        <v>176</v>
      </c>
      <c r="G3928" s="199" t="s">
        <v>133</v>
      </c>
      <c r="H3928" s="199" t="s">
        <v>3663</v>
      </c>
      <c r="I3928" s="200" t="s">
        <v>123</v>
      </c>
      <c r="J3928" s="199" t="s">
        <v>179</v>
      </c>
      <c r="K3928" s="199" t="s">
        <v>179</v>
      </c>
      <c r="L3928" s="199" t="s">
        <v>180</v>
      </c>
      <c r="M3928" s="199" t="s">
        <v>122</v>
      </c>
      <c r="N3928" s="201">
        <v>16.834199999999999</v>
      </c>
      <c r="O3928" s="202" t="s">
        <v>81</v>
      </c>
      <c r="P3928" s="202"/>
      <c r="Q3928" s="203">
        <f t="shared" si="225"/>
        <v>0</v>
      </c>
      <c r="R3928" s="203">
        <f t="shared" si="226"/>
        <v>0</v>
      </c>
      <c r="S3928" s="213">
        <f>IF(M3928="nvt",0,IF(O3928&gt;0,VLOOKUP(M3928,'3-Productie normen'!A:K,VLOOKUP(O3928,'3-Productie normen'!$B$34:$C$35,2,FALSE),FALSE)))</f>
        <v>0</v>
      </c>
      <c r="T3928" s="213">
        <f t="shared" si="227"/>
        <v>0</v>
      </c>
      <c r="U3928" s="572"/>
    </row>
    <row r="3929" spans="1:21" ht="14.15" customHeight="1">
      <c r="A3929" s="232">
        <v>3929</v>
      </c>
      <c r="B3929" s="262" t="s">
        <v>97</v>
      </c>
      <c r="C3929" s="199" t="s">
        <v>3469</v>
      </c>
      <c r="D3929" s="199" t="s">
        <v>2493</v>
      </c>
      <c r="E3929" s="199" t="s">
        <v>3615</v>
      </c>
      <c r="F3929" s="199" t="s">
        <v>176</v>
      </c>
      <c r="G3929" s="199" t="s">
        <v>133</v>
      </c>
      <c r="H3929" s="199" t="s">
        <v>3664</v>
      </c>
      <c r="I3929" s="200" t="s">
        <v>123</v>
      </c>
      <c r="J3929" s="199" t="s">
        <v>179</v>
      </c>
      <c r="K3929" s="199" t="s">
        <v>179</v>
      </c>
      <c r="L3929" s="199" t="s">
        <v>180</v>
      </c>
      <c r="M3929" s="199" t="s">
        <v>122</v>
      </c>
      <c r="N3929" s="201">
        <v>16.834199999999999</v>
      </c>
      <c r="O3929" s="202" t="s">
        <v>81</v>
      </c>
      <c r="P3929" s="202"/>
      <c r="Q3929" s="203">
        <f t="shared" si="225"/>
        <v>0</v>
      </c>
      <c r="R3929" s="203">
        <f t="shared" si="226"/>
        <v>0</v>
      </c>
      <c r="S3929" s="213">
        <f>IF(M3929="nvt",0,IF(O3929&gt;0,VLOOKUP(M3929,'3-Productie normen'!A:K,VLOOKUP(O3929,'3-Productie normen'!$B$34:$C$35,2,FALSE),FALSE)))</f>
        <v>0</v>
      </c>
      <c r="T3929" s="213">
        <f t="shared" si="227"/>
        <v>0</v>
      </c>
      <c r="U3929" s="572"/>
    </row>
    <row r="3930" spans="1:21" ht="14.15" customHeight="1">
      <c r="A3930" s="231">
        <v>3930</v>
      </c>
      <c r="B3930" s="262" t="s">
        <v>97</v>
      </c>
      <c r="C3930" s="199" t="s">
        <v>3469</v>
      </c>
      <c r="D3930" s="199" t="s">
        <v>2493</v>
      </c>
      <c r="E3930" s="199" t="s">
        <v>3615</v>
      </c>
      <c r="F3930" s="199" t="s">
        <v>176</v>
      </c>
      <c r="G3930" s="199" t="s">
        <v>133</v>
      </c>
      <c r="H3930" s="199" t="s">
        <v>3665</v>
      </c>
      <c r="I3930" s="200" t="s">
        <v>123</v>
      </c>
      <c r="J3930" s="199" t="s">
        <v>179</v>
      </c>
      <c r="K3930" s="199" t="s">
        <v>179</v>
      </c>
      <c r="L3930" s="199" t="s">
        <v>180</v>
      </c>
      <c r="M3930" s="199" t="s">
        <v>122</v>
      </c>
      <c r="N3930" s="201">
        <v>16.834199999999999</v>
      </c>
      <c r="O3930" s="202" t="s">
        <v>81</v>
      </c>
      <c r="P3930" s="202"/>
      <c r="Q3930" s="203">
        <f t="shared" si="225"/>
        <v>0</v>
      </c>
      <c r="R3930" s="203">
        <f t="shared" si="226"/>
        <v>0</v>
      </c>
      <c r="S3930" s="213">
        <f>IF(M3930="nvt",0,IF(O3930&gt;0,VLOOKUP(M3930,'3-Productie normen'!A:K,VLOOKUP(O3930,'3-Productie normen'!$B$34:$C$35,2,FALSE),FALSE)))</f>
        <v>0</v>
      </c>
      <c r="T3930" s="213">
        <f t="shared" si="227"/>
        <v>0</v>
      </c>
      <c r="U3930" s="572"/>
    </row>
    <row r="3931" spans="1:21" ht="14.15" customHeight="1">
      <c r="A3931" s="231">
        <v>3931</v>
      </c>
      <c r="B3931" s="262" t="s">
        <v>97</v>
      </c>
      <c r="C3931" s="199" t="s">
        <v>3469</v>
      </c>
      <c r="D3931" s="199" t="s">
        <v>2493</v>
      </c>
      <c r="E3931" s="199" t="s">
        <v>3615</v>
      </c>
      <c r="F3931" s="199" t="s">
        <v>176</v>
      </c>
      <c r="G3931" s="199" t="s">
        <v>133</v>
      </c>
      <c r="H3931" s="199" t="s">
        <v>3666</v>
      </c>
      <c r="I3931" s="200" t="s">
        <v>123</v>
      </c>
      <c r="J3931" s="199" t="s">
        <v>179</v>
      </c>
      <c r="K3931" s="199" t="s">
        <v>179</v>
      </c>
      <c r="L3931" s="199" t="s">
        <v>180</v>
      </c>
      <c r="M3931" s="199" t="s">
        <v>122</v>
      </c>
      <c r="N3931" s="201">
        <v>16.834199999999999</v>
      </c>
      <c r="O3931" s="202" t="s">
        <v>81</v>
      </c>
      <c r="P3931" s="202"/>
      <c r="Q3931" s="203">
        <f t="shared" si="225"/>
        <v>0</v>
      </c>
      <c r="R3931" s="203">
        <f t="shared" si="226"/>
        <v>0</v>
      </c>
      <c r="S3931" s="213">
        <f>IF(M3931="nvt",0,IF(O3931&gt;0,VLOOKUP(M3931,'3-Productie normen'!A:K,VLOOKUP(O3931,'3-Productie normen'!$B$34:$C$35,2,FALSE),FALSE)))</f>
        <v>0</v>
      </c>
      <c r="T3931" s="213">
        <f t="shared" si="227"/>
        <v>0</v>
      </c>
      <c r="U3931" s="572"/>
    </row>
    <row r="3932" spans="1:21" ht="14.15" customHeight="1">
      <c r="A3932" s="231">
        <v>3932</v>
      </c>
      <c r="B3932" s="262" t="s">
        <v>97</v>
      </c>
      <c r="C3932" s="199" t="s">
        <v>3469</v>
      </c>
      <c r="D3932" s="199" t="s">
        <v>2493</v>
      </c>
      <c r="E3932" s="199" t="s">
        <v>3615</v>
      </c>
      <c r="F3932" s="199" t="s">
        <v>176</v>
      </c>
      <c r="G3932" s="199" t="s">
        <v>133</v>
      </c>
      <c r="H3932" s="199" t="s">
        <v>3667</v>
      </c>
      <c r="I3932" s="200" t="s">
        <v>123</v>
      </c>
      <c r="J3932" s="199" t="s">
        <v>179</v>
      </c>
      <c r="K3932" s="199" t="s">
        <v>179</v>
      </c>
      <c r="L3932" s="199" t="s">
        <v>180</v>
      </c>
      <c r="M3932" s="199" t="s">
        <v>122</v>
      </c>
      <c r="N3932" s="201">
        <v>16.834</v>
      </c>
      <c r="O3932" s="202" t="s">
        <v>81</v>
      </c>
      <c r="P3932" s="202"/>
      <c r="Q3932" s="203">
        <f t="shared" si="225"/>
        <v>0</v>
      </c>
      <c r="R3932" s="203">
        <f t="shared" si="226"/>
        <v>0</v>
      </c>
      <c r="S3932" s="213">
        <f>IF(M3932="nvt",0,IF(O3932&gt;0,VLOOKUP(M3932,'3-Productie normen'!A:K,VLOOKUP(O3932,'3-Productie normen'!$B$34:$C$35,2,FALSE),FALSE)))</f>
        <v>0</v>
      </c>
      <c r="T3932" s="213">
        <f t="shared" si="227"/>
        <v>0</v>
      </c>
      <c r="U3932" s="572"/>
    </row>
    <row r="3933" spans="1:21" ht="14.15" customHeight="1">
      <c r="A3933" s="231">
        <v>3933</v>
      </c>
      <c r="B3933" s="262" t="s">
        <v>97</v>
      </c>
      <c r="C3933" s="199" t="s">
        <v>3469</v>
      </c>
      <c r="D3933" s="199" t="s">
        <v>2493</v>
      </c>
      <c r="E3933" s="199" t="s">
        <v>3615</v>
      </c>
      <c r="F3933" s="199" t="s">
        <v>176</v>
      </c>
      <c r="G3933" s="199" t="s">
        <v>133</v>
      </c>
      <c r="H3933" s="199" t="s">
        <v>3668</v>
      </c>
      <c r="I3933" s="200" t="s">
        <v>123</v>
      </c>
      <c r="J3933" s="199" t="s">
        <v>179</v>
      </c>
      <c r="K3933" s="199" t="s">
        <v>179</v>
      </c>
      <c r="L3933" s="199" t="s">
        <v>180</v>
      </c>
      <c r="M3933" s="199" t="s">
        <v>122</v>
      </c>
      <c r="N3933" s="201">
        <v>16.834199999999999</v>
      </c>
      <c r="O3933" s="202" t="s">
        <v>81</v>
      </c>
      <c r="P3933" s="202"/>
      <c r="Q3933" s="203">
        <f t="shared" si="225"/>
        <v>0</v>
      </c>
      <c r="R3933" s="203">
        <f t="shared" si="226"/>
        <v>0</v>
      </c>
      <c r="S3933" s="213">
        <f>IF(M3933="nvt",0,IF(O3933&gt;0,VLOOKUP(M3933,'3-Productie normen'!A:K,VLOOKUP(O3933,'3-Productie normen'!$B$34:$C$35,2,FALSE),FALSE)))</f>
        <v>0</v>
      </c>
      <c r="T3933" s="213">
        <f t="shared" si="227"/>
        <v>0</v>
      </c>
      <c r="U3933" s="572"/>
    </row>
    <row r="3934" spans="1:21" ht="14.15" customHeight="1">
      <c r="A3934" s="231">
        <v>3934</v>
      </c>
      <c r="B3934" s="262" t="s">
        <v>97</v>
      </c>
      <c r="C3934" s="199" t="s">
        <v>3469</v>
      </c>
      <c r="D3934" s="199" t="s">
        <v>2493</v>
      </c>
      <c r="E3934" s="199" t="s">
        <v>3615</v>
      </c>
      <c r="F3934" s="199" t="s">
        <v>176</v>
      </c>
      <c r="G3934" s="199" t="s">
        <v>133</v>
      </c>
      <c r="H3934" s="199" t="s">
        <v>3669</v>
      </c>
      <c r="I3934" s="200" t="s">
        <v>123</v>
      </c>
      <c r="J3934" s="199" t="s">
        <v>179</v>
      </c>
      <c r="K3934" s="199" t="s">
        <v>179</v>
      </c>
      <c r="L3934" s="199" t="s">
        <v>180</v>
      </c>
      <c r="M3934" s="199" t="s">
        <v>122</v>
      </c>
      <c r="N3934" s="201">
        <v>16.834199999999999</v>
      </c>
      <c r="O3934" s="202" t="s">
        <v>81</v>
      </c>
      <c r="P3934" s="202"/>
      <c r="Q3934" s="203">
        <f t="shared" si="225"/>
        <v>0</v>
      </c>
      <c r="R3934" s="203">
        <f t="shared" si="226"/>
        <v>0</v>
      </c>
      <c r="S3934" s="213">
        <f>IF(M3934="nvt",0,IF(O3934&gt;0,VLOOKUP(M3934,'3-Productie normen'!A:K,VLOOKUP(O3934,'3-Productie normen'!$B$34:$C$35,2,FALSE),FALSE)))</f>
        <v>0</v>
      </c>
      <c r="T3934" s="213">
        <f t="shared" si="227"/>
        <v>0</v>
      </c>
      <c r="U3934" s="572"/>
    </row>
    <row r="3935" spans="1:21" ht="14.15" customHeight="1">
      <c r="A3935" s="231">
        <v>3935</v>
      </c>
      <c r="B3935" s="262" t="s">
        <v>97</v>
      </c>
      <c r="C3935" s="199" t="s">
        <v>3469</v>
      </c>
      <c r="D3935" s="199" t="s">
        <v>2493</v>
      </c>
      <c r="E3935" s="199" t="s">
        <v>3615</v>
      </c>
      <c r="F3935" s="199" t="s">
        <v>176</v>
      </c>
      <c r="G3935" s="199" t="s">
        <v>133</v>
      </c>
      <c r="H3935" s="199" t="s">
        <v>3670</v>
      </c>
      <c r="I3935" s="200" t="s">
        <v>123</v>
      </c>
      <c r="J3935" s="199" t="s">
        <v>179</v>
      </c>
      <c r="K3935" s="199" t="s">
        <v>1240</v>
      </c>
      <c r="L3935" s="199" t="s">
        <v>180</v>
      </c>
      <c r="M3935" s="199" t="s">
        <v>122</v>
      </c>
      <c r="N3935" s="201">
        <v>16.611699999999999</v>
      </c>
      <c r="O3935" s="202" t="s">
        <v>81</v>
      </c>
      <c r="P3935" s="202"/>
      <c r="Q3935" s="203">
        <f t="shared" si="225"/>
        <v>0</v>
      </c>
      <c r="R3935" s="203">
        <f t="shared" si="226"/>
        <v>0</v>
      </c>
      <c r="S3935" s="213">
        <f>IF(M3935="nvt",0,IF(O3935&gt;0,VLOOKUP(M3935,'3-Productie normen'!A:K,VLOOKUP(O3935,'3-Productie normen'!$B$34:$C$35,2,FALSE),FALSE)))</f>
        <v>0</v>
      </c>
      <c r="T3935" s="213">
        <f t="shared" si="227"/>
        <v>0</v>
      </c>
      <c r="U3935" s="572"/>
    </row>
    <row r="3936" spans="1:21" ht="14.15" customHeight="1">
      <c r="A3936" s="231">
        <v>3936</v>
      </c>
      <c r="B3936" s="262" t="s">
        <v>97</v>
      </c>
      <c r="C3936" s="199" t="s">
        <v>3469</v>
      </c>
      <c r="D3936" s="199" t="s">
        <v>2493</v>
      </c>
      <c r="E3936" s="199" t="s">
        <v>3615</v>
      </c>
      <c r="F3936" s="199" t="s">
        <v>176</v>
      </c>
      <c r="G3936" s="199" t="s">
        <v>133</v>
      </c>
      <c r="H3936" s="199" t="s">
        <v>3671</v>
      </c>
      <c r="I3936" s="200" t="s">
        <v>127</v>
      </c>
      <c r="J3936" s="199" t="s">
        <v>379</v>
      </c>
      <c r="K3936" s="199" t="s">
        <v>379</v>
      </c>
      <c r="L3936" s="199" t="s">
        <v>180</v>
      </c>
      <c r="M3936" s="199" t="s">
        <v>128</v>
      </c>
      <c r="N3936" s="201">
        <v>48.287100000000002</v>
      </c>
      <c r="O3936" s="202">
        <v>255</v>
      </c>
      <c r="P3936" s="202"/>
      <c r="Q3936" s="203">
        <f t="shared" si="225"/>
        <v>0</v>
      </c>
      <c r="R3936" s="203">
        <f t="shared" si="226"/>
        <v>0</v>
      </c>
      <c r="S3936" s="213">
        <f>IF(M3936="nvt",0,IF(O3936&gt;0,VLOOKUP(M3936,'3-Productie normen'!A:K,VLOOKUP(O3936,'3-Productie normen'!$B$34:$C$35,2,FALSE),FALSE)))</f>
        <v>0</v>
      </c>
      <c r="T3936" s="213">
        <f t="shared" si="227"/>
        <v>0</v>
      </c>
      <c r="U3936" s="572"/>
    </row>
    <row r="3937" spans="1:21" ht="14.15" customHeight="1">
      <c r="A3937" s="232">
        <v>3937</v>
      </c>
      <c r="B3937" s="262" t="s">
        <v>97</v>
      </c>
      <c r="C3937" s="199" t="s">
        <v>3469</v>
      </c>
      <c r="D3937" s="199" t="s">
        <v>2493</v>
      </c>
      <c r="E3937" s="199" t="s">
        <v>3615</v>
      </c>
      <c r="F3937" s="199" t="s">
        <v>176</v>
      </c>
      <c r="G3937" s="199" t="s">
        <v>133</v>
      </c>
      <c r="H3937" s="199" t="s">
        <v>3672</v>
      </c>
      <c r="I3937" s="200" t="s">
        <v>143</v>
      </c>
      <c r="J3937" s="199" t="s">
        <v>255</v>
      </c>
      <c r="K3937" s="199" t="s">
        <v>256</v>
      </c>
      <c r="L3937" s="199" t="s">
        <v>180</v>
      </c>
      <c r="M3937" s="199" t="s">
        <v>143</v>
      </c>
      <c r="N3937" s="201">
        <v>15.6846</v>
      </c>
      <c r="O3937" s="202"/>
      <c r="P3937" s="202"/>
      <c r="Q3937" s="203">
        <f t="shared" si="225"/>
        <v>0</v>
      </c>
      <c r="R3937" s="203">
        <f t="shared" si="226"/>
        <v>0</v>
      </c>
      <c r="S3937" s="213">
        <f>IF(M3937="nvt",0,IF(O3937&gt;0,VLOOKUP(M3937,'3-Productie normen'!A:K,VLOOKUP(O3937,'3-Productie normen'!$B$34:$C$35,2,FALSE),FALSE)))</f>
        <v>0</v>
      </c>
      <c r="T3937" s="213">
        <f t="shared" si="227"/>
        <v>0</v>
      </c>
      <c r="U3937" s="572"/>
    </row>
    <row r="3938" spans="1:21" ht="14.15" customHeight="1">
      <c r="A3938" s="231">
        <v>3938</v>
      </c>
      <c r="B3938" s="262" t="s">
        <v>97</v>
      </c>
      <c r="C3938" s="199" t="s">
        <v>3469</v>
      </c>
      <c r="D3938" s="199" t="s">
        <v>2493</v>
      </c>
      <c r="E3938" s="199" t="s">
        <v>3615</v>
      </c>
      <c r="F3938" s="199" t="s">
        <v>176</v>
      </c>
      <c r="G3938" s="199" t="s">
        <v>133</v>
      </c>
      <c r="H3938" s="199" t="s">
        <v>3673</v>
      </c>
      <c r="I3938" s="200" t="s">
        <v>143</v>
      </c>
      <c r="J3938" s="199" t="s">
        <v>255</v>
      </c>
      <c r="K3938" s="199" t="s">
        <v>256</v>
      </c>
      <c r="L3938" s="199" t="s">
        <v>180</v>
      </c>
      <c r="M3938" s="199" t="s">
        <v>143</v>
      </c>
      <c r="N3938" s="201">
        <v>47.89</v>
      </c>
      <c r="O3938" s="202"/>
      <c r="P3938" s="202"/>
      <c r="Q3938" s="203">
        <f t="shared" si="225"/>
        <v>0</v>
      </c>
      <c r="R3938" s="203">
        <f t="shared" si="226"/>
        <v>0</v>
      </c>
      <c r="S3938" s="213">
        <f>IF(M3938="nvt",0,IF(O3938&gt;0,VLOOKUP(M3938,'3-Productie normen'!A:K,VLOOKUP(O3938,'3-Productie normen'!$B$34:$C$35,2,FALSE),FALSE)))</f>
        <v>0</v>
      </c>
      <c r="T3938" s="213">
        <f t="shared" si="227"/>
        <v>0</v>
      </c>
      <c r="U3938" s="572"/>
    </row>
    <row r="3939" spans="1:21" ht="14.15" customHeight="1">
      <c r="A3939" s="231">
        <v>3939</v>
      </c>
      <c r="B3939" s="262" t="s">
        <v>97</v>
      </c>
      <c r="C3939" s="199" t="s">
        <v>3469</v>
      </c>
      <c r="D3939" s="199" t="s">
        <v>2493</v>
      </c>
      <c r="E3939" s="199" t="s">
        <v>3615</v>
      </c>
      <c r="F3939" s="199" t="s">
        <v>176</v>
      </c>
      <c r="G3939" s="199" t="s">
        <v>133</v>
      </c>
      <c r="H3939" s="199" t="s">
        <v>3674</v>
      </c>
      <c r="I3939" s="200" t="s">
        <v>143</v>
      </c>
      <c r="J3939" s="199" t="s">
        <v>255</v>
      </c>
      <c r="K3939" s="199" t="s">
        <v>1185</v>
      </c>
      <c r="L3939" s="199" t="s">
        <v>180</v>
      </c>
      <c r="M3939" s="199" t="s">
        <v>143</v>
      </c>
      <c r="N3939" s="201">
        <v>30.967300000000002</v>
      </c>
      <c r="O3939" s="202"/>
      <c r="P3939" s="202"/>
      <c r="Q3939" s="203">
        <f t="shared" si="225"/>
        <v>0</v>
      </c>
      <c r="R3939" s="203">
        <f t="shared" si="226"/>
        <v>0</v>
      </c>
      <c r="S3939" s="213">
        <f>IF(M3939="nvt",0,IF(O3939&gt;0,VLOOKUP(M3939,'3-Productie normen'!A:K,VLOOKUP(O3939,'3-Productie normen'!$B$34:$C$35,2,FALSE),FALSE)))</f>
        <v>0</v>
      </c>
      <c r="T3939" s="213">
        <f t="shared" si="227"/>
        <v>0</v>
      </c>
      <c r="U3939" s="572"/>
    </row>
    <row r="3940" spans="1:21" ht="14.15" customHeight="1">
      <c r="A3940" s="231">
        <v>3940</v>
      </c>
      <c r="B3940" s="262" t="s">
        <v>97</v>
      </c>
      <c r="C3940" s="199" t="s">
        <v>3469</v>
      </c>
      <c r="D3940" s="199" t="s">
        <v>2493</v>
      </c>
      <c r="E3940" s="199" t="s">
        <v>3615</v>
      </c>
      <c r="F3940" s="199" t="s">
        <v>176</v>
      </c>
      <c r="G3940" s="199" t="s">
        <v>133</v>
      </c>
      <c r="H3940" s="199" t="s">
        <v>3675</v>
      </c>
      <c r="I3940" s="200" t="s">
        <v>143</v>
      </c>
      <c r="J3940" s="199" t="s">
        <v>209</v>
      </c>
      <c r="K3940" s="199" t="s">
        <v>213</v>
      </c>
      <c r="L3940" s="199" t="s">
        <v>180</v>
      </c>
      <c r="M3940" s="199" t="s">
        <v>143</v>
      </c>
      <c r="N3940" s="201">
        <v>15.3644</v>
      </c>
      <c r="O3940" s="202"/>
      <c r="P3940" s="202"/>
      <c r="Q3940" s="203">
        <f t="shared" si="225"/>
        <v>0</v>
      </c>
      <c r="R3940" s="203">
        <f t="shared" si="226"/>
        <v>0</v>
      </c>
      <c r="S3940" s="213">
        <f>IF(M3940="nvt",0,IF(O3940&gt;0,VLOOKUP(M3940,'3-Productie normen'!A:K,VLOOKUP(O3940,'3-Productie normen'!$B$34:$C$35,2,FALSE),FALSE)))</f>
        <v>0</v>
      </c>
      <c r="T3940" s="213">
        <f t="shared" si="227"/>
        <v>0</v>
      </c>
      <c r="U3940" s="572"/>
    </row>
    <row r="3941" spans="1:21" ht="14.15" customHeight="1">
      <c r="A3941" s="231">
        <v>3941</v>
      </c>
      <c r="B3941" s="262" t="s">
        <v>97</v>
      </c>
      <c r="C3941" s="199" t="s">
        <v>3469</v>
      </c>
      <c r="D3941" s="199" t="s">
        <v>2493</v>
      </c>
      <c r="E3941" s="199" t="s">
        <v>3615</v>
      </c>
      <c r="F3941" s="199" t="s">
        <v>176</v>
      </c>
      <c r="G3941" s="199" t="s">
        <v>133</v>
      </c>
      <c r="H3941" s="199" t="s">
        <v>3676</v>
      </c>
      <c r="I3941" s="200" t="s">
        <v>143</v>
      </c>
      <c r="J3941" s="199" t="s">
        <v>255</v>
      </c>
      <c r="K3941" s="199" t="s">
        <v>256</v>
      </c>
      <c r="L3941" s="199" t="s">
        <v>180</v>
      </c>
      <c r="M3941" s="199" t="s">
        <v>143</v>
      </c>
      <c r="N3941" s="201">
        <v>23.331099999999999</v>
      </c>
      <c r="O3941" s="202"/>
      <c r="P3941" s="202"/>
      <c r="Q3941" s="203">
        <f t="shared" si="225"/>
        <v>0</v>
      </c>
      <c r="R3941" s="203">
        <f t="shared" si="226"/>
        <v>0</v>
      </c>
      <c r="S3941" s="213">
        <f>IF(M3941="nvt",0,IF(O3941&gt;0,VLOOKUP(M3941,'3-Productie normen'!A:K,VLOOKUP(O3941,'3-Productie normen'!$B$34:$C$35,2,FALSE),FALSE)))</f>
        <v>0</v>
      </c>
      <c r="T3941" s="213">
        <f t="shared" si="227"/>
        <v>0</v>
      </c>
      <c r="U3941" s="572"/>
    </row>
    <row r="3942" spans="1:21" ht="14.15" customHeight="1">
      <c r="A3942" s="231">
        <v>3942</v>
      </c>
      <c r="B3942" s="262" t="s">
        <v>97</v>
      </c>
      <c r="C3942" s="199" t="s">
        <v>3469</v>
      </c>
      <c r="D3942" s="199" t="s">
        <v>2493</v>
      </c>
      <c r="E3942" s="199" t="s">
        <v>3615</v>
      </c>
      <c r="F3942" s="199" t="s">
        <v>176</v>
      </c>
      <c r="G3942" s="199" t="s">
        <v>133</v>
      </c>
      <c r="H3942" s="199" t="s">
        <v>3677</v>
      </c>
      <c r="I3942" s="200" t="s">
        <v>143</v>
      </c>
      <c r="J3942" s="199" t="s">
        <v>209</v>
      </c>
      <c r="K3942" s="199" t="s">
        <v>213</v>
      </c>
      <c r="L3942" s="199" t="s">
        <v>180</v>
      </c>
      <c r="M3942" s="199" t="s">
        <v>143</v>
      </c>
      <c r="N3942" s="201">
        <v>42.187600000000003</v>
      </c>
      <c r="O3942" s="202"/>
      <c r="P3942" s="202"/>
      <c r="Q3942" s="203">
        <f t="shared" si="225"/>
        <v>0</v>
      </c>
      <c r="R3942" s="203">
        <f t="shared" si="226"/>
        <v>0</v>
      </c>
      <c r="S3942" s="213">
        <f>IF(M3942="nvt",0,IF(O3942&gt;0,VLOOKUP(M3942,'3-Productie normen'!A:K,VLOOKUP(O3942,'3-Productie normen'!$B$34:$C$35,2,FALSE),FALSE)))</f>
        <v>0</v>
      </c>
      <c r="T3942" s="213">
        <f t="shared" si="227"/>
        <v>0</v>
      </c>
      <c r="U3942" s="572"/>
    </row>
    <row r="3943" spans="1:21" ht="14.15" customHeight="1">
      <c r="A3943" s="231">
        <v>3943</v>
      </c>
      <c r="B3943" s="262" t="s">
        <v>97</v>
      </c>
      <c r="C3943" s="199" t="s">
        <v>3469</v>
      </c>
      <c r="D3943" s="199" t="s">
        <v>2493</v>
      </c>
      <c r="E3943" s="199" t="s">
        <v>3615</v>
      </c>
      <c r="F3943" s="199" t="s">
        <v>176</v>
      </c>
      <c r="G3943" s="199" t="s">
        <v>133</v>
      </c>
      <c r="H3943" s="199" t="s">
        <v>3678</v>
      </c>
      <c r="I3943" s="200" t="s">
        <v>143</v>
      </c>
      <c r="J3943" s="199" t="s">
        <v>209</v>
      </c>
      <c r="K3943" s="199" t="s">
        <v>213</v>
      </c>
      <c r="L3943" s="199" t="s">
        <v>180</v>
      </c>
      <c r="M3943" s="199" t="s">
        <v>143</v>
      </c>
      <c r="N3943" s="201">
        <v>12.715400000000001</v>
      </c>
      <c r="O3943" s="202"/>
      <c r="P3943" s="202"/>
      <c r="Q3943" s="203">
        <f t="shared" si="225"/>
        <v>0</v>
      </c>
      <c r="R3943" s="203">
        <f t="shared" si="226"/>
        <v>0</v>
      </c>
      <c r="S3943" s="213">
        <f>IF(M3943="nvt",0,IF(O3943&gt;0,VLOOKUP(M3943,'3-Productie normen'!A:K,VLOOKUP(O3943,'3-Productie normen'!$B$34:$C$35,2,FALSE),FALSE)))</f>
        <v>0</v>
      </c>
      <c r="T3943" s="213">
        <f t="shared" si="227"/>
        <v>0</v>
      </c>
      <c r="U3943" s="572"/>
    </row>
    <row r="3944" spans="1:21" ht="14.15" customHeight="1">
      <c r="A3944" s="231">
        <v>3944</v>
      </c>
      <c r="B3944" s="262" t="s">
        <v>97</v>
      </c>
      <c r="C3944" s="199" t="s">
        <v>3469</v>
      </c>
      <c r="D3944" s="199" t="s">
        <v>2493</v>
      </c>
      <c r="E3944" s="199" t="s">
        <v>3615</v>
      </c>
      <c r="F3944" s="199" t="s">
        <v>176</v>
      </c>
      <c r="G3944" s="199" t="s">
        <v>133</v>
      </c>
      <c r="H3944" s="199" t="s">
        <v>3679</v>
      </c>
      <c r="I3944" s="200" t="s">
        <v>143</v>
      </c>
      <c r="J3944" s="199" t="s">
        <v>255</v>
      </c>
      <c r="K3944" s="199" t="s">
        <v>256</v>
      </c>
      <c r="L3944" s="199" t="s">
        <v>180</v>
      </c>
      <c r="M3944" s="199" t="s">
        <v>143</v>
      </c>
      <c r="N3944" s="201">
        <v>18.846800000000002</v>
      </c>
      <c r="O3944" s="202"/>
      <c r="P3944" s="202"/>
      <c r="Q3944" s="203">
        <f t="shared" si="225"/>
        <v>0</v>
      </c>
      <c r="R3944" s="203">
        <f t="shared" si="226"/>
        <v>0</v>
      </c>
      <c r="S3944" s="213">
        <f>IF(M3944="nvt",0,IF(O3944&gt;0,VLOOKUP(M3944,'3-Productie normen'!A:K,VLOOKUP(O3944,'3-Productie normen'!$B$34:$C$35,2,FALSE),FALSE)))</f>
        <v>0</v>
      </c>
      <c r="T3944" s="213">
        <f t="shared" si="227"/>
        <v>0</v>
      </c>
      <c r="U3944" s="572"/>
    </row>
    <row r="3945" spans="1:21" ht="14.15" customHeight="1">
      <c r="A3945" s="232">
        <v>3945</v>
      </c>
      <c r="B3945" s="262" t="s">
        <v>97</v>
      </c>
      <c r="C3945" s="199" t="s">
        <v>3469</v>
      </c>
      <c r="D3945" s="199" t="s">
        <v>2493</v>
      </c>
      <c r="E3945" s="199" t="s">
        <v>3615</v>
      </c>
      <c r="F3945" s="199" t="s">
        <v>176</v>
      </c>
      <c r="G3945" s="199" t="s">
        <v>133</v>
      </c>
      <c r="H3945" s="199" t="s">
        <v>3680</v>
      </c>
      <c r="I3945" s="200" t="s">
        <v>143</v>
      </c>
      <c r="J3945" s="199" t="s">
        <v>222</v>
      </c>
      <c r="K3945" s="199" t="s">
        <v>237</v>
      </c>
      <c r="L3945" s="199" t="s">
        <v>180</v>
      </c>
      <c r="M3945" s="199" t="s">
        <v>143</v>
      </c>
      <c r="N3945" s="201">
        <v>11.261900000000001</v>
      </c>
      <c r="O3945" s="202"/>
      <c r="P3945" s="202"/>
      <c r="Q3945" s="203">
        <f t="shared" si="225"/>
        <v>0</v>
      </c>
      <c r="R3945" s="203">
        <f t="shared" si="226"/>
        <v>0</v>
      </c>
      <c r="S3945" s="213">
        <f>IF(M3945="nvt",0,IF(O3945&gt;0,VLOOKUP(M3945,'3-Productie normen'!A:K,VLOOKUP(O3945,'3-Productie normen'!$B$34:$C$35,2,FALSE),FALSE)))</f>
        <v>0</v>
      </c>
      <c r="T3945" s="213">
        <f t="shared" si="227"/>
        <v>0</v>
      </c>
      <c r="U3945" s="572"/>
    </row>
    <row r="3946" spans="1:21" ht="14.15" customHeight="1">
      <c r="A3946" s="231">
        <v>3946</v>
      </c>
      <c r="B3946" s="262" t="s">
        <v>97</v>
      </c>
      <c r="C3946" s="199" t="s">
        <v>3469</v>
      </c>
      <c r="D3946" s="199" t="s">
        <v>2493</v>
      </c>
      <c r="E3946" s="199" t="s">
        <v>3615</v>
      </c>
      <c r="F3946" s="199" t="s">
        <v>176</v>
      </c>
      <c r="G3946" s="199" t="s">
        <v>133</v>
      </c>
      <c r="H3946" s="199" t="s">
        <v>3681</v>
      </c>
      <c r="I3946" s="200" t="s">
        <v>130</v>
      </c>
      <c r="J3946" s="199" t="s">
        <v>222</v>
      </c>
      <c r="K3946" s="199" t="s">
        <v>237</v>
      </c>
      <c r="L3946" s="199" t="s">
        <v>180</v>
      </c>
      <c r="M3946" s="199" t="s">
        <v>238</v>
      </c>
      <c r="N3946" s="201">
        <v>59.023299999999999</v>
      </c>
      <c r="O3946" s="202" t="s">
        <v>81</v>
      </c>
      <c r="P3946" s="202"/>
      <c r="Q3946" s="203">
        <f t="shared" si="225"/>
        <v>0</v>
      </c>
      <c r="R3946" s="203">
        <f t="shared" si="226"/>
        <v>0</v>
      </c>
      <c r="S3946" s="213">
        <f>IF(M3946="nvt",0,IF(O3946&gt;0,VLOOKUP(M3946,'3-Productie normen'!A:K,VLOOKUP(O3946,'3-Productie normen'!$B$34:$C$35,2,FALSE),FALSE)))</f>
        <v>0</v>
      </c>
      <c r="T3946" s="213">
        <f t="shared" si="227"/>
        <v>0</v>
      </c>
      <c r="U3946" s="572"/>
    </row>
    <row r="3947" spans="1:21" ht="14.15" customHeight="1">
      <c r="A3947" s="231">
        <v>3947</v>
      </c>
      <c r="B3947" s="262" t="s">
        <v>97</v>
      </c>
      <c r="C3947" s="199" t="s">
        <v>3469</v>
      </c>
      <c r="D3947" s="199" t="s">
        <v>2493</v>
      </c>
      <c r="E3947" s="199" t="s">
        <v>3615</v>
      </c>
      <c r="F3947" s="199" t="s">
        <v>176</v>
      </c>
      <c r="G3947" s="199" t="s">
        <v>133</v>
      </c>
      <c r="H3947" s="199" t="s">
        <v>3682</v>
      </c>
      <c r="I3947" s="200" t="s">
        <v>143</v>
      </c>
      <c r="J3947" s="199" t="s">
        <v>222</v>
      </c>
      <c r="K3947" s="199" t="s">
        <v>237</v>
      </c>
      <c r="L3947" s="199" t="s">
        <v>180</v>
      </c>
      <c r="M3947" s="199" t="s">
        <v>143</v>
      </c>
      <c r="N3947" s="201">
        <v>4.2544000000000004</v>
      </c>
      <c r="O3947" s="202"/>
      <c r="P3947" s="202"/>
      <c r="Q3947" s="203">
        <f t="shared" si="225"/>
        <v>0</v>
      </c>
      <c r="R3947" s="203">
        <f t="shared" si="226"/>
        <v>0</v>
      </c>
      <c r="S3947" s="213">
        <f>IF(M3947="nvt",0,IF(O3947&gt;0,VLOOKUP(M3947,'3-Productie normen'!A:K,VLOOKUP(O3947,'3-Productie normen'!$B$34:$C$35,2,FALSE),FALSE)))</f>
        <v>0</v>
      </c>
      <c r="T3947" s="213">
        <f t="shared" si="227"/>
        <v>0</v>
      </c>
      <c r="U3947" s="572"/>
    </row>
    <row r="3948" spans="1:21" ht="14.15" customHeight="1">
      <c r="A3948" s="231">
        <v>3948</v>
      </c>
      <c r="B3948" s="262" t="s">
        <v>97</v>
      </c>
      <c r="C3948" s="199" t="s">
        <v>3469</v>
      </c>
      <c r="D3948" s="199" t="s">
        <v>2493</v>
      </c>
      <c r="E3948" s="199" t="s">
        <v>3615</v>
      </c>
      <c r="F3948" s="199" t="s">
        <v>176</v>
      </c>
      <c r="G3948" s="199" t="s">
        <v>133</v>
      </c>
      <c r="H3948" s="199" t="s">
        <v>3683</v>
      </c>
      <c r="I3948" s="200" t="s">
        <v>130</v>
      </c>
      <c r="J3948" s="199" t="s">
        <v>222</v>
      </c>
      <c r="K3948" s="199" t="s">
        <v>237</v>
      </c>
      <c r="L3948" s="199" t="s">
        <v>180</v>
      </c>
      <c r="M3948" s="199" t="s">
        <v>238</v>
      </c>
      <c r="N3948" s="201">
        <v>66.777000000000001</v>
      </c>
      <c r="O3948" s="202" t="s">
        <v>81</v>
      </c>
      <c r="P3948" s="202"/>
      <c r="Q3948" s="203">
        <f t="shared" si="225"/>
        <v>0</v>
      </c>
      <c r="R3948" s="203">
        <f t="shared" si="226"/>
        <v>0</v>
      </c>
      <c r="S3948" s="213">
        <f>IF(M3948="nvt",0,IF(O3948&gt;0,VLOOKUP(M3948,'3-Productie normen'!A:K,VLOOKUP(O3948,'3-Productie normen'!$B$34:$C$35,2,FALSE),FALSE)))</f>
        <v>0</v>
      </c>
      <c r="T3948" s="213">
        <f t="shared" si="227"/>
        <v>0</v>
      </c>
      <c r="U3948" s="572"/>
    </row>
    <row r="3949" spans="1:21" ht="14.15" customHeight="1">
      <c r="A3949" s="231">
        <v>3949</v>
      </c>
      <c r="B3949" s="262" t="s">
        <v>97</v>
      </c>
      <c r="C3949" s="199" t="s">
        <v>3469</v>
      </c>
      <c r="D3949" s="199" t="s">
        <v>2493</v>
      </c>
      <c r="E3949" s="199" t="s">
        <v>3615</v>
      </c>
      <c r="F3949" s="199" t="s">
        <v>176</v>
      </c>
      <c r="G3949" s="199" t="s">
        <v>133</v>
      </c>
      <c r="H3949" s="199" t="s">
        <v>3684</v>
      </c>
      <c r="I3949" s="200" t="s">
        <v>130</v>
      </c>
      <c r="J3949" s="199" t="s">
        <v>209</v>
      </c>
      <c r="K3949" s="199" t="s">
        <v>220</v>
      </c>
      <c r="L3949" s="199" t="s">
        <v>197</v>
      </c>
      <c r="M3949" s="199" t="s">
        <v>140</v>
      </c>
      <c r="N3949" s="201">
        <v>21.440200000000001</v>
      </c>
      <c r="O3949" s="202" t="s">
        <v>81</v>
      </c>
      <c r="P3949" s="202"/>
      <c r="Q3949" s="203">
        <f t="shared" si="225"/>
        <v>0</v>
      </c>
      <c r="R3949" s="203">
        <f t="shared" si="226"/>
        <v>0</v>
      </c>
      <c r="S3949" s="213">
        <f>IF(M3949="nvt",0,IF(O3949&gt;0,VLOOKUP(M3949,'3-Productie normen'!A:K,VLOOKUP(O3949,'3-Productie normen'!$B$34:$C$35,2,FALSE),FALSE)))</f>
        <v>0</v>
      </c>
      <c r="T3949" s="213">
        <f t="shared" si="227"/>
        <v>0</v>
      </c>
      <c r="U3949" s="572"/>
    </row>
    <row r="3950" spans="1:21" ht="14.15" customHeight="1">
      <c r="A3950" s="231">
        <v>3950</v>
      </c>
      <c r="B3950" s="262" t="s">
        <v>97</v>
      </c>
      <c r="C3950" s="199" t="s">
        <v>3469</v>
      </c>
      <c r="D3950" s="199" t="s">
        <v>2493</v>
      </c>
      <c r="E3950" s="199" t="s">
        <v>3615</v>
      </c>
      <c r="F3950" s="199" t="s">
        <v>176</v>
      </c>
      <c r="G3950" s="199" t="s">
        <v>133</v>
      </c>
      <c r="H3950" s="199" t="s">
        <v>3685</v>
      </c>
      <c r="I3950" s="200" t="s">
        <v>143</v>
      </c>
      <c r="J3950" s="199" t="s">
        <v>209</v>
      </c>
      <c r="K3950" s="199" t="s">
        <v>213</v>
      </c>
      <c r="L3950" s="199" t="s">
        <v>263</v>
      </c>
      <c r="M3950" s="199" t="s">
        <v>143</v>
      </c>
      <c r="N3950" s="201">
        <v>589.69000000000005</v>
      </c>
      <c r="O3950" s="202"/>
      <c r="P3950" s="202"/>
      <c r="Q3950" s="203">
        <f t="shared" si="225"/>
        <v>0</v>
      </c>
      <c r="R3950" s="203">
        <f t="shared" si="226"/>
        <v>0</v>
      </c>
      <c r="S3950" s="213">
        <f>IF(M3950="nvt",0,IF(O3950&gt;0,VLOOKUP(M3950,'3-Productie normen'!A:K,VLOOKUP(O3950,'3-Productie normen'!$B$34:$C$35,2,FALSE),FALSE)))</f>
        <v>0</v>
      </c>
      <c r="T3950" s="213">
        <f t="shared" si="227"/>
        <v>0</v>
      </c>
      <c r="U3950" s="572"/>
    </row>
    <row r="3951" spans="1:21" ht="14.15" customHeight="1">
      <c r="A3951" s="231">
        <v>3951</v>
      </c>
      <c r="B3951" s="262" t="s">
        <v>97</v>
      </c>
      <c r="C3951" s="199" t="s">
        <v>3469</v>
      </c>
      <c r="D3951" s="199" t="s">
        <v>2493</v>
      </c>
      <c r="E3951" s="199" t="s">
        <v>3686</v>
      </c>
      <c r="F3951" s="199" t="s">
        <v>176</v>
      </c>
      <c r="G3951" s="199" t="s">
        <v>377</v>
      </c>
      <c r="H3951" s="199" t="s">
        <v>378</v>
      </c>
      <c r="I3951" s="200" t="s">
        <v>125</v>
      </c>
      <c r="J3951" s="199" t="s">
        <v>222</v>
      </c>
      <c r="K3951" s="199" t="s">
        <v>240</v>
      </c>
      <c r="L3951" s="199" t="s">
        <v>197</v>
      </c>
      <c r="M3951" s="199" t="s">
        <v>124</v>
      </c>
      <c r="N3951" s="201">
        <v>8.1770999999999994</v>
      </c>
      <c r="O3951" s="202" t="s">
        <v>81</v>
      </c>
      <c r="P3951" s="202"/>
      <c r="Q3951" s="203">
        <f t="shared" si="225"/>
        <v>0</v>
      </c>
      <c r="R3951" s="203">
        <f t="shared" si="226"/>
        <v>0</v>
      </c>
      <c r="S3951" s="213">
        <f>IF(M3951="nvt",0,IF(O3951&gt;0,VLOOKUP(M3951,'3-Productie normen'!A:K,VLOOKUP(O3951,'3-Productie normen'!$B$34:$C$35,2,FALSE),FALSE)))</f>
        <v>0</v>
      </c>
      <c r="T3951" s="213">
        <f t="shared" si="227"/>
        <v>0</v>
      </c>
      <c r="U3951" s="572"/>
    </row>
    <row r="3952" spans="1:21" ht="14.15" customHeight="1">
      <c r="A3952" s="231">
        <v>3952</v>
      </c>
      <c r="B3952" s="262" t="s">
        <v>97</v>
      </c>
      <c r="C3952" s="199" t="s">
        <v>3469</v>
      </c>
      <c r="D3952" s="199" t="s">
        <v>2493</v>
      </c>
      <c r="E3952" s="199" t="s">
        <v>3686</v>
      </c>
      <c r="F3952" s="199" t="s">
        <v>176</v>
      </c>
      <c r="G3952" s="199" t="s">
        <v>377</v>
      </c>
      <c r="H3952" s="199" t="s">
        <v>382</v>
      </c>
      <c r="I3952" s="200" t="s">
        <v>130</v>
      </c>
      <c r="J3952" s="199" t="s">
        <v>222</v>
      </c>
      <c r="K3952" s="199" t="s">
        <v>237</v>
      </c>
      <c r="L3952" s="199" t="s">
        <v>180</v>
      </c>
      <c r="M3952" s="199" t="s">
        <v>238</v>
      </c>
      <c r="N3952" s="201">
        <v>18.5947</v>
      </c>
      <c r="O3952" s="202" t="s">
        <v>81</v>
      </c>
      <c r="P3952" s="202"/>
      <c r="Q3952" s="203">
        <f t="shared" si="225"/>
        <v>0</v>
      </c>
      <c r="R3952" s="203">
        <f t="shared" si="226"/>
        <v>0</v>
      </c>
      <c r="S3952" s="213">
        <f>IF(M3952="nvt",0,IF(O3952&gt;0,VLOOKUP(M3952,'3-Productie normen'!A:K,VLOOKUP(O3952,'3-Productie normen'!$B$34:$C$35,2,FALSE),FALSE)))</f>
        <v>0</v>
      </c>
      <c r="T3952" s="213">
        <f t="shared" si="227"/>
        <v>0</v>
      </c>
      <c r="U3952" s="572"/>
    </row>
    <row r="3953" spans="1:21" ht="14.15" customHeight="1">
      <c r="A3953" s="232">
        <v>3953</v>
      </c>
      <c r="B3953" s="262" t="s">
        <v>97</v>
      </c>
      <c r="C3953" s="199" t="s">
        <v>3469</v>
      </c>
      <c r="D3953" s="199" t="s">
        <v>2493</v>
      </c>
      <c r="E3953" s="199" t="s">
        <v>3686</v>
      </c>
      <c r="F3953" s="199" t="s">
        <v>176</v>
      </c>
      <c r="G3953" s="199" t="s">
        <v>377</v>
      </c>
      <c r="H3953" s="199" t="s">
        <v>2678</v>
      </c>
      <c r="I3953" s="200" t="s">
        <v>245</v>
      </c>
      <c r="J3953" s="199" t="s">
        <v>255</v>
      </c>
      <c r="K3953" s="199" t="s">
        <v>566</v>
      </c>
      <c r="L3953" s="199" t="s">
        <v>180</v>
      </c>
      <c r="M3953" s="199" t="s">
        <v>143</v>
      </c>
      <c r="N3953" s="201">
        <v>1.3</v>
      </c>
      <c r="O3953" s="202"/>
      <c r="P3953" s="202"/>
      <c r="Q3953" s="203">
        <f t="shared" si="225"/>
        <v>0</v>
      </c>
      <c r="R3953" s="203">
        <f t="shared" si="226"/>
        <v>0</v>
      </c>
      <c r="S3953" s="213">
        <f>IF(M3953="nvt",0,IF(O3953&gt;0,VLOOKUP(M3953,'3-Productie normen'!A:K,VLOOKUP(O3953,'3-Productie normen'!$B$34:$C$35,2,FALSE),FALSE)))</f>
        <v>0</v>
      </c>
      <c r="T3953" s="213">
        <f t="shared" si="227"/>
        <v>0</v>
      </c>
      <c r="U3953" s="572"/>
    </row>
    <row r="3954" spans="1:21" ht="14.15" customHeight="1">
      <c r="A3954" s="231">
        <v>3954</v>
      </c>
      <c r="B3954" s="262" t="s">
        <v>97</v>
      </c>
      <c r="C3954" s="199" t="s">
        <v>3469</v>
      </c>
      <c r="D3954" s="199" t="s">
        <v>2493</v>
      </c>
      <c r="E3954" s="199" t="s">
        <v>3686</v>
      </c>
      <c r="F3954" s="199" t="s">
        <v>176</v>
      </c>
      <c r="G3954" s="199" t="s">
        <v>377</v>
      </c>
      <c r="H3954" s="199" t="s">
        <v>3687</v>
      </c>
      <c r="I3954" s="200" t="s">
        <v>133</v>
      </c>
      <c r="J3954" s="199" t="s">
        <v>222</v>
      </c>
      <c r="K3954" s="199" t="s">
        <v>223</v>
      </c>
      <c r="L3954" s="199" t="s">
        <v>387</v>
      </c>
      <c r="M3954" s="199" t="s">
        <v>138</v>
      </c>
      <c r="N3954" s="201">
        <v>1.6994</v>
      </c>
      <c r="O3954" s="202" t="s">
        <v>81</v>
      </c>
      <c r="P3954" s="202"/>
      <c r="Q3954" s="203">
        <f t="shared" si="225"/>
        <v>0</v>
      </c>
      <c r="R3954" s="203">
        <f t="shared" si="226"/>
        <v>0</v>
      </c>
      <c r="S3954" s="213">
        <f>IF(M3954="nvt",0,IF(O3954&gt;0,VLOOKUP(M3954,'3-Productie normen'!A:K,VLOOKUP(O3954,'3-Productie normen'!$B$34:$C$35,2,FALSE),FALSE)))</f>
        <v>0</v>
      </c>
      <c r="T3954" s="213">
        <f t="shared" si="227"/>
        <v>0</v>
      </c>
      <c r="U3954" s="572"/>
    </row>
    <row r="3955" spans="1:21" ht="14.15" customHeight="1">
      <c r="A3955" s="231">
        <v>3955</v>
      </c>
      <c r="B3955" s="262" t="s">
        <v>97</v>
      </c>
      <c r="C3955" s="199" t="s">
        <v>3469</v>
      </c>
      <c r="D3955" s="199" t="s">
        <v>2493</v>
      </c>
      <c r="E3955" s="199" t="s">
        <v>3686</v>
      </c>
      <c r="F3955" s="199" t="s">
        <v>176</v>
      </c>
      <c r="G3955" s="199" t="s">
        <v>377</v>
      </c>
      <c r="H3955" s="199" t="s">
        <v>3688</v>
      </c>
      <c r="I3955" s="200" t="s">
        <v>133</v>
      </c>
      <c r="J3955" s="199" t="s">
        <v>222</v>
      </c>
      <c r="K3955" s="199" t="s">
        <v>223</v>
      </c>
      <c r="L3955" s="199" t="s">
        <v>387</v>
      </c>
      <c r="M3955" s="199" t="s">
        <v>138</v>
      </c>
      <c r="N3955" s="201">
        <v>2.7185999999999999</v>
      </c>
      <c r="O3955" s="202" t="s">
        <v>81</v>
      </c>
      <c r="P3955" s="202"/>
      <c r="Q3955" s="203">
        <f t="shared" si="225"/>
        <v>0</v>
      </c>
      <c r="R3955" s="203">
        <f t="shared" si="226"/>
        <v>0</v>
      </c>
      <c r="S3955" s="213">
        <f>IF(M3955="nvt",0,IF(O3955&gt;0,VLOOKUP(M3955,'3-Productie normen'!A:K,VLOOKUP(O3955,'3-Productie normen'!$B$34:$C$35,2,FALSE),FALSE)))</f>
        <v>0</v>
      </c>
      <c r="T3955" s="213">
        <f t="shared" si="227"/>
        <v>0</v>
      </c>
      <c r="U3955" s="572"/>
    </row>
    <row r="3956" spans="1:21" ht="14.15" customHeight="1">
      <c r="A3956" s="231">
        <v>3956</v>
      </c>
      <c r="B3956" s="262" t="s">
        <v>97</v>
      </c>
      <c r="C3956" s="199" t="s">
        <v>3469</v>
      </c>
      <c r="D3956" s="199" t="s">
        <v>2493</v>
      </c>
      <c r="E3956" s="199" t="s">
        <v>3686</v>
      </c>
      <c r="F3956" s="199" t="s">
        <v>176</v>
      </c>
      <c r="G3956" s="199" t="s">
        <v>377</v>
      </c>
      <c r="H3956" s="199" t="s">
        <v>3689</v>
      </c>
      <c r="I3956" s="200" t="s">
        <v>133</v>
      </c>
      <c r="J3956" s="199" t="s">
        <v>222</v>
      </c>
      <c r="K3956" s="199" t="s">
        <v>223</v>
      </c>
      <c r="L3956" s="199" t="s">
        <v>387</v>
      </c>
      <c r="M3956" s="199" t="s">
        <v>138</v>
      </c>
      <c r="N3956" s="201">
        <v>3.8250000000000002</v>
      </c>
      <c r="O3956" s="202" t="s">
        <v>81</v>
      </c>
      <c r="P3956" s="202"/>
      <c r="Q3956" s="203">
        <f t="shared" si="225"/>
        <v>0</v>
      </c>
      <c r="R3956" s="203">
        <f t="shared" si="226"/>
        <v>0</v>
      </c>
      <c r="S3956" s="213">
        <f>IF(M3956="nvt",0,IF(O3956&gt;0,VLOOKUP(M3956,'3-Productie normen'!A:K,VLOOKUP(O3956,'3-Productie normen'!$B$34:$C$35,2,FALSE),FALSE)))</f>
        <v>0</v>
      </c>
      <c r="T3956" s="213">
        <f t="shared" si="227"/>
        <v>0</v>
      </c>
      <c r="U3956" s="572"/>
    </row>
    <row r="3957" spans="1:21" ht="14.15" customHeight="1">
      <c r="A3957" s="231">
        <v>3957</v>
      </c>
      <c r="B3957" s="262" t="s">
        <v>97</v>
      </c>
      <c r="C3957" s="199" t="s">
        <v>3469</v>
      </c>
      <c r="D3957" s="199" t="s">
        <v>2493</v>
      </c>
      <c r="E3957" s="199" t="s">
        <v>3686</v>
      </c>
      <c r="F3957" s="199" t="s">
        <v>176</v>
      </c>
      <c r="G3957" s="199" t="s">
        <v>377</v>
      </c>
      <c r="H3957" s="199" t="s">
        <v>383</v>
      </c>
      <c r="I3957" s="200" t="s">
        <v>123</v>
      </c>
      <c r="J3957" s="199" t="s">
        <v>179</v>
      </c>
      <c r="K3957" s="199" t="s">
        <v>179</v>
      </c>
      <c r="L3957" s="199" t="s">
        <v>180</v>
      </c>
      <c r="M3957" s="199" t="s">
        <v>122</v>
      </c>
      <c r="N3957" s="201">
        <v>16.930199999999999</v>
      </c>
      <c r="O3957" s="202" t="s">
        <v>81</v>
      </c>
      <c r="P3957" s="202"/>
      <c r="Q3957" s="203">
        <f t="shared" si="225"/>
        <v>0</v>
      </c>
      <c r="R3957" s="203">
        <f t="shared" si="226"/>
        <v>0</v>
      </c>
      <c r="S3957" s="213">
        <f>IF(M3957="nvt",0,IF(O3957&gt;0,VLOOKUP(M3957,'3-Productie normen'!A:K,VLOOKUP(O3957,'3-Productie normen'!$B$34:$C$35,2,FALSE),FALSE)))</f>
        <v>0</v>
      </c>
      <c r="T3957" s="213">
        <f t="shared" si="227"/>
        <v>0</v>
      </c>
      <c r="U3957" s="572"/>
    </row>
    <row r="3958" spans="1:21" ht="14.15" customHeight="1">
      <c r="A3958" s="231">
        <v>3958</v>
      </c>
      <c r="B3958" s="262" t="s">
        <v>97</v>
      </c>
      <c r="C3958" s="199" t="s">
        <v>3469</v>
      </c>
      <c r="D3958" s="199" t="s">
        <v>2493</v>
      </c>
      <c r="E3958" s="199" t="s">
        <v>3686</v>
      </c>
      <c r="F3958" s="199" t="s">
        <v>176</v>
      </c>
      <c r="G3958" s="199" t="s">
        <v>377</v>
      </c>
      <c r="H3958" s="199" t="s">
        <v>384</v>
      </c>
      <c r="I3958" s="200" t="s">
        <v>123</v>
      </c>
      <c r="J3958" s="199" t="s">
        <v>179</v>
      </c>
      <c r="K3958" s="199" t="s">
        <v>179</v>
      </c>
      <c r="L3958" s="199" t="s">
        <v>180</v>
      </c>
      <c r="M3958" s="199" t="s">
        <v>122</v>
      </c>
      <c r="N3958" s="201">
        <v>44.787999999999997</v>
      </c>
      <c r="O3958" s="202" t="s">
        <v>81</v>
      </c>
      <c r="P3958" s="202"/>
      <c r="Q3958" s="203">
        <f t="shared" si="225"/>
        <v>0</v>
      </c>
      <c r="R3958" s="203">
        <f t="shared" si="226"/>
        <v>0</v>
      </c>
      <c r="S3958" s="213">
        <f>IF(M3958="nvt",0,IF(O3958&gt;0,VLOOKUP(M3958,'3-Productie normen'!A:K,VLOOKUP(O3958,'3-Productie normen'!$B$34:$C$35,2,FALSE),FALSE)))</f>
        <v>0</v>
      </c>
      <c r="T3958" s="213">
        <f t="shared" si="227"/>
        <v>0</v>
      </c>
      <c r="U3958" s="572"/>
    </row>
    <row r="3959" spans="1:21" ht="14.15" customHeight="1">
      <c r="A3959" s="231">
        <v>3959</v>
      </c>
      <c r="B3959" s="262" t="s">
        <v>97</v>
      </c>
      <c r="C3959" s="199" t="s">
        <v>3469</v>
      </c>
      <c r="D3959" s="199" t="s">
        <v>2493</v>
      </c>
      <c r="E3959" s="199" t="s">
        <v>3686</v>
      </c>
      <c r="F3959" s="199" t="s">
        <v>176</v>
      </c>
      <c r="G3959" s="199" t="s">
        <v>377</v>
      </c>
      <c r="H3959" s="199" t="s">
        <v>385</v>
      </c>
      <c r="I3959" s="200" t="s">
        <v>123</v>
      </c>
      <c r="J3959" s="199" t="s">
        <v>179</v>
      </c>
      <c r="K3959" s="199" t="s">
        <v>179</v>
      </c>
      <c r="L3959" s="199" t="s">
        <v>180</v>
      </c>
      <c r="M3959" s="199" t="s">
        <v>122</v>
      </c>
      <c r="N3959" s="201">
        <v>31.95</v>
      </c>
      <c r="O3959" s="202" t="s">
        <v>81</v>
      </c>
      <c r="P3959" s="202"/>
      <c r="Q3959" s="203">
        <f t="shared" si="225"/>
        <v>0</v>
      </c>
      <c r="R3959" s="203">
        <f t="shared" si="226"/>
        <v>0</v>
      </c>
      <c r="S3959" s="213">
        <f>IF(M3959="nvt",0,IF(O3959&gt;0,VLOOKUP(M3959,'3-Productie normen'!A:K,VLOOKUP(O3959,'3-Productie normen'!$B$34:$C$35,2,FALSE),FALSE)))</f>
        <v>0</v>
      </c>
      <c r="T3959" s="213">
        <f t="shared" si="227"/>
        <v>0</v>
      </c>
      <c r="U3959" s="572"/>
    </row>
    <row r="3960" spans="1:21" ht="14.15" customHeight="1">
      <c r="A3960" s="231">
        <v>3960</v>
      </c>
      <c r="B3960" s="262" t="s">
        <v>97</v>
      </c>
      <c r="C3960" s="199" t="s">
        <v>3469</v>
      </c>
      <c r="D3960" s="199" t="s">
        <v>2493</v>
      </c>
      <c r="E3960" s="199" t="s">
        <v>3686</v>
      </c>
      <c r="F3960" s="199" t="s">
        <v>176</v>
      </c>
      <c r="G3960" s="199" t="s">
        <v>377</v>
      </c>
      <c r="H3960" s="199" t="s">
        <v>386</v>
      </c>
      <c r="I3960" s="200" t="s">
        <v>123</v>
      </c>
      <c r="J3960" s="199" t="s">
        <v>179</v>
      </c>
      <c r="K3960" s="199" t="s">
        <v>179</v>
      </c>
      <c r="L3960" s="199" t="s">
        <v>180</v>
      </c>
      <c r="M3960" s="199" t="s">
        <v>122</v>
      </c>
      <c r="N3960" s="201">
        <v>17.571300000000001</v>
      </c>
      <c r="O3960" s="202" t="s">
        <v>81</v>
      </c>
      <c r="P3960" s="202"/>
      <c r="Q3960" s="203">
        <f t="shared" si="225"/>
        <v>0</v>
      </c>
      <c r="R3960" s="203">
        <f t="shared" si="226"/>
        <v>0</v>
      </c>
      <c r="S3960" s="213">
        <f>IF(M3960="nvt",0,IF(O3960&gt;0,VLOOKUP(M3960,'3-Productie normen'!A:K,VLOOKUP(O3960,'3-Productie normen'!$B$34:$C$35,2,FALSE),FALSE)))</f>
        <v>0</v>
      </c>
      <c r="T3960" s="213">
        <f t="shared" si="227"/>
        <v>0</v>
      </c>
      <c r="U3960" s="572"/>
    </row>
    <row r="3961" spans="1:21" ht="14.15" customHeight="1">
      <c r="A3961" s="232">
        <v>3961</v>
      </c>
      <c r="B3961" s="262" t="s">
        <v>97</v>
      </c>
      <c r="C3961" s="199" t="s">
        <v>3469</v>
      </c>
      <c r="D3961" s="199" t="s">
        <v>2493</v>
      </c>
      <c r="E3961" s="199" t="s">
        <v>3686</v>
      </c>
      <c r="F3961" s="199" t="s">
        <v>176</v>
      </c>
      <c r="G3961" s="199" t="s">
        <v>377</v>
      </c>
      <c r="H3961" s="199" t="s">
        <v>390</v>
      </c>
      <c r="I3961" s="200" t="s">
        <v>127</v>
      </c>
      <c r="J3961" s="199" t="s">
        <v>790</v>
      </c>
      <c r="K3961" s="199" t="s">
        <v>793</v>
      </c>
      <c r="L3961" s="199" t="s">
        <v>263</v>
      </c>
      <c r="M3961" s="199" t="s">
        <v>128</v>
      </c>
      <c r="N3961" s="201">
        <v>215.29730000000001</v>
      </c>
      <c r="O3961" s="202">
        <v>255</v>
      </c>
      <c r="P3961" s="202"/>
      <c r="Q3961" s="203">
        <f t="shared" ref="Q3961:Q4024" si="228">IF(O3961="nvt",0,IF(O3961&gt;0,S3961*N3961,0))</f>
        <v>0</v>
      </c>
      <c r="R3961" s="203">
        <f t="shared" ref="R3961:R4024" si="229">IF(P3961&gt;0,T3961*N3961,0)</f>
        <v>0</v>
      </c>
      <c r="S3961" s="213">
        <f>IF(M3961="nvt",0,IF(O3961&gt;0,VLOOKUP(M3961,'3-Productie normen'!A:K,VLOOKUP(O3961,'3-Productie normen'!$B$34:$C$35,2,FALSE),FALSE)))</f>
        <v>0</v>
      </c>
      <c r="T3961" s="213">
        <f t="shared" ref="T3961:T4024" si="230">IF(P3961&gt;0,S3961*$T$8,0)</f>
        <v>0</v>
      </c>
      <c r="U3961" s="572"/>
    </row>
    <row r="3962" spans="1:21" ht="14.15" customHeight="1">
      <c r="A3962" s="231">
        <v>3962</v>
      </c>
      <c r="B3962" s="262" t="s">
        <v>97</v>
      </c>
      <c r="C3962" s="199" t="s">
        <v>3469</v>
      </c>
      <c r="D3962" s="199" t="s">
        <v>2493</v>
      </c>
      <c r="E3962" s="199" t="s">
        <v>3686</v>
      </c>
      <c r="F3962" s="199" t="s">
        <v>176</v>
      </c>
      <c r="G3962" s="199" t="s">
        <v>377</v>
      </c>
      <c r="H3962" s="199" t="s">
        <v>3690</v>
      </c>
      <c r="I3962" s="200" t="s">
        <v>133</v>
      </c>
      <c r="J3962" s="199" t="s">
        <v>222</v>
      </c>
      <c r="K3962" s="199" t="s">
        <v>223</v>
      </c>
      <c r="L3962" s="199" t="s">
        <v>387</v>
      </c>
      <c r="M3962" s="199" t="s">
        <v>138</v>
      </c>
      <c r="N3962" s="201">
        <v>3.2</v>
      </c>
      <c r="O3962" s="202" t="s">
        <v>81</v>
      </c>
      <c r="P3962" s="202"/>
      <c r="Q3962" s="203">
        <f t="shared" si="228"/>
        <v>0</v>
      </c>
      <c r="R3962" s="203">
        <f t="shared" si="229"/>
        <v>0</v>
      </c>
      <c r="S3962" s="213">
        <f>IF(M3962="nvt",0,IF(O3962&gt;0,VLOOKUP(M3962,'3-Productie normen'!A:K,VLOOKUP(O3962,'3-Productie normen'!$B$34:$C$35,2,FALSE),FALSE)))</f>
        <v>0</v>
      </c>
      <c r="T3962" s="213">
        <f t="shared" si="230"/>
        <v>0</v>
      </c>
      <c r="U3962" s="572"/>
    </row>
    <row r="3963" spans="1:21" ht="14.15" customHeight="1">
      <c r="A3963" s="231">
        <v>3963</v>
      </c>
      <c r="B3963" s="262" t="s">
        <v>97</v>
      </c>
      <c r="C3963" s="199" t="s">
        <v>3469</v>
      </c>
      <c r="D3963" s="199" t="s">
        <v>2493</v>
      </c>
      <c r="E3963" s="199" t="s">
        <v>3686</v>
      </c>
      <c r="F3963" s="199" t="s">
        <v>176</v>
      </c>
      <c r="G3963" s="199" t="s">
        <v>377</v>
      </c>
      <c r="H3963" s="199" t="s">
        <v>3691</v>
      </c>
      <c r="I3963" s="200" t="s">
        <v>133</v>
      </c>
      <c r="J3963" s="199" t="s">
        <v>222</v>
      </c>
      <c r="K3963" s="199" t="s">
        <v>223</v>
      </c>
      <c r="L3963" s="199" t="s">
        <v>387</v>
      </c>
      <c r="M3963" s="199" t="s">
        <v>138</v>
      </c>
      <c r="N3963" s="201">
        <v>1.9983</v>
      </c>
      <c r="O3963" s="202" t="s">
        <v>81</v>
      </c>
      <c r="P3963" s="202"/>
      <c r="Q3963" s="203">
        <f t="shared" si="228"/>
        <v>0</v>
      </c>
      <c r="R3963" s="203">
        <f t="shared" si="229"/>
        <v>0</v>
      </c>
      <c r="S3963" s="213">
        <f>IF(M3963="nvt",0,IF(O3963&gt;0,VLOOKUP(M3963,'3-Productie normen'!A:K,VLOOKUP(O3963,'3-Productie normen'!$B$34:$C$35,2,FALSE),FALSE)))</f>
        <v>0</v>
      </c>
      <c r="T3963" s="213">
        <f t="shared" si="230"/>
        <v>0</v>
      </c>
      <c r="U3963" s="572"/>
    </row>
    <row r="3964" spans="1:21" ht="14.15" customHeight="1">
      <c r="A3964" s="231">
        <v>3964</v>
      </c>
      <c r="B3964" s="262" t="s">
        <v>97</v>
      </c>
      <c r="C3964" s="199" t="s">
        <v>3469</v>
      </c>
      <c r="D3964" s="199" t="s">
        <v>2493</v>
      </c>
      <c r="E3964" s="199" t="s">
        <v>3686</v>
      </c>
      <c r="F3964" s="199" t="s">
        <v>176</v>
      </c>
      <c r="G3964" s="199" t="s">
        <v>377</v>
      </c>
      <c r="H3964" s="199" t="s">
        <v>3692</v>
      </c>
      <c r="I3964" s="200" t="s">
        <v>127</v>
      </c>
      <c r="J3964" s="199" t="s">
        <v>790</v>
      </c>
      <c r="K3964" s="199" t="s">
        <v>793</v>
      </c>
      <c r="L3964" s="199" t="s">
        <v>263</v>
      </c>
      <c r="M3964" s="199" t="s">
        <v>128</v>
      </c>
      <c r="N3964" s="201">
        <v>28.6</v>
      </c>
      <c r="O3964" s="202">
        <v>255</v>
      </c>
      <c r="P3964" s="202"/>
      <c r="Q3964" s="203">
        <f t="shared" si="228"/>
        <v>0</v>
      </c>
      <c r="R3964" s="203">
        <f t="shared" si="229"/>
        <v>0</v>
      </c>
      <c r="S3964" s="213">
        <f>IF(M3964="nvt",0,IF(O3964&gt;0,VLOOKUP(M3964,'3-Productie normen'!A:K,VLOOKUP(O3964,'3-Productie normen'!$B$34:$C$35,2,FALSE),FALSE)))</f>
        <v>0</v>
      </c>
      <c r="T3964" s="213">
        <f t="shared" si="230"/>
        <v>0</v>
      </c>
      <c r="U3964" s="572"/>
    </row>
    <row r="3965" spans="1:21" ht="14.15" customHeight="1">
      <c r="A3965" s="231">
        <v>3965</v>
      </c>
      <c r="B3965" s="262" t="s">
        <v>97</v>
      </c>
      <c r="C3965" s="199" t="s">
        <v>3469</v>
      </c>
      <c r="D3965" s="199" t="s">
        <v>2493</v>
      </c>
      <c r="E3965" s="199" t="s">
        <v>3686</v>
      </c>
      <c r="F3965" s="199" t="s">
        <v>176</v>
      </c>
      <c r="G3965" s="199" t="s">
        <v>377</v>
      </c>
      <c r="H3965" s="199" t="s">
        <v>3693</v>
      </c>
      <c r="I3965" s="200" t="s">
        <v>127</v>
      </c>
      <c r="J3965" s="199" t="s">
        <v>790</v>
      </c>
      <c r="K3965" s="199" t="s">
        <v>793</v>
      </c>
      <c r="L3965" s="199" t="s">
        <v>263</v>
      </c>
      <c r="M3965" s="199" t="s">
        <v>128</v>
      </c>
      <c r="N3965" s="201">
        <v>10</v>
      </c>
      <c r="O3965" s="202">
        <v>255</v>
      </c>
      <c r="P3965" s="202"/>
      <c r="Q3965" s="203">
        <f t="shared" si="228"/>
        <v>0</v>
      </c>
      <c r="R3965" s="203">
        <f t="shared" si="229"/>
        <v>0</v>
      </c>
      <c r="S3965" s="213">
        <f>IF(M3965="nvt",0,IF(O3965&gt;0,VLOOKUP(M3965,'3-Productie normen'!A:K,VLOOKUP(O3965,'3-Productie normen'!$B$34:$C$35,2,FALSE),FALSE)))</f>
        <v>0</v>
      </c>
      <c r="T3965" s="213">
        <f t="shared" si="230"/>
        <v>0</v>
      </c>
      <c r="U3965" s="572"/>
    </row>
    <row r="3966" spans="1:21" ht="14.15" customHeight="1">
      <c r="A3966" s="231">
        <v>3966</v>
      </c>
      <c r="B3966" s="262" t="s">
        <v>97</v>
      </c>
      <c r="C3966" s="199" t="s">
        <v>3469</v>
      </c>
      <c r="D3966" s="199" t="s">
        <v>2493</v>
      </c>
      <c r="E3966" s="199" t="s">
        <v>3686</v>
      </c>
      <c r="F3966" s="199" t="s">
        <v>176</v>
      </c>
      <c r="G3966" s="199" t="s">
        <v>377</v>
      </c>
      <c r="H3966" s="199" t="s">
        <v>391</v>
      </c>
      <c r="I3966" s="200" t="s">
        <v>127</v>
      </c>
      <c r="J3966" s="199" t="s">
        <v>790</v>
      </c>
      <c r="K3966" s="199" t="s">
        <v>793</v>
      </c>
      <c r="L3966" s="199" t="s">
        <v>263</v>
      </c>
      <c r="M3966" s="199" t="s">
        <v>128</v>
      </c>
      <c r="N3966" s="201">
        <v>253.8888</v>
      </c>
      <c r="O3966" s="202">
        <v>255</v>
      </c>
      <c r="P3966" s="202"/>
      <c r="Q3966" s="203">
        <f t="shared" si="228"/>
        <v>0</v>
      </c>
      <c r="R3966" s="203">
        <f t="shared" si="229"/>
        <v>0</v>
      </c>
      <c r="S3966" s="213">
        <f>IF(M3966="nvt",0,IF(O3966&gt;0,VLOOKUP(M3966,'3-Productie normen'!A:K,VLOOKUP(O3966,'3-Productie normen'!$B$34:$C$35,2,FALSE),FALSE)))</f>
        <v>0</v>
      </c>
      <c r="T3966" s="213">
        <f t="shared" si="230"/>
        <v>0</v>
      </c>
      <c r="U3966" s="572"/>
    </row>
    <row r="3967" spans="1:21" ht="14.15" customHeight="1">
      <c r="A3967" s="231">
        <v>3967</v>
      </c>
      <c r="B3967" s="262" t="s">
        <v>97</v>
      </c>
      <c r="C3967" s="199" t="s">
        <v>3469</v>
      </c>
      <c r="D3967" s="199" t="s">
        <v>2493</v>
      </c>
      <c r="E3967" s="199" t="s">
        <v>3686</v>
      </c>
      <c r="F3967" s="199" t="s">
        <v>176</v>
      </c>
      <c r="G3967" s="199" t="s">
        <v>377</v>
      </c>
      <c r="H3967" s="199" t="s">
        <v>2681</v>
      </c>
      <c r="I3967" s="200" t="s">
        <v>133</v>
      </c>
      <c r="J3967" s="199" t="s">
        <v>222</v>
      </c>
      <c r="K3967" s="199" t="s">
        <v>223</v>
      </c>
      <c r="L3967" s="199" t="s">
        <v>387</v>
      </c>
      <c r="M3967" s="199" t="s">
        <v>138</v>
      </c>
      <c r="N3967" s="201">
        <v>3.2</v>
      </c>
      <c r="O3967" s="202" t="s">
        <v>81</v>
      </c>
      <c r="P3967" s="202"/>
      <c r="Q3967" s="203">
        <f t="shared" si="228"/>
        <v>0</v>
      </c>
      <c r="R3967" s="203">
        <f t="shared" si="229"/>
        <v>0</v>
      </c>
      <c r="S3967" s="213">
        <f>IF(M3967="nvt",0,IF(O3967&gt;0,VLOOKUP(M3967,'3-Productie normen'!A:K,VLOOKUP(O3967,'3-Productie normen'!$B$34:$C$35,2,FALSE),FALSE)))</f>
        <v>0</v>
      </c>
      <c r="T3967" s="213">
        <f t="shared" si="230"/>
        <v>0</v>
      </c>
      <c r="U3967" s="572"/>
    </row>
    <row r="3968" spans="1:21" ht="14.15" customHeight="1">
      <c r="A3968" s="231">
        <v>3968</v>
      </c>
      <c r="B3968" s="262" t="s">
        <v>97</v>
      </c>
      <c r="C3968" s="199" t="s">
        <v>3469</v>
      </c>
      <c r="D3968" s="199" t="s">
        <v>2493</v>
      </c>
      <c r="E3968" s="199" t="s">
        <v>3686</v>
      </c>
      <c r="F3968" s="199" t="s">
        <v>176</v>
      </c>
      <c r="G3968" s="199" t="s">
        <v>377</v>
      </c>
      <c r="H3968" s="199" t="s">
        <v>3694</v>
      </c>
      <c r="I3968" s="200" t="s">
        <v>133</v>
      </c>
      <c r="J3968" s="199" t="s">
        <v>222</v>
      </c>
      <c r="K3968" s="199" t="s">
        <v>223</v>
      </c>
      <c r="L3968" s="199" t="s">
        <v>387</v>
      </c>
      <c r="M3968" s="199" t="s">
        <v>138</v>
      </c>
      <c r="N3968" s="201">
        <v>1.9986999999999999</v>
      </c>
      <c r="O3968" s="202" t="s">
        <v>81</v>
      </c>
      <c r="P3968" s="202"/>
      <c r="Q3968" s="203">
        <f t="shared" si="228"/>
        <v>0</v>
      </c>
      <c r="R3968" s="203">
        <f t="shared" si="229"/>
        <v>0</v>
      </c>
      <c r="S3968" s="213">
        <f>IF(M3968="nvt",0,IF(O3968&gt;0,VLOOKUP(M3968,'3-Productie normen'!A:K,VLOOKUP(O3968,'3-Productie normen'!$B$34:$C$35,2,FALSE),FALSE)))</f>
        <v>0</v>
      </c>
      <c r="T3968" s="213">
        <f t="shared" si="230"/>
        <v>0</v>
      </c>
      <c r="U3968" s="572"/>
    </row>
    <row r="3969" spans="1:21" ht="14.15" customHeight="1">
      <c r="A3969" s="232">
        <v>3969</v>
      </c>
      <c r="B3969" s="262" t="s">
        <v>97</v>
      </c>
      <c r="C3969" s="199" t="s">
        <v>3469</v>
      </c>
      <c r="D3969" s="199" t="s">
        <v>2493</v>
      </c>
      <c r="E3969" s="199" t="s">
        <v>3686</v>
      </c>
      <c r="F3969" s="199" t="s">
        <v>176</v>
      </c>
      <c r="G3969" s="199" t="s">
        <v>377</v>
      </c>
      <c r="H3969" s="199" t="s">
        <v>392</v>
      </c>
      <c r="I3969" s="200" t="s">
        <v>143</v>
      </c>
      <c r="J3969" s="199" t="s">
        <v>209</v>
      </c>
      <c r="K3969" s="199" t="s">
        <v>213</v>
      </c>
      <c r="L3969" s="199" t="s">
        <v>180</v>
      </c>
      <c r="M3969" s="199" t="s">
        <v>143</v>
      </c>
      <c r="N3969" s="201">
        <v>44.169600000000003</v>
      </c>
      <c r="O3969" s="202"/>
      <c r="P3969" s="202"/>
      <c r="Q3969" s="203">
        <f t="shared" si="228"/>
        <v>0</v>
      </c>
      <c r="R3969" s="203">
        <f t="shared" si="229"/>
        <v>0</v>
      </c>
      <c r="S3969" s="213">
        <f>IF(M3969="nvt",0,IF(O3969&gt;0,VLOOKUP(M3969,'3-Productie normen'!A:K,VLOOKUP(O3969,'3-Productie normen'!$B$34:$C$35,2,FALSE),FALSE)))</f>
        <v>0</v>
      </c>
      <c r="T3969" s="213">
        <f t="shared" si="230"/>
        <v>0</v>
      </c>
      <c r="U3969" s="572"/>
    </row>
    <row r="3970" spans="1:21" ht="14.15" customHeight="1">
      <c r="A3970" s="231">
        <v>3970</v>
      </c>
      <c r="B3970" s="262" t="s">
        <v>97</v>
      </c>
      <c r="C3970" s="199" t="s">
        <v>3469</v>
      </c>
      <c r="D3970" s="199" t="s">
        <v>2493</v>
      </c>
      <c r="E3970" s="199" t="s">
        <v>3686</v>
      </c>
      <c r="F3970" s="199" t="s">
        <v>176</v>
      </c>
      <c r="G3970" s="199" t="s">
        <v>377</v>
      </c>
      <c r="H3970" s="199" t="s">
        <v>393</v>
      </c>
      <c r="I3970" s="200" t="s">
        <v>143</v>
      </c>
      <c r="J3970" s="199" t="s">
        <v>209</v>
      </c>
      <c r="K3970" s="199" t="s">
        <v>213</v>
      </c>
      <c r="L3970" s="199" t="s">
        <v>180</v>
      </c>
      <c r="M3970" s="199" t="s">
        <v>143</v>
      </c>
      <c r="N3970" s="201">
        <v>44.169600000000003</v>
      </c>
      <c r="O3970" s="202"/>
      <c r="P3970" s="202"/>
      <c r="Q3970" s="203">
        <f t="shared" si="228"/>
        <v>0</v>
      </c>
      <c r="R3970" s="203">
        <f t="shared" si="229"/>
        <v>0</v>
      </c>
      <c r="S3970" s="213">
        <f>IF(M3970="nvt",0,IF(O3970&gt;0,VLOOKUP(M3970,'3-Productie normen'!A:K,VLOOKUP(O3970,'3-Productie normen'!$B$34:$C$35,2,FALSE),FALSE)))</f>
        <v>0</v>
      </c>
      <c r="T3970" s="213">
        <f t="shared" si="230"/>
        <v>0</v>
      </c>
      <c r="U3970" s="572"/>
    </row>
    <row r="3971" spans="1:21" ht="14.15" customHeight="1">
      <c r="A3971" s="231">
        <v>3971</v>
      </c>
      <c r="B3971" s="262" t="s">
        <v>97</v>
      </c>
      <c r="C3971" s="199" t="s">
        <v>3469</v>
      </c>
      <c r="D3971" s="199" t="s">
        <v>2493</v>
      </c>
      <c r="E3971" s="199" t="s">
        <v>3695</v>
      </c>
      <c r="F3971" s="199" t="s">
        <v>176</v>
      </c>
      <c r="G3971" s="199" t="s">
        <v>377</v>
      </c>
      <c r="H3971" s="199" t="s">
        <v>378</v>
      </c>
      <c r="I3971" s="200" t="s">
        <v>130</v>
      </c>
      <c r="J3971" s="199" t="s">
        <v>222</v>
      </c>
      <c r="K3971" s="199" t="s">
        <v>237</v>
      </c>
      <c r="L3971" s="199" t="s">
        <v>197</v>
      </c>
      <c r="M3971" s="199" t="s">
        <v>238</v>
      </c>
      <c r="N3971" s="201">
        <v>16.467099999999999</v>
      </c>
      <c r="O3971" s="202" t="s">
        <v>81</v>
      </c>
      <c r="P3971" s="202"/>
      <c r="Q3971" s="203">
        <f t="shared" si="228"/>
        <v>0</v>
      </c>
      <c r="R3971" s="203">
        <f t="shared" si="229"/>
        <v>0</v>
      </c>
      <c r="S3971" s="213">
        <f>IF(M3971="nvt",0,IF(O3971&gt;0,VLOOKUP(M3971,'3-Productie normen'!A:K,VLOOKUP(O3971,'3-Productie normen'!$B$34:$C$35,2,FALSE),FALSE)))</f>
        <v>0</v>
      </c>
      <c r="T3971" s="213">
        <f t="shared" si="230"/>
        <v>0</v>
      </c>
      <c r="U3971" s="572"/>
    </row>
    <row r="3972" spans="1:21" ht="14.15" customHeight="1">
      <c r="A3972" s="231">
        <v>3972</v>
      </c>
      <c r="B3972" s="262" t="s">
        <v>97</v>
      </c>
      <c r="C3972" s="199" t="s">
        <v>3469</v>
      </c>
      <c r="D3972" s="199" t="s">
        <v>2493</v>
      </c>
      <c r="E3972" s="199" t="s">
        <v>3695</v>
      </c>
      <c r="F3972" s="199" t="s">
        <v>176</v>
      </c>
      <c r="G3972" s="199" t="s">
        <v>377</v>
      </c>
      <c r="H3972" s="199" t="s">
        <v>2677</v>
      </c>
      <c r="I3972" s="200" t="s">
        <v>143</v>
      </c>
      <c r="J3972" s="199" t="s">
        <v>209</v>
      </c>
      <c r="K3972" s="199" t="s">
        <v>213</v>
      </c>
      <c r="L3972" s="199" t="s">
        <v>263</v>
      </c>
      <c r="M3972" s="199" t="s">
        <v>143</v>
      </c>
      <c r="N3972" s="201">
        <v>24.1342</v>
      </c>
      <c r="O3972" s="202"/>
      <c r="P3972" s="202"/>
      <c r="Q3972" s="203">
        <f t="shared" si="228"/>
        <v>0</v>
      </c>
      <c r="R3972" s="203">
        <f t="shared" si="229"/>
        <v>0</v>
      </c>
      <c r="S3972" s="213">
        <f>IF(M3972="nvt",0,IF(O3972&gt;0,VLOOKUP(M3972,'3-Productie normen'!A:K,VLOOKUP(O3972,'3-Productie normen'!$B$34:$C$35,2,FALSE),FALSE)))</f>
        <v>0</v>
      </c>
      <c r="T3972" s="213">
        <f t="shared" si="230"/>
        <v>0</v>
      </c>
      <c r="U3972" s="572"/>
    </row>
    <row r="3973" spans="1:21" ht="14.15" customHeight="1">
      <c r="A3973" s="231">
        <v>3973</v>
      </c>
      <c r="B3973" s="262" t="s">
        <v>97</v>
      </c>
      <c r="C3973" s="199" t="s">
        <v>3469</v>
      </c>
      <c r="D3973" s="199" t="s">
        <v>2493</v>
      </c>
      <c r="E3973" s="199" t="s">
        <v>3695</v>
      </c>
      <c r="F3973" s="199" t="s">
        <v>176</v>
      </c>
      <c r="G3973" s="199" t="s">
        <v>377</v>
      </c>
      <c r="H3973" s="199" t="s">
        <v>382</v>
      </c>
      <c r="I3973" s="207" t="s">
        <v>123</v>
      </c>
      <c r="J3973" s="199" t="s">
        <v>179</v>
      </c>
      <c r="K3973" s="199" t="s">
        <v>1074</v>
      </c>
      <c r="L3973" s="199" t="s">
        <v>180</v>
      </c>
      <c r="M3973" s="199" t="s">
        <v>141</v>
      </c>
      <c r="N3973" s="201">
        <v>31.3886</v>
      </c>
      <c r="O3973" s="202" t="s">
        <v>81</v>
      </c>
      <c r="P3973" s="202"/>
      <c r="Q3973" s="203">
        <f t="shared" si="228"/>
        <v>0</v>
      </c>
      <c r="R3973" s="203">
        <f t="shared" si="229"/>
        <v>0</v>
      </c>
      <c r="S3973" s="213">
        <f>IF(M3973="nvt",0,IF(O3973&gt;0,VLOOKUP(M3973,'3-Productie normen'!A:K,VLOOKUP(O3973,'3-Productie normen'!$B$34:$C$35,2,FALSE),FALSE)))</f>
        <v>0</v>
      </c>
      <c r="T3973" s="213">
        <f t="shared" si="230"/>
        <v>0</v>
      </c>
      <c r="U3973" s="572"/>
    </row>
    <row r="3974" spans="1:21" ht="14.15" customHeight="1">
      <c r="A3974" s="231">
        <v>3974</v>
      </c>
      <c r="B3974" s="262" t="s">
        <v>97</v>
      </c>
      <c r="C3974" s="199" t="s">
        <v>3469</v>
      </c>
      <c r="D3974" s="199" t="s">
        <v>2493</v>
      </c>
      <c r="E3974" s="199" t="s">
        <v>3695</v>
      </c>
      <c r="F3974" s="199" t="s">
        <v>176</v>
      </c>
      <c r="G3974" s="199" t="s">
        <v>377</v>
      </c>
      <c r="H3974" s="199" t="s">
        <v>2678</v>
      </c>
      <c r="I3974" s="200" t="s">
        <v>133</v>
      </c>
      <c r="J3974" s="199" t="s">
        <v>222</v>
      </c>
      <c r="K3974" s="199" t="s">
        <v>223</v>
      </c>
      <c r="L3974" s="199" t="s">
        <v>387</v>
      </c>
      <c r="M3974" s="199" t="s">
        <v>138</v>
      </c>
      <c r="N3974" s="201">
        <v>1.1531</v>
      </c>
      <c r="O3974" s="202" t="s">
        <v>81</v>
      </c>
      <c r="P3974" s="202"/>
      <c r="Q3974" s="203">
        <f t="shared" si="228"/>
        <v>0</v>
      </c>
      <c r="R3974" s="203">
        <f t="shared" si="229"/>
        <v>0</v>
      </c>
      <c r="S3974" s="213">
        <f>IF(M3974="nvt",0,IF(O3974&gt;0,VLOOKUP(M3974,'3-Productie normen'!A:K,VLOOKUP(O3974,'3-Productie normen'!$B$34:$C$35,2,FALSE),FALSE)))</f>
        <v>0</v>
      </c>
      <c r="T3974" s="213">
        <f t="shared" si="230"/>
        <v>0</v>
      </c>
      <c r="U3974" s="572"/>
    </row>
    <row r="3975" spans="1:21" ht="14.15" customHeight="1">
      <c r="A3975" s="231">
        <v>3975</v>
      </c>
      <c r="B3975" s="262" t="s">
        <v>97</v>
      </c>
      <c r="C3975" s="199" t="s">
        <v>3469</v>
      </c>
      <c r="D3975" s="199" t="s">
        <v>2493</v>
      </c>
      <c r="E3975" s="199" t="s">
        <v>3695</v>
      </c>
      <c r="F3975" s="199" t="s">
        <v>176</v>
      </c>
      <c r="G3975" s="199" t="s">
        <v>377</v>
      </c>
      <c r="H3975" s="199" t="s">
        <v>3687</v>
      </c>
      <c r="I3975" s="200" t="s">
        <v>133</v>
      </c>
      <c r="J3975" s="199" t="s">
        <v>222</v>
      </c>
      <c r="K3975" s="199" t="s">
        <v>223</v>
      </c>
      <c r="L3975" s="199" t="s">
        <v>387</v>
      </c>
      <c r="M3975" s="199" t="s">
        <v>138</v>
      </c>
      <c r="N3975" s="201">
        <v>1.1531</v>
      </c>
      <c r="O3975" s="202" t="s">
        <v>81</v>
      </c>
      <c r="P3975" s="202"/>
      <c r="Q3975" s="203">
        <f t="shared" si="228"/>
        <v>0</v>
      </c>
      <c r="R3975" s="203">
        <f t="shared" si="229"/>
        <v>0</v>
      </c>
      <c r="S3975" s="213">
        <f>IF(M3975="nvt",0,IF(O3975&gt;0,VLOOKUP(M3975,'3-Productie normen'!A:K,VLOOKUP(O3975,'3-Productie normen'!$B$34:$C$35,2,FALSE),FALSE)))</f>
        <v>0</v>
      </c>
      <c r="T3975" s="213">
        <f t="shared" si="230"/>
        <v>0</v>
      </c>
      <c r="U3975" s="572"/>
    </row>
    <row r="3976" spans="1:21" ht="14.15" customHeight="1">
      <c r="A3976" s="231">
        <v>3976</v>
      </c>
      <c r="B3976" s="262" t="s">
        <v>97</v>
      </c>
      <c r="C3976" s="199" t="s">
        <v>3469</v>
      </c>
      <c r="D3976" s="199" t="s">
        <v>2493</v>
      </c>
      <c r="E3976" s="199" t="s">
        <v>3695</v>
      </c>
      <c r="F3976" s="199" t="s">
        <v>176</v>
      </c>
      <c r="G3976" s="199" t="s">
        <v>377</v>
      </c>
      <c r="H3976" s="199" t="s">
        <v>3688</v>
      </c>
      <c r="I3976" s="200" t="s">
        <v>133</v>
      </c>
      <c r="J3976" s="199" t="s">
        <v>222</v>
      </c>
      <c r="K3976" s="199" t="s">
        <v>223</v>
      </c>
      <c r="L3976" s="199" t="s">
        <v>387</v>
      </c>
      <c r="M3976" s="199" t="s">
        <v>138</v>
      </c>
      <c r="N3976" s="201">
        <v>2.9098000000000002</v>
      </c>
      <c r="O3976" s="202" t="s">
        <v>81</v>
      </c>
      <c r="P3976" s="202"/>
      <c r="Q3976" s="203">
        <f t="shared" si="228"/>
        <v>0</v>
      </c>
      <c r="R3976" s="203">
        <f t="shared" si="229"/>
        <v>0</v>
      </c>
      <c r="S3976" s="213">
        <f>IF(M3976="nvt",0,IF(O3976&gt;0,VLOOKUP(M3976,'3-Productie normen'!A:K,VLOOKUP(O3976,'3-Productie normen'!$B$34:$C$35,2,FALSE),FALSE)))</f>
        <v>0</v>
      </c>
      <c r="T3976" s="213">
        <f t="shared" si="230"/>
        <v>0</v>
      </c>
      <c r="U3976" s="572"/>
    </row>
    <row r="3977" spans="1:21" ht="14.15" customHeight="1">
      <c r="A3977" s="232">
        <v>3977</v>
      </c>
      <c r="B3977" s="262" t="s">
        <v>97</v>
      </c>
      <c r="C3977" s="199" t="s">
        <v>3469</v>
      </c>
      <c r="D3977" s="199" t="s">
        <v>2493</v>
      </c>
      <c r="E3977" s="199" t="s">
        <v>3695</v>
      </c>
      <c r="F3977" s="199" t="s">
        <v>176</v>
      </c>
      <c r="G3977" s="199" t="s">
        <v>377</v>
      </c>
      <c r="H3977" s="199" t="s">
        <v>383</v>
      </c>
      <c r="I3977" s="200" t="s">
        <v>143</v>
      </c>
      <c r="J3977" s="199" t="s">
        <v>209</v>
      </c>
      <c r="K3977" s="199" t="s">
        <v>213</v>
      </c>
      <c r="L3977" s="199" t="s">
        <v>263</v>
      </c>
      <c r="M3977" s="199" t="s">
        <v>143</v>
      </c>
      <c r="N3977" s="201">
        <v>29.830400000000001</v>
      </c>
      <c r="O3977" s="202"/>
      <c r="P3977" s="202"/>
      <c r="Q3977" s="203">
        <f t="shared" si="228"/>
        <v>0</v>
      </c>
      <c r="R3977" s="203">
        <f t="shared" si="229"/>
        <v>0</v>
      </c>
      <c r="S3977" s="213">
        <f>IF(M3977="nvt",0,IF(O3977&gt;0,VLOOKUP(M3977,'3-Productie normen'!A:K,VLOOKUP(O3977,'3-Productie normen'!$B$34:$C$35,2,FALSE),FALSE)))</f>
        <v>0</v>
      </c>
      <c r="T3977" s="213">
        <f t="shared" si="230"/>
        <v>0</v>
      </c>
      <c r="U3977" s="572"/>
    </row>
    <row r="3978" spans="1:21" ht="14.15" customHeight="1">
      <c r="A3978" s="231">
        <v>3978</v>
      </c>
      <c r="B3978" s="262" t="s">
        <v>97</v>
      </c>
      <c r="C3978" s="199" t="s">
        <v>3469</v>
      </c>
      <c r="D3978" s="199" t="s">
        <v>2493</v>
      </c>
      <c r="E3978" s="199" t="s">
        <v>3695</v>
      </c>
      <c r="F3978" s="199" t="s">
        <v>176</v>
      </c>
      <c r="G3978" s="199" t="s">
        <v>377</v>
      </c>
      <c r="H3978" s="199" t="s">
        <v>384</v>
      </c>
      <c r="I3978" s="200" t="s">
        <v>143</v>
      </c>
      <c r="J3978" s="199" t="s">
        <v>379</v>
      </c>
      <c r="K3978" s="199" t="s">
        <v>379</v>
      </c>
      <c r="L3978" s="199" t="s">
        <v>263</v>
      </c>
      <c r="M3978" s="199" t="s">
        <v>143</v>
      </c>
      <c r="N3978" s="201">
        <v>122.1767</v>
      </c>
      <c r="O3978" s="202"/>
      <c r="P3978" s="202"/>
      <c r="Q3978" s="203">
        <f t="shared" si="228"/>
        <v>0</v>
      </c>
      <c r="R3978" s="203">
        <f t="shared" si="229"/>
        <v>0</v>
      </c>
      <c r="S3978" s="213">
        <f>IF(M3978="nvt",0,IF(O3978&gt;0,VLOOKUP(M3978,'3-Productie normen'!A:K,VLOOKUP(O3978,'3-Productie normen'!$B$34:$C$35,2,FALSE),FALSE)))</f>
        <v>0</v>
      </c>
      <c r="T3978" s="213">
        <f t="shared" si="230"/>
        <v>0</v>
      </c>
      <c r="U3978" s="572"/>
    </row>
    <row r="3979" spans="1:21" ht="14.15" customHeight="1">
      <c r="A3979" s="231">
        <v>3979</v>
      </c>
      <c r="B3979" s="262" t="s">
        <v>97</v>
      </c>
      <c r="C3979" s="199" t="s">
        <v>3469</v>
      </c>
      <c r="D3979" s="199" t="s">
        <v>2493</v>
      </c>
      <c r="E3979" s="199" t="s">
        <v>3695</v>
      </c>
      <c r="F3979" s="199" t="s">
        <v>176</v>
      </c>
      <c r="G3979" s="199" t="s">
        <v>377</v>
      </c>
      <c r="H3979" s="199" t="s">
        <v>3696</v>
      </c>
      <c r="I3979" s="200" t="s">
        <v>143</v>
      </c>
      <c r="J3979" s="199" t="s">
        <v>209</v>
      </c>
      <c r="K3979" s="199" t="s">
        <v>213</v>
      </c>
      <c r="L3979" s="199" t="s">
        <v>263</v>
      </c>
      <c r="M3979" s="199" t="s">
        <v>143</v>
      </c>
      <c r="N3979" s="201">
        <v>2.42</v>
      </c>
      <c r="O3979" s="202"/>
      <c r="P3979" s="202"/>
      <c r="Q3979" s="203">
        <f t="shared" si="228"/>
        <v>0</v>
      </c>
      <c r="R3979" s="203">
        <f t="shared" si="229"/>
        <v>0</v>
      </c>
      <c r="S3979" s="213">
        <f>IF(M3979="nvt",0,IF(O3979&gt;0,VLOOKUP(M3979,'3-Productie normen'!A:K,VLOOKUP(O3979,'3-Productie normen'!$B$34:$C$35,2,FALSE),FALSE)))</f>
        <v>0</v>
      </c>
      <c r="T3979" s="213">
        <f t="shared" si="230"/>
        <v>0</v>
      </c>
      <c r="U3979" s="572"/>
    </row>
    <row r="3980" spans="1:21" ht="14.15" customHeight="1">
      <c r="A3980" s="231">
        <v>3980</v>
      </c>
      <c r="B3980" s="262" t="s">
        <v>97</v>
      </c>
      <c r="C3980" s="199" t="s">
        <v>3469</v>
      </c>
      <c r="D3980" s="199" t="s">
        <v>2493</v>
      </c>
      <c r="E3980" s="199" t="s">
        <v>3695</v>
      </c>
      <c r="F3980" s="199" t="s">
        <v>176</v>
      </c>
      <c r="G3980" s="199" t="s">
        <v>377</v>
      </c>
      <c r="H3980" s="199" t="s">
        <v>3697</v>
      </c>
      <c r="I3980" s="200" t="s">
        <v>143</v>
      </c>
      <c r="J3980" s="199" t="s">
        <v>209</v>
      </c>
      <c r="K3980" s="199" t="s">
        <v>213</v>
      </c>
      <c r="L3980" s="199" t="s">
        <v>263</v>
      </c>
      <c r="M3980" s="199" t="s">
        <v>143</v>
      </c>
      <c r="N3980" s="201">
        <v>2.42</v>
      </c>
      <c r="O3980" s="202"/>
      <c r="P3980" s="202"/>
      <c r="Q3980" s="203">
        <f t="shared" si="228"/>
        <v>0</v>
      </c>
      <c r="R3980" s="203">
        <f t="shared" si="229"/>
        <v>0</v>
      </c>
      <c r="S3980" s="213">
        <f>IF(M3980="nvt",0,IF(O3980&gt;0,VLOOKUP(M3980,'3-Productie normen'!A:K,VLOOKUP(O3980,'3-Productie normen'!$B$34:$C$35,2,FALSE),FALSE)))</f>
        <v>0</v>
      </c>
      <c r="T3980" s="213">
        <f t="shared" si="230"/>
        <v>0</v>
      </c>
      <c r="U3980" s="572"/>
    </row>
    <row r="3981" spans="1:21" ht="14.15" customHeight="1">
      <c r="A3981" s="231">
        <v>3981</v>
      </c>
      <c r="B3981" s="262" t="s">
        <v>97</v>
      </c>
      <c r="C3981" s="199" t="s">
        <v>3469</v>
      </c>
      <c r="D3981" s="199" t="s">
        <v>2493</v>
      </c>
      <c r="E3981" s="199" t="s">
        <v>3695</v>
      </c>
      <c r="F3981" s="199" t="s">
        <v>176</v>
      </c>
      <c r="G3981" s="199" t="s">
        <v>377</v>
      </c>
      <c r="H3981" s="199" t="s">
        <v>3698</v>
      </c>
      <c r="I3981" s="200" t="s">
        <v>143</v>
      </c>
      <c r="J3981" s="199" t="s">
        <v>209</v>
      </c>
      <c r="K3981" s="199" t="s">
        <v>213</v>
      </c>
      <c r="L3981" s="199" t="s">
        <v>263</v>
      </c>
      <c r="M3981" s="199" t="s">
        <v>143</v>
      </c>
      <c r="N3981" s="201">
        <v>2.42</v>
      </c>
      <c r="O3981" s="202"/>
      <c r="P3981" s="202"/>
      <c r="Q3981" s="203">
        <f t="shared" si="228"/>
        <v>0</v>
      </c>
      <c r="R3981" s="203">
        <f t="shared" si="229"/>
        <v>0</v>
      </c>
      <c r="S3981" s="213">
        <f>IF(M3981="nvt",0,IF(O3981&gt;0,VLOOKUP(M3981,'3-Productie normen'!A:K,VLOOKUP(O3981,'3-Productie normen'!$B$34:$C$35,2,FALSE),FALSE)))</f>
        <v>0</v>
      </c>
      <c r="T3981" s="213">
        <f t="shared" si="230"/>
        <v>0</v>
      </c>
      <c r="U3981" s="572"/>
    </row>
    <row r="3982" spans="1:21" ht="14.15" customHeight="1">
      <c r="A3982" s="231">
        <v>3982</v>
      </c>
      <c r="B3982" s="262" t="s">
        <v>97</v>
      </c>
      <c r="C3982" s="199" t="s">
        <v>3469</v>
      </c>
      <c r="D3982" s="199" t="s">
        <v>2493</v>
      </c>
      <c r="E3982" s="199" t="s">
        <v>3695</v>
      </c>
      <c r="F3982" s="199" t="s">
        <v>176</v>
      </c>
      <c r="G3982" s="199" t="s">
        <v>377</v>
      </c>
      <c r="H3982" s="199" t="s">
        <v>3699</v>
      </c>
      <c r="I3982" s="200" t="s">
        <v>143</v>
      </c>
      <c r="J3982" s="199" t="s">
        <v>209</v>
      </c>
      <c r="K3982" s="199" t="s">
        <v>213</v>
      </c>
      <c r="L3982" s="199" t="s">
        <v>263</v>
      </c>
      <c r="M3982" s="199" t="s">
        <v>143</v>
      </c>
      <c r="N3982" s="201">
        <v>2.42</v>
      </c>
      <c r="O3982" s="202"/>
      <c r="P3982" s="202"/>
      <c r="Q3982" s="203">
        <f t="shared" si="228"/>
        <v>0</v>
      </c>
      <c r="R3982" s="203">
        <f t="shared" si="229"/>
        <v>0</v>
      </c>
      <c r="S3982" s="213">
        <f>IF(M3982="nvt",0,IF(O3982&gt;0,VLOOKUP(M3982,'3-Productie normen'!A:K,VLOOKUP(O3982,'3-Productie normen'!$B$34:$C$35,2,FALSE),FALSE)))</f>
        <v>0</v>
      </c>
      <c r="T3982" s="213">
        <f t="shared" si="230"/>
        <v>0</v>
      </c>
      <c r="U3982" s="572"/>
    </row>
    <row r="3983" spans="1:21" ht="14.15" customHeight="1">
      <c r="A3983" s="231">
        <v>3983</v>
      </c>
      <c r="B3983" s="262" t="s">
        <v>97</v>
      </c>
      <c r="C3983" s="199" t="s">
        <v>3469</v>
      </c>
      <c r="D3983" s="199" t="s">
        <v>2493</v>
      </c>
      <c r="E3983" s="199" t="s">
        <v>3695</v>
      </c>
      <c r="F3983" s="199" t="s">
        <v>176</v>
      </c>
      <c r="G3983" s="199" t="s">
        <v>377</v>
      </c>
      <c r="H3983" s="199" t="s">
        <v>3700</v>
      </c>
      <c r="I3983" s="200" t="s">
        <v>143</v>
      </c>
      <c r="J3983" s="199" t="s">
        <v>209</v>
      </c>
      <c r="K3983" s="199" t="s">
        <v>213</v>
      </c>
      <c r="L3983" s="199" t="s">
        <v>263</v>
      </c>
      <c r="M3983" s="199" t="s">
        <v>143</v>
      </c>
      <c r="N3983" s="201">
        <v>2.42</v>
      </c>
      <c r="O3983" s="202"/>
      <c r="P3983" s="202"/>
      <c r="Q3983" s="203">
        <f t="shared" si="228"/>
        <v>0</v>
      </c>
      <c r="R3983" s="203">
        <f t="shared" si="229"/>
        <v>0</v>
      </c>
      <c r="S3983" s="213">
        <f>IF(M3983="nvt",0,IF(O3983&gt;0,VLOOKUP(M3983,'3-Productie normen'!A:K,VLOOKUP(O3983,'3-Productie normen'!$B$34:$C$35,2,FALSE),FALSE)))</f>
        <v>0</v>
      </c>
      <c r="T3983" s="213">
        <f t="shared" si="230"/>
        <v>0</v>
      </c>
      <c r="U3983" s="572"/>
    </row>
    <row r="3984" spans="1:21" ht="14.15" customHeight="1">
      <c r="A3984" s="231">
        <v>3984</v>
      </c>
      <c r="B3984" s="262" t="s">
        <v>97</v>
      </c>
      <c r="C3984" s="199" t="s">
        <v>3469</v>
      </c>
      <c r="D3984" s="199" t="s">
        <v>2493</v>
      </c>
      <c r="E3984" s="199" t="s">
        <v>3695</v>
      </c>
      <c r="F3984" s="199" t="s">
        <v>176</v>
      </c>
      <c r="G3984" s="199" t="s">
        <v>377</v>
      </c>
      <c r="H3984" s="199" t="s">
        <v>3701</v>
      </c>
      <c r="I3984" s="200" t="s">
        <v>143</v>
      </c>
      <c r="J3984" s="199" t="s">
        <v>209</v>
      </c>
      <c r="K3984" s="199" t="s">
        <v>213</v>
      </c>
      <c r="L3984" s="199" t="s">
        <v>263</v>
      </c>
      <c r="M3984" s="199" t="s">
        <v>143</v>
      </c>
      <c r="N3984" s="201">
        <v>2.42</v>
      </c>
      <c r="O3984" s="202"/>
      <c r="P3984" s="202"/>
      <c r="Q3984" s="203">
        <f t="shared" si="228"/>
        <v>0</v>
      </c>
      <c r="R3984" s="203">
        <f t="shared" si="229"/>
        <v>0</v>
      </c>
      <c r="S3984" s="213">
        <f>IF(M3984="nvt",0,IF(O3984&gt;0,VLOOKUP(M3984,'3-Productie normen'!A:K,VLOOKUP(O3984,'3-Productie normen'!$B$34:$C$35,2,FALSE),FALSE)))</f>
        <v>0</v>
      </c>
      <c r="T3984" s="213">
        <f t="shared" si="230"/>
        <v>0</v>
      </c>
      <c r="U3984" s="572"/>
    </row>
    <row r="3985" spans="1:21" ht="14.15" customHeight="1">
      <c r="A3985" s="232">
        <v>3985</v>
      </c>
      <c r="B3985" s="262" t="s">
        <v>97</v>
      </c>
      <c r="C3985" s="199" t="s">
        <v>3469</v>
      </c>
      <c r="D3985" s="199" t="s">
        <v>2493</v>
      </c>
      <c r="E3985" s="199" t="s">
        <v>3695</v>
      </c>
      <c r="F3985" s="199" t="s">
        <v>176</v>
      </c>
      <c r="G3985" s="199" t="s">
        <v>177</v>
      </c>
      <c r="H3985" s="199" t="s">
        <v>402</v>
      </c>
      <c r="I3985" s="200" t="s">
        <v>130</v>
      </c>
      <c r="J3985" s="199" t="s">
        <v>222</v>
      </c>
      <c r="K3985" s="199" t="s">
        <v>237</v>
      </c>
      <c r="L3985" s="199" t="s">
        <v>425</v>
      </c>
      <c r="M3985" s="199" t="s">
        <v>238</v>
      </c>
      <c r="N3985" s="201">
        <v>16.709199999999999</v>
      </c>
      <c r="O3985" s="202" t="s">
        <v>81</v>
      </c>
      <c r="P3985" s="202"/>
      <c r="Q3985" s="203">
        <f t="shared" si="228"/>
        <v>0</v>
      </c>
      <c r="R3985" s="203">
        <f t="shared" si="229"/>
        <v>0</v>
      </c>
      <c r="S3985" s="213">
        <f>IF(M3985="nvt",0,IF(O3985&gt;0,VLOOKUP(M3985,'3-Productie normen'!A:K,VLOOKUP(O3985,'3-Productie normen'!$B$34:$C$35,2,FALSE),FALSE)))</f>
        <v>0</v>
      </c>
      <c r="T3985" s="213">
        <f t="shared" si="230"/>
        <v>0</v>
      </c>
      <c r="U3985" s="572"/>
    </row>
    <row r="3986" spans="1:21" ht="14.15" customHeight="1">
      <c r="A3986" s="231">
        <v>3986</v>
      </c>
      <c r="B3986" s="262" t="s">
        <v>97</v>
      </c>
      <c r="C3986" s="199" t="s">
        <v>3469</v>
      </c>
      <c r="D3986" s="199" t="s">
        <v>2493</v>
      </c>
      <c r="E3986" s="199" t="s">
        <v>3695</v>
      </c>
      <c r="F3986" s="199" t="s">
        <v>176</v>
      </c>
      <c r="G3986" s="199" t="s">
        <v>177</v>
      </c>
      <c r="H3986" s="199" t="s">
        <v>403</v>
      </c>
      <c r="I3986" s="200" t="s">
        <v>123</v>
      </c>
      <c r="J3986" s="199" t="s">
        <v>179</v>
      </c>
      <c r="K3986" s="199" t="s">
        <v>179</v>
      </c>
      <c r="L3986" s="199" t="s">
        <v>180</v>
      </c>
      <c r="M3986" s="199" t="s">
        <v>122</v>
      </c>
      <c r="N3986" s="201">
        <v>26.047000000000001</v>
      </c>
      <c r="O3986" s="202" t="s">
        <v>81</v>
      </c>
      <c r="P3986" s="202"/>
      <c r="Q3986" s="203">
        <f t="shared" si="228"/>
        <v>0</v>
      </c>
      <c r="R3986" s="203">
        <f t="shared" si="229"/>
        <v>0</v>
      </c>
      <c r="S3986" s="213">
        <f>IF(M3986="nvt",0,IF(O3986&gt;0,VLOOKUP(M3986,'3-Productie normen'!A:K,VLOOKUP(O3986,'3-Productie normen'!$B$34:$C$35,2,FALSE),FALSE)))</f>
        <v>0</v>
      </c>
      <c r="T3986" s="213">
        <f t="shared" si="230"/>
        <v>0</v>
      </c>
      <c r="U3986" s="572"/>
    </row>
    <row r="3987" spans="1:21" ht="14.15" customHeight="1">
      <c r="A3987" s="231">
        <v>3987</v>
      </c>
      <c r="B3987" s="262" t="s">
        <v>97</v>
      </c>
      <c r="C3987" s="199" t="s">
        <v>3469</v>
      </c>
      <c r="D3987" s="199" t="s">
        <v>2493</v>
      </c>
      <c r="E3987" s="199" t="s">
        <v>3695</v>
      </c>
      <c r="F3987" s="199" t="s">
        <v>176</v>
      </c>
      <c r="G3987" s="199" t="s">
        <v>177</v>
      </c>
      <c r="H3987" s="199" t="s">
        <v>3147</v>
      </c>
      <c r="I3987" s="200" t="s">
        <v>130</v>
      </c>
      <c r="J3987" s="199" t="s">
        <v>222</v>
      </c>
      <c r="K3987" s="199" t="s">
        <v>237</v>
      </c>
      <c r="L3987" s="199" t="s">
        <v>180</v>
      </c>
      <c r="M3987" s="199" t="s">
        <v>238</v>
      </c>
      <c r="N3987" s="201">
        <v>10.7311</v>
      </c>
      <c r="O3987" s="202" t="s">
        <v>81</v>
      </c>
      <c r="P3987" s="202"/>
      <c r="Q3987" s="203">
        <f t="shared" si="228"/>
        <v>0</v>
      </c>
      <c r="R3987" s="203">
        <f t="shared" si="229"/>
        <v>0</v>
      </c>
      <c r="S3987" s="213">
        <f>IF(M3987="nvt",0,IF(O3987&gt;0,VLOOKUP(M3987,'3-Productie normen'!A:K,VLOOKUP(O3987,'3-Productie normen'!$B$34:$C$35,2,FALSE),FALSE)))</f>
        <v>0</v>
      </c>
      <c r="T3987" s="213">
        <f t="shared" si="230"/>
        <v>0</v>
      </c>
      <c r="U3987" s="572"/>
    </row>
    <row r="3988" spans="1:21" ht="14.15" customHeight="1">
      <c r="A3988" s="231">
        <v>3988</v>
      </c>
      <c r="B3988" s="262" t="s">
        <v>97</v>
      </c>
      <c r="C3988" s="199" t="s">
        <v>3469</v>
      </c>
      <c r="D3988" s="199" t="s">
        <v>2493</v>
      </c>
      <c r="E3988" s="199" t="s">
        <v>3695</v>
      </c>
      <c r="F3988" s="199" t="s">
        <v>176</v>
      </c>
      <c r="G3988" s="199" t="s">
        <v>177</v>
      </c>
      <c r="H3988" s="199" t="s">
        <v>2693</v>
      </c>
      <c r="I3988" s="200" t="s">
        <v>143</v>
      </c>
      <c r="J3988" s="199" t="s">
        <v>379</v>
      </c>
      <c r="K3988" s="199" t="s">
        <v>379</v>
      </c>
      <c r="L3988" s="199" t="s">
        <v>180</v>
      </c>
      <c r="M3988" s="199" t="s">
        <v>143</v>
      </c>
      <c r="N3988" s="201">
        <v>29.794599999999999</v>
      </c>
      <c r="O3988" s="202"/>
      <c r="P3988" s="202"/>
      <c r="Q3988" s="203">
        <f t="shared" si="228"/>
        <v>0</v>
      </c>
      <c r="R3988" s="203">
        <f t="shared" si="229"/>
        <v>0</v>
      </c>
      <c r="S3988" s="213">
        <f>IF(M3988="nvt",0,IF(O3988&gt;0,VLOOKUP(M3988,'3-Productie normen'!A:K,VLOOKUP(O3988,'3-Productie normen'!$B$34:$C$35,2,FALSE),FALSE)))</f>
        <v>0</v>
      </c>
      <c r="T3988" s="213">
        <f t="shared" si="230"/>
        <v>0</v>
      </c>
      <c r="U3988" s="572"/>
    </row>
    <row r="3989" spans="1:21" ht="14.15" customHeight="1">
      <c r="A3989" s="231">
        <v>3989</v>
      </c>
      <c r="B3989" s="262" t="s">
        <v>97</v>
      </c>
      <c r="C3989" s="199" t="s">
        <v>3469</v>
      </c>
      <c r="D3989" s="199" t="s">
        <v>2493</v>
      </c>
      <c r="E3989" s="199" t="s">
        <v>3695</v>
      </c>
      <c r="F3989" s="199" t="s">
        <v>176</v>
      </c>
      <c r="G3989" s="199" t="s">
        <v>177</v>
      </c>
      <c r="H3989" s="199" t="s">
        <v>2611</v>
      </c>
      <c r="I3989" s="200" t="s">
        <v>143</v>
      </c>
      <c r="J3989" s="199" t="s">
        <v>209</v>
      </c>
      <c r="K3989" s="199" t="s">
        <v>213</v>
      </c>
      <c r="L3989" s="199" t="s">
        <v>143</v>
      </c>
      <c r="M3989" s="199" t="s">
        <v>143</v>
      </c>
      <c r="N3989" s="201">
        <v>121.11060000000001</v>
      </c>
      <c r="O3989" s="202"/>
      <c r="P3989" s="202"/>
      <c r="Q3989" s="203">
        <f t="shared" si="228"/>
        <v>0</v>
      </c>
      <c r="R3989" s="203">
        <f t="shared" si="229"/>
        <v>0</v>
      </c>
      <c r="S3989" s="213">
        <f>IF(M3989="nvt",0,IF(O3989&gt;0,VLOOKUP(M3989,'3-Productie normen'!A:K,VLOOKUP(O3989,'3-Productie normen'!$B$34:$C$35,2,FALSE),FALSE)))</f>
        <v>0</v>
      </c>
      <c r="T3989" s="213">
        <f t="shared" si="230"/>
        <v>0</v>
      </c>
      <c r="U3989" s="572"/>
    </row>
    <row r="3990" spans="1:21" ht="14.15" customHeight="1">
      <c r="A3990" s="231">
        <v>3990</v>
      </c>
      <c r="B3990" s="262" t="s">
        <v>97</v>
      </c>
      <c r="C3990" s="199" t="s">
        <v>3469</v>
      </c>
      <c r="D3990" s="199" t="s">
        <v>2493</v>
      </c>
      <c r="E3990" s="199" t="s">
        <v>3695</v>
      </c>
      <c r="F3990" s="199" t="s">
        <v>176</v>
      </c>
      <c r="G3990" s="199" t="s">
        <v>407</v>
      </c>
      <c r="H3990" s="199" t="s">
        <v>409</v>
      </c>
      <c r="I3990" s="200" t="s">
        <v>143</v>
      </c>
      <c r="J3990" s="199" t="s">
        <v>209</v>
      </c>
      <c r="K3990" s="199" t="s">
        <v>213</v>
      </c>
      <c r="L3990" s="199" t="s">
        <v>263</v>
      </c>
      <c r="M3990" s="199" t="s">
        <v>143</v>
      </c>
      <c r="N3990" s="201">
        <v>47.345199999999998</v>
      </c>
      <c r="O3990" s="202"/>
      <c r="P3990" s="202"/>
      <c r="Q3990" s="203">
        <f t="shared" si="228"/>
        <v>0</v>
      </c>
      <c r="R3990" s="203">
        <f t="shared" si="229"/>
        <v>0</v>
      </c>
      <c r="S3990" s="213">
        <f>IF(M3990="nvt",0,IF(O3990&gt;0,VLOOKUP(M3990,'3-Productie normen'!A:K,VLOOKUP(O3990,'3-Productie normen'!$B$34:$C$35,2,FALSE),FALSE)))</f>
        <v>0</v>
      </c>
      <c r="T3990" s="213">
        <f t="shared" si="230"/>
        <v>0</v>
      </c>
      <c r="U3990" s="572"/>
    </row>
    <row r="3991" spans="1:21" ht="14.15" customHeight="1">
      <c r="A3991" s="231">
        <v>3991</v>
      </c>
      <c r="B3991" s="262" t="s">
        <v>97</v>
      </c>
      <c r="C3991" s="199" t="s">
        <v>3469</v>
      </c>
      <c r="D3991" s="199" t="s">
        <v>2493</v>
      </c>
      <c r="E3991" s="199" t="s">
        <v>3695</v>
      </c>
      <c r="F3991" s="199" t="s">
        <v>176</v>
      </c>
      <c r="G3991" s="199" t="s">
        <v>407</v>
      </c>
      <c r="H3991" s="199" t="s">
        <v>410</v>
      </c>
      <c r="I3991" s="200" t="s">
        <v>143</v>
      </c>
      <c r="J3991" s="199" t="s">
        <v>209</v>
      </c>
      <c r="K3991" s="199" t="s">
        <v>213</v>
      </c>
      <c r="L3991" s="199" t="s">
        <v>263</v>
      </c>
      <c r="M3991" s="199" t="s">
        <v>143</v>
      </c>
      <c r="N3991" s="201">
        <v>18.242899999999999</v>
      </c>
      <c r="O3991" s="202"/>
      <c r="P3991" s="202"/>
      <c r="Q3991" s="203">
        <f t="shared" si="228"/>
        <v>0</v>
      </c>
      <c r="R3991" s="203">
        <f t="shared" si="229"/>
        <v>0</v>
      </c>
      <c r="S3991" s="213">
        <f>IF(M3991="nvt",0,IF(O3991&gt;0,VLOOKUP(M3991,'3-Productie normen'!A:K,VLOOKUP(O3991,'3-Productie normen'!$B$34:$C$35,2,FALSE),FALSE)))</f>
        <v>0</v>
      </c>
      <c r="T3991" s="213">
        <f t="shared" si="230"/>
        <v>0</v>
      </c>
      <c r="U3991" s="572"/>
    </row>
    <row r="3992" spans="1:21" ht="14.15" customHeight="1">
      <c r="A3992" s="231">
        <v>3992</v>
      </c>
      <c r="B3992" s="262" t="s">
        <v>97</v>
      </c>
      <c r="C3992" s="199" t="s">
        <v>3469</v>
      </c>
      <c r="D3992" s="199" t="s">
        <v>2493</v>
      </c>
      <c r="E3992" s="199" t="s">
        <v>3695</v>
      </c>
      <c r="F3992" s="199" t="s">
        <v>176</v>
      </c>
      <c r="G3992" s="199" t="s">
        <v>407</v>
      </c>
      <c r="H3992" s="199" t="s">
        <v>411</v>
      </c>
      <c r="I3992" s="200" t="s">
        <v>143</v>
      </c>
      <c r="J3992" s="199" t="s">
        <v>209</v>
      </c>
      <c r="K3992" s="199" t="s">
        <v>213</v>
      </c>
      <c r="L3992" s="199" t="s">
        <v>143</v>
      </c>
      <c r="M3992" s="199" t="s">
        <v>143</v>
      </c>
      <c r="N3992" s="201">
        <v>121.37350000000001</v>
      </c>
      <c r="O3992" s="202"/>
      <c r="P3992" s="202"/>
      <c r="Q3992" s="203">
        <f t="shared" si="228"/>
        <v>0</v>
      </c>
      <c r="R3992" s="203">
        <f t="shared" si="229"/>
        <v>0</v>
      </c>
      <c r="S3992" s="213">
        <f>IF(M3992="nvt",0,IF(O3992&gt;0,VLOOKUP(M3992,'3-Productie normen'!A:K,VLOOKUP(O3992,'3-Productie normen'!$B$34:$C$35,2,FALSE),FALSE)))</f>
        <v>0</v>
      </c>
      <c r="T3992" s="213">
        <f t="shared" si="230"/>
        <v>0</v>
      </c>
      <c r="U3992" s="572"/>
    </row>
    <row r="3993" spans="1:21" ht="14.15" customHeight="1">
      <c r="A3993" s="232">
        <v>3993</v>
      </c>
      <c r="B3993" s="262" t="s">
        <v>97</v>
      </c>
      <c r="C3993" s="199" t="s">
        <v>3469</v>
      </c>
      <c r="D3993" s="199" t="s">
        <v>2493</v>
      </c>
      <c r="E3993" s="199" t="s">
        <v>3702</v>
      </c>
      <c r="F3993" s="199" t="s">
        <v>176</v>
      </c>
      <c r="G3993" s="199" t="s">
        <v>377</v>
      </c>
      <c r="H3993" s="199" t="s">
        <v>378</v>
      </c>
      <c r="I3993" s="200" t="s">
        <v>123</v>
      </c>
      <c r="J3993" s="199" t="s">
        <v>179</v>
      </c>
      <c r="K3993" s="199" t="s">
        <v>179</v>
      </c>
      <c r="L3993" s="199" t="s">
        <v>180</v>
      </c>
      <c r="M3993" s="199" t="s">
        <v>122</v>
      </c>
      <c r="N3993" s="201">
        <v>39.43</v>
      </c>
      <c r="O3993" s="202" t="s">
        <v>81</v>
      </c>
      <c r="P3993" s="202"/>
      <c r="Q3993" s="203">
        <f t="shared" si="228"/>
        <v>0</v>
      </c>
      <c r="R3993" s="203">
        <f t="shared" si="229"/>
        <v>0</v>
      </c>
      <c r="S3993" s="213">
        <f>IF(M3993="nvt",0,IF(O3993&gt;0,VLOOKUP(M3993,'3-Productie normen'!A:K,VLOOKUP(O3993,'3-Productie normen'!$B$34:$C$35,2,FALSE),FALSE)))</f>
        <v>0</v>
      </c>
      <c r="T3993" s="213">
        <f t="shared" si="230"/>
        <v>0</v>
      </c>
      <c r="U3993" s="572"/>
    </row>
    <row r="3994" spans="1:21" ht="14.15" customHeight="1">
      <c r="A3994" s="231">
        <v>3994</v>
      </c>
      <c r="B3994" s="262" t="s">
        <v>97</v>
      </c>
      <c r="C3994" s="199" t="s">
        <v>3469</v>
      </c>
      <c r="D3994" s="199" t="s">
        <v>2493</v>
      </c>
      <c r="E3994" s="199" t="s">
        <v>3702</v>
      </c>
      <c r="F3994" s="199" t="s">
        <v>176</v>
      </c>
      <c r="G3994" s="199" t="s">
        <v>377</v>
      </c>
      <c r="H3994" s="199" t="s">
        <v>383</v>
      </c>
      <c r="I3994" s="200" t="s">
        <v>123</v>
      </c>
      <c r="J3994" s="199" t="s">
        <v>179</v>
      </c>
      <c r="K3994" s="199" t="s">
        <v>179</v>
      </c>
      <c r="L3994" s="199" t="s">
        <v>180</v>
      </c>
      <c r="M3994" s="199" t="s">
        <v>122</v>
      </c>
      <c r="N3994" s="201">
        <v>18.0655</v>
      </c>
      <c r="O3994" s="202" t="s">
        <v>81</v>
      </c>
      <c r="P3994" s="202"/>
      <c r="Q3994" s="203">
        <f t="shared" si="228"/>
        <v>0</v>
      </c>
      <c r="R3994" s="203">
        <f t="shared" si="229"/>
        <v>0</v>
      </c>
      <c r="S3994" s="213">
        <f>IF(M3994="nvt",0,IF(O3994&gt;0,VLOOKUP(M3994,'3-Productie normen'!A:K,VLOOKUP(O3994,'3-Productie normen'!$B$34:$C$35,2,FALSE),FALSE)))</f>
        <v>0</v>
      </c>
      <c r="T3994" s="213">
        <f t="shared" si="230"/>
        <v>0</v>
      </c>
      <c r="U3994" s="572"/>
    </row>
    <row r="3995" spans="1:21" ht="14.15" customHeight="1">
      <c r="A3995" s="231">
        <v>3995</v>
      </c>
      <c r="B3995" s="262" t="s">
        <v>97</v>
      </c>
      <c r="C3995" s="199" t="s">
        <v>3469</v>
      </c>
      <c r="D3995" s="199" t="s">
        <v>2493</v>
      </c>
      <c r="E3995" s="199" t="s">
        <v>3702</v>
      </c>
      <c r="F3995" s="199" t="s">
        <v>176</v>
      </c>
      <c r="G3995" s="199" t="s">
        <v>377</v>
      </c>
      <c r="H3995" s="199" t="s">
        <v>384</v>
      </c>
      <c r="I3995" s="200" t="s">
        <v>130</v>
      </c>
      <c r="J3995" s="199" t="s">
        <v>209</v>
      </c>
      <c r="K3995" s="199" t="s">
        <v>220</v>
      </c>
      <c r="L3995" s="199" t="s">
        <v>180</v>
      </c>
      <c r="M3995" s="199" t="s">
        <v>140</v>
      </c>
      <c r="N3995" s="201">
        <v>14.216799999999999</v>
      </c>
      <c r="O3995" s="202" t="s">
        <v>81</v>
      </c>
      <c r="P3995" s="202"/>
      <c r="Q3995" s="203">
        <f t="shared" si="228"/>
        <v>0</v>
      </c>
      <c r="R3995" s="203">
        <f t="shared" si="229"/>
        <v>0</v>
      </c>
      <c r="S3995" s="213">
        <f>IF(M3995="nvt",0,IF(O3995&gt;0,VLOOKUP(M3995,'3-Productie normen'!A:K,VLOOKUP(O3995,'3-Productie normen'!$B$34:$C$35,2,FALSE),FALSE)))</f>
        <v>0</v>
      </c>
      <c r="T3995" s="213">
        <f t="shared" si="230"/>
        <v>0</v>
      </c>
      <c r="U3995" s="572"/>
    </row>
    <row r="3996" spans="1:21" ht="14.15" customHeight="1">
      <c r="A3996" s="231">
        <v>3996</v>
      </c>
      <c r="B3996" s="262" t="s">
        <v>97</v>
      </c>
      <c r="C3996" s="199" t="s">
        <v>3469</v>
      </c>
      <c r="D3996" s="199" t="s">
        <v>2493</v>
      </c>
      <c r="E3996" s="199" t="s">
        <v>3702</v>
      </c>
      <c r="F3996" s="199" t="s">
        <v>176</v>
      </c>
      <c r="G3996" s="199" t="s">
        <v>377</v>
      </c>
      <c r="H3996" s="199" t="s">
        <v>385</v>
      </c>
      <c r="I3996" s="200" t="s">
        <v>123</v>
      </c>
      <c r="J3996" s="199" t="s">
        <v>179</v>
      </c>
      <c r="K3996" s="199" t="s">
        <v>179</v>
      </c>
      <c r="L3996" s="199" t="s">
        <v>180</v>
      </c>
      <c r="M3996" s="199" t="s">
        <v>122</v>
      </c>
      <c r="N3996" s="201">
        <v>18.07</v>
      </c>
      <c r="O3996" s="202" t="s">
        <v>81</v>
      </c>
      <c r="P3996" s="202"/>
      <c r="Q3996" s="203">
        <f t="shared" si="228"/>
        <v>0</v>
      </c>
      <c r="R3996" s="203">
        <f t="shared" si="229"/>
        <v>0</v>
      </c>
      <c r="S3996" s="213">
        <f>IF(M3996="nvt",0,IF(O3996&gt;0,VLOOKUP(M3996,'3-Productie normen'!A:K,VLOOKUP(O3996,'3-Productie normen'!$B$34:$C$35,2,FALSE),FALSE)))</f>
        <v>0</v>
      </c>
      <c r="T3996" s="213">
        <f t="shared" si="230"/>
        <v>0</v>
      </c>
      <c r="U3996" s="572"/>
    </row>
    <row r="3997" spans="1:21" ht="14.15" customHeight="1">
      <c r="A3997" s="231">
        <v>3997</v>
      </c>
      <c r="B3997" s="262" t="s">
        <v>97</v>
      </c>
      <c r="C3997" s="199" t="s">
        <v>3469</v>
      </c>
      <c r="D3997" s="199" t="s">
        <v>2493</v>
      </c>
      <c r="E3997" s="199" t="s">
        <v>3702</v>
      </c>
      <c r="F3997" s="199" t="s">
        <v>176</v>
      </c>
      <c r="G3997" s="199" t="s">
        <v>377</v>
      </c>
      <c r="H3997" s="199" t="s">
        <v>390</v>
      </c>
      <c r="I3997" s="200" t="s">
        <v>123</v>
      </c>
      <c r="J3997" s="199" t="s">
        <v>179</v>
      </c>
      <c r="K3997" s="199" t="s">
        <v>179</v>
      </c>
      <c r="L3997" s="199" t="s">
        <v>180</v>
      </c>
      <c r="M3997" s="199" t="s">
        <v>122</v>
      </c>
      <c r="N3997" s="201">
        <v>39.409999999999997</v>
      </c>
      <c r="O3997" s="202" t="s">
        <v>81</v>
      </c>
      <c r="P3997" s="202"/>
      <c r="Q3997" s="203">
        <f t="shared" si="228"/>
        <v>0</v>
      </c>
      <c r="R3997" s="203">
        <f t="shared" si="229"/>
        <v>0</v>
      </c>
      <c r="S3997" s="213">
        <f>IF(M3997="nvt",0,IF(O3997&gt;0,VLOOKUP(M3997,'3-Productie normen'!A:K,VLOOKUP(O3997,'3-Productie normen'!$B$34:$C$35,2,FALSE),FALSE)))</f>
        <v>0</v>
      </c>
      <c r="T3997" s="213">
        <f t="shared" si="230"/>
        <v>0</v>
      </c>
      <c r="U3997" s="572"/>
    </row>
    <row r="3998" spans="1:21" ht="14.15" customHeight="1">
      <c r="A3998" s="231">
        <v>3998</v>
      </c>
      <c r="B3998" s="262" t="s">
        <v>97</v>
      </c>
      <c r="C3998" s="199" t="s">
        <v>3469</v>
      </c>
      <c r="D3998" s="199" t="s">
        <v>2493</v>
      </c>
      <c r="E3998" s="199" t="s">
        <v>3702</v>
      </c>
      <c r="F3998" s="199" t="s">
        <v>176</v>
      </c>
      <c r="G3998" s="199" t="s">
        <v>377</v>
      </c>
      <c r="H3998" s="199" t="s">
        <v>391</v>
      </c>
      <c r="I3998" s="200" t="s">
        <v>123</v>
      </c>
      <c r="J3998" s="199" t="s">
        <v>179</v>
      </c>
      <c r="K3998" s="199" t="s">
        <v>179</v>
      </c>
      <c r="L3998" s="199" t="s">
        <v>180</v>
      </c>
      <c r="M3998" s="199" t="s">
        <v>122</v>
      </c>
      <c r="N3998" s="201">
        <v>17.336500000000001</v>
      </c>
      <c r="O3998" s="202" t="s">
        <v>81</v>
      </c>
      <c r="P3998" s="202"/>
      <c r="Q3998" s="203">
        <f t="shared" si="228"/>
        <v>0</v>
      </c>
      <c r="R3998" s="203">
        <f t="shared" si="229"/>
        <v>0</v>
      </c>
      <c r="S3998" s="213">
        <f>IF(M3998="nvt",0,IF(O3998&gt;0,VLOOKUP(M3998,'3-Productie normen'!A:K,VLOOKUP(O3998,'3-Productie normen'!$B$34:$C$35,2,FALSE),FALSE)))</f>
        <v>0</v>
      </c>
      <c r="T3998" s="213">
        <f t="shared" si="230"/>
        <v>0</v>
      </c>
      <c r="U3998" s="572"/>
    </row>
    <row r="3999" spans="1:21" ht="14.15" customHeight="1">
      <c r="A3999" s="231">
        <v>3999</v>
      </c>
      <c r="B3999" s="262" t="s">
        <v>97</v>
      </c>
      <c r="C3999" s="199" t="s">
        <v>3469</v>
      </c>
      <c r="D3999" s="199" t="s">
        <v>2493</v>
      </c>
      <c r="E3999" s="199" t="s">
        <v>3702</v>
      </c>
      <c r="F3999" s="199" t="s">
        <v>176</v>
      </c>
      <c r="G3999" s="199" t="s">
        <v>377</v>
      </c>
      <c r="H3999" s="199" t="s">
        <v>392</v>
      </c>
      <c r="I3999" s="200" t="s">
        <v>123</v>
      </c>
      <c r="J3999" s="199" t="s">
        <v>179</v>
      </c>
      <c r="K3999" s="199" t="s">
        <v>179</v>
      </c>
      <c r="L3999" s="199" t="s">
        <v>180</v>
      </c>
      <c r="M3999" s="199" t="s">
        <v>122</v>
      </c>
      <c r="N3999" s="201">
        <v>17.579000000000001</v>
      </c>
      <c r="O3999" s="202" t="s">
        <v>81</v>
      </c>
      <c r="P3999" s="202"/>
      <c r="Q3999" s="203">
        <f t="shared" si="228"/>
        <v>0</v>
      </c>
      <c r="R3999" s="203">
        <f t="shared" si="229"/>
        <v>0</v>
      </c>
      <c r="S3999" s="213">
        <f>IF(M3999="nvt",0,IF(O3999&gt;0,VLOOKUP(M3999,'3-Productie normen'!A:K,VLOOKUP(O3999,'3-Productie normen'!$B$34:$C$35,2,FALSE),FALSE)))</f>
        <v>0</v>
      </c>
      <c r="T3999" s="213">
        <f t="shared" si="230"/>
        <v>0</v>
      </c>
      <c r="U3999" s="572"/>
    </row>
    <row r="4000" spans="1:21" ht="14.15" customHeight="1">
      <c r="A4000" s="231">
        <v>4000</v>
      </c>
      <c r="B4000" s="262" t="s">
        <v>97</v>
      </c>
      <c r="C4000" s="199" t="s">
        <v>3469</v>
      </c>
      <c r="D4000" s="199" t="s">
        <v>2493</v>
      </c>
      <c r="E4000" s="199" t="s">
        <v>3702</v>
      </c>
      <c r="F4000" s="199" t="s">
        <v>176</v>
      </c>
      <c r="G4000" s="199" t="s">
        <v>377</v>
      </c>
      <c r="H4000" s="199" t="s">
        <v>393</v>
      </c>
      <c r="I4000" s="200" t="s">
        <v>123</v>
      </c>
      <c r="J4000" s="199" t="s">
        <v>179</v>
      </c>
      <c r="K4000" s="199" t="s">
        <v>179</v>
      </c>
      <c r="L4000" s="199" t="s">
        <v>180</v>
      </c>
      <c r="M4000" s="199" t="s">
        <v>122</v>
      </c>
      <c r="N4000" s="201">
        <v>17.336500000000001</v>
      </c>
      <c r="O4000" s="202" t="s">
        <v>81</v>
      </c>
      <c r="P4000" s="202"/>
      <c r="Q4000" s="203">
        <f t="shared" si="228"/>
        <v>0</v>
      </c>
      <c r="R4000" s="203">
        <f t="shared" si="229"/>
        <v>0</v>
      </c>
      <c r="S4000" s="213">
        <f>IF(M4000="nvt",0,IF(O4000&gt;0,VLOOKUP(M4000,'3-Productie normen'!A:K,VLOOKUP(O4000,'3-Productie normen'!$B$34:$C$35,2,FALSE),FALSE)))</f>
        <v>0</v>
      </c>
      <c r="T4000" s="213">
        <f t="shared" si="230"/>
        <v>0</v>
      </c>
      <c r="U4000" s="572"/>
    </row>
    <row r="4001" spans="1:21" ht="14.15" customHeight="1">
      <c r="A4001" s="232">
        <v>4001</v>
      </c>
      <c r="B4001" s="262" t="s">
        <v>97</v>
      </c>
      <c r="C4001" s="199" t="s">
        <v>3469</v>
      </c>
      <c r="D4001" s="199" t="s">
        <v>2493</v>
      </c>
      <c r="E4001" s="199" t="s">
        <v>3702</v>
      </c>
      <c r="F4001" s="199" t="s">
        <v>176</v>
      </c>
      <c r="G4001" s="199" t="s">
        <v>377</v>
      </c>
      <c r="H4001" s="199" t="s">
        <v>394</v>
      </c>
      <c r="I4001" s="200" t="s">
        <v>123</v>
      </c>
      <c r="J4001" s="199" t="s">
        <v>179</v>
      </c>
      <c r="K4001" s="199" t="s">
        <v>179</v>
      </c>
      <c r="L4001" s="199" t="s">
        <v>180</v>
      </c>
      <c r="M4001" s="199" t="s">
        <v>122</v>
      </c>
      <c r="N4001" s="201">
        <v>22.040099999999999</v>
      </c>
      <c r="O4001" s="202" t="s">
        <v>81</v>
      </c>
      <c r="P4001" s="202"/>
      <c r="Q4001" s="203">
        <f t="shared" si="228"/>
        <v>0</v>
      </c>
      <c r="R4001" s="203">
        <f t="shared" si="229"/>
        <v>0</v>
      </c>
      <c r="S4001" s="213">
        <f>IF(M4001="nvt",0,IF(O4001&gt;0,VLOOKUP(M4001,'3-Productie normen'!A:K,VLOOKUP(O4001,'3-Productie normen'!$B$34:$C$35,2,FALSE),FALSE)))</f>
        <v>0</v>
      </c>
      <c r="T4001" s="213">
        <f t="shared" si="230"/>
        <v>0</v>
      </c>
      <c r="U4001" s="572"/>
    </row>
    <row r="4002" spans="1:21" ht="14.15" customHeight="1">
      <c r="A4002" s="231">
        <v>4002</v>
      </c>
      <c r="B4002" s="262" t="s">
        <v>97</v>
      </c>
      <c r="C4002" s="199" t="s">
        <v>3469</v>
      </c>
      <c r="D4002" s="199" t="s">
        <v>2493</v>
      </c>
      <c r="E4002" s="199" t="s">
        <v>3702</v>
      </c>
      <c r="F4002" s="199" t="s">
        <v>176</v>
      </c>
      <c r="G4002" s="199" t="s">
        <v>377</v>
      </c>
      <c r="H4002" s="199" t="s">
        <v>395</v>
      </c>
      <c r="I4002" s="207" t="s">
        <v>123</v>
      </c>
      <c r="J4002" s="199" t="s">
        <v>179</v>
      </c>
      <c r="K4002" s="199" t="s">
        <v>187</v>
      </c>
      <c r="L4002" s="199" t="s">
        <v>180</v>
      </c>
      <c r="M4002" s="199" t="s">
        <v>141</v>
      </c>
      <c r="N4002" s="201">
        <v>16.8125</v>
      </c>
      <c r="O4002" s="202" t="s">
        <v>81</v>
      </c>
      <c r="P4002" s="202"/>
      <c r="Q4002" s="203">
        <f t="shared" si="228"/>
        <v>0</v>
      </c>
      <c r="R4002" s="203">
        <f t="shared" si="229"/>
        <v>0</v>
      </c>
      <c r="S4002" s="213">
        <f>IF(M4002="nvt",0,IF(O4002&gt;0,VLOOKUP(M4002,'3-Productie normen'!A:K,VLOOKUP(O4002,'3-Productie normen'!$B$34:$C$35,2,FALSE),FALSE)))</f>
        <v>0</v>
      </c>
      <c r="T4002" s="213">
        <f t="shared" si="230"/>
        <v>0</v>
      </c>
      <c r="U4002" s="572"/>
    </row>
    <row r="4003" spans="1:21" ht="14.15" customHeight="1">
      <c r="A4003" s="231">
        <v>4003</v>
      </c>
      <c r="B4003" s="262" t="s">
        <v>97</v>
      </c>
      <c r="C4003" s="199" t="s">
        <v>3469</v>
      </c>
      <c r="D4003" s="199" t="s">
        <v>2493</v>
      </c>
      <c r="E4003" s="199" t="s">
        <v>3702</v>
      </c>
      <c r="F4003" s="199" t="s">
        <v>176</v>
      </c>
      <c r="G4003" s="199" t="s">
        <v>377</v>
      </c>
      <c r="H4003" s="199" t="s">
        <v>396</v>
      </c>
      <c r="I4003" s="200" t="s">
        <v>123</v>
      </c>
      <c r="J4003" s="199" t="s">
        <v>179</v>
      </c>
      <c r="K4003" s="199" t="s">
        <v>179</v>
      </c>
      <c r="L4003" s="199" t="s">
        <v>180</v>
      </c>
      <c r="M4003" s="199" t="s">
        <v>122</v>
      </c>
      <c r="N4003" s="201">
        <v>16.654399999999999</v>
      </c>
      <c r="O4003" s="202" t="s">
        <v>81</v>
      </c>
      <c r="P4003" s="202"/>
      <c r="Q4003" s="203">
        <f t="shared" si="228"/>
        <v>0</v>
      </c>
      <c r="R4003" s="203">
        <f t="shared" si="229"/>
        <v>0</v>
      </c>
      <c r="S4003" s="213">
        <f>IF(M4003="nvt",0,IF(O4003&gt;0,VLOOKUP(M4003,'3-Productie normen'!A:K,VLOOKUP(O4003,'3-Productie normen'!$B$34:$C$35,2,FALSE),FALSE)))</f>
        <v>0</v>
      </c>
      <c r="T4003" s="213">
        <f t="shared" si="230"/>
        <v>0</v>
      </c>
      <c r="U4003" s="572"/>
    </row>
    <row r="4004" spans="1:21" ht="14.15" customHeight="1">
      <c r="A4004" s="231">
        <v>4004</v>
      </c>
      <c r="B4004" s="262" t="s">
        <v>97</v>
      </c>
      <c r="C4004" s="199" t="s">
        <v>3469</v>
      </c>
      <c r="D4004" s="199" t="s">
        <v>2493</v>
      </c>
      <c r="E4004" s="199" t="s">
        <v>3702</v>
      </c>
      <c r="F4004" s="199" t="s">
        <v>176</v>
      </c>
      <c r="G4004" s="199" t="s">
        <v>377</v>
      </c>
      <c r="H4004" s="199" t="s">
        <v>2529</v>
      </c>
      <c r="I4004" s="200" t="s">
        <v>125</v>
      </c>
      <c r="J4004" s="199" t="s">
        <v>222</v>
      </c>
      <c r="K4004" s="199" t="s">
        <v>240</v>
      </c>
      <c r="L4004" s="199" t="s">
        <v>197</v>
      </c>
      <c r="M4004" s="199" t="s">
        <v>124</v>
      </c>
      <c r="N4004" s="201">
        <v>13.273400000000001</v>
      </c>
      <c r="O4004" s="202" t="s">
        <v>81</v>
      </c>
      <c r="P4004" s="202"/>
      <c r="Q4004" s="203">
        <f t="shared" si="228"/>
        <v>0</v>
      </c>
      <c r="R4004" s="203">
        <f t="shared" si="229"/>
        <v>0</v>
      </c>
      <c r="S4004" s="213">
        <f>IF(M4004="nvt",0,IF(O4004&gt;0,VLOOKUP(M4004,'3-Productie normen'!A:K,VLOOKUP(O4004,'3-Productie normen'!$B$34:$C$35,2,FALSE),FALSE)))</f>
        <v>0</v>
      </c>
      <c r="T4004" s="213">
        <f t="shared" si="230"/>
        <v>0</v>
      </c>
      <c r="U4004" s="572"/>
    </row>
    <row r="4005" spans="1:21" ht="14.15" customHeight="1">
      <c r="A4005" s="231">
        <v>4005</v>
      </c>
      <c r="B4005" s="262" t="s">
        <v>97</v>
      </c>
      <c r="C4005" s="199" t="s">
        <v>3469</v>
      </c>
      <c r="D4005" s="199" t="s">
        <v>2493</v>
      </c>
      <c r="E4005" s="199" t="s">
        <v>3702</v>
      </c>
      <c r="F4005" s="199" t="s">
        <v>176</v>
      </c>
      <c r="G4005" s="199" t="s">
        <v>377</v>
      </c>
      <c r="H4005" s="199" t="s">
        <v>2530</v>
      </c>
      <c r="I4005" s="200" t="s">
        <v>123</v>
      </c>
      <c r="J4005" s="199" t="s">
        <v>179</v>
      </c>
      <c r="K4005" s="199" t="s">
        <v>179</v>
      </c>
      <c r="L4005" s="199" t="s">
        <v>180</v>
      </c>
      <c r="M4005" s="199" t="s">
        <v>122</v>
      </c>
      <c r="N4005" s="201">
        <v>16.794799999999999</v>
      </c>
      <c r="O4005" s="202" t="s">
        <v>81</v>
      </c>
      <c r="P4005" s="202"/>
      <c r="Q4005" s="203">
        <f t="shared" si="228"/>
        <v>0</v>
      </c>
      <c r="R4005" s="203">
        <f t="shared" si="229"/>
        <v>0</v>
      </c>
      <c r="S4005" s="213">
        <f>IF(M4005="nvt",0,IF(O4005&gt;0,VLOOKUP(M4005,'3-Productie normen'!A:K,VLOOKUP(O4005,'3-Productie normen'!$B$34:$C$35,2,FALSE),FALSE)))</f>
        <v>0</v>
      </c>
      <c r="T4005" s="213">
        <f t="shared" si="230"/>
        <v>0</v>
      </c>
      <c r="U4005" s="572"/>
    </row>
    <row r="4006" spans="1:21" ht="14.15" customHeight="1">
      <c r="A4006" s="231">
        <v>4006</v>
      </c>
      <c r="B4006" s="262" t="s">
        <v>97</v>
      </c>
      <c r="C4006" s="199" t="s">
        <v>3469</v>
      </c>
      <c r="D4006" s="199" t="s">
        <v>2493</v>
      </c>
      <c r="E4006" s="199" t="s">
        <v>3702</v>
      </c>
      <c r="F4006" s="199" t="s">
        <v>176</v>
      </c>
      <c r="G4006" s="199" t="s">
        <v>377</v>
      </c>
      <c r="H4006" s="199" t="s">
        <v>2531</v>
      </c>
      <c r="I4006" s="200" t="s">
        <v>123</v>
      </c>
      <c r="J4006" s="199" t="s">
        <v>179</v>
      </c>
      <c r="K4006" s="199" t="s">
        <v>179</v>
      </c>
      <c r="L4006" s="199" t="s">
        <v>180</v>
      </c>
      <c r="M4006" s="199" t="s">
        <v>122</v>
      </c>
      <c r="N4006" s="201">
        <v>39.409999999999997</v>
      </c>
      <c r="O4006" s="202" t="s">
        <v>81</v>
      </c>
      <c r="P4006" s="202"/>
      <c r="Q4006" s="203">
        <f t="shared" si="228"/>
        <v>0</v>
      </c>
      <c r="R4006" s="203">
        <f t="shared" si="229"/>
        <v>0</v>
      </c>
      <c r="S4006" s="213">
        <f>IF(M4006="nvt",0,IF(O4006&gt;0,VLOOKUP(M4006,'3-Productie normen'!A:K,VLOOKUP(O4006,'3-Productie normen'!$B$34:$C$35,2,FALSE),FALSE)))</f>
        <v>0</v>
      </c>
      <c r="T4006" s="213">
        <f t="shared" si="230"/>
        <v>0</v>
      </c>
      <c r="U4006" s="572"/>
    </row>
    <row r="4007" spans="1:21" ht="14.15" customHeight="1">
      <c r="A4007" s="231">
        <v>4007</v>
      </c>
      <c r="B4007" s="262" t="s">
        <v>97</v>
      </c>
      <c r="C4007" s="199" t="s">
        <v>3469</v>
      </c>
      <c r="D4007" s="199" t="s">
        <v>2493</v>
      </c>
      <c r="E4007" s="199" t="s">
        <v>3702</v>
      </c>
      <c r="F4007" s="199" t="s">
        <v>176</v>
      </c>
      <c r="G4007" s="199" t="s">
        <v>377</v>
      </c>
      <c r="H4007" s="199" t="s">
        <v>2533</v>
      </c>
      <c r="I4007" s="200" t="s">
        <v>123</v>
      </c>
      <c r="J4007" s="199" t="s">
        <v>179</v>
      </c>
      <c r="K4007" s="199" t="s">
        <v>179</v>
      </c>
      <c r="L4007" s="199" t="s">
        <v>180</v>
      </c>
      <c r="M4007" s="199" t="s">
        <v>122</v>
      </c>
      <c r="N4007" s="201">
        <v>17.336500000000001</v>
      </c>
      <c r="O4007" s="202" t="s">
        <v>81</v>
      </c>
      <c r="P4007" s="202"/>
      <c r="Q4007" s="203">
        <f t="shared" si="228"/>
        <v>0</v>
      </c>
      <c r="R4007" s="203">
        <f t="shared" si="229"/>
        <v>0</v>
      </c>
      <c r="S4007" s="213">
        <f>IF(M4007="nvt",0,IF(O4007&gt;0,VLOOKUP(M4007,'3-Productie normen'!A:K,VLOOKUP(O4007,'3-Productie normen'!$B$34:$C$35,2,FALSE),FALSE)))</f>
        <v>0</v>
      </c>
      <c r="T4007" s="213">
        <f t="shared" si="230"/>
        <v>0</v>
      </c>
      <c r="U4007" s="572"/>
    </row>
    <row r="4008" spans="1:21" ht="14.15" customHeight="1">
      <c r="A4008" s="231">
        <v>4008</v>
      </c>
      <c r="B4008" s="262" t="s">
        <v>97</v>
      </c>
      <c r="C4008" s="199" t="s">
        <v>3469</v>
      </c>
      <c r="D4008" s="199" t="s">
        <v>2493</v>
      </c>
      <c r="E4008" s="199" t="s">
        <v>3702</v>
      </c>
      <c r="F4008" s="199" t="s">
        <v>176</v>
      </c>
      <c r="G4008" s="199" t="s">
        <v>377</v>
      </c>
      <c r="H4008" s="199" t="s">
        <v>2534</v>
      </c>
      <c r="I4008" s="200" t="s">
        <v>123</v>
      </c>
      <c r="J4008" s="199" t="s">
        <v>179</v>
      </c>
      <c r="K4008" s="199" t="s">
        <v>179</v>
      </c>
      <c r="L4008" s="199" t="s">
        <v>180</v>
      </c>
      <c r="M4008" s="199" t="s">
        <v>122</v>
      </c>
      <c r="N4008" s="201">
        <v>17.579000000000001</v>
      </c>
      <c r="O4008" s="202" t="s">
        <v>81</v>
      </c>
      <c r="P4008" s="202"/>
      <c r="Q4008" s="203">
        <f t="shared" si="228"/>
        <v>0</v>
      </c>
      <c r="R4008" s="203">
        <f t="shared" si="229"/>
        <v>0</v>
      </c>
      <c r="S4008" s="213">
        <f>IF(M4008="nvt",0,IF(O4008&gt;0,VLOOKUP(M4008,'3-Productie normen'!A:K,VLOOKUP(O4008,'3-Productie normen'!$B$34:$C$35,2,FALSE),FALSE)))</f>
        <v>0</v>
      </c>
      <c r="T4008" s="213">
        <f t="shared" si="230"/>
        <v>0</v>
      </c>
      <c r="U4008" s="572"/>
    </row>
    <row r="4009" spans="1:21" ht="14.15" customHeight="1">
      <c r="A4009" s="232">
        <v>4009</v>
      </c>
      <c r="B4009" s="262" t="s">
        <v>97</v>
      </c>
      <c r="C4009" s="199" t="s">
        <v>3469</v>
      </c>
      <c r="D4009" s="199" t="s">
        <v>2493</v>
      </c>
      <c r="E4009" s="199" t="s">
        <v>3702</v>
      </c>
      <c r="F4009" s="199" t="s">
        <v>176</v>
      </c>
      <c r="G4009" s="199" t="s">
        <v>377</v>
      </c>
      <c r="H4009" s="199" t="s">
        <v>2535</v>
      </c>
      <c r="I4009" s="200" t="s">
        <v>123</v>
      </c>
      <c r="J4009" s="199" t="s">
        <v>179</v>
      </c>
      <c r="K4009" s="199" t="s">
        <v>179</v>
      </c>
      <c r="L4009" s="199" t="s">
        <v>180</v>
      </c>
      <c r="M4009" s="199" t="s">
        <v>122</v>
      </c>
      <c r="N4009" s="201">
        <v>17.336500000000001</v>
      </c>
      <c r="O4009" s="202" t="s">
        <v>81</v>
      </c>
      <c r="P4009" s="202"/>
      <c r="Q4009" s="203">
        <f t="shared" si="228"/>
        <v>0</v>
      </c>
      <c r="R4009" s="203">
        <f t="shared" si="229"/>
        <v>0</v>
      </c>
      <c r="S4009" s="213">
        <f>IF(M4009="nvt",0,IF(O4009&gt;0,VLOOKUP(M4009,'3-Productie normen'!A:K,VLOOKUP(O4009,'3-Productie normen'!$B$34:$C$35,2,FALSE),FALSE)))</f>
        <v>0</v>
      </c>
      <c r="T4009" s="213">
        <f t="shared" si="230"/>
        <v>0</v>
      </c>
      <c r="U4009" s="572"/>
    </row>
    <row r="4010" spans="1:21" ht="14.15" customHeight="1">
      <c r="A4010" s="231">
        <v>4010</v>
      </c>
      <c r="B4010" s="262" t="s">
        <v>97</v>
      </c>
      <c r="C4010" s="199" t="s">
        <v>3469</v>
      </c>
      <c r="D4010" s="199" t="s">
        <v>2493</v>
      </c>
      <c r="E4010" s="199" t="s">
        <v>3702</v>
      </c>
      <c r="F4010" s="199" t="s">
        <v>176</v>
      </c>
      <c r="G4010" s="199" t="s">
        <v>377</v>
      </c>
      <c r="H4010" s="199" t="s">
        <v>2536</v>
      </c>
      <c r="I4010" s="207" t="s">
        <v>123</v>
      </c>
      <c r="J4010" s="199" t="s">
        <v>179</v>
      </c>
      <c r="K4010" s="199" t="s">
        <v>187</v>
      </c>
      <c r="L4010" s="199" t="s">
        <v>180</v>
      </c>
      <c r="M4010" s="199" t="s">
        <v>141</v>
      </c>
      <c r="N4010" s="201">
        <v>24.66</v>
      </c>
      <c r="O4010" s="202" t="s">
        <v>81</v>
      </c>
      <c r="P4010" s="202"/>
      <c r="Q4010" s="203">
        <f t="shared" si="228"/>
        <v>0</v>
      </c>
      <c r="R4010" s="203">
        <f t="shared" si="229"/>
        <v>0</v>
      </c>
      <c r="S4010" s="213">
        <f>IF(M4010="nvt",0,IF(O4010&gt;0,VLOOKUP(M4010,'3-Productie normen'!A:K,VLOOKUP(O4010,'3-Productie normen'!$B$34:$C$35,2,FALSE),FALSE)))</f>
        <v>0</v>
      </c>
      <c r="T4010" s="213">
        <f t="shared" si="230"/>
        <v>0</v>
      </c>
      <c r="U4010" s="572"/>
    </row>
    <row r="4011" spans="1:21" ht="14.15" customHeight="1">
      <c r="A4011" s="231">
        <v>4011</v>
      </c>
      <c r="B4011" s="262" t="s">
        <v>97</v>
      </c>
      <c r="C4011" s="199" t="s">
        <v>3469</v>
      </c>
      <c r="D4011" s="199" t="s">
        <v>2493</v>
      </c>
      <c r="E4011" s="199" t="s">
        <v>3702</v>
      </c>
      <c r="F4011" s="199" t="s">
        <v>176</v>
      </c>
      <c r="G4011" s="199" t="s">
        <v>377</v>
      </c>
      <c r="H4011" s="199" t="s">
        <v>2545</v>
      </c>
      <c r="I4011" s="200" t="s">
        <v>130</v>
      </c>
      <c r="J4011" s="199" t="s">
        <v>209</v>
      </c>
      <c r="K4011" s="199" t="s">
        <v>220</v>
      </c>
      <c r="L4011" s="199" t="s">
        <v>180</v>
      </c>
      <c r="M4011" s="199" t="s">
        <v>238</v>
      </c>
      <c r="N4011" s="201">
        <v>37.390900000000002</v>
      </c>
      <c r="O4011" s="202" t="s">
        <v>81</v>
      </c>
      <c r="P4011" s="202"/>
      <c r="Q4011" s="203">
        <f t="shared" si="228"/>
        <v>0</v>
      </c>
      <c r="R4011" s="203">
        <f t="shared" si="229"/>
        <v>0</v>
      </c>
      <c r="S4011" s="213">
        <f>IF(M4011="nvt",0,IF(O4011&gt;0,VLOOKUP(M4011,'3-Productie normen'!A:K,VLOOKUP(O4011,'3-Productie normen'!$B$34:$C$35,2,FALSE),FALSE)))</f>
        <v>0</v>
      </c>
      <c r="T4011" s="213">
        <f t="shared" si="230"/>
        <v>0</v>
      </c>
      <c r="U4011" s="572"/>
    </row>
    <row r="4012" spans="1:21" ht="14.15" customHeight="1">
      <c r="A4012" s="231">
        <v>4012</v>
      </c>
      <c r="B4012" s="262" t="s">
        <v>97</v>
      </c>
      <c r="C4012" s="199" t="s">
        <v>3469</v>
      </c>
      <c r="D4012" s="199" t="s">
        <v>2493</v>
      </c>
      <c r="E4012" s="199" t="s">
        <v>3702</v>
      </c>
      <c r="F4012" s="199" t="s">
        <v>176</v>
      </c>
      <c r="G4012" s="199" t="s">
        <v>377</v>
      </c>
      <c r="H4012" s="199" t="s">
        <v>2546</v>
      </c>
      <c r="I4012" s="200" t="s">
        <v>130</v>
      </c>
      <c r="J4012" s="199" t="s">
        <v>222</v>
      </c>
      <c r="K4012" s="199" t="s">
        <v>237</v>
      </c>
      <c r="L4012" s="199" t="s">
        <v>180</v>
      </c>
      <c r="M4012" s="199" t="s">
        <v>238</v>
      </c>
      <c r="N4012" s="201">
        <v>35.057200000000002</v>
      </c>
      <c r="O4012" s="202" t="s">
        <v>81</v>
      </c>
      <c r="P4012" s="202"/>
      <c r="Q4012" s="203">
        <f t="shared" si="228"/>
        <v>0</v>
      </c>
      <c r="R4012" s="203">
        <f t="shared" si="229"/>
        <v>0</v>
      </c>
      <c r="S4012" s="213">
        <f>IF(M4012="nvt",0,IF(O4012&gt;0,VLOOKUP(M4012,'3-Productie normen'!A:K,VLOOKUP(O4012,'3-Productie normen'!$B$34:$C$35,2,FALSE),FALSE)))</f>
        <v>0</v>
      </c>
      <c r="T4012" s="213">
        <f t="shared" si="230"/>
        <v>0</v>
      </c>
      <c r="U4012" s="572"/>
    </row>
    <row r="4013" spans="1:21" ht="14.15" customHeight="1">
      <c r="A4013" s="231">
        <v>4013</v>
      </c>
      <c r="B4013" s="262" t="s">
        <v>97</v>
      </c>
      <c r="C4013" s="199" t="s">
        <v>3469</v>
      </c>
      <c r="D4013" s="199" t="s">
        <v>2493</v>
      </c>
      <c r="E4013" s="199" t="s">
        <v>3702</v>
      </c>
      <c r="F4013" s="199" t="s">
        <v>176</v>
      </c>
      <c r="G4013" s="199" t="s">
        <v>377</v>
      </c>
      <c r="H4013" s="199" t="s">
        <v>2575</v>
      </c>
      <c r="I4013" s="200" t="s">
        <v>130</v>
      </c>
      <c r="J4013" s="199" t="s">
        <v>222</v>
      </c>
      <c r="K4013" s="199" t="s">
        <v>237</v>
      </c>
      <c r="L4013" s="199" t="s">
        <v>180</v>
      </c>
      <c r="M4013" s="199" t="s">
        <v>238</v>
      </c>
      <c r="N4013" s="201">
        <v>42.710999999999999</v>
      </c>
      <c r="O4013" s="202" t="s">
        <v>81</v>
      </c>
      <c r="P4013" s="202"/>
      <c r="Q4013" s="203">
        <f t="shared" si="228"/>
        <v>0</v>
      </c>
      <c r="R4013" s="203">
        <f t="shared" si="229"/>
        <v>0</v>
      </c>
      <c r="S4013" s="213">
        <f>IF(M4013="nvt",0,IF(O4013&gt;0,VLOOKUP(M4013,'3-Productie normen'!A:K,VLOOKUP(O4013,'3-Productie normen'!$B$34:$C$35,2,FALSE),FALSE)))</f>
        <v>0</v>
      </c>
      <c r="T4013" s="213">
        <f t="shared" si="230"/>
        <v>0</v>
      </c>
      <c r="U4013" s="572"/>
    </row>
    <row r="4014" spans="1:21" ht="14.15" customHeight="1">
      <c r="A4014" s="231">
        <v>4014</v>
      </c>
      <c r="B4014" s="262" t="s">
        <v>97</v>
      </c>
      <c r="C4014" s="199" t="s">
        <v>3469</v>
      </c>
      <c r="D4014" s="199" t="s">
        <v>2493</v>
      </c>
      <c r="E4014" s="199" t="s">
        <v>3702</v>
      </c>
      <c r="F4014" s="199" t="s">
        <v>176</v>
      </c>
      <c r="G4014" s="199" t="s">
        <v>377</v>
      </c>
      <c r="H4014" s="199" t="s">
        <v>2576</v>
      </c>
      <c r="I4014" s="200" t="s">
        <v>133</v>
      </c>
      <c r="J4014" s="199" t="s">
        <v>222</v>
      </c>
      <c r="K4014" s="199" t="s">
        <v>223</v>
      </c>
      <c r="L4014" s="199" t="s">
        <v>387</v>
      </c>
      <c r="M4014" s="199" t="s">
        <v>138</v>
      </c>
      <c r="N4014" s="201">
        <v>3.9950000000000001</v>
      </c>
      <c r="O4014" s="202" t="s">
        <v>81</v>
      </c>
      <c r="P4014" s="202"/>
      <c r="Q4014" s="203">
        <f t="shared" si="228"/>
        <v>0</v>
      </c>
      <c r="R4014" s="203">
        <f t="shared" si="229"/>
        <v>0</v>
      </c>
      <c r="S4014" s="213">
        <f>IF(M4014="nvt",0,IF(O4014&gt;0,VLOOKUP(M4014,'3-Productie normen'!A:K,VLOOKUP(O4014,'3-Productie normen'!$B$34:$C$35,2,FALSE),FALSE)))</f>
        <v>0</v>
      </c>
      <c r="T4014" s="213">
        <f t="shared" si="230"/>
        <v>0</v>
      </c>
      <c r="U4014" s="572"/>
    </row>
    <row r="4015" spans="1:21" ht="14.15" customHeight="1">
      <c r="A4015" s="231">
        <v>4015</v>
      </c>
      <c r="B4015" s="262" t="s">
        <v>97</v>
      </c>
      <c r="C4015" s="199" t="s">
        <v>3469</v>
      </c>
      <c r="D4015" s="199" t="s">
        <v>2493</v>
      </c>
      <c r="E4015" s="199" t="s">
        <v>3702</v>
      </c>
      <c r="F4015" s="199" t="s">
        <v>176</v>
      </c>
      <c r="G4015" s="199" t="s">
        <v>377</v>
      </c>
      <c r="H4015" s="199" t="s">
        <v>3505</v>
      </c>
      <c r="I4015" s="200" t="s">
        <v>133</v>
      </c>
      <c r="J4015" s="199" t="s">
        <v>222</v>
      </c>
      <c r="K4015" s="199" t="s">
        <v>223</v>
      </c>
      <c r="L4015" s="199" t="s">
        <v>387</v>
      </c>
      <c r="M4015" s="199" t="s">
        <v>138</v>
      </c>
      <c r="N4015" s="201">
        <v>1.0350999999999999</v>
      </c>
      <c r="O4015" s="202" t="s">
        <v>81</v>
      </c>
      <c r="P4015" s="202"/>
      <c r="Q4015" s="203">
        <f t="shared" si="228"/>
        <v>0</v>
      </c>
      <c r="R4015" s="203">
        <f t="shared" si="229"/>
        <v>0</v>
      </c>
      <c r="S4015" s="213">
        <f>IF(M4015="nvt",0,IF(O4015&gt;0,VLOOKUP(M4015,'3-Productie normen'!A:K,VLOOKUP(O4015,'3-Productie normen'!$B$34:$C$35,2,FALSE),FALSE)))</f>
        <v>0</v>
      </c>
      <c r="T4015" s="213">
        <f t="shared" si="230"/>
        <v>0</v>
      </c>
      <c r="U4015" s="572"/>
    </row>
    <row r="4016" spans="1:21" ht="14.15" customHeight="1">
      <c r="A4016" s="231">
        <v>4016</v>
      </c>
      <c r="B4016" s="262" t="s">
        <v>97</v>
      </c>
      <c r="C4016" s="199" t="s">
        <v>3469</v>
      </c>
      <c r="D4016" s="199" t="s">
        <v>2493</v>
      </c>
      <c r="E4016" s="199" t="s">
        <v>3702</v>
      </c>
      <c r="F4016" s="199" t="s">
        <v>176</v>
      </c>
      <c r="G4016" s="199" t="s">
        <v>377</v>
      </c>
      <c r="H4016" s="199" t="s">
        <v>2577</v>
      </c>
      <c r="I4016" s="200" t="s">
        <v>143</v>
      </c>
      <c r="J4016" s="199" t="s">
        <v>255</v>
      </c>
      <c r="K4016" s="199" t="s">
        <v>566</v>
      </c>
      <c r="L4016" s="199" t="s">
        <v>387</v>
      </c>
      <c r="M4016" s="199" t="s">
        <v>143</v>
      </c>
      <c r="N4016" s="201">
        <v>2.0569000000000002</v>
      </c>
      <c r="O4016" s="202"/>
      <c r="P4016" s="202"/>
      <c r="Q4016" s="203">
        <f t="shared" si="228"/>
        <v>0</v>
      </c>
      <c r="R4016" s="203">
        <f t="shared" si="229"/>
        <v>0</v>
      </c>
      <c r="S4016" s="213">
        <f>IF(M4016="nvt",0,IF(O4016&gt;0,VLOOKUP(M4016,'3-Productie normen'!A:K,VLOOKUP(O4016,'3-Productie normen'!$B$34:$C$35,2,FALSE),FALSE)))</f>
        <v>0</v>
      </c>
      <c r="T4016" s="213">
        <f t="shared" si="230"/>
        <v>0</v>
      </c>
      <c r="U4016" s="572"/>
    </row>
    <row r="4017" spans="1:21" ht="14.15" customHeight="1">
      <c r="A4017" s="232">
        <v>4017</v>
      </c>
      <c r="B4017" s="262" t="s">
        <v>97</v>
      </c>
      <c r="C4017" s="199" t="s">
        <v>3469</v>
      </c>
      <c r="D4017" s="199" t="s">
        <v>2493</v>
      </c>
      <c r="E4017" s="199" t="s">
        <v>3702</v>
      </c>
      <c r="F4017" s="199" t="s">
        <v>176</v>
      </c>
      <c r="G4017" s="199" t="s">
        <v>377</v>
      </c>
      <c r="H4017" s="199" t="s">
        <v>2657</v>
      </c>
      <c r="I4017" s="200" t="s">
        <v>133</v>
      </c>
      <c r="J4017" s="199" t="s">
        <v>222</v>
      </c>
      <c r="K4017" s="199" t="s">
        <v>223</v>
      </c>
      <c r="L4017" s="199" t="s">
        <v>387</v>
      </c>
      <c r="M4017" s="199" t="s">
        <v>138</v>
      </c>
      <c r="N4017" s="201">
        <v>4.4404000000000003</v>
      </c>
      <c r="O4017" s="202" t="s">
        <v>81</v>
      </c>
      <c r="P4017" s="202"/>
      <c r="Q4017" s="203">
        <f t="shared" si="228"/>
        <v>0</v>
      </c>
      <c r="R4017" s="203">
        <f t="shared" si="229"/>
        <v>0</v>
      </c>
      <c r="S4017" s="213">
        <f>IF(M4017="nvt",0,IF(O4017&gt;0,VLOOKUP(M4017,'3-Productie normen'!A:K,VLOOKUP(O4017,'3-Productie normen'!$B$34:$C$35,2,FALSE),FALSE)))</f>
        <v>0</v>
      </c>
      <c r="T4017" s="213">
        <f t="shared" si="230"/>
        <v>0</v>
      </c>
      <c r="U4017" s="572"/>
    </row>
    <row r="4018" spans="1:21" ht="14.15" customHeight="1">
      <c r="A4018" s="231">
        <v>4018</v>
      </c>
      <c r="B4018" s="262" t="s">
        <v>97</v>
      </c>
      <c r="C4018" s="199" t="s">
        <v>3469</v>
      </c>
      <c r="D4018" s="199" t="s">
        <v>2493</v>
      </c>
      <c r="E4018" s="199" t="s">
        <v>3702</v>
      </c>
      <c r="F4018" s="199" t="s">
        <v>176</v>
      </c>
      <c r="G4018" s="199" t="s">
        <v>377</v>
      </c>
      <c r="H4018" s="199" t="s">
        <v>2658</v>
      </c>
      <c r="I4018" s="200" t="s">
        <v>130</v>
      </c>
      <c r="J4018" s="199" t="s">
        <v>209</v>
      </c>
      <c r="K4018" s="199" t="s">
        <v>215</v>
      </c>
      <c r="L4018" s="199" t="s">
        <v>180</v>
      </c>
      <c r="M4018" s="199" t="s">
        <v>134</v>
      </c>
      <c r="N4018" s="201">
        <v>4.9702999999999999</v>
      </c>
      <c r="O4018" s="202" t="s">
        <v>81</v>
      </c>
      <c r="P4018" s="202"/>
      <c r="Q4018" s="203">
        <f t="shared" si="228"/>
        <v>0</v>
      </c>
      <c r="R4018" s="203">
        <f t="shared" si="229"/>
        <v>0</v>
      </c>
      <c r="S4018" s="213">
        <f>IF(M4018="nvt",0,IF(O4018&gt;0,VLOOKUP(M4018,'3-Productie normen'!A:K,VLOOKUP(O4018,'3-Productie normen'!$B$34:$C$35,2,FALSE),FALSE)))</f>
        <v>0</v>
      </c>
      <c r="T4018" s="213">
        <f t="shared" si="230"/>
        <v>0</v>
      </c>
      <c r="U4018" s="572"/>
    </row>
    <row r="4019" spans="1:21" ht="14.15" customHeight="1">
      <c r="A4019" s="231">
        <v>4019</v>
      </c>
      <c r="B4019" s="262" t="s">
        <v>97</v>
      </c>
      <c r="C4019" s="199" t="s">
        <v>3469</v>
      </c>
      <c r="D4019" s="199" t="s">
        <v>2493</v>
      </c>
      <c r="E4019" s="199" t="s">
        <v>3702</v>
      </c>
      <c r="F4019" s="199" t="s">
        <v>176</v>
      </c>
      <c r="G4019" s="199" t="s">
        <v>377</v>
      </c>
      <c r="H4019" s="199" t="s">
        <v>2659</v>
      </c>
      <c r="I4019" s="200" t="s">
        <v>143</v>
      </c>
      <c r="J4019" s="199" t="s">
        <v>209</v>
      </c>
      <c r="K4019" s="199" t="s">
        <v>213</v>
      </c>
      <c r="L4019" s="199" t="s">
        <v>180</v>
      </c>
      <c r="M4019" s="199" t="s">
        <v>143</v>
      </c>
      <c r="N4019" s="201">
        <v>3.84</v>
      </c>
      <c r="O4019" s="202"/>
      <c r="P4019" s="202"/>
      <c r="Q4019" s="203">
        <f t="shared" si="228"/>
        <v>0</v>
      </c>
      <c r="R4019" s="203">
        <f t="shared" si="229"/>
        <v>0</v>
      </c>
      <c r="S4019" s="213">
        <f>IF(M4019="nvt",0,IF(O4019&gt;0,VLOOKUP(M4019,'3-Productie normen'!A:K,VLOOKUP(O4019,'3-Productie normen'!$B$34:$C$35,2,FALSE),FALSE)))</f>
        <v>0</v>
      </c>
      <c r="T4019" s="213">
        <f t="shared" si="230"/>
        <v>0</v>
      </c>
      <c r="U4019" s="572"/>
    </row>
    <row r="4020" spans="1:21" ht="14.15" customHeight="1">
      <c r="A4020" s="231">
        <v>4020</v>
      </c>
      <c r="B4020" s="262" t="s">
        <v>97</v>
      </c>
      <c r="C4020" s="199" t="s">
        <v>3469</v>
      </c>
      <c r="D4020" s="199" t="s">
        <v>2493</v>
      </c>
      <c r="E4020" s="199" t="s">
        <v>3702</v>
      </c>
      <c r="F4020" s="199" t="s">
        <v>176</v>
      </c>
      <c r="G4020" s="199" t="s">
        <v>377</v>
      </c>
      <c r="H4020" s="199" t="s">
        <v>2660</v>
      </c>
      <c r="I4020" s="200" t="s">
        <v>133</v>
      </c>
      <c r="J4020" s="199" t="s">
        <v>222</v>
      </c>
      <c r="K4020" s="199" t="s">
        <v>223</v>
      </c>
      <c r="L4020" s="199" t="s">
        <v>387</v>
      </c>
      <c r="M4020" s="199" t="s">
        <v>138</v>
      </c>
      <c r="N4020" s="201">
        <v>1.7371000000000001</v>
      </c>
      <c r="O4020" s="202" t="s">
        <v>81</v>
      </c>
      <c r="P4020" s="202"/>
      <c r="Q4020" s="203">
        <f t="shared" si="228"/>
        <v>0</v>
      </c>
      <c r="R4020" s="203">
        <f t="shared" si="229"/>
        <v>0</v>
      </c>
      <c r="S4020" s="213">
        <f>IF(M4020="nvt",0,IF(O4020&gt;0,VLOOKUP(M4020,'3-Productie normen'!A:K,VLOOKUP(O4020,'3-Productie normen'!$B$34:$C$35,2,FALSE),FALSE)))</f>
        <v>0</v>
      </c>
      <c r="T4020" s="213">
        <f t="shared" si="230"/>
        <v>0</v>
      </c>
      <c r="U4020" s="572"/>
    </row>
    <row r="4021" spans="1:21" ht="14.15" customHeight="1">
      <c r="A4021" s="231">
        <v>4021</v>
      </c>
      <c r="B4021" s="262" t="s">
        <v>97</v>
      </c>
      <c r="C4021" s="199" t="s">
        <v>3469</v>
      </c>
      <c r="D4021" s="199" t="s">
        <v>2493</v>
      </c>
      <c r="E4021" s="199" t="s">
        <v>3702</v>
      </c>
      <c r="F4021" s="199" t="s">
        <v>176</v>
      </c>
      <c r="G4021" s="199" t="s">
        <v>377</v>
      </c>
      <c r="H4021" s="199" t="s">
        <v>3703</v>
      </c>
      <c r="I4021" s="200" t="s">
        <v>133</v>
      </c>
      <c r="J4021" s="199" t="s">
        <v>222</v>
      </c>
      <c r="K4021" s="199" t="s">
        <v>223</v>
      </c>
      <c r="L4021" s="199" t="s">
        <v>387</v>
      </c>
      <c r="M4021" s="199" t="s">
        <v>138</v>
      </c>
      <c r="N4021" s="201">
        <v>1.0350999999999999</v>
      </c>
      <c r="O4021" s="202" t="s">
        <v>81</v>
      </c>
      <c r="P4021" s="202"/>
      <c r="Q4021" s="203">
        <f t="shared" si="228"/>
        <v>0</v>
      </c>
      <c r="R4021" s="203">
        <f t="shared" si="229"/>
        <v>0</v>
      </c>
      <c r="S4021" s="213">
        <f>IF(M4021="nvt",0,IF(O4021&gt;0,VLOOKUP(M4021,'3-Productie normen'!A:K,VLOOKUP(O4021,'3-Productie normen'!$B$34:$C$35,2,FALSE),FALSE)))</f>
        <v>0</v>
      </c>
      <c r="T4021" s="213">
        <f t="shared" si="230"/>
        <v>0</v>
      </c>
      <c r="U4021" s="572"/>
    </row>
    <row r="4022" spans="1:21" ht="14.15" customHeight="1">
      <c r="A4022" s="231">
        <v>4022</v>
      </c>
      <c r="B4022" s="262" t="s">
        <v>97</v>
      </c>
      <c r="C4022" s="199" t="s">
        <v>3469</v>
      </c>
      <c r="D4022" s="199" t="s">
        <v>2493</v>
      </c>
      <c r="E4022" s="199" t="s">
        <v>3702</v>
      </c>
      <c r="F4022" s="199" t="s">
        <v>176</v>
      </c>
      <c r="G4022" s="199" t="s">
        <v>377</v>
      </c>
      <c r="H4022" s="199" t="s">
        <v>2661</v>
      </c>
      <c r="I4022" s="200" t="s">
        <v>133</v>
      </c>
      <c r="J4022" s="199" t="s">
        <v>222</v>
      </c>
      <c r="K4022" s="199" t="s">
        <v>223</v>
      </c>
      <c r="L4022" s="199" t="s">
        <v>387</v>
      </c>
      <c r="M4022" s="199" t="s">
        <v>138</v>
      </c>
      <c r="N4022" s="201">
        <v>2.4304999999999999</v>
      </c>
      <c r="O4022" s="202" t="s">
        <v>81</v>
      </c>
      <c r="P4022" s="202"/>
      <c r="Q4022" s="203">
        <f t="shared" si="228"/>
        <v>0</v>
      </c>
      <c r="R4022" s="203">
        <f t="shared" si="229"/>
        <v>0</v>
      </c>
      <c r="S4022" s="213">
        <f>IF(M4022="nvt",0,IF(O4022&gt;0,VLOOKUP(M4022,'3-Productie normen'!A:K,VLOOKUP(O4022,'3-Productie normen'!$B$34:$C$35,2,FALSE),FALSE)))</f>
        <v>0</v>
      </c>
      <c r="T4022" s="213">
        <f t="shared" si="230"/>
        <v>0</v>
      </c>
      <c r="U4022" s="572"/>
    </row>
    <row r="4023" spans="1:21" ht="14.15" customHeight="1">
      <c r="A4023" s="231">
        <v>4023</v>
      </c>
      <c r="B4023" s="262" t="s">
        <v>97</v>
      </c>
      <c r="C4023" s="199" t="s">
        <v>3469</v>
      </c>
      <c r="D4023" s="199" t="s">
        <v>2493</v>
      </c>
      <c r="E4023" s="199" t="s">
        <v>3702</v>
      </c>
      <c r="F4023" s="199" t="s">
        <v>176</v>
      </c>
      <c r="G4023" s="199" t="s">
        <v>377</v>
      </c>
      <c r="H4023" s="199" t="s">
        <v>2662</v>
      </c>
      <c r="I4023" s="200" t="s">
        <v>143</v>
      </c>
      <c r="J4023" s="199" t="s">
        <v>209</v>
      </c>
      <c r="K4023" s="199" t="s">
        <v>213</v>
      </c>
      <c r="L4023" s="199" t="s">
        <v>143</v>
      </c>
      <c r="M4023" s="199" t="s">
        <v>143</v>
      </c>
      <c r="N4023" s="201">
        <v>1.44</v>
      </c>
      <c r="O4023" s="202"/>
      <c r="P4023" s="202"/>
      <c r="Q4023" s="203">
        <f t="shared" si="228"/>
        <v>0</v>
      </c>
      <c r="R4023" s="203">
        <f t="shared" si="229"/>
        <v>0</v>
      </c>
      <c r="S4023" s="213">
        <f>IF(M4023="nvt",0,IF(O4023&gt;0,VLOOKUP(M4023,'3-Productie normen'!A:K,VLOOKUP(O4023,'3-Productie normen'!$B$34:$C$35,2,FALSE),FALSE)))</f>
        <v>0</v>
      </c>
      <c r="T4023" s="213">
        <f t="shared" si="230"/>
        <v>0</v>
      </c>
      <c r="U4023" s="572"/>
    </row>
    <row r="4024" spans="1:21" ht="14.15" customHeight="1">
      <c r="A4024" s="231">
        <v>4024</v>
      </c>
      <c r="B4024" s="262" t="s">
        <v>97</v>
      </c>
      <c r="C4024" s="199" t="s">
        <v>3469</v>
      </c>
      <c r="D4024" s="199" t="s">
        <v>2493</v>
      </c>
      <c r="E4024" s="199" t="s">
        <v>3702</v>
      </c>
      <c r="F4024" s="199" t="s">
        <v>176</v>
      </c>
      <c r="G4024" s="199" t="s">
        <v>177</v>
      </c>
      <c r="H4024" s="199" t="s">
        <v>402</v>
      </c>
      <c r="I4024" s="200" t="s">
        <v>123</v>
      </c>
      <c r="J4024" s="199" t="s">
        <v>179</v>
      </c>
      <c r="K4024" s="199" t="s">
        <v>179</v>
      </c>
      <c r="L4024" s="199" t="s">
        <v>180</v>
      </c>
      <c r="M4024" s="199" t="s">
        <v>122</v>
      </c>
      <c r="N4024" s="201">
        <v>24.127300000000002</v>
      </c>
      <c r="O4024" s="202" t="s">
        <v>81</v>
      </c>
      <c r="P4024" s="202"/>
      <c r="Q4024" s="203">
        <f t="shared" si="228"/>
        <v>0</v>
      </c>
      <c r="R4024" s="203">
        <f t="shared" si="229"/>
        <v>0</v>
      </c>
      <c r="S4024" s="213">
        <f>IF(M4024="nvt",0,IF(O4024&gt;0,VLOOKUP(M4024,'3-Productie normen'!A:K,VLOOKUP(O4024,'3-Productie normen'!$B$34:$C$35,2,FALSE),FALSE)))</f>
        <v>0</v>
      </c>
      <c r="T4024" s="213">
        <f t="shared" si="230"/>
        <v>0</v>
      </c>
      <c r="U4024" s="572"/>
    </row>
    <row r="4025" spans="1:21" ht="14.15" customHeight="1">
      <c r="A4025" s="232">
        <v>4025</v>
      </c>
      <c r="B4025" s="262" t="s">
        <v>97</v>
      </c>
      <c r="C4025" s="199" t="s">
        <v>3469</v>
      </c>
      <c r="D4025" s="199" t="s">
        <v>2493</v>
      </c>
      <c r="E4025" s="199" t="s">
        <v>3702</v>
      </c>
      <c r="F4025" s="199" t="s">
        <v>176</v>
      </c>
      <c r="G4025" s="199" t="s">
        <v>177</v>
      </c>
      <c r="H4025" s="199" t="s">
        <v>403</v>
      </c>
      <c r="I4025" s="200" t="s">
        <v>123</v>
      </c>
      <c r="J4025" s="199" t="s">
        <v>179</v>
      </c>
      <c r="K4025" s="199" t="s">
        <v>179</v>
      </c>
      <c r="L4025" s="199" t="s">
        <v>180</v>
      </c>
      <c r="M4025" s="199" t="s">
        <v>122</v>
      </c>
      <c r="N4025" s="201">
        <v>17.0304</v>
      </c>
      <c r="O4025" s="202" t="s">
        <v>81</v>
      </c>
      <c r="P4025" s="202"/>
      <c r="Q4025" s="203">
        <f t="shared" ref="Q4025:Q4088" si="231">IF(O4025="nvt",0,IF(O4025&gt;0,S4025*N4025,0))</f>
        <v>0</v>
      </c>
      <c r="R4025" s="203">
        <f t="shared" ref="R4025:R4088" si="232">IF(P4025&gt;0,T4025*N4025,0)</f>
        <v>0</v>
      </c>
      <c r="S4025" s="213">
        <f>IF(M4025="nvt",0,IF(O4025&gt;0,VLOOKUP(M4025,'3-Productie normen'!A:K,VLOOKUP(O4025,'3-Productie normen'!$B$34:$C$35,2,FALSE),FALSE)))</f>
        <v>0</v>
      </c>
      <c r="T4025" s="213">
        <f t="shared" ref="T4025:T4088" si="233">IF(P4025&gt;0,S4025*$T$8,0)</f>
        <v>0</v>
      </c>
      <c r="U4025" s="572"/>
    </row>
    <row r="4026" spans="1:21" ht="14.15" customHeight="1">
      <c r="A4026" s="231">
        <v>4026</v>
      </c>
      <c r="B4026" s="262" t="s">
        <v>97</v>
      </c>
      <c r="C4026" s="199" t="s">
        <v>3469</v>
      </c>
      <c r="D4026" s="199" t="s">
        <v>2493</v>
      </c>
      <c r="E4026" s="199" t="s">
        <v>3702</v>
      </c>
      <c r="F4026" s="199" t="s">
        <v>176</v>
      </c>
      <c r="G4026" s="199" t="s">
        <v>177</v>
      </c>
      <c r="H4026" s="199" t="s">
        <v>2693</v>
      </c>
      <c r="I4026" s="200" t="s">
        <v>123</v>
      </c>
      <c r="J4026" s="199" t="s">
        <v>179</v>
      </c>
      <c r="K4026" s="199" t="s">
        <v>179</v>
      </c>
      <c r="L4026" s="199" t="s">
        <v>180</v>
      </c>
      <c r="M4026" s="199" t="s">
        <v>122</v>
      </c>
      <c r="N4026" s="201">
        <v>17.455400000000001</v>
      </c>
      <c r="O4026" s="202" t="s">
        <v>81</v>
      </c>
      <c r="P4026" s="202"/>
      <c r="Q4026" s="203">
        <f t="shared" si="231"/>
        <v>0</v>
      </c>
      <c r="R4026" s="203">
        <f t="shared" si="232"/>
        <v>0</v>
      </c>
      <c r="S4026" s="213">
        <f>IF(M4026="nvt",0,IF(O4026&gt;0,VLOOKUP(M4026,'3-Productie normen'!A:K,VLOOKUP(O4026,'3-Productie normen'!$B$34:$C$35,2,FALSE),FALSE)))</f>
        <v>0</v>
      </c>
      <c r="T4026" s="213">
        <f t="shared" si="233"/>
        <v>0</v>
      </c>
      <c r="U4026" s="572"/>
    </row>
    <row r="4027" spans="1:21" ht="14.15" customHeight="1">
      <c r="A4027" s="231">
        <v>4027</v>
      </c>
      <c r="B4027" s="262" t="s">
        <v>97</v>
      </c>
      <c r="C4027" s="199" t="s">
        <v>3469</v>
      </c>
      <c r="D4027" s="199" t="s">
        <v>2493</v>
      </c>
      <c r="E4027" s="199" t="s">
        <v>3702</v>
      </c>
      <c r="F4027" s="199" t="s">
        <v>176</v>
      </c>
      <c r="G4027" s="199" t="s">
        <v>177</v>
      </c>
      <c r="H4027" s="199" t="s">
        <v>2611</v>
      </c>
      <c r="I4027" s="200" t="s">
        <v>130</v>
      </c>
      <c r="J4027" s="199" t="s">
        <v>209</v>
      </c>
      <c r="K4027" s="199" t="s">
        <v>220</v>
      </c>
      <c r="L4027" s="199" t="s">
        <v>180</v>
      </c>
      <c r="M4027" s="199" t="s">
        <v>140</v>
      </c>
      <c r="N4027" s="201">
        <v>13.340999999999999</v>
      </c>
      <c r="O4027" s="202" t="s">
        <v>81</v>
      </c>
      <c r="P4027" s="202"/>
      <c r="Q4027" s="203">
        <f t="shared" si="231"/>
        <v>0</v>
      </c>
      <c r="R4027" s="203">
        <f t="shared" si="232"/>
        <v>0</v>
      </c>
      <c r="S4027" s="213">
        <f>IF(M4027="nvt",0,IF(O4027&gt;0,VLOOKUP(M4027,'3-Productie normen'!A:K,VLOOKUP(O4027,'3-Productie normen'!$B$34:$C$35,2,FALSE),FALSE)))</f>
        <v>0</v>
      </c>
      <c r="T4027" s="213">
        <f t="shared" si="233"/>
        <v>0</v>
      </c>
      <c r="U4027" s="572"/>
    </row>
    <row r="4028" spans="1:21" ht="14.15" customHeight="1">
      <c r="A4028" s="231">
        <v>4028</v>
      </c>
      <c r="B4028" s="262" t="s">
        <v>97</v>
      </c>
      <c r="C4028" s="199" t="s">
        <v>3469</v>
      </c>
      <c r="D4028" s="199" t="s">
        <v>2493</v>
      </c>
      <c r="E4028" s="199" t="s">
        <v>3702</v>
      </c>
      <c r="F4028" s="199" t="s">
        <v>176</v>
      </c>
      <c r="G4028" s="199" t="s">
        <v>177</v>
      </c>
      <c r="H4028" s="199" t="s">
        <v>2612</v>
      </c>
      <c r="I4028" s="200" t="s">
        <v>123</v>
      </c>
      <c r="J4028" s="199" t="s">
        <v>179</v>
      </c>
      <c r="K4028" s="199" t="s">
        <v>179</v>
      </c>
      <c r="L4028" s="199" t="s">
        <v>180</v>
      </c>
      <c r="M4028" s="199" t="s">
        <v>122</v>
      </c>
      <c r="N4028" s="201">
        <v>17.46</v>
      </c>
      <c r="O4028" s="202" t="s">
        <v>81</v>
      </c>
      <c r="P4028" s="202"/>
      <c r="Q4028" s="203">
        <f t="shared" si="231"/>
        <v>0</v>
      </c>
      <c r="R4028" s="203">
        <f t="shared" si="232"/>
        <v>0</v>
      </c>
      <c r="S4028" s="213">
        <f>IF(M4028="nvt",0,IF(O4028&gt;0,VLOOKUP(M4028,'3-Productie normen'!A:K,VLOOKUP(O4028,'3-Productie normen'!$B$34:$C$35,2,FALSE),FALSE)))</f>
        <v>0</v>
      </c>
      <c r="T4028" s="213">
        <f t="shared" si="233"/>
        <v>0</v>
      </c>
      <c r="U4028" s="572"/>
    </row>
    <row r="4029" spans="1:21" ht="14.15" customHeight="1">
      <c r="A4029" s="231">
        <v>4029</v>
      </c>
      <c r="B4029" s="262" t="s">
        <v>97</v>
      </c>
      <c r="C4029" s="199" t="s">
        <v>3469</v>
      </c>
      <c r="D4029" s="199" t="s">
        <v>2493</v>
      </c>
      <c r="E4029" s="199" t="s">
        <v>3702</v>
      </c>
      <c r="F4029" s="199" t="s">
        <v>176</v>
      </c>
      <c r="G4029" s="199" t="s">
        <v>177</v>
      </c>
      <c r="H4029" s="199" t="s">
        <v>2614</v>
      </c>
      <c r="I4029" s="200" t="s">
        <v>123</v>
      </c>
      <c r="J4029" s="199" t="s">
        <v>179</v>
      </c>
      <c r="K4029" s="199" t="s">
        <v>179</v>
      </c>
      <c r="L4029" s="199" t="s">
        <v>180</v>
      </c>
      <c r="M4029" s="199" t="s">
        <v>122</v>
      </c>
      <c r="N4029" s="201">
        <v>39.409999999999997</v>
      </c>
      <c r="O4029" s="202" t="s">
        <v>81</v>
      </c>
      <c r="P4029" s="202"/>
      <c r="Q4029" s="203">
        <f t="shared" si="231"/>
        <v>0</v>
      </c>
      <c r="R4029" s="203">
        <f t="shared" si="232"/>
        <v>0</v>
      </c>
      <c r="S4029" s="213">
        <f>IF(M4029="nvt",0,IF(O4029&gt;0,VLOOKUP(M4029,'3-Productie normen'!A:K,VLOOKUP(O4029,'3-Productie normen'!$B$34:$C$35,2,FALSE),FALSE)))</f>
        <v>0</v>
      </c>
      <c r="T4029" s="213">
        <f t="shared" si="233"/>
        <v>0</v>
      </c>
      <c r="U4029" s="572"/>
    </row>
    <row r="4030" spans="1:21" ht="14.15" customHeight="1">
      <c r="A4030" s="231">
        <v>4030</v>
      </c>
      <c r="B4030" s="262" t="s">
        <v>97</v>
      </c>
      <c r="C4030" s="199" t="s">
        <v>3469</v>
      </c>
      <c r="D4030" s="199" t="s">
        <v>2493</v>
      </c>
      <c r="E4030" s="199" t="s">
        <v>3702</v>
      </c>
      <c r="F4030" s="199" t="s">
        <v>176</v>
      </c>
      <c r="G4030" s="199" t="s">
        <v>177</v>
      </c>
      <c r="H4030" s="199" t="s">
        <v>2615</v>
      </c>
      <c r="I4030" s="200" t="s">
        <v>123</v>
      </c>
      <c r="J4030" s="199" t="s">
        <v>179</v>
      </c>
      <c r="K4030" s="199" t="s">
        <v>179</v>
      </c>
      <c r="L4030" s="199" t="s">
        <v>180</v>
      </c>
      <c r="M4030" s="199" t="s">
        <v>122</v>
      </c>
      <c r="N4030" s="201">
        <v>16.732500000000002</v>
      </c>
      <c r="O4030" s="202" t="s">
        <v>81</v>
      </c>
      <c r="P4030" s="202"/>
      <c r="Q4030" s="203">
        <f t="shared" si="231"/>
        <v>0</v>
      </c>
      <c r="R4030" s="203">
        <f t="shared" si="232"/>
        <v>0</v>
      </c>
      <c r="S4030" s="213">
        <f>IF(M4030="nvt",0,IF(O4030&gt;0,VLOOKUP(M4030,'3-Productie normen'!A:K,VLOOKUP(O4030,'3-Productie normen'!$B$34:$C$35,2,FALSE),FALSE)))</f>
        <v>0</v>
      </c>
      <c r="T4030" s="213">
        <f t="shared" si="233"/>
        <v>0</v>
      </c>
      <c r="U4030" s="572"/>
    </row>
    <row r="4031" spans="1:21" ht="14.15" customHeight="1">
      <c r="A4031" s="231">
        <v>4031</v>
      </c>
      <c r="B4031" s="262" t="s">
        <v>97</v>
      </c>
      <c r="C4031" s="199" t="s">
        <v>3469</v>
      </c>
      <c r="D4031" s="199" t="s">
        <v>2493</v>
      </c>
      <c r="E4031" s="199" t="s">
        <v>3702</v>
      </c>
      <c r="F4031" s="199" t="s">
        <v>176</v>
      </c>
      <c r="G4031" s="199" t="s">
        <v>177</v>
      </c>
      <c r="H4031" s="199" t="s">
        <v>2616</v>
      </c>
      <c r="I4031" s="200" t="s">
        <v>123</v>
      </c>
      <c r="J4031" s="199" t="s">
        <v>179</v>
      </c>
      <c r="K4031" s="199" t="s">
        <v>179</v>
      </c>
      <c r="L4031" s="199" t="s">
        <v>180</v>
      </c>
      <c r="M4031" s="199" t="s">
        <v>122</v>
      </c>
      <c r="N4031" s="201">
        <v>16.732500000000002</v>
      </c>
      <c r="O4031" s="202" t="s">
        <v>81</v>
      </c>
      <c r="P4031" s="202"/>
      <c r="Q4031" s="203">
        <f t="shared" si="231"/>
        <v>0</v>
      </c>
      <c r="R4031" s="203">
        <f t="shared" si="232"/>
        <v>0</v>
      </c>
      <c r="S4031" s="213">
        <f>IF(M4031="nvt",0,IF(O4031&gt;0,VLOOKUP(M4031,'3-Productie normen'!A:K,VLOOKUP(O4031,'3-Productie normen'!$B$34:$C$35,2,FALSE),FALSE)))</f>
        <v>0</v>
      </c>
      <c r="T4031" s="213">
        <f t="shared" si="233"/>
        <v>0</v>
      </c>
      <c r="U4031" s="572"/>
    </row>
    <row r="4032" spans="1:21" ht="14.15" customHeight="1">
      <c r="A4032" s="231">
        <v>4032</v>
      </c>
      <c r="B4032" s="262" t="s">
        <v>97</v>
      </c>
      <c r="C4032" s="199" t="s">
        <v>3469</v>
      </c>
      <c r="D4032" s="199" t="s">
        <v>2493</v>
      </c>
      <c r="E4032" s="199" t="s">
        <v>3702</v>
      </c>
      <c r="F4032" s="199" t="s">
        <v>176</v>
      </c>
      <c r="G4032" s="199" t="s">
        <v>177</v>
      </c>
      <c r="H4032" s="199" t="s">
        <v>2617</v>
      </c>
      <c r="I4032" s="200" t="s">
        <v>123</v>
      </c>
      <c r="J4032" s="199" t="s">
        <v>179</v>
      </c>
      <c r="K4032" s="199" t="s">
        <v>179</v>
      </c>
      <c r="L4032" s="199" t="s">
        <v>180</v>
      </c>
      <c r="M4032" s="199" t="s">
        <v>122</v>
      </c>
      <c r="N4032" s="201">
        <v>16.732500000000002</v>
      </c>
      <c r="O4032" s="202" t="s">
        <v>81</v>
      </c>
      <c r="P4032" s="202"/>
      <c r="Q4032" s="203">
        <f t="shared" si="231"/>
        <v>0</v>
      </c>
      <c r="R4032" s="203">
        <f t="shared" si="232"/>
        <v>0</v>
      </c>
      <c r="S4032" s="213">
        <f>IF(M4032="nvt",0,IF(O4032&gt;0,VLOOKUP(M4032,'3-Productie normen'!A:K,VLOOKUP(O4032,'3-Productie normen'!$B$34:$C$35,2,FALSE),FALSE)))</f>
        <v>0</v>
      </c>
      <c r="T4032" s="213">
        <f t="shared" si="233"/>
        <v>0</v>
      </c>
      <c r="U4032" s="572"/>
    </row>
    <row r="4033" spans="1:21" ht="14.15" customHeight="1">
      <c r="A4033" s="232">
        <v>4033</v>
      </c>
      <c r="B4033" s="262" t="s">
        <v>97</v>
      </c>
      <c r="C4033" s="199" t="s">
        <v>3469</v>
      </c>
      <c r="D4033" s="199" t="s">
        <v>2493</v>
      </c>
      <c r="E4033" s="199" t="s">
        <v>3702</v>
      </c>
      <c r="F4033" s="199" t="s">
        <v>176</v>
      </c>
      <c r="G4033" s="199" t="s">
        <v>177</v>
      </c>
      <c r="H4033" s="199" t="s">
        <v>3149</v>
      </c>
      <c r="I4033" s="200" t="s">
        <v>123</v>
      </c>
      <c r="J4033" s="199" t="s">
        <v>179</v>
      </c>
      <c r="K4033" s="199" t="s">
        <v>179</v>
      </c>
      <c r="L4033" s="199" t="s">
        <v>180</v>
      </c>
      <c r="M4033" s="199" t="s">
        <v>122</v>
      </c>
      <c r="N4033" s="201">
        <v>22.508099999999999</v>
      </c>
      <c r="O4033" s="202" t="s">
        <v>81</v>
      </c>
      <c r="P4033" s="202"/>
      <c r="Q4033" s="203">
        <f t="shared" si="231"/>
        <v>0</v>
      </c>
      <c r="R4033" s="203">
        <f t="shared" si="232"/>
        <v>0</v>
      </c>
      <c r="S4033" s="213">
        <f>IF(M4033="nvt",0,IF(O4033&gt;0,VLOOKUP(M4033,'3-Productie normen'!A:K,VLOOKUP(O4033,'3-Productie normen'!$B$34:$C$35,2,FALSE),FALSE)))</f>
        <v>0</v>
      </c>
      <c r="T4033" s="213">
        <f t="shared" si="233"/>
        <v>0</v>
      </c>
      <c r="U4033" s="572"/>
    </row>
    <row r="4034" spans="1:21" ht="14.15" customHeight="1">
      <c r="A4034" s="231">
        <v>4034</v>
      </c>
      <c r="B4034" s="262" t="s">
        <v>97</v>
      </c>
      <c r="C4034" s="199" t="s">
        <v>3469</v>
      </c>
      <c r="D4034" s="199" t="s">
        <v>2493</v>
      </c>
      <c r="E4034" s="199" t="s">
        <v>3702</v>
      </c>
      <c r="F4034" s="199" t="s">
        <v>176</v>
      </c>
      <c r="G4034" s="199" t="s">
        <v>177</v>
      </c>
      <c r="H4034" s="199" t="s">
        <v>3631</v>
      </c>
      <c r="I4034" s="200" t="s">
        <v>123</v>
      </c>
      <c r="J4034" s="199" t="s">
        <v>179</v>
      </c>
      <c r="K4034" s="199" t="s">
        <v>179</v>
      </c>
      <c r="L4034" s="199" t="s">
        <v>180</v>
      </c>
      <c r="M4034" s="199" t="s">
        <v>122</v>
      </c>
      <c r="N4034" s="201">
        <v>17.046500000000002</v>
      </c>
      <c r="O4034" s="202" t="s">
        <v>81</v>
      </c>
      <c r="P4034" s="202"/>
      <c r="Q4034" s="203">
        <f t="shared" si="231"/>
        <v>0</v>
      </c>
      <c r="R4034" s="203">
        <f t="shared" si="232"/>
        <v>0</v>
      </c>
      <c r="S4034" s="213">
        <f>IF(M4034="nvt",0,IF(O4034&gt;0,VLOOKUP(M4034,'3-Productie normen'!A:K,VLOOKUP(O4034,'3-Productie normen'!$B$34:$C$35,2,FALSE),FALSE)))</f>
        <v>0</v>
      </c>
      <c r="T4034" s="213">
        <f t="shared" si="233"/>
        <v>0</v>
      </c>
      <c r="U4034" s="572"/>
    </row>
    <row r="4035" spans="1:21" ht="14.15" customHeight="1">
      <c r="A4035" s="231">
        <v>4035</v>
      </c>
      <c r="B4035" s="262" t="s">
        <v>97</v>
      </c>
      <c r="C4035" s="199" t="s">
        <v>3469</v>
      </c>
      <c r="D4035" s="199" t="s">
        <v>2493</v>
      </c>
      <c r="E4035" s="199" t="s">
        <v>3702</v>
      </c>
      <c r="F4035" s="199" t="s">
        <v>176</v>
      </c>
      <c r="G4035" s="199" t="s">
        <v>177</v>
      </c>
      <c r="H4035" s="199" t="s">
        <v>2618</v>
      </c>
      <c r="I4035" s="200" t="s">
        <v>123</v>
      </c>
      <c r="J4035" s="199" t="s">
        <v>179</v>
      </c>
      <c r="K4035" s="199" t="s">
        <v>179</v>
      </c>
      <c r="L4035" s="199" t="s">
        <v>180</v>
      </c>
      <c r="M4035" s="199" t="s">
        <v>122</v>
      </c>
      <c r="N4035" s="201">
        <v>16.5351</v>
      </c>
      <c r="O4035" s="202" t="s">
        <v>81</v>
      </c>
      <c r="P4035" s="202"/>
      <c r="Q4035" s="203">
        <f t="shared" si="231"/>
        <v>0</v>
      </c>
      <c r="R4035" s="203">
        <f t="shared" si="232"/>
        <v>0</v>
      </c>
      <c r="S4035" s="213">
        <f>IF(M4035="nvt",0,IF(O4035&gt;0,VLOOKUP(M4035,'3-Productie normen'!A:K,VLOOKUP(O4035,'3-Productie normen'!$B$34:$C$35,2,FALSE),FALSE)))</f>
        <v>0</v>
      </c>
      <c r="T4035" s="213">
        <f t="shared" si="233"/>
        <v>0</v>
      </c>
      <c r="U4035" s="572"/>
    </row>
    <row r="4036" spans="1:21" ht="14.15" customHeight="1">
      <c r="A4036" s="231">
        <v>4036</v>
      </c>
      <c r="B4036" s="262" t="s">
        <v>97</v>
      </c>
      <c r="C4036" s="199" t="s">
        <v>3469</v>
      </c>
      <c r="D4036" s="199" t="s">
        <v>2493</v>
      </c>
      <c r="E4036" s="199" t="s">
        <v>3702</v>
      </c>
      <c r="F4036" s="199" t="s">
        <v>176</v>
      </c>
      <c r="G4036" s="199" t="s">
        <v>177</v>
      </c>
      <c r="H4036" s="199" t="s">
        <v>2619</v>
      </c>
      <c r="I4036" s="200" t="s">
        <v>123</v>
      </c>
      <c r="J4036" s="199" t="s">
        <v>179</v>
      </c>
      <c r="K4036" s="199" t="s">
        <v>179</v>
      </c>
      <c r="L4036" s="199" t="s">
        <v>180</v>
      </c>
      <c r="M4036" s="199" t="s">
        <v>122</v>
      </c>
      <c r="N4036" s="201">
        <v>16.8491</v>
      </c>
      <c r="O4036" s="202" t="s">
        <v>81</v>
      </c>
      <c r="P4036" s="202"/>
      <c r="Q4036" s="203">
        <f t="shared" si="231"/>
        <v>0</v>
      </c>
      <c r="R4036" s="203">
        <f t="shared" si="232"/>
        <v>0</v>
      </c>
      <c r="S4036" s="213">
        <f>IF(M4036="nvt",0,IF(O4036&gt;0,VLOOKUP(M4036,'3-Productie normen'!A:K,VLOOKUP(O4036,'3-Productie normen'!$B$34:$C$35,2,FALSE),FALSE)))</f>
        <v>0</v>
      </c>
      <c r="T4036" s="213">
        <f t="shared" si="233"/>
        <v>0</v>
      </c>
      <c r="U4036" s="572"/>
    </row>
    <row r="4037" spans="1:21" ht="14.15" customHeight="1">
      <c r="A4037" s="231">
        <v>4037</v>
      </c>
      <c r="B4037" s="262" t="s">
        <v>97</v>
      </c>
      <c r="C4037" s="199" t="s">
        <v>3469</v>
      </c>
      <c r="D4037" s="199" t="s">
        <v>2493</v>
      </c>
      <c r="E4037" s="199" t="s">
        <v>3702</v>
      </c>
      <c r="F4037" s="199" t="s">
        <v>176</v>
      </c>
      <c r="G4037" s="199" t="s">
        <v>177</v>
      </c>
      <c r="H4037" s="199" t="s">
        <v>2620</v>
      </c>
      <c r="I4037" s="200" t="s">
        <v>123</v>
      </c>
      <c r="J4037" s="199" t="s">
        <v>179</v>
      </c>
      <c r="K4037" s="199" t="s">
        <v>179</v>
      </c>
      <c r="L4037" s="199" t="s">
        <v>180</v>
      </c>
      <c r="M4037" s="199" t="s">
        <v>122</v>
      </c>
      <c r="N4037" s="201">
        <v>16.669499999999999</v>
      </c>
      <c r="O4037" s="202" t="s">
        <v>81</v>
      </c>
      <c r="P4037" s="202"/>
      <c r="Q4037" s="203">
        <f t="shared" si="231"/>
        <v>0</v>
      </c>
      <c r="R4037" s="203">
        <f t="shared" si="232"/>
        <v>0</v>
      </c>
      <c r="S4037" s="213">
        <f>IF(M4037="nvt",0,IF(O4037&gt;0,VLOOKUP(M4037,'3-Productie normen'!A:K,VLOOKUP(O4037,'3-Productie normen'!$B$34:$C$35,2,FALSE),FALSE)))</f>
        <v>0</v>
      </c>
      <c r="T4037" s="213">
        <f t="shared" si="233"/>
        <v>0</v>
      </c>
      <c r="U4037" s="572"/>
    </row>
    <row r="4038" spans="1:21" ht="14.15" customHeight="1">
      <c r="A4038" s="231">
        <v>4038</v>
      </c>
      <c r="B4038" s="262" t="s">
        <v>97</v>
      </c>
      <c r="C4038" s="199" t="s">
        <v>3469</v>
      </c>
      <c r="D4038" s="199" t="s">
        <v>2493</v>
      </c>
      <c r="E4038" s="199" t="s">
        <v>3702</v>
      </c>
      <c r="F4038" s="199" t="s">
        <v>176</v>
      </c>
      <c r="G4038" s="199" t="s">
        <v>177</v>
      </c>
      <c r="H4038" s="199" t="s">
        <v>2621</v>
      </c>
      <c r="I4038" s="200" t="s">
        <v>123</v>
      </c>
      <c r="J4038" s="199" t="s">
        <v>179</v>
      </c>
      <c r="K4038" s="199" t="s">
        <v>179</v>
      </c>
      <c r="L4038" s="199" t="s">
        <v>180</v>
      </c>
      <c r="M4038" s="199" t="s">
        <v>122</v>
      </c>
      <c r="N4038" s="201">
        <v>22.518000000000001</v>
      </c>
      <c r="O4038" s="202" t="s">
        <v>81</v>
      </c>
      <c r="P4038" s="202"/>
      <c r="Q4038" s="203">
        <f t="shared" si="231"/>
        <v>0</v>
      </c>
      <c r="R4038" s="203">
        <f t="shared" si="232"/>
        <v>0</v>
      </c>
      <c r="S4038" s="213">
        <f>IF(M4038="nvt",0,IF(O4038&gt;0,VLOOKUP(M4038,'3-Productie normen'!A:K,VLOOKUP(O4038,'3-Productie normen'!$B$34:$C$35,2,FALSE),FALSE)))</f>
        <v>0</v>
      </c>
      <c r="T4038" s="213">
        <f t="shared" si="233"/>
        <v>0</v>
      </c>
      <c r="U4038" s="572"/>
    </row>
    <row r="4039" spans="1:21" ht="14.15" customHeight="1">
      <c r="A4039" s="231">
        <v>4039</v>
      </c>
      <c r="B4039" s="262" t="s">
        <v>97</v>
      </c>
      <c r="C4039" s="199" t="s">
        <v>3469</v>
      </c>
      <c r="D4039" s="199" t="s">
        <v>2493</v>
      </c>
      <c r="E4039" s="199" t="s">
        <v>3702</v>
      </c>
      <c r="F4039" s="199" t="s">
        <v>176</v>
      </c>
      <c r="G4039" s="199" t="s">
        <v>177</v>
      </c>
      <c r="H4039" s="199" t="s">
        <v>2622</v>
      </c>
      <c r="I4039" s="200" t="s">
        <v>123</v>
      </c>
      <c r="J4039" s="199" t="s">
        <v>179</v>
      </c>
      <c r="K4039" s="199" t="s">
        <v>179</v>
      </c>
      <c r="L4039" s="199" t="s">
        <v>180</v>
      </c>
      <c r="M4039" s="199" t="s">
        <v>122</v>
      </c>
      <c r="N4039" s="201">
        <v>17.046500000000002</v>
      </c>
      <c r="O4039" s="202" t="s">
        <v>81</v>
      </c>
      <c r="P4039" s="202"/>
      <c r="Q4039" s="203">
        <f t="shared" si="231"/>
        <v>0</v>
      </c>
      <c r="R4039" s="203">
        <f t="shared" si="232"/>
        <v>0</v>
      </c>
      <c r="S4039" s="213">
        <f>IF(M4039="nvt",0,IF(O4039&gt;0,VLOOKUP(M4039,'3-Productie normen'!A:K,VLOOKUP(O4039,'3-Productie normen'!$B$34:$C$35,2,FALSE),FALSE)))</f>
        <v>0</v>
      </c>
      <c r="T4039" s="213">
        <f t="shared" si="233"/>
        <v>0</v>
      </c>
      <c r="U4039" s="572"/>
    </row>
    <row r="4040" spans="1:21" ht="14.15" customHeight="1">
      <c r="A4040" s="231">
        <v>4040</v>
      </c>
      <c r="B4040" s="262" t="s">
        <v>97</v>
      </c>
      <c r="C4040" s="199" t="s">
        <v>3469</v>
      </c>
      <c r="D4040" s="199" t="s">
        <v>2493</v>
      </c>
      <c r="E4040" s="199" t="s">
        <v>3702</v>
      </c>
      <c r="F4040" s="199" t="s">
        <v>176</v>
      </c>
      <c r="G4040" s="199" t="s">
        <v>177</v>
      </c>
      <c r="H4040" s="199" t="s">
        <v>2623</v>
      </c>
      <c r="I4040" s="200" t="s">
        <v>123</v>
      </c>
      <c r="J4040" s="199" t="s">
        <v>179</v>
      </c>
      <c r="K4040" s="199" t="s">
        <v>179</v>
      </c>
      <c r="L4040" s="199" t="s">
        <v>180</v>
      </c>
      <c r="M4040" s="199" t="s">
        <v>122</v>
      </c>
      <c r="N4040" s="201">
        <v>16.732500000000002</v>
      </c>
      <c r="O4040" s="202" t="s">
        <v>81</v>
      </c>
      <c r="P4040" s="202"/>
      <c r="Q4040" s="203">
        <f t="shared" si="231"/>
        <v>0</v>
      </c>
      <c r="R4040" s="203">
        <f t="shared" si="232"/>
        <v>0</v>
      </c>
      <c r="S4040" s="213">
        <f>IF(M4040="nvt",0,IF(O4040&gt;0,VLOOKUP(M4040,'3-Productie normen'!A:K,VLOOKUP(O4040,'3-Productie normen'!$B$34:$C$35,2,FALSE),FALSE)))</f>
        <v>0</v>
      </c>
      <c r="T4040" s="213">
        <f t="shared" si="233"/>
        <v>0</v>
      </c>
      <c r="U4040" s="572"/>
    </row>
    <row r="4041" spans="1:21" ht="14.15" customHeight="1">
      <c r="A4041" s="232">
        <v>4041</v>
      </c>
      <c r="B4041" s="262" t="s">
        <v>97</v>
      </c>
      <c r="C4041" s="199" t="s">
        <v>3469</v>
      </c>
      <c r="D4041" s="199" t="s">
        <v>2493</v>
      </c>
      <c r="E4041" s="199" t="s">
        <v>3702</v>
      </c>
      <c r="F4041" s="199" t="s">
        <v>176</v>
      </c>
      <c r="G4041" s="199" t="s">
        <v>177</v>
      </c>
      <c r="H4041" s="199" t="s">
        <v>2624</v>
      </c>
      <c r="I4041" s="200" t="s">
        <v>123</v>
      </c>
      <c r="J4041" s="199" t="s">
        <v>179</v>
      </c>
      <c r="K4041" s="199" t="s">
        <v>179</v>
      </c>
      <c r="L4041" s="199" t="s">
        <v>180</v>
      </c>
      <c r="M4041" s="199" t="s">
        <v>122</v>
      </c>
      <c r="N4041" s="201">
        <v>16.732500000000002</v>
      </c>
      <c r="O4041" s="202" t="s">
        <v>81</v>
      </c>
      <c r="P4041" s="202"/>
      <c r="Q4041" s="203">
        <f t="shared" si="231"/>
        <v>0</v>
      </c>
      <c r="R4041" s="203">
        <f t="shared" si="232"/>
        <v>0</v>
      </c>
      <c r="S4041" s="213">
        <f>IF(M4041="nvt",0,IF(O4041&gt;0,VLOOKUP(M4041,'3-Productie normen'!A:K,VLOOKUP(O4041,'3-Productie normen'!$B$34:$C$35,2,FALSE),FALSE)))</f>
        <v>0</v>
      </c>
      <c r="T4041" s="213">
        <f t="shared" si="233"/>
        <v>0</v>
      </c>
      <c r="U4041" s="572"/>
    </row>
    <row r="4042" spans="1:21" ht="14.15" customHeight="1">
      <c r="A4042" s="231">
        <v>4042</v>
      </c>
      <c r="B4042" s="262" t="s">
        <v>97</v>
      </c>
      <c r="C4042" s="199" t="s">
        <v>3469</v>
      </c>
      <c r="D4042" s="199" t="s">
        <v>2493</v>
      </c>
      <c r="E4042" s="199" t="s">
        <v>3702</v>
      </c>
      <c r="F4042" s="199" t="s">
        <v>176</v>
      </c>
      <c r="G4042" s="199" t="s">
        <v>177</v>
      </c>
      <c r="H4042" s="199" t="s">
        <v>2625</v>
      </c>
      <c r="I4042" s="200" t="s">
        <v>123</v>
      </c>
      <c r="J4042" s="199" t="s">
        <v>179</v>
      </c>
      <c r="K4042" s="199" t="s">
        <v>179</v>
      </c>
      <c r="L4042" s="199" t="s">
        <v>180</v>
      </c>
      <c r="M4042" s="199" t="s">
        <v>122</v>
      </c>
      <c r="N4042" s="201">
        <v>16.732500000000002</v>
      </c>
      <c r="O4042" s="202" t="s">
        <v>81</v>
      </c>
      <c r="P4042" s="202"/>
      <c r="Q4042" s="203">
        <f t="shared" si="231"/>
        <v>0</v>
      </c>
      <c r="R4042" s="203">
        <f t="shared" si="232"/>
        <v>0</v>
      </c>
      <c r="S4042" s="213">
        <f>IF(M4042="nvt",0,IF(O4042&gt;0,VLOOKUP(M4042,'3-Productie normen'!A:K,VLOOKUP(O4042,'3-Productie normen'!$B$34:$C$35,2,FALSE),FALSE)))</f>
        <v>0</v>
      </c>
      <c r="T4042" s="213">
        <f t="shared" si="233"/>
        <v>0</v>
      </c>
      <c r="U4042" s="572"/>
    </row>
    <row r="4043" spans="1:21" ht="14.15" customHeight="1">
      <c r="A4043" s="231">
        <v>4043</v>
      </c>
      <c r="B4043" s="262" t="s">
        <v>97</v>
      </c>
      <c r="C4043" s="199" t="s">
        <v>3469</v>
      </c>
      <c r="D4043" s="199" t="s">
        <v>2493</v>
      </c>
      <c r="E4043" s="199" t="s">
        <v>3702</v>
      </c>
      <c r="F4043" s="199" t="s">
        <v>176</v>
      </c>
      <c r="G4043" s="199" t="s">
        <v>177</v>
      </c>
      <c r="H4043" s="199" t="s">
        <v>2626</v>
      </c>
      <c r="I4043" s="207" t="s">
        <v>123</v>
      </c>
      <c r="J4043" s="199" t="s">
        <v>255</v>
      </c>
      <c r="K4043" s="199" t="s">
        <v>566</v>
      </c>
      <c r="L4043" s="199" t="s">
        <v>180</v>
      </c>
      <c r="M4043" s="199" t="s">
        <v>141</v>
      </c>
      <c r="N4043" s="201">
        <v>10.447800000000001</v>
      </c>
      <c r="O4043" s="202" t="s">
        <v>81</v>
      </c>
      <c r="P4043" s="202"/>
      <c r="Q4043" s="203">
        <f t="shared" si="231"/>
        <v>0</v>
      </c>
      <c r="R4043" s="203">
        <f t="shared" si="232"/>
        <v>0</v>
      </c>
      <c r="S4043" s="213">
        <f>IF(M4043="nvt",0,IF(O4043&gt;0,VLOOKUP(M4043,'3-Productie normen'!A:K,VLOOKUP(O4043,'3-Productie normen'!$B$34:$C$35,2,FALSE),FALSE)))</f>
        <v>0</v>
      </c>
      <c r="T4043" s="213">
        <f t="shared" si="233"/>
        <v>0</v>
      </c>
      <c r="U4043" s="572"/>
    </row>
    <row r="4044" spans="1:21" ht="14.15" customHeight="1">
      <c r="A4044" s="231">
        <v>4044</v>
      </c>
      <c r="B4044" s="262" t="s">
        <v>97</v>
      </c>
      <c r="C4044" s="199" t="s">
        <v>3469</v>
      </c>
      <c r="D4044" s="199" t="s">
        <v>2493</v>
      </c>
      <c r="E4044" s="199" t="s">
        <v>3702</v>
      </c>
      <c r="F4044" s="199" t="s">
        <v>176</v>
      </c>
      <c r="G4044" s="199" t="s">
        <v>177</v>
      </c>
      <c r="H4044" s="199" t="s">
        <v>2627</v>
      </c>
      <c r="I4044" s="207" t="s">
        <v>123</v>
      </c>
      <c r="J4044" s="199" t="s">
        <v>179</v>
      </c>
      <c r="K4044" s="199" t="s">
        <v>187</v>
      </c>
      <c r="L4044" s="199" t="s">
        <v>180</v>
      </c>
      <c r="M4044" s="199" t="s">
        <v>141</v>
      </c>
      <c r="N4044" s="201">
        <v>13.826000000000001</v>
      </c>
      <c r="O4044" s="202" t="s">
        <v>81</v>
      </c>
      <c r="P4044" s="202"/>
      <c r="Q4044" s="203">
        <f t="shared" si="231"/>
        <v>0</v>
      </c>
      <c r="R4044" s="203">
        <f t="shared" si="232"/>
        <v>0</v>
      </c>
      <c r="S4044" s="213">
        <f>IF(M4044="nvt",0,IF(O4044&gt;0,VLOOKUP(M4044,'3-Productie normen'!A:K,VLOOKUP(O4044,'3-Productie normen'!$B$34:$C$35,2,FALSE),FALSE)))</f>
        <v>0</v>
      </c>
      <c r="T4044" s="213">
        <f t="shared" si="233"/>
        <v>0</v>
      </c>
      <c r="U4044" s="572"/>
    </row>
    <row r="4045" spans="1:21" ht="14.15" customHeight="1">
      <c r="A4045" s="231">
        <v>4045</v>
      </c>
      <c r="B4045" s="262" t="s">
        <v>97</v>
      </c>
      <c r="C4045" s="199" t="s">
        <v>3469</v>
      </c>
      <c r="D4045" s="199" t="s">
        <v>2493</v>
      </c>
      <c r="E4045" s="199" t="s">
        <v>3702</v>
      </c>
      <c r="F4045" s="199" t="s">
        <v>176</v>
      </c>
      <c r="G4045" s="199" t="s">
        <v>177</v>
      </c>
      <c r="H4045" s="199" t="s">
        <v>2635</v>
      </c>
      <c r="I4045" s="200" t="s">
        <v>130</v>
      </c>
      <c r="J4045" s="199" t="s">
        <v>209</v>
      </c>
      <c r="K4045" s="199" t="s">
        <v>220</v>
      </c>
      <c r="L4045" s="199" t="s">
        <v>180</v>
      </c>
      <c r="M4045" s="199" t="s">
        <v>140</v>
      </c>
      <c r="N4045" s="201">
        <v>35.377899999999997</v>
      </c>
      <c r="O4045" s="202" t="s">
        <v>81</v>
      </c>
      <c r="P4045" s="202"/>
      <c r="Q4045" s="203">
        <f t="shared" si="231"/>
        <v>0</v>
      </c>
      <c r="R4045" s="203">
        <f t="shared" si="232"/>
        <v>0</v>
      </c>
      <c r="S4045" s="213">
        <f>IF(M4045="nvt",0,IF(O4045&gt;0,VLOOKUP(M4045,'3-Productie normen'!A:K,VLOOKUP(O4045,'3-Productie normen'!$B$34:$C$35,2,FALSE),FALSE)))</f>
        <v>0</v>
      </c>
      <c r="T4045" s="213">
        <f t="shared" si="233"/>
        <v>0</v>
      </c>
      <c r="U4045" s="572"/>
    </row>
    <row r="4046" spans="1:21" ht="14.15" customHeight="1">
      <c r="A4046" s="231">
        <v>4046</v>
      </c>
      <c r="B4046" s="262" t="s">
        <v>97</v>
      </c>
      <c r="C4046" s="199" t="s">
        <v>3469</v>
      </c>
      <c r="D4046" s="199" t="s">
        <v>2493</v>
      </c>
      <c r="E4046" s="199" t="s">
        <v>3702</v>
      </c>
      <c r="F4046" s="199" t="s">
        <v>176</v>
      </c>
      <c r="G4046" s="199" t="s">
        <v>177</v>
      </c>
      <c r="H4046" s="199" t="s">
        <v>2636</v>
      </c>
      <c r="I4046" s="200" t="s">
        <v>130</v>
      </c>
      <c r="J4046" s="199" t="s">
        <v>222</v>
      </c>
      <c r="K4046" s="199" t="s">
        <v>237</v>
      </c>
      <c r="L4046" s="199" t="s">
        <v>180</v>
      </c>
      <c r="M4046" s="199" t="s">
        <v>238</v>
      </c>
      <c r="N4046" s="201">
        <v>33.419199999999996</v>
      </c>
      <c r="O4046" s="202" t="s">
        <v>81</v>
      </c>
      <c r="P4046" s="202"/>
      <c r="Q4046" s="203">
        <f t="shared" si="231"/>
        <v>0</v>
      </c>
      <c r="R4046" s="203">
        <f t="shared" si="232"/>
        <v>0</v>
      </c>
      <c r="S4046" s="213">
        <f>IF(M4046="nvt",0,IF(O4046&gt;0,VLOOKUP(M4046,'3-Productie normen'!A:K,VLOOKUP(O4046,'3-Productie normen'!$B$34:$C$35,2,FALSE),FALSE)))</f>
        <v>0</v>
      </c>
      <c r="T4046" s="213">
        <f t="shared" si="233"/>
        <v>0</v>
      </c>
      <c r="U4046" s="572"/>
    </row>
    <row r="4047" spans="1:21" ht="14.15" customHeight="1">
      <c r="A4047" s="231">
        <v>4047</v>
      </c>
      <c r="B4047" s="262" t="s">
        <v>97</v>
      </c>
      <c r="C4047" s="199" t="s">
        <v>3469</v>
      </c>
      <c r="D4047" s="199" t="s">
        <v>2493</v>
      </c>
      <c r="E4047" s="199" t="s">
        <v>3702</v>
      </c>
      <c r="F4047" s="199" t="s">
        <v>176</v>
      </c>
      <c r="G4047" s="199" t="s">
        <v>177</v>
      </c>
      <c r="H4047" s="199" t="s">
        <v>2637</v>
      </c>
      <c r="I4047" s="200" t="s">
        <v>130</v>
      </c>
      <c r="J4047" s="199" t="s">
        <v>222</v>
      </c>
      <c r="K4047" s="199" t="s">
        <v>237</v>
      </c>
      <c r="L4047" s="199" t="s">
        <v>180</v>
      </c>
      <c r="M4047" s="199" t="s">
        <v>238</v>
      </c>
      <c r="N4047" s="201">
        <v>42.161000000000001</v>
      </c>
      <c r="O4047" s="202" t="s">
        <v>81</v>
      </c>
      <c r="P4047" s="202"/>
      <c r="Q4047" s="203">
        <f t="shared" si="231"/>
        <v>0</v>
      </c>
      <c r="R4047" s="203">
        <f t="shared" si="232"/>
        <v>0</v>
      </c>
      <c r="S4047" s="213">
        <f>IF(M4047="nvt",0,IF(O4047&gt;0,VLOOKUP(M4047,'3-Productie normen'!A:K,VLOOKUP(O4047,'3-Productie normen'!$B$34:$C$35,2,FALSE),FALSE)))</f>
        <v>0</v>
      </c>
      <c r="T4047" s="213">
        <f t="shared" si="233"/>
        <v>0</v>
      </c>
      <c r="U4047" s="572"/>
    </row>
    <row r="4048" spans="1:21" ht="14.15" customHeight="1">
      <c r="A4048" s="231">
        <v>4048</v>
      </c>
      <c r="B4048" s="262" t="s">
        <v>97</v>
      </c>
      <c r="C4048" s="199" t="s">
        <v>3469</v>
      </c>
      <c r="D4048" s="199" t="s">
        <v>2493</v>
      </c>
      <c r="E4048" s="199" t="s">
        <v>3702</v>
      </c>
      <c r="F4048" s="199" t="s">
        <v>176</v>
      </c>
      <c r="G4048" s="199" t="s">
        <v>177</v>
      </c>
      <c r="H4048" s="199" t="s">
        <v>2638</v>
      </c>
      <c r="I4048" s="200" t="s">
        <v>133</v>
      </c>
      <c r="J4048" s="199" t="s">
        <v>222</v>
      </c>
      <c r="K4048" s="199" t="s">
        <v>223</v>
      </c>
      <c r="L4048" s="199" t="s">
        <v>387</v>
      </c>
      <c r="M4048" s="199" t="s">
        <v>138</v>
      </c>
      <c r="N4048" s="201">
        <v>8.3721999999999994</v>
      </c>
      <c r="O4048" s="202" t="s">
        <v>81</v>
      </c>
      <c r="P4048" s="202"/>
      <c r="Q4048" s="203">
        <f t="shared" si="231"/>
        <v>0</v>
      </c>
      <c r="R4048" s="203">
        <f t="shared" si="232"/>
        <v>0</v>
      </c>
      <c r="S4048" s="213">
        <f>IF(M4048="nvt",0,IF(O4048&gt;0,VLOOKUP(M4048,'3-Productie normen'!A:K,VLOOKUP(O4048,'3-Productie normen'!$B$34:$C$35,2,FALSE),FALSE)))</f>
        <v>0</v>
      </c>
      <c r="T4048" s="213">
        <f t="shared" si="233"/>
        <v>0</v>
      </c>
      <c r="U4048" s="572"/>
    </row>
    <row r="4049" spans="1:21" ht="14.15" customHeight="1">
      <c r="A4049" s="232">
        <v>4049</v>
      </c>
      <c r="B4049" s="262" t="s">
        <v>97</v>
      </c>
      <c r="C4049" s="199" t="s">
        <v>3469</v>
      </c>
      <c r="D4049" s="199" t="s">
        <v>2493</v>
      </c>
      <c r="E4049" s="199" t="s">
        <v>3702</v>
      </c>
      <c r="F4049" s="199" t="s">
        <v>176</v>
      </c>
      <c r="G4049" s="199" t="s">
        <v>177</v>
      </c>
      <c r="H4049" s="199" t="s">
        <v>3521</v>
      </c>
      <c r="I4049" s="200" t="s">
        <v>133</v>
      </c>
      <c r="J4049" s="199" t="s">
        <v>222</v>
      </c>
      <c r="K4049" s="199" t="s">
        <v>223</v>
      </c>
      <c r="L4049" s="199" t="s">
        <v>387</v>
      </c>
      <c r="M4049" s="199" t="s">
        <v>138</v>
      </c>
      <c r="N4049" s="201">
        <v>2.4304999999999999</v>
      </c>
      <c r="O4049" s="202" t="s">
        <v>81</v>
      </c>
      <c r="P4049" s="202"/>
      <c r="Q4049" s="203">
        <f t="shared" si="231"/>
        <v>0</v>
      </c>
      <c r="R4049" s="203">
        <f t="shared" si="232"/>
        <v>0</v>
      </c>
      <c r="S4049" s="213">
        <f>IF(M4049="nvt",0,IF(O4049&gt;0,VLOOKUP(M4049,'3-Productie normen'!A:K,VLOOKUP(O4049,'3-Productie normen'!$B$34:$C$35,2,FALSE),FALSE)))</f>
        <v>0</v>
      </c>
      <c r="T4049" s="213">
        <f t="shared" si="233"/>
        <v>0</v>
      </c>
      <c r="U4049" s="572"/>
    </row>
    <row r="4050" spans="1:21" ht="14.15" customHeight="1">
      <c r="A4050" s="231">
        <v>4050</v>
      </c>
      <c r="B4050" s="262" t="s">
        <v>97</v>
      </c>
      <c r="C4050" s="199" t="s">
        <v>3469</v>
      </c>
      <c r="D4050" s="199" t="s">
        <v>2493</v>
      </c>
      <c r="E4050" s="199" t="s">
        <v>3702</v>
      </c>
      <c r="F4050" s="199" t="s">
        <v>176</v>
      </c>
      <c r="G4050" s="199" t="s">
        <v>177</v>
      </c>
      <c r="H4050" s="199" t="s">
        <v>3704</v>
      </c>
      <c r="I4050" s="200" t="s">
        <v>133</v>
      </c>
      <c r="J4050" s="199" t="s">
        <v>222</v>
      </c>
      <c r="K4050" s="199" t="s">
        <v>223</v>
      </c>
      <c r="L4050" s="199" t="s">
        <v>387</v>
      </c>
      <c r="M4050" s="199" t="s">
        <v>138</v>
      </c>
      <c r="N4050" s="201">
        <v>2.4304999999999999</v>
      </c>
      <c r="O4050" s="202" t="s">
        <v>81</v>
      </c>
      <c r="P4050" s="202"/>
      <c r="Q4050" s="203">
        <f t="shared" si="231"/>
        <v>0</v>
      </c>
      <c r="R4050" s="203">
        <f t="shared" si="232"/>
        <v>0</v>
      </c>
      <c r="S4050" s="213">
        <f>IF(M4050="nvt",0,IF(O4050&gt;0,VLOOKUP(M4050,'3-Productie normen'!A:K,VLOOKUP(O4050,'3-Productie normen'!$B$34:$C$35,2,FALSE),FALSE)))</f>
        <v>0</v>
      </c>
      <c r="T4050" s="213">
        <f t="shared" si="233"/>
        <v>0</v>
      </c>
      <c r="U4050" s="572"/>
    </row>
    <row r="4051" spans="1:21" ht="14.15" customHeight="1">
      <c r="A4051" s="231">
        <v>4051</v>
      </c>
      <c r="B4051" s="262" t="s">
        <v>97</v>
      </c>
      <c r="C4051" s="199" t="s">
        <v>3469</v>
      </c>
      <c r="D4051" s="199" t="s">
        <v>2493</v>
      </c>
      <c r="E4051" s="199" t="s">
        <v>3702</v>
      </c>
      <c r="F4051" s="199" t="s">
        <v>176</v>
      </c>
      <c r="G4051" s="199" t="s">
        <v>177</v>
      </c>
      <c r="H4051" s="199" t="s">
        <v>3705</v>
      </c>
      <c r="I4051" s="200" t="s">
        <v>143</v>
      </c>
      <c r="J4051" s="199" t="s">
        <v>255</v>
      </c>
      <c r="K4051" s="199" t="s">
        <v>566</v>
      </c>
      <c r="L4051" s="199" t="s">
        <v>387</v>
      </c>
      <c r="M4051" s="199" t="s">
        <v>143</v>
      </c>
      <c r="N4051" s="201">
        <v>2.0569000000000002</v>
      </c>
      <c r="O4051" s="202"/>
      <c r="P4051" s="202"/>
      <c r="Q4051" s="203">
        <f t="shared" si="231"/>
        <v>0</v>
      </c>
      <c r="R4051" s="203">
        <f t="shared" si="232"/>
        <v>0</v>
      </c>
      <c r="S4051" s="213">
        <f>IF(M4051="nvt",0,IF(O4051&gt;0,VLOOKUP(M4051,'3-Productie normen'!A:K,VLOOKUP(O4051,'3-Productie normen'!$B$34:$C$35,2,FALSE),FALSE)))</f>
        <v>0</v>
      </c>
      <c r="T4051" s="213">
        <f t="shared" si="233"/>
        <v>0</v>
      </c>
      <c r="U4051" s="572"/>
    </row>
    <row r="4052" spans="1:21" ht="14.15" customHeight="1">
      <c r="A4052" s="231">
        <v>4052</v>
      </c>
      <c r="B4052" s="262" t="s">
        <v>97</v>
      </c>
      <c r="C4052" s="199" t="s">
        <v>3469</v>
      </c>
      <c r="D4052" s="199" t="s">
        <v>2493</v>
      </c>
      <c r="E4052" s="199" t="s">
        <v>3702</v>
      </c>
      <c r="F4052" s="199" t="s">
        <v>176</v>
      </c>
      <c r="G4052" s="199" t="s">
        <v>177</v>
      </c>
      <c r="H4052" s="199" t="s">
        <v>3706</v>
      </c>
      <c r="I4052" s="200" t="s">
        <v>133</v>
      </c>
      <c r="J4052" s="199" t="s">
        <v>222</v>
      </c>
      <c r="K4052" s="199" t="s">
        <v>223</v>
      </c>
      <c r="L4052" s="199" t="s">
        <v>387</v>
      </c>
      <c r="M4052" s="199" t="s">
        <v>138</v>
      </c>
      <c r="N4052" s="201">
        <v>3.7187999999999999</v>
      </c>
      <c r="O4052" s="202" t="s">
        <v>81</v>
      </c>
      <c r="P4052" s="202"/>
      <c r="Q4052" s="203">
        <f t="shared" si="231"/>
        <v>0</v>
      </c>
      <c r="R4052" s="203">
        <f t="shared" si="232"/>
        <v>0</v>
      </c>
      <c r="S4052" s="213">
        <f>IF(M4052="nvt",0,IF(O4052&gt;0,VLOOKUP(M4052,'3-Productie normen'!A:K,VLOOKUP(O4052,'3-Productie normen'!$B$34:$C$35,2,FALSE),FALSE)))</f>
        <v>0</v>
      </c>
      <c r="T4052" s="213">
        <f t="shared" si="233"/>
        <v>0</v>
      </c>
      <c r="U4052" s="572"/>
    </row>
    <row r="4053" spans="1:21" ht="14.15" customHeight="1">
      <c r="A4053" s="231">
        <v>4053</v>
      </c>
      <c r="B4053" s="262" t="s">
        <v>97</v>
      </c>
      <c r="C4053" s="199" t="s">
        <v>3469</v>
      </c>
      <c r="D4053" s="199" t="s">
        <v>2493</v>
      </c>
      <c r="E4053" s="199" t="s">
        <v>3702</v>
      </c>
      <c r="F4053" s="199" t="s">
        <v>176</v>
      </c>
      <c r="G4053" s="199" t="s">
        <v>177</v>
      </c>
      <c r="H4053" s="199" t="s">
        <v>3707</v>
      </c>
      <c r="I4053" s="200" t="s">
        <v>133</v>
      </c>
      <c r="J4053" s="199" t="s">
        <v>222</v>
      </c>
      <c r="K4053" s="199" t="s">
        <v>223</v>
      </c>
      <c r="L4053" s="199" t="s">
        <v>387</v>
      </c>
      <c r="M4053" s="199" t="s">
        <v>138</v>
      </c>
      <c r="N4053" s="201">
        <v>1.26</v>
      </c>
      <c r="O4053" s="202" t="s">
        <v>81</v>
      </c>
      <c r="P4053" s="202"/>
      <c r="Q4053" s="203">
        <f t="shared" si="231"/>
        <v>0</v>
      </c>
      <c r="R4053" s="203">
        <f t="shared" si="232"/>
        <v>0</v>
      </c>
      <c r="S4053" s="213">
        <f>IF(M4053="nvt",0,IF(O4053&gt;0,VLOOKUP(M4053,'3-Productie normen'!A:K,VLOOKUP(O4053,'3-Productie normen'!$B$34:$C$35,2,FALSE),FALSE)))</f>
        <v>0</v>
      </c>
      <c r="T4053" s="213">
        <f t="shared" si="233"/>
        <v>0</v>
      </c>
      <c r="U4053" s="572"/>
    </row>
    <row r="4054" spans="1:21" ht="14.15" customHeight="1">
      <c r="A4054" s="231">
        <v>4054</v>
      </c>
      <c r="B4054" s="262" t="s">
        <v>97</v>
      </c>
      <c r="C4054" s="199" t="s">
        <v>3469</v>
      </c>
      <c r="D4054" s="199" t="s">
        <v>2493</v>
      </c>
      <c r="E4054" s="199" t="s">
        <v>3702</v>
      </c>
      <c r="F4054" s="199" t="s">
        <v>176</v>
      </c>
      <c r="G4054" s="199" t="s">
        <v>177</v>
      </c>
      <c r="H4054" s="199" t="s">
        <v>3708</v>
      </c>
      <c r="I4054" s="200" t="s">
        <v>133</v>
      </c>
      <c r="J4054" s="199" t="s">
        <v>222</v>
      </c>
      <c r="K4054" s="199" t="s">
        <v>223</v>
      </c>
      <c r="L4054" s="199" t="s">
        <v>387</v>
      </c>
      <c r="M4054" s="199" t="s">
        <v>138</v>
      </c>
      <c r="N4054" s="201">
        <v>1.3</v>
      </c>
      <c r="O4054" s="202" t="s">
        <v>81</v>
      </c>
      <c r="P4054" s="202"/>
      <c r="Q4054" s="203">
        <f t="shared" si="231"/>
        <v>0</v>
      </c>
      <c r="R4054" s="203">
        <f t="shared" si="232"/>
        <v>0</v>
      </c>
      <c r="S4054" s="213">
        <f>IF(M4054="nvt",0,IF(O4054&gt;0,VLOOKUP(M4054,'3-Productie normen'!A:K,VLOOKUP(O4054,'3-Productie normen'!$B$34:$C$35,2,FALSE),FALSE)))</f>
        <v>0</v>
      </c>
      <c r="T4054" s="213">
        <f t="shared" si="233"/>
        <v>0</v>
      </c>
      <c r="U4054" s="572"/>
    </row>
    <row r="4055" spans="1:21" ht="14.15" customHeight="1">
      <c r="A4055" s="231">
        <v>4055</v>
      </c>
      <c r="B4055" s="262" t="s">
        <v>97</v>
      </c>
      <c r="C4055" s="199" t="s">
        <v>3469</v>
      </c>
      <c r="D4055" s="199" t="s">
        <v>2493</v>
      </c>
      <c r="E4055" s="199" t="s">
        <v>3702</v>
      </c>
      <c r="F4055" s="199" t="s">
        <v>176</v>
      </c>
      <c r="G4055" s="199" t="s">
        <v>177</v>
      </c>
      <c r="H4055" s="199" t="s">
        <v>3523</v>
      </c>
      <c r="I4055" s="200" t="s">
        <v>143</v>
      </c>
      <c r="J4055" s="199" t="s">
        <v>209</v>
      </c>
      <c r="K4055" s="199" t="s">
        <v>215</v>
      </c>
      <c r="L4055" s="199" t="s">
        <v>180</v>
      </c>
      <c r="M4055" s="199" t="s">
        <v>143</v>
      </c>
      <c r="N4055" s="201">
        <v>4.9702999999999999</v>
      </c>
      <c r="O4055" s="202"/>
      <c r="P4055" s="202"/>
      <c r="Q4055" s="203">
        <f t="shared" si="231"/>
        <v>0</v>
      </c>
      <c r="R4055" s="203">
        <f t="shared" si="232"/>
        <v>0</v>
      </c>
      <c r="S4055" s="213">
        <f>IF(M4055="nvt",0,IF(O4055&gt;0,VLOOKUP(M4055,'3-Productie normen'!A:K,VLOOKUP(O4055,'3-Productie normen'!$B$34:$C$35,2,FALSE),FALSE)))</f>
        <v>0</v>
      </c>
      <c r="T4055" s="213">
        <f t="shared" si="233"/>
        <v>0</v>
      </c>
      <c r="U4055" s="572"/>
    </row>
    <row r="4056" spans="1:21" ht="14.15" customHeight="1">
      <c r="A4056" s="231">
        <v>4056</v>
      </c>
      <c r="B4056" s="262" t="s">
        <v>97</v>
      </c>
      <c r="C4056" s="199" t="s">
        <v>3469</v>
      </c>
      <c r="D4056" s="199" t="s">
        <v>2493</v>
      </c>
      <c r="E4056" s="199" t="s">
        <v>3702</v>
      </c>
      <c r="F4056" s="199" t="s">
        <v>176</v>
      </c>
      <c r="G4056" s="199" t="s">
        <v>177</v>
      </c>
      <c r="H4056" s="199" t="s">
        <v>3639</v>
      </c>
      <c r="I4056" s="200" t="s">
        <v>143</v>
      </c>
      <c r="J4056" s="199" t="s">
        <v>209</v>
      </c>
      <c r="K4056" s="199" t="s">
        <v>210</v>
      </c>
      <c r="L4056" s="199" t="s">
        <v>180</v>
      </c>
      <c r="M4056" s="199" t="s">
        <v>143</v>
      </c>
      <c r="N4056" s="201">
        <v>3.84</v>
      </c>
      <c r="O4056" s="202"/>
      <c r="P4056" s="202"/>
      <c r="Q4056" s="203">
        <f t="shared" si="231"/>
        <v>0</v>
      </c>
      <c r="R4056" s="203">
        <f t="shared" si="232"/>
        <v>0</v>
      </c>
      <c r="S4056" s="213">
        <f>IF(M4056="nvt",0,IF(O4056&gt;0,VLOOKUP(M4056,'3-Productie normen'!A:K,VLOOKUP(O4056,'3-Productie normen'!$B$34:$C$35,2,FALSE),FALSE)))</f>
        <v>0</v>
      </c>
      <c r="T4056" s="213">
        <f t="shared" si="233"/>
        <v>0</v>
      </c>
      <c r="U4056" s="572"/>
    </row>
    <row r="4057" spans="1:21" ht="14.15" customHeight="1">
      <c r="A4057" s="232">
        <v>4057</v>
      </c>
      <c r="B4057" s="262" t="s">
        <v>97</v>
      </c>
      <c r="C4057" s="199" t="s">
        <v>3469</v>
      </c>
      <c r="D4057" s="199" t="s">
        <v>2493</v>
      </c>
      <c r="E4057" s="199" t="s">
        <v>3702</v>
      </c>
      <c r="F4057" s="199" t="s">
        <v>176</v>
      </c>
      <c r="G4057" s="199" t="s">
        <v>407</v>
      </c>
      <c r="H4057" s="199" t="s">
        <v>408</v>
      </c>
      <c r="I4057" s="200" t="s">
        <v>123</v>
      </c>
      <c r="J4057" s="199" t="s">
        <v>179</v>
      </c>
      <c r="K4057" s="199" t="s">
        <v>179</v>
      </c>
      <c r="L4057" s="199" t="s">
        <v>180</v>
      </c>
      <c r="M4057" s="199" t="s">
        <v>122</v>
      </c>
      <c r="N4057" s="201">
        <v>17.0473</v>
      </c>
      <c r="O4057" s="202" t="s">
        <v>81</v>
      </c>
      <c r="P4057" s="202"/>
      <c r="Q4057" s="203">
        <f t="shared" si="231"/>
        <v>0</v>
      </c>
      <c r="R4057" s="203">
        <f t="shared" si="232"/>
        <v>0</v>
      </c>
      <c r="S4057" s="213">
        <f>IF(M4057="nvt",0,IF(O4057&gt;0,VLOOKUP(M4057,'3-Productie normen'!A:K,VLOOKUP(O4057,'3-Productie normen'!$B$34:$C$35,2,FALSE),FALSE)))</f>
        <v>0</v>
      </c>
      <c r="T4057" s="213">
        <f t="shared" si="233"/>
        <v>0</v>
      </c>
      <c r="U4057" s="572"/>
    </row>
    <row r="4058" spans="1:21" ht="14.15" customHeight="1">
      <c r="A4058" s="231">
        <v>4058</v>
      </c>
      <c r="B4058" s="262" t="s">
        <v>97</v>
      </c>
      <c r="C4058" s="199" t="s">
        <v>3469</v>
      </c>
      <c r="D4058" s="199" t="s">
        <v>2493</v>
      </c>
      <c r="E4058" s="199" t="s">
        <v>3702</v>
      </c>
      <c r="F4058" s="199" t="s">
        <v>176</v>
      </c>
      <c r="G4058" s="199" t="s">
        <v>407</v>
      </c>
      <c r="H4058" s="199" t="s">
        <v>409</v>
      </c>
      <c r="I4058" s="200" t="s">
        <v>123</v>
      </c>
      <c r="J4058" s="199" t="s">
        <v>179</v>
      </c>
      <c r="K4058" s="199" t="s">
        <v>179</v>
      </c>
      <c r="L4058" s="199" t="s">
        <v>180</v>
      </c>
      <c r="M4058" s="199" t="s">
        <v>122</v>
      </c>
      <c r="N4058" s="201">
        <v>22.518000000000001</v>
      </c>
      <c r="O4058" s="202" t="s">
        <v>81</v>
      </c>
      <c r="P4058" s="202"/>
      <c r="Q4058" s="203">
        <f t="shared" si="231"/>
        <v>0</v>
      </c>
      <c r="R4058" s="203">
        <f t="shared" si="232"/>
        <v>0</v>
      </c>
      <c r="S4058" s="213">
        <f>IF(M4058="nvt",0,IF(O4058&gt;0,VLOOKUP(M4058,'3-Productie normen'!A:K,VLOOKUP(O4058,'3-Productie normen'!$B$34:$C$35,2,FALSE),FALSE)))</f>
        <v>0</v>
      </c>
      <c r="T4058" s="213">
        <f t="shared" si="233"/>
        <v>0</v>
      </c>
      <c r="U4058" s="572"/>
    </row>
    <row r="4059" spans="1:21" ht="14.15" customHeight="1">
      <c r="A4059" s="231">
        <v>4059</v>
      </c>
      <c r="B4059" s="262" t="s">
        <v>97</v>
      </c>
      <c r="C4059" s="199" t="s">
        <v>3469</v>
      </c>
      <c r="D4059" s="199" t="s">
        <v>2493</v>
      </c>
      <c r="E4059" s="199" t="s">
        <v>3702</v>
      </c>
      <c r="F4059" s="199" t="s">
        <v>176</v>
      </c>
      <c r="G4059" s="199" t="s">
        <v>407</v>
      </c>
      <c r="H4059" s="199" t="s">
        <v>410</v>
      </c>
      <c r="I4059" s="200" t="s">
        <v>123</v>
      </c>
      <c r="J4059" s="199" t="s">
        <v>179</v>
      </c>
      <c r="K4059" s="199" t="s">
        <v>179</v>
      </c>
      <c r="L4059" s="199" t="s">
        <v>180</v>
      </c>
      <c r="M4059" s="199" t="s">
        <v>122</v>
      </c>
      <c r="N4059" s="201">
        <v>17.455400000000001</v>
      </c>
      <c r="O4059" s="202" t="s">
        <v>81</v>
      </c>
      <c r="P4059" s="202"/>
      <c r="Q4059" s="203">
        <f t="shared" si="231"/>
        <v>0</v>
      </c>
      <c r="R4059" s="203">
        <f t="shared" si="232"/>
        <v>0</v>
      </c>
      <c r="S4059" s="213">
        <f>IF(M4059="nvt",0,IF(O4059&gt;0,VLOOKUP(M4059,'3-Productie normen'!A:K,VLOOKUP(O4059,'3-Productie normen'!$B$34:$C$35,2,FALSE),FALSE)))</f>
        <v>0</v>
      </c>
      <c r="T4059" s="213">
        <f t="shared" si="233"/>
        <v>0</v>
      </c>
      <c r="U4059" s="572"/>
    </row>
    <row r="4060" spans="1:21" ht="14.15" customHeight="1">
      <c r="A4060" s="231">
        <v>4060</v>
      </c>
      <c r="B4060" s="262" t="s">
        <v>97</v>
      </c>
      <c r="C4060" s="199" t="s">
        <v>3469</v>
      </c>
      <c r="D4060" s="199" t="s">
        <v>2493</v>
      </c>
      <c r="E4060" s="199" t="s">
        <v>3702</v>
      </c>
      <c r="F4060" s="199" t="s">
        <v>176</v>
      </c>
      <c r="G4060" s="199" t="s">
        <v>407</v>
      </c>
      <c r="H4060" s="199" t="s">
        <v>411</v>
      </c>
      <c r="I4060" s="200" t="s">
        <v>130</v>
      </c>
      <c r="J4060" s="199" t="s">
        <v>209</v>
      </c>
      <c r="K4060" s="199" t="s">
        <v>220</v>
      </c>
      <c r="L4060" s="199" t="s">
        <v>180</v>
      </c>
      <c r="M4060" s="199" t="s">
        <v>140</v>
      </c>
      <c r="N4060" s="201">
        <v>13.340999999999999</v>
      </c>
      <c r="O4060" s="202" t="s">
        <v>81</v>
      </c>
      <c r="P4060" s="202"/>
      <c r="Q4060" s="203">
        <f t="shared" si="231"/>
        <v>0</v>
      </c>
      <c r="R4060" s="203">
        <f t="shared" si="232"/>
        <v>0</v>
      </c>
      <c r="S4060" s="213">
        <f>IF(M4060="nvt",0,IF(O4060&gt;0,VLOOKUP(M4060,'3-Productie normen'!A:K,VLOOKUP(O4060,'3-Productie normen'!$B$34:$C$35,2,FALSE),FALSE)))</f>
        <v>0</v>
      </c>
      <c r="T4060" s="213">
        <f t="shared" si="233"/>
        <v>0</v>
      </c>
      <c r="U4060" s="572"/>
    </row>
    <row r="4061" spans="1:21" ht="14.15" customHeight="1">
      <c r="A4061" s="231">
        <v>4061</v>
      </c>
      <c r="B4061" s="262" t="s">
        <v>97</v>
      </c>
      <c r="C4061" s="199" t="s">
        <v>3469</v>
      </c>
      <c r="D4061" s="199" t="s">
        <v>2493</v>
      </c>
      <c r="E4061" s="199" t="s">
        <v>3702</v>
      </c>
      <c r="F4061" s="199" t="s">
        <v>176</v>
      </c>
      <c r="G4061" s="199" t="s">
        <v>407</v>
      </c>
      <c r="H4061" s="199" t="s">
        <v>2907</v>
      </c>
      <c r="I4061" s="200" t="s">
        <v>123</v>
      </c>
      <c r="J4061" s="199" t="s">
        <v>179</v>
      </c>
      <c r="K4061" s="199" t="s">
        <v>179</v>
      </c>
      <c r="L4061" s="199" t="s">
        <v>180</v>
      </c>
      <c r="M4061" s="199" t="s">
        <v>122</v>
      </c>
      <c r="N4061" s="201">
        <v>17.46</v>
      </c>
      <c r="O4061" s="202" t="s">
        <v>81</v>
      </c>
      <c r="P4061" s="202"/>
      <c r="Q4061" s="203">
        <f t="shared" si="231"/>
        <v>0</v>
      </c>
      <c r="R4061" s="203">
        <f t="shared" si="232"/>
        <v>0</v>
      </c>
      <c r="S4061" s="213">
        <f>IF(M4061="nvt",0,IF(O4061&gt;0,VLOOKUP(M4061,'3-Productie normen'!A:K,VLOOKUP(O4061,'3-Productie normen'!$B$34:$C$35,2,FALSE),FALSE)))</f>
        <v>0</v>
      </c>
      <c r="T4061" s="213">
        <f t="shared" si="233"/>
        <v>0</v>
      </c>
      <c r="U4061" s="572"/>
    </row>
    <row r="4062" spans="1:21" ht="14.15" customHeight="1">
      <c r="A4062" s="231">
        <v>4062</v>
      </c>
      <c r="B4062" s="262" t="s">
        <v>97</v>
      </c>
      <c r="C4062" s="199" t="s">
        <v>3469</v>
      </c>
      <c r="D4062" s="199" t="s">
        <v>2493</v>
      </c>
      <c r="E4062" s="199" t="s">
        <v>3702</v>
      </c>
      <c r="F4062" s="199" t="s">
        <v>176</v>
      </c>
      <c r="G4062" s="199" t="s">
        <v>407</v>
      </c>
      <c r="H4062" s="199" t="s">
        <v>2909</v>
      </c>
      <c r="I4062" s="207" t="s">
        <v>123</v>
      </c>
      <c r="J4062" s="199" t="s">
        <v>179</v>
      </c>
      <c r="K4062" s="199" t="s">
        <v>179</v>
      </c>
      <c r="L4062" s="199" t="s">
        <v>180</v>
      </c>
      <c r="M4062" s="199" t="s">
        <v>141</v>
      </c>
      <c r="N4062" s="201">
        <v>40.109200000000001</v>
      </c>
      <c r="O4062" s="202" t="s">
        <v>81</v>
      </c>
      <c r="P4062" s="202"/>
      <c r="Q4062" s="203">
        <f t="shared" si="231"/>
        <v>0</v>
      </c>
      <c r="R4062" s="203">
        <f t="shared" si="232"/>
        <v>0</v>
      </c>
      <c r="S4062" s="213">
        <f>IF(M4062="nvt",0,IF(O4062&gt;0,VLOOKUP(M4062,'3-Productie normen'!A:K,VLOOKUP(O4062,'3-Productie normen'!$B$34:$C$35,2,FALSE),FALSE)))</f>
        <v>0</v>
      </c>
      <c r="T4062" s="213">
        <f t="shared" si="233"/>
        <v>0</v>
      </c>
      <c r="U4062" s="572"/>
    </row>
    <row r="4063" spans="1:21" ht="14.15" customHeight="1">
      <c r="A4063" s="231">
        <v>4063</v>
      </c>
      <c r="B4063" s="262" t="s">
        <v>97</v>
      </c>
      <c r="C4063" s="199" t="s">
        <v>3469</v>
      </c>
      <c r="D4063" s="199" t="s">
        <v>2493</v>
      </c>
      <c r="E4063" s="199" t="s">
        <v>3702</v>
      </c>
      <c r="F4063" s="199" t="s">
        <v>176</v>
      </c>
      <c r="G4063" s="199" t="s">
        <v>407</v>
      </c>
      <c r="H4063" s="199" t="s">
        <v>2910</v>
      </c>
      <c r="I4063" s="200" t="s">
        <v>123</v>
      </c>
      <c r="J4063" s="199" t="s">
        <v>179</v>
      </c>
      <c r="K4063" s="199" t="s">
        <v>179</v>
      </c>
      <c r="L4063" s="199" t="s">
        <v>180</v>
      </c>
      <c r="M4063" s="199" t="s">
        <v>122</v>
      </c>
      <c r="N4063" s="201">
        <v>16.732500000000002</v>
      </c>
      <c r="O4063" s="202" t="s">
        <v>81</v>
      </c>
      <c r="P4063" s="202"/>
      <c r="Q4063" s="203">
        <f t="shared" si="231"/>
        <v>0</v>
      </c>
      <c r="R4063" s="203">
        <f t="shared" si="232"/>
        <v>0</v>
      </c>
      <c r="S4063" s="213">
        <f>IF(M4063="nvt",0,IF(O4063&gt;0,VLOOKUP(M4063,'3-Productie normen'!A:K,VLOOKUP(O4063,'3-Productie normen'!$B$34:$C$35,2,FALSE),FALSE)))</f>
        <v>0</v>
      </c>
      <c r="T4063" s="213">
        <f t="shared" si="233"/>
        <v>0</v>
      </c>
      <c r="U4063" s="572"/>
    </row>
    <row r="4064" spans="1:21" ht="14.15" customHeight="1">
      <c r="A4064" s="231">
        <v>4064</v>
      </c>
      <c r="B4064" s="262" t="s">
        <v>97</v>
      </c>
      <c r="C4064" s="199" t="s">
        <v>3469</v>
      </c>
      <c r="D4064" s="199" t="s">
        <v>2493</v>
      </c>
      <c r="E4064" s="199" t="s">
        <v>3702</v>
      </c>
      <c r="F4064" s="199" t="s">
        <v>176</v>
      </c>
      <c r="G4064" s="199" t="s">
        <v>407</v>
      </c>
      <c r="H4064" s="199" t="s">
        <v>2911</v>
      </c>
      <c r="I4064" s="200" t="s">
        <v>123</v>
      </c>
      <c r="J4064" s="199" t="s">
        <v>179</v>
      </c>
      <c r="K4064" s="199" t="s">
        <v>179</v>
      </c>
      <c r="L4064" s="199" t="s">
        <v>180</v>
      </c>
      <c r="M4064" s="199" t="s">
        <v>122</v>
      </c>
      <c r="N4064" s="201">
        <v>16.732500000000002</v>
      </c>
      <c r="O4064" s="202" t="s">
        <v>81</v>
      </c>
      <c r="P4064" s="202"/>
      <c r="Q4064" s="203">
        <f t="shared" si="231"/>
        <v>0</v>
      </c>
      <c r="R4064" s="203">
        <f t="shared" si="232"/>
        <v>0</v>
      </c>
      <c r="S4064" s="213">
        <f>IF(M4064="nvt",0,IF(O4064&gt;0,VLOOKUP(M4064,'3-Productie normen'!A:K,VLOOKUP(O4064,'3-Productie normen'!$B$34:$C$35,2,FALSE),FALSE)))</f>
        <v>0</v>
      </c>
      <c r="T4064" s="213">
        <f t="shared" si="233"/>
        <v>0</v>
      </c>
      <c r="U4064" s="572"/>
    </row>
    <row r="4065" spans="1:21" ht="14.15" customHeight="1">
      <c r="A4065" s="232">
        <v>4065</v>
      </c>
      <c r="B4065" s="262" t="s">
        <v>97</v>
      </c>
      <c r="C4065" s="199" t="s">
        <v>3469</v>
      </c>
      <c r="D4065" s="199" t="s">
        <v>2493</v>
      </c>
      <c r="E4065" s="199" t="s">
        <v>3702</v>
      </c>
      <c r="F4065" s="199" t="s">
        <v>176</v>
      </c>
      <c r="G4065" s="199" t="s">
        <v>407</v>
      </c>
      <c r="H4065" s="199" t="s">
        <v>2912</v>
      </c>
      <c r="I4065" s="200" t="s">
        <v>123</v>
      </c>
      <c r="J4065" s="199" t="s">
        <v>179</v>
      </c>
      <c r="K4065" s="199" t="s">
        <v>179</v>
      </c>
      <c r="L4065" s="199" t="s">
        <v>180</v>
      </c>
      <c r="M4065" s="199" t="s">
        <v>122</v>
      </c>
      <c r="N4065" s="201">
        <v>16.732500000000002</v>
      </c>
      <c r="O4065" s="202" t="s">
        <v>81</v>
      </c>
      <c r="P4065" s="202"/>
      <c r="Q4065" s="203">
        <f t="shared" si="231"/>
        <v>0</v>
      </c>
      <c r="R4065" s="203">
        <f t="shared" si="232"/>
        <v>0</v>
      </c>
      <c r="S4065" s="213">
        <f>IF(M4065="nvt",0,IF(O4065&gt;0,VLOOKUP(M4065,'3-Productie normen'!A:K,VLOOKUP(O4065,'3-Productie normen'!$B$34:$C$35,2,FALSE),FALSE)))</f>
        <v>0</v>
      </c>
      <c r="T4065" s="213">
        <f t="shared" si="233"/>
        <v>0</v>
      </c>
      <c r="U4065" s="572"/>
    </row>
    <row r="4066" spans="1:21" ht="14.15" customHeight="1">
      <c r="A4066" s="231">
        <v>4066</v>
      </c>
      <c r="B4066" s="262" t="s">
        <v>97</v>
      </c>
      <c r="C4066" s="199" t="s">
        <v>3469</v>
      </c>
      <c r="D4066" s="199" t="s">
        <v>2493</v>
      </c>
      <c r="E4066" s="199" t="s">
        <v>3702</v>
      </c>
      <c r="F4066" s="199" t="s">
        <v>176</v>
      </c>
      <c r="G4066" s="199" t="s">
        <v>407</v>
      </c>
      <c r="H4066" s="199" t="s">
        <v>2913</v>
      </c>
      <c r="I4066" s="200" t="s">
        <v>123</v>
      </c>
      <c r="J4066" s="199" t="s">
        <v>179</v>
      </c>
      <c r="K4066" s="199" t="s">
        <v>179</v>
      </c>
      <c r="L4066" s="199" t="s">
        <v>180</v>
      </c>
      <c r="M4066" s="199" t="s">
        <v>122</v>
      </c>
      <c r="N4066" s="201">
        <v>17.046500000000002</v>
      </c>
      <c r="O4066" s="202" t="s">
        <v>81</v>
      </c>
      <c r="P4066" s="202"/>
      <c r="Q4066" s="203">
        <f t="shared" si="231"/>
        <v>0</v>
      </c>
      <c r="R4066" s="203">
        <f t="shared" si="232"/>
        <v>0</v>
      </c>
      <c r="S4066" s="213">
        <f>IF(M4066="nvt",0,IF(O4066&gt;0,VLOOKUP(M4066,'3-Productie normen'!A:K,VLOOKUP(O4066,'3-Productie normen'!$B$34:$C$35,2,FALSE),FALSE)))</f>
        <v>0</v>
      </c>
      <c r="T4066" s="213">
        <f t="shared" si="233"/>
        <v>0</v>
      </c>
      <c r="U4066" s="572"/>
    </row>
    <row r="4067" spans="1:21" ht="14.15" customHeight="1">
      <c r="A4067" s="231">
        <v>4067</v>
      </c>
      <c r="B4067" s="262" t="s">
        <v>97</v>
      </c>
      <c r="C4067" s="199" t="s">
        <v>3469</v>
      </c>
      <c r="D4067" s="199" t="s">
        <v>2493</v>
      </c>
      <c r="E4067" s="199" t="s">
        <v>3702</v>
      </c>
      <c r="F4067" s="199" t="s">
        <v>176</v>
      </c>
      <c r="G4067" s="199" t="s">
        <v>407</v>
      </c>
      <c r="H4067" s="199" t="s">
        <v>2914</v>
      </c>
      <c r="I4067" s="200" t="s">
        <v>123</v>
      </c>
      <c r="J4067" s="199" t="s">
        <v>179</v>
      </c>
      <c r="K4067" s="199" t="s">
        <v>179</v>
      </c>
      <c r="L4067" s="199" t="s">
        <v>180</v>
      </c>
      <c r="M4067" s="199" t="s">
        <v>122</v>
      </c>
      <c r="N4067" s="201">
        <v>22.518000000000001</v>
      </c>
      <c r="O4067" s="202" t="s">
        <v>81</v>
      </c>
      <c r="P4067" s="202"/>
      <c r="Q4067" s="203">
        <f t="shared" si="231"/>
        <v>0</v>
      </c>
      <c r="R4067" s="203">
        <f t="shared" si="232"/>
        <v>0</v>
      </c>
      <c r="S4067" s="213">
        <f>IF(M4067="nvt",0,IF(O4067&gt;0,VLOOKUP(M4067,'3-Productie normen'!A:K,VLOOKUP(O4067,'3-Productie normen'!$B$34:$C$35,2,FALSE),FALSE)))</f>
        <v>0</v>
      </c>
      <c r="T4067" s="213">
        <f t="shared" si="233"/>
        <v>0</v>
      </c>
      <c r="U4067" s="572"/>
    </row>
    <row r="4068" spans="1:21" ht="14.15" customHeight="1">
      <c r="A4068" s="231">
        <v>4068</v>
      </c>
      <c r="B4068" s="262" t="s">
        <v>97</v>
      </c>
      <c r="C4068" s="199" t="s">
        <v>3469</v>
      </c>
      <c r="D4068" s="199" t="s">
        <v>2493</v>
      </c>
      <c r="E4068" s="199" t="s">
        <v>3702</v>
      </c>
      <c r="F4068" s="199" t="s">
        <v>176</v>
      </c>
      <c r="G4068" s="199" t="s">
        <v>407</v>
      </c>
      <c r="H4068" s="199" t="s">
        <v>2915</v>
      </c>
      <c r="I4068" s="200" t="s">
        <v>123</v>
      </c>
      <c r="J4068" s="199" t="s">
        <v>179</v>
      </c>
      <c r="K4068" s="199" t="s">
        <v>179</v>
      </c>
      <c r="L4068" s="199" t="s">
        <v>180</v>
      </c>
      <c r="M4068" s="199" t="s">
        <v>122</v>
      </c>
      <c r="N4068" s="201">
        <v>16.5351</v>
      </c>
      <c r="O4068" s="202" t="s">
        <v>81</v>
      </c>
      <c r="P4068" s="202"/>
      <c r="Q4068" s="203">
        <f t="shared" si="231"/>
        <v>0</v>
      </c>
      <c r="R4068" s="203">
        <f t="shared" si="232"/>
        <v>0</v>
      </c>
      <c r="S4068" s="213">
        <f>IF(M4068="nvt",0,IF(O4068&gt;0,VLOOKUP(M4068,'3-Productie normen'!A:K,VLOOKUP(O4068,'3-Productie normen'!$B$34:$C$35,2,FALSE),FALSE)))</f>
        <v>0</v>
      </c>
      <c r="T4068" s="213">
        <f t="shared" si="233"/>
        <v>0</v>
      </c>
      <c r="U4068" s="572"/>
    </row>
    <row r="4069" spans="1:21" ht="14.15" customHeight="1">
      <c r="A4069" s="231">
        <v>4069</v>
      </c>
      <c r="B4069" s="262" t="s">
        <v>97</v>
      </c>
      <c r="C4069" s="199" t="s">
        <v>3469</v>
      </c>
      <c r="D4069" s="199" t="s">
        <v>2493</v>
      </c>
      <c r="E4069" s="199" t="s">
        <v>3702</v>
      </c>
      <c r="F4069" s="199" t="s">
        <v>176</v>
      </c>
      <c r="G4069" s="199" t="s">
        <v>407</v>
      </c>
      <c r="H4069" s="199" t="s">
        <v>2919</v>
      </c>
      <c r="I4069" s="200" t="s">
        <v>123</v>
      </c>
      <c r="J4069" s="199" t="s">
        <v>179</v>
      </c>
      <c r="K4069" s="199" t="s">
        <v>179</v>
      </c>
      <c r="L4069" s="199" t="s">
        <v>180</v>
      </c>
      <c r="M4069" s="199" t="s">
        <v>122</v>
      </c>
      <c r="N4069" s="201">
        <v>16.8491</v>
      </c>
      <c r="O4069" s="202" t="s">
        <v>81</v>
      </c>
      <c r="P4069" s="202"/>
      <c r="Q4069" s="203">
        <f t="shared" si="231"/>
        <v>0</v>
      </c>
      <c r="R4069" s="203">
        <f t="shared" si="232"/>
        <v>0</v>
      </c>
      <c r="S4069" s="213">
        <f>IF(M4069="nvt",0,IF(O4069&gt;0,VLOOKUP(M4069,'3-Productie normen'!A:K,VLOOKUP(O4069,'3-Productie normen'!$B$34:$C$35,2,FALSE),FALSE)))</f>
        <v>0</v>
      </c>
      <c r="T4069" s="213">
        <f t="shared" si="233"/>
        <v>0</v>
      </c>
      <c r="U4069" s="572"/>
    </row>
    <row r="4070" spans="1:21" ht="14.15" customHeight="1">
      <c r="A4070" s="231">
        <v>4070</v>
      </c>
      <c r="B4070" s="262" t="s">
        <v>97</v>
      </c>
      <c r="C4070" s="199" t="s">
        <v>3469</v>
      </c>
      <c r="D4070" s="199" t="s">
        <v>2493</v>
      </c>
      <c r="E4070" s="199" t="s">
        <v>3702</v>
      </c>
      <c r="F4070" s="199" t="s">
        <v>176</v>
      </c>
      <c r="G4070" s="199" t="s">
        <v>407</v>
      </c>
      <c r="H4070" s="199" t="s">
        <v>2920</v>
      </c>
      <c r="I4070" s="200" t="s">
        <v>123</v>
      </c>
      <c r="J4070" s="199" t="s">
        <v>179</v>
      </c>
      <c r="K4070" s="199" t="s">
        <v>179</v>
      </c>
      <c r="L4070" s="199" t="s">
        <v>180</v>
      </c>
      <c r="M4070" s="199" t="s">
        <v>122</v>
      </c>
      <c r="N4070" s="201">
        <v>16.669499999999999</v>
      </c>
      <c r="O4070" s="202" t="s">
        <v>81</v>
      </c>
      <c r="P4070" s="202"/>
      <c r="Q4070" s="203">
        <f t="shared" si="231"/>
        <v>0</v>
      </c>
      <c r="R4070" s="203">
        <f t="shared" si="232"/>
        <v>0</v>
      </c>
      <c r="S4070" s="213">
        <f>IF(M4070="nvt",0,IF(O4070&gt;0,VLOOKUP(M4070,'3-Productie normen'!A:K,VLOOKUP(O4070,'3-Productie normen'!$B$34:$C$35,2,FALSE),FALSE)))</f>
        <v>0</v>
      </c>
      <c r="T4070" s="213">
        <f t="shared" si="233"/>
        <v>0</v>
      </c>
      <c r="U4070" s="572"/>
    </row>
    <row r="4071" spans="1:21" ht="14.15" customHeight="1">
      <c r="A4071" s="231">
        <v>4071</v>
      </c>
      <c r="B4071" s="262" t="s">
        <v>97</v>
      </c>
      <c r="C4071" s="199" t="s">
        <v>3469</v>
      </c>
      <c r="D4071" s="199" t="s">
        <v>2493</v>
      </c>
      <c r="E4071" s="199" t="s">
        <v>3702</v>
      </c>
      <c r="F4071" s="199" t="s">
        <v>176</v>
      </c>
      <c r="G4071" s="199" t="s">
        <v>407</v>
      </c>
      <c r="H4071" s="199" t="s">
        <v>2921</v>
      </c>
      <c r="I4071" s="200" t="s">
        <v>123</v>
      </c>
      <c r="J4071" s="199" t="s">
        <v>179</v>
      </c>
      <c r="K4071" s="199" t="s">
        <v>179</v>
      </c>
      <c r="L4071" s="199" t="s">
        <v>180</v>
      </c>
      <c r="M4071" s="199" t="s">
        <v>122</v>
      </c>
      <c r="N4071" s="201">
        <v>17.288799999999998</v>
      </c>
      <c r="O4071" s="202" t="s">
        <v>81</v>
      </c>
      <c r="P4071" s="202"/>
      <c r="Q4071" s="203">
        <f t="shared" si="231"/>
        <v>0</v>
      </c>
      <c r="R4071" s="203">
        <f t="shared" si="232"/>
        <v>0</v>
      </c>
      <c r="S4071" s="213">
        <f>IF(M4071="nvt",0,IF(O4071&gt;0,VLOOKUP(M4071,'3-Productie normen'!A:K,VLOOKUP(O4071,'3-Productie normen'!$B$34:$C$35,2,FALSE),FALSE)))</f>
        <v>0</v>
      </c>
      <c r="T4071" s="213">
        <f t="shared" si="233"/>
        <v>0</v>
      </c>
      <c r="U4071" s="572"/>
    </row>
    <row r="4072" spans="1:21" ht="14.15" customHeight="1">
      <c r="A4072" s="231">
        <v>4072</v>
      </c>
      <c r="B4072" s="262" t="s">
        <v>97</v>
      </c>
      <c r="C4072" s="199" t="s">
        <v>3469</v>
      </c>
      <c r="D4072" s="199" t="s">
        <v>2493</v>
      </c>
      <c r="E4072" s="199" t="s">
        <v>3702</v>
      </c>
      <c r="F4072" s="199" t="s">
        <v>176</v>
      </c>
      <c r="G4072" s="199" t="s">
        <v>407</v>
      </c>
      <c r="H4072" s="199" t="s">
        <v>2922</v>
      </c>
      <c r="I4072" s="200" t="s">
        <v>123</v>
      </c>
      <c r="J4072" s="199" t="s">
        <v>179</v>
      </c>
      <c r="K4072" s="199" t="s">
        <v>179</v>
      </c>
      <c r="L4072" s="199" t="s">
        <v>180</v>
      </c>
      <c r="M4072" s="199" t="s">
        <v>122</v>
      </c>
      <c r="N4072" s="201">
        <v>22.270499999999998</v>
      </c>
      <c r="O4072" s="202" t="s">
        <v>81</v>
      </c>
      <c r="P4072" s="202"/>
      <c r="Q4072" s="203">
        <f t="shared" si="231"/>
        <v>0</v>
      </c>
      <c r="R4072" s="203">
        <f t="shared" si="232"/>
        <v>0</v>
      </c>
      <c r="S4072" s="213">
        <f>IF(M4072="nvt",0,IF(O4072&gt;0,VLOOKUP(M4072,'3-Productie normen'!A:K,VLOOKUP(O4072,'3-Productie normen'!$B$34:$C$35,2,FALSE),FALSE)))</f>
        <v>0</v>
      </c>
      <c r="T4072" s="213">
        <f t="shared" si="233"/>
        <v>0</v>
      </c>
      <c r="U4072" s="572"/>
    </row>
    <row r="4073" spans="1:21" ht="14.15" customHeight="1">
      <c r="A4073" s="232">
        <v>4073</v>
      </c>
      <c r="B4073" s="262" t="s">
        <v>97</v>
      </c>
      <c r="C4073" s="199" t="s">
        <v>3469</v>
      </c>
      <c r="D4073" s="199" t="s">
        <v>2493</v>
      </c>
      <c r="E4073" s="199" t="s">
        <v>3702</v>
      </c>
      <c r="F4073" s="199" t="s">
        <v>176</v>
      </c>
      <c r="G4073" s="199" t="s">
        <v>407</v>
      </c>
      <c r="H4073" s="199" t="s">
        <v>3534</v>
      </c>
      <c r="I4073" s="200" t="s">
        <v>123</v>
      </c>
      <c r="J4073" s="199" t="s">
        <v>179</v>
      </c>
      <c r="K4073" s="199" t="s">
        <v>179</v>
      </c>
      <c r="L4073" s="199" t="s">
        <v>180</v>
      </c>
      <c r="M4073" s="199" t="s">
        <v>122</v>
      </c>
      <c r="N4073" s="201">
        <v>16.732500000000002</v>
      </c>
      <c r="O4073" s="202" t="s">
        <v>81</v>
      </c>
      <c r="P4073" s="202"/>
      <c r="Q4073" s="203">
        <f t="shared" si="231"/>
        <v>0</v>
      </c>
      <c r="R4073" s="203">
        <f t="shared" si="232"/>
        <v>0</v>
      </c>
      <c r="S4073" s="213">
        <f>IF(M4073="nvt",0,IF(O4073&gt;0,VLOOKUP(M4073,'3-Productie normen'!A:K,VLOOKUP(O4073,'3-Productie normen'!$B$34:$C$35,2,FALSE),FALSE)))</f>
        <v>0</v>
      </c>
      <c r="T4073" s="213">
        <f t="shared" si="233"/>
        <v>0</v>
      </c>
      <c r="U4073" s="572"/>
    </row>
    <row r="4074" spans="1:21" ht="14.15" customHeight="1">
      <c r="A4074" s="231">
        <v>4074</v>
      </c>
      <c r="B4074" s="262" t="s">
        <v>97</v>
      </c>
      <c r="C4074" s="199" t="s">
        <v>3469</v>
      </c>
      <c r="D4074" s="199" t="s">
        <v>2493</v>
      </c>
      <c r="E4074" s="199" t="s">
        <v>3702</v>
      </c>
      <c r="F4074" s="199" t="s">
        <v>176</v>
      </c>
      <c r="G4074" s="199" t="s">
        <v>407</v>
      </c>
      <c r="H4074" s="199" t="s">
        <v>2923</v>
      </c>
      <c r="I4074" s="200" t="s">
        <v>123</v>
      </c>
      <c r="J4074" s="199" t="s">
        <v>179</v>
      </c>
      <c r="K4074" s="199" t="s">
        <v>179</v>
      </c>
      <c r="L4074" s="199" t="s">
        <v>180</v>
      </c>
      <c r="M4074" s="199" t="s">
        <v>122</v>
      </c>
      <c r="N4074" s="201">
        <v>16.732500000000002</v>
      </c>
      <c r="O4074" s="202" t="s">
        <v>81</v>
      </c>
      <c r="P4074" s="202"/>
      <c r="Q4074" s="203">
        <f t="shared" si="231"/>
        <v>0</v>
      </c>
      <c r="R4074" s="203">
        <f t="shared" si="232"/>
        <v>0</v>
      </c>
      <c r="S4074" s="213">
        <f>IF(M4074="nvt",0,IF(O4074&gt;0,VLOOKUP(M4074,'3-Productie normen'!A:K,VLOOKUP(O4074,'3-Productie normen'!$B$34:$C$35,2,FALSE),FALSE)))</f>
        <v>0</v>
      </c>
      <c r="T4074" s="213">
        <f t="shared" si="233"/>
        <v>0</v>
      </c>
      <c r="U4074" s="572"/>
    </row>
    <row r="4075" spans="1:21" ht="14.15" customHeight="1">
      <c r="A4075" s="231">
        <v>4075</v>
      </c>
      <c r="B4075" s="262" t="s">
        <v>97</v>
      </c>
      <c r="C4075" s="199" t="s">
        <v>3469</v>
      </c>
      <c r="D4075" s="199" t="s">
        <v>2493</v>
      </c>
      <c r="E4075" s="199" t="s">
        <v>3702</v>
      </c>
      <c r="F4075" s="199" t="s">
        <v>176</v>
      </c>
      <c r="G4075" s="199" t="s">
        <v>407</v>
      </c>
      <c r="H4075" s="199" t="s">
        <v>2925</v>
      </c>
      <c r="I4075" s="200" t="s">
        <v>123</v>
      </c>
      <c r="J4075" s="199" t="s">
        <v>179</v>
      </c>
      <c r="K4075" s="199" t="s">
        <v>179</v>
      </c>
      <c r="L4075" s="199" t="s">
        <v>180</v>
      </c>
      <c r="M4075" s="199" t="s">
        <v>122</v>
      </c>
      <c r="N4075" s="201">
        <v>16.732500000000002</v>
      </c>
      <c r="O4075" s="202" t="s">
        <v>81</v>
      </c>
      <c r="P4075" s="202"/>
      <c r="Q4075" s="203">
        <f t="shared" si="231"/>
        <v>0</v>
      </c>
      <c r="R4075" s="203">
        <f t="shared" si="232"/>
        <v>0</v>
      </c>
      <c r="S4075" s="213">
        <f>IF(M4075="nvt",0,IF(O4075&gt;0,VLOOKUP(M4075,'3-Productie normen'!A:K,VLOOKUP(O4075,'3-Productie normen'!$B$34:$C$35,2,FALSE),FALSE)))</f>
        <v>0</v>
      </c>
      <c r="T4075" s="213">
        <f t="shared" si="233"/>
        <v>0</v>
      </c>
      <c r="U4075" s="572"/>
    </row>
    <row r="4076" spans="1:21" ht="14.15" customHeight="1">
      <c r="A4076" s="231">
        <v>4076</v>
      </c>
      <c r="B4076" s="262" t="s">
        <v>97</v>
      </c>
      <c r="C4076" s="199" t="s">
        <v>3469</v>
      </c>
      <c r="D4076" s="199" t="s">
        <v>2493</v>
      </c>
      <c r="E4076" s="199" t="s">
        <v>3702</v>
      </c>
      <c r="F4076" s="199" t="s">
        <v>176</v>
      </c>
      <c r="G4076" s="199" t="s">
        <v>407</v>
      </c>
      <c r="H4076" s="199" t="s">
        <v>2927</v>
      </c>
      <c r="I4076" s="207" t="s">
        <v>123</v>
      </c>
      <c r="J4076" s="199" t="s">
        <v>179</v>
      </c>
      <c r="K4076" s="199" t="s">
        <v>187</v>
      </c>
      <c r="L4076" s="199" t="s">
        <v>180</v>
      </c>
      <c r="M4076" s="199" t="s">
        <v>141</v>
      </c>
      <c r="N4076" s="201">
        <v>24.661799999999999</v>
      </c>
      <c r="O4076" s="202" t="s">
        <v>81</v>
      </c>
      <c r="P4076" s="202"/>
      <c r="Q4076" s="203">
        <f t="shared" si="231"/>
        <v>0</v>
      </c>
      <c r="R4076" s="203">
        <f t="shared" si="232"/>
        <v>0</v>
      </c>
      <c r="S4076" s="213">
        <f>IF(M4076="nvt",0,IF(O4076&gt;0,VLOOKUP(M4076,'3-Productie normen'!A:K,VLOOKUP(O4076,'3-Productie normen'!$B$34:$C$35,2,FALSE),FALSE)))</f>
        <v>0</v>
      </c>
      <c r="T4076" s="213">
        <f t="shared" si="233"/>
        <v>0</v>
      </c>
      <c r="U4076" s="572"/>
    </row>
    <row r="4077" spans="1:21" ht="14.15" customHeight="1">
      <c r="A4077" s="231">
        <v>4077</v>
      </c>
      <c r="B4077" s="262" t="s">
        <v>97</v>
      </c>
      <c r="C4077" s="199" t="s">
        <v>3469</v>
      </c>
      <c r="D4077" s="199" t="s">
        <v>2493</v>
      </c>
      <c r="E4077" s="199" t="s">
        <v>3702</v>
      </c>
      <c r="F4077" s="199" t="s">
        <v>176</v>
      </c>
      <c r="G4077" s="199" t="s">
        <v>407</v>
      </c>
      <c r="H4077" s="199" t="s">
        <v>2935</v>
      </c>
      <c r="I4077" s="200" t="s">
        <v>130</v>
      </c>
      <c r="J4077" s="199" t="s">
        <v>209</v>
      </c>
      <c r="K4077" s="199" t="s">
        <v>220</v>
      </c>
      <c r="L4077" s="199" t="s">
        <v>180</v>
      </c>
      <c r="M4077" s="199" t="s">
        <v>140</v>
      </c>
      <c r="N4077" s="201">
        <v>35.363399999999999</v>
      </c>
      <c r="O4077" s="202" t="s">
        <v>81</v>
      </c>
      <c r="P4077" s="202"/>
      <c r="Q4077" s="203">
        <f t="shared" si="231"/>
        <v>0</v>
      </c>
      <c r="R4077" s="203">
        <f t="shared" si="232"/>
        <v>0</v>
      </c>
      <c r="S4077" s="213">
        <f>IF(M4077="nvt",0,IF(O4077&gt;0,VLOOKUP(M4077,'3-Productie normen'!A:K,VLOOKUP(O4077,'3-Productie normen'!$B$34:$C$35,2,FALSE),FALSE)))</f>
        <v>0</v>
      </c>
      <c r="T4077" s="213">
        <f t="shared" si="233"/>
        <v>0</v>
      </c>
      <c r="U4077" s="572"/>
    </row>
    <row r="4078" spans="1:21" ht="14.15" customHeight="1">
      <c r="A4078" s="231">
        <v>4078</v>
      </c>
      <c r="B4078" s="262" t="s">
        <v>97</v>
      </c>
      <c r="C4078" s="199" t="s">
        <v>3469</v>
      </c>
      <c r="D4078" s="199" t="s">
        <v>2493</v>
      </c>
      <c r="E4078" s="199" t="s">
        <v>3702</v>
      </c>
      <c r="F4078" s="199" t="s">
        <v>176</v>
      </c>
      <c r="G4078" s="199" t="s">
        <v>407</v>
      </c>
      <c r="H4078" s="199" t="s">
        <v>2936</v>
      </c>
      <c r="I4078" s="200" t="s">
        <v>130</v>
      </c>
      <c r="J4078" s="199" t="s">
        <v>222</v>
      </c>
      <c r="K4078" s="199" t="s">
        <v>237</v>
      </c>
      <c r="L4078" s="199" t="s">
        <v>180</v>
      </c>
      <c r="M4078" s="199" t="s">
        <v>238</v>
      </c>
      <c r="N4078" s="201">
        <v>35.057200000000002</v>
      </c>
      <c r="O4078" s="202" t="s">
        <v>81</v>
      </c>
      <c r="P4078" s="202"/>
      <c r="Q4078" s="203">
        <f t="shared" si="231"/>
        <v>0</v>
      </c>
      <c r="R4078" s="203">
        <f t="shared" si="232"/>
        <v>0</v>
      </c>
      <c r="S4078" s="213">
        <f>IF(M4078="nvt",0,IF(O4078&gt;0,VLOOKUP(M4078,'3-Productie normen'!A:K,VLOOKUP(O4078,'3-Productie normen'!$B$34:$C$35,2,FALSE),FALSE)))</f>
        <v>0</v>
      </c>
      <c r="T4078" s="213">
        <f t="shared" si="233"/>
        <v>0</v>
      </c>
      <c r="U4078" s="572"/>
    </row>
    <row r="4079" spans="1:21" ht="14.15" customHeight="1">
      <c r="A4079" s="231">
        <v>4079</v>
      </c>
      <c r="B4079" s="262" t="s">
        <v>97</v>
      </c>
      <c r="C4079" s="199" t="s">
        <v>3469</v>
      </c>
      <c r="D4079" s="199" t="s">
        <v>2493</v>
      </c>
      <c r="E4079" s="199" t="s">
        <v>3702</v>
      </c>
      <c r="F4079" s="199" t="s">
        <v>176</v>
      </c>
      <c r="G4079" s="199" t="s">
        <v>407</v>
      </c>
      <c r="H4079" s="199" t="s">
        <v>2937</v>
      </c>
      <c r="I4079" s="200" t="s">
        <v>130</v>
      </c>
      <c r="J4079" s="199" t="s">
        <v>222</v>
      </c>
      <c r="K4079" s="199" t="s">
        <v>237</v>
      </c>
      <c r="L4079" s="199" t="s">
        <v>180</v>
      </c>
      <c r="M4079" s="199" t="s">
        <v>238</v>
      </c>
      <c r="N4079" s="201">
        <v>42.159199999999998</v>
      </c>
      <c r="O4079" s="202" t="s">
        <v>81</v>
      </c>
      <c r="P4079" s="202"/>
      <c r="Q4079" s="203">
        <f t="shared" si="231"/>
        <v>0</v>
      </c>
      <c r="R4079" s="203">
        <f t="shared" si="232"/>
        <v>0</v>
      </c>
      <c r="S4079" s="213">
        <f>IF(M4079="nvt",0,IF(O4079&gt;0,VLOOKUP(M4079,'3-Productie normen'!A:K,VLOOKUP(O4079,'3-Productie normen'!$B$34:$C$35,2,FALSE),FALSE)))</f>
        <v>0</v>
      </c>
      <c r="T4079" s="213">
        <f t="shared" si="233"/>
        <v>0</v>
      </c>
      <c r="U4079" s="572"/>
    </row>
    <row r="4080" spans="1:21" ht="14.15" customHeight="1">
      <c r="A4080" s="231">
        <v>4080</v>
      </c>
      <c r="B4080" s="262" t="s">
        <v>97</v>
      </c>
      <c r="C4080" s="199" t="s">
        <v>3469</v>
      </c>
      <c r="D4080" s="199" t="s">
        <v>2493</v>
      </c>
      <c r="E4080" s="199" t="s">
        <v>3702</v>
      </c>
      <c r="F4080" s="199" t="s">
        <v>176</v>
      </c>
      <c r="G4080" s="199" t="s">
        <v>407</v>
      </c>
      <c r="H4080" s="199" t="s">
        <v>2938</v>
      </c>
      <c r="I4080" s="200" t="s">
        <v>133</v>
      </c>
      <c r="J4080" s="199" t="s">
        <v>222</v>
      </c>
      <c r="K4080" s="199" t="s">
        <v>223</v>
      </c>
      <c r="L4080" s="199" t="s">
        <v>387</v>
      </c>
      <c r="M4080" s="199" t="s">
        <v>138</v>
      </c>
      <c r="N4080" s="201">
        <v>8.3721999999999994</v>
      </c>
      <c r="O4080" s="202" t="s">
        <v>81</v>
      </c>
      <c r="P4080" s="202"/>
      <c r="Q4080" s="203">
        <f t="shared" si="231"/>
        <v>0</v>
      </c>
      <c r="R4080" s="203">
        <f t="shared" si="232"/>
        <v>0</v>
      </c>
      <c r="S4080" s="213">
        <f>IF(M4080="nvt",0,IF(O4080&gt;0,VLOOKUP(M4080,'3-Productie normen'!A:K,VLOOKUP(O4080,'3-Productie normen'!$B$34:$C$35,2,FALSE),FALSE)))</f>
        <v>0</v>
      </c>
      <c r="T4080" s="213">
        <f t="shared" si="233"/>
        <v>0</v>
      </c>
      <c r="U4080" s="572"/>
    </row>
    <row r="4081" spans="1:21" ht="14.15" customHeight="1">
      <c r="A4081" s="232">
        <v>4081</v>
      </c>
      <c r="B4081" s="262" t="s">
        <v>97</v>
      </c>
      <c r="C4081" s="199" t="s">
        <v>3469</v>
      </c>
      <c r="D4081" s="199" t="s">
        <v>2493</v>
      </c>
      <c r="E4081" s="199" t="s">
        <v>3702</v>
      </c>
      <c r="F4081" s="199" t="s">
        <v>176</v>
      </c>
      <c r="G4081" s="199" t="s">
        <v>407</v>
      </c>
      <c r="H4081" s="199" t="s">
        <v>3538</v>
      </c>
      <c r="I4081" s="200" t="s">
        <v>133</v>
      </c>
      <c r="J4081" s="199" t="s">
        <v>222</v>
      </c>
      <c r="K4081" s="199" t="s">
        <v>223</v>
      </c>
      <c r="L4081" s="199" t="s">
        <v>387</v>
      </c>
      <c r="M4081" s="199" t="s">
        <v>138</v>
      </c>
      <c r="N4081" s="201">
        <v>1.2602</v>
      </c>
      <c r="O4081" s="202" t="s">
        <v>81</v>
      </c>
      <c r="P4081" s="202"/>
      <c r="Q4081" s="203">
        <f t="shared" si="231"/>
        <v>0</v>
      </c>
      <c r="R4081" s="203">
        <f t="shared" si="232"/>
        <v>0</v>
      </c>
      <c r="S4081" s="213">
        <f>IF(M4081="nvt",0,IF(O4081&gt;0,VLOOKUP(M4081,'3-Productie normen'!A:K,VLOOKUP(O4081,'3-Productie normen'!$B$34:$C$35,2,FALSE),FALSE)))</f>
        <v>0</v>
      </c>
      <c r="T4081" s="213">
        <f t="shared" si="233"/>
        <v>0</v>
      </c>
      <c r="U4081" s="572"/>
    </row>
    <row r="4082" spans="1:21" ht="14.15" customHeight="1">
      <c r="A4082" s="231">
        <v>4082</v>
      </c>
      <c r="B4082" s="262" t="s">
        <v>97</v>
      </c>
      <c r="C4082" s="199" t="s">
        <v>3469</v>
      </c>
      <c r="D4082" s="199" t="s">
        <v>2493</v>
      </c>
      <c r="E4082" s="199" t="s">
        <v>3702</v>
      </c>
      <c r="F4082" s="199" t="s">
        <v>176</v>
      </c>
      <c r="G4082" s="199" t="s">
        <v>407</v>
      </c>
      <c r="H4082" s="199" t="s">
        <v>3709</v>
      </c>
      <c r="I4082" s="200" t="s">
        <v>133</v>
      </c>
      <c r="J4082" s="199" t="s">
        <v>222</v>
      </c>
      <c r="K4082" s="199" t="s">
        <v>223</v>
      </c>
      <c r="L4082" s="199" t="s">
        <v>387</v>
      </c>
      <c r="M4082" s="199" t="s">
        <v>138</v>
      </c>
      <c r="N4082" s="201">
        <v>1.0803</v>
      </c>
      <c r="O4082" s="202" t="s">
        <v>81</v>
      </c>
      <c r="P4082" s="202"/>
      <c r="Q4082" s="203">
        <f t="shared" si="231"/>
        <v>0</v>
      </c>
      <c r="R4082" s="203">
        <f t="shared" si="232"/>
        <v>0</v>
      </c>
      <c r="S4082" s="213">
        <f>IF(M4082="nvt",0,IF(O4082&gt;0,VLOOKUP(M4082,'3-Productie normen'!A:K,VLOOKUP(O4082,'3-Productie normen'!$B$34:$C$35,2,FALSE),FALSE)))</f>
        <v>0</v>
      </c>
      <c r="T4082" s="213">
        <f t="shared" si="233"/>
        <v>0</v>
      </c>
      <c r="U4082" s="572"/>
    </row>
    <row r="4083" spans="1:21" ht="14.15" customHeight="1">
      <c r="A4083" s="231">
        <v>4083</v>
      </c>
      <c r="B4083" s="262" t="s">
        <v>97</v>
      </c>
      <c r="C4083" s="199" t="s">
        <v>3469</v>
      </c>
      <c r="D4083" s="199" t="s">
        <v>2493</v>
      </c>
      <c r="E4083" s="199" t="s">
        <v>3702</v>
      </c>
      <c r="F4083" s="199" t="s">
        <v>176</v>
      </c>
      <c r="G4083" s="199" t="s">
        <v>407</v>
      </c>
      <c r="H4083" s="199" t="s">
        <v>2939</v>
      </c>
      <c r="I4083" s="200" t="s">
        <v>143</v>
      </c>
      <c r="J4083" s="199" t="s">
        <v>255</v>
      </c>
      <c r="K4083" s="199" t="s">
        <v>566</v>
      </c>
      <c r="L4083" s="199" t="s">
        <v>387</v>
      </c>
      <c r="M4083" s="199" t="s">
        <v>143</v>
      </c>
      <c r="N4083" s="201">
        <v>2.0569000000000002</v>
      </c>
      <c r="O4083" s="202"/>
      <c r="P4083" s="202"/>
      <c r="Q4083" s="203">
        <f t="shared" si="231"/>
        <v>0</v>
      </c>
      <c r="R4083" s="203">
        <f t="shared" si="232"/>
        <v>0</v>
      </c>
      <c r="S4083" s="213">
        <f>IF(M4083="nvt",0,IF(O4083&gt;0,VLOOKUP(M4083,'3-Productie normen'!A:K,VLOOKUP(O4083,'3-Productie normen'!$B$34:$C$35,2,FALSE),FALSE)))</f>
        <v>0</v>
      </c>
      <c r="T4083" s="213">
        <f t="shared" si="233"/>
        <v>0</v>
      </c>
      <c r="U4083" s="572"/>
    </row>
    <row r="4084" spans="1:21" ht="14.15" customHeight="1">
      <c r="A4084" s="231">
        <v>4084</v>
      </c>
      <c r="B4084" s="262" t="s">
        <v>97</v>
      </c>
      <c r="C4084" s="199" t="s">
        <v>3469</v>
      </c>
      <c r="D4084" s="199" t="s">
        <v>2493</v>
      </c>
      <c r="E4084" s="199" t="s">
        <v>3702</v>
      </c>
      <c r="F4084" s="199" t="s">
        <v>176</v>
      </c>
      <c r="G4084" s="199" t="s">
        <v>407</v>
      </c>
      <c r="H4084" s="199" t="s">
        <v>2941</v>
      </c>
      <c r="I4084" s="200" t="s">
        <v>133</v>
      </c>
      <c r="J4084" s="199" t="s">
        <v>222</v>
      </c>
      <c r="K4084" s="199" t="s">
        <v>223</v>
      </c>
      <c r="L4084" s="199" t="s">
        <v>387</v>
      </c>
      <c r="M4084" s="199" t="s">
        <v>138</v>
      </c>
      <c r="N4084" s="201">
        <v>1.6107</v>
      </c>
      <c r="O4084" s="202" t="s">
        <v>81</v>
      </c>
      <c r="P4084" s="202"/>
      <c r="Q4084" s="203">
        <f t="shared" si="231"/>
        <v>0</v>
      </c>
      <c r="R4084" s="203">
        <f t="shared" si="232"/>
        <v>0</v>
      </c>
      <c r="S4084" s="213">
        <f>IF(M4084="nvt",0,IF(O4084&gt;0,VLOOKUP(M4084,'3-Productie normen'!A:K,VLOOKUP(O4084,'3-Productie normen'!$B$34:$C$35,2,FALSE),FALSE)))</f>
        <v>0</v>
      </c>
      <c r="T4084" s="213">
        <f t="shared" si="233"/>
        <v>0</v>
      </c>
      <c r="U4084" s="572"/>
    </row>
    <row r="4085" spans="1:21" ht="14.15" customHeight="1">
      <c r="A4085" s="231">
        <v>4085</v>
      </c>
      <c r="B4085" s="262" t="s">
        <v>97</v>
      </c>
      <c r="C4085" s="199" t="s">
        <v>3469</v>
      </c>
      <c r="D4085" s="199" t="s">
        <v>2493</v>
      </c>
      <c r="E4085" s="199" t="s">
        <v>3702</v>
      </c>
      <c r="F4085" s="199" t="s">
        <v>176</v>
      </c>
      <c r="G4085" s="199" t="s">
        <v>407</v>
      </c>
      <c r="H4085" s="199" t="s">
        <v>3710</v>
      </c>
      <c r="I4085" s="200" t="s">
        <v>133</v>
      </c>
      <c r="J4085" s="199" t="s">
        <v>222</v>
      </c>
      <c r="K4085" s="199" t="s">
        <v>223</v>
      </c>
      <c r="L4085" s="199" t="s">
        <v>387</v>
      </c>
      <c r="M4085" s="199" t="s">
        <v>138</v>
      </c>
      <c r="N4085" s="201">
        <v>1.0761000000000001</v>
      </c>
      <c r="O4085" s="202" t="s">
        <v>81</v>
      </c>
      <c r="P4085" s="202"/>
      <c r="Q4085" s="203">
        <f t="shared" si="231"/>
        <v>0</v>
      </c>
      <c r="R4085" s="203">
        <f t="shared" si="232"/>
        <v>0</v>
      </c>
      <c r="S4085" s="213">
        <f>IF(M4085="nvt",0,IF(O4085&gt;0,VLOOKUP(M4085,'3-Productie normen'!A:K,VLOOKUP(O4085,'3-Productie normen'!$B$34:$C$35,2,FALSE),FALSE)))</f>
        <v>0</v>
      </c>
      <c r="T4085" s="213">
        <f t="shared" si="233"/>
        <v>0</v>
      </c>
      <c r="U4085" s="572"/>
    </row>
    <row r="4086" spans="1:21" ht="14.15" customHeight="1">
      <c r="A4086" s="231">
        <v>4086</v>
      </c>
      <c r="B4086" s="262" t="s">
        <v>97</v>
      </c>
      <c r="C4086" s="199" t="s">
        <v>3469</v>
      </c>
      <c r="D4086" s="199" t="s">
        <v>2493</v>
      </c>
      <c r="E4086" s="199" t="s">
        <v>3702</v>
      </c>
      <c r="F4086" s="199" t="s">
        <v>176</v>
      </c>
      <c r="G4086" s="199" t="s">
        <v>407</v>
      </c>
      <c r="H4086" s="199" t="s">
        <v>2942</v>
      </c>
      <c r="I4086" s="200" t="s">
        <v>143</v>
      </c>
      <c r="J4086" s="199" t="s">
        <v>209</v>
      </c>
      <c r="K4086" s="199" t="s">
        <v>215</v>
      </c>
      <c r="L4086" s="199" t="s">
        <v>180</v>
      </c>
      <c r="M4086" s="199" t="s">
        <v>143</v>
      </c>
      <c r="N4086" s="201">
        <v>4.9702999999999999</v>
      </c>
      <c r="O4086" s="202"/>
      <c r="P4086" s="202"/>
      <c r="Q4086" s="203">
        <f t="shared" si="231"/>
        <v>0</v>
      </c>
      <c r="R4086" s="203">
        <f t="shared" si="232"/>
        <v>0</v>
      </c>
      <c r="S4086" s="213">
        <f>IF(M4086="nvt",0,IF(O4086&gt;0,VLOOKUP(M4086,'3-Productie normen'!A:K,VLOOKUP(O4086,'3-Productie normen'!$B$34:$C$35,2,FALSE),FALSE)))</f>
        <v>0</v>
      </c>
      <c r="T4086" s="213">
        <f t="shared" si="233"/>
        <v>0</v>
      </c>
      <c r="U4086" s="572"/>
    </row>
    <row r="4087" spans="1:21" ht="14.15" customHeight="1">
      <c r="A4087" s="231">
        <v>4087</v>
      </c>
      <c r="B4087" s="262" t="s">
        <v>97</v>
      </c>
      <c r="C4087" s="199" t="s">
        <v>3469</v>
      </c>
      <c r="D4087" s="199" t="s">
        <v>2493</v>
      </c>
      <c r="E4087" s="199" t="s">
        <v>3702</v>
      </c>
      <c r="F4087" s="199" t="s">
        <v>176</v>
      </c>
      <c r="G4087" s="199" t="s">
        <v>407</v>
      </c>
      <c r="H4087" s="199" t="s">
        <v>2943</v>
      </c>
      <c r="I4087" s="200" t="s">
        <v>143</v>
      </c>
      <c r="J4087" s="199" t="s">
        <v>209</v>
      </c>
      <c r="K4087" s="199" t="s">
        <v>210</v>
      </c>
      <c r="L4087" s="199" t="s">
        <v>180</v>
      </c>
      <c r="M4087" s="199" t="s">
        <v>143</v>
      </c>
      <c r="N4087" s="201">
        <v>3.84</v>
      </c>
      <c r="O4087" s="202"/>
      <c r="P4087" s="202"/>
      <c r="Q4087" s="203">
        <f t="shared" si="231"/>
        <v>0</v>
      </c>
      <c r="R4087" s="203">
        <f t="shared" si="232"/>
        <v>0</v>
      </c>
      <c r="S4087" s="213">
        <f>IF(M4087="nvt",0,IF(O4087&gt;0,VLOOKUP(M4087,'3-Productie normen'!A:K,VLOOKUP(O4087,'3-Productie normen'!$B$34:$C$35,2,FALSE),FALSE)))</f>
        <v>0</v>
      </c>
      <c r="T4087" s="213">
        <f t="shared" si="233"/>
        <v>0</v>
      </c>
      <c r="U4087" s="572"/>
    </row>
    <row r="4088" spans="1:21" ht="14.15" customHeight="1">
      <c r="A4088" s="231">
        <v>4088</v>
      </c>
      <c r="B4088" s="262" t="s">
        <v>97</v>
      </c>
      <c r="C4088" s="199" t="s">
        <v>3469</v>
      </c>
      <c r="D4088" s="199" t="s">
        <v>2493</v>
      </c>
      <c r="E4088" s="199" t="s">
        <v>3702</v>
      </c>
      <c r="F4088" s="199" t="s">
        <v>176</v>
      </c>
      <c r="G4088" s="199" t="s">
        <v>407</v>
      </c>
      <c r="H4088" s="199" t="s">
        <v>2944</v>
      </c>
      <c r="I4088" s="200" t="s">
        <v>133</v>
      </c>
      <c r="J4088" s="199" t="s">
        <v>222</v>
      </c>
      <c r="K4088" s="199" t="s">
        <v>223</v>
      </c>
      <c r="L4088" s="199" t="s">
        <v>461</v>
      </c>
      <c r="M4088" s="199" t="s">
        <v>138</v>
      </c>
      <c r="N4088" s="201">
        <v>2.17</v>
      </c>
      <c r="O4088" s="202" t="s">
        <v>81</v>
      </c>
      <c r="P4088" s="202"/>
      <c r="Q4088" s="203">
        <f t="shared" si="231"/>
        <v>0</v>
      </c>
      <c r="R4088" s="203">
        <f t="shared" si="232"/>
        <v>0</v>
      </c>
      <c r="S4088" s="213">
        <f>IF(M4088="nvt",0,IF(O4088&gt;0,VLOOKUP(M4088,'3-Productie normen'!A:K,VLOOKUP(O4088,'3-Productie normen'!$B$34:$C$35,2,FALSE),FALSE)))</f>
        <v>0</v>
      </c>
      <c r="T4088" s="213">
        <f t="shared" si="233"/>
        <v>0</v>
      </c>
      <c r="U4088" s="572"/>
    </row>
    <row r="4089" spans="1:21" ht="14.15" customHeight="1">
      <c r="A4089" s="232">
        <v>4089</v>
      </c>
      <c r="B4089" s="262" t="s">
        <v>97</v>
      </c>
      <c r="C4089" s="199" t="s">
        <v>3469</v>
      </c>
      <c r="D4089" s="199" t="s">
        <v>2493</v>
      </c>
      <c r="E4089" s="199" t="s">
        <v>3702</v>
      </c>
      <c r="F4089" s="199" t="s">
        <v>176</v>
      </c>
      <c r="G4089" s="199" t="s">
        <v>407</v>
      </c>
      <c r="H4089" s="199" t="s">
        <v>3711</v>
      </c>
      <c r="I4089" s="200" t="s">
        <v>133</v>
      </c>
      <c r="J4089" s="199" t="s">
        <v>222</v>
      </c>
      <c r="K4089" s="199" t="s">
        <v>223</v>
      </c>
      <c r="L4089" s="199" t="s">
        <v>387</v>
      </c>
      <c r="M4089" s="199" t="s">
        <v>138</v>
      </c>
      <c r="N4089" s="201">
        <v>1.26</v>
      </c>
      <c r="O4089" s="202" t="s">
        <v>81</v>
      </c>
      <c r="P4089" s="202"/>
      <c r="Q4089" s="203">
        <f t="shared" ref="Q4089:Q4152" si="234">IF(O4089="nvt",0,IF(O4089&gt;0,S4089*N4089,0))</f>
        <v>0</v>
      </c>
      <c r="R4089" s="203">
        <f t="shared" ref="R4089:R4152" si="235">IF(P4089&gt;0,T4089*N4089,0)</f>
        <v>0</v>
      </c>
      <c r="S4089" s="213">
        <f>IF(M4089="nvt",0,IF(O4089&gt;0,VLOOKUP(M4089,'3-Productie normen'!A:K,VLOOKUP(O4089,'3-Productie normen'!$B$34:$C$35,2,FALSE),FALSE)))</f>
        <v>0</v>
      </c>
      <c r="T4089" s="213">
        <f t="shared" ref="T4089:T4152" si="236">IF(P4089&gt;0,S4089*$T$8,0)</f>
        <v>0</v>
      </c>
      <c r="U4089" s="572"/>
    </row>
    <row r="4090" spans="1:21" ht="14.15" customHeight="1">
      <c r="A4090" s="231">
        <v>4090</v>
      </c>
      <c r="B4090" s="262" t="s">
        <v>97</v>
      </c>
      <c r="C4090" s="199" t="s">
        <v>3469</v>
      </c>
      <c r="D4090" s="199" t="s">
        <v>2493</v>
      </c>
      <c r="E4090" s="199" t="s">
        <v>3702</v>
      </c>
      <c r="F4090" s="199" t="s">
        <v>176</v>
      </c>
      <c r="G4090" s="199" t="s">
        <v>251</v>
      </c>
      <c r="H4090" s="199" t="s">
        <v>2937</v>
      </c>
      <c r="I4090" s="200" t="s">
        <v>130</v>
      </c>
      <c r="J4090" s="199" t="s">
        <v>222</v>
      </c>
      <c r="K4090" s="199" t="s">
        <v>237</v>
      </c>
      <c r="L4090" s="199" t="s">
        <v>180</v>
      </c>
      <c r="M4090" s="199" t="s">
        <v>238</v>
      </c>
      <c r="N4090" s="201">
        <v>40.540999999999997</v>
      </c>
      <c r="O4090" s="202" t="s">
        <v>81</v>
      </c>
      <c r="P4090" s="202"/>
      <c r="Q4090" s="203">
        <f t="shared" si="234"/>
        <v>0</v>
      </c>
      <c r="R4090" s="203">
        <f t="shared" si="235"/>
        <v>0</v>
      </c>
      <c r="S4090" s="213">
        <f>IF(M4090="nvt",0,IF(O4090&gt;0,VLOOKUP(M4090,'3-Productie normen'!A:K,VLOOKUP(O4090,'3-Productie normen'!$B$34:$C$35,2,FALSE),FALSE)))</f>
        <v>0</v>
      </c>
      <c r="T4090" s="213">
        <f t="shared" si="236"/>
        <v>0</v>
      </c>
      <c r="U4090" s="572"/>
    </row>
    <row r="4091" spans="1:21" ht="14.15" customHeight="1">
      <c r="A4091" s="231">
        <v>4091</v>
      </c>
      <c r="B4091" s="262" t="s">
        <v>97</v>
      </c>
      <c r="C4091" s="199" t="s">
        <v>3469</v>
      </c>
      <c r="D4091" s="199" t="s">
        <v>2493</v>
      </c>
      <c r="E4091" s="199" t="s">
        <v>3702</v>
      </c>
      <c r="F4091" s="199" t="s">
        <v>176</v>
      </c>
      <c r="G4091" s="199" t="s">
        <v>251</v>
      </c>
      <c r="H4091" s="199" t="s">
        <v>3712</v>
      </c>
      <c r="I4091" s="200" t="s">
        <v>133</v>
      </c>
      <c r="J4091" s="199" t="s">
        <v>222</v>
      </c>
      <c r="K4091" s="199" t="s">
        <v>223</v>
      </c>
      <c r="L4091" s="199" t="s">
        <v>387</v>
      </c>
      <c r="M4091" s="199" t="s">
        <v>138</v>
      </c>
      <c r="N4091" s="201">
        <v>1.3</v>
      </c>
      <c r="O4091" s="202" t="s">
        <v>81</v>
      </c>
      <c r="P4091" s="202"/>
      <c r="Q4091" s="203">
        <f t="shared" si="234"/>
        <v>0</v>
      </c>
      <c r="R4091" s="203">
        <f t="shared" si="235"/>
        <v>0</v>
      </c>
      <c r="S4091" s="213">
        <f>IF(M4091="nvt",0,IF(O4091&gt;0,VLOOKUP(M4091,'3-Productie normen'!A:K,VLOOKUP(O4091,'3-Productie normen'!$B$34:$C$35,2,FALSE),FALSE)))</f>
        <v>0</v>
      </c>
      <c r="T4091" s="213">
        <f t="shared" si="236"/>
        <v>0</v>
      </c>
      <c r="U4091" s="572"/>
    </row>
    <row r="4092" spans="1:21" ht="14.15" customHeight="1">
      <c r="A4092" s="231">
        <v>4092</v>
      </c>
      <c r="B4092" s="262" t="s">
        <v>97</v>
      </c>
      <c r="C4092" s="199" t="s">
        <v>3469</v>
      </c>
      <c r="D4092" s="199" t="s">
        <v>2493</v>
      </c>
      <c r="E4092" s="199" t="s">
        <v>3702</v>
      </c>
      <c r="F4092" s="199" t="s">
        <v>176</v>
      </c>
      <c r="G4092" s="199" t="s">
        <v>251</v>
      </c>
      <c r="H4092" s="199" t="s">
        <v>415</v>
      </c>
      <c r="I4092" s="200" t="s">
        <v>123</v>
      </c>
      <c r="J4092" s="199" t="s">
        <v>179</v>
      </c>
      <c r="K4092" s="199" t="s">
        <v>179</v>
      </c>
      <c r="L4092" s="199" t="s">
        <v>180</v>
      </c>
      <c r="M4092" s="199" t="s">
        <v>122</v>
      </c>
      <c r="N4092" s="201">
        <v>22.518000000000001</v>
      </c>
      <c r="O4092" s="202" t="s">
        <v>81</v>
      </c>
      <c r="P4092" s="202"/>
      <c r="Q4092" s="203">
        <f t="shared" si="234"/>
        <v>0</v>
      </c>
      <c r="R4092" s="203">
        <f t="shared" si="235"/>
        <v>0</v>
      </c>
      <c r="S4092" s="213">
        <f>IF(M4092="nvt",0,IF(O4092&gt;0,VLOOKUP(M4092,'3-Productie normen'!A:K,VLOOKUP(O4092,'3-Productie normen'!$B$34:$C$35,2,FALSE),FALSE)))</f>
        <v>0</v>
      </c>
      <c r="T4092" s="213">
        <f t="shared" si="236"/>
        <v>0</v>
      </c>
      <c r="U4092" s="572"/>
    </row>
    <row r="4093" spans="1:21" ht="14.15" customHeight="1">
      <c r="A4093" s="231">
        <v>4093</v>
      </c>
      <c r="B4093" s="262" t="s">
        <v>97</v>
      </c>
      <c r="C4093" s="199" t="s">
        <v>3469</v>
      </c>
      <c r="D4093" s="199" t="s">
        <v>2493</v>
      </c>
      <c r="E4093" s="199" t="s">
        <v>3702</v>
      </c>
      <c r="F4093" s="199" t="s">
        <v>176</v>
      </c>
      <c r="G4093" s="199" t="s">
        <v>251</v>
      </c>
      <c r="H4093" s="199" t="s">
        <v>416</v>
      </c>
      <c r="I4093" s="200" t="s">
        <v>123</v>
      </c>
      <c r="J4093" s="199" t="s">
        <v>179</v>
      </c>
      <c r="K4093" s="199" t="s">
        <v>179</v>
      </c>
      <c r="L4093" s="199" t="s">
        <v>180</v>
      </c>
      <c r="M4093" s="199" t="s">
        <v>122</v>
      </c>
      <c r="N4093" s="201">
        <v>17.0473</v>
      </c>
      <c r="O4093" s="202" t="s">
        <v>81</v>
      </c>
      <c r="P4093" s="202"/>
      <c r="Q4093" s="203">
        <f t="shared" si="234"/>
        <v>0</v>
      </c>
      <c r="R4093" s="203">
        <f t="shared" si="235"/>
        <v>0</v>
      </c>
      <c r="S4093" s="213">
        <f>IF(M4093="nvt",0,IF(O4093&gt;0,VLOOKUP(M4093,'3-Productie normen'!A:K,VLOOKUP(O4093,'3-Productie normen'!$B$34:$C$35,2,FALSE),FALSE)))</f>
        <v>0</v>
      </c>
      <c r="T4093" s="213">
        <f t="shared" si="236"/>
        <v>0</v>
      </c>
      <c r="U4093" s="572"/>
    </row>
    <row r="4094" spans="1:21" ht="14.15" customHeight="1">
      <c r="A4094" s="231">
        <v>4094</v>
      </c>
      <c r="B4094" s="262" t="s">
        <v>97</v>
      </c>
      <c r="C4094" s="199" t="s">
        <v>3469</v>
      </c>
      <c r="D4094" s="199" t="s">
        <v>2493</v>
      </c>
      <c r="E4094" s="199" t="s">
        <v>3702</v>
      </c>
      <c r="F4094" s="199" t="s">
        <v>176</v>
      </c>
      <c r="G4094" s="199" t="s">
        <v>251</v>
      </c>
      <c r="H4094" s="199" t="s">
        <v>417</v>
      </c>
      <c r="I4094" s="207" t="s">
        <v>123</v>
      </c>
      <c r="J4094" s="199" t="s">
        <v>179</v>
      </c>
      <c r="K4094" s="199" t="s">
        <v>187</v>
      </c>
      <c r="L4094" s="199" t="s">
        <v>180</v>
      </c>
      <c r="M4094" s="199" t="s">
        <v>141</v>
      </c>
      <c r="N4094" s="201">
        <v>17.455400000000001</v>
      </c>
      <c r="O4094" s="202" t="s">
        <v>81</v>
      </c>
      <c r="P4094" s="202"/>
      <c r="Q4094" s="203">
        <f t="shared" si="234"/>
        <v>0</v>
      </c>
      <c r="R4094" s="203">
        <f t="shared" si="235"/>
        <v>0</v>
      </c>
      <c r="S4094" s="213">
        <f>IF(M4094="nvt",0,IF(O4094&gt;0,VLOOKUP(M4094,'3-Productie normen'!A:K,VLOOKUP(O4094,'3-Productie normen'!$B$34:$C$35,2,FALSE),FALSE)))</f>
        <v>0</v>
      </c>
      <c r="T4094" s="213">
        <f t="shared" si="236"/>
        <v>0</v>
      </c>
      <c r="U4094" s="572"/>
    </row>
    <row r="4095" spans="1:21" ht="14.15" customHeight="1">
      <c r="A4095" s="231">
        <v>4095</v>
      </c>
      <c r="B4095" s="262" t="s">
        <v>97</v>
      </c>
      <c r="C4095" s="199" t="s">
        <v>3469</v>
      </c>
      <c r="D4095" s="199" t="s">
        <v>2493</v>
      </c>
      <c r="E4095" s="199" t="s">
        <v>3702</v>
      </c>
      <c r="F4095" s="199" t="s">
        <v>176</v>
      </c>
      <c r="G4095" s="199" t="s">
        <v>251</v>
      </c>
      <c r="H4095" s="199" t="s">
        <v>3713</v>
      </c>
      <c r="I4095" s="200" t="s">
        <v>130</v>
      </c>
      <c r="J4095" s="199" t="s">
        <v>209</v>
      </c>
      <c r="K4095" s="199" t="s">
        <v>220</v>
      </c>
      <c r="L4095" s="199" t="s">
        <v>180</v>
      </c>
      <c r="M4095" s="199" t="s">
        <v>140</v>
      </c>
      <c r="N4095" s="201">
        <v>13.340999999999999</v>
      </c>
      <c r="O4095" s="202" t="s">
        <v>81</v>
      </c>
      <c r="P4095" s="202"/>
      <c r="Q4095" s="203">
        <f t="shared" si="234"/>
        <v>0</v>
      </c>
      <c r="R4095" s="203">
        <f t="shared" si="235"/>
        <v>0</v>
      </c>
      <c r="S4095" s="213">
        <f>IF(M4095="nvt",0,IF(O4095&gt;0,VLOOKUP(M4095,'3-Productie normen'!A:K,VLOOKUP(O4095,'3-Productie normen'!$B$34:$C$35,2,FALSE),FALSE)))</f>
        <v>0</v>
      </c>
      <c r="T4095" s="213">
        <f t="shared" si="236"/>
        <v>0</v>
      </c>
      <c r="U4095" s="572"/>
    </row>
    <row r="4096" spans="1:21" ht="14.15" customHeight="1">
      <c r="A4096" s="231">
        <v>4096</v>
      </c>
      <c r="B4096" s="262" t="s">
        <v>97</v>
      </c>
      <c r="C4096" s="199" t="s">
        <v>3469</v>
      </c>
      <c r="D4096" s="199" t="s">
        <v>2493</v>
      </c>
      <c r="E4096" s="199" t="s">
        <v>3702</v>
      </c>
      <c r="F4096" s="199" t="s">
        <v>176</v>
      </c>
      <c r="G4096" s="199" t="s">
        <v>251</v>
      </c>
      <c r="H4096" s="199" t="s">
        <v>3545</v>
      </c>
      <c r="I4096" s="200" t="s">
        <v>123</v>
      </c>
      <c r="J4096" s="199" t="s">
        <v>179</v>
      </c>
      <c r="K4096" s="199" t="s">
        <v>179</v>
      </c>
      <c r="L4096" s="199" t="s">
        <v>180</v>
      </c>
      <c r="M4096" s="199" t="s">
        <v>122</v>
      </c>
      <c r="N4096" s="201">
        <v>17.46</v>
      </c>
      <c r="O4096" s="202" t="s">
        <v>81</v>
      </c>
      <c r="P4096" s="202"/>
      <c r="Q4096" s="203">
        <f t="shared" si="234"/>
        <v>0</v>
      </c>
      <c r="R4096" s="203">
        <f t="shared" si="235"/>
        <v>0</v>
      </c>
      <c r="S4096" s="213">
        <f>IF(M4096="nvt",0,IF(O4096&gt;0,VLOOKUP(M4096,'3-Productie normen'!A:K,VLOOKUP(O4096,'3-Productie normen'!$B$34:$C$35,2,FALSE),FALSE)))</f>
        <v>0</v>
      </c>
      <c r="T4096" s="213">
        <f t="shared" si="236"/>
        <v>0</v>
      </c>
      <c r="U4096" s="572"/>
    </row>
    <row r="4097" spans="1:21" ht="14.15" customHeight="1">
      <c r="A4097" s="232">
        <v>4097</v>
      </c>
      <c r="B4097" s="262" t="s">
        <v>97</v>
      </c>
      <c r="C4097" s="199" t="s">
        <v>3469</v>
      </c>
      <c r="D4097" s="199" t="s">
        <v>2493</v>
      </c>
      <c r="E4097" s="199" t="s">
        <v>3702</v>
      </c>
      <c r="F4097" s="199" t="s">
        <v>176</v>
      </c>
      <c r="G4097" s="199" t="s">
        <v>251</v>
      </c>
      <c r="H4097" s="199" t="s">
        <v>3714</v>
      </c>
      <c r="I4097" s="200" t="s">
        <v>123</v>
      </c>
      <c r="J4097" s="199" t="s">
        <v>179</v>
      </c>
      <c r="K4097" s="199" t="s">
        <v>179</v>
      </c>
      <c r="L4097" s="199" t="s">
        <v>180</v>
      </c>
      <c r="M4097" s="199" t="s">
        <v>122</v>
      </c>
      <c r="N4097" s="201">
        <v>41.825299999999999</v>
      </c>
      <c r="O4097" s="202" t="s">
        <v>81</v>
      </c>
      <c r="P4097" s="202"/>
      <c r="Q4097" s="203">
        <f t="shared" si="234"/>
        <v>0</v>
      </c>
      <c r="R4097" s="203">
        <f t="shared" si="235"/>
        <v>0</v>
      </c>
      <c r="S4097" s="213">
        <f>IF(M4097="nvt",0,IF(O4097&gt;0,VLOOKUP(M4097,'3-Productie normen'!A:K,VLOOKUP(O4097,'3-Productie normen'!$B$34:$C$35,2,FALSE),FALSE)))</f>
        <v>0</v>
      </c>
      <c r="T4097" s="213">
        <f t="shared" si="236"/>
        <v>0</v>
      </c>
      <c r="U4097" s="572"/>
    </row>
    <row r="4098" spans="1:21" ht="14.15" customHeight="1">
      <c r="A4098" s="231">
        <v>4098</v>
      </c>
      <c r="B4098" s="262" t="s">
        <v>97</v>
      </c>
      <c r="C4098" s="199" t="s">
        <v>3469</v>
      </c>
      <c r="D4098" s="199" t="s">
        <v>2493</v>
      </c>
      <c r="E4098" s="199" t="s">
        <v>3702</v>
      </c>
      <c r="F4098" s="199" t="s">
        <v>176</v>
      </c>
      <c r="G4098" s="199" t="s">
        <v>251</v>
      </c>
      <c r="H4098" s="199" t="s">
        <v>3715</v>
      </c>
      <c r="I4098" s="200" t="s">
        <v>123</v>
      </c>
      <c r="J4098" s="199" t="s">
        <v>179</v>
      </c>
      <c r="K4098" s="199" t="s">
        <v>179</v>
      </c>
      <c r="L4098" s="199" t="s">
        <v>180</v>
      </c>
      <c r="M4098" s="199" t="s">
        <v>122</v>
      </c>
      <c r="N4098" s="201">
        <v>25.3933</v>
      </c>
      <c r="O4098" s="202" t="s">
        <v>81</v>
      </c>
      <c r="P4098" s="202"/>
      <c r="Q4098" s="203">
        <f t="shared" si="234"/>
        <v>0</v>
      </c>
      <c r="R4098" s="203">
        <f t="shared" si="235"/>
        <v>0</v>
      </c>
      <c r="S4098" s="213">
        <f>IF(M4098="nvt",0,IF(O4098&gt;0,VLOOKUP(M4098,'3-Productie normen'!A:K,VLOOKUP(O4098,'3-Productie normen'!$B$34:$C$35,2,FALSE),FALSE)))</f>
        <v>0</v>
      </c>
      <c r="T4098" s="213">
        <f t="shared" si="236"/>
        <v>0</v>
      </c>
      <c r="U4098" s="572"/>
    </row>
    <row r="4099" spans="1:21" ht="14.15" customHeight="1">
      <c r="A4099" s="231">
        <v>4099</v>
      </c>
      <c r="B4099" s="262" t="s">
        <v>97</v>
      </c>
      <c r="C4099" s="199" t="s">
        <v>3469</v>
      </c>
      <c r="D4099" s="199" t="s">
        <v>2493</v>
      </c>
      <c r="E4099" s="199" t="s">
        <v>3702</v>
      </c>
      <c r="F4099" s="199" t="s">
        <v>176</v>
      </c>
      <c r="G4099" s="199" t="s">
        <v>251</v>
      </c>
      <c r="H4099" s="199" t="s">
        <v>3549</v>
      </c>
      <c r="I4099" s="200" t="s">
        <v>123</v>
      </c>
      <c r="J4099" s="199" t="s">
        <v>179</v>
      </c>
      <c r="K4099" s="199" t="s">
        <v>179</v>
      </c>
      <c r="L4099" s="199" t="s">
        <v>180</v>
      </c>
      <c r="M4099" s="199" t="s">
        <v>122</v>
      </c>
      <c r="N4099" s="201">
        <v>25.405799999999999</v>
      </c>
      <c r="O4099" s="202" t="s">
        <v>81</v>
      </c>
      <c r="P4099" s="202"/>
      <c r="Q4099" s="203">
        <f t="shared" si="234"/>
        <v>0</v>
      </c>
      <c r="R4099" s="203">
        <f t="shared" si="235"/>
        <v>0</v>
      </c>
      <c r="S4099" s="213">
        <f>IF(M4099="nvt",0,IF(O4099&gt;0,VLOOKUP(M4099,'3-Productie normen'!A:K,VLOOKUP(O4099,'3-Productie normen'!$B$34:$C$35,2,FALSE),FALSE)))</f>
        <v>0</v>
      </c>
      <c r="T4099" s="213">
        <f t="shared" si="236"/>
        <v>0</v>
      </c>
      <c r="U4099" s="572"/>
    </row>
    <row r="4100" spans="1:21" ht="14.15" customHeight="1">
      <c r="A4100" s="231">
        <v>4100</v>
      </c>
      <c r="B4100" s="262" t="s">
        <v>97</v>
      </c>
      <c r="C4100" s="199" t="s">
        <v>3469</v>
      </c>
      <c r="D4100" s="199" t="s">
        <v>2493</v>
      </c>
      <c r="E4100" s="199" t="s">
        <v>3702</v>
      </c>
      <c r="F4100" s="199" t="s">
        <v>176</v>
      </c>
      <c r="G4100" s="199" t="s">
        <v>251</v>
      </c>
      <c r="H4100" s="199" t="s">
        <v>3716</v>
      </c>
      <c r="I4100" s="200" t="s">
        <v>123</v>
      </c>
      <c r="J4100" s="199" t="s">
        <v>179</v>
      </c>
      <c r="K4100" s="199" t="s">
        <v>179</v>
      </c>
      <c r="L4100" s="199" t="s">
        <v>180</v>
      </c>
      <c r="M4100" s="199" t="s">
        <v>122</v>
      </c>
      <c r="N4100" s="201">
        <v>17.046500000000002</v>
      </c>
      <c r="O4100" s="202" t="s">
        <v>81</v>
      </c>
      <c r="P4100" s="202"/>
      <c r="Q4100" s="203">
        <f t="shared" si="234"/>
        <v>0</v>
      </c>
      <c r="R4100" s="203">
        <f t="shared" si="235"/>
        <v>0</v>
      </c>
      <c r="S4100" s="213">
        <f>IF(M4100="nvt",0,IF(O4100&gt;0,VLOOKUP(M4100,'3-Productie normen'!A:K,VLOOKUP(O4100,'3-Productie normen'!$B$34:$C$35,2,FALSE),FALSE)))</f>
        <v>0</v>
      </c>
      <c r="T4100" s="213">
        <f t="shared" si="236"/>
        <v>0</v>
      </c>
      <c r="U4100" s="572"/>
    </row>
    <row r="4101" spans="1:21" ht="14.15" customHeight="1">
      <c r="A4101" s="231">
        <v>4101</v>
      </c>
      <c r="B4101" s="262" t="s">
        <v>97</v>
      </c>
      <c r="C4101" s="199" t="s">
        <v>3469</v>
      </c>
      <c r="D4101" s="199" t="s">
        <v>2493</v>
      </c>
      <c r="E4101" s="199" t="s">
        <v>3702</v>
      </c>
      <c r="F4101" s="199" t="s">
        <v>176</v>
      </c>
      <c r="G4101" s="199" t="s">
        <v>251</v>
      </c>
      <c r="H4101" s="199" t="s">
        <v>3717</v>
      </c>
      <c r="I4101" s="200" t="s">
        <v>123</v>
      </c>
      <c r="J4101" s="199" t="s">
        <v>179</v>
      </c>
      <c r="K4101" s="199" t="s">
        <v>179</v>
      </c>
      <c r="L4101" s="199" t="s">
        <v>180</v>
      </c>
      <c r="M4101" s="199" t="s">
        <v>122</v>
      </c>
      <c r="N4101" s="201">
        <v>22.518000000000001</v>
      </c>
      <c r="O4101" s="202" t="s">
        <v>81</v>
      </c>
      <c r="P4101" s="202"/>
      <c r="Q4101" s="203">
        <f t="shared" si="234"/>
        <v>0</v>
      </c>
      <c r="R4101" s="203">
        <f t="shared" si="235"/>
        <v>0</v>
      </c>
      <c r="S4101" s="213">
        <f>IF(M4101="nvt",0,IF(O4101&gt;0,VLOOKUP(M4101,'3-Productie normen'!A:K,VLOOKUP(O4101,'3-Productie normen'!$B$34:$C$35,2,FALSE),FALSE)))</f>
        <v>0</v>
      </c>
      <c r="T4101" s="213">
        <f t="shared" si="236"/>
        <v>0</v>
      </c>
      <c r="U4101" s="572"/>
    </row>
    <row r="4102" spans="1:21" ht="14.15" customHeight="1">
      <c r="A4102" s="231">
        <v>4102</v>
      </c>
      <c r="B4102" s="262" t="s">
        <v>97</v>
      </c>
      <c r="C4102" s="199" t="s">
        <v>3469</v>
      </c>
      <c r="D4102" s="199" t="s">
        <v>2493</v>
      </c>
      <c r="E4102" s="199" t="s">
        <v>3702</v>
      </c>
      <c r="F4102" s="199" t="s">
        <v>176</v>
      </c>
      <c r="G4102" s="199" t="s">
        <v>251</v>
      </c>
      <c r="H4102" s="199" t="s">
        <v>3550</v>
      </c>
      <c r="I4102" s="200" t="s">
        <v>123</v>
      </c>
      <c r="J4102" s="199" t="s">
        <v>179</v>
      </c>
      <c r="K4102" s="199" t="s">
        <v>179</v>
      </c>
      <c r="L4102" s="199" t="s">
        <v>180</v>
      </c>
      <c r="M4102" s="199" t="s">
        <v>122</v>
      </c>
      <c r="N4102" s="201">
        <v>16.5351</v>
      </c>
      <c r="O4102" s="202" t="s">
        <v>81</v>
      </c>
      <c r="P4102" s="202"/>
      <c r="Q4102" s="203">
        <f t="shared" si="234"/>
        <v>0</v>
      </c>
      <c r="R4102" s="203">
        <f t="shared" si="235"/>
        <v>0</v>
      </c>
      <c r="S4102" s="213">
        <f>IF(M4102="nvt",0,IF(O4102&gt;0,VLOOKUP(M4102,'3-Productie normen'!A:K,VLOOKUP(O4102,'3-Productie normen'!$B$34:$C$35,2,FALSE),FALSE)))</f>
        <v>0</v>
      </c>
      <c r="T4102" s="213">
        <f t="shared" si="236"/>
        <v>0</v>
      </c>
      <c r="U4102" s="572"/>
    </row>
    <row r="4103" spans="1:21" ht="14.15" customHeight="1">
      <c r="A4103" s="231">
        <v>4103</v>
      </c>
      <c r="B4103" s="262" t="s">
        <v>97</v>
      </c>
      <c r="C4103" s="199" t="s">
        <v>3469</v>
      </c>
      <c r="D4103" s="199" t="s">
        <v>2493</v>
      </c>
      <c r="E4103" s="199" t="s">
        <v>3702</v>
      </c>
      <c r="F4103" s="199" t="s">
        <v>176</v>
      </c>
      <c r="G4103" s="199" t="s">
        <v>251</v>
      </c>
      <c r="H4103" s="199" t="s">
        <v>3551</v>
      </c>
      <c r="I4103" s="200" t="s">
        <v>123</v>
      </c>
      <c r="J4103" s="199" t="s">
        <v>179</v>
      </c>
      <c r="K4103" s="199" t="s">
        <v>179</v>
      </c>
      <c r="L4103" s="199" t="s">
        <v>180</v>
      </c>
      <c r="M4103" s="199" t="s">
        <v>122</v>
      </c>
      <c r="N4103" s="201">
        <v>16.8491</v>
      </c>
      <c r="O4103" s="202" t="s">
        <v>81</v>
      </c>
      <c r="P4103" s="202"/>
      <c r="Q4103" s="203">
        <f t="shared" si="234"/>
        <v>0</v>
      </c>
      <c r="R4103" s="203">
        <f t="shared" si="235"/>
        <v>0</v>
      </c>
      <c r="S4103" s="213">
        <f>IF(M4103="nvt",0,IF(O4103&gt;0,VLOOKUP(M4103,'3-Productie normen'!A:K,VLOOKUP(O4103,'3-Productie normen'!$B$34:$C$35,2,FALSE),FALSE)))</f>
        <v>0</v>
      </c>
      <c r="T4103" s="213">
        <f t="shared" si="236"/>
        <v>0</v>
      </c>
      <c r="U4103" s="572"/>
    </row>
    <row r="4104" spans="1:21" ht="14.15" customHeight="1">
      <c r="A4104" s="231">
        <v>4104</v>
      </c>
      <c r="B4104" s="262" t="s">
        <v>97</v>
      </c>
      <c r="C4104" s="199" t="s">
        <v>3469</v>
      </c>
      <c r="D4104" s="199" t="s">
        <v>2493</v>
      </c>
      <c r="E4104" s="199" t="s">
        <v>3702</v>
      </c>
      <c r="F4104" s="199" t="s">
        <v>176</v>
      </c>
      <c r="G4104" s="199" t="s">
        <v>251</v>
      </c>
      <c r="H4104" s="199" t="s">
        <v>3552</v>
      </c>
      <c r="I4104" s="200" t="s">
        <v>123</v>
      </c>
      <c r="J4104" s="199" t="s">
        <v>179</v>
      </c>
      <c r="K4104" s="199" t="s">
        <v>179</v>
      </c>
      <c r="L4104" s="199" t="s">
        <v>180</v>
      </c>
      <c r="M4104" s="199" t="s">
        <v>122</v>
      </c>
      <c r="N4104" s="201">
        <v>16.669499999999999</v>
      </c>
      <c r="O4104" s="202" t="s">
        <v>81</v>
      </c>
      <c r="P4104" s="202"/>
      <c r="Q4104" s="203">
        <f t="shared" si="234"/>
        <v>0</v>
      </c>
      <c r="R4104" s="203">
        <f t="shared" si="235"/>
        <v>0</v>
      </c>
      <c r="S4104" s="213">
        <f>IF(M4104="nvt",0,IF(O4104&gt;0,VLOOKUP(M4104,'3-Productie normen'!A:K,VLOOKUP(O4104,'3-Productie normen'!$B$34:$C$35,2,FALSE),FALSE)))</f>
        <v>0</v>
      </c>
      <c r="T4104" s="213">
        <f t="shared" si="236"/>
        <v>0</v>
      </c>
      <c r="U4104" s="572"/>
    </row>
    <row r="4105" spans="1:21" ht="14.15" customHeight="1">
      <c r="A4105" s="232">
        <v>4105</v>
      </c>
      <c r="B4105" s="262" t="s">
        <v>97</v>
      </c>
      <c r="C4105" s="199" t="s">
        <v>3469</v>
      </c>
      <c r="D4105" s="199" t="s">
        <v>2493</v>
      </c>
      <c r="E4105" s="199" t="s">
        <v>3702</v>
      </c>
      <c r="F4105" s="199" t="s">
        <v>176</v>
      </c>
      <c r="G4105" s="199" t="s">
        <v>251</v>
      </c>
      <c r="H4105" s="199" t="s">
        <v>3554</v>
      </c>
      <c r="I4105" s="207" t="s">
        <v>123</v>
      </c>
      <c r="J4105" s="199" t="s">
        <v>179</v>
      </c>
      <c r="K4105" s="199" t="s">
        <v>187</v>
      </c>
      <c r="L4105" s="199" t="s">
        <v>180</v>
      </c>
      <c r="M4105" s="199" t="s">
        <v>141</v>
      </c>
      <c r="N4105" s="201">
        <v>41.806199999999997</v>
      </c>
      <c r="O4105" s="202" t="s">
        <v>81</v>
      </c>
      <c r="P4105" s="202"/>
      <c r="Q4105" s="203">
        <f t="shared" si="234"/>
        <v>0</v>
      </c>
      <c r="R4105" s="203">
        <f t="shared" si="235"/>
        <v>0</v>
      </c>
      <c r="S4105" s="213">
        <f>IF(M4105="nvt",0,IF(O4105&gt;0,VLOOKUP(M4105,'3-Productie normen'!A:K,VLOOKUP(O4105,'3-Productie normen'!$B$34:$C$35,2,FALSE),FALSE)))</f>
        <v>0</v>
      </c>
      <c r="T4105" s="213">
        <f t="shared" si="236"/>
        <v>0</v>
      </c>
      <c r="U4105" s="572"/>
    </row>
    <row r="4106" spans="1:21" ht="14.15" customHeight="1">
      <c r="A4106" s="231">
        <v>4106</v>
      </c>
      <c r="B4106" s="262" t="s">
        <v>97</v>
      </c>
      <c r="C4106" s="199" t="s">
        <v>3469</v>
      </c>
      <c r="D4106" s="199" t="s">
        <v>2493</v>
      </c>
      <c r="E4106" s="199" t="s">
        <v>3702</v>
      </c>
      <c r="F4106" s="199" t="s">
        <v>176</v>
      </c>
      <c r="G4106" s="199" t="s">
        <v>251</v>
      </c>
      <c r="H4106" s="199" t="s">
        <v>3718</v>
      </c>
      <c r="I4106" s="200" t="s">
        <v>123</v>
      </c>
      <c r="J4106" s="199" t="s">
        <v>179</v>
      </c>
      <c r="K4106" s="199" t="s">
        <v>179</v>
      </c>
      <c r="L4106" s="199" t="s">
        <v>180</v>
      </c>
      <c r="M4106" s="199" t="s">
        <v>122</v>
      </c>
      <c r="N4106" s="201">
        <v>16.732500000000002</v>
      </c>
      <c r="O4106" s="202" t="s">
        <v>81</v>
      </c>
      <c r="P4106" s="202"/>
      <c r="Q4106" s="203">
        <f t="shared" si="234"/>
        <v>0</v>
      </c>
      <c r="R4106" s="203">
        <f t="shared" si="235"/>
        <v>0</v>
      </c>
      <c r="S4106" s="213">
        <f>IF(M4106="nvt",0,IF(O4106&gt;0,VLOOKUP(M4106,'3-Productie normen'!A:K,VLOOKUP(O4106,'3-Productie normen'!$B$34:$C$35,2,FALSE),FALSE)))</f>
        <v>0</v>
      </c>
      <c r="T4106" s="213">
        <f t="shared" si="236"/>
        <v>0</v>
      </c>
      <c r="U4106" s="572"/>
    </row>
    <row r="4107" spans="1:21" ht="14.15" customHeight="1">
      <c r="A4107" s="231">
        <v>4107</v>
      </c>
      <c r="B4107" s="262" t="s">
        <v>97</v>
      </c>
      <c r="C4107" s="199" t="s">
        <v>3469</v>
      </c>
      <c r="D4107" s="199" t="s">
        <v>2493</v>
      </c>
      <c r="E4107" s="199" t="s">
        <v>3702</v>
      </c>
      <c r="F4107" s="199" t="s">
        <v>176</v>
      </c>
      <c r="G4107" s="199" t="s">
        <v>251</v>
      </c>
      <c r="H4107" s="199" t="s">
        <v>3719</v>
      </c>
      <c r="I4107" s="200" t="s">
        <v>123</v>
      </c>
      <c r="J4107" s="199" t="s">
        <v>179</v>
      </c>
      <c r="K4107" s="199" t="s">
        <v>179</v>
      </c>
      <c r="L4107" s="199" t="s">
        <v>180</v>
      </c>
      <c r="M4107" s="199" t="s">
        <v>122</v>
      </c>
      <c r="N4107" s="201">
        <v>16.732500000000002</v>
      </c>
      <c r="O4107" s="202" t="s">
        <v>81</v>
      </c>
      <c r="P4107" s="202"/>
      <c r="Q4107" s="203">
        <f t="shared" si="234"/>
        <v>0</v>
      </c>
      <c r="R4107" s="203">
        <f t="shared" si="235"/>
        <v>0</v>
      </c>
      <c r="S4107" s="213">
        <f>IF(M4107="nvt",0,IF(O4107&gt;0,VLOOKUP(M4107,'3-Productie normen'!A:K,VLOOKUP(O4107,'3-Productie normen'!$B$34:$C$35,2,FALSE),FALSE)))</f>
        <v>0</v>
      </c>
      <c r="T4107" s="213">
        <f t="shared" si="236"/>
        <v>0</v>
      </c>
      <c r="U4107" s="572"/>
    </row>
    <row r="4108" spans="1:21" ht="14.15" customHeight="1">
      <c r="A4108" s="231">
        <v>4108</v>
      </c>
      <c r="B4108" s="262" t="s">
        <v>97</v>
      </c>
      <c r="C4108" s="199" t="s">
        <v>3469</v>
      </c>
      <c r="D4108" s="199" t="s">
        <v>2493</v>
      </c>
      <c r="E4108" s="199" t="s">
        <v>3702</v>
      </c>
      <c r="F4108" s="199" t="s">
        <v>176</v>
      </c>
      <c r="G4108" s="199" t="s">
        <v>251</v>
      </c>
      <c r="H4108" s="199" t="s">
        <v>3720</v>
      </c>
      <c r="I4108" s="200" t="s">
        <v>123</v>
      </c>
      <c r="J4108" s="199" t="s">
        <v>179</v>
      </c>
      <c r="K4108" s="199" t="s">
        <v>179</v>
      </c>
      <c r="L4108" s="199" t="s">
        <v>180</v>
      </c>
      <c r="M4108" s="199" t="s">
        <v>122</v>
      </c>
      <c r="N4108" s="201">
        <v>16.732500000000002</v>
      </c>
      <c r="O4108" s="202" t="s">
        <v>81</v>
      </c>
      <c r="P4108" s="202"/>
      <c r="Q4108" s="203">
        <f t="shared" si="234"/>
        <v>0</v>
      </c>
      <c r="R4108" s="203">
        <f t="shared" si="235"/>
        <v>0</v>
      </c>
      <c r="S4108" s="213">
        <f>IF(M4108="nvt",0,IF(O4108&gt;0,VLOOKUP(M4108,'3-Productie normen'!A:K,VLOOKUP(O4108,'3-Productie normen'!$B$34:$C$35,2,FALSE),FALSE)))</f>
        <v>0</v>
      </c>
      <c r="T4108" s="213">
        <f t="shared" si="236"/>
        <v>0</v>
      </c>
      <c r="U4108" s="572"/>
    </row>
    <row r="4109" spans="1:21" ht="14.15" customHeight="1">
      <c r="A4109" s="231">
        <v>4109</v>
      </c>
      <c r="B4109" s="262" t="s">
        <v>97</v>
      </c>
      <c r="C4109" s="199" t="s">
        <v>3469</v>
      </c>
      <c r="D4109" s="199" t="s">
        <v>2493</v>
      </c>
      <c r="E4109" s="199" t="s">
        <v>3702</v>
      </c>
      <c r="F4109" s="199" t="s">
        <v>176</v>
      </c>
      <c r="G4109" s="199" t="s">
        <v>251</v>
      </c>
      <c r="H4109" s="199" t="s">
        <v>3557</v>
      </c>
      <c r="I4109" s="200" t="s">
        <v>125</v>
      </c>
      <c r="J4109" s="199" t="s">
        <v>222</v>
      </c>
      <c r="K4109" s="199" t="s">
        <v>279</v>
      </c>
      <c r="L4109" s="199" t="s">
        <v>180</v>
      </c>
      <c r="M4109" s="199" t="s">
        <v>238</v>
      </c>
      <c r="N4109" s="201">
        <v>51.146900000000002</v>
      </c>
      <c r="O4109" s="202" t="s">
        <v>81</v>
      </c>
      <c r="P4109" s="202"/>
      <c r="Q4109" s="203">
        <f t="shared" si="234"/>
        <v>0</v>
      </c>
      <c r="R4109" s="203">
        <f t="shared" si="235"/>
        <v>0</v>
      </c>
      <c r="S4109" s="213">
        <f>IF(M4109="nvt",0,IF(O4109&gt;0,VLOOKUP(M4109,'3-Productie normen'!A:K,VLOOKUP(O4109,'3-Productie normen'!$B$34:$C$35,2,FALSE),FALSE)))</f>
        <v>0</v>
      </c>
      <c r="T4109" s="213">
        <f t="shared" si="236"/>
        <v>0</v>
      </c>
      <c r="U4109" s="572"/>
    </row>
    <row r="4110" spans="1:21" ht="14.15" customHeight="1">
      <c r="A4110" s="231">
        <v>4110</v>
      </c>
      <c r="B4110" s="262" t="s">
        <v>97</v>
      </c>
      <c r="C4110" s="199" t="s">
        <v>3469</v>
      </c>
      <c r="D4110" s="199" t="s">
        <v>2493</v>
      </c>
      <c r="E4110" s="199" t="s">
        <v>3702</v>
      </c>
      <c r="F4110" s="199" t="s">
        <v>176</v>
      </c>
      <c r="G4110" s="199" t="s">
        <v>251</v>
      </c>
      <c r="H4110" s="199" t="s">
        <v>3565</v>
      </c>
      <c r="I4110" s="200" t="s">
        <v>130</v>
      </c>
      <c r="J4110" s="199" t="s">
        <v>209</v>
      </c>
      <c r="K4110" s="199" t="s">
        <v>220</v>
      </c>
      <c r="L4110" s="199" t="s">
        <v>180</v>
      </c>
      <c r="M4110" s="199" t="s">
        <v>140</v>
      </c>
      <c r="N4110" s="201">
        <v>33.722000000000001</v>
      </c>
      <c r="O4110" s="202" t="s">
        <v>81</v>
      </c>
      <c r="P4110" s="202"/>
      <c r="Q4110" s="203">
        <f t="shared" si="234"/>
        <v>0</v>
      </c>
      <c r="R4110" s="203">
        <f t="shared" si="235"/>
        <v>0</v>
      </c>
      <c r="S4110" s="213">
        <f>IF(M4110="nvt",0,IF(O4110&gt;0,VLOOKUP(M4110,'3-Productie normen'!A:K,VLOOKUP(O4110,'3-Productie normen'!$B$34:$C$35,2,FALSE),FALSE)))</f>
        <v>0</v>
      </c>
      <c r="T4110" s="213">
        <f t="shared" si="236"/>
        <v>0</v>
      </c>
      <c r="U4110" s="572"/>
    </row>
    <row r="4111" spans="1:21" ht="14.15" customHeight="1">
      <c r="A4111" s="231">
        <v>4111</v>
      </c>
      <c r="B4111" s="262" t="s">
        <v>97</v>
      </c>
      <c r="C4111" s="199" t="s">
        <v>3469</v>
      </c>
      <c r="D4111" s="199" t="s">
        <v>2493</v>
      </c>
      <c r="E4111" s="199" t="s">
        <v>3702</v>
      </c>
      <c r="F4111" s="199" t="s">
        <v>176</v>
      </c>
      <c r="G4111" s="199" t="s">
        <v>251</v>
      </c>
      <c r="H4111" s="199" t="s">
        <v>3721</v>
      </c>
      <c r="I4111" s="200" t="s">
        <v>130</v>
      </c>
      <c r="J4111" s="199" t="s">
        <v>222</v>
      </c>
      <c r="K4111" s="199" t="s">
        <v>237</v>
      </c>
      <c r="L4111" s="199" t="s">
        <v>180</v>
      </c>
      <c r="M4111" s="199" t="s">
        <v>238</v>
      </c>
      <c r="N4111" s="201">
        <v>9.5396999999999998</v>
      </c>
      <c r="O4111" s="202" t="s">
        <v>81</v>
      </c>
      <c r="P4111" s="202"/>
      <c r="Q4111" s="203">
        <f t="shared" si="234"/>
        <v>0</v>
      </c>
      <c r="R4111" s="203">
        <f t="shared" si="235"/>
        <v>0</v>
      </c>
      <c r="S4111" s="213">
        <f>IF(M4111="nvt",0,IF(O4111&gt;0,VLOOKUP(M4111,'3-Productie normen'!A:K,VLOOKUP(O4111,'3-Productie normen'!$B$34:$C$35,2,FALSE),FALSE)))</f>
        <v>0</v>
      </c>
      <c r="T4111" s="213">
        <f t="shared" si="236"/>
        <v>0</v>
      </c>
      <c r="U4111" s="572"/>
    </row>
    <row r="4112" spans="1:21" ht="14.15" customHeight="1">
      <c r="A4112" s="231">
        <v>4112</v>
      </c>
      <c r="B4112" s="262" t="s">
        <v>97</v>
      </c>
      <c r="C4112" s="199" t="s">
        <v>3469</v>
      </c>
      <c r="D4112" s="199" t="s">
        <v>2493</v>
      </c>
      <c r="E4112" s="199" t="s">
        <v>3702</v>
      </c>
      <c r="F4112" s="199" t="s">
        <v>176</v>
      </c>
      <c r="G4112" s="199" t="s">
        <v>251</v>
      </c>
      <c r="H4112" s="199" t="s">
        <v>3570</v>
      </c>
      <c r="I4112" s="200" t="s">
        <v>133</v>
      </c>
      <c r="J4112" s="199" t="s">
        <v>222</v>
      </c>
      <c r="K4112" s="199" t="s">
        <v>223</v>
      </c>
      <c r="L4112" s="199" t="s">
        <v>387</v>
      </c>
      <c r="M4112" s="199" t="s">
        <v>138</v>
      </c>
      <c r="N4112" s="201">
        <v>8.3721999999999994</v>
      </c>
      <c r="O4112" s="202" t="s">
        <v>81</v>
      </c>
      <c r="P4112" s="202"/>
      <c r="Q4112" s="203">
        <f t="shared" si="234"/>
        <v>0</v>
      </c>
      <c r="R4112" s="203">
        <f t="shared" si="235"/>
        <v>0</v>
      </c>
      <c r="S4112" s="213">
        <f>IF(M4112="nvt",0,IF(O4112&gt;0,VLOOKUP(M4112,'3-Productie normen'!A:K,VLOOKUP(O4112,'3-Productie normen'!$B$34:$C$35,2,FALSE),FALSE)))</f>
        <v>0</v>
      </c>
      <c r="T4112" s="213">
        <f t="shared" si="236"/>
        <v>0</v>
      </c>
      <c r="U4112" s="572"/>
    </row>
    <row r="4113" spans="1:21" ht="14.15" customHeight="1">
      <c r="A4113" s="232">
        <v>4113</v>
      </c>
      <c r="B4113" s="262" t="s">
        <v>97</v>
      </c>
      <c r="C4113" s="199" t="s">
        <v>3469</v>
      </c>
      <c r="D4113" s="199" t="s">
        <v>2493</v>
      </c>
      <c r="E4113" s="199" t="s">
        <v>3702</v>
      </c>
      <c r="F4113" s="199" t="s">
        <v>176</v>
      </c>
      <c r="G4113" s="199" t="s">
        <v>251</v>
      </c>
      <c r="H4113" s="199" t="s">
        <v>3571</v>
      </c>
      <c r="I4113" s="200" t="s">
        <v>133</v>
      </c>
      <c r="J4113" s="199" t="s">
        <v>222</v>
      </c>
      <c r="K4113" s="199" t="s">
        <v>223</v>
      </c>
      <c r="L4113" s="199" t="s">
        <v>387</v>
      </c>
      <c r="M4113" s="199" t="s">
        <v>138</v>
      </c>
      <c r="N4113" s="201">
        <v>2.4304999999999999</v>
      </c>
      <c r="O4113" s="202" t="s">
        <v>81</v>
      </c>
      <c r="P4113" s="202"/>
      <c r="Q4113" s="203">
        <f t="shared" si="234"/>
        <v>0</v>
      </c>
      <c r="R4113" s="203">
        <f t="shared" si="235"/>
        <v>0</v>
      </c>
      <c r="S4113" s="213">
        <f>IF(M4113="nvt",0,IF(O4113&gt;0,VLOOKUP(M4113,'3-Productie normen'!A:K,VLOOKUP(O4113,'3-Productie normen'!$B$34:$C$35,2,FALSE),FALSE)))</f>
        <v>0</v>
      </c>
      <c r="T4113" s="213">
        <f t="shared" si="236"/>
        <v>0</v>
      </c>
      <c r="U4113" s="572"/>
    </row>
    <row r="4114" spans="1:21" ht="14.15" customHeight="1">
      <c r="A4114" s="231">
        <v>4114</v>
      </c>
      <c r="B4114" s="262" t="s">
        <v>97</v>
      </c>
      <c r="C4114" s="199" t="s">
        <v>3469</v>
      </c>
      <c r="D4114" s="199" t="s">
        <v>2493</v>
      </c>
      <c r="E4114" s="199" t="s">
        <v>3702</v>
      </c>
      <c r="F4114" s="199" t="s">
        <v>176</v>
      </c>
      <c r="G4114" s="199" t="s">
        <v>251</v>
      </c>
      <c r="H4114" s="199" t="s">
        <v>3722</v>
      </c>
      <c r="I4114" s="200" t="s">
        <v>133</v>
      </c>
      <c r="J4114" s="199" t="s">
        <v>222</v>
      </c>
      <c r="K4114" s="199" t="s">
        <v>223</v>
      </c>
      <c r="L4114" s="199" t="s">
        <v>387</v>
      </c>
      <c r="M4114" s="199" t="s">
        <v>138</v>
      </c>
      <c r="N4114" s="201">
        <v>2.4304999999999999</v>
      </c>
      <c r="O4114" s="202" t="s">
        <v>81</v>
      </c>
      <c r="P4114" s="202"/>
      <c r="Q4114" s="203">
        <f t="shared" si="234"/>
        <v>0</v>
      </c>
      <c r="R4114" s="203">
        <f t="shared" si="235"/>
        <v>0</v>
      </c>
      <c r="S4114" s="213">
        <f>IF(M4114="nvt",0,IF(O4114&gt;0,VLOOKUP(M4114,'3-Productie normen'!A:K,VLOOKUP(O4114,'3-Productie normen'!$B$34:$C$35,2,FALSE),FALSE)))</f>
        <v>0</v>
      </c>
      <c r="T4114" s="213">
        <f t="shared" si="236"/>
        <v>0</v>
      </c>
      <c r="U4114" s="572"/>
    </row>
    <row r="4115" spans="1:21" ht="14.15" customHeight="1">
      <c r="A4115" s="231">
        <v>4115</v>
      </c>
      <c r="B4115" s="262" t="s">
        <v>97</v>
      </c>
      <c r="C4115" s="199" t="s">
        <v>3469</v>
      </c>
      <c r="D4115" s="199" t="s">
        <v>2493</v>
      </c>
      <c r="E4115" s="199" t="s">
        <v>3702</v>
      </c>
      <c r="F4115" s="199" t="s">
        <v>176</v>
      </c>
      <c r="G4115" s="199" t="s">
        <v>251</v>
      </c>
      <c r="H4115" s="199" t="s">
        <v>3723</v>
      </c>
      <c r="I4115" s="200" t="s">
        <v>143</v>
      </c>
      <c r="J4115" s="199" t="s">
        <v>255</v>
      </c>
      <c r="K4115" s="199" t="s">
        <v>566</v>
      </c>
      <c r="L4115" s="199" t="s">
        <v>387</v>
      </c>
      <c r="M4115" s="199" t="s">
        <v>143</v>
      </c>
      <c r="N4115" s="201">
        <v>2.0569000000000002</v>
      </c>
      <c r="O4115" s="202"/>
      <c r="P4115" s="202"/>
      <c r="Q4115" s="203">
        <f t="shared" si="234"/>
        <v>0</v>
      </c>
      <c r="R4115" s="203">
        <f t="shared" si="235"/>
        <v>0</v>
      </c>
      <c r="S4115" s="213">
        <f>IF(M4115="nvt",0,IF(O4115&gt;0,VLOOKUP(M4115,'3-Productie normen'!A:K,VLOOKUP(O4115,'3-Productie normen'!$B$34:$C$35,2,FALSE),FALSE)))</f>
        <v>0</v>
      </c>
      <c r="T4115" s="213">
        <f t="shared" si="236"/>
        <v>0</v>
      </c>
      <c r="U4115" s="572"/>
    </row>
    <row r="4116" spans="1:21" ht="14.15" customHeight="1">
      <c r="A4116" s="231">
        <v>4116</v>
      </c>
      <c r="B4116" s="262" t="s">
        <v>97</v>
      </c>
      <c r="C4116" s="199" t="s">
        <v>3469</v>
      </c>
      <c r="D4116" s="199" t="s">
        <v>2493</v>
      </c>
      <c r="E4116" s="199" t="s">
        <v>3702</v>
      </c>
      <c r="F4116" s="199" t="s">
        <v>176</v>
      </c>
      <c r="G4116" s="199" t="s">
        <v>251</v>
      </c>
      <c r="H4116" s="199" t="s">
        <v>3724</v>
      </c>
      <c r="I4116" s="200" t="s">
        <v>133</v>
      </c>
      <c r="J4116" s="199" t="s">
        <v>222</v>
      </c>
      <c r="K4116" s="199" t="s">
        <v>223</v>
      </c>
      <c r="L4116" s="199" t="s">
        <v>387</v>
      </c>
      <c r="M4116" s="199" t="s">
        <v>138</v>
      </c>
      <c r="N4116" s="201">
        <v>3.7187999999999999</v>
      </c>
      <c r="O4116" s="202" t="s">
        <v>81</v>
      </c>
      <c r="P4116" s="202"/>
      <c r="Q4116" s="203">
        <f t="shared" si="234"/>
        <v>0</v>
      </c>
      <c r="R4116" s="203">
        <f t="shared" si="235"/>
        <v>0</v>
      </c>
      <c r="S4116" s="213">
        <f>IF(M4116="nvt",0,IF(O4116&gt;0,VLOOKUP(M4116,'3-Productie normen'!A:K,VLOOKUP(O4116,'3-Productie normen'!$B$34:$C$35,2,FALSE),FALSE)))</f>
        <v>0</v>
      </c>
      <c r="T4116" s="213">
        <f t="shared" si="236"/>
        <v>0</v>
      </c>
      <c r="U4116" s="572"/>
    </row>
    <row r="4117" spans="1:21" ht="14.15" customHeight="1">
      <c r="A4117" s="231">
        <v>4117</v>
      </c>
      <c r="B4117" s="262" t="s">
        <v>97</v>
      </c>
      <c r="C4117" s="199" t="s">
        <v>3469</v>
      </c>
      <c r="D4117" s="199" t="s">
        <v>2493</v>
      </c>
      <c r="E4117" s="199" t="s">
        <v>3702</v>
      </c>
      <c r="F4117" s="199" t="s">
        <v>176</v>
      </c>
      <c r="G4117" s="199" t="s">
        <v>251</v>
      </c>
      <c r="H4117" s="199" t="s">
        <v>3725</v>
      </c>
      <c r="I4117" s="200" t="s">
        <v>133</v>
      </c>
      <c r="J4117" s="199" t="s">
        <v>222</v>
      </c>
      <c r="K4117" s="199" t="s">
        <v>223</v>
      </c>
      <c r="L4117" s="199" t="s">
        <v>387</v>
      </c>
      <c r="M4117" s="199" t="s">
        <v>138</v>
      </c>
      <c r="N4117" s="201">
        <v>1.26</v>
      </c>
      <c r="O4117" s="202" t="s">
        <v>81</v>
      </c>
      <c r="P4117" s="202"/>
      <c r="Q4117" s="203">
        <f t="shared" si="234"/>
        <v>0</v>
      </c>
      <c r="R4117" s="203">
        <f t="shared" si="235"/>
        <v>0</v>
      </c>
      <c r="S4117" s="213">
        <f>IF(M4117="nvt",0,IF(O4117&gt;0,VLOOKUP(M4117,'3-Productie normen'!A:K,VLOOKUP(O4117,'3-Productie normen'!$B$34:$C$35,2,FALSE),FALSE)))</f>
        <v>0</v>
      </c>
      <c r="T4117" s="213">
        <f t="shared" si="236"/>
        <v>0</v>
      </c>
      <c r="U4117" s="572"/>
    </row>
    <row r="4118" spans="1:21" ht="14.15" customHeight="1">
      <c r="A4118" s="231">
        <v>4118</v>
      </c>
      <c r="B4118" s="262" t="s">
        <v>97</v>
      </c>
      <c r="C4118" s="199" t="s">
        <v>3469</v>
      </c>
      <c r="D4118" s="199" t="s">
        <v>2493</v>
      </c>
      <c r="E4118" s="199" t="s">
        <v>3702</v>
      </c>
      <c r="F4118" s="199" t="s">
        <v>176</v>
      </c>
      <c r="G4118" s="199" t="s">
        <v>251</v>
      </c>
      <c r="H4118" s="199" t="s">
        <v>3573</v>
      </c>
      <c r="I4118" s="200" t="s">
        <v>143</v>
      </c>
      <c r="J4118" s="199" t="s">
        <v>209</v>
      </c>
      <c r="K4118" s="199" t="s">
        <v>215</v>
      </c>
      <c r="L4118" s="199" t="s">
        <v>180</v>
      </c>
      <c r="M4118" s="199" t="s">
        <v>143</v>
      </c>
      <c r="N4118" s="201">
        <v>4.9702999999999999</v>
      </c>
      <c r="O4118" s="202"/>
      <c r="P4118" s="202"/>
      <c r="Q4118" s="203">
        <f t="shared" si="234"/>
        <v>0</v>
      </c>
      <c r="R4118" s="203">
        <f t="shared" si="235"/>
        <v>0</v>
      </c>
      <c r="S4118" s="213">
        <f>IF(M4118="nvt",0,IF(O4118&gt;0,VLOOKUP(M4118,'3-Productie normen'!A:K,VLOOKUP(O4118,'3-Productie normen'!$B$34:$C$35,2,FALSE),FALSE)))</f>
        <v>0</v>
      </c>
      <c r="T4118" s="213">
        <f t="shared" si="236"/>
        <v>0</v>
      </c>
      <c r="U4118" s="572"/>
    </row>
    <row r="4119" spans="1:21" ht="14.15" customHeight="1">
      <c r="A4119" s="231">
        <v>4119</v>
      </c>
      <c r="B4119" s="262" t="s">
        <v>97</v>
      </c>
      <c r="C4119" s="199" t="s">
        <v>3469</v>
      </c>
      <c r="D4119" s="199" t="s">
        <v>2493</v>
      </c>
      <c r="E4119" s="199" t="s">
        <v>3702</v>
      </c>
      <c r="F4119" s="199" t="s">
        <v>176</v>
      </c>
      <c r="G4119" s="199" t="s">
        <v>251</v>
      </c>
      <c r="H4119" s="199" t="s">
        <v>3726</v>
      </c>
      <c r="I4119" s="200" t="s">
        <v>143</v>
      </c>
      <c r="J4119" s="199" t="s">
        <v>209</v>
      </c>
      <c r="K4119" s="199" t="s">
        <v>210</v>
      </c>
      <c r="L4119" s="199" t="s">
        <v>180</v>
      </c>
      <c r="M4119" s="199" t="s">
        <v>143</v>
      </c>
      <c r="N4119" s="201">
        <v>3.84</v>
      </c>
      <c r="O4119" s="202"/>
      <c r="P4119" s="202"/>
      <c r="Q4119" s="203">
        <f t="shared" si="234"/>
        <v>0</v>
      </c>
      <c r="R4119" s="203">
        <f t="shared" si="235"/>
        <v>0</v>
      </c>
      <c r="S4119" s="213">
        <f>IF(M4119="nvt",0,IF(O4119&gt;0,VLOOKUP(M4119,'3-Productie normen'!A:K,VLOOKUP(O4119,'3-Productie normen'!$B$34:$C$35,2,FALSE),FALSE)))</f>
        <v>0</v>
      </c>
      <c r="T4119" s="213">
        <f t="shared" si="236"/>
        <v>0</v>
      </c>
      <c r="U4119" s="572"/>
    </row>
    <row r="4120" spans="1:21" ht="14.15" customHeight="1">
      <c r="A4120" s="231">
        <v>4120</v>
      </c>
      <c r="B4120" s="262" t="s">
        <v>97</v>
      </c>
      <c r="C4120" s="199" t="s">
        <v>3469</v>
      </c>
      <c r="D4120" s="199" t="s">
        <v>2493</v>
      </c>
      <c r="E4120" s="199" t="s">
        <v>3702</v>
      </c>
      <c r="F4120" s="199" t="s">
        <v>176</v>
      </c>
      <c r="G4120" s="199" t="s">
        <v>629</v>
      </c>
      <c r="H4120" s="199" t="s">
        <v>3727</v>
      </c>
      <c r="I4120" s="200" t="s">
        <v>143</v>
      </c>
      <c r="J4120" s="199" t="s">
        <v>209</v>
      </c>
      <c r="K4120" s="199" t="s">
        <v>220</v>
      </c>
      <c r="L4120" s="199" t="s">
        <v>180</v>
      </c>
      <c r="M4120" s="199" t="s">
        <v>143</v>
      </c>
      <c r="N4120" s="201">
        <v>24.241599999999998</v>
      </c>
      <c r="O4120" s="202"/>
      <c r="P4120" s="202"/>
      <c r="Q4120" s="203">
        <f t="shared" si="234"/>
        <v>0</v>
      </c>
      <c r="R4120" s="203">
        <f t="shared" si="235"/>
        <v>0</v>
      </c>
      <c r="S4120" s="213">
        <f>IF(M4120="nvt",0,IF(O4120&gt;0,VLOOKUP(M4120,'3-Productie normen'!A:K,VLOOKUP(O4120,'3-Productie normen'!$B$34:$C$35,2,FALSE),FALSE)))</f>
        <v>0</v>
      </c>
      <c r="T4120" s="213">
        <f t="shared" si="236"/>
        <v>0</v>
      </c>
      <c r="U4120" s="572"/>
    </row>
    <row r="4121" spans="1:21" ht="14.15" customHeight="1">
      <c r="A4121" s="232">
        <v>4121</v>
      </c>
      <c r="B4121" s="262" t="s">
        <v>97</v>
      </c>
      <c r="C4121" s="199" t="s">
        <v>3469</v>
      </c>
      <c r="D4121" s="199" t="s">
        <v>2493</v>
      </c>
      <c r="E4121" s="199" t="s">
        <v>3702</v>
      </c>
      <c r="F4121" s="199" t="s">
        <v>176</v>
      </c>
      <c r="G4121" s="199" t="s">
        <v>629</v>
      </c>
      <c r="H4121" s="199" t="s">
        <v>3728</v>
      </c>
      <c r="I4121" s="200" t="s">
        <v>143</v>
      </c>
      <c r="J4121" s="199" t="s">
        <v>209</v>
      </c>
      <c r="K4121" s="199" t="s">
        <v>213</v>
      </c>
      <c r="L4121" s="199" t="s">
        <v>263</v>
      </c>
      <c r="M4121" s="199" t="s">
        <v>143</v>
      </c>
      <c r="N4121" s="201">
        <v>31.103400000000001</v>
      </c>
      <c r="O4121" s="202"/>
      <c r="P4121" s="202"/>
      <c r="Q4121" s="203">
        <f t="shared" si="234"/>
        <v>0</v>
      </c>
      <c r="R4121" s="203">
        <f t="shared" si="235"/>
        <v>0</v>
      </c>
      <c r="S4121" s="213">
        <f>IF(M4121="nvt",0,IF(O4121&gt;0,VLOOKUP(M4121,'3-Productie normen'!A:K,VLOOKUP(O4121,'3-Productie normen'!$B$34:$C$35,2,FALSE),FALSE)))</f>
        <v>0</v>
      </c>
      <c r="T4121" s="213">
        <f t="shared" si="236"/>
        <v>0</v>
      </c>
      <c r="U4121" s="572"/>
    </row>
    <row r="4122" spans="1:21" ht="14.15" customHeight="1">
      <c r="A4122" s="231">
        <v>4122</v>
      </c>
      <c r="B4122" s="262" t="s">
        <v>97</v>
      </c>
      <c r="C4122" s="199" t="s">
        <v>3469</v>
      </c>
      <c r="D4122" s="199" t="s">
        <v>2493</v>
      </c>
      <c r="E4122" s="199" t="s">
        <v>3702</v>
      </c>
      <c r="F4122" s="199" t="s">
        <v>176</v>
      </c>
      <c r="G4122" s="199" t="s">
        <v>629</v>
      </c>
      <c r="H4122" s="199" t="s">
        <v>3729</v>
      </c>
      <c r="I4122" s="200" t="s">
        <v>143</v>
      </c>
      <c r="J4122" s="199" t="s">
        <v>209</v>
      </c>
      <c r="K4122" s="199" t="s">
        <v>213</v>
      </c>
      <c r="L4122" s="199" t="s">
        <v>263</v>
      </c>
      <c r="M4122" s="199" t="s">
        <v>143</v>
      </c>
      <c r="N4122" s="201">
        <v>89.409000000000006</v>
      </c>
      <c r="O4122" s="202"/>
      <c r="P4122" s="202"/>
      <c r="Q4122" s="203">
        <f t="shared" si="234"/>
        <v>0</v>
      </c>
      <c r="R4122" s="203">
        <f t="shared" si="235"/>
        <v>0</v>
      </c>
      <c r="S4122" s="213">
        <f>IF(M4122="nvt",0,IF(O4122&gt;0,VLOOKUP(M4122,'3-Productie normen'!A:K,VLOOKUP(O4122,'3-Productie normen'!$B$34:$C$35,2,FALSE),FALSE)))</f>
        <v>0</v>
      </c>
      <c r="T4122" s="213">
        <f t="shared" si="236"/>
        <v>0</v>
      </c>
      <c r="U4122" s="572"/>
    </row>
    <row r="4123" spans="1:21" ht="14.15" customHeight="1">
      <c r="A4123" s="231">
        <v>4123</v>
      </c>
      <c r="B4123" s="262" t="s">
        <v>97</v>
      </c>
      <c r="C4123" s="199" t="s">
        <v>3469</v>
      </c>
      <c r="D4123" s="199" t="s">
        <v>2493</v>
      </c>
      <c r="E4123" s="199" t="s">
        <v>3702</v>
      </c>
      <c r="F4123" s="199" t="s">
        <v>176</v>
      </c>
      <c r="G4123" s="199" t="s">
        <v>629</v>
      </c>
      <c r="H4123" s="199" t="s">
        <v>3730</v>
      </c>
      <c r="I4123" s="200" t="s">
        <v>143</v>
      </c>
      <c r="J4123" s="199" t="s">
        <v>179</v>
      </c>
      <c r="K4123" s="199" t="s">
        <v>235</v>
      </c>
      <c r="L4123" s="199" t="s">
        <v>263</v>
      </c>
      <c r="M4123" s="199" t="s">
        <v>143</v>
      </c>
      <c r="N4123" s="201">
        <v>19.024000000000001</v>
      </c>
      <c r="O4123" s="202"/>
      <c r="P4123" s="202"/>
      <c r="Q4123" s="203">
        <f t="shared" si="234"/>
        <v>0</v>
      </c>
      <c r="R4123" s="203">
        <f t="shared" si="235"/>
        <v>0</v>
      </c>
      <c r="S4123" s="213">
        <f>IF(M4123="nvt",0,IF(O4123&gt;0,VLOOKUP(M4123,'3-Productie normen'!A:K,VLOOKUP(O4123,'3-Productie normen'!$B$34:$C$35,2,FALSE),FALSE)))</f>
        <v>0</v>
      </c>
      <c r="T4123" s="213">
        <f t="shared" si="236"/>
        <v>0</v>
      </c>
      <c r="U4123" s="572"/>
    </row>
    <row r="4124" spans="1:21" ht="14.15" customHeight="1">
      <c r="A4124" s="231">
        <v>4124</v>
      </c>
      <c r="B4124" s="262" t="s">
        <v>97</v>
      </c>
      <c r="C4124" s="199" t="s">
        <v>3469</v>
      </c>
      <c r="D4124" s="199" t="s">
        <v>2493</v>
      </c>
      <c r="E4124" s="199" t="s">
        <v>3702</v>
      </c>
      <c r="F4124" s="199" t="s">
        <v>176</v>
      </c>
      <c r="G4124" s="199" t="s">
        <v>629</v>
      </c>
      <c r="H4124" s="199" t="s">
        <v>3731</v>
      </c>
      <c r="I4124" s="200" t="s">
        <v>143</v>
      </c>
      <c r="J4124" s="199" t="s">
        <v>209</v>
      </c>
      <c r="K4124" s="199" t="s">
        <v>215</v>
      </c>
      <c r="L4124" s="199" t="s">
        <v>180</v>
      </c>
      <c r="M4124" s="199" t="s">
        <v>143</v>
      </c>
      <c r="N4124" s="201">
        <v>4.2426000000000004</v>
      </c>
      <c r="O4124" s="202"/>
      <c r="P4124" s="202"/>
      <c r="Q4124" s="203">
        <f t="shared" si="234"/>
        <v>0</v>
      </c>
      <c r="R4124" s="203">
        <f t="shared" si="235"/>
        <v>0</v>
      </c>
      <c r="S4124" s="213">
        <f>IF(M4124="nvt",0,IF(O4124&gt;0,VLOOKUP(M4124,'3-Productie normen'!A:K,VLOOKUP(O4124,'3-Productie normen'!$B$34:$C$35,2,FALSE),FALSE)))</f>
        <v>0</v>
      </c>
      <c r="T4124" s="213">
        <f t="shared" si="236"/>
        <v>0</v>
      </c>
      <c r="U4124" s="572"/>
    </row>
    <row r="4125" spans="1:21" ht="14.15" customHeight="1">
      <c r="A4125" s="231">
        <v>4125</v>
      </c>
      <c r="B4125" s="262" t="s">
        <v>97</v>
      </c>
      <c r="C4125" s="199" t="s">
        <v>3469</v>
      </c>
      <c r="D4125" s="199" t="s">
        <v>2493</v>
      </c>
      <c r="E4125" s="199" t="s">
        <v>3702</v>
      </c>
      <c r="F4125" s="199" t="s">
        <v>176</v>
      </c>
      <c r="G4125" s="199" t="s">
        <v>629</v>
      </c>
      <c r="H4125" s="199" t="s">
        <v>3732</v>
      </c>
      <c r="I4125" s="200" t="s">
        <v>143</v>
      </c>
      <c r="J4125" s="199" t="s">
        <v>209</v>
      </c>
      <c r="K4125" s="199" t="s">
        <v>213</v>
      </c>
      <c r="L4125" s="199" t="s">
        <v>263</v>
      </c>
      <c r="M4125" s="199" t="s">
        <v>143</v>
      </c>
      <c r="N4125" s="201">
        <v>3.8418000000000001</v>
      </c>
      <c r="O4125" s="202"/>
      <c r="P4125" s="202"/>
      <c r="Q4125" s="203">
        <f t="shared" si="234"/>
        <v>0</v>
      </c>
      <c r="R4125" s="203">
        <f t="shared" si="235"/>
        <v>0</v>
      </c>
      <c r="S4125" s="213">
        <f>IF(M4125="nvt",0,IF(O4125&gt;0,VLOOKUP(M4125,'3-Productie normen'!A:K,VLOOKUP(O4125,'3-Productie normen'!$B$34:$C$35,2,FALSE),FALSE)))</f>
        <v>0</v>
      </c>
      <c r="T4125" s="213">
        <f t="shared" si="236"/>
        <v>0</v>
      </c>
      <c r="U4125" s="572"/>
    </row>
    <row r="4126" spans="1:21" ht="14.15" customHeight="1">
      <c r="A4126" s="231">
        <v>4126</v>
      </c>
      <c r="B4126" s="262" t="s">
        <v>97</v>
      </c>
      <c r="C4126" s="199" t="s">
        <v>3469</v>
      </c>
      <c r="D4126" s="199" t="s">
        <v>2493</v>
      </c>
      <c r="E4126" s="199" t="s">
        <v>3733</v>
      </c>
      <c r="F4126" s="199" t="s">
        <v>176</v>
      </c>
      <c r="G4126" s="199" t="s">
        <v>377</v>
      </c>
      <c r="H4126" s="199" t="s">
        <v>378</v>
      </c>
      <c r="I4126" s="200" t="s">
        <v>125</v>
      </c>
      <c r="J4126" s="199" t="s">
        <v>222</v>
      </c>
      <c r="K4126" s="199" t="s">
        <v>240</v>
      </c>
      <c r="L4126" s="199" t="s">
        <v>197</v>
      </c>
      <c r="M4126" s="199" t="s">
        <v>124</v>
      </c>
      <c r="N4126" s="201">
        <v>11.13</v>
      </c>
      <c r="O4126" s="202" t="s">
        <v>81</v>
      </c>
      <c r="P4126" s="202"/>
      <c r="Q4126" s="203">
        <f t="shared" si="234"/>
        <v>0</v>
      </c>
      <c r="R4126" s="203">
        <f t="shared" si="235"/>
        <v>0</v>
      </c>
      <c r="S4126" s="213">
        <f>IF(M4126="nvt",0,IF(O4126&gt;0,VLOOKUP(M4126,'3-Productie normen'!A:K,VLOOKUP(O4126,'3-Productie normen'!$B$34:$C$35,2,FALSE),FALSE)))</f>
        <v>0</v>
      </c>
      <c r="T4126" s="213">
        <f t="shared" si="236"/>
        <v>0</v>
      </c>
      <c r="U4126" s="572"/>
    </row>
    <row r="4127" spans="1:21" ht="14.15" customHeight="1">
      <c r="A4127" s="231">
        <v>4127</v>
      </c>
      <c r="B4127" s="262" t="s">
        <v>97</v>
      </c>
      <c r="C4127" s="199" t="s">
        <v>3469</v>
      </c>
      <c r="D4127" s="199" t="s">
        <v>2493</v>
      </c>
      <c r="E4127" s="199" t="s">
        <v>3733</v>
      </c>
      <c r="F4127" s="199" t="s">
        <v>176</v>
      </c>
      <c r="G4127" s="199" t="s">
        <v>377</v>
      </c>
      <c r="H4127" s="199" t="s">
        <v>382</v>
      </c>
      <c r="I4127" s="200" t="s">
        <v>125</v>
      </c>
      <c r="J4127" s="199" t="s">
        <v>222</v>
      </c>
      <c r="K4127" s="199" t="s">
        <v>240</v>
      </c>
      <c r="L4127" s="199" t="s">
        <v>253</v>
      </c>
      <c r="M4127" s="199" t="s">
        <v>124</v>
      </c>
      <c r="N4127" s="201">
        <v>93.0625</v>
      </c>
      <c r="O4127" s="202" t="s">
        <v>81</v>
      </c>
      <c r="P4127" s="202"/>
      <c r="Q4127" s="203">
        <f t="shared" si="234"/>
        <v>0</v>
      </c>
      <c r="R4127" s="203">
        <f t="shared" si="235"/>
        <v>0</v>
      </c>
      <c r="S4127" s="213">
        <f>IF(M4127="nvt",0,IF(O4127&gt;0,VLOOKUP(M4127,'3-Productie normen'!A:K,VLOOKUP(O4127,'3-Productie normen'!$B$34:$C$35,2,FALSE),FALSE)))</f>
        <v>0</v>
      </c>
      <c r="T4127" s="213">
        <f t="shared" si="236"/>
        <v>0</v>
      </c>
      <c r="U4127" s="572"/>
    </row>
    <row r="4128" spans="1:21" ht="14.15" customHeight="1">
      <c r="A4128" s="231">
        <v>4128</v>
      </c>
      <c r="B4128" s="262" t="s">
        <v>97</v>
      </c>
      <c r="C4128" s="199" t="s">
        <v>3469</v>
      </c>
      <c r="D4128" s="199" t="s">
        <v>2493</v>
      </c>
      <c r="E4128" s="199" t="s">
        <v>3733</v>
      </c>
      <c r="F4128" s="199" t="s">
        <v>176</v>
      </c>
      <c r="G4128" s="199" t="s">
        <v>377</v>
      </c>
      <c r="H4128" s="199" t="s">
        <v>383</v>
      </c>
      <c r="I4128" s="200" t="s">
        <v>133</v>
      </c>
      <c r="J4128" s="199" t="s">
        <v>222</v>
      </c>
      <c r="K4128" s="199" t="s">
        <v>223</v>
      </c>
      <c r="L4128" s="199" t="s">
        <v>387</v>
      </c>
      <c r="M4128" s="199" t="s">
        <v>138</v>
      </c>
      <c r="N4128" s="201">
        <v>2.7707000000000002</v>
      </c>
      <c r="O4128" s="202" t="s">
        <v>81</v>
      </c>
      <c r="P4128" s="202"/>
      <c r="Q4128" s="203">
        <f t="shared" si="234"/>
        <v>0</v>
      </c>
      <c r="R4128" s="203">
        <f t="shared" si="235"/>
        <v>0</v>
      </c>
      <c r="S4128" s="213">
        <f>IF(M4128="nvt",0,IF(O4128&gt;0,VLOOKUP(M4128,'3-Productie normen'!A:K,VLOOKUP(O4128,'3-Productie normen'!$B$34:$C$35,2,FALSE),FALSE)))</f>
        <v>0</v>
      </c>
      <c r="T4128" s="213">
        <f t="shared" si="236"/>
        <v>0</v>
      </c>
      <c r="U4128" s="572"/>
    </row>
    <row r="4129" spans="1:21" ht="14.15" customHeight="1">
      <c r="A4129" s="232">
        <v>4129</v>
      </c>
      <c r="B4129" s="262" t="s">
        <v>97</v>
      </c>
      <c r="C4129" s="199" t="s">
        <v>3469</v>
      </c>
      <c r="D4129" s="199" t="s">
        <v>2493</v>
      </c>
      <c r="E4129" s="199" t="s">
        <v>3733</v>
      </c>
      <c r="F4129" s="199" t="s">
        <v>176</v>
      </c>
      <c r="G4129" s="199" t="s">
        <v>377</v>
      </c>
      <c r="H4129" s="199" t="s">
        <v>384</v>
      </c>
      <c r="I4129" s="200" t="s">
        <v>133</v>
      </c>
      <c r="J4129" s="199" t="s">
        <v>222</v>
      </c>
      <c r="K4129" s="199" t="s">
        <v>223</v>
      </c>
      <c r="L4129" s="199" t="s">
        <v>387</v>
      </c>
      <c r="M4129" s="199" t="s">
        <v>138</v>
      </c>
      <c r="N4129" s="201">
        <v>4.2126999999999999</v>
      </c>
      <c r="O4129" s="202" t="s">
        <v>81</v>
      </c>
      <c r="P4129" s="202"/>
      <c r="Q4129" s="203">
        <f t="shared" si="234"/>
        <v>0</v>
      </c>
      <c r="R4129" s="203">
        <f t="shared" si="235"/>
        <v>0</v>
      </c>
      <c r="S4129" s="213">
        <f>IF(M4129="nvt",0,IF(O4129&gt;0,VLOOKUP(M4129,'3-Productie normen'!A:K,VLOOKUP(O4129,'3-Productie normen'!$B$34:$C$35,2,FALSE),FALSE)))</f>
        <v>0</v>
      </c>
      <c r="T4129" s="213">
        <f t="shared" si="236"/>
        <v>0</v>
      </c>
      <c r="U4129" s="572"/>
    </row>
    <row r="4130" spans="1:21" ht="14.15" customHeight="1">
      <c r="A4130" s="231">
        <v>4130</v>
      </c>
      <c r="B4130" s="262" t="s">
        <v>97</v>
      </c>
      <c r="C4130" s="199" t="s">
        <v>3469</v>
      </c>
      <c r="D4130" s="199" t="s">
        <v>2493</v>
      </c>
      <c r="E4130" s="199" t="s">
        <v>3733</v>
      </c>
      <c r="F4130" s="199" t="s">
        <v>176</v>
      </c>
      <c r="G4130" s="199" t="s">
        <v>377</v>
      </c>
      <c r="H4130" s="199" t="s">
        <v>385</v>
      </c>
      <c r="I4130" s="207" t="s">
        <v>123</v>
      </c>
      <c r="J4130" s="199" t="s">
        <v>179</v>
      </c>
      <c r="K4130" s="199" t="s">
        <v>187</v>
      </c>
      <c r="L4130" s="199" t="s">
        <v>253</v>
      </c>
      <c r="M4130" s="199" t="s">
        <v>141</v>
      </c>
      <c r="N4130" s="201">
        <v>20.576699999999999</v>
      </c>
      <c r="O4130" s="202" t="s">
        <v>81</v>
      </c>
      <c r="P4130" s="202"/>
      <c r="Q4130" s="203">
        <f t="shared" si="234"/>
        <v>0</v>
      </c>
      <c r="R4130" s="203">
        <f t="shared" si="235"/>
        <v>0</v>
      </c>
      <c r="S4130" s="213">
        <f>IF(M4130="nvt",0,IF(O4130&gt;0,VLOOKUP(M4130,'3-Productie normen'!A:K,VLOOKUP(O4130,'3-Productie normen'!$B$34:$C$35,2,FALSE),FALSE)))</f>
        <v>0</v>
      </c>
      <c r="T4130" s="213">
        <f t="shared" si="236"/>
        <v>0</v>
      </c>
      <c r="U4130" s="572"/>
    </row>
    <row r="4131" spans="1:21" ht="14.15" customHeight="1">
      <c r="A4131" s="231">
        <v>4131</v>
      </c>
      <c r="B4131" s="262" t="s">
        <v>97</v>
      </c>
      <c r="C4131" s="199" t="s">
        <v>3469</v>
      </c>
      <c r="D4131" s="199" t="s">
        <v>2493</v>
      </c>
      <c r="E4131" s="199" t="s">
        <v>3733</v>
      </c>
      <c r="F4131" s="199" t="s">
        <v>176</v>
      </c>
      <c r="G4131" s="199" t="s">
        <v>377</v>
      </c>
      <c r="H4131" s="199" t="s">
        <v>386</v>
      </c>
      <c r="I4131" s="207" t="s">
        <v>123</v>
      </c>
      <c r="J4131" s="199" t="s">
        <v>179</v>
      </c>
      <c r="K4131" s="199" t="s">
        <v>187</v>
      </c>
      <c r="L4131" s="199" t="s">
        <v>253</v>
      </c>
      <c r="M4131" s="199" t="s">
        <v>141</v>
      </c>
      <c r="N4131" s="201">
        <v>20.970700000000001</v>
      </c>
      <c r="O4131" s="202" t="s">
        <v>81</v>
      </c>
      <c r="P4131" s="202"/>
      <c r="Q4131" s="203">
        <f t="shared" si="234"/>
        <v>0</v>
      </c>
      <c r="R4131" s="203">
        <f t="shared" si="235"/>
        <v>0</v>
      </c>
      <c r="S4131" s="213">
        <f>IF(M4131="nvt",0,IF(O4131&gt;0,VLOOKUP(M4131,'3-Productie normen'!A:K,VLOOKUP(O4131,'3-Productie normen'!$B$34:$C$35,2,FALSE),FALSE)))</f>
        <v>0</v>
      </c>
      <c r="T4131" s="213">
        <f t="shared" si="236"/>
        <v>0</v>
      </c>
      <c r="U4131" s="572"/>
    </row>
    <row r="4132" spans="1:21" ht="14.15" customHeight="1">
      <c r="A4132" s="231">
        <v>4132</v>
      </c>
      <c r="B4132" s="262" t="s">
        <v>97</v>
      </c>
      <c r="C4132" s="199" t="s">
        <v>3469</v>
      </c>
      <c r="D4132" s="199" t="s">
        <v>2493</v>
      </c>
      <c r="E4132" s="199" t="s">
        <v>3733</v>
      </c>
      <c r="F4132" s="199" t="s">
        <v>176</v>
      </c>
      <c r="G4132" s="199" t="s">
        <v>377</v>
      </c>
      <c r="H4132" s="199" t="s">
        <v>3690</v>
      </c>
      <c r="I4132" s="200" t="s">
        <v>130</v>
      </c>
      <c r="J4132" s="199" t="s">
        <v>222</v>
      </c>
      <c r="K4132" s="199" t="s">
        <v>237</v>
      </c>
      <c r="L4132" s="199" t="s">
        <v>258</v>
      </c>
      <c r="M4132" s="199" t="s">
        <v>238</v>
      </c>
      <c r="N4132" s="201">
        <v>67.188999999999993</v>
      </c>
      <c r="O4132" s="202" t="s">
        <v>81</v>
      </c>
      <c r="P4132" s="202"/>
      <c r="Q4132" s="203">
        <f t="shared" si="234"/>
        <v>0</v>
      </c>
      <c r="R4132" s="203">
        <f t="shared" si="235"/>
        <v>0</v>
      </c>
      <c r="S4132" s="213">
        <f>IF(M4132="nvt",0,IF(O4132&gt;0,VLOOKUP(M4132,'3-Productie normen'!A:K,VLOOKUP(O4132,'3-Productie normen'!$B$34:$C$35,2,FALSE),FALSE)))</f>
        <v>0</v>
      </c>
      <c r="T4132" s="213">
        <f t="shared" si="236"/>
        <v>0</v>
      </c>
      <c r="U4132" s="572"/>
    </row>
    <row r="4133" spans="1:21" ht="14.15" customHeight="1">
      <c r="A4133" s="231">
        <v>4133</v>
      </c>
      <c r="B4133" s="262" t="s">
        <v>97</v>
      </c>
      <c r="C4133" s="199" t="s">
        <v>3469</v>
      </c>
      <c r="D4133" s="199" t="s">
        <v>2493</v>
      </c>
      <c r="E4133" s="199" t="s">
        <v>3733</v>
      </c>
      <c r="F4133" s="199" t="s">
        <v>176</v>
      </c>
      <c r="G4133" s="199" t="s">
        <v>377</v>
      </c>
      <c r="H4133" s="199" t="s">
        <v>3691</v>
      </c>
      <c r="I4133" s="200" t="s">
        <v>127</v>
      </c>
      <c r="J4133" s="199" t="s">
        <v>379</v>
      </c>
      <c r="K4133" s="199" t="s">
        <v>379</v>
      </c>
      <c r="L4133" s="199" t="s">
        <v>258</v>
      </c>
      <c r="M4133" s="199" t="s">
        <v>128</v>
      </c>
      <c r="N4133" s="201">
        <v>87.8613</v>
      </c>
      <c r="O4133" s="202">
        <v>255</v>
      </c>
      <c r="P4133" s="202"/>
      <c r="Q4133" s="203">
        <f t="shared" si="234"/>
        <v>0</v>
      </c>
      <c r="R4133" s="203">
        <f t="shared" si="235"/>
        <v>0</v>
      </c>
      <c r="S4133" s="213">
        <f>IF(M4133="nvt",0,IF(O4133&gt;0,VLOOKUP(M4133,'3-Productie normen'!A:K,VLOOKUP(O4133,'3-Productie normen'!$B$34:$C$35,2,FALSE),FALSE)))</f>
        <v>0</v>
      </c>
      <c r="T4133" s="213">
        <f t="shared" si="236"/>
        <v>0</v>
      </c>
      <c r="U4133" s="572"/>
    </row>
    <row r="4134" spans="1:21" ht="14.15" customHeight="1">
      <c r="A4134" s="231">
        <v>4134</v>
      </c>
      <c r="B4134" s="262" t="s">
        <v>97</v>
      </c>
      <c r="C4134" s="199" t="s">
        <v>3469</v>
      </c>
      <c r="D4134" s="199" t="s">
        <v>2493</v>
      </c>
      <c r="E4134" s="199" t="s">
        <v>3733</v>
      </c>
      <c r="F4134" s="199" t="s">
        <v>176</v>
      </c>
      <c r="G4134" s="199" t="s">
        <v>377</v>
      </c>
      <c r="H4134" s="199" t="s">
        <v>391</v>
      </c>
      <c r="I4134" s="200" t="s">
        <v>127</v>
      </c>
      <c r="J4134" s="199" t="s">
        <v>379</v>
      </c>
      <c r="K4134" s="199" t="s">
        <v>379</v>
      </c>
      <c r="L4134" s="199" t="s">
        <v>258</v>
      </c>
      <c r="M4134" s="199" t="s">
        <v>128</v>
      </c>
      <c r="N4134" s="201">
        <v>6.3453999999999997</v>
      </c>
      <c r="O4134" s="202">
        <v>255</v>
      </c>
      <c r="P4134" s="202"/>
      <c r="Q4134" s="203">
        <f t="shared" si="234"/>
        <v>0</v>
      </c>
      <c r="R4134" s="203">
        <f t="shared" si="235"/>
        <v>0</v>
      </c>
      <c r="S4134" s="213">
        <f>IF(M4134="nvt",0,IF(O4134&gt;0,VLOOKUP(M4134,'3-Productie normen'!A:K,VLOOKUP(O4134,'3-Productie normen'!$B$34:$C$35,2,FALSE),FALSE)))</f>
        <v>0</v>
      </c>
      <c r="T4134" s="213">
        <f t="shared" si="236"/>
        <v>0</v>
      </c>
      <c r="U4134" s="572"/>
    </row>
    <row r="4135" spans="1:21" ht="14.15" customHeight="1">
      <c r="A4135" s="231">
        <v>4135</v>
      </c>
      <c r="B4135" s="262" t="s">
        <v>97</v>
      </c>
      <c r="C4135" s="199" t="s">
        <v>3469</v>
      </c>
      <c r="D4135" s="199" t="s">
        <v>2493</v>
      </c>
      <c r="E4135" s="199" t="s">
        <v>3733</v>
      </c>
      <c r="F4135" s="199" t="s">
        <v>176</v>
      </c>
      <c r="G4135" s="199" t="s">
        <v>377</v>
      </c>
      <c r="H4135" s="199" t="s">
        <v>392</v>
      </c>
      <c r="I4135" s="200" t="s">
        <v>127</v>
      </c>
      <c r="J4135" s="199" t="s">
        <v>379</v>
      </c>
      <c r="K4135" s="199" t="s">
        <v>379</v>
      </c>
      <c r="L4135" s="199" t="s">
        <v>258</v>
      </c>
      <c r="M4135" s="199" t="s">
        <v>128</v>
      </c>
      <c r="N4135" s="201">
        <v>15.781700000000001</v>
      </c>
      <c r="O4135" s="202">
        <v>255</v>
      </c>
      <c r="P4135" s="202"/>
      <c r="Q4135" s="203">
        <f t="shared" si="234"/>
        <v>0</v>
      </c>
      <c r="R4135" s="203">
        <f t="shared" si="235"/>
        <v>0</v>
      </c>
      <c r="S4135" s="213">
        <f>IF(M4135="nvt",0,IF(O4135&gt;0,VLOOKUP(M4135,'3-Productie normen'!A:K,VLOOKUP(O4135,'3-Productie normen'!$B$34:$C$35,2,FALSE),FALSE)))</f>
        <v>0</v>
      </c>
      <c r="T4135" s="213">
        <f t="shared" si="236"/>
        <v>0</v>
      </c>
      <c r="U4135" s="572"/>
    </row>
    <row r="4136" spans="1:21" ht="14.15" customHeight="1">
      <c r="A4136" s="231">
        <v>4136</v>
      </c>
      <c r="B4136" s="262" t="s">
        <v>97</v>
      </c>
      <c r="C4136" s="199" t="s">
        <v>3469</v>
      </c>
      <c r="D4136" s="199" t="s">
        <v>2493</v>
      </c>
      <c r="E4136" s="199" t="s">
        <v>3733</v>
      </c>
      <c r="F4136" s="199" t="s">
        <v>176</v>
      </c>
      <c r="G4136" s="199" t="s">
        <v>377</v>
      </c>
      <c r="H4136" s="199" t="s">
        <v>393</v>
      </c>
      <c r="I4136" s="200" t="s">
        <v>143</v>
      </c>
      <c r="J4136" s="199" t="s">
        <v>379</v>
      </c>
      <c r="K4136" s="199" t="s">
        <v>379</v>
      </c>
      <c r="L4136" s="199" t="s">
        <v>143</v>
      </c>
      <c r="M4136" s="199" t="s">
        <v>143</v>
      </c>
      <c r="N4136" s="201">
        <v>51.790100000000002</v>
      </c>
      <c r="O4136" s="202"/>
      <c r="P4136" s="202"/>
      <c r="Q4136" s="203">
        <f t="shared" si="234"/>
        <v>0</v>
      </c>
      <c r="R4136" s="203">
        <f t="shared" si="235"/>
        <v>0</v>
      </c>
      <c r="S4136" s="213">
        <f>IF(M4136="nvt",0,IF(O4136&gt;0,VLOOKUP(M4136,'3-Productie normen'!A:K,VLOOKUP(O4136,'3-Productie normen'!$B$34:$C$35,2,FALSE),FALSE)))</f>
        <v>0</v>
      </c>
      <c r="T4136" s="213">
        <f t="shared" si="236"/>
        <v>0</v>
      </c>
      <c r="U4136" s="572"/>
    </row>
    <row r="4137" spans="1:21" ht="14.15" customHeight="1">
      <c r="A4137" s="232">
        <v>4137</v>
      </c>
      <c r="B4137" s="262" t="s">
        <v>97</v>
      </c>
      <c r="C4137" s="199" t="s">
        <v>3469</v>
      </c>
      <c r="D4137" s="199" t="s">
        <v>2493</v>
      </c>
      <c r="E4137" s="199" t="s">
        <v>3733</v>
      </c>
      <c r="F4137" s="199" t="s">
        <v>176</v>
      </c>
      <c r="G4137" s="199" t="s">
        <v>377</v>
      </c>
      <c r="H4137" s="199" t="s">
        <v>394</v>
      </c>
      <c r="I4137" s="200" t="s">
        <v>127</v>
      </c>
      <c r="J4137" s="199" t="s">
        <v>209</v>
      </c>
      <c r="K4137" s="199" t="s">
        <v>220</v>
      </c>
      <c r="L4137" s="199" t="s">
        <v>258</v>
      </c>
      <c r="M4137" s="199" t="s">
        <v>128</v>
      </c>
      <c r="N4137" s="201">
        <v>23.828099999999999</v>
      </c>
      <c r="O4137" s="202">
        <v>255</v>
      </c>
      <c r="P4137" s="202"/>
      <c r="Q4137" s="203">
        <f t="shared" si="234"/>
        <v>0</v>
      </c>
      <c r="R4137" s="203">
        <f t="shared" si="235"/>
        <v>0</v>
      </c>
      <c r="S4137" s="213">
        <f>IF(M4137="nvt",0,IF(O4137&gt;0,VLOOKUP(M4137,'3-Productie normen'!A:K,VLOOKUP(O4137,'3-Productie normen'!$B$34:$C$35,2,FALSE),FALSE)))</f>
        <v>0</v>
      </c>
      <c r="T4137" s="213">
        <f t="shared" si="236"/>
        <v>0</v>
      </c>
      <c r="U4137" s="572"/>
    </row>
    <row r="4138" spans="1:21" ht="14.15" customHeight="1">
      <c r="A4138" s="231">
        <v>4138</v>
      </c>
      <c r="B4138" s="262" t="s">
        <v>97</v>
      </c>
      <c r="C4138" s="199" t="s">
        <v>3469</v>
      </c>
      <c r="D4138" s="199" t="s">
        <v>2493</v>
      </c>
      <c r="E4138" s="199" t="s">
        <v>3733</v>
      </c>
      <c r="F4138" s="199" t="s">
        <v>176</v>
      </c>
      <c r="G4138" s="199" t="s">
        <v>377</v>
      </c>
      <c r="H4138" s="199" t="s">
        <v>3734</v>
      </c>
      <c r="I4138" s="200" t="s">
        <v>127</v>
      </c>
      <c r="J4138" s="199" t="s">
        <v>379</v>
      </c>
      <c r="K4138" s="199" t="s">
        <v>379</v>
      </c>
      <c r="L4138" s="199" t="s">
        <v>258</v>
      </c>
      <c r="M4138" s="199" t="s">
        <v>128</v>
      </c>
      <c r="N4138" s="201">
        <v>111.11879999999999</v>
      </c>
      <c r="O4138" s="202">
        <v>255</v>
      </c>
      <c r="P4138" s="202"/>
      <c r="Q4138" s="203">
        <f t="shared" si="234"/>
        <v>0</v>
      </c>
      <c r="R4138" s="203">
        <f t="shared" si="235"/>
        <v>0</v>
      </c>
      <c r="S4138" s="213">
        <f>IF(M4138="nvt",0,IF(O4138&gt;0,VLOOKUP(M4138,'3-Productie normen'!A:K,VLOOKUP(O4138,'3-Productie normen'!$B$34:$C$35,2,FALSE),FALSE)))</f>
        <v>0</v>
      </c>
      <c r="T4138" s="213">
        <f t="shared" si="236"/>
        <v>0</v>
      </c>
      <c r="U4138" s="572"/>
    </row>
    <row r="4139" spans="1:21" ht="14.15" customHeight="1">
      <c r="A4139" s="231">
        <v>4139</v>
      </c>
      <c r="B4139" s="262" t="s">
        <v>97</v>
      </c>
      <c r="C4139" s="199" t="s">
        <v>3469</v>
      </c>
      <c r="D4139" s="199" t="s">
        <v>2493</v>
      </c>
      <c r="E4139" s="199" t="s">
        <v>3733</v>
      </c>
      <c r="F4139" s="199" t="s">
        <v>176</v>
      </c>
      <c r="G4139" s="199" t="s">
        <v>377</v>
      </c>
      <c r="H4139" s="199" t="s">
        <v>396</v>
      </c>
      <c r="I4139" s="200" t="s">
        <v>127</v>
      </c>
      <c r="J4139" s="199" t="s">
        <v>379</v>
      </c>
      <c r="K4139" s="199" t="s">
        <v>379</v>
      </c>
      <c r="L4139" s="199" t="s">
        <v>258</v>
      </c>
      <c r="M4139" s="199" t="s">
        <v>128</v>
      </c>
      <c r="N4139" s="201">
        <v>85.576999999999998</v>
      </c>
      <c r="O4139" s="202">
        <v>255</v>
      </c>
      <c r="P4139" s="202"/>
      <c r="Q4139" s="203">
        <f t="shared" si="234"/>
        <v>0</v>
      </c>
      <c r="R4139" s="203">
        <f t="shared" si="235"/>
        <v>0</v>
      </c>
      <c r="S4139" s="213">
        <f>IF(M4139="nvt",0,IF(O4139&gt;0,VLOOKUP(M4139,'3-Productie normen'!A:K,VLOOKUP(O4139,'3-Productie normen'!$B$34:$C$35,2,FALSE),FALSE)))</f>
        <v>0</v>
      </c>
      <c r="T4139" s="213">
        <f t="shared" si="236"/>
        <v>0</v>
      </c>
      <c r="U4139" s="572"/>
    </row>
    <row r="4140" spans="1:21" ht="14.15" customHeight="1">
      <c r="A4140" s="231">
        <v>4140</v>
      </c>
      <c r="B4140" s="262" t="s">
        <v>97</v>
      </c>
      <c r="C4140" s="199" t="s">
        <v>3469</v>
      </c>
      <c r="D4140" s="199" t="s">
        <v>2493</v>
      </c>
      <c r="E4140" s="199" t="s">
        <v>3733</v>
      </c>
      <c r="F4140" s="199" t="s">
        <v>176</v>
      </c>
      <c r="G4140" s="199" t="s">
        <v>377</v>
      </c>
      <c r="H4140" s="199" t="s">
        <v>2529</v>
      </c>
      <c r="I4140" s="200" t="s">
        <v>127</v>
      </c>
      <c r="J4140" s="199" t="s">
        <v>379</v>
      </c>
      <c r="K4140" s="199" t="s">
        <v>379</v>
      </c>
      <c r="L4140" s="199" t="s">
        <v>258</v>
      </c>
      <c r="M4140" s="199" t="s">
        <v>128</v>
      </c>
      <c r="N4140" s="201">
        <v>159.1671</v>
      </c>
      <c r="O4140" s="202">
        <v>255</v>
      </c>
      <c r="P4140" s="202"/>
      <c r="Q4140" s="203">
        <f t="shared" si="234"/>
        <v>0</v>
      </c>
      <c r="R4140" s="203">
        <f t="shared" si="235"/>
        <v>0</v>
      </c>
      <c r="S4140" s="213">
        <f>IF(M4140="nvt",0,IF(O4140&gt;0,VLOOKUP(M4140,'3-Productie normen'!A:K,VLOOKUP(O4140,'3-Productie normen'!$B$34:$C$35,2,FALSE),FALSE)))</f>
        <v>0</v>
      </c>
      <c r="T4140" s="213">
        <f t="shared" si="236"/>
        <v>0</v>
      </c>
      <c r="U4140" s="572"/>
    </row>
    <row r="4141" spans="1:21" ht="14.15" customHeight="1">
      <c r="A4141" s="231">
        <v>4141</v>
      </c>
      <c r="B4141" s="262" t="s">
        <v>97</v>
      </c>
      <c r="C4141" s="199" t="s">
        <v>3469</v>
      </c>
      <c r="D4141" s="199" t="s">
        <v>2493</v>
      </c>
      <c r="E4141" s="199" t="s">
        <v>3733</v>
      </c>
      <c r="F4141" s="199" t="s">
        <v>176</v>
      </c>
      <c r="G4141" s="199" t="s">
        <v>377</v>
      </c>
      <c r="H4141" s="199" t="s">
        <v>3735</v>
      </c>
      <c r="I4141" s="200" t="s">
        <v>130</v>
      </c>
      <c r="J4141" s="199" t="s">
        <v>209</v>
      </c>
      <c r="K4141" s="199" t="s">
        <v>215</v>
      </c>
      <c r="L4141" s="199" t="s">
        <v>258</v>
      </c>
      <c r="M4141" s="199" t="s">
        <v>134</v>
      </c>
      <c r="N4141" s="201">
        <v>7.5244</v>
      </c>
      <c r="O4141" s="202" t="s">
        <v>81</v>
      </c>
      <c r="P4141" s="202"/>
      <c r="Q4141" s="203">
        <f t="shared" si="234"/>
        <v>0</v>
      </c>
      <c r="R4141" s="203">
        <f t="shared" si="235"/>
        <v>0</v>
      </c>
      <c r="S4141" s="213">
        <f>IF(M4141="nvt",0,IF(O4141&gt;0,VLOOKUP(M4141,'3-Productie normen'!A:K,VLOOKUP(O4141,'3-Productie normen'!$B$34:$C$35,2,FALSE),FALSE)))</f>
        <v>0</v>
      </c>
      <c r="T4141" s="213">
        <f t="shared" si="236"/>
        <v>0</v>
      </c>
      <c r="U4141" s="572"/>
    </row>
    <row r="4142" spans="1:21" ht="14.15" customHeight="1">
      <c r="A4142" s="231">
        <v>4142</v>
      </c>
      <c r="B4142" s="262" t="s">
        <v>97</v>
      </c>
      <c r="C4142" s="199" t="s">
        <v>3469</v>
      </c>
      <c r="D4142" s="199" t="s">
        <v>2493</v>
      </c>
      <c r="E4142" s="199" t="s">
        <v>3733</v>
      </c>
      <c r="F4142" s="199" t="s">
        <v>176</v>
      </c>
      <c r="G4142" s="199" t="s">
        <v>377</v>
      </c>
      <c r="H4142" s="199" t="s">
        <v>3736</v>
      </c>
      <c r="I4142" s="200" t="s">
        <v>143</v>
      </c>
      <c r="J4142" s="199" t="s">
        <v>209</v>
      </c>
      <c r="K4142" s="199" t="s">
        <v>210</v>
      </c>
      <c r="L4142" s="199" t="s">
        <v>3069</v>
      </c>
      <c r="M4142" s="199" t="s">
        <v>143</v>
      </c>
      <c r="N4142" s="201">
        <v>2.6396999999999999</v>
      </c>
      <c r="O4142" s="202"/>
      <c r="P4142" s="202"/>
      <c r="Q4142" s="203">
        <f t="shared" si="234"/>
        <v>0</v>
      </c>
      <c r="R4142" s="203">
        <f t="shared" si="235"/>
        <v>0</v>
      </c>
      <c r="S4142" s="213">
        <f>IF(M4142="nvt",0,IF(O4142&gt;0,VLOOKUP(M4142,'3-Productie normen'!A:K,VLOOKUP(O4142,'3-Productie normen'!$B$34:$C$35,2,FALSE),FALSE)))</f>
        <v>0</v>
      </c>
      <c r="T4142" s="213">
        <f t="shared" si="236"/>
        <v>0</v>
      </c>
      <c r="U4142" s="572"/>
    </row>
    <row r="4143" spans="1:21" ht="14.15" customHeight="1">
      <c r="A4143" s="231">
        <v>4143</v>
      </c>
      <c r="B4143" s="262" t="s">
        <v>97</v>
      </c>
      <c r="C4143" s="199" t="s">
        <v>3469</v>
      </c>
      <c r="D4143" s="199" t="s">
        <v>2493</v>
      </c>
      <c r="E4143" s="199" t="s">
        <v>3733</v>
      </c>
      <c r="F4143" s="199" t="s">
        <v>176</v>
      </c>
      <c r="G4143" s="199" t="s">
        <v>177</v>
      </c>
      <c r="H4143" s="199" t="s">
        <v>402</v>
      </c>
      <c r="I4143" s="200" t="s">
        <v>125</v>
      </c>
      <c r="J4143" s="199" t="s">
        <v>222</v>
      </c>
      <c r="K4143" s="199" t="s">
        <v>240</v>
      </c>
      <c r="L4143" s="199" t="s">
        <v>253</v>
      </c>
      <c r="M4143" s="199" t="s">
        <v>124</v>
      </c>
      <c r="N4143" s="201">
        <v>101.0809</v>
      </c>
      <c r="O4143" s="202" t="s">
        <v>81</v>
      </c>
      <c r="P4143" s="202"/>
      <c r="Q4143" s="203">
        <f t="shared" si="234"/>
        <v>0</v>
      </c>
      <c r="R4143" s="203">
        <f t="shared" si="235"/>
        <v>0</v>
      </c>
      <c r="S4143" s="213">
        <f>IF(M4143="nvt",0,IF(O4143&gt;0,VLOOKUP(M4143,'3-Productie normen'!A:K,VLOOKUP(O4143,'3-Productie normen'!$B$34:$C$35,2,FALSE),FALSE)))</f>
        <v>0</v>
      </c>
      <c r="T4143" s="213">
        <f t="shared" si="236"/>
        <v>0</v>
      </c>
      <c r="U4143" s="572"/>
    </row>
    <row r="4144" spans="1:21" ht="14.15" customHeight="1">
      <c r="A4144" s="231">
        <v>4144</v>
      </c>
      <c r="B4144" s="262" t="s">
        <v>97</v>
      </c>
      <c r="C4144" s="199" t="s">
        <v>3469</v>
      </c>
      <c r="D4144" s="199" t="s">
        <v>2493</v>
      </c>
      <c r="E4144" s="199" t="s">
        <v>3733</v>
      </c>
      <c r="F4144" s="199" t="s">
        <v>176</v>
      </c>
      <c r="G4144" s="199" t="s">
        <v>177</v>
      </c>
      <c r="H4144" s="199" t="s">
        <v>403</v>
      </c>
      <c r="I4144" s="200" t="s">
        <v>127</v>
      </c>
      <c r="J4144" s="199" t="s">
        <v>379</v>
      </c>
      <c r="K4144" s="199" t="s">
        <v>379</v>
      </c>
      <c r="L4144" s="199" t="s">
        <v>258</v>
      </c>
      <c r="M4144" s="199" t="s">
        <v>128</v>
      </c>
      <c r="N4144" s="201">
        <v>79.285600000000002</v>
      </c>
      <c r="O4144" s="202">
        <v>255</v>
      </c>
      <c r="P4144" s="202"/>
      <c r="Q4144" s="203">
        <f t="shared" si="234"/>
        <v>0</v>
      </c>
      <c r="R4144" s="203">
        <f t="shared" si="235"/>
        <v>0</v>
      </c>
      <c r="S4144" s="213">
        <f>IF(M4144="nvt",0,IF(O4144&gt;0,VLOOKUP(M4144,'3-Productie normen'!A:K,VLOOKUP(O4144,'3-Productie normen'!$B$34:$C$35,2,FALSE),FALSE)))</f>
        <v>0</v>
      </c>
      <c r="T4144" s="213">
        <f t="shared" si="236"/>
        <v>0</v>
      </c>
      <c r="U4144" s="572"/>
    </row>
    <row r="4145" spans="1:21" ht="14.15" customHeight="1">
      <c r="A4145" s="232">
        <v>4145</v>
      </c>
      <c r="B4145" s="262" t="s">
        <v>97</v>
      </c>
      <c r="C4145" s="199" t="s">
        <v>3469</v>
      </c>
      <c r="D4145" s="199" t="s">
        <v>2493</v>
      </c>
      <c r="E4145" s="199" t="s">
        <v>3733</v>
      </c>
      <c r="F4145" s="199" t="s">
        <v>176</v>
      </c>
      <c r="G4145" s="199" t="s">
        <v>177</v>
      </c>
      <c r="H4145" s="199" t="s">
        <v>3147</v>
      </c>
      <c r="I4145" s="200" t="s">
        <v>143</v>
      </c>
      <c r="J4145" s="199" t="s">
        <v>379</v>
      </c>
      <c r="K4145" s="199" t="s">
        <v>379</v>
      </c>
      <c r="L4145" s="199" t="s">
        <v>258</v>
      </c>
      <c r="M4145" s="199" t="s">
        <v>143</v>
      </c>
      <c r="N4145" s="201">
        <v>46.824399999999997</v>
      </c>
      <c r="O4145" s="202"/>
      <c r="P4145" s="202"/>
      <c r="Q4145" s="203">
        <f t="shared" si="234"/>
        <v>0</v>
      </c>
      <c r="R4145" s="203">
        <f t="shared" si="235"/>
        <v>0</v>
      </c>
      <c r="S4145" s="213">
        <f>IF(M4145="nvt",0,IF(O4145&gt;0,VLOOKUP(M4145,'3-Productie normen'!A:K,VLOOKUP(O4145,'3-Productie normen'!$B$34:$C$35,2,FALSE),FALSE)))</f>
        <v>0</v>
      </c>
      <c r="T4145" s="213">
        <f t="shared" si="236"/>
        <v>0</v>
      </c>
      <c r="U4145" s="572"/>
    </row>
    <row r="4146" spans="1:21" ht="14.15" customHeight="1">
      <c r="A4146" s="231">
        <v>4146</v>
      </c>
      <c r="B4146" s="262" t="s">
        <v>97</v>
      </c>
      <c r="C4146" s="199" t="s">
        <v>3469</v>
      </c>
      <c r="D4146" s="199" t="s">
        <v>2493</v>
      </c>
      <c r="E4146" s="199" t="s">
        <v>3733</v>
      </c>
      <c r="F4146" s="199" t="s">
        <v>176</v>
      </c>
      <c r="G4146" s="199" t="s">
        <v>177</v>
      </c>
      <c r="H4146" s="199" t="s">
        <v>2693</v>
      </c>
      <c r="I4146" s="200" t="s">
        <v>127</v>
      </c>
      <c r="J4146" s="199" t="s">
        <v>379</v>
      </c>
      <c r="K4146" s="199" t="s">
        <v>379</v>
      </c>
      <c r="L4146" s="199" t="s">
        <v>258</v>
      </c>
      <c r="M4146" s="199" t="s">
        <v>128</v>
      </c>
      <c r="N4146" s="201">
        <v>206.03809999999999</v>
      </c>
      <c r="O4146" s="202">
        <v>255</v>
      </c>
      <c r="P4146" s="202"/>
      <c r="Q4146" s="203">
        <f t="shared" si="234"/>
        <v>0</v>
      </c>
      <c r="R4146" s="203">
        <f t="shared" si="235"/>
        <v>0</v>
      </c>
      <c r="S4146" s="213">
        <f>IF(M4146="nvt",0,IF(O4146&gt;0,VLOOKUP(M4146,'3-Productie normen'!A:K,VLOOKUP(O4146,'3-Productie normen'!$B$34:$C$35,2,FALSE),FALSE)))</f>
        <v>0</v>
      </c>
      <c r="T4146" s="213">
        <f t="shared" si="236"/>
        <v>0</v>
      </c>
      <c r="U4146" s="572"/>
    </row>
    <row r="4147" spans="1:21" ht="14.15" customHeight="1">
      <c r="A4147" s="231">
        <v>4147</v>
      </c>
      <c r="B4147" s="262" t="s">
        <v>97</v>
      </c>
      <c r="C4147" s="199" t="s">
        <v>3469</v>
      </c>
      <c r="D4147" s="199" t="s">
        <v>2493</v>
      </c>
      <c r="E4147" s="199" t="s">
        <v>3733</v>
      </c>
      <c r="F4147" s="199" t="s">
        <v>176</v>
      </c>
      <c r="G4147" s="199" t="s">
        <v>177</v>
      </c>
      <c r="H4147" s="199" t="s">
        <v>2611</v>
      </c>
      <c r="I4147" s="200" t="s">
        <v>127</v>
      </c>
      <c r="J4147" s="199" t="s">
        <v>379</v>
      </c>
      <c r="K4147" s="199" t="s">
        <v>379</v>
      </c>
      <c r="L4147" s="199" t="s">
        <v>258</v>
      </c>
      <c r="M4147" s="199" t="s">
        <v>128</v>
      </c>
      <c r="N4147" s="201">
        <v>25.3279</v>
      </c>
      <c r="O4147" s="202">
        <v>255</v>
      </c>
      <c r="P4147" s="202"/>
      <c r="Q4147" s="203">
        <f t="shared" si="234"/>
        <v>0</v>
      </c>
      <c r="R4147" s="203">
        <f t="shared" si="235"/>
        <v>0</v>
      </c>
      <c r="S4147" s="213">
        <f>IF(M4147="nvt",0,IF(O4147&gt;0,VLOOKUP(M4147,'3-Productie normen'!A:K,VLOOKUP(O4147,'3-Productie normen'!$B$34:$C$35,2,FALSE),FALSE)))</f>
        <v>0</v>
      </c>
      <c r="T4147" s="213">
        <f t="shared" si="236"/>
        <v>0</v>
      </c>
      <c r="U4147" s="572"/>
    </row>
    <row r="4148" spans="1:21" ht="14.15" customHeight="1">
      <c r="A4148" s="231">
        <v>4148</v>
      </c>
      <c r="B4148" s="262" t="s">
        <v>97</v>
      </c>
      <c r="C4148" s="199" t="s">
        <v>3469</v>
      </c>
      <c r="D4148" s="199" t="s">
        <v>2493</v>
      </c>
      <c r="E4148" s="199" t="s">
        <v>3733</v>
      </c>
      <c r="F4148" s="199" t="s">
        <v>176</v>
      </c>
      <c r="G4148" s="199" t="s">
        <v>177</v>
      </c>
      <c r="H4148" s="199" t="s">
        <v>2612</v>
      </c>
      <c r="I4148" s="200" t="s">
        <v>127</v>
      </c>
      <c r="J4148" s="199" t="s">
        <v>222</v>
      </c>
      <c r="K4148" s="199" t="s">
        <v>237</v>
      </c>
      <c r="L4148" s="199" t="s">
        <v>258</v>
      </c>
      <c r="M4148" s="199" t="s">
        <v>128</v>
      </c>
      <c r="N4148" s="201">
        <v>59.956899999999997</v>
      </c>
      <c r="O4148" s="202">
        <v>255</v>
      </c>
      <c r="P4148" s="202"/>
      <c r="Q4148" s="203">
        <f t="shared" si="234"/>
        <v>0</v>
      </c>
      <c r="R4148" s="203">
        <f t="shared" si="235"/>
        <v>0</v>
      </c>
      <c r="S4148" s="213">
        <f>IF(M4148="nvt",0,IF(O4148&gt;0,VLOOKUP(M4148,'3-Productie normen'!A:K,VLOOKUP(O4148,'3-Productie normen'!$B$34:$C$35,2,FALSE),FALSE)))</f>
        <v>0</v>
      </c>
      <c r="T4148" s="213">
        <f t="shared" si="236"/>
        <v>0</v>
      </c>
      <c r="U4148" s="572"/>
    </row>
    <row r="4149" spans="1:21" ht="14.15" customHeight="1">
      <c r="A4149" s="231">
        <v>4149</v>
      </c>
      <c r="B4149" s="262" t="s">
        <v>97</v>
      </c>
      <c r="C4149" s="199" t="s">
        <v>3469</v>
      </c>
      <c r="D4149" s="199" t="s">
        <v>2493</v>
      </c>
      <c r="E4149" s="199" t="s">
        <v>3733</v>
      </c>
      <c r="F4149" s="199" t="s">
        <v>176</v>
      </c>
      <c r="G4149" s="199" t="s">
        <v>177</v>
      </c>
      <c r="H4149" s="199" t="s">
        <v>2613</v>
      </c>
      <c r="I4149" s="200" t="s">
        <v>143</v>
      </c>
      <c r="J4149" s="199" t="s">
        <v>379</v>
      </c>
      <c r="K4149" s="199" t="s">
        <v>379</v>
      </c>
      <c r="L4149" s="199" t="s">
        <v>258</v>
      </c>
      <c r="M4149" s="199" t="s">
        <v>143</v>
      </c>
      <c r="N4149" s="201">
        <v>40.115000000000002</v>
      </c>
      <c r="O4149" s="202"/>
      <c r="P4149" s="202"/>
      <c r="Q4149" s="203">
        <f t="shared" si="234"/>
        <v>0</v>
      </c>
      <c r="R4149" s="203">
        <f t="shared" si="235"/>
        <v>0</v>
      </c>
      <c r="S4149" s="213">
        <f>IF(M4149="nvt",0,IF(O4149&gt;0,VLOOKUP(M4149,'3-Productie normen'!A:K,VLOOKUP(O4149,'3-Productie normen'!$B$34:$C$35,2,FALSE),FALSE)))</f>
        <v>0</v>
      </c>
      <c r="T4149" s="213">
        <f t="shared" si="236"/>
        <v>0</v>
      </c>
      <c r="U4149" s="572"/>
    </row>
    <row r="4150" spans="1:21" ht="14.15" customHeight="1">
      <c r="A4150" s="231">
        <v>4150</v>
      </c>
      <c r="B4150" s="262" t="s">
        <v>97</v>
      </c>
      <c r="C4150" s="199" t="s">
        <v>3469</v>
      </c>
      <c r="D4150" s="199" t="s">
        <v>2493</v>
      </c>
      <c r="E4150" s="199" t="s">
        <v>3733</v>
      </c>
      <c r="F4150" s="199" t="s">
        <v>176</v>
      </c>
      <c r="G4150" s="199" t="s">
        <v>177</v>
      </c>
      <c r="H4150" s="199" t="s">
        <v>2614</v>
      </c>
      <c r="I4150" s="200" t="s">
        <v>127</v>
      </c>
      <c r="J4150" s="199" t="s">
        <v>379</v>
      </c>
      <c r="K4150" s="199" t="s">
        <v>379</v>
      </c>
      <c r="L4150" s="199" t="s">
        <v>258</v>
      </c>
      <c r="M4150" s="199" t="s">
        <v>128</v>
      </c>
      <c r="N4150" s="201">
        <v>48.012500000000003</v>
      </c>
      <c r="O4150" s="202">
        <v>255</v>
      </c>
      <c r="P4150" s="202"/>
      <c r="Q4150" s="203">
        <f t="shared" si="234"/>
        <v>0</v>
      </c>
      <c r="R4150" s="203">
        <f t="shared" si="235"/>
        <v>0</v>
      </c>
      <c r="S4150" s="213">
        <f>IF(M4150="nvt",0,IF(O4150&gt;0,VLOOKUP(M4150,'3-Productie normen'!A:K,VLOOKUP(O4150,'3-Productie normen'!$B$34:$C$35,2,FALSE),FALSE)))</f>
        <v>0</v>
      </c>
      <c r="T4150" s="213">
        <f t="shared" si="236"/>
        <v>0</v>
      </c>
      <c r="U4150" s="572"/>
    </row>
    <row r="4151" spans="1:21" ht="14.15" customHeight="1">
      <c r="A4151" s="231">
        <v>4151</v>
      </c>
      <c r="B4151" s="262" t="s">
        <v>97</v>
      </c>
      <c r="C4151" s="199" t="s">
        <v>3469</v>
      </c>
      <c r="D4151" s="199" t="s">
        <v>2493</v>
      </c>
      <c r="E4151" s="199" t="s">
        <v>3733</v>
      </c>
      <c r="F4151" s="199" t="s">
        <v>176</v>
      </c>
      <c r="G4151" s="199" t="s">
        <v>177</v>
      </c>
      <c r="H4151" s="199" t="s">
        <v>2615</v>
      </c>
      <c r="I4151" s="200" t="s">
        <v>127</v>
      </c>
      <c r="J4151" s="199" t="s">
        <v>379</v>
      </c>
      <c r="K4151" s="199" t="s">
        <v>379</v>
      </c>
      <c r="L4151" s="199" t="s">
        <v>258</v>
      </c>
      <c r="M4151" s="199" t="s">
        <v>128</v>
      </c>
      <c r="N4151" s="201">
        <v>13.8489</v>
      </c>
      <c r="O4151" s="202">
        <v>255</v>
      </c>
      <c r="P4151" s="202"/>
      <c r="Q4151" s="203">
        <f t="shared" si="234"/>
        <v>0</v>
      </c>
      <c r="R4151" s="203">
        <f t="shared" si="235"/>
        <v>0</v>
      </c>
      <c r="S4151" s="213">
        <f>IF(M4151="nvt",0,IF(O4151&gt;0,VLOOKUP(M4151,'3-Productie normen'!A:K,VLOOKUP(O4151,'3-Productie normen'!$B$34:$C$35,2,FALSE),FALSE)))</f>
        <v>0</v>
      </c>
      <c r="T4151" s="213">
        <f t="shared" si="236"/>
        <v>0</v>
      </c>
      <c r="U4151" s="572"/>
    </row>
    <row r="4152" spans="1:21" ht="14.15" customHeight="1">
      <c r="A4152" s="231">
        <v>4152</v>
      </c>
      <c r="B4152" s="262" t="s">
        <v>97</v>
      </c>
      <c r="C4152" s="199" t="s">
        <v>3469</v>
      </c>
      <c r="D4152" s="199" t="s">
        <v>2493</v>
      </c>
      <c r="E4152" s="199" t="s">
        <v>3733</v>
      </c>
      <c r="F4152" s="199" t="s">
        <v>176</v>
      </c>
      <c r="G4152" s="199" t="s">
        <v>177</v>
      </c>
      <c r="H4152" s="199" t="s">
        <v>2616</v>
      </c>
      <c r="I4152" s="200" t="s">
        <v>133</v>
      </c>
      <c r="J4152" s="199" t="s">
        <v>222</v>
      </c>
      <c r="K4152" s="199" t="s">
        <v>223</v>
      </c>
      <c r="L4152" s="199" t="s">
        <v>387</v>
      </c>
      <c r="M4152" s="199" t="s">
        <v>138</v>
      </c>
      <c r="N4152" s="201">
        <v>6.5046999999999997</v>
      </c>
      <c r="O4152" s="202" t="s">
        <v>81</v>
      </c>
      <c r="P4152" s="202"/>
      <c r="Q4152" s="203">
        <f t="shared" si="234"/>
        <v>0</v>
      </c>
      <c r="R4152" s="203">
        <f t="shared" si="235"/>
        <v>0</v>
      </c>
      <c r="S4152" s="213">
        <f>IF(M4152="nvt",0,IF(O4152&gt;0,VLOOKUP(M4152,'3-Productie normen'!A:K,VLOOKUP(O4152,'3-Productie normen'!$B$34:$C$35,2,FALSE),FALSE)))</f>
        <v>0</v>
      </c>
      <c r="T4152" s="213">
        <f t="shared" si="236"/>
        <v>0</v>
      </c>
      <c r="U4152" s="572"/>
    </row>
    <row r="4153" spans="1:21" ht="14.15" customHeight="1">
      <c r="A4153" s="232">
        <v>4153</v>
      </c>
      <c r="B4153" s="262" t="s">
        <v>97</v>
      </c>
      <c r="C4153" s="199" t="s">
        <v>3469</v>
      </c>
      <c r="D4153" s="199" t="s">
        <v>2493</v>
      </c>
      <c r="E4153" s="199" t="s">
        <v>3733</v>
      </c>
      <c r="F4153" s="199" t="s">
        <v>176</v>
      </c>
      <c r="G4153" s="199" t="s">
        <v>177</v>
      </c>
      <c r="H4153" s="199" t="s">
        <v>3737</v>
      </c>
      <c r="I4153" s="200" t="s">
        <v>133</v>
      </c>
      <c r="J4153" s="199" t="s">
        <v>222</v>
      </c>
      <c r="K4153" s="199" t="s">
        <v>223</v>
      </c>
      <c r="L4153" s="199" t="s">
        <v>387</v>
      </c>
      <c r="M4153" s="199" t="s">
        <v>138</v>
      </c>
      <c r="N4153" s="201">
        <v>1.4298999999999999</v>
      </c>
      <c r="O4153" s="202" t="s">
        <v>81</v>
      </c>
      <c r="P4153" s="202"/>
      <c r="Q4153" s="203">
        <f t="shared" ref="Q4153:Q4216" si="237">IF(O4153="nvt",0,IF(O4153&gt;0,S4153*N4153,0))</f>
        <v>0</v>
      </c>
      <c r="R4153" s="203">
        <f t="shared" ref="R4153:R4216" si="238">IF(P4153&gt;0,T4153*N4153,0)</f>
        <v>0</v>
      </c>
      <c r="S4153" s="213">
        <f>IF(M4153="nvt",0,IF(O4153&gt;0,VLOOKUP(M4153,'3-Productie normen'!A:K,VLOOKUP(O4153,'3-Productie normen'!$B$34:$C$35,2,FALSE),FALSE)))</f>
        <v>0</v>
      </c>
      <c r="T4153" s="213">
        <f t="shared" ref="T4153:T4216" si="239">IF(P4153&gt;0,S4153*$T$8,0)</f>
        <v>0</v>
      </c>
      <c r="U4153" s="572"/>
    </row>
    <row r="4154" spans="1:21" ht="14.15" customHeight="1">
      <c r="A4154" s="231">
        <v>4154</v>
      </c>
      <c r="B4154" s="262" t="s">
        <v>97</v>
      </c>
      <c r="C4154" s="199" t="s">
        <v>3469</v>
      </c>
      <c r="D4154" s="199" t="s">
        <v>2493</v>
      </c>
      <c r="E4154" s="199" t="s">
        <v>3733</v>
      </c>
      <c r="F4154" s="199" t="s">
        <v>176</v>
      </c>
      <c r="G4154" s="199" t="s">
        <v>177</v>
      </c>
      <c r="H4154" s="199" t="s">
        <v>2617</v>
      </c>
      <c r="I4154" s="200" t="s">
        <v>133</v>
      </c>
      <c r="J4154" s="199" t="s">
        <v>222</v>
      </c>
      <c r="K4154" s="199" t="s">
        <v>223</v>
      </c>
      <c r="L4154" s="199" t="s">
        <v>387</v>
      </c>
      <c r="M4154" s="199" t="s">
        <v>138</v>
      </c>
      <c r="N4154" s="201">
        <v>1.8529</v>
      </c>
      <c r="O4154" s="202" t="s">
        <v>81</v>
      </c>
      <c r="P4154" s="202"/>
      <c r="Q4154" s="203">
        <f t="shared" si="237"/>
        <v>0</v>
      </c>
      <c r="R4154" s="203">
        <f t="shared" si="238"/>
        <v>0</v>
      </c>
      <c r="S4154" s="213">
        <f>IF(M4154="nvt",0,IF(O4154&gt;0,VLOOKUP(M4154,'3-Productie normen'!A:K,VLOOKUP(O4154,'3-Productie normen'!$B$34:$C$35,2,FALSE),FALSE)))</f>
        <v>0</v>
      </c>
      <c r="T4154" s="213">
        <f t="shared" si="239"/>
        <v>0</v>
      </c>
      <c r="U4154" s="572"/>
    </row>
    <row r="4155" spans="1:21" ht="14.15" customHeight="1">
      <c r="A4155" s="231">
        <v>4155</v>
      </c>
      <c r="B4155" s="262" t="s">
        <v>97</v>
      </c>
      <c r="C4155" s="199" t="s">
        <v>3469</v>
      </c>
      <c r="D4155" s="199" t="s">
        <v>2493</v>
      </c>
      <c r="E4155" s="199" t="s">
        <v>3733</v>
      </c>
      <c r="F4155" s="199" t="s">
        <v>176</v>
      </c>
      <c r="G4155" s="199" t="s">
        <v>177</v>
      </c>
      <c r="H4155" s="199" t="s">
        <v>3738</v>
      </c>
      <c r="I4155" s="200" t="s">
        <v>133</v>
      </c>
      <c r="J4155" s="199" t="s">
        <v>222</v>
      </c>
      <c r="K4155" s="199" t="s">
        <v>223</v>
      </c>
      <c r="L4155" s="199" t="s">
        <v>387</v>
      </c>
      <c r="M4155" s="199" t="s">
        <v>138</v>
      </c>
      <c r="N4155" s="201">
        <v>1.4298999999999999</v>
      </c>
      <c r="O4155" s="202" t="s">
        <v>81</v>
      </c>
      <c r="P4155" s="202"/>
      <c r="Q4155" s="203">
        <f t="shared" si="237"/>
        <v>0</v>
      </c>
      <c r="R4155" s="203">
        <f t="shared" si="238"/>
        <v>0</v>
      </c>
      <c r="S4155" s="213">
        <f>IF(M4155="nvt",0,IF(O4155&gt;0,VLOOKUP(M4155,'3-Productie normen'!A:K,VLOOKUP(O4155,'3-Productie normen'!$B$34:$C$35,2,FALSE),FALSE)))</f>
        <v>0</v>
      </c>
      <c r="T4155" s="213">
        <f t="shared" si="239"/>
        <v>0</v>
      </c>
      <c r="U4155" s="572"/>
    </row>
    <row r="4156" spans="1:21" ht="14.15" customHeight="1">
      <c r="A4156" s="231">
        <v>4156</v>
      </c>
      <c r="B4156" s="262" t="s">
        <v>97</v>
      </c>
      <c r="C4156" s="199" t="s">
        <v>3469</v>
      </c>
      <c r="D4156" s="199" t="s">
        <v>2493</v>
      </c>
      <c r="E4156" s="199" t="s">
        <v>3733</v>
      </c>
      <c r="F4156" s="199" t="s">
        <v>176</v>
      </c>
      <c r="G4156" s="199" t="s">
        <v>177</v>
      </c>
      <c r="H4156" s="199" t="s">
        <v>3149</v>
      </c>
      <c r="I4156" s="200" t="s">
        <v>143</v>
      </c>
      <c r="J4156" s="199" t="s">
        <v>255</v>
      </c>
      <c r="K4156" s="199" t="s">
        <v>566</v>
      </c>
      <c r="L4156" s="199" t="s">
        <v>387</v>
      </c>
      <c r="M4156" s="199" t="s">
        <v>143</v>
      </c>
      <c r="N4156" s="201">
        <v>1.8529</v>
      </c>
      <c r="O4156" s="202"/>
      <c r="P4156" s="202"/>
      <c r="Q4156" s="203">
        <f t="shared" si="237"/>
        <v>0</v>
      </c>
      <c r="R4156" s="203">
        <f t="shared" si="238"/>
        <v>0</v>
      </c>
      <c r="S4156" s="213">
        <f>IF(M4156="nvt",0,IF(O4156&gt;0,VLOOKUP(M4156,'3-Productie normen'!A:K,VLOOKUP(O4156,'3-Productie normen'!$B$34:$C$35,2,FALSE),FALSE)))</f>
        <v>0</v>
      </c>
      <c r="T4156" s="213">
        <f t="shared" si="239"/>
        <v>0</v>
      </c>
      <c r="U4156" s="572"/>
    </row>
    <row r="4157" spans="1:21" ht="14.15" customHeight="1">
      <c r="A4157" s="231">
        <v>4157</v>
      </c>
      <c r="B4157" s="262" t="s">
        <v>97</v>
      </c>
      <c r="C4157" s="199" t="s">
        <v>3469</v>
      </c>
      <c r="D4157" s="199" t="s">
        <v>2493</v>
      </c>
      <c r="E4157" s="199" t="s">
        <v>3733</v>
      </c>
      <c r="F4157" s="199" t="s">
        <v>176</v>
      </c>
      <c r="G4157" s="199" t="s">
        <v>177</v>
      </c>
      <c r="H4157" s="199" t="s">
        <v>3739</v>
      </c>
      <c r="I4157" s="200" t="s">
        <v>130</v>
      </c>
      <c r="J4157" s="199" t="s">
        <v>209</v>
      </c>
      <c r="K4157" s="199" t="s">
        <v>220</v>
      </c>
      <c r="L4157" s="199" t="s">
        <v>263</v>
      </c>
      <c r="M4157" s="199" t="s">
        <v>140</v>
      </c>
      <c r="N4157" s="201">
        <v>23.379100000000001</v>
      </c>
      <c r="O4157" s="202" t="s">
        <v>81</v>
      </c>
      <c r="P4157" s="202"/>
      <c r="Q4157" s="203">
        <f t="shared" si="237"/>
        <v>0</v>
      </c>
      <c r="R4157" s="203">
        <f t="shared" si="238"/>
        <v>0</v>
      </c>
      <c r="S4157" s="213">
        <f>IF(M4157="nvt",0,IF(O4157&gt;0,VLOOKUP(M4157,'3-Productie normen'!A:K,VLOOKUP(O4157,'3-Productie normen'!$B$34:$C$35,2,FALSE),FALSE)))</f>
        <v>0</v>
      </c>
      <c r="T4157" s="213">
        <f t="shared" si="239"/>
        <v>0</v>
      </c>
      <c r="U4157" s="572"/>
    </row>
    <row r="4158" spans="1:21" ht="14.15" customHeight="1">
      <c r="A4158" s="231">
        <v>4158</v>
      </c>
      <c r="B4158" s="262" t="s">
        <v>97</v>
      </c>
      <c r="C4158" s="199" t="s">
        <v>3469</v>
      </c>
      <c r="D4158" s="199" t="s">
        <v>2493</v>
      </c>
      <c r="E4158" s="199" t="s">
        <v>3733</v>
      </c>
      <c r="F4158" s="199" t="s">
        <v>176</v>
      </c>
      <c r="G4158" s="199" t="s">
        <v>177</v>
      </c>
      <c r="H4158" s="199" t="s">
        <v>3740</v>
      </c>
      <c r="I4158" s="200" t="s">
        <v>143</v>
      </c>
      <c r="J4158" s="199" t="s">
        <v>209</v>
      </c>
      <c r="K4158" s="199" t="s">
        <v>215</v>
      </c>
      <c r="L4158" s="199" t="s">
        <v>258</v>
      </c>
      <c r="M4158" s="199" t="s">
        <v>143</v>
      </c>
      <c r="N4158" s="201">
        <v>11.311999999999999</v>
      </c>
      <c r="O4158" s="202"/>
      <c r="P4158" s="202"/>
      <c r="Q4158" s="203">
        <f t="shared" si="237"/>
        <v>0</v>
      </c>
      <c r="R4158" s="203">
        <f t="shared" si="238"/>
        <v>0</v>
      </c>
      <c r="S4158" s="213">
        <f>IF(M4158="nvt",0,IF(O4158&gt;0,VLOOKUP(M4158,'3-Productie normen'!A:K,VLOOKUP(O4158,'3-Productie normen'!$B$34:$C$35,2,FALSE),FALSE)))</f>
        <v>0</v>
      </c>
      <c r="T4158" s="213">
        <f t="shared" si="239"/>
        <v>0</v>
      </c>
      <c r="U4158" s="572"/>
    </row>
    <row r="4159" spans="1:21" ht="14.15" customHeight="1">
      <c r="A4159" s="231">
        <v>4159</v>
      </c>
      <c r="B4159" s="262" t="s">
        <v>97</v>
      </c>
      <c r="C4159" s="199" t="s">
        <v>3469</v>
      </c>
      <c r="D4159" s="199" t="s">
        <v>2493</v>
      </c>
      <c r="E4159" s="199" t="s">
        <v>3733</v>
      </c>
      <c r="F4159" s="199" t="s">
        <v>176</v>
      </c>
      <c r="G4159" s="199" t="s">
        <v>177</v>
      </c>
      <c r="H4159" s="199" t="s">
        <v>3741</v>
      </c>
      <c r="I4159" s="200" t="s">
        <v>143</v>
      </c>
      <c r="J4159" s="199" t="s">
        <v>209</v>
      </c>
      <c r="K4159" s="199" t="s">
        <v>210</v>
      </c>
      <c r="L4159" s="199" t="s">
        <v>143</v>
      </c>
      <c r="M4159" s="199" t="s">
        <v>143</v>
      </c>
      <c r="N4159" s="201">
        <v>5.6936999999999998</v>
      </c>
      <c r="O4159" s="202"/>
      <c r="P4159" s="202"/>
      <c r="Q4159" s="203">
        <f t="shared" si="237"/>
        <v>0</v>
      </c>
      <c r="R4159" s="203">
        <f t="shared" si="238"/>
        <v>0</v>
      </c>
      <c r="S4159" s="213">
        <f>IF(M4159="nvt",0,IF(O4159&gt;0,VLOOKUP(M4159,'3-Productie normen'!A:K,VLOOKUP(O4159,'3-Productie normen'!$B$34:$C$35,2,FALSE),FALSE)))</f>
        <v>0</v>
      </c>
      <c r="T4159" s="213">
        <f t="shared" si="239"/>
        <v>0</v>
      </c>
      <c r="U4159" s="572"/>
    </row>
    <row r="4160" spans="1:21" ht="14.15" customHeight="1">
      <c r="A4160" s="231">
        <v>4160</v>
      </c>
      <c r="B4160" s="262" t="s">
        <v>97</v>
      </c>
      <c r="C4160" s="199" t="s">
        <v>3469</v>
      </c>
      <c r="D4160" s="199" t="s">
        <v>2493</v>
      </c>
      <c r="E4160" s="199" t="s">
        <v>3733</v>
      </c>
      <c r="F4160" s="199" t="s">
        <v>176</v>
      </c>
      <c r="G4160" s="199" t="s">
        <v>177</v>
      </c>
      <c r="H4160" s="199" t="s">
        <v>3742</v>
      </c>
      <c r="I4160" s="200" t="s">
        <v>143</v>
      </c>
      <c r="J4160" s="199" t="s">
        <v>209</v>
      </c>
      <c r="K4160" s="199" t="s">
        <v>210</v>
      </c>
      <c r="L4160" s="199" t="s">
        <v>143</v>
      </c>
      <c r="M4160" s="199" t="s">
        <v>143</v>
      </c>
      <c r="N4160" s="201">
        <v>5.7001999999999997</v>
      </c>
      <c r="O4160" s="202"/>
      <c r="P4160" s="202"/>
      <c r="Q4160" s="203">
        <f t="shared" si="237"/>
        <v>0</v>
      </c>
      <c r="R4160" s="203">
        <f t="shared" si="238"/>
        <v>0</v>
      </c>
      <c r="S4160" s="213">
        <f>IF(M4160="nvt",0,IF(O4160&gt;0,VLOOKUP(M4160,'3-Productie normen'!A:K,VLOOKUP(O4160,'3-Productie normen'!$B$34:$C$35,2,FALSE),FALSE)))</f>
        <v>0</v>
      </c>
      <c r="T4160" s="213">
        <f t="shared" si="239"/>
        <v>0</v>
      </c>
      <c r="U4160" s="572"/>
    </row>
    <row r="4161" spans="1:21" ht="14.15" customHeight="1">
      <c r="A4161" s="232">
        <v>4161</v>
      </c>
      <c r="B4161" s="262" t="s">
        <v>97</v>
      </c>
      <c r="C4161" s="199" t="s">
        <v>3469</v>
      </c>
      <c r="D4161" s="199" t="s">
        <v>2493</v>
      </c>
      <c r="E4161" s="199" t="s">
        <v>3733</v>
      </c>
      <c r="F4161" s="199" t="s">
        <v>176</v>
      </c>
      <c r="G4161" s="199" t="s">
        <v>177</v>
      </c>
      <c r="H4161" s="199" t="s">
        <v>3743</v>
      </c>
      <c r="I4161" s="200" t="s">
        <v>143</v>
      </c>
      <c r="J4161" s="199" t="s">
        <v>209</v>
      </c>
      <c r="K4161" s="199" t="s">
        <v>210</v>
      </c>
      <c r="L4161" s="199" t="s">
        <v>143</v>
      </c>
      <c r="M4161" s="199" t="s">
        <v>143</v>
      </c>
      <c r="N4161" s="201">
        <v>2.6404000000000001</v>
      </c>
      <c r="O4161" s="202"/>
      <c r="P4161" s="202"/>
      <c r="Q4161" s="203">
        <f t="shared" si="237"/>
        <v>0</v>
      </c>
      <c r="R4161" s="203">
        <f t="shared" si="238"/>
        <v>0</v>
      </c>
      <c r="S4161" s="213">
        <f>IF(M4161="nvt",0,IF(O4161&gt;0,VLOOKUP(M4161,'3-Productie normen'!A:K,VLOOKUP(O4161,'3-Productie normen'!$B$34:$C$35,2,FALSE),FALSE)))</f>
        <v>0</v>
      </c>
      <c r="T4161" s="213">
        <f t="shared" si="239"/>
        <v>0</v>
      </c>
      <c r="U4161" s="572"/>
    </row>
    <row r="4162" spans="1:21" ht="14.15" customHeight="1">
      <c r="A4162" s="231">
        <v>4162</v>
      </c>
      <c r="B4162" s="262" t="s">
        <v>97</v>
      </c>
      <c r="C4162" s="199" t="s">
        <v>3469</v>
      </c>
      <c r="D4162" s="199" t="s">
        <v>2493</v>
      </c>
      <c r="E4162" s="199" t="s">
        <v>3733</v>
      </c>
      <c r="F4162" s="199" t="s">
        <v>176</v>
      </c>
      <c r="G4162" s="199" t="s">
        <v>177</v>
      </c>
      <c r="H4162" s="199" t="s">
        <v>3744</v>
      </c>
      <c r="I4162" s="200" t="s">
        <v>143</v>
      </c>
      <c r="J4162" s="199" t="s">
        <v>222</v>
      </c>
      <c r="K4162" s="199" t="s">
        <v>237</v>
      </c>
      <c r="L4162" s="199" t="s">
        <v>143</v>
      </c>
      <c r="M4162" s="199" t="s">
        <v>143</v>
      </c>
      <c r="N4162" s="201">
        <v>66.331999999999994</v>
      </c>
      <c r="O4162" s="202"/>
      <c r="P4162" s="202"/>
      <c r="Q4162" s="203">
        <f t="shared" si="237"/>
        <v>0</v>
      </c>
      <c r="R4162" s="203">
        <f t="shared" si="238"/>
        <v>0</v>
      </c>
      <c r="S4162" s="213">
        <f>IF(M4162="nvt",0,IF(O4162&gt;0,VLOOKUP(M4162,'3-Productie normen'!A:K,VLOOKUP(O4162,'3-Productie normen'!$B$34:$C$35,2,FALSE),FALSE)))</f>
        <v>0</v>
      </c>
      <c r="T4162" s="213">
        <f t="shared" si="239"/>
        <v>0</v>
      </c>
      <c r="U4162" s="572"/>
    </row>
    <row r="4163" spans="1:21" ht="14.15" customHeight="1">
      <c r="A4163" s="231">
        <v>4163</v>
      </c>
      <c r="B4163" s="262" t="s">
        <v>97</v>
      </c>
      <c r="C4163" s="199" t="s">
        <v>3469</v>
      </c>
      <c r="D4163" s="199" t="s">
        <v>2493</v>
      </c>
      <c r="E4163" s="199" t="s">
        <v>3733</v>
      </c>
      <c r="F4163" s="199" t="s">
        <v>176</v>
      </c>
      <c r="G4163" s="199" t="s">
        <v>407</v>
      </c>
      <c r="H4163" s="199" t="s">
        <v>408</v>
      </c>
      <c r="I4163" s="200" t="s">
        <v>130</v>
      </c>
      <c r="J4163" s="199" t="s">
        <v>222</v>
      </c>
      <c r="K4163" s="199" t="s">
        <v>237</v>
      </c>
      <c r="L4163" s="199" t="s">
        <v>258</v>
      </c>
      <c r="M4163" s="199" t="s">
        <v>238</v>
      </c>
      <c r="N4163" s="201">
        <v>99.206100000000006</v>
      </c>
      <c r="O4163" s="202" t="s">
        <v>81</v>
      </c>
      <c r="P4163" s="202"/>
      <c r="Q4163" s="203">
        <f t="shared" si="237"/>
        <v>0</v>
      </c>
      <c r="R4163" s="203">
        <f t="shared" si="238"/>
        <v>0</v>
      </c>
      <c r="S4163" s="213">
        <f>IF(M4163="nvt",0,IF(O4163&gt;0,VLOOKUP(M4163,'3-Productie normen'!A:K,VLOOKUP(O4163,'3-Productie normen'!$B$34:$C$35,2,FALSE),FALSE)))</f>
        <v>0</v>
      </c>
      <c r="T4163" s="213">
        <f t="shared" si="239"/>
        <v>0</v>
      </c>
      <c r="U4163" s="572"/>
    </row>
    <row r="4164" spans="1:21" ht="14.15" customHeight="1">
      <c r="A4164" s="231">
        <v>4164</v>
      </c>
      <c r="B4164" s="262" t="s">
        <v>97</v>
      </c>
      <c r="C4164" s="199" t="s">
        <v>3469</v>
      </c>
      <c r="D4164" s="199" t="s">
        <v>2493</v>
      </c>
      <c r="E4164" s="199" t="s">
        <v>3733</v>
      </c>
      <c r="F4164" s="199" t="s">
        <v>176</v>
      </c>
      <c r="G4164" s="199" t="s">
        <v>407</v>
      </c>
      <c r="H4164" s="199" t="s">
        <v>409</v>
      </c>
      <c r="I4164" s="200" t="s">
        <v>143</v>
      </c>
      <c r="J4164" s="199" t="s">
        <v>379</v>
      </c>
      <c r="K4164" s="199" t="s">
        <v>379</v>
      </c>
      <c r="L4164" s="199" t="s">
        <v>258</v>
      </c>
      <c r="M4164" s="199" t="s">
        <v>143</v>
      </c>
      <c r="N4164" s="201">
        <v>28.997</v>
      </c>
      <c r="O4164" s="202"/>
      <c r="P4164" s="202"/>
      <c r="Q4164" s="203">
        <f t="shared" si="237"/>
        <v>0</v>
      </c>
      <c r="R4164" s="203">
        <f t="shared" si="238"/>
        <v>0</v>
      </c>
      <c r="S4164" s="213">
        <f>IF(M4164="nvt",0,IF(O4164&gt;0,VLOOKUP(M4164,'3-Productie normen'!A:K,VLOOKUP(O4164,'3-Productie normen'!$B$34:$C$35,2,FALSE),FALSE)))</f>
        <v>0</v>
      </c>
      <c r="T4164" s="213">
        <f t="shared" si="239"/>
        <v>0</v>
      </c>
      <c r="U4164" s="572"/>
    </row>
    <row r="4165" spans="1:21" ht="14.15" customHeight="1">
      <c r="A4165" s="231">
        <v>4165</v>
      </c>
      <c r="B4165" s="262" t="s">
        <v>97</v>
      </c>
      <c r="C4165" s="199" t="s">
        <v>3469</v>
      </c>
      <c r="D4165" s="199" t="s">
        <v>2493</v>
      </c>
      <c r="E4165" s="199" t="s">
        <v>3733</v>
      </c>
      <c r="F4165" s="199" t="s">
        <v>176</v>
      </c>
      <c r="G4165" s="199" t="s">
        <v>407</v>
      </c>
      <c r="H4165" s="199" t="s">
        <v>3152</v>
      </c>
      <c r="I4165" s="200" t="s">
        <v>127</v>
      </c>
      <c r="J4165" s="199" t="s">
        <v>379</v>
      </c>
      <c r="K4165" s="199" t="s">
        <v>379</v>
      </c>
      <c r="L4165" s="199" t="s">
        <v>258</v>
      </c>
      <c r="M4165" s="199" t="s">
        <v>128</v>
      </c>
      <c r="N4165" s="201">
        <v>28.515499999999999</v>
      </c>
      <c r="O4165" s="202">
        <v>255</v>
      </c>
      <c r="P4165" s="202"/>
      <c r="Q4165" s="203">
        <f t="shared" si="237"/>
        <v>0</v>
      </c>
      <c r="R4165" s="203">
        <f t="shared" si="238"/>
        <v>0</v>
      </c>
      <c r="S4165" s="213">
        <f>IF(M4165="nvt",0,IF(O4165&gt;0,VLOOKUP(M4165,'3-Productie normen'!A:K,VLOOKUP(O4165,'3-Productie normen'!$B$34:$C$35,2,FALSE),FALSE)))</f>
        <v>0</v>
      </c>
      <c r="T4165" s="213">
        <f t="shared" si="239"/>
        <v>0</v>
      </c>
      <c r="U4165" s="572"/>
    </row>
    <row r="4166" spans="1:21" ht="14.15" customHeight="1">
      <c r="A4166" s="231">
        <v>4166</v>
      </c>
      <c r="B4166" s="262" t="s">
        <v>97</v>
      </c>
      <c r="C4166" s="199" t="s">
        <v>3469</v>
      </c>
      <c r="D4166" s="199" t="s">
        <v>2493</v>
      </c>
      <c r="E4166" s="199" t="s">
        <v>3733</v>
      </c>
      <c r="F4166" s="199" t="s">
        <v>176</v>
      </c>
      <c r="G4166" s="199" t="s">
        <v>407</v>
      </c>
      <c r="H4166" s="199" t="s">
        <v>410</v>
      </c>
      <c r="I4166" s="200" t="s">
        <v>127</v>
      </c>
      <c r="J4166" s="199" t="s">
        <v>379</v>
      </c>
      <c r="K4166" s="199" t="s">
        <v>379</v>
      </c>
      <c r="L4166" s="199" t="s">
        <v>258</v>
      </c>
      <c r="M4166" s="199" t="s">
        <v>128</v>
      </c>
      <c r="N4166" s="201">
        <v>71.667500000000004</v>
      </c>
      <c r="O4166" s="202">
        <v>255</v>
      </c>
      <c r="P4166" s="202"/>
      <c r="Q4166" s="203">
        <f t="shared" si="237"/>
        <v>0</v>
      </c>
      <c r="R4166" s="203">
        <f t="shared" si="238"/>
        <v>0</v>
      </c>
      <c r="S4166" s="213">
        <f>IF(M4166="nvt",0,IF(O4166&gt;0,VLOOKUP(M4166,'3-Productie normen'!A:K,VLOOKUP(O4166,'3-Productie normen'!$B$34:$C$35,2,FALSE),FALSE)))</f>
        <v>0</v>
      </c>
      <c r="T4166" s="213">
        <f t="shared" si="239"/>
        <v>0</v>
      </c>
      <c r="U4166" s="572"/>
    </row>
    <row r="4167" spans="1:21" ht="14.15" customHeight="1">
      <c r="A4167" s="231">
        <v>4167</v>
      </c>
      <c r="B4167" s="262" t="s">
        <v>97</v>
      </c>
      <c r="C4167" s="199" t="s">
        <v>3469</v>
      </c>
      <c r="D4167" s="199" t="s">
        <v>2493</v>
      </c>
      <c r="E4167" s="199" t="s">
        <v>3733</v>
      </c>
      <c r="F4167" s="199" t="s">
        <v>176</v>
      </c>
      <c r="G4167" s="199" t="s">
        <v>407</v>
      </c>
      <c r="H4167" s="199" t="s">
        <v>411</v>
      </c>
      <c r="I4167" s="200" t="s">
        <v>127</v>
      </c>
      <c r="J4167" s="199" t="s">
        <v>379</v>
      </c>
      <c r="K4167" s="199" t="s">
        <v>379</v>
      </c>
      <c r="L4167" s="199" t="s">
        <v>258</v>
      </c>
      <c r="M4167" s="199" t="s">
        <v>128</v>
      </c>
      <c r="N4167" s="201">
        <v>35.702300000000001</v>
      </c>
      <c r="O4167" s="202">
        <v>255</v>
      </c>
      <c r="P4167" s="202"/>
      <c r="Q4167" s="203">
        <f t="shared" si="237"/>
        <v>0</v>
      </c>
      <c r="R4167" s="203">
        <f t="shared" si="238"/>
        <v>0</v>
      </c>
      <c r="S4167" s="213">
        <f>IF(M4167="nvt",0,IF(O4167&gt;0,VLOOKUP(M4167,'3-Productie normen'!A:K,VLOOKUP(O4167,'3-Productie normen'!$B$34:$C$35,2,FALSE),FALSE)))</f>
        <v>0</v>
      </c>
      <c r="T4167" s="213">
        <f t="shared" si="239"/>
        <v>0</v>
      </c>
      <c r="U4167" s="572"/>
    </row>
    <row r="4168" spans="1:21" ht="14.15" customHeight="1">
      <c r="A4168" s="231">
        <v>4168</v>
      </c>
      <c r="B4168" s="262" t="s">
        <v>97</v>
      </c>
      <c r="C4168" s="199" t="s">
        <v>3469</v>
      </c>
      <c r="D4168" s="199" t="s">
        <v>2493</v>
      </c>
      <c r="E4168" s="199" t="s">
        <v>3733</v>
      </c>
      <c r="F4168" s="199" t="s">
        <v>176</v>
      </c>
      <c r="G4168" s="199" t="s">
        <v>407</v>
      </c>
      <c r="H4168" s="199" t="s">
        <v>2907</v>
      </c>
      <c r="I4168" s="200" t="s">
        <v>143</v>
      </c>
      <c r="J4168" s="199" t="s">
        <v>379</v>
      </c>
      <c r="K4168" s="199" t="s">
        <v>379</v>
      </c>
      <c r="L4168" s="199" t="s">
        <v>143</v>
      </c>
      <c r="M4168" s="199" t="s">
        <v>143</v>
      </c>
      <c r="N4168" s="201">
        <v>11.984999999999999</v>
      </c>
      <c r="O4168" s="202"/>
      <c r="P4168" s="202"/>
      <c r="Q4168" s="203">
        <f t="shared" si="237"/>
        <v>0</v>
      </c>
      <c r="R4168" s="203">
        <f t="shared" si="238"/>
        <v>0</v>
      </c>
      <c r="S4168" s="213">
        <f>IF(M4168="nvt",0,IF(O4168&gt;0,VLOOKUP(M4168,'3-Productie normen'!A:K,VLOOKUP(O4168,'3-Productie normen'!$B$34:$C$35,2,FALSE),FALSE)))</f>
        <v>0</v>
      </c>
      <c r="T4168" s="213">
        <f t="shared" si="239"/>
        <v>0</v>
      </c>
      <c r="U4168" s="572"/>
    </row>
    <row r="4169" spans="1:21" ht="14.15" customHeight="1">
      <c r="A4169" s="232">
        <v>4169</v>
      </c>
      <c r="B4169" s="262" t="s">
        <v>97</v>
      </c>
      <c r="C4169" s="199" t="s">
        <v>3469</v>
      </c>
      <c r="D4169" s="199" t="s">
        <v>2493</v>
      </c>
      <c r="E4169" s="199" t="s">
        <v>3733</v>
      </c>
      <c r="F4169" s="199" t="s">
        <v>176</v>
      </c>
      <c r="G4169" s="199" t="s">
        <v>407</v>
      </c>
      <c r="H4169" s="199" t="s">
        <v>2908</v>
      </c>
      <c r="I4169" s="200" t="s">
        <v>127</v>
      </c>
      <c r="J4169" s="199" t="s">
        <v>379</v>
      </c>
      <c r="K4169" s="199" t="s">
        <v>379</v>
      </c>
      <c r="L4169" s="199" t="s">
        <v>258</v>
      </c>
      <c r="M4169" s="199" t="s">
        <v>128</v>
      </c>
      <c r="N4169" s="201">
        <v>27.871500000000001</v>
      </c>
      <c r="O4169" s="202">
        <v>255</v>
      </c>
      <c r="P4169" s="202"/>
      <c r="Q4169" s="203">
        <f t="shared" si="237"/>
        <v>0</v>
      </c>
      <c r="R4169" s="203">
        <f t="shared" si="238"/>
        <v>0</v>
      </c>
      <c r="S4169" s="213">
        <f>IF(M4169="nvt",0,IF(O4169&gt;0,VLOOKUP(M4169,'3-Productie normen'!A:K,VLOOKUP(O4169,'3-Productie normen'!$B$34:$C$35,2,FALSE),FALSE)))</f>
        <v>0</v>
      </c>
      <c r="T4169" s="213">
        <f t="shared" si="239"/>
        <v>0</v>
      </c>
      <c r="U4169" s="572"/>
    </row>
    <row r="4170" spans="1:21" ht="14.15" customHeight="1">
      <c r="A4170" s="231">
        <v>4170</v>
      </c>
      <c r="B4170" s="262" t="s">
        <v>97</v>
      </c>
      <c r="C4170" s="199" t="s">
        <v>3469</v>
      </c>
      <c r="D4170" s="199" t="s">
        <v>2493</v>
      </c>
      <c r="E4170" s="199" t="s">
        <v>3733</v>
      </c>
      <c r="F4170" s="199" t="s">
        <v>176</v>
      </c>
      <c r="G4170" s="199" t="s">
        <v>407</v>
      </c>
      <c r="H4170" s="199" t="s">
        <v>3745</v>
      </c>
      <c r="I4170" s="200" t="s">
        <v>127</v>
      </c>
      <c r="J4170" s="199" t="s">
        <v>379</v>
      </c>
      <c r="K4170" s="199" t="s">
        <v>379</v>
      </c>
      <c r="L4170" s="199" t="s">
        <v>258</v>
      </c>
      <c r="M4170" s="199" t="s">
        <v>128</v>
      </c>
      <c r="N4170" s="201">
        <v>49.818899999999999</v>
      </c>
      <c r="O4170" s="202">
        <v>255</v>
      </c>
      <c r="P4170" s="202"/>
      <c r="Q4170" s="203">
        <f t="shared" si="237"/>
        <v>0</v>
      </c>
      <c r="R4170" s="203">
        <f t="shared" si="238"/>
        <v>0</v>
      </c>
      <c r="S4170" s="213">
        <f>IF(M4170="nvt",0,IF(O4170&gt;0,VLOOKUP(M4170,'3-Productie normen'!A:K,VLOOKUP(O4170,'3-Productie normen'!$B$34:$C$35,2,FALSE),FALSE)))</f>
        <v>0</v>
      </c>
      <c r="T4170" s="213">
        <f t="shared" si="239"/>
        <v>0</v>
      </c>
      <c r="U4170" s="572"/>
    </row>
    <row r="4171" spans="1:21" ht="14.15" customHeight="1">
      <c r="A4171" s="231">
        <v>4171</v>
      </c>
      <c r="B4171" s="262" t="s">
        <v>97</v>
      </c>
      <c r="C4171" s="199" t="s">
        <v>3469</v>
      </c>
      <c r="D4171" s="199" t="s">
        <v>2493</v>
      </c>
      <c r="E4171" s="199" t="s">
        <v>3733</v>
      </c>
      <c r="F4171" s="199" t="s">
        <v>176</v>
      </c>
      <c r="G4171" s="199" t="s">
        <v>407</v>
      </c>
      <c r="H4171" s="199" t="s">
        <v>2911</v>
      </c>
      <c r="I4171" s="200" t="s">
        <v>130</v>
      </c>
      <c r="J4171" s="199" t="s">
        <v>222</v>
      </c>
      <c r="K4171" s="199" t="s">
        <v>237</v>
      </c>
      <c r="L4171" s="199" t="s">
        <v>258</v>
      </c>
      <c r="M4171" s="199" t="s">
        <v>238</v>
      </c>
      <c r="N4171" s="201">
        <v>12.499499999999999</v>
      </c>
      <c r="O4171" s="202" t="s">
        <v>81</v>
      </c>
      <c r="P4171" s="202"/>
      <c r="Q4171" s="203">
        <f t="shared" si="237"/>
        <v>0</v>
      </c>
      <c r="R4171" s="203">
        <f t="shared" si="238"/>
        <v>0</v>
      </c>
      <c r="S4171" s="213">
        <f>IF(M4171="nvt",0,IF(O4171&gt;0,VLOOKUP(M4171,'3-Productie normen'!A:K,VLOOKUP(O4171,'3-Productie normen'!$B$34:$C$35,2,FALSE),FALSE)))</f>
        <v>0</v>
      </c>
      <c r="T4171" s="213">
        <f t="shared" si="239"/>
        <v>0</v>
      </c>
      <c r="U4171" s="572"/>
    </row>
    <row r="4172" spans="1:21" ht="14.15" customHeight="1">
      <c r="A4172" s="231">
        <v>4172</v>
      </c>
      <c r="B4172" s="262" t="s">
        <v>97</v>
      </c>
      <c r="C4172" s="199" t="s">
        <v>3469</v>
      </c>
      <c r="D4172" s="199" t="s">
        <v>2493</v>
      </c>
      <c r="E4172" s="199" t="s">
        <v>3733</v>
      </c>
      <c r="F4172" s="199" t="s">
        <v>176</v>
      </c>
      <c r="G4172" s="199" t="s">
        <v>407</v>
      </c>
      <c r="H4172" s="199" t="s">
        <v>3746</v>
      </c>
      <c r="I4172" s="200" t="s">
        <v>130</v>
      </c>
      <c r="J4172" s="199" t="s">
        <v>209</v>
      </c>
      <c r="K4172" s="199" t="s">
        <v>220</v>
      </c>
      <c r="L4172" s="199" t="s">
        <v>211</v>
      </c>
      <c r="M4172" s="199" t="s">
        <v>140</v>
      </c>
      <c r="N4172" s="201">
        <v>23.831099999999999</v>
      </c>
      <c r="O4172" s="202" t="s">
        <v>81</v>
      </c>
      <c r="P4172" s="202"/>
      <c r="Q4172" s="203">
        <f t="shared" si="237"/>
        <v>0</v>
      </c>
      <c r="R4172" s="203">
        <f t="shared" si="238"/>
        <v>0</v>
      </c>
      <c r="S4172" s="213">
        <f>IF(M4172="nvt",0,IF(O4172&gt;0,VLOOKUP(M4172,'3-Productie normen'!A:K,VLOOKUP(O4172,'3-Productie normen'!$B$34:$C$35,2,FALSE),FALSE)))</f>
        <v>0</v>
      </c>
      <c r="T4172" s="213">
        <f t="shared" si="239"/>
        <v>0</v>
      </c>
      <c r="U4172" s="572"/>
    </row>
    <row r="4173" spans="1:21" ht="14.15" customHeight="1">
      <c r="A4173" s="231">
        <v>4173</v>
      </c>
      <c r="B4173" s="262" t="s">
        <v>97</v>
      </c>
      <c r="C4173" s="199" t="s">
        <v>3469</v>
      </c>
      <c r="D4173" s="199" t="s">
        <v>2493</v>
      </c>
      <c r="E4173" s="199" t="s">
        <v>3733</v>
      </c>
      <c r="F4173" s="199" t="s">
        <v>176</v>
      </c>
      <c r="G4173" s="199" t="s">
        <v>407</v>
      </c>
      <c r="H4173" s="199" t="s">
        <v>3747</v>
      </c>
      <c r="I4173" s="200" t="s">
        <v>143</v>
      </c>
      <c r="J4173" s="199" t="s">
        <v>209</v>
      </c>
      <c r="K4173" s="199" t="s">
        <v>215</v>
      </c>
      <c r="L4173" s="199" t="s">
        <v>258</v>
      </c>
      <c r="M4173" s="199" t="s">
        <v>143</v>
      </c>
      <c r="N4173" s="201">
        <v>11.311999999999999</v>
      </c>
      <c r="O4173" s="202"/>
      <c r="P4173" s="202"/>
      <c r="Q4173" s="203">
        <f t="shared" si="237"/>
        <v>0</v>
      </c>
      <c r="R4173" s="203">
        <f t="shared" si="238"/>
        <v>0</v>
      </c>
      <c r="S4173" s="213">
        <f>IF(M4173="nvt",0,IF(O4173&gt;0,VLOOKUP(M4173,'3-Productie normen'!A:K,VLOOKUP(O4173,'3-Productie normen'!$B$34:$C$35,2,FALSE),FALSE)))</f>
        <v>0</v>
      </c>
      <c r="T4173" s="213">
        <f t="shared" si="239"/>
        <v>0</v>
      </c>
      <c r="U4173" s="572"/>
    </row>
    <row r="4174" spans="1:21" ht="14.15" customHeight="1">
      <c r="A4174" s="231">
        <v>4174</v>
      </c>
      <c r="B4174" s="262" t="s">
        <v>97</v>
      </c>
      <c r="C4174" s="199" t="s">
        <v>3469</v>
      </c>
      <c r="D4174" s="199" t="s">
        <v>2493</v>
      </c>
      <c r="E4174" s="199" t="s">
        <v>3733</v>
      </c>
      <c r="F4174" s="199" t="s">
        <v>176</v>
      </c>
      <c r="G4174" s="199" t="s">
        <v>407</v>
      </c>
      <c r="H4174" s="199" t="s">
        <v>3748</v>
      </c>
      <c r="I4174" s="200" t="s">
        <v>143</v>
      </c>
      <c r="J4174" s="199" t="s">
        <v>209</v>
      </c>
      <c r="K4174" s="199" t="s">
        <v>210</v>
      </c>
      <c r="L4174" s="199" t="s">
        <v>211</v>
      </c>
      <c r="M4174" s="199" t="s">
        <v>143</v>
      </c>
      <c r="N4174" s="201">
        <v>5.7001999999999997</v>
      </c>
      <c r="O4174" s="202"/>
      <c r="P4174" s="202"/>
      <c r="Q4174" s="203">
        <f t="shared" si="237"/>
        <v>0</v>
      </c>
      <c r="R4174" s="203">
        <f t="shared" si="238"/>
        <v>0</v>
      </c>
      <c r="S4174" s="213">
        <f>IF(M4174="nvt",0,IF(O4174&gt;0,VLOOKUP(M4174,'3-Productie normen'!A:K,VLOOKUP(O4174,'3-Productie normen'!$B$34:$C$35,2,FALSE),FALSE)))</f>
        <v>0</v>
      </c>
      <c r="T4174" s="213">
        <f t="shared" si="239"/>
        <v>0</v>
      </c>
      <c r="U4174" s="572"/>
    </row>
    <row r="4175" spans="1:21" ht="14.15" customHeight="1">
      <c r="A4175" s="231">
        <v>4175</v>
      </c>
      <c r="B4175" s="262" t="s">
        <v>97</v>
      </c>
      <c r="C4175" s="199" t="s">
        <v>3469</v>
      </c>
      <c r="D4175" s="199" t="s">
        <v>2493</v>
      </c>
      <c r="E4175" s="199" t="s">
        <v>3733</v>
      </c>
      <c r="F4175" s="199" t="s">
        <v>176</v>
      </c>
      <c r="G4175" s="199" t="s">
        <v>407</v>
      </c>
      <c r="H4175" s="199" t="s">
        <v>3749</v>
      </c>
      <c r="I4175" s="200" t="s">
        <v>143</v>
      </c>
      <c r="J4175" s="199" t="s">
        <v>209</v>
      </c>
      <c r="K4175" s="199" t="s">
        <v>210</v>
      </c>
      <c r="L4175" s="199" t="s">
        <v>211</v>
      </c>
      <c r="M4175" s="199" t="s">
        <v>143</v>
      </c>
      <c r="N4175" s="201">
        <v>5.7001999999999997</v>
      </c>
      <c r="O4175" s="202"/>
      <c r="P4175" s="202"/>
      <c r="Q4175" s="203">
        <f t="shared" si="237"/>
        <v>0</v>
      </c>
      <c r="R4175" s="203">
        <f t="shared" si="238"/>
        <v>0</v>
      </c>
      <c r="S4175" s="213">
        <f>IF(M4175="nvt",0,IF(O4175&gt;0,VLOOKUP(M4175,'3-Productie normen'!A:K,VLOOKUP(O4175,'3-Productie normen'!$B$34:$C$35,2,FALSE),FALSE)))</f>
        <v>0</v>
      </c>
      <c r="T4175" s="213">
        <f t="shared" si="239"/>
        <v>0</v>
      </c>
      <c r="U4175" s="572"/>
    </row>
    <row r="4176" spans="1:21" ht="14.15" customHeight="1">
      <c r="A4176" s="231">
        <v>4176</v>
      </c>
      <c r="B4176" s="262" t="s">
        <v>97</v>
      </c>
      <c r="C4176" s="199" t="s">
        <v>3469</v>
      </c>
      <c r="D4176" s="199" t="s">
        <v>2493</v>
      </c>
      <c r="E4176" s="199" t="s">
        <v>3733</v>
      </c>
      <c r="F4176" s="199" t="s">
        <v>176</v>
      </c>
      <c r="G4176" s="199" t="s">
        <v>407</v>
      </c>
      <c r="H4176" s="199" t="s">
        <v>3750</v>
      </c>
      <c r="I4176" s="200" t="s">
        <v>143</v>
      </c>
      <c r="J4176" s="199" t="s">
        <v>209</v>
      </c>
      <c r="K4176" s="199" t="s">
        <v>210</v>
      </c>
      <c r="L4176" s="199" t="s">
        <v>3069</v>
      </c>
      <c r="M4176" s="199" t="s">
        <v>143</v>
      </c>
      <c r="N4176" s="201">
        <v>2.7410000000000001</v>
      </c>
      <c r="O4176" s="202"/>
      <c r="P4176" s="202"/>
      <c r="Q4176" s="203">
        <f t="shared" si="237"/>
        <v>0</v>
      </c>
      <c r="R4176" s="203">
        <f t="shared" si="238"/>
        <v>0</v>
      </c>
      <c r="S4176" s="213">
        <f>IF(M4176="nvt",0,IF(O4176&gt;0,VLOOKUP(M4176,'3-Productie normen'!A:K,VLOOKUP(O4176,'3-Productie normen'!$B$34:$C$35,2,FALSE),FALSE)))</f>
        <v>0</v>
      </c>
      <c r="T4176" s="213">
        <f t="shared" si="239"/>
        <v>0</v>
      </c>
      <c r="U4176" s="572"/>
    </row>
    <row r="4177" spans="1:21" ht="14.15" customHeight="1">
      <c r="A4177" s="232">
        <v>4177</v>
      </c>
      <c r="B4177" s="262" t="s">
        <v>97</v>
      </c>
      <c r="C4177" s="199" t="s">
        <v>3469</v>
      </c>
      <c r="D4177" s="199" t="s">
        <v>2493</v>
      </c>
      <c r="E4177" s="199" t="s">
        <v>3733</v>
      </c>
      <c r="F4177" s="199" t="s">
        <v>176</v>
      </c>
      <c r="G4177" s="199" t="s">
        <v>251</v>
      </c>
      <c r="H4177" s="199" t="s">
        <v>3751</v>
      </c>
      <c r="I4177" s="200" t="s">
        <v>143</v>
      </c>
      <c r="J4177" s="199" t="s">
        <v>379</v>
      </c>
      <c r="K4177" s="199" t="s">
        <v>379</v>
      </c>
      <c r="L4177" s="199" t="s">
        <v>1333</v>
      </c>
      <c r="M4177" s="199" t="s">
        <v>143</v>
      </c>
      <c r="N4177" s="201">
        <v>99.886700000000005</v>
      </c>
      <c r="O4177" s="202"/>
      <c r="P4177" s="202"/>
      <c r="Q4177" s="203">
        <f t="shared" si="237"/>
        <v>0</v>
      </c>
      <c r="R4177" s="203">
        <f t="shared" si="238"/>
        <v>0</v>
      </c>
      <c r="S4177" s="213">
        <f>IF(M4177="nvt",0,IF(O4177&gt;0,VLOOKUP(M4177,'3-Productie normen'!A:K,VLOOKUP(O4177,'3-Productie normen'!$B$34:$C$35,2,FALSE),FALSE)))</f>
        <v>0</v>
      </c>
      <c r="T4177" s="213">
        <f t="shared" si="239"/>
        <v>0</v>
      </c>
      <c r="U4177" s="572"/>
    </row>
    <row r="4178" spans="1:21" ht="14.15" customHeight="1">
      <c r="A4178" s="231">
        <v>4178</v>
      </c>
      <c r="B4178" s="262" t="s">
        <v>97</v>
      </c>
      <c r="C4178" s="199" t="s">
        <v>3469</v>
      </c>
      <c r="D4178" s="199" t="s">
        <v>2493</v>
      </c>
      <c r="E4178" s="199" t="s">
        <v>3733</v>
      </c>
      <c r="F4178" s="199" t="s">
        <v>176</v>
      </c>
      <c r="G4178" s="199" t="s">
        <v>251</v>
      </c>
      <c r="H4178" s="199" t="s">
        <v>3752</v>
      </c>
      <c r="I4178" s="200" t="s">
        <v>143</v>
      </c>
      <c r="J4178" s="199" t="s">
        <v>209</v>
      </c>
      <c r="K4178" s="199" t="s">
        <v>213</v>
      </c>
      <c r="L4178" s="199" t="s">
        <v>1333</v>
      </c>
      <c r="M4178" s="199" t="s">
        <v>143</v>
      </c>
      <c r="N4178" s="201">
        <v>42.093000000000004</v>
      </c>
      <c r="O4178" s="202"/>
      <c r="P4178" s="202"/>
      <c r="Q4178" s="203">
        <f t="shared" si="237"/>
        <v>0</v>
      </c>
      <c r="R4178" s="203">
        <f t="shared" si="238"/>
        <v>0</v>
      </c>
      <c r="S4178" s="213">
        <f>IF(M4178="nvt",0,IF(O4178&gt;0,VLOOKUP(M4178,'3-Productie normen'!A:K,VLOOKUP(O4178,'3-Productie normen'!$B$34:$C$35,2,FALSE),FALSE)))</f>
        <v>0</v>
      </c>
      <c r="T4178" s="213">
        <f t="shared" si="239"/>
        <v>0</v>
      </c>
      <c r="U4178" s="572"/>
    </row>
    <row r="4179" spans="1:21" ht="14.15" customHeight="1">
      <c r="A4179" s="231">
        <v>4179</v>
      </c>
      <c r="B4179" s="262" t="s">
        <v>97</v>
      </c>
      <c r="C4179" s="199" t="s">
        <v>3469</v>
      </c>
      <c r="D4179" s="199" t="s">
        <v>2493</v>
      </c>
      <c r="E4179" s="199" t="s">
        <v>3733</v>
      </c>
      <c r="F4179" s="199" t="s">
        <v>176</v>
      </c>
      <c r="G4179" s="199" t="s">
        <v>251</v>
      </c>
      <c r="H4179" s="199" t="s">
        <v>3753</v>
      </c>
      <c r="I4179" s="200" t="s">
        <v>130</v>
      </c>
      <c r="J4179" s="199" t="s">
        <v>209</v>
      </c>
      <c r="K4179" s="199" t="s">
        <v>220</v>
      </c>
      <c r="L4179" s="199" t="s">
        <v>211</v>
      </c>
      <c r="M4179" s="199" t="s">
        <v>140</v>
      </c>
      <c r="N4179" s="201">
        <v>23.822299999999998</v>
      </c>
      <c r="O4179" s="202" t="s">
        <v>81</v>
      </c>
      <c r="P4179" s="202"/>
      <c r="Q4179" s="203">
        <f t="shared" si="237"/>
        <v>0</v>
      </c>
      <c r="R4179" s="203">
        <f t="shared" si="238"/>
        <v>0</v>
      </c>
      <c r="S4179" s="213">
        <f>IF(M4179="nvt",0,IF(O4179&gt;0,VLOOKUP(M4179,'3-Productie normen'!A:K,VLOOKUP(O4179,'3-Productie normen'!$B$34:$C$35,2,FALSE),FALSE)))</f>
        <v>0</v>
      </c>
      <c r="T4179" s="213">
        <f t="shared" si="239"/>
        <v>0</v>
      </c>
      <c r="U4179" s="572"/>
    </row>
    <row r="4180" spans="1:21" ht="14.15" customHeight="1">
      <c r="A4180" s="231">
        <v>4180</v>
      </c>
      <c r="B4180" s="262" t="s">
        <v>97</v>
      </c>
      <c r="C4180" s="199" t="s">
        <v>3469</v>
      </c>
      <c r="D4180" s="199" t="s">
        <v>2493</v>
      </c>
      <c r="E4180" s="199" t="s">
        <v>3733</v>
      </c>
      <c r="F4180" s="199" t="s">
        <v>176</v>
      </c>
      <c r="G4180" s="199" t="s">
        <v>251</v>
      </c>
      <c r="H4180" s="199" t="s">
        <v>3754</v>
      </c>
      <c r="I4180" s="200" t="s">
        <v>143</v>
      </c>
      <c r="J4180" s="199" t="s">
        <v>209</v>
      </c>
      <c r="K4180" s="199" t="s">
        <v>215</v>
      </c>
      <c r="L4180" s="199" t="s">
        <v>258</v>
      </c>
      <c r="M4180" s="199" t="s">
        <v>143</v>
      </c>
      <c r="N4180" s="201">
        <v>11.311999999999999</v>
      </c>
      <c r="O4180" s="202"/>
      <c r="P4180" s="202"/>
      <c r="Q4180" s="203">
        <f t="shared" si="237"/>
        <v>0</v>
      </c>
      <c r="R4180" s="203">
        <f t="shared" si="238"/>
        <v>0</v>
      </c>
      <c r="S4180" s="213">
        <f>IF(M4180="nvt",0,IF(O4180&gt;0,VLOOKUP(M4180,'3-Productie normen'!A:K,VLOOKUP(O4180,'3-Productie normen'!$B$34:$C$35,2,FALSE),FALSE)))</f>
        <v>0</v>
      </c>
      <c r="T4180" s="213">
        <f t="shared" si="239"/>
        <v>0</v>
      </c>
      <c r="U4180" s="572"/>
    </row>
    <row r="4181" spans="1:21" ht="14.15" customHeight="1">
      <c r="A4181" s="231">
        <v>4181</v>
      </c>
      <c r="B4181" s="262" t="s">
        <v>97</v>
      </c>
      <c r="C4181" s="199" t="s">
        <v>3469</v>
      </c>
      <c r="D4181" s="199" t="s">
        <v>2493</v>
      </c>
      <c r="E4181" s="199" t="s">
        <v>3733</v>
      </c>
      <c r="F4181" s="199" t="s">
        <v>176</v>
      </c>
      <c r="G4181" s="199" t="s">
        <v>251</v>
      </c>
      <c r="H4181" s="199" t="s">
        <v>3755</v>
      </c>
      <c r="I4181" s="200" t="s">
        <v>143</v>
      </c>
      <c r="J4181" s="199" t="s">
        <v>209</v>
      </c>
      <c r="K4181" s="199" t="s">
        <v>210</v>
      </c>
      <c r="L4181" s="199" t="s">
        <v>143</v>
      </c>
      <c r="M4181" s="199" t="s">
        <v>143</v>
      </c>
      <c r="N4181" s="201">
        <v>5.7001999999999997</v>
      </c>
      <c r="O4181" s="202"/>
      <c r="P4181" s="202"/>
      <c r="Q4181" s="203">
        <f t="shared" si="237"/>
        <v>0</v>
      </c>
      <c r="R4181" s="203">
        <f t="shared" si="238"/>
        <v>0</v>
      </c>
      <c r="S4181" s="213">
        <f>IF(M4181="nvt",0,IF(O4181&gt;0,VLOOKUP(M4181,'3-Productie normen'!A:K,VLOOKUP(O4181,'3-Productie normen'!$B$34:$C$35,2,FALSE),FALSE)))</f>
        <v>0</v>
      </c>
      <c r="T4181" s="213">
        <f t="shared" si="239"/>
        <v>0</v>
      </c>
      <c r="U4181" s="572"/>
    </row>
    <row r="4182" spans="1:21" ht="14.15" customHeight="1">
      <c r="A4182" s="231">
        <v>4182</v>
      </c>
      <c r="B4182" s="262" t="s">
        <v>97</v>
      </c>
      <c r="C4182" s="199" t="s">
        <v>3469</v>
      </c>
      <c r="D4182" s="199" t="s">
        <v>2493</v>
      </c>
      <c r="E4182" s="199" t="s">
        <v>3733</v>
      </c>
      <c r="F4182" s="199" t="s">
        <v>176</v>
      </c>
      <c r="G4182" s="199" t="s">
        <v>251</v>
      </c>
      <c r="H4182" s="199" t="s">
        <v>3756</v>
      </c>
      <c r="I4182" s="200" t="s">
        <v>143</v>
      </c>
      <c r="J4182" s="199" t="s">
        <v>209</v>
      </c>
      <c r="K4182" s="199" t="s">
        <v>210</v>
      </c>
      <c r="L4182" s="199" t="s">
        <v>143</v>
      </c>
      <c r="M4182" s="199" t="s">
        <v>143</v>
      </c>
      <c r="N4182" s="201">
        <v>5.7001999999999997</v>
      </c>
      <c r="O4182" s="202"/>
      <c r="P4182" s="202"/>
      <c r="Q4182" s="203">
        <f t="shared" si="237"/>
        <v>0</v>
      </c>
      <c r="R4182" s="203">
        <f t="shared" si="238"/>
        <v>0</v>
      </c>
      <c r="S4182" s="213">
        <f>IF(M4182="nvt",0,IF(O4182&gt;0,VLOOKUP(M4182,'3-Productie normen'!A:K,VLOOKUP(O4182,'3-Productie normen'!$B$34:$C$35,2,FALSE),FALSE)))</f>
        <v>0</v>
      </c>
      <c r="T4182" s="213">
        <f t="shared" si="239"/>
        <v>0</v>
      </c>
      <c r="U4182" s="572"/>
    </row>
    <row r="4183" spans="1:21" ht="14.15" customHeight="1">
      <c r="A4183" s="231">
        <v>4183</v>
      </c>
      <c r="B4183" s="262" t="s">
        <v>97</v>
      </c>
      <c r="C4183" s="199" t="s">
        <v>3469</v>
      </c>
      <c r="D4183" s="199" t="s">
        <v>2493</v>
      </c>
      <c r="E4183" s="199" t="s">
        <v>3733</v>
      </c>
      <c r="F4183" s="199" t="s">
        <v>176</v>
      </c>
      <c r="G4183" s="199" t="s">
        <v>251</v>
      </c>
      <c r="H4183" s="199" t="s">
        <v>3757</v>
      </c>
      <c r="I4183" s="200" t="s">
        <v>143</v>
      </c>
      <c r="J4183" s="199" t="s">
        <v>222</v>
      </c>
      <c r="K4183" s="199" t="s">
        <v>237</v>
      </c>
      <c r="L4183" s="199" t="s">
        <v>258</v>
      </c>
      <c r="M4183" s="199" t="s">
        <v>143</v>
      </c>
      <c r="N4183" s="201">
        <v>14.2842</v>
      </c>
      <c r="O4183" s="202"/>
      <c r="P4183" s="202"/>
      <c r="Q4183" s="203">
        <f t="shared" si="237"/>
        <v>0</v>
      </c>
      <c r="R4183" s="203">
        <f t="shared" si="238"/>
        <v>0</v>
      </c>
      <c r="S4183" s="213">
        <f>IF(M4183="nvt",0,IF(O4183&gt;0,VLOOKUP(M4183,'3-Productie normen'!A:K,VLOOKUP(O4183,'3-Productie normen'!$B$34:$C$35,2,FALSE),FALSE)))</f>
        <v>0</v>
      </c>
      <c r="T4183" s="213">
        <f t="shared" si="239"/>
        <v>0</v>
      </c>
      <c r="U4183" s="572"/>
    </row>
    <row r="4184" spans="1:21" ht="14.15" customHeight="1">
      <c r="A4184" s="231">
        <v>4184</v>
      </c>
      <c r="B4184" s="262" t="s">
        <v>97</v>
      </c>
      <c r="C4184" s="199" t="s">
        <v>3469</v>
      </c>
      <c r="D4184" s="199" t="s">
        <v>2493</v>
      </c>
      <c r="E4184" s="199" t="s">
        <v>3733</v>
      </c>
      <c r="F4184" s="199" t="s">
        <v>176</v>
      </c>
      <c r="G4184" s="199" t="s">
        <v>133</v>
      </c>
      <c r="H4184" s="199" t="s">
        <v>3758</v>
      </c>
      <c r="I4184" s="200" t="s">
        <v>127</v>
      </c>
      <c r="J4184" s="199" t="s">
        <v>379</v>
      </c>
      <c r="K4184" s="199" t="s">
        <v>379</v>
      </c>
      <c r="L4184" s="199" t="s">
        <v>180</v>
      </c>
      <c r="M4184" s="199" t="s">
        <v>128</v>
      </c>
      <c r="N4184" s="201">
        <v>103.4665</v>
      </c>
      <c r="O4184" s="202">
        <v>255</v>
      </c>
      <c r="P4184" s="202"/>
      <c r="Q4184" s="203">
        <f t="shared" si="237"/>
        <v>0</v>
      </c>
      <c r="R4184" s="203">
        <f t="shared" si="238"/>
        <v>0</v>
      </c>
      <c r="S4184" s="213">
        <f>IF(M4184="nvt",0,IF(O4184&gt;0,VLOOKUP(M4184,'3-Productie normen'!A:K,VLOOKUP(O4184,'3-Productie normen'!$B$34:$C$35,2,FALSE),FALSE)))</f>
        <v>0</v>
      </c>
      <c r="T4184" s="213">
        <f t="shared" si="239"/>
        <v>0</v>
      </c>
      <c r="U4184" s="572"/>
    </row>
    <row r="4185" spans="1:21" ht="14.15" customHeight="1">
      <c r="A4185" s="232">
        <v>4185</v>
      </c>
      <c r="B4185" s="262" t="s">
        <v>97</v>
      </c>
      <c r="C4185" s="199" t="s">
        <v>3469</v>
      </c>
      <c r="D4185" s="199" t="s">
        <v>2493</v>
      </c>
      <c r="E4185" s="199" t="s">
        <v>3733</v>
      </c>
      <c r="F4185" s="199" t="s">
        <v>176</v>
      </c>
      <c r="G4185" s="199" t="s">
        <v>133</v>
      </c>
      <c r="H4185" s="199" t="s">
        <v>3659</v>
      </c>
      <c r="I4185" s="200" t="s">
        <v>127</v>
      </c>
      <c r="J4185" s="199" t="s">
        <v>379</v>
      </c>
      <c r="K4185" s="199" t="s">
        <v>379</v>
      </c>
      <c r="L4185" s="199" t="s">
        <v>180</v>
      </c>
      <c r="M4185" s="199" t="s">
        <v>128</v>
      </c>
      <c r="N4185" s="201">
        <v>31.396100000000001</v>
      </c>
      <c r="O4185" s="202">
        <v>255</v>
      </c>
      <c r="P4185" s="202"/>
      <c r="Q4185" s="203">
        <f t="shared" si="237"/>
        <v>0</v>
      </c>
      <c r="R4185" s="203">
        <f t="shared" si="238"/>
        <v>0</v>
      </c>
      <c r="S4185" s="213">
        <f>IF(M4185="nvt",0,IF(O4185&gt;0,VLOOKUP(M4185,'3-Productie normen'!A:K,VLOOKUP(O4185,'3-Productie normen'!$B$34:$C$35,2,FALSE),FALSE)))</f>
        <v>0</v>
      </c>
      <c r="T4185" s="213">
        <f t="shared" si="239"/>
        <v>0</v>
      </c>
      <c r="U4185" s="572"/>
    </row>
    <row r="4186" spans="1:21" ht="14.15" customHeight="1">
      <c r="A4186" s="231">
        <v>4186</v>
      </c>
      <c r="B4186" s="262" t="s">
        <v>97</v>
      </c>
      <c r="C4186" s="199" t="s">
        <v>3469</v>
      </c>
      <c r="D4186" s="199" t="s">
        <v>2493</v>
      </c>
      <c r="E4186" s="199" t="s">
        <v>3733</v>
      </c>
      <c r="F4186" s="199" t="s">
        <v>176</v>
      </c>
      <c r="G4186" s="199" t="s">
        <v>133</v>
      </c>
      <c r="H4186" s="199" t="s">
        <v>3759</v>
      </c>
      <c r="I4186" s="200" t="s">
        <v>143</v>
      </c>
      <c r="J4186" s="199" t="s">
        <v>255</v>
      </c>
      <c r="K4186" s="199" t="s">
        <v>256</v>
      </c>
      <c r="L4186" s="199" t="s">
        <v>381</v>
      </c>
      <c r="M4186" s="199" t="s">
        <v>143</v>
      </c>
      <c r="N4186" s="201">
        <v>68.219399999999993</v>
      </c>
      <c r="O4186" s="202"/>
      <c r="P4186" s="202"/>
      <c r="Q4186" s="203">
        <f t="shared" si="237"/>
        <v>0</v>
      </c>
      <c r="R4186" s="203">
        <f t="shared" si="238"/>
        <v>0</v>
      </c>
      <c r="S4186" s="213">
        <f>IF(M4186="nvt",0,IF(O4186&gt;0,VLOOKUP(M4186,'3-Productie normen'!A:K,VLOOKUP(O4186,'3-Productie normen'!$B$34:$C$35,2,FALSE),FALSE)))</f>
        <v>0</v>
      </c>
      <c r="T4186" s="213">
        <f t="shared" si="239"/>
        <v>0</v>
      </c>
      <c r="U4186" s="572"/>
    </row>
    <row r="4187" spans="1:21" ht="14.15" customHeight="1">
      <c r="A4187" s="231">
        <v>4187</v>
      </c>
      <c r="B4187" s="262" t="s">
        <v>97</v>
      </c>
      <c r="C4187" s="199" t="s">
        <v>3469</v>
      </c>
      <c r="D4187" s="199" t="s">
        <v>2493</v>
      </c>
      <c r="E4187" s="199" t="s">
        <v>3733</v>
      </c>
      <c r="F4187" s="199" t="s">
        <v>176</v>
      </c>
      <c r="G4187" s="199" t="s">
        <v>133</v>
      </c>
      <c r="H4187" s="199" t="s">
        <v>3663</v>
      </c>
      <c r="I4187" s="200" t="s">
        <v>143</v>
      </c>
      <c r="J4187" s="199" t="s">
        <v>209</v>
      </c>
      <c r="K4187" s="199" t="s">
        <v>213</v>
      </c>
      <c r="L4187" s="199" t="s">
        <v>381</v>
      </c>
      <c r="M4187" s="199" t="s">
        <v>143</v>
      </c>
      <c r="N4187" s="201">
        <v>11.175000000000001</v>
      </c>
      <c r="O4187" s="202"/>
      <c r="P4187" s="202"/>
      <c r="Q4187" s="203">
        <f t="shared" si="237"/>
        <v>0</v>
      </c>
      <c r="R4187" s="203">
        <f t="shared" si="238"/>
        <v>0</v>
      </c>
      <c r="S4187" s="213">
        <f>IF(M4187="nvt",0,IF(O4187&gt;0,VLOOKUP(M4187,'3-Productie normen'!A:K,VLOOKUP(O4187,'3-Productie normen'!$B$34:$C$35,2,FALSE),FALSE)))</f>
        <v>0</v>
      </c>
      <c r="T4187" s="213">
        <f t="shared" si="239"/>
        <v>0</v>
      </c>
      <c r="U4187" s="572"/>
    </row>
    <row r="4188" spans="1:21" ht="14.15" customHeight="1">
      <c r="A4188" s="231">
        <v>4188</v>
      </c>
      <c r="B4188" s="262" t="s">
        <v>97</v>
      </c>
      <c r="C4188" s="199" t="s">
        <v>3469</v>
      </c>
      <c r="D4188" s="199" t="s">
        <v>2493</v>
      </c>
      <c r="E4188" s="199" t="s">
        <v>3733</v>
      </c>
      <c r="F4188" s="199" t="s">
        <v>176</v>
      </c>
      <c r="G4188" s="199" t="s">
        <v>133</v>
      </c>
      <c r="H4188" s="199" t="s">
        <v>3664</v>
      </c>
      <c r="I4188" s="200" t="s">
        <v>143</v>
      </c>
      <c r="J4188" s="199" t="s">
        <v>209</v>
      </c>
      <c r="K4188" s="199" t="s">
        <v>213</v>
      </c>
      <c r="L4188" s="199" t="s">
        <v>381</v>
      </c>
      <c r="M4188" s="199" t="s">
        <v>143</v>
      </c>
      <c r="N4188" s="201">
        <v>15.2485</v>
      </c>
      <c r="O4188" s="202"/>
      <c r="P4188" s="202"/>
      <c r="Q4188" s="203">
        <f t="shared" si="237"/>
        <v>0</v>
      </c>
      <c r="R4188" s="203">
        <f t="shared" si="238"/>
        <v>0</v>
      </c>
      <c r="S4188" s="213">
        <f>IF(M4188="nvt",0,IF(O4188&gt;0,VLOOKUP(M4188,'3-Productie normen'!A:K,VLOOKUP(O4188,'3-Productie normen'!$B$34:$C$35,2,FALSE),FALSE)))</f>
        <v>0</v>
      </c>
      <c r="T4188" s="213">
        <f t="shared" si="239"/>
        <v>0</v>
      </c>
      <c r="U4188" s="572"/>
    </row>
    <row r="4189" spans="1:21" ht="14.15" customHeight="1">
      <c r="A4189" s="231">
        <v>4189</v>
      </c>
      <c r="B4189" s="262" t="s">
        <v>97</v>
      </c>
      <c r="C4189" s="199" t="s">
        <v>3469</v>
      </c>
      <c r="D4189" s="199" t="s">
        <v>2493</v>
      </c>
      <c r="E4189" s="199" t="s">
        <v>3733</v>
      </c>
      <c r="F4189" s="199" t="s">
        <v>176</v>
      </c>
      <c r="G4189" s="199" t="s">
        <v>133</v>
      </c>
      <c r="H4189" s="199" t="s">
        <v>3666</v>
      </c>
      <c r="I4189" s="200" t="s">
        <v>143</v>
      </c>
      <c r="J4189" s="199" t="s">
        <v>222</v>
      </c>
      <c r="K4189" s="199" t="s">
        <v>237</v>
      </c>
      <c r="L4189" s="199" t="s">
        <v>263</v>
      </c>
      <c r="M4189" s="199" t="s">
        <v>143</v>
      </c>
      <c r="N4189" s="201">
        <v>295.03199999999998</v>
      </c>
      <c r="O4189" s="202"/>
      <c r="P4189" s="202"/>
      <c r="Q4189" s="203">
        <f t="shared" si="237"/>
        <v>0</v>
      </c>
      <c r="R4189" s="203">
        <f t="shared" si="238"/>
        <v>0</v>
      </c>
      <c r="S4189" s="213">
        <f>IF(M4189="nvt",0,IF(O4189&gt;0,VLOOKUP(M4189,'3-Productie normen'!A:K,VLOOKUP(O4189,'3-Productie normen'!$B$34:$C$35,2,FALSE),FALSE)))</f>
        <v>0</v>
      </c>
      <c r="T4189" s="213">
        <f t="shared" si="239"/>
        <v>0</v>
      </c>
      <c r="U4189" s="572"/>
    </row>
    <row r="4190" spans="1:21" ht="14.15" customHeight="1">
      <c r="A4190" s="231">
        <v>4190</v>
      </c>
      <c r="B4190" s="262" t="s">
        <v>97</v>
      </c>
      <c r="C4190" s="199" t="s">
        <v>3469</v>
      </c>
      <c r="D4190" s="199" t="s">
        <v>2493</v>
      </c>
      <c r="E4190" s="199" t="s">
        <v>3733</v>
      </c>
      <c r="F4190" s="199" t="s">
        <v>176</v>
      </c>
      <c r="G4190" s="199" t="s">
        <v>133</v>
      </c>
      <c r="H4190" s="199" t="s">
        <v>3760</v>
      </c>
      <c r="I4190" s="200" t="s">
        <v>143</v>
      </c>
      <c r="J4190" s="199" t="s">
        <v>255</v>
      </c>
      <c r="K4190" s="199" t="s">
        <v>256</v>
      </c>
      <c r="L4190" s="199" t="s">
        <v>263</v>
      </c>
      <c r="M4190" s="199" t="s">
        <v>143</v>
      </c>
      <c r="N4190" s="201">
        <v>13.207800000000001</v>
      </c>
      <c r="O4190" s="202"/>
      <c r="P4190" s="202"/>
      <c r="Q4190" s="203">
        <f t="shared" si="237"/>
        <v>0</v>
      </c>
      <c r="R4190" s="203">
        <f t="shared" si="238"/>
        <v>0</v>
      </c>
      <c r="S4190" s="213">
        <f>IF(M4190="nvt",0,IF(O4190&gt;0,VLOOKUP(M4190,'3-Productie normen'!A:K,VLOOKUP(O4190,'3-Productie normen'!$B$34:$C$35,2,FALSE),FALSE)))</f>
        <v>0</v>
      </c>
      <c r="T4190" s="213">
        <f t="shared" si="239"/>
        <v>0</v>
      </c>
      <c r="U4190" s="572"/>
    </row>
    <row r="4191" spans="1:21" ht="14.15" customHeight="1">
      <c r="A4191" s="231">
        <v>4191</v>
      </c>
      <c r="B4191" s="262" t="s">
        <v>97</v>
      </c>
      <c r="C4191" s="199" t="s">
        <v>3469</v>
      </c>
      <c r="D4191" s="199" t="s">
        <v>2493</v>
      </c>
      <c r="E4191" s="199" t="s">
        <v>3733</v>
      </c>
      <c r="F4191" s="199" t="s">
        <v>176</v>
      </c>
      <c r="G4191" s="199" t="s">
        <v>133</v>
      </c>
      <c r="H4191" s="199" t="s">
        <v>3667</v>
      </c>
      <c r="I4191" s="200" t="s">
        <v>130</v>
      </c>
      <c r="J4191" s="199" t="s">
        <v>222</v>
      </c>
      <c r="K4191" s="199" t="s">
        <v>237</v>
      </c>
      <c r="L4191" s="199" t="s">
        <v>387</v>
      </c>
      <c r="M4191" s="199" t="s">
        <v>238</v>
      </c>
      <c r="N4191" s="201">
        <v>11.4091</v>
      </c>
      <c r="O4191" s="202" t="s">
        <v>81</v>
      </c>
      <c r="P4191" s="202"/>
      <c r="Q4191" s="203">
        <f t="shared" si="237"/>
        <v>0</v>
      </c>
      <c r="R4191" s="203">
        <f t="shared" si="238"/>
        <v>0</v>
      </c>
      <c r="S4191" s="213">
        <f>IF(M4191="nvt",0,IF(O4191&gt;0,VLOOKUP(M4191,'3-Productie normen'!A:K,VLOOKUP(O4191,'3-Productie normen'!$B$34:$C$35,2,FALSE),FALSE)))</f>
        <v>0</v>
      </c>
      <c r="T4191" s="213">
        <f t="shared" si="239"/>
        <v>0</v>
      </c>
      <c r="U4191" s="572"/>
    </row>
    <row r="4192" spans="1:21" ht="14.15" customHeight="1">
      <c r="A4192" s="231">
        <v>4192</v>
      </c>
      <c r="B4192" s="262" t="s">
        <v>97</v>
      </c>
      <c r="C4192" s="199" t="s">
        <v>3469</v>
      </c>
      <c r="D4192" s="199" t="s">
        <v>2493</v>
      </c>
      <c r="E4192" s="199" t="s">
        <v>3733</v>
      </c>
      <c r="F4192" s="199" t="s">
        <v>176</v>
      </c>
      <c r="G4192" s="199" t="s">
        <v>133</v>
      </c>
      <c r="H4192" s="199" t="s">
        <v>3668</v>
      </c>
      <c r="I4192" s="200" t="s">
        <v>133</v>
      </c>
      <c r="J4192" s="199" t="s">
        <v>222</v>
      </c>
      <c r="K4192" s="199" t="s">
        <v>223</v>
      </c>
      <c r="L4192" s="199" t="s">
        <v>387</v>
      </c>
      <c r="M4192" s="199" t="s">
        <v>138</v>
      </c>
      <c r="N4192" s="201">
        <v>6.0136000000000003</v>
      </c>
      <c r="O4192" s="202" t="s">
        <v>81</v>
      </c>
      <c r="P4192" s="202"/>
      <c r="Q4192" s="203">
        <f t="shared" si="237"/>
        <v>0</v>
      </c>
      <c r="R4192" s="203">
        <f t="shared" si="238"/>
        <v>0</v>
      </c>
      <c r="S4192" s="213">
        <f>IF(M4192="nvt",0,IF(O4192&gt;0,VLOOKUP(M4192,'3-Productie normen'!A:K,VLOOKUP(O4192,'3-Productie normen'!$B$34:$C$35,2,FALSE),FALSE)))</f>
        <v>0</v>
      </c>
      <c r="T4192" s="213">
        <f t="shared" si="239"/>
        <v>0</v>
      </c>
      <c r="U4192" s="572"/>
    </row>
    <row r="4193" spans="1:21" ht="14.15" customHeight="1">
      <c r="A4193" s="232">
        <v>4193</v>
      </c>
      <c r="B4193" s="262" t="s">
        <v>97</v>
      </c>
      <c r="C4193" s="199" t="s">
        <v>3469</v>
      </c>
      <c r="D4193" s="199" t="s">
        <v>2493</v>
      </c>
      <c r="E4193" s="199" t="s">
        <v>3733</v>
      </c>
      <c r="F4193" s="199" t="s">
        <v>176</v>
      </c>
      <c r="G4193" s="199" t="s">
        <v>133</v>
      </c>
      <c r="H4193" s="199" t="s">
        <v>3761</v>
      </c>
      <c r="I4193" s="200" t="s">
        <v>133</v>
      </c>
      <c r="J4193" s="199" t="s">
        <v>222</v>
      </c>
      <c r="K4193" s="199" t="s">
        <v>223</v>
      </c>
      <c r="L4193" s="199" t="s">
        <v>387</v>
      </c>
      <c r="M4193" s="199" t="s">
        <v>138</v>
      </c>
      <c r="N4193" s="201">
        <v>2.0897999999999999</v>
      </c>
      <c r="O4193" s="202" t="s">
        <v>81</v>
      </c>
      <c r="P4193" s="202"/>
      <c r="Q4193" s="203">
        <f t="shared" si="237"/>
        <v>0</v>
      </c>
      <c r="R4193" s="203">
        <f t="shared" si="238"/>
        <v>0</v>
      </c>
      <c r="S4193" s="213">
        <f>IF(M4193="nvt",0,IF(O4193&gt;0,VLOOKUP(M4193,'3-Productie normen'!A:K,VLOOKUP(O4193,'3-Productie normen'!$B$34:$C$35,2,FALSE),FALSE)))</f>
        <v>0</v>
      </c>
      <c r="T4193" s="213">
        <f t="shared" si="239"/>
        <v>0</v>
      </c>
      <c r="U4193" s="572"/>
    </row>
    <row r="4194" spans="1:21" ht="14.15" customHeight="1">
      <c r="A4194" s="231">
        <v>4194</v>
      </c>
      <c r="B4194" s="262" t="s">
        <v>97</v>
      </c>
      <c r="C4194" s="199" t="s">
        <v>3469</v>
      </c>
      <c r="D4194" s="199" t="s">
        <v>2493</v>
      </c>
      <c r="E4194" s="199" t="s">
        <v>3733</v>
      </c>
      <c r="F4194" s="199" t="s">
        <v>176</v>
      </c>
      <c r="G4194" s="199" t="s">
        <v>133</v>
      </c>
      <c r="H4194" s="199" t="s">
        <v>3762</v>
      </c>
      <c r="I4194" s="200" t="s">
        <v>133</v>
      </c>
      <c r="J4194" s="199" t="s">
        <v>222</v>
      </c>
      <c r="K4194" s="199" t="s">
        <v>223</v>
      </c>
      <c r="L4194" s="199" t="s">
        <v>387</v>
      </c>
      <c r="M4194" s="199" t="s">
        <v>138</v>
      </c>
      <c r="N4194" s="201">
        <v>1.5119</v>
      </c>
      <c r="O4194" s="202" t="s">
        <v>81</v>
      </c>
      <c r="P4194" s="202"/>
      <c r="Q4194" s="203">
        <f t="shared" si="237"/>
        <v>0</v>
      </c>
      <c r="R4194" s="203">
        <f t="shared" si="238"/>
        <v>0</v>
      </c>
      <c r="S4194" s="213">
        <f>IF(M4194="nvt",0,IF(O4194&gt;0,VLOOKUP(M4194,'3-Productie normen'!A:K,VLOOKUP(O4194,'3-Productie normen'!$B$34:$C$35,2,FALSE),FALSE)))</f>
        <v>0</v>
      </c>
      <c r="T4194" s="213">
        <f t="shared" si="239"/>
        <v>0</v>
      </c>
      <c r="U4194" s="572"/>
    </row>
    <row r="4195" spans="1:21" ht="14.15" customHeight="1">
      <c r="A4195" s="231">
        <v>4195</v>
      </c>
      <c r="B4195" s="262" t="s">
        <v>97</v>
      </c>
      <c r="C4195" s="199" t="s">
        <v>3469</v>
      </c>
      <c r="D4195" s="199" t="s">
        <v>2493</v>
      </c>
      <c r="E4195" s="199" t="s">
        <v>3733</v>
      </c>
      <c r="F4195" s="199" t="s">
        <v>176</v>
      </c>
      <c r="G4195" s="199" t="s">
        <v>133</v>
      </c>
      <c r="H4195" s="199" t="s">
        <v>3669</v>
      </c>
      <c r="I4195" s="200" t="s">
        <v>133</v>
      </c>
      <c r="J4195" s="199" t="s">
        <v>222</v>
      </c>
      <c r="K4195" s="199" t="s">
        <v>223</v>
      </c>
      <c r="L4195" s="199" t="s">
        <v>387</v>
      </c>
      <c r="M4195" s="199" t="s">
        <v>138</v>
      </c>
      <c r="N4195" s="201">
        <v>11.5839</v>
      </c>
      <c r="O4195" s="202" t="s">
        <v>81</v>
      </c>
      <c r="P4195" s="202"/>
      <c r="Q4195" s="203">
        <f t="shared" si="237"/>
        <v>0</v>
      </c>
      <c r="R4195" s="203">
        <f t="shared" si="238"/>
        <v>0</v>
      </c>
      <c r="S4195" s="213">
        <f>IF(M4195="nvt",0,IF(O4195&gt;0,VLOOKUP(M4195,'3-Productie normen'!A:K,VLOOKUP(O4195,'3-Productie normen'!$B$34:$C$35,2,FALSE),FALSE)))</f>
        <v>0</v>
      </c>
      <c r="T4195" s="213">
        <f t="shared" si="239"/>
        <v>0</v>
      </c>
      <c r="U4195" s="572"/>
    </row>
    <row r="4196" spans="1:21" ht="14.15" customHeight="1">
      <c r="A4196" s="231">
        <v>4196</v>
      </c>
      <c r="B4196" s="262" t="s">
        <v>97</v>
      </c>
      <c r="C4196" s="199" t="s">
        <v>3469</v>
      </c>
      <c r="D4196" s="199" t="s">
        <v>2493</v>
      </c>
      <c r="E4196" s="199" t="s">
        <v>3733</v>
      </c>
      <c r="F4196" s="199" t="s">
        <v>176</v>
      </c>
      <c r="G4196" s="199" t="s">
        <v>133</v>
      </c>
      <c r="H4196" s="199" t="s">
        <v>3763</v>
      </c>
      <c r="I4196" s="200" t="s">
        <v>133</v>
      </c>
      <c r="J4196" s="199" t="s">
        <v>222</v>
      </c>
      <c r="K4196" s="199" t="s">
        <v>223</v>
      </c>
      <c r="L4196" s="199" t="s">
        <v>387</v>
      </c>
      <c r="M4196" s="199" t="s">
        <v>138</v>
      </c>
      <c r="N4196" s="201">
        <v>1.5168999999999999</v>
      </c>
      <c r="O4196" s="202" t="s">
        <v>81</v>
      </c>
      <c r="P4196" s="202"/>
      <c r="Q4196" s="203">
        <f t="shared" si="237"/>
        <v>0</v>
      </c>
      <c r="R4196" s="203">
        <f t="shared" si="238"/>
        <v>0</v>
      </c>
      <c r="S4196" s="213">
        <f>IF(M4196="nvt",0,IF(O4196&gt;0,VLOOKUP(M4196,'3-Productie normen'!A:K,VLOOKUP(O4196,'3-Productie normen'!$B$34:$C$35,2,FALSE),FALSE)))</f>
        <v>0</v>
      </c>
      <c r="T4196" s="213">
        <f t="shared" si="239"/>
        <v>0</v>
      </c>
      <c r="U4196" s="572"/>
    </row>
    <row r="4197" spans="1:21" ht="14.15" customHeight="1">
      <c r="A4197" s="231">
        <v>4197</v>
      </c>
      <c r="B4197" s="262" t="s">
        <v>97</v>
      </c>
      <c r="C4197" s="199" t="s">
        <v>3469</v>
      </c>
      <c r="D4197" s="199" t="s">
        <v>2493</v>
      </c>
      <c r="E4197" s="199" t="s">
        <v>3733</v>
      </c>
      <c r="F4197" s="199" t="s">
        <v>176</v>
      </c>
      <c r="G4197" s="199" t="s">
        <v>133</v>
      </c>
      <c r="H4197" s="199" t="s">
        <v>3764</v>
      </c>
      <c r="I4197" s="200" t="s">
        <v>133</v>
      </c>
      <c r="J4197" s="199" t="s">
        <v>222</v>
      </c>
      <c r="K4197" s="199" t="s">
        <v>223</v>
      </c>
      <c r="L4197" s="199" t="s">
        <v>387</v>
      </c>
      <c r="M4197" s="199" t="s">
        <v>138</v>
      </c>
      <c r="N4197" s="201">
        <v>1.5</v>
      </c>
      <c r="O4197" s="202" t="s">
        <v>81</v>
      </c>
      <c r="P4197" s="202"/>
      <c r="Q4197" s="203">
        <f t="shared" si="237"/>
        <v>0</v>
      </c>
      <c r="R4197" s="203">
        <f t="shared" si="238"/>
        <v>0</v>
      </c>
      <c r="S4197" s="213">
        <f>IF(M4197="nvt",0,IF(O4197&gt;0,VLOOKUP(M4197,'3-Productie normen'!A:K,VLOOKUP(O4197,'3-Productie normen'!$B$34:$C$35,2,FALSE),FALSE)))</f>
        <v>0</v>
      </c>
      <c r="T4197" s="213">
        <f t="shared" si="239"/>
        <v>0</v>
      </c>
      <c r="U4197" s="572"/>
    </row>
    <row r="4198" spans="1:21" ht="14.15" customHeight="1">
      <c r="A4198" s="231">
        <v>4198</v>
      </c>
      <c r="B4198" s="262" t="s">
        <v>97</v>
      </c>
      <c r="C4198" s="199" t="s">
        <v>3469</v>
      </c>
      <c r="D4198" s="199" t="s">
        <v>2493</v>
      </c>
      <c r="E4198" s="199" t="s">
        <v>3733</v>
      </c>
      <c r="F4198" s="199" t="s">
        <v>176</v>
      </c>
      <c r="G4198" s="199" t="s">
        <v>133</v>
      </c>
      <c r="H4198" s="199" t="s">
        <v>3765</v>
      </c>
      <c r="I4198" s="200" t="s">
        <v>133</v>
      </c>
      <c r="J4198" s="199" t="s">
        <v>222</v>
      </c>
      <c r="K4198" s="199" t="s">
        <v>223</v>
      </c>
      <c r="L4198" s="199" t="s">
        <v>387</v>
      </c>
      <c r="M4198" s="199" t="s">
        <v>138</v>
      </c>
      <c r="N4198" s="201">
        <v>2.0880000000000001</v>
      </c>
      <c r="O4198" s="202" t="s">
        <v>81</v>
      </c>
      <c r="P4198" s="202"/>
      <c r="Q4198" s="203">
        <f t="shared" si="237"/>
        <v>0</v>
      </c>
      <c r="R4198" s="203">
        <f t="shared" si="238"/>
        <v>0</v>
      </c>
      <c r="S4198" s="213">
        <f>IF(M4198="nvt",0,IF(O4198&gt;0,VLOOKUP(M4198,'3-Productie normen'!A:K,VLOOKUP(O4198,'3-Productie normen'!$B$34:$C$35,2,FALSE),FALSE)))</f>
        <v>0</v>
      </c>
      <c r="T4198" s="213">
        <f t="shared" si="239"/>
        <v>0</v>
      </c>
      <c r="U4198" s="572"/>
    </row>
    <row r="4199" spans="1:21" ht="14.15" customHeight="1">
      <c r="A4199" s="231">
        <v>4199</v>
      </c>
      <c r="B4199" s="262" t="s">
        <v>97</v>
      </c>
      <c r="C4199" s="199" t="s">
        <v>3469</v>
      </c>
      <c r="D4199" s="199" t="s">
        <v>2493</v>
      </c>
      <c r="E4199" s="199" t="s">
        <v>3733</v>
      </c>
      <c r="F4199" s="199" t="s">
        <v>176</v>
      </c>
      <c r="G4199" s="199" t="s">
        <v>133</v>
      </c>
      <c r="H4199" s="199" t="s">
        <v>3766</v>
      </c>
      <c r="I4199" s="200" t="s">
        <v>133</v>
      </c>
      <c r="J4199" s="199" t="s">
        <v>222</v>
      </c>
      <c r="K4199" s="199" t="s">
        <v>223</v>
      </c>
      <c r="L4199" s="199" t="s">
        <v>387</v>
      </c>
      <c r="M4199" s="199" t="s">
        <v>138</v>
      </c>
      <c r="N4199" s="201">
        <v>2.0880000000000001</v>
      </c>
      <c r="O4199" s="202" t="s">
        <v>81</v>
      </c>
      <c r="P4199" s="202"/>
      <c r="Q4199" s="203">
        <f t="shared" si="237"/>
        <v>0</v>
      </c>
      <c r="R4199" s="203">
        <f t="shared" si="238"/>
        <v>0</v>
      </c>
      <c r="S4199" s="213">
        <f>IF(M4199="nvt",0,IF(O4199&gt;0,VLOOKUP(M4199,'3-Productie normen'!A:K,VLOOKUP(O4199,'3-Productie normen'!$B$34:$C$35,2,FALSE),FALSE)))</f>
        <v>0</v>
      </c>
      <c r="T4199" s="213">
        <f t="shared" si="239"/>
        <v>0</v>
      </c>
      <c r="U4199" s="572"/>
    </row>
    <row r="4200" spans="1:21" ht="14.15" customHeight="1">
      <c r="A4200" s="231">
        <v>4200</v>
      </c>
      <c r="B4200" s="262" t="s">
        <v>97</v>
      </c>
      <c r="C4200" s="199" t="s">
        <v>3469</v>
      </c>
      <c r="D4200" s="199" t="s">
        <v>2493</v>
      </c>
      <c r="E4200" s="199" t="s">
        <v>3733</v>
      </c>
      <c r="F4200" s="199" t="s">
        <v>176</v>
      </c>
      <c r="G4200" s="199" t="s">
        <v>133</v>
      </c>
      <c r="H4200" s="199" t="s">
        <v>3767</v>
      </c>
      <c r="I4200" s="200" t="s">
        <v>143</v>
      </c>
      <c r="J4200" s="199" t="s">
        <v>179</v>
      </c>
      <c r="K4200" s="199" t="s">
        <v>235</v>
      </c>
      <c r="L4200" s="199" t="s">
        <v>381</v>
      </c>
      <c r="M4200" s="199" t="s">
        <v>143</v>
      </c>
      <c r="N4200" s="201">
        <v>17.420000000000002</v>
      </c>
      <c r="O4200" s="202"/>
      <c r="P4200" s="202"/>
      <c r="Q4200" s="203">
        <f t="shared" si="237"/>
        <v>0</v>
      </c>
      <c r="R4200" s="203">
        <f t="shared" si="238"/>
        <v>0</v>
      </c>
      <c r="S4200" s="213">
        <f>IF(M4200="nvt",0,IF(O4200&gt;0,VLOOKUP(M4200,'3-Productie normen'!A:K,VLOOKUP(O4200,'3-Productie normen'!$B$34:$C$35,2,FALSE),FALSE)))</f>
        <v>0</v>
      </c>
      <c r="T4200" s="213">
        <f t="shared" si="239"/>
        <v>0</v>
      </c>
      <c r="U4200" s="572"/>
    </row>
    <row r="4201" spans="1:21" ht="14.15" customHeight="1">
      <c r="A4201" s="232">
        <v>4201</v>
      </c>
      <c r="B4201" s="262" t="s">
        <v>97</v>
      </c>
      <c r="C4201" s="199" t="s">
        <v>3469</v>
      </c>
      <c r="D4201" s="199" t="s">
        <v>2493</v>
      </c>
      <c r="E4201" s="199" t="s">
        <v>3733</v>
      </c>
      <c r="F4201" s="199" t="s">
        <v>176</v>
      </c>
      <c r="G4201" s="199" t="s">
        <v>133</v>
      </c>
      <c r="H4201" s="199" t="s">
        <v>3768</v>
      </c>
      <c r="I4201" s="200" t="s">
        <v>143</v>
      </c>
      <c r="J4201" s="199" t="s">
        <v>209</v>
      </c>
      <c r="K4201" s="199" t="s">
        <v>213</v>
      </c>
      <c r="L4201" s="199" t="s">
        <v>381</v>
      </c>
      <c r="M4201" s="199" t="s">
        <v>143</v>
      </c>
      <c r="N4201" s="201">
        <v>132.5436</v>
      </c>
      <c r="O4201" s="202"/>
      <c r="P4201" s="202"/>
      <c r="Q4201" s="203">
        <f t="shared" si="237"/>
        <v>0</v>
      </c>
      <c r="R4201" s="203">
        <f t="shared" si="238"/>
        <v>0</v>
      </c>
      <c r="S4201" s="213">
        <f>IF(M4201="nvt",0,IF(O4201&gt;0,VLOOKUP(M4201,'3-Productie normen'!A:K,VLOOKUP(O4201,'3-Productie normen'!$B$34:$C$35,2,FALSE),FALSE)))</f>
        <v>0</v>
      </c>
      <c r="T4201" s="213">
        <f t="shared" si="239"/>
        <v>0</v>
      </c>
      <c r="U4201" s="572"/>
    </row>
    <row r="4202" spans="1:21" ht="14.15" customHeight="1">
      <c r="A4202" s="231">
        <v>4202</v>
      </c>
      <c r="B4202" s="262" t="s">
        <v>97</v>
      </c>
      <c r="C4202" s="199" t="s">
        <v>3469</v>
      </c>
      <c r="D4202" s="199" t="s">
        <v>2493</v>
      </c>
      <c r="E4202" s="199" t="s">
        <v>3733</v>
      </c>
      <c r="F4202" s="199" t="s">
        <v>176</v>
      </c>
      <c r="G4202" s="199" t="s">
        <v>133</v>
      </c>
      <c r="H4202" s="199" t="s">
        <v>3769</v>
      </c>
      <c r="I4202" s="200" t="s">
        <v>143</v>
      </c>
      <c r="J4202" s="199" t="s">
        <v>209</v>
      </c>
      <c r="K4202" s="199" t="s">
        <v>215</v>
      </c>
      <c r="L4202" s="199" t="s">
        <v>258</v>
      </c>
      <c r="M4202" s="199" t="s">
        <v>143</v>
      </c>
      <c r="N4202" s="201">
        <v>11.715</v>
      </c>
      <c r="O4202" s="202"/>
      <c r="P4202" s="202"/>
      <c r="Q4202" s="203">
        <f t="shared" si="237"/>
        <v>0</v>
      </c>
      <c r="R4202" s="203">
        <f t="shared" si="238"/>
        <v>0</v>
      </c>
      <c r="S4202" s="213">
        <f>IF(M4202="nvt",0,IF(O4202&gt;0,VLOOKUP(M4202,'3-Productie normen'!A:K,VLOOKUP(O4202,'3-Productie normen'!$B$34:$C$35,2,FALSE),FALSE)))</f>
        <v>0</v>
      </c>
      <c r="T4202" s="213">
        <f t="shared" si="239"/>
        <v>0</v>
      </c>
      <c r="U4202" s="572"/>
    </row>
    <row r="4203" spans="1:21" ht="14.15" customHeight="1">
      <c r="A4203" s="231">
        <v>4203</v>
      </c>
      <c r="B4203" s="262" t="s">
        <v>97</v>
      </c>
      <c r="C4203" s="199" t="s">
        <v>3469</v>
      </c>
      <c r="D4203" s="199" t="s">
        <v>2493</v>
      </c>
      <c r="E4203" s="199" t="s">
        <v>3733</v>
      </c>
      <c r="F4203" s="199" t="s">
        <v>176</v>
      </c>
      <c r="G4203" s="199" t="s">
        <v>133</v>
      </c>
      <c r="H4203" s="199" t="s">
        <v>3770</v>
      </c>
      <c r="I4203" s="200" t="s">
        <v>143</v>
      </c>
      <c r="J4203" s="199" t="s">
        <v>209</v>
      </c>
      <c r="K4203" s="199" t="s">
        <v>213</v>
      </c>
      <c r="L4203" s="199" t="s">
        <v>143</v>
      </c>
      <c r="M4203" s="199" t="s">
        <v>143</v>
      </c>
      <c r="N4203" s="201">
        <v>2.6909999999999998</v>
      </c>
      <c r="O4203" s="202"/>
      <c r="P4203" s="202"/>
      <c r="Q4203" s="203">
        <f t="shared" si="237"/>
        <v>0</v>
      </c>
      <c r="R4203" s="203">
        <f t="shared" si="238"/>
        <v>0</v>
      </c>
      <c r="S4203" s="213">
        <f>IF(M4203="nvt",0,IF(O4203&gt;0,VLOOKUP(M4203,'3-Productie normen'!A:K,VLOOKUP(O4203,'3-Productie normen'!$B$34:$C$35,2,FALSE),FALSE)))</f>
        <v>0</v>
      </c>
      <c r="T4203" s="213">
        <f t="shared" si="239"/>
        <v>0</v>
      </c>
      <c r="U4203" s="572"/>
    </row>
    <row r="4204" spans="1:21" ht="14.15" customHeight="1">
      <c r="A4204" s="231">
        <v>4204</v>
      </c>
      <c r="B4204" s="262" t="s">
        <v>97</v>
      </c>
      <c r="C4204" s="199" t="s">
        <v>3469</v>
      </c>
      <c r="D4204" s="199" t="s">
        <v>2493</v>
      </c>
      <c r="E4204" s="199" t="s">
        <v>3771</v>
      </c>
      <c r="F4204" s="199" t="s">
        <v>176</v>
      </c>
      <c r="G4204" s="199" t="s">
        <v>377</v>
      </c>
      <c r="H4204" s="199" t="s">
        <v>378</v>
      </c>
      <c r="I4204" s="200" t="s">
        <v>143</v>
      </c>
      <c r="J4204" s="199" t="s">
        <v>255</v>
      </c>
      <c r="K4204" s="199" t="s">
        <v>256</v>
      </c>
      <c r="L4204" s="199" t="s">
        <v>263</v>
      </c>
      <c r="M4204" s="199" t="s">
        <v>143</v>
      </c>
      <c r="N4204" s="201">
        <v>234.19309999999999</v>
      </c>
      <c r="O4204" s="202"/>
      <c r="P4204" s="202"/>
      <c r="Q4204" s="203">
        <f t="shared" si="237"/>
        <v>0</v>
      </c>
      <c r="R4204" s="203">
        <f t="shared" si="238"/>
        <v>0</v>
      </c>
      <c r="S4204" s="213">
        <f>IF(M4204="nvt",0,IF(O4204&gt;0,VLOOKUP(M4204,'3-Productie normen'!A:K,VLOOKUP(O4204,'3-Productie normen'!$B$34:$C$35,2,FALSE),FALSE)))</f>
        <v>0</v>
      </c>
      <c r="T4204" s="213">
        <f t="shared" si="239"/>
        <v>0</v>
      </c>
      <c r="U4204" s="572"/>
    </row>
    <row r="4205" spans="1:21" ht="14.15" customHeight="1">
      <c r="A4205" s="231">
        <v>4205</v>
      </c>
      <c r="B4205" s="262" t="s">
        <v>97</v>
      </c>
      <c r="C4205" s="199" t="s">
        <v>3469</v>
      </c>
      <c r="D4205" s="199" t="s">
        <v>2493</v>
      </c>
      <c r="E4205" s="199" t="s">
        <v>3772</v>
      </c>
      <c r="F4205" s="199" t="s">
        <v>176</v>
      </c>
      <c r="G4205" s="199" t="s">
        <v>377</v>
      </c>
      <c r="H4205" s="199" t="s">
        <v>378</v>
      </c>
      <c r="I4205" s="207" t="s">
        <v>123</v>
      </c>
      <c r="J4205" s="199" t="s">
        <v>179</v>
      </c>
      <c r="K4205" s="199" t="s">
        <v>1074</v>
      </c>
      <c r="L4205" s="199" t="s">
        <v>180</v>
      </c>
      <c r="M4205" s="199" t="s">
        <v>141</v>
      </c>
      <c r="N4205" s="201">
        <v>12.798</v>
      </c>
      <c r="O4205" s="202" t="s">
        <v>81</v>
      </c>
      <c r="P4205" s="202"/>
      <c r="Q4205" s="203">
        <f t="shared" si="237"/>
        <v>0</v>
      </c>
      <c r="R4205" s="203">
        <f t="shared" si="238"/>
        <v>0</v>
      </c>
      <c r="S4205" s="213">
        <f>IF(M4205="nvt",0,IF(O4205&gt;0,VLOOKUP(M4205,'3-Productie normen'!A:K,VLOOKUP(O4205,'3-Productie normen'!$B$34:$C$35,2,FALSE),FALSE)))</f>
        <v>0</v>
      </c>
      <c r="T4205" s="213">
        <f t="shared" si="239"/>
        <v>0</v>
      </c>
      <c r="U4205" s="572"/>
    </row>
    <row r="4206" spans="1:21" ht="14.15" customHeight="1">
      <c r="A4206" s="231">
        <v>4206</v>
      </c>
      <c r="B4206" s="262" t="s">
        <v>97</v>
      </c>
      <c r="C4206" s="199" t="s">
        <v>3469</v>
      </c>
      <c r="D4206" s="199" t="s">
        <v>2493</v>
      </c>
      <c r="E4206" s="199" t="s">
        <v>3772</v>
      </c>
      <c r="F4206" s="199" t="s">
        <v>176</v>
      </c>
      <c r="G4206" s="199" t="s">
        <v>377</v>
      </c>
      <c r="H4206" s="199" t="s">
        <v>2677</v>
      </c>
      <c r="I4206" s="200" t="s">
        <v>125</v>
      </c>
      <c r="J4206" s="199" t="s">
        <v>222</v>
      </c>
      <c r="K4206" s="199" t="s">
        <v>240</v>
      </c>
      <c r="L4206" s="199" t="s">
        <v>180</v>
      </c>
      <c r="M4206" s="199" t="s">
        <v>124</v>
      </c>
      <c r="N4206" s="201">
        <v>1.56</v>
      </c>
      <c r="O4206" s="202" t="s">
        <v>81</v>
      </c>
      <c r="P4206" s="202"/>
      <c r="Q4206" s="203">
        <f t="shared" si="237"/>
        <v>0</v>
      </c>
      <c r="R4206" s="203">
        <f t="shared" si="238"/>
        <v>0</v>
      </c>
      <c r="S4206" s="213">
        <f>IF(M4206="nvt",0,IF(O4206&gt;0,VLOOKUP(M4206,'3-Productie normen'!A:K,VLOOKUP(O4206,'3-Productie normen'!$B$34:$C$35,2,FALSE),FALSE)))</f>
        <v>0</v>
      </c>
      <c r="T4206" s="213">
        <f t="shared" si="239"/>
        <v>0</v>
      </c>
      <c r="U4206" s="572"/>
    </row>
    <row r="4207" spans="1:21" ht="14.15" customHeight="1">
      <c r="A4207" s="231">
        <v>4207</v>
      </c>
      <c r="B4207" s="262" t="s">
        <v>97</v>
      </c>
      <c r="C4207" s="199" t="s">
        <v>3469</v>
      </c>
      <c r="D4207" s="199" t="s">
        <v>2493</v>
      </c>
      <c r="E4207" s="199" t="s">
        <v>3772</v>
      </c>
      <c r="F4207" s="199" t="s">
        <v>176</v>
      </c>
      <c r="G4207" s="199" t="s">
        <v>377</v>
      </c>
      <c r="H4207" s="199" t="s">
        <v>3773</v>
      </c>
      <c r="I4207" s="200" t="s">
        <v>143</v>
      </c>
      <c r="J4207" s="199" t="s">
        <v>255</v>
      </c>
      <c r="K4207" s="199" t="s">
        <v>256</v>
      </c>
      <c r="L4207" s="199" t="s">
        <v>180</v>
      </c>
      <c r="M4207" s="199" t="s">
        <v>143</v>
      </c>
      <c r="N4207" s="201">
        <v>1.6080000000000001</v>
      </c>
      <c r="O4207" s="202"/>
      <c r="P4207" s="202"/>
      <c r="Q4207" s="203">
        <f t="shared" si="237"/>
        <v>0</v>
      </c>
      <c r="R4207" s="203">
        <f t="shared" si="238"/>
        <v>0</v>
      </c>
      <c r="S4207" s="213">
        <f>IF(M4207="nvt",0,IF(O4207&gt;0,VLOOKUP(M4207,'3-Productie normen'!A:K,VLOOKUP(O4207,'3-Productie normen'!$B$34:$C$35,2,FALSE),FALSE)))</f>
        <v>0</v>
      </c>
      <c r="T4207" s="213">
        <f t="shared" si="239"/>
        <v>0</v>
      </c>
      <c r="U4207" s="572"/>
    </row>
    <row r="4208" spans="1:21" ht="14.15" customHeight="1">
      <c r="A4208" s="231">
        <v>4208</v>
      </c>
      <c r="B4208" s="262" t="s">
        <v>97</v>
      </c>
      <c r="C4208" s="199" t="s">
        <v>3469</v>
      </c>
      <c r="D4208" s="199" t="s">
        <v>2493</v>
      </c>
      <c r="E4208" s="199" t="s">
        <v>3772</v>
      </c>
      <c r="F4208" s="199" t="s">
        <v>176</v>
      </c>
      <c r="G4208" s="199" t="s">
        <v>377</v>
      </c>
      <c r="H4208" s="199" t="s">
        <v>382</v>
      </c>
      <c r="I4208" s="200" t="s">
        <v>125</v>
      </c>
      <c r="J4208" s="199" t="s">
        <v>222</v>
      </c>
      <c r="K4208" s="199" t="s">
        <v>223</v>
      </c>
      <c r="L4208" s="199" t="s">
        <v>180</v>
      </c>
      <c r="M4208" s="199" t="s">
        <v>238</v>
      </c>
      <c r="N4208" s="201">
        <v>12.798</v>
      </c>
      <c r="O4208" s="202" t="s">
        <v>81</v>
      </c>
      <c r="P4208" s="202"/>
      <c r="Q4208" s="203">
        <f t="shared" si="237"/>
        <v>0</v>
      </c>
      <c r="R4208" s="203">
        <f t="shared" si="238"/>
        <v>0</v>
      </c>
      <c r="S4208" s="213">
        <f>IF(M4208="nvt",0,IF(O4208&gt;0,VLOOKUP(M4208,'3-Productie normen'!A:K,VLOOKUP(O4208,'3-Productie normen'!$B$34:$C$35,2,FALSE),FALSE)))</f>
        <v>0</v>
      </c>
      <c r="T4208" s="213">
        <f t="shared" si="239"/>
        <v>0</v>
      </c>
      <c r="U4208" s="572"/>
    </row>
    <row r="4209" spans="1:21" ht="14.15" customHeight="1">
      <c r="A4209" s="232">
        <v>4209</v>
      </c>
      <c r="B4209" s="262" t="s">
        <v>97</v>
      </c>
      <c r="C4209" s="199" t="s">
        <v>3469</v>
      </c>
      <c r="D4209" s="199" t="s">
        <v>2493</v>
      </c>
      <c r="E4209" s="199" t="s">
        <v>3772</v>
      </c>
      <c r="F4209" s="199" t="s">
        <v>176</v>
      </c>
      <c r="G4209" s="199" t="s">
        <v>377</v>
      </c>
      <c r="H4209" s="199" t="s">
        <v>2678</v>
      </c>
      <c r="I4209" s="200" t="s">
        <v>125</v>
      </c>
      <c r="J4209" s="199" t="s">
        <v>222</v>
      </c>
      <c r="K4209" s="199" t="s">
        <v>240</v>
      </c>
      <c r="L4209" s="199" t="s">
        <v>180</v>
      </c>
      <c r="M4209" s="199" t="s">
        <v>124</v>
      </c>
      <c r="N4209" s="201">
        <v>12.798</v>
      </c>
      <c r="O4209" s="202" t="s">
        <v>81</v>
      </c>
      <c r="P4209" s="202"/>
      <c r="Q4209" s="203">
        <f t="shared" si="237"/>
        <v>0</v>
      </c>
      <c r="R4209" s="203">
        <f t="shared" si="238"/>
        <v>0</v>
      </c>
      <c r="S4209" s="213">
        <f>IF(M4209="nvt",0,IF(O4209&gt;0,VLOOKUP(M4209,'3-Productie normen'!A:K,VLOOKUP(O4209,'3-Productie normen'!$B$34:$C$35,2,FALSE),FALSE)))</f>
        <v>0</v>
      </c>
      <c r="T4209" s="213">
        <f t="shared" si="239"/>
        <v>0</v>
      </c>
      <c r="U4209" s="572"/>
    </row>
    <row r="4210" spans="1:21" ht="14.15" customHeight="1">
      <c r="A4210" s="231">
        <v>4210</v>
      </c>
      <c r="B4210" s="262" t="s">
        <v>97</v>
      </c>
      <c r="C4210" s="199" t="s">
        <v>3469</v>
      </c>
      <c r="D4210" s="199" t="s">
        <v>2493</v>
      </c>
      <c r="E4210" s="199" t="s">
        <v>3772</v>
      </c>
      <c r="F4210" s="199" t="s">
        <v>176</v>
      </c>
      <c r="G4210" s="199" t="s">
        <v>377</v>
      </c>
      <c r="H4210" s="199" t="s">
        <v>3687</v>
      </c>
      <c r="I4210" s="200" t="s">
        <v>133</v>
      </c>
      <c r="J4210" s="199" t="s">
        <v>222</v>
      </c>
      <c r="K4210" s="199" t="s">
        <v>223</v>
      </c>
      <c r="L4210" s="199" t="s">
        <v>180</v>
      </c>
      <c r="M4210" s="199" t="s">
        <v>138</v>
      </c>
      <c r="N4210" s="201">
        <v>1.5840000000000001</v>
      </c>
      <c r="O4210" s="202" t="s">
        <v>81</v>
      </c>
      <c r="P4210" s="202"/>
      <c r="Q4210" s="203">
        <f t="shared" si="237"/>
        <v>0</v>
      </c>
      <c r="R4210" s="203">
        <f t="shared" si="238"/>
        <v>0</v>
      </c>
      <c r="S4210" s="213">
        <f>IF(M4210="nvt",0,IF(O4210&gt;0,VLOOKUP(M4210,'3-Productie normen'!A:K,VLOOKUP(O4210,'3-Productie normen'!$B$34:$C$35,2,FALSE),FALSE)))</f>
        <v>0</v>
      </c>
      <c r="T4210" s="213">
        <f t="shared" si="239"/>
        <v>0</v>
      </c>
      <c r="U4210" s="572"/>
    </row>
    <row r="4211" spans="1:21" ht="14.15" customHeight="1">
      <c r="A4211" s="231">
        <v>4211</v>
      </c>
      <c r="B4211" s="262" t="s">
        <v>97</v>
      </c>
      <c r="C4211" s="199" t="s">
        <v>3469</v>
      </c>
      <c r="D4211" s="199" t="s">
        <v>2493</v>
      </c>
      <c r="E4211" s="199" t="s">
        <v>3772</v>
      </c>
      <c r="F4211" s="199" t="s">
        <v>176</v>
      </c>
      <c r="G4211" s="199" t="s">
        <v>377</v>
      </c>
      <c r="H4211" s="199" t="s">
        <v>3688</v>
      </c>
      <c r="I4211" s="200" t="s">
        <v>133</v>
      </c>
      <c r="J4211" s="199" t="s">
        <v>222</v>
      </c>
      <c r="K4211" s="199" t="s">
        <v>223</v>
      </c>
      <c r="L4211" s="199" t="s">
        <v>180</v>
      </c>
      <c r="M4211" s="199" t="s">
        <v>138</v>
      </c>
      <c r="N4211" s="201">
        <v>1.5840000000000001</v>
      </c>
      <c r="O4211" s="202" t="s">
        <v>81</v>
      </c>
      <c r="P4211" s="202"/>
      <c r="Q4211" s="203">
        <f t="shared" si="237"/>
        <v>0</v>
      </c>
      <c r="R4211" s="203">
        <f t="shared" si="238"/>
        <v>0</v>
      </c>
      <c r="S4211" s="213">
        <f>IF(M4211="nvt",0,IF(O4211&gt;0,VLOOKUP(M4211,'3-Productie normen'!A:K,VLOOKUP(O4211,'3-Productie normen'!$B$34:$C$35,2,FALSE),FALSE)))</f>
        <v>0</v>
      </c>
      <c r="T4211" s="213">
        <f t="shared" si="239"/>
        <v>0</v>
      </c>
      <c r="U4211" s="572"/>
    </row>
    <row r="4212" spans="1:21" ht="14.15" customHeight="1">
      <c r="A4212" s="231">
        <v>4212</v>
      </c>
      <c r="B4212" s="262" t="s">
        <v>97</v>
      </c>
      <c r="C4212" s="199" t="s">
        <v>3469</v>
      </c>
      <c r="D4212" s="199" t="s">
        <v>2493</v>
      </c>
      <c r="E4212" s="199" t="s">
        <v>3772</v>
      </c>
      <c r="F4212" s="199" t="s">
        <v>176</v>
      </c>
      <c r="G4212" s="199" t="s">
        <v>377</v>
      </c>
      <c r="H4212" s="199" t="s">
        <v>3689</v>
      </c>
      <c r="I4212" s="200" t="s">
        <v>143</v>
      </c>
      <c r="J4212" s="199" t="s">
        <v>255</v>
      </c>
      <c r="K4212" s="199" t="s">
        <v>566</v>
      </c>
      <c r="L4212" s="199" t="s">
        <v>180</v>
      </c>
      <c r="M4212" s="199" t="s">
        <v>143</v>
      </c>
      <c r="N4212" s="201">
        <v>1.7031000000000001</v>
      </c>
      <c r="O4212" s="202"/>
      <c r="P4212" s="202"/>
      <c r="Q4212" s="203">
        <f t="shared" si="237"/>
        <v>0</v>
      </c>
      <c r="R4212" s="203">
        <f t="shared" si="238"/>
        <v>0</v>
      </c>
      <c r="S4212" s="213">
        <f>IF(M4212="nvt",0,IF(O4212&gt;0,VLOOKUP(M4212,'3-Productie normen'!A:K,VLOOKUP(O4212,'3-Productie normen'!$B$34:$C$35,2,FALSE),FALSE)))</f>
        <v>0</v>
      </c>
      <c r="T4212" s="213">
        <f t="shared" si="239"/>
        <v>0</v>
      </c>
      <c r="U4212" s="572"/>
    </row>
    <row r="4213" spans="1:21" ht="14.15" customHeight="1">
      <c r="A4213" s="231">
        <v>4213</v>
      </c>
      <c r="B4213" s="262" t="s">
        <v>97</v>
      </c>
      <c r="C4213" s="199" t="s">
        <v>3469</v>
      </c>
      <c r="D4213" s="199" t="s">
        <v>2493</v>
      </c>
      <c r="E4213" s="199" t="s">
        <v>3772</v>
      </c>
      <c r="F4213" s="199" t="s">
        <v>176</v>
      </c>
      <c r="G4213" s="199" t="s">
        <v>377</v>
      </c>
      <c r="H4213" s="199" t="s">
        <v>383</v>
      </c>
      <c r="I4213" s="207" t="s">
        <v>123</v>
      </c>
      <c r="J4213" s="199" t="s">
        <v>179</v>
      </c>
      <c r="K4213" s="199" t="s">
        <v>1074</v>
      </c>
      <c r="L4213" s="199" t="s">
        <v>180</v>
      </c>
      <c r="M4213" s="199" t="s">
        <v>141</v>
      </c>
      <c r="N4213" s="201">
        <v>26.354399999999998</v>
      </c>
      <c r="O4213" s="202" t="s">
        <v>81</v>
      </c>
      <c r="P4213" s="202"/>
      <c r="Q4213" s="203">
        <f t="shared" si="237"/>
        <v>0</v>
      </c>
      <c r="R4213" s="203">
        <f t="shared" si="238"/>
        <v>0</v>
      </c>
      <c r="S4213" s="213">
        <f>IF(M4213="nvt",0,IF(O4213&gt;0,VLOOKUP(M4213,'3-Productie normen'!A:K,VLOOKUP(O4213,'3-Productie normen'!$B$34:$C$35,2,FALSE),FALSE)))</f>
        <v>0</v>
      </c>
      <c r="T4213" s="213">
        <f t="shared" si="239"/>
        <v>0</v>
      </c>
      <c r="U4213" s="572"/>
    </row>
    <row r="4214" spans="1:21" ht="14.15" customHeight="1">
      <c r="A4214" s="231">
        <v>4214</v>
      </c>
      <c r="B4214" s="262" t="s">
        <v>97</v>
      </c>
      <c r="C4214" s="199" t="s">
        <v>3469</v>
      </c>
      <c r="D4214" s="199" t="s">
        <v>2493</v>
      </c>
      <c r="E4214" s="199" t="s">
        <v>3772</v>
      </c>
      <c r="F4214" s="199" t="s">
        <v>176</v>
      </c>
      <c r="G4214" s="199" t="s">
        <v>377</v>
      </c>
      <c r="H4214" s="199" t="s">
        <v>3774</v>
      </c>
      <c r="I4214" s="200" t="s">
        <v>143</v>
      </c>
      <c r="J4214" s="199" t="s">
        <v>255</v>
      </c>
      <c r="K4214" s="199" t="s">
        <v>256</v>
      </c>
      <c r="L4214" s="199" t="s">
        <v>180</v>
      </c>
      <c r="M4214" s="199" t="s">
        <v>143</v>
      </c>
      <c r="N4214" s="201">
        <v>1.5840000000000001</v>
      </c>
      <c r="O4214" s="202"/>
      <c r="P4214" s="202"/>
      <c r="Q4214" s="203">
        <f t="shared" si="237"/>
        <v>0</v>
      </c>
      <c r="R4214" s="203">
        <f t="shared" si="238"/>
        <v>0</v>
      </c>
      <c r="S4214" s="213">
        <f>IF(M4214="nvt",0,IF(O4214&gt;0,VLOOKUP(M4214,'3-Productie normen'!A:K,VLOOKUP(O4214,'3-Productie normen'!$B$34:$C$35,2,FALSE),FALSE)))</f>
        <v>0</v>
      </c>
      <c r="T4214" s="213">
        <f t="shared" si="239"/>
        <v>0</v>
      </c>
      <c r="U4214" s="572"/>
    </row>
    <row r="4215" spans="1:21" ht="14.15" customHeight="1">
      <c r="A4215" s="231">
        <v>4215</v>
      </c>
      <c r="B4215" s="262" t="s">
        <v>97</v>
      </c>
      <c r="C4215" s="199" t="s">
        <v>3469</v>
      </c>
      <c r="D4215" s="199" t="s">
        <v>2493</v>
      </c>
      <c r="E4215" s="199" t="s">
        <v>3772</v>
      </c>
      <c r="F4215" s="199" t="s">
        <v>176</v>
      </c>
      <c r="G4215" s="199" t="s">
        <v>377</v>
      </c>
      <c r="H4215" s="199" t="s">
        <v>384</v>
      </c>
      <c r="I4215" s="200" t="s">
        <v>123</v>
      </c>
      <c r="J4215" s="199" t="s">
        <v>179</v>
      </c>
      <c r="K4215" s="199" t="s">
        <v>179</v>
      </c>
      <c r="L4215" s="199" t="s">
        <v>180</v>
      </c>
      <c r="M4215" s="199" t="s">
        <v>122</v>
      </c>
      <c r="N4215" s="201">
        <v>12.798</v>
      </c>
      <c r="O4215" s="202" t="s">
        <v>81</v>
      </c>
      <c r="P4215" s="202"/>
      <c r="Q4215" s="203">
        <f t="shared" si="237"/>
        <v>0</v>
      </c>
      <c r="R4215" s="203">
        <f t="shared" si="238"/>
        <v>0</v>
      </c>
      <c r="S4215" s="213">
        <f>IF(M4215="nvt",0,IF(O4215&gt;0,VLOOKUP(M4215,'3-Productie normen'!A:K,VLOOKUP(O4215,'3-Productie normen'!$B$34:$C$35,2,FALSE),FALSE)))</f>
        <v>0</v>
      </c>
      <c r="T4215" s="213">
        <f t="shared" si="239"/>
        <v>0</v>
      </c>
      <c r="U4215" s="572"/>
    </row>
    <row r="4216" spans="1:21" ht="14.15" customHeight="1">
      <c r="A4216" s="231">
        <v>4216</v>
      </c>
      <c r="B4216" s="262" t="s">
        <v>98</v>
      </c>
      <c r="C4216" s="199" t="s">
        <v>3775</v>
      </c>
      <c r="D4216" s="199" t="s">
        <v>2497</v>
      </c>
      <c r="E4216" s="199" t="s">
        <v>3776</v>
      </c>
      <c r="F4216" s="199" t="s">
        <v>176</v>
      </c>
      <c r="G4216" s="199" t="s">
        <v>377</v>
      </c>
      <c r="H4216" s="199" t="s">
        <v>3777</v>
      </c>
      <c r="I4216" s="200" t="s">
        <v>123</v>
      </c>
      <c r="J4216" s="199" t="s">
        <v>255</v>
      </c>
      <c r="K4216" s="199" t="s">
        <v>566</v>
      </c>
      <c r="L4216" s="199" t="s">
        <v>263</v>
      </c>
      <c r="M4216" s="199" t="s">
        <v>122</v>
      </c>
      <c r="N4216" s="201">
        <v>32.832000000000001</v>
      </c>
      <c r="O4216" s="202" t="s">
        <v>81</v>
      </c>
      <c r="P4216" s="202"/>
      <c r="Q4216" s="203">
        <f t="shared" si="237"/>
        <v>0</v>
      </c>
      <c r="R4216" s="203">
        <f t="shared" si="238"/>
        <v>0</v>
      </c>
      <c r="S4216" s="213">
        <f>IF(M4216="nvt",0,IF(O4216&gt;0,VLOOKUP(M4216,'3-Productie normen'!A:K,VLOOKUP(O4216,'3-Productie normen'!$B$34:$C$35,2,FALSE),FALSE)))</f>
        <v>0</v>
      </c>
      <c r="T4216" s="213">
        <f t="shared" si="239"/>
        <v>0</v>
      </c>
      <c r="U4216" s="572"/>
    </row>
    <row r="4217" spans="1:21" ht="14.15" customHeight="1">
      <c r="A4217" s="232">
        <v>4217</v>
      </c>
      <c r="B4217" s="262" t="s">
        <v>98</v>
      </c>
      <c r="C4217" s="199" t="s">
        <v>3775</v>
      </c>
      <c r="D4217" s="199" t="s">
        <v>2497</v>
      </c>
      <c r="E4217" s="199" t="s">
        <v>3776</v>
      </c>
      <c r="F4217" s="199" t="s">
        <v>176</v>
      </c>
      <c r="G4217" s="199" t="s">
        <v>377</v>
      </c>
      <c r="H4217" s="199" t="s">
        <v>3778</v>
      </c>
      <c r="I4217" s="200" t="s">
        <v>143</v>
      </c>
      <c r="J4217" s="199" t="s">
        <v>379</v>
      </c>
      <c r="K4217" s="199" t="s">
        <v>2477</v>
      </c>
      <c r="L4217" s="199" t="s">
        <v>263</v>
      </c>
      <c r="M4217" s="199" t="s">
        <v>143</v>
      </c>
      <c r="N4217" s="201">
        <v>395.40069999999997</v>
      </c>
      <c r="O4217" s="202"/>
      <c r="P4217" s="202"/>
      <c r="Q4217" s="203">
        <f t="shared" ref="Q4217:Q4280" si="240">IF(O4217="nvt",0,IF(O4217&gt;0,S4217*N4217,0))</f>
        <v>0</v>
      </c>
      <c r="R4217" s="203">
        <f t="shared" ref="R4217:R4280" si="241">IF(P4217&gt;0,T4217*N4217,0)</f>
        <v>0</v>
      </c>
      <c r="S4217" s="213">
        <f>IF(M4217="nvt",0,IF(O4217&gt;0,VLOOKUP(M4217,'3-Productie normen'!A:K,VLOOKUP(O4217,'3-Productie normen'!$B$34:$C$35,2,FALSE),FALSE)))</f>
        <v>0</v>
      </c>
      <c r="T4217" s="213">
        <f t="shared" ref="T4217:T4280" si="242">IF(P4217&gt;0,S4217*$T$8,0)</f>
        <v>0</v>
      </c>
      <c r="U4217" s="572"/>
    </row>
    <row r="4218" spans="1:21" ht="14.15" customHeight="1">
      <c r="A4218" s="231">
        <v>4218</v>
      </c>
      <c r="B4218" s="262" t="s">
        <v>98</v>
      </c>
      <c r="C4218" s="199" t="s">
        <v>3775</v>
      </c>
      <c r="D4218" s="199" t="s">
        <v>2497</v>
      </c>
      <c r="E4218" s="199" t="s">
        <v>3776</v>
      </c>
      <c r="F4218" s="199" t="s">
        <v>176</v>
      </c>
      <c r="G4218" s="199" t="s">
        <v>377</v>
      </c>
      <c r="H4218" s="199" t="s">
        <v>3779</v>
      </c>
      <c r="I4218" s="200" t="s">
        <v>143</v>
      </c>
      <c r="J4218" s="199" t="s">
        <v>379</v>
      </c>
      <c r="K4218" s="199" t="s">
        <v>2477</v>
      </c>
      <c r="L4218" s="199" t="s">
        <v>263</v>
      </c>
      <c r="M4218" s="199" t="s">
        <v>143</v>
      </c>
      <c r="N4218" s="201">
        <v>136.7705</v>
      </c>
      <c r="O4218" s="202"/>
      <c r="P4218" s="202"/>
      <c r="Q4218" s="203">
        <f t="shared" si="240"/>
        <v>0</v>
      </c>
      <c r="R4218" s="203">
        <f t="shared" si="241"/>
        <v>0</v>
      </c>
      <c r="S4218" s="213">
        <f>IF(M4218="nvt",0,IF(O4218&gt;0,VLOOKUP(M4218,'3-Productie normen'!A:K,VLOOKUP(O4218,'3-Productie normen'!$B$34:$C$35,2,FALSE),FALSE)))</f>
        <v>0</v>
      </c>
      <c r="T4218" s="213">
        <f t="shared" si="242"/>
        <v>0</v>
      </c>
      <c r="U4218" s="572"/>
    </row>
    <row r="4219" spans="1:21" ht="14.15" customHeight="1">
      <c r="A4219" s="231">
        <v>4219</v>
      </c>
      <c r="B4219" s="262" t="s">
        <v>98</v>
      </c>
      <c r="C4219" s="199" t="s">
        <v>3775</v>
      </c>
      <c r="D4219" s="199" t="s">
        <v>2497</v>
      </c>
      <c r="E4219" s="199" t="s">
        <v>3776</v>
      </c>
      <c r="F4219" s="199" t="s">
        <v>176</v>
      </c>
      <c r="G4219" s="199" t="s">
        <v>377</v>
      </c>
      <c r="H4219" s="199" t="s">
        <v>3780</v>
      </c>
      <c r="I4219" s="200" t="s">
        <v>143</v>
      </c>
      <c r="J4219" s="199" t="s">
        <v>379</v>
      </c>
      <c r="K4219" s="199" t="s">
        <v>2477</v>
      </c>
      <c r="L4219" s="199" t="s">
        <v>263</v>
      </c>
      <c r="M4219" s="199" t="s">
        <v>143</v>
      </c>
      <c r="N4219" s="201">
        <v>70.455200000000005</v>
      </c>
      <c r="O4219" s="202"/>
      <c r="P4219" s="202"/>
      <c r="Q4219" s="203">
        <f t="shared" si="240"/>
        <v>0</v>
      </c>
      <c r="R4219" s="203">
        <f t="shared" si="241"/>
        <v>0</v>
      </c>
      <c r="S4219" s="213">
        <f>IF(M4219="nvt",0,IF(O4219&gt;0,VLOOKUP(M4219,'3-Productie normen'!A:K,VLOOKUP(O4219,'3-Productie normen'!$B$34:$C$35,2,FALSE),FALSE)))</f>
        <v>0</v>
      </c>
      <c r="T4219" s="213">
        <f t="shared" si="242"/>
        <v>0</v>
      </c>
      <c r="U4219" s="572"/>
    </row>
    <row r="4220" spans="1:21" ht="14.15" customHeight="1">
      <c r="A4220" s="231">
        <v>4220</v>
      </c>
      <c r="B4220" s="262" t="s">
        <v>98</v>
      </c>
      <c r="C4220" s="199" t="s">
        <v>3775</v>
      </c>
      <c r="D4220" s="199" t="s">
        <v>2497</v>
      </c>
      <c r="E4220" s="199" t="s">
        <v>3776</v>
      </c>
      <c r="F4220" s="199" t="s">
        <v>176</v>
      </c>
      <c r="G4220" s="199" t="s">
        <v>377</v>
      </c>
      <c r="H4220" s="199" t="s">
        <v>3781</v>
      </c>
      <c r="I4220" s="200" t="s">
        <v>143</v>
      </c>
      <c r="J4220" s="199" t="s">
        <v>379</v>
      </c>
      <c r="K4220" s="199" t="s">
        <v>2477</v>
      </c>
      <c r="L4220" s="199" t="s">
        <v>263</v>
      </c>
      <c r="M4220" s="199" t="s">
        <v>143</v>
      </c>
      <c r="N4220" s="201">
        <v>82.889399999999995</v>
      </c>
      <c r="O4220" s="202"/>
      <c r="P4220" s="202"/>
      <c r="Q4220" s="203">
        <f t="shared" si="240"/>
        <v>0</v>
      </c>
      <c r="R4220" s="203">
        <f t="shared" si="241"/>
        <v>0</v>
      </c>
      <c r="S4220" s="213">
        <f>IF(M4220="nvt",0,IF(O4220&gt;0,VLOOKUP(M4220,'3-Productie normen'!A:K,VLOOKUP(O4220,'3-Productie normen'!$B$34:$C$35,2,FALSE),FALSE)))</f>
        <v>0</v>
      </c>
      <c r="T4220" s="213">
        <f t="shared" si="242"/>
        <v>0</v>
      </c>
      <c r="U4220" s="572"/>
    </row>
    <row r="4221" spans="1:21" ht="14.15" customHeight="1">
      <c r="A4221" s="231">
        <v>4221</v>
      </c>
      <c r="B4221" s="262" t="s">
        <v>98</v>
      </c>
      <c r="C4221" s="199" t="s">
        <v>3775</v>
      </c>
      <c r="D4221" s="199" t="s">
        <v>2497</v>
      </c>
      <c r="E4221" s="199" t="s">
        <v>3776</v>
      </c>
      <c r="F4221" s="199" t="s">
        <v>176</v>
      </c>
      <c r="G4221" s="199" t="s">
        <v>377</v>
      </c>
      <c r="H4221" s="199" t="s">
        <v>3782</v>
      </c>
      <c r="I4221" s="200" t="s">
        <v>143</v>
      </c>
      <c r="J4221" s="199" t="s">
        <v>379</v>
      </c>
      <c r="K4221" s="199" t="s">
        <v>2477</v>
      </c>
      <c r="L4221" s="199" t="s">
        <v>263</v>
      </c>
      <c r="M4221" s="199" t="s">
        <v>143</v>
      </c>
      <c r="N4221" s="201">
        <v>124.3304</v>
      </c>
      <c r="O4221" s="202"/>
      <c r="P4221" s="202"/>
      <c r="Q4221" s="203">
        <f t="shared" si="240"/>
        <v>0</v>
      </c>
      <c r="R4221" s="203">
        <f t="shared" si="241"/>
        <v>0</v>
      </c>
      <c r="S4221" s="213">
        <f>IF(M4221="nvt",0,IF(O4221&gt;0,VLOOKUP(M4221,'3-Productie normen'!A:K,VLOOKUP(O4221,'3-Productie normen'!$B$34:$C$35,2,FALSE),FALSE)))</f>
        <v>0</v>
      </c>
      <c r="T4221" s="213">
        <f t="shared" si="242"/>
        <v>0</v>
      </c>
      <c r="U4221" s="572"/>
    </row>
    <row r="4222" spans="1:21" ht="14.15" customHeight="1">
      <c r="A4222" s="231">
        <v>4222</v>
      </c>
      <c r="B4222" s="262" t="s">
        <v>98</v>
      </c>
      <c r="C4222" s="199" t="s">
        <v>3775</v>
      </c>
      <c r="D4222" s="199" t="s">
        <v>2497</v>
      </c>
      <c r="E4222" s="199" t="s">
        <v>3776</v>
      </c>
      <c r="F4222" s="199" t="s">
        <v>176</v>
      </c>
      <c r="G4222" s="199" t="s">
        <v>377</v>
      </c>
      <c r="H4222" s="199" t="s">
        <v>3783</v>
      </c>
      <c r="I4222" s="200" t="s">
        <v>143</v>
      </c>
      <c r="J4222" s="199" t="s">
        <v>255</v>
      </c>
      <c r="K4222" s="199" t="s">
        <v>566</v>
      </c>
      <c r="L4222" s="199" t="s">
        <v>263</v>
      </c>
      <c r="M4222" s="199" t="s">
        <v>143</v>
      </c>
      <c r="N4222" s="201">
        <v>1.6512</v>
      </c>
      <c r="O4222" s="202"/>
      <c r="P4222" s="202"/>
      <c r="Q4222" s="203">
        <f t="shared" si="240"/>
        <v>0</v>
      </c>
      <c r="R4222" s="203">
        <f t="shared" si="241"/>
        <v>0</v>
      </c>
      <c r="S4222" s="213">
        <f>IF(M4222="nvt",0,IF(O4222&gt;0,VLOOKUP(M4222,'3-Productie normen'!A:K,VLOOKUP(O4222,'3-Productie normen'!$B$34:$C$35,2,FALSE),FALSE)))</f>
        <v>0</v>
      </c>
      <c r="T4222" s="213">
        <f t="shared" si="242"/>
        <v>0</v>
      </c>
      <c r="U4222" s="572"/>
    </row>
    <row r="4223" spans="1:21" ht="14.15" customHeight="1">
      <c r="A4223" s="231">
        <v>4223</v>
      </c>
      <c r="B4223" s="262" t="s">
        <v>98</v>
      </c>
      <c r="C4223" s="199" t="s">
        <v>3775</v>
      </c>
      <c r="D4223" s="199" t="s">
        <v>2497</v>
      </c>
      <c r="E4223" s="199" t="s">
        <v>3776</v>
      </c>
      <c r="F4223" s="199" t="s">
        <v>176</v>
      </c>
      <c r="G4223" s="199" t="s">
        <v>377</v>
      </c>
      <c r="H4223" s="199" t="s">
        <v>3784</v>
      </c>
      <c r="I4223" s="200" t="s">
        <v>143</v>
      </c>
      <c r="J4223" s="199" t="s">
        <v>209</v>
      </c>
      <c r="K4223" s="199" t="s">
        <v>213</v>
      </c>
      <c r="L4223" s="199" t="s">
        <v>263</v>
      </c>
      <c r="M4223" s="199" t="s">
        <v>143</v>
      </c>
      <c r="N4223" s="201">
        <v>22.56</v>
      </c>
      <c r="O4223" s="202"/>
      <c r="P4223" s="202"/>
      <c r="Q4223" s="203">
        <f t="shared" si="240"/>
        <v>0</v>
      </c>
      <c r="R4223" s="203">
        <f t="shared" si="241"/>
        <v>0</v>
      </c>
      <c r="S4223" s="213">
        <f>IF(M4223="nvt",0,IF(O4223&gt;0,VLOOKUP(M4223,'3-Productie normen'!A:K,VLOOKUP(O4223,'3-Productie normen'!$B$34:$C$35,2,FALSE),FALSE)))</f>
        <v>0</v>
      </c>
      <c r="T4223" s="213">
        <f t="shared" si="242"/>
        <v>0</v>
      </c>
      <c r="U4223" s="572"/>
    </row>
    <row r="4224" spans="1:21" ht="14.15" customHeight="1">
      <c r="A4224" s="231">
        <v>4224</v>
      </c>
      <c r="B4224" s="262" t="s">
        <v>98</v>
      </c>
      <c r="C4224" s="199" t="s">
        <v>3775</v>
      </c>
      <c r="D4224" s="199" t="s">
        <v>2497</v>
      </c>
      <c r="E4224" s="199" t="s">
        <v>3776</v>
      </c>
      <c r="F4224" s="199" t="s">
        <v>176</v>
      </c>
      <c r="G4224" s="199" t="s">
        <v>377</v>
      </c>
      <c r="H4224" s="199" t="s">
        <v>3785</v>
      </c>
      <c r="I4224" s="200" t="s">
        <v>143</v>
      </c>
      <c r="J4224" s="199" t="s">
        <v>209</v>
      </c>
      <c r="K4224" s="199" t="s">
        <v>213</v>
      </c>
      <c r="L4224" s="199" t="s">
        <v>263</v>
      </c>
      <c r="M4224" s="199" t="s">
        <v>143</v>
      </c>
      <c r="N4224" s="201">
        <v>10.608700000000001</v>
      </c>
      <c r="O4224" s="202"/>
      <c r="P4224" s="202"/>
      <c r="Q4224" s="203">
        <f t="shared" si="240"/>
        <v>0</v>
      </c>
      <c r="R4224" s="203">
        <f t="shared" si="241"/>
        <v>0</v>
      </c>
      <c r="S4224" s="213">
        <f>IF(M4224="nvt",0,IF(O4224&gt;0,VLOOKUP(M4224,'3-Productie normen'!A:K,VLOOKUP(O4224,'3-Productie normen'!$B$34:$C$35,2,FALSE),FALSE)))</f>
        <v>0</v>
      </c>
      <c r="T4224" s="213">
        <f t="shared" si="242"/>
        <v>0</v>
      </c>
      <c r="U4224" s="572"/>
    </row>
    <row r="4225" spans="1:21" ht="14.15" customHeight="1">
      <c r="A4225" s="232">
        <v>4225</v>
      </c>
      <c r="B4225" s="262" t="s">
        <v>98</v>
      </c>
      <c r="C4225" s="199" t="s">
        <v>3775</v>
      </c>
      <c r="D4225" s="199" t="s">
        <v>2497</v>
      </c>
      <c r="E4225" s="199" t="s">
        <v>3776</v>
      </c>
      <c r="F4225" s="199" t="s">
        <v>176</v>
      </c>
      <c r="G4225" s="199" t="s">
        <v>377</v>
      </c>
      <c r="H4225" s="199" t="s">
        <v>3786</v>
      </c>
      <c r="I4225" s="200" t="s">
        <v>130</v>
      </c>
      <c r="J4225" s="199" t="s">
        <v>222</v>
      </c>
      <c r="K4225" s="199" t="s">
        <v>237</v>
      </c>
      <c r="L4225" s="199" t="s">
        <v>180</v>
      </c>
      <c r="M4225" s="199" t="s">
        <v>238</v>
      </c>
      <c r="N4225" s="201">
        <v>8.9956999999999994</v>
      </c>
      <c r="O4225" s="202" t="s">
        <v>81</v>
      </c>
      <c r="P4225" s="202"/>
      <c r="Q4225" s="203">
        <f t="shared" si="240"/>
        <v>0</v>
      </c>
      <c r="R4225" s="203">
        <f t="shared" si="241"/>
        <v>0</v>
      </c>
      <c r="S4225" s="213">
        <f>IF(M4225="nvt",0,IF(O4225&gt;0,VLOOKUP(M4225,'3-Productie normen'!A:K,VLOOKUP(O4225,'3-Productie normen'!$B$34:$C$35,2,FALSE),FALSE)))</f>
        <v>0</v>
      </c>
      <c r="T4225" s="213">
        <f t="shared" si="242"/>
        <v>0</v>
      </c>
      <c r="U4225" s="572"/>
    </row>
    <row r="4226" spans="1:21" ht="14.15" customHeight="1">
      <c r="A4226" s="231">
        <v>4226</v>
      </c>
      <c r="B4226" s="262" t="s">
        <v>98</v>
      </c>
      <c r="C4226" s="199" t="s">
        <v>3775</v>
      </c>
      <c r="D4226" s="199" t="s">
        <v>2497</v>
      </c>
      <c r="E4226" s="199" t="s">
        <v>3776</v>
      </c>
      <c r="F4226" s="199" t="s">
        <v>176</v>
      </c>
      <c r="G4226" s="199" t="s">
        <v>377</v>
      </c>
      <c r="H4226" s="199" t="s">
        <v>3787</v>
      </c>
      <c r="I4226" s="200" t="s">
        <v>143</v>
      </c>
      <c r="J4226" s="199" t="s">
        <v>209</v>
      </c>
      <c r="K4226" s="199" t="s">
        <v>220</v>
      </c>
      <c r="L4226" s="199" t="s">
        <v>398</v>
      </c>
      <c r="M4226" s="199" t="s">
        <v>143</v>
      </c>
      <c r="N4226" s="201">
        <v>14.3444</v>
      </c>
      <c r="O4226" s="202"/>
      <c r="P4226" s="202"/>
      <c r="Q4226" s="203">
        <f t="shared" si="240"/>
        <v>0</v>
      </c>
      <c r="R4226" s="203">
        <f t="shared" si="241"/>
        <v>0</v>
      </c>
      <c r="S4226" s="213">
        <f>IF(M4226="nvt",0,IF(O4226&gt;0,VLOOKUP(M4226,'3-Productie normen'!A:K,VLOOKUP(O4226,'3-Productie normen'!$B$34:$C$35,2,FALSE),FALSE)))</f>
        <v>0</v>
      </c>
      <c r="T4226" s="213">
        <f t="shared" si="242"/>
        <v>0</v>
      </c>
      <c r="U4226" s="572"/>
    </row>
    <row r="4227" spans="1:21" ht="14.15" customHeight="1">
      <c r="A4227" s="231">
        <v>4227</v>
      </c>
      <c r="B4227" s="262" t="s">
        <v>98</v>
      </c>
      <c r="C4227" s="199" t="s">
        <v>3775</v>
      </c>
      <c r="D4227" s="199" t="s">
        <v>2497</v>
      </c>
      <c r="E4227" s="199" t="s">
        <v>3776</v>
      </c>
      <c r="F4227" s="199" t="s">
        <v>176</v>
      </c>
      <c r="G4227" s="199" t="s">
        <v>377</v>
      </c>
      <c r="H4227" s="199" t="s">
        <v>3788</v>
      </c>
      <c r="I4227" s="200" t="s">
        <v>133</v>
      </c>
      <c r="J4227" s="199" t="s">
        <v>222</v>
      </c>
      <c r="K4227" s="199" t="s">
        <v>223</v>
      </c>
      <c r="L4227" s="199" t="s">
        <v>461</v>
      </c>
      <c r="M4227" s="199" t="s">
        <v>138</v>
      </c>
      <c r="N4227" s="201">
        <v>2.09</v>
      </c>
      <c r="O4227" s="202" t="s">
        <v>81</v>
      </c>
      <c r="P4227" s="202"/>
      <c r="Q4227" s="203">
        <f t="shared" si="240"/>
        <v>0</v>
      </c>
      <c r="R4227" s="203">
        <f t="shared" si="241"/>
        <v>0</v>
      </c>
      <c r="S4227" s="213">
        <f>IF(M4227="nvt",0,IF(O4227&gt;0,VLOOKUP(M4227,'3-Productie normen'!A:K,VLOOKUP(O4227,'3-Productie normen'!$B$34:$C$35,2,FALSE),FALSE)))</f>
        <v>0</v>
      </c>
      <c r="T4227" s="213">
        <f t="shared" si="242"/>
        <v>0</v>
      </c>
      <c r="U4227" s="572"/>
    </row>
    <row r="4228" spans="1:21" ht="14.15" customHeight="1">
      <c r="A4228" s="231">
        <v>4228</v>
      </c>
      <c r="B4228" s="262" t="s">
        <v>98</v>
      </c>
      <c r="C4228" s="199" t="s">
        <v>3775</v>
      </c>
      <c r="D4228" s="199" t="s">
        <v>2497</v>
      </c>
      <c r="E4228" s="199" t="s">
        <v>3776</v>
      </c>
      <c r="F4228" s="199" t="s">
        <v>176</v>
      </c>
      <c r="G4228" s="199" t="s">
        <v>377</v>
      </c>
      <c r="H4228" s="199" t="s">
        <v>3789</v>
      </c>
      <c r="I4228" s="200" t="s">
        <v>143</v>
      </c>
      <c r="J4228" s="199" t="s">
        <v>209</v>
      </c>
      <c r="K4228" s="199" t="s">
        <v>213</v>
      </c>
      <c r="L4228" s="199" t="s">
        <v>263</v>
      </c>
      <c r="M4228" s="199" t="s">
        <v>143</v>
      </c>
      <c r="N4228" s="201">
        <v>10.6088</v>
      </c>
      <c r="O4228" s="202"/>
      <c r="P4228" s="202"/>
      <c r="Q4228" s="203">
        <f t="shared" si="240"/>
        <v>0</v>
      </c>
      <c r="R4228" s="203">
        <f t="shared" si="241"/>
        <v>0</v>
      </c>
      <c r="S4228" s="213">
        <f>IF(M4228="nvt",0,IF(O4228&gt;0,VLOOKUP(M4228,'3-Productie normen'!A:K,VLOOKUP(O4228,'3-Productie normen'!$B$34:$C$35,2,FALSE),FALSE)))</f>
        <v>0</v>
      </c>
      <c r="T4228" s="213">
        <f t="shared" si="242"/>
        <v>0</v>
      </c>
      <c r="U4228" s="572"/>
    </row>
    <row r="4229" spans="1:21" ht="14.15" customHeight="1">
      <c r="A4229" s="231">
        <v>4229</v>
      </c>
      <c r="B4229" s="262" t="s">
        <v>98</v>
      </c>
      <c r="C4229" s="199" t="s">
        <v>3775</v>
      </c>
      <c r="D4229" s="199" t="s">
        <v>2497</v>
      </c>
      <c r="E4229" s="199" t="s">
        <v>3776</v>
      </c>
      <c r="F4229" s="199" t="s">
        <v>176</v>
      </c>
      <c r="G4229" s="199" t="s">
        <v>377</v>
      </c>
      <c r="H4229" s="199" t="s">
        <v>3790</v>
      </c>
      <c r="I4229" s="200" t="s">
        <v>130</v>
      </c>
      <c r="J4229" s="199" t="s">
        <v>222</v>
      </c>
      <c r="K4229" s="199" t="s">
        <v>237</v>
      </c>
      <c r="L4229" s="199" t="s">
        <v>381</v>
      </c>
      <c r="M4229" s="199" t="s">
        <v>238</v>
      </c>
      <c r="N4229" s="201">
        <v>16.2681</v>
      </c>
      <c r="O4229" s="202" t="s">
        <v>81</v>
      </c>
      <c r="P4229" s="202"/>
      <c r="Q4229" s="203">
        <f t="shared" si="240"/>
        <v>0</v>
      </c>
      <c r="R4229" s="203">
        <f t="shared" si="241"/>
        <v>0</v>
      </c>
      <c r="S4229" s="213">
        <f>IF(M4229="nvt",0,IF(O4229&gt;0,VLOOKUP(M4229,'3-Productie normen'!A:K,VLOOKUP(O4229,'3-Productie normen'!$B$34:$C$35,2,FALSE),FALSE)))</f>
        <v>0</v>
      </c>
      <c r="T4229" s="213">
        <f t="shared" si="242"/>
        <v>0</v>
      </c>
      <c r="U4229" s="572"/>
    </row>
    <row r="4230" spans="1:21" ht="14.15" customHeight="1">
      <c r="A4230" s="231">
        <v>4230</v>
      </c>
      <c r="B4230" s="262" t="s">
        <v>98</v>
      </c>
      <c r="C4230" s="199" t="s">
        <v>3775</v>
      </c>
      <c r="D4230" s="199" t="s">
        <v>2497</v>
      </c>
      <c r="E4230" s="199" t="s">
        <v>3776</v>
      </c>
      <c r="F4230" s="199" t="s">
        <v>176</v>
      </c>
      <c r="G4230" s="199" t="s">
        <v>377</v>
      </c>
      <c r="H4230" s="199" t="s">
        <v>3791</v>
      </c>
      <c r="I4230" s="200" t="s">
        <v>130</v>
      </c>
      <c r="J4230" s="199" t="s">
        <v>209</v>
      </c>
      <c r="K4230" s="199" t="s">
        <v>215</v>
      </c>
      <c r="L4230" s="199" t="s">
        <v>180</v>
      </c>
      <c r="M4230" s="199" t="s">
        <v>134</v>
      </c>
      <c r="N4230" s="201">
        <v>3.6</v>
      </c>
      <c r="O4230" s="202" t="s">
        <v>81</v>
      </c>
      <c r="P4230" s="202"/>
      <c r="Q4230" s="203">
        <f t="shared" si="240"/>
        <v>0</v>
      </c>
      <c r="R4230" s="203">
        <f t="shared" si="241"/>
        <v>0</v>
      </c>
      <c r="S4230" s="213">
        <f>IF(M4230="nvt",0,IF(O4230&gt;0,VLOOKUP(M4230,'3-Productie normen'!A:K,VLOOKUP(O4230,'3-Productie normen'!$B$34:$C$35,2,FALSE),FALSE)))</f>
        <v>0</v>
      </c>
      <c r="T4230" s="213">
        <f t="shared" si="242"/>
        <v>0</v>
      </c>
      <c r="U4230" s="572"/>
    </row>
    <row r="4231" spans="1:21" ht="14.15" customHeight="1">
      <c r="A4231" s="231">
        <v>4231</v>
      </c>
      <c r="B4231" s="262" t="s">
        <v>98</v>
      </c>
      <c r="C4231" s="199" t="s">
        <v>3775</v>
      </c>
      <c r="D4231" s="199" t="s">
        <v>2497</v>
      </c>
      <c r="E4231" s="199" t="s">
        <v>3776</v>
      </c>
      <c r="F4231" s="199" t="s">
        <v>176</v>
      </c>
      <c r="G4231" s="199" t="s">
        <v>377</v>
      </c>
      <c r="H4231" s="199" t="s">
        <v>3792</v>
      </c>
      <c r="I4231" s="200" t="s">
        <v>133</v>
      </c>
      <c r="J4231" s="199" t="s">
        <v>222</v>
      </c>
      <c r="K4231" s="199" t="s">
        <v>223</v>
      </c>
      <c r="L4231" s="199" t="s">
        <v>461</v>
      </c>
      <c r="M4231" s="199" t="s">
        <v>138</v>
      </c>
      <c r="N4231" s="201">
        <v>2.0710000000000002</v>
      </c>
      <c r="O4231" s="202" t="s">
        <v>81</v>
      </c>
      <c r="P4231" s="202"/>
      <c r="Q4231" s="203">
        <f t="shared" si="240"/>
        <v>0</v>
      </c>
      <c r="R4231" s="203">
        <f t="shared" si="241"/>
        <v>0</v>
      </c>
      <c r="S4231" s="213">
        <f>IF(M4231="nvt",0,IF(O4231&gt;0,VLOOKUP(M4231,'3-Productie normen'!A:K,VLOOKUP(O4231,'3-Productie normen'!$B$34:$C$35,2,FALSE),FALSE)))</f>
        <v>0</v>
      </c>
      <c r="T4231" s="213">
        <f t="shared" si="242"/>
        <v>0</v>
      </c>
      <c r="U4231" s="572"/>
    </row>
    <row r="4232" spans="1:21" ht="14.15" customHeight="1">
      <c r="A4232" s="231">
        <v>4232</v>
      </c>
      <c r="B4232" s="262" t="s">
        <v>98</v>
      </c>
      <c r="C4232" s="199" t="s">
        <v>3775</v>
      </c>
      <c r="D4232" s="199" t="s">
        <v>2497</v>
      </c>
      <c r="E4232" s="199" t="s">
        <v>3776</v>
      </c>
      <c r="F4232" s="199" t="s">
        <v>176</v>
      </c>
      <c r="G4232" s="199" t="s">
        <v>377</v>
      </c>
      <c r="H4232" s="199" t="s">
        <v>3793</v>
      </c>
      <c r="I4232" s="200" t="s">
        <v>143</v>
      </c>
      <c r="J4232" s="199" t="s">
        <v>209</v>
      </c>
      <c r="K4232" s="199" t="s">
        <v>210</v>
      </c>
      <c r="L4232" s="199" t="s">
        <v>263</v>
      </c>
      <c r="M4232" s="199" t="s">
        <v>143</v>
      </c>
      <c r="N4232" s="201">
        <v>2.4750000000000001</v>
      </c>
      <c r="O4232" s="202"/>
      <c r="P4232" s="202"/>
      <c r="Q4232" s="203">
        <f t="shared" si="240"/>
        <v>0</v>
      </c>
      <c r="R4232" s="203">
        <f t="shared" si="241"/>
        <v>0</v>
      </c>
      <c r="S4232" s="213">
        <f>IF(M4232="nvt",0,IF(O4232&gt;0,VLOOKUP(M4232,'3-Productie normen'!A:K,VLOOKUP(O4232,'3-Productie normen'!$B$34:$C$35,2,FALSE),FALSE)))</f>
        <v>0</v>
      </c>
      <c r="T4232" s="213">
        <f t="shared" si="242"/>
        <v>0</v>
      </c>
      <c r="U4232" s="572"/>
    </row>
    <row r="4233" spans="1:21" ht="14.15" customHeight="1">
      <c r="A4233" s="232">
        <v>4233</v>
      </c>
      <c r="B4233" s="262" t="s">
        <v>98</v>
      </c>
      <c r="C4233" s="199" t="s">
        <v>3775</v>
      </c>
      <c r="D4233" s="199" t="s">
        <v>2497</v>
      </c>
      <c r="E4233" s="199" t="s">
        <v>3776</v>
      </c>
      <c r="F4233" s="199" t="s">
        <v>176</v>
      </c>
      <c r="G4233" s="199" t="s">
        <v>377</v>
      </c>
      <c r="H4233" s="199" t="s">
        <v>3794</v>
      </c>
      <c r="I4233" s="200" t="s">
        <v>143</v>
      </c>
      <c r="J4233" s="199" t="s">
        <v>379</v>
      </c>
      <c r="K4233" s="199" t="s">
        <v>2477</v>
      </c>
      <c r="L4233" s="199" t="s">
        <v>263</v>
      </c>
      <c r="M4233" s="212" t="s">
        <v>143</v>
      </c>
      <c r="N4233" s="201">
        <v>870.89829999999995</v>
      </c>
      <c r="O4233" s="202"/>
      <c r="P4233" s="202"/>
      <c r="Q4233" s="203">
        <f t="shared" si="240"/>
        <v>0</v>
      </c>
      <c r="R4233" s="203">
        <f t="shared" si="241"/>
        <v>0</v>
      </c>
      <c r="S4233" s="213">
        <f>IF(M4233="nvt",0,IF(O4233&gt;0,VLOOKUP(M4233,'3-Productie normen'!A:K,VLOOKUP(O4233,'3-Productie normen'!$B$34:$C$35,2,FALSE),FALSE)))</f>
        <v>0</v>
      </c>
      <c r="T4233" s="213">
        <f t="shared" si="242"/>
        <v>0</v>
      </c>
      <c r="U4233" s="572"/>
    </row>
    <row r="4234" spans="1:21" ht="14.15" customHeight="1">
      <c r="A4234" s="231">
        <v>4234</v>
      </c>
      <c r="B4234" s="262" t="s">
        <v>98</v>
      </c>
      <c r="C4234" s="199" t="s">
        <v>3775</v>
      </c>
      <c r="D4234" s="199" t="s">
        <v>2497</v>
      </c>
      <c r="E4234" s="199" t="s">
        <v>3776</v>
      </c>
      <c r="F4234" s="199" t="s">
        <v>176</v>
      </c>
      <c r="G4234" s="199" t="s">
        <v>377</v>
      </c>
      <c r="H4234" s="199" t="s">
        <v>3794</v>
      </c>
      <c r="I4234" s="200" t="s">
        <v>127</v>
      </c>
      <c r="J4234" s="199" t="s">
        <v>379</v>
      </c>
      <c r="K4234" s="199" t="s">
        <v>2477</v>
      </c>
      <c r="L4234" s="199" t="s">
        <v>263</v>
      </c>
      <c r="M4234" s="212" t="s">
        <v>128</v>
      </c>
      <c r="N4234" s="201">
        <v>10</v>
      </c>
      <c r="O4234" s="202">
        <v>255</v>
      </c>
      <c r="P4234" s="202"/>
      <c r="Q4234" s="203">
        <f t="shared" si="240"/>
        <v>0</v>
      </c>
      <c r="R4234" s="203">
        <f t="shared" si="241"/>
        <v>0</v>
      </c>
      <c r="S4234" s="213">
        <f>IF(M4234="nvt",0,IF(O4234&gt;0,VLOOKUP(M4234,'3-Productie normen'!A:K,VLOOKUP(O4234,'3-Productie normen'!$B$34:$C$35,2,FALSE),FALSE)))</f>
        <v>0</v>
      </c>
      <c r="T4234" s="213">
        <f t="shared" si="242"/>
        <v>0</v>
      </c>
      <c r="U4234" s="572"/>
    </row>
    <row r="4235" spans="1:21" ht="14.15" customHeight="1">
      <c r="A4235" s="231">
        <v>4235</v>
      </c>
      <c r="B4235" s="262" t="s">
        <v>98</v>
      </c>
      <c r="C4235" s="199" t="s">
        <v>3775</v>
      </c>
      <c r="D4235" s="199" t="s">
        <v>2497</v>
      </c>
      <c r="E4235" s="199" t="s">
        <v>3776</v>
      </c>
      <c r="F4235" s="199" t="s">
        <v>176</v>
      </c>
      <c r="G4235" s="199" t="s">
        <v>377</v>
      </c>
      <c r="H4235" s="199" t="s">
        <v>3794</v>
      </c>
      <c r="I4235" s="200" t="s">
        <v>136</v>
      </c>
      <c r="J4235" s="199" t="s">
        <v>379</v>
      </c>
      <c r="K4235" s="212" t="s">
        <v>265</v>
      </c>
      <c r="L4235" s="199" t="s">
        <v>263</v>
      </c>
      <c r="M4235" s="212" t="s">
        <v>135</v>
      </c>
      <c r="N4235" s="201">
        <v>3</v>
      </c>
      <c r="O4235" s="202" t="s">
        <v>81</v>
      </c>
      <c r="P4235" s="202"/>
      <c r="Q4235" s="203">
        <f t="shared" si="240"/>
        <v>0</v>
      </c>
      <c r="R4235" s="203">
        <f t="shared" si="241"/>
        <v>0</v>
      </c>
      <c r="S4235" s="213">
        <f>IF(M4235="nvt",0,IF(O4235&gt;0,VLOOKUP(M4235,'3-Productie normen'!A:K,VLOOKUP(O4235,'3-Productie normen'!$B$34:$C$35,2,FALSE),FALSE)))</f>
        <v>0</v>
      </c>
      <c r="T4235" s="213">
        <f t="shared" si="242"/>
        <v>0</v>
      </c>
      <c r="U4235" s="572"/>
    </row>
    <row r="4236" spans="1:21" ht="14.15" customHeight="1">
      <c r="A4236" s="231">
        <v>4236</v>
      </c>
      <c r="B4236" s="262" t="s">
        <v>98</v>
      </c>
      <c r="C4236" s="199" t="s">
        <v>3775</v>
      </c>
      <c r="D4236" s="199" t="s">
        <v>2497</v>
      </c>
      <c r="E4236" s="199" t="s">
        <v>3776</v>
      </c>
      <c r="F4236" s="199" t="s">
        <v>176</v>
      </c>
      <c r="G4236" s="199" t="s">
        <v>377</v>
      </c>
      <c r="H4236" s="199" t="s">
        <v>3795</v>
      </c>
      <c r="I4236" s="200" t="s">
        <v>143</v>
      </c>
      <c r="J4236" s="199" t="s">
        <v>379</v>
      </c>
      <c r="K4236" s="199" t="s">
        <v>2477</v>
      </c>
      <c r="L4236" s="199" t="s">
        <v>263</v>
      </c>
      <c r="M4236" s="199" t="s">
        <v>143</v>
      </c>
      <c r="N4236" s="201">
        <v>25.787700000000001</v>
      </c>
      <c r="O4236" s="202"/>
      <c r="P4236" s="202"/>
      <c r="Q4236" s="203">
        <f t="shared" si="240"/>
        <v>0</v>
      </c>
      <c r="R4236" s="203">
        <f t="shared" si="241"/>
        <v>0</v>
      </c>
      <c r="S4236" s="213">
        <f>IF(M4236="nvt",0,IF(O4236&gt;0,VLOOKUP(M4236,'3-Productie normen'!A:K,VLOOKUP(O4236,'3-Productie normen'!$B$34:$C$35,2,FALSE),FALSE)))</f>
        <v>0</v>
      </c>
      <c r="T4236" s="213">
        <f t="shared" si="242"/>
        <v>0</v>
      </c>
      <c r="U4236" s="572"/>
    </row>
    <row r="4237" spans="1:21" ht="14.15" customHeight="1">
      <c r="A4237" s="231">
        <v>4237</v>
      </c>
      <c r="B4237" s="262" t="s">
        <v>98</v>
      </c>
      <c r="C4237" s="199" t="s">
        <v>3775</v>
      </c>
      <c r="D4237" s="199" t="s">
        <v>2497</v>
      </c>
      <c r="E4237" s="199" t="s">
        <v>3776</v>
      </c>
      <c r="F4237" s="199" t="s">
        <v>176</v>
      </c>
      <c r="G4237" s="199" t="s">
        <v>377</v>
      </c>
      <c r="H4237" s="199" t="s">
        <v>3796</v>
      </c>
      <c r="I4237" s="200" t="s">
        <v>123</v>
      </c>
      <c r="J4237" s="199" t="s">
        <v>379</v>
      </c>
      <c r="K4237" s="199" t="s">
        <v>2477</v>
      </c>
      <c r="L4237" s="199" t="s">
        <v>180</v>
      </c>
      <c r="M4237" s="199" t="s">
        <v>122</v>
      </c>
      <c r="N4237" s="201">
        <v>24.692</v>
      </c>
      <c r="O4237" s="202" t="s">
        <v>81</v>
      </c>
      <c r="P4237" s="202"/>
      <c r="Q4237" s="203">
        <f t="shared" si="240"/>
        <v>0</v>
      </c>
      <c r="R4237" s="203">
        <f t="shared" si="241"/>
        <v>0</v>
      </c>
      <c r="S4237" s="213">
        <f>IF(M4237="nvt",0,IF(O4237&gt;0,VLOOKUP(M4237,'3-Productie normen'!A:K,VLOOKUP(O4237,'3-Productie normen'!$B$34:$C$35,2,FALSE),FALSE)))</f>
        <v>0</v>
      </c>
      <c r="T4237" s="213">
        <f t="shared" si="242"/>
        <v>0</v>
      </c>
      <c r="U4237" s="572"/>
    </row>
    <row r="4238" spans="1:21" ht="14.15" customHeight="1">
      <c r="A4238" s="231">
        <v>4238</v>
      </c>
      <c r="B4238" s="262" t="s">
        <v>98</v>
      </c>
      <c r="C4238" s="199" t="s">
        <v>3775</v>
      </c>
      <c r="D4238" s="199" t="s">
        <v>2497</v>
      </c>
      <c r="E4238" s="199" t="s">
        <v>3776</v>
      </c>
      <c r="F4238" s="199" t="s">
        <v>176</v>
      </c>
      <c r="G4238" s="199" t="s">
        <v>377</v>
      </c>
      <c r="H4238" s="199" t="s">
        <v>3797</v>
      </c>
      <c r="I4238" s="207" t="s">
        <v>123</v>
      </c>
      <c r="J4238" s="199" t="s">
        <v>179</v>
      </c>
      <c r="K4238" s="199" t="s">
        <v>187</v>
      </c>
      <c r="L4238" s="199" t="s">
        <v>197</v>
      </c>
      <c r="M4238" s="199" t="s">
        <v>141</v>
      </c>
      <c r="N4238" s="201">
        <v>26.0274</v>
      </c>
      <c r="O4238" s="202" t="s">
        <v>81</v>
      </c>
      <c r="P4238" s="202"/>
      <c r="Q4238" s="203">
        <f t="shared" si="240"/>
        <v>0</v>
      </c>
      <c r="R4238" s="203">
        <f t="shared" si="241"/>
        <v>0</v>
      </c>
      <c r="S4238" s="213">
        <f>IF(M4238="nvt",0,IF(O4238&gt;0,VLOOKUP(M4238,'3-Productie normen'!A:K,VLOOKUP(O4238,'3-Productie normen'!$B$34:$C$35,2,FALSE),FALSE)))</f>
        <v>0</v>
      </c>
      <c r="T4238" s="213">
        <f t="shared" si="242"/>
        <v>0</v>
      </c>
      <c r="U4238" s="572"/>
    </row>
    <row r="4239" spans="1:21" ht="14.15" customHeight="1">
      <c r="A4239" s="231">
        <v>4239</v>
      </c>
      <c r="B4239" s="262" t="s">
        <v>98</v>
      </c>
      <c r="C4239" s="199" t="s">
        <v>3775</v>
      </c>
      <c r="D4239" s="199" t="s">
        <v>2497</v>
      </c>
      <c r="E4239" s="199" t="s">
        <v>3776</v>
      </c>
      <c r="F4239" s="199" t="s">
        <v>176</v>
      </c>
      <c r="G4239" s="199" t="s">
        <v>377</v>
      </c>
      <c r="H4239" s="199" t="s">
        <v>3798</v>
      </c>
      <c r="I4239" s="200" t="s">
        <v>143</v>
      </c>
      <c r="J4239" s="199" t="s">
        <v>255</v>
      </c>
      <c r="K4239" s="199" t="s">
        <v>566</v>
      </c>
      <c r="L4239" s="199" t="s">
        <v>381</v>
      </c>
      <c r="M4239" s="199" t="s">
        <v>143</v>
      </c>
      <c r="N4239" s="201">
        <v>13.685</v>
      </c>
      <c r="O4239" s="202"/>
      <c r="P4239" s="202"/>
      <c r="Q4239" s="203">
        <f t="shared" si="240"/>
        <v>0</v>
      </c>
      <c r="R4239" s="203">
        <f t="shared" si="241"/>
        <v>0</v>
      </c>
      <c r="S4239" s="213">
        <f>IF(M4239="nvt",0,IF(O4239&gt;0,VLOOKUP(M4239,'3-Productie normen'!A:K,VLOOKUP(O4239,'3-Productie normen'!$B$34:$C$35,2,FALSE),FALSE)))</f>
        <v>0</v>
      </c>
      <c r="T4239" s="213">
        <f t="shared" si="242"/>
        <v>0</v>
      </c>
      <c r="U4239" s="572"/>
    </row>
    <row r="4240" spans="1:21" ht="14.15" customHeight="1">
      <c r="A4240" s="231">
        <v>4240</v>
      </c>
      <c r="B4240" s="262" t="s">
        <v>98</v>
      </c>
      <c r="C4240" s="199" t="s">
        <v>3775</v>
      </c>
      <c r="D4240" s="199" t="s">
        <v>2497</v>
      </c>
      <c r="E4240" s="199" t="s">
        <v>3776</v>
      </c>
      <c r="F4240" s="199" t="s">
        <v>176</v>
      </c>
      <c r="G4240" s="199" t="s">
        <v>377</v>
      </c>
      <c r="H4240" s="199" t="s">
        <v>3799</v>
      </c>
      <c r="I4240" s="200" t="s">
        <v>143</v>
      </c>
      <c r="J4240" s="199" t="s">
        <v>255</v>
      </c>
      <c r="K4240" s="199" t="s">
        <v>566</v>
      </c>
      <c r="L4240" s="199" t="s">
        <v>381</v>
      </c>
      <c r="M4240" s="199" t="s">
        <v>143</v>
      </c>
      <c r="N4240" s="201">
        <v>8.7095000000000002</v>
      </c>
      <c r="O4240" s="202"/>
      <c r="P4240" s="202"/>
      <c r="Q4240" s="203">
        <f t="shared" si="240"/>
        <v>0</v>
      </c>
      <c r="R4240" s="203">
        <f t="shared" si="241"/>
        <v>0</v>
      </c>
      <c r="S4240" s="213">
        <f>IF(M4240="nvt",0,IF(O4240&gt;0,VLOOKUP(M4240,'3-Productie normen'!A:K,VLOOKUP(O4240,'3-Productie normen'!$B$34:$C$35,2,FALSE),FALSE)))</f>
        <v>0</v>
      </c>
      <c r="T4240" s="213">
        <f t="shared" si="242"/>
        <v>0</v>
      </c>
      <c r="U4240" s="572"/>
    </row>
    <row r="4241" spans="1:21" ht="14.15" customHeight="1">
      <c r="A4241" s="232">
        <v>4241</v>
      </c>
      <c r="B4241" s="262" t="s">
        <v>98</v>
      </c>
      <c r="C4241" s="199" t="s">
        <v>3775</v>
      </c>
      <c r="D4241" s="199" t="s">
        <v>2497</v>
      </c>
      <c r="E4241" s="199" t="s">
        <v>3776</v>
      </c>
      <c r="F4241" s="199" t="s">
        <v>176</v>
      </c>
      <c r="G4241" s="199" t="s">
        <v>377</v>
      </c>
      <c r="H4241" s="199" t="s">
        <v>3800</v>
      </c>
      <c r="I4241" s="200" t="s">
        <v>143</v>
      </c>
      <c r="J4241" s="199" t="s">
        <v>255</v>
      </c>
      <c r="K4241" s="199" t="s">
        <v>566</v>
      </c>
      <c r="L4241" s="199" t="s">
        <v>381</v>
      </c>
      <c r="M4241" s="199" t="s">
        <v>143</v>
      </c>
      <c r="N4241" s="201">
        <v>28.5046</v>
      </c>
      <c r="O4241" s="202"/>
      <c r="P4241" s="202"/>
      <c r="Q4241" s="203">
        <f t="shared" si="240"/>
        <v>0</v>
      </c>
      <c r="R4241" s="203">
        <f t="shared" si="241"/>
        <v>0</v>
      </c>
      <c r="S4241" s="213">
        <f>IF(M4241="nvt",0,IF(O4241&gt;0,VLOOKUP(M4241,'3-Productie normen'!A:K,VLOOKUP(O4241,'3-Productie normen'!$B$34:$C$35,2,FALSE),FALSE)))</f>
        <v>0</v>
      </c>
      <c r="T4241" s="213">
        <f t="shared" si="242"/>
        <v>0</v>
      </c>
      <c r="U4241" s="572"/>
    </row>
    <row r="4242" spans="1:21" ht="14.15" customHeight="1">
      <c r="A4242" s="231">
        <v>4242</v>
      </c>
      <c r="B4242" s="262" t="s">
        <v>98</v>
      </c>
      <c r="C4242" s="199" t="s">
        <v>3775</v>
      </c>
      <c r="D4242" s="199" t="s">
        <v>2497</v>
      </c>
      <c r="E4242" s="199" t="s">
        <v>3776</v>
      </c>
      <c r="F4242" s="199" t="s">
        <v>176</v>
      </c>
      <c r="G4242" s="199" t="s">
        <v>177</v>
      </c>
      <c r="H4242" s="199" t="s">
        <v>3801</v>
      </c>
      <c r="I4242" s="200" t="s">
        <v>143</v>
      </c>
      <c r="J4242" s="199" t="s">
        <v>209</v>
      </c>
      <c r="K4242" s="199" t="s">
        <v>213</v>
      </c>
      <c r="L4242" s="199" t="s">
        <v>381</v>
      </c>
      <c r="M4242" s="199" t="s">
        <v>143</v>
      </c>
      <c r="N4242" s="201">
        <v>4.0949999999999998</v>
      </c>
      <c r="O4242" s="202"/>
      <c r="P4242" s="202"/>
      <c r="Q4242" s="203">
        <f t="shared" si="240"/>
        <v>0</v>
      </c>
      <c r="R4242" s="203">
        <f t="shared" si="241"/>
        <v>0</v>
      </c>
      <c r="S4242" s="213">
        <f>IF(M4242="nvt",0,IF(O4242&gt;0,VLOOKUP(M4242,'3-Productie normen'!A:K,VLOOKUP(O4242,'3-Productie normen'!$B$34:$C$35,2,FALSE),FALSE)))</f>
        <v>0</v>
      </c>
      <c r="T4242" s="213">
        <f t="shared" si="242"/>
        <v>0</v>
      </c>
      <c r="U4242" s="572"/>
    </row>
    <row r="4243" spans="1:21" ht="14.15" customHeight="1">
      <c r="A4243" s="231">
        <v>4243</v>
      </c>
      <c r="B4243" s="262" t="s">
        <v>98</v>
      </c>
      <c r="C4243" s="199" t="s">
        <v>3775</v>
      </c>
      <c r="D4243" s="199" t="s">
        <v>2497</v>
      </c>
      <c r="E4243" s="199" t="s">
        <v>3776</v>
      </c>
      <c r="F4243" s="199" t="s">
        <v>176</v>
      </c>
      <c r="G4243" s="199" t="s">
        <v>177</v>
      </c>
      <c r="H4243" s="199" t="s">
        <v>3802</v>
      </c>
      <c r="I4243" s="200" t="s">
        <v>130</v>
      </c>
      <c r="J4243" s="199" t="s">
        <v>222</v>
      </c>
      <c r="K4243" s="199" t="s">
        <v>237</v>
      </c>
      <c r="L4243" s="199" t="s">
        <v>381</v>
      </c>
      <c r="M4243" s="199" t="s">
        <v>238</v>
      </c>
      <c r="N4243" s="201">
        <v>6.7389999999999999</v>
      </c>
      <c r="O4243" s="202" t="s">
        <v>81</v>
      </c>
      <c r="P4243" s="202"/>
      <c r="Q4243" s="203">
        <f t="shared" si="240"/>
        <v>0</v>
      </c>
      <c r="R4243" s="203">
        <f t="shared" si="241"/>
        <v>0</v>
      </c>
      <c r="S4243" s="213">
        <f>IF(M4243="nvt",0,IF(O4243&gt;0,VLOOKUP(M4243,'3-Productie normen'!A:K,VLOOKUP(O4243,'3-Productie normen'!$B$34:$C$35,2,FALSE),FALSE)))</f>
        <v>0</v>
      </c>
      <c r="T4243" s="213">
        <f t="shared" si="242"/>
        <v>0</v>
      </c>
      <c r="U4243" s="572"/>
    </row>
    <row r="4244" spans="1:21" ht="14.15" customHeight="1">
      <c r="A4244" s="231">
        <v>4244</v>
      </c>
      <c r="B4244" s="262" t="s">
        <v>98</v>
      </c>
      <c r="C4244" s="199" t="s">
        <v>3775</v>
      </c>
      <c r="D4244" s="199" t="s">
        <v>2497</v>
      </c>
      <c r="E4244" s="199" t="s">
        <v>3776</v>
      </c>
      <c r="F4244" s="199" t="s">
        <v>176</v>
      </c>
      <c r="G4244" s="199" t="s">
        <v>177</v>
      </c>
      <c r="H4244" s="199" t="s">
        <v>3803</v>
      </c>
      <c r="I4244" s="200" t="s">
        <v>130</v>
      </c>
      <c r="J4244" s="199" t="s">
        <v>209</v>
      </c>
      <c r="K4244" s="199" t="s">
        <v>220</v>
      </c>
      <c r="L4244" s="199" t="s">
        <v>398</v>
      </c>
      <c r="M4244" s="199" t="s">
        <v>238</v>
      </c>
      <c r="N4244" s="201">
        <v>17.993500000000001</v>
      </c>
      <c r="O4244" s="202" t="s">
        <v>81</v>
      </c>
      <c r="P4244" s="202"/>
      <c r="Q4244" s="203">
        <f t="shared" si="240"/>
        <v>0</v>
      </c>
      <c r="R4244" s="203">
        <f t="shared" si="241"/>
        <v>0</v>
      </c>
      <c r="S4244" s="213">
        <f>IF(M4244="nvt",0,IF(O4244&gt;0,VLOOKUP(M4244,'3-Productie normen'!A:K,VLOOKUP(O4244,'3-Productie normen'!$B$34:$C$35,2,FALSE),FALSE)))</f>
        <v>0</v>
      </c>
      <c r="T4244" s="213">
        <f t="shared" si="242"/>
        <v>0</v>
      </c>
      <c r="U4244" s="572"/>
    </row>
    <row r="4245" spans="1:21" ht="14.15" customHeight="1">
      <c r="A4245" s="231">
        <v>4245</v>
      </c>
      <c r="B4245" s="262" t="s">
        <v>98</v>
      </c>
      <c r="C4245" s="199" t="s">
        <v>3775</v>
      </c>
      <c r="D4245" s="199" t="s">
        <v>2497</v>
      </c>
      <c r="E4245" s="199" t="s">
        <v>3776</v>
      </c>
      <c r="F4245" s="199" t="s">
        <v>176</v>
      </c>
      <c r="G4245" s="199" t="s">
        <v>177</v>
      </c>
      <c r="H4245" s="199" t="s">
        <v>3804</v>
      </c>
      <c r="I4245" s="200" t="s">
        <v>133</v>
      </c>
      <c r="J4245" s="199" t="s">
        <v>222</v>
      </c>
      <c r="K4245" s="199" t="s">
        <v>223</v>
      </c>
      <c r="L4245" s="199" t="s">
        <v>461</v>
      </c>
      <c r="M4245" s="199" t="s">
        <v>138</v>
      </c>
      <c r="N4245" s="201">
        <v>4.6836000000000002</v>
      </c>
      <c r="O4245" s="202" t="s">
        <v>81</v>
      </c>
      <c r="P4245" s="202"/>
      <c r="Q4245" s="203">
        <f t="shared" si="240"/>
        <v>0</v>
      </c>
      <c r="R4245" s="203">
        <f t="shared" si="241"/>
        <v>0</v>
      </c>
      <c r="S4245" s="213">
        <f>IF(M4245="nvt",0,IF(O4245&gt;0,VLOOKUP(M4245,'3-Productie normen'!A:K,VLOOKUP(O4245,'3-Productie normen'!$B$34:$C$35,2,FALSE),FALSE)))</f>
        <v>0</v>
      </c>
      <c r="T4245" s="213">
        <f t="shared" si="242"/>
        <v>0</v>
      </c>
      <c r="U4245" s="572"/>
    </row>
    <row r="4246" spans="1:21" ht="14.15" customHeight="1">
      <c r="A4246" s="231">
        <v>4246</v>
      </c>
      <c r="B4246" s="262" t="s">
        <v>98</v>
      </c>
      <c r="C4246" s="199" t="s">
        <v>3775</v>
      </c>
      <c r="D4246" s="199" t="s">
        <v>2497</v>
      </c>
      <c r="E4246" s="199" t="s">
        <v>3776</v>
      </c>
      <c r="F4246" s="199" t="s">
        <v>176</v>
      </c>
      <c r="G4246" s="199" t="s">
        <v>177</v>
      </c>
      <c r="H4246" s="199" t="s">
        <v>3805</v>
      </c>
      <c r="I4246" s="200" t="s">
        <v>133</v>
      </c>
      <c r="J4246" s="199" t="s">
        <v>222</v>
      </c>
      <c r="K4246" s="199" t="s">
        <v>223</v>
      </c>
      <c r="L4246" s="199" t="s">
        <v>461</v>
      </c>
      <c r="M4246" s="199" t="s">
        <v>138</v>
      </c>
      <c r="N4246" s="201">
        <v>4.6836000000000002</v>
      </c>
      <c r="O4246" s="202" t="s">
        <v>81</v>
      </c>
      <c r="P4246" s="202"/>
      <c r="Q4246" s="203">
        <f t="shared" si="240"/>
        <v>0</v>
      </c>
      <c r="R4246" s="203">
        <f t="shared" si="241"/>
        <v>0</v>
      </c>
      <c r="S4246" s="213">
        <f>IF(M4246="nvt",0,IF(O4246&gt;0,VLOOKUP(M4246,'3-Productie normen'!A:K,VLOOKUP(O4246,'3-Productie normen'!$B$34:$C$35,2,FALSE),FALSE)))</f>
        <v>0</v>
      </c>
      <c r="T4246" s="213">
        <f t="shared" si="242"/>
        <v>0</v>
      </c>
      <c r="U4246" s="572"/>
    </row>
    <row r="4247" spans="1:21" ht="14.15" customHeight="1">
      <c r="A4247" s="231">
        <v>4247</v>
      </c>
      <c r="B4247" s="262" t="s">
        <v>98</v>
      </c>
      <c r="C4247" s="199" t="s">
        <v>3775</v>
      </c>
      <c r="D4247" s="199" t="s">
        <v>2497</v>
      </c>
      <c r="E4247" s="199" t="s">
        <v>3776</v>
      </c>
      <c r="F4247" s="199" t="s">
        <v>176</v>
      </c>
      <c r="G4247" s="199" t="s">
        <v>177</v>
      </c>
      <c r="H4247" s="199" t="s">
        <v>3806</v>
      </c>
      <c r="I4247" s="200" t="s">
        <v>143</v>
      </c>
      <c r="J4247" s="199" t="s">
        <v>209</v>
      </c>
      <c r="K4247" s="199" t="s">
        <v>213</v>
      </c>
      <c r="L4247" s="199" t="s">
        <v>381</v>
      </c>
      <c r="M4247" s="199" t="s">
        <v>143</v>
      </c>
      <c r="N4247" s="201">
        <v>4.2412999999999998</v>
      </c>
      <c r="O4247" s="202"/>
      <c r="P4247" s="202"/>
      <c r="Q4247" s="203">
        <f t="shared" si="240"/>
        <v>0</v>
      </c>
      <c r="R4247" s="203">
        <f t="shared" si="241"/>
        <v>0</v>
      </c>
      <c r="S4247" s="213">
        <f>IF(M4247="nvt",0,IF(O4247&gt;0,VLOOKUP(M4247,'3-Productie normen'!A:K,VLOOKUP(O4247,'3-Productie normen'!$B$34:$C$35,2,FALSE),FALSE)))</f>
        <v>0</v>
      </c>
      <c r="T4247" s="213">
        <f t="shared" si="242"/>
        <v>0</v>
      </c>
      <c r="U4247" s="572"/>
    </row>
    <row r="4248" spans="1:21" ht="14.15" customHeight="1">
      <c r="A4248" s="231">
        <v>4248</v>
      </c>
      <c r="B4248" s="262" t="s">
        <v>98</v>
      </c>
      <c r="C4248" s="199" t="s">
        <v>3775</v>
      </c>
      <c r="D4248" s="199" t="s">
        <v>2497</v>
      </c>
      <c r="E4248" s="199" t="s">
        <v>3776</v>
      </c>
      <c r="F4248" s="199" t="s">
        <v>176</v>
      </c>
      <c r="G4248" s="199" t="s">
        <v>177</v>
      </c>
      <c r="H4248" s="199" t="s">
        <v>3807</v>
      </c>
      <c r="I4248" s="200" t="s">
        <v>133</v>
      </c>
      <c r="J4248" s="199" t="s">
        <v>222</v>
      </c>
      <c r="K4248" s="199" t="s">
        <v>223</v>
      </c>
      <c r="L4248" s="199" t="s">
        <v>461</v>
      </c>
      <c r="M4248" s="199" t="s">
        <v>138</v>
      </c>
      <c r="N4248" s="201">
        <v>2.0960000000000001</v>
      </c>
      <c r="O4248" s="202" t="s">
        <v>81</v>
      </c>
      <c r="P4248" s="202"/>
      <c r="Q4248" s="203">
        <f t="shared" si="240"/>
        <v>0</v>
      </c>
      <c r="R4248" s="203">
        <f t="shared" si="241"/>
        <v>0</v>
      </c>
      <c r="S4248" s="213">
        <f>IF(M4248="nvt",0,IF(O4248&gt;0,VLOOKUP(M4248,'3-Productie normen'!A:K,VLOOKUP(O4248,'3-Productie normen'!$B$34:$C$35,2,FALSE),FALSE)))</f>
        <v>0</v>
      </c>
      <c r="T4248" s="213">
        <f t="shared" si="242"/>
        <v>0</v>
      </c>
      <c r="U4248" s="572"/>
    </row>
    <row r="4249" spans="1:21" ht="14.15" customHeight="1">
      <c r="A4249" s="232">
        <v>4249</v>
      </c>
      <c r="B4249" s="262" t="s">
        <v>98</v>
      </c>
      <c r="C4249" s="199" t="s">
        <v>3775</v>
      </c>
      <c r="D4249" s="199" t="s">
        <v>2497</v>
      </c>
      <c r="E4249" s="199" t="s">
        <v>3776</v>
      </c>
      <c r="F4249" s="199" t="s">
        <v>176</v>
      </c>
      <c r="G4249" s="199" t="s">
        <v>177</v>
      </c>
      <c r="H4249" s="199" t="s">
        <v>3808</v>
      </c>
      <c r="I4249" s="200" t="s">
        <v>130</v>
      </c>
      <c r="J4249" s="199" t="s">
        <v>222</v>
      </c>
      <c r="K4249" s="199" t="s">
        <v>237</v>
      </c>
      <c r="L4249" s="199" t="s">
        <v>180</v>
      </c>
      <c r="M4249" s="199" t="s">
        <v>238</v>
      </c>
      <c r="N4249" s="201">
        <v>8.8506</v>
      </c>
      <c r="O4249" s="202" t="s">
        <v>81</v>
      </c>
      <c r="P4249" s="202"/>
      <c r="Q4249" s="203">
        <f t="shared" si="240"/>
        <v>0</v>
      </c>
      <c r="R4249" s="203">
        <f t="shared" si="241"/>
        <v>0</v>
      </c>
      <c r="S4249" s="213">
        <f>IF(M4249="nvt",0,IF(O4249&gt;0,VLOOKUP(M4249,'3-Productie normen'!A:K,VLOOKUP(O4249,'3-Productie normen'!$B$34:$C$35,2,FALSE),FALSE)))</f>
        <v>0</v>
      </c>
      <c r="T4249" s="213">
        <f t="shared" si="242"/>
        <v>0</v>
      </c>
      <c r="U4249" s="572"/>
    </row>
    <row r="4250" spans="1:21" ht="14.15" customHeight="1">
      <c r="A4250" s="231">
        <v>4250</v>
      </c>
      <c r="B4250" s="262" t="s">
        <v>98</v>
      </c>
      <c r="C4250" s="199" t="s">
        <v>3775</v>
      </c>
      <c r="D4250" s="199" t="s">
        <v>2497</v>
      </c>
      <c r="E4250" s="199" t="s">
        <v>3776</v>
      </c>
      <c r="F4250" s="199" t="s">
        <v>176</v>
      </c>
      <c r="G4250" s="199" t="s">
        <v>177</v>
      </c>
      <c r="H4250" s="199" t="s">
        <v>3809</v>
      </c>
      <c r="I4250" s="200" t="s">
        <v>130</v>
      </c>
      <c r="J4250" s="199" t="s">
        <v>222</v>
      </c>
      <c r="K4250" s="199" t="s">
        <v>237</v>
      </c>
      <c r="L4250" s="199" t="s">
        <v>381</v>
      </c>
      <c r="M4250" s="199" t="s">
        <v>238</v>
      </c>
      <c r="N4250" s="201">
        <v>14.906599999999999</v>
      </c>
      <c r="O4250" s="202" t="s">
        <v>81</v>
      </c>
      <c r="P4250" s="202"/>
      <c r="Q4250" s="203">
        <f t="shared" si="240"/>
        <v>0</v>
      </c>
      <c r="R4250" s="203">
        <f t="shared" si="241"/>
        <v>0</v>
      </c>
      <c r="S4250" s="213">
        <f>IF(M4250="nvt",0,IF(O4250&gt;0,VLOOKUP(M4250,'3-Productie normen'!A:K,VLOOKUP(O4250,'3-Productie normen'!$B$34:$C$35,2,FALSE),FALSE)))</f>
        <v>0</v>
      </c>
      <c r="T4250" s="213">
        <f t="shared" si="242"/>
        <v>0</v>
      </c>
      <c r="U4250" s="572"/>
    </row>
    <row r="4251" spans="1:21" ht="14.15" customHeight="1">
      <c r="A4251" s="231">
        <v>4251</v>
      </c>
      <c r="B4251" s="262" t="s">
        <v>98</v>
      </c>
      <c r="C4251" s="199" t="s">
        <v>3775</v>
      </c>
      <c r="D4251" s="199" t="s">
        <v>2497</v>
      </c>
      <c r="E4251" s="199" t="s">
        <v>3776</v>
      </c>
      <c r="F4251" s="199" t="s">
        <v>176</v>
      </c>
      <c r="G4251" s="199" t="s">
        <v>177</v>
      </c>
      <c r="H4251" s="199" t="s">
        <v>3810</v>
      </c>
      <c r="I4251" s="200" t="s">
        <v>130</v>
      </c>
      <c r="J4251" s="199" t="s">
        <v>209</v>
      </c>
      <c r="K4251" s="199" t="s">
        <v>215</v>
      </c>
      <c r="L4251" s="199" t="s">
        <v>180</v>
      </c>
      <c r="M4251" s="199" t="s">
        <v>134</v>
      </c>
      <c r="N4251" s="201">
        <v>3.6</v>
      </c>
      <c r="O4251" s="202" t="s">
        <v>81</v>
      </c>
      <c r="P4251" s="202"/>
      <c r="Q4251" s="203">
        <f t="shared" si="240"/>
        <v>0</v>
      </c>
      <c r="R4251" s="203">
        <f t="shared" si="241"/>
        <v>0</v>
      </c>
      <c r="S4251" s="213">
        <f>IF(M4251="nvt",0,IF(O4251&gt;0,VLOOKUP(M4251,'3-Productie normen'!A:K,VLOOKUP(O4251,'3-Productie normen'!$B$34:$C$35,2,FALSE),FALSE)))</f>
        <v>0</v>
      </c>
      <c r="T4251" s="213">
        <f t="shared" si="242"/>
        <v>0</v>
      </c>
      <c r="U4251" s="572"/>
    </row>
    <row r="4252" spans="1:21" ht="14.15" customHeight="1">
      <c r="A4252" s="231">
        <v>4252</v>
      </c>
      <c r="B4252" s="262" t="s">
        <v>98</v>
      </c>
      <c r="C4252" s="199" t="s">
        <v>3775</v>
      </c>
      <c r="D4252" s="199" t="s">
        <v>2497</v>
      </c>
      <c r="E4252" s="199" t="s">
        <v>3776</v>
      </c>
      <c r="F4252" s="199" t="s">
        <v>176</v>
      </c>
      <c r="G4252" s="199" t="s">
        <v>177</v>
      </c>
      <c r="H4252" s="199" t="s">
        <v>3811</v>
      </c>
      <c r="I4252" s="200" t="s">
        <v>143</v>
      </c>
      <c r="J4252" s="199" t="s">
        <v>209</v>
      </c>
      <c r="K4252" s="199" t="s">
        <v>210</v>
      </c>
      <c r="L4252" s="199" t="s">
        <v>143</v>
      </c>
      <c r="M4252" s="199" t="s">
        <v>143</v>
      </c>
      <c r="N4252" s="201">
        <v>5.4203000000000001</v>
      </c>
      <c r="O4252" s="202"/>
      <c r="P4252" s="202"/>
      <c r="Q4252" s="203">
        <f t="shared" si="240"/>
        <v>0</v>
      </c>
      <c r="R4252" s="203">
        <f t="shared" si="241"/>
        <v>0</v>
      </c>
      <c r="S4252" s="213">
        <f>IF(M4252="nvt",0,IF(O4252&gt;0,VLOOKUP(M4252,'3-Productie normen'!A:K,VLOOKUP(O4252,'3-Productie normen'!$B$34:$C$35,2,FALSE),FALSE)))</f>
        <v>0</v>
      </c>
      <c r="T4252" s="213">
        <f t="shared" si="242"/>
        <v>0</v>
      </c>
      <c r="U4252" s="572"/>
    </row>
    <row r="4253" spans="1:21" ht="14.15" customHeight="1">
      <c r="A4253" s="231">
        <v>4253</v>
      </c>
      <c r="B4253" s="262" t="s">
        <v>98</v>
      </c>
      <c r="C4253" s="199" t="s">
        <v>3775</v>
      </c>
      <c r="D4253" s="199" t="s">
        <v>2497</v>
      </c>
      <c r="E4253" s="199" t="s">
        <v>3776</v>
      </c>
      <c r="F4253" s="199" t="s">
        <v>176</v>
      </c>
      <c r="G4253" s="199" t="s">
        <v>177</v>
      </c>
      <c r="H4253" s="199" t="s">
        <v>3812</v>
      </c>
      <c r="I4253" s="200" t="s">
        <v>133</v>
      </c>
      <c r="J4253" s="199" t="s">
        <v>209</v>
      </c>
      <c r="K4253" s="199" t="s">
        <v>213</v>
      </c>
      <c r="L4253" s="199" t="s">
        <v>381</v>
      </c>
      <c r="M4253" s="199" t="s">
        <v>132</v>
      </c>
      <c r="N4253" s="201">
        <v>16.1082</v>
      </c>
      <c r="O4253" s="202" t="s">
        <v>81</v>
      </c>
      <c r="P4253" s="202"/>
      <c r="Q4253" s="203">
        <f t="shared" si="240"/>
        <v>0</v>
      </c>
      <c r="R4253" s="203">
        <f t="shared" si="241"/>
        <v>0</v>
      </c>
      <c r="S4253" s="213">
        <f>IF(M4253="nvt",0,IF(O4253&gt;0,VLOOKUP(M4253,'3-Productie normen'!A:K,VLOOKUP(O4253,'3-Productie normen'!$B$34:$C$35,2,FALSE),FALSE)))</f>
        <v>0</v>
      </c>
      <c r="T4253" s="213">
        <f t="shared" si="242"/>
        <v>0</v>
      </c>
      <c r="U4253" s="572"/>
    </row>
    <row r="4254" spans="1:21" ht="14.15" customHeight="1">
      <c r="A4254" s="231">
        <v>4254</v>
      </c>
      <c r="B4254" s="262" t="s">
        <v>98</v>
      </c>
      <c r="C4254" s="199" t="s">
        <v>3775</v>
      </c>
      <c r="D4254" s="199" t="s">
        <v>2497</v>
      </c>
      <c r="E4254" s="199" t="s">
        <v>3776</v>
      </c>
      <c r="F4254" s="199" t="s">
        <v>176</v>
      </c>
      <c r="G4254" s="199" t="s">
        <v>177</v>
      </c>
      <c r="H4254" s="199" t="s">
        <v>3813</v>
      </c>
      <c r="I4254" s="200" t="s">
        <v>123</v>
      </c>
      <c r="J4254" s="199" t="s">
        <v>179</v>
      </c>
      <c r="K4254" s="199" t="s">
        <v>179</v>
      </c>
      <c r="L4254" s="199" t="s">
        <v>180</v>
      </c>
      <c r="M4254" s="199" t="s">
        <v>122</v>
      </c>
      <c r="N4254" s="201">
        <v>54.094900000000003</v>
      </c>
      <c r="O4254" s="202" t="s">
        <v>81</v>
      </c>
      <c r="P4254" s="202"/>
      <c r="Q4254" s="203">
        <f t="shared" si="240"/>
        <v>0</v>
      </c>
      <c r="R4254" s="203">
        <f t="shared" si="241"/>
        <v>0</v>
      </c>
      <c r="S4254" s="213">
        <f>IF(M4254="nvt",0,IF(O4254&gt;0,VLOOKUP(M4254,'3-Productie normen'!A:K,VLOOKUP(O4254,'3-Productie normen'!$B$34:$C$35,2,FALSE),FALSE)))</f>
        <v>0</v>
      </c>
      <c r="T4254" s="213">
        <f t="shared" si="242"/>
        <v>0</v>
      </c>
      <c r="U4254" s="572"/>
    </row>
    <row r="4255" spans="1:21" ht="14.15" customHeight="1">
      <c r="A4255" s="231">
        <v>4255</v>
      </c>
      <c r="B4255" s="262" t="s">
        <v>98</v>
      </c>
      <c r="C4255" s="199" t="s">
        <v>3775</v>
      </c>
      <c r="D4255" s="199" t="s">
        <v>2497</v>
      </c>
      <c r="E4255" s="199" t="s">
        <v>3776</v>
      </c>
      <c r="F4255" s="199" t="s">
        <v>176</v>
      </c>
      <c r="G4255" s="199" t="s">
        <v>177</v>
      </c>
      <c r="H4255" s="199" t="s">
        <v>3813</v>
      </c>
      <c r="I4255" s="200" t="s">
        <v>136</v>
      </c>
      <c r="J4255" s="199" t="s">
        <v>179</v>
      </c>
      <c r="K4255" s="212" t="s">
        <v>265</v>
      </c>
      <c r="L4255" s="199" t="s">
        <v>180</v>
      </c>
      <c r="M4255" s="212" t="s">
        <v>135</v>
      </c>
      <c r="N4255" s="201">
        <v>2</v>
      </c>
      <c r="O4255" s="202" t="s">
        <v>81</v>
      </c>
      <c r="P4255" s="202"/>
      <c r="Q4255" s="203">
        <f t="shared" si="240"/>
        <v>0</v>
      </c>
      <c r="R4255" s="203">
        <f t="shared" si="241"/>
        <v>0</v>
      </c>
      <c r="S4255" s="213">
        <f>IF(M4255="nvt",0,IF(O4255&gt;0,VLOOKUP(M4255,'3-Productie normen'!A:K,VLOOKUP(O4255,'3-Productie normen'!$B$34:$C$35,2,FALSE),FALSE)))</f>
        <v>0</v>
      </c>
      <c r="T4255" s="213">
        <f t="shared" si="242"/>
        <v>0</v>
      </c>
      <c r="U4255" s="572"/>
    </row>
    <row r="4256" spans="1:21" ht="14.15" customHeight="1">
      <c r="A4256" s="231">
        <v>4256</v>
      </c>
      <c r="B4256" s="262" t="s">
        <v>98</v>
      </c>
      <c r="C4256" s="199" t="s">
        <v>3775</v>
      </c>
      <c r="D4256" s="199" t="s">
        <v>2497</v>
      </c>
      <c r="E4256" s="199" t="s">
        <v>3776</v>
      </c>
      <c r="F4256" s="199" t="s">
        <v>176</v>
      </c>
      <c r="G4256" s="199" t="s">
        <v>177</v>
      </c>
      <c r="H4256" s="199" t="s">
        <v>3814</v>
      </c>
      <c r="I4256" s="200" t="s">
        <v>123</v>
      </c>
      <c r="J4256" s="199" t="s">
        <v>179</v>
      </c>
      <c r="K4256" s="199" t="s">
        <v>179</v>
      </c>
      <c r="L4256" s="199" t="s">
        <v>180</v>
      </c>
      <c r="M4256" s="199" t="s">
        <v>122</v>
      </c>
      <c r="N4256" s="201">
        <v>16.536100000000001</v>
      </c>
      <c r="O4256" s="202" t="s">
        <v>81</v>
      </c>
      <c r="P4256" s="202"/>
      <c r="Q4256" s="203">
        <f t="shared" si="240"/>
        <v>0</v>
      </c>
      <c r="R4256" s="203">
        <f t="shared" si="241"/>
        <v>0</v>
      </c>
      <c r="S4256" s="213">
        <f>IF(M4256="nvt",0,IF(O4256&gt;0,VLOOKUP(M4256,'3-Productie normen'!A:K,VLOOKUP(O4256,'3-Productie normen'!$B$34:$C$35,2,FALSE),FALSE)))</f>
        <v>0</v>
      </c>
      <c r="T4256" s="213">
        <f t="shared" si="242"/>
        <v>0</v>
      </c>
      <c r="U4256" s="572"/>
    </row>
    <row r="4257" spans="1:21" ht="14.15" customHeight="1">
      <c r="A4257" s="232">
        <v>4257</v>
      </c>
      <c r="B4257" s="262" t="s">
        <v>98</v>
      </c>
      <c r="C4257" s="199" t="s">
        <v>3775</v>
      </c>
      <c r="D4257" s="199" t="s">
        <v>2497</v>
      </c>
      <c r="E4257" s="199" t="s">
        <v>3776</v>
      </c>
      <c r="F4257" s="199" t="s">
        <v>176</v>
      </c>
      <c r="G4257" s="199" t="s">
        <v>407</v>
      </c>
      <c r="H4257" s="199" t="s">
        <v>3815</v>
      </c>
      <c r="I4257" s="200" t="s">
        <v>130</v>
      </c>
      <c r="J4257" s="199" t="s">
        <v>222</v>
      </c>
      <c r="K4257" s="199" t="s">
        <v>237</v>
      </c>
      <c r="L4257" s="199" t="s">
        <v>381</v>
      </c>
      <c r="M4257" s="199" t="s">
        <v>238</v>
      </c>
      <c r="N4257" s="201">
        <v>5.8543000000000003</v>
      </c>
      <c r="O4257" s="202" t="s">
        <v>81</v>
      </c>
      <c r="P4257" s="202"/>
      <c r="Q4257" s="203">
        <f t="shared" si="240"/>
        <v>0</v>
      </c>
      <c r="R4257" s="203">
        <f t="shared" si="241"/>
        <v>0</v>
      </c>
      <c r="S4257" s="213">
        <f>IF(M4257="nvt",0,IF(O4257&gt;0,VLOOKUP(M4257,'3-Productie normen'!A:K,VLOOKUP(O4257,'3-Productie normen'!$B$34:$C$35,2,FALSE),FALSE)))</f>
        <v>0</v>
      </c>
      <c r="T4257" s="213">
        <f t="shared" si="242"/>
        <v>0</v>
      </c>
      <c r="U4257" s="572"/>
    </row>
    <row r="4258" spans="1:21" ht="14.15" customHeight="1">
      <c r="A4258" s="231">
        <v>4258</v>
      </c>
      <c r="B4258" s="262" t="s">
        <v>98</v>
      </c>
      <c r="C4258" s="199" t="s">
        <v>3775</v>
      </c>
      <c r="D4258" s="199" t="s">
        <v>2497</v>
      </c>
      <c r="E4258" s="199" t="s">
        <v>3776</v>
      </c>
      <c r="F4258" s="199" t="s">
        <v>176</v>
      </c>
      <c r="G4258" s="199" t="s">
        <v>407</v>
      </c>
      <c r="H4258" s="199" t="s">
        <v>3816</v>
      </c>
      <c r="I4258" s="200" t="s">
        <v>143</v>
      </c>
      <c r="J4258" s="199" t="s">
        <v>209</v>
      </c>
      <c r="K4258" s="199" t="s">
        <v>220</v>
      </c>
      <c r="L4258" s="199" t="s">
        <v>398</v>
      </c>
      <c r="M4258" s="199" t="s">
        <v>143</v>
      </c>
      <c r="N4258" s="201">
        <v>17.993500000000001</v>
      </c>
      <c r="O4258" s="202"/>
      <c r="P4258" s="202"/>
      <c r="Q4258" s="203">
        <f t="shared" si="240"/>
        <v>0</v>
      </c>
      <c r="R4258" s="203">
        <f t="shared" si="241"/>
        <v>0</v>
      </c>
      <c r="S4258" s="213">
        <f>IF(M4258="nvt",0,IF(O4258&gt;0,VLOOKUP(M4258,'3-Productie normen'!A:K,VLOOKUP(O4258,'3-Productie normen'!$B$34:$C$35,2,FALSE),FALSE)))</f>
        <v>0</v>
      </c>
      <c r="T4258" s="213">
        <f t="shared" si="242"/>
        <v>0</v>
      </c>
      <c r="U4258" s="572"/>
    </row>
    <row r="4259" spans="1:21" ht="14.15" customHeight="1">
      <c r="A4259" s="231">
        <v>4259</v>
      </c>
      <c r="B4259" s="262" t="s">
        <v>98</v>
      </c>
      <c r="C4259" s="199" t="s">
        <v>3775</v>
      </c>
      <c r="D4259" s="199" t="s">
        <v>2497</v>
      </c>
      <c r="E4259" s="199" t="s">
        <v>3776</v>
      </c>
      <c r="F4259" s="199" t="s">
        <v>176</v>
      </c>
      <c r="G4259" s="199" t="s">
        <v>407</v>
      </c>
      <c r="H4259" s="199" t="s">
        <v>3817</v>
      </c>
      <c r="I4259" s="200" t="s">
        <v>143</v>
      </c>
      <c r="J4259" s="199" t="s">
        <v>179</v>
      </c>
      <c r="K4259" s="199" t="s">
        <v>235</v>
      </c>
      <c r="L4259" s="199" t="s">
        <v>381</v>
      </c>
      <c r="M4259" s="199" t="s">
        <v>143</v>
      </c>
      <c r="N4259" s="201">
        <v>8.7715999999999994</v>
      </c>
      <c r="O4259" s="202"/>
      <c r="P4259" s="202"/>
      <c r="Q4259" s="203">
        <f t="shared" si="240"/>
        <v>0</v>
      </c>
      <c r="R4259" s="203">
        <f t="shared" si="241"/>
        <v>0</v>
      </c>
      <c r="S4259" s="213">
        <f>IF(M4259="nvt",0,IF(O4259&gt;0,VLOOKUP(M4259,'3-Productie normen'!A:K,VLOOKUP(O4259,'3-Productie normen'!$B$34:$C$35,2,FALSE),FALSE)))</f>
        <v>0</v>
      </c>
      <c r="T4259" s="213">
        <f t="shared" si="242"/>
        <v>0</v>
      </c>
      <c r="U4259" s="572"/>
    </row>
    <row r="4260" spans="1:21" ht="14.15" customHeight="1">
      <c r="A4260" s="231">
        <v>4260</v>
      </c>
      <c r="B4260" s="262" t="s">
        <v>98</v>
      </c>
      <c r="C4260" s="199" t="s">
        <v>3775</v>
      </c>
      <c r="D4260" s="199" t="s">
        <v>2497</v>
      </c>
      <c r="E4260" s="199" t="s">
        <v>3776</v>
      </c>
      <c r="F4260" s="199" t="s">
        <v>176</v>
      </c>
      <c r="G4260" s="199" t="s">
        <v>407</v>
      </c>
      <c r="H4260" s="199" t="s">
        <v>3818</v>
      </c>
      <c r="I4260" s="200" t="s">
        <v>133</v>
      </c>
      <c r="J4260" s="199" t="s">
        <v>222</v>
      </c>
      <c r="K4260" s="199" t="s">
        <v>223</v>
      </c>
      <c r="L4260" s="199" t="s">
        <v>461</v>
      </c>
      <c r="M4260" s="199" t="s">
        <v>138</v>
      </c>
      <c r="N4260" s="201">
        <v>2.0958999999999999</v>
      </c>
      <c r="O4260" s="202" t="s">
        <v>81</v>
      </c>
      <c r="P4260" s="202"/>
      <c r="Q4260" s="203">
        <f t="shared" si="240"/>
        <v>0</v>
      </c>
      <c r="R4260" s="203">
        <f t="shared" si="241"/>
        <v>0</v>
      </c>
      <c r="S4260" s="213">
        <f>IF(M4260="nvt",0,IF(O4260&gt;0,VLOOKUP(M4260,'3-Productie normen'!A:K,VLOOKUP(O4260,'3-Productie normen'!$B$34:$C$35,2,FALSE),FALSE)))</f>
        <v>0</v>
      </c>
      <c r="T4260" s="213">
        <f t="shared" si="242"/>
        <v>0</v>
      </c>
      <c r="U4260" s="572"/>
    </row>
    <row r="4261" spans="1:21" ht="14.15" customHeight="1">
      <c r="A4261" s="231">
        <v>4261</v>
      </c>
      <c r="B4261" s="262" t="s">
        <v>98</v>
      </c>
      <c r="C4261" s="199" t="s">
        <v>3775</v>
      </c>
      <c r="D4261" s="199" t="s">
        <v>2497</v>
      </c>
      <c r="E4261" s="199" t="s">
        <v>3776</v>
      </c>
      <c r="F4261" s="199" t="s">
        <v>176</v>
      </c>
      <c r="G4261" s="199" t="s">
        <v>407</v>
      </c>
      <c r="H4261" s="199" t="s">
        <v>3819</v>
      </c>
      <c r="I4261" s="200" t="s">
        <v>123</v>
      </c>
      <c r="J4261" s="199" t="s">
        <v>179</v>
      </c>
      <c r="K4261" s="199" t="s">
        <v>179</v>
      </c>
      <c r="L4261" s="199" t="s">
        <v>180</v>
      </c>
      <c r="M4261" s="199" t="s">
        <v>122</v>
      </c>
      <c r="N4261" s="201">
        <v>35.811399999999999</v>
      </c>
      <c r="O4261" s="202" t="s">
        <v>81</v>
      </c>
      <c r="P4261" s="202"/>
      <c r="Q4261" s="203">
        <f t="shared" si="240"/>
        <v>0</v>
      </c>
      <c r="R4261" s="203">
        <f t="shared" si="241"/>
        <v>0</v>
      </c>
      <c r="S4261" s="213">
        <f>IF(M4261="nvt",0,IF(O4261&gt;0,VLOOKUP(M4261,'3-Productie normen'!A:K,VLOOKUP(O4261,'3-Productie normen'!$B$34:$C$35,2,FALSE),FALSE)))</f>
        <v>0</v>
      </c>
      <c r="T4261" s="213">
        <f t="shared" si="242"/>
        <v>0</v>
      </c>
      <c r="U4261" s="572"/>
    </row>
    <row r="4262" spans="1:21" ht="14.15" customHeight="1">
      <c r="A4262" s="231">
        <v>4262</v>
      </c>
      <c r="B4262" s="262" t="s">
        <v>98</v>
      </c>
      <c r="C4262" s="199" t="s">
        <v>3775</v>
      </c>
      <c r="D4262" s="199" t="s">
        <v>2497</v>
      </c>
      <c r="E4262" s="199" t="s">
        <v>3776</v>
      </c>
      <c r="F4262" s="199" t="s">
        <v>176</v>
      </c>
      <c r="G4262" s="199" t="s">
        <v>407</v>
      </c>
      <c r="H4262" s="199" t="s">
        <v>3820</v>
      </c>
      <c r="I4262" s="200" t="s">
        <v>130</v>
      </c>
      <c r="J4262" s="199" t="s">
        <v>222</v>
      </c>
      <c r="K4262" s="199" t="s">
        <v>237</v>
      </c>
      <c r="L4262" s="199" t="s">
        <v>381</v>
      </c>
      <c r="M4262" s="199" t="s">
        <v>238</v>
      </c>
      <c r="N4262" s="201">
        <v>13.8797</v>
      </c>
      <c r="O4262" s="202" t="s">
        <v>81</v>
      </c>
      <c r="P4262" s="202"/>
      <c r="Q4262" s="203">
        <f t="shared" si="240"/>
        <v>0</v>
      </c>
      <c r="R4262" s="203">
        <f t="shared" si="241"/>
        <v>0</v>
      </c>
      <c r="S4262" s="213">
        <f>IF(M4262="nvt",0,IF(O4262&gt;0,VLOOKUP(M4262,'3-Productie normen'!A:K,VLOOKUP(O4262,'3-Productie normen'!$B$34:$C$35,2,FALSE),FALSE)))</f>
        <v>0</v>
      </c>
      <c r="T4262" s="213">
        <f t="shared" si="242"/>
        <v>0</v>
      </c>
      <c r="U4262" s="572"/>
    </row>
    <row r="4263" spans="1:21" ht="14.15" customHeight="1">
      <c r="A4263" s="231">
        <v>4263</v>
      </c>
      <c r="B4263" s="262" t="s">
        <v>98</v>
      </c>
      <c r="C4263" s="199" t="s">
        <v>3775</v>
      </c>
      <c r="D4263" s="199" t="s">
        <v>2497</v>
      </c>
      <c r="E4263" s="199" t="s">
        <v>3776</v>
      </c>
      <c r="F4263" s="199" t="s">
        <v>176</v>
      </c>
      <c r="G4263" s="199" t="s">
        <v>407</v>
      </c>
      <c r="H4263" s="199" t="s">
        <v>3821</v>
      </c>
      <c r="I4263" s="200" t="s">
        <v>130</v>
      </c>
      <c r="J4263" s="199" t="s">
        <v>209</v>
      </c>
      <c r="K4263" s="199" t="s">
        <v>215</v>
      </c>
      <c r="L4263" s="199" t="s">
        <v>180</v>
      </c>
      <c r="M4263" s="199" t="s">
        <v>134</v>
      </c>
      <c r="N4263" s="201">
        <v>3.6</v>
      </c>
      <c r="O4263" s="202" t="s">
        <v>81</v>
      </c>
      <c r="P4263" s="202"/>
      <c r="Q4263" s="203">
        <f t="shared" si="240"/>
        <v>0</v>
      </c>
      <c r="R4263" s="203">
        <f t="shared" si="241"/>
        <v>0</v>
      </c>
      <c r="S4263" s="213">
        <f>IF(M4263="nvt",0,IF(O4263&gt;0,VLOOKUP(M4263,'3-Productie normen'!A:K,VLOOKUP(O4263,'3-Productie normen'!$B$34:$C$35,2,FALSE),FALSE)))</f>
        <v>0</v>
      </c>
      <c r="T4263" s="213">
        <f t="shared" si="242"/>
        <v>0</v>
      </c>
      <c r="U4263" s="572"/>
    </row>
    <row r="4264" spans="1:21" ht="14.15" customHeight="1">
      <c r="A4264" s="231">
        <v>4264</v>
      </c>
      <c r="B4264" s="262" t="s">
        <v>98</v>
      </c>
      <c r="C4264" s="199" t="s">
        <v>3775</v>
      </c>
      <c r="D4264" s="199" t="s">
        <v>2497</v>
      </c>
      <c r="E4264" s="199" t="s">
        <v>3776</v>
      </c>
      <c r="F4264" s="199" t="s">
        <v>176</v>
      </c>
      <c r="G4264" s="199" t="s">
        <v>407</v>
      </c>
      <c r="H4264" s="199" t="s">
        <v>3822</v>
      </c>
      <c r="I4264" s="200" t="s">
        <v>143</v>
      </c>
      <c r="J4264" s="199" t="s">
        <v>209</v>
      </c>
      <c r="K4264" s="199" t="s">
        <v>210</v>
      </c>
      <c r="L4264" s="199" t="s">
        <v>143</v>
      </c>
      <c r="M4264" s="199" t="s">
        <v>143</v>
      </c>
      <c r="N4264" s="201">
        <v>5.4203999999999999</v>
      </c>
      <c r="O4264" s="202"/>
      <c r="P4264" s="202"/>
      <c r="Q4264" s="203">
        <f t="shared" si="240"/>
        <v>0</v>
      </c>
      <c r="R4264" s="203">
        <f t="shared" si="241"/>
        <v>0</v>
      </c>
      <c r="S4264" s="213">
        <f>IF(M4264="nvt",0,IF(O4264&gt;0,VLOOKUP(M4264,'3-Productie normen'!A:K,VLOOKUP(O4264,'3-Productie normen'!$B$34:$C$35,2,FALSE),FALSE)))</f>
        <v>0</v>
      </c>
      <c r="T4264" s="213">
        <f t="shared" si="242"/>
        <v>0</v>
      </c>
      <c r="U4264" s="572"/>
    </row>
    <row r="4265" spans="1:21" ht="14.15" customHeight="1">
      <c r="A4265" s="232">
        <v>4265</v>
      </c>
      <c r="B4265" s="262" t="s">
        <v>98</v>
      </c>
      <c r="C4265" s="199" t="s">
        <v>3775</v>
      </c>
      <c r="D4265" s="199" t="s">
        <v>2497</v>
      </c>
      <c r="E4265" s="199" t="s">
        <v>3776</v>
      </c>
      <c r="F4265" s="199" t="s">
        <v>176</v>
      </c>
      <c r="G4265" s="199" t="s">
        <v>251</v>
      </c>
      <c r="H4265" s="199" t="s">
        <v>3823</v>
      </c>
      <c r="I4265" s="200" t="s">
        <v>143</v>
      </c>
      <c r="J4265" s="199" t="s">
        <v>209</v>
      </c>
      <c r="K4265" s="199" t="s">
        <v>220</v>
      </c>
      <c r="L4265" s="199" t="s">
        <v>398</v>
      </c>
      <c r="M4265" s="199" t="s">
        <v>143</v>
      </c>
      <c r="N4265" s="201">
        <v>23.784400000000002</v>
      </c>
      <c r="O4265" s="202"/>
      <c r="P4265" s="202"/>
      <c r="Q4265" s="203">
        <f t="shared" si="240"/>
        <v>0</v>
      </c>
      <c r="R4265" s="203">
        <f t="shared" si="241"/>
        <v>0</v>
      </c>
      <c r="S4265" s="213">
        <f>IF(M4265="nvt",0,IF(O4265&gt;0,VLOOKUP(M4265,'3-Productie normen'!A:K,VLOOKUP(O4265,'3-Productie normen'!$B$34:$C$35,2,FALSE),FALSE)))</f>
        <v>0</v>
      </c>
      <c r="T4265" s="213">
        <f t="shared" si="242"/>
        <v>0</v>
      </c>
      <c r="U4265" s="572"/>
    </row>
    <row r="4266" spans="1:21" ht="14.15" customHeight="1">
      <c r="A4266" s="231">
        <v>4266</v>
      </c>
      <c r="B4266" s="262" t="s">
        <v>98</v>
      </c>
      <c r="C4266" s="199" t="s">
        <v>3775</v>
      </c>
      <c r="D4266" s="199" t="s">
        <v>2497</v>
      </c>
      <c r="E4266" s="199" t="s">
        <v>3776</v>
      </c>
      <c r="F4266" s="199" t="s">
        <v>176</v>
      </c>
      <c r="G4266" s="199" t="s">
        <v>251</v>
      </c>
      <c r="H4266" s="199" t="s">
        <v>3824</v>
      </c>
      <c r="I4266" s="200" t="s">
        <v>143</v>
      </c>
      <c r="J4266" s="199" t="s">
        <v>209</v>
      </c>
      <c r="K4266" s="199" t="s">
        <v>213</v>
      </c>
      <c r="L4266" s="199" t="s">
        <v>381</v>
      </c>
      <c r="M4266" s="199" t="s">
        <v>143</v>
      </c>
      <c r="N4266" s="201">
        <v>58.861499999999999</v>
      </c>
      <c r="O4266" s="202"/>
      <c r="P4266" s="202"/>
      <c r="Q4266" s="203">
        <f t="shared" si="240"/>
        <v>0</v>
      </c>
      <c r="R4266" s="203">
        <f t="shared" si="241"/>
        <v>0</v>
      </c>
      <c r="S4266" s="213">
        <f>IF(M4266="nvt",0,IF(O4266&gt;0,VLOOKUP(M4266,'3-Productie normen'!A:K,VLOOKUP(O4266,'3-Productie normen'!$B$34:$C$35,2,FALSE),FALSE)))</f>
        <v>0</v>
      </c>
      <c r="T4266" s="213">
        <f t="shared" si="242"/>
        <v>0</v>
      </c>
      <c r="U4266" s="572"/>
    </row>
    <row r="4267" spans="1:21" ht="14.15" customHeight="1">
      <c r="A4267" s="231">
        <v>4267</v>
      </c>
      <c r="B4267" s="262" t="s">
        <v>98</v>
      </c>
      <c r="C4267" s="199" t="s">
        <v>3775</v>
      </c>
      <c r="D4267" s="199" t="s">
        <v>2497</v>
      </c>
      <c r="E4267" s="199" t="s">
        <v>3776</v>
      </c>
      <c r="F4267" s="199" t="s">
        <v>176</v>
      </c>
      <c r="G4267" s="199" t="s">
        <v>251</v>
      </c>
      <c r="H4267" s="199" t="s">
        <v>3825</v>
      </c>
      <c r="I4267" s="200" t="s">
        <v>143</v>
      </c>
      <c r="J4267" s="199" t="s">
        <v>222</v>
      </c>
      <c r="K4267" s="199" t="s">
        <v>237</v>
      </c>
      <c r="L4267" s="199" t="s">
        <v>381</v>
      </c>
      <c r="M4267" s="199" t="s">
        <v>143</v>
      </c>
      <c r="N4267" s="201">
        <v>9.6560000000000006</v>
      </c>
      <c r="O4267" s="202"/>
      <c r="P4267" s="202"/>
      <c r="Q4267" s="203">
        <f t="shared" si="240"/>
        <v>0</v>
      </c>
      <c r="R4267" s="203">
        <f t="shared" si="241"/>
        <v>0</v>
      </c>
      <c r="S4267" s="213">
        <f>IF(M4267="nvt",0,IF(O4267&gt;0,VLOOKUP(M4267,'3-Productie normen'!A:K,VLOOKUP(O4267,'3-Productie normen'!$B$34:$C$35,2,FALSE),FALSE)))</f>
        <v>0</v>
      </c>
      <c r="T4267" s="213">
        <f t="shared" si="242"/>
        <v>0</v>
      </c>
      <c r="U4267" s="572"/>
    </row>
    <row r="4268" spans="1:21" ht="14.15" customHeight="1">
      <c r="A4268" s="231">
        <v>4268</v>
      </c>
      <c r="B4268" s="262" t="s">
        <v>98</v>
      </c>
      <c r="C4268" s="199" t="s">
        <v>3775</v>
      </c>
      <c r="D4268" s="199" t="s">
        <v>2497</v>
      </c>
      <c r="E4268" s="199" t="s">
        <v>3776</v>
      </c>
      <c r="F4268" s="199" t="s">
        <v>176</v>
      </c>
      <c r="G4268" s="199" t="s">
        <v>251</v>
      </c>
      <c r="H4268" s="199" t="s">
        <v>3826</v>
      </c>
      <c r="I4268" s="200" t="s">
        <v>130</v>
      </c>
      <c r="J4268" s="199" t="s">
        <v>209</v>
      </c>
      <c r="K4268" s="199" t="s">
        <v>215</v>
      </c>
      <c r="L4268" s="199" t="s">
        <v>180</v>
      </c>
      <c r="M4268" s="199" t="s">
        <v>134</v>
      </c>
      <c r="N4268" s="201">
        <v>3.6</v>
      </c>
      <c r="O4268" s="202" t="s">
        <v>81</v>
      </c>
      <c r="P4268" s="202"/>
      <c r="Q4268" s="203">
        <f t="shared" si="240"/>
        <v>0</v>
      </c>
      <c r="R4268" s="203">
        <f t="shared" si="241"/>
        <v>0</v>
      </c>
      <c r="S4268" s="213">
        <f>IF(M4268="nvt",0,IF(O4268&gt;0,VLOOKUP(M4268,'3-Productie normen'!A:K,VLOOKUP(O4268,'3-Productie normen'!$B$34:$C$35,2,FALSE),FALSE)))</f>
        <v>0</v>
      </c>
      <c r="T4268" s="213">
        <f t="shared" si="242"/>
        <v>0</v>
      </c>
      <c r="U4268" s="572"/>
    </row>
    <row r="4269" spans="1:21" ht="14.15" customHeight="1">
      <c r="A4269" s="231">
        <v>4269</v>
      </c>
      <c r="B4269" s="262" t="s">
        <v>98</v>
      </c>
      <c r="C4269" s="199" t="s">
        <v>3775</v>
      </c>
      <c r="D4269" s="199" t="s">
        <v>2497</v>
      </c>
      <c r="E4269" s="199" t="s">
        <v>3776</v>
      </c>
      <c r="F4269" s="199" t="s">
        <v>176</v>
      </c>
      <c r="G4269" s="199" t="s">
        <v>3827</v>
      </c>
      <c r="H4269" s="199" t="s">
        <v>3828</v>
      </c>
      <c r="I4269" s="200" t="s">
        <v>143</v>
      </c>
      <c r="J4269" s="199" t="s">
        <v>209</v>
      </c>
      <c r="K4269" s="199" t="s">
        <v>220</v>
      </c>
      <c r="L4269" s="199" t="s">
        <v>398</v>
      </c>
      <c r="M4269" s="199" t="s">
        <v>143</v>
      </c>
      <c r="N4269" s="201">
        <v>10.1594</v>
      </c>
      <c r="O4269" s="202"/>
      <c r="P4269" s="202"/>
      <c r="Q4269" s="203">
        <f t="shared" si="240"/>
        <v>0</v>
      </c>
      <c r="R4269" s="203">
        <f t="shared" si="241"/>
        <v>0</v>
      </c>
      <c r="S4269" s="213">
        <f>IF(M4269="nvt",0,IF(O4269&gt;0,VLOOKUP(M4269,'3-Productie normen'!A:K,VLOOKUP(O4269,'3-Productie normen'!$B$34:$C$35,2,FALSE),FALSE)))</f>
        <v>0</v>
      </c>
      <c r="T4269" s="213">
        <f t="shared" si="242"/>
        <v>0</v>
      </c>
      <c r="U4269" s="572"/>
    </row>
    <row r="4270" spans="1:21" ht="14.15" customHeight="1">
      <c r="A4270" s="231">
        <v>4270</v>
      </c>
      <c r="B4270" s="262" t="s">
        <v>98</v>
      </c>
      <c r="C4270" s="199" t="s">
        <v>3775</v>
      </c>
      <c r="D4270" s="199" t="s">
        <v>2497</v>
      </c>
      <c r="E4270" s="199" t="s">
        <v>3776</v>
      </c>
      <c r="F4270" s="199" t="s">
        <v>176</v>
      </c>
      <c r="G4270" s="199" t="s">
        <v>3827</v>
      </c>
      <c r="H4270" s="199" t="s">
        <v>3829</v>
      </c>
      <c r="I4270" s="200" t="s">
        <v>143</v>
      </c>
      <c r="J4270" s="199" t="s">
        <v>209</v>
      </c>
      <c r="K4270" s="199" t="s">
        <v>220</v>
      </c>
      <c r="L4270" s="199" t="s">
        <v>398</v>
      </c>
      <c r="M4270" s="199" t="s">
        <v>143</v>
      </c>
      <c r="N4270" s="201">
        <v>6.2519999999999998</v>
      </c>
      <c r="O4270" s="202"/>
      <c r="P4270" s="202"/>
      <c r="Q4270" s="203">
        <f t="shared" si="240"/>
        <v>0</v>
      </c>
      <c r="R4270" s="203">
        <f t="shared" si="241"/>
        <v>0</v>
      </c>
      <c r="S4270" s="213">
        <f>IF(M4270="nvt",0,IF(O4270&gt;0,VLOOKUP(M4270,'3-Productie normen'!A:K,VLOOKUP(O4270,'3-Productie normen'!$B$34:$C$35,2,FALSE),FALSE)))</f>
        <v>0</v>
      </c>
      <c r="T4270" s="213">
        <f t="shared" si="242"/>
        <v>0</v>
      </c>
      <c r="U4270" s="572"/>
    </row>
    <row r="4271" spans="1:21" ht="14.15" customHeight="1">
      <c r="A4271" s="231">
        <v>4271</v>
      </c>
      <c r="B4271" s="262" t="s">
        <v>98</v>
      </c>
      <c r="C4271" s="199" t="s">
        <v>3775</v>
      </c>
      <c r="D4271" s="199" t="s">
        <v>2497</v>
      </c>
      <c r="E4271" s="199" t="s">
        <v>3776</v>
      </c>
      <c r="F4271" s="199" t="s">
        <v>176</v>
      </c>
      <c r="G4271" s="199" t="s">
        <v>3827</v>
      </c>
      <c r="H4271" s="199" t="s">
        <v>3830</v>
      </c>
      <c r="I4271" s="200" t="s">
        <v>143</v>
      </c>
      <c r="J4271" s="199" t="s">
        <v>379</v>
      </c>
      <c r="K4271" s="199" t="s">
        <v>975</v>
      </c>
      <c r="L4271" s="199" t="s">
        <v>381</v>
      </c>
      <c r="M4271" s="199" t="s">
        <v>143</v>
      </c>
      <c r="N4271" s="201">
        <v>41.85</v>
      </c>
      <c r="O4271" s="202"/>
      <c r="P4271" s="202"/>
      <c r="Q4271" s="203">
        <f t="shared" si="240"/>
        <v>0</v>
      </c>
      <c r="R4271" s="203">
        <f t="shared" si="241"/>
        <v>0</v>
      </c>
      <c r="S4271" s="213">
        <f>IF(M4271="nvt",0,IF(O4271&gt;0,VLOOKUP(M4271,'3-Productie normen'!A:K,VLOOKUP(O4271,'3-Productie normen'!$B$34:$C$35,2,FALSE),FALSE)))</f>
        <v>0</v>
      </c>
      <c r="T4271" s="213">
        <f t="shared" si="242"/>
        <v>0</v>
      </c>
      <c r="U4271" s="572"/>
    </row>
    <row r="4272" spans="1:21" ht="14.15" customHeight="1">
      <c r="A4272" s="231">
        <v>4272</v>
      </c>
      <c r="B4272" s="262" t="s">
        <v>98</v>
      </c>
      <c r="C4272" s="199" t="s">
        <v>3775</v>
      </c>
      <c r="D4272" s="199" t="s">
        <v>2497</v>
      </c>
      <c r="E4272" s="199" t="s">
        <v>3776</v>
      </c>
      <c r="F4272" s="199" t="s">
        <v>176</v>
      </c>
      <c r="G4272" s="199" t="s">
        <v>3827</v>
      </c>
      <c r="H4272" s="199" t="s">
        <v>3831</v>
      </c>
      <c r="I4272" s="200" t="s">
        <v>143</v>
      </c>
      <c r="J4272" s="199" t="s">
        <v>222</v>
      </c>
      <c r="K4272" s="199" t="s">
        <v>237</v>
      </c>
      <c r="L4272" s="199" t="s">
        <v>381</v>
      </c>
      <c r="M4272" s="199" t="s">
        <v>143</v>
      </c>
      <c r="N4272" s="201">
        <v>17.9148</v>
      </c>
      <c r="O4272" s="202"/>
      <c r="P4272" s="202"/>
      <c r="Q4272" s="203">
        <f t="shared" si="240"/>
        <v>0</v>
      </c>
      <c r="R4272" s="203">
        <f t="shared" si="241"/>
        <v>0</v>
      </c>
      <c r="S4272" s="213">
        <f>IF(M4272="nvt",0,IF(O4272&gt;0,VLOOKUP(M4272,'3-Productie normen'!A:K,VLOOKUP(O4272,'3-Productie normen'!$B$34:$C$35,2,FALSE),FALSE)))</f>
        <v>0</v>
      </c>
      <c r="T4272" s="213">
        <f t="shared" si="242"/>
        <v>0</v>
      </c>
      <c r="U4272" s="572"/>
    </row>
    <row r="4273" spans="1:21" ht="14.15" customHeight="1">
      <c r="A4273" s="232">
        <v>4273</v>
      </c>
      <c r="B4273" s="262" t="s">
        <v>98</v>
      </c>
      <c r="C4273" s="199" t="s">
        <v>3775</v>
      </c>
      <c r="D4273" s="199" t="s">
        <v>2497</v>
      </c>
      <c r="E4273" s="199" t="s">
        <v>3776</v>
      </c>
      <c r="F4273" s="199" t="s">
        <v>176</v>
      </c>
      <c r="G4273" s="199" t="s">
        <v>3827</v>
      </c>
      <c r="H4273" s="199" t="s">
        <v>3832</v>
      </c>
      <c r="I4273" s="200" t="s">
        <v>143</v>
      </c>
      <c r="J4273" s="199" t="s">
        <v>209</v>
      </c>
      <c r="K4273" s="199" t="s">
        <v>220</v>
      </c>
      <c r="L4273" s="199" t="s">
        <v>398</v>
      </c>
      <c r="M4273" s="199" t="s">
        <v>143</v>
      </c>
      <c r="N4273" s="201">
        <v>5.3787000000000003</v>
      </c>
      <c r="O4273" s="202"/>
      <c r="P4273" s="202"/>
      <c r="Q4273" s="203">
        <f t="shared" si="240"/>
        <v>0</v>
      </c>
      <c r="R4273" s="203">
        <f t="shared" si="241"/>
        <v>0</v>
      </c>
      <c r="S4273" s="213">
        <f>IF(M4273="nvt",0,IF(O4273&gt;0,VLOOKUP(M4273,'3-Productie normen'!A:K,VLOOKUP(O4273,'3-Productie normen'!$B$34:$C$35,2,FALSE),FALSE)))</f>
        <v>0</v>
      </c>
      <c r="T4273" s="213">
        <f t="shared" si="242"/>
        <v>0</v>
      </c>
      <c r="U4273" s="572"/>
    </row>
    <row r="4274" spans="1:21" ht="14.15" customHeight="1">
      <c r="A4274" s="231">
        <v>4274</v>
      </c>
      <c r="B4274" s="262" t="s">
        <v>98</v>
      </c>
      <c r="C4274" s="199" t="s">
        <v>3775</v>
      </c>
      <c r="D4274" s="199" t="s">
        <v>2497</v>
      </c>
      <c r="E4274" s="199" t="s">
        <v>3776</v>
      </c>
      <c r="F4274" s="199" t="s">
        <v>176</v>
      </c>
      <c r="G4274" s="199" t="s">
        <v>3827</v>
      </c>
      <c r="H4274" s="199" t="s">
        <v>3833</v>
      </c>
      <c r="I4274" s="200" t="s">
        <v>143</v>
      </c>
      <c r="J4274" s="199" t="s">
        <v>209</v>
      </c>
      <c r="K4274" s="199" t="s">
        <v>210</v>
      </c>
      <c r="L4274" s="199" t="s">
        <v>381</v>
      </c>
      <c r="M4274" s="199" t="s">
        <v>143</v>
      </c>
      <c r="N4274" s="201">
        <v>19.531500000000001</v>
      </c>
      <c r="O4274" s="202"/>
      <c r="P4274" s="202"/>
      <c r="Q4274" s="203">
        <f t="shared" si="240"/>
        <v>0</v>
      </c>
      <c r="R4274" s="203">
        <f t="shared" si="241"/>
        <v>0</v>
      </c>
      <c r="S4274" s="213">
        <f>IF(M4274="nvt",0,IF(O4274&gt;0,VLOOKUP(M4274,'3-Productie normen'!A:K,VLOOKUP(O4274,'3-Productie normen'!$B$34:$C$35,2,FALSE),FALSE)))</f>
        <v>0</v>
      </c>
      <c r="T4274" s="213">
        <f t="shared" si="242"/>
        <v>0</v>
      </c>
      <c r="U4274" s="572"/>
    </row>
    <row r="4275" spans="1:21" ht="14.15" customHeight="1">
      <c r="A4275" s="231">
        <v>4275</v>
      </c>
      <c r="B4275" s="262" t="s">
        <v>98</v>
      </c>
      <c r="C4275" s="199" t="s">
        <v>3775</v>
      </c>
      <c r="D4275" s="199" t="s">
        <v>2497</v>
      </c>
      <c r="E4275" s="199" t="s">
        <v>3776</v>
      </c>
      <c r="F4275" s="199" t="s">
        <v>176</v>
      </c>
      <c r="G4275" s="199" t="s">
        <v>3827</v>
      </c>
      <c r="H4275" s="199" t="s">
        <v>3834</v>
      </c>
      <c r="I4275" s="200" t="s">
        <v>130</v>
      </c>
      <c r="J4275" s="199" t="s">
        <v>209</v>
      </c>
      <c r="K4275" s="199" t="s">
        <v>215</v>
      </c>
      <c r="L4275" s="199" t="s">
        <v>180</v>
      </c>
      <c r="M4275" s="199" t="s">
        <v>134</v>
      </c>
      <c r="N4275" s="201">
        <v>3.6</v>
      </c>
      <c r="O4275" s="202" t="s">
        <v>81</v>
      </c>
      <c r="P4275" s="202"/>
      <c r="Q4275" s="203">
        <f t="shared" si="240"/>
        <v>0</v>
      </c>
      <c r="R4275" s="203">
        <f t="shared" si="241"/>
        <v>0</v>
      </c>
      <c r="S4275" s="213">
        <f>IF(M4275="nvt",0,IF(O4275&gt;0,VLOOKUP(M4275,'3-Productie normen'!A:K,VLOOKUP(O4275,'3-Productie normen'!$B$34:$C$35,2,FALSE),FALSE)))</f>
        <v>0</v>
      </c>
      <c r="T4275" s="213">
        <f t="shared" si="242"/>
        <v>0</v>
      </c>
      <c r="U4275" s="572"/>
    </row>
    <row r="4276" spans="1:21" ht="14.15" customHeight="1">
      <c r="A4276" s="231">
        <v>4276</v>
      </c>
      <c r="B4276" s="262" t="s">
        <v>98</v>
      </c>
      <c r="C4276" s="199" t="s">
        <v>3775</v>
      </c>
      <c r="D4276" s="199" t="s">
        <v>2497</v>
      </c>
      <c r="E4276" s="199" t="s">
        <v>3776</v>
      </c>
      <c r="F4276" s="199" t="s">
        <v>176</v>
      </c>
      <c r="G4276" s="199" t="s">
        <v>3835</v>
      </c>
      <c r="H4276" s="199" t="s">
        <v>3836</v>
      </c>
      <c r="I4276" s="200" t="s">
        <v>143</v>
      </c>
      <c r="J4276" s="199" t="s">
        <v>209</v>
      </c>
      <c r="K4276" s="199" t="s">
        <v>220</v>
      </c>
      <c r="L4276" s="199" t="s">
        <v>398</v>
      </c>
      <c r="M4276" s="199" t="s">
        <v>143</v>
      </c>
      <c r="N4276" s="201">
        <v>5.7618</v>
      </c>
      <c r="O4276" s="202"/>
      <c r="P4276" s="202"/>
      <c r="Q4276" s="203">
        <f t="shared" si="240"/>
        <v>0</v>
      </c>
      <c r="R4276" s="203">
        <f t="shared" si="241"/>
        <v>0</v>
      </c>
      <c r="S4276" s="213">
        <f>IF(M4276="nvt",0,IF(O4276&gt;0,VLOOKUP(M4276,'3-Productie normen'!A:K,VLOOKUP(O4276,'3-Productie normen'!$B$34:$C$35,2,FALSE),FALSE)))</f>
        <v>0</v>
      </c>
      <c r="T4276" s="213">
        <f t="shared" si="242"/>
        <v>0</v>
      </c>
      <c r="U4276" s="572"/>
    </row>
    <row r="4277" spans="1:21" ht="14.15" customHeight="1">
      <c r="A4277" s="231">
        <v>4277</v>
      </c>
      <c r="B4277" s="262" t="s">
        <v>98</v>
      </c>
      <c r="C4277" s="199" t="s">
        <v>3775</v>
      </c>
      <c r="D4277" s="199" t="s">
        <v>2497</v>
      </c>
      <c r="E4277" s="199" t="s">
        <v>3776</v>
      </c>
      <c r="F4277" s="199" t="s">
        <v>176</v>
      </c>
      <c r="G4277" s="199" t="s">
        <v>3835</v>
      </c>
      <c r="H4277" s="199" t="s">
        <v>3837</v>
      </c>
      <c r="I4277" s="200" t="s">
        <v>143</v>
      </c>
      <c r="J4277" s="199" t="s">
        <v>209</v>
      </c>
      <c r="K4277" s="199" t="s">
        <v>213</v>
      </c>
      <c r="L4277" s="199" t="s">
        <v>381</v>
      </c>
      <c r="M4277" s="199" t="s">
        <v>143</v>
      </c>
      <c r="N4277" s="201">
        <v>12.480399999999999</v>
      </c>
      <c r="O4277" s="202"/>
      <c r="P4277" s="202"/>
      <c r="Q4277" s="203">
        <f t="shared" si="240"/>
        <v>0</v>
      </c>
      <c r="R4277" s="203">
        <f t="shared" si="241"/>
        <v>0</v>
      </c>
      <c r="S4277" s="213">
        <f>IF(M4277="nvt",0,IF(O4277&gt;0,VLOOKUP(M4277,'3-Productie normen'!A:K,VLOOKUP(O4277,'3-Productie normen'!$B$34:$C$35,2,FALSE),FALSE)))</f>
        <v>0</v>
      </c>
      <c r="T4277" s="213">
        <f t="shared" si="242"/>
        <v>0</v>
      </c>
      <c r="U4277" s="572"/>
    </row>
    <row r="4278" spans="1:21" ht="14.15" customHeight="1">
      <c r="A4278" s="231">
        <v>4278</v>
      </c>
      <c r="B4278" s="262" t="s">
        <v>98</v>
      </c>
      <c r="C4278" s="199" t="s">
        <v>3775</v>
      </c>
      <c r="D4278" s="199" t="s">
        <v>2497</v>
      </c>
      <c r="E4278" s="199" t="s">
        <v>3776</v>
      </c>
      <c r="F4278" s="199" t="s">
        <v>176</v>
      </c>
      <c r="G4278" s="199" t="s">
        <v>3835</v>
      </c>
      <c r="H4278" s="199" t="s">
        <v>3838</v>
      </c>
      <c r="I4278" s="200" t="s">
        <v>143</v>
      </c>
      <c r="J4278" s="199" t="s">
        <v>379</v>
      </c>
      <c r="K4278" s="199" t="s">
        <v>975</v>
      </c>
      <c r="L4278" s="199" t="s">
        <v>381</v>
      </c>
      <c r="M4278" s="199" t="s">
        <v>143</v>
      </c>
      <c r="N4278" s="201">
        <v>412.40530000000001</v>
      </c>
      <c r="O4278" s="202"/>
      <c r="P4278" s="202"/>
      <c r="Q4278" s="203">
        <f t="shared" si="240"/>
        <v>0</v>
      </c>
      <c r="R4278" s="203">
        <f t="shared" si="241"/>
        <v>0</v>
      </c>
      <c r="S4278" s="213">
        <f>IF(M4278="nvt",0,IF(O4278&gt;0,VLOOKUP(M4278,'3-Productie normen'!A:K,VLOOKUP(O4278,'3-Productie normen'!$B$34:$C$35,2,FALSE),FALSE)))</f>
        <v>0</v>
      </c>
      <c r="T4278" s="213">
        <f t="shared" si="242"/>
        <v>0</v>
      </c>
      <c r="U4278" s="572"/>
    </row>
    <row r="4279" spans="1:21" ht="14.15" customHeight="1">
      <c r="A4279" s="231">
        <v>4279</v>
      </c>
      <c r="B4279" s="262" t="s">
        <v>98</v>
      </c>
      <c r="C4279" s="199" t="s">
        <v>3775</v>
      </c>
      <c r="D4279" s="199" t="s">
        <v>2497</v>
      </c>
      <c r="E4279" s="199" t="s">
        <v>3776</v>
      </c>
      <c r="F4279" s="199" t="s">
        <v>176</v>
      </c>
      <c r="G4279" s="199" t="s">
        <v>3835</v>
      </c>
      <c r="H4279" s="199" t="s">
        <v>3839</v>
      </c>
      <c r="I4279" s="200" t="s">
        <v>143</v>
      </c>
      <c r="J4279" s="199" t="s">
        <v>222</v>
      </c>
      <c r="K4279" s="199" t="s">
        <v>237</v>
      </c>
      <c r="L4279" s="199" t="s">
        <v>381</v>
      </c>
      <c r="M4279" s="199" t="s">
        <v>143</v>
      </c>
      <c r="N4279" s="201">
        <v>19.177700000000002</v>
      </c>
      <c r="O4279" s="202"/>
      <c r="P4279" s="202"/>
      <c r="Q4279" s="203">
        <f t="shared" si="240"/>
        <v>0</v>
      </c>
      <c r="R4279" s="203">
        <f t="shared" si="241"/>
        <v>0</v>
      </c>
      <c r="S4279" s="213">
        <f>IF(M4279="nvt",0,IF(O4279&gt;0,VLOOKUP(M4279,'3-Productie normen'!A:K,VLOOKUP(O4279,'3-Productie normen'!$B$34:$C$35,2,FALSE),FALSE)))</f>
        <v>0</v>
      </c>
      <c r="T4279" s="213">
        <f t="shared" si="242"/>
        <v>0</v>
      </c>
      <c r="U4279" s="572"/>
    </row>
    <row r="4280" spans="1:21" ht="14.15" customHeight="1">
      <c r="A4280" s="231">
        <v>4280</v>
      </c>
      <c r="B4280" s="262" t="s">
        <v>98</v>
      </c>
      <c r="C4280" s="199" t="s">
        <v>3775</v>
      </c>
      <c r="D4280" s="199" t="s">
        <v>2497</v>
      </c>
      <c r="E4280" s="199" t="s">
        <v>3776</v>
      </c>
      <c r="F4280" s="199" t="s">
        <v>176</v>
      </c>
      <c r="G4280" s="199" t="s">
        <v>3835</v>
      </c>
      <c r="H4280" s="199" t="s">
        <v>3840</v>
      </c>
      <c r="I4280" s="200" t="s">
        <v>143</v>
      </c>
      <c r="J4280" s="199" t="s">
        <v>209</v>
      </c>
      <c r="K4280" s="199" t="s">
        <v>220</v>
      </c>
      <c r="L4280" s="199" t="s">
        <v>398</v>
      </c>
      <c r="M4280" s="199" t="s">
        <v>143</v>
      </c>
      <c r="N4280" s="201">
        <v>4.1157000000000004</v>
      </c>
      <c r="O4280" s="202"/>
      <c r="P4280" s="202"/>
      <c r="Q4280" s="203">
        <f t="shared" si="240"/>
        <v>0</v>
      </c>
      <c r="R4280" s="203">
        <f t="shared" si="241"/>
        <v>0</v>
      </c>
      <c r="S4280" s="213">
        <f>IF(M4280="nvt",0,IF(O4280&gt;0,VLOOKUP(M4280,'3-Productie normen'!A:K,VLOOKUP(O4280,'3-Productie normen'!$B$34:$C$35,2,FALSE),FALSE)))</f>
        <v>0</v>
      </c>
      <c r="T4280" s="213">
        <f t="shared" si="242"/>
        <v>0</v>
      </c>
      <c r="U4280" s="572"/>
    </row>
    <row r="4281" spans="1:21" ht="14.15" customHeight="1">
      <c r="A4281" s="232">
        <v>4281</v>
      </c>
      <c r="B4281" s="262" t="s">
        <v>98</v>
      </c>
      <c r="C4281" s="199" t="s">
        <v>3775</v>
      </c>
      <c r="D4281" s="199" t="s">
        <v>2497</v>
      </c>
      <c r="E4281" s="199" t="s">
        <v>3776</v>
      </c>
      <c r="F4281" s="199" t="s">
        <v>176</v>
      </c>
      <c r="G4281" s="199" t="s">
        <v>3835</v>
      </c>
      <c r="H4281" s="199" t="s">
        <v>3841</v>
      </c>
      <c r="I4281" s="200" t="s">
        <v>143</v>
      </c>
      <c r="J4281" s="199" t="s">
        <v>222</v>
      </c>
      <c r="K4281" s="199" t="s">
        <v>237</v>
      </c>
      <c r="L4281" s="199" t="s">
        <v>381</v>
      </c>
      <c r="M4281" s="199" t="s">
        <v>143</v>
      </c>
      <c r="N4281" s="201">
        <v>15.360799999999999</v>
      </c>
      <c r="O4281" s="202"/>
      <c r="P4281" s="202"/>
      <c r="Q4281" s="203">
        <f t="shared" ref="Q4281:Q4344" si="243">IF(O4281="nvt",0,IF(O4281&gt;0,S4281*N4281,0))</f>
        <v>0</v>
      </c>
      <c r="R4281" s="203">
        <f t="shared" ref="R4281:R4344" si="244">IF(P4281&gt;0,T4281*N4281,0)</f>
        <v>0</v>
      </c>
      <c r="S4281" s="213">
        <f>IF(M4281="nvt",0,IF(O4281&gt;0,VLOOKUP(M4281,'3-Productie normen'!A:K,VLOOKUP(O4281,'3-Productie normen'!$B$34:$C$35,2,FALSE),FALSE)))</f>
        <v>0</v>
      </c>
      <c r="T4281" s="213">
        <f t="shared" ref="T4281:T4344" si="245">IF(P4281&gt;0,S4281*$T$8,0)</f>
        <v>0</v>
      </c>
      <c r="U4281" s="572"/>
    </row>
    <row r="4282" spans="1:21" ht="14.15" customHeight="1">
      <c r="A4282" s="231">
        <v>4282</v>
      </c>
      <c r="B4282" s="262" t="s">
        <v>98</v>
      </c>
      <c r="C4282" s="199" t="s">
        <v>3775</v>
      </c>
      <c r="D4282" s="199" t="s">
        <v>2497</v>
      </c>
      <c r="E4282" s="199" t="s">
        <v>3776</v>
      </c>
      <c r="F4282" s="199" t="s">
        <v>176</v>
      </c>
      <c r="G4282" s="199" t="s">
        <v>3835</v>
      </c>
      <c r="H4282" s="199" t="s">
        <v>3842</v>
      </c>
      <c r="I4282" s="200" t="s">
        <v>130</v>
      </c>
      <c r="J4282" s="199" t="s">
        <v>209</v>
      </c>
      <c r="K4282" s="199" t="s">
        <v>215</v>
      </c>
      <c r="L4282" s="199" t="s">
        <v>180</v>
      </c>
      <c r="M4282" s="199" t="s">
        <v>134</v>
      </c>
      <c r="N4282" s="201">
        <v>3.6</v>
      </c>
      <c r="O4282" s="202" t="s">
        <v>81</v>
      </c>
      <c r="P4282" s="202"/>
      <c r="Q4282" s="203">
        <f t="shared" si="243"/>
        <v>0</v>
      </c>
      <c r="R4282" s="203">
        <f t="shared" si="244"/>
        <v>0</v>
      </c>
      <c r="S4282" s="213">
        <f>IF(M4282="nvt",0,IF(O4282&gt;0,VLOOKUP(M4282,'3-Productie normen'!A:K,VLOOKUP(O4282,'3-Productie normen'!$B$34:$C$35,2,FALSE),FALSE)))</f>
        <v>0</v>
      </c>
      <c r="T4282" s="213">
        <f t="shared" si="245"/>
        <v>0</v>
      </c>
      <c r="U4282" s="572"/>
    </row>
    <row r="4283" spans="1:21" ht="14.15" customHeight="1">
      <c r="A4283" s="231">
        <v>4283</v>
      </c>
      <c r="B4283" s="262" t="s">
        <v>98</v>
      </c>
      <c r="C4283" s="199" t="s">
        <v>3775</v>
      </c>
      <c r="D4283" s="199" t="s">
        <v>2497</v>
      </c>
      <c r="E4283" s="199" t="s">
        <v>3843</v>
      </c>
      <c r="F4283" s="199" t="s">
        <v>176</v>
      </c>
      <c r="G4283" s="199" t="s">
        <v>377</v>
      </c>
      <c r="H4283" s="199" t="s">
        <v>3844</v>
      </c>
      <c r="I4283" s="200" t="s">
        <v>143</v>
      </c>
      <c r="J4283" s="199" t="s">
        <v>379</v>
      </c>
      <c r="K4283" s="199" t="s">
        <v>379</v>
      </c>
      <c r="L4283" s="199" t="s">
        <v>143</v>
      </c>
      <c r="M4283" s="199" t="s">
        <v>143</v>
      </c>
      <c r="N4283" s="201">
        <v>50.26</v>
      </c>
      <c r="O4283" s="202"/>
      <c r="P4283" s="202"/>
      <c r="Q4283" s="203">
        <f t="shared" si="243"/>
        <v>0</v>
      </c>
      <c r="R4283" s="203">
        <f t="shared" si="244"/>
        <v>0</v>
      </c>
      <c r="S4283" s="213">
        <f>IF(M4283="nvt",0,IF(O4283&gt;0,VLOOKUP(M4283,'3-Productie normen'!A:K,VLOOKUP(O4283,'3-Productie normen'!$B$34:$C$35,2,FALSE),FALSE)))</f>
        <v>0</v>
      </c>
      <c r="T4283" s="213">
        <f t="shared" si="245"/>
        <v>0</v>
      </c>
      <c r="U4283" s="572"/>
    </row>
    <row r="4284" spans="1:21" ht="14.15" customHeight="1">
      <c r="A4284" s="231">
        <v>4284</v>
      </c>
      <c r="B4284" s="262" t="s">
        <v>98</v>
      </c>
      <c r="C4284" s="199" t="s">
        <v>3775</v>
      </c>
      <c r="D4284" s="199" t="s">
        <v>2497</v>
      </c>
      <c r="E4284" s="199" t="s">
        <v>3843</v>
      </c>
      <c r="F4284" s="199" t="s">
        <v>176</v>
      </c>
      <c r="G4284" s="199" t="s">
        <v>377</v>
      </c>
      <c r="H4284" s="199" t="s">
        <v>3845</v>
      </c>
      <c r="I4284" s="200" t="s">
        <v>143</v>
      </c>
      <c r="J4284" s="199" t="s">
        <v>209</v>
      </c>
      <c r="K4284" s="199" t="s">
        <v>210</v>
      </c>
      <c r="L4284" s="199" t="s">
        <v>143</v>
      </c>
      <c r="M4284" s="199" t="s">
        <v>143</v>
      </c>
      <c r="N4284" s="201">
        <v>12.26</v>
      </c>
      <c r="O4284" s="202"/>
      <c r="P4284" s="202"/>
      <c r="Q4284" s="203">
        <f t="shared" si="243"/>
        <v>0</v>
      </c>
      <c r="R4284" s="203">
        <f t="shared" si="244"/>
        <v>0</v>
      </c>
      <c r="S4284" s="213">
        <f>IF(M4284="nvt",0,IF(O4284&gt;0,VLOOKUP(M4284,'3-Productie normen'!A:K,VLOOKUP(O4284,'3-Productie normen'!$B$34:$C$35,2,FALSE),FALSE)))</f>
        <v>0</v>
      </c>
      <c r="T4284" s="213">
        <f t="shared" si="245"/>
        <v>0</v>
      </c>
      <c r="U4284" s="572"/>
    </row>
    <row r="4285" spans="1:21" ht="14.15" customHeight="1">
      <c r="A4285" s="231">
        <v>4285</v>
      </c>
      <c r="B4285" s="262" t="s">
        <v>98</v>
      </c>
      <c r="C4285" s="199" t="s">
        <v>3775</v>
      </c>
      <c r="D4285" s="199" t="s">
        <v>2497</v>
      </c>
      <c r="E4285" s="199" t="s">
        <v>3843</v>
      </c>
      <c r="F4285" s="199" t="s">
        <v>176</v>
      </c>
      <c r="G4285" s="199" t="s">
        <v>377</v>
      </c>
      <c r="H4285" s="199" t="s">
        <v>3846</v>
      </c>
      <c r="I4285" s="200" t="s">
        <v>143</v>
      </c>
      <c r="J4285" s="199" t="s">
        <v>222</v>
      </c>
      <c r="K4285" s="199" t="s">
        <v>237</v>
      </c>
      <c r="L4285" s="199" t="s">
        <v>387</v>
      </c>
      <c r="M4285" s="199" t="s">
        <v>143</v>
      </c>
      <c r="N4285" s="201">
        <v>263.88869999999997</v>
      </c>
      <c r="O4285" s="202"/>
      <c r="P4285" s="202"/>
      <c r="Q4285" s="203">
        <f t="shared" si="243"/>
        <v>0</v>
      </c>
      <c r="R4285" s="203">
        <f t="shared" si="244"/>
        <v>0</v>
      </c>
      <c r="S4285" s="213">
        <f>IF(M4285="nvt",0,IF(O4285&gt;0,VLOOKUP(M4285,'3-Productie normen'!A:K,VLOOKUP(O4285,'3-Productie normen'!$B$34:$C$35,2,FALSE),FALSE)))</f>
        <v>0</v>
      </c>
      <c r="T4285" s="213">
        <f t="shared" si="245"/>
        <v>0</v>
      </c>
      <c r="U4285" s="572"/>
    </row>
    <row r="4286" spans="1:21" ht="14.15" customHeight="1">
      <c r="A4286" s="231">
        <v>4286</v>
      </c>
      <c r="B4286" s="262" t="s">
        <v>98</v>
      </c>
      <c r="C4286" s="199" t="s">
        <v>3775</v>
      </c>
      <c r="D4286" s="199" t="s">
        <v>2497</v>
      </c>
      <c r="E4286" s="199" t="s">
        <v>3843</v>
      </c>
      <c r="F4286" s="199" t="s">
        <v>176</v>
      </c>
      <c r="G4286" s="199" t="s">
        <v>377</v>
      </c>
      <c r="H4286" s="199" t="s">
        <v>3847</v>
      </c>
      <c r="I4286" s="200" t="s">
        <v>245</v>
      </c>
      <c r="J4286" s="199" t="s">
        <v>222</v>
      </c>
      <c r="K4286" s="199" t="s">
        <v>237</v>
      </c>
      <c r="L4286" s="199" t="s">
        <v>387</v>
      </c>
      <c r="M4286" s="199" t="s">
        <v>143</v>
      </c>
      <c r="N4286" s="201">
        <v>12.8744</v>
      </c>
      <c r="O4286" s="202"/>
      <c r="P4286" s="202"/>
      <c r="Q4286" s="203">
        <f t="shared" si="243"/>
        <v>0</v>
      </c>
      <c r="R4286" s="203">
        <f t="shared" si="244"/>
        <v>0</v>
      </c>
      <c r="S4286" s="213">
        <f>IF(M4286="nvt",0,IF(O4286&gt;0,VLOOKUP(M4286,'3-Productie normen'!A:K,VLOOKUP(O4286,'3-Productie normen'!$B$34:$C$35,2,FALSE),FALSE)))</f>
        <v>0</v>
      </c>
      <c r="T4286" s="213">
        <f t="shared" si="245"/>
        <v>0</v>
      </c>
      <c r="U4286" s="572"/>
    </row>
    <row r="4287" spans="1:21" ht="14.15" customHeight="1">
      <c r="A4287" s="231">
        <v>4287</v>
      </c>
      <c r="B4287" s="262" t="s">
        <v>98</v>
      </c>
      <c r="C4287" s="199" t="s">
        <v>3775</v>
      </c>
      <c r="D4287" s="199" t="s">
        <v>2497</v>
      </c>
      <c r="E4287" s="199" t="s">
        <v>3843</v>
      </c>
      <c r="F4287" s="199" t="s">
        <v>176</v>
      </c>
      <c r="G4287" s="199" t="s">
        <v>377</v>
      </c>
      <c r="H4287" s="199" t="s">
        <v>3848</v>
      </c>
      <c r="I4287" s="200" t="s">
        <v>143</v>
      </c>
      <c r="J4287" s="199" t="s">
        <v>379</v>
      </c>
      <c r="K4287" s="199" t="s">
        <v>379</v>
      </c>
      <c r="L4287" s="199" t="s">
        <v>143</v>
      </c>
      <c r="M4287" s="199" t="s">
        <v>143</v>
      </c>
      <c r="N4287" s="201">
        <v>28.1873</v>
      </c>
      <c r="O4287" s="202"/>
      <c r="P4287" s="202"/>
      <c r="Q4287" s="203">
        <f t="shared" si="243"/>
        <v>0</v>
      </c>
      <c r="R4287" s="203">
        <f t="shared" si="244"/>
        <v>0</v>
      </c>
      <c r="S4287" s="213">
        <f>IF(M4287="nvt",0,IF(O4287&gt;0,VLOOKUP(M4287,'3-Productie normen'!A:K,VLOOKUP(O4287,'3-Productie normen'!$B$34:$C$35,2,FALSE),FALSE)))</f>
        <v>0</v>
      </c>
      <c r="T4287" s="213">
        <f t="shared" si="245"/>
        <v>0</v>
      </c>
      <c r="U4287" s="572"/>
    </row>
    <row r="4288" spans="1:21" ht="14.15" customHeight="1">
      <c r="A4288" s="231">
        <v>4288</v>
      </c>
      <c r="B4288" s="262" t="s">
        <v>98</v>
      </c>
      <c r="C4288" s="199" t="s">
        <v>3775</v>
      </c>
      <c r="D4288" s="199" t="s">
        <v>2497</v>
      </c>
      <c r="E4288" s="199" t="s">
        <v>3843</v>
      </c>
      <c r="F4288" s="199" t="s">
        <v>176</v>
      </c>
      <c r="G4288" s="199" t="s">
        <v>377</v>
      </c>
      <c r="H4288" s="199" t="s">
        <v>3849</v>
      </c>
      <c r="I4288" s="200" t="s">
        <v>143</v>
      </c>
      <c r="J4288" s="199" t="s">
        <v>222</v>
      </c>
      <c r="K4288" s="199" t="s">
        <v>237</v>
      </c>
      <c r="L4288" s="199" t="s">
        <v>387</v>
      </c>
      <c r="M4288" s="199" t="s">
        <v>143</v>
      </c>
      <c r="N4288" s="201">
        <v>53.990900000000003</v>
      </c>
      <c r="O4288" s="202"/>
      <c r="P4288" s="202"/>
      <c r="Q4288" s="203">
        <f t="shared" si="243"/>
        <v>0</v>
      </c>
      <c r="R4288" s="203">
        <f t="shared" si="244"/>
        <v>0</v>
      </c>
      <c r="S4288" s="213">
        <f>IF(M4288="nvt",0,IF(O4288&gt;0,VLOOKUP(M4288,'3-Productie normen'!A:K,VLOOKUP(O4288,'3-Productie normen'!$B$34:$C$35,2,FALSE),FALSE)))</f>
        <v>0</v>
      </c>
      <c r="T4288" s="213">
        <f t="shared" si="245"/>
        <v>0</v>
      </c>
      <c r="U4288" s="572"/>
    </row>
    <row r="4289" spans="1:21" ht="14.15" customHeight="1">
      <c r="A4289" s="232">
        <v>4289</v>
      </c>
      <c r="B4289" s="262" t="s">
        <v>98</v>
      </c>
      <c r="C4289" s="199" t="s">
        <v>3775</v>
      </c>
      <c r="D4289" s="199" t="s">
        <v>2497</v>
      </c>
      <c r="E4289" s="199" t="s">
        <v>3843</v>
      </c>
      <c r="F4289" s="199" t="s">
        <v>176</v>
      </c>
      <c r="G4289" s="199" t="s">
        <v>377</v>
      </c>
      <c r="H4289" s="199" t="s">
        <v>3850</v>
      </c>
      <c r="I4289" s="200" t="s">
        <v>143</v>
      </c>
      <c r="J4289" s="199" t="s">
        <v>222</v>
      </c>
      <c r="K4289" s="199" t="s">
        <v>237</v>
      </c>
      <c r="L4289" s="199" t="s">
        <v>387</v>
      </c>
      <c r="M4289" s="199" t="s">
        <v>143</v>
      </c>
      <c r="N4289" s="201">
        <v>121.34480000000001</v>
      </c>
      <c r="O4289" s="202"/>
      <c r="P4289" s="202"/>
      <c r="Q4289" s="203">
        <f t="shared" si="243"/>
        <v>0</v>
      </c>
      <c r="R4289" s="203">
        <f t="shared" si="244"/>
        <v>0</v>
      </c>
      <c r="S4289" s="213">
        <f>IF(M4289="nvt",0,IF(O4289&gt;0,VLOOKUP(M4289,'3-Productie normen'!A:K,VLOOKUP(O4289,'3-Productie normen'!$B$34:$C$35,2,FALSE),FALSE)))</f>
        <v>0</v>
      </c>
      <c r="T4289" s="213">
        <f t="shared" si="245"/>
        <v>0</v>
      </c>
      <c r="U4289" s="572"/>
    </row>
    <row r="4290" spans="1:21" ht="14.15" customHeight="1">
      <c r="A4290" s="231">
        <v>4290</v>
      </c>
      <c r="B4290" s="262" t="s">
        <v>98</v>
      </c>
      <c r="C4290" s="199" t="s">
        <v>3775</v>
      </c>
      <c r="D4290" s="199" t="s">
        <v>2497</v>
      </c>
      <c r="E4290" s="199" t="s">
        <v>3843</v>
      </c>
      <c r="F4290" s="199" t="s">
        <v>176</v>
      </c>
      <c r="G4290" s="199" t="s">
        <v>377</v>
      </c>
      <c r="H4290" s="199" t="s">
        <v>3851</v>
      </c>
      <c r="I4290" s="200" t="s">
        <v>143</v>
      </c>
      <c r="J4290" s="199" t="s">
        <v>209</v>
      </c>
      <c r="K4290" s="199" t="s">
        <v>213</v>
      </c>
      <c r="L4290" s="199" t="s">
        <v>143</v>
      </c>
      <c r="M4290" s="199" t="s">
        <v>143</v>
      </c>
      <c r="N4290" s="201">
        <v>2.4</v>
      </c>
      <c r="O4290" s="202"/>
      <c r="P4290" s="202"/>
      <c r="Q4290" s="203">
        <f t="shared" si="243"/>
        <v>0</v>
      </c>
      <c r="R4290" s="203">
        <f t="shared" si="244"/>
        <v>0</v>
      </c>
      <c r="S4290" s="213">
        <f>IF(M4290="nvt",0,IF(O4290&gt;0,VLOOKUP(M4290,'3-Productie normen'!A:K,VLOOKUP(O4290,'3-Productie normen'!$B$34:$C$35,2,FALSE),FALSE)))</f>
        <v>0</v>
      </c>
      <c r="T4290" s="213">
        <f t="shared" si="245"/>
        <v>0</v>
      </c>
      <c r="U4290" s="572"/>
    </row>
    <row r="4291" spans="1:21" ht="14.15" customHeight="1">
      <c r="A4291" s="231">
        <v>4291</v>
      </c>
      <c r="B4291" s="262" t="s">
        <v>98</v>
      </c>
      <c r="C4291" s="199" t="s">
        <v>3775</v>
      </c>
      <c r="D4291" s="199" t="s">
        <v>2497</v>
      </c>
      <c r="E4291" s="199" t="s">
        <v>3843</v>
      </c>
      <c r="F4291" s="199" t="s">
        <v>176</v>
      </c>
      <c r="G4291" s="199" t="s">
        <v>377</v>
      </c>
      <c r="H4291" s="199" t="s">
        <v>3852</v>
      </c>
      <c r="I4291" s="200" t="s">
        <v>143</v>
      </c>
      <c r="J4291" s="199" t="s">
        <v>209</v>
      </c>
      <c r="K4291" s="199" t="s">
        <v>210</v>
      </c>
      <c r="L4291" s="199" t="s">
        <v>143</v>
      </c>
      <c r="M4291" s="199" t="s">
        <v>143</v>
      </c>
      <c r="N4291" s="201">
        <v>20.946899999999999</v>
      </c>
      <c r="O4291" s="202"/>
      <c r="P4291" s="202"/>
      <c r="Q4291" s="203">
        <f t="shared" si="243"/>
        <v>0</v>
      </c>
      <c r="R4291" s="203">
        <f t="shared" si="244"/>
        <v>0</v>
      </c>
      <c r="S4291" s="213">
        <f>IF(M4291="nvt",0,IF(O4291&gt;0,VLOOKUP(M4291,'3-Productie normen'!A:K,VLOOKUP(O4291,'3-Productie normen'!$B$34:$C$35,2,FALSE),FALSE)))</f>
        <v>0</v>
      </c>
      <c r="T4291" s="213">
        <f t="shared" si="245"/>
        <v>0</v>
      </c>
      <c r="U4291" s="572"/>
    </row>
    <row r="4292" spans="1:21" ht="14.15" customHeight="1">
      <c r="A4292" s="231">
        <v>4292</v>
      </c>
      <c r="B4292" s="262" t="s">
        <v>98</v>
      </c>
      <c r="C4292" s="199" t="s">
        <v>3775</v>
      </c>
      <c r="D4292" s="199" t="s">
        <v>2497</v>
      </c>
      <c r="E4292" s="199" t="s">
        <v>3843</v>
      </c>
      <c r="F4292" s="199" t="s">
        <v>176</v>
      </c>
      <c r="G4292" s="199" t="s">
        <v>377</v>
      </c>
      <c r="H4292" s="199" t="s">
        <v>3853</v>
      </c>
      <c r="I4292" s="200" t="s">
        <v>143</v>
      </c>
      <c r="J4292" s="199" t="s">
        <v>222</v>
      </c>
      <c r="K4292" s="199" t="s">
        <v>237</v>
      </c>
      <c r="L4292" s="199" t="s">
        <v>387</v>
      </c>
      <c r="M4292" s="199" t="s">
        <v>143</v>
      </c>
      <c r="N4292" s="201">
        <v>63.433199999999999</v>
      </c>
      <c r="O4292" s="202"/>
      <c r="P4292" s="202"/>
      <c r="Q4292" s="203">
        <f t="shared" si="243"/>
        <v>0</v>
      </c>
      <c r="R4292" s="203">
        <f t="shared" si="244"/>
        <v>0</v>
      </c>
      <c r="S4292" s="213">
        <f>IF(M4292="nvt",0,IF(O4292&gt;0,VLOOKUP(M4292,'3-Productie normen'!A:K,VLOOKUP(O4292,'3-Productie normen'!$B$34:$C$35,2,FALSE),FALSE)))</f>
        <v>0</v>
      </c>
      <c r="T4292" s="213">
        <f t="shared" si="245"/>
        <v>0</v>
      </c>
      <c r="U4292" s="572"/>
    </row>
    <row r="4293" spans="1:21" ht="14.15" customHeight="1">
      <c r="A4293" s="231">
        <v>4293</v>
      </c>
      <c r="B4293" s="262" t="s">
        <v>98</v>
      </c>
      <c r="C4293" s="199" t="s">
        <v>3775</v>
      </c>
      <c r="D4293" s="199" t="s">
        <v>2497</v>
      </c>
      <c r="E4293" s="199" t="s">
        <v>3843</v>
      </c>
      <c r="F4293" s="199" t="s">
        <v>176</v>
      </c>
      <c r="G4293" s="199" t="s">
        <v>377</v>
      </c>
      <c r="H4293" s="199" t="s">
        <v>3854</v>
      </c>
      <c r="I4293" s="200" t="s">
        <v>143</v>
      </c>
      <c r="J4293" s="199" t="s">
        <v>222</v>
      </c>
      <c r="K4293" s="199" t="s">
        <v>237</v>
      </c>
      <c r="L4293" s="199" t="s">
        <v>143</v>
      </c>
      <c r="M4293" s="199" t="s">
        <v>143</v>
      </c>
      <c r="N4293" s="201">
        <v>19.233499999999999</v>
      </c>
      <c r="O4293" s="202"/>
      <c r="P4293" s="202"/>
      <c r="Q4293" s="203">
        <f t="shared" si="243"/>
        <v>0</v>
      </c>
      <c r="R4293" s="203">
        <f t="shared" si="244"/>
        <v>0</v>
      </c>
      <c r="S4293" s="213">
        <f>IF(M4293="nvt",0,IF(O4293&gt;0,VLOOKUP(M4293,'3-Productie normen'!A:K,VLOOKUP(O4293,'3-Productie normen'!$B$34:$C$35,2,FALSE),FALSE)))</f>
        <v>0</v>
      </c>
      <c r="T4293" s="213">
        <f t="shared" si="245"/>
        <v>0</v>
      </c>
      <c r="U4293" s="572"/>
    </row>
    <row r="4294" spans="1:21" ht="14.15" customHeight="1">
      <c r="A4294" s="231">
        <v>4294</v>
      </c>
      <c r="B4294" s="262" t="s">
        <v>98</v>
      </c>
      <c r="C4294" s="199" t="s">
        <v>3775</v>
      </c>
      <c r="D4294" s="199" t="s">
        <v>2497</v>
      </c>
      <c r="E4294" s="199" t="s">
        <v>3843</v>
      </c>
      <c r="F4294" s="199" t="s">
        <v>176</v>
      </c>
      <c r="G4294" s="199" t="s">
        <v>377</v>
      </c>
      <c r="H4294" s="199" t="s">
        <v>3855</v>
      </c>
      <c r="I4294" s="200" t="s">
        <v>143</v>
      </c>
      <c r="J4294" s="199" t="s">
        <v>379</v>
      </c>
      <c r="K4294" s="199" t="s">
        <v>379</v>
      </c>
      <c r="L4294" s="199" t="s">
        <v>143</v>
      </c>
      <c r="M4294" s="199" t="s">
        <v>143</v>
      </c>
      <c r="N4294" s="201">
        <v>23.83</v>
      </c>
      <c r="O4294" s="202"/>
      <c r="P4294" s="202"/>
      <c r="Q4294" s="203">
        <f t="shared" si="243"/>
        <v>0</v>
      </c>
      <c r="R4294" s="203">
        <f t="shared" si="244"/>
        <v>0</v>
      </c>
      <c r="S4294" s="213">
        <f>IF(M4294="nvt",0,IF(O4294&gt;0,VLOOKUP(M4294,'3-Productie normen'!A:K,VLOOKUP(O4294,'3-Productie normen'!$B$34:$C$35,2,FALSE),FALSE)))</f>
        <v>0</v>
      </c>
      <c r="T4294" s="213">
        <f t="shared" si="245"/>
        <v>0</v>
      </c>
      <c r="U4294" s="572"/>
    </row>
    <row r="4295" spans="1:21" ht="14.15" customHeight="1">
      <c r="A4295" s="231">
        <v>4295</v>
      </c>
      <c r="B4295" s="262" t="s">
        <v>98</v>
      </c>
      <c r="C4295" s="199" t="s">
        <v>3775</v>
      </c>
      <c r="D4295" s="199" t="s">
        <v>2497</v>
      </c>
      <c r="E4295" s="199" t="s">
        <v>3843</v>
      </c>
      <c r="F4295" s="199" t="s">
        <v>176</v>
      </c>
      <c r="G4295" s="199" t="s">
        <v>377</v>
      </c>
      <c r="H4295" s="199" t="s">
        <v>3856</v>
      </c>
      <c r="I4295" s="200" t="s">
        <v>143</v>
      </c>
      <c r="J4295" s="199" t="s">
        <v>379</v>
      </c>
      <c r="K4295" s="199" t="s">
        <v>379</v>
      </c>
      <c r="L4295" s="199" t="s">
        <v>143</v>
      </c>
      <c r="M4295" s="199" t="s">
        <v>143</v>
      </c>
      <c r="N4295" s="201">
        <v>20.622499999999999</v>
      </c>
      <c r="O4295" s="202"/>
      <c r="P4295" s="202"/>
      <c r="Q4295" s="203">
        <f t="shared" si="243"/>
        <v>0</v>
      </c>
      <c r="R4295" s="203">
        <f t="shared" si="244"/>
        <v>0</v>
      </c>
      <c r="S4295" s="213">
        <f>IF(M4295="nvt",0,IF(O4295&gt;0,VLOOKUP(M4295,'3-Productie normen'!A:K,VLOOKUP(O4295,'3-Productie normen'!$B$34:$C$35,2,FALSE),FALSE)))</f>
        <v>0</v>
      </c>
      <c r="T4295" s="213">
        <f t="shared" si="245"/>
        <v>0</v>
      </c>
      <c r="U4295" s="572"/>
    </row>
    <row r="4296" spans="1:21" ht="14.15" customHeight="1">
      <c r="A4296" s="231">
        <v>4296</v>
      </c>
      <c r="B4296" s="262" t="s">
        <v>98</v>
      </c>
      <c r="C4296" s="199" t="s">
        <v>3775</v>
      </c>
      <c r="D4296" s="199" t="s">
        <v>2497</v>
      </c>
      <c r="E4296" s="199" t="s">
        <v>3843</v>
      </c>
      <c r="F4296" s="199" t="s">
        <v>176</v>
      </c>
      <c r="G4296" s="199" t="s">
        <v>377</v>
      </c>
      <c r="H4296" s="199" t="s">
        <v>3857</v>
      </c>
      <c r="I4296" s="200" t="s">
        <v>143</v>
      </c>
      <c r="J4296" s="199" t="s">
        <v>379</v>
      </c>
      <c r="K4296" s="199" t="s">
        <v>379</v>
      </c>
      <c r="L4296" s="199" t="s">
        <v>143</v>
      </c>
      <c r="M4296" s="199" t="s">
        <v>143</v>
      </c>
      <c r="N4296" s="201">
        <v>22.428999999999998</v>
      </c>
      <c r="O4296" s="202"/>
      <c r="P4296" s="202"/>
      <c r="Q4296" s="203">
        <f t="shared" si="243"/>
        <v>0</v>
      </c>
      <c r="R4296" s="203">
        <f t="shared" si="244"/>
        <v>0</v>
      </c>
      <c r="S4296" s="213">
        <f>IF(M4296="nvt",0,IF(O4296&gt;0,VLOOKUP(M4296,'3-Productie normen'!A:K,VLOOKUP(O4296,'3-Productie normen'!$B$34:$C$35,2,FALSE),FALSE)))</f>
        <v>0</v>
      </c>
      <c r="T4296" s="213">
        <f t="shared" si="245"/>
        <v>0</v>
      </c>
      <c r="U4296" s="572"/>
    </row>
    <row r="4297" spans="1:21" ht="14.15" customHeight="1">
      <c r="A4297" s="232">
        <v>4297</v>
      </c>
      <c r="B4297" s="262" t="s">
        <v>98</v>
      </c>
      <c r="C4297" s="199" t="s">
        <v>3775</v>
      </c>
      <c r="D4297" s="199" t="s">
        <v>2497</v>
      </c>
      <c r="E4297" s="199" t="s">
        <v>3843</v>
      </c>
      <c r="F4297" s="199" t="s">
        <v>176</v>
      </c>
      <c r="G4297" s="199" t="s">
        <v>377</v>
      </c>
      <c r="H4297" s="199" t="s">
        <v>3858</v>
      </c>
      <c r="I4297" s="200" t="s">
        <v>143</v>
      </c>
      <c r="J4297" s="199" t="s">
        <v>379</v>
      </c>
      <c r="K4297" s="199" t="s">
        <v>379</v>
      </c>
      <c r="L4297" s="199" t="s">
        <v>143</v>
      </c>
      <c r="M4297" s="199" t="s">
        <v>143</v>
      </c>
      <c r="N4297" s="201">
        <v>28.528600000000001</v>
      </c>
      <c r="O4297" s="202"/>
      <c r="P4297" s="202"/>
      <c r="Q4297" s="203">
        <f t="shared" si="243"/>
        <v>0</v>
      </c>
      <c r="R4297" s="203">
        <f t="shared" si="244"/>
        <v>0</v>
      </c>
      <c r="S4297" s="213">
        <f>IF(M4297="nvt",0,IF(O4297&gt;0,VLOOKUP(M4297,'3-Productie normen'!A:K,VLOOKUP(O4297,'3-Productie normen'!$B$34:$C$35,2,FALSE),FALSE)))</f>
        <v>0</v>
      </c>
      <c r="T4297" s="213">
        <f t="shared" si="245"/>
        <v>0</v>
      </c>
      <c r="U4297" s="572"/>
    </row>
    <row r="4298" spans="1:21" ht="14.15" customHeight="1">
      <c r="A4298" s="231">
        <v>4298</v>
      </c>
      <c r="B4298" s="262" t="s">
        <v>98</v>
      </c>
      <c r="C4298" s="199" t="s">
        <v>3775</v>
      </c>
      <c r="D4298" s="199" t="s">
        <v>2497</v>
      </c>
      <c r="E4298" s="199" t="s">
        <v>3843</v>
      </c>
      <c r="F4298" s="199" t="s">
        <v>176</v>
      </c>
      <c r="G4298" s="199" t="s">
        <v>377</v>
      </c>
      <c r="H4298" s="199" t="s">
        <v>3859</v>
      </c>
      <c r="I4298" s="200" t="s">
        <v>143</v>
      </c>
      <c r="J4298" s="199" t="s">
        <v>222</v>
      </c>
      <c r="K4298" s="199" t="s">
        <v>237</v>
      </c>
      <c r="L4298" s="199" t="s">
        <v>387</v>
      </c>
      <c r="M4298" s="199" t="s">
        <v>143</v>
      </c>
      <c r="N4298" s="201">
        <v>140.2698</v>
      </c>
      <c r="O4298" s="202"/>
      <c r="P4298" s="202"/>
      <c r="Q4298" s="203">
        <f t="shared" si="243"/>
        <v>0</v>
      </c>
      <c r="R4298" s="203">
        <f t="shared" si="244"/>
        <v>0</v>
      </c>
      <c r="S4298" s="213">
        <f>IF(M4298="nvt",0,IF(O4298&gt;0,VLOOKUP(M4298,'3-Productie normen'!A:K,VLOOKUP(O4298,'3-Productie normen'!$B$34:$C$35,2,FALSE),FALSE)))</f>
        <v>0</v>
      </c>
      <c r="T4298" s="213">
        <f t="shared" si="245"/>
        <v>0</v>
      </c>
      <c r="U4298" s="572"/>
    </row>
    <row r="4299" spans="1:21" ht="14.15" customHeight="1">
      <c r="A4299" s="231">
        <v>4299</v>
      </c>
      <c r="B4299" s="262" t="s">
        <v>98</v>
      </c>
      <c r="C4299" s="199" t="s">
        <v>3775</v>
      </c>
      <c r="D4299" s="199" t="s">
        <v>2497</v>
      </c>
      <c r="E4299" s="199" t="s">
        <v>3843</v>
      </c>
      <c r="F4299" s="199" t="s">
        <v>176</v>
      </c>
      <c r="G4299" s="199" t="s">
        <v>377</v>
      </c>
      <c r="H4299" s="199" t="s">
        <v>3860</v>
      </c>
      <c r="I4299" s="200" t="s">
        <v>143</v>
      </c>
      <c r="J4299" s="199" t="s">
        <v>222</v>
      </c>
      <c r="K4299" s="199" t="s">
        <v>237</v>
      </c>
      <c r="L4299" s="199" t="s">
        <v>387</v>
      </c>
      <c r="M4299" s="199" t="s">
        <v>143</v>
      </c>
      <c r="N4299" s="201">
        <v>12.25</v>
      </c>
      <c r="O4299" s="202"/>
      <c r="P4299" s="202"/>
      <c r="Q4299" s="203">
        <f t="shared" si="243"/>
        <v>0</v>
      </c>
      <c r="R4299" s="203">
        <f t="shared" si="244"/>
        <v>0</v>
      </c>
      <c r="S4299" s="213">
        <f>IF(M4299="nvt",0,IF(O4299&gt;0,VLOOKUP(M4299,'3-Productie normen'!A:K,VLOOKUP(O4299,'3-Productie normen'!$B$34:$C$35,2,FALSE),FALSE)))</f>
        <v>0</v>
      </c>
      <c r="T4299" s="213">
        <f t="shared" si="245"/>
        <v>0</v>
      </c>
      <c r="U4299" s="572"/>
    </row>
    <row r="4300" spans="1:21" ht="14.15" customHeight="1">
      <c r="A4300" s="231">
        <v>4300</v>
      </c>
      <c r="B4300" s="262" t="s">
        <v>98</v>
      </c>
      <c r="C4300" s="199" t="s">
        <v>3775</v>
      </c>
      <c r="D4300" s="199" t="s">
        <v>2497</v>
      </c>
      <c r="E4300" s="199" t="s">
        <v>3843</v>
      </c>
      <c r="F4300" s="199" t="s">
        <v>176</v>
      </c>
      <c r="G4300" s="199" t="s">
        <v>377</v>
      </c>
      <c r="H4300" s="199" t="s">
        <v>3861</v>
      </c>
      <c r="I4300" s="200" t="s">
        <v>143</v>
      </c>
      <c r="J4300" s="199" t="s">
        <v>222</v>
      </c>
      <c r="K4300" s="199" t="s">
        <v>237</v>
      </c>
      <c r="L4300" s="199" t="s">
        <v>387</v>
      </c>
      <c r="M4300" s="199" t="s">
        <v>143</v>
      </c>
      <c r="N4300" s="201">
        <v>106.1046</v>
      </c>
      <c r="O4300" s="202"/>
      <c r="P4300" s="202"/>
      <c r="Q4300" s="203">
        <f t="shared" si="243"/>
        <v>0</v>
      </c>
      <c r="R4300" s="203">
        <f t="shared" si="244"/>
        <v>0</v>
      </c>
      <c r="S4300" s="213">
        <f>IF(M4300="nvt",0,IF(O4300&gt;0,VLOOKUP(M4300,'3-Productie normen'!A:K,VLOOKUP(O4300,'3-Productie normen'!$B$34:$C$35,2,FALSE),FALSE)))</f>
        <v>0</v>
      </c>
      <c r="T4300" s="213">
        <f t="shared" si="245"/>
        <v>0</v>
      </c>
      <c r="U4300" s="572"/>
    </row>
    <row r="4301" spans="1:21" ht="14.15" customHeight="1">
      <c r="A4301" s="231">
        <v>4301</v>
      </c>
      <c r="B4301" s="262" t="s">
        <v>98</v>
      </c>
      <c r="C4301" s="199" t="s">
        <v>3775</v>
      </c>
      <c r="D4301" s="199" t="s">
        <v>2497</v>
      </c>
      <c r="E4301" s="199" t="s">
        <v>3843</v>
      </c>
      <c r="F4301" s="199" t="s">
        <v>176</v>
      </c>
      <c r="G4301" s="199" t="s">
        <v>377</v>
      </c>
      <c r="H4301" s="199" t="s">
        <v>3862</v>
      </c>
      <c r="I4301" s="200" t="s">
        <v>143</v>
      </c>
      <c r="J4301" s="199" t="s">
        <v>222</v>
      </c>
      <c r="K4301" s="199" t="s">
        <v>237</v>
      </c>
      <c r="L4301" s="199" t="s">
        <v>387</v>
      </c>
      <c r="M4301" s="199" t="s">
        <v>143</v>
      </c>
      <c r="N4301" s="201">
        <v>12.25</v>
      </c>
      <c r="O4301" s="202"/>
      <c r="P4301" s="202"/>
      <c r="Q4301" s="203">
        <f t="shared" si="243"/>
        <v>0</v>
      </c>
      <c r="R4301" s="203">
        <f t="shared" si="244"/>
        <v>0</v>
      </c>
      <c r="S4301" s="213">
        <f>IF(M4301="nvt",0,IF(O4301&gt;0,VLOOKUP(M4301,'3-Productie normen'!A:K,VLOOKUP(O4301,'3-Productie normen'!$B$34:$C$35,2,FALSE),FALSE)))</f>
        <v>0</v>
      </c>
      <c r="T4301" s="213">
        <f t="shared" si="245"/>
        <v>0</v>
      </c>
      <c r="U4301" s="572"/>
    </row>
    <row r="4302" spans="1:21" ht="14.15" customHeight="1">
      <c r="A4302" s="231">
        <v>4302</v>
      </c>
      <c r="B4302" s="262" t="s">
        <v>98</v>
      </c>
      <c r="C4302" s="199" t="s">
        <v>3775</v>
      </c>
      <c r="D4302" s="199" t="s">
        <v>2497</v>
      </c>
      <c r="E4302" s="199" t="s">
        <v>3843</v>
      </c>
      <c r="F4302" s="199" t="s">
        <v>176</v>
      </c>
      <c r="G4302" s="199" t="s">
        <v>377</v>
      </c>
      <c r="H4302" s="199" t="s">
        <v>3863</v>
      </c>
      <c r="I4302" s="200" t="s">
        <v>143</v>
      </c>
      <c r="J4302" s="199" t="s">
        <v>222</v>
      </c>
      <c r="K4302" s="199" t="s">
        <v>223</v>
      </c>
      <c r="L4302" s="199" t="s">
        <v>461</v>
      </c>
      <c r="M4302" s="199" t="s">
        <v>143</v>
      </c>
      <c r="N4302" s="201">
        <v>2.4</v>
      </c>
      <c r="O4302" s="202"/>
      <c r="P4302" s="202"/>
      <c r="Q4302" s="203">
        <f t="shared" si="243"/>
        <v>0</v>
      </c>
      <c r="R4302" s="203">
        <f t="shared" si="244"/>
        <v>0</v>
      </c>
      <c r="S4302" s="213">
        <f>IF(M4302="nvt",0,IF(O4302&gt;0,VLOOKUP(M4302,'3-Productie normen'!A:K,VLOOKUP(O4302,'3-Productie normen'!$B$34:$C$35,2,FALSE),FALSE)))</f>
        <v>0</v>
      </c>
      <c r="T4302" s="213">
        <f t="shared" si="245"/>
        <v>0</v>
      </c>
      <c r="U4302" s="572"/>
    </row>
    <row r="4303" spans="1:21" ht="14.15" customHeight="1">
      <c r="A4303" s="231">
        <v>4303</v>
      </c>
      <c r="B4303" s="262" t="s">
        <v>98</v>
      </c>
      <c r="C4303" s="199" t="s">
        <v>3775</v>
      </c>
      <c r="D4303" s="199" t="s">
        <v>2497</v>
      </c>
      <c r="E4303" s="199" t="s">
        <v>3843</v>
      </c>
      <c r="F4303" s="199" t="s">
        <v>176</v>
      </c>
      <c r="G4303" s="199" t="s">
        <v>377</v>
      </c>
      <c r="H4303" s="199" t="s">
        <v>3864</v>
      </c>
      <c r="I4303" s="200" t="s">
        <v>143</v>
      </c>
      <c r="J4303" s="199" t="s">
        <v>222</v>
      </c>
      <c r="K4303" s="199" t="s">
        <v>223</v>
      </c>
      <c r="L4303" s="199" t="s">
        <v>461</v>
      </c>
      <c r="M4303" s="199" t="s">
        <v>143</v>
      </c>
      <c r="N4303" s="201">
        <v>3.66</v>
      </c>
      <c r="O4303" s="202"/>
      <c r="P4303" s="202"/>
      <c r="Q4303" s="203">
        <f t="shared" si="243"/>
        <v>0</v>
      </c>
      <c r="R4303" s="203">
        <f t="shared" si="244"/>
        <v>0</v>
      </c>
      <c r="S4303" s="213">
        <f>IF(M4303="nvt",0,IF(O4303&gt;0,VLOOKUP(M4303,'3-Productie normen'!A:K,VLOOKUP(O4303,'3-Productie normen'!$B$34:$C$35,2,FALSE),FALSE)))</f>
        <v>0</v>
      </c>
      <c r="T4303" s="213">
        <f t="shared" si="245"/>
        <v>0</v>
      </c>
      <c r="U4303" s="572"/>
    </row>
    <row r="4304" spans="1:21" ht="14.15" customHeight="1">
      <c r="A4304" s="231">
        <v>4304</v>
      </c>
      <c r="B4304" s="262" t="s">
        <v>98</v>
      </c>
      <c r="C4304" s="199" t="s">
        <v>3775</v>
      </c>
      <c r="D4304" s="199" t="s">
        <v>2497</v>
      </c>
      <c r="E4304" s="199" t="s">
        <v>3843</v>
      </c>
      <c r="F4304" s="199" t="s">
        <v>176</v>
      </c>
      <c r="G4304" s="199" t="s">
        <v>377</v>
      </c>
      <c r="H4304" s="199" t="s">
        <v>3865</v>
      </c>
      <c r="I4304" s="200" t="s">
        <v>143</v>
      </c>
      <c r="J4304" s="199" t="s">
        <v>379</v>
      </c>
      <c r="K4304" s="199" t="s">
        <v>379</v>
      </c>
      <c r="L4304" s="199" t="s">
        <v>253</v>
      </c>
      <c r="M4304" s="199" t="s">
        <v>143</v>
      </c>
      <c r="N4304" s="201">
        <v>24.85</v>
      </c>
      <c r="O4304" s="202"/>
      <c r="P4304" s="202"/>
      <c r="Q4304" s="203">
        <f t="shared" si="243"/>
        <v>0</v>
      </c>
      <c r="R4304" s="203">
        <f t="shared" si="244"/>
        <v>0</v>
      </c>
      <c r="S4304" s="213">
        <f>IF(M4304="nvt",0,IF(O4304&gt;0,VLOOKUP(M4304,'3-Productie normen'!A:K,VLOOKUP(O4304,'3-Productie normen'!$B$34:$C$35,2,FALSE),FALSE)))</f>
        <v>0</v>
      </c>
      <c r="T4304" s="213">
        <f t="shared" si="245"/>
        <v>0</v>
      </c>
      <c r="U4304" s="572"/>
    </row>
    <row r="4305" spans="1:21" ht="14.15" customHeight="1">
      <c r="A4305" s="232">
        <v>4305</v>
      </c>
      <c r="B4305" s="262" t="s">
        <v>98</v>
      </c>
      <c r="C4305" s="199" t="s">
        <v>3775</v>
      </c>
      <c r="D4305" s="199" t="s">
        <v>2497</v>
      </c>
      <c r="E4305" s="199" t="s">
        <v>3843</v>
      </c>
      <c r="F4305" s="199" t="s">
        <v>176</v>
      </c>
      <c r="G4305" s="199" t="s">
        <v>377</v>
      </c>
      <c r="H4305" s="199" t="s">
        <v>3866</v>
      </c>
      <c r="I4305" s="200" t="s">
        <v>143</v>
      </c>
      <c r="J4305" s="199" t="s">
        <v>379</v>
      </c>
      <c r="K4305" s="199" t="s">
        <v>379</v>
      </c>
      <c r="L4305" s="199" t="s">
        <v>253</v>
      </c>
      <c r="M4305" s="199" t="s">
        <v>143</v>
      </c>
      <c r="N4305" s="201">
        <v>346.39499999999998</v>
      </c>
      <c r="O4305" s="202"/>
      <c r="P4305" s="202"/>
      <c r="Q4305" s="203">
        <f t="shared" si="243"/>
        <v>0</v>
      </c>
      <c r="R4305" s="203">
        <f t="shared" si="244"/>
        <v>0</v>
      </c>
      <c r="S4305" s="213">
        <f>IF(M4305="nvt",0,IF(O4305&gt;0,VLOOKUP(M4305,'3-Productie normen'!A:K,VLOOKUP(O4305,'3-Productie normen'!$B$34:$C$35,2,FALSE),FALSE)))</f>
        <v>0</v>
      </c>
      <c r="T4305" s="213">
        <f t="shared" si="245"/>
        <v>0</v>
      </c>
      <c r="U4305" s="572"/>
    </row>
    <row r="4306" spans="1:21" ht="14.15" customHeight="1">
      <c r="A4306" s="231">
        <v>4306</v>
      </c>
      <c r="B4306" s="262" t="s">
        <v>98</v>
      </c>
      <c r="C4306" s="199" t="s">
        <v>3775</v>
      </c>
      <c r="D4306" s="199" t="s">
        <v>2497</v>
      </c>
      <c r="E4306" s="199" t="s">
        <v>3843</v>
      </c>
      <c r="F4306" s="199" t="s">
        <v>176</v>
      </c>
      <c r="G4306" s="199" t="s">
        <v>377</v>
      </c>
      <c r="H4306" s="199" t="s">
        <v>3867</v>
      </c>
      <c r="I4306" s="200" t="s">
        <v>143</v>
      </c>
      <c r="J4306" s="199" t="s">
        <v>209</v>
      </c>
      <c r="K4306" s="199" t="s">
        <v>210</v>
      </c>
      <c r="L4306" s="199" t="s">
        <v>143</v>
      </c>
      <c r="M4306" s="199" t="s">
        <v>143</v>
      </c>
      <c r="N4306" s="201">
        <v>0.47499999999999998</v>
      </c>
      <c r="O4306" s="202"/>
      <c r="P4306" s="202"/>
      <c r="Q4306" s="203">
        <f t="shared" si="243"/>
        <v>0</v>
      </c>
      <c r="R4306" s="203">
        <f t="shared" si="244"/>
        <v>0</v>
      </c>
      <c r="S4306" s="213">
        <f>IF(M4306="nvt",0,IF(O4306&gt;0,VLOOKUP(M4306,'3-Productie normen'!A:K,VLOOKUP(O4306,'3-Productie normen'!$B$34:$C$35,2,FALSE),FALSE)))</f>
        <v>0</v>
      </c>
      <c r="T4306" s="213">
        <f t="shared" si="245"/>
        <v>0</v>
      </c>
      <c r="U4306" s="572"/>
    </row>
    <row r="4307" spans="1:21" ht="14.15" customHeight="1">
      <c r="A4307" s="231">
        <v>4307</v>
      </c>
      <c r="B4307" s="262" t="s">
        <v>98</v>
      </c>
      <c r="C4307" s="199" t="s">
        <v>3775</v>
      </c>
      <c r="D4307" s="199" t="s">
        <v>2497</v>
      </c>
      <c r="E4307" s="199" t="s">
        <v>3843</v>
      </c>
      <c r="F4307" s="199" t="s">
        <v>176</v>
      </c>
      <c r="G4307" s="199" t="s">
        <v>377</v>
      </c>
      <c r="H4307" s="199" t="s">
        <v>3868</v>
      </c>
      <c r="I4307" s="200" t="s">
        <v>143</v>
      </c>
      <c r="J4307" s="199" t="s">
        <v>222</v>
      </c>
      <c r="K4307" s="199" t="s">
        <v>223</v>
      </c>
      <c r="L4307" s="199" t="s">
        <v>461</v>
      </c>
      <c r="M4307" s="199" t="s">
        <v>143</v>
      </c>
      <c r="N4307" s="201">
        <v>8.7100000000000009</v>
      </c>
      <c r="O4307" s="202"/>
      <c r="P4307" s="202"/>
      <c r="Q4307" s="203">
        <f t="shared" si="243"/>
        <v>0</v>
      </c>
      <c r="R4307" s="203">
        <f t="shared" si="244"/>
        <v>0</v>
      </c>
      <c r="S4307" s="213">
        <f>IF(M4307="nvt",0,IF(O4307&gt;0,VLOOKUP(M4307,'3-Productie normen'!A:K,VLOOKUP(O4307,'3-Productie normen'!$B$34:$C$35,2,FALSE),FALSE)))</f>
        <v>0</v>
      </c>
      <c r="T4307" s="213">
        <f t="shared" si="245"/>
        <v>0</v>
      </c>
      <c r="U4307" s="572"/>
    </row>
    <row r="4308" spans="1:21" ht="14.15" customHeight="1">
      <c r="A4308" s="231">
        <v>4308</v>
      </c>
      <c r="B4308" s="262" t="s">
        <v>98</v>
      </c>
      <c r="C4308" s="199" t="s">
        <v>3775</v>
      </c>
      <c r="D4308" s="199" t="s">
        <v>2497</v>
      </c>
      <c r="E4308" s="199" t="s">
        <v>3843</v>
      </c>
      <c r="F4308" s="199" t="s">
        <v>176</v>
      </c>
      <c r="G4308" s="199" t="s">
        <v>377</v>
      </c>
      <c r="H4308" s="199" t="s">
        <v>3869</v>
      </c>
      <c r="I4308" s="200" t="s">
        <v>143</v>
      </c>
      <c r="J4308" s="199" t="s">
        <v>255</v>
      </c>
      <c r="K4308" s="199" t="s">
        <v>566</v>
      </c>
      <c r="L4308" s="199" t="s">
        <v>461</v>
      </c>
      <c r="M4308" s="199" t="s">
        <v>143</v>
      </c>
      <c r="N4308" s="201">
        <v>1.7454000000000001</v>
      </c>
      <c r="O4308" s="202"/>
      <c r="P4308" s="202"/>
      <c r="Q4308" s="203">
        <f t="shared" si="243"/>
        <v>0</v>
      </c>
      <c r="R4308" s="203">
        <f t="shared" si="244"/>
        <v>0</v>
      </c>
      <c r="S4308" s="213">
        <f>IF(M4308="nvt",0,IF(O4308&gt;0,VLOOKUP(M4308,'3-Productie normen'!A:K,VLOOKUP(O4308,'3-Productie normen'!$B$34:$C$35,2,FALSE),FALSE)))</f>
        <v>0</v>
      </c>
      <c r="T4308" s="213">
        <f t="shared" si="245"/>
        <v>0</v>
      </c>
      <c r="U4308" s="572"/>
    </row>
    <row r="4309" spans="1:21" ht="14.15" customHeight="1">
      <c r="A4309" s="231">
        <v>4309</v>
      </c>
      <c r="B4309" s="262" t="s">
        <v>98</v>
      </c>
      <c r="C4309" s="199" t="s">
        <v>3775</v>
      </c>
      <c r="D4309" s="199" t="s">
        <v>2497</v>
      </c>
      <c r="E4309" s="199" t="s">
        <v>3843</v>
      </c>
      <c r="F4309" s="199" t="s">
        <v>176</v>
      </c>
      <c r="G4309" s="199" t="s">
        <v>377</v>
      </c>
      <c r="H4309" s="199" t="s">
        <v>3870</v>
      </c>
      <c r="I4309" s="200" t="s">
        <v>143</v>
      </c>
      <c r="J4309" s="199" t="s">
        <v>222</v>
      </c>
      <c r="K4309" s="199" t="s">
        <v>223</v>
      </c>
      <c r="L4309" s="199" t="s">
        <v>461</v>
      </c>
      <c r="M4309" s="199" t="s">
        <v>143</v>
      </c>
      <c r="N4309" s="201">
        <v>17.602499999999999</v>
      </c>
      <c r="O4309" s="202"/>
      <c r="P4309" s="202"/>
      <c r="Q4309" s="203">
        <f t="shared" si="243"/>
        <v>0</v>
      </c>
      <c r="R4309" s="203">
        <f t="shared" si="244"/>
        <v>0</v>
      </c>
      <c r="S4309" s="213">
        <f>IF(M4309="nvt",0,IF(O4309&gt;0,VLOOKUP(M4309,'3-Productie normen'!A:K,VLOOKUP(O4309,'3-Productie normen'!$B$34:$C$35,2,FALSE),FALSE)))</f>
        <v>0</v>
      </c>
      <c r="T4309" s="213">
        <f t="shared" si="245"/>
        <v>0</v>
      </c>
      <c r="U4309" s="572"/>
    </row>
    <row r="4310" spans="1:21" ht="14.15" customHeight="1">
      <c r="A4310" s="231">
        <v>4310</v>
      </c>
      <c r="B4310" s="262" t="s">
        <v>98</v>
      </c>
      <c r="C4310" s="199" t="s">
        <v>3775</v>
      </c>
      <c r="D4310" s="199" t="s">
        <v>2497</v>
      </c>
      <c r="E4310" s="199" t="s">
        <v>3843</v>
      </c>
      <c r="F4310" s="199" t="s">
        <v>176</v>
      </c>
      <c r="G4310" s="199" t="s">
        <v>377</v>
      </c>
      <c r="H4310" s="199" t="s">
        <v>3871</v>
      </c>
      <c r="I4310" s="200" t="s">
        <v>143</v>
      </c>
      <c r="J4310" s="199" t="s">
        <v>222</v>
      </c>
      <c r="K4310" s="199" t="s">
        <v>237</v>
      </c>
      <c r="L4310" s="199" t="s">
        <v>387</v>
      </c>
      <c r="M4310" s="199" t="s">
        <v>143</v>
      </c>
      <c r="N4310" s="201">
        <v>233.98439999999999</v>
      </c>
      <c r="O4310" s="202"/>
      <c r="P4310" s="202"/>
      <c r="Q4310" s="203">
        <f t="shared" si="243"/>
        <v>0</v>
      </c>
      <c r="R4310" s="203">
        <f t="shared" si="244"/>
        <v>0</v>
      </c>
      <c r="S4310" s="213">
        <f>IF(M4310="nvt",0,IF(O4310&gt;0,VLOOKUP(M4310,'3-Productie normen'!A:K,VLOOKUP(O4310,'3-Productie normen'!$B$34:$C$35,2,FALSE),FALSE)))</f>
        <v>0</v>
      </c>
      <c r="T4310" s="213">
        <f t="shared" si="245"/>
        <v>0</v>
      </c>
      <c r="U4310" s="572"/>
    </row>
    <row r="4311" spans="1:21" ht="14.15" customHeight="1">
      <c r="A4311" s="231">
        <v>4311</v>
      </c>
      <c r="B4311" s="262" t="s">
        <v>98</v>
      </c>
      <c r="C4311" s="199" t="s">
        <v>3775</v>
      </c>
      <c r="D4311" s="199" t="s">
        <v>2497</v>
      </c>
      <c r="E4311" s="199" t="s">
        <v>3843</v>
      </c>
      <c r="F4311" s="199" t="s">
        <v>176</v>
      </c>
      <c r="G4311" s="199" t="s">
        <v>377</v>
      </c>
      <c r="H4311" s="199" t="s">
        <v>3872</v>
      </c>
      <c r="I4311" s="200" t="s">
        <v>143</v>
      </c>
      <c r="J4311" s="199" t="s">
        <v>222</v>
      </c>
      <c r="K4311" s="199" t="s">
        <v>240</v>
      </c>
      <c r="L4311" s="199" t="s">
        <v>387</v>
      </c>
      <c r="M4311" s="199" t="s">
        <v>143</v>
      </c>
      <c r="N4311" s="201">
        <v>50.086199999999998</v>
      </c>
      <c r="O4311" s="202"/>
      <c r="P4311" s="202"/>
      <c r="Q4311" s="203">
        <f t="shared" si="243"/>
        <v>0</v>
      </c>
      <c r="R4311" s="203">
        <f t="shared" si="244"/>
        <v>0</v>
      </c>
      <c r="S4311" s="213">
        <f>IF(M4311="nvt",0,IF(O4311&gt;0,VLOOKUP(M4311,'3-Productie normen'!A:K,VLOOKUP(O4311,'3-Productie normen'!$B$34:$C$35,2,FALSE),FALSE)))</f>
        <v>0</v>
      </c>
      <c r="T4311" s="213">
        <f t="shared" si="245"/>
        <v>0</v>
      </c>
      <c r="U4311" s="572"/>
    </row>
    <row r="4312" spans="1:21" ht="14.15" customHeight="1">
      <c r="A4312" s="231">
        <v>4312</v>
      </c>
      <c r="B4312" s="262" t="s">
        <v>98</v>
      </c>
      <c r="C4312" s="199" t="s">
        <v>3775</v>
      </c>
      <c r="D4312" s="199" t="s">
        <v>2497</v>
      </c>
      <c r="E4312" s="199" t="s">
        <v>3843</v>
      </c>
      <c r="F4312" s="199" t="s">
        <v>176</v>
      </c>
      <c r="G4312" s="199" t="s">
        <v>377</v>
      </c>
      <c r="H4312" s="199" t="s">
        <v>3873</v>
      </c>
      <c r="I4312" s="200" t="s">
        <v>143</v>
      </c>
      <c r="J4312" s="199" t="s">
        <v>222</v>
      </c>
      <c r="K4312" s="199" t="s">
        <v>211</v>
      </c>
      <c r="L4312" s="199" t="s">
        <v>211</v>
      </c>
      <c r="M4312" s="199" t="s">
        <v>143</v>
      </c>
      <c r="N4312" s="201">
        <v>5.0133000000000001</v>
      </c>
      <c r="O4312" s="202"/>
      <c r="P4312" s="202"/>
      <c r="Q4312" s="203">
        <f t="shared" si="243"/>
        <v>0</v>
      </c>
      <c r="R4312" s="203">
        <f t="shared" si="244"/>
        <v>0</v>
      </c>
      <c r="S4312" s="213">
        <f>IF(M4312="nvt",0,IF(O4312&gt;0,VLOOKUP(M4312,'3-Productie normen'!A:K,VLOOKUP(O4312,'3-Productie normen'!$B$34:$C$35,2,FALSE),FALSE)))</f>
        <v>0</v>
      </c>
      <c r="T4312" s="213">
        <f t="shared" si="245"/>
        <v>0</v>
      </c>
      <c r="U4312" s="572"/>
    </row>
    <row r="4313" spans="1:21" ht="14.15" customHeight="1">
      <c r="A4313" s="232">
        <v>4313</v>
      </c>
      <c r="B4313" s="262" t="s">
        <v>98</v>
      </c>
      <c r="C4313" s="199" t="s">
        <v>3775</v>
      </c>
      <c r="D4313" s="199" t="s">
        <v>2497</v>
      </c>
      <c r="E4313" s="199" t="s">
        <v>3843</v>
      </c>
      <c r="F4313" s="199" t="s">
        <v>176</v>
      </c>
      <c r="G4313" s="199" t="s">
        <v>377</v>
      </c>
      <c r="H4313" s="199" t="s">
        <v>3874</v>
      </c>
      <c r="I4313" s="200" t="s">
        <v>143</v>
      </c>
      <c r="J4313" s="199" t="s">
        <v>209</v>
      </c>
      <c r="K4313" s="199" t="s">
        <v>220</v>
      </c>
      <c r="L4313" s="199" t="s">
        <v>263</v>
      </c>
      <c r="M4313" s="199" t="s">
        <v>143</v>
      </c>
      <c r="N4313" s="201">
        <v>13.887</v>
      </c>
      <c r="O4313" s="202"/>
      <c r="P4313" s="202"/>
      <c r="Q4313" s="203">
        <f t="shared" si="243"/>
        <v>0</v>
      </c>
      <c r="R4313" s="203">
        <f t="shared" si="244"/>
        <v>0</v>
      </c>
      <c r="S4313" s="213">
        <f>IF(M4313="nvt",0,IF(O4313&gt;0,VLOOKUP(M4313,'3-Productie normen'!A:K,VLOOKUP(O4313,'3-Productie normen'!$B$34:$C$35,2,FALSE),FALSE)))</f>
        <v>0</v>
      </c>
      <c r="T4313" s="213">
        <f t="shared" si="245"/>
        <v>0</v>
      </c>
      <c r="U4313" s="572"/>
    </row>
    <row r="4314" spans="1:21" ht="14.15" customHeight="1">
      <c r="A4314" s="231">
        <v>4314</v>
      </c>
      <c r="B4314" s="262" t="s">
        <v>98</v>
      </c>
      <c r="C4314" s="199" t="s">
        <v>3775</v>
      </c>
      <c r="D4314" s="199" t="s">
        <v>2497</v>
      </c>
      <c r="E4314" s="199" t="s">
        <v>3843</v>
      </c>
      <c r="F4314" s="199" t="s">
        <v>176</v>
      </c>
      <c r="G4314" s="199" t="s">
        <v>377</v>
      </c>
      <c r="H4314" s="199" t="s">
        <v>3875</v>
      </c>
      <c r="I4314" s="200" t="s">
        <v>143</v>
      </c>
      <c r="J4314" s="199" t="s">
        <v>209</v>
      </c>
      <c r="K4314" s="199" t="s">
        <v>213</v>
      </c>
      <c r="L4314" s="199" t="s">
        <v>398</v>
      </c>
      <c r="M4314" s="199" t="s">
        <v>143</v>
      </c>
      <c r="N4314" s="201">
        <v>2.4</v>
      </c>
      <c r="O4314" s="202"/>
      <c r="P4314" s="202"/>
      <c r="Q4314" s="203">
        <f t="shared" si="243"/>
        <v>0</v>
      </c>
      <c r="R4314" s="203">
        <f t="shared" si="244"/>
        <v>0</v>
      </c>
      <c r="S4314" s="213">
        <f>IF(M4314="nvt",0,IF(O4314&gt;0,VLOOKUP(M4314,'3-Productie normen'!A:K,VLOOKUP(O4314,'3-Productie normen'!$B$34:$C$35,2,FALSE),FALSE)))</f>
        <v>0</v>
      </c>
      <c r="T4314" s="213">
        <f t="shared" si="245"/>
        <v>0</v>
      </c>
      <c r="U4314" s="572"/>
    </row>
    <row r="4315" spans="1:21" ht="14.15" customHeight="1">
      <c r="A4315" s="231">
        <v>4315</v>
      </c>
      <c r="B4315" s="262" t="s">
        <v>98</v>
      </c>
      <c r="C4315" s="199" t="s">
        <v>3775</v>
      </c>
      <c r="D4315" s="199" t="s">
        <v>2497</v>
      </c>
      <c r="E4315" s="199" t="s">
        <v>3843</v>
      </c>
      <c r="F4315" s="199" t="s">
        <v>176</v>
      </c>
      <c r="G4315" s="199" t="s">
        <v>377</v>
      </c>
      <c r="H4315" s="199" t="s">
        <v>3876</v>
      </c>
      <c r="I4315" s="200" t="s">
        <v>143</v>
      </c>
      <c r="J4315" s="199" t="s">
        <v>209</v>
      </c>
      <c r="K4315" s="199" t="s">
        <v>210</v>
      </c>
      <c r="L4315" s="199" t="s">
        <v>674</v>
      </c>
      <c r="M4315" s="199" t="s">
        <v>143</v>
      </c>
      <c r="N4315" s="201">
        <v>19.37</v>
      </c>
      <c r="O4315" s="202"/>
      <c r="P4315" s="202"/>
      <c r="Q4315" s="203">
        <f t="shared" si="243"/>
        <v>0</v>
      </c>
      <c r="R4315" s="203">
        <f t="shared" si="244"/>
        <v>0</v>
      </c>
      <c r="S4315" s="213">
        <f>IF(M4315="nvt",0,IF(O4315&gt;0,VLOOKUP(M4315,'3-Productie normen'!A:K,VLOOKUP(O4315,'3-Productie normen'!$B$34:$C$35,2,FALSE),FALSE)))</f>
        <v>0</v>
      </c>
      <c r="T4315" s="213">
        <f t="shared" si="245"/>
        <v>0</v>
      </c>
      <c r="U4315" s="572"/>
    </row>
    <row r="4316" spans="1:21" ht="14.15" customHeight="1">
      <c r="A4316" s="231">
        <v>4316</v>
      </c>
      <c r="B4316" s="262" t="s">
        <v>98</v>
      </c>
      <c r="C4316" s="199" t="s">
        <v>3775</v>
      </c>
      <c r="D4316" s="199" t="s">
        <v>2497</v>
      </c>
      <c r="E4316" s="199" t="s">
        <v>3843</v>
      </c>
      <c r="F4316" s="199" t="s">
        <v>176</v>
      </c>
      <c r="G4316" s="199" t="s">
        <v>377</v>
      </c>
      <c r="H4316" s="199" t="s">
        <v>3877</v>
      </c>
      <c r="I4316" s="200" t="s">
        <v>127</v>
      </c>
      <c r="J4316" s="199" t="s">
        <v>379</v>
      </c>
      <c r="K4316" s="199" t="s">
        <v>379</v>
      </c>
      <c r="L4316" s="199" t="s">
        <v>258</v>
      </c>
      <c r="M4316" s="199" t="s">
        <v>128</v>
      </c>
      <c r="N4316" s="201">
        <v>59.677500000000002</v>
      </c>
      <c r="O4316" s="202">
        <v>255</v>
      </c>
      <c r="P4316" s="202"/>
      <c r="Q4316" s="203">
        <f t="shared" si="243"/>
        <v>0</v>
      </c>
      <c r="R4316" s="203">
        <f t="shared" si="244"/>
        <v>0</v>
      </c>
      <c r="S4316" s="213">
        <f>IF(M4316="nvt",0,IF(O4316&gt;0,VLOOKUP(M4316,'3-Productie normen'!A:K,VLOOKUP(O4316,'3-Productie normen'!$B$34:$C$35,2,FALSE),FALSE)))</f>
        <v>0</v>
      </c>
      <c r="T4316" s="213">
        <f t="shared" si="245"/>
        <v>0</v>
      </c>
      <c r="U4316" s="572"/>
    </row>
    <row r="4317" spans="1:21" ht="14.15" customHeight="1">
      <c r="A4317" s="231">
        <v>4317</v>
      </c>
      <c r="B4317" s="262" t="s">
        <v>98</v>
      </c>
      <c r="C4317" s="199" t="s">
        <v>3775</v>
      </c>
      <c r="D4317" s="199" t="s">
        <v>2497</v>
      </c>
      <c r="E4317" s="199" t="s">
        <v>3843</v>
      </c>
      <c r="F4317" s="199" t="s">
        <v>176</v>
      </c>
      <c r="G4317" s="199" t="s">
        <v>377</v>
      </c>
      <c r="H4317" s="199" t="s">
        <v>3878</v>
      </c>
      <c r="I4317" s="200" t="s">
        <v>127</v>
      </c>
      <c r="J4317" s="199" t="s">
        <v>1010</v>
      </c>
      <c r="K4317" s="199" t="s">
        <v>1010</v>
      </c>
      <c r="L4317" s="199" t="s">
        <v>258</v>
      </c>
      <c r="M4317" s="199" t="s">
        <v>128</v>
      </c>
      <c r="N4317" s="201">
        <v>79.805000000000007</v>
      </c>
      <c r="O4317" s="202">
        <v>255</v>
      </c>
      <c r="P4317" s="202"/>
      <c r="Q4317" s="203">
        <f t="shared" si="243"/>
        <v>0</v>
      </c>
      <c r="R4317" s="203">
        <f t="shared" si="244"/>
        <v>0</v>
      </c>
      <c r="S4317" s="213">
        <f>IF(M4317="nvt",0,IF(O4317&gt;0,VLOOKUP(M4317,'3-Productie normen'!A:K,VLOOKUP(O4317,'3-Productie normen'!$B$34:$C$35,2,FALSE),FALSE)))</f>
        <v>0</v>
      </c>
      <c r="T4317" s="213">
        <f t="shared" si="245"/>
        <v>0</v>
      </c>
      <c r="U4317" s="572"/>
    </row>
    <row r="4318" spans="1:21" ht="14.15" customHeight="1">
      <c r="A4318" s="231">
        <v>4318</v>
      </c>
      <c r="B4318" s="262" t="s">
        <v>98</v>
      </c>
      <c r="C4318" s="199" t="s">
        <v>3775</v>
      </c>
      <c r="D4318" s="199" t="s">
        <v>2497</v>
      </c>
      <c r="E4318" s="199" t="s">
        <v>3843</v>
      </c>
      <c r="F4318" s="199" t="s">
        <v>176</v>
      </c>
      <c r="G4318" s="199" t="s">
        <v>377</v>
      </c>
      <c r="H4318" s="199" t="s">
        <v>3879</v>
      </c>
      <c r="I4318" s="200" t="s">
        <v>127</v>
      </c>
      <c r="J4318" s="199" t="s">
        <v>1010</v>
      </c>
      <c r="K4318" s="199" t="s">
        <v>1010</v>
      </c>
      <c r="L4318" s="199" t="s">
        <v>258</v>
      </c>
      <c r="M4318" s="199" t="s">
        <v>128</v>
      </c>
      <c r="N4318" s="201">
        <v>79.805000000000007</v>
      </c>
      <c r="O4318" s="202">
        <v>255</v>
      </c>
      <c r="P4318" s="202"/>
      <c r="Q4318" s="203">
        <f t="shared" si="243"/>
        <v>0</v>
      </c>
      <c r="R4318" s="203">
        <f t="shared" si="244"/>
        <v>0</v>
      </c>
      <c r="S4318" s="213">
        <f>IF(M4318="nvt",0,IF(O4318&gt;0,VLOOKUP(M4318,'3-Productie normen'!A:K,VLOOKUP(O4318,'3-Productie normen'!$B$34:$C$35,2,FALSE),FALSE)))</f>
        <v>0</v>
      </c>
      <c r="T4318" s="213">
        <f t="shared" si="245"/>
        <v>0</v>
      </c>
      <c r="U4318" s="572"/>
    </row>
    <row r="4319" spans="1:21" ht="14.15" customHeight="1">
      <c r="A4319" s="231">
        <v>4319</v>
      </c>
      <c r="B4319" s="262" t="s">
        <v>98</v>
      </c>
      <c r="C4319" s="199" t="s">
        <v>3775</v>
      </c>
      <c r="D4319" s="199" t="s">
        <v>2497</v>
      </c>
      <c r="E4319" s="199" t="s">
        <v>3843</v>
      </c>
      <c r="F4319" s="199" t="s">
        <v>176</v>
      </c>
      <c r="G4319" s="199" t="s">
        <v>377</v>
      </c>
      <c r="H4319" s="199" t="s">
        <v>3880</v>
      </c>
      <c r="I4319" s="200" t="s">
        <v>130</v>
      </c>
      <c r="J4319" s="199" t="s">
        <v>222</v>
      </c>
      <c r="K4319" s="199" t="s">
        <v>237</v>
      </c>
      <c r="L4319" s="199" t="s">
        <v>387</v>
      </c>
      <c r="M4319" s="199" t="s">
        <v>238</v>
      </c>
      <c r="N4319" s="201">
        <v>146.63489999999999</v>
      </c>
      <c r="O4319" s="202" t="s">
        <v>81</v>
      </c>
      <c r="P4319" s="202"/>
      <c r="Q4319" s="203">
        <f t="shared" si="243"/>
        <v>0</v>
      </c>
      <c r="R4319" s="203">
        <f t="shared" si="244"/>
        <v>0</v>
      </c>
      <c r="S4319" s="213">
        <f>IF(M4319="nvt",0,IF(O4319&gt;0,VLOOKUP(M4319,'3-Productie normen'!A:K,VLOOKUP(O4319,'3-Productie normen'!$B$34:$C$35,2,FALSE),FALSE)))</f>
        <v>0</v>
      </c>
      <c r="T4319" s="213">
        <f t="shared" si="245"/>
        <v>0</v>
      </c>
      <c r="U4319" s="572"/>
    </row>
    <row r="4320" spans="1:21" ht="14.15" customHeight="1">
      <c r="A4320" s="231">
        <v>4320</v>
      </c>
      <c r="B4320" s="262" t="s">
        <v>98</v>
      </c>
      <c r="C4320" s="199" t="s">
        <v>3775</v>
      </c>
      <c r="D4320" s="199" t="s">
        <v>2497</v>
      </c>
      <c r="E4320" s="199" t="s">
        <v>3843</v>
      </c>
      <c r="F4320" s="199" t="s">
        <v>176</v>
      </c>
      <c r="G4320" s="199" t="s">
        <v>377</v>
      </c>
      <c r="H4320" s="199" t="s">
        <v>3881</v>
      </c>
      <c r="I4320" s="200" t="s">
        <v>130</v>
      </c>
      <c r="J4320" s="199" t="s">
        <v>222</v>
      </c>
      <c r="K4320" s="199" t="s">
        <v>237</v>
      </c>
      <c r="L4320" s="199" t="s">
        <v>258</v>
      </c>
      <c r="M4320" s="199" t="s">
        <v>238</v>
      </c>
      <c r="N4320" s="201">
        <v>116.29</v>
      </c>
      <c r="O4320" s="202" t="s">
        <v>81</v>
      </c>
      <c r="P4320" s="202"/>
      <c r="Q4320" s="203">
        <f t="shared" si="243"/>
        <v>0</v>
      </c>
      <c r="R4320" s="203">
        <f t="shared" si="244"/>
        <v>0</v>
      </c>
      <c r="S4320" s="213">
        <f>IF(M4320="nvt",0,IF(O4320&gt;0,VLOOKUP(M4320,'3-Productie normen'!A:K,VLOOKUP(O4320,'3-Productie normen'!$B$34:$C$35,2,FALSE),FALSE)))</f>
        <v>0</v>
      </c>
      <c r="T4320" s="213">
        <f t="shared" si="245"/>
        <v>0</v>
      </c>
      <c r="U4320" s="572"/>
    </row>
    <row r="4321" spans="1:21" ht="14.15" customHeight="1">
      <c r="A4321" s="232">
        <v>4321</v>
      </c>
      <c r="B4321" s="262" t="s">
        <v>98</v>
      </c>
      <c r="C4321" s="199" t="s">
        <v>3775</v>
      </c>
      <c r="D4321" s="199" t="s">
        <v>2497</v>
      </c>
      <c r="E4321" s="199" t="s">
        <v>3843</v>
      </c>
      <c r="F4321" s="199" t="s">
        <v>176</v>
      </c>
      <c r="G4321" s="199" t="s">
        <v>377</v>
      </c>
      <c r="H4321" s="199" t="s">
        <v>3882</v>
      </c>
      <c r="I4321" s="200" t="s">
        <v>127</v>
      </c>
      <c r="J4321" s="199" t="s">
        <v>1010</v>
      </c>
      <c r="K4321" s="199" t="s">
        <v>1010</v>
      </c>
      <c r="L4321" s="199" t="s">
        <v>258</v>
      </c>
      <c r="M4321" s="199" t="s">
        <v>128</v>
      </c>
      <c r="N4321" s="201">
        <v>122.83</v>
      </c>
      <c r="O4321" s="202">
        <v>255</v>
      </c>
      <c r="P4321" s="202"/>
      <c r="Q4321" s="203">
        <f t="shared" si="243"/>
        <v>0</v>
      </c>
      <c r="R4321" s="203">
        <f t="shared" si="244"/>
        <v>0</v>
      </c>
      <c r="S4321" s="213">
        <f>IF(M4321="nvt",0,IF(O4321&gt;0,VLOOKUP(M4321,'3-Productie normen'!A:K,VLOOKUP(O4321,'3-Productie normen'!$B$34:$C$35,2,FALSE),FALSE)))</f>
        <v>0</v>
      </c>
      <c r="T4321" s="213">
        <f t="shared" si="245"/>
        <v>0</v>
      </c>
      <c r="U4321" s="572"/>
    </row>
    <row r="4322" spans="1:21" ht="14.15" customHeight="1">
      <c r="A4322" s="231">
        <v>4322</v>
      </c>
      <c r="B4322" s="262" t="s">
        <v>98</v>
      </c>
      <c r="C4322" s="199" t="s">
        <v>3775</v>
      </c>
      <c r="D4322" s="199" t="s">
        <v>2497</v>
      </c>
      <c r="E4322" s="199" t="s">
        <v>3843</v>
      </c>
      <c r="F4322" s="199" t="s">
        <v>176</v>
      </c>
      <c r="G4322" s="199" t="s">
        <v>377</v>
      </c>
      <c r="H4322" s="199" t="s">
        <v>3883</v>
      </c>
      <c r="I4322" s="200" t="s">
        <v>127</v>
      </c>
      <c r="J4322" s="199" t="s">
        <v>379</v>
      </c>
      <c r="K4322" s="199" t="s">
        <v>379</v>
      </c>
      <c r="L4322" s="199" t="s">
        <v>258</v>
      </c>
      <c r="M4322" s="199" t="s">
        <v>128</v>
      </c>
      <c r="N4322" s="201">
        <v>401.11739999999998</v>
      </c>
      <c r="O4322" s="202">
        <v>255</v>
      </c>
      <c r="P4322" s="202"/>
      <c r="Q4322" s="203">
        <f t="shared" si="243"/>
        <v>0</v>
      </c>
      <c r="R4322" s="203">
        <f t="shared" si="244"/>
        <v>0</v>
      </c>
      <c r="S4322" s="213">
        <f>IF(M4322="nvt",0,IF(O4322&gt;0,VLOOKUP(M4322,'3-Productie normen'!A:K,VLOOKUP(O4322,'3-Productie normen'!$B$34:$C$35,2,FALSE),FALSE)))</f>
        <v>0</v>
      </c>
      <c r="T4322" s="213">
        <f t="shared" si="245"/>
        <v>0</v>
      </c>
      <c r="U4322" s="572"/>
    </row>
    <row r="4323" spans="1:21" ht="14.15" customHeight="1">
      <c r="A4323" s="231">
        <v>4323</v>
      </c>
      <c r="B4323" s="262" t="s">
        <v>98</v>
      </c>
      <c r="C4323" s="199" t="s">
        <v>3775</v>
      </c>
      <c r="D4323" s="199" t="s">
        <v>2497</v>
      </c>
      <c r="E4323" s="199" t="s">
        <v>3843</v>
      </c>
      <c r="F4323" s="199" t="s">
        <v>176</v>
      </c>
      <c r="G4323" s="199" t="s">
        <v>377</v>
      </c>
      <c r="H4323" s="199" t="s">
        <v>3884</v>
      </c>
      <c r="I4323" s="200" t="s">
        <v>127</v>
      </c>
      <c r="J4323" s="199" t="s">
        <v>379</v>
      </c>
      <c r="K4323" s="199" t="s">
        <v>380</v>
      </c>
      <c r="L4323" s="199" t="s">
        <v>258</v>
      </c>
      <c r="M4323" s="199" t="s">
        <v>128</v>
      </c>
      <c r="N4323" s="201">
        <v>61.06</v>
      </c>
      <c r="O4323" s="202">
        <v>255</v>
      </c>
      <c r="P4323" s="202"/>
      <c r="Q4323" s="203">
        <f t="shared" si="243"/>
        <v>0</v>
      </c>
      <c r="R4323" s="203">
        <f t="shared" si="244"/>
        <v>0</v>
      </c>
      <c r="S4323" s="213">
        <f>IF(M4323="nvt",0,IF(O4323&gt;0,VLOOKUP(M4323,'3-Productie normen'!A:K,VLOOKUP(O4323,'3-Productie normen'!$B$34:$C$35,2,FALSE),FALSE)))</f>
        <v>0</v>
      </c>
      <c r="T4323" s="213">
        <f t="shared" si="245"/>
        <v>0</v>
      </c>
      <c r="U4323" s="572"/>
    </row>
    <row r="4324" spans="1:21" ht="14.15" customHeight="1">
      <c r="A4324" s="231">
        <v>4324</v>
      </c>
      <c r="B4324" s="262" t="s">
        <v>98</v>
      </c>
      <c r="C4324" s="199" t="s">
        <v>3775</v>
      </c>
      <c r="D4324" s="199" t="s">
        <v>2497</v>
      </c>
      <c r="E4324" s="199" t="s">
        <v>3843</v>
      </c>
      <c r="F4324" s="199" t="s">
        <v>176</v>
      </c>
      <c r="G4324" s="199" t="s">
        <v>377</v>
      </c>
      <c r="H4324" s="199" t="s">
        <v>3885</v>
      </c>
      <c r="I4324" s="200" t="s">
        <v>123</v>
      </c>
      <c r="J4324" s="199" t="s">
        <v>179</v>
      </c>
      <c r="K4324" s="199" t="s">
        <v>179</v>
      </c>
      <c r="L4324" s="199" t="s">
        <v>258</v>
      </c>
      <c r="M4324" s="199" t="s">
        <v>122</v>
      </c>
      <c r="N4324" s="201">
        <v>31.0655</v>
      </c>
      <c r="O4324" s="202" t="s">
        <v>81</v>
      </c>
      <c r="P4324" s="202"/>
      <c r="Q4324" s="203">
        <f t="shared" si="243"/>
        <v>0</v>
      </c>
      <c r="R4324" s="203">
        <f t="shared" si="244"/>
        <v>0</v>
      </c>
      <c r="S4324" s="213">
        <f>IF(M4324="nvt",0,IF(O4324&gt;0,VLOOKUP(M4324,'3-Productie normen'!A:K,VLOOKUP(O4324,'3-Productie normen'!$B$34:$C$35,2,FALSE),FALSE)))</f>
        <v>0</v>
      </c>
      <c r="T4324" s="213">
        <f t="shared" si="245"/>
        <v>0</v>
      </c>
      <c r="U4324" s="572"/>
    </row>
    <row r="4325" spans="1:21" ht="14.15" customHeight="1">
      <c r="A4325" s="231">
        <v>4325</v>
      </c>
      <c r="B4325" s="262" t="s">
        <v>98</v>
      </c>
      <c r="C4325" s="199" t="s">
        <v>3775</v>
      </c>
      <c r="D4325" s="199" t="s">
        <v>2497</v>
      </c>
      <c r="E4325" s="199" t="s">
        <v>3843</v>
      </c>
      <c r="F4325" s="199" t="s">
        <v>176</v>
      </c>
      <c r="G4325" s="199" t="s">
        <v>377</v>
      </c>
      <c r="H4325" s="199" t="s">
        <v>3886</v>
      </c>
      <c r="I4325" s="200" t="s">
        <v>143</v>
      </c>
      <c r="J4325" s="199" t="s">
        <v>222</v>
      </c>
      <c r="K4325" s="199" t="s">
        <v>237</v>
      </c>
      <c r="L4325" s="199" t="s">
        <v>253</v>
      </c>
      <c r="M4325" s="199" t="s">
        <v>143</v>
      </c>
      <c r="N4325" s="201">
        <v>58.557099999999998</v>
      </c>
      <c r="O4325" s="202"/>
      <c r="P4325" s="202"/>
      <c r="Q4325" s="203">
        <f t="shared" si="243"/>
        <v>0</v>
      </c>
      <c r="R4325" s="203">
        <f t="shared" si="244"/>
        <v>0</v>
      </c>
      <c r="S4325" s="213">
        <f>IF(M4325="nvt",0,IF(O4325&gt;0,VLOOKUP(M4325,'3-Productie normen'!A:K,VLOOKUP(O4325,'3-Productie normen'!$B$34:$C$35,2,FALSE),FALSE)))</f>
        <v>0</v>
      </c>
      <c r="T4325" s="213">
        <f t="shared" si="245"/>
        <v>0</v>
      </c>
      <c r="U4325" s="572"/>
    </row>
    <row r="4326" spans="1:21" ht="14.15" customHeight="1">
      <c r="A4326" s="231">
        <v>4326</v>
      </c>
      <c r="B4326" s="262" t="s">
        <v>98</v>
      </c>
      <c r="C4326" s="199" t="s">
        <v>3775</v>
      </c>
      <c r="D4326" s="199" t="s">
        <v>2497</v>
      </c>
      <c r="E4326" s="199" t="s">
        <v>3843</v>
      </c>
      <c r="F4326" s="199" t="s">
        <v>176</v>
      </c>
      <c r="G4326" s="199" t="s">
        <v>377</v>
      </c>
      <c r="H4326" s="199" t="s">
        <v>3887</v>
      </c>
      <c r="I4326" s="200" t="s">
        <v>143</v>
      </c>
      <c r="J4326" s="199" t="s">
        <v>222</v>
      </c>
      <c r="K4326" s="199" t="s">
        <v>237</v>
      </c>
      <c r="L4326" s="199" t="s">
        <v>253</v>
      </c>
      <c r="M4326" s="199" t="s">
        <v>143</v>
      </c>
      <c r="N4326" s="201">
        <v>21.522200000000002</v>
      </c>
      <c r="O4326" s="202"/>
      <c r="P4326" s="202"/>
      <c r="Q4326" s="203">
        <f t="shared" si="243"/>
        <v>0</v>
      </c>
      <c r="R4326" s="203">
        <f t="shared" si="244"/>
        <v>0</v>
      </c>
      <c r="S4326" s="213">
        <f>IF(M4326="nvt",0,IF(O4326&gt;0,VLOOKUP(M4326,'3-Productie normen'!A:K,VLOOKUP(O4326,'3-Productie normen'!$B$34:$C$35,2,FALSE),FALSE)))</f>
        <v>0</v>
      </c>
      <c r="T4326" s="213">
        <f t="shared" si="245"/>
        <v>0</v>
      </c>
      <c r="U4326" s="572"/>
    </row>
    <row r="4327" spans="1:21" ht="14.15" customHeight="1">
      <c r="A4327" s="231">
        <v>4327</v>
      </c>
      <c r="B4327" s="262" t="s">
        <v>98</v>
      </c>
      <c r="C4327" s="199" t="s">
        <v>3775</v>
      </c>
      <c r="D4327" s="199" t="s">
        <v>2497</v>
      </c>
      <c r="E4327" s="199" t="s">
        <v>3843</v>
      </c>
      <c r="F4327" s="199" t="s">
        <v>176</v>
      </c>
      <c r="G4327" s="199" t="s">
        <v>377</v>
      </c>
      <c r="H4327" s="199" t="s">
        <v>3888</v>
      </c>
      <c r="I4327" s="200" t="s">
        <v>143</v>
      </c>
      <c r="J4327" s="199" t="s">
        <v>209</v>
      </c>
      <c r="K4327" s="199" t="s">
        <v>215</v>
      </c>
      <c r="L4327" s="199" t="s">
        <v>143</v>
      </c>
      <c r="M4327" s="199" t="s">
        <v>143</v>
      </c>
      <c r="N4327" s="201">
        <v>8.0500000000000007</v>
      </c>
      <c r="O4327" s="202"/>
      <c r="P4327" s="202"/>
      <c r="Q4327" s="203">
        <f t="shared" si="243"/>
        <v>0</v>
      </c>
      <c r="R4327" s="203">
        <f t="shared" si="244"/>
        <v>0</v>
      </c>
      <c r="S4327" s="213">
        <f>IF(M4327="nvt",0,IF(O4327&gt;0,VLOOKUP(M4327,'3-Productie normen'!A:K,VLOOKUP(O4327,'3-Productie normen'!$B$34:$C$35,2,FALSE),FALSE)))</f>
        <v>0</v>
      </c>
      <c r="T4327" s="213">
        <f t="shared" si="245"/>
        <v>0</v>
      </c>
      <c r="U4327" s="572"/>
    </row>
    <row r="4328" spans="1:21" ht="14.15" customHeight="1">
      <c r="A4328" s="231">
        <v>4328</v>
      </c>
      <c r="B4328" s="262" t="s">
        <v>98</v>
      </c>
      <c r="C4328" s="199" t="s">
        <v>3775</v>
      </c>
      <c r="D4328" s="199" t="s">
        <v>2497</v>
      </c>
      <c r="E4328" s="199" t="s">
        <v>3843</v>
      </c>
      <c r="F4328" s="199" t="s">
        <v>176</v>
      </c>
      <c r="G4328" s="199" t="s">
        <v>377</v>
      </c>
      <c r="H4328" s="199" t="s">
        <v>3889</v>
      </c>
      <c r="I4328" s="200" t="s">
        <v>143</v>
      </c>
      <c r="J4328" s="199" t="s">
        <v>209</v>
      </c>
      <c r="K4328" s="199" t="s">
        <v>213</v>
      </c>
      <c r="L4328" s="199" t="s">
        <v>143</v>
      </c>
      <c r="M4328" s="199" t="s">
        <v>143</v>
      </c>
      <c r="N4328" s="201">
        <v>31.812899999999999</v>
      </c>
      <c r="O4328" s="202"/>
      <c r="P4328" s="202"/>
      <c r="Q4328" s="203">
        <f t="shared" si="243"/>
        <v>0</v>
      </c>
      <c r="R4328" s="203">
        <f t="shared" si="244"/>
        <v>0</v>
      </c>
      <c r="S4328" s="213">
        <f>IF(M4328="nvt",0,IF(O4328&gt;0,VLOOKUP(M4328,'3-Productie normen'!A:K,VLOOKUP(O4328,'3-Productie normen'!$B$34:$C$35,2,FALSE),FALSE)))</f>
        <v>0</v>
      </c>
      <c r="T4328" s="213">
        <f t="shared" si="245"/>
        <v>0</v>
      </c>
      <c r="U4328" s="572"/>
    </row>
    <row r="4329" spans="1:21" ht="14.15" customHeight="1">
      <c r="A4329" s="232">
        <v>4329</v>
      </c>
      <c r="B4329" s="262" t="s">
        <v>98</v>
      </c>
      <c r="C4329" s="199" t="s">
        <v>3775</v>
      </c>
      <c r="D4329" s="199" t="s">
        <v>2497</v>
      </c>
      <c r="E4329" s="199" t="s">
        <v>3843</v>
      </c>
      <c r="F4329" s="199" t="s">
        <v>176</v>
      </c>
      <c r="G4329" s="199" t="s">
        <v>377</v>
      </c>
      <c r="H4329" s="199" t="s">
        <v>3890</v>
      </c>
      <c r="I4329" s="200" t="s">
        <v>143</v>
      </c>
      <c r="J4329" s="199" t="s">
        <v>255</v>
      </c>
      <c r="K4329" s="199" t="s">
        <v>256</v>
      </c>
      <c r="L4329" s="199" t="s">
        <v>143</v>
      </c>
      <c r="M4329" s="199" t="s">
        <v>143</v>
      </c>
      <c r="N4329" s="201">
        <v>25.216699999999999</v>
      </c>
      <c r="O4329" s="202"/>
      <c r="P4329" s="202"/>
      <c r="Q4329" s="203">
        <f t="shared" si="243"/>
        <v>0</v>
      </c>
      <c r="R4329" s="203">
        <f t="shared" si="244"/>
        <v>0</v>
      </c>
      <c r="S4329" s="213">
        <f>IF(M4329="nvt",0,IF(O4329&gt;0,VLOOKUP(M4329,'3-Productie normen'!A:K,VLOOKUP(O4329,'3-Productie normen'!$B$34:$C$35,2,FALSE),FALSE)))</f>
        <v>0</v>
      </c>
      <c r="T4329" s="213">
        <f t="shared" si="245"/>
        <v>0</v>
      </c>
      <c r="U4329" s="572"/>
    </row>
    <row r="4330" spans="1:21" ht="14.15" customHeight="1">
      <c r="A4330" s="231">
        <v>4330</v>
      </c>
      <c r="B4330" s="262" t="s">
        <v>98</v>
      </c>
      <c r="C4330" s="199" t="s">
        <v>3775</v>
      </c>
      <c r="D4330" s="199" t="s">
        <v>2497</v>
      </c>
      <c r="E4330" s="199" t="s">
        <v>3843</v>
      </c>
      <c r="F4330" s="199" t="s">
        <v>176</v>
      </c>
      <c r="G4330" s="199" t="s">
        <v>377</v>
      </c>
      <c r="H4330" s="199" t="s">
        <v>3891</v>
      </c>
      <c r="I4330" s="200" t="s">
        <v>133</v>
      </c>
      <c r="J4330" s="199" t="s">
        <v>222</v>
      </c>
      <c r="K4330" s="199" t="s">
        <v>223</v>
      </c>
      <c r="L4330" s="199" t="s">
        <v>461</v>
      </c>
      <c r="M4330" s="199" t="s">
        <v>138</v>
      </c>
      <c r="N4330" s="201">
        <v>1.9000999999999999</v>
      </c>
      <c r="O4330" s="202" t="s">
        <v>81</v>
      </c>
      <c r="P4330" s="202"/>
      <c r="Q4330" s="203">
        <f t="shared" si="243"/>
        <v>0</v>
      </c>
      <c r="R4330" s="203">
        <f t="shared" si="244"/>
        <v>0</v>
      </c>
      <c r="S4330" s="213">
        <f>IF(M4330="nvt",0,IF(O4330&gt;0,VLOOKUP(M4330,'3-Productie normen'!A:K,VLOOKUP(O4330,'3-Productie normen'!$B$34:$C$35,2,FALSE),FALSE)))</f>
        <v>0</v>
      </c>
      <c r="T4330" s="213">
        <f t="shared" si="245"/>
        <v>0</v>
      </c>
      <c r="U4330" s="572"/>
    </row>
    <row r="4331" spans="1:21" ht="14.15" customHeight="1">
      <c r="A4331" s="231">
        <v>4331</v>
      </c>
      <c r="B4331" s="262" t="s">
        <v>98</v>
      </c>
      <c r="C4331" s="199" t="s">
        <v>3775</v>
      </c>
      <c r="D4331" s="199" t="s">
        <v>2497</v>
      </c>
      <c r="E4331" s="199" t="s">
        <v>3843</v>
      </c>
      <c r="F4331" s="199" t="s">
        <v>176</v>
      </c>
      <c r="G4331" s="199" t="s">
        <v>377</v>
      </c>
      <c r="H4331" s="199" t="s">
        <v>3892</v>
      </c>
      <c r="I4331" s="200" t="s">
        <v>133</v>
      </c>
      <c r="J4331" s="199" t="s">
        <v>222</v>
      </c>
      <c r="K4331" s="199" t="s">
        <v>223</v>
      </c>
      <c r="L4331" s="199" t="s">
        <v>461</v>
      </c>
      <c r="M4331" s="199" t="s">
        <v>138</v>
      </c>
      <c r="N4331" s="201">
        <v>3.0640000000000001</v>
      </c>
      <c r="O4331" s="202" t="s">
        <v>81</v>
      </c>
      <c r="P4331" s="202"/>
      <c r="Q4331" s="203">
        <f t="shared" si="243"/>
        <v>0</v>
      </c>
      <c r="R4331" s="203">
        <f t="shared" si="244"/>
        <v>0</v>
      </c>
      <c r="S4331" s="213">
        <f>IF(M4331="nvt",0,IF(O4331&gt;0,VLOOKUP(M4331,'3-Productie normen'!A:K,VLOOKUP(O4331,'3-Productie normen'!$B$34:$C$35,2,FALSE),FALSE)))</f>
        <v>0</v>
      </c>
      <c r="T4331" s="213">
        <f t="shared" si="245"/>
        <v>0</v>
      </c>
      <c r="U4331" s="572"/>
    </row>
    <row r="4332" spans="1:21" ht="14.15" customHeight="1">
      <c r="A4332" s="231">
        <v>4332</v>
      </c>
      <c r="B4332" s="262" t="s">
        <v>98</v>
      </c>
      <c r="C4332" s="199" t="s">
        <v>3775</v>
      </c>
      <c r="D4332" s="199" t="s">
        <v>2497</v>
      </c>
      <c r="E4332" s="199" t="s">
        <v>3843</v>
      </c>
      <c r="F4332" s="199" t="s">
        <v>176</v>
      </c>
      <c r="G4332" s="199" t="s">
        <v>377</v>
      </c>
      <c r="H4332" s="199" t="s">
        <v>3893</v>
      </c>
      <c r="I4332" s="200" t="s">
        <v>133</v>
      </c>
      <c r="J4332" s="199" t="s">
        <v>222</v>
      </c>
      <c r="K4332" s="199" t="s">
        <v>223</v>
      </c>
      <c r="L4332" s="199" t="s">
        <v>461</v>
      </c>
      <c r="M4332" s="199" t="s">
        <v>138</v>
      </c>
      <c r="N4332" s="201">
        <v>1.9000999999999999</v>
      </c>
      <c r="O4332" s="202" t="s">
        <v>81</v>
      </c>
      <c r="P4332" s="202"/>
      <c r="Q4332" s="203">
        <f t="shared" si="243"/>
        <v>0</v>
      </c>
      <c r="R4332" s="203">
        <f t="shared" si="244"/>
        <v>0</v>
      </c>
      <c r="S4332" s="213">
        <f>IF(M4332="nvt",0,IF(O4332&gt;0,VLOOKUP(M4332,'3-Productie normen'!A:K,VLOOKUP(O4332,'3-Productie normen'!$B$34:$C$35,2,FALSE),FALSE)))</f>
        <v>0</v>
      </c>
      <c r="T4332" s="213">
        <f t="shared" si="245"/>
        <v>0</v>
      </c>
      <c r="U4332" s="572"/>
    </row>
    <row r="4333" spans="1:21" ht="14.15" customHeight="1">
      <c r="A4333" s="231">
        <v>4333</v>
      </c>
      <c r="B4333" s="262" t="s">
        <v>98</v>
      </c>
      <c r="C4333" s="199" t="s">
        <v>3775</v>
      </c>
      <c r="D4333" s="199" t="s">
        <v>2497</v>
      </c>
      <c r="E4333" s="199" t="s">
        <v>3843</v>
      </c>
      <c r="F4333" s="199" t="s">
        <v>176</v>
      </c>
      <c r="G4333" s="199" t="s">
        <v>377</v>
      </c>
      <c r="H4333" s="199" t="s">
        <v>3894</v>
      </c>
      <c r="I4333" s="200" t="s">
        <v>133</v>
      </c>
      <c r="J4333" s="199" t="s">
        <v>222</v>
      </c>
      <c r="K4333" s="199" t="s">
        <v>223</v>
      </c>
      <c r="L4333" s="199" t="s">
        <v>461</v>
      </c>
      <c r="M4333" s="199" t="s">
        <v>138</v>
      </c>
      <c r="N4333" s="201">
        <v>2</v>
      </c>
      <c r="O4333" s="202" t="s">
        <v>81</v>
      </c>
      <c r="P4333" s="202"/>
      <c r="Q4333" s="203">
        <f t="shared" si="243"/>
        <v>0</v>
      </c>
      <c r="R4333" s="203">
        <f t="shared" si="244"/>
        <v>0</v>
      </c>
      <c r="S4333" s="213">
        <f>IF(M4333="nvt",0,IF(O4333&gt;0,VLOOKUP(M4333,'3-Productie normen'!A:K,VLOOKUP(O4333,'3-Productie normen'!$B$34:$C$35,2,FALSE),FALSE)))</f>
        <v>0</v>
      </c>
      <c r="T4333" s="213">
        <f t="shared" si="245"/>
        <v>0</v>
      </c>
      <c r="U4333" s="572"/>
    </row>
    <row r="4334" spans="1:21" ht="14.15" customHeight="1">
      <c r="A4334" s="231">
        <v>4334</v>
      </c>
      <c r="B4334" s="262" t="s">
        <v>98</v>
      </c>
      <c r="C4334" s="199" t="s">
        <v>3775</v>
      </c>
      <c r="D4334" s="199" t="s">
        <v>2497</v>
      </c>
      <c r="E4334" s="199" t="s">
        <v>3843</v>
      </c>
      <c r="F4334" s="199" t="s">
        <v>176</v>
      </c>
      <c r="G4334" s="199" t="s">
        <v>377</v>
      </c>
      <c r="H4334" s="199" t="s">
        <v>3895</v>
      </c>
      <c r="I4334" s="200" t="s">
        <v>143</v>
      </c>
      <c r="J4334" s="199" t="s">
        <v>209</v>
      </c>
      <c r="K4334" s="199" t="s">
        <v>220</v>
      </c>
      <c r="L4334" s="199" t="s">
        <v>263</v>
      </c>
      <c r="M4334" s="199" t="s">
        <v>143</v>
      </c>
      <c r="N4334" s="201">
        <v>15.1785</v>
      </c>
      <c r="O4334" s="202"/>
      <c r="P4334" s="202"/>
      <c r="Q4334" s="203">
        <f t="shared" si="243"/>
        <v>0</v>
      </c>
      <c r="R4334" s="203">
        <f t="shared" si="244"/>
        <v>0</v>
      </c>
      <c r="S4334" s="213">
        <f>IF(M4334="nvt",0,IF(O4334&gt;0,VLOOKUP(M4334,'3-Productie normen'!A:K,VLOOKUP(O4334,'3-Productie normen'!$B$34:$C$35,2,FALSE),FALSE)))</f>
        <v>0</v>
      </c>
      <c r="T4334" s="213">
        <f t="shared" si="245"/>
        <v>0</v>
      </c>
      <c r="U4334" s="572"/>
    </row>
    <row r="4335" spans="1:21" ht="14.15" customHeight="1">
      <c r="A4335" s="231">
        <v>4335</v>
      </c>
      <c r="B4335" s="262" t="s">
        <v>98</v>
      </c>
      <c r="C4335" s="199" t="s">
        <v>3775</v>
      </c>
      <c r="D4335" s="199" t="s">
        <v>2497</v>
      </c>
      <c r="E4335" s="199" t="s">
        <v>3843</v>
      </c>
      <c r="F4335" s="199" t="s">
        <v>176</v>
      </c>
      <c r="G4335" s="199" t="s">
        <v>377</v>
      </c>
      <c r="H4335" s="199" t="s">
        <v>3896</v>
      </c>
      <c r="I4335" s="200" t="s">
        <v>143</v>
      </c>
      <c r="J4335" s="199" t="s">
        <v>209</v>
      </c>
      <c r="K4335" s="199" t="s">
        <v>215</v>
      </c>
      <c r="L4335" s="199" t="s">
        <v>143</v>
      </c>
      <c r="M4335" s="199" t="s">
        <v>143</v>
      </c>
      <c r="N4335" s="201">
        <v>8.2040000000000006</v>
      </c>
      <c r="O4335" s="202"/>
      <c r="P4335" s="202"/>
      <c r="Q4335" s="203">
        <f t="shared" si="243"/>
        <v>0</v>
      </c>
      <c r="R4335" s="203">
        <f t="shared" si="244"/>
        <v>0</v>
      </c>
      <c r="S4335" s="213">
        <f>IF(M4335="nvt",0,IF(O4335&gt;0,VLOOKUP(M4335,'3-Productie normen'!A:K,VLOOKUP(O4335,'3-Productie normen'!$B$34:$C$35,2,FALSE),FALSE)))</f>
        <v>0</v>
      </c>
      <c r="T4335" s="213">
        <f t="shared" si="245"/>
        <v>0</v>
      </c>
      <c r="U4335" s="572"/>
    </row>
    <row r="4336" spans="1:21" ht="14.15" customHeight="1">
      <c r="A4336" s="231">
        <v>4336</v>
      </c>
      <c r="B4336" s="262" t="s">
        <v>98</v>
      </c>
      <c r="C4336" s="199" t="s">
        <v>3775</v>
      </c>
      <c r="D4336" s="199" t="s">
        <v>2497</v>
      </c>
      <c r="E4336" s="199" t="s">
        <v>3843</v>
      </c>
      <c r="F4336" s="199" t="s">
        <v>176</v>
      </c>
      <c r="G4336" s="199" t="s">
        <v>377</v>
      </c>
      <c r="H4336" s="199" t="s">
        <v>3897</v>
      </c>
      <c r="I4336" s="200" t="s">
        <v>143</v>
      </c>
      <c r="J4336" s="199" t="s">
        <v>209</v>
      </c>
      <c r="K4336" s="199" t="s">
        <v>213</v>
      </c>
      <c r="L4336" s="199" t="s">
        <v>674</v>
      </c>
      <c r="M4336" s="199" t="s">
        <v>143</v>
      </c>
      <c r="N4336" s="201">
        <v>13.074199999999999</v>
      </c>
      <c r="O4336" s="202"/>
      <c r="P4336" s="202"/>
      <c r="Q4336" s="203">
        <f t="shared" si="243"/>
        <v>0</v>
      </c>
      <c r="R4336" s="203">
        <f t="shared" si="244"/>
        <v>0</v>
      </c>
      <c r="S4336" s="213">
        <f>IF(M4336="nvt",0,IF(O4336&gt;0,VLOOKUP(M4336,'3-Productie normen'!A:K,VLOOKUP(O4336,'3-Productie normen'!$B$34:$C$35,2,FALSE),FALSE)))</f>
        <v>0</v>
      </c>
      <c r="T4336" s="213">
        <f t="shared" si="245"/>
        <v>0</v>
      </c>
      <c r="U4336" s="572"/>
    </row>
    <row r="4337" spans="1:21" ht="14.15" customHeight="1">
      <c r="A4337" s="232">
        <v>4337</v>
      </c>
      <c r="B4337" s="262" t="s">
        <v>98</v>
      </c>
      <c r="C4337" s="199" t="s">
        <v>3775</v>
      </c>
      <c r="D4337" s="199" t="s">
        <v>2497</v>
      </c>
      <c r="E4337" s="199" t="s">
        <v>3843</v>
      </c>
      <c r="F4337" s="199" t="s">
        <v>176</v>
      </c>
      <c r="G4337" s="199" t="s">
        <v>377</v>
      </c>
      <c r="H4337" s="199" t="s">
        <v>3898</v>
      </c>
      <c r="I4337" s="200" t="s">
        <v>133</v>
      </c>
      <c r="J4337" s="199" t="s">
        <v>222</v>
      </c>
      <c r="K4337" s="199" t="s">
        <v>223</v>
      </c>
      <c r="L4337" s="199" t="s">
        <v>461</v>
      </c>
      <c r="M4337" s="199" t="s">
        <v>138</v>
      </c>
      <c r="N4337" s="201">
        <v>13.486599999999999</v>
      </c>
      <c r="O4337" s="202" t="s">
        <v>81</v>
      </c>
      <c r="P4337" s="202"/>
      <c r="Q4337" s="203">
        <f t="shared" si="243"/>
        <v>0</v>
      </c>
      <c r="R4337" s="203">
        <f t="shared" si="244"/>
        <v>0</v>
      </c>
      <c r="S4337" s="213">
        <f>IF(M4337="nvt",0,IF(O4337&gt;0,VLOOKUP(M4337,'3-Productie normen'!A:K,VLOOKUP(O4337,'3-Productie normen'!$B$34:$C$35,2,FALSE),FALSE)))</f>
        <v>0</v>
      </c>
      <c r="T4337" s="213">
        <f t="shared" si="245"/>
        <v>0</v>
      </c>
      <c r="U4337" s="572"/>
    </row>
    <row r="4338" spans="1:21" ht="14.15" customHeight="1">
      <c r="A4338" s="231">
        <v>4338</v>
      </c>
      <c r="B4338" s="262" t="s">
        <v>98</v>
      </c>
      <c r="C4338" s="199" t="s">
        <v>3775</v>
      </c>
      <c r="D4338" s="199" t="s">
        <v>2497</v>
      </c>
      <c r="E4338" s="199" t="s">
        <v>3843</v>
      </c>
      <c r="F4338" s="199" t="s">
        <v>176</v>
      </c>
      <c r="G4338" s="199" t="s">
        <v>177</v>
      </c>
      <c r="H4338" s="199" t="s">
        <v>3899</v>
      </c>
      <c r="I4338" s="200" t="s">
        <v>143</v>
      </c>
      <c r="J4338" s="199" t="s">
        <v>222</v>
      </c>
      <c r="K4338" s="199" t="s">
        <v>223</v>
      </c>
      <c r="L4338" s="199" t="s">
        <v>461</v>
      </c>
      <c r="M4338" s="199" t="s">
        <v>143</v>
      </c>
      <c r="N4338" s="201">
        <v>2.4</v>
      </c>
      <c r="O4338" s="202"/>
      <c r="P4338" s="202"/>
      <c r="Q4338" s="203">
        <f t="shared" si="243"/>
        <v>0</v>
      </c>
      <c r="R4338" s="203">
        <f t="shared" si="244"/>
        <v>0</v>
      </c>
      <c r="S4338" s="213">
        <f>IF(M4338="nvt",0,IF(O4338&gt;0,VLOOKUP(M4338,'3-Productie normen'!A:K,VLOOKUP(O4338,'3-Productie normen'!$B$34:$C$35,2,FALSE),FALSE)))</f>
        <v>0</v>
      </c>
      <c r="T4338" s="213">
        <f t="shared" si="245"/>
        <v>0</v>
      </c>
      <c r="U4338" s="572"/>
    </row>
    <row r="4339" spans="1:21" ht="14.15" customHeight="1">
      <c r="A4339" s="231">
        <v>4339</v>
      </c>
      <c r="B4339" s="262" t="s">
        <v>98</v>
      </c>
      <c r="C4339" s="199" t="s">
        <v>3775</v>
      </c>
      <c r="D4339" s="199" t="s">
        <v>2497</v>
      </c>
      <c r="E4339" s="199" t="s">
        <v>3843</v>
      </c>
      <c r="F4339" s="199" t="s">
        <v>176</v>
      </c>
      <c r="G4339" s="199" t="s">
        <v>177</v>
      </c>
      <c r="H4339" s="199" t="s">
        <v>3900</v>
      </c>
      <c r="I4339" s="200" t="s">
        <v>143</v>
      </c>
      <c r="J4339" s="199" t="s">
        <v>222</v>
      </c>
      <c r="K4339" s="199" t="s">
        <v>223</v>
      </c>
      <c r="L4339" s="199" t="s">
        <v>461</v>
      </c>
      <c r="M4339" s="199" t="s">
        <v>143</v>
      </c>
      <c r="N4339" s="201">
        <v>3.66</v>
      </c>
      <c r="O4339" s="202"/>
      <c r="P4339" s="202"/>
      <c r="Q4339" s="203">
        <f t="shared" si="243"/>
        <v>0</v>
      </c>
      <c r="R4339" s="203">
        <f t="shared" si="244"/>
        <v>0</v>
      </c>
      <c r="S4339" s="213">
        <f>IF(M4339="nvt",0,IF(O4339&gt;0,VLOOKUP(M4339,'3-Productie normen'!A:K,VLOOKUP(O4339,'3-Productie normen'!$B$34:$C$35,2,FALSE),FALSE)))</f>
        <v>0</v>
      </c>
      <c r="T4339" s="213">
        <f t="shared" si="245"/>
        <v>0</v>
      </c>
      <c r="U4339" s="572"/>
    </row>
    <row r="4340" spans="1:21" ht="14.15" customHeight="1">
      <c r="A4340" s="231">
        <v>4340</v>
      </c>
      <c r="B4340" s="262" t="s">
        <v>98</v>
      </c>
      <c r="C4340" s="199" t="s">
        <v>3775</v>
      </c>
      <c r="D4340" s="199" t="s">
        <v>2497</v>
      </c>
      <c r="E4340" s="199" t="s">
        <v>3843</v>
      </c>
      <c r="F4340" s="199" t="s">
        <v>176</v>
      </c>
      <c r="G4340" s="199" t="s">
        <v>177</v>
      </c>
      <c r="H4340" s="199" t="s">
        <v>3901</v>
      </c>
      <c r="I4340" s="200" t="s">
        <v>143</v>
      </c>
      <c r="J4340" s="199" t="s">
        <v>209</v>
      </c>
      <c r="K4340" s="199" t="s">
        <v>210</v>
      </c>
      <c r="L4340" s="199" t="s">
        <v>143</v>
      </c>
      <c r="M4340" s="199" t="s">
        <v>143</v>
      </c>
      <c r="N4340" s="201">
        <v>0.47499999999999998</v>
      </c>
      <c r="O4340" s="202"/>
      <c r="P4340" s="202"/>
      <c r="Q4340" s="203">
        <f t="shared" si="243"/>
        <v>0</v>
      </c>
      <c r="R4340" s="203">
        <f t="shared" si="244"/>
        <v>0</v>
      </c>
      <c r="S4340" s="213">
        <f>IF(M4340="nvt",0,IF(O4340&gt;0,VLOOKUP(M4340,'3-Productie normen'!A:K,VLOOKUP(O4340,'3-Productie normen'!$B$34:$C$35,2,FALSE),FALSE)))</f>
        <v>0</v>
      </c>
      <c r="T4340" s="213">
        <f t="shared" si="245"/>
        <v>0</v>
      </c>
      <c r="U4340" s="572"/>
    </row>
    <row r="4341" spans="1:21" ht="14.15" customHeight="1">
      <c r="A4341" s="231">
        <v>4341</v>
      </c>
      <c r="B4341" s="262" t="s">
        <v>98</v>
      </c>
      <c r="C4341" s="199" t="s">
        <v>3775</v>
      </c>
      <c r="D4341" s="199" t="s">
        <v>2497</v>
      </c>
      <c r="E4341" s="199" t="s">
        <v>3843</v>
      </c>
      <c r="F4341" s="199" t="s">
        <v>176</v>
      </c>
      <c r="G4341" s="199" t="s">
        <v>177</v>
      </c>
      <c r="H4341" s="199" t="s">
        <v>3902</v>
      </c>
      <c r="I4341" s="200" t="s">
        <v>143</v>
      </c>
      <c r="J4341" s="199" t="s">
        <v>222</v>
      </c>
      <c r="K4341" s="199" t="s">
        <v>237</v>
      </c>
      <c r="L4341" s="199" t="s">
        <v>461</v>
      </c>
      <c r="M4341" s="199" t="s">
        <v>143</v>
      </c>
      <c r="N4341" s="201">
        <v>16.629200000000001</v>
      </c>
      <c r="O4341" s="202"/>
      <c r="P4341" s="202"/>
      <c r="Q4341" s="203">
        <f t="shared" si="243"/>
        <v>0</v>
      </c>
      <c r="R4341" s="203">
        <f t="shared" si="244"/>
        <v>0</v>
      </c>
      <c r="S4341" s="213">
        <f>IF(M4341="nvt",0,IF(O4341&gt;0,VLOOKUP(M4341,'3-Productie normen'!A:K,VLOOKUP(O4341,'3-Productie normen'!$B$34:$C$35,2,FALSE),FALSE)))</f>
        <v>0</v>
      </c>
      <c r="T4341" s="213">
        <f t="shared" si="245"/>
        <v>0</v>
      </c>
      <c r="U4341" s="572"/>
    </row>
    <row r="4342" spans="1:21" ht="14.15" customHeight="1">
      <c r="A4342" s="231">
        <v>4342</v>
      </c>
      <c r="B4342" s="262" t="s">
        <v>98</v>
      </c>
      <c r="C4342" s="199" t="s">
        <v>3775</v>
      </c>
      <c r="D4342" s="199" t="s">
        <v>2497</v>
      </c>
      <c r="E4342" s="199" t="s">
        <v>3843</v>
      </c>
      <c r="F4342" s="199" t="s">
        <v>176</v>
      </c>
      <c r="G4342" s="199" t="s">
        <v>177</v>
      </c>
      <c r="H4342" s="199" t="s">
        <v>3903</v>
      </c>
      <c r="I4342" s="200" t="s">
        <v>143</v>
      </c>
      <c r="J4342" s="199" t="s">
        <v>222</v>
      </c>
      <c r="K4342" s="199" t="s">
        <v>223</v>
      </c>
      <c r="L4342" s="199" t="s">
        <v>461</v>
      </c>
      <c r="M4342" s="199" t="s">
        <v>143</v>
      </c>
      <c r="N4342" s="201">
        <v>8.7100000000000009</v>
      </c>
      <c r="O4342" s="202"/>
      <c r="P4342" s="202"/>
      <c r="Q4342" s="203">
        <f t="shared" si="243"/>
        <v>0</v>
      </c>
      <c r="R4342" s="203">
        <f t="shared" si="244"/>
        <v>0</v>
      </c>
      <c r="S4342" s="213">
        <f>IF(M4342="nvt",0,IF(O4342&gt;0,VLOOKUP(M4342,'3-Productie normen'!A:K,VLOOKUP(O4342,'3-Productie normen'!$B$34:$C$35,2,FALSE),FALSE)))</f>
        <v>0</v>
      </c>
      <c r="T4342" s="213">
        <f t="shared" si="245"/>
        <v>0</v>
      </c>
      <c r="U4342" s="572"/>
    </row>
    <row r="4343" spans="1:21" ht="14.15" customHeight="1">
      <c r="A4343" s="231">
        <v>4343</v>
      </c>
      <c r="B4343" s="262" t="s">
        <v>98</v>
      </c>
      <c r="C4343" s="199" t="s">
        <v>3775</v>
      </c>
      <c r="D4343" s="199" t="s">
        <v>2497</v>
      </c>
      <c r="E4343" s="199" t="s">
        <v>3843</v>
      </c>
      <c r="F4343" s="199" t="s">
        <v>176</v>
      </c>
      <c r="G4343" s="199" t="s">
        <v>177</v>
      </c>
      <c r="H4343" s="199" t="s">
        <v>3904</v>
      </c>
      <c r="I4343" s="200" t="s">
        <v>143</v>
      </c>
      <c r="J4343" s="199" t="s">
        <v>222</v>
      </c>
      <c r="K4343" s="199" t="s">
        <v>223</v>
      </c>
      <c r="L4343" s="199" t="s">
        <v>461</v>
      </c>
      <c r="M4343" s="199" t="s">
        <v>143</v>
      </c>
      <c r="N4343" s="201">
        <v>1.7575000000000001</v>
      </c>
      <c r="O4343" s="202"/>
      <c r="P4343" s="202"/>
      <c r="Q4343" s="203">
        <f t="shared" si="243"/>
        <v>0</v>
      </c>
      <c r="R4343" s="203">
        <f t="shared" si="244"/>
        <v>0</v>
      </c>
      <c r="S4343" s="213">
        <f>IF(M4343="nvt",0,IF(O4343&gt;0,VLOOKUP(M4343,'3-Productie normen'!A:K,VLOOKUP(O4343,'3-Productie normen'!$B$34:$C$35,2,FALSE),FALSE)))</f>
        <v>0</v>
      </c>
      <c r="T4343" s="213">
        <f t="shared" si="245"/>
        <v>0</v>
      </c>
      <c r="U4343" s="572"/>
    </row>
    <row r="4344" spans="1:21" ht="14.15" customHeight="1">
      <c r="A4344" s="231">
        <v>4344</v>
      </c>
      <c r="B4344" s="262" t="s">
        <v>98</v>
      </c>
      <c r="C4344" s="199" t="s">
        <v>3775</v>
      </c>
      <c r="D4344" s="199" t="s">
        <v>2497</v>
      </c>
      <c r="E4344" s="199" t="s">
        <v>3843</v>
      </c>
      <c r="F4344" s="199" t="s">
        <v>176</v>
      </c>
      <c r="G4344" s="199" t="s">
        <v>177</v>
      </c>
      <c r="H4344" s="199" t="s">
        <v>3905</v>
      </c>
      <c r="I4344" s="200" t="s">
        <v>143</v>
      </c>
      <c r="J4344" s="199" t="s">
        <v>222</v>
      </c>
      <c r="K4344" s="199" t="s">
        <v>223</v>
      </c>
      <c r="L4344" s="199" t="s">
        <v>461</v>
      </c>
      <c r="M4344" s="199" t="s">
        <v>143</v>
      </c>
      <c r="N4344" s="201">
        <v>17.602499999999999</v>
      </c>
      <c r="O4344" s="202"/>
      <c r="P4344" s="202"/>
      <c r="Q4344" s="203">
        <f t="shared" si="243"/>
        <v>0</v>
      </c>
      <c r="R4344" s="203">
        <f t="shared" si="244"/>
        <v>0</v>
      </c>
      <c r="S4344" s="213">
        <f>IF(M4344="nvt",0,IF(O4344&gt;0,VLOOKUP(M4344,'3-Productie normen'!A:K,VLOOKUP(O4344,'3-Productie normen'!$B$34:$C$35,2,FALSE),FALSE)))</f>
        <v>0</v>
      </c>
      <c r="T4344" s="213">
        <f t="shared" si="245"/>
        <v>0</v>
      </c>
      <c r="U4344" s="572"/>
    </row>
    <row r="4345" spans="1:21" ht="14.15" customHeight="1">
      <c r="A4345" s="232">
        <v>4345</v>
      </c>
      <c r="B4345" s="262" t="s">
        <v>98</v>
      </c>
      <c r="C4345" s="199" t="s">
        <v>3775</v>
      </c>
      <c r="D4345" s="199" t="s">
        <v>2497</v>
      </c>
      <c r="E4345" s="199" t="s">
        <v>3843</v>
      </c>
      <c r="F4345" s="199" t="s">
        <v>176</v>
      </c>
      <c r="G4345" s="199" t="s">
        <v>177</v>
      </c>
      <c r="H4345" s="199" t="s">
        <v>3906</v>
      </c>
      <c r="I4345" s="200" t="s">
        <v>143</v>
      </c>
      <c r="J4345" s="199" t="s">
        <v>222</v>
      </c>
      <c r="K4345" s="199" t="s">
        <v>237</v>
      </c>
      <c r="L4345" s="199" t="s">
        <v>461</v>
      </c>
      <c r="M4345" s="199" t="s">
        <v>143</v>
      </c>
      <c r="N4345" s="201">
        <v>182.28280000000001</v>
      </c>
      <c r="O4345" s="202"/>
      <c r="P4345" s="202"/>
      <c r="Q4345" s="203">
        <f t="shared" ref="Q4345" si="246">IF(O4345="nvt",0,IF(O4345&gt;0,S4345*N4345,0))</f>
        <v>0</v>
      </c>
      <c r="R4345" s="203">
        <f t="shared" ref="R4345" si="247">IF(P4345&gt;0,T4345*N4345,0)</f>
        <v>0</v>
      </c>
      <c r="S4345" s="213">
        <f>IF(M4345="nvt",0,IF(O4345&gt;0,VLOOKUP(M4345,'3-Productie normen'!A:K,VLOOKUP(O4345,'3-Productie normen'!$B$34:$C$35,2,FALSE),FALSE)))</f>
        <v>0</v>
      </c>
      <c r="T4345" s="213">
        <f t="shared" ref="T4345" si="248">IF(P4345&gt;0,S4345*$T$8,0)</f>
        <v>0</v>
      </c>
      <c r="U4345" s="572"/>
    </row>
    <row r="4346" spans="1:21" ht="14.15" customHeight="1">
      <c r="A4346" s="231">
        <v>4346</v>
      </c>
      <c r="B4346" s="262" t="s">
        <v>98</v>
      </c>
      <c r="C4346" s="199" t="s">
        <v>3775</v>
      </c>
      <c r="D4346" s="199" t="s">
        <v>2497</v>
      </c>
      <c r="E4346" s="199" t="s">
        <v>3843</v>
      </c>
      <c r="F4346" s="199" t="s">
        <v>176</v>
      </c>
      <c r="G4346" s="199" t="s">
        <v>177</v>
      </c>
      <c r="H4346" s="199" t="s">
        <v>3907</v>
      </c>
      <c r="I4346" s="200" t="s">
        <v>143</v>
      </c>
      <c r="J4346" s="199" t="s">
        <v>209</v>
      </c>
      <c r="K4346" s="199" t="s">
        <v>215</v>
      </c>
      <c r="L4346" s="199" t="s">
        <v>461</v>
      </c>
      <c r="M4346" s="199" t="s">
        <v>143</v>
      </c>
      <c r="N4346" s="201">
        <v>5</v>
      </c>
      <c r="O4346" s="202"/>
      <c r="P4346" s="202"/>
      <c r="Q4346" s="203">
        <f t="shared" ref="Q4346:Q4409" si="249">IF(O4346="nvt",0,IF(O4346&gt;0,S4346*N4346,0))</f>
        <v>0</v>
      </c>
      <c r="R4346" s="203">
        <f t="shared" ref="R4346:R4409" si="250">IF(P4346&gt;0,T4346*N4346,0)</f>
        <v>0</v>
      </c>
      <c r="S4346" s="213">
        <f>IF(M4346="nvt",0,IF(O4346&gt;0,VLOOKUP(M4346,'3-Productie normen'!A:K,VLOOKUP(O4346,'3-Productie normen'!$B$34:$C$35,2,FALSE),FALSE)))</f>
        <v>0</v>
      </c>
      <c r="T4346" s="213">
        <f t="shared" ref="T4346:T4409" si="251">IF(P4346&gt;0,S4346*$T$8,0)</f>
        <v>0</v>
      </c>
      <c r="U4346" s="572"/>
    </row>
    <row r="4347" spans="1:21" ht="14.15" customHeight="1">
      <c r="A4347" s="231">
        <v>4347</v>
      </c>
      <c r="B4347" s="262" t="s">
        <v>98</v>
      </c>
      <c r="C4347" s="199" t="s">
        <v>3775</v>
      </c>
      <c r="D4347" s="199" t="s">
        <v>2497</v>
      </c>
      <c r="E4347" s="199" t="s">
        <v>3843</v>
      </c>
      <c r="F4347" s="199" t="s">
        <v>176</v>
      </c>
      <c r="G4347" s="199" t="s">
        <v>177</v>
      </c>
      <c r="H4347" s="199" t="s">
        <v>3908</v>
      </c>
      <c r="I4347" s="200" t="s">
        <v>143</v>
      </c>
      <c r="J4347" s="199" t="s">
        <v>222</v>
      </c>
      <c r="K4347" s="199" t="s">
        <v>237</v>
      </c>
      <c r="L4347" s="199" t="s">
        <v>461</v>
      </c>
      <c r="M4347" s="199" t="s">
        <v>143</v>
      </c>
      <c r="N4347" s="201">
        <v>50.095100000000002</v>
      </c>
      <c r="O4347" s="202"/>
      <c r="P4347" s="202"/>
      <c r="Q4347" s="203">
        <f t="shared" si="249"/>
        <v>0</v>
      </c>
      <c r="R4347" s="203">
        <f t="shared" si="250"/>
        <v>0</v>
      </c>
      <c r="S4347" s="213">
        <f>IF(M4347="nvt",0,IF(O4347&gt;0,VLOOKUP(M4347,'3-Productie normen'!A:K,VLOOKUP(O4347,'3-Productie normen'!$B$34:$C$35,2,FALSE),FALSE)))</f>
        <v>0</v>
      </c>
      <c r="T4347" s="213">
        <f t="shared" si="251"/>
        <v>0</v>
      </c>
      <c r="U4347" s="572"/>
    </row>
    <row r="4348" spans="1:21" ht="14.15" customHeight="1">
      <c r="A4348" s="231">
        <v>4348</v>
      </c>
      <c r="B4348" s="262" t="s">
        <v>98</v>
      </c>
      <c r="C4348" s="199" t="s">
        <v>3775</v>
      </c>
      <c r="D4348" s="199" t="s">
        <v>2497</v>
      </c>
      <c r="E4348" s="199" t="s">
        <v>3843</v>
      </c>
      <c r="F4348" s="199" t="s">
        <v>176</v>
      </c>
      <c r="G4348" s="199" t="s">
        <v>177</v>
      </c>
      <c r="H4348" s="199" t="s">
        <v>3909</v>
      </c>
      <c r="I4348" s="200" t="s">
        <v>143</v>
      </c>
      <c r="J4348" s="199" t="s">
        <v>209</v>
      </c>
      <c r="K4348" s="199" t="s">
        <v>210</v>
      </c>
      <c r="L4348" s="199" t="s">
        <v>143</v>
      </c>
      <c r="M4348" s="199" t="s">
        <v>143</v>
      </c>
      <c r="N4348" s="201">
        <v>2.4</v>
      </c>
      <c r="O4348" s="202"/>
      <c r="P4348" s="202"/>
      <c r="Q4348" s="203">
        <f t="shared" si="249"/>
        <v>0</v>
      </c>
      <c r="R4348" s="203">
        <f t="shared" si="250"/>
        <v>0</v>
      </c>
      <c r="S4348" s="213">
        <f>IF(M4348="nvt",0,IF(O4348&gt;0,VLOOKUP(M4348,'3-Productie normen'!A:K,VLOOKUP(O4348,'3-Productie normen'!$B$34:$C$35,2,FALSE),FALSE)))</f>
        <v>0</v>
      </c>
      <c r="T4348" s="213">
        <f t="shared" si="251"/>
        <v>0</v>
      </c>
      <c r="U4348" s="572"/>
    </row>
    <row r="4349" spans="1:21" ht="14.15" customHeight="1">
      <c r="A4349" s="231">
        <v>4349</v>
      </c>
      <c r="B4349" s="262" t="s">
        <v>98</v>
      </c>
      <c r="C4349" s="199" t="s">
        <v>3775</v>
      </c>
      <c r="D4349" s="199" t="s">
        <v>2497</v>
      </c>
      <c r="E4349" s="199" t="s">
        <v>3843</v>
      </c>
      <c r="F4349" s="199" t="s">
        <v>176</v>
      </c>
      <c r="G4349" s="199" t="s">
        <v>177</v>
      </c>
      <c r="H4349" s="199" t="s">
        <v>3910</v>
      </c>
      <c r="I4349" s="200" t="s">
        <v>143</v>
      </c>
      <c r="J4349" s="199" t="s">
        <v>209</v>
      </c>
      <c r="K4349" s="199" t="s">
        <v>210</v>
      </c>
      <c r="L4349" s="199" t="s">
        <v>143</v>
      </c>
      <c r="M4349" s="199" t="s">
        <v>143</v>
      </c>
      <c r="N4349" s="201">
        <v>19.37</v>
      </c>
      <c r="O4349" s="202"/>
      <c r="P4349" s="202"/>
      <c r="Q4349" s="203">
        <f t="shared" si="249"/>
        <v>0</v>
      </c>
      <c r="R4349" s="203">
        <f t="shared" si="250"/>
        <v>0</v>
      </c>
      <c r="S4349" s="213">
        <f>IF(M4349="nvt",0,IF(O4349&gt;0,VLOOKUP(M4349,'3-Productie normen'!A:K,VLOOKUP(O4349,'3-Productie normen'!$B$34:$C$35,2,FALSE),FALSE)))</f>
        <v>0</v>
      </c>
      <c r="T4349" s="213">
        <f t="shared" si="251"/>
        <v>0</v>
      </c>
      <c r="U4349" s="572"/>
    </row>
    <row r="4350" spans="1:21" ht="14.15" customHeight="1">
      <c r="A4350" s="231">
        <v>4350</v>
      </c>
      <c r="B4350" s="262" t="s">
        <v>98</v>
      </c>
      <c r="C4350" s="199" t="s">
        <v>3775</v>
      </c>
      <c r="D4350" s="199" t="s">
        <v>2497</v>
      </c>
      <c r="E4350" s="199" t="s">
        <v>3843</v>
      </c>
      <c r="F4350" s="199" t="s">
        <v>176</v>
      </c>
      <c r="G4350" s="199" t="s">
        <v>177</v>
      </c>
      <c r="H4350" s="199" t="s">
        <v>3911</v>
      </c>
      <c r="I4350" s="200" t="s">
        <v>123</v>
      </c>
      <c r="J4350" s="199" t="s">
        <v>222</v>
      </c>
      <c r="K4350" s="199" t="s">
        <v>237</v>
      </c>
      <c r="L4350" s="199" t="s">
        <v>261</v>
      </c>
      <c r="M4350" s="199" t="s">
        <v>122</v>
      </c>
      <c r="N4350" s="201">
        <v>61.825299999999999</v>
      </c>
      <c r="O4350" s="202" t="s">
        <v>81</v>
      </c>
      <c r="P4350" s="202"/>
      <c r="Q4350" s="203">
        <f t="shared" si="249"/>
        <v>0</v>
      </c>
      <c r="R4350" s="203">
        <f t="shared" si="250"/>
        <v>0</v>
      </c>
      <c r="S4350" s="213">
        <f>IF(M4350="nvt",0,IF(O4350&gt;0,VLOOKUP(M4350,'3-Productie normen'!A:K,VLOOKUP(O4350,'3-Productie normen'!$B$34:$C$35,2,FALSE),FALSE)))</f>
        <v>0</v>
      </c>
      <c r="T4350" s="213">
        <f t="shared" si="251"/>
        <v>0</v>
      </c>
      <c r="U4350" s="572"/>
    </row>
    <row r="4351" spans="1:21" ht="14.15" customHeight="1">
      <c r="A4351" s="231">
        <v>4351</v>
      </c>
      <c r="B4351" s="262" t="s">
        <v>98</v>
      </c>
      <c r="C4351" s="199" t="s">
        <v>3775</v>
      </c>
      <c r="D4351" s="199" t="s">
        <v>2497</v>
      </c>
      <c r="E4351" s="199" t="s">
        <v>3843</v>
      </c>
      <c r="F4351" s="199" t="s">
        <v>176</v>
      </c>
      <c r="G4351" s="199" t="s">
        <v>177</v>
      </c>
      <c r="H4351" s="199" t="s">
        <v>3912</v>
      </c>
      <c r="I4351" s="200" t="s">
        <v>127</v>
      </c>
      <c r="J4351" s="199" t="s">
        <v>379</v>
      </c>
      <c r="K4351" s="199" t="s">
        <v>379</v>
      </c>
      <c r="L4351" s="199" t="s">
        <v>253</v>
      </c>
      <c r="M4351" s="199" t="s">
        <v>128</v>
      </c>
      <c r="N4351" s="201">
        <v>130.8503</v>
      </c>
      <c r="O4351" s="202">
        <v>255</v>
      </c>
      <c r="P4351" s="202"/>
      <c r="Q4351" s="203">
        <f t="shared" si="249"/>
        <v>0</v>
      </c>
      <c r="R4351" s="203">
        <f t="shared" si="250"/>
        <v>0</v>
      </c>
      <c r="S4351" s="213">
        <f>IF(M4351="nvt",0,IF(O4351&gt;0,VLOOKUP(M4351,'3-Productie normen'!A:K,VLOOKUP(O4351,'3-Productie normen'!$B$34:$C$35,2,FALSE),FALSE)))</f>
        <v>0</v>
      </c>
      <c r="T4351" s="213">
        <f t="shared" si="251"/>
        <v>0</v>
      </c>
      <c r="U4351" s="572"/>
    </row>
    <row r="4352" spans="1:21" ht="14.15" customHeight="1">
      <c r="A4352" s="231">
        <v>4352</v>
      </c>
      <c r="B4352" s="262" t="s">
        <v>98</v>
      </c>
      <c r="C4352" s="199" t="s">
        <v>3775</v>
      </c>
      <c r="D4352" s="199" t="s">
        <v>2497</v>
      </c>
      <c r="E4352" s="199" t="s">
        <v>3843</v>
      </c>
      <c r="F4352" s="199" t="s">
        <v>176</v>
      </c>
      <c r="G4352" s="199" t="s">
        <v>177</v>
      </c>
      <c r="H4352" s="199" t="s">
        <v>3913</v>
      </c>
      <c r="I4352" s="200" t="s">
        <v>123</v>
      </c>
      <c r="J4352" s="199" t="s">
        <v>222</v>
      </c>
      <c r="K4352" s="199" t="s">
        <v>211</v>
      </c>
      <c r="L4352" s="199" t="s">
        <v>261</v>
      </c>
      <c r="M4352" s="199" t="s">
        <v>122</v>
      </c>
      <c r="N4352" s="201">
        <v>216.93</v>
      </c>
      <c r="O4352" s="202" t="s">
        <v>81</v>
      </c>
      <c r="P4352" s="202"/>
      <c r="Q4352" s="203">
        <f t="shared" si="249"/>
        <v>0</v>
      </c>
      <c r="R4352" s="203">
        <f t="shared" si="250"/>
        <v>0</v>
      </c>
      <c r="S4352" s="213">
        <f>IF(M4352="nvt",0,IF(O4352&gt;0,VLOOKUP(M4352,'3-Productie normen'!A:K,VLOOKUP(O4352,'3-Productie normen'!$B$34:$C$35,2,FALSE),FALSE)))</f>
        <v>0</v>
      </c>
      <c r="T4352" s="213">
        <f t="shared" si="251"/>
        <v>0</v>
      </c>
      <c r="U4352" s="572"/>
    </row>
    <row r="4353" spans="1:21" ht="14.15" customHeight="1">
      <c r="A4353" s="232">
        <v>4353</v>
      </c>
      <c r="B4353" s="262" t="s">
        <v>98</v>
      </c>
      <c r="C4353" s="199" t="s">
        <v>3775</v>
      </c>
      <c r="D4353" s="199" t="s">
        <v>2497</v>
      </c>
      <c r="E4353" s="199" t="s">
        <v>3843</v>
      </c>
      <c r="F4353" s="199" t="s">
        <v>176</v>
      </c>
      <c r="G4353" s="199" t="s">
        <v>177</v>
      </c>
      <c r="H4353" s="199" t="s">
        <v>3914</v>
      </c>
      <c r="I4353" s="200" t="s">
        <v>127</v>
      </c>
      <c r="J4353" s="199" t="s">
        <v>1010</v>
      </c>
      <c r="K4353" s="199" t="s">
        <v>1010</v>
      </c>
      <c r="L4353" s="199" t="s">
        <v>253</v>
      </c>
      <c r="M4353" s="199" t="s">
        <v>128</v>
      </c>
      <c r="N4353" s="201">
        <v>243.9331</v>
      </c>
      <c r="O4353" s="202">
        <v>255</v>
      </c>
      <c r="P4353" s="202"/>
      <c r="Q4353" s="203">
        <f t="shared" si="249"/>
        <v>0</v>
      </c>
      <c r="R4353" s="203">
        <f t="shared" si="250"/>
        <v>0</v>
      </c>
      <c r="S4353" s="213">
        <f>IF(M4353="nvt",0,IF(O4353&gt;0,VLOOKUP(M4353,'3-Productie normen'!A:K,VLOOKUP(O4353,'3-Productie normen'!$B$34:$C$35,2,FALSE),FALSE)))</f>
        <v>0</v>
      </c>
      <c r="T4353" s="213">
        <f t="shared" si="251"/>
        <v>0</v>
      </c>
      <c r="U4353" s="572"/>
    </row>
    <row r="4354" spans="1:21" ht="14.15" customHeight="1">
      <c r="A4354" s="231">
        <v>4354</v>
      </c>
      <c r="B4354" s="262" t="s">
        <v>98</v>
      </c>
      <c r="C4354" s="199" t="s">
        <v>3775</v>
      </c>
      <c r="D4354" s="199" t="s">
        <v>2497</v>
      </c>
      <c r="E4354" s="199" t="s">
        <v>3843</v>
      </c>
      <c r="F4354" s="199" t="s">
        <v>176</v>
      </c>
      <c r="G4354" s="199" t="s">
        <v>177</v>
      </c>
      <c r="H4354" s="199" t="s">
        <v>3915</v>
      </c>
      <c r="I4354" s="200" t="s">
        <v>127</v>
      </c>
      <c r="J4354" s="199" t="s">
        <v>1010</v>
      </c>
      <c r="K4354" s="199" t="s">
        <v>1010</v>
      </c>
      <c r="L4354" s="199" t="s">
        <v>253</v>
      </c>
      <c r="M4354" s="199" t="s">
        <v>128</v>
      </c>
      <c r="N4354" s="201">
        <v>59.886899999999997</v>
      </c>
      <c r="O4354" s="202">
        <v>255</v>
      </c>
      <c r="P4354" s="202"/>
      <c r="Q4354" s="203">
        <f t="shared" si="249"/>
        <v>0</v>
      </c>
      <c r="R4354" s="203">
        <f t="shared" si="250"/>
        <v>0</v>
      </c>
      <c r="S4354" s="213">
        <f>IF(M4354="nvt",0,IF(O4354&gt;0,VLOOKUP(M4354,'3-Productie normen'!A:K,VLOOKUP(O4354,'3-Productie normen'!$B$34:$C$35,2,FALSE),FALSE)))</f>
        <v>0</v>
      </c>
      <c r="T4354" s="213">
        <f t="shared" si="251"/>
        <v>0</v>
      </c>
      <c r="U4354" s="572"/>
    </row>
    <row r="4355" spans="1:21" ht="14.15" customHeight="1">
      <c r="A4355" s="231">
        <v>4355</v>
      </c>
      <c r="B4355" s="262" t="s">
        <v>98</v>
      </c>
      <c r="C4355" s="199" t="s">
        <v>3775</v>
      </c>
      <c r="D4355" s="199" t="s">
        <v>2497</v>
      </c>
      <c r="E4355" s="199" t="s">
        <v>3843</v>
      </c>
      <c r="F4355" s="199" t="s">
        <v>176</v>
      </c>
      <c r="G4355" s="199" t="s">
        <v>177</v>
      </c>
      <c r="H4355" s="199" t="s">
        <v>3916</v>
      </c>
      <c r="I4355" s="207" t="s">
        <v>123</v>
      </c>
      <c r="J4355" s="199" t="s">
        <v>179</v>
      </c>
      <c r="K4355" s="199" t="s">
        <v>187</v>
      </c>
      <c r="L4355" s="199" t="s">
        <v>261</v>
      </c>
      <c r="M4355" s="199" t="s">
        <v>141</v>
      </c>
      <c r="N4355" s="201">
        <v>4.42</v>
      </c>
      <c r="O4355" s="202" t="s">
        <v>81</v>
      </c>
      <c r="P4355" s="202"/>
      <c r="Q4355" s="203">
        <f t="shared" si="249"/>
        <v>0</v>
      </c>
      <c r="R4355" s="203">
        <f t="shared" si="250"/>
        <v>0</v>
      </c>
      <c r="S4355" s="213">
        <f>IF(M4355="nvt",0,IF(O4355&gt;0,VLOOKUP(M4355,'3-Productie normen'!A:K,VLOOKUP(O4355,'3-Productie normen'!$B$34:$C$35,2,FALSE),FALSE)))</f>
        <v>0</v>
      </c>
      <c r="T4355" s="213">
        <f t="shared" si="251"/>
        <v>0</v>
      </c>
      <c r="U4355" s="572"/>
    </row>
    <row r="4356" spans="1:21" ht="14.15" customHeight="1">
      <c r="A4356" s="231">
        <v>4356</v>
      </c>
      <c r="B4356" s="262" t="s">
        <v>98</v>
      </c>
      <c r="C4356" s="199" t="s">
        <v>3775</v>
      </c>
      <c r="D4356" s="199" t="s">
        <v>2497</v>
      </c>
      <c r="E4356" s="199" t="s">
        <v>3843</v>
      </c>
      <c r="F4356" s="199" t="s">
        <v>176</v>
      </c>
      <c r="G4356" s="199" t="s">
        <v>177</v>
      </c>
      <c r="H4356" s="199" t="s">
        <v>3917</v>
      </c>
      <c r="I4356" s="207" t="s">
        <v>123</v>
      </c>
      <c r="J4356" s="199" t="s">
        <v>179</v>
      </c>
      <c r="K4356" s="199" t="s">
        <v>1240</v>
      </c>
      <c r="L4356" s="199" t="s">
        <v>261</v>
      </c>
      <c r="M4356" s="199" t="s">
        <v>141</v>
      </c>
      <c r="N4356" s="201">
        <v>8.9499999999999993</v>
      </c>
      <c r="O4356" s="202" t="s">
        <v>81</v>
      </c>
      <c r="P4356" s="202"/>
      <c r="Q4356" s="203">
        <f t="shared" si="249"/>
        <v>0</v>
      </c>
      <c r="R4356" s="203">
        <f t="shared" si="250"/>
        <v>0</v>
      </c>
      <c r="S4356" s="213">
        <f>IF(M4356="nvt",0,IF(O4356&gt;0,VLOOKUP(M4356,'3-Productie normen'!A:K,VLOOKUP(O4356,'3-Productie normen'!$B$34:$C$35,2,FALSE),FALSE)))</f>
        <v>0</v>
      </c>
      <c r="T4356" s="213">
        <f t="shared" si="251"/>
        <v>0</v>
      </c>
      <c r="U4356" s="572"/>
    </row>
    <row r="4357" spans="1:21" ht="14.15" customHeight="1">
      <c r="A4357" s="231">
        <v>4357</v>
      </c>
      <c r="B4357" s="262" t="s">
        <v>98</v>
      </c>
      <c r="C4357" s="199" t="s">
        <v>3775</v>
      </c>
      <c r="D4357" s="199" t="s">
        <v>2497</v>
      </c>
      <c r="E4357" s="199" t="s">
        <v>3843</v>
      </c>
      <c r="F4357" s="199" t="s">
        <v>176</v>
      </c>
      <c r="G4357" s="199" t="s">
        <v>177</v>
      </c>
      <c r="H4357" s="199" t="s">
        <v>3918</v>
      </c>
      <c r="I4357" s="207" t="s">
        <v>123</v>
      </c>
      <c r="J4357" s="199" t="s">
        <v>179</v>
      </c>
      <c r="K4357" s="199" t="s">
        <v>187</v>
      </c>
      <c r="L4357" s="199" t="s">
        <v>261</v>
      </c>
      <c r="M4357" s="199" t="s">
        <v>141</v>
      </c>
      <c r="N4357" s="201">
        <v>4.42</v>
      </c>
      <c r="O4357" s="202" t="s">
        <v>81</v>
      </c>
      <c r="P4357" s="202"/>
      <c r="Q4357" s="203">
        <f t="shared" si="249"/>
        <v>0</v>
      </c>
      <c r="R4357" s="203">
        <f t="shared" si="250"/>
        <v>0</v>
      </c>
      <c r="S4357" s="213">
        <f>IF(M4357="nvt",0,IF(O4357&gt;0,VLOOKUP(M4357,'3-Productie normen'!A:K,VLOOKUP(O4357,'3-Productie normen'!$B$34:$C$35,2,FALSE),FALSE)))</f>
        <v>0</v>
      </c>
      <c r="T4357" s="213">
        <f t="shared" si="251"/>
        <v>0</v>
      </c>
      <c r="U4357" s="572"/>
    </row>
    <row r="4358" spans="1:21" ht="14.15" customHeight="1">
      <c r="A4358" s="231">
        <v>4358</v>
      </c>
      <c r="B4358" s="262" t="s">
        <v>98</v>
      </c>
      <c r="C4358" s="199" t="s">
        <v>3775</v>
      </c>
      <c r="D4358" s="199" t="s">
        <v>2497</v>
      </c>
      <c r="E4358" s="199" t="s">
        <v>3843</v>
      </c>
      <c r="F4358" s="199" t="s">
        <v>176</v>
      </c>
      <c r="G4358" s="199" t="s">
        <v>177</v>
      </c>
      <c r="H4358" s="199" t="s">
        <v>3919</v>
      </c>
      <c r="I4358" s="207" t="s">
        <v>123</v>
      </c>
      <c r="J4358" s="199" t="s">
        <v>179</v>
      </c>
      <c r="K4358" s="199" t="s">
        <v>187</v>
      </c>
      <c r="L4358" s="199" t="s">
        <v>261</v>
      </c>
      <c r="M4358" s="199" t="s">
        <v>141</v>
      </c>
      <c r="N4358" s="201">
        <v>18.399999999999999</v>
      </c>
      <c r="O4358" s="202" t="s">
        <v>81</v>
      </c>
      <c r="P4358" s="202"/>
      <c r="Q4358" s="203">
        <f t="shared" si="249"/>
        <v>0</v>
      </c>
      <c r="R4358" s="203">
        <f t="shared" si="250"/>
        <v>0</v>
      </c>
      <c r="S4358" s="213">
        <f>IF(M4358="nvt",0,IF(O4358&gt;0,VLOOKUP(M4358,'3-Productie normen'!A:K,VLOOKUP(O4358,'3-Productie normen'!$B$34:$C$35,2,FALSE),FALSE)))</f>
        <v>0</v>
      </c>
      <c r="T4358" s="213">
        <f t="shared" si="251"/>
        <v>0</v>
      </c>
      <c r="U4358" s="572"/>
    </row>
    <row r="4359" spans="1:21" ht="14.15" customHeight="1">
      <c r="A4359" s="231">
        <v>4359</v>
      </c>
      <c r="B4359" s="262" t="s">
        <v>98</v>
      </c>
      <c r="C4359" s="199" t="s">
        <v>3775</v>
      </c>
      <c r="D4359" s="199" t="s">
        <v>2497</v>
      </c>
      <c r="E4359" s="199" t="s">
        <v>3843</v>
      </c>
      <c r="F4359" s="199" t="s">
        <v>176</v>
      </c>
      <c r="G4359" s="199" t="s">
        <v>177</v>
      </c>
      <c r="H4359" s="199" t="s">
        <v>3920</v>
      </c>
      <c r="I4359" s="200" t="s">
        <v>130</v>
      </c>
      <c r="J4359" s="199" t="s">
        <v>222</v>
      </c>
      <c r="K4359" s="199" t="s">
        <v>237</v>
      </c>
      <c r="L4359" s="199" t="s">
        <v>674</v>
      </c>
      <c r="M4359" s="199" t="s">
        <v>238</v>
      </c>
      <c r="N4359" s="201">
        <v>13.243600000000001</v>
      </c>
      <c r="O4359" s="202" t="s">
        <v>81</v>
      </c>
      <c r="P4359" s="202"/>
      <c r="Q4359" s="203">
        <f t="shared" si="249"/>
        <v>0</v>
      </c>
      <c r="R4359" s="203">
        <f t="shared" si="250"/>
        <v>0</v>
      </c>
      <c r="S4359" s="213">
        <f>IF(M4359="nvt",0,IF(O4359&gt;0,VLOOKUP(M4359,'3-Productie normen'!A:K,VLOOKUP(O4359,'3-Productie normen'!$B$34:$C$35,2,FALSE),FALSE)))</f>
        <v>0</v>
      </c>
      <c r="T4359" s="213">
        <f t="shared" si="251"/>
        <v>0</v>
      </c>
      <c r="U4359" s="572"/>
    </row>
    <row r="4360" spans="1:21" ht="14.15" customHeight="1">
      <c r="A4360" s="231">
        <v>4360</v>
      </c>
      <c r="B4360" s="262" t="s">
        <v>98</v>
      </c>
      <c r="C4360" s="199" t="s">
        <v>3775</v>
      </c>
      <c r="D4360" s="199" t="s">
        <v>2497</v>
      </c>
      <c r="E4360" s="199" t="s">
        <v>3843</v>
      </c>
      <c r="F4360" s="199" t="s">
        <v>176</v>
      </c>
      <c r="G4360" s="199" t="s">
        <v>177</v>
      </c>
      <c r="H4360" s="199" t="s">
        <v>3921</v>
      </c>
      <c r="I4360" s="200" t="s">
        <v>123</v>
      </c>
      <c r="J4360" s="199" t="s">
        <v>179</v>
      </c>
      <c r="K4360" s="199" t="s">
        <v>1240</v>
      </c>
      <c r="L4360" s="199" t="s">
        <v>261</v>
      </c>
      <c r="M4360" s="199" t="s">
        <v>122</v>
      </c>
      <c r="N4360" s="201">
        <v>12.966799999999999</v>
      </c>
      <c r="O4360" s="202" t="s">
        <v>81</v>
      </c>
      <c r="P4360" s="202"/>
      <c r="Q4360" s="203">
        <f t="shared" si="249"/>
        <v>0</v>
      </c>
      <c r="R4360" s="203">
        <f t="shared" si="250"/>
        <v>0</v>
      </c>
      <c r="S4360" s="213">
        <f>IF(M4360="nvt",0,IF(O4360&gt;0,VLOOKUP(M4360,'3-Productie normen'!A:K,VLOOKUP(O4360,'3-Productie normen'!$B$34:$C$35,2,FALSE),FALSE)))</f>
        <v>0</v>
      </c>
      <c r="T4360" s="213">
        <f t="shared" si="251"/>
        <v>0</v>
      </c>
      <c r="U4360" s="572"/>
    </row>
    <row r="4361" spans="1:21" ht="14.15" customHeight="1">
      <c r="A4361" s="232">
        <v>4361</v>
      </c>
      <c r="B4361" s="262" t="s">
        <v>98</v>
      </c>
      <c r="C4361" s="199" t="s">
        <v>3775</v>
      </c>
      <c r="D4361" s="199" t="s">
        <v>2497</v>
      </c>
      <c r="E4361" s="199" t="s">
        <v>3843</v>
      </c>
      <c r="F4361" s="199" t="s">
        <v>176</v>
      </c>
      <c r="G4361" s="199" t="s">
        <v>177</v>
      </c>
      <c r="H4361" s="199" t="s">
        <v>3922</v>
      </c>
      <c r="I4361" s="200" t="s">
        <v>245</v>
      </c>
      <c r="J4361" s="199" t="s">
        <v>255</v>
      </c>
      <c r="K4361" s="199" t="s">
        <v>256</v>
      </c>
      <c r="L4361" s="199" t="s">
        <v>261</v>
      </c>
      <c r="M4361" s="199" t="s">
        <v>143</v>
      </c>
      <c r="N4361" s="201">
        <v>12.967000000000001</v>
      </c>
      <c r="O4361" s="202"/>
      <c r="P4361" s="202"/>
      <c r="Q4361" s="203">
        <f t="shared" si="249"/>
        <v>0</v>
      </c>
      <c r="R4361" s="203">
        <f t="shared" si="250"/>
        <v>0</v>
      </c>
      <c r="S4361" s="213">
        <f>IF(M4361="nvt",0,IF(O4361&gt;0,VLOOKUP(M4361,'3-Productie normen'!A:K,VLOOKUP(O4361,'3-Productie normen'!$B$34:$C$35,2,FALSE),FALSE)))</f>
        <v>0</v>
      </c>
      <c r="T4361" s="213">
        <f t="shared" si="251"/>
        <v>0</v>
      </c>
      <c r="U4361" s="572"/>
    </row>
    <row r="4362" spans="1:21" ht="14.15" customHeight="1">
      <c r="A4362" s="231">
        <v>4362</v>
      </c>
      <c r="B4362" s="262" t="s">
        <v>98</v>
      </c>
      <c r="C4362" s="199" t="s">
        <v>3775</v>
      </c>
      <c r="D4362" s="199" t="s">
        <v>2497</v>
      </c>
      <c r="E4362" s="199" t="s">
        <v>3843</v>
      </c>
      <c r="F4362" s="199" t="s">
        <v>176</v>
      </c>
      <c r="G4362" s="199" t="s">
        <v>177</v>
      </c>
      <c r="H4362" s="199" t="s">
        <v>3923</v>
      </c>
      <c r="I4362" s="200" t="s">
        <v>245</v>
      </c>
      <c r="J4362" s="199" t="s">
        <v>179</v>
      </c>
      <c r="K4362" s="199" t="s">
        <v>235</v>
      </c>
      <c r="L4362" s="199" t="s">
        <v>253</v>
      </c>
      <c r="M4362" s="199" t="s">
        <v>143</v>
      </c>
      <c r="N4362" s="201">
        <v>24.375299999999999</v>
      </c>
      <c r="O4362" s="202"/>
      <c r="P4362" s="202"/>
      <c r="Q4362" s="203">
        <f t="shared" si="249"/>
        <v>0</v>
      </c>
      <c r="R4362" s="203">
        <f t="shared" si="250"/>
        <v>0</v>
      </c>
      <c r="S4362" s="213">
        <f>IF(M4362="nvt",0,IF(O4362&gt;0,VLOOKUP(M4362,'3-Productie normen'!A:K,VLOOKUP(O4362,'3-Productie normen'!$B$34:$C$35,2,FALSE),FALSE)))</f>
        <v>0</v>
      </c>
      <c r="T4362" s="213">
        <f t="shared" si="251"/>
        <v>0</v>
      </c>
      <c r="U4362" s="572"/>
    </row>
    <row r="4363" spans="1:21" ht="14.15" customHeight="1">
      <c r="A4363" s="231">
        <v>4363</v>
      </c>
      <c r="B4363" s="262" t="s">
        <v>98</v>
      </c>
      <c r="C4363" s="199" t="s">
        <v>3775</v>
      </c>
      <c r="D4363" s="199" t="s">
        <v>2497</v>
      </c>
      <c r="E4363" s="199" t="s">
        <v>3843</v>
      </c>
      <c r="F4363" s="199" t="s">
        <v>176</v>
      </c>
      <c r="G4363" s="199" t="s">
        <v>177</v>
      </c>
      <c r="H4363" s="199" t="s">
        <v>3924</v>
      </c>
      <c r="I4363" s="200" t="s">
        <v>245</v>
      </c>
      <c r="J4363" s="199" t="s">
        <v>255</v>
      </c>
      <c r="K4363" s="199" t="s">
        <v>256</v>
      </c>
      <c r="L4363" s="199" t="s">
        <v>253</v>
      </c>
      <c r="M4363" s="199" t="s">
        <v>143</v>
      </c>
      <c r="N4363" s="201">
        <v>21.573399999999999</v>
      </c>
      <c r="O4363" s="202"/>
      <c r="P4363" s="202"/>
      <c r="Q4363" s="203">
        <f t="shared" si="249"/>
        <v>0</v>
      </c>
      <c r="R4363" s="203">
        <f t="shared" si="250"/>
        <v>0</v>
      </c>
      <c r="S4363" s="213">
        <f>IF(M4363="nvt",0,IF(O4363&gt;0,VLOOKUP(M4363,'3-Productie normen'!A:K,VLOOKUP(O4363,'3-Productie normen'!$B$34:$C$35,2,FALSE),FALSE)))</f>
        <v>0</v>
      </c>
      <c r="T4363" s="213">
        <f t="shared" si="251"/>
        <v>0</v>
      </c>
      <c r="U4363" s="572"/>
    </row>
    <row r="4364" spans="1:21" ht="14.15" customHeight="1">
      <c r="A4364" s="231">
        <v>4364</v>
      </c>
      <c r="B4364" s="262" t="s">
        <v>98</v>
      </c>
      <c r="C4364" s="199" t="s">
        <v>3775</v>
      </c>
      <c r="D4364" s="199" t="s">
        <v>2497</v>
      </c>
      <c r="E4364" s="199" t="s">
        <v>3843</v>
      </c>
      <c r="F4364" s="199" t="s">
        <v>176</v>
      </c>
      <c r="G4364" s="199" t="s">
        <v>177</v>
      </c>
      <c r="H4364" s="199" t="s">
        <v>3925</v>
      </c>
      <c r="I4364" s="200" t="s">
        <v>130</v>
      </c>
      <c r="J4364" s="199" t="s">
        <v>222</v>
      </c>
      <c r="K4364" s="199" t="s">
        <v>237</v>
      </c>
      <c r="L4364" s="199" t="s">
        <v>253</v>
      </c>
      <c r="M4364" s="199" t="s">
        <v>238</v>
      </c>
      <c r="N4364" s="201">
        <v>44.6432</v>
      </c>
      <c r="O4364" s="202" t="s">
        <v>81</v>
      </c>
      <c r="P4364" s="202"/>
      <c r="Q4364" s="203">
        <f t="shared" si="249"/>
        <v>0</v>
      </c>
      <c r="R4364" s="203">
        <f t="shared" si="250"/>
        <v>0</v>
      </c>
      <c r="S4364" s="213">
        <f>IF(M4364="nvt",0,IF(O4364&gt;0,VLOOKUP(M4364,'3-Productie normen'!A:K,VLOOKUP(O4364,'3-Productie normen'!$B$34:$C$35,2,FALSE),FALSE)))</f>
        <v>0</v>
      </c>
      <c r="T4364" s="213">
        <f t="shared" si="251"/>
        <v>0</v>
      </c>
      <c r="U4364" s="572"/>
    </row>
    <row r="4365" spans="1:21" ht="14.15" customHeight="1">
      <c r="A4365" s="231">
        <v>4365</v>
      </c>
      <c r="B4365" s="262" t="s">
        <v>98</v>
      </c>
      <c r="C4365" s="199" t="s">
        <v>3775</v>
      </c>
      <c r="D4365" s="199" t="s">
        <v>2497</v>
      </c>
      <c r="E4365" s="199" t="s">
        <v>3843</v>
      </c>
      <c r="F4365" s="199" t="s">
        <v>176</v>
      </c>
      <c r="G4365" s="199" t="s">
        <v>177</v>
      </c>
      <c r="H4365" s="199" t="s">
        <v>3926</v>
      </c>
      <c r="I4365" s="200" t="s">
        <v>130</v>
      </c>
      <c r="J4365" s="199" t="s">
        <v>209</v>
      </c>
      <c r="K4365" s="199" t="s">
        <v>215</v>
      </c>
      <c r="L4365" s="199" t="s">
        <v>253</v>
      </c>
      <c r="M4365" s="199" t="s">
        <v>134</v>
      </c>
      <c r="N4365" s="201">
        <v>8.0500000000000007</v>
      </c>
      <c r="O4365" s="202" t="s">
        <v>81</v>
      </c>
      <c r="P4365" s="202"/>
      <c r="Q4365" s="203">
        <f t="shared" si="249"/>
        <v>0</v>
      </c>
      <c r="R4365" s="203">
        <f t="shared" si="250"/>
        <v>0</v>
      </c>
      <c r="S4365" s="213">
        <f>IF(M4365="nvt",0,IF(O4365&gt;0,VLOOKUP(M4365,'3-Productie normen'!A:K,VLOOKUP(O4365,'3-Productie normen'!$B$34:$C$35,2,FALSE),FALSE)))</f>
        <v>0</v>
      </c>
      <c r="T4365" s="213">
        <f t="shared" si="251"/>
        <v>0</v>
      </c>
      <c r="U4365" s="572"/>
    </row>
    <row r="4366" spans="1:21" ht="14.15" customHeight="1">
      <c r="A4366" s="231">
        <v>4366</v>
      </c>
      <c r="B4366" s="262" t="s">
        <v>98</v>
      </c>
      <c r="C4366" s="199" t="s">
        <v>3775</v>
      </c>
      <c r="D4366" s="199" t="s">
        <v>2497</v>
      </c>
      <c r="E4366" s="199" t="s">
        <v>3843</v>
      </c>
      <c r="F4366" s="199" t="s">
        <v>176</v>
      </c>
      <c r="G4366" s="199" t="s">
        <v>177</v>
      </c>
      <c r="H4366" s="199" t="s">
        <v>3927</v>
      </c>
      <c r="I4366" s="200" t="s">
        <v>127</v>
      </c>
      <c r="J4366" s="199" t="s">
        <v>1010</v>
      </c>
      <c r="K4366" s="199" t="s">
        <v>1010</v>
      </c>
      <c r="L4366" s="199" t="s">
        <v>253</v>
      </c>
      <c r="M4366" s="199" t="s">
        <v>128</v>
      </c>
      <c r="N4366" s="201">
        <v>29.077500000000001</v>
      </c>
      <c r="O4366" s="202">
        <v>255</v>
      </c>
      <c r="P4366" s="202"/>
      <c r="Q4366" s="203">
        <f t="shared" si="249"/>
        <v>0</v>
      </c>
      <c r="R4366" s="203">
        <f t="shared" si="250"/>
        <v>0</v>
      </c>
      <c r="S4366" s="213">
        <f>IF(M4366="nvt",0,IF(O4366&gt;0,VLOOKUP(M4366,'3-Productie normen'!A:K,VLOOKUP(O4366,'3-Productie normen'!$B$34:$C$35,2,FALSE),FALSE)))</f>
        <v>0</v>
      </c>
      <c r="T4366" s="213">
        <f t="shared" si="251"/>
        <v>0</v>
      </c>
      <c r="U4366" s="572"/>
    </row>
    <row r="4367" spans="1:21" ht="14.15" customHeight="1">
      <c r="A4367" s="231">
        <v>4367</v>
      </c>
      <c r="B4367" s="262" t="s">
        <v>98</v>
      </c>
      <c r="C4367" s="199" t="s">
        <v>3775</v>
      </c>
      <c r="D4367" s="199" t="s">
        <v>2497</v>
      </c>
      <c r="E4367" s="199" t="s">
        <v>3843</v>
      </c>
      <c r="F4367" s="199" t="s">
        <v>176</v>
      </c>
      <c r="G4367" s="199" t="s">
        <v>177</v>
      </c>
      <c r="H4367" s="199" t="s">
        <v>3928</v>
      </c>
      <c r="I4367" s="200" t="s">
        <v>127</v>
      </c>
      <c r="J4367" s="199" t="s">
        <v>1010</v>
      </c>
      <c r="K4367" s="199" t="s">
        <v>1010</v>
      </c>
      <c r="L4367" s="199" t="s">
        <v>253</v>
      </c>
      <c r="M4367" s="199" t="s">
        <v>128</v>
      </c>
      <c r="N4367" s="201">
        <v>107.458</v>
      </c>
      <c r="O4367" s="202">
        <v>255</v>
      </c>
      <c r="P4367" s="202"/>
      <c r="Q4367" s="203">
        <f t="shared" si="249"/>
        <v>0</v>
      </c>
      <c r="R4367" s="203">
        <f t="shared" si="250"/>
        <v>0</v>
      </c>
      <c r="S4367" s="213">
        <f>IF(M4367="nvt",0,IF(O4367&gt;0,VLOOKUP(M4367,'3-Productie normen'!A:K,VLOOKUP(O4367,'3-Productie normen'!$B$34:$C$35,2,FALSE),FALSE)))</f>
        <v>0</v>
      </c>
      <c r="T4367" s="213">
        <f t="shared" si="251"/>
        <v>0</v>
      </c>
      <c r="U4367" s="572"/>
    </row>
    <row r="4368" spans="1:21" ht="14.15" customHeight="1">
      <c r="A4368" s="231">
        <v>4368</v>
      </c>
      <c r="B4368" s="262" t="s">
        <v>98</v>
      </c>
      <c r="C4368" s="199" t="s">
        <v>3775</v>
      </c>
      <c r="D4368" s="199" t="s">
        <v>2497</v>
      </c>
      <c r="E4368" s="199" t="s">
        <v>3843</v>
      </c>
      <c r="F4368" s="199" t="s">
        <v>176</v>
      </c>
      <c r="G4368" s="199" t="s">
        <v>177</v>
      </c>
      <c r="H4368" s="199" t="s">
        <v>3929</v>
      </c>
      <c r="I4368" s="200" t="s">
        <v>143</v>
      </c>
      <c r="J4368" s="199" t="s">
        <v>209</v>
      </c>
      <c r="K4368" s="199" t="s">
        <v>213</v>
      </c>
      <c r="L4368" s="199" t="s">
        <v>143</v>
      </c>
      <c r="M4368" s="199" t="s">
        <v>143</v>
      </c>
      <c r="N4368" s="201">
        <v>13.074199999999999</v>
      </c>
      <c r="O4368" s="202"/>
      <c r="P4368" s="202"/>
      <c r="Q4368" s="203">
        <f t="shared" si="249"/>
        <v>0</v>
      </c>
      <c r="R4368" s="203">
        <f t="shared" si="250"/>
        <v>0</v>
      </c>
      <c r="S4368" s="213">
        <f>IF(M4368="nvt",0,IF(O4368&gt;0,VLOOKUP(M4368,'3-Productie normen'!A:K,VLOOKUP(O4368,'3-Productie normen'!$B$34:$C$35,2,FALSE),FALSE)))</f>
        <v>0</v>
      </c>
      <c r="T4368" s="213">
        <f t="shared" si="251"/>
        <v>0</v>
      </c>
      <c r="U4368" s="572"/>
    </row>
    <row r="4369" spans="1:41" ht="14.15" customHeight="1">
      <c r="A4369" s="232">
        <v>4369</v>
      </c>
      <c r="B4369" s="262" t="s">
        <v>98</v>
      </c>
      <c r="C4369" s="199" t="s">
        <v>3775</v>
      </c>
      <c r="D4369" s="199" t="s">
        <v>2497</v>
      </c>
      <c r="E4369" s="199" t="s">
        <v>3843</v>
      </c>
      <c r="F4369" s="199" t="s">
        <v>176</v>
      </c>
      <c r="G4369" s="199" t="s">
        <v>177</v>
      </c>
      <c r="H4369" s="199" t="s">
        <v>3930</v>
      </c>
      <c r="I4369" s="200" t="s">
        <v>133</v>
      </c>
      <c r="J4369" s="199" t="s">
        <v>222</v>
      </c>
      <c r="K4369" s="199" t="s">
        <v>223</v>
      </c>
      <c r="L4369" s="199" t="s">
        <v>253</v>
      </c>
      <c r="M4369" s="199" t="s">
        <v>138</v>
      </c>
      <c r="N4369" s="201">
        <v>10.125</v>
      </c>
      <c r="O4369" s="202" t="s">
        <v>81</v>
      </c>
      <c r="P4369" s="202"/>
      <c r="Q4369" s="203">
        <f t="shared" si="249"/>
        <v>0</v>
      </c>
      <c r="R4369" s="203">
        <f t="shared" si="250"/>
        <v>0</v>
      </c>
      <c r="S4369" s="213">
        <f>IF(M4369="nvt",0,IF(O4369&gt;0,VLOOKUP(M4369,'3-Productie normen'!A:K,VLOOKUP(O4369,'3-Productie normen'!$B$34:$C$35,2,FALSE),FALSE)))</f>
        <v>0</v>
      </c>
      <c r="T4369" s="213">
        <f t="shared" si="251"/>
        <v>0</v>
      </c>
      <c r="U4369" s="572"/>
    </row>
    <row r="4370" spans="1:41" ht="14.15" customHeight="1">
      <c r="A4370" s="231">
        <v>4370</v>
      </c>
      <c r="B4370" s="262" t="s">
        <v>98</v>
      </c>
      <c r="C4370" s="199" t="s">
        <v>3775</v>
      </c>
      <c r="D4370" s="199" t="s">
        <v>2497</v>
      </c>
      <c r="E4370" s="199" t="s">
        <v>3931</v>
      </c>
      <c r="F4370" s="199" t="s">
        <v>176</v>
      </c>
      <c r="G4370" s="199" t="s">
        <v>177</v>
      </c>
      <c r="H4370" s="199" t="s">
        <v>3932</v>
      </c>
      <c r="I4370" s="200" t="s">
        <v>123</v>
      </c>
      <c r="J4370" s="199" t="s">
        <v>179</v>
      </c>
      <c r="K4370" s="212" t="s">
        <v>179</v>
      </c>
      <c r="L4370" s="199" t="s">
        <v>261</v>
      </c>
      <c r="M4370" s="199" t="s">
        <v>122</v>
      </c>
      <c r="N4370" s="201">
        <v>26.2685</v>
      </c>
      <c r="O4370" s="202" t="s">
        <v>81</v>
      </c>
      <c r="P4370" s="202"/>
      <c r="Q4370" s="203">
        <f t="shared" si="249"/>
        <v>0</v>
      </c>
      <c r="R4370" s="203">
        <f t="shared" si="250"/>
        <v>0</v>
      </c>
      <c r="S4370" s="213">
        <f>IF(M4370="nvt",0,IF(O4370&gt;0,VLOOKUP(M4370,'3-Productie normen'!A:K,VLOOKUP(O4370,'3-Productie normen'!$B$34:$C$35,2,FALSE),FALSE)))</f>
        <v>0</v>
      </c>
      <c r="T4370" s="213">
        <f t="shared" si="251"/>
        <v>0</v>
      </c>
      <c r="U4370" s="572"/>
    </row>
    <row r="4371" spans="1:41" ht="14.15" customHeight="1">
      <c r="A4371" s="231">
        <v>4371</v>
      </c>
      <c r="B4371" s="262" t="s">
        <v>98</v>
      </c>
      <c r="C4371" s="199" t="s">
        <v>3775</v>
      </c>
      <c r="D4371" s="199" t="s">
        <v>2497</v>
      </c>
      <c r="E4371" s="199" t="s">
        <v>3931</v>
      </c>
      <c r="F4371" s="199" t="s">
        <v>176</v>
      </c>
      <c r="G4371" s="199" t="s">
        <v>177</v>
      </c>
      <c r="H4371" s="199" t="s">
        <v>3933</v>
      </c>
      <c r="I4371" s="200" t="s">
        <v>123</v>
      </c>
      <c r="J4371" s="199" t="s">
        <v>179</v>
      </c>
      <c r="K4371" s="199" t="s">
        <v>179</v>
      </c>
      <c r="L4371" s="199" t="s">
        <v>261</v>
      </c>
      <c r="M4371" s="199" t="s">
        <v>122</v>
      </c>
      <c r="N4371" s="201">
        <v>31.002600000000001</v>
      </c>
      <c r="O4371" s="202" t="s">
        <v>81</v>
      </c>
      <c r="P4371" s="202"/>
      <c r="Q4371" s="203">
        <f t="shared" si="249"/>
        <v>0</v>
      </c>
      <c r="R4371" s="203">
        <f t="shared" si="250"/>
        <v>0</v>
      </c>
      <c r="S4371" s="213">
        <f>IF(M4371="nvt",0,IF(O4371&gt;0,VLOOKUP(M4371,'3-Productie normen'!A:K,VLOOKUP(O4371,'3-Productie normen'!$B$34:$C$35,2,FALSE),FALSE)))</f>
        <v>0</v>
      </c>
      <c r="T4371" s="213">
        <f t="shared" si="251"/>
        <v>0</v>
      </c>
      <c r="U4371" s="572"/>
    </row>
    <row r="4372" spans="1:41" ht="14.15" customHeight="1">
      <c r="A4372" s="231">
        <v>4372</v>
      </c>
      <c r="B4372" s="262" t="s">
        <v>98</v>
      </c>
      <c r="C4372" s="199" t="s">
        <v>3775</v>
      </c>
      <c r="D4372" s="199" t="s">
        <v>2497</v>
      </c>
      <c r="E4372" s="199" t="s">
        <v>3931</v>
      </c>
      <c r="F4372" s="199" t="s">
        <v>176</v>
      </c>
      <c r="G4372" s="199" t="s">
        <v>177</v>
      </c>
      <c r="H4372" s="199" t="s">
        <v>3934</v>
      </c>
      <c r="I4372" s="200" t="s">
        <v>123</v>
      </c>
      <c r="J4372" s="199" t="s">
        <v>179</v>
      </c>
      <c r="K4372" s="199" t="s">
        <v>179</v>
      </c>
      <c r="L4372" s="199" t="s">
        <v>261</v>
      </c>
      <c r="M4372" s="199" t="s">
        <v>122</v>
      </c>
      <c r="N4372" s="201">
        <v>5.7114000000000003</v>
      </c>
      <c r="O4372" s="202" t="s">
        <v>81</v>
      </c>
      <c r="P4372" s="202"/>
      <c r="Q4372" s="203">
        <f t="shared" si="249"/>
        <v>0</v>
      </c>
      <c r="R4372" s="203">
        <f t="shared" si="250"/>
        <v>0</v>
      </c>
      <c r="S4372" s="213">
        <f>IF(M4372="nvt",0,IF(O4372&gt;0,VLOOKUP(M4372,'3-Productie normen'!A:K,VLOOKUP(O4372,'3-Productie normen'!$B$34:$C$35,2,FALSE),FALSE)))</f>
        <v>0</v>
      </c>
      <c r="T4372" s="213">
        <f t="shared" si="251"/>
        <v>0</v>
      </c>
      <c r="U4372" s="572"/>
    </row>
    <row r="4373" spans="1:41" ht="14.15" customHeight="1">
      <c r="A4373" s="231">
        <v>4373</v>
      </c>
      <c r="B4373" s="262" t="s">
        <v>98</v>
      </c>
      <c r="C4373" s="199" t="s">
        <v>3775</v>
      </c>
      <c r="D4373" s="199" t="s">
        <v>2497</v>
      </c>
      <c r="E4373" s="199" t="s">
        <v>3931</v>
      </c>
      <c r="F4373" s="199" t="s">
        <v>176</v>
      </c>
      <c r="G4373" s="199" t="s">
        <v>177</v>
      </c>
      <c r="H4373" s="199" t="s">
        <v>3935</v>
      </c>
      <c r="I4373" s="200" t="s">
        <v>123</v>
      </c>
      <c r="J4373" s="199" t="s">
        <v>179</v>
      </c>
      <c r="K4373" s="199" t="s">
        <v>179</v>
      </c>
      <c r="L4373" s="199" t="s">
        <v>261</v>
      </c>
      <c r="M4373" s="199" t="s">
        <v>122</v>
      </c>
      <c r="N4373" s="201">
        <v>5.7114000000000003</v>
      </c>
      <c r="O4373" s="202" t="s">
        <v>81</v>
      </c>
      <c r="P4373" s="202"/>
      <c r="Q4373" s="203">
        <f t="shared" si="249"/>
        <v>0</v>
      </c>
      <c r="R4373" s="203">
        <f t="shared" si="250"/>
        <v>0</v>
      </c>
      <c r="S4373" s="213">
        <f>IF(M4373="nvt",0,IF(O4373&gt;0,VLOOKUP(M4373,'3-Productie normen'!A:K,VLOOKUP(O4373,'3-Productie normen'!$B$34:$C$35,2,FALSE),FALSE)))</f>
        <v>0</v>
      </c>
      <c r="T4373" s="213">
        <f t="shared" si="251"/>
        <v>0</v>
      </c>
      <c r="U4373" s="572"/>
    </row>
    <row r="4374" spans="1:41" ht="14.15" customHeight="1">
      <c r="A4374" s="231">
        <v>4374</v>
      </c>
      <c r="B4374" s="262" t="s">
        <v>98</v>
      </c>
      <c r="C4374" s="199" t="s">
        <v>3775</v>
      </c>
      <c r="D4374" s="199" t="s">
        <v>2497</v>
      </c>
      <c r="E4374" s="199" t="s">
        <v>3931</v>
      </c>
      <c r="F4374" s="199" t="s">
        <v>176</v>
      </c>
      <c r="G4374" s="199" t="s">
        <v>177</v>
      </c>
      <c r="H4374" s="199" t="s">
        <v>3936</v>
      </c>
      <c r="I4374" s="200" t="s">
        <v>123</v>
      </c>
      <c r="J4374" s="199" t="s">
        <v>179</v>
      </c>
      <c r="K4374" s="199" t="s">
        <v>179</v>
      </c>
      <c r="L4374" s="199" t="s">
        <v>261</v>
      </c>
      <c r="M4374" s="199" t="s">
        <v>122</v>
      </c>
      <c r="N4374" s="201">
        <v>23.921900000000001</v>
      </c>
      <c r="O4374" s="202" t="s">
        <v>81</v>
      </c>
      <c r="P4374" s="202"/>
      <c r="Q4374" s="203">
        <f t="shared" si="249"/>
        <v>0</v>
      </c>
      <c r="R4374" s="203">
        <f t="shared" si="250"/>
        <v>0</v>
      </c>
      <c r="S4374" s="213">
        <f>IF(M4374="nvt",0,IF(O4374&gt;0,VLOOKUP(M4374,'3-Productie normen'!A:K,VLOOKUP(O4374,'3-Productie normen'!$B$34:$C$35,2,FALSE),FALSE)))</f>
        <v>0</v>
      </c>
      <c r="T4374" s="213">
        <f t="shared" si="251"/>
        <v>0</v>
      </c>
      <c r="U4374" s="572"/>
    </row>
    <row r="4375" spans="1:41" ht="14.15" customHeight="1">
      <c r="A4375" s="231">
        <v>4375</v>
      </c>
      <c r="B4375" s="262" t="s">
        <v>98</v>
      </c>
      <c r="C4375" s="199" t="s">
        <v>3775</v>
      </c>
      <c r="D4375" s="199" t="s">
        <v>2497</v>
      </c>
      <c r="E4375" s="199" t="s">
        <v>3931</v>
      </c>
      <c r="F4375" s="199" t="s">
        <v>176</v>
      </c>
      <c r="G4375" s="199" t="s">
        <v>177</v>
      </c>
      <c r="H4375" s="199" t="s">
        <v>3937</v>
      </c>
      <c r="I4375" s="200" t="s">
        <v>123</v>
      </c>
      <c r="J4375" s="199" t="s">
        <v>179</v>
      </c>
      <c r="K4375" s="199" t="s">
        <v>179</v>
      </c>
      <c r="L4375" s="199" t="s">
        <v>261</v>
      </c>
      <c r="M4375" s="199" t="s">
        <v>122</v>
      </c>
      <c r="N4375" s="201">
        <v>27.4787</v>
      </c>
      <c r="O4375" s="202" t="s">
        <v>81</v>
      </c>
      <c r="P4375" s="202"/>
      <c r="Q4375" s="203">
        <f t="shared" si="249"/>
        <v>0</v>
      </c>
      <c r="R4375" s="203">
        <f t="shared" si="250"/>
        <v>0</v>
      </c>
      <c r="S4375" s="213">
        <f>IF(M4375="nvt",0,IF(O4375&gt;0,VLOOKUP(M4375,'3-Productie normen'!A:K,VLOOKUP(O4375,'3-Productie normen'!$B$34:$C$35,2,FALSE),FALSE)))</f>
        <v>0</v>
      </c>
      <c r="T4375" s="213">
        <f t="shared" si="251"/>
        <v>0</v>
      </c>
      <c r="U4375" s="572"/>
    </row>
    <row r="4376" spans="1:41" ht="14.15" customHeight="1">
      <c r="A4376" s="231">
        <v>4376</v>
      </c>
      <c r="B4376" s="262" t="s">
        <v>98</v>
      </c>
      <c r="C4376" s="199" t="s">
        <v>3775</v>
      </c>
      <c r="D4376" s="199" t="s">
        <v>2497</v>
      </c>
      <c r="E4376" s="199" t="s">
        <v>3931</v>
      </c>
      <c r="F4376" s="199" t="s">
        <v>176</v>
      </c>
      <c r="G4376" s="199" t="s">
        <v>177</v>
      </c>
      <c r="H4376" s="199" t="s">
        <v>3938</v>
      </c>
      <c r="I4376" s="200" t="s">
        <v>123</v>
      </c>
      <c r="J4376" s="199" t="s">
        <v>222</v>
      </c>
      <c r="K4376" s="199" t="s">
        <v>237</v>
      </c>
      <c r="L4376" s="199" t="s">
        <v>261</v>
      </c>
      <c r="M4376" s="199" t="s">
        <v>122</v>
      </c>
      <c r="N4376" s="201">
        <v>168.50909999999999</v>
      </c>
      <c r="O4376" s="202" t="s">
        <v>81</v>
      </c>
      <c r="P4376" s="202"/>
      <c r="Q4376" s="203">
        <f t="shared" si="249"/>
        <v>0</v>
      </c>
      <c r="R4376" s="203">
        <f t="shared" si="250"/>
        <v>0</v>
      </c>
      <c r="S4376" s="213">
        <f>IF(M4376="nvt",0,IF(O4376&gt;0,VLOOKUP(M4376,'3-Productie normen'!A:K,VLOOKUP(O4376,'3-Productie normen'!$B$34:$C$35,2,FALSE),FALSE)))</f>
        <v>0</v>
      </c>
      <c r="T4376" s="213">
        <f t="shared" si="251"/>
        <v>0</v>
      </c>
      <c r="U4376" s="572"/>
    </row>
    <row r="4377" spans="1:41" s="206" customFormat="1" ht="14.15" customHeight="1">
      <c r="A4377" s="232">
        <v>4377</v>
      </c>
      <c r="B4377" s="262" t="s">
        <v>98</v>
      </c>
      <c r="C4377" s="199" t="s">
        <v>3775</v>
      </c>
      <c r="D4377" s="199" t="s">
        <v>2497</v>
      </c>
      <c r="E4377" s="199" t="s">
        <v>3931</v>
      </c>
      <c r="F4377" s="199" t="s">
        <v>176</v>
      </c>
      <c r="G4377" s="199" t="s">
        <v>177</v>
      </c>
      <c r="H4377" s="199" t="s">
        <v>3939</v>
      </c>
      <c r="I4377" s="200" t="s">
        <v>130</v>
      </c>
      <c r="J4377" s="199" t="s">
        <v>222</v>
      </c>
      <c r="K4377" s="199" t="s">
        <v>237</v>
      </c>
      <c r="L4377" s="199" t="s">
        <v>261</v>
      </c>
      <c r="M4377" s="199" t="s">
        <v>238</v>
      </c>
      <c r="N4377" s="201">
        <v>12.5999</v>
      </c>
      <c r="O4377" s="202" t="s">
        <v>81</v>
      </c>
      <c r="P4377" s="202"/>
      <c r="Q4377" s="203">
        <f t="shared" si="249"/>
        <v>0</v>
      </c>
      <c r="R4377" s="203">
        <f t="shared" si="250"/>
        <v>0</v>
      </c>
      <c r="S4377" s="213">
        <f>IF(M4377="nvt",0,IF(O4377&gt;0,VLOOKUP(M4377,'3-Productie normen'!A:K,VLOOKUP(O4377,'3-Productie normen'!$B$34:$C$35,2,FALSE),FALSE)))</f>
        <v>0</v>
      </c>
      <c r="T4377" s="213">
        <f t="shared" si="251"/>
        <v>0</v>
      </c>
      <c r="U4377" s="572"/>
      <c r="V4377" s="3"/>
      <c r="W4377" s="32"/>
      <c r="X4377" s="32"/>
      <c r="Y4377" s="32"/>
      <c r="Z4377" s="32"/>
      <c r="AA4377" s="32"/>
      <c r="AB4377" s="32"/>
      <c r="AC4377" s="32"/>
      <c r="AD4377" s="32"/>
      <c r="AE4377" s="32"/>
      <c r="AF4377" s="32"/>
      <c r="AG4377" s="32"/>
      <c r="AH4377" s="32"/>
      <c r="AI4377" s="32"/>
      <c r="AJ4377" s="32"/>
      <c r="AK4377" s="32"/>
      <c r="AL4377" s="32"/>
      <c r="AM4377" s="32"/>
      <c r="AN4377" s="32"/>
      <c r="AO4377" s="569"/>
    </row>
    <row r="4378" spans="1:41" ht="14.15" customHeight="1">
      <c r="A4378" s="231">
        <v>4378</v>
      </c>
      <c r="B4378" s="262" t="s">
        <v>98</v>
      </c>
      <c r="C4378" s="199" t="s">
        <v>3775</v>
      </c>
      <c r="D4378" s="199" t="s">
        <v>2497</v>
      </c>
      <c r="E4378" s="199" t="s">
        <v>3931</v>
      </c>
      <c r="F4378" s="199" t="s">
        <v>176</v>
      </c>
      <c r="G4378" s="199" t="s">
        <v>177</v>
      </c>
      <c r="H4378" s="199" t="s">
        <v>3940</v>
      </c>
      <c r="I4378" s="200" t="s">
        <v>123</v>
      </c>
      <c r="J4378" s="199" t="s">
        <v>179</v>
      </c>
      <c r="K4378" s="199" t="s">
        <v>179</v>
      </c>
      <c r="L4378" s="199" t="s">
        <v>261</v>
      </c>
      <c r="M4378" s="199" t="s">
        <v>122</v>
      </c>
      <c r="N4378" s="201">
        <v>27.500299999999999</v>
      </c>
      <c r="O4378" s="202" t="s">
        <v>81</v>
      </c>
      <c r="P4378" s="202"/>
      <c r="Q4378" s="203">
        <f t="shared" si="249"/>
        <v>0</v>
      </c>
      <c r="R4378" s="203">
        <f t="shared" si="250"/>
        <v>0</v>
      </c>
      <c r="S4378" s="213">
        <f>IF(M4378="nvt",0,IF(O4378&gt;0,VLOOKUP(M4378,'3-Productie normen'!A:K,VLOOKUP(O4378,'3-Productie normen'!$B$34:$C$35,2,FALSE),FALSE)))</f>
        <v>0</v>
      </c>
      <c r="T4378" s="213">
        <f t="shared" si="251"/>
        <v>0</v>
      </c>
      <c r="U4378" s="572"/>
    </row>
    <row r="4379" spans="1:41" ht="14.15" customHeight="1">
      <c r="A4379" s="231">
        <v>4379</v>
      </c>
      <c r="B4379" s="262" t="s">
        <v>98</v>
      </c>
      <c r="C4379" s="199" t="s">
        <v>3775</v>
      </c>
      <c r="D4379" s="199" t="s">
        <v>2497</v>
      </c>
      <c r="E4379" s="199" t="s">
        <v>3931</v>
      </c>
      <c r="F4379" s="199" t="s">
        <v>176</v>
      </c>
      <c r="G4379" s="199" t="s">
        <v>177</v>
      </c>
      <c r="H4379" s="199" t="s">
        <v>3941</v>
      </c>
      <c r="I4379" s="200" t="s">
        <v>133</v>
      </c>
      <c r="J4379" s="199" t="s">
        <v>222</v>
      </c>
      <c r="K4379" s="199" t="s">
        <v>223</v>
      </c>
      <c r="L4379" s="199" t="s">
        <v>461</v>
      </c>
      <c r="M4379" s="199" t="s">
        <v>138</v>
      </c>
      <c r="N4379" s="201">
        <v>1.5790999999999999</v>
      </c>
      <c r="O4379" s="202" t="s">
        <v>81</v>
      </c>
      <c r="P4379" s="202"/>
      <c r="Q4379" s="203">
        <f t="shared" si="249"/>
        <v>0</v>
      </c>
      <c r="R4379" s="203">
        <f t="shared" si="250"/>
        <v>0</v>
      </c>
      <c r="S4379" s="213">
        <f>IF(M4379="nvt",0,IF(O4379&gt;0,VLOOKUP(M4379,'3-Productie normen'!A:K,VLOOKUP(O4379,'3-Productie normen'!$B$34:$C$35,2,FALSE),FALSE)))</f>
        <v>0</v>
      </c>
      <c r="T4379" s="213">
        <f t="shared" si="251"/>
        <v>0</v>
      </c>
      <c r="U4379" s="572"/>
    </row>
    <row r="4380" spans="1:41" ht="14.15" customHeight="1">
      <c r="A4380" s="231">
        <v>4380</v>
      </c>
      <c r="B4380" s="262" t="s">
        <v>98</v>
      </c>
      <c r="C4380" s="199" t="s">
        <v>3775</v>
      </c>
      <c r="D4380" s="199" t="s">
        <v>2497</v>
      </c>
      <c r="E4380" s="199" t="s">
        <v>3931</v>
      </c>
      <c r="F4380" s="199" t="s">
        <v>176</v>
      </c>
      <c r="G4380" s="199" t="s">
        <v>177</v>
      </c>
      <c r="H4380" s="199" t="s">
        <v>3942</v>
      </c>
      <c r="I4380" s="200" t="s">
        <v>123</v>
      </c>
      <c r="J4380" s="199" t="s">
        <v>179</v>
      </c>
      <c r="K4380" s="199" t="s">
        <v>179</v>
      </c>
      <c r="L4380" s="199" t="s">
        <v>261</v>
      </c>
      <c r="M4380" s="199" t="s">
        <v>122</v>
      </c>
      <c r="N4380" s="201">
        <v>23.922799999999999</v>
      </c>
      <c r="O4380" s="202" t="s">
        <v>81</v>
      </c>
      <c r="P4380" s="202"/>
      <c r="Q4380" s="203">
        <f t="shared" si="249"/>
        <v>0</v>
      </c>
      <c r="R4380" s="203">
        <f t="shared" si="250"/>
        <v>0</v>
      </c>
      <c r="S4380" s="213">
        <f>IF(M4380="nvt",0,IF(O4380&gt;0,VLOOKUP(M4380,'3-Productie normen'!A:K,VLOOKUP(O4380,'3-Productie normen'!$B$34:$C$35,2,FALSE),FALSE)))</f>
        <v>0</v>
      </c>
      <c r="T4380" s="213">
        <f t="shared" si="251"/>
        <v>0</v>
      </c>
      <c r="U4380" s="572"/>
    </row>
    <row r="4381" spans="1:41" ht="14.15" customHeight="1">
      <c r="A4381" s="231">
        <v>4381</v>
      </c>
      <c r="B4381" s="262" t="s">
        <v>98</v>
      </c>
      <c r="C4381" s="199" t="s">
        <v>3775</v>
      </c>
      <c r="D4381" s="199" t="s">
        <v>2497</v>
      </c>
      <c r="E4381" s="199" t="s">
        <v>3931</v>
      </c>
      <c r="F4381" s="199" t="s">
        <v>176</v>
      </c>
      <c r="G4381" s="199" t="s">
        <v>177</v>
      </c>
      <c r="H4381" s="199" t="s">
        <v>3943</v>
      </c>
      <c r="I4381" s="200" t="s">
        <v>133</v>
      </c>
      <c r="J4381" s="199" t="s">
        <v>222</v>
      </c>
      <c r="K4381" s="199" t="s">
        <v>223</v>
      </c>
      <c r="L4381" s="199" t="s">
        <v>461</v>
      </c>
      <c r="M4381" s="199" t="s">
        <v>138</v>
      </c>
      <c r="N4381" s="201">
        <v>1.1841999999999999</v>
      </c>
      <c r="O4381" s="202" t="s">
        <v>81</v>
      </c>
      <c r="P4381" s="202"/>
      <c r="Q4381" s="203">
        <f t="shared" si="249"/>
        <v>0</v>
      </c>
      <c r="R4381" s="203">
        <f t="shared" si="250"/>
        <v>0</v>
      </c>
      <c r="S4381" s="213">
        <f>IF(M4381="nvt",0,IF(O4381&gt;0,VLOOKUP(M4381,'3-Productie normen'!A:K,VLOOKUP(O4381,'3-Productie normen'!$B$34:$C$35,2,FALSE),FALSE)))</f>
        <v>0</v>
      </c>
      <c r="T4381" s="213">
        <f t="shared" si="251"/>
        <v>0</v>
      </c>
      <c r="U4381" s="572"/>
    </row>
    <row r="4382" spans="1:41" ht="14.15" customHeight="1">
      <c r="A4382" s="231">
        <v>4382</v>
      </c>
      <c r="B4382" s="262" t="s">
        <v>98</v>
      </c>
      <c r="C4382" s="199" t="s">
        <v>3775</v>
      </c>
      <c r="D4382" s="199" t="s">
        <v>2497</v>
      </c>
      <c r="E4382" s="199" t="s">
        <v>3931</v>
      </c>
      <c r="F4382" s="199" t="s">
        <v>176</v>
      </c>
      <c r="G4382" s="199" t="s">
        <v>177</v>
      </c>
      <c r="H4382" s="199" t="s">
        <v>3944</v>
      </c>
      <c r="I4382" s="200" t="s">
        <v>123</v>
      </c>
      <c r="J4382" s="199" t="s">
        <v>179</v>
      </c>
      <c r="K4382" s="199" t="s">
        <v>179</v>
      </c>
      <c r="L4382" s="199" t="s">
        <v>261</v>
      </c>
      <c r="M4382" s="199" t="s">
        <v>122</v>
      </c>
      <c r="N4382" s="201">
        <v>15.824299999999999</v>
      </c>
      <c r="O4382" s="202" t="s">
        <v>81</v>
      </c>
      <c r="P4382" s="202"/>
      <c r="Q4382" s="203">
        <f t="shared" si="249"/>
        <v>0</v>
      </c>
      <c r="R4382" s="203">
        <f t="shared" si="250"/>
        <v>0</v>
      </c>
      <c r="S4382" s="213">
        <f>IF(M4382="nvt",0,IF(O4382&gt;0,VLOOKUP(M4382,'3-Productie normen'!A:K,VLOOKUP(O4382,'3-Productie normen'!$B$34:$C$35,2,FALSE),FALSE)))</f>
        <v>0</v>
      </c>
      <c r="T4382" s="213">
        <f t="shared" si="251"/>
        <v>0</v>
      </c>
      <c r="U4382" s="572"/>
    </row>
    <row r="4383" spans="1:41" ht="14.15" customHeight="1">
      <c r="A4383" s="231">
        <v>4383</v>
      </c>
      <c r="B4383" s="262" t="s">
        <v>98</v>
      </c>
      <c r="C4383" s="199" t="s">
        <v>3775</v>
      </c>
      <c r="D4383" s="199" t="s">
        <v>2497</v>
      </c>
      <c r="E4383" s="199" t="s">
        <v>3931</v>
      </c>
      <c r="F4383" s="199" t="s">
        <v>176</v>
      </c>
      <c r="G4383" s="199" t="s">
        <v>177</v>
      </c>
      <c r="H4383" s="199" t="s">
        <v>3945</v>
      </c>
      <c r="I4383" s="200" t="s">
        <v>123</v>
      </c>
      <c r="J4383" s="199" t="s">
        <v>179</v>
      </c>
      <c r="K4383" s="199" t="s">
        <v>179</v>
      </c>
      <c r="L4383" s="199" t="s">
        <v>261</v>
      </c>
      <c r="M4383" s="199" t="s">
        <v>122</v>
      </c>
      <c r="N4383" s="201">
        <v>5.7114000000000003</v>
      </c>
      <c r="O4383" s="202" t="s">
        <v>81</v>
      </c>
      <c r="P4383" s="202"/>
      <c r="Q4383" s="203">
        <f t="shared" si="249"/>
        <v>0</v>
      </c>
      <c r="R4383" s="203">
        <f t="shared" si="250"/>
        <v>0</v>
      </c>
      <c r="S4383" s="213">
        <f>IF(M4383="nvt",0,IF(O4383&gt;0,VLOOKUP(M4383,'3-Productie normen'!A:K,VLOOKUP(O4383,'3-Productie normen'!$B$34:$C$35,2,FALSE),FALSE)))</f>
        <v>0</v>
      </c>
      <c r="T4383" s="213">
        <f t="shared" si="251"/>
        <v>0</v>
      </c>
      <c r="U4383" s="572"/>
    </row>
    <row r="4384" spans="1:41" ht="14.15" customHeight="1">
      <c r="A4384" s="231">
        <v>4384</v>
      </c>
      <c r="B4384" s="262" t="s">
        <v>98</v>
      </c>
      <c r="C4384" s="199" t="s">
        <v>3775</v>
      </c>
      <c r="D4384" s="199" t="s">
        <v>2497</v>
      </c>
      <c r="E4384" s="199" t="s">
        <v>3931</v>
      </c>
      <c r="F4384" s="199" t="s">
        <v>176</v>
      </c>
      <c r="G4384" s="199" t="s">
        <v>177</v>
      </c>
      <c r="H4384" s="199" t="s">
        <v>3946</v>
      </c>
      <c r="I4384" s="200" t="s">
        <v>123</v>
      </c>
      <c r="J4384" s="199" t="s">
        <v>179</v>
      </c>
      <c r="K4384" s="199" t="s">
        <v>179</v>
      </c>
      <c r="L4384" s="199" t="s">
        <v>261</v>
      </c>
      <c r="M4384" s="199" t="s">
        <v>122</v>
      </c>
      <c r="N4384" s="201">
        <v>5.7114000000000003</v>
      </c>
      <c r="O4384" s="202" t="s">
        <v>81</v>
      </c>
      <c r="P4384" s="202"/>
      <c r="Q4384" s="203">
        <f t="shared" si="249"/>
        <v>0</v>
      </c>
      <c r="R4384" s="203">
        <f t="shared" si="250"/>
        <v>0</v>
      </c>
      <c r="S4384" s="213">
        <f>IF(M4384="nvt",0,IF(O4384&gt;0,VLOOKUP(M4384,'3-Productie normen'!A:K,VLOOKUP(O4384,'3-Productie normen'!$B$34:$C$35,2,FALSE),FALSE)))</f>
        <v>0</v>
      </c>
      <c r="T4384" s="213">
        <f t="shared" si="251"/>
        <v>0</v>
      </c>
      <c r="U4384" s="572"/>
    </row>
    <row r="4385" spans="1:21" ht="14.15" customHeight="1">
      <c r="A4385" s="232">
        <v>4385</v>
      </c>
      <c r="B4385" s="262" t="s">
        <v>98</v>
      </c>
      <c r="C4385" s="199" t="s">
        <v>3775</v>
      </c>
      <c r="D4385" s="199" t="s">
        <v>2497</v>
      </c>
      <c r="E4385" s="199" t="s">
        <v>3931</v>
      </c>
      <c r="F4385" s="199" t="s">
        <v>176</v>
      </c>
      <c r="G4385" s="199" t="s">
        <v>177</v>
      </c>
      <c r="H4385" s="199" t="s">
        <v>3947</v>
      </c>
      <c r="I4385" s="200" t="s">
        <v>123</v>
      </c>
      <c r="J4385" s="199" t="s">
        <v>179</v>
      </c>
      <c r="K4385" s="199" t="s">
        <v>179</v>
      </c>
      <c r="L4385" s="199" t="s">
        <v>261</v>
      </c>
      <c r="M4385" s="199" t="s">
        <v>122</v>
      </c>
      <c r="N4385" s="201">
        <v>27.455200000000001</v>
      </c>
      <c r="O4385" s="202" t="s">
        <v>81</v>
      </c>
      <c r="P4385" s="202"/>
      <c r="Q4385" s="203">
        <f t="shared" si="249"/>
        <v>0</v>
      </c>
      <c r="R4385" s="203">
        <f t="shared" si="250"/>
        <v>0</v>
      </c>
      <c r="S4385" s="213">
        <f>IF(M4385="nvt",0,IF(O4385&gt;0,VLOOKUP(M4385,'3-Productie normen'!A:K,VLOOKUP(O4385,'3-Productie normen'!$B$34:$C$35,2,FALSE),FALSE)))</f>
        <v>0</v>
      </c>
      <c r="T4385" s="213">
        <f t="shared" si="251"/>
        <v>0</v>
      </c>
      <c r="U4385" s="572"/>
    </row>
    <row r="4386" spans="1:21" ht="14.15" customHeight="1">
      <c r="A4386" s="231">
        <v>4386</v>
      </c>
      <c r="B4386" s="262" t="s">
        <v>98</v>
      </c>
      <c r="C4386" s="199" t="s">
        <v>3775</v>
      </c>
      <c r="D4386" s="199" t="s">
        <v>2497</v>
      </c>
      <c r="E4386" s="199" t="s">
        <v>3931</v>
      </c>
      <c r="F4386" s="199" t="s">
        <v>176</v>
      </c>
      <c r="G4386" s="199" t="s">
        <v>177</v>
      </c>
      <c r="H4386" s="199" t="s">
        <v>3948</v>
      </c>
      <c r="I4386" s="200" t="s">
        <v>133</v>
      </c>
      <c r="J4386" s="199" t="s">
        <v>222</v>
      </c>
      <c r="K4386" s="199" t="s">
        <v>223</v>
      </c>
      <c r="L4386" s="199" t="s">
        <v>461</v>
      </c>
      <c r="M4386" s="199" t="s">
        <v>138</v>
      </c>
      <c r="N4386" s="201">
        <v>1.1837</v>
      </c>
      <c r="O4386" s="202" t="s">
        <v>81</v>
      </c>
      <c r="P4386" s="202"/>
      <c r="Q4386" s="203">
        <f t="shared" si="249"/>
        <v>0</v>
      </c>
      <c r="R4386" s="203">
        <f t="shared" si="250"/>
        <v>0</v>
      </c>
      <c r="S4386" s="213">
        <f>IF(M4386="nvt",0,IF(O4386&gt;0,VLOOKUP(M4386,'3-Productie normen'!A:K,VLOOKUP(O4386,'3-Productie normen'!$B$34:$C$35,2,FALSE),FALSE)))</f>
        <v>0</v>
      </c>
      <c r="T4386" s="213">
        <f t="shared" si="251"/>
        <v>0</v>
      </c>
      <c r="U4386" s="572"/>
    </row>
    <row r="4387" spans="1:21" ht="14.15" customHeight="1">
      <c r="A4387" s="231">
        <v>4387</v>
      </c>
      <c r="B4387" s="262" t="s">
        <v>98</v>
      </c>
      <c r="C4387" s="199" t="s">
        <v>3775</v>
      </c>
      <c r="D4387" s="199" t="s">
        <v>2497</v>
      </c>
      <c r="E4387" s="199" t="s">
        <v>3931</v>
      </c>
      <c r="F4387" s="199" t="s">
        <v>176</v>
      </c>
      <c r="G4387" s="199" t="s">
        <v>177</v>
      </c>
      <c r="H4387" s="199" t="s">
        <v>3949</v>
      </c>
      <c r="I4387" s="200" t="s">
        <v>123</v>
      </c>
      <c r="J4387" s="199" t="s">
        <v>179</v>
      </c>
      <c r="K4387" s="199" t="s">
        <v>179</v>
      </c>
      <c r="L4387" s="199" t="s">
        <v>261</v>
      </c>
      <c r="M4387" s="199" t="s">
        <v>122</v>
      </c>
      <c r="N4387" s="201">
        <v>15.824299999999999</v>
      </c>
      <c r="O4387" s="202" t="s">
        <v>81</v>
      </c>
      <c r="P4387" s="202"/>
      <c r="Q4387" s="203">
        <f t="shared" si="249"/>
        <v>0</v>
      </c>
      <c r="R4387" s="203">
        <f t="shared" si="250"/>
        <v>0</v>
      </c>
      <c r="S4387" s="213">
        <f>IF(M4387="nvt",0,IF(O4387&gt;0,VLOOKUP(M4387,'3-Productie normen'!A:K,VLOOKUP(O4387,'3-Productie normen'!$B$34:$C$35,2,FALSE),FALSE)))</f>
        <v>0</v>
      </c>
      <c r="T4387" s="213">
        <f t="shared" si="251"/>
        <v>0</v>
      </c>
      <c r="U4387" s="572"/>
    </row>
    <row r="4388" spans="1:21" ht="14.15" customHeight="1">
      <c r="A4388" s="231">
        <v>4388</v>
      </c>
      <c r="B4388" s="262" t="s">
        <v>98</v>
      </c>
      <c r="C4388" s="199" t="s">
        <v>3775</v>
      </c>
      <c r="D4388" s="199" t="s">
        <v>2497</v>
      </c>
      <c r="E4388" s="199" t="s">
        <v>3931</v>
      </c>
      <c r="F4388" s="199" t="s">
        <v>176</v>
      </c>
      <c r="G4388" s="199" t="s">
        <v>177</v>
      </c>
      <c r="H4388" s="199" t="s">
        <v>3950</v>
      </c>
      <c r="I4388" s="207" t="s">
        <v>123</v>
      </c>
      <c r="J4388" s="199" t="s">
        <v>179</v>
      </c>
      <c r="K4388" s="199" t="s">
        <v>187</v>
      </c>
      <c r="L4388" s="199" t="s">
        <v>261</v>
      </c>
      <c r="M4388" s="199" t="s">
        <v>141</v>
      </c>
      <c r="N4388" s="201">
        <v>16.804200000000002</v>
      </c>
      <c r="O4388" s="202" t="s">
        <v>81</v>
      </c>
      <c r="P4388" s="202"/>
      <c r="Q4388" s="203">
        <f t="shared" si="249"/>
        <v>0</v>
      </c>
      <c r="R4388" s="203">
        <f t="shared" si="250"/>
        <v>0</v>
      </c>
      <c r="S4388" s="213">
        <f>IF(M4388="nvt",0,IF(O4388&gt;0,VLOOKUP(M4388,'3-Productie normen'!A:K,VLOOKUP(O4388,'3-Productie normen'!$B$34:$C$35,2,FALSE),FALSE)))</f>
        <v>0</v>
      </c>
      <c r="T4388" s="213">
        <f t="shared" si="251"/>
        <v>0</v>
      </c>
      <c r="U4388" s="572"/>
    </row>
    <row r="4389" spans="1:21" ht="14.15" customHeight="1">
      <c r="A4389" s="231">
        <v>4389</v>
      </c>
      <c r="B4389" s="262" t="s">
        <v>98</v>
      </c>
      <c r="C4389" s="199" t="s">
        <v>3775</v>
      </c>
      <c r="D4389" s="199" t="s">
        <v>2497</v>
      </c>
      <c r="E4389" s="199" t="s">
        <v>3931</v>
      </c>
      <c r="F4389" s="199" t="s">
        <v>176</v>
      </c>
      <c r="G4389" s="199" t="s">
        <v>177</v>
      </c>
      <c r="H4389" s="199" t="s">
        <v>3951</v>
      </c>
      <c r="I4389" s="200" t="s">
        <v>123</v>
      </c>
      <c r="J4389" s="199" t="s">
        <v>179</v>
      </c>
      <c r="K4389" s="199" t="s">
        <v>179</v>
      </c>
      <c r="L4389" s="199" t="s">
        <v>261</v>
      </c>
      <c r="M4389" s="199" t="s">
        <v>122</v>
      </c>
      <c r="N4389" s="201">
        <v>19.901800000000001</v>
      </c>
      <c r="O4389" s="202" t="s">
        <v>81</v>
      </c>
      <c r="P4389" s="202"/>
      <c r="Q4389" s="203">
        <f t="shared" si="249"/>
        <v>0</v>
      </c>
      <c r="R4389" s="203">
        <f t="shared" si="250"/>
        <v>0</v>
      </c>
      <c r="S4389" s="213">
        <f>IF(M4389="nvt",0,IF(O4389&gt;0,VLOOKUP(M4389,'3-Productie normen'!A:K,VLOOKUP(O4389,'3-Productie normen'!$B$34:$C$35,2,FALSE),FALSE)))</f>
        <v>0</v>
      </c>
      <c r="T4389" s="213">
        <f t="shared" si="251"/>
        <v>0</v>
      </c>
      <c r="U4389" s="572"/>
    </row>
    <row r="4390" spans="1:21" ht="14.15" customHeight="1">
      <c r="A4390" s="231">
        <v>4390</v>
      </c>
      <c r="B4390" s="262" t="s">
        <v>98</v>
      </c>
      <c r="C4390" s="199" t="s">
        <v>3775</v>
      </c>
      <c r="D4390" s="199" t="s">
        <v>2497</v>
      </c>
      <c r="E4390" s="199" t="s">
        <v>3931</v>
      </c>
      <c r="F4390" s="199" t="s">
        <v>176</v>
      </c>
      <c r="G4390" s="199" t="s">
        <v>177</v>
      </c>
      <c r="H4390" s="199" t="s">
        <v>3952</v>
      </c>
      <c r="I4390" s="200" t="s">
        <v>123</v>
      </c>
      <c r="J4390" s="199" t="s">
        <v>179</v>
      </c>
      <c r="K4390" s="199" t="s">
        <v>179</v>
      </c>
      <c r="L4390" s="199" t="s">
        <v>261</v>
      </c>
      <c r="M4390" s="199" t="s">
        <v>122</v>
      </c>
      <c r="N4390" s="201">
        <v>16.034199999999998</v>
      </c>
      <c r="O4390" s="202" t="s">
        <v>81</v>
      </c>
      <c r="P4390" s="202"/>
      <c r="Q4390" s="203">
        <f t="shared" si="249"/>
        <v>0</v>
      </c>
      <c r="R4390" s="203">
        <f t="shared" si="250"/>
        <v>0</v>
      </c>
      <c r="S4390" s="213">
        <f>IF(M4390="nvt",0,IF(O4390&gt;0,VLOOKUP(M4390,'3-Productie normen'!A:K,VLOOKUP(O4390,'3-Productie normen'!$B$34:$C$35,2,FALSE),FALSE)))</f>
        <v>0</v>
      </c>
      <c r="T4390" s="213">
        <f t="shared" si="251"/>
        <v>0</v>
      </c>
      <c r="U4390" s="572"/>
    </row>
    <row r="4391" spans="1:21" ht="14.15" customHeight="1">
      <c r="A4391" s="231">
        <v>4391</v>
      </c>
      <c r="B4391" s="262" t="s">
        <v>98</v>
      </c>
      <c r="C4391" s="199" t="s">
        <v>3775</v>
      </c>
      <c r="D4391" s="199" t="s">
        <v>2497</v>
      </c>
      <c r="E4391" s="199" t="s">
        <v>3931</v>
      </c>
      <c r="F4391" s="199" t="s">
        <v>176</v>
      </c>
      <c r="G4391" s="199" t="s">
        <v>177</v>
      </c>
      <c r="H4391" s="199" t="s">
        <v>3953</v>
      </c>
      <c r="I4391" s="200" t="s">
        <v>123</v>
      </c>
      <c r="J4391" s="199" t="s">
        <v>179</v>
      </c>
      <c r="K4391" s="199" t="s">
        <v>179</v>
      </c>
      <c r="L4391" s="199" t="s">
        <v>261</v>
      </c>
      <c r="M4391" s="199" t="s">
        <v>122</v>
      </c>
      <c r="N4391" s="201">
        <v>15.529</v>
      </c>
      <c r="O4391" s="202" t="s">
        <v>81</v>
      </c>
      <c r="P4391" s="202"/>
      <c r="Q4391" s="203">
        <f t="shared" si="249"/>
        <v>0</v>
      </c>
      <c r="R4391" s="203">
        <f t="shared" si="250"/>
        <v>0</v>
      </c>
      <c r="S4391" s="213">
        <f>IF(M4391="nvt",0,IF(O4391&gt;0,VLOOKUP(M4391,'3-Productie normen'!A:K,VLOOKUP(O4391,'3-Productie normen'!$B$34:$C$35,2,FALSE),FALSE)))</f>
        <v>0</v>
      </c>
      <c r="T4391" s="213">
        <f t="shared" si="251"/>
        <v>0</v>
      </c>
      <c r="U4391" s="572"/>
    </row>
    <row r="4392" spans="1:21" ht="14.15" customHeight="1">
      <c r="A4392" s="231">
        <v>4392</v>
      </c>
      <c r="B4392" s="262" t="s">
        <v>98</v>
      </c>
      <c r="C4392" s="199" t="s">
        <v>3775</v>
      </c>
      <c r="D4392" s="199" t="s">
        <v>2497</v>
      </c>
      <c r="E4392" s="199" t="s">
        <v>3931</v>
      </c>
      <c r="F4392" s="199" t="s">
        <v>176</v>
      </c>
      <c r="G4392" s="199" t="s">
        <v>177</v>
      </c>
      <c r="H4392" s="199" t="s">
        <v>3954</v>
      </c>
      <c r="I4392" s="200" t="s">
        <v>123</v>
      </c>
      <c r="J4392" s="199" t="s">
        <v>222</v>
      </c>
      <c r="K4392" s="199" t="s">
        <v>237</v>
      </c>
      <c r="L4392" s="199" t="s">
        <v>261</v>
      </c>
      <c r="M4392" s="199" t="s">
        <v>122</v>
      </c>
      <c r="N4392" s="201">
        <v>25.9206</v>
      </c>
      <c r="O4392" s="202" t="s">
        <v>81</v>
      </c>
      <c r="P4392" s="202"/>
      <c r="Q4392" s="203">
        <f t="shared" si="249"/>
        <v>0</v>
      </c>
      <c r="R4392" s="203">
        <f t="shared" si="250"/>
        <v>0</v>
      </c>
      <c r="S4392" s="213">
        <f>IF(M4392="nvt",0,IF(O4392&gt;0,VLOOKUP(M4392,'3-Productie normen'!A:K,VLOOKUP(O4392,'3-Productie normen'!$B$34:$C$35,2,FALSE),FALSE)))</f>
        <v>0</v>
      </c>
      <c r="T4392" s="213">
        <f t="shared" si="251"/>
        <v>0</v>
      </c>
      <c r="U4392" s="572"/>
    </row>
    <row r="4393" spans="1:21" ht="14.15" customHeight="1">
      <c r="A4393" s="232">
        <v>4393</v>
      </c>
      <c r="B4393" s="262" t="s">
        <v>98</v>
      </c>
      <c r="C4393" s="199" t="s">
        <v>3775</v>
      </c>
      <c r="D4393" s="199" t="s">
        <v>2497</v>
      </c>
      <c r="E4393" s="199" t="s">
        <v>3931</v>
      </c>
      <c r="F4393" s="199" t="s">
        <v>176</v>
      </c>
      <c r="G4393" s="199" t="s">
        <v>177</v>
      </c>
      <c r="H4393" s="199" t="s">
        <v>3955</v>
      </c>
      <c r="I4393" s="200" t="s">
        <v>123</v>
      </c>
      <c r="J4393" s="199" t="s">
        <v>179</v>
      </c>
      <c r="K4393" s="199" t="s">
        <v>179</v>
      </c>
      <c r="L4393" s="199" t="s">
        <v>261</v>
      </c>
      <c r="M4393" s="199" t="s">
        <v>122</v>
      </c>
      <c r="N4393" s="201">
        <v>19.893999999999998</v>
      </c>
      <c r="O4393" s="202" t="s">
        <v>81</v>
      </c>
      <c r="P4393" s="202"/>
      <c r="Q4393" s="203">
        <f t="shared" si="249"/>
        <v>0</v>
      </c>
      <c r="R4393" s="203">
        <f t="shared" si="250"/>
        <v>0</v>
      </c>
      <c r="S4393" s="213">
        <f>IF(M4393="nvt",0,IF(O4393&gt;0,VLOOKUP(M4393,'3-Productie normen'!A:K,VLOOKUP(O4393,'3-Productie normen'!$B$34:$C$35,2,FALSE),FALSE)))</f>
        <v>0</v>
      </c>
      <c r="T4393" s="213">
        <f t="shared" si="251"/>
        <v>0</v>
      </c>
      <c r="U4393" s="572"/>
    </row>
    <row r="4394" spans="1:21" ht="14.15" customHeight="1">
      <c r="A4394" s="231">
        <v>4394</v>
      </c>
      <c r="B4394" s="262" t="s">
        <v>98</v>
      </c>
      <c r="C4394" s="199" t="s">
        <v>3775</v>
      </c>
      <c r="D4394" s="199" t="s">
        <v>2497</v>
      </c>
      <c r="E4394" s="199" t="s">
        <v>3931</v>
      </c>
      <c r="F4394" s="199" t="s">
        <v>176</v>
      </c>
      <c r="G4394" s="199" t="s">
        <v>177</v>
      </c>
      <c r="H4394" s="199" t="s">
        <v>3956</v>
      </c>
      <c r="I4394" s="200" t="s">
        <v>123</v>
      </c>
      <c r="J4394" s="199" t="s">
        <v>179</v>
      </c>
      <c r="K4394" s="199" t="s">
        <v>179</v>
      </c>
      <c r="L4394" s="199" t="s">
        <v>261</v>
      </c>
      <c r="M4394" s="199" t="s">
        <v>122</v>
      </c>
      <c r="N4394" s="201">
        <v>15.824299999999999</v>
      </c>
      <c r="O4394" s="202" t="s">
        <v>81</v>
      </c>
      <c r="P4394" s="202"/>
      <c r="Q4394" s="203">
        <f t="shared" si="249"/>
        <v>0</v>
      </c>
      <c r="R4394" s="203">
        <f t="shared" si="250"/>
        <v>0</v>
      </c>
      <c r="S4394" s="213">
        <f>IF(M4394="nvt",0,IF(O4394&gt;0,VLOOKUP(M4394,'3-Productie normen'!A:K,VLOOKUP(O4394,'3-Productie normen'!$B$34:$C$35,2,FALSE),FALSE)))</f>
        <v>0</v>
      </c>
      <c r="T4394" s="213">
        <f t="shared" si="251"/>
        <v>0</v>
      </c>
      <c r="U4394" s="572"/>
    </row>
    <row r="4395" spans="1:21" ht="14.15" customHeight="1">
      <c r="A4395" s="231">
        <v>4395</v>
      </c>
      <c r="B4395" s="262" t="s">
        <v>98</v>
      </c>
      <c r="C4395" s="199" t="s">
        <v>3775</v>
      </c>
      <c r="D4395" s="199" t="s">
        <v>2497</v>
      </c>
      <c r="E4395" s="199" t="s">
        <v>3931</v>
      </c>
      <c r="F4395" s="199" t="s">
        <v>176</v>
      </c>
      <c r="G4395" s="199" t="s">
        <v>177</v>
      </c>
      <c r="H4395" s="199" t="s">
        <v>3957</v>
      </c>
      <c r="I4395" s="200" t="s">
        <v>123</v>
      </c>
      <c r="J4395" s="199" t="s">
        <v>179</v>
      </c>
      <c r="K4395" s="199" t="s">
        <v>179</v>
      </c>
      <c r="L4395" s="199" t="s">
        <v>261</v>
      </c>
      <c r="M4395" s="199" t="s">
        <v>122</v>
      </c>
      <c r="N4395" s="201">
        <v>13.199299999999999</v>
      </c>
      <c r="O4395" s="202" t="s">
        <v>81</v>
      </c>
      <c r="P4395" s="202"/>
      <c r="Q4395" s="203">
        <f t="shared" si="249"/>
        <v>0</v>
      </c>
      <c r="R4395" s="203">
        <f t="shared" si="250"/>
        <v>0</v>
      </c>
      <c r="S4395" s="213">
        <f>IF(M4395="nvt",0,IF(O4395&gt;0,VLOOKUP(M4395,'3-Productie normen'!A:K,VLOOKUP(O4395,'3-Productie normen'!$B$34:$C$35,2,FALSE),FALSE)))</f>
        <v>0</v>
      </c>
      <c r="T4395" s="213">
        <f t="shared" si="251"/>
        <v>0</v>
      </c>
      <c r="U4395" s="572"/>
    </row>
    <row r="4396" spans="1:21" ht="14.15" customHeight="1">
      <c r="A4396" s="231">
        <v>4396</v>
      </c>
      <c r="B4396" s="262" t="s">
        <v>98</v>
      </c>
      <c r="C4396" s="199" t="s">
        <v>3775</v>
      </c>
      <c r="D4396" s="199" t="s">
        <v>2497</v>
      </c>
      <c r="E4396" s="199" t="s">
        <v>3931</v>
      </c>
      <c r="F4396" s="199" t="s">
        <v>176</v>
      </c>
      <c r="G4396" s="199" t="s">
        <v>177</v>
      </c>
      <c r="H4396" s="199" t="s">
        <v>3958</v>
      </c>
      <c r="I4396" s="200" t="s">
        <v>133</v>
      </c>
      <c r="J4396" s="199" t="s">
        <v>222</v>
      </c>
      <c r="K4396" s="199" t="s">
        <v>223</v>
      </c>
      <c r="L4396" s="199" t="s">
        <v>461</v>
      </c>
      <c r="M4396" s="199" t="s">
        <v>138</v>
      </c>
      <c r="N4396" s="201">
        <v>1.3907</v>
      </c>
      <c r="O4396" s="202" t="s">
        <v>81</v>
      </c>
      <c r="P4396" s="202"/>
      <c r="Q4396" s="203">
        <f t="shared" si="249"/>
        <v>0</v>
      </c>
      <c r="R4396" s="203">
        <f t="shared" si="250"/>
        <v>0</v>
      </c>
      <c r="S4396" s="213">
        <f>IF(M4396="nvt",0,IF(O4396&gt;0,VLOOKUP(M4396,'3-Productie normen'!A:K,VLOOKUP(O4396,'3-Productie normen'!$B$34:$C$35,2,FALSE),FALSE)))</f>
        <v>0</v>
      </c>
      <c r="T4396" s="213">
        <f t="shared" si="251"/>
        <v>0</v>
      </c>
      <c r="U4396" s="572"/>
    </row>
    <row r="4397" spans="1:21" ht="14.15" customHeight="1">
      <c r="A4397" s="231">
        <v>4397</v>
      </c>
      <c r="B4397" s="262" t="s">
        <v>98</v>
      </c>
      <c r="C4397" s="199" t="s">
        <v>3775</v>
      </c>
      <c r="D4397" s="199" t="s">
        <v>2497</v>
      </c>
      <c r="E4397" s="199" t="s">
        <v>3931</v>
      </c>
      <c r="F4397" s="199" t="s">
        <v>176</v>
      </c>
      <c r="G4397" s="199" t="s">
        <v>177</v>
      </c>
      <c r="H4397" s="199" t="s">
        <v>3959</v>
      </c>
      <c r="I4397" s="200" t="s">
        <v>123</v>
      </c>
      <c r="J4397" s="199" t="s">
        <v>179</v>
      </c>
      <c r="K4397" s="199" t="s">
        <v>179</v>
      </c>
      <c r="L4397" s="199" t="s">
        <v>261</v>
      </c>
      <c r="M4397" s="199" t="s">
        <v>122</v>
      </c>
      <c r="N4397" s="201">
        <v>15.824299999999999</v>
      </c>
      <c r="O4397" s="202" t="s">
        <v>81</v>
      </c>
      <c r="P4397" s="202"/>
      <c r="Q4397" s="203">
        <f t="shared" si="249"/>
        <v>0</v>
      </c>
      <c r="R4397" s="203">
        <f t="shared" si="250"/>
        <v>0</v>
      </c>
      <c r="S4397" s="213">
        <f>IF(M4397="nvt",0,IF(O4397&gt;0,VLOOKUP(M4397,'3-Productie normen'!A:K,VLOOKUP(O4397,'3-Productie normen'!$B$34:$C$35,2,FALSE),FALSE)))</f>
        <v>0</v>
      </c>
      <c r="T4397" s="213">
        <f t="shared" si="251"/>
        <v>0</v>
      </c>
      <c r="U4397" s="572"/>
    </row>
    <row r="4398" spans="1:21" ht="14.15" customHeight="1">
      <c r="A4398" s="231">
        <v>4398</v>
      </c>
      <c r="B4398" s="262" t="s">
        <v>98</v>
      </c>
      <c r="C4398" s="199" t="s">
        <v>3775</v>
      </c>
      <c r="D4398" s="199" t="s">
        <v>2497</v>
      </c>
      <c r="E4398" s="199" t="s">
        <v>3931</v>
      </c>
      <c r="F4398" s="199" t="s">
        <v>176</v>
      </c>
      <c r="G4398" s="199" t="s">
        <v>177</v>
      </c>
      <c r="H4398" s="199" t="s">
        <v>3960</v>
      </c>
      <c r="I4398" s="200" t="s">
        <v>123</v>
      </c>
      <c r="J4398" s="199" t="s">
        <v>179</v>
      </c>
      <c r="K4398" s="199" t="s">
        <v>179</v>
      </c>
      <c r="L4398" s="199" t="s">
        <v>261</v>
      </c>
      <c r="M4398" s="199" t="s">
        <v>122</v>
      </c>
      <c r="N4398" s="201">
        <v>5.7111000000000001</v>
      </c>
      <c r="O4398" s="202" t="s">
        <v>81</v>
      </c>
      <c r="P4398" s="202"/>
      <c r="Q4398" s="203">
        <f t="shared" si="249"/>
        <v>0</v>
      </c>
      <c r="R4398" s="203">
        <f t="shared" si="250"/>
        <v>0</v>
      </c>
      <c r="S4398" s="213">
        <f>IF(M4398="nvt",0,IF(O4398&gt;0,VLOOKUP(M4398,'3-Productie normen'!A:K,VLOOKUP(O4398,'3-Productie normen'!$B$34:$C$35,2,FALSE),FALSE)))</f>
        <v>0</v>
      </c>
      <c r="T4398" s="213">
        <f t="shared" si="251"/>
        <v>0</v>
      </c>
      <c r="U4398" s="572"/>
    </row>
    <row r="4399" spans="1:21" ht="14.15" customHeight="1">
      <c r="A4399" s="231">
        <v>4399</v>
      </c>
      <c r="B4399" s="262" t="s">
        <v>98</v>
      </c>
      <c r="C4399" s="199" t="s">
        <v>3775</v>
      </c>
      <c r="D4399" s="199" t="s">
        <v>2497</v>
      </c>
      <c r="E4399" s="199" t="s">
        <v>3931</v>
      </c>
      <c r="F4399" s="199" t="s">
        <v>176</v>
      </c>
      <c r="G4399" s="199" t="s">
        <v>177</v>
      </c>
      <c r="H4399" s="199" t="s">
        <v>3961</v>
      </c>
      <c r="I4399" s="200" t="s">
        <v>123</v>
      </c>
      <c r="J4399" s="199" t="s">
        <v>179</v>
      </c>
      <c r="K4399" s="199" t="s">
        <v>179</v>
      </c>
      <c r="L4399" s="199" t="s">
        <v>261</v>
      </c>
      <c r="M4399" s="199" t="s">
        <v>122</v>
      </c>
      <c r="N4399" s="201">
        <v>5.7111000000000001</v>
      </c>
      <c r="O4399" s="202" t="s">
        <v>81</v>
      </c>
      <c r="P4399" s="202"/>
      <c r="Q4399" s="203">
        <f t="shared" si="249"/>
        <v>0</v>
      </c>
      <c r="R4399" s="203">
        <f t="shared" si="250"/>
        <v>0</v>
      </c>
      <c r="S4399" s="213">
        <f>IF(M4399="nvt",0,IF(O4399&gt;0,VLOOKUP(M4399,'3-Productie normen'!A:K,VLOOKUP(O4399,'3-Productie normen'!$B$34:$C$35,2,FALSE),FALSE)))</f>
        <v>0</v>
      </c>
      <c r="T4399" s="213">
        <f t="shared" si="251"/>
        <v>0</v>
      </c>
      <c r="U4399" s="572"/>
    </row>
    <row r="4400" spans="1:21" ht="14.15" customHeight="1">
      <c r="A4400" s="231">
        <v>4400</v>
      </c>
      <c r="B4400" s="262" t="s">
        <v>98</v>
      </c>
      <c r="C4400" s="199" t="s">
        <v>3775</v>
      </c>
      <c r="D4400" s="199" t="s">
        <v>2497</v>
      </c>
      <c r="E4400" s="199" t="s">
        <v>3931</v>
      </c>
      <c r="F4400" s="199" t="s">
        <v>176</v>
      </c>
      <c r="G4400" s="199" t="s">
        <v>177</v>
      </c>
      <c r="H4400" s="199" t="s">
        <v>3962</v>
      </c>
      <c r="I4400" s="200" t="s">
        <v>123</v>
      </c>
      <c r="J4400" s="199" t="s">
        <v>179</v>
      </c>
      <c r="K4400" s="199" t="s">
        <v>179</v>
      </c>
      <c r="L4400" s="199" t="s">
        <v>261</v>
      </c>
      <c r="M4400" s="199" t="s">
        <v>122</v>
      </c>
      <c r="N4400" s="201">
        <v>13.199299999999999</v>
      </c>
      <c r="O4400" s="202" t="s">
        <v>81</v>
      </c>
      <c r="P4400" s="202"/>
      <c r="Q4400" s="203">
        <f t="shared" si="249"/>
        <v>0</v>
      </c>
      <c r="R4400" s="203">
        <f t="shared" si="250"/>
        <v>0</v>
      </c>
      <c r="S4400" s="213">
        <f>IF(M4400="nvt",0,IF(O4400&gt;0,VLOOKUP(M4400,'3-Productie normen'!A:K,VLOOKUP(O4400,'3-Productie normen'!$B$34:$C$35,2,FALSE),FALSE)))</f>
        <v>0</v>
      </c>
      <c r="T4400" s="213">
        <f t="shared" si="251"/>
        <v>0</v>
      </c>
      <c r="U4400" s="572"/>
    </row>
    <row r="4401" spans="1:41" ht="14.15" customHeight="1">
      <c r="A4401" s="232">
        <v>4401</v>
      </c>
      <c r="B4401" s="262" t="s">
        <v>98</v>
      </c>
      <c r="C4401" s="199" t="s">
        <v>3775</v>
      </c>
      <c r="D4401" s="199" t="s">
        <v>2497</v>
      </c>
      <c r="E4401" s="199" t="s">
        <v>3931</v>
      </c>
      <c r="F4401" s="199" t="s">
        <v>176</v>
      </c>
      <c r="G4401" s="199" t="s">
        <v>177</v>
      </c>
      <c r="H4401" s="199" t="s">
        <v>3963</v>
      </c>
      <c r="I4401" s="200" t="s">
        <v>133</v>
      </c>
      <c r="J4401" s="199" t="s">
        <v>222</v>
      </c>
      <c r="K4401" s="199" t="s">
        <v>223</v>
      </c>
      <c r="L4401" s="199" t="s">
        <v>461</v>
      </c>
      <c r="M4401" s="199" t="s">
        <v>138</v>
      </c>
      <c r="N4401" s="201">
        <v>1.3912</v>
      </c>
      <c r="O4401" s="202" t="s">
        <v>81</v>
      </c>
      <c r="P4401" s="202"/>
      <c r="Q4401" s="203">
        <f t="shared" si="249"/>
        <v>0</v>
      </c>
      <c r="R4401" s="203">
        <f t="shared" si="250"/>
        <v>0</v>
      </c>
      <c r="S4401" s="213">
        <f>IF(M4401="nvt",0,IF(O4401&gt;0,VLOOKUP(M4401,'3-Productie normen'!A:K,VLOOKUP(O4401,'3-Productie normen'!$B$34:$C$35,2,FALSE),FALSE)))</f>
        <v>0</v>
      </c>
      <c r="T4401" s="213">
        <f t="shared" si="251"/>
        <v>0</v>
      </c>
      <c r="U4401" s="572"/>
    </row>
    <row r="4402" spans="1:41" ht="14.15" customHeight="1">
      <c r="A4402" s="231">
        <v>4402</v>
      </c>
      <c r="B4402" s="262" t="s">
        <v>98</v>
      </c>
      <c r="C4402" s="199" t="s">
        <v>3775</v>
      </c>
      <c r="D4402" s="199" t="s">
        <v>2497</v>
      </c>
      <c r="E4402" s="199" t="s">
        <v>3931</v>
      </c>
      <c r="F4402" s="199" t="s">
        <v>176</v>
      </c>
      <c r="G4402" s="199" t="s">
        <v>177</v>
      </c>
      <c r="H4402" s="199" t="s">
        <v>3964</v>
      </c>
      <c r="I4402" s="207" t="s">
        <v>123</v>
      </c>
      <c r="J4402" s="199" t="s">
        <v>179</v>
      </c>
      <c r="K4402" s="199" t="s">
        <v>187</v>
      </c>
      <c r="L4402" s="199" t="s">
        <v>261</v>
      </c>
      <c r="M4402" s="199" t="s">
        <v>141</v>
      </c>
      <c r="N4402" s="201">
        <v>15.824299999999999</v>
      </c>
      <c r="O4402" s="202" t="s">
        <v>81</v>
      </c>
      <c r="P4402" s="202"/>
      <c r="Q4402" s="203">
        <f t="shared" si="249"/>
        <v>0</v>
      </c>
      <c r="R4402" s="203">
        <f t="shared" si="250"/>
        <v>0</v>
      </c>
      <c r="S4402" s="213">
        <f>IF(M4402="nvt",0,IF(O4402&gt;0,VLOOKUP(M4402,'3-Productie normen'!A:K,VLOOKUP(O4402,'3-Productie normen'!$B$34:$C$35,2,FALSE),FALSE)))</f>
        <v>0</v>
      </c>
      <c r="T4402" s="213">
        <f t="shared" si="251"/>
        <v>0</v>
      </c>
      <c r="U4402" s="572"/>
    </row>
    <row r="4403" spans="1:41" ht="14.15" customHeight="1">
      <c r="A4403" s="231">
        <v>4403</v>
      </c>
      <c r="B4403" s="262" t="s">
        <v>98</v>
      </c>
      <c r="C4403" s="199" t="s">
        <v>3775</v>
      </c>
      <c r="D4403" s="199" t="s">
        <v>2497</v>
      </c>
      <c r="E4403" s="199" t="s">
        <v>3931</v>
      </c>
      <c r="F4403" s="199" t="s">
        <v>176</v>
      </c>
      <c r="G4403" s="199" t="s">
        <v>177</v>
      </c>
      <c r="H4403" s="199" t="s">
        <v>3965</v>
      </c>
      <c r="I4403" s="200" t="s">
        <v>123</v>
      </c>
      <c r="J4403" s="199" t="s">
        <v>179</v>
      </c>
      <c r="K4403" s="199" t="s">
        <v>179</v>
      </c>
      <c r="L4403" s="199" t="s">
        <v>261</v>
      </c>
      <c r="M4403" s="199" t="s">
        <v>122</v>
      </c>
      <c r="N4403" s="201">
        <v>5.7111000000000001</v>
      </c>
      <c r="O4403" s="202" t="s">
        <v>81</v>
      </c>
      <c r="P4403" s="202"/>
      <c r="Q4403" s="203">
        <f t="shared" si="249"/>
        <v>0</v>
      </c>
      <c r="R4403" s="203">
        <f t="shared" si="250"/>
        <v>0</v>
      </c>
      <c r="S4403" s="213">
        <f>IF(M4403="nvt",0,IF(O4403&gt;0,VLOOKUP(M4403,'3-Productie normen'!A:K,VLOOKUP(O4403,'3-Productie normen'!$B$34:$C$35,2,FALSE),FALSE)))</f>
        <v>0</v>
      </c>
      <c r="T4403" s="213">
        <f t="shared" si="251"/>
        <v>0</v>
      </c>
      <c r="U4403" s="572"/>
    </row>
    <row r="4404" spans="1:41" ht="14.15" customHeight="1">
      <c r="A4404" s="231">
        <v>4404</v>
      </c>
      <c r="B4404" s="262" t="s">
        <v>98</v>
      </c>
      <c r="C4404" s="199" t="s">
        <v>3775</v>
      </c>
      <c r="D4404" s="199" t="s">
        <v>2497</v>
      </c>
      <c r="E4404" s="199" t="s">
        <v>3931</v>
      </c>
      <c r="F4404" s="199" t="s">
        <v>176</v>
      </c>
      <c r="G4404" s="199" t="s">
        <v>177</v>
      </c>
      <c r="H4404" s="199" t="s">
        <v>3966</v>
      </c>
      <c r="I4404" s="200" t="s">
        <v>123</v>
      </c>
      <c r="J4404" s="199" t="s">
        <v>179</v>
      </c>
      <c r="K4404" s="199" t="s">
        <v>179</v>
      </c>
      <c r="L4404" s="199" t="s">
        <v>261</v>
      </c>
      <c r="M4404" s="199" t="s">
        <v>122</v>
      </c>
      <c r="N4404" s="201">
        <v>3.49</v>
      </c>
      <c r="O4404" s="202" t="s">
        <v>81</v>
      </c>
      <c r="P4404" s="202"/>
      <c r="Q4404" s="203">
        <f t="shared" si="249"/>
        <v>0</v>
      </c>
      <c r="R4404" s="203">
        <f t="shared" si="250"/>
        <v>0</v>
      </c>
      <c r="S4404" s="213">
        <f>IF(M4404="nvt",0,IF(O4404&gt;0,VLOOKUP(M4404,'3-Productie normen'!A:K,VLOOKUP(O4404,'3-Productie normen'!$B$34:$C$35,2,FALSE),FALSE)))</f>
        <v>0</v>
      </c>
      <c r="T4404" s="213">
        <f t="shared" si="251"/>
        <v>0</v>
      </c>
      <c r="U4404" s="572"/>
    </row>
    <row r="4405" spans="1:41" ht="14.15" customHeight="1">
      <c r="A4405" s="231">
        <v>4405</v>
      </c>
      <c r="B4405" s="262" t="s">
        <v>98</v>
      </c>
      <c r="C4405" s="199" t="s">
        <v>3775</v>
      </c>
      <c r="D4405" s="199" t="s">
        <v>2497</v>
      </c>
      <c r="E4405" s="199" t="s">
        <v>3931</v>
      </c>
      <c r="F4405" s="199" t="s">
        <v>176</v>
      </c>
      <c r="G4405" s="199" t="s">
        <v>177</v>
      </c>
      <c r="H4405" s="199" t="s">
        <v>3967</v>
      </c>
      <c r="I4405" s="200" t="s">
        <v>123</v>
      </c>
      <c r="J4405" s="199" t="s">
        <v>179</v>
      </c>
      <c r="K4405" s="199" t="s">
        <v>179</v>
      </c>
      <c r="L4405" s="199" t="s">
        <v>261</v>
      </c>
      <c r="M4405" s="199" t="s">
        <v>122</v>
      </c>
      <c r="N4405" s="201">
        <v>13.7159</v>
      </c>
      <c r="O4405" s="202" t="s">
        <v>81</v>
      </c>
      <c r="P4405" s="202"/>
      <c r="Q4405" s="203">
        <f t="shared" si="249"/>
        <v>0</v>
      </c>
      <c r="R4405" s="203">
        <f t="shared" si="250"/>
        <v>0</v>
      </c>
      <c r="S4405" s="213">
        <f>IF(M4405="nvt",0,IF(O4405&gt;0,VLOOKUP(M4405,'3-Productie normen'!A:K,VLOOKUP(O4405,'3-Productie normen'!$B$34:$C$35,2,FALSE),FALSE)))</f>
        <v>0</v>
      </c>
      <c r="T4405" s="213">
        <f t="shared" si="251"/>
        <v>0</v>
      </c>
      <c r="U4405" s="572"/>
    </row>
    <row r="4406" spans="1:41" ht="14.15" customHeight="1">
      <c r="A4406" s="231">
        <v>4406</v>
      </c>
      <c r="B4406" s="262" t="s">
        <v>98</v>
      </c>
      <c r="C4406" s="199" t="s">
        <v>3775</v>
      </c>
      <c r="D4406" s="199" t="s">
        <v>2497</v>
      </c>
      <c r="E4406" s="199" t="s">
        <v>3931</v>
      </c>
      <c r="F4406" s="199" t="s">
        <v>176</v>
      </c>
      <c r="G4406" s="199" t="s">
        <v>177</v>
      </c>
      <c r="H4406" s="199" t="s">
        <v>3968</v>
      </c>
      <c r="I4406" s="200" t="s">
        <v>123</v>
      </c>
      <c r="J4406" s="199" t="s">
        <v>179</v>
      </c>
      <c r="K4406" s="199" t="s">
        <v>179</v>
      </c>
      <c r="L4406" s="199" t="s">
        <v>261</v>
      </c>
      <c r="M4406" s="199" t="s">
        <v>122</v>
      </c>
      <c r="N4406" s="201">
        <v>15.824299999999999</v>
      </c>
      <c r="O4406" s="202" t="s">
        <v>81</v>
      </c>
      <c r="P4406" s="202"/>
      <c r="Q4406" s="203">
        <f t="shared" si="249"/>
        <v>0</v>
      </c>
      <c r="R4406" s="203">
        <f t="shared" si="250"/>
        <v>0</v>
      </c>
      <c r="S4406" s="213">
        <f>IF(M4406="nvt",0,IF(O4406&gt;0,VLOOKUP(M4406,'3-Productie normen'!A:K,VLOOKUP(O4406,'3-Productie normen'!$B$34:$C$35,2,FALSE),FALSE)))</f>
        <v>0</v>
      </c>
      <c r="T4406" s="213">
        <f t="shared" si="251"/>
        <v>0</v>
      </c>
      <c r="U4406" s="572"/>
    </row>
    <row r="4407" spans="1:41" ht="14.15" customHeight="1">
      <c r="A4407" s="231">
        <v>4407</v>
      </c>
      <c r="B4407" s="262" t="s">
        <v>98</v>
      </c>
      <c r="C4407" s="199" t="s">
        <v>3775</v>
      </c>
      <c r="D4407" s="199" t="s">
        <v>2497</v>
      </c>
      <c r="E4407" s="199" t="s">
        <v>3931</v>
      </c>
      <c r="F4407" s="199" t="s">
        <v>176</v>
      </c>
      <c r="G4407" s="199" t="s">
        <v>177</v>
      </c>
      <c r="H4407" s="199" t="s">
        <v>3969</v>
      </c>
      <c r="I4407" s="200" t="s">
        <v>123</v>
      </c>
      <c r="J4407" s="199" t="s">
        <v>179</v>
      </c>
      <c r="K4407" s="199" t="s">
        <v>179</v>
      </c>
      <c r="L4407" s="199" t="s">
        <v>261</v>
      </c>
      <c r="M4407" s="199" t="s">
        <v>122</v>
      </c>
      <c r="N4407" s="201">
        <v>5.8723999999999998</v>
      </c>
      <c r="O4407" s="202" t="s">
        <v>81</v>
      </c>
      <c r="P4407" s="202"/>
      <c r="Q4407" s="203">
        <f t="shared" si="249"/>
        <v>0</v>
      </c>
      <c r="R4407" s="203">
        <f t="shared" si="250"/>
        <v>0</v>
      </c>
      <c r="S4407" s="213">
        <f>IF(M4407="nvt",0,IF(O4407&gt;0,VLOOKUP(M4407,'3-Productie normen'!A:K,VLOOKUP(O4407,'3-Productie normen'!$B$34:$C$35,2,FALSE),FALSE)))</f>
        <v>0</v>
      </c>
      <c r="T4407" s="213">
        <f t="shared" si="251"/>
        <v>0</v>
      </c>
      <c r="U4407" s="572"/>
    </row>
    <row r="4408" spans="1:41" ht="14.15" customHeight="1">
      <c r="A4408" s="231">
        <v>4408</v>
      </c>
      <c r="B4408" s="262" t="s">
        <v>98</v>
      </c>
      <c r="C4408" s="199" t="s">
        <v>3775</v>
      </c>
      <c r="D4408" s="199" t="s">
        <v>2497</v>
      </c>
      <c r="E4408" s="199" t="s">
        <v>3931</v>
      </c>
      <c r="F4408" s="199" t="s">
        <v>176</v>
      </c>
      <c r="G4408" s="199" t="s">
        <v>177</v>
      </c>
      <c r="H4408" s="199" t="s">
        <v>3970</v>
      </c>
      <c r="I4408" s="200" t="s">
        <v>123</v>
      </c>
      <c r="J4408" s="199" t="s">
        <v>179</v>
      </c>
      <c r="K4408" s="199" t="s">
        <v>246</v>
      </c>
      <c r="L4408" s="199" t="s">
        <v>261</v>
      </c>
      <c r="M4408" s="199" t="s">
        <v>122</v>
      </c>
      <c r="N4408" s="201">
        <v>4.8724999999999996</v>
      </c>
      <c r="O4408" s="202" t="s">
        <v>81</v>
      </c>
      <c r="P4408" s="202"/>
      <c r="Q4408" s="203">
        <f t="shared" si="249"/>
        <v>0</v>
      </c>
      <c r="R4408" s="203">
        <f t="shared" si="250"/>
        <v>0</v>
      </c>
      <c r="S4408" s="213">
        <f>IF(M4408="nvt",0,IF(O4408&gt;0,VLOOKUP(M4408,'3-Productie normen'!A:K,VLOOKUP(O4408,'3-Productie normen'!$B$34:$C$35,2,FALSE),FALSE)))</f>
        <v>0</v>
      </c>
      <c r="T4408" s="213">
        <f t="shared" si="251"/>
        <v>0</v>
      </c>
      <c r="U4408" s="572"/>
    </row>
    <row r="4409" spans="1:41" ht="14.15" customHeight="1">
      <c r="A4409" s="232">
        <v>4409</v>
      </c>
      <c r="B4409" s="262" t="s">
        <v>98</v>
      </c>
      <c r="C4409" s="199" t="s">
        <v>3775</v>
      </c>
      <c r="D4409" s="199" t="s">
        <v>2497</v>
      </c>
      <c r="E4409" s="199" t="s">
        <v>3931</v>
      </c>
      <c r="F4409" s="199" t="s">
        <v>176</v>
      </c>
      <c r="G4409" s="199" t="s">
        <v>177</v>
      </c>
      <c r="H4409" s="199" t="s">
        <v>3971</v>
      </c>
      <c r="I4409" s="200" t="s">
        <v>136</v>
      </c>
      <c r="J4409" s="199" t="s">
        <v>179</v>
      </c>
      <c r="K4409" s="199" t="s">
        <v>265</v>
      </c>
      <c r="L4409" s="199" t="s">
        <v>253</v>
      </c>
      <c r="M4409" s="199" t="s">
        <v>135</v>
      </c>
      <c r="N4409" s="201">
        <v>6.2320000000000002</v>
      </c>
      <c r="O4409" s="202" t="s">
        <v>81</v>
      </c>
      <c r="P4409" s="202"/>
      <c r="Q4409" s="203">
        <f t="shared" si="249"/>
        <v>0</v>
      </c>
      <c r="R4409" s="203">
        <f t="shared" si="250"/>
        <v>0</v>
      </c>
      <c r="S4409" s="213">
        <f>IF(M4409="nvt",0,IF(O4409&gt;0,VLOOKUP(M4409,'3-Productie normen'!A:K,VLOOKUP(O4409,'3-Productie normen'!$B$34:$C$35,2,FALSE),FALSE)))</f>
        <v>0</v>
      </c>
      <c r="T4409" s="213">
        <f t="shared" si="251"/>
        <v>0</v>
      </c>
      <c r="U4409" s="572"/>
    </row>
    <row r="4410" spans="1:41" s="206" customFormat="1" ht="14.15" customHeight="1">
      <c r="A4410" s="231">
        <v>4410</v>
      </c>
      <c r="B4410" s="262" t="s">
        <v>98</v>
      </c>
      <c r="C4410" s="199" t="s">
        <v>3775</v>
      </c>
      <c r="D4410" s="199" t="s">
        <v>2497</v>
      </c>
      <c r="E4410" s="199" t="s">
        <v>3931</v>
      </c>
      <c r="F4410" s="199" t="s">
        <v>176</v>
      </c>
      <c r="G4410" s="199" t="s">
        <v>177</v>
      </c>
      <c r="H4410" s="199" t="s">
        <v>3972</v>
      </c>
      <c r="I4410" s="200" t="s">
        <v>143</v>
      </c>
      <c r="J4410" s="199" t="s">
        <v>209</v>
      </c>
      <c r="K4410" s="199" t="s">
        <v>213</v>
      </c>
      <c r="L4410" s="199" t="s">
        <v>398</v>
      </c>
      <c r="M4410" s="199" t="s">
        <v>143</v>
      </c>
      <c r="N4410" s="201">
        <v>8.9413999999999998</v>
      </c>
      <c r="O4410" s="202"/>
      <c r="P4410" s="202"/>
      <c r="Q4410" s="203">
        <f t="shared" ref="Q4410:Q4473" si="252">IF(O4410="nvt",0,IF(O4410&gt;0,S4410*N4410,0))</f>
        <v>0</v>
      </c>
      <c r="R4410" s="203">
        <f t="shared" ref="R4410:R4473" si="253">IF(P4410&gt;0,T4410*N4410,0)</f>
        <v>0</v>
      </c>
      <c r="S4410" s="213">
        <f>IF(M4410="nvt",0,IF(O4410&gt;0,VLOOKUP(M4410,'3-Productie normen'!A:K,VLOOKUP(O4410,'3-Productie normen'!$B$34:$C$35,2,FALSE),FALSE)))</f>
        <v>0</v>
      </c>
      <c r="T4410" s="213">
        <f t="shared" ref="T4410:T4473" si="254">IF(P4410&gt;0,S4410*$T$8,0)</f>
        <v>0</v>
      </c>
      <c r="U4410" s="572"/>
      <c r="V4410" s="3"/>
      <c r="W4410" s="32"/>
      <c r="X4410" s="32"/>
      <c r="Y4410" s="32"/>
      <c r="Z4410" s="32"/>
      <c r="AA4410" s="32"/>
      <c r="AB4410" s="32"/>
      <c r="AC4410" s="32"/>
      <c r="AD4410" s="32"/>
      <c r="AE4410" s="32"/>
      <c r="AF4410" s="32"/>
      <c r="AG4410" s="32"/>
      <c r="AH4410" s="32"/>
      <c r="AI4410" s="32"/>
      <c r="AJ4410" s="32"/>
      <c r="AK4410" s="32"/>
      <c r="AL4410" s="32"/>
      <c r="AM4410" s="32"/>
      <c r="AN4410" s="32"/>
      <c r="AO4410" s="569"/>
    </row>
    <row r="4411" spans="1:41" ht="14.15" customHeight="1">
      <c r="A4411" s="231">
        <v>4411</v>
      </c>
      <c r="B4411" s="262" t="s">
        <v>98</v>
      </c>
      <c r="C4411" s="199" t="s">
        <v>3775</v>
      </c>
      <c r="D4411" s="199" t="s">
        <v>2497</v>
      </c>
      <c r="E4411" s="199" t="s">
        <v>3931</v>
      </c>
      <c r="F4411" s="199" t="s">
        <v>176</v>
      </c>
      <c r="G4411" s="199" t="s">
        <v>177</v>
      </c>
      <c r="H4411" s="199" t="s">
        <v>3973</v>
      </c>
      <c r="I4411" s="200" t="s">
        <v>130</v>
      </c>
      <c r="J4411" s="199" t="s">
        <v>209</v>
      </c>
      <c r="K4411" s="199" t="s">
        <v>215</v>
      </c>
      <c r="L4411" s="199" t="s">
        <v>253</v>
      </c>
      <c r="M4411" s="199" t="s">
        <v>134</v>
      </c>
      <c r="N4411" s="201">
        <v>6.5195999999999996</v>
      </c>
      <c r="O4411" s="202" t="s">
        <v>81</v>
      </c>
      <c r="P4411" s="202"/>
      <c r="Q4411" s="203">
        <f t="shared" si="252"/>
        <v>0</v>
      </c>
      <c r="R4411" s="203">
        <f t="shared" si="253"/>
        <v>0</v>
      </c>
      <c r="S4411" s="213">
        <f>IF(M4411="nvt",0,IF(O4411&gt;0,VLOOKUP(M4411,'3-Productie normen'!A:K,VLOOKUP(O4411,'3-Productie normen'!$B$34:$C$35,2,FALSE),FALSE)))</f>
        <v>0</v>
      </c>
      <c r="T4411" s="213">
        <f t="shared" si="254"/>
        <v>0</v>
      </c>
      <c r="U4411" s="572"/>
    </row>
    <row r="4412" spans="1:41" ht="14.15" customHeight="1">
      <c r="A4412" s="231">
        <v>4412</v>
      </c>
      <c r="B4412" s="262" t="s">
        <v>98</v>
      </c>
      <c r="C4412" s="199" t="s">
        <v>3775</v>
      </c>
      <c r="D4412" s="199" t="s">
        <v>2497</v>
      </c>
      <c r="E4412" s="199" t="s">
        <v>3931</v>
      </c>
      <c r="F4412" s="199" t="s">
        <v>176</v>
      </c>
      <c r="G4412" s="199" t="s">
        <v>177</v>
      </c>
      <c r="H4412" s="199" t="s">
        <v>3974</v>
      </c>
      <c r="I4412" s="200" t="s">
        <v>136</v>
      </c>
      <c r="J4412" s="199" t="s">
        <v>222</v>
      </c>
      <c r="K4412" s="199" t="s">
        <v>237</v>
      </c>
      <c r="L4412" s="199" t="s">
        <v>253</v>
      </c>
      <c r="M4412" s="199" t="s">
        <v>135</v>
      </c>
      <c r="N4412" s="201">
        <v>20.3627</v>
      </c>
      <c r="O4412" s="202" t="s">
        <v>81</v>
      </c>
      <c r="P4412" s="202"/>
      <c r="Q4412" s="203">
        <f t="shared" si="252"/>
        <v>0</v>
      </c>
      <c r="R4412" s="203">
        <f t="shared" si="253"/>
        <v>0</v>
      </c>
      <c r="S4412" s="213">
        <f>IF(M4412="nvt",0,IF(O4412&gt;0,VLOOKUP(M4412,'3-Productie normen'!A:K,VLOOKUP(O4412,'3-Productie normen'!$B$34:$C$35,2,FALSE),FALSE)))</f>
        <v>0</v>
      </c>
      <c r="T4412" s="213">
        <f t="shared" si="254"/>
        <v>0</v>
      </c>
      <c r="U4412" s="572"/>
    </row>
    <row r="4413" spans="1:41" ht="14.15" customHeight="1">
      <c r="A4413" s="231">
        <v>4413</v>
      </c>
      <c r="B4413" s="262" t="s">
        <v>98</v>
      </c>
      <c r="C4413" s="199" t="s">
        <v>3775</v>
      </c>
      <c r="D4413" s="199" t="s">
        <v>2497</v>
      </c>
      <c r="E4413" s="199" t="s">
        <v>3931</v>
      </c>
      <c r="F4413" s="199" t="s">
        <v>176</v>
      </c>
      <c r="G4413" s="199" t="s">
        <v>177</v>
      </c>
      <c r="H4413" s="199" t="s">
        <v>3975</v>
      </c>
      <c r="I4413" s="200" t="s">
        <v>130</v>
      </c>
      <c r="J4413" s="199" t="s">
        <v>222</v>
      </c>
      <c r="K4413" s="199" t="s">
        <v>237</v>
      </c>
      <c r="L4413" s="199" t="s">
        <v>261</v>
      </c>
      <c r="M4413" s="199" t="s">
        <v>238</v>
      </c>
      <c r="N4413" s="201">
        <v>6.6527000000000003</v>
      </c>
      <c r="O4413" s="202" t="s">
        <v>81</v>
      </c>
      <c r="P4413" s="202"/>
      <c r="Q4413" s="203">
        <f t="shared" si="252"/>
        <v>0</v>
      </c>
      <c r="R4413" s="203">
        <f t="shared" si="253"/>
        <v>0</v>
      </c>
      <c r="S4413" s="213">
        <f>IF(M4413="nvt",0,IF(O4413&gt;0,VLOOKUP(M4413,'3-Productie normen'!A:K,VLOOKUP(O4413,'3-Productie normen'!$B$34:$C$35,2,FALSE),FALSE)))</f>
        <v>0</v>
      </c>
      <c r="T4413" s="213">
        <f t="shared" si="254"/>
        <v>0</v>
      </c>
      <c r="U4413" s="572"/>
    </row>
    <row r="4414" spans="1:41" ht="14.15" customHeight="1">
      <c r="A4414" s="231">
        <v>4414</v>
      </c>
      <c r="B4414" s="262" t="s">
        <v>98</v>
      </c>
      <c r="C4414" s="199" t="s">
        <v>3775</v>
      </c>
      <c r="D4414" s="199" t="s">
        <v>2497</v>
      </c>
      <c r="E4414" s="199" t="s">
        <v>3931</v>
      </c>
      <c r="F4414" s="199" t="s">
        <v>176</v>
      </c>
      <c r="G4414" s="199" t="s">
        <v>177</v>
      </c>
      <c r="H4414" s="199" t="s">
        <v>3976</v>
      </c>
      <c r="I4414" s="200" t="s">
        <v>143</v>
      </c>
      <c r="J4414" s="199" t="s">
        <v>222</v>
      </c>
      <c r="K4414" s="199" t="s">
        <v>279</v>
      </c>
      <c r="L4414" s="199" t="s">
        <v>180</v>
      </c>
      <c r="M4414" s="199" t="s">
        <v>143</v>
      </c>
      <c r="N4414" s="201">
        <v>27.942699999999999</v>
      </c>
      <c r="O4414" s="202"/>
      <c r="P4414" s="202"/>
      <c r="Q4414" s="203">
        <f t="shared" si="252"/>
        <v>0</v>
      </c>
      <c r="R4414" s="203">
        <f t="shared" si="253"/>
        <v>0</v>
      </c>
      <c r="S4414" s="213">
        <f>IF(M4414="nvt",0,IF(O4414&gt;0,VLOOKUP(M4414,'3-Productie normen'!A:K,VLOOKUP(O4414,'3-Productie normen'!$B$34:$C$35,2,FALSE),FALSE)))</f>
        <v>0</v>
      </c>
      <c r="T4414" s="213">
        <f t="shared" si="254"/>
        <v>0</v>
      </c>
      <c r="U4414" s="572"/>
    </row>
    <row r="4415" spans="1:41" ht="14.15" customHeight="1">
      <c r="A4415" s="231">
        <v>4415</v>
      </c>
      <c r="B4415" s="262" t="s">
        <v>98</v>
      </c>
      <c r="C4415" s="199" t="s">
        <v>3775</v>
      </c>
      <c r="D4415" s="199" t="s">
        <v>2497</v>
      </c>
      <c r="E4415" s="199" t="s">
        <v>3931</v>
      </c>
      <c r="F4415" s="199" t="s">
        <v>176</v>
      </c>
      <c r="G4415" s="199" t="s">
        <v>177</v>
      </c>
      <c r="H4415" s="199" t="s">
        <v>3977</v>
      </c>
      <c r="I4415" s="200" t="s">
        <v>245</v>
      </c>
      <c r="J4415" s="199" t="s">
        <v>255</v>
      </c>
      <c r="K4415" s="199" t="s">
        <v>566</v>
      </c>
      <c r="L4415" s="199" t="s">
        <v>461</v>
      </c>
      <c r="M4415" s="199" t="s">
        <v>143</v>
      </c>
      <c r="N4415" s="201">
        <v>2.4874000000000001</v>
      </c>
      <c r="O4415" s="202"/>
      <c r="P4415" s="202"/>
      <c r="Q4415" s="203">
        <f t="shared" si="252"/>
        <v>0</v>
      </c>
      <c r="R4415" s="203">
        <f t="shared" si="253"/>
        <v>0</v>
      </c>
      <c r="S4415" s="213">
        <f>IF(M4415="nvt",0,IF(O4415&gt;0,VLOOKUP(M4415,'3-Productie normen'!A:K,VLOOKUP(O4415,'3-Productie normen'!$B$34:$C$35,2,FALSE),FALSE)))</f>
        <v>0</v>
      </c>
      <c r="T4415" s="213">
        <f t="shared" si="254"/>
        <v>0</v>
      </c>
      <c r="U4415" s="572"/>
    </row>
    <row r="4416" spans="1:41" ht="14.15" customHeight="1">
      <c r="A4416" s="231">
        <v>4416</v>
      </c>
      <c r="B4416" s="262" t="s">
        <v>98</v>
      </c>
      <c r="C4416" s="199" t="s">
        <v>3775</v>
      </c>
      <c r="D4416" s="199" t="s">
        <v>2497</v>
      </c>
      <c r="E4416" s="199" t="s">
        <v>3931</v>
      </c>
      <c r="F4416" s="199" t="s">
        <v>176</v>
      </c>
      <c r="G4416" s="199" t="s">
        <v>177</v>
      </c>
      <c r="H4416" s="199" t="s">
        <v>3978</v>
      </c>
      <c r="I4416" s="200" t="s">
        <v>245</v>
      </c>
      <c r="J4416" s="199" t="s">
        <v>222</v>
      </c>
      <c r="K4416" s="212" t="s">
        <v>566</v>
      </c>
      <c r="L4416" s="199" t="s">
        <v>461</v>
      </c>
      <c r="M4416" s="199" t="s">
        <v>143</v>
      </c>
      <c r="N4416" s="201">
        <v>3.5198</v>
      </c>
      <c r="O4416" s="202"/>
      <c r="P4416" s="202"/>
      <c r="Q4416" s="203">
        <f t="shared" si="252"/>
        <v>0</v>
      </c>
      <c r="R4416" s="203">
        <f t="shared" si="253"/>
        <v>0</v>
      </c>
      <c r="S4416" s="213">
        <f>IF(M4416="nvt",0,IF(O4416&gt;0,VLOOKUP(M4416,'3-Productie normen'!A:K,VLOOKUP(O4416,'3-Productie normen'!$B$34:$C$35,2,FALSE),FALSE)))</f>
        <v>0</v>
      </c>
      <c r="T4416" s="213">
        <f t="shared" si="254"/>
        <v>0</v>
      </c>
      <c r="U4416" s="572"/>
    </row>
    <row r="4417" spans="1:21" ht="14.15" customHeight="1">
      <c r="A4417" s="232">
        <v>4417</v>
      </c>
      <c r="B4417" s="262" t="s">
        <v>98</v>
      </c>
      <c r="C4417" s="199" t="s">
        <v>3775</v>
      </c>
      <c r="D4417" s="199" t="s">
        <v>2497</v>
      </c>
      <c r="E4417" s="199" t="s">
        <v>3931</v>
      </c>
      <c r="F4417" s="199" t="s">
        <v>176</v>
      </c>
      <c r="G4417" s="199" t="s">
        <v>177</v>
      </c>
      <c r="H4417" s="199" t="s">
        <v>3979</v>
      </c>
      <c r="I4417" s="200" t="s">
        <v>130</v>
      </c>
      <c r="J4417" s="199" t="s">
        <v>222</v>
      </c>
      <c r="K4417" s="199" t="s">
        <v>237</v>
      </c>
      <c r="L4417" s="199" t="s">
        <v>180</v>
      </c>
      <c r="M4417" s="199" t="s">
        <v>238</v>
      </c>
      <c r="N4417" s="201">
        <v>37.911200000000001</v>
      </c>
      <c r="O4417" s="202" t="s">
        <v>81</v>
      </c>
      <c r="P4417" s="202"/>
      <c r="Q4417" s="203">
        <f t="shared" si="252"/>
        <v>0</v>
      </c>
      <c r="R4417" s="203">
        <f t="shared" si="253"/>
        <v>0</v>
      </c>
      <c r="S4417" s="213">
        <f>IF(M4417="nvt",0,IF(O4417&gt;0,VLOOKUP(M4417,'3-Productie normen'!A:K,VLOOKUP(O4417,'3-Productie normen'!$B$34:$C$35,2,FALSE),FALSE)))</f>
        <v>0</v>
      </c>
      <c r="T4417" s="213">
        <f t="shared" si="254"/>
        <v>0</v>
      </c>
      <c r="U4417" s="572"/>
    </row>
    <row r="4418" spans="1:21" ht="14.15" customHeight="1">
      <c r="A4418" s="231">
        <v>4418</v>
      </c>
      <c r="B4418" s="262" t="s">
        <v>98</v>
      </c>
      <c r="C4418" s="199" t="s">
        <v>3775</v>
      </c>
      <c r="D4418" s="199" t="s">
        <v>2497</v>
      </c>
      <c r="E4418" s="199" t="s">
        <v>3931</v>
      </c>
      <c r="F4418" s="199" t="s">
        <v>176</v>
      </c>
      <c r="G4418" s="199" t="s">
        <v>177</v>
      </c>
      <c r="H4418" s="199" t="s">
        <v>3980</v>
      </c>
      <c r="I4418" s="200" t="s">
        <v>143</v>
      </c>
      <c r="J4418" s="199" t="s">
        <v>209</v>
      </c>
      <c r="K4418" s="199" t="s">
        <v>213</v>
      </c>
      <c r="L4418" s="199" t="s">
        <v>398</v>
      </c>
      <c r="M4418" s="199" t="s">
        <v>143</v>
      </c>
      <c r="N4418" s="201">
        <v>2.9283000000000001</v>
      </c>
      <c r="O4418" s="202"/>
      <c r="P4418" s="202"/>
      <c r="Q4418" s="203">
        <f t="shared" si="252"/>
        <v>0</v>
      </c>
      <c r="R4418" s="203">
        <f t="shared" si="253"/>
        <v>0</v>
      </c>
      <c r="S4418" s="213">
        <f>IF(M4418="nvt",0,IF(O4418&gt;0,VLOOKUP(M4418,'3-Productie normen'!A:K,VLOOKUP(O4418,'3-Productie normen'!$B$34:$C$35,2,FALSE),FALSE)))</f>
        <v>0</v>
      </c>
      <c r="T4418" s="213">
        <f t="shared" si="254"/>
        <v>0</v>
      </c>
      <c r="U4418" s="572"/>
    </row>
    <row r="4419" spans="1:21" ht="14.15" customHeight="1">
      <c r="A4419" s="231">
        <v>4419</v>
      </c>
      <c r="B4419" s="262" t="s">
        <v>98</v>
      </c>
      <c r="C4419" s="199" t="s">
        <v>3775</v>
      </c>
      <c r="D4419" s="199" t="s">
        <v>2497</v>
      </c>
      <c r="E4419" s="199" t="s">
        <v>3931</v>
      </c>
      <c r="F4419" s="199" t="s">
        <v>176</v>
      </c>
      <c r="G4419" s="199" t="s">
        <v>177</v>
      </c>
      <c r="H4419" s="199" t="s">
        <v>3981</v>
      </c>
      <c r="I4419" s="200" t="s">
        <v>133</v>
      </c>
      <c r="J4419" s="199" t="s">
        <v>222</v>
      </c>
      <c r="K4419" s="199" t="s">
        <v>223</v>
      </c>
      <c r="L4419" s="199" t="s">
        <v>461</v>
      </c>
      <c r="M4419" s="199" t="s">
        <v>138</v>
      </c>
      <c r="N4419" s="201">
        <v>7.1887999999999996</v>
      </c>
      <c r="O4419" s="202" t="s">
        <v>81</v>
      </c>
      <c r="P4419" s="202"/>
      <c r="Q4419" s="203">
        <f t="shared" si="252"/>
        <v>0</v>
      </c>
      <c r="R4419" s="203">
        <f t="shared" si="253"/>
        <v>0</v>
      </c>
      <c r="S4419" s="213">
        <f>IF(M4419="nvt",0,IF(O4419&gt;0,VLOOKUP(M4419,'3-Productie normen'!A:K,VLOOKUP(O4419,'3-Productie normen'!$B$34:$C$35,2,FALSE),FALSE)))</f>
        <v>0</v>
      </c>
      <c r="T4419" s="213">
        <f t="shared" si="254"/>
        <v>0</v>
      </c>
      <c r="U4419" s="572"/>
    </row>
    <row r="4420" spans="1:21" ht="14.15" customHeight="1">
      <c r="A4420" s="231">
        <v>4420</v>
      </c>
      <c r="B4420" s="262" t="s">
        <v>98</v>
      </c>
      <c r="C4420" s="199" t="s">
        <v>3775</v>
      </c>
      <c r="D4420" s="199" t="s">
        <v>2497</v>
      </c>
      <c r="E4420" s="199" t="s">
        <v>3931</v>
      </c>
      <c r="F4420" s="199" t="s">
        <v>176</v>
      </c>
      <c r="G4420" s="199" t="s">
        <v>177</v>
      </c>
      <c r="H4420" s="199" t="s">
        <v>3982</v>
      </c>
      <c r="I4420" s="200" t="s">
        <v>133</v>
      </c>
      <c r="J4420" s="199" t="s">
        <v>222</v>
      </c>
      <c r="K4420" s="199" t="s">
        <v>223</v>
      </c>
      <c r="L4420" s="199" t="s">
        <v>461</v>
      </c>
      <c r="M4420" s="199" t="s">
        <v>138</v>
      </c>
      <c r="N4420" s="201">
        <v>5.4847000000000001</v>
      </c>
      <c r="O4420" s="202" t="s">
        <v>81</v>
      </c>
      <c r="P4420" s="202"/>
      <c r="Q4420" s="203">
        <f t="shared" si="252"/>
        <v>0</v>
      </c>
      <c r="R4420" s="203">
        <f t="shared" si="253"/>
        <v>0</v>
      </c>
      <c r="S4420" s="213">
        <f>IF(M4420="nvt",0,IF(O4420&gt;0,VLOOKUP(M4420,'3-Productie normen'!A:K,VLOOKUP(O4420,'3-Productie normen'!$B$34:$C$35,2,FALSE),FALSE)))</f>
        <v>0</v>
      </c>
      <c r="T4420" s="213">
        <f t="shared" si="254"/>
        <v>0</v>
      </c>
      <c r="U4420" s="572"/>
    </row>
    <row r="4421" spans="1:21" ht="14.15" customHeight="1">
      <c r="A4421" s="231">
        <v>4421</v>
      </c>
      <c r="B4421" s="262" t="s">
        <v>98</v>
      </c>
      <c r="C4421" s="199" t="s">
        <v>3775</v>
      </c>
      <c r="D4421" s="199" t="s">
        <v>2497</v>
      </c>
      <c r="E4421" s="199" t="s">
        <v>3931</v>
      </c>
      <c r="F4421" s="199" t="s">
        <v>176</v>
      </c>
      <c r="G4421" s="199" t="s">
        <v>407</v>
      </c>
      <c r="H4421" s="199" t="s">
        <v>3983</v>
      </c>
      <c r="I4421" s="207" t="s">
        <v>123</v>
      </c>
      <c r="J4421" s="199" t="s">
        <v>179</v>
      </c>
      <c r="K4421" s="199" t="s">
        <v>187</v>
      </c>
      <c r="L4421" s="199" t="s">
        <v>261</v>
      </c>
      <c r="M4421" s="199" t="s">
        <v>141</v>
      </c>
      <c r="N4421" s="201">
        <v>26.260100000000001</v>
      </c>
      <c r="O4421" s="202" t="s">
        <v>81</v>
      </c>
      <c r="P4421" s="202"/>
      <c r="Q4421" s="203">
        <f t="shared" si="252"/>
        <v>0</v>
      </c>
      <c r="R4421" s="203">
        <f t="shared" si="253"/>
        <v>0</v>
      </c>
      <c r="S4421" s="213">
        <f>IF(M4421="nvt",0,IF(O4421&gt;0,VLOOKUP(M4421,'3-Productie normen'!A:K,VLOOKUP(O4421,'3-Productie normen'!$B$34:$C$35,2,FALSE),FALSE)))</f>
        <v>0</v>
      </c>
      <c r="T4421" s="213">
        <f t="shared" si="254"/>
        <v>0</v>
      </c>
      <c r="U4421" s="572"/>
    </row>
    <row r="4422" spans="1:21" ht="14.15" customHeight="1">
      <c r="A4422" s="231">
        <v>4422</v>
      </c>
      <c r="B4422" s="262" t="s">
        <v>98</v>
      </c>
      <c r="C4422" s="199" t="s">
        <v>3775</v>
      </c>
      <c r="D4422" s="199" t="s">
        <v>2497</v>
      </c>
      <c r="E4422" s="199" t="s">
        <v>3931</v>
      </c>
      <c r="F4422" s="199" t="s">
        <v>176</v>
      </c>
      <c r="G4422" s="199" t="s">
        <v>407</v>
      </c>
      <c r="H4422" s="199" t="s">
        <v>3984</v>
      </c>
      <c r="I4422" s="200" t="s">
        <v>123</v>
      </c>
      <c r="J4422" s="199" t="s">
        <v>179</v>
      </c>
      <c r="K4422" s="199" t="s">
        <v>179</v>
      </c>
      <c r="L4422" s="199" t="s">
        <v>261</v>
      </c>
      <c r="M4422" s="199" t="s">
        <v>122</v>
      </c>
      <c r="N4422" s="201">
        <v>30.999300000000002</v>
      </c>
      <c r="O4422" s="202" t="s">
        <v>81</v>
      </c>
      <c r="P4422" s="202"/>
      <c r="Q4422" s="203">
        <f t="shared" si="252"/>
        <v>0</v>
      </c>
      <c r="R4422" s="203">
        <f t="shared" si="253"/>
        <v>0</v>
      </c>
      <c r="S4422" s="213">
        <f>IF(M4422="nvt",0,IF(O4422&gt;0,VLOOKUP(M4422,'3-Productie normen'!A:K,VLOOKUP(O4422,'3-Productie normen'!$B$34:$C$35,2,FALSE),FALSE)))</f>
        <v>0</v>
      </c>
      <c r="T4422" s="213">
        <f t="shared" si="254"/>
        <v>0</v>
      </c>
      <c r="U4422" s="572"/>
    </row>
    <row r="4423" spans="1:21" ht="14.15" customHeight="1">
      <c r="A4423" s="231">
        <v>4423</v>
      </c>
      <c r="B4423" s="262" t="s">
        <v>98</v>
      </c>
      <c r="C4423" s="199" t="s">
        <v>3775</v>
      </c>
      <c r="D4423" s="199" t="s">
        <v>2497</v>
      </c>
      <c r="E4423" s="199" t="s">
        <v>3931</v>
      </c>
      <c r="F4423" s="199" t="s">
        <v>176</v>
      </c>
      <c r="G4423" s="199" t="s">
        <v>407</v>
      </c>
      <c r="H4423" s="199" t="s">
        <v>3985</v>
      </c>
      <c r="I4423" s="200" t="s">
        <v>123</v>
      </c>
      <c r="J4423" s="199" t="s">
        <v>179</v>
      </c>
      <c r="K4423" s="199" t="s">
        <v>179</v>
      </c>
      <c r="L4423" s="199" t="s">
        <v>261</v>
      </c>
      <c r="M4423" s="199" t="s">
        <v>122</v>
      </c>
      <c r="N4423" s="201">
        <v>5.7114000000000003</v>
      </c>
      <c r="O4423" s="202" t="s">
        <v>81</v>
      </c>
      <c r="P4423" s="202"/>
      <c r="Q4423" s="203">
        <f t="shared" si="252"/>
        <v>0</v>
      </c>
      <c r="R4423" s="203">
        <f t="shared" si="253"/>
        <v>0</v>
      </c>
      <c r="S4423" s="213">
        <f>IF(M4423="nvt",0,IF(O4423&gt;0,VLOOKUP(M4423,'3-Productie normen'!A:K,VLOOKUP(O4423,'3-Productie normen'!$B$34:$C$35,2,FALSE),FALSE)))</f>
        <v>0</v>
      </c>
      <c r="T4423" s="213">
        <f t="shared" si="254"/>
        <v>0</v>
      </c>
      <c r="U4423" s="572"/>
    </row>
    <row r="4424" spans="1:21" ht="14.15" customHeight="1">
      <c r="A4424" s="231">
        <v>4424</v>
      </c>
      <c r="B4424" s="262" t="s">
        <v>98</v>
      </c>
      <c r="C4424" s="199" t="s">
        <v>3775</v>
      </c>
      <c r="D4424" s="199" t="s">
        <v>2497</v>
      </c>
      <c r="E4424" s="199" t="s">
        <v>3931</v>
      </c>
      <c r="F4424" s="199" t="s">
        <v>176</v>
      </c>
      <c r="G4424" s="199" t="s">
        <v>407</v>
      </c>
      <c r="H4424" s="199" t="s">
        <v>3986</v>
      </c>
      <c r="I4424" s="200" t="s">
        <v>123</v>
      </c>
      <c r="J4424" s="199" t="s">
        <v>179</v>
      </c>
      <c r="K4424" s="199" t="s">
        <v>179</v>
      </c>
      <c r="L4424" s="199" t="s">
        <v>261</v>
      </c>
      <c r="M4424" s="199" t="s">
        <v>122</v>
      </c>
      <c r="N4424" s="201">
        <v>5.7114000000000003</v>
      </c>
      <c r="O4424" s="202" t="s">
        <v>81</v>
      </c>
      <c r="P4424" s="202"/>
      <c r="Q4424" s="203">
        <f t="shared" si="252"/>
        <v>0</v>
      </c>
      <c r="R4424" s="203">
        <f t="shared" si="253"/>
        <v>0</v>
      </c>
      <c r="S4424" s="213">
        <f>IF(M4424="nvt",0,IF(O4424&gt;0,VLOOKUP(M4424,'3-Productie normen'!A:K,VLOOKUP(O4424,'3-Productie normen'!$B$34:$C$35,2,FALSE),FALSE)))</f>
        <v>0</v>
      </c>
      <c r="T4424" s="213">
        <f t="shared" si="254"/>
        <v>0</v>
      </c>
      <c r="U4424" s="572"/>
    </row>
    <row r="4425" spans="1:21" ht="14.15" customHeight="1">
      <c r="A4425" s="232">
        <v>4425</v>
      </c>
      <c r="B4425" s="262" t="s">
        <v>98</v>
      </c>
      <c r="C4425" s="199" t="s">
        <v>3775</v>
      </c>
      <c r="D4425" s="199" t="s">
        <v>2497</v>
      </c>
      <c r="E4425" s="199" t="s">
        <v>3931</v>
      </c>
      <c r="F4425" s="199" t="s">
        <v>176</v>
      </c>
      <c r="G4425" s="199" t="s">
        <v>407</v>
      </c>
      <c r="H4425" s="199" t="s">
        <v>3987</v>
      </c>
      <c r="I4425" s="200" t="s">
        <v>123</v>
      </c>
      <c r="J4425" s="199" t="s">
        <v>179</v>
      </c>
      <c r="K4425" s="199" t="s">
        <v>179</v>
      </c>
      <c r="L4425" s="199" t="s">
        <v>261</v>
      </c>
      <c r="M4425" s="199" t="s">
        <v>122</v>
      </c>
      <c r="N4425" s="201">
        <v>23.9236</v>
      </c>
      <c r="O4425" s="202" t="s">
        <v>81</v>
      </c>
      <c r="P4425" s="202"/>
      <c r="Q4425" s="203">
        <f t="shared" si="252"/>
        <v>0</v>
      </c>
      <c r="R4425" s="203">
        <f t="shared" si="253"/>
        <v>0</v>
      </c>
      <c r="S4425" s="213">
        <f>IF(M4425="nvt",0,IF(O4425&gt;0,VLOOKUP(M4425,'3-Productie normen'!A:K,VLOOKUP(O4425,'3-Productie normen'!$B$34:$C$35,2,FALSE),FALSE)))</f>
        <v>0</v>
      </c>
      <c r="T4425" s="213">
        <f t="shared" si="254"/>
        <v>0</v>
      </c>
      <c r="U4425" s="572"/>
    </row>
    <row r="4426" spans="1:21" ht="14.15" customHeight="1">
      <c r="A4426" s="231">
        <v>4426</v>
      </c>
      <c r="B4426" s="262" t="s">
        <v>98</v>
      </c>
      <c r="C4426" s="199" t="s">
        <v>3775</v>
      </c>
      <c r="D4426" s="199" t="s">
        <v>2497</v>
      </c>
      <c r="E4426" s="199" t="s">
        <v>3931</v>
      </c>
      <c r="F4426" s="199" t="s">
        <v>176</v>
      </c>
      <c r="G4426" s="199" t="s">
        <v>407</v>
      </c>
      <c r="H4426" s="199" t="s">
        <v>3988</v>
      </c>
      <c r="I4426" s="200" t="s">
        <v>123</v>
      </c>
      <c r="J4426" s="199" t="s">
        <v>179</v>
      </c>
      <c r="K4426" s="199" t="s">
        <v>179</v>
      </c>
      <c r="L4426" s="199" t="s">
        <v>261</v>
      </c>
      <c r="M4426" s="199" t="s">
        <v>122</v>
      </c>
      <c r="N4426" s="201">
        <v>27.4755</v>
      </c>
      <c r="O4426" s="202" t="s">
        <v>81</v>
      </c>
      <c r="P4426" s="202"/>
      <c r="Q4426" s="203">
        <f t="shared" si="252"/>
        <v>0</v>
      </c>
      <c r="R4426" s="203">
        <f t="shared" si="253"/>
        <v>0</v>
      </c>
      <c r="S4426" s="213">
        <f>IF(M4426="nvt",0,IF(O4426&gt;0,VLOOKUP(M4426,'3-Productie normen'!A:K,VLOOKUP(O4426,'3-Productie normen'!$B$34:$C$35,2,FALSE),FALSE)))</f>
        <v>0</v>
      </c>
      <c r="T4426" s="213">
        <f t="shared" si="254"/>
        <v>0</v>
      </c>
      <c r="U4426" s="572"/>
    </row>
    <row r="4427" spans="1:21" ht="14.15" customHeight="1">
      <c r="A4427" s="231">
        <v>4427</v>
      </c>
      <c r="B4427" s="262" t="s">
        <v>98</v>
      </c>
      <c r="C4427" s="199" t="s">
        <v>3775</v>
      </c>
      <c r="D4427" s="199" t="s">
        <v>2497</v>
      </c>
      <c r="E4427" s="199" t="s">
        <v>3931</v>
      </c>
      <c r="F4427" s="199" t="s">
        <v>176</v>
      </c>
      <c r="G4427" s="199" t="s">
        <v>407</v>
      </c>
      <c r="H4427" s="199" t="s">
        <v>3989</v>
      </c>
      <c r="I4427" s="200" t="s">
        <v>130</v>
      </c>
      <c r="J4427" s="199" t="s">
        <v>222</v>
      </c>
      <c r="K4427" s="199" t="s">
        <v>237</v>
      </c>
      <c r="L4427" s="199" t="s">
        <v>261</v>
      </c>
      <c r="M4427" s="199" t="s">
        <v>238</v>
      </c>
      <c r="N4427" s="201">
        <v>168.42250000000001</v>
      </c>
      <c r="O4427" s="202" t="s">
        <v>81</v>
      </c>
      <c r="P4427" s="202"/>
      <c r="Q4427" s="203">
        <f t="shared" si="252"/>
        <v>0</v>
      </c>
      <c r="R4427" s="203">
        <f t="shared" si="253"/>
        <v>0</v>
      </c>
      <c r="S4427" s="213">
        <f>IF(M4427="nvt",0,IF(O4427&gt;0,VLOOKUP(M4427,'3-Productie normen'!A:K,VLOOKUP(O4427,'3-Productie normen'!$B$34:$C$35,2,FALSE),FALSE)))</f>
        <v>0</v>
      </c>
      <c r="T4427" s="213">
        <f t="shared" si="254"/>
        <v>0</v>
      </c>
      <c r="U4427" s="572"/>
    </row>
    <row r="4428" spans="1:21" ht="14.15" customHeight="1">
      <c r="A4428" s="231">
        <v>4428</v>
      </c>
      <c r="B4428" s="262" t="s">
        <v>98</v>
      </c>
      <c r="C4428" s="199" t="s">
        <v>3775</v>
      </c>
      <c r="D4428" s="199" t="s">
        <v>2497</v>
      </c>
      <c r="E4428" s="199" t="s">
        <v>3931</v>
      </c>
      <c r="F4428" s="199" t="s">
        <v>176</v>
      </c>
      <c r="G4428" s="199" t="s">
        <v>407</v>
      </c>
      <c r="H4428" s="199" t="s">
        <v>3990</v>
      </c>
      <c r="I4428" s="200" t="s">
        <v>123</v>
      </c>
      <c r="J4428" s="199" t="s">
        <v>222</v>
      </c>
      <c r="K4428" s="199" t="s">
        <v>237</v>
      </c>
      <c r="L4428" s="199" t="s">
        <v>261</v>
      </c>
      <c r="M4428" s="199" t="s">
        <v>122</v>
      </c>
      <c r="N4428" s="201">
        <v>12.5999</v>
      </c>
      <c r="O4428" s="202" t="s">
        <v>81</v>
      </c>
      <c r="P4428" s="202"/>
      <c r="Q4428" s="203">
        <f t="shared" si="252"/>
        <v>0</v>
      </c>
      <c r="R4428" s="203">
        <f t="shared" si="253"/>
        <v>0</v>
      </c>
      <c r="S4428" s="213">
        <f>IF(M4428="nvt",0,IF(O4428&gt;0,VLOOKUP(M4428,'3-Productie normen'!A:K,VLOOKUP(O4428,'3-Productie normen'!$B$34:$C$35,2,FALSE),FALSE)))</f>
        <v>0</v>
      </c>
      <c r="T4428" s="213">
        <f t="shared" si="254"/>
        <v>0</v>
      </c>
      <c r="U4428" s="572"/>
    </row>
    <row r="4429" spans="1:21" ht="14.15" customHeight="1">
      <c r="A4429" s="231">
        <v>4429</v>
      </c>
      <c r="B4429" s="262" t="s">
        <v>98</v>
      </c>
      <c r="C4429" s="199" t="s">
        <v>3775</v>
      </c>
      <c r="D4429" s="199" t="s">
        <v>2497</v>
      </c>
      <c r="E4429" s="199" t="s">
        <v>3931</v>
      </c>
      <c r="F4429" s="199" t="s">
        <v>176</v>
      </c>
      <c r="G4429" s="199" t="s">
        <v>407</v>
      </c>
      <c r="H4429" s="199" t="s">
        <v>3991</v>
      </c>
      <c r="I4429" s="200" t="s">
        <v>123</v>
      </c>
      <c r="J4429" s="199" t="s">
        <v>179</v>
      </c>
      <c r="K4429" s="199" t="s">
        <v>179</v>
      </c>
      <c r="L4429" s="199" t="s">
        <v>261</v>
      </c>
      <c r="M4429" s="199" t="s">
        <v>122</v>
      </c>
      <c r="N4429" s="201">
        <v>27.4649</v>
      </c>
      <c r="O4429" s="202" t="s">
        <v>81</v>
      </c>
      <c r="P4429" s="202"/>
      <c r="Q4429" s="203">
        <f t="shared" si="252"/>
        <v>0</v>
      </c>
      <c r="R4429" s="203">
        <f t="shared" si="253"/>
        <v>0</v>
      </c>
      <c r="S4429" s="213">
        <f>IF(M4429="nvt",0,IF(O4429&gt;0,VLOOKUP(M4429,'3-Productie normen'!A:K,VLOOKUP(O4429,'3-Productie normen'!$B$34:$C$35,2,FALSE),FALSE)))</f>
        <v>0</v>
      </c>
      <c r="T4429" s="213">
        <f t="shared" si="254"/>
        <v>0</v>
      </c>
      <c r="U4429" s="572"/>
    </row>
    <row r="4430" spans="1:21" ht="14.15" customHeight="1">
      <c r="A4430" s="231">
        <v>4430</v>
      </c>
      <c r="B4430" s="262" t="s">
        <v>98</v>
      </c>
      <c r="C4430" s="199" t="s">
        <v>3775</v>
      </c>
      <c r="D4430" s="199" t="s">
        <v>2497</v>
      </c>
      <c r="E4430" s="199" t="s">
        <v>3931</v>
      </c>
      <c r="F4430" s="199" t="s">
        <v>176</v>
      </c>
      <c r="G4430" s="199" t="s">
        <v>407</v>
      </c>
      <c r="H4430" s="199" t="s">
        <v>3992</v>
      </c>
      <c r="I4430" s="200" t="s">
        <v>133</v>
      </c>
      <c r="J4430" s="199" t="s">
        <v>222</v>
      </c>
      <c r="K4430" s="199" t="s">
        <v>223</v>
      </c>
      <c r="L4430" s="199" t="s">
        <v>461</v>
      </c>
      <c r="M4430" s="199" t="s">
        <v>138</v>
      </c>
      <c r="N4430" s="201">
        <v>1.5863</v>
      </c>
      <c r="O4430" s="202" t="s">
        <v>81</v>
      </c>
      <c r="P4430" s="202"/>
      <c r="Q4430" s="203">
        <f t="shared" si="252"/>
        <v>0</v>
      </c>
      <c r="R4430" s="203">
        <f t="shared" si="253"/>
        <v>0</v>
      </c>
      <c r="S4430" s="213">
        <f>IF(M4430="nvt",0,IF(O4430&gt;0,VLOOKUP(M4430,'3-Productie normen'!A:K,VLOOKUP(O4430,'3-Productie normen'!$B$34:$C$35,2,FALSE),FALSE)))</f>
        <v>0</v>
      </c>
      <c r="T4430" s="213">
        <f t="shared" si="254"/>
        <v>0</v>
      </c>
      <c r="U4430" s="572"/>
    </row>
    <row r="4431" spans="1:21" ht="14.15" customHeight="1">
      <c r="A4431" s="231">
        <v>4431</v>
      </c>
      <c r="B4431" s="262" t="s">
        <v>98</v>
      </c>
      <c r="C4431" s="199" t="s">
        <v>3775</v>
      </c>
      <c r="D4431" s="199" t="s">
        <v>2497</v>
      </c>
      <c r="E4431" s="199" t="s">
        <v>3931</v>
      </c>
      <c r="F4431" s="199" t="s">
        <v>176</v>
      </c>
      <c r="G4431" s="199" t="s">
        <v>407</v>
      </c>
      <c r="H4431" s="199" t="s">
        <v>3993</v>
      </c>
      <c r="I4431" s="200" t="s">
        <v>123</v>
      </c>
      <c r="J4431" s="199" t="s">
        <v>179</v>
      </c>
      <c r="K4431" s="199" t="s">
        <v>179</v>
      </c>
      <c r="L4431" s="199" t="s">
        <v>261</v>
      </c>
      <c r="M4431" s="199" t="s">
        <v>122</v>
      </c>
      <c r="N4431" s="201">
        <v>23.9239</v>
      </c>
      <c r="O4431" s="202" t="s">
        <v>81</v>
      </c>
      <c r="P4431" s="202"/>
      <c r="Q4431" s="203">
        <f t="shared" si="252"/>
        <v>0</v>
      </c>
      <c r="R4431" s="203">
        <f t="shared" si="253"/>
        <v>0</v>
      </c>
      <c r="S4431" s="213">
        <f>IF(M4431="nvt",0,IF(O4431&gt;0,VLOOKUP(M4431,'3-Productie normen'!A:K,VLOOKUP(O4431,'3-Productie normen'!$B$34:$C$35,2,FALSE),FALSE)))</f>
        <v>0</v>
      </c>
      <c r="T4431" s="213">
        <f t="shared" si="254"/>
        <v>0</v>
      </c>
      <c r="U4431" s="572"/>
    </row>
    <row r="4432" spans="1:21" ht="14.15" customHeight="1">
      <c r="A4432" s="231">
        <v>4432</v>
      </c>
      <c r="B4432" s="262" t="s">
        <v>98</v>
      </c>
      <c r="C4432" s="199" t="s">
        <v>3775</v>
      </c>
      <c r="D4432" s="199" t="s">
        <v>2497</v>
      </c>
      <c r="E4432" s="199" t="s">
        <v>3931</v>
      </c>
      <c r="F4432" s="199" t="s">
        <v>176</v>
      </c>
      <c r="G4432" s="199" t="s">
        <v>407</v>
      </c>
      <c r="H4432" s="199" t="s">
        <v>3994</v>
      </c>
      <c r="I4432" s="200" t="s">
        <v>133</v>
      </c>
      <c r="J4432" s="199" t="s">
        <v>222</v>
      </c>
      <c r="K4432" s="199" t="s">
        <v>223</v>
      </c>
      <c r="L4432" s="199" t="s">
        <v>461</v>
      </c>
      <c r="M4432" s="199" t="s">
        <v>138</v>
      </c>
      <c r="N4432" s="201">
        <v>1.1840999999999999</v>
      </c>
      <c r="O4432" s="202" t="s">
        <v>81</v>
      </c>
      <c r="P4432" s="202"/>
      <c r="Q4432" s="203">
        <f t="shared" si="252"/>
        <v>0</v>
      </c>
      <c r="R4432" s="203">
        <f t="shared" si="253"/>
        <v>0</v>
      </c>
      <c r="S4432" s="213">
        <f>IF(M4432="nvt",0,IF(O4432&gt;0,VLOOKUP(M4432,'3-Productie normen'!A:K,VLOOKUP(O4432,'3-Productie normen'!$B$34:$C$35,2,FALSE),FALSE)))</f>
        <v>0</v>
      </c>
      <c r="T4432" s="213">
        <f t="shared" si="254"/>
        <v>0</v>
      </c>
      <c r="U4432" s="572"/>
    </row>
    <row r="4433" spans="1:21" ht="14.15" customHeight="1">
      <c r="A4433" s="232">
        <v>4433</v>
      </c>
      <c r="B4433" s="262" t="s">
        <v>98</v>
      </c>
      <c r="C4433" s="199" t="s">
        <v>3775</v>
      </c>
      <c r="D4433" s="199" t="s">
        <v>2497</v>
      </c>
      <c r="E4433" s="199" t="s">
        <v>3931</v>
      </c>
      <c r="F4433" s="199" t="s">
        <v>176</v>
      </c>
      <c r="G4433" s="199" t="s">
        <v>407</v>
      </c>
      <c r="H4433" s="199" t="s">
        <v>3995</v>
      </c>
      <c r="I4433" s="200" t="s">
        <v>123</v>
      </c>
      <c r="J4433" s="199" t="s">
        <v>179</v>
      </c>
      <c r="K4433" s="199" t="s">
        <v>179</v>
      </c>
      <c r="L4433" s="199" t="s">
        <v>261</v>
      </c>
      <c r="M4433" s="199" t="s">
        <v>122</v>
      </c>
      <c r="N4433" s="201">
        <v>15.825200000000001</v>
      </c>
      <c r="O4433" s="202" t="s">
        <v>81</v>
      </c>
      <c r="P4433" s="202"/>
      <c r="Q4433" s="203">
        <f t="shared" si="252"/>
        <v>0</v>
      </c>
      <c r="R4433" s="203">
        <f t="shared" si="253"/>
        <v>0</v>
      </c>
      <c r="S4433" s="213">
        <f>IF(M4433="nvt",0,IF(O4433&gt;0,VLOOKUP(M4433,'3-Productie normen'!A:K,VLOOKUP(O4433,'3-Productie normen'!$B$34:$C$35,2,FALSE),FALSE)))</f>
        <v>0</v>
      </c>
      <c r="T4433" s="213">
        <f t="shared" si="254"/>
        <v>0</v>
      </c>
      <c r="U4433" s="572"/>
    </row>
    <row r="4434" spans="1:21" ht="14.15" customHeight="1">
      <c r="A4434" s="231">
        <v>4434</v>
      </c>
      <c r="B4434" s="262" t="s">
        <v>98</v>
      </c>
      <c r="C4434" s="199" t="s">
        <v>3775</v>
      </c>
      <c r="D4434" s="199" t="s">
        <v>2497</v>
      </c>
      <c r="E4434" s="199" t="s">
        <v>3931</v>
      </c>
      <c r="F4434" s="199" t="s">
        <v>176</v>
      </c>
      <c r="G4434" s="199" t="s">
        <v>407</v>
      </c>
      <c r="H4434" s="199" t="s">
        <v>3996</v>
      </c>
      <c r="I4434" s="200" t="s">
        <v>123</v>
      </c>
      <c r="J4434" s="199" t="s">
        <v>179</v>
      </c>
      <c r="K4434" s="199" t="s">
        <v>179</v>
      </c>
      <c r="L4434" s="199" t="s">
        <v>261</v>
      </c>
      <c r="M4434" s="199" t="s">
        <v>122</v>
      </c>
      <c r="N4434" s="201">
        <v>5.7114000000000003</v>
      </c>
      <c r="O4434" s="202" t="s">
        <v>81</v>
      </c>
      <c r="P4434" s="202"/>
      <c r="Q4434" s="203">
        <f t="shared" si="252"/>
        <v>0</v>
      </c>
      <c r="R4434" s="203">
        <f t="shared" si="253"/>
        <v>0</v>
      </c>
      <c r="S4434" s="213">
        <f>IF(M4434="nvt",0,IF(O4434&gt;0,VLOOKUP(M4434,'3-Productie normen'!A:K,VLOOKUP(O4434,'3-Productie normen'!$B$34:$C$35,2,FALSE),FALSE)))</f>
        <v>0</v>
      </c>
      <c r="T4434" s="213">
        <f t="shared" si="254"/>
        <v>0</v>
      </c>
      <c r="U4434" s="572"/>
    </row>
    <row r="4435" spans="1:21" ht="14.15" customHeight="1">
      <c r="A4435" s="231">
        <v>4435</v>
      </c>
      <c r="B4435" s="262" t="s">
        <v>98</v>
      </c>
      <c r="C4435" s="199" t="s">
        <v>3775</v>
      </c>
      <c r="D4435" s="199" t="s">
        <v>2497</v>
      </c>
      <c r="E4435" s="199" t="s">
        <v>3931</v>
      </c>
      <c r="F4435" s="199" t="s">
        <v>176</v>
      </c>
      <c r="G4435" s="199" t="s">
        <v>407</v>
      </c>
      <c r="H4435" s="199" t="s">
        <v>3997</v>
      </c>
      <c r="I4435" s="200" t="s">
        <v>123</v>
      </c>
      <c r="J4435" s="199" t="s">
        <v>179</v>
      </c>
      <c r="K4435" s="199" t="s">
        <v>179</v>
      </c>
      <c r="L4435" s="199" t="s">
        <v>261</v>
      </c>
      <c r="M4435" s="199" t="s">
        <v>122</v>
      </c>
      <c r="N4435" s="201">
        <v>5.7114000000000003</v>
      </c>
      <c r="O4435" s="202" t="s">
        <v>81</v>
      </c>
      <c r="P4435" s="202"/>
      <c r="Q4435" s="203">
        <f t="shared" si="252"/>
        <v>0</v>
      </c>
      <c r="R4435" s="203">
        <f t="shared" si="253"/>
        <v>0</v>
      </c>
      <c r="S4435" s="213">
        <f>IF(M4435="nvt",0,IF(O4435&gt;0,VLOOKUP(M4435,'3-Productie normen'!A:K,VLOOKUP(O4435,'3-Productie normen'!$B$34:$C$35,2,FALSE),FALSE)))</f>
        <v>0</v>
      </c>
      <c r="T4435" s="213">
        <f t="shared" si="254"/>
        <v>0</v>
      </c>
      <c r="U4435" s="572"/>
    </row>
    <row r="4436" spans="1:21" ht="14.15" customHeight="1">
      <c r="A4436" s="231">
        <v>4436</v>
      </c>
      <c r="B4436" s="262" t="s">
        <v>98</v>
      </c>
      <c r="C4436" s="199" t="s">
        <v>3775</v>
      </c>
      <c r="D4436" s="199" t="s">
        <v>2497</v>
      </c>
      <c r="E4436" s="199" t="s">
        <v>3931</v>
      </c>
      <c r="F4436" s="199" t="s">
        <v>176</v>
      </c>
      <c r="G4436" s="199" t="s">
        <v>407</v>
      </c>
      <c r="H4436" s="199" t="s">
        <v>3998</v>
      </c>
      <c r="I4436" s="200" t="s">
        <v>123</v>
      </c>
      <c r="J4436" s="199" t="s">
        <v>179</v>
      </c>
      <c r="K4436" s="199" t="s">
        <v>179</v>
      </c>
      <c r="L4436" s="199" t="s">
        <v>261</v>
      </c>
      <c r="M4436" s="199" t="s">
        <v>122</v>
      </c>
      <c r="N4436" s="201">
        <v>27.4649</v>
      </c>
      <c r="O4436" s="202" t="s">
        <v>81</v>
      </c>
      <c r="P4436" s="202"/>
      <c r="Q4436" s="203">
        <f t="shared" si="252"/>
        <v>0</v>
      </c>
      <c r="R4436" s="203">
        <f t="shared" si="253"/>
        <v>0</v>
      </c>
      <c r="S4436" s="213">
        <f>IF(M4436="nvt",0,IF(O4436&gt;0,VLOOKUP(M4436,'3-Productie normen'!A:K,VLOOKUP(O4436,'3-Productie normen'!$B$34:$C$35,2,FALSE),FALSE)))</f>
        <v>0</v>
      </c>
      <c r="T4436" s="213">
        <f t="shared" si="254"/>
        <v>0</v>
      </c>
      <c r="U4436" s="572"/>
    </row>
    <row r="4437" spans="1:21" ht="14.15" customHeight="1">
      <c r="A4437" s="231">
        <v>4437</v>
      </c>
      <c r="B4437" s="262" t="s">
        <v>98</v>
      </c>
      <c r="C4437" s="199" t="s">
        <v>3775</v>
      </c>
      <c r="D4437" s="199" t="s">
        <v>2497</v>
      </c>
      <c r="E4437" s="199" t="s">
        <v>3931</v>
      </c>
      <c r="F4437" s="199" t="s">
        <v>176</v>
      </c>
      <c r="G4437" s="199" t="s">
        <v>407</v>
      </c>
      <c r="H4437" s="199" t="s">
        <v>3999</v>
      </c>
      <c r="I4437" s="200" t="s">
        <v>133</v>
      </c>
      <c r="J4437" s="199" t="s">
        <v>222</v>
      </c>
      <c r="K4437" s="199" t="s">
        <v>223</v>
      </c>
      <c r="L4437" s="199" t="s">
        <v>461</v>
      </c>
      <c r="M4437" s="199" t="s">
        <v>138</v>
      </c>
      <c r="N4437" s="201">
        <v>1.1832</v>
      </c>
      <c r="O4437" s="202" t="s">
        <v>81</v>
      </c>
      <c r="P4437" s="202"/>
      <c r="Q4437" s="203">
        <f t="shared" si="252"/>
        <v>0</v>
      </c>
      <c r="R4437" s="203">
        <f t="shared" si="253"/>
        <v>0</v>
      </c>
      <c r="S4437" s="213">
        <f>IF(M4437="nvt",0,IF(O4437&gt;0,VLOOKUP(M4437,'3-Productie normen'!A:K,VLOOKUP(O4437,'3-Productie normen'!$B$34:$C$35,2,FALSE),FALSE)))</f>
        <v>0</v>
      </c>
      <c r="T4437" s="213">
        <f t="shared" si="254"/>
        <v>0</v>
      </c>
      <c r="U4437" s="572"/>
    </row>
    <row r="4438" spans="1:21" ht="14.15" customHeight="1">
      <c r="A4438" s="231">
        <v>4438</v>
      </c>
      <c r="B4438" s="262" t="s">
        <v>98</v>
      </c>
      <c r="C4438" s="199" t="s">
        <v>3775</v>
      </c>
      <c r="D4438" s="199" t="s">
        <v>2497</v>
      </c>
      <c r="E4438" s="199" t="s">
        <v>3931</v>
      </c>
      <c r="F4438" s="199" t="s">
        <v>176</v>
      </c>
      <c r="G4438" s="199" t="s">
        <v>407</v>
      </c>
      <c r="H4438" s="199" t="s">
        <v>4000</v>
      </c>
      <c r="I4438" s="200" t="s">
        <v>123</v>
      </c>
      <c r="J4438" s="199" t="s">
        <v>179</v>
      </c>
      <c r="K4438" s="199" t="s">
        <v>179</v>
      </c>
      <c r="L4438" s="199" t="s">
        <v>261</v>
      </c>
      <c r="M4438" s="199" t="s">
        <v>122</v>
      </c>
      <c r="N4438" s="201">
        <v>15.825200000000001</v>
      </c>
      <c r="O4438" s="202" t="s">
        <v>81</v>
      </c>
      <c r="P4438" s="202"/>
      <c r="Q4438" s="203">
        <f t="shared" si="252"/>
        <v>0</v>
      </c>
      <c r="R4438" s="203">
        <f t="shared" si="253"/>
        <v>0</v>
      </c>
      <c r="S4438" s="213">
        <f>IF(M4438="nvt",0,IF(O4438&gt;0,VLOOKUP(M4438,'3-Productie normen'!A:K,VLOOKUP(O4438,'3-Productie normen'!$B$34:$C$35,2,FALSE),FALSE)))</f>
        <v>0</v>
      </c>
      <c r="T4438" s="213">
        <f t="shared" si="254"/>
        <v>0</v>
      </c>
      <c r="U4438" s="572"/>
    </row>
    <row r="4439" spans="1:21" ht="14.15" customHeight="1">
      <c r="A4439" s="231">
        <v>4439</v>
      </c>
      <c r="B4439" s="262" t="s">
        <v>98</v>
      </c>
      <c r="C4439" s="199" t="s">
        <v>3775</v>
      </c>
      <c r="D4439" s="199" t="s">
        <v>2497</v>
      </c>
      <c r="E4439" s="199" t="s">
        <v>3931</v>
      </c>
      <c r="F4439" s="199" t="s">
        <v>176</v>
      </c>
      <c r="G4439" s="199" t="s">
        <v>407</v>
      </c>
      <c r="H4439" s="199" t="s">
        <v>4001</v>
      </c>
      <c r="I4439" s="207" t="s">
        <v>123</v>
      </c>
      <c r="J4439" s="199" t="s">
        <v>179</v>
      </c>
      <c r="K4439" s="199" t="s">
        <v>187</v>
      </c>
      <c r="L4439" s="199" t="s">
        <v>261</v>
      </c>
      <c r="M4439" s="199" t="s">
        <v>141</v>
      </c>
      <c r="N4439" s="201">
        <v>16.804200000000002</v>
      </c>
      <c r="O4439" s="202" t="s">
        <v>81</v>
      </c>
      <c r="P4439" s="202"/>
      <c r="Q4439" s="203">
        <f t="shared" si="252"/>
        <v>0</v>
      </c>
      <c r="R4439" s="203">
        <f t="shared" si="253"/>
        <v>0</v>
      </c>
      <c r="S4439" s="213">
        <f>IF(M4439="nvt",0,IF(O4439&gt;0,VLOOKUP(M4439,'3-Productie normen'!A:K,VLOOKUP(O4439,'3-Productie normen'!$B$34:$C$35,2,FALSE),FALSE)))</f>
        <v>0</v>
      </c>
      <c r="T4439" s="213">
        <f t="shared" si="254"/>
        <v>0</v>
      </c>
      <c r="U4439" s="572"/>
    </row>
    <row r="4440" spans="1:21" ht="14.15" customHeight="1">
      <c r="A4440" s="231">
        <v>4440</v>
      </c>
      <c r="B4440" s="262" t="s">
        <v>98</v>
      </c>
      <c r="C4440" s="199" t="s">
        <v>3775</v>
      </c>
      <c r="D4440" s="199" t="s">
        <v>2497</v>
      </c>
      <c r="E4440" s="199" t="s">
        <v>3931</v>
      </c>
      <c r="F4440" s="199" t="s">
        <v>176</v>
      </c>
      <c r="G4440" s="199" t="s">
        <v>407</v>
      </c>
      <c r="H4440" s="199" t="s">
        <v>4002</v>
      </c>
      <c r="I4440" s="200" t="s">
        <v>123</v>
      </c>
      <c r="J4440" s="199" t="s">
        <v>179</v>
      </c>
      <c r="K4440" s="199" t="s">
        <v>179</v>
      </c>
      <c r="L4440" s="199" t="s">
        <v>261</v>
      </c>
      <c r="M4440" s="199" t="s">
        <v>122</v>
      </c>
      <c r="N4440" s="201">
        <v>19.915400000000002</v>
      </c>
      <c r="O4440" s="202" t="s">
        <v>81</v>
      </c>
      <c r="P4440" s="202"/>
      <c r="Q4440" s="203">
        <f t="shared" si="252"/>
        <v>0</v>
      </c>
      <c r="R4440" s="203">
        <f t="shared" si="253"/>
        <v>0</v>
      </c>
      <c r="S4440" s="213">
        <f>IF(M4440="nvt",0,IF(O4440&gt;0,VLOOKUP(M4440,'3-Productie normen'!A:K,VLOOKUP(O4440,'3-Productie normen'!$B$34:$C$35,2,FALSE),FALSE)))</f>
        <v>0</v>
      </c>
      <c r="T4440" s="213">
        <f t="shared" si="254"/>
        <v>0</v>
      </c>
      <c r="U4440" s="572"/>
    </row>
    <row r="4441" spans="1:21" ht="14.15" customHeight="1">
      <c r="A4441" s="232">
        <v>4441</v>
      </c>
      <c r="B4441" s="262" t="s">
        <v>98</v>
      </c>
      <c r="C4441" s="199" t="s">
        <v>3775</v>
      </c>
      <c r="D4441" s="199" t="s">
        <v>2497</v>
      </c>
      <c r="E4441" s="199" t="s">
        <v>3931</v>
      </c>
      <c r="F4441" s="199" t="s">
        <v>176</v>
      </c>
      <c r="G4441" s="199" t="s">
        <v>407</v>
      </c>
      <c r="H4441" s="199" t="s">
        <v>4003</v>
      </c>
      <c r="I4441" s="200" t="s">
        <v>123</v>
      </c>
      <c r="J4441" s="199" t="s">
        <v>179</v>
      </c>
      <c r="K4441" s="199" t="s">
        <v>179</v>
      </c>
      <c r="L4441" s="199" t="s">
        <v>261</v>
      </c>
      <c r="M4441" s="199" t="s">
        <v>122</v>
      </c>
      <c r="N4441" s="201">
        <v>16.0656</v>
      </c>
      <c r="O4441" s="202" t="s">
        <v>81</v>
      </c>
      <c r="P4441" s="202"/>
      <c r="Q4441" s="203">
        <f t="shared" si="252"/>
        <v>0</v>
      </c>
      <c r="R4441" s="203">
        <f t="shared" si="253"/>
        <v>0</v>
      </c>
      <c r="S4441" s="213">
        <f>IF(M4441="nvt",0,IF(O4441&gt;0,VLOOKUP(M4441,'3-Productie normen'!A:K,VLOOKUP(O4441,'3-Productie normen'!$B$34:$C$35,2,FALSE),FALSE)))</f>
        <v>0</v>
      </c>
      <c r="T4441" s="213">
        <f t="shared" si="254"/>
        <v>0</v>
      </c>
      <c r="U4441" s="572"/>
    </row>
    <row r="4442" spans="1:21" ht="14.15" customHeight="1">
      <c r="A4442" s="231">
        <v>4442</v>
      </c>
      <c r="B4442" s="262" t="s">
        <v>98</v>
      </c>
      <c r="C4442" s="199" t="s">
        <v>3775</v>
      </c>
      <c r="D4442" s="199" t="s">
        <v>2497</v>
      </c>
      <c r="E4442" s="199" t="s">
        <v>3931</v>
      </c>
      <c r="F4442" s="199" t="s">
        <v>176</v>
      </c>
      <c r="G4442" s="199" t="s">
        <v>407</v>
      </c>
      <c r="H4442" s="199" t="s">
        <v>4004</v>
      </c>
      <c r="I4442" s="200" t="s">
        <v>123</v>
      </c>
      <c r="J4442" s="199" t="s">
        <v>179</v>
      </c>
      <c r="K4442" s="199" t="s">
        <v>179</v>
      </c>
      <c r="L4442" s="199" t="s">
        <v>261</v>
      </c>
      <c r="M4442" s="199" t="s">
        <v>122</v>
      </c>
      <c r="N4442" s="201">
        <v>15.527699999999999</v>
      </c>
      <c r="O4442" s="202" t="s">
        <v>81</v>
      </c>
      <c r="P4442" s="202"/>
      <c r="Q4442" s="203">
        <f t="shared" si="252"/>
        <v>0</v>
      </c>
      <c r="R4442" s="203">
        <f t="shared" si="253"/>
        <v>0</v>
      </c>
      <c r="S4442" s="213">
        <f>IF(M4442="nvt",0,IF(O4442&gt;0,VLOOKUP(M4442,'3-Productie normen'!A:K,VLOOKUP(O4442,'3-Productie normen'!$B$34:$C$35,2,FALSE),FALSE)))</f>
        <v>0</v>
      </c>
      <c r="T4442" s="213">
        <f t="shared" si="254"/>
        <v>0</v>
      </c>
      <c r="U4442" s="572"/>
    </row>
    <row r="4443" spans="1:21" ht="14.15" customHeight="1">
      <c r="A4443" s="231">
        <v>4443</v>
      </c>
      <c r="B4443" s="262" t="s">
        <v>98</v>
      </c>
      <c r="C4443" s="199" t="s">
        <v>3775</v>
      </c>
      <c r="D4443" s="199" t="s">
        <v>2497</v>
      </c>
      <c r="E4443" s="199" t="s">
        <v>3931</v>
      </c>
      <c r="F4443" s="199" t="s">
        <v>176</v>
      </c>
      <c r="G4443" s="199" t="s">
        <v>407</v>
      </c>
      <c r="H4443" s="199" t="s">
        <v>4005</v>
      </c>
      <c r="I4443" s="200" t="s">
        <v>123</v>
      </c>
      <c r="J4443" s="199" t="s">
        <v>222</v>
      </c>
      <c r="K4443" s="199" t="s">
        <v>237</v>
      </c>
      <c r="L4443" s="199" t="s">
        <v>261</v>
      </c>
      <c r="M4443" s="199" t="s">
        <v>122</v>
      </c>
      <c r="N4443" s="201">
        <v>25.9206</v>
      </c>
      <c r="O4443" s="202" t="s">
        <v>81</v>
      </c>
      <c r="P4443" s="202"/>
      <c r="Q4443" s="203">
        <f t="shared" si="252"/>
        <v>0</v>
      </c>
      <c r="R4443" s="203">
        <f t="shared" si="253"/>
        <v>0</v>
      </c>
      <c r="S4443" s="213">
        <f>IF(M4443="nvt",0,IF(O4443&gt;0,VLOOKUP(M4443,'3-Productie normen'!A:K,VLOOKUP(O4443,'3-Productie normen'!$B$34:$C$35,2,FALSE),FALSE)))</f>
        <v>0</v>
      </c>
      <c r="T4443" s="213">
        <f t="shared" si="254"/>
        <v>0</v>
      </c>
      <c r="U4443" s="572"/>
    </row>
    <row r="4444" spans="1:21" ht="14.15" customHeight="1">
      <c r="A4444" s="231">
        <v>4444</v>
      </c>
      <c r="B4444" s="262" t="s">
        <v>98</v>
      </c>
      <c r="C4444" s="199" t="s">
        <v>3775</v>
      </c>
      <c r="D4444" s="199" t="s">
        <v>2497</v>
      </c>
      <c r="E4444" s="199" t="s">
        <v>3931</v>
      </c>
      <c r="F4444" s="199" t="s">
        <v>176</v>
      </c>
      <c r="G4444" s="199" t="s">
        <v>407</v>
      </c>
      <c r="H4444" s="199" t="s">
        <v>4006</v>
      </c>
      <c r="I4444" s="200" t="s">
        <v>123</v>
      </c>
      <c r="J4444" s="199" t="s">
        <v>179</v>
      </c>
      <c r="K4444" s="199" t="s">
        <v>179</v>
      </c>
      <c r="L4444" s="199" t="s">
        <v>261</v>
      </c>
      <c r="M4444" s="199" t="s">
        <v>122</v>
      </c>
      <c r="N4444" s="201">
        <v>19.894200000000001</v>
      </c>
      <c r="O4444" s="202" t="s">
        <v>81</v>
      </c>
      <c r="P4444" s="202"/>
      <c r="Q4444" s="203">
        <f t="shared" si="252"/>
        <v>0</v>
      </c>
      <c r="R4444" s="203">
        <f t="shared" si="253"/>
        <v>0</v>
      </c>
      <c r="S4444" s="213">
        <f>IF(M4444="nvt",0,IF(O4444&gt;0,VLOOKUP(M4444,'3-Productie normen'!A:K,VLOOKUP(O4444,'3-Productie normen'!$B$34:$C$35,2,FALSE),FALSE)))</f>
        <v>0</v>
      </c>
      <c r="T4444" s="213">
        <f t="shared" si="254"/>
        <v>0</v>
      </c>
      <c r="U4444" s="572"/>
    </row>
    <row r="4445" spans="1:21" ht="14.15" customHeight="1">
      <c r="A4445" s="231">
        <v>4445</v>
      </c>
      <c r="B4445" s="262" t="s">
        <v>98</v>
      </c>
      <c r="C4445" s="199" t="s">
        <v>3775</v>
      </c>
      <c r="D4445" s="199" t="s">
        <v>2497</v>
      </c>
      <c r="E4445" s="199" t="s">
        <v>3931</v>
      </c>
      <c r="F4445" s="199" t="s">
        <v>176</v>
      </c>
      <c r="G4445" s="199" t="s">
        <v>407</v>
      </c>
      <c r="H4445" s="199" t="s">
        <v>4007</v>
      </c>
      <c r="I4445" s="200" t="s">
        <v>123</v>
      </c>
      <c r="J4445" s="199" t="s">
        <v>179</v>
      </c>
      <c r="K4445" s="199" t="s">
        <v>179</v>
      </c>
      <c r="L4445" s="199" t="s">
        <v>261</v>
      </c>
      <c r="M4445" s="199" t="s">
        <v>122</v>
      </c>
      <c r="N4445" s="201">
        <v>15.8253</v>
      </c>
      <c r="O4445" s="202" t="s">
        <v>81</v>
      </c>
      <c r="P4445" s="202"/>
      <c r="Q4445" s="203">
        <f t="shared" si="252"/>
        <v>0</v>
      </c>
      <c r="R4445" s="203">
        <f t="shared" si="253"/>
        <v>0</v>
      </c>
      <c r="S4445" s="213">
        <f>IF(M4445="nvt",0,IF(O4445&gt;0,VLOOKUP(M4445,'3-Productie normen'!A:K,VLOOKUP(O4445,'3-Productie normen'!$B$34:$C$35,2,FALSE),FALSE)))</f>
        <v>0</v>
      </c>
      <c r="T4445" s="213">
        <f t="shared" si="254"/>
        <v>0</v>
      </c>
      <c r="U4445" s="572"/>
    </row>
    <row r="4446" spans="1:21" ht="14.15" customHeight="1">
      <c r="A4446" s="231">
        <v>4446</v>
      </c>
      <c r="B4446" s="262" t="s">
        <v>98</v>
      </c>
      <c r="C4446" s="199" t="s">
        <v>3775</v>
      </c>
      <c r="D4446" s="199" t="s">
        <v>2497</v>
      </c>
      <c r="E4446" s="199" t="s">
        <v>3931</v>
      </c>
      <c r="F4446" s="199" t="s">
        <v>176</v>
      </c>
      <c r="G4446" s="199" t="s">
        <v>407</v>
      </c>
      <c r="H4446" s="199" t="s">
        <v>4008</v>
      </c>
      <c r="I4446" s="200" t="s">
        <v>123</v>
      </c>
      <c r="J4446" s="199" t="s">
        <v>179</v>
      </c>
      <c r="K4446" s="199" t="s">
        <v>179</v>
      </c>
      <c r="L4446" s="199" t="s">
        <v>261</v>
      </c>
      <c r="M4446" s="199" t="s">
        <v>122</v>
      </c>
      <c r="N4446" s="201">
        <v>13.200200000000001</v>
      </c>
      <c r="O4446" s="202" t="s">
        <v>81</v>
      </c>
      <c r="P4446" s="202"/>
      <c r="Q4446" s="203">
        <f t="shared" si="252"/>
        <v>0</v>
      </c>
      <c r="R4446" s="203">
        <f t="shared" si="253"/>
        <v>0</v>
      </c>
      <c r="S4446" s="213">
        <f>IF(M4446="nvt",0,IF(O4446&gt;0,VLOOKUP(M4446,'3-Productie normen'!A:K,VLOOKUP(O4446,'3-Productie normen'!$B$34:$C$35,2,FALSE),FALSE)))</f>
        <v>0</v>
      </c>
      <c r="T4446" s="213">
        <f t="shared" si="254"/>
        <v>0</v>
      </c>
      <c r="U4446" s="572"/>
    </row>
    <row r="4447" spans="1:21" ht="14.15" customHeight="1">
      <c r="A4447" s="231">
        <v>4447</v>
      </c>
      <c r="B4447" s="262" t="s">
        <v>98</v>
      </c>
      <c r="C4447" s="199" t="s">
        <v>3775</v>
      </c>
      <c r="D4447" s="199" t="s">
        <v>2497</v>
      </c>
      <c r="E4447" s="199" t="s">
        <v>3931</v>
      </c>
      <c r="F4447" s="199" t="s">
        <v>176</v>
      </c>
      <c r="G4447" s="199" t="s">
        <v>407</v>
      </c>
      <c r="H4447" s="199" t="s">
        <v>4009</v>
      </c>
      <c r="I4447" s="200" t="s">
        <v>133</v>
      </c>
      <c r="J4447" s="199" t="s">
        <v>222</v>
      </c>
      <c r="K4447" s="199" t="s">
        <v>223</v>
      </c>
      <c r="L4447" s="199" t="s">
        <v>461</v>
      </c>
      <c r="M4447" s="199" t="s">
        <v>138</v>
      </c>
      <c r="N4447" s="201">
        <v>1.3931</v>
      </c>
      <c r="O4447" s="202" t="s">
        <v>81</v>
      </c>
      <c r="P4447" s="202"/>
      <c r="Q4447" s="203">
        <f t="shared" si="252"/>
        <v>0</v>
      </c>
      <c r="R4447" s="203">
        <f t="shared" si="253"/>
        <v>0</v>
      </c>
      <c r="S4447" s="213">
        <f>IF(M4447="nvt",0,IF(O4447&gt;0,VLOOKUP(M4447,'3-Productie normen'!A:K,VLOOKUP(O4447,'3-Productie normen'!$B$34:$C$35,2,FALSE),FALSE)))</f>
        <v>0</v>
      </c>
      <c r="T4447" s="213">
        <f t="shared" si="254"/>
        <v>0</v>
      </c>
      <c r="U4447" s="572"/>
    </row>
    <row r="4448" spans="1:21" ht="14.15" customHeight="1">
      <c r="A4448" s="231">
        <v>4448</v>
      </c>
      <c r="B4448" s="262" t="s">
        <v>98</v>
      </c>
      <c r="C4448" s="199" t="s">
        <v>3775</v>
      </c>
      <c r="D4448" s="199" t="s">
        <v>2497</v>
      </c>
      <c r="E4448" s="199" t="s">
        <v>3931</v>
      </c>
      <c r="F4448" s="199" t="s">
        <v>176</v>
      </c>
      <c r="G4448" s="199" t="s">
        <v>407</v>
      </c>
      <c r="H4448" s="199" t="s">
        <v>4010</v>
      </c>
      <c r="I4448" s="207" t="s">
        <v>123</v>
      </c>
      <c r="J4448" s="199" t="s">
        <v>179</v>
      </c>
      <c r="K4448" s="199" t="s">
        <v>187</v>
      </c>
      <c r="L4448" s="199" t="s">
        <v>261</v>
      </c>
      <c r="M4448" s="199" t="s">
        <v>141</v>
      </c>
      <c r="N4448" s="201">
        <v>15.8253</v>
      </c>
      <c r="O4448" s="202" t="s">
        <v>81</v>
      </c>
      <c r="P4448" s="202"/>
      <c r="Q4448" s="203">
        <f t="shared" si="252"/>
        <v>0</v>
      </c>
      <c r="R4448" s="203">
        <f t="shared" si="253"/>
        <v>0</v>
      </c>
      <c r="S4448" s="213">
        <f>IF(M4448="nvt",0,IF(O4448&gt;0,VLOOKUP(M4448,'3-Productie normen'!A:K,VLOOKUP(O4448,'3-Productie normen'!$B$34:$C$35,2,FALSE),FALSE)))</f>
        <v>0</v>
      </c>
      <c r="T4448" s="213">
        <f t="shared" si="254"/>
        <v>0</v>
      </c>
      <c r="U4448" s="572"/>
    </row>
    <row r="4449" spans="1:21" ht="14.15" customHeight="1">
      <c r="A4449" s="232">
        <v>4449</v>
      </c>
      <c r="B4449" s="262" t="s">
        <v>98</v>
      </c>
      <c r="C4449" s="199" t="s">
        <v>3775</v>
      </c>
      <c r="D4449" s="199" t="s">
        <v>2497</v>
      </c>
      <c r="E4449" s="199" t="s">
        <v>3931</v>
      </c>
      <c r="F4449" s="199" t="s">
        <v>176</v>
      </c>
      <c r="G4449" s="199" t="s">
        <v>407</v>
      </c>
      <c r="H4449" s="199" t="s">
        <v>4011</v>
      </c>
      <c r="I4449" s="200" t="s">
        <v>123</v>
      </c>
      <c r="J4449" s="199" t="s">
        <v>179</v>
      </c>
      <c r="K4449" s="199" t="s">
        <v>179</v>
      </c>
      <c r="L4449" s="199" t="s">
        <v>261</v>
      </c>
      <c r="M4449" s="199" t="s">
        <v>122</v>
      </c>
      <c r="N4449" s="201">
        <v>5.7111000000000001</v>
      </c>
      <c r="O4449" s="202" t="s">
        <v>81</v>
      </c>
      <c r="P4449" s="202"/>
      <c r="Q4449" s="203">
        <f t="shared" si="252"/>
        <v>0</v>
      </c>
      <c r="R4449" s="203">
        <f t="shared" si="253"/>
        <v>0</v>
      </c>
      <c r="S4449" s="213">
        <f>IF(M4449="nvt",0,IF(O4449&gt;0,VLOOKUP(M4449,'3-Productie normen'!A:K,VLOOKUP(O4449,'3-Productie normen'!$B$34:$C$35,2,FALSE),FALSE)))</f>
        <v>0</v>
      </c>
      <c r="T4449" s="213">
        <f t="shared" si="254"/>
        <v>0</v>
      </c>
      <c r="U4449" s="572"/>
    </row>
    <row r="4450" spans="1:21" ht="14.15" customHeight="1">
      <c r="A4450" s="231">
        <v>4450</v>
      </c>
      <c r="B4450" s="262" t="s">
        <v>98</v>
      </c>
      <c r="C4450" s="199" t="s">
        <v>3775</v>
      </c>
      <c r="D4450" s="199" t="s">
        <v>2497</v>
      </c>
      <c r="E4450" s="199" t="s">
        <v>3931</v>
      </c>
      <c r="F4450" s="199" t="s">
        <v>176</v>
      </c>
      <c r="G4450" s="199" t="s">
        <v>407</v>
      </c>
      <c r="H4450" s="199" t="s">
        <v>4012</v>
      </c>
      <c r="I4450" s="200" t="s">
        <v>123</v>
      </c>
      <c r="J4450" s="199" t="s">
        <v>179</v>
      </c>
      <c r="K4450" s="199" t="s">
        <v>179</v>
      </c>
      <c r="L4450" s="199" t="s">
        <v>261</v>
      </c>
      <c r="M4450" s="199" t="s">
        <v>122</v>
      </c>
      <c r="N4450" s="201">
        <v>5.7111000000000001</v>
      </c>
      <c r="O4450" s="202" t="s">
        <v>81</v>
      </c>
      <c r="P4450" s="202"/>
      <c r="Q4450" s="203">
        <f t="shared" si="252"/>
        <v>0</v>
      </c>
      <c r="R4450" s="203">
        <f t="shared" si="253"/>
        <v>0</v>
      </c>
      <c r="S4450" s="213">
        <f>IF(M4450="nvt",0,IF(O4450&gt;0,VLOOKUP(M4450,'3-Productie normen'!A:K,VLOOKUP(O4450,'3-Productie normen'!$B$34:$C$35,2,FALSE),FALSE)))</f>
        <v>0</v>
      </c>
      <c r="T4450" s="213">
        <f t="shared" si="254"/>
        <v>0</v>
      </c>
      <c r="U4450" s="572"/>
    </row>
    <row r="4451" spans="1:21" ht="14.15" customHeight="1">
      <c r="A4451" s="231">
        <v>4451</v>
      </c>
      <c r="B4451" s="262" t="s">
        <v>98</v>
      </c>
      <c r="C4451" s="199" t="s">
        <v>3775</v>
      </c>
      <c r="D4451" s="199" t="s">
        <v>2497</v>
      </c>
      <c r="E4451" s="199" t="s">
        <v>3931</v>
      </c>
      <c r="F4451" s="199" t="s">
        <v>176</v>
      </c>
      <c r="G4451" s="199" t="s">
        <v>407</v>
      </c>
      <c r="H4451" s="199" t="s">
        <v>4013</v>
      </c>
      <c r="I4451" s="200" t="s">
        <v>123</v>
      </c>
      <c r="J4451" s="199" t="s">
        <v>179</v>
      </c>
      <c r="K4451" s="199" t="s">
        <v>179</v>
      </c>
      <c r="L4451" s="199" t="s">
        <v>261</v>
      </c>
      <c r="M4451" s="199" t="s">
        <v>122</v>
      </c>
      <c r="N4451" s="201">
        <v>13.200200000000001</v>
      </c>
      <c r="O4451" s="202" t="s">
        <v>81</v>
      </c>
      <c r="P4451" s="202"/>
      <c r="Q4451" s="203">
        <f t="shared" si="252"/>
        <v>0</v>
      </c>
      <c r="R4451" s="203">
        <f t="shared" si="253"/>
        <v>0</v>
      </c>
      <c r="S4451" s="213">
        <f>IF(M4451="nvt",0,IF(O4451&gt;0,VLOOKUP(M4451,'3-Productie normen'!A:K,VLOOKUP(O4451,'3-Productie normen'!$B$34:$C$35,2,FALSE),FALSE)))</f>
        <v>0</v>
      </c>
      <c r="T4451" s="213">
        <f t="shared" si="254"/>
        <v>0</v>
      </c>
      <c r="U4451" s="572"/>
    </row>
    <row r="4452" spans="1:21" ht="14.15" customHeight="1">
      <c r="A4452" s="231">
        <v>4452</v>
      </c>
      <c r="B4452" s="262" t="s">
        <v>98</v>
      </c>
      <c r="C4452" s="199" t="s">
        <v>3775</v>
      </c>
      <c r="D4452" s="199" t="s">
        <v>2497</v>
      </c>
      <c r="E4452" s="199" t="s">
        <v>3931</v>
      </c>
      <c r="F4452" s="199" t="s">
        <v>176</v>
      </c>
      <c r="G4452" s="199" t="s">
        <v>407</v>
      </c>
      <c r="H4452" s="199" t="s">
        <v>4014</v>
      </c>
      <c r="I4452" s="200" t="s">
        <v>133</v>
      </c>
      <c r="J4452" s="199" t="s">
        <v>222</v>
      </c>
      <c r="K4452" s="199" t="s">
        <v>223</v>
      </c>
      <c r="L4452" s="199" t="s">
        <v>461</v>
      </c>
      <c r="M4452" s="199" t="s">
        <v>138</v>
      </c>
      <c r="N4452" s="201">
        <v>1.3924000000000001</v>
      </c>
      <c r="O4452" s="202" t="s">
        <v>81</v>
      </c>
      <c r="P4452" s="202"/>
      <c r="Q4452" s="203">
        <f t="shared" si="252"/>
        <v>0</v>
      </c>
      <c r="R4452" s="203">
        <f t="shared" si="253"/>
        <v>0</v>
      </c>
      <c r="S4452" s="213">
        <f>IF(M4452="nvt",0,IF(O4452&gt;0,VLOOKUP(M4452,'3-Productie normen'!A:K,VLOOKUP(O4452,'3-Productie normen'!$B$34:$C$35,2,FALSE),FALSE)))</f>
        <v>0</v>
      </c>
      <c r="T4452" s="213">
        <f t="shared" si="254"/>
        <v>0</v>
      </c>
      <c r="U4452" s="572"/>
    </row>
    <row r="4453" spans="1:21" ht="14.15" customHeight="1">
      <c r="A4453" s="231">
        <v>4453</v>
      </c>
      <c r="B4453" s="262" t="s">
        <v>98</v>
      </c>
      <c r="C4453" s="199" t="s">
        <v>3775</v>
      </c>
      <c r="D4453" s="199" t="s">
        <v>2497</v>
      </c>
      <c r="E4453" s="199" t="s">
        <v>3931</v>
      </c>
      <c r="F4453" s="199" t="s">
        <v>176</v>
      </c>
      <c r="G4453" s="199" t="s">
        <v>407</v>
      </c>
      <c r="H4453" s="199" t="s">
        <v>4015</v>
      </c>
      <c r="I4453" s="207" t="s">
        <v>123</v>
      </c>
      <c r="J4453" s="199" t="s">
        <v>179</v>
      </c>
      <c r="K4453" s="199" t="s">
        <v>187</v>
      </c>
      <c r="L4453" s="199" t="s">
        <v>261</v>
      </c>
      <c r="M4453" s="199" t="s">
        <v>141</v>
      </c>
      <c r="N4453" s="201">
        <v>15.8253</v>
      </c>
      <c r="O4453" s="202" t="s">
        <v>81</v>
      </c>
      <c r="P4453" s="202"/>
      <c r="Q4453" s="203">
        <f t="shared" si="252"/>
        <v>0</v>
      </c>
      <c r="R4453" s="203">
        <f t="shared" si="253"/>
        <v>0</v>
      </c>
      <c r="S4453" s="213">
        <f>IF(M4453="nvt",0,IF(O4453&gt;0,VLOOKUP(M4453,'3-Productie normen'!A:K,VLOOKUP(O4453,'3-Productie normen'!$B$34:$C$35,2,FALSE),FALSE)))</f>
        <v>0</v>
      </c>
      <c r="T4453" s="213">
        <f t="shared" si="254"/>
        <v>0</v>
      </c>
      <c r="U4453" s="572"/>
    </row>
    <row r="4454" spans="1:21" ht="14.15" customHeight="1">
      <c r="A4454" s="231">
        <v>4454</v>
      </c>
      <c r="B4454" s="262" t="s">
        <v>98</v>
      </c>
      <c r="C4454" s="199" t="s">
        <v>3775</v>
      </c>
      <c r="D4454" s="199" t="s">
        <v>2497</v>
      </c>
      <c r="E4454" s="199" t="s">
        <v>3931</v>
      </c>
      <c r="F4454" s="199" t="s">
        <v>176</v>
      </c>
      <c r="G4454" s="199" t="s">
        <v>407</v>
      </c>
      <c r="H4454" s="199" t="s">
        <v>4016</v>
      </c>
      <c r="I4454" s="200" t="s">
        <v>123</v>
      </c>
      <c r="J4454" s="199" t="s">
        <v>179</v>
      </c>
      <c r="K4454" s="199" t="s">
        <v>179</v>
      </c>
      <c r="L4454" s="199" t="s">
        <v>261</v>
      </c>
      <c r="M4454" s="199" t="s">
        <v>122</v>
      </c>
      <c r="N4454" s="201">
        <v>5.7111000000000001</v>
      </c>
      <c r="O4454" s="202" t="s">
        <v>81</v>
      </c>
      <c r="P4454" s="202"/>
      <c r="Q4454" s="203">
        <f t="shared" si="252"/>
        <v>0</v>
      </c>
      <c r="R4454" s="203">
        <f t="shared" si="253"/>
        <v>0</v>
      </c>
      <c r="S4454" s="213">
        <f>IF(M4454="nvt",0,IF(O4454&gt;0,VLOOKUP(M4454,'3-Productie normen'!A:K,VLOOKUP(O4454,'3-Productie normen'!$B$34:$C$35,2,FALSE),FALSE)))</f>
        <v>0</v>
      </c>
      <c r="T4454" s="213">
        <f t="shared" si="254"/>
        <v>0</v>
      </c>
      <c r="U4454" s="572"/>
    </row>
    <row r="4455" spans="1:21" ht="14.15" customHeight="1">
      <c r="A4455" s="231">
        <v>4455</v>
      </c>
      <c r="B4455" s="262" t="s">
        <v>98</v>
      </c>
      <c r="C4455" s="199" t="s">
        <v>3775</v>
      </c>
      <c r="D4455" s="199" t="s">
        <v>2497</v>
      </c>
      <c r="E4455" s="199" t="s">
        <v>3931</v>
      </c>
      <c r="F4455" s="199" t="s">
        <v>176</v>
      </c>
      <c r="G4455" s="199" t="s">
        <v>407</v>
      </c>
      <c r="H4455" s="199" t="s">
        <v>4017</v>
      </c>
      <c r="I4455" s="200" t="s">
        <v>123</v>
      </c>
      <c r="J4455" s="199" t="s">
        <v>179</v>
      </c>
      <c r="K4455" s="199" t="s">
        <v>179</v>
      </c>
      <c r="L4455" s="199" t="s">
        <v>261</v>
      </c>
      <c r="M4455" s="199" t="s">
        <v>122</v>
      </c>
      <c r="N4455" s="201">
        <v>3.49</v>
      </c>
      <c r="O4455" s="202" t="s">
        <v>81</v>
      </c>
      <c r="P4455" s="202"/>
      <c r="Q4455" s="203">
        <f t="shared" si="252"/>
        <v>0</v>
      </c>
      <c r="R4455" s="203">
        <f t="shared" si="253"/>
        <v>0</v>
      </c>
      <c r="S4455" s="213">
        <f>IF(M4455="nvt",0,IF(O4455&gt;0,VLOOKUP(M4455,'3-Productie normen'!A:K,VLOOKUP(O4455,'3-Productie normen'!$B$34:$C$35,2,FALSE),FALSE)))</f>
        <v>0</v>
      </c>
      <c r="T4455" s="213">
        <f t="shared" si="254"/>
        <v>0</v>
      </c>
      <c r="U4455" s="572"/>
    </row>
    <row r="4456" spans="1:21" ht="14.15" customHeight="1">
      <c r="A4456" s="231">
        <v>4456</v>
      </c>
      <c r="B4456" s="262" t="s">
        <v>98</v>
      </c>
      <c r="C4456" s="199" t="s">
        <v>3775</v>
      </c>
      <c r="D4456" s="199" t="s">
        <v>2497</v>
      </c>
      <c r="E4456" s="199" t="s">
        <v>3931</v>
      </c>
      <c r="F4456" s="199" t="s">
        <v>176</v>
      </c>
      <c r="G4456" s="199" t="s">
        <v>407</v>
      </c>
      <c r="H4456" s="199" t="s">
        <v>4018</v>
      </c>
      <c r="I4456" s="200" t="s">
        <v>123</v>
      </c>
      <c r="J4456" s="199" t="s">
        <v>179</v>
      </c>
      <c r="K4456" s="199" t="s">
        <v>179</v>
      </c>
      <c r="L4456" s="199" t="s">
        <v>261</v>
      </c>
      <c r="M4456" s="199" t="s">
        <v>122</v>
      </c>
      <c r="N4456" s="201">
        <v>13.7158</v>
      </c>
      <c r="O4456" s="202" t="s">
        <v>81</v>
      </c>
      <c r="P4456" s="202"/>
      <c r="Q4456" s="203">
        <f t="shared" si="252"/>
        <v>0</v>
      </c>
      <c r="R4456" s="203">
        <f t="shared" si="253"/>
        <v>0</v>
      </c>
      <c r="S4456" s="213">
        <f>IF(M4456="nvt",0,IF(O4456&gt;0,VLOOKUP(M4456,'3-Productie normen'!A:K,VLOOKUP(O4456,'3-Productie normen'!$B$34:$C$35,2,FALSE),FALSE)))</f>
        <v>0</v>
      </c>
      <c r="T4456" s="213">
        <f t="shared" si="254"/>
        <v>0</v>
      </c>
      <c r="U4456" s="572"/>
    </row>
    <row r="4457" spans="1:21" ht="14.15" customHeight="1">
      <c r="A4457" s="232">
        <v>4457</v>
      </c>
      <c r="B4457" s="262" t="s">
        <v>98</v>
      </c>
      <c r="C4457" s="199" t="s">
        <v>3775</v>
      </c>
      <c r="D4457" s="199" t="s">
        <v>2497</v>
      </c>
      <c r="E4457" s="199" t="s">
        <v>3931</v>
      </c>
      <c r="F4457" s="199" t="s">
        <v>176</v>
      </c>
      <c r="G4457" s="199" t="s">
        <v>407</v>
      </c>
      <c r="H4457" s="199" t="s">
        <v>4019</v>
      </c>
      <c r="I4457" s="200" t="s">
        <v>123</v>
      </c>
      <c r="J4457" s="199" t="s">
        <v>179</v>
      </c>
      <c r="K4457" s="199" t="s">
        <v>179</v>
      </c>
      <c r="L4457" s="199" t="s">
        <v>261</v>
      </c>
      <c r="M4457" s="199" t="s">
        <v>122</v>
      </c>
      <c r="N4457" s="201">
        <v>15.8232</v>
      </c>
      <c r="O4457" s="202" t="s">
        <v>81</v>
      </c>
      <c r="P4457" s="202"/>
      <c r="Q4457" s="203">
        <f t="shared" si="252"/>
        <v>0</v>
      </c>
      <c r="R4457" s="203">
        <f t="shared" si="253"/>
        <v>0</v>
      </c>
      <c r="S4457" s="213">
        <f>IF(M4457="nvt",0,IF(O4457&gt;0,VLOOKUP(M4457,'3-Productie normen'!A:K,VLOOKUP(O4457,'3-Productie normen'!$B$34:$C$35,2,FALSE),FALSE)))</f>
        <v>0</v>
      </c>
      <c r="T4457" s="213">
        <f t="shared" si="254"/>
        <v>0</v>
      </c>
      <c r="U4457" s="572"/>
    </row>
    <row r="4458" spans="1:21" ht="14.15" customHeight="1">
      <c r="A4458" s="231">
        <v>4458</v>
      </c>
      <c r="B4458" s="262" t="s">
        <v>98</v>
      </c>
      <c r="C4458" s="199" t="s">
        <v>3775</v>
      </c>
      <c r="D4458" s="199" t="s">
        <v>2497</v>
      </c>
      <c r="E4458" s="199" t="s">
        <v>3931</v>
      </c>
      <c r="F4458" s="199" t="s">
        <v>176</v>
      </c>
      <c r="G4458" s="199" t="s">
        <v>407</v>
      </c>
      <c r="H4458" s="199" t="s">
        <v>4020</v>
      </c>
      <c r="I4458" s="200" t="s">
        <v>123</v>
      </c>
      <c r="J4458" s="199" t="s">
        <v>179</v>
      </c>
      <c r="K4458" s="199" t="s">
        <v>179</v>
      </c>
      <c r="L4458" s="199" t="s">
        <v>261</v>
      </c>
      <c r="M4458" s="199" t="s">
        <v>122</v>
      </c>
      <c r="N4458" s="201">
        <v>5.8727</v>
      </c>
      <c r="O4458" s="202" t="s">
        <v>81</v>
      </c>
      <c r="P4458" s="202"/>
      <c r="Q4458" s="203">
        <f t="shared" si="252"/>
        <v>0</v>
      </c>
      <c r="R4458" s="203">
        <f t="shared" si="253"/>
        <v>0</v>
      </c>
      <c r="S4458" s="213">
        <f>IF(M4458="nvt",0,IF(O4458&gt;0,VLOOKUP(M4458,'3-Productie normen'!A:K,VLOOKUP(O4458,'3-Productie normen'!$B$34:$C$35,2,FALSE),FALSE)))</f>
        <v>0</v>
      </c>
      <c r="T4458" s="213">
        <f t="shared" si="254"/>
        <v>0</v>
      </c>
      <c r="U4458" s="572"/>
    </row>
    <row r="4459" spans="1:21" ht="14.15" customHeight="1">
      <c r="A4459" s="231">
        <v>4459</v>
      </c>
      <c r="B4459" s="262" t="s">
        <v>98</v>
      </c>
      <c r="C4459" s="199" t="s">
        <v>3775</v>
      </c>
      <c r="D4459" s="199" t="s">
        <v>2497</v>
      </c>
      <c r="E4459" s="199" t="s">
        <v>3931</v>
      </c>
      <c r="F4459" s="199" t="s">
        <v>176</v>
      </c>
      <c r="G4459" s="199" t="s">
        <v>407</v>
      </c>
      <c r="H4459" s="199" t="s">
        <v>4021</v>
      </c>
      <c r="I4459" s="200" t="s">
        <v>123</v>
      </c>
      <c r="J4459" s="199" t="s">
        <v>179</v>
      </c>
      <c r="K4459" s="199" t="s">
        <v>246</v>
      </c>
      <c r="L4459" s="199" t="s">
        <v>261</v>
      </c>
      <c r="M4459" s="199" t="s">
        <v>122</v>
      </c>
      <c r="N4459" s="201">
        <v>4.8944000000000001</v>
      </c>
      <c r="O4459" s="202" t="s">
        <v>81</v>
      </c>
      <c r="P4459" s="202"/>
      <c r="Q4459" s="203">
        <f t="shared" si="252"/>
        <v>0</v>
      </c>
      <c r="R4459" s="203">
        <f t="shared" si="253"/>
        <v>0</v>
      </c>
      <c r="S4459" s="213">
        <f>IF(M4459="nvt",0,IF(O4459&gt;0,VLOOKUP(M4459,'3-Productie normen'!A:K,VLOOKUP(O4459,'3-Productie normen'!$B$34:$C$35,2,FALSE),FALSE)))</f>
        <v>0</v>
      </c>
      <c r="T4459" s="213">
        <f t="shared" si="254"/>
        <v>0</v>
      </c>
      <c r="U4459" s="572"/>
    </row>
    <row r="4460" spans="1:21" ht="14.15" customHeight="1">
      <c r="A4460" s="231">
        <v>4460</v>
      </c>
      <c r="B4460" s="262" t="s">
        <v>98</v>
      </c>
      <c r="C4460" s="199" t="s">
        <v>3775</v>
      </c>
      <c r="D4460" s="199" t="s">
        <v>2497</v>
      </c>
      <c r="E4460" s="199" t="s">
        <v>3931</v>
      </c>
      <c r="F4460" s="199" t="s">
        <v>176</v>
      </c>
      <c r="G4460" s="199" t="s">
        <v>407</v>
      </c>
      <c r="H4460" s="199" t="s">
        <v>4022</v>
      </c>
      <c r="I4460" s="200" t="s">
        <v>136</v>
      </c>
      <c r="J4460" s="199" t="s">
        <v>179</v>
      </c>
      <c r="K4460" s="199" t="s">
        <v>265</v>
      </c>
      <c r="L4460" s="199" t="s">
        <v>253</v>
      </c>
      <c r="M4460" s="199" t="s">
        <v>135</v>
      </c>
      <c r="N4460" s="201">
        <v>6.2320000000000002</v>
      </c>
      <c r="O4460" s="202" t="s">
        <v>81</v>
      </c>
      <c r="P4460" s="202"/>
      <c r="Q4460" s="203">
        <f t="shared" si="252"/>
        <v>0</v>
      </c>
      <c r="R4460" s="203">
        <f t="shared" si="253"/>
        <v>0</v>
      </c>
      <c r="S4460" s="213">
        <f>IF(M4460="nvt",0,IF(O4460&gt;0,VLOOKUP(M4460,'3-Productie normen'!A:K,VLOOKUP(O4460,'3-Productie normen'!$B$34:$C$35,2,FALSE),FALSE)))</f>
        <v>0</v>
      </c>
      <c r="T4460" s="213">
        <f t="shared" si="254"/>
        <v>0</v>
      </c>
      <c r="U4460" s="572"/>
    </row>
    <row r="4461" spans="1:21" ht="14.15" customHeight="1">
      <c r="A4461" s="231">
        <v>4461</v>
      </c>
      <c r="B4461" s="262" t="s">
        <v>98</v>
      </c>
      <c r="C4461" s="199" t="s">
        <v>3775</v>
      </c>
      <c r="D4461" s="199" t="s">
        <v>2497</v>
      </c>
      <c r="E4461" s="199" t="s">
        <v>3931</v>
      </c>
      <c r="F4461" s="199" t="s">
        <v>176</v>
      </c>
      <c r="G4461" s="199" t="s">
        <v>407</v>
      </c>
      <c r="H4461" s="199" t="s">
        <v>4023</v>
      </c>
      <c r="I4461" s="200" t="s">
        <v>143</v>
      </c>
      <c r="J4461" s="199" t="s">
        <v>209</v>
      </c>
      <c r="K4461" s="199" t="s">
        <v>213</v>
      </c>
      <c r="L4461" s="199" t="s">
        <v>398</v>
      </c>
      <c r="M4461" s="199" t="s">
        <v>143</v>
      </c>
      <c r="N4461" s="201">
        <v>8.9419000000000004</v>
      </c>
      <c r="O4461" s="202"/>
      <c r="P4461" s="202"/>
      <c r="Q4461" s="203">
        <f t="shared" si="252"/>
        <v>0</v>
      </c>
      <c r="R4461" s="203">
        <f t="shared" si="253"/>
        <v>0</v>
      </c>
      <c r="S4461" s="213">
        <f>IF(M4461="nvt",0,IF(O4461&gt;0,VLOOKUP(M4461,'3-Productie normen'!A:K,VLOOKUP(O4461,'3-Productie normen'!$B$34:$C$35,2,FALSE),FALSE)))</f>
        <v>0</v>
      </c>
      <c r="T4461" s="213">
        <f t="shared" si="254"/>
        <v>0</v>
      </c>
      <c r="U4461" s="572"/>
    </row>
    <row r="4462" spans="1:21" ht="14.15" customHeight="1">
      <c r="A4462" s="231">
        <v>4462</v>
      </c>
      <c r="B4462" s="262" t="s">
        <v>98</v>
      </c>
      <c r="C4462" s="199" t="s">
        <v>3775</v>
      </c>
      <c r="D4462" s="199" t="s">
        <v>2497</v>
      </c>
      <c r="E4462" s="199" t="s">
        <v>3931</v>
      </c>
      <c r="F4462" s="199" t="s">
        <v>176</v>
      </c>
      <c r="G4462" s="199" t="s">
        <v>407</v>
      </c>
      <c r="H4462" s="199" t="s">
        <v>4024</v>
      </c>
      <c r="I4462" s="200" t="s">
        <v>143</v>
      </c>
      <c r="J4462" s="199" t="s">
        <v>209</v>
      </c>
      <c r="K4462" s="199" t="s">
        <v>215</v>
      </c>
      <c r="L4462" s="199" t="s">
        <v>253</v>
      </c>
      <c r="M4462" s="199" t="s">
        <v>143</v>
      </c>
      <c r="N4462" s="201">
        <v>6.6832000000000003</v>
      </c>
      <c r="O4462" s="202"/>
      <c r="P4462" s="202"/>
      <c r="Q4462" s="203">
        <f t="shared" si="252"/>
        <v>0</v>
      </c>
      <c r="R4462" s="203">
        <f t="shared" si="253"/>
        <v>0</v>
      </c>
      <c r="S4462" s="213">
        <f>IF(M4462="nvt",0,IF(O4462&gt;0,VLOOKUP(M4462,'3-Productie normen'!A:K,VLOOKUP(O4462,'3-Productie normen'!$B$34:$C$35,2,FALSE),FALSE)))</f>
        <v>0</v>
      </c>
      <c r="T4462" s="213">
        <f t="shared" si="254"/>
        <v>0</v>
      </c>
      <c r="U4462" s="572"/>
    </row>
    <row r="4463" spans="1:21" ht="14.15" customHeight="1">
      <c r="A4463" s="231">
        <v>4463</v>
      </c>
      <c r="B4463" s="262" t="s">
        <v>98</v>
      </c>
      <c r="C4463" s="199" t="s">
        <v>3775</v>
      </c>
      <c r="D4463" s="199" t="s">
        <v>2497</v>
      </c>
      <c r="E4463" s="199" t="s">
        <v>3931</v>
      </c>
      <c r="F4463" s="199" t="s">
        <v>176</v>
      </c>
      <c r="G4463" s="199" t="s">
        <v>407</v>
      </c>
      <c r="H4463" s="199" t="s">
        <v>4025</v>
      </c>
      <c r="I4463" s="200" t="s">
        <v>136</v>
      </c>
      <c r="J4463" s="199" t="s">
        <v>222</v>
      </c>
      <c r="K4463" s="199" t="s">
        <v>237</v>
      </c>
      <c r="L4463" s="199" t="s">
        <v>253</v>
      </c>
      <c r="M4463" s="199" t="s">
        <v>135</v>
      </c>
      <c r="N4463" s="201">
        <v>20.3627</v>
      </c>
      <c r="O4463" s="202" t="s">
        <v>81</v>
      </c>
      <c r="P4463" s="202"/>
      <c r="Q4463" s="203">
        <f t="shared" si="252"/>
        <v>0</v>
      </c>
      <c r="R4463" s="203">
        <f t="shared" si="253"/>
        <v>0</v>
      </c>
      <c r="S4463" s="213">
        <f>IF(M4463="nvt",0,IF(O4463&gt;0,VLOOKUP(M4463,'3-Productie normen'!A:K,VLOOKUP(O4463,'3-Productie normen'!$B$34:$C$35,2,FALSE),FALSE)))</f>
        <v>0</v>
      </c>
      <c r="T4463" s="213">
        <f t="shared" si="254"/>
        <v>0</v>
      </c>
      <c r="U4463" s="572"/>
    </row>
    <row r="4464" spans="1:21" ht="14.15" customHeight="1">
      <c r="A4464" s="231">
        <v>4464</v>
      </c>
      <c r="B4464" s="262" t="s">
        <v>98</v>
      </c>
      <c r="C4464" s="199" t="s">
        <v>3775</v>
      </c>
      <c r="D4464" s="199" t="s">
        <v>2497</v>
      </c>
      <c r="E4464" s="199" t="s">
        <v>3931</v>
      </c>
      <c r="F4464" s="199" t="s">
        <v>176</v>
      </c>
      <c r="G4464" s="199" t="s">
        <v>407</v>
      </c>
      <c r="H4464" s="199" t="s">
        <v>4026</v>
      </c>
      <c r="I4464" s="200" t="s">
        <v>130</v>
      </c>
      <c r="J4464" s="199" t="s">
        <v>222</v>
      </c>
      <c r="K4464" s="199" t="s">
        <v>237</v>
      </c>
      <c r="L4464" s="199" t="s">
        <v>261</v>
      </c>
      <c r="M4464" s="199" t="s">
        <v>238</v>
      </c>
      <c r="N4464" s="201">
        <v>7.2457000000000003</v>
      </c>
      <c r="O4464" s="202" t="s">
        <v>81</v>
      </c>
      <c r="P4464" s="202"/>
      <c r="Q4464" s="203">
        <f t="shared" si="252"/>
        <v>0</v>
      </c>
      <c r="R4464" s="203">
        <f t="shared" si="253"/>
        <v>0</v>
      </c>
      <c r="S4464" s="213">
        <f>IF(M4464="nvt",0,IF(O4464&gt;0,VLOOKUP(M4464,'3-Productie normen'!A:K,VLOOKUP(O4464,'3-Productie normen'!$B$34:$C$35,2,FALSE),FALSE)))</f>
        <v>0</v>
      </c>
      <c r="T4464" s="213">
        <f t="shared" si="254"/>
        <v>0</v>
      </c>
      <c r="U4464" s="572"/>
    </row>
    <row r="4465" spans="1:21" ht="14.15" customHeight="1">
      <c r="A4465" s="232">
        <v>4465</v>
      </c>
      <c r="B4465" s="262" t="s">
        <v>98</v>
      </c>
      <c r="C4465" s="199" t="s">
        <v>3775</v>
      </c>
      <c r="D4465" s="199" t="s">
        <v>2497</v>
      </c>
      <c r="E4465" s="199" t="s">
        <v>3931</v>
      </c>
      <c r="F4465" s="199" t="s">
        <v>176</v>
      </c>
      <c r="G4465" s="199" t="s">
        <v>407</v>
      </c>
      <c r="H4465" s="199" t="s">
        <v>4027</v>
      </c>
      <c r="I4465" s="200" t="s">
        <v>143</v>
      </c>
      <c r="J4465" s="199" t="s">
        <v>222</v>
      </c>
      <c r="K4465" s="199" t="s">
        <v>279</v>
      </c>
      <c r="L4465" s="199" t="s">
        <v>180</v>
      </c>
      <c r="M4465" s="199" t="s">
        <v>143</v>
      </c>
      <c r="N4465" s="201">
        <v>27.277100000000001</v>
      </c>
      <c r="O4465" s="202"/>
      <c r="P4465" s="202"/>
      <c r="Q4465" s="203">
        <f t="shared" si="252"/>
        <v>0</v>
      </c>
      <c r="R4465" s="203">
        <f t="shared" si="253"/>
        <v>0</v>
      </c>
      <c r="S4465" s="213">
        <f>IF(M4465="nvt",0,IF(O4465&gt;0,VLOOKUP(M4465,'3-Productie normen'!A:K,VLOOKUP(O4465,'3-Productie normen'!$B$34:$C$35,2,FALSE),FALSE)))</f>
        <v>0</v>
      </c>
      <c r="T4465" s="213">
        <f t="shared" si="254"/>
        <v>0</v>
      </c>
      <c r="U4465" s="572"/>
    </row>
    <row r="4466" spans="1:21" ht="14.15" customHeight="1">
      <c r="A4466" s="231">
        <v>4466</v>
      </c>
      <c r="B4466" s="262" t="s">
        <v>98</v>
      </c>
      <c r="C4466" s="199" t="s">
        <v>3775</v>
      </c>
      <c r="D4466" s="199" t="s">
        <v>2497</v>
      </c>
      <c r="E4466" s="199" t="s">
        <v>3931</v>
      </c>
      <c r="F4466" s="199" t="s">
        <v>176</v>
      </c>
      <c r="G4466" s="199" t="s">
        <v>407</v>
      </c>
      <c r="H4466" s="199" t="s">
        <v>4028</v>
      </c>
      <c r="I4466" s="200" t="s">
        <v>245</v>
      </c>
      <c r="J4466" s="199" t="s">
        <v>255</v>
      </c>
      <c r="K4466" s="199" t="s">
        <v>566</v>
      </c>
      <c r="L4466" s="199" t="s">
        <v>461</v>
      </c>
      <c r="M4466" s="199" t="s">
        <v>143</v>
      </c>
      <c r="N4466" s="201">
        <v>2.4874000000000001</v>
      </c>
      <c r="O4466" s="202"/>
      <c r="P4466" s="202"/>
      <c r="Q4466" s="203">
        <f t="shared" si="252"/>
        <v>0</v>
      </c>
      <c r="R4466" s="203">
        <f t="shared" si="253"/>
        <v>0</v>
      </c>
      <c r="S4466" s="213">
        <f>IF(M4466="nvt",0,IF(O4466&gt;0,VLOOKUP(M4466,'3-Productie normen'!A:K,VLOOKUP(O4466,'3-Productie normen'!$B$34:$C$35,2,FALSE),FALSE)))</f>
        <v>0</v>
      </c>
      <c r="T4466" s="213">
        <f t="shared" si="254"/>
        <v>0</v>
      </c>
      <c r="U4466" s="572"/>
    </row>
    <row r="4467" spans="1:21" ht="14.15" customHeight="1">
      <c r="A4467" s="231">
        <v>4467</v>
      </c>
      <c r="B4467" s="262" t="s">
        <v>98</v>
      </c>
      <c r="C4467" s="199" t="s">
        <v>3775</v>
      </c>
      <c r="D4467" s="199" t="s">
        <v>2497</v>
      </c>
      <c r="E4467" s="199" t="s">
        <v>3931</v>
      </c>
      <c r="F4467" s="199" t="s">
        <v>176</v>
      </c>
      <c r="G4467" s="199" t="s">
        <v>407</v>
      </c>
      <c r="H4467" s="199" t="s">
        <v>4029</v>
      </c>
      <c r="I4467" s="200" t="s">
        <v>245</v>
      </c>
      <c r="J4467" s="199" t="s">
        <v>222</v>
      </c>
      <c r="K4467" s="212" t="s">
        <v>566</v>
      </c>
      <c r="L4467" s="199" t="s">
        <v>461</v>
      </c>
      <c r="M4467" s="199" t="s">
        <v>143</v>
      </c>
      <c r="N4467" s="201">
        <v>3.5222000000000002</v>
      </c>
      <c r="O4467" s="202"/>
      <c r="P4467" s="202"/>
      <c r="Q4467" s="203">
        <f t="shared" si="252"/>
        <v>0</v>
      </c>
      <c r="R4467" s="203">
        <f t="shared" si="253"/>
        <v>0</v>
      </c>
      <c r="S4467" s="213">
        <f>IF(M4467="nvt",0,IF(O4467&gt;0,VLOOKUP(M4467,'3-Productie normen'!A:K,VLOOKUP(O4467,'3-Productie normen'!$B$34:$C$35,2,FALSE),FALSE)))</f>
        <v>0</v>
      </c>
      <c r="T4467" s="213">
        <f t="shared" si="254"/>
        <v>0</v>
      </c>
      <c r="U4467" s="572"/>
    </row>
    <row r="4468" spans="1:21" ht="14.15" customHeight="1">
      <c r="A4468" s="231">
        <v>4468</v>
      </c>
      <c r="B4468" s="262" t="s">
        <v>98</v>
      </c>
      <c r="C4468" s="199" t="s">
        <v>3775</v>
      </c>
      <c r="D4468" s="199" t="s">
        <v>2497</v>
      </c>
      <c r="E4468" s="199" t="s">
        <v>3931</v>
      </c>
      <c r="F4468" s="199" t="s">
        <v>176</v>
      </c>
      <c r="G4468" s="199" t="s">
        <v>407</v>
      </c>
      <c r="H4468" s="199" t="s">
        <v>4030</v>
      </c>
      <c r="I4468" s="200" t="s">
        <v>130</v>
      </c>
      <c r="J4468" s="199" t="s">
        <v>222</v>
      </c>
      <c r="K4468" s="199" t="s">
        <v>237</v>
      </c>
      <c r="L4468" s="199" t="s">
        <v>180</v>
      </c>
      <c r="M4468" s="199" t="s">
        <v>238</v>
      </c>
      <c r="N4468" s="201">
        <v>37.947400000000002</v>
      </c>
      <c r="O4468" s="202" t="s">
        <v>81</v>
      </c>
      <c r="P4468" s="202"/>
      <c r="Q4468" s="203">
        <f t="shared" si="252"/>
        <v>0</v>
      </c>
      <c r="R4468" s="203">
        <f t="shared" si="253"/>
        <v>0</v>
      </c>
      <c r="S4468" s="213">
        <f>IF(M4468="nvt",0,IF(O4468&gt;0,VLOOKUP(M4468,'3-Productie normen'!A:K,VLOOKUP(O4468,'3-Productie normen'!$B$34:$C$35,2,FALSE),FALSE)))</f>
        <v>0</v>
      </c>
      <c r="T4468" s="213">
        <f t="shared" si="254"/>
        <v>0</v>
      </c>
      <c r="U4468" s="572"/>
    </row>
    <row r="4469" spans="1:21" ht="14.15" customHeight="1">
      <c r="A4469" s="231">
        <v>4469</v>
      </c>
      <c r="B4469" s="262" t="s">
        <v>98</v>
      </c>
      <c r="C4469" s="199" t="s">
        <v>3775</v>
      </c>
      <c r="D4469" s="199" t="s">
        <v>2497</v>
      </c>
      <c r="E4469" s="199" t="s">
        <v>3931</v>
      </c>
      <c r="F4469" s="199" t="s">
        <v>176</v>
      </c>
      <c r="G4469" s="199" t="s">
        <v>407</v>
      </c>
      <c r="H4469" s="199" t="s">
        <v>4031</v>
      </c>
      <c r="I4469" s="200" t="s">
        <v>143</v>
      </c>
      <c r="J4469" s="199" t="s">
        <v>209</v>
      </c>
      <c r="K4469" s="199" t="s">
        <v>213</v>
      </c>
      <c r="L4469" s="199" t="s">
        <v>398</v>
      </c>
      <c r="M4469" s="199" t="s">
        <v>143</v>
      </c>
      <c r="N4469" s="201">
        <v>2.9283000000000001</v>
      </c>
      <c r="O4469" s="202"/>
      <c r="P4469" s="202"/>
      <c r="Q4469" s="203">
        <f t="shared" si="252"/>
        <v>0</v>
      </c>
      <c r="R4469" s="203">
        <f t="shared" si="253"/>
        <v>0</v>
      </c>
      <c r="S4469" s="213">
        <f>IF(M4469="nvt",0,IF(O4469&gt;0,VLOOKUP(M4469,'3-Productie normen'!A:K,VLOOKUP(O4469,'3-Productie normen'!$B$34:$C$35,2,FALSE),FALSE)))</f>
        <v>0</v>
      </c>
      <c r="T4469" s="213">
        <f t="shared" si="254"/>
        <v>0</v>
      </c>
      <c r="U4469" s="572"/>
    </row>
    <row r="4470" spans="1:21" ht="14.15" customHeight="1">
      <c r="A4470" s="231">
        <v>4470</v>
      </c>
      <c r="B4470" s="262" t="s">
        <v>98</v>
      </c>
      <c r="C4470" s="199" t="s">
        <v>3775</v>
      </c>
      <c r="D4470" s="199" t="s">
        <v>2497</v>
      </c>
      <c r="E4470" s="199" t="s">
        <v>3931</v>
      </c>
      <c r="F4470" s="199" t="s">
        <v>176</v>
      </c>
      <c r="G4470" s="199" t="s">
        <v>407</v>
      </c>
      <c r="H4470" s="199" t="s">
        <v>4032</v>
      </c>
      <c r="I4470" s="200" t="s">
        <v>133</v>
      </c>
      <c r="J4470" s="199" t="s">
        <v>222</v>
      </c>
      <c r="K4470" s="199" t="s">
        <v>223</v>
      </c>
      <c r="L4470" s="199" t="s">
        <v>461</v>
      </c>
      <c r="M4470" s="199" t="s">
        <v>138</v>
      </c>
      <c r="N4470" s="201">
        <v>7.1947000000000001</v>
      </c>
      <c r="O4470" s="202" t="s">
        <v>81</v>
      </c>
      <c r="P4470" s="202"/>
      <c r="Q4470" s="203">
        <f t="shared" si="252"/>
        <v>0</v>
      </c>
      <c r="R4470" s="203">
        <f t="shared" si="253"/>
        <v>0</v>
      </c>
      <c r="S4470" s="213">
        <f>IF(M4470="nvt",0,IF(O4470&gt;0,VLOOKUP(M4470,'3-Productie normen'!A:K,VLOOKUP(O4470,'3-Productie normen'!$B$34:$C$35,2,FALSE),FALSE)))</f>
        <v>0</v>
      </c>
      <c r="T4470" s="213">
        <f t="shared" si="254"/>
        <v>0</v>
      </c>
      <c r="U4470" s="572"/>
    </row>
    <row r="4471" spans="1:21" ht="14.15" customHeight="1">
      <c r="A4471" s="231">
        <v>4471</v>
      </c>
      <c r="B4471" s="262" t="s">
        <v>98</v>
      </c>
      <c r="C4471" s="199" t="s">
        <v>3775</v>
      </c>
      <c r="D4471" s="199" t="s">
        <v>2497</v>
      </c>
      <c r="E4471" s="199" t="s">
        <v>3931</v>
      </c>
      <c r="F4471" s="199" t="s">
        <v>176</v>
      </c>
      <c r="G4471" s="199" t="s">
        <v>407</v>
      </c>
      <c r="H4471" s="199" t="s">
        <v>4033</v>
      </c>
      <c r="I4471" s="200" t="s">
        <v>133</v>
      </c>
      <c r="J4471" s="199" t="s">
        <v>222</v>
      </c>
      <c r="K4471" s="199" t="s">
        <v>223</v>
      </c>
      <c r="L4471" s="199" t="s">
        <v>461</v>
      </c>
      <c r="M4471" s="199" t="s">
        <v>138</v>
      </c>
      <c r="N4471" s="201">
        <v>5.3181000000000003</v>
      </c>
      <c r="O4471" s="202" t="s">
        <v>81</v>
      </c>
      <c r="P4471" s="202"/>
      <c r="Q4471" s="203">
        <f t="shared" si="252"/>
        <v>0</v>
      </c>
      <c r="R4471" s="203">
        <f t="shared" si="253"/>
        <v>0</v>
      </c>
      <c r="S4471" s="213">
        <f>IF(M4471="nvt",0,IF(O4471&gt;0,VLOOKUP(M4471,'3-Productie normen'!A:K,VLOOKUP(O4471,'3-Productie normen'!$B$34:$C$35,2,FALSE),FALSE)))</f>
        <v>0</v>
      </c>
      <c r="T4471" s="213">
        <f t="shared" si="254"/>
        <v>0</v>
      </c>
      <c r="U4471" s="572"/>
    </row>
    <row r="4472" spans="1:21" ht="14.15" customHeight="1">
      <c r="A4472" s="231">
        <v>4472</v>
      </c>
      <c r="B4472" s="262" t="s">
        <v>99</v>
      </c>
      <c r="C4472" s="208" t="s">
        <v>4034</v>
      </c>
      <c r="D4472" s="208" t="s">
        <v>3487</v>
      </c>
      <c r="E4472" s="208" t="s">
        <v>4035</v>
      </c>
      <c r="F4472" s="208" t="s">
        <v>176</v>
      </c>
      <c r="G4472" s="208" t="s">
        <v>377</v>
      </c>
      <c r="H4472" s="208" t="s">
        <v>177</v>
      </c>
      <c r="I4472" s="200" t="s">
        <v>143</v>
      </c>
      <c r="J4472" s="208" t="s">
        <v>790</v>
      </c>
      <c r="K4472" s="208" t="s">
        <v>793</v>
      </c>
      <c r="L4472" s="208" t="s">
        <v>381</v>
      </c>
      <c r="M4472" s="208" t="s">
        <v>143</v>
      </c>
      <c r="N4472" s="201">
        <v>2.6038999999999999</v>
      </c>
      <c r="O4472" s="202"/>
      <c r="P4472" s="202"/>
      <c r="Q4472" s="203">
        <f t="shared" si="252"/>
        <v>0</v>
      </c>
      <c r="R4472" s="203">
        <f t="shared" si="253"/>
        <v>0</v>
      </c>
      <c r="S4472" s="213">
        <f>IF(M4472="nvt",0,IF(O4472&gt;0,VLOOKUP(M4472,'3-Productie normen'!A:K,VLOOKUP(O4472,'3-Productie normen'!$B$34:$C$35,2,FALSE),FALSE)))</f>
        <v>0</v>
      </c>
      <c r="T4472" s="213">
        <f t="shared" si="254"/>
        <v>0</v>
      </c>
      <c r="U4472" s="572"/>
    </row>
    <row r="4473" spans="1:21" ht="14.15" customHeight="1">
      <c r="A4473" s="232">
        <v>4473</v>
      </c>
      <c r="B4473" s="262" t="s">
        <v>99</v>
      </c>
      <c r="C4473" s="208" t="s">
        <v>4034</v>
      </c>
      <c r="D4473" s="208" t="s">
        <v>3487</v>
      </c>
      <c r="E4473" s="208" t="s">
        <v>4035</v>
      </c>
      <c r="F4473" s="208" t="s">
        <v>176</v>
      </c>
      <c r="G4473" s="208" t="s">
        <v>377</v>
      </c>
      <c r="H4473" s="208" t="s">
        <v>407</v>
      </c>
      <c r="I4473" s="200" t="s">
        <v>143</v>
      </c>
      <c r="J4473" s="208" t="s">
        <v>790</v>
      </c>
      <c r="K4473" s="208" t="s">
        <v>793</v>
      </c>
      <c r="L4473" s="208" t="s">
        <v>381</v>
      </c>
      <c r="M4473" s="208" t="s">
        <v>143</v>
      </c>
      <c r="N4473" s="201">
        <v>9.8427000000000007</v>
      </c>
      <c r="O4473" s="202"/>
      <c r="P4473" s="202"/>
      <c r="Q4473" s="203">
        <f t="shared" si="252"/>
        <v>0</v>
      </c>
      <c r="R4473" s="203">
        <f t="shared" si="253"/>
        <v>0</v>
      </c>
      <c r="S4473" s="213">
        <f>IF(M4473="nvt",0,IF(O4473&gt;0,VLOOKUP(M4473,'3-Productie normen'!A:K,VLOOKUP(O4473,'3-Productie normen'!$B$34:$C$35,2,FALSE),FALSE)))</f>
        <v>0</v>
      </c>
      <c r="T4473" s="213">
        <f t="shared" si="254"/>
        <v>0</v>
      </c>
      <c r="U4473" s="572"/>
    </row>
    <row r="4474" spans="1:21" ht="14.15" customHeight="1">
      <c r="A4474" s="231">
        <v>4474</v>
      </c>
      <c r="B4474" s="262" t="s">
        <v>99</v>
      </c>
      <c r="C4474" s="208" t="s">
        <v>4034</v>
      </c>
      <c r="D4474" s="208" t="s">
        <v>3487</v>
      </c>
      <c r="E4474" s="208" t="s">
        <v>4035</v>
      </c>
      <c r="F4474" s="208" t="s">
        <v>176</v>
      </c>
      <c r="G4474" s="208" t="s">
        <v>377</v>
      </c>
      <c r="H4474" s="208" t="s">
        <v>251</v>
      </c>
      <c r="I4474" s="200" t="s">
        <v>143</v>
      </c>
      <c r="J4474" s="208" t="s">
        <v>790</v>
      </c>
      <c r="K4474" s="208" t="s">
        <v>793</v>
      </c>
      <c r="L4474" s="208" t="s">
        <v>381</v>
      </c>
      <c r="M4474" s="208" t="s">
        <v>143</v>
      </c>
      <c r="N4474" s="201">
        <v>4.5476000000000001</v>
      </c>
      <c r="O4474" s="202"/>
      <c r="P4474" s="202"/>
      <c r="Q4474" s="203">
        <f t="shared" ref="Q4474:Q4537" si="255">IF(O4474="nvt",0,IF(O4474&gt;0,S4474*N4474,0))</f>
        <v>0</v>
      </c>
      <c r="R4474" s="203">
        <f t="shared" ref="R4474:R4537" si="256">IF(P4474&gt;0,T4474*N4474,0)</f>
        <v>0</v>
      </c>
      <c r="S4474" s="213">
        <f>IF(M4474="nvt",0,IF(O4474&gt;0,VLOOKUP(M4474,'3-Productie normen'!A:K,VLOOKUP(O4474,'3-Productie normen'!$B$34:$C$35,2,FALSE),FALSE)))</f>
        <v>0</v>
      </c>
      <c r="T4474" s="213">
        <f t="shared" ref="T4474:T4537" si="257">IF(P4474&gt;0,S4474*$T$8,0)</f>
        <v>0</v>
      </c>
      <c r="U4474" s="572"/>
    </row>
    <row r="4475" spans="1:21" ht="14.15" customHeight="1">
      <c r="A4475" s="231">
        <v>4475</v>
      </c>
      <c r="B4475" s="262" t="s">
        <v>99</v>
      </c>
      <c r="C4475" s="208" t="s">
        <v>4034</v>
      </c>
      <c r="D4475" s="208" t="s">
        <v>3487</v>
      </c>
      <c r="E4475" s="208" t="s">
        <v>4035</v>
      </c>
      <c r="F4475" s="208" t="s">
        <v>176</v>
      </c>
      <c r="G4475" s="208" t="s">
        <v>377</v>
      </c>
      <c r="H4475" s="208" t="s">
        <v>629</v>
      </c>
      <c r="I4475" s="200" t="s">
        <v>143</v>
      </c>
      <c r="J4475" s="208" t="s">
        <v>790</v>
      </c>
      <c r="K4475" s="208" t="s">
        <v>793</v>
      </c>
      <c r="L4475" s="208" t="s">
        <v>381</v>
      </c>
      <c r="M4475" s="208" t="s">
        <v>143</v>
      </c>
      <c r="N4475" s="201">
        <v>10.004099999999999</v>
      </c>
      <c r="O4475" s="202"/>
      <c r="P4475" s="202"/>
      <c r="Q4475" s="203">
        <f t="shared" si="255"/>
        <v>0</v>
      </c>
      <c r="R4475" s="203">
        <f t="shared" si="256"/>
        <v>0</v>
      </c>
      <c r="S4475" s="213">
        <f>IF(M4475="nvt",0,IF(O4475&gt;0,VLOOKUP(M4475,'3-Productie normen'!A:K,VLOOKUP(O4475,'3-Productie normen'!$B$34:$C$35,2,FALSE),FALSE)))</f>
        <v>0</v>
      </c>
      <c r="T4475" s="213">
        <f t="shared" si="257"/>
        <v>0</v>
      </c>
      <c r="U4475" s="572"/>
    </row>
    <row r="4476" spans="1:21" ht="14.15" customHeight="1">
      <c r="A4476" s="231">
        <v>4476</v>
      </c>
      <c r="B4476" s="262" t="s">
        <v>99</v>
      </c>
      <c r="C4476" s="208" t="s">
        <v>4034</v>
      </c>
      <c r="D4476" s="208" t="s">
        <v>3487</v>
      </c>
      <c r="E4476" s="208" t="s">
        <v>4035</v>
      </c>
      <c r="F4476" s="208" t="s">
        <v>176</v>
      </c>
      <c r="G4476" s="208" t="s">
        <v>377</v>
      </c>
      <c r="H4476" s="208" t="s">
        <v>2329</v>
      </c>
      <c r="I4476" s="200" t="s">
        <v>143</v>
      </c>
      <c r="J4476" s="208" t="s">
        <v>790</v>
      </c>
      <c r="K4476" s="208" t="s">
        <v>793</v>
      </c>
      <c r="L4476" s="208" t="s">
        <v>381</v>
      </c>
      <c r="M4476" s="208" t="s">
        <v>143</v>
      </c>
      <c r="N4476" s="201">
        <v>4.3283999999999994</v>
      </c>
      <c r="O4476" s="202"/>
      <c r="P4476" s="202"/>
      <c r="Q4476" s="203">
        <f t="shared" si="255"/>
        <v>0</v>
      </c>
      <c r="R4476" s="203">
        <f t="shared" si="256"/>
        <v>0</v>
      </c>
      <c r="S4476" s="213">
        <f>IF(M4476="nvt",0,IF(O4476&gt;0,VLOOKUP(M4476,'3-Productie normen'!A:K,VLOOKUP(O4476,'3-Productie normen'!$B$34:$C$35,2,FALSE),FALSE)))</f>
        <v>0</v>
      </c>
      <c r="T4476" s="213">
        <f t="shared" si="257"/>
        <v>0</v>
      </c>
      <c r="U4476" s="572"/>
    </row>
    <row r="4477" spans="1:21" ht="14.15" customHeight="1">
      <c r="A4477" s="231">
        <v>4477</v>
      </c>
      <c r="B4477" s="262" t="s">
        <v>99</v>
      </c>
      <c r="C4477" s="208" t="s">
        <v>4034</v>
      </c>
      <c r="D4477" s="208" t="s">
        <v>3487</v>
      </c>
      <c r="E4477" s="208" t="s">
        <v>4036</v>
      </c>
      <c r="F4477" s="208" t="s">
        <v>176</v>
      </c>
      <c r="G4477" s="208" t="s">
        <v>377</v>
      </c>
      <c r="H4477" s="208" t="s">
        <v>177</v>
      </c>
      <c r="I4477" s="200" t="s">
        <v>143</v>
      </c>
      <c r="J4477" s="208" t="s">
        <v>790</v>
      </c>
      <c r="K4477" s="208" t="s">
        <v>793</v>
      </c>
      <c r="L4477" s="208" t="s">
        <v>381</v>
      </c>
      <c r="M4477" s="208" t="s">
        <v>143</v>
      </c>
      <c r="N4477" s="201">
        <v>32.6</v>
      </c>
      <c r="O4477" s="202"/>
      <c r="P4477" s="202"/>
      <c r="Q4477" s="203">
        <f t="shared" si="255"/>
        <v>0</v>
      </c>
      <c r="R4477" s="203">
        <f t="shared" si="256"/>
        <v>0</v>
      </c>
      <c r="S4477" s="213">
        <f>IF(M4477="nvt",0,IF(O4477&gt;0,VLOOKUP(M4477,'3-Productie normen'!A:K,VLOOKUP(O4477,'3-Productie normen'!$B$34:$C$35,2,FALSE),FALSE)))</f>
        <v>0</v>
      </c>
      <c r="T4477" s="213">
        <f t="shared" si="257"/>
        <v>0</v>
      </c>
      <c r="U4477" s="572"/>
    </row>
    <row r="4478" spans="1:21" ht="14.15" customHeight="1">
      <c r="A4478" s="231">
        <v>4478</v>
      </c>
      <c r="B4478" s="262" t="s">
        <v>99</v>
      </c>
      <c r="C4478" s="208" t="s">
        <v>4034</v>
      </c>
      <c r="D4478" s="208" t="s">
        <v>3487</v>
      </c>
      <c r="E4478" s="208" t="s">
        <v>4037</v>
      </c>
      <c r="F4478" s="208" t="s">
        <v>176</v>
      </c>
      <c r="G4478" s="208" t="s">
        <v>377</v>
      </c>
      <c r="H4478" s="208" t="s">
        <v>177</v>
      </c>
      <c r="I4478" s="200" t="s">
        <v>245</v>
      </c>
      <c r="J4478" s="208" t="s">
        <v>255</v>
      </c>
      <c r="K4478" s="208" t="s">
        <v>256</v>
      </c>
      <c r="L4478" s="208" t="s">
        <v>180</v>
      </c>
      <c r="M4478" s="199" t="s">
        <v>143</v>
      </c>
      <c r="N4478" s="201">
        <v>11.4498</v>
      </c>
      <c r="O4478" s="202"/>
      <c r="P4478" s="202"/>
      <c r="Q4478" s="203">
        <f t="shared" si="255"/>
        <v>0</v>
      </c>
      <c r="R4478" s="203">
        <f t="shared" si="256"/>
        <v>0</v>
      </c>
      <c r="S4478" s="213">
        <f>IF(M4478="nvt",0,IF(O4478&gt;0,VLOOKUP(M4478,'3-Productie normen'!A:K,VLOOKUP(O4478,'3-Productie normen'!$B$34:$C$35,2,FALSE),FALSE)))</f>
        <v>0</v>
      </c>
      <c r="T4478" s="213">
        <f t="shared" si="257"/>
        <v>0</v>
      </c>
      <c r="U4478" s="572"/>
    </row>
    <row r="4479" spans="1:21" ht="14.15" customHeight="1">
      <c r="A4479" s="231">
        <v>4479</v>
      </c>
      <c r="B4479" s="262" t="s">
        <v>99</v>
      </c>
      <c r="C4479" s="208" t="s">
        <v>4034</v>
      </c>
      <c r="D4479" s="208" t="s">
        <v>3487</v>
      </c>
      <c r="E4479" s="208" t="s">
        <v>4037</v>
      </c>
      <c r="F4479" s="208" t="s">
        <v>176</v>
      </c>
      <c r="G4479" s="208" t="s">
        <v>377</v>
      </c>
      <c r="H4479" s="208" t="s">
        <v>4038</v>
      </c>
      <c r="I4479" s="200" t="s">
        <v>125</v>
      </c>
      <c r="J4479" s="208" t="s">
        <v>222</v>
      </c>
      <c r="K4479" s="208" t="s">
        <v>279</v>
      </c>
      <c r="L4479" s="208" t="s">
        <v>180</v>
      </c>
      <c r="M4479" s="199" t="s">
        <v>129</v>
      </c>
      <c r="N4479" s="201">
        <v>15.945699999999999</v>
      </c>
      <c r="O4479" s="202" t="s">
        <v>81</v>
      </c>
      <c r="P4479" s="202"/>
      <c r="Q4479" s="203">
        <f t="shared" si="255"/>
        <v>0</v>
      </c>
      <c r="R4479" s="203">
        <f t="shared" si="256"/>
        <v>0</v>
      </c>
      <c r="S4479" s="213">
        <f>IF(M4479="nvt",0,IF(O4479&gt;0,VLOOKUP(M4479,'3-Productie normen'!A:K,VLOOKUP(O4479,'3-Productie normen'!$B$34:$C$35,2,FALSE),FALSE)))</f>
        <v>0</v>
      </c>
      <c r="T4479" s="213">
        <f t="shared" si="257"/>
        <v>0</v>
      </c>
      <c r="U4479" s="572"/>
    </row>
    <row r="4480" spans="1:21" ht="14.15" customHeight="1">
      <c r="A4480" s="231">
        <v>4480</v>
      </c>
      <c r="B4480" s="262" t="s">
        <v>99</v>
      </c>
      <c r="C4480" s="208" t="s">
        <v>4034</v>
      </c>
      <c r="D4480" s="208" t="s">
        <v>3487</v>
      </c>
      <c r="E4480" s="208" t="s">
        <v>4037</v>
      </c>
      <c r="F4480" s="208" t="s">
        <v>176</v>
      </c>
      <c r="G4480" s="208" t="s">
        <v>377</v>
      </c>
      <c r="H4480" s="208" t="s">
        <v>4039</v>
      </c>
      <c r="I4480" s="200" t="s">
        <v>123</v>
      </c>
      <c r="J4480" s="208" t="s">
        <v>255</v>
      </c>
      <c r="K4480" s="208" t="s">
        <v>256</v>
      </c>
      <c r="L4480" s="208" t="s">
        <v>180</v>
      </c>
      <c r="M4480" s="199" t="s">
        <v>122</v>
      </c>
      <c r="N4480" s="201">
        <v>13.328499999999998</v>
      </c>
      <c r="O4480" s="202" t="s">
        <v>81</v>
      </c>
      <c r="P4480" s="202"/>
      <c r="Q4480" s="203">
        <f t="shared" si="255"/>
        <v>0</v>
      </c>
      <c r="R4480" s="203">
        <f t="shared" si="256"/>
        <v>0</v>
      </c>
      <c r="S4480" s="213">
        <f>IF(M4480="nvt",0,IF(O4480&gt;0,VLOOKUP(M4480,'3-Productie normen'!A:K,VLOOKUP(O4480,'3-Productie normen'!$B$34:$C$35,2,FALSE),FALSE)))</f>
        <v>0</v>
      </c>
      <c r="T4480" s="213">
        <f t="shared" si="257"/>
        <v>0</v>
      </c>
      <c r="U4480" s="572"/>
    </row>
    <row r="4481" spans="1:21" ht="14.15" customHeight="1">
      <c r="A4481" s="232">
        <v>4481</v>
      </c>
      <c r="B4481" s="262" t="s">
        <v>99</v>
      </c>
      <c r="C4481" s="208" t="s">
        <v>4034</v>
      </c>
      <c r="D4481" s="208" t="s">
        <v>3487</v>
      </c>
      <c r="E4481" s="208" t="s">
        <v>4037</v>
      </c>
      <c r="F4481" s="208" t="s">
        <v>176</v>
      </c>
      <c r="G4481" s="208" t="s">
        <v>377</v>
      </c>
      <c r="H4481" s="208" t="s">
        <v>4040</v>
      </c>
      <c r="I4481" s="200" t="s">
        <v>133</v>
      </c>
      <c r="J4481" s="208" t="s">
        <v>222</v>
      </c>
      <c r="K4481" s="208" t="s">
        <v>223</v>
      </c>
      <c r="L4481" s="208" t="s">
        <v>461</v>
      </c>
      <c r="M4481" s="208" t="s">
        <v>138</v>
      </c>
      <c r="N4481" s="201">
        <v>2.2906999999999997</v>
      </c>
      <c r="O4481" s="202" t="s">
        <v>81</v>
      </c>
      <c r="P4481" s="202"/>
      <c r="Q4481" s="203">
        <f t="shared" si="255"/>
        <v>0</v>
      </c>
      <c r="R4481" s="203">
        <f t="shared" si="256"/>
        <v>0</v>
      </c>
      <c r="S4481" s="213">
        <f>IF(M4481="nvt",0,IF(O4481&gt;0,VLOOKUP(M4481,'3-Productie normen'!A:K,VLOOKUP(O4481,'3-Productie normen'!$B$34:$C$35,2,FALSE),FALSE)))</f>
        <v>0</v>
      </c>
      <c r="T4481" s="213">
        <f t="shared" si="257"/>
        <v>0</v>
      </c>
      <c r="U4481" s="572"/>
    </row>
    <row r="4482" spans="1:21" ht="14.15" customHeight="1">
      <c r="A4482" s="231">
        <v>4482</v>
      </c>
      <c r="B4482" s="262" t="s">
        <v>99</v>
      </c>
      <c r="C4482" s="208" t="s">
        <v>4034</v>
      </c>
      <c r="D4482" s="208" t="s">
        <v>3487</v>
      </c>
      <c r="E4482" s="208" t="s">
        <v>4037</v>
      </c>
      <c r="F4482" s="208" t="s">
        <v>176</v>
      </c>
      <c r="G4482" s="208" t="s">
        <v>377</v>
      </c>
      <c r="H4482" s="208" t="s">
        <v>4041</v>
      </c>
      <c r="I4482" s="200" t="s">
        <v>133</v>
      </c>
      <c r="J4482" s="208" t="s">
        <v>222</v>
      </c>
      <c r="K4482" s="208" t="s">
        <v>223</v>
      </c>
      <c r="L4482" s="208" t="s">
        <v>461</v>
      </c>
      <c r="M4482" s="208" t="s">
        <v>138</v>
      </c>
      <c r="N4482" s="201">
        <v>2.0242</v>
      </c>
      <c r="O4482" s="202" t="s">
        <v>81</v>
      </c>
      <c r="P4482" s="202"/>
      <c r="Q4482" s="203">
        <f t="shared" si="255"/>
        <v>0</v>
      </c>
      <c r="R4482" s="203">
        <f t="shared" si="256"/>
        <v>0</v>
      </c>
      <c r="S4482" s="213">
        <f>IF(M4482="nvt",0,IF(O4482&gt;0,VLOOKUP(M4482,'3-Productie normen'!A:K,VLOOKUP(O4482,'3-Productie normen'!$B$34:$C$35,2,FALSE),FALSE)))</f>
        <v>0</v>
      </c>
      <c r="T4482" s="213">
        <f t="shared" si="257"/>
        <v>0</v>
      </c>
      <c r="U4482" s="572"/>
    </row>
    <row r="4483" spans="1:21" ht="14.15" customHeight="1">
      <c r="A4483" s="231">
        <v>4483</v>
      </c>
      <c r="B4483" s="262" t="s">
        <v>99</v>
      </c>
      <c r="C4483" s="208" t="s">
        <v>4034</v>
      </c>
      <c r="D4483" s="208" t="s">
        <v>3487</v>
      </c>
      <c r="E4483" s="208" t="s">
        <v>4037</v>
      </c>
      <c r="F4483" s="208" t="s">
        <v>176</v>
      </c>
      <c r="G4483" s="208" t="s">
        <v>377</v>
      </c>
      <c r="H4483" s="208" t="s">
        <v>4042</v>
      </c>
      <c r="I4483" s="200" t="s">
        <v>133</v>
      </c>
      <c r="J4483" s="208" t="s">
        <v>379</v>
      </c>
      <c r="K4483" s="208" t="s">
        <v>975</v>
      </c>
      <c r="L4483" s="208" t="s">
        <v>387</v>
      </c>
      <c r="M4483" s="208" t="s">
        <v>138</v>
      </c>
      <c r="N4483" s="201">
        <v>49.830299999999994</v>
      </c>
      <c r="O4483" s="202" t="s">
        <v>81</v>
      </c>
      <c r="P4483" s="202"/>
      <c r="Q4483" s="203">
        <f t="shared" si="255"/>
        <v>0</v>
      </c>
      <c r="R4483" s="203">
        <f t="shared" si="256"/>
        <v>0</v>
      </c>
      <c r="S4483" s="213">
        <f>IF(M4483="nvt",0,IF(O4483&gt;0,VLOOKUP(M4483,'3-Productie normen'!A:K,VLOOKUP(O4483,'3-Productie normen'!$B$34:$C$35,2,FALSE),FALSE)))</f>
        <v>0</v>
      </c>
      <c r="T4483" s="213">
        <f t="shared" si="257"/>
        <v>0</v>
      </c>
      <c r="U4483" s="572"/>
    </row>
    <row r="4484" spans="1:21" ht="14.15" customHeight="1">
      <c r="A4484" s="231">
        <v>4484</v>
      </c>
      <c r="B4484" s="262" t="s">
        <v>99</v>
      </c>
      <c r="C4484" s="208" t="s">
        <v>4034</v>
      </c>
      <c r="D4484" s="208" t="s">
        <v>3487</v>
      </c>
      <c r="E4484" s="208" t="s">
        <v>4037</v>
      </c>
      <c r="F4484" s="208" t="s">
        <v>176</v>
      </c>
      <c r="G4484" s="208" t="s">
        <v>377</v>
      </c>
      <c r="H4484" s="208" t="s">
        <v>4043</v>
      </c>
      <c r="I4484" s="200" t="s">
        <v>143</v>
      </c>
      <c r="J4484" s="208" t="s">
        <v>222</v>
      </c>
      <c r="K4484" s="208" t="s">
        <v>279</v>
      </c>
      <c r="L4484" s="208" t="s">
        <v>180</v>
      </c>
      <c r="M4484" s="208" t="s">
        <v>143</v>
      </c>
      <c r="N4484" s="201">
        <v>29.041700000000002</v>
      </c>
      <c r="O4484" s="202"/>
      <c r="P4484" s="202"/>
      <c r="Q4484" s="203">
        <f t="shared" si="255"/>
        <v>0</v>
      </c>
      <c r="R4484" s="203">
        <f t="shared" si="256"/>
        <v>0</v>
      </c>
      <c r="S4484" s="213">
        <f>IF(M4484="nvt",0,IF(O4484&gt;0,VLOOKUP(M4484,'3-Productie normen'!A:K,VLOOKUP(O4484,'3-Productie normen'!$B$34:$C$35,2,FALSE),FALSE)))</f>
        <v>0</v>
      </c>
      <c r="T4484" s="213">
        <f t="shared" si="257"/>
        <v>0</v>
      </c>
      <c r="U4484" s="572"/>
    </row>
    <row r="4485" spans="1:21" ht="14.15" customHeight="1">
      <c r="A4485" s="231">
        <v>4485</v>
      </c>
      <c r="B4485" s="262" t="s">
        <v>99</v>
      </c>
      <c r="C4485" s="208" t="s">
        <v>4034</v>
      </c>
      <c r="D4485" s="208" t="s">
        <v>3487</v>
      </c>
      <c r="E4485" s="208" t="s">
        <v>4037</v>
      </c>
      <c r="F4485" s="208" t="s">
        <v>176</v>
      </c>
      <c r="G4485" s="208" t="s">
        <v>377</v>
      </c>
      <c r="H4485" s="208" t="s">
        <v>407</v>
      </c>
      <c r="I4485" s="200" t="s">
        <v>133</v>
      </c>
      <c r="J4485" s="208" t="s">
        <v>222</v>
      </c>
      <c r="K4485" s="208" t="s">
        <v>223</v>
      </c>
      <c r="L4485" s="208" t="s">
        <v>461</v>
      </c>
      <c r="M4485" s="208" t="s">
        <v>138</v>
      </c>
      <c r="N4485" s="201">
        <v>5.2361000000000004</v>
      </c>
      <c r="O4485" s="202" t="s">
        <v>81</v>
      </c>
      <c r="P4485" s="202"/>
      <c r="Q4485" s="203">
        <f t="shared" si="255"/>
        <v>0</v>
      </c>
      <c r="R4485" s="203">
        <f t="shared" si="256"/>
        <v>0</v>
      </c>
      <c r="S4485" s="213">
        <f>IF(M4485="nvt",0,IF(O4485&gt;0,VLOOKUP(M4485,'3-Productie normen'!A:K,VLOOKUP(O4485,'3-Productie normen'!$B$34:$C$35,2,FALSE),FALSE)))</f>
        <v>0</v>
      </c>
      <c r="T4485" s="213">
        <f t="shared" si="257"/>
        <v>0</v>
      </c>
      <c r="U4485" s="572"/>
    </row>
    <row r="4486" spans="1:21" ht="14.15" customHeight="1">
      <c r="A4486" s="231">
        <v>4486</v>
      </c>
      <c r="B4486" s="262" t="s">
        <v>99</v>
      </c>
      <c r="C4486" s="208" t="s">
        <v>4034</v>
      </c>
      <c r="D4486" s="208" t="s">
        <v>3487</v>
      </c>
      <c r="E4486" s="208" t="s">
        <v>4037</v>
      </c>
      <c r="F4486" s="208" t="s">
        <v>176</v>
      </c>
      <c r="G4486" s="208" t="s">
        <v>377</v>
      </c>
      <c r="H4486" s="208" t="s">
        <v>4044</v>
      </c>
      <c r="I4486" s="200" t="s">
        <v>133</v>
      </c>
      <c r="J4486" s="208" t="s">
        <v>222</v>
      </c>
      <c r="K4486" s="208" t="s">
        <v>223</v>
      </c>
      <c r="L4486" s="208" t="s">
        <v>461</v>
      </c>
      <c r="M4486" s="208" t="s">
        <v>138</v>
      </c>
      <c r="N4486" s="201">
        <v>1.1179000000000001</v>
      </c>
      <c r="O4486" s="202" t="s">
        <v>81</v>
      </c>
      <c r="P4486" s="202"/>
      <c r="Q4486" s="203">
        <f t="shared" si="255"/>
        <v>0</v>
      </c>
      <c r="R4486" s="203">
        <f t="shared" si="256"/>
        <v>0</v>
      </c>
      <c r="S4486" s="213">
        <f>IF(M4486="nvt",0,IF(O4486&gt;0,VLOOKUP(M4486,'3-Productie normen'!A:K,VLOOKUP(O4486,'3-Productie normen'!$B$34:$C$35,2,FALSE),FALSE)))</f>
        <v>0</v>
      </c>
      <c r="T4486" s="213">
        <f t="shared" si="257"/>
        <v>0</v>
      </c>
      <c r="U4486" s="572"/>
    </row>
    <row r="4487" spans="1:21" ht="14.15" customHeight="1">
      <c r="A4487" s="231">
        <v>4487</v>
      </c>
      <c r="B4487" s="262" t="s">
        <v>99</v>
      </c>
      <c r="C4487" s="208" t="s">
        <v>4034</v>
      </c>
      <c r="D4487" s="208" t="s">
        <v>3487</v>
      </c>
      <c r="E4487" s="208" t="s">
        <v>4037</v>
      </c>
      <c r="F4487" s="208" t="s">
        <v>176</v>
      </c>
      <c r="G4487" s="208" t="s">
        <v>377</v>
      </c>
      <c r="H4487" s="208" t="s">
        <v>4045</v>
      </c>
      <c r="I4487" s="200" t="s">
        <v>133</v>
      </c>
      <c r="J4487" s="208" t="s">
        <v>222</v>
      </c>
      <c r="K4487" s="208" t="s">
        <v>223</v>
      </c>
      <c r="L4487" s="208" t="s">
        <v>461</v>
      </c>
      <c r="M4487" s="208" t="s">
        <v>138</v>
      </c>
      <c r="N4487" s="201">
        <v>1.1257999999999999</v>
      </c>
      <c r="O4487" s="202" t="s">
        <v>81</v>
      </c>
      <c r="P4487" s="202"/>
      <c r="Q4487" s="203">
        <f t="shared" si="255"/>
        <v>0</v>
      </c>
      <c r="R4487" s="203">
        <f t="shared" si="256"/>
        <v>0</v>
      </c>
      <c r="S4487" s="213">
        <f>IF(M4487="nvt",0,IF(O4487&gt;0,VLOOKUP(M4487,'3-Productie normen'!A:K,VLOOKUP(O4487,'3-Productie normen'!$B$34:$C$35,2,FALSE),FALSE)))</f>
        <v>0</v>
      </c>
      <c r="T4487" s="213">
        <f t="shared" si="257"/>
        <v>0</v>
      </c>
      <c r="U4487" s="572"/>
    </row>
    <row r="4488" spans="1:21" ht="14.15" customHeight="1">
      <c r="A4488" s="231">
        <v>4488</v>
      </c>
      <c r="B4488" s="262" t="s">
        <v>99</v>
      </c>
      <c r="C4488" s="208" t="s">
        <v>4034</v>
      </c>
      <c r="D4488" s="208" t="s">
        <v>3487</v>
      </c>
      <c r="E4488" s="208" t="s">
        <v>4037</v>
      </c>
      <c r="F4488" s="208" t="s">
        <v>176</v>
      </c>
      <c r="G4488" s="208" t="s">
        <v>377</v>
      </c>
      <c r="H4488" s="208" t="s">
        <v>4046</v>
      </c>
      <c r="I4488" s="200" t="s">
        <v>133</v>
      </c>
      <c r="J4488" s="208" t="s">
        <v>222</v>
      </c>
      <c r="K4488" s="208" t="s">
        <v>223</v>
      </c>
      <c r="L4488" s="208" t="s">
        <v>180</v>
      </c>
      <c r="M4488" s="208" t="s">
        <v>138</v>
      </c>
      <c r="N4488" s="201">
        <v>3.1548000000000003</v>
      </c>
      <c r="O4488" s="202" t="s">
        <v>81</v>
      </c>
      <c r="P4488" s="202"/>
      <c r="Q4488" s="203">
        <f t="shared" si="255"/>
        <v>0</v>
      </c>
      <c r="R4488" s="203">
        <f t="shared" si="256"/>
        <v>0</v>
      </c>
      <c r="S4488" s="213">
        <f>IF(M4488="nvt",0,IF(O4488&gt;0,VLOOKUP(M4488,'3-Productie normen'!A:K,VLOOKUP(O4488,'3-Productie normen'!$B$34:$C$35,2,FALSE),FALSE)))</f>
        <v>0</v>
      </c>
      <c r="T4488" s="213">
        <f t="shared" si="257"/>
        <v>0</v>
      </c>
      <c r="U4488" s="572"/>
    </row>
    <row r="4489" spans="1:21" ht="14.15" customHeight="1">
      <c r="A4489" s="232">
        <v>4489</v>
      </c>
      <c r="B4489" s="262" t="s">
        <v>99</v>
      </c>
      <c r="C4489" s="208" t="s">
        <v>4034</v>
      </c>
      <c r="D4489" s="208" t="s">
        <v>3487</v>
      </c>
      <c r="E4489" s="208" t="s">
        <v>4037</v>
      </c>
      <c r="F4489" s="208" t="s">
        <v>176</v>
      </c>
      <c r="G4489" s="208" t="s">
        <v>377</v>
      </c>
      <c r="H4489" s="208" t="s">
        <v>251</v>
      </c>
      <c r="I4489" s="200" t="s">
        <v>125</v>
      </c>
      <c r="J4489" s="208" t="s">
        <v>379</v>
      </c>
      <c r="K4489" s="208" t="s">
        <v>380</v>
      </c>
      <c r="L4489" s="208" t="s">
        <v>180</v>
      </c>
      <c r="M4489" s="199" t="s">
        <v>129</v>
      </c>
      <c r="N4489" s="201">
        <v>8.6185000000000009</v>
      </c>
      <c r="O4489" s="202" t="s">
        <v>81</v>
      </c>
      <c r="P4489" s="202"/>
      <c r="Q4489" s="203">
        <f t="shared" si="255"/>
        <v>0</v>
      </c>
      <c r="R4489" s="203">
        <f t="shared" si="256"/>
        <v>0</v>
      </c>
      <c r="S4489" s="213">
        <f>IF(M4489="nvt",0,IF(O4489&gt;0,VLOOKUP(M4489,'3-Productie normen'!A:K,VLOOKUP(O4489,'3-Productie normen'!$B$34:$C$35,2,FALSE),FALSE)))</f>
        <v>0</v>
      </c>
      <c r="T4489" s="213">
        <f t="shared" si="257"/>
        <v>0</v>
      </c>
      <c r="U4489" s="572"/>
    </row>
    <row r="4490" spans="1:21" ht="14.15" customHeight="1">
      <c r="A4490" s="231">
        <v>4490</v>
      </c>
      <c r="B4490" s="262" t="s">
        <v>99</v>
      </c>
      <c r="C4490" s="208" t="s">
        <v>4034</v>
      </c>
      <c r="D4490" s="208" t="s">
        <v>3487</v>
      </c>
      <c r="E4490" s="208" t="s">
        <v>4037</v>
      </c>
      <c r="F4490" s="208" t="s">
        <v>176</v>
      </c>
      <c r="G4490" s="208" t="s">
        <v>377</v>
      </c>
      <c r="H4490" s="208" t="s">
        <v>629</v>
      </c>
      <c r="I4490" s="200" t="s">
        <v>127</v>
      </c>
      <c r="J4490" s="208" t="s">
        <v>379</v>
      </c>
      <c r="K4490" s="208" t="s">
        <v>640</v>
      </c>
      <c r="L4490" s="208" t="s">
        <v>1631</v>
      </c>
      <c r="M4490" s="208" t="s">
        <v>128</v>
      </c>
      <c r="N4490" s="201">
        <v>7.4954000000000001</v>
      </c>
      <c r="O4490" s="202">
        <v>255</v>
      </c>
      <c r="P4490" s="202"/>
      <c r="Q4490" s="203">
        <f t="shared" si="255"/>
        <v>0</v>
      </c>
      <c r="R4490" s="203">
        <f t="shared" si="256"/>
        <v>0</v>
      </c>
      <c r="S4490" s="213">
        <f>IF(M4490="nvt",0,IF(O4490&gt;0,VLOOKUP(M4490,'3-Productie normen'!A:K,VLOOKUP(O4490,'3-Productie normen'!$B$34:$C$35,2,FALSE),FALSE)))</f>
        <v>0</v>
      </c>
      <c r="T4490" s="213">
        <f t="shared" si="257"/>
        <v>0</v>
      </c>
      <c r="U4490" s="572"/>
    </row>
    <row r="4491" spans="1:21" ht="14.15" customHeight="1">
      <c r="A4491" s="231">
        <v>4491</v>
      </c>
      <c r="B4491" s="262" t="s">
        <v>99</v>
      </c>
      <c r="C4491" s="208" t="s">
        <v>4034</v>
      </c>
      <c r="D4491" s="208" t="s">
        <v>3487</v>
      </c>
      <c r="E4491" s="208" t="s">
        <v>4037</v>
      </c>
      <c r="F4491" s="208" t="s">
        <v>176</v>
      </c>
      <c r="G4491" s="208" t="s">
        <v>377</v>
      </c>
      <c r="H4491" s="208" t="s">
        <v>2329</v>
      </c>
      <c r="I4491" s="200" t="s">
        <v>123</v>
      </c>
      <c r="J4491" s="208" t="s">
        <v>255</v>
      </c>
      <c r="K4491" s="208" t="s">
        <v>1185</v>
      </c>
      <c r="L4491" s="208" t="s">
        <v>1631</v>
      </c>
      <c r="M4491" s="199" t="s">
        <v>122</v>
      </c>
      <c r="N4491" s="201">
        <v>8.4209999999999994</v>
      </c>
      <c r="O4491" s="202" t="s">
        <v>81</v>
      </c>
      <c r="P4491" s="202"/>
      <c r="Q4491" s="203">
        <f t="shared" si="255"/>
        <v>0</v>
      </c>
      <c r="R4491" s="203">
        <f t="shared" si="256"/>
        <v>0</v>
      </c>
      <c r="S4491" s="213">
        <f>IF(M4491="nvt",0,IF(O4491&gt;0,VLOOKUP(M4491,'3-Productie normen'!A:K,VLOOKUP(O4491,'3-Productie normen'!$B$34:$C$35,2,FALSE),FALSE)))</f>
        <v>0</v>
      </c>
      <c r="T4491" s="213">
        <f t="shared" si="257"/>
        <v>0</v>
      </c>
      <c r="U4491" s="572"/>
    </row>
    <row r="4492" spans="1:21" ht="14.15" customHeight="1">
      <c r="A4492" s="231">
        <v>4492</v>
      </c>
      <c r="B4492" s="262" t="s">
        <v>99</v>
      </c>
      <c r="C4492" s="208" t="s">
        <v>4034</v>
      </c>
      <c r="D4492" s="208" t="s">
        <v>3487</v>
      </c>
      <c r="E4492" s="208" t="s">
        <v>4037</v>
      </c>
      <c r="F4492" s="208" t="s">
        <v>176</v>
      </c>
      <c r="G4492" s="208" t="s">
        <v>377</v>
      </c>
      <c r="H4492" s="208" t="s">
        <v>2441</v>
      </c>
      <c r="I4492" s="200" t="s">
        <v>127</v>
      </c>
      <c r="J4492" s="208" t="s">
        <v>379</v>
      </c>
      <c r="K4492" s="208" t="s">
        <v>640</v>
      </c>
      <c r="L4492" s="208" t="s">
        <v>1631</v>
      </c>
      <c r="M4492" s="208" t="s">
        <v>128</v>
      </c>
      <c r="N4492" s="201">
        <v>134.90649999999999</v>
      </c>
      <c r="O4492" s="202">
        <v>255</v>
      </c>
      <c r="P4492" s="202"/>
      <c r="Q4492" s="203">
        <f t="shared" si="255"/>
        <v>0</v>
      </c>
      <c r="R4492" s="203">
        <f t="shared" si="256"/>
        <v>0</v>
      </c>
      <c r="S4492" s="213">
        <f>IF(M4492="nvt",0,IF(O4492&gt;0,VLOOKUP(M4492,'3-Productie normen'!A:K,VLOOKUP(O4492,'3-Productie normen'!$B$34:$C$35,2,FALSE),FALSE)))</f>
        <v>0</v>
      </c>
      <c r="T4492" s="213">
        <f t="shared" si="257"/>
        <v>0</v>
      </c>
      <c r="U4492" s="572"/>
    </row>
    <row r="4493" spans="1:21" ht="14.15" customHeight="1">
      <c r="A4493" s="231">
        <v>4493</v>
      </c>
      <c r="B4493" s="262" t="s">
        <v>99</v>
      </c>
      <c r="C4493" s="208" t="s">
        <v>4034</v>
      </c>
      <c r="D4493" s="208" t="s">
        <v>3487</v>
      </c>
      <c r="E4493" s="208" t="s">
        <v>4037</v>
      </c>
      <c r="F4493" s="208" t="s">
        <v>176</v>
      </c>
      <c r="G4493" s="208" t="s">
        <v>377</v>
      </c>
      <c r="H4493" s="208" t="s">
        <v>2445</v>
      </c>
      <c r="I4493" s="200" t="s">
        <v>245</v>
      </c>
      <c r="J4493" s="208" t="s">
        <v>209</v>
      </c>
      <c r="K4493" s="208" t="s">
        <v>213</v>
      </c>
      <c r="L4493" s="208" t="s">
        <v>381</v>
      </c>
      <c r="M4493" s="199" t="s">
        <v>143</v>
      </c>
      <c r="N4493" s="201">
        <v>31.107600000000001</v>
      </c>
      <c r="O4493" s="202"/>
      <c r="P4493" s="202"/>
      <c r="Q4493" s="203">
        <f t="shared" si="255"/>
        <v>0</v>
      </c>
      <c r="R4493" s="203">
        <f t="shared" si="256"/>
        <v>0</v>
      </c>
      <c r="S4493" s="213">
        <f>IF(M4493="nvt",0,IF(O4493&gt;0,VLOOKUP(M4493,'3-Productie normen'!A:K,VLOOKUP(O4493,'3-Productie normen'!$B$34:$C$35,2,FALSE),FALSE)))</f>
        <v>0</v>
      </c>
      <c r="T4493" s="213">
        <f t="shared" si="257"/>
        <v>0</v>
      </c>
      <c r="U4493" s="572"/>
    </row>
    <row r="4494" spans="1:21" ht="14.15" customHeight="1">
      <c r="A4494" s="231">
        <v>4494</v>
      </c>
      <c r="B4494" s="262" t="s">
        <v>99</v>
      </c>
      <c r="C4494" s="208" t="s">
        <v>4034</v>
      </c>
      <c r="D4494" s="208" t="s">
        <v>3487</v>
      </c>
      <c r="E4494" s="208" t="s">
        <v>4037</v>
      </c>
      <c r="F4494" s="208" t="s">
        <v>176</v>
      </c>
      <c r="G4494" s="208" t="s">
        <v>177</v>
      </c>
      <c r="H4494" s="208" t="s">
        <v>3516</v>
      </c>
      <c r="I4494" s="200" t="s">
        <v>130</v>
      </c>
      <c r="J4494" s="208" t="s">
        <v>209</v>
      </c>
      <c r="K4494" s="208" t="s">
        <v>220</v>
      </c>
      <c r="L4494" s="208" t="s">
        <v>180</v>
      </c>
      <c r="M4494" s="208" t="s">
        <v>140</v>
      </c>
      <c r="N4494" s="201">
        <v>1.5943000000000001</v>
      </c>
      <c r="O4494" s="202" t="s">
        <v>81</v>
      </c>
      <c r="P4494" s="202"/>
      <c r="Q4494" s="203">
        <f t="shared" si="255"/>
        <v>0</v>
      </c>
      <c r="R4494" s="203">
        <f t="shared" si="256"/>
        <v>0</v>
      </c>
      <c r="S4494" s="213">
        <f>IF(M4494="nvt",0,IF(O4494&gt;0,VLOOKUP(M4494,'3-Productie normen'!A:K,VLOOKUP(O4494,'3-Productie normen'!$B$34:$C$35,2,FALSE),FALSE)))</f>
        <v>0</v>
      </c>
      <c r="T4494" s="213">
        <f t="shared" si="257"/>
        <v>0</v>
      </c>
      <c r="U4494" s="572"/>
    </row>
    <row r="4495" spans="1:21" ht="14.15" customHeight="1">
      <c r="A4495" s="231">
        <v>4495</v>
      </c>
      <c r="B4495" s="262" t="s">
        <v>99</v>
      </c>
      <c r="C4495" s="208" t="s">
        <v>4034</v>
      </c>
      <c r="D4495" s="208" t="s">
        <v>3487</v>
      </c>
      <c r="E4495" s="208" t="s">
        <v>4037</v>
      </c>
      <c r="F4495" s="208" t="s">
        <v>176</v>
      </c>
      <c r="G4495" s="208" t="s">
        <v>177</v>
      </c>
      <c r="H4495" s="208" t="s">
        <v>4047</v>
      </c>
      <c r="I4495" s="200" t="s">
        <v>245</v>
      </c>
      <c r="J4495" s="208" t="s">
        <v>255</v>
      </c>
      <c r="K4495" s="208" t="s">
        <v>256</v>
      </c>
      <c r="L4495" s="208" t="s">
        <v>180</v>
      </c>
      <c r="M4495" s="199" t="s">
        <v>143</v>
      </c>
      <c r="N4495" s="201">
        <v>52.368199999999995</v>
      </c>
      <c r="O4495" s="202"/>
      <c r="P4495" s="202"/>
      <c r="Q4495" s="203">
        <f t="shared" si="255"/>
        <v>0</v>
      </c>
      <c r="R4495" s="203">
        <f t="shared" si="256"/>
        <v>0</v>
      </c>
      <c r="S4495" s="213">
        <f>IF(M4495="nvt",0,IF(O4495&gt;0,VLOOKUP(M4495,'3-Productie normen'!A:K,VLOOKUP(O4495,'3-Productie normen'!$B$34:$C$35,2,FALSE),FALSE)))</f>
        <v>0</v>
      </c>
      <c r="T4495" s="213">
        <f t="shared" si="257"/>
        <v>0</v>
      </c>
      <c r="U4495" s="572"/>
    </row>
    <row r="4496" spans="1:21" ht="14.15" customHeight="1">
      <c r="A4496" s="231">
        <v>4496</v>
      </c>
      <c r="B4496" s="262" t="s">
        <v>99</v>
      </c>
      <c r="C4496" s="208" t="s">
        <v>4034</v>
      </c>
      <c r="D4496" s="208" t="s">
        <v>3487</v>
      </c>
      <c r="E4496" s="208" t="s">
        <v>4048</v>
      </c>
      <c r="F4496" s="208" t="s">
        <v>176</v>
      </c>
      <c r="G4496" s="208" t="s">
        <v>377</v>
      </c>
      <c r="H4496" s="208" t="s">
        <v>177</v>
      </c>
      <c r="I4496" s="200" t="s">
        <v>125</v>
      </c>
      <c r="J4496" s="208" t="s">
        <v>222</v>
      </c>
      <c r="K4496" s="208" t="s">
        <v>279</v>
      </c>
      <c r="L4496" s="208" t="s">
        <v>180</v>
      </c>
      <c r="M4496" s="199" t="s">
        <v>129</v>
      </c>
      <c r="N4496" s="201">
        <v>18</v>
      </c>
      <c r="O4496" s="202" t="s">
        <v>81</v>
      </c>
      <c r="P4496" s="202"/>
      <c r="Q4496" s="203">
        <f t="shared" si="255"/>
        <v>0</v>
      </c>
      <c r="R4496" s="203">
        <f t="shared" si="256"/>
        <v>0</v>
      </c>
      <c r="S4496" s="213">
        <f>IF(M4496="nvt",0,IF(O4496&gt;0,VLOOKUP(M4496,'3-Productie normen'!A:K,VLOOKUP(O4496,'3-Productie normen'!$B$34:$C$35,2,FALSE),FALSE)))</f>
        <v>0</v>
      </c>
      <c r="T4496" s="213">
        <f t="shared" si="257"/>
        <v>0</v>
      </c>
      <c r="U4496" s="572"/>
    </row>
    <row r="4497" spans="1:21" ht="14.15" customHeight="1">
      <c r="A4497" s="232">
        <v>4497</v>
      </c>
      <c r="B4497" s="262" t="s">
        <v>99</v>
      </c>
      <c r="C4497" s="208" t="s">
        <v>4034</v>
      </c>
      <c r="D4497" s="208" t="s">
        <v>3487</v>
      </c>
      <c r="E4497" s="208" t="s">
        <v>4048</v>
      </c>
      <c r="F4497" s="208" t="s">
        <v>176</v>
      </c>
      <c r="G4497" s="208" t="s">
        <v>377</v>
      </c>
      <c r="H4497" s="208" t="s">
        <v>2637</v>
      </c>
      <c r="I4497" s="200" t="s">
        <v>143</v>
      </c>
      <c r="J4497" s="208" t="s">
        <v>255</v>
      </c>
      <c r="K4497" s="208" t="s">
        <v>256</v>
      </c>
      <c r="L4497" s="208" t="s">
        <v>180</v>
      </c>
      <c r="M4497" s="208" t="s">
        <v>143</v>
      </c>
      <c r="N4497" s="201">
        <v>4.62</v>
      </c>
      <c r="O4497" s="202"/>
      <c r="P4497" s="202"/>
      <c r="Q4497" s="203">
        <f t="shared" si="255"/>
        <v>0</v>
      </c>
      <c r="R4497" s="203">
        <f t="shared" si="256"/>
        <v>0</v>
      </c>
      <c r="S4497" s="213">
        <f>IF(M4497="nvt",0,IF(O4497&gt;0,VLOOKUP(M4497,'3-Productie normen'!A:K,VLOOKUP(O4497,'3-Productie normen'!$B$34:$C$35,2,FALSE),FALSE)))</f>
        <v>0</v>
      </c>
      <c r="T4497" s="213">
        <f t="shared" si="257"/>
        <v>0</v>
      </c>
      <c r="U4497" s="572"/>
    </row>
    <row r="4498" spans="1:21" ht="14.15" customHeight="1">
      <c r="A4498" s="231">
        <v>4498</v>
      </c>
      <c r="B4498" s="262" t="s">
        <v>99</v>
      </c>
      <c r="C4498" s="208" t="s">
        <v>4034</v>
      </c>
      <c r="D4498" s="208" t="s">
        <v>3487</v>
      </c>
      <c r="E4498" s="208" t="s">
        <v>4048</v>
      </c>
      <c r="F4498" s="208" t="s">
        <v>176</v>
      </c>
      <c r="G4498" s="208" t="s">
        <v>377</v>
      </c>
      <c r="H4498" s="208" t="s">
        <v>4049</v>
      </c>
      <c r="I4498" s="200" t="s">
        <v>125</v>
      </c>
      <c r="J4498" s="208" t="s">
        <v>222</v>
      </c>
      <c r="K4498" s="208" t="s">
        <v>279</v>
      </c>
      <c r="L4498" s="208" t="s">
        <v>387</v>
      </c>
      <c r="M4498" s="199" t="s">
        <v>129</v>
      </c>
      <c r="N4498" s="201">
        <v>73.1875</v>
      </c>
      <c r="O4498" s="202" t="s">
        <v>81</v>
      </c>
      <c r="P4498" s="202"/>
      <c r="Q4498" s="203">
        <f t="shared" si="255"/>
        <v>0</v>
      </c>
      <c r="R4498" s="203">
        <f t="shared" si="256"/>
        <v>0</v>
      </c>
      <c r="S4498" s="213">
        <f>IF(M4498="nvt",0,IF(O4498&gt;0,VLOOKUP(M4498,'3-Productie normen'!A:K,VLOOKUP(O4498,'3-Productie normen'!$B$34:$C$35,2,FALSE),FALSE)))</f>
        <v>0</v>
      </c>
      <c r="T4498" s="213">
        <f t="shared" si="257"/>
        <v>0</v>
      </c>
      <c r="U4498" s="572"/>
    </row>
    <row r="4499" spans="1:21" ht="14.15" customHeight="1">
      <c r="A4499" s="231">
        <v>4499</v>
      </c>
      <c r="B4499" s="262" t="s">
        <v>99</v>
      </c>
      <c r="C4499" s="208" t="s">
        <v>4034</v>
      </c>
      <c r="D4499" s="208" t="s">
        <v>3487</v>
      </c>
      <c r="E4499" s="208" t="s">
        <v>4048</v>
      </c>
      <c r="F4499" s="208" t="s">
        <v>176</v>
      </c>
      <c r="G4499" s="208" t="s">
        <v>377</v>
      </c>
      <c r="H4499" s="208" t="s">
        <v>4050</v>
      </c>
      <c r="I4499" s="200" t="s">
        <v>143</v>
      </c>
      <c r="J4499" s="208" t="s">
        <v>209</v>
      </c>
      <c r="K4499" s="208" t="s">
        <v>215</v>
      </c>
      <c r="L4499" s="208" t="s">
        <v>1478</v>
      </c>
      <c r="M4499" s="208" t="s">
        <v>143</v>
      </c>
      <c r="N4499" s="201">
        <v>7.08</v>
      </c>
      <c r="O4499" s="202"/>
      <c r="P4499" s="202"/>
      <c r="Q4499" s="203">
        <f t="shared" si="255"/>
        <v>0</v>
      </c>
      <c r="R4499" s="203">
        <f t="shared" si="256"/>
        <v>0</v>
      </c>
      <c r="S4499" s="213">
        <f>IF(M4499="nvt",0,IF(O4499&gt;0,VLOOKUP(M4499,'3-Productie normen'!A:K,VLOOKUP(O4499,'3-Productie normen'!$B$34:$C$35,2,FALSE),FALSE)))</f>
        <v>0</v>
      </c>
      <c r="T4499" s="213">
        <f t="shared" si="257"/>
        <v>0</v>
      </c>
      <c r="U4499" s="572"/>
    </row>
    <row r="4500" spans="1:21" ht="14.15" customHeight="1">
      <c r="A4500" s="231">
        <v>4500</v>
      </c>
      <c r="B4500" s="262" t="s">
        <v>99</v>
      </c>
      <c r="C4500" s="208" t="s">
        <v>4034</v>
      </c>
      <c r="D4500" s="208" t="s">
        <v>3487</v>
      </c>
      <c r="E4500" s="208" t="s">
        <v>4048</v>
      </c>
      <c r="F4500" s="208" t="s">
        <v>176</v>
      </c>
      <c r="G4500" s="208" t="s">
        <v>377</v>
      </c>
      <c r="H4500" s="208" t="s">
        <v>4051</v>
      </c>
      <c r="I4500" s="200" t="s">
        <v>143</v>
      </c>
      <c r="J4500" s="208" t="s">
        <v>209</v>
      </c>
      <c r="K4500" s="208" t="s">
        <v>213</v>
      </c>
      <c r="L4500" s="208" t="s">
        <v>1333</v>
      </c>
      <c r="M4500" s="208" t="s">
        <v>143</v>
      </c>
      <c r="N4500" s="201">
        <v>18.8</v>
      </c>
      <c r="O4500" s="202"/>
      <c r="P4500" s="202"/>
      <c r="Q4500" s="203">
        <f t="shared" si="255"/>
        <v>0</v>
      </c>
      <c r="R4500" s="203">
        <f t="shared" si="256"/>
        <v>0</v>
      </c>
      <c r="S4500" s="213">
        <f>IF(M4500="nvt",0,IF(O4500&gt;0,VLOOKUP(M4500,'3-Productie normen'!A:K,VLOOKUP(O4500,'3-Productie normen'!$B$34:$C$35,2,FALSE),FALSE)))</f>
        <v>0</v>
      </c>
      <c r="T4500" s="213">
        <f t="shared" si="257"/>
        <v>0</v>
      </c>
      <c r="U4500" s="572"/>
    </row>
    <row r="4501" spans="1:21" ht="14.15" customHeight="1">
      <c r="A4501" s="231">
        <v>4501</v>
      </c>
      <c r="B4501" s="262" t="s">
        <v>99</v>
      </c>
      <c r="C4501" s="208" t="s">
        <v>4034</v>
      </c>
      <c r="D4501" s="208" t="s">
        <v>3487</v>
      </c>
      <c r="E4501" s="208" t="s">
        <v>4048</v>
      </c>
      <c r="F4501" s="208" t="s">
        <v>176</v>
      </c>
      <c r="G4501" s="208" t="s">
        <v>377</v>
      </c>
      <c r="H4501" s="208" t="s">
        <v>4052</v>
      </c>
      <c r="I4501" s="200" t="s">
        <v>123</v>
      </c>
      <c r="J4501" s="208" t="s">
        <v>179</v>
      </c>
      <c r="K4501" s="208" t="s">
        <v>179</v>
      </c>
      <c r="L4501" s="208" t="s">
        <v>1478</v>
      </c>
      <c r="M4501" s="199" t="s">
        <v>122</v>
      </c>
      <c r="N4501" s="201">
        <v>15.8025</v>
      </c>
      <c r="O4501" s="202" t="s">
        <v>81</v>
      </c>
      <c r="P4501" s="202"/>
      <c r="Q4501" s="203">
        <f t="shared" si="255"/>
        <v>0</v>
      </c>
      <c r="R4501" s="203">
        <f t="shared" si="256"/>
        <v>0</v>
      </c>
      <c r="S4501" s="213">
        <f>IF(M4501="nvt",0,IF(O4501&gt;0,VLOOKUP(M4501,'3-Productie normen'!A:K,VLOOKUP(O4501,'3-Productie normen'!$B$34:$C$35,2,FALSE),FALSE)))</f>
        <v>0</v>
      </c>
      <c r="T4501" s="213">
        <f t="shared" si="257"/>
        <v>0</v>
      </c>
      <c r="U4501" s="572"/>
    </row>
    <row r="4502" spans="1:21" ht="14.15" customHeight="1">
      <c r="A4502" s="231">
        <v>4502</v>
      </c>
      <c r="B4502" s="262" t="s">
        <v>99</v>
      </c>
      <c r="C4502" s="208" t="s">
        <v>4034</v>
      </c>
      <c r="D4502" s="208" t="s">
        <v>3487</v>
      </c>
      <c r="E4502" s="208" t="s">
        <v>4048</v>
      </c>
      <c r="F4502" s="208" t="s">
        <v>176</v>
      </c>
      <c r="G4502" s="208" t="s">
        <v>377</v>
      </c>
      <c r="H4502" s="208" t="s">
        <v>4053</v>
      </c>
      <c r="I4502" s="200" t="s">
        <v>133</v>
      </c>
      <c r="J4502" s="208" t="s">
        <v>222</v>
      </c>
      <c r="K4502" s="208" t="s">
        <v>223</v>
      </c>
      <c r="L4502" s="208" t="s">
        <v>387</v>
      </c>
      <c r="M4502" s="225" t="s">
        <v>139</v>
      </c>
      <c r="N4502" s="201">
        <v>6.4415999999999993</v>
      </c>
      <c r="O4502" s="202" t="s">
        <v>81</v>
      </c>
      <c r="P4502" s="202" t="s">
        <v>81</v>
      </c>
      <c r="Q4502" s="203">
        <f t="shared" si="255"/>
        <v>0</v>
      </c>
      <c r="R4502" s="203">
        <f t="shared" si="256"/>
        <v>0</v>
      </c>
      <c r="S4502" s="213">
        <f>IF(M4502="nvt",0,IF(O4502&gt;0,VLOOKUP(M4502,'3-Productie normen'!A:K,VLOOKUP(O4502,'3-Productie normen'!$B$34:$C$35,2,FALSE),FALSE)))</f>
        <v>0</v>
      </c>
      <c r="T4502" s="213">
        <f t="shared" si="257"/>
        <v>0</v>
      </c>
      <c r="U4502" s="572"/>
    </row>
    <row r="4503" spans="1:21" ht="14.15" customHeight="1">
      <c r="A4503" s="231">
        <v>4503</v>
      </c>
      <c r="B4503" s="262" t="s">
        <v>99</v>
      </c>
      <c r="C4503" s="208" t="s">
        <v>4034</v>
      </c>
      <c r="D4503" s="208" t="s">
        <v>3487</v>
      </c>
      <c r="E4503" s="208" t="s">
        <v>4048</v>
      </c>
      <c r="F4503" s="208" t="s">
        <v>176</v>
      </c>
      <c r="G4503" s="208" t="s">
        <v>377</v>
      </c>
      <c r="H4503" s="208" t="s">
        <v>4054</v>
      </c>
      <c r="I4503" s="200" t="s">
        <v>133</v>
      </c>
      <c r="J4503" s="208" t="s">
        <v>222</v>
      </c>
      <c r="K4503" s="208" t="s">
        <v>223</v>
      </c>
      <c r="L4503" s="208" t="s">
        <v>387</v>
      </c>
      <c r="M4503" s="208" t="s">
        <v>138</v>
      </c>
      <c r="N4503" s="201">
        <v>1.8797999999999999</v>
      </c>
      <c r="O4503" s="202" t="s">
        <v>81</v>
      </c>
      <c r="P4503" s="202"/>
      <c r="Q4503" s="203">
        <f t="shared" si="255"/>
        <v>0</v>
      </c>
      <c r="R4503" s="203">
        <f t="shared" si="256"/>
        <v>0</v>
      </c>
      <c r="S4503" s="213">
        <f>IF(M4503="nvt",0,IF(O4503&gt;0,VLOOKUP(M4503,'3-Productie normen'!A:K,VLOOKUP(O4503,'3-Productie normen'!$B$34:$C$35,2,FALSE),FALSE)))</f>
        <v>0</v>
      </c>
      <c r="T4503" s="213">
        <f t="shared" si="257"/>
        <v>0</v>
      </c>
      <c r="U4503" s="572"/>
    </row>
    <row r="4504" spans="1:21" ht="14.15" customHeight="1">
      <c r="A4504" s="231">
        <v>4504</v>
      </c>
      <c r="B4504" s="262" t="s">
        <v>99</v>
      </c>
      <c r="C4504" s="208" t="s">
        <v>4034</v>
      </c>
      <c r="D4504" s="208" t="s">
        <v>3487</v>
      </c>
      <c r="E4504" s="208" t="s">
        <v>4048</v>
      </c>
      <c r="F4504" s="208" t="s">
        <v>176</v>
      </c>
      <c r="G4504" s="208" t="s">
        <v>377</v>
      </c>
      <c r="H4504" s="208" t="s">
        <v>4055</v>
      </c>
      <c r="I4504" s="200" t="s">
        <v>133</v>
      </c>
      <c r="J4504" s="208" t="s">
        <v>222</v>
      </c>
      <c r="K4504" s="208" t="s">
        <v>223</v>
      </c>
      <c r="L4504" s="208" t="s">
        <v>387</v>
      </c>
      <c r="M4504" s="208" t="s">
        <v>138</v>
      </c>
      <c r="N4504" s="201">
        <v>1.9652000000000001</v>
      </c>
      <c r="O4504" s="202" t="s">
        <v>81</v>
      </c>
      <c r="P4504" s="202"/>
      <c r="Q4504" s="203">
        <f t="shared" si="255"/>
        <v>0</v>
      </c>
      <c r="R4504" s="203">
        <f t="shared" si="256"/>
        <v>0</v>
      </c>
      <c r="S4504" s="213">
        <f>IF(M4504="nvt",0,IF(O4504&gt;0,VLOOKUP(M4504,'3-Productie normen'!A:K,VLOOKUP(O4504,'3-Productie normen'!$B$34:$C$35,2,FALSE),FALSE)))</f>
        <v>0</v>
      </c>
      <c r="T4504" s="213">
        <f t="shared" si="257"/>
        <v>0</v>
      </c>
      <c r="U4504" s="572"/>
    </row>
    <row r="4505" spans="1:21" ht="14.15" customHeight="1">
      <c r="A4505" s="232">
        <v>4505</v>
      </c>
      <c r="B4505" s="262" t="s">
        <v>99</v>
      </c>
      <c r="C4505" s="208" t="s">
        <v>4034</v>
      </c>
      <c r="D4505" s="208" t="s">
        <v>3487</v>
      </c>
      <c r="E4505" s="208" t="s">
        <v>4048</v>
      </c>
      <c r="F4505" s="208" t="s">
        <v>176</v>
      </c>
      <c r="G4505" s="208" t="s">
        <v>377</v>
      </c>
      <c r="H4505" s="208" t="s">
        <v>4056</v>
      </c>
      <c r="I4505" s="200" t="s">
        <v>125</v>
      </c>
      <c r="J4505" s="208" t="s">
        <v>222</v>
      </c>
      <c r="K4505" s="208" t="s">
        <v>279</v>
      </c>
      <c r="L4505" s="208" t="s">
        <v>387</v>
      </c>
      <c r="M4505" s="199" t="s">
        <v>129</v>
      </c>
      <c r="N4505" s="201">
        <v>63.844999999999999</v>
      </c>
      <c r="O4505" s="202" t="s">
        <v>81</v>
      </c>
      <c r="P4505" s="202"/>
      <c r="Q4505" s="203">
        <f t="shared" si="255"/>
        <v>0</v>
      </c>
      <c r="R4505" s="203">
        <f t="shared" si="256"/>
        <v>0</v>
      </c>
      <c r="S4505" s="213">
        <f>IF(M4505="nvt",0,IF(O4505&gt;0,VLOOKUP(M4505,'3-Productie normen'!A:K,VLOOKUP(O4505,'3-Productie normen'!$B$34:$C$35,2,FALSE),FALSE)))</f>
        <v>0</v>
      </c>
      <c r="T4505" s="213">
        <f t="shared" si="257"/>
        <v>0</v>
      </c>
      <c r="U4505" s="572"/>
    </row>
    <row r="4506" spans="1:21" ht="14.15" customHeight="1">
      <c r="A4506" s="231">
        <v>4506</v>
      </c>
      <c r="B4506" s="262" t="s">
        <v>99</v>
      </c>
      <c r="C4506" s="208" t="s">
        <v>4034</v>
      </c>
      <c r="D4506" s="208" t="s">
        <v>3487</v>
      </c>
      <c r="E4506" s="208" t="s">
        <v>4048</v>
      </c>
      <c r="F4506" s="208" t="s">
        <v>176</v>
      </c>
      <c r="G4506" s="208" t="s">
        <v>377</v>
      </c>
      <c r="H4506" s="208" t="s">
        <v>4057</v>
      </c>
      <c r="I4506" s="200" t="s">
        <v>125</v>
      </c>
      <c r="J4506" s="208" t="s">
        <v>222</v>
      </c>
      <c r="K4506" s="208" t="s">
        <v>279</v>
      </c>
      <c r="L4506" s="208" t="s">
        <v>387</v>
      </c>
      <c r="M4506" s="199" t="s">
        <v>129</v>
      </c>
      <c r="N4506" s="201">
        <v>68.578699999999998</v>
      </c>
      <c r="O4506" s="202" t="s">
        <v>81</v>
      </c>
      <c r="P4506" s="202"/>
      <c r="Q4506" s="203">
        <f t="shared" si="255"/>
        <v>0</v>
      </c>
      <c r="R4506" s="203">
        <f t="shared" si="256"/>
        <v>0</v>
      </c>
      <c r="S4506" s="213">
        <f>IF(M4506="nvt",0,IF(O4506&gt;0,VLOOKUP(M4506,'3-Productie normen'!A:K,VLOOKUP(O4506,'3-Productie normen'!$B$34:$C$35,2,FALSE),FALSE)))</f>
        <v>0</v>
      </c>
      <c r="T4506" s="213">
        <f t="shared" si="257"/>
        <v>0</v>
      </c>
      <c r="U4506" s="572"/>
    </row>
    <row r="4507" spans="1:21" ht="14.15" customHeight="1">
      <c r="A4507" s="231">
        <v>4507</v>
      </c>
      <c r="B4507" s="262" t="s">
        <v>99</v>
      </c>
      <c r="C4507" s="208" t="s">
        <v>4034</v>
      </c>
      <c r="D4507" s="208" t="s">
        <v>3487</v>
      </c>
      <c r="E4507" s="208" t="s">
        <v>4048</v>
      </c>
      <c r="F4507" s="208" t="s">
        <v>176</v>
      </c>
      <c r="G4507" s="208" t="s">
        <v>377</v>
      </c>
      <c r="H4507" s="208" t="s">
        <v>4058</v>
      </c>
      <c r="I4507" s="200" t="s">
        <v>143</v>
      </c>
      <c r="J4507" s="208" t="s">
        <v>209</v>
      </c>
      <c r="K4507" s="208" t="s">
        <v>220</v>
      </c>
      <c r="L4507" s="208" t="s">
        <v>381</v>
      </c>
      <c r="M4507" s="208" t="s">
        <v>143</v>
      </c>
      <c r="N4507" s="201">
        <v>1.2</v>
      </c>
      <c r="O4507" s="202"/>
      <c r="P4507" s="202"/>
      <c r="Q4507" s="203">
        <f t="shared" si="255"/>
        <v>0</v>
      </c>
      <c r="R4507" s="203">
        <f t="shared" si="256"/>
        <v>0</v>
      </c>
      <c r="S4507" s="213">
        <f>IF(M4507="nvt",0,IF(O4507&gt;0,VLOOKUP(M4507,'3-Productie normen'!A:K,VLOOKUP(O4507,'3-Productie normen'!$B$34:$C$35,2,FALSE),FALSE)))</f>
        <v>0</v>
      </c>
      <c r="T4507" s="213">
        <f t="shared" si="257"/>
        <v>0</v>
      </c>
      <c r="U4507" s="572"/>
    </row>
    <row r="4508" spans="1:21" ht="14.15" customHeight="1">
      <c r="A4508" s="231">
        <v>4508</v>
      </c>
      <c r="B4508" s="262" t="s">
        <v>99</v>
      </c>
      <c r="C4508" s="208" t="s">
        <v>4034</v>
      </c>
      <c r="D4508" s="208" t="s">
        <v>3487</v>
      </c>
      <c r="E4508" s="208" t="s">
        <v>4048</v>
      </c>
      <c r="F4508" s="208" t="s">
        <v>176</v>
      </c>
      <c r="G4508" s="208" t="s">
        <v>377</v>
      </c>
      <c r="H4508" s="208" t="s">
        <v>4059</v>
      </c>
      <c r="I4508" s="200" t="s">
        <v>130</v>
      </c>
      <c r="J4508" s="208" t="s">
        <v>222</v>
      </c>
      <c r="K4508" s="208" t="s">
        <v>279</v>
      </c>
      <c r="L4508" s="208" t="s">
        <v>387</v>
      </c>
      <c r="M4508" s="208" t="s">
        <v>140</v>
      </c>
      <c r="N4508" s="201">
        <v>9.2899999999999991</v>
      </c>
      <c r="O4508" s="202" t="s">
        <v>81</v>
      </c>
      <c r="P4508" s="202"/>
      <c r="Q4508" s="203">
        <f t="shared" si="255"/>
        <v>0</v>
      </c>
      <c r="R4508" s="203">
        <f t="shared" si="256"/>
        <v>0</v>
      </c>
      <c r="S4508" s="213">
        <f>IF(M4508="nvt",0,IF(O4508&gt;0,VLOOKUP(M4508,'3-Productie normen'!A:K,VLOOKUP(O4508,'3-Productie normen'!$B$34:$C$35,2,FALSE),FALSE)))</f>
        <v>0</v>
      </c>
      <c r="T4508" s="213">
        <f t="shared" si="257"/>
        <v>0</v>
      </c>
      <c r="U4508" s="572"/>
    </row>
    <row r="4509" spans="1:21" ht="14.15" customHeight="1">
      <c r="A4509" s="231">
        <v>4509</v>
      </c>
      <c r="B4509" s="262" t="s">
        <v>99</v>
      </c>
      <c r="C4509" s="208" t="s">
        <v>4034</v>
      </c>
      <c r="D4509" s="208" t="s">
        <v>3487</v>
      </c>
      <c r="E4509" s="208" t="s">
        <v>4048</v>
      </c>
      <c r="F4509" s="208" t="s">
        <v>176</v>
      </c>
      <c r="G4509" s="208" t="s">
        <v>377</v>
      </c>
      <c r="H4509" s="208" t="s">
        <v>4060</v>
      </c>
      <c r="I4509" s="200" t="s">
        <v>123</v>
      </c>
      <c r="J4509" s="208" t="s">
        <v>379</v>
      </c>
      <c r="K4509" s="208" t="s">
        <v>380</v>
      </c>
      <c r="L4509" s="208" t="s">
        <v>180</v>
      </c>
      <c r="M4509" s="199" t="s">
        <v>122</v>
      </c>
      <c r="N4509" s="201">
        <v>51.35</v>
      </c>
      <c r="O4509" s="202" t="s">
        <v>81</v>
      </c>
      <c r="P4509" s="202"/>
      <c r="Q4509" s="203">
        <f t="shared" si="255"/>
        <v>0</v>
      </c>
      <c r="R4509" s="203">
        <f t="shared" si="256"/>
        <v>0</v>
      </c>
      <c r="S4509" s="213">
        <f>IF(M4509="nvt",0,IF(O4509&gt;0,VLOOKUP(M4509,'3-Productie normen'!A:K,VLOOKUP(O4509,'3-Productie normen'!$B$34:$C$35,2,FALSE),FALSE)))</f>
        <v>0</v>
      </c>
      <c r="T4509" s="213">
        <f t="shared" si="257"/>
        <v>0</v>
      </c>
      <c r="U4509" s="572"/>
    </row>
    <row r="4510" spans="1:21" ht="14.15" customHeight="1">
      <c r="A4510" s="231">
        <v>4510</v>
      </c>
      <c r="B4510" s="262" t="s">
        <v>99</v>
      </c>
      <c r="C4510" s="208" t="s">
        <v>4034</v>
      </c>
      <c r="D4510" s="208" t="s">
        <v>3487</v>
      </c>
      <c r="E4510" s="208" t="s">
        <v>4048</v>
      </c>
      <c r="F4510" s="208" t="s">
        <v>176</v>
      </c>
      <c r="G4510" s="208" t="s">
        <v>377</v>
      </c>
      <c r="H4510" s="208" t="s">
        <v>4061</v>
      </c>
      <c r="I4510" s="200" t="s">
        <v>143</v>
      </c>
      <c r="J4510" s="208" t="s">
        <v>179</v>
      </c>
      <c r="K4510" s="208" t="s">
        <v>187</v>
      </c>
      <c r="L4510" s="208" t="s">
        <v>404</v>
      </c>
      <c r="M4510" s="208" t="s">
        <v>143</v>
      </c>
      <c r="N4510" s="201">
        <v>10.8574</v>
      </c>
      <c r="O4510" s="202"/>
      <c r="P4510" s="202"/>
      <c r="Q4510" s="203">
        <f t="shared" si="255"/>
        <v>0</v>
      </c>
      <c r="R4510" s="203">
        <f t="shared" si="256"/>
        <v>0</v>
      </c>
      <c r="S4510" s="213">
        <f>IF(M4510="nvt",0,IF(O4510&gt;0,VLOOKUP(M4510,'3-Productie normen'!A:K,VLOOKUP(O4510,'3-Productie normen'!$B$34:$C$35,2,FALSE),FALSE)))</f>
        <v>0</v>
      </c>
      <c r="T4510" s="213">
        <f t="shared" si="257"/>
        <v>0</v>
      </c>
      <c r="U4510" s="572"/>
    </row>
    <row r="4511" spans="1:21" ht="14.15" customHeight="1">
      <c r="A4511" s="231">
        <v>4511</v>
      </c>
      <c r="B4511" s="262" t="s">
        <v>99</v>
      </c>
      <c r="C4511" s="208" t="s">
        <v>4034</v>
      </c>
      <c r="D4511" s="208" t="s">
        <v>3487</v>
      </c>
      <c r="E4511" s="208" t="s">
        <v>4048</v>
      </c>
      <c r="F4511" s="208" t="s">
        <v>176</v>
      </c>
      <c r="G4511" s="208" t="s">
        <v>377</v>
      </c>
      <c r="H4511" s="208" t="s">
        <v>4062</v>
      </c>
      <c r="I4511" s="200" t="s">
        <v>143</v>
      </c>
      <c r="J4511" s="208" t="s">
        <v>222</v>
      </c>
      <c r="K4511" s="208" t="s">
        <v>279</v>
      </c>
      <c r="L4511" s="208" t="s">
        <v>404</v>
      </c>
      <c r="M4511" s="208" t="s">
        <v>143</v>
      </c>
      <c r="N4511" s="201">
        <v>7.6825999999999999</v>
      </c>
      <c r="O4511" s="202"/>
      <c r="P4511" s="202"/>
      <c r="Q4511" s="203">
        <f t="shared" si="255"/>
        <v>0</v>
      </c>
      <c r="R4511" s="203">
        <f t="shared" si="256"/>
        <v>0</v>
      </c>
      <c r="S4511" s="213">
        <f>IF(M4511="nvt",0,IF(O4511&gt;0,VLOOKUP(M4511,'3-Productie normen'!A:K,VLOOKUP(O4511,'3-Productie normen'!$B$34:$C$35,2,FALSE),FALSE)))</f>
        <v>0</v>
      </c>
      <c r="T4511" s="213">
        <f t="shared" si="257"/>
        <v>0</v>
      </c>
      <c r="U4511" s="572"/>
    </row>
    <row r="4512" spans="1:21" ht="14.15" customHeight="1">
      <c r="A4512" s="231">
        <v>4512</v>
      </c>
      <c r="B4512" s="262" t="s">
        <v>99</v>
      </c>
      <c r="C4512" s="208" t="s">
        <v>4034</v>
      </c>
      <c r="D4512" s="208" t="s">
        <v>3487</v>
      </c>
      <c r="E4512" s="208" t="s">
        <v>4048</v>
      </c>
      <c r="F4512" s="208" t="s">
        <v>176</v>
      </c>
      <c r="G4512" s="208" t="s">
        <v>377</v>
      </c>
      <c r="H4512" s="208" t="s">
        <v>4063</v>
      </c>
      <c r="I4512" s="207" t="s">
        <v>127</v>
      </c>
      <c r="J4512" s="208" t="s">
        <v>379</v>
      </c>
      <c r="K4512" s="208" t="s">
        <v>380</v>
      </c>
      <c r="L4512" s="208" t="s">
        <v>404</v>
      </c>
      <c r="M4512" s="208" t="s">
        <v>131</v>
      </c>
      <c r="N4512" s="201">
        <v>105.005</v>
      </c>
      <c r="O4512" s="202">
        <v>255</v>
      </c>
      <c r="P4512" s="202"/>
      <c r="Q4512" s="203">
        <f t="shared" si="255"/>
        <v>0</v>
      </c>
      <c r="R4512" s="203">
        <f t="shared" si="256"/>
        <v>0</v>
      </c>
      <c r="S4512" s="213">
        <f>IF(M4512="nvt",0,IF(O4512&gt;0,VLOOKUP(M4512,'3-Productie normen'!A:K,VLOOKUP(O4512,'3-Productie normen'!$B$34:$C$35,2,FALSE),FALSE)))</f>
        <v>0</v>
      </c>
      <c r="T4512" s="213">
        <f t="shared" si="257"/>
        <v>0</v>
      </c>
      <c r="U4512" s="572"/>
    </row>
    <row r="4513" spans="1:21" ht="14.15" customHeight="1">
      <c r="A4513" s="232">
        <v>4513</v>
      </c>
      <c r="B4513" s="262" t="s">
        <v>99</v>
      </c>
      <c r="C4513" s="208" t="s">
        <v>4034</v>
      </c>
      <c r="D4513" s="208" t="s">
        <v>3487</v>
      </c>
      <c r="E4513" s="208" t="s">
        <v>4048</v>
      </c>
      <c r="F4513" s="208" t="s">
        <v>176</v>
      </c>
      <c r="G4513" s="208" t="s">
        <v>377</v>
      </c>
      <c r="H4513" s="208" t="s">
        <v>4064</v>
      </c>
      <c r="I4513" s="200" t="s">
        <v>125</v>
      </c>
      <c r="J4513" s="208" t="s">
        <v>209</v>
      </c>
      <c r="K4513" s="208" t="s">
        <v>213</v>
      </c>
      <c r="L4513" s="208" t="s">
        <v>180</v>
      </c>
      <c r="M4513" s="199" t="s">
        <v>129</v>
      </c>
      <c r="N4513" s="201">
        <v>82.477999999999994</v>
      </c>
      <c r="O4513" s="202" t="s">
        <v>81</v>
      </c>
      <c r="P4513" s="202"/>
      <c r="Q4513" s="203">
        <f t="shared" si="255"/>
        <v>0</v>
      </c>
      <c r="R4513" s="203">
        <f t="shared" si="256"/>
        <v>0</v>
      </c>
      <c r="S4513" s="213">
        <f>IF(M4513="nvt",0,IF(O4513&gt;0,VLOOKUP(M4513,'3-Productie normen'!A:K,VLOOKUP(O4513,'3-Productie normen'!$B$34:$C$35,2,FALSE),FALSE)))</f>
        <v>0</v>
      </c>
      <c r="T4513" s="213">
        <f t="shared" si="257"/>
        <v>0</v>
      </c>
      <c r="U4513" s="572"/>
    </row>
    <row r="4514" spans="1:21" ht="14.15" customHeight="1">
      <c r="A4514" s="231">
        <v>4514</v>
      </c>
      <c r="B4514" s="262" t="s">
        <v>99</v>
      </c>
      <c r="C4514" s="208" t="s">
        <v>4034</v>
      </c>
      <c r="D4514" s="208" t="s">
        <v>3487</v>
      </c>
      <c r="E4514" s="208" t="s">
        <v>4048</v>
      </c>
      <c r="F4514" s="208" t="s">
        <v>176</v>
      </c>
      <c r="G4514" s="208" t="s">
        <v>377</v>
      </c>
      <c r="H4514" s="208" t="s">
        <v>4065</v>
      </c>
      <c r="I4514" s="200" t="s">
        <v>143</v>
      </c>
      <c r="J4514" s="208" t="s">
        <v>209</v>
      </c>
      <c r="K4514" s="208" t="s">
        <v>220</v>
      </c>
      <c r="L4514" s="208" t="s">
        <v>381</v>
      </c>
      <c r="M4514" s="208" t="s">
        <v>143</v>
      </c>
      <c r="N4514" s="201">
        <v>5.5</v>
      </c>
      <c r="O4514" s="202"/>
      <c r="P4514" s="202"/>
      <c r="Q4514" s="203">
        <f t="shared" si="255"/>
        <v>0</v>
      </c>
      <c r="R4514" s="203">
        <f t="shared" si="256"/>
        <v>0</v>
      </c>
      <c r="S4514" s="213">
        <f>IF(M4514="nvt",0,IF(O4514&gt;0,VLOOKUP(M4514,'3-Productie normen'!A:K,VLOOKUP(O4514,'3-Productie normen'!$B$34:$C$35,2,FALSE),FALSE)))</f>
        <v>0</v>
      </c>
      <c r="T4514" s="213">
        <f t="shared" si="257"/>
        <v>0</v>
      </c>
      <c r="U4514" s="572"/>
    </row>
    <row r="4515" spans="1:21" ht="14.15" customHeight="1">
      <c r="A4515" s="231">
        <v>4515</v>
      </c>
      <c r="B4515" s="262" t="s">
        <v>99</v>
      </c>
      <c r="C4515" s="208" t="s">
        <v>4034</v>
      </c>
      <c r="D4515" s="208" t="s">
        <v>3487</v>
      </c>
      <c r="E4515" s="208" t="s">
        <v>4048</v>
      </c>
      <c r="F4515" s="208" t="s">
        <v>176</v>
      </c>
      <c r="G4515" s="208" t="s">
        <v>377</v>
      </c>
      <c r="H4515" s="208" t="s">
        <v>4066</v>
      </c>
      <c r="I4515" s="200" t="s">
        <v>136</v>
      </c>
      <c r="J4515" s="208" t="s">
        <v>179</v>
      </c>
      <c r="K4515" s="199" t="s">
        <v>762</v>
      </c>
      <c r="L4515" s="208" t="s">
        <v>180</v>
      </c>
      <c r="M4515" s="208" t="s">
        <v>137</v>
      </c>
      <c r="N4515" s="201">
        <v>37.049999999999997</v>
      </c>
      <c r="O4515" s="202" t="s">
        <v>81</v>
      </c>
      <c r="P4515" s="202"/>
      <c r="Q4515" s="203">
        <f t="shared" si="255"/>
        <v>0</v>
      </c>
      <c r="R4515" s="203">
        <f t="shared" si="256"/>
        <v>0</v>
      </c>
      <c r="S4515" s="213">
        <f>IF(M4515="nvt",0,IF(O4515&gt;0,VLOOKUP(M4515,'3-Productie normen'!A:K,VLOOKUP(O4515,'3-Productie normen'!$B$34:$C$35,2,FALSE),FALSE)))</f>
        <v>0</v>
      </c>
      <c r="T4515" s="213">
        <f t="shared" si="257"/>
        <v>0</v>
      </c>
      <c r="U4515" s="572"/>
    </row>
    <row r="4516" spans="1:21" ht="14.15" customHeight="1">
      <c r="A4516" s="231">
        <v>4516</v>
      </c>
      <c r="B4516" s="262" t="s">
        <v>99</v>
      </c>
      <c r="C4516" s="208" t="s">
        <v>4034</v>
      </c>
      <c r="D4516" s="208" t="s">
        <v>3487</v>
      </c>
      <c r="E4516" s="208" t="s">
        <v>4048</v>
      </c>
      <c r="F4516" s="208" t="s">
        <v>176</v>
      </c>
      <c r="G4516" s="208" t="s">
        <v>377</v>
      </c>
      <c r="H4516" s="208" t="s">
        <v>4067</v>
      </c>
      <c r="I4516" s="200" t="s">
        <v>125</v>
      </c>
      <c r="J4516" s="208" t="s">
        <v>222</v>
      </c>
      <c r="K4516" s="208" t="s">
        <v>279</v>
      </c>
      <c r="L4516" s="208" t="s">
        <v>180</v>
      </c>
      <c r="M4516" s="199" t="s">
        <v>129</v>
      </c>
      <c r="N4516" s="201">
        <v>12.515999999999998</v>
      </c>
      <c r="O4516" s="202" t="s">
        <v>81</v>
      </c>
      <c r="P4516" s="202"/>
      <c r="Q4516" s="203">
        <f t="shared" si="255"/>
        <v>0</v>
      </c>
      <c r="R4516" s="203">
        <f t="shared" si="256"/>
        <v>0</v>
      </c>
      <c r="S4516" s="213">
        <f>IF(M4516="nvt",0,IF(O4516&gt;0,VLOOKUP(M4516,'3-Productie normen'!A:K,VLOOKUP(O4516,'3-Productie normen'!$B$34:$C$35,2,FALSE),FALSE)))</f>
        <v>0</v>
      </c>
      <c r="T4516" s="213">
        <f t="shared" si="257"/>
        <v>0</v>
      </c>
      <c r="U4516" s="572"/>
    </row>
    <row r="4517" spans="1:21" ht="14.15" customHeight="1">
      <c r="A4517" s="231">
        <v>4517</v>
      </c>
      <c r="B4517" s="262" t="s">
        <v>99</v>
      </c>
      <c r="C4517" s="208" t="s">
        <v>4034</v>
      </c>
      <c r="D4517" s="208" t="s">
        <v>3487</v>
      </c>
      <c r="E4517" s="208" t="s">
        <v>4048</v>
      </c>
      <c r="F4517" s="208" t="s">
        <v>176</v>
      </c>
      <c r="G4517" s="208" t="s">
        <v>377</v>
      </c>
      <c r="H4517" s="208" t="s">
        <v>4068</v>
      </c>
      <c r="I4517" s="200" t="s">
        <v>143</v>
      </c>
      <c r="J4517" s="208" t="s">
        <v>179</v>
      </c>
      <c r="K4517" s="199" t="s">
        <v>762</v>
      </c>
      <c r="L4517" s="208" t="s">
        <v>387</v>
      </c>
      <c r="M4517" s="208" t="s">
        <v>143</v>
      </c>
      <c r="N4517" s="201">
        <v>17.16</v>
      </c>
      <c r="O4517" s="202"/>
      <c r="P4517" s="202"/>
      <c r="Q4517" s="203">
        <f t="shared" si="255"/>
        <v>0</v>
      </c>
      <c r="R4517" s="203">
        <f t="shared" si="256"/>
        <v>0</v>
      </c>
      <c r="S4517" s="213">
        <f>IF(M4517="nvt",0,IF(O4517&gt;0,VLOOKUP(M4517,'3-Productie normen'!A:K,VLOOKUP(O4517,'3-Productie normen'!$B$34:$C$35,2,FALSE),FALSE)))</f>
        <v>0</v>
      </c>
      <c r="T4517" s="213">
        <f t="shared" si="257"/>
        <v>0</v>
      </c>
      <c r="U4517" s="572"/>
    </row>
    <row r="4518" spans="1:21" ht="14.15" customHeight="1">
      <c r="A4518" s="231">
        <v>4518</v>
      </c>
      <c r="B4518" s="262" t="s">
        <v>99</v>
      </c>
      <c r="C4518" s="208" t="s">
        <v>4034</v>
      </c>
      <c r="D4518" s="208" t="s">
        <v>3487</v>
      </c>
      <c r="E4518" s="208" t="s">
        <v>4048</v>
      </c>
      <c r="F4518" s="208" t="s">
        <v>176</v>
      </c>
      <c r="G4518" s="208" t="s">
        <v>377</v>
      </c>
      <c r="H4518" s="208" t="s">
        <v>4069</v>
      </c>
      <c r="I4518" s="200" t="s">
        <v>143</v>
      </c>
      <c r="J4518" s="208" t="s">
        <v>179</v>
      </c>
      <c r="K4518" s="199" t="s">
        <v>762</v>
      </c>
      <c r="L4518" s="208" t="s">
        <v>387</v>
      </c>
      <c r="M4518" s="208" t="s">
        <v>143</v>
      </c>
      <c r="N4518" s="201">
        <v>9.33</v>
      </c>
      <c r="O4518" s="202"/>
      <c r="P4518" s="202"/>
      <c r="Q4518" s="203">
        <f t="shared" si="255"/>
        <v>0</v>
      </c>
      <c r="R4518" s="203">
        <f t="shared" si="256"/>
        <v>0</v>
      </c>
      <c r="S4518" s="213">
        <f>IF(M4518="nvt",0,IF(O4518&gt;0,VLOOKUP(M4518,'3-Productie normen'!A:K,VLOOKUP(O4518,'3-Productie normen'!$B$34:$C$35,2,FALSE),FALSE)))</f>
        <v>0</v>
      </c>
      <c r="T4518" s="213">
        <f t="shared" si="257"/>
        <v>0</v>
      </c>
      <c r="U4518" s="572"/>
    </row>
    <row r="4519" spans="1:21" ht="14.15" customHeight="1">
      <c r="A4519" s="231">
        <v>4519</v>
      </c>
      <c r="B4519" s="262" t="s">
        <v>99</v>
      </c>
      <c r="C4519" s="208" t="s">
        <v>4034</v>
      </c>
      <c r="D4519" s="208" t="s">
        <v>3487</v>
      </c>
      <c r="E4519" s="208" t="s">
        <v>4048</v>
      </c>
      <c r="F4519" s="208" t="s">
        <v>176</v>
      </c>
      <c r="G4519" s="208" t="s">
        <v>377</v>
      </c>
      <c r="H4519" s="208" t="s">
        <v>4070</v>
      </c>
      <c r="I4519" s="200" t="s">
        <v>143</v>
      </c>
      <c r="J4519" s="208" t="s">
        <v>179</v>
      </c>
      <c r="K4519" s="199" t="s">
        <v>762</v>
      </c>
      <c r="L4519" s="208" t="s">
        <v>387</v>
      </c>
      <c r="M4519" s="208" t="s">
        <v>143</v>
      </c>
      <c r="N4519" s="201">
        <v>15.5</v>
      </c>
      <c r="O4519" s="202"/>
      <c r="P4519" s="202"/>
      <c r="Q4519" s="203">
        <f t="shared" si="255"/>
        <v>0</v>
      </c>
      <c r="R4519" s="203">
        <f t="shared" si="256"/>
        <v>0</v>
      </c>
      <c r="S4519" s="213">
        <f>IF(M4519="nvt",0,IF(O4519&gt;0,VLOOKUP(M4519,'3-Productie normen'!A:K,VLOOKUP(O4519,'3-Productie normen'!$B$34:$C$35,2,FALSE),FALSE)))</f>
        <v>0</v>
      </c>
      <c r="T4519" s="213">
        <f t="shared" si="257"/>
        <v>0</v>
      </c>
      <c r="U4519" s="572"/>
    </row>
    <row r="4520" spans="1:21" ht="14.15" customHeight="1">
      <c r="A4520" s="231">
        <v>4520</v>
      </c>
      <c r="B4520" s="262" t="s">
        <v>99</v>
      </c>
      <c r="C4520" s="208" t="s">
        <v>4034</v>
      </c>
      <c r="D4520" s="208" t="s">
        <v>3487</v>
      </c>
      <c r="E4520" s="208" t="s">
        <v>4048</v>
      </c>
      <c r="F4520" s="208" t="s">
        <v>176</v>
      </c>
      <c r="G4520" s="208" t="s">
        <v>377</v>
      </c>
      <c r="H4520" s="208" t="s">
        <v>4071</v>
      </c>
      <c r="I4520" s="200" t="s">
        <v>143</v>
      </c>
      <c r="J4520" s="208" t="s">
        <v>179</v>
      </c>
      <c r="K4520" s="199" t="s">
        <v>762</v>
      </c>
      <c r="L4520" s="208" t="s">
        <v>387</v>
      </c>
      <c r="M4520" s="208" t="s">
        <v>143</v>
      </c>
      <c r="N4520" s="201">
        <v>38.659999999999997</v>
      </c>
      <c r="O4520" s="202"/>
      <c r="P4520" s="202"/>
      <c r="Q4520" s="203">
        <f t="shared" si="255"/>
        <v>0</v>
      </c>
      <c r="R4520" s="203">
        <f t="shared" si="256"/>
        <v>0</v>
      </c>
      <c r="S4520" s="213">
        <f>IF(M4520="nvt",0,IF(O4520&gt;0,VLOOKUP(M4520,'3-Productie normen'!A:K,VLOOKUP(O4520,'3-Productie normen'!$B$34:$C$35,2,FALSE),FALSE)))</f>
        <v>0</v>
      </c>
      <c r="T4520" s="213">
        <f t="shared" si="257"/>
        <v>0</v>
      </c>
      <c r="U4520" s="572"/>
    </row>
    <row r="4521" spans="1:21" ht="14.15" customHeight="1">
      <c r="A4521" s="232">
        <v>4521</v>
      </c>
      <c r="B4521" s="262" t="s">
        <v>99</v>
      </c>
      <c r="C4521" s="208" t="s">
        <v>4034</v>
      </c>
      <c r="D4521" s="208" t="s">
        <v>3487</v>
      </c>
      <c r="E4521" s="208" t="s">
        <v>4048</v>
      </c>
      <c r="F4521" s="208" t="s">
        <v>176</v>
      </c>
      <c r="G4521" s="208" t="s">
        <v>377</v>
      </c>
      <c r="H4521" s="208" t="s">
        <v>4072</v>
      </c>
      <c r="I4521" s="200" t="s">
        <v>136</v>
      </c>
      <c r="J4521" s="208" t="s">
        <v>179</v>
      </c>
      <c r="K4521" s="199" t="s">
        <v>762</v>
      </c>
      <c r="L4521" s="208" t="s">
        <v>180</v>
      </c>
      <c r="M4521" s="208" t="s">
        <v>137</v>
      </c>
      <c r="N4521" s="201">
        <v>166.53</v>
      </c>
      <c r="O4521" s="202" t="s">
        <v>81</v>
      </c>
      <c r="P4521" s="202"/>
      <c r="Q4521" s="203">
        <f t="shared" si="255"/>
        <v>0</v>
      </c>
      <c r="R4521" s="203">
        <f t="shared" si="256"/>
        <v>0</v>
      </c>
      <c r="S4521" s="213">
        <f>IF(M4521="nvt",0,IF(O4521&gt;0,VLOOKUP(M4521,'3-Productie normen'!A:K,VLOOKUP(O4521,'3-Productie normen'!$B$34:$C$35,2,FALSE),FALSE)))</f>
        <v>0</v>
      </c>
      <c r="T4521" s="213">
        <f t="shared" si="257"/>
        <v>0</v>
      </c>
      <c r="U4521" s="572"/>
    </row>
    <row r="4522" spans="1:21" ht="14.15" customHeight="1">
      <c r="A4522" s="231">
        <v>4522</v>
      </c>
      <c r="B4522" s="262" t="s">
        <v>99</v>
      </c>
      <c r="C4522" s="208" t="s">
        <v>4034</v>
      </c>
      <c r="D4522" s="208" t="s">
        <v>3487</v>
      </c>
      <c r="E4522" s="208" t="s">
        <v>4048</v>
      </c>
      <c r="F4522" s="208" t="s">
        <v>176</v>
      </c>
      <c r="G4522" s="208" t="s">
        <v>377</v>
      </c>
      <c r="H4522" s="208" t="s">
        <v>4073</v>
      </c>
      <c r="I4522" s="200" t="s">
        <v>143</v>
      </c>
      <c r="J4522" s="208" t="s">
        <v>222</v>
      </c>
      <c r="K4522" s="208" t="s">
        <v>279</v>
      </c>
      <c r="L4522" s="208" t="s">
        <v>180</v>
      </c>
      <c r="M4522" s="208" t="s">
        <v>143</v>
      </c>
      <c r="N4522" s="201">
        <v>2.1</v>
      </c>
      <c r="O4522" s="202"/>
      <c r="P4522" s="202"/>
      <c r="Q4522" s="203">
        <f t="shared" si="255"/>
        <v>0</v>
      </c>
      <c r="R4522" s="203">
        <f t="shared" si="256"/>
        <v>0</v>
      </c>
      <c r="S4522" s="213">
        <f>IF(M4522="nvt",0,IF(O4522&gt;0,VLOOKUP(M4522,'3-Productie normen'!A:K,VLOOKUP(O4522,'3-Productie normen'!$B$34:$C$35,2,FALSE),FALSE)))</f>
        <v>0</v>
      </c>
      <c r="T4522" s="213">
        <f t="shared" si="257"/>
        <v>0</v>
      </c>
      <c r="U4522" s="572"/>
    </row>
    <row r="4523" spans="1:21" ht="14.15" customHeight="1">
      <c r="A4523" s="231">
        <v>4523</v>
      </c>
      <c r="B4523" s="262" t="s">
        <v>99</v>
      </c>
      <c r="C4523" s="208" t="s">
        <v>4034</v>
      </c>
      <c r="D4523" s="208" t="s">
        <v>3487</v>
      </c>
      <c r="E4523" s="208" t="s">
        <v>4048</v>
      </c>
      <c r="F4523" s="208" t="s">
        <v>176</v>
      </c>
      <c r="G4523" s="208" t="s">
        <v>377</v>
      </c>
      <c r="H4523" s="208" t="s">
        <v>4074</v>
      </c>
      <c r="I4523" s="200" t="s">
        <v>125</v>
      </c>
      <c r="J4523" s="208" t="s">
        <v>222</v>
      </c>
      <c r="K4523" s="208" t="s">
        <v>279</v>
      </c>
      <c r="L4523" s="208" t="s">
        <v>387</v>
      </c>
      <c r="M4523" s="208" t="s">
        <v>124</v>
      </c>
      <c r="N4523" s="201">
        <v>117.65700000000001</v>
      </c>
      <c r="O4523" s="202" t="s">
        <v>81</v>
      </c>
      <c r="P4523" s="202"/>
      <c r="Q4523" s="203">
        <f t="shared" si="255"/>
        <v>0</v>
      </c>
      <c r="R4523" s="203">
        <f t="shared" si="256"/>
        <v>0</v>
      </c>
      <c r="S4523" s="213">
        <f>IF(M4523="nvt",0,IF(O4523&gt;0,VLOOKUP(M4523,'3-Productie normen'!A:K,VLOOKUP(O4523,'3-Productie normen'!$B$34:$C$35,2,FALSE),FALSE)))</f>
        <v>0</v>
      </c>
      <c r="T4523" s="213">
        <f t="shared" si="257"/>
        <v>0</v>
      </c>
      <c r="U4523" s="572"/>
    </row>
    <row r="4524" spans="1:21" ht="14.15" customHeight="1">
      <c r="A4524" s="231">
        <v>4524</v>
      </c>
      <c r="B4524" s="262" t="s">
        <v>99</v>
      </c>
      <c r="C4524" s="208" t="s">
        <v>4034</v>
      </c>
      <c r="D4524" s="208" t="s">
        <v>3487</v>
      </c>
      <c r="E4524" s="208" t="s">
        <v>4048</v>
      </c>
      <c r="F4524" s="208" t="s">
        <v>176</v>
      </c>
      <c r="G4524" s="208" t="s">
        <v>377</v>
      </c>
      <c r="H4524" s="208" t="s">
        <v>4075</v>
      </c>
      <c r="I4524" s="200" t="s">
        <v>125</v>
      </c>
      <c r="J4524" s="208" t="s">
        <v>222</v>
      </c>
      <c r="K4524" s="208" t="s">
        <v>240</v>
      </c>
      <c r="L4524" s="208" t="s">
        <v>180</v>
      </c>
      <c r="M4524" s="208" t="s">
        <v>124</v>
      </c>
      <c r="N4524" s="201">
        <v>14.4427</v>
      </c>
      <c r="O4524" s="202" t="s">
        <v>81</v>
      </c>
      <c r="P4524" s="202"/>
      <c r="Q4524" s="203">
        <f t="shared" si="255"/>
        <v>0</v>
      </c>
      <c r="R4524" s="203">
        <f t="shared" si="256"/>
        <v>0</v>
      </c>
      <c r="S4524" s="213">
        <f>IF(M4524="nvt",0,IF(O4524&gt;0,VLOOKUP(M4524,'3-Productie normen'!A:K,VLOOKUP(O4524,'3-Productie normen'!$B$34:$C$35,2,FALSE),FALSE)))</f>
        <v>0</v>
      </c>
      <c r="T4524" s="213">
        <f t="shared" si="257"/>
        <v>0</v>
      </c>
      <c r="U4524" s="572"/>
    </row>
    <row r="4525" spans="1:21" ht="14.15" customHeight="1">
      <c r="A4525" s="231">
        <v>4525</v>
      </c>
      <c r="B4525" s="262" t="s">
        <v>99</v>
      </c>
      <c r="C4525" s="208" t="s">
        <v>4034</v>
      </c>
      <c r="D4525" s="208" t="s">
        <v>3487</v>
      </c>
      <c r="E4525" s="208" t="s">
        <v>4048</v>
      </c>
      <c r="F4525" s="208" t="s">
        <v>176</v>
      </c>
      <c r="G4525" s="208" t="s">
        <v>377</v>
      </c>
      <c r="H4525" s="208" t="s">
        <v>4076</v>
      </c>
      <c r="I4525" s="200" t="s">
        <v>125</v>
      </c>
      <c r="J4525" s="208" t="s">
        <v>222</v>
      </c>
      <c r="K4525" s="208" t="s">
        <v>279</v>
      </c>
      <c r="L4525" s="208" t="s">
        <v>1478</v>
      </c>
      <c r="M4525" s="208" t="s">
        <v>124</v>
      </c>
      <c r="N4525" s="201">
        <v>16.546500000000002</v>
      </c>
      <c r="O4525" s="202" t="s">
        <v>81</v>
      </c>
      <c r="P4525" s="202"/>
      <c r="Q4525" s="203">
        <f t="shared" si="255"/>
        <v>0</v>
      </c>
      <c r="R4525" s="203">
        <f t="shared" si="256"/>
        <v>0</v>
      </c>
      <c r="S4525" s="213">
        <f>IF(M4525="nvt",0,IF(O4525&gt;0,VLOOKUP(M4525,'3-Productie normen'!A:K,VLOOKUP(O4525,'3-Productie normen'!$B$34:$C$35,2,FALSE),FALSE)))</f>
        <v>0</v>
      </c>
      <c r="T4525" s="213">
        <f t="shared" si="257"/>
        <v>0</v>
      </c>
      <c r="U4525" s="572"/>
    </row>
    <row r="4526" spans="1:21" ht="14.15" customHeight="1">
      <c r="A4526" s="231">
        <v>4526</v>
      </c>
      <c r="B4526" s="262" t="s">
        <v>99</v>
      </c>
      <c r="C4526" s="208" t="s">
        <v>4034</v>
      </c>
      <c r="D4526" s="208" t="s">
        <v>3487</v>
      </c>
      <c r="E4526" s="208" t="s">
        <v>4048</v>
      </c>
      <c r="F4526" s="208" t="s">
        <v>176</v>
      </c>
      <c r="G4526" s="208" t="s">
        <v>377</v>
      </c>
      <c r="H4526" s="208" t="s">
        <v>4077</v>
      </c>
      <c r="I4526" s="200" t="s">
        <v>123</v>
      </c>
      <c r="J4526" s="208" t="s">
        <v>179</v>
      </c>
      <c r="K4526" s="208" t="s">
        <v>235</v>
      </c>
      <c r="L4526" s="208" t="s">
        <v>1478</v>
      </c>
      <c r="M4526" s="199" t="s">
        <v>122</v>
      </c>
      <c r="N4526" s="201">
        <v>15.675000000000001</v>
      </c>
      <c r="O4526" s="202" t="s">
        <v>81</v>
      </c>
      <c r="P4526" s="202"/>
      <c r="Q4526" s="203">
        <f t="shared" si="255"/>
        <v>0</v>
      </c>
      <c r="R4526" s="203">
        <f t="shared" si="256"/>
        <v>0</v>
      </c>
      <c r="S4526" s="213">
        <f>IF(M4526="nvt",0,IF(O4526&gt;0,VLOOKUP(M4526,'3-Productie normen'!A:K,VLOOKUP(O4526,'3-Productie normen'!$B$34:$C$35,2,FALSE),FALSE)))</f>
        <v>0</v>
      </c>
      <c r="T4526" s="213">
        <f t="shared" si="257"/>
        <v>0</v>
      </c>
      <c r="U4526" s="572"/>
    </row>
    <row r="4527" spans="1:21" ht="14.15" customHeight="1">
      <c r="A4527" s="231">
        <v>4527</v>
      </c>
      <c r="B4527" s="262" t="s">
        <v>99</v>
      </c>
      <c r="C4527" s="208" t="s">
        <v>4034</v>
      </c>
      <c r="D4527" s="208" t="s">
        <v>3487</v>
      </c>
      <c r="E4527" s="208" t="s">
        <v>4048</v>
      </c>
      <c r="F4527" s="208" t="s">
        <v>176</v>
      </c>
      <c r="G4527" s="208" t="s">
        <v>377</v>
      </c>
      <c r="H4527" s="208" t="s">
        <v>4078</v>
      </c>
      <c r="I4527" s="200" t="s">
        <v>123</v>
      </c>
      <c r="J4527" s="208" t="s">
        <v>179</v>
      </c>
      <c r="K4527" s="208" t="s">
        <v>179</v>
      </c>
      <c r="L4527" s="208" t="s">
        <v>180</v>
      </c>
      <c r="M4527" s="199" t="s">
        <v>122</v>
      </c>
      <c r="N4527" s="201">
        <v>32.064999999999998</v>
      </c>
      <c r="O4527" s="202" t="s">
        <v>81</v>
      </c>
      <c r="P4527" s="202"/>
      <c r="Q4527" s="203">
        <f t="shared" si="255"/>
        <v>0</v>
      </c>
      <c r="R4527" s="203">
        <f t="shared" si="256"/>
        <v>0</v>
      </c>
      <c r="S4527" s="213">
        <f>IF(M4527="nvt",0,IF(O4527&gt;0,VLOOKUP(M4527,'3-Productie normen'!A:K,VLOOKUP(O4527,'3-Productie normen'!$B$34:$C$35,2,FALSE),FALSE)))</f>
        <v>0</v>
      </c>
      <c r="T4527" s="213">
        <f t="shared" si="257"/>
        <v>0</v>
      </c>
      <c r="U4527" s="572"/>
    </row>
    <row r="4528" spans="1:21" ht="14.15" customHeight="1">
      <c r="A4528" s="231">
        <v>4528</v>
      </c>
      <c r="B4528" s="262" t="s">
        <v>99</v>
      </c>
      <c r="C4528" s="208" t="s">
        <v>4034</v>
      </c>
      <c r="D4528" s="208" t="s">
        <v>3487</v>
      </c>
      <c r="E4528" s="208" t="s">
        <v>4048</v>
      </c>
      <c r="F4528" s="208" t="s">
        <v>176</v>
      </c>
      <c r="G4528" s="208" t="s">
        <v>377</v>
      </c>
      <c r="H4528" s="208" t="s">
        <v>4079</v>
      </c>
      <c r="I4528" s="200" t="s">
        <v>125</v>
      </c>
      <c r="J4528" s="208" t="s">
        <v>222</v>
      </c>
      <c r="K4528" s="208" t="s">
        <v>240</v>
      </c>
      <c r="L4528" s="208" t="s">
        <v>1478</v>
      </c>
      <c r="M4528" s="199" t="s">
        <v>129</v>
      </c>
      <c r="N4528" s="201">
        <v>6.2125000000000004</v>
      </c>
      <c r="O4528" s="202" t="s">
        <v>81</v>
      </c>
      <c r="P4528" s="202"/>
      <c r="Q4528" s="203">
        <f t="shared" si="255"/>
        <v>0</v>
      </c>
      <c r="R4528" s="203">
        <f t="shared" si="256"/>
        <v>0</v>
      </c>
      <c r="S4528" s="213">
        <f>IF(M4528="nvt",0,IF(O4528&gt;0,VLOOKUP(M4528,'3-Productie normen'!A:K,VLOOKUP(O4528,'3-Productie normen'!$B$34:$C$35,2,FALSE),FALSE)))</f>
        <v>0</v>
      </c>
      <c r="T4528" s="213">
        <f t="shared" si="257"/>
        <v>0</v>
      </c>
      <c r="U4528" s="572"/>
    </row>
    <row r="4529" spans="1:21" ht="14.15" customHeight="1">
      <c r="A4529" s="232">
        <v>4529</v>
      </c>
      <c r="B4529" s="262" t="s">
        <v>99</v>
      </c>
      <c r="C4529" s="208" t="s">
        <v>4034</v>
      </c>
      <c r="D4529" s="208" t="s">
        <v>3487</v>
      </c>
      <c r="E4529" s="208" t="s">
        <v>4048</v>
      </c>
      <c r="F4529" s="208" t="s">
        <v>176</v>
      </c>
      <c r="G4529" s="208" t="s">
        <v>377</v>
      </c>
      <c r="H4529" s="208" t="s">
        <v>4080</v>
      </c>
      <c r="I4529" s="200" t="s">
        <v>133</v>
      </c>
      <c r="J4529" s="208" t="s">
        <v>222</v>
      </c>
      <c r="K4529" s="208" t="s">
        <v>223</v>
      </c>
      <c r="L4529" s="208" t="s">
        <v>387</v>
      </c>
      <c r="M4529" s="208" t="s">
        <v>138</v>
      </c>
      <c r="N4529" s="201">
        <v>2.1</v>
      </c>
      <c r="O4529" s="202" t="s">
        <v>81</v>
      </c>
      <c r="P4529" s="202"/>
      <c r="Q4529" s="203">
        <f t="shared" si="255"/>
        <v>0</v>
      </c>
      <c r="R4529" s="203">
        <f t="shared" si="256"/>
        <v>0</v>
      </c>
      <c r="S4529" s="213">
        <f>IF(M4529="nvt",0,IF(O4529&gt;0,VLOOKUP(M4529,'3-Productie normen'!A:K,VLOOKUP(O4529,'3-Productie normen'!$B$34:$C$35,2,FALSE),FALSE)))</f>
        <v>0</v>
      </c>
      <c r="T4529" s="213">
        <f t="shared" si="257"/>
        <v>0</v>
      </c>
      <c r="U4529" s="572"/>
    </row>
    <row r="4530" spans="1:21" ht="14.15" customHeight="1">
      <c r="A4530" s="231">
        <v>4530</v>
      </c>
      <c r="B4530" s="262" t="s">
        <v>99</v>
      </c>
      <c r="C4530" s="208" t="s">
        <v>4034</v>
      </c>
      <c r="D4530" s="208" t="s">
        <v>3487</v>
      </c>
      <c r="E4530" s="208" t="s">
        <v>4048</v>
      </c>
      <c r="F4530" s="208" t="s">
        <v>176</v>
      </c>
      <c r="G4530" s="208" t="s">
        <v>377</v>
      </c>
      <c r="H4530" s="208" t="s">
        <v>4081</v>
      </c>
      <c r="I4530" s="200" t="s">
        <v>123</v>
      </c>
      <c r="J4530" s="208" t="s">
        <v>255</v>
      </c>
      <c r="K4530" s="208" t="s">
        <v>256</v>
      </c>
      <c r="L4530" s="208" t="s">
        <v>180</v>
      </c>
      <c r="M4530" s="199" t="s">
        <v>122</v>
      </c>
      <c r="N4530" s="201">
        <v>11.4384</v>
      </c>
      <c r="O4530" s="202" t="s">
        <v>81</v>
      </c>
      <c r="P4530" s="202"/>
      <c r="Q4530" s="203">
        <f t="shared" si="255"/>
        <v>0</v>
      </c>
      <c r="R4530" s="203">
        <f t="shared" si="256"/>
        <v>0</v>
      </c>
      <c r="S4530" s="213">
        <f>IF(M4530="nvt",0,IF(O4530&gt;0,VLOOKUP(M4530,'3-Productie normen'!A:K,VLOOKUP(O4530,'3-Productie normen'!$B$34:$C$35,2,FALSE),FALSE)))</f>
        <v>0</v>
      </c>
      <c r="T4530" s="213">
        <f t="shared" si="257"/>
        <v>0</v>
      </c>
      <c r="U4530" s="572"/>
    </row>
    <row r="4531" spans="1:21" ht="14.15" customHeight="1">
      <c r="A4531" s="231">
        <v>4531</v>
      </c>
      <c r="B4531" s="262" t="s">
        <v>99</v>
      </c>
      <c r="C4531" s="208" t="s">
        <v>4034</v>
      </c>
      <c r="D4531" s="208" t="s">
        <v>3487</v>
      </c>
      <c r="E4531" s="208" t="s">
        <v>4048</v>
      </c>
      <c r="F4531" s="208" t="s">
        <v>176</v>
      </c>
      <c r="G4531" s="208" t="s">
        <v>377</v>
      </c>
      <c r="H4531" s="208" t="s">
        <v>4082</v>
      </c>
      <c r="I4531" s="200" t="s">
        <v>125</v>
      </c>
      <c r="J4531" s="208" t="s">
        <v>255</v>
      </c>
      <c r="K4531" s="208" t="s">
        <v>256</v>
      </c>
      <c r="L4531" s="208" t="s">
        <v>180</v>
      </c>
      <c r="M4531" s="199" t="s">
        <v>129</v>
      </c>
      <c r="N4531" s="201">
        <v>107.3207</v>
      </c>
      <c r="O4531" s="202" t="s">
        <v>81</v>
      </c>
      <c r="P4531" s="202"/>
      <c r="Q4531" s="203">
        <f t="shared" si="255"/>
        <v>0</v>
      </c>
      <c r="R4531" s="203">
        <f t="shared" si="256"/>
        <v>0</v>
      </c>
      <c r="S4531" s="213">
        <f>IF(M4531="nvt",0,IF(O4531&gt;0,VLOOKUP(M4531,'3-Productie normen'!A:K,VLOOKUP(O4531,'3-Productie normen'!$B$34:$C$35,2,FALSE),FALSE)))</f>
        <v>0</v>
      </c>
      <c r="T4531" s="213">
        <f t="shared" si="257"/>
        <v>0</v>
      </c>
      <c r="U4531" s="572"/>
    </row>
    <row r="4532" spans="1:21" ht="14.15" customHeight="1">
      <c r="A4532" s="231">
        <v>4532</v>
      </c>
      <c r="B4532" s="262" t="s">
        <v>99</v>
      </c>
      <c r="C4532" s="208" t="s">
        <v>4034</v>
      </c>
      <c r="D4532" s="208" t="s">
        <v>3487</v>
      </c>
      <c r="E4532" s="208" t="s">
        <v>4048</v>
      </c>
      <c r="F4532" s="208" t="s">
        <v>176</v>
      </c>
      <c r="G4532" s="208" t="s">
        <v>377</v>
      </c>
      <c r="H4532" s="208" t="s">
        <v>4083</v>
      </c>
      <c r="I4532" s="200" t="s">
        <v>125</v>
      </c>
      <c r="J4532" s="208" t="s">
        <v>222</v>
      </c>
      <c r="K4532" s="208" t="s">
        <v>279</v>
      </c>
      <c r="L4532" s="208" t="s">
        <v>387</v>
      </c>
      <c r="M4532" s="199" t="s">
        <v>129</v>
      </c>
      <c r="N4532" s="201">
        <v>61.297499999999999</v>
      </c>
      <c r="O4532" s="202" t="s">
        <v>81</v>
      </c>
      <c r="P4532" s="202"/>
      <c r="Q4532" s="203">
        <f t="shared" si="255"/>
        <v>0</v>
      </c>
      <c r="R4532" s="203">
        <f t="shared" si="256"/>
        <v>0</v>
      </c>
      <c r="S4532" s="213">
        <f>IF(M4532="nvt",0,IF(O4532&gt;0,VLOOKUP(M4532,'3-Productie normen'!A:K,VLOOKUP(O4532,'3-Productie normen'!$B$34:$C$35,2,FALSE),FALSE)))</f>
        <v>0</v>
      </c>
      <c r="T4532" s="213">
        <f t="shared" si="257"/>
        <v>0</v>
      </c>
      <c r="U4532" s="572"/>
    </row>
    <row r="4533" spans="1:21" ht="14.15" customHeight="1">
      <c r="A4533" s="231">
        <v>4533</v>
      </c>
      <c r="B4533" s="262" t="s">
        <v>99</v>
      </c>
      <c r="C4533" s="208" t="s">
        <v>4034</v>
      </c>
      <c r="D4533" s="208" t="s">
        <v>3487</v>
      </c>
      <c r="E4533" s="208" t="s">
        <v>4048</v>
      </c>
      <c r="F4533" s="208" t="s">
        <v>176</v>
      </c>
      <c r="G4533" s="208" t="s">
        <v>377</v>
      </c>
      <c r="H4533" s="208" t="s">
        <v>4084</v>
      </c>
      <c r="I4533" s="200" t="s">
        <v>125</v>
      </c>
      <c r="J4533" s="208" t="s">
        <v>222</v>
      </c>
      <c r="K4533" s="208" t="s">
        <v>279</v>
      </c>
      <c r="L4533" s="208" t="s">
        <v>387</v>
      </c>
      <c r="M4533" s="199" t="s">
        <v>129</v>
      </c>
      <c r="N4533" s="201">
        <v>17.7836</v>
      </c>
      <c r="O4533" s="202" t="s">
        <v>81</v>
      </c>
      <c r="P4533" s="202"/>
      <c r="Q4533" s="203">
        <f t="shared" si="255"/>
        <v>0</v>
      </c>
      <c r="R4533" s="203">
        <f t="shared" si="256"/>
        <v>0</v>
      </c>
      <c r="S4533" s="213">
        <f>IF(M4533="nvt",0,IF(O4533&gt;0,VLOOKUP(M4533,'3-Productie normen'!A:K,VLOOKUP(O4533,'3-Productie normen'!$B$34:$C$35,2,FALSE),FALSE)))</f>
        <v>0</v>
      </c>
      <c r="T4533" s="213">
        <f t="shared" si="257"/>
        <v>0</v>
      </c>
      <c r="U4533" s="572"/>
    </row>
    <row r="4534" spans="1:21" ht="14.15" customHeight="1">
      <c r="A4534" s="231">
        <v>4534</v>
      </c>
      <c r="B4534" s="262" t="s">
        <v>99</v>
      </c>
      <c r="C4534" s="208" t="s">
        <v>4034</v>
      </c>
      <c r="D4534" s="208" t="s">
        <v>3487</v>
      </c>
      <c r="E4534" s="208" t="s">
        <v>4048</v>
      </c>
      <c r="F4534" s="208" t="s">
        <v>176</v>
      </c>
      <c r="G4534" s="208" t="s">
        <v>377</v>
      </c>
      <c r="H4534" s="208" t="s">
        <v>4085</v>
      </c>
      <c r="I4534" s="200" t="s">
        <v>125</v>
      </c>
      <c r="J4534" s="208" t="s">
        <v>222</v>
      </c>
      <c r="K4534" s="208" t="s">
        <v>279</v>
      </c>
      <c r="L4534" s="208" t="s">
        <v>387</v>
      </c>
      <c r="M4534" s="199" t="s">
        <v>129</v>
      </c>
      <c r="N4534" s="201">
        <v>8.9425000000000008</v>
      </c>
      <c r="O4534" s="202" t="s">
        <v>81</v>
      </c>
      <c r="P4534" s="202"/>
      <c r="Q4534" s="203">
        <f t="shared" si="255"/>
        <v>0</v>
      </c>
      <c r="R4534" s="203">
        <f t="shared" si="256"/>
        <v>0</v>
      </c>
      <c r="S4534" s="213">
        <f>IF(M4534="nvt",0,IF(O4534&gt;0,VLOOKUP(M4534,'3-Productie normen'!A:K,VLOOKUP(O4534,'3-Productie normen'!$B$34:$C$35,2,FALSE),FALSE)))</f>
        <v>0</v>
      </c>
      <c r="T4534" s="213">
        <f t="shared" si="257"/>
        <v>0</v>
      </c>
      <c r="U4534" s="572"/>
    </row>
    <row r="4535" spans="1:21" ht="14.15" customHeight="1">
      <c r="A4535" s="231">
        <v>4535</v>
      </c>
      <c r="B4535" s="262" t="s">
        <v>99</v>
      </c>
      <c r="C4535" s="208" t="s">
        <v>4034</v>
      </c>
      <c r="D4535" s="208" t="s">
        <v>3487</v>
      </c>
      <c r="E4535" s="208" t="s">
        <v>4048</v>
      </c>
      <c r="F4535" s="208" t="s">
        <v>176</v>
      </c>
      <c r="G4535" s="208" t="s">
        <v>377</v>
      </c>
      <c r="H4535" s="208" t="s">
        <v>4086</v>
      </c>
      <c r="I4535" s="200" t="s">
        <v>133</v>
      </c>
      <c r="J4535" s="208" t="s">
        <v>222</v>
      </c>
      <c r="K4535" s="208" t="s">
        <v>223</v>
      </c>
      <c r="L4535" s="208" t="s">
        <v>387</v>
      </c>
      <c r="M4535" s="225" t="s">
        <v>139</v>
      </c>
      <c r="N4535" s="201">
        <v>2.3085</v>
      </c>
      <c r="O4535" s="202" t="s">
        <v>81</v>
      </c>
      <c r="P4535" s="202" t="s">
        <v>81</v>
      </c>
      <c r="Q4535" s="203">
        <f t="shared" si="255"/>
        <v>0</v>
      </c>
      <c r="R4535" s="203">
        <f t="shared" si="256"/>
        <v>0</v>
      </c>
      <c r="S4535" s="213">
        <f>IF(M4535="nvt",0,IF(O4535&gt;0,VLOOKUP(M4535,'3-Productie normen'!A:K,VLOOKUP(O4535,'3-Productie normen'!$B$34:$C$35,2,FALSE),FALSE)))</f>
        <v>0</v>
      </c>
      <c r="T4535" s="213">
        <f t="shared" si="257"/>
        <v>0</v>
      </c>
      <c r="U4535" s="572"/>
    </row>
    <row r="4536" spans="1:21" ht="14.15" customHeight="1">
      <c r="A4536" s="231">
        <v>4536</v>
      </c>
      <c r="B4536" s="262" t="s">
        <v>99</v>
      </c>
      <c r="C4536" s="208" t="s">
        <v>4034</v>
      </c>
      <c r="D4536" s="208" t="s">
        <v>3487</v>
      </c>
      <c r="E4536" s="208" t="s">
        <v>4048</v>
      </c>
      <c r="F4536" s="208" t="s">
        <v>176</v>
      </c>
      <c r="G4536" s="208" t="s">
        <v>377</v>
      </c>
      <c r="H4536" s="208" t="s">
        <v>4087</v>
      </c>
      <c r="I4536" s="200" t="s">
        <v>133</v>
      </c>
      <c r="J4536" s="208" t="s">
        <v>222</v>
      </c>
      <c r="K4536" s="208" t="s">
        <v>223</v>
      </c>
      <c r="L4536" s="208" t="s">
        <v>387</v>
      </c>
      <c r="M4536" s="208" t="s">
        <v>138</v>
      </c>
      <c r="N4536" s="201">
        <v>1.2024999999999999</v>
      </c>
      <c r="O4536" s="202" t="s">
        <v>81</v>
      </c>
      <c r="P4536" s="202"/>
      <c r="Q4536" s="203">
        <f t="shared" si="255"/>
        <v>0</v>
      </c>
      <c r="R4536" s="203">
        <f t="shared" si="256"/>
        <v>0</v>
      </c>
      <c r="S4536" s="213">
        <f>IF(M4536="nvt",0,IF(O4536&gt;0,VLOOKUP(M4536,'3-Productie normen'!A:K,VLOOKUP(O4536,'3-Productie normen'!$B$34:$C$35,2,FALSE),FALSE)))</f>
        <v>0</v>
      </c>
      <c r="T4536" s="213">
        <f t="shared" si="257"/>
        <v>0</v>
      </c>
      <c r="U4536" s="572"/>
    </row>
    <row r="4537" spans="1:21" ht="14.15" customHeight="1">
      <c r="A4537" s="232">
        <v>4537</v>
      </c>
      <c r="B4537" s="262" t="s">
        <v>99</v>
      </c>
      <c r="C4537" s="208" t="s">
        <v>4034</v>
      </c>
      <c r="D4537" s="208" t="s">
        <v>3487</v>
      </c>
      <c r="E4537" s="208" t="s">
        <v>4048</v>
      </c>
      <c r="F4537" s="208" t="s">
        <v>176</v>
      </c>
      <c r="G4537" s="208" t="s">
        <v>377</v>
      </c>
      <c r="H4537" s="208" t="s">
        <v>4088</v>
      </c>
      <c r="I4537" s="200" t="s">
        <v>133</v>
      </c>
      <c r="J4537" s="208" t="s">
        <v>222</v>
      </c>
      <c r="K4537" s="208" t="s">
        <v>223</v>
      </c>
      <c r="L4537" s="208" t="s">
        <v>387</v>
      </c>
      <c r="M4537" s="208" t="s">
        <v>138</v>
      </c>
      <c r="N4537" s="201">
        <v>1.2024999999999999</v>
      </c>
      <c r="O4537" s="202" t="s">
        <v>81</v>
      </c>
      <c r="P4537" s="202"/>
      <c r="Q4537" s="203">
        <f t="shared" si="255"/>
        <v>0</v>
      </c>
      <c r="R4537" s="203">
        <f t="shared" si="256"/>
        <v>0</v>
      </c>
      <c r="S4537" s="213">
        <f>IF(M4537="nvt",0,IF(O4537&gt;0,VLOOKUP(M4537,'3-Productie normen'!A:K,VLOOKUP(O4537,'3-Productie normen'!$B$34:$C$35,2,FALSE),FALSE)))</f>
        <v>0</v>
      </c>
      <c r="T4537" s="213">
        <f t="shared" si="257"/>
        <v>0</v>
      </c>
      <c r="U4537" s="572"/>
    </row>
    <row r="4538" spans="1:21" ht="14.15" customHeight="1">
      <c r="A4538" s="231">
        <v>4538</v>
      </c>
      <c r="B4538" s="262" t="s">
        <v>99</v>
      </c>
      <c r="C4538" s="208" t="s">
        <v>4034</v>
      </c>
      <c r="D4538" s="208" t="s">
        <v>3487</v>
      </c>
      <c r="E4538" s="208" t="s">
        <v>4048</v>
      </c>
      <c r="F4538" s="208" t="s">
        <v>176</v>
      </c>
      <c r="G4538" s="208" t="s">
        <v>377</v>
      </c>
      <c r="H4538" s="208" t="s">
        <v>4089</v>
      </c>
      <c r="I4538" s="200" t="s">
        <v>133</v>
      </c>
      <c r="J4538" s="208" t="s">
        <v>222</v>
      </c>
      <c r="K4538" s="208" t="s">
        <v>223</v>
      </c>
      <c r="L4538" s="208" t="s">
        <v>387</v>
      </c>
      <c r="M4538" s="225" t="s">
        <v>139</v>
      </c>
      <c r="N4538" s="201">
        <v>11.475</v>
      </c>
      <c r="O4538" s="202" t="s">
        <v>81</v>
      </c>
      <c r="P4538" s="202" t="s">
        <v>81</v>
      </c>
      <c r="Q4538" s="203">
        <f t="shared" ref="Q4538:Q4601" si="258">IF(O4538="nvt",0,IF(O4538&gt;0,S4538*N4538,0))</f>
        <v>0</v>
      </c>
      <c r="R4538" s="203">
        <f t="shared" ref="R4538:R4601" si="259">IF(P4538&gt;0,T4538*N4538,0)</f>
        <v>0</v>
      </c>
      <c r="S4538" s="213">
        <f>IF(M4538="nvt",0,IF(O4538&gt;0,VLOOKUP(M4538,'3-Productie normen'!A:K,VLOOKUP(O4538,'3-Productie normen'!$B$34:$C$35,2,FALSE),FALSE)))</f>
        <v>0</v>
      </c>
      <c r="T4538" s="213">
        <f t="shared" ref="T4538:T4601" si="260">IF(P4538&gt;0,S4538*$T$8,0)</f>
        <v>0</v>
      </c>
      <c r="U4538" s="572"/>
    </row>
    <row r="4539" spans="1:21" ht="14.15" customHeight="1">
      <c r="A4539" s="231">
        <v>4539</v>
      </c>
      <c r="B4539" s="262" t="s">
        <v>99</v>
      </c>
      <c r="C4539" s="208" t="s">
        <v>4034</v>
      </c>
      <c r="D4539" s="208" t="s">
        <v>3487</v>
      </c>
      <c r="E4539" s="208" t="s">
        <v>4048</v>
      </c>
      <c r="F4539" s="208" t="s">
        <v>176</v>
      </c>
      <c r="G4539" s="208" t="s">
        <v>377</v>
      </c>
      <c r="H4539" s="208" t="s">
        <v>4090</v>
      </c>
      <c r="I4539" s="200" t="s">
        <v>133</v>
      </c>
      <c r="J4539" s="208" t="s">
        <v>222</v>
      </c>
      <c r="K4539" s="208" t="s">
        <v>223</v>
      </c>
      <c r="L4539" s="208" t="s">
        <v>387</v>
      </c>
      <c r="M4539" s="208" t="s">
        <v>138</v>
      </c>
      <c r="N4539" s="201">
        <v>1.5005999999999999</v>
      </c>
      <c r="O4539" s="202" t="s">
        <v>81</v>
      </c>
      <c r="P4539" s="202"/>
      <c r="Q4539" s="203">
        <f t="shared" si="258"/>
        <v>0</v>
      </c>
      <c r="R4539" s="203">
        <f t="shared" si="259"/>
        <v>0</v>
      </c>
      <c r="S4539" s="213">
        <f>IF(M4539="nvt",0,IF(O4539&gt;0,VLOOKUP(M4539,'3-Productie normen'!A:K,VLOOKUP(O4539,'3-Productie normen'!$B$34:$C$35,2,FALSE),FALSE)))</f>
        <v>0</v>
      </c>
      <c r="T4539" s="213">
        <f t="shared" si="260"/>
        <v>0</v>
      </c>
      <c r="U4539" s="572"/>
    </row>
    <row r="4540" spans="1:21" ht="14.15" customHeight="1">
      <c r="A4540" s="231">
        <v>4540</v>
      </c>
      <c r="B4540" s="262" t="s">
        <v>99</v>
      </c>
      <c r="C4540" s="208" t="s">
        <v>4034</v>
      </c>
      <c r="D4540" s="208" t="s">
        <v>3487</v>
      </c>
      <c r="E4540" s="208" t="s">
        <v>4048</v>
      </c>
      <c r="F4540" s="208" t="s">
        <v>176</v>
      </c>
      <c r="G4540" s="208" t="s">
        <v>377</v>
      </c>
      <c r="H4540" s="208" t="s">
        <v>4091</v>
      </c>
      <c r="I4540" s="200" t="s">
        <v>133</v>
      </c>
      <c r="J4540" s="208" t="s">
        <v>222</v>
      </c>
      <c r="K4540" s="208" t="s">
        <v>223</v>
      </c>
      <c r="L4540" s="208" t="s">
        <v>387</v>
      </c>
      <c r="M4540" s="208" t="s">
        <v>138</v>
      </c>
      <c r="N4540" s="201">
        <v>1.5005999999999999</v>
      </c>
      <c r="O4540" s="202" t="s">
        <v>81</v>
      </c>
      <c r="P4540" s="202"/>
      <c r="Q4540" s="203">
        <f t="shared" si="258"/>
        <v>0</v>
      </c>
      <c r="R4540" s="203">
        <f t="shared" si="259"/>
        <v>0</v>
      </c>
      <c r="S4540" s="213">
        <f>IF(M4540="nvt",0,IF(O4540&gt;0,VLOOKUP(M4540,'3-Productie normen'!A:K,VLOOKUP(O4540,'3-Productie normen'!$B$34:$C$35,2,FALSE),FALSE)))</f>
        <v>0</v>
      </c>
      <c r="T4540" s="213">
        <f t="shared" si="260"/>
        <v>0</v>
      </c>
      <c r="U4540" s="572"/>
    </row>
    <row r="4541" spans="1:21" ht="14.15" customHeight="1">
      <c r="A4541" s="231">
        <v>4541</v>
      </c>
      <c r="B4541" s="262" t="s">
        <v>99</v>
      </c>
      <c r="C4541" s="208" t="s">
        <v>4034</v>
      </c>
      <c r="D4541" s="208" t="s">
        <v>3487</v>
      </c>
      <c r="E4541" s="208" t="s">
        <v>4048</v>
      </c>
      <c r="F4541" s="208" t="s">
        <v>176</v>
      </c>
      <c r="G4541" s="208" t="s">
        <v>377</v>
      </c>
      <c r="H4541" s="208" t="s">
        <v>407</v>
      </c>
      <c r="I4541" s="200" t="s">
        <v>125</v>
      </c>
      <c r="J4541" s="208" t="s">
        <v>222</v>
      </c>
      <c r="K4541" s="208" t="s">
        <v>279</v>
      </c>
      <c r="L4541" s="208" t="s">
        <v>387</v>
      </c>
      <c r="M4541" s="199" t="s">
        <v>129</v>
      </c>
      <c r="N4541" s="201">
        <v>7.3574999999999999</v>
      </c>
      <c r="O4541" s="202" t="s">
        <v>81</v>
      </c>
      <c r="P4541" s="202"/>
      <c r="Q4541" s="203">
        <f t="shared" si="258"/>
        <v>0</v>
      </c>
      <c r="R4541" s="203">
        <f t="shared" si="259"/>
        <v>0</v>
      </c>
      <c r="S4541" s="213">
        <f>IF(M4541="nvt",0,IF(O4541&gt;0,VLOOKUP(M4541,'3-Productie normen'!A:K,VLOOKUP(O4541,'3-Productie normen'!$B$34:$C$35,2,FALSE),FALSE)))</f>
        <v>0</v>
      </c>
      <c r="T4541" s="213">
        <f t="shared" si="260"/>
        <v>0</v>
      </c>
      <c r="U4541" s="572"/>
    </row>
    <row r="4542" spans="1:21" ht="14.15" customHeight="1">
      <c r="A4542" s="231">
        <v>4542</v>
      </c>
      <c r="B4542" s="262" t="s">
        <v>99</v>
      </c>
      <c r="C4542" s="208" t="s">
        <v>4034</v>
      </c>
      <c r="D4542" s="208" t="s">
        <v>3487</v>
      </c>
      <c r="E4542" s="208" t="s">
        <v>4048</v>
      </c>
      <c r="F4542" s="208" t="s">
        <v>176</v>
      </c>
      <c r="G4542" s="208" t="s">
        <v>377</v>
      </c>
      <c r="H4542" s="208" t="s">
        <v>410</v>
      </c>
      <c r="I4542" s="200" t="s">
        <v>143</v>
      </c>
      <c r="J4542" s="208" t="s">
        <v>379</v>
      </c>
      <c r="K4542" s="208" t="s">
        <v>640</v>
      </c>
      <c r="L4542" s="208" t="s">
        <v>180</v>
      </c>
      <c r="M4542" s="208" t="s">
        <v>143</v>
      </c>
      <c r="N4542" s="201">
        <v>40.9375</v>
      </c>
      <c r="O4542" s="202"/>
      <c r="P4542" s="202"/>
      <c r="Q4542" s="203">
        <f t="shared" si="258"/>
        <v>0</v>
      </c>
      <c r="R4542" s="203">
        <f t="shared" si="259"/>
        <v>0</v>
      </c>
      <c r="S4542" s="213">
        <f>IF(M4542="nvt",0,IF(O4542&gt;0,VLOOKUP(M4542,'3-Productie normen'!A:K,VLOOKUP(O4542,'3-Productie normen'!$B$34:$C$35,2,FALSE),FALSE)))</f>
        <v>0</v>
      </c>
      <c r="T4542" s="213">
        <f t="shared" si="260"/>
        <v>0</v>
      </c>
      <c r="U4542" s="572"/>
    </row>
    <row r="4543" spans="1:21" ht="14.15" customHeight="1">
      <c r="A4543" s="231">
        <v>4543</v>
      </c>
      <c r="B4543" s="262" t="s">
        <v>99</v>
      </c>
      <c r="C4543" s="208" t="s">
        <v>4034</v>
      </c>
      <c r="D4543" s="208" t="s">
        <v>3487</v>
      </c>
      <c r="E4543" s="208" t="s">
        <v>4048</v>
      </c>
      <c r="F4543" s="208" t="s">
        <v>176</v>
      </c>
      <c r="G4543" s="208" t="s">
        <v>377</v>
      </c>
      <c r="H4543" s="208" t="s">
        <v>411</v>
      </c>
      <c r="I4543" s="200" t="s">
        <v>127</v>
      </c>
      <c r="J4543" s="208" t="s">
        <v>379</v>
      </c>
      <c r="K4543" s="208" t="s">
        <v>379</v>
      </c>
      <c r="L4543" s="208" t="s">
        <v>180</v>
      </c>
      <c r="M4543" s="208" t="s">
        <v>128</v>
      </c>
      <c r="N4543" s="201">
        <v>31.977499999999999</v>
      </c>
      <c r="O4543" s="202">
        <v>255</v>
      </c>
      <c r="P4543" s="202"/>
      <c r="Q4543" s="203">
        <f t="shared" si="258"/>
        <v>0</v>
      </c>
      <c r="R4543" s="203">
        <f t="shared" si="259"/>
        <v>0</v>
      </c>
      <c r="S4543" s="213">
        <f>IF(M4543="nvt",0,IF(O4543&gt;0,VLOOKUP(M4543,'3-Productie normen'!A:K,VLOOKUP(O4543,'3-Productie normen'!$B$34:$C$35,2,FALSE),FALSE)))</f>
        <v>0</v>
      </c>
      <c r="T4543" s="213">
        <f t="shared" si="260"/>
        <v>0</v>
      </c>
      <c r="U4543" s="572"/>
    </row>
    <row r="4544" spans="1:21" ht="14.15" customHeight="1">
      <c r="A4544" s="231">
        <v>4544</v>
      </c>
      <c r="B4544" s="262" t="s">
        <v>99</v>
      </c>
      <c r="C4544" s="208" t="s">
        <v>4034</v>
      </c>
      <c r="D4544" s="208" t="s">
        <v>3487</v>
      </c>
      <c r="E4544" s="208" t="s">
        <v>4048</v>
      </c>
      <c r="F4544" s="208" t="s">
        <v>176</v>
      </c>
      <c r="G4544" s="208" t="s">
        <v>377</v>
      </c>
      <c r="H4544" s="208" t="s">
        <v>2907</v>
      </c>
      <c r="I4544" s="200" t="s">
        <v>127</v>
      </c>
      <c r="J4544" s="208" t="s">
        <v>179</v>
      </c>
      <c r="K4544" s="208" t="s">
        <v>179</v>
      </c>
      <c r="L4544" s="208" t="s">
        <v>180</v>
      </c>
      <c r="M4544" s="208" t="s">
        <v>128</v>
      </c>
      <c r="N4544" s="201">
        <v>11.3225</v>
      </c>
      <c r="O4544" s="202">
        <v>255</v>
      </c>
      <c r="P4544" s="202"/>
      <c r="Q4544" s="203">
        <f t="shared" si="258"/>
        <v>0</v>
      </c>
      <c r="R4544" s="203">
        <f t="shared" si="259"/>
        <v>0</v>
      </c>
      <c r="S4544" s="213">
        <f>IF(M4544="nvt",0,IF(O4544&gt;0,VLOOKUP(M4544,'3-Productie normen'!A:K,VLOOKUP(O4544,'3-Productie normen'!$B$34:$C$35,2,FALSE),FALSE)))</f>
        <v>0</v>
      </c>
      <c r="T4544" s="213">
        <f t="shared" si="260"/>
        <v>0</v>
      </c>
      <c r="U4544" s="572"/>
    </row>
    <row r="4545" spans="1:21" ht="14.15" customHeight="1">
      <c r="A4545" s="232">
        <v>4545</v>
      </c>
      <c r="B4545" s="262" t="s">
        <v>99</v>
      </c>
      <c r="C4545" s="208" t="s">
        <v>4034</v>
      </c>
      <c r="D4545" s="208" t="s">
        <v>3487</v>
      </c>
      <c r="E4545" s="208" t="s">
        <v>4048</v>
      </c>
      <c r="F4545" s="208" t="s">
        <v>176</v>
      </c>
      <c r="G4545" s="208" t="s">
        <v>377</v>
      </c>
      <c r="H4545" s="208" t="s">
        <v>2909</v>
      </c>
      <c r="I4545" s="200" t="s">
        <v>127</v>
      </c>
      <c r="J4545" s="208" t="s">
        <v>379</v>
      </c>
      <c r="K4545" s="208" t="s">
        <v>640</v>
      </c>
      <c r="L4545" s="208" t="s">
        <v>180</v>
      </c>
      <c r="M4545" s="208" t="s">
        <v>128</v>
      </c>
      <c r="N4545" s="201">
        <v>10.282500000000001</v>
      </c>
      <c r="O4545" s="202">
        <v>255</v>
      </c>
      <c r="P4545" s="202"/>
      <c r="Q4545" s="203">
        <f t="shared" si="258"/>
        <v>0</v>
      </c>
      <c r="R4545" s="203">
        <f t="shared" si="259"/>
        <v>0</v>
      </c>
      <c r="S4545" s="213">
        <f>IF(M4545="nvt",0,IF(O4545&gt;0,VLOOKUP(M4545,'3-Productie normen'!A:K,VLOOKUP(O4545,'3-Productie normen'!$B$34:$C$35,2,FALSE),FALSE)))</f>
        <v>0</v>
      </c>
      <c r="T4545" s="213">
        <f t="shared" si="260"/>
        <v>0</v>
      </c>
      <c r="U4545" s="572"/>
    </row>
    <row r="4546" spans="1:21" ht="14.15" customHeight="1">
      <c r="A4546" s="231">
        <v>4546</v>
      </c>
      <c r="B4546" s="262" t="s">
        <v>99</v>
      </c>
      <c r="C4546" s="208" t="s">
        <v>4034</v>
      </c>
      <c r="D4546" s="208" t="s">
        <v>3487</v>
      </c>
      <c r="E4546" s="208" t="s">
        <v>4048</v>
      </c>
      <c r="F4546" s="208" t="s">
        <v>176</v>
      </c>
      <c r="G4546" s="208" t="s">
        <v>377</v>
      </c>
      <c r="H4546" s="208" t="s">
        <v>2910</v>
      </c>
      <c r="I4546" s="200" t="s">
        <v>123</v>
      </c>
      <c r="J4546" s="208" t="s">
        <v>179</v>
      </c>
      <c r="K4546" s="208" t="s">
        <v>179</v>
      </c>
      <c r="L4546" s="208" t="s">
        <v>261</v>
      </c>
      <c r="M4546" s="199" t="s">
        <v>122</v>
      </c>
      <c r="N4546" s="201">
        <v>22.907499999999999</v>
      </c>
      <c r="O4546" s="202" t="s">
        <v>81</v>
      </c>
      <c r="P4546" s="202"/>
      <c r="Q4546" s="203">
        <f t="shared" si="258"/>
        <v>0</v>
      </c>
      <c r="R4546" s="203">
        <f t="shared" si="259"/>
        <v>0</v>
      </c>
      <c r="S4546" s="213">
        <f>IF(M4546="nvt",0,IF(O4546&gt;0,VLOOKUP(M4546,'3-Productie normen'!A:K,VLOOKUP(O4546,'3-Productie normen'!$B$34:$C$35,2,FALSE),FALSE)))</f>
        <v>0</v>
      </c>
      <c r="T4546" s="213">
        <f t="shared" si="260"/>
        <v>0</v>
      </c>
      <c r="U4546" s="572"/>
    </row>
    <row r="4547" spans="1:21" ht="14.15" customHeight="1">
      <c r="A4547" s="231">
        <v>4547</v>
      </c>
      <c r="B4547" s="262" t="s">
        <v>99</v>
      </c>
      <c r="C4547" s="208" t="s">
        <v>4034</v>
      </c>
      <c r="D4547" s="208" t="s">
        <v>3487</v>
      </c>
      <c r="E4547" s="208" t="s">
        <v>4048</v>
      </c>
      <c r="F4547" s="208" t="s">
        <v>176</v>
      </c>
      <c r="G4547" s="208" t="s">
        <v>377</v>
      </c>
      <c r="H4547" s="208" t="s">
        <v>2912</v>
      </c>
      <c r="I4547" s="200" t="s">
        <v>123</v>
      </c>
      <c r="J4547" s="208" t="s">
        <v>179</v>
      </c>
      <c r="K4547" s="208" t="s">
        <v>179</v>
      </c>
      <c r="L4547" s="208" t="s">
        <v>180</v>
      </c>
      <c r="M4547" s="199" t="s">
        <v>122</v>
      </c>
      <c r="N4547" s="201">
        <v>13.475</v>
      </c>
      <c r="O4547" s="202" t="s">
        <v>81</v>
      </c>
      <c r="P4547" s="202"/>
      <c r="Q4547" s="203">
        <f t="shared" si="258"/>
        <v>0</v>
      </c>
      <c r="R4547" s="203">
        <f t="shared" si="259"/>
        <v>0</v>
      </c>
      <c r="S4547" s="213">
        <f>IF(M4547="nvt",0,IF(O4547&gt;0,VLOOKUP(M4547,'3-Productie normen'!A:K,VLOOKUP(O4547,'3-Productie normen'!$B$34:$C$35,2,FALSE),FALSE)))</f>
        <v>0</v>
      </c>
      <c r="T4547" s="213">
        <f t="shared" si="260"/>
        <v>0</v>
      </c>
      <c r="U4547" s="572"/>
    </row>
    <row r="4548" spans="1:21" ht="14.15" customHeight="1">
      <c r="A4548" s="231">
        <v>4548</v>
      </c>
      <c r="B4548" s="262" t="s">
        <v>99</v>
      </c>
      <c r="C4548" s="208" t="s">
        <v>4034</v>
      </c>
      <c r="D4548" s="208" t="s">
        <v>3487</v>
      </c>
      <c r="E4548" s="208" t="s">
        <v>4048</v>
      </c>
      <c r="F4548" s="208" t="s">
        <v>176</v>
      </c>
      <c r="G4548" s="208" t="s">
        <v>377</v>
      </c>
      <c r="H4548" s="208" t="s">
        <v>2913</v>
      </c>
      <c r="I4548" s="200" t="s">
        <v>123</v>
      </c>
      <c r="J4548" s="208" t="s">
        <v>179</v>
      </c>
      <c r="K4548" s="208" t="s">
        <v>179</v>
      </c>
      <c r="L4548" s="208" t="s">
        <v>1631</v>
      </c>
      <c r="M4548" s="199" t="s">
        <v>122</v>
      </c>
      <c r="N4548" s="201">
        <v>13.475</v>
      </c>
      <c r="O4548" s="202" t="s">
        <v>81</v>
      </c>
      <c r="P4548" s="202"/>
      <c r="Q4548" s="203">
        <f t="shared" si="258"/>
        <v>0</v>
      </c>
      <c r="R4548" s="203">
        <f t="shared" si="259"/>
        <v>0</v>
      </c>
      <c r="S4548" s="213">
        <f>IF(M4548="nvt",0,IF(O4548&gt;0,VLOOKUP(M4548,'3-Productie normen'!A:K,VLOOKUP(O4548,'3-Productie normen'!$B$34:$C$35,2,FALSE),FALSE)))</f>
        <v>0</v>
      </c>
      <c r="T4548" s="213">
        <f t="shared" si="260"/>
        <v>0</v>
      </c>
      <c r="U4548" s="572"/>
    </row>
    <row r="4549" spans="1:21" ht="14.15" customHeight="1">
      <c r="A4549" s="231">
        <v>4549</v>
      </c>
      <c r="B4549" s="262" t="s">
        <v>99</v>
      </c>
      <c r="C4549" s="208" t="s">
        <v>4034</v>
      </c>
      <c r="D4549" s="208" t="s">
        <v>3487</v>
      </c>
      <c r="E4549" s="208" t="s">
        <v>4048</v>
      </c>
      <c r="F4549" s="208" t="s">
        <v>176</v>
      </c>
      <c r="G4549" s="208" t="s">
        <v>377</v>
      </c>
      <c r="H4549" s="208" t="s">
        <v>4092</v>
      </c>
      <c r="I4549" s="200" t="s">
        <v>143</v>
      </c>
      <c r="J4549" s="208" t="s">
        <v>255</v>
      </c>
      <c r="K4549" s="208" t="s">
        <v>256</v>
      </c>
      <c r="L4549" s="208" t="s">
        <v>180</v>
      </c>
      <c r="M4549" s="208" t="s">
        <v>143</v>
      </c>
      <c r="N4549" s="201">
        <v>2.2122999999999999</v>
      </c>
      <c r="O4549" s="202"/>
      <c r="P4549" s="202"/>
      <c r="Q4549" s="203">
        <f t="shared" si="258"/>
        <v>0</v>
      </c>
      <c r="R4549" s="203">
        <f t="shared" si="259"/>
        <v>0</v>
      </c>
      <c r="S4549" s="213">
        <f>IF(M4549="nvt",0,IF(O4549&gt;0,VLOOKUP(M4549,'3-Productie normen'!A:K,VLOOKUP(O4549,'3-Productie normen'!$B$34:$C$35,2,FALSE),FALSE)))</f>
        <v>0</v>
      </c>
      <c r="T4549" s="213">
        <f t="shared" si="260"/>
        <v>0</v>
      </c>
      <c r="U4549" s="572"/>
    </row>
    <row r="4550" spans="1:21" ht="14.15" customHeight="1">
      <c r="A4550" s="231">
        <v>4550</v>
      </c>
      <c r="B4550" s="262" t="s">
        <v>99</v>
      </c>
      <c r="C4550" s="208" t="s">
        <v>4034</v>
      </c>
      <c r="D4550" s="208" t="s">
        <v>3487</v>
      </c>
      <c r="E4550" s="208" t="s">
        <v>4048</v>
      </c>
      <c r="F4550" s="208" t="s">
        <v>176</v>
      </c>
      <c r="G4550" s="208" t="s">
        <v>377</v>
      </c>
      <c r="H4550" s="208" t="s">
        <v>2919</v>
      </c>
      <c r="I4550" s="200" t="s">
        <v>125</v>
      </c>
      <c r="J4550" s="208" t="s">
        <v>222</v>
      </c>
      <c r="K4550" s="208" t="s">
        <v>279</v>
      </c>
      <c r="L4550" s="208" t="s">
        <v>387</v>
      </c>
      <c r="M4550" s="199" t="s">
        <v>129</v>
      </c>
      <c r="N4550" s="201">
        <v>4.1281999999999996</v>
      </c>
      <c r="O4550" s="202" t="s">
        <v>81</v>
      </c>
      <c r="P4550" s="202"/>
      <c r="Q4550" s="203">
        <f t="shared" si="258"/>
        <v>0</v>
      </c>
      <c r="R4550" s="203">
        <f t="shared" si="259"/>
        <v>0</v>
      </c>
      <c r="S4550" s="213">
        <f>IF(M4550="nvt",0,IF(O4550&gt;0,VLOOKUP(M4550,'3-Productie normen'!A:K,VLOOKUP(O4550,'3-Productie normen'!$B$34:$C$35,2,FALSE),FALSE)))</f>
        <v>0</v>
      </c>
      <c r="T4550" s="213">
        <f t="shared" si="260"/>
        <v>0</v>
      </c>
      <c r="U4550" s="572"/>
    </row>
    <row r="4551" spans="1:21" ht="14.15" customHeight="1">
      <c r="A4551" s="231">
        <v>4551</v>
      </c>
      <c r="B4551" s="262" t="s">
        <v>99</v>
      </c>
      <c r="C4551" s="208" t="s">
        <v>4034</v>
      </c>
      <c r="D4551" s="208" t="s">
        <v>3487</v>
      </c>
      <c r="E4551" s="208" t="s">
        <v>4048</v>
      </c>
      <c r="F4551" s="208" t="s">
        <v>176</v>
      </c>
      <c r="G4551" s="208" t="s">
        <v>377</v>
      </c>
      <c r="H4551" s="208" t="s">
        <v>2920</v>
      </c>
      <c r="I4551" s="200" t="s">
        <v>127</v>
      </c>
      <c r="J4551" s="208" t="s">
        <v>379</v>
      </c>
      <c r="K4551" s="208" t="s">
        <v>379</v>
      </c>
      <c r="L4551" s="208" t="s">
        <v>180</v>
      </c>
      <c r="M4551" s="208" t="s">
        <v>128</v>
      </c>
      <c r="N4551" s="201">
        <v>16.1541</v>
      </c>
      <c r="O4551" s="202">
        <v>255</v>
      </c>
      <c r="P4551" s="202"/>
      <c r="Q4551" s="203">
        <f t="shared" si="258"/>
        <v>0</v>
      </c>
      <c r="R4551" s="203">
        <f t="shared" si="259"/>
        <v>0</v>
      </c>
      <c r="S4551" s="213">
        <f>IF(M4551="nvt",0,IF(O4551&gt;0,VLOOKUP(M4551,'3-Productie normen'!A:K,VLOOKUP(O4551,'3-Productie normen'!$B$34:$C$35,2,FALSE),FALSE)))</f>
        <v>0</v>
      </c>
      <c r="T4551" s="213">
        <f t="shared" si="260"/>
        <v>0</v>
      </c>
      <c r="U4551" s="572"/>
    </row>
    <row r="4552" spans="1:21" ht="14.15" customHeight="1">
      <c r="A4552" s="231">
        <v>4552</v>
      </c>
      <c r="B4552" s="262" t="s">
        <v>99</v>
      </c>
      <c r="C4552" s="208" t="s">
        <v>4034</v>
      </c>
      <c r="D4552" s="208" t="s">
        <v>3487</v>
      </c>
      <c r="E4552" s="208" t="s">
        <v>4048</v>
      </c>
      <c r="F4552" s="208" t="s">
        <v>176</v>
      </c>
      <c r="G4552" s="208" t="s">
        <v>377</v>
      </c>
      <c r="H4552" s="208" t="s">
        <v>2921</v>
      </c>
      <c r="I4552" s="200" t="s">
        <v>127</v>
      </c>
      <c r="J4552" s="208" t="s">
        <v>379</v>
      </c>
      <c r="K4552" s="208" t="s">
        <v>379</v>
      </c>
      <c r="L4552" s="208" t="s">
        <v>180</v>
      </c>
      <c r="M4552" s="208" t="s">
        <v>128</v>
      </c>
      <c r="N4552" s="201">
        <v>32.61</v>
      </c>
      <c r="O4552" s="202">
        <v>255</v>
      </c>
      <c r="P4552" s="202"/>
      <c r="Q4552" s="203">
        <f t="shared" si="258"/>
        <v>0</v>
      </c>
      <c r="R4552" s="203">
        <f t="shared" si="259"/>
        <v>0</v>
      </c>
      <c r="S4552" s="213">
        <f>IF(M4552="nvt",0,IF(O4552&gt;0,VLOOKUP(M4552,'3-Productie normen'!A:K,VLOOKUP(O4552,'3-Productie normen'!$B$34:$C$35,2,FALSE),FALSE)))</f>
        <v>0</v>
      </c>
      <c r="T4552" s="213">
        <f t="shared" si="260"/>
        <v>0</v>
      </c>
      <c r="U4552" s="572"/>
    </row>
    <row r="4553" spans="1:21" ht="14.15" customHeight="1">
      <c r="A4553" s="232">
        <v>4553</v>
      </c>
      <c r="B4553" s="262" t="s">
        <v>99</v>
      </c>
      <c r="C4553" s="208" t="s">
        <v>4034</v>
      </c>
      <c r="D4553" s="208" t="s">
        <v>3487</v>
      </c>
      <c r="E4553" s="208" t="s">
        <v>4048</v>
      </c>
      <c r="F4553" s="208" t="s">
        <v>176</v>
      </c>
      <c r="G4553" s="208" t="s">
        <v>377</v>
      </c>
      <c r="H4553" s="208" t="s">
        <v>2922</v>
      </c>
      <c r="I4553" s="200" t="s">
        <v>123</v>
      </c>
      <c r="J4553" s="208" t="s">
        <v>179</v>
      </c>
      <c r="K4553" s="208" t="s">
        <v>179</v>
      </c>
      <c r="L4553" s="208" t="s">
        <v>261</v>
      </c>
      <c r="M4553" s="199" t="s">
        <v>122</v>
      </c>
      <c r="N4553" s="201">
        <v>22.054600000000001</v>
      </c>
      <c r="O4553" s="202" t="s">
        <v>81</v>
      </c>
      <c r="P4553" s="202"/>
      <c r="Q4553" s="203">
        <f t="shared" si="258"/>
        <v>0</v>
      </c>
      <c r="R4553" s="203">
        <f t="shared" si="259"/>
        <v>0</v>
      </c>
      <c r="S4553" s="213">
        <f>IF(M4553="nvt",0,IF(O4553&gt;0,VLOOKUP(M4553,'3-Productie normen'!A:K,VLOOKUP(O4553,'3-Productie normen'!$B$34:$C$35,2,FALSE),FALSE)))</f>
        <v>0</v>
      </c>
      <c r="T4553" s="213">
        <f t="shared" si="260"/>
        <v>0</v>
      </c>
      <c r="U4553" s="572"/>
    </row>
    <row r="4554" spans="1:21" ht="14.15" customHeight="1">
      <c r="A4554" s="231">
        <v>4554</v>
      </c>
      <c r="B4554" s="262" t="s">
        <v>99</v>
      </c>
      <c r="C4554" s="208" t="s">
        <v>4034</v>
      </c>
      <c r="D4554" s="208" t="s">
        <v>3487</v>
      </c>
      <c r="E4554" s="208" t="s">
        <v>4048</v>
      </c>
      <c r="F4554" s="208" t="s">
        <v>176</v>
      </c>
      <c r="G4554" s="208" t="s">
        <v>377</v>
      </c>
      <c r="H4554" s="208" t="s">
        <v>3534</v>
      </c>
      <c r="I4554" s="200" t="s">
        <v>127</v>
      </c>
      <c r="J4554" s="208" t="s">
        <v>379</v>
      </c>
      <c r="K4554" s="208" t="s">
        <v>640</v>
      </c>
      <c r="L4554" s="208" t="s">
        <v>180</v>
      </c>
      <c r="M4554" s="208" t="s">
        <v>128</v>
      </c>
      <c r="N4554" s="201">
        <v>30.647500000000001</v>
      </c>
      <c r="O4554" s="202">
        <v>255</v>
      </c>
      <c r="P4554" s="202"/>
      <c r="Q4554" s="203">
        <f t="shared" si="258"/>
        <v>0</v>
      </c>
      <c r="R4554" s="203">
        <f t="shared" si="259"/>
        <v>0</v>
      </c>
      <c r="S4554" s="213">
        <f>IF(M4554="nvt",0,IF(O4554&gt;0,VLOOKUP(M4554,'3-Productie normen'!A:K,VLOOKUP(O4554,'3-Productie normen'!$B$34:$C$35,2,FALSE),FALSE)))</f>
        <v>0</v>
      </c>
      <c r="T4554" s="213">
        <f t="shared" si="260"/>
        <v>0</v>
      </c>
      <c r="U4554" s="572"/>
    </row>
    <row r="4555" spans="1:21" ht="14.15" customHeight="1">
      <c r="A4555" s="231">
        <v>4555</v>
      </c>
      <c r="B4555" s="262" t="s">
        <v>99</v>
      </c>
      <c r="C4555" s="208" t="s">
        <v>4034</v>
      </c>
      <c r="D4555" s="208" t="s">
        <v>3487</v>
      </c>
      <c r="E4555" s="208" t="s">
        <v>4048</v>
      </c>
      <c r="F4555" s="208" t="s">
        <v>176</v>
      </c>
      <c r="G4555" s="208" t="s">
        <v>377</v>
      </c>
      <c r="H4555" s="208" t="s">
        <v>2923</v>
      </c>
      <c r="I4555" s="200" t="s">
        <v>125</v>
      </c>
      <c r="J4555" s="208" t="s">
        <v>222</v>
      </c>
      <c r="K4555" s="208" t="s">
        <v>279</v>
      </c>
      <c r="L4555" s="208" t="s">
        <v>387</v>
      </c>
      <c r="M4555" s="199" t="s">
        <v>129</v>
      </c>
      <c r="N4555" s="201">
        <v>8.6950000000000003</v>
      </c>
      <c r="O4555" s="202" t="s">
        <v>81</v>
      </c>
      <c r="P4555" s="202"/>
      <c r="Q4555" s="203">
        <f t="shared" si="258"/>
        <v>0</v>
      </c>
      <c r="R4555" s="203">
        <f t="shared" si="259"/>
        <v>0</v>
      </c>
      <c r="S4555" s="213">
        <f>IF(M4555="nvt",0,IF(O4555&gt;0,VLOOKUP(M4555,'3-Productie normen'!A:K,VLOOKUP(O4555,'3-Productie normen'!$B$34:$C$35,2,FALSE),FALSE)))</f>
        <v>0</v>
      </c>
      <c r="T4555" s="213">
        <f t="shared" si="260"/>
        <v>0</v>
      </c>
      <c r="U4555" s="572"/>
    </row>
    <row r="4556" spans="1:21" ht="14.15" customHeight="1">
      <c r="A4556" s="231">
        <v>4556</v>
      </c>
      <c r="B4556" s="262" t="s">
        <v>99</v>
      </c>
      <c r="C4556" s="208" t="s">
        <v>4034</v>
      </c>
      <c r="D4556" s="208" t="s">
        <v>3487</v>
      </c>
      <c r="E4556" s="208" t="s">
        <v>4048</v>
      </c>
      <c r="F4556" s="208" t="s">
        <v>176</v>
      </c>
      <c r="G4556" s="208" t="s">
        <v>377</v>
      </c>
      <c r="H4556" s="208" t="s">
        <v>2925</v>
      </c>
      <c r="I4556" s="200" t="s">
        <v>123</v>
      </c>
      <c r="J4556" s="208" t="s">
        <v>179</v>
      </c>
      <c r="K4556" s="208" t="s">
        <v>179</v>
      </c>
      <c r="L4556" s="208" t="s">
        <v>261</v>
      </c>
      <c r="M4556" s="199" t="s">
        <v>122</v>
      </c>
      <c r="N4556" s="201">
        <v>9.1999999999999993</v>
      </c>
      <c r="O4556" s="202" t="s">
        <v>81</v>
      </c>
      <c r="P4556" s="202"/>
      <c r="Q4556" s="203">
        <f t="shared" si="258"/>
        <v>0</v>
      </c>
      <c r="R4556" s="203">
        <f t="shared" si="259"/>
        <v>0</v>
      </c>
      <c r="S4556" s="213">
        <f>IF(M4556="nvt",0,IF(O4556&gt;0,VLOOKUP(M4556,'3-Productie normen'!A:K,VLOOKUP(O4556,'3-Productie normen'!$B$34:$C$35,2,FALSE),FALSE)))</f>
        <v>0</v>
      </c>
      <c r="T4556" s="213">
        <f t="shared" si="260"/>
        <v>0</v>
      </c>
      <c r="U4556" s="572"/>
    </row>
    <row r="4557" spans="1:21" ht="14.15" customHeight="1">
      <c r="A4557" s="231">
        <v>4557</v>
      </c>
      <c r="B4557" s="262" t="s">
        <v>99</v>
      </c>
      <c r="C4557" s="208" t="s">
        <v>4034</v>
      </c>
      <c r="D4557" s="208" t="s">
        <v>3487</v>
      </c>
      <c r="E4557" s="208" t="s">
        <v>4048</v>
      </c>
      <c r="F4557" s="208" t="s">
        <v>176</v>
      </c>
      <c r="G4557" s="208" t="s">
        <v>377</v>
      </c>
      <c r="H4557" s="208" t="s">
        <v>2926</v>
      </c>
      <c r="I4557" s="200" t="s">
        <v>123</v>
      </c>
      <c r="J4557" s="208" t="s">
        <v>179</v>
      </c>
      <c r="K4557" s="208" t="s">
        <v>179</v>
      </c>
      <c r="L4557" s="208" t="s">
        <v>261</v>
      </c>
      <c r="M4557" s="199" t="s">
        <v>122</v>
      </c>
      <c r="N4557" s="201">
        <v>9.1999999999999993</v>
      </c>
      <c r="O4557" s="202" t="s">
        <v>81</v>
      </c>
      <c r="P4557" s="202"/>
      <c r="Q4557" s="203">
        <f t="shared" si="258"/>
        <v>0</v>
      </c>
      <c r="R4557" s="203">
        <f t="shared" si="259"/>
        <v>0</v>
      </c>
      <c r="S4557" s="213">
        <f>IF(M4557="nvt",0,IF(O4557&gt;0,VLOOKUP(M4557,'3-Productie normen'!A:K,VLOOKUP(O4557,'3-Productie normen'!$B$34:$C$35,2,FALSE),FALSE)))</f>
        <v>0</v>
      </c>
      <c r="T4557" s="213">
        <f t="shared" si="260"/>
        <v>0</v>
      </c>
      <c r="U4557" s="572"/>
    </row>
    <row r="4558" spans="1:21" ht="14.15" customHeight="1">
      <c r="A4558" s="231">
        <v>4558</v>
      </c>
      <c r="B4558" s="262" t="s">
        <v>99</v>
      </c>
      <c r="C4558" s="208" t="s">
        <v>4034</v>
      </c>
      <c r="D4558" s="208" t="s">
        <v>3487</v>
      </c>
      <c r="E4558" s="208" t="s">
        <v>4048</v>
      </c>
      <c r="F4558" s="208" t="s">
        <v>176</v>
      </c>
      <c r="G4558" s="208" t="s">
        <v>377</v>
      </c>
      <c r="H4558" s="208" t="s">
        <v>2927</v>
      </c>
      <c r="I4558" s="200" t="s">
        <v>245</v>
      </c>
      <c r="J4558" s="208" t="s">
        <v>255</v>
      </c>
      <c r="K4558" s="208" t="s">
        <v>256</v>
      </c>
      <c r="L4558" s="208" t="s">
        <v>261</v>
      </c>
      <c r="M4558" s="199" t="s">
        <v>143</v>
      </c>
      <c r="N4558" s="201">
        <v>3.7949999999999999</v>
      </c>
      <c r="O4558" s="202"/>
      <c r="P4558" s="202"/>
      <c r="Q4558" s="203">
        <f t="shared" si="258"/>
        <v>0</v>
      </c>
      <c r="R4558" s="203">
        <f t="shared" si="259"/>
        <v>0</v>
      </c>
      <c r="S4558" s="213">
        <f>IF(M4558="nvt",0,IF(O4558&gt;0,VLOOKUP(M4558,'3-Productie normen'!A:K,VLOOKUP(O4558,'3-Productie normen'!$B$34:$C$35,2,FALSE),FALSE)))</f>
        <v>0</v>
      </c>
      <c r="T4558" s="213">
        <f t="shared" si="260"/>
        <v>0</v>
      </c>
      <c r="U4558" s="572"/>
    </row>
    <row r="4559" spans="1:21" ht="14.15" customHeight="1">
      <c r="A4559" s="231">
        <v>4559</v>
      </c>
      <c r="B4559" s="262" t="s">
        <v>99</v>
      </c>
      <c r="C4559" s="208" t="s">
        <v>4034</v>
      </c>
      <c r="D4559" s="208" t="s">
        <v>3487</v>
      </c>
      <c r="E4559" s="208" t="s">
        <v>4048</v>
      </c>
      <c r="F4559" s="208" t="s">
        <v>176</v>
      </c>
      <c r="G4559" s="208" t="s">
        <v>377</v>
      </c>
      <c r="H4559" s="208" t="s">
        <v>3648</v>
      </c>
      <c r="I4559" s="200" t="s">
        <v>143</v>
      </c>
      <c r="J4559" s="208" t="s">
        <v>255</v>
      </c>
      <c r="K4559" s="208" t="s">
        <v>256</v>
      </c>
      <c r="L4559" s="208" t="s">
        <v>387</v>
      </c>
      <c r="M4559" s="208" t="s">
        <v>143</v>
      </c>
      <c r="N4559" s="201">
        <v>2.9325000000000001</v>
      </c>
      <c r="O4559" s="202"/>
      <c r="P4559" s="202"/>
      <c r="Q4559" s="203">
        <f t="shared" si="258"/>
        <v>0</v>
      </c>
      <c r="R4559" s="203">
        <f t="shared" si="259"/>
        <v>0</v>
      </c>
      <c r="S4559" s="213">
        <f>IF(M4559="nvt",0,IF(O4559&gt;0,VLOOKUP(M4559,'3-Productie normen'!A:K,VLOOKUP(O4559,'3-Productie normen'!$B$34:$C$35,2,FALSE),FALSE)))</f>
        <v>0</v>
      </c>
      <c r="T4559" s="213">
        <f t="shared" si="260"/>
        <v>0</v>
      </c>
      <c r="U4559" s="572"/>
    </row>
    <row r="4560" spans="1:21" ht="14.15" customHeight="1">
      <c r="A4560" s="231">
        <v>4560</v>
      </c>
      <c r="B4560" s="262" t="s">
        <v>99</v>
      </c>
      <c r="C4560" s="208" t="s">
        <v>4034</v>
      </c>
      <c r="D4560" s="208" t="s">
        <v>3487</v>
      </c>
      <c r="E4560" s="208" t="s">
        <v>4048</v>
      </c>
      <c r="F4560" s="208" t="s">
        <v>176</v>
      </c>
      <c r="G4560" s="208" t="s">
        <v>377</v>
      </c>
      <c r="H4560" s="208" t="s">
        <v>2930</v>
      </c>
      <c r="I4560" s="200" t="s">
        <v>143</v>
      </c>
      <c r="J4560" s="208" t="s">
        <v>379</v>
      </c>
      <c r="K4560" s="208" t="s">
        <v>379</v>
      </c>
      <c r="L4560" s="208" t="s">
        <v>387</v>
      </c>
      <c r="M4560" s="208" t="s">
        <v>143</v>
      </c>
      <c r="N4560" s="201">
        <v>38.700000000000003</v>
      </c>
      <c r="O4560" s="202"/>
      <c r="P4560" s="202"/>
      <c r="Q4560" s="203">
        <f t="shared" si="258"/>
        <v>0</v>
      </c>
      <c r="R4560" s="203">
        <f t="shared" si="259"/>
        <v>0</v>
      </c>
      <c r="S4560" s="213">
        <f>IF(M4560="nvt",0,IF(O4560&gt;0,VLOOKUP(M4560,'3-Productie normen'!A:K,VLOOKUP(O4560,'3-Productie normen'!$B$34:$C$35,2,FALSE),FALSE)))</f>
        <v>0</v>
      </c>
      <c r="T4560" s="213">
        <f t="shared" si="260"/>
        <v>0</v>
      </c>
      <c r="U4560" s="572"/>
    </row>
    <row r="4561" spans="1:21" ht="14.15" customHeight="1">
      <c r="A4561" s="232">
        <v>4561</v>
      </c>
      <c r="B4561" s="262" t="s">
        <v>99</v>
      </c>
      <c r="C4561" s="208" t="s">
        <v>4034</v>
      </c>
      <c r="D4561" s="208" t="s">
        <v>3487</v>
      </c>
      <c r="E4561" s="208" t="s">
        <v>4048</v>
      </c>
      <c r="F4561" s="208" t="s">
        <v>176</v>
      </c>
      <c r="G4561" s="208" t="s">
        <v>377</v>
      </c>
      <c r="H4561" s="208" t="s">
        <v>2931</v>
      </c>
      <c r="I4561" s="200" t="s">
        <v>143</v>
      </c>
      <c r="J4561" s="208" t="s">
        <v>179</v>
      </c>
      <c r="K4561" s="208" t="s">
        <v>179</v>
      </c>
      <c r="L4561" s="208" t="s">
        <v>180</v>
      </c>
      <c r="M4561" s="208" t="s">
        <v>143</v>
      </c>
      <c r="N4561" s="201">
        <v>9.94</v>
      </c>
      <c r="O4561" s="202"/>
      <c r="P4561" s="202"/>
      <c r="Q4561" s="203">
        <f t="shared" si="258"/>
        <v>0</v>
      </c>
      <c r="R4561" s="203">
        <f t="shared" si="259"/>
        <v>0</v>
      </c>
      <c r="S4561" s="213">
        <f>IF(M4561="nvt",0,IF(O4561&gt;0,VLOOKUP(M4561,'3-Productie normen'!A:K,VLOOKUP(O4561,'3-Productie normen'!$B$34:$C$35,2,FALSE),FALSE)))</f>
        <v>0</v>
      </c>
      <c r="T4561" s="213">
        <f t="shared" si="260"/>
        <v>0</v>
      </c>
      <c r="U4561" s="572"/>
    </row>
    <row r="4562" spans="1:21" ht="14.15" customHeight="1">
      <c r="A4562" s="231">
        <v>4562</v>
      </c>
      <c r="B4562" s="262" t="s">
        <v>99</v>
      </c>
      <c r="C4562" s="208" t="s">
        <v>4034</v>
      </c>
      <c r="D4562" s="208" t="s">
        <v>3487</v>
      </c>
      <c r="E4562" s="208" t="s">
        <v>4048</v>
      </c>
      <c r="F4562" s="208" t="s">
        <v>176</v>
      </c>
      <c r="G4562" s="208" t="s">
        <v>377</v>
      </c>
      <c r="H4562" s="208" t="s">
        <v>4093</v>
      </c>
      <c r="I4562" s="200" t="s">
        <v>143</v>
      </c>
      <c r="J4562" s="208" t="s">
        <v>179</v>
      </c>
      <c r="K4562" s="208" t="s">
        <v>179</v>
      </c>
      <c r="L4562" s="208" t="s">
        <v>180</v>
      </c>
      <c r="M4562" s="208" t="s">
        <v>143</v>
      </c>
      <c r="N4562" s="201">
        <v>7.28</v>
      </c>
      <c r="O4562" s="202"/>
      <c r="P4562" s="202"/>
      <c r="Q4562" s="203">
        <f t="shared" si="258"/>
        <v>0</v>
      </c>
      <c r="R4562" s="203">
        <f t="shared" si="259"/>
        <v>0</v>
      </c>
      <c r="S4562" s="213">
        <f>IF(M4562="nvt",0,IF(O4562&gt;0,VLOOKUP(M4562,'3-Productie normen'!A:K,VLOOKUP(O4562,'3-Productie normen'!$B$34:$C$35,2,FALSE),FALSE)))</f>
        <v>0</v>
      </c>
      <c r="T4562" s="213">
        <f t="shared" si="260"/>
        <v>0</v>
      </c>
      <c r="U4562" s="572"/>
    </row>
    <row r="4563" spans="1:21" ht="14.15" customHeight="1">
      <c r="A4563" s="231">
        <v>4563</v>
      </c>
      <c r="B4563" s="262" t="s">
        <v>99</v>
      </c>
      <c r="C4563" s="208" t="s">
        <v>4034</v>
      </c>
      <c r="D4563" s="208" t="s">
        <v>3487</v>
      </c>
      <c r="E4563" s="208" t="s">
        <v>4048</v>
      </c>
      <c r="F4563" s="208" t="s">
        <v>176</v>
      </c>
      <c r="G4563" s="208" t="s">
        <v>377</v>
      </c>
      <c r="H4563" s="208" t="s">
        <v>4094</v>
      </c>
      <c r="I4563" s="200" t="s">
        <v>143</v>
      </c>
      <c r="J4563" s="208" t="s">
        <v>179</v>
      </c>
      <c r="K4563" s="208" t="s">
        <v>179</v>
      </c>
      <c r="L4563" s="208" t="s">
        <v>180</v>
      </c>
      <c r="M4563" s="208" t="s">
        <v>143</v>
      </c>
      <c r="N4563" s="201">
        <v>2.968</v>
      </c>
      <c r="O4563" s="202"/>
      <c r="P4563" s="202"/>
      <c r="Q4563" s="203">
        <f t="shared" si="258"/>
        <v>0</v>
      </c>
      <c r="R4563" s="203">
        <f t="shared" si="259"/>
        <v>0</v>
      </c>
      <c r="S4563" s="213">
        <f>IF(M4563="nvt",0,IF(O4563&gt;0,VLOOKUP(M4563,'3-Productie normen'!A:K,VLOOKUP(O4563,'3-Productie normen'!$B$34:$C$35,2,FALSE),FALSE)))</f>
        <v>0</v>
      </c>
      <c r="T4563" s="213">
        <f t="shared" si="260"/>
        <v>0</v>
      </c>
      <c r="U4563" s="572"/>
    </row>
    <row r="4564" spans="1:21" ht="14.15" customHeight="1">
      <c r="A4564" s="231">
        <v>4564</v>
      </c>
      <c r="B4564" s="262" t="s">
        <v>99</v>
      </c>
      <c r="C4564" s="208" t="s">
        <v>4034</v>
      </c>
      <c r="D4564" s="208" t="s">
        <v>3487</v>
      </c>
      <c r="E4564" s="208" t="s">
        <v>4048</v>
      </c>
      <c r="F4564" s="208" t="s">
        <v>176</v>
      </c>
      <c r="G4564" s="208" t="s">
        <v>377</v>
      </c>
      <c r="H4564" s="208" t="s">
        <v>2932</v>
      </c>
      <c r="I4564" s="200" t="s">
        <v>143</v>
      </c>
      <c r="J4564" s="208" t="s">
        <v>379</v>
      </c>
      <c r="K4564" s="208" t="s">
        <v>379</v>
      </c>
      <c r="L4564" s="208" t="s">
        <v>180</v>
      </c>
      <c r="M4564" s="208" t="s">
        <v>143</v>
      </c>
      <c r="N4564" s="201">
        <v>43.15</v>
      </c>
      <c r="O4564" s="202"/>
      <c r="P4564" s="202"/>
      <c r="Q4564" s="203">
        <f t="shared" si="258"/>
        <v>0</v>
      </c>
      <c r="R4564" s="203">
        <f t="shared" si="259"/>
        <v>0</v>
      </c>
      <c r="S4564" s="213">
        <f>IF(M4564="nvt",0,IF(O4564&gt;0,VLOOKUP(M4564,'3-Productie normen'!A:K,VLOOKUP(O4564,'3-Productie normen'!$B$34:$C$35,2,FALSE),FALSE)))</f>
        <v>0</v>
      </c>
      <c r="T4564" s="213">
        <f t="shared" si="260"/>
        <v>0</v>
      </c>
      <c r="U4564" s="572"/>
    </row>
    <row r="4565" spans="1:21" ht="14.15" customHeight="1">
      <c r="A4565" s="231">
        <v>4565</v>
      </c>
      <c r="B4565" s="262" t="s">
        <v>99</v>
      </c>
      <c r="C4565" s="208" t="s">
        <v>4034</v>
      </c>
      <c r="D4565" s="208" t="s">
        <v>3487</v>
      </c>
      <c r="E4565" s="208" t="s">
        <v>4048</v>
      </c>
      <c r="F4565" s="208" t="s">
        <v>176</v>
      </c>
      <c r="G4565" s="208" t="s">
        <v>377</v>
      </c>
      <c r="H4565" s="208" t="s">
        <v>2933</v>
      </c>
      <c r="I4565" s="200" t="s">
        <v>143</v>
      </c>
      <c r="J4565" s="208" t="s">
        <v>179</v>
      </c>
      <c r="K4565" s="208" t="s">
        <v>179</v>
      </c>
      <c r="L4565" s="208" t="s">
        <v>180</v>
      </c>
      <c r="M4565" s="208" t="s">
        <v>143</v>
      </c>
      <c r="N4565" s="201">
        <v>7.5625</v>
      </c>
      <c r="O4565" s="202"/>
      <c r="P4565" s="202"/>
      <c r="Q4565" s="203">
        <f t="shared" si="258"/>
        <v>0</v>
      </c>
      <c r="R4565" s="203">
        <f t="shared" si="259"/>
        <v>0</v>
      </c>
      <c r="S4565" s="213">
        <f>IF(M4565="nvt",0,IF(O4565&gt;0,VLOOKUP(M4565,'3-Productie normen'!A:K,VLOOKUP(O4565,'3-Productie normen'!$B$34:$C$35,2,FALSE),FALSE)))</f>
        <v>0</v>
      </c>
      <c r="T4565" s="213">
        <f t="shared" si="260"/>
        <v>0</v>
      </c>
      <c r="U4565" s="572"/>
    </row>
    <row r="4566" spans="1:21" ht="14.15" customHeight="1">
      <c r="A4566" s="231">
        <v>4566</v>
      </c>
      <c r="B4566" s="262" t="s">
        <v>99</v>
      </c>
      <c r="C4566" s="208" t="s">
        <v>4034</v>
      </c>
      <c r="D4566" s="208" t="s">
        <v>3487</v>
      </c>
      <c r="E4566" s="208" t="s">
        <v>4048</v>
      </c>
      <c r="F4566" s="208" t="s">
        <v>176</v>
      </c>
      <c r="G4566" s="208" t="s">
        <v>377</v>
      </c>
      <c r="H4566" s="208" t="s">
        <v>2934</v>
      </c>
      <c r="I4566" s="200" t="s">
        <v>143</v>
      </c>
      <c r="J4566" s="208" t="s">
        <v>379</v>
      </c>
      <c r="K4566" s="208" t="s">
        <v>379</v>
      </c>
      <c r="L4566" s="208" t="s">
        <v>180</v>
      </c>
      <c r="M4566" s="208" t="s">
        <v>143</v>
      </c>
      <c r="N4566" s="201">
        <v>9.35</v>
      </c>
      <c r="O4566" s="202"/>
      <c r="P4566" s="202"/>
      <c r="Q4566" s="203">
        <f t="shared" si="258"/>
        <v>0</v>
      </c>
      <c r="R4566" s="203">
        <f t="shared" si="259"/>
        <v>0</v>
      </c>
      <c r="S4566" s="213">
        <f>IF(M4566="nvt",0,IF(O4566&gt;0,VLOOKUP(M4566,'3-Productie normen'!A:K,VLOOKUP(O4566,'3-Productie normen'!$B$34:$C$35,2,FALSE),FALSE)))</f>
        <v>0</v>
      </c>
      <c r="T4566" s="213">
        <f t="shared" si="260"/>
        <v>0</v>
      </c>
      <c r="U4566" s="572"/>
    </row>
    <row r="4567" spans="1:21" ht="14.15" customHeight="1">
      <c r="A4567" s="231">
        <v>4567</v>
      </c>
      <c r="B4567" s="262" t="s">
        <v>99</v>
      </c>
      <c r="C4567" s="208" t="s">
        <v>4034</v>
      </c>
      <c r="D4567" s="208" t="s">
        <v>3487</v>
      </c>
      <c r="E4567" s="208" t="s">
        <v>4048</v>
      </c>
      <c r="F4567" s="208" t="s">
        <v>176</v>
      </c>
      <c r="G4567" s="208" t="s">
        <v>377</v>
      </c>
      <c r="H4567" s="208" t="s">
        <v>2935</v>
      </c>
      <c r="I4567" s="200" t="s">
        <v>143</v>
      </c>
      <c r="J4567" s="208" t="s">
        <v>255</v>
      </c>
      <c r="K4567" s="208" t="s">
        <v>566</v>
      </c>
      <c r="L4567" s="208" t="s">
        <v>180</v>
      </c>
      <c r="M4567" s="208" t="s">
        <v>143</v>
      </c>
      <c r="N4567" s="201">
        <v>8.8000000000000007</v>
      </c>
      <c r="O4567" s="202"/>
      <c r="P4567" s="202"/>
      <c r="Q4567" s="203">
        <f t="shared" si="258"/>
        <v>0</v>
      </c>
      <c r="R4567" s="203">
        <f t="shared" si="259"/>
        <v>0</v>
      </c>
      <c r="S4567" s="213">
        <f>IF(M4567="nvt",0,IF(O4567&gt;0,VLOOKUP(M4567,'3-Productie normen'!A:K,VLOOKUP(O4567,'3-Productie normen'!$B$34:$C$35,2,FALSE),FALSE)))</f>
        <v>0</v>
      </c>
      <c r="T4567" s="213">
        <f t="shared" si="260"/>
        <v>0</v>
      </c>
      <c r="U4567" s="572"/>
    </row>
    <row r="4568" spans="1:21" ht="14.15" customHeight="1">
      <c r="A4568" s="231">
        <v>4568</v>
      </c>
      <c r="B4568" s="262" t="s">
        <v>99</v>
      </c>
      <c r="C4568" s="208" t="s">
        <v>4034</v>
      </c>
      <c r="D4568" s="208" t="s">
        <v>3487</v>
      </c>
      <c r="E4568" s="208" t="s">
        <v>4048</v>
      </c>
      <c r="F4568" s="208" t="s">
        <v>176</v>
      </c>
      <c r="G4568" s="208" t="s">
        <v>377</v>
      </c>
      <c r="H4568" s="208" t="s">
        <v>4095</v>
      </c>
      <c r="I4568" s="200" t="s">
        <v>125</v>
      </c>
      <c r="J4568" s="208" t="s">
        <v>222</v>
      </c>
      <c r="K4568" s="208" t="s">
        <v>279</v>
      </c>
      <c r="L4568" s="208" t="s">
        <v>387</v>
      </c>
      <c r="M4568" s="199" t="s">
        <v>129</v>
      </c>
      <c r="N4568" s="201">
        <v>56.475900000000003</v>
      </c>
      <c r="O4568" s="202" t="s">
        <v>81</v>
      </c>
      <c r="P4568" s="202"/>
      <c r="Q4568" s="203">
        <f t="shared" si="258"/>
        <v>0</v>
      </c>
      <c r="R4568" s="203">
        <f t="shared" si="259"/>
        <v>0</v>
      </c>
      <c r="S4568" s="213">
        <f>IF(M4568="nvt",0,IF(O4568&gt;0,VLOOKUP(M4568,'3-Productie normen'!A:K,VLOOKUP(O4568,'3-Productie normen'!$B$34:$C$35,2,FALSE),FALSE)))</f>
        <v>0</v>
      </c>
      <c r="T4568" s="213">
        <f t="shared" si="260"/>
        <v>0</v>
      </c>
      <c r="U4568" s="572"/>
    </row>
    <row r="4569" spans="1:21" ht="14.15" customHeight="1">
      <c r="A4569" s="232">
        <v>4569</v>
      </c>
      <c r="B4569" s="262" t="s">
        <v>99</v>
      </c>
      <c r="C4569" s="208" t="s">
        <v>4034</v>
      </c>
      <c r="D4569" s="208" t="s">
        <v>3487</v>
      </c>
      <c r="E4569" s="208" t="s">
        <v>4048</v>
      </c>
      <c r="F4569" s="208" t="s">
        <v>176</v>
      </c>
      <c r="G4569" s="208" t="s">
        <v>377</v>
      </c>
      <c r="H4569" s="208" t="s">
        <v>2939</v>
      </c>
      <c r="I4569" s="200" t="s">
        <v>143</v>
      </c>
      <c r="J4569" s="208" t="s">
        <v>255</v>
      </c>
      <c r="K4569" s="208" t="s">
        <v>256</v>
      </c>
      <c r="L4569" s="208" t="s">
        <v>180</v>
      </c>
      <c r="M4569" s="208" t="s">
        <v>143</v>
      </c>
      <c r="N4569" s="201">
        <v>9.68</v>
      </c>
      <c r="O4569" s="202"/>
      <c r="P4569" s="202"/>
      <c r="Q4569" s="203">
        <f t="shared" si="258"/>
        <v>0</v>
      </c>
      <c r="R4569" s="203">
        <f t="shared" si="259"/>
        <v>0</v>
      </c>
      <c r="S4569" s="213">
        <f>IF(M4569="nvt",0,IF(O4569&gt;0,VLOOKUP(M4569,'3-Productie normen'!A:K,VLOOKUP(O4569,'3-Productie normen'!$B$34:$C$35,2,FALSE),FALSE)))</f>
        <v>0</v>
      </c>
      <c r="T4569" s="213">
        <f t="shared" si="260"/>
        <v>0</v>
      </c>
      <c r="U4569" s="572"/>
    </row>
    <row r="4570" spans="1:21" ht="14.15" customHeight="1">
      <c r="A4570" s="231">
        <v>4570</v>
      </c>
      <c r="B4570" s="262" t="s">
        <v>99</v>
      </c>
      <c r="C4570" s="208" t="s">
        <v>4034</v>
      </c>
      <c r="D4570" s="208" t="s">
        <v>3487</v>
      </c>
      <c r="E4570" s="208" t="s">
        <v>4048</v>
      </c>
      <c r="F4570" s="208" t="s">
        <v>176</v>
      </c>
      <c r="G4570" s="208" t="s">
        <v>377</v>
      </c>
      <c r="H4570" s="208" t="s">
        <v>2940</v>
      </c>
      <c r="I4570" s="200" t="s">
        <v>143</v>
      </c>
      <c r="J4570" s="208" t="s">
        <v>209</v>
      </c>
      <c r="K4570" s="208" t="s">
        <v>215</v>
      </c>
      <c r="L4570" s="208" t="s">
        <v>398</v>
      </c>
      <c r="M4570" s="208" t="s">
        <v>143</v>
      </c>
      <c r="N4570" s="201">
        <v>1.26</v>
      </c>
      <c r="O4570" s="202"/>
      <c r="P4570" s="202"/>
      <c r="Q4570" s="203">
        <f t="shared" si="258"/>
        <v>0</v>
      </c>
      <c r="R4570" s="203">
        <f t="shared" si="259"/>
        <v>0</v>
      </c>
      <c r="S4570" s="213">
        <f>IF(M4570="nvt",0,IF(O4570&gt;0,VLOOKUP(M4570,'3-Productie normen'!A:K,VLOOKUP(O4570,'3-Productie normen'!$B$34:$C$35,2,FALSE),FALSE)))</f>
        <v>0</v>
      </c>
      <c r="T4570" s="213">
        <f t="shared" si="260"/>
        <v>0</v>
      </c>
      <c r="U4570" s="572"/>
    </row>
    <row r="4571" spans="1:21" ht="14.15" customHeight="1">
      <c r="A4571" s="231">
        <v>4571</v>
      </c>
      <c r="B4571" s="262" t="s">
        <v>99</v>
      </c>
      <c r="C4571" s="208" t="s">
        <v>4034</v>
      </c>
      <c r="D4571" s="208" t="s">
        <v>3487</v>
      </c>
      <c r="E4571" s="208" t="s">
        <v>4048</v>
      </c>
      <c r="F4571" s="208" t="s">
        <v>176</v>
      </c>
      <c r="G4571" s="208" t="s">
        <v>377</v>
      </c>
      <c r="H4571" s="208" t="s">
        <v>2941</v>
      </c>
      <c r="I4571" s="200" t="s">
        <v>123</v>
      </c>
      <c r="J4571" s="208" t="s">
        <v>179</v>
      </c>
      <c r="K4571" s="208" t="s">
        <v>179</v>
      </c>
      <c r="L4571" s="208" t="s">
        <v>180</v>
      </c>
      <c r="M4571" s="199" t="s">
        <v>122</v>
      </c>
      <c r="N4571" s="201">
        <v>29.729299999999999</v>
      </c>
      <c r="O4571" s="202" t="s">
        <v>81</v>
      </c>
      <c r="P4571" s="202"/>
      <c r="Q4571" s="203">
        <f t="shared" si="258"/>
        <v>0</v>
      </c>
      <c r="R4571" s="203">
        <f t="shared" si="259"/>
        <v>0</v>
      </c>
      <c r="S4571" s="213">
        <f>IF(M4571="nvt",0,IF(O4571&gt;0,VLOOKUP(M4571,'3-Productie normen'!A:K,VLOOKUP(O4571,'3-Productie normen'!$B$34:$C$35,2,FALSE),FALSE)))</f>
        <v>0</v>
      </c>
      <c r="T4571" s="213">
        <f t="shared" si="260"/>
        <v>0</v>
      </c>
      <c r="U4571" s="572"/>
    </row>
    <row r="4572" spans="1:21" ht="14.15" customHeight="1">
      <c r="A4572" s="231">
        <v>4572</v>
      </c>
      <c r="B4572" s="262" t="s">
        <v>99</v>
      </c>
      <c r="C4572" s="208" t="s">
        <v>4034</v>
      </c>
      <c r="D4572" s="208" t="s">
        <v>3487</v>
      </c>
      <c r="E4572" s="208" t="s">
        <v>4048</v>
      </c>
      <c r="F4572" s="208" t="s">
        <v>176</v>
      </c>
      <c r="G4572" s="208" t="s">
        <v>377</v>
      </c>
      <c r="H4572" s="208" t="s">
        <v>4096</v>
      </c>
      <c r="I4572" s="200" t="s">
        <v>123</v>
      </c>
      <c r="J4572" s="208" t="s">
        <v>179</v>
      </c>
      <c r="K4572" s="208" t="s">
        <v>179</v>
      </c>
      <c r="L4572" s="208" t="s">
        <v>180</v>
      </c>
      <c r="M4572" s="199" t="s">
        <v>122</v>
      </c>
      <c r="N4572" s="201">
        <v>32.537500000000001</v>
      </c>
      <c r="O4572" s="202" t="s">
        <v>81</v>
      </c>
      <c r="P4572" s="202"/>
      <c r="Q4572" s="203">
        <f t="shared" si="258"/>
        <v>0</v>
      </c>
      <c r="R4572" s="203">
        <f t="shared" si="259"/>
        <v>0</v>
      </c>
      <c r="S4572" s="213">
        <f>IF(M4572="nvt",0,IF(O4572&gt;0,VLOOKUP(M4572,'3-Productie normen'!A:K,VLOOKUP(O4572,'3-Productie normen'!$B$34:$C$35,2,FALSE),FALSE)))</f>
        <v>0</v>
      </c>
      <c r="T4572" s="213">
        <f t="shared" si="260"/>
        <v>0</v>
      </c>
      <c r="U4572" s="572"/>
    </row>
    <row r="4573" spans="1:21" ht="14.15" customHeight="1">
      <c r="A4573" s="231">
        <v>4573</v>
      </c>
      <c r="B4573" s="262" t="s">
        <v>99</v>
      </c>
      <c r="C4573" s="208" t="s">
        <v>4034</v>
      </c>
      <c r="D4573" s="208" t="s">
        <v>3487</v>
      </c>
      <c r="E4573" s="208" t="s">
        <v>4048</v>
      </c>
      <c r="F4573" s="208" t="s">
        <v>176</v>
      </c>
      <c r="G4573" s="208" t="s">
        <v>377</v>
      </c>
      <c r="H4573" s="208" t="s">
        <v>4097</v>
      </c>
      <c r="I4573" s="200" t="s">
        <v>123</v>
      </c>
      <c r="J4573" s="208" t="s">
        <v>222</v>
      </c>
      <c r="K4573" s="208" t="s">
        <v>279</v>
      </c>
      <c r="L4573" s="208" t="s">
        <v>180</v>
      </c>
      <c r="M4573" s="199" t="s">
        <v>122</v>
      </c>
      <c r="N4573" s="201">
        <v>7.4695</v>
      </c>
      <c r="O4573" s="202" t="s">
        <v>81</v>
      </c>
      <c r="P4573" s="202"/>
      <c r="Q4573" s="203">
        <f t="shared" si="258"/>
        <v>0</v>
      </c>
      <c r="R4573" s="203">
        <f t="shared" si="259"/>
        <v>0</v>
      </c>
      <c r="S4573" s="213">
        <f>IF(M4573="nvt",0,IF(O4573&gt;0,VLOOKUP(M4573,'3-Productie normen'!A:K,VLOOKUP(O4573,'3-Productie normen'!$B$34:$C$35,2,FALSE),FALSE)))</f>
        <v>0</v>
      </c>
      <c r="T4573" s="213">
        <f t="shared" si="260"/>
        <v>0</v>
      </c>
      <c r="U4573" s="572"/>
    </row>
    <row r="4574" spans="1:21" ht="14.15" customHeight="1">
      <c r="A4574" s="231">
        <v>4574</v>
      </c>
      <c r="B4574" s="262" t="s">
        <v>99</v>
      </c>
      <c r="C4574" s="208" t="s">
        <v>4034</v>
      </c>
      <c r="D4574" s="208" t="s">
        <v>3487</v>
      </c>
      <c r="E4574" s="208" t="s">
        <v>4048</v>
      </c>
      <c r="F4574" s="208" t="s">
        <v>176</v>
      </c>
      <c r="G4574" s="208" t="s">
        <v>377</v>
      </c>
      <c r="H4574" s="208" t="s">
        <v>2942</v>
      </c>
      <c r="I4574" s="200" t="s">
        <v>123</v>
      </c>
      <c r="J4574" s="208" t="s">
        <v>179</v>
      </c>
      <c r="K4574" s="208" t="s">
        <v>179</v>
      </c>
      <c r="L4574" s="208" t="s">
        <v>180</v>
      </c>
      <c r="M4574" s="199" t="s">
        <v>122</v>
      </c>
      <c r="N4574" s="201">
        <v>11.505000000000001</v>
      </c>
      <c r="O4574" s="202" t="s">
        <v>81</v>
      </c>
      <c r="P4574" s="202"/>
      <c r="Q4574" s="203">
        <f t="shared" si="258"/>
        <v>0</v>
      </c>
      <c r="R4574" s="203">
        <f t="shared" si="259"/>
        <v>0</v>
      </c>
      <c r="S4574" s="213">
        <f>IF(M4574="nvt",0,IF(O4574&gt;0,VLOOKUP(M4574,'3-Productie normen'!A:K,VLOOKUP(O4574,'3-Productie normen'!$B$34:$C$35,2,FALSE),FALSE)))</f>
        <v>0</v>
      </c>
      <c r="T4574" s="213">
        <f t="shared" si="260"/>
        <v>0</v>
      </c>
      <c r="U4574" s="572"/>
    </row>
    <row r="4575" spans="1:21" ht="14.15" customHeight="1">
      <c r="A4575" s="231">
        <v>4575</v>
      </c>
      <c r="B4575" s="262" t="s">
        <v>99</v>
      </c>
      <c r="C4575" s="208" t="s">
        <v>4034</v>
      </c>
      <c r="D4575" s="208" t="s">
        <v>3487</v>
      </c>
      <c r="E4575" s="208" t="s">
        <v>4048</v>
      </c>
      <c r="F4575" s="208" t="s">
        <v>176</v>
      </c>
      <c r="G4575" s="208" t="s">
        <v>377</v>
      </c>
      <c r="H4575" s="208" t="s">
        <v>2943</v>
      </c>
      <c r="I4575" s="200" t="s">
        <v>123</v>
      </c>
      <c r="J4575" s="208" t="s">
        <v>179</v>
      </c>
      <c r="K4575" s="208" t="s">
        <v>179</v>
      </c>
      <c r="L4575" s="208" t="s">
        <v>180</v>
      </c>
      <c r="M4575" s="199" t="s">
        <v>122</v>
      </c>
      <c r="N4575" s="201">
        <v>12.09</v>
      </c>
      <c r="O4575" s="202" t="s">
        <v>81</v>
      </c>
      <c r="P4575" s="202"/>
      <c r="Q4575" s="203">
        <f t="shared" si="258"/>
        <v>0</v>
      </c>
      <c r="R4575" s="203">
        <f t="shared" si="259"/>
        <v>0</v>
      </c>
      <c r="S4575" s="213">
        <f>IF(M4575="nvt",0,IF(O4575&gt;0,VLOOKUP(M4575,'3-Productie normen'!A:K,VLOOKUP(O4575,'3-Productie normen'!$B$34:$C$35,2,FALSE),FALSE)))</f>
        <v>0</v>
      </c>
      <c r="T4575" s="213">
        <f t="shared" si="260"/>
        <v>0</v>
      </c>
      <c r="U4575" s="572"/>
    </row>
    <row r="4576" spans="1:21" ht="14.15" customHeight="1">
      <c r="A4576" s="231">
        <v>4576</v>
      </c>
      <c r="B4576" s="262" t="s">
        <v>99</v>
      </c>
      <c r="C4576" s="208" t="s">
        <v>4034</v>
      </c>
      <c r="D4576" s="208" t="s">
        <v>3487</v>
      </c>
      <c r="E4576" s="208" t="s">
        <v>4048</v>
      </c>
      <c r="F4576" s="208" t="s">
        <v>176</v>
      </c>
      <c r="G4576" s="208" t="s">
        <v>377</v>
      </c>
      <c r="H4576" s="208" t="s">
        <v>2944</v>
      </c>
      <c r="I4576" s="200" t="s">
        <v>127</v>
      </c>
      <c r="J4576" s="208" t="s">
        <v>379</v>
      </c>
      <c r="K4576" s="208" t="s">
        <v>640</v>
      </c>
      <c r="L4576" s="208" t="s">
        <v>180</v>
      </c>
      <c r="M4576" s="208" t="s">
        <v>128</v>
      </c>
      <c r="N4576" s="201">
        <v>7.41</v>
      </c>
      <c r="O4576" s="202">
        <v>255</v>
      </c>
      <c r="P4576" s="202"/>
      <c r="Q4576" s="203">
        <f t="shared" si="258"/>
        <v>0</v>
      </c>
      <c r="R4576" s="203">
        <f t="shared" si="259"/>
        <v>0</v>
      </c>
      <c r="S4576" s="213">
        <f>IF(M4576="nvt",0,IF(O4576&gt;0,VLOOKUP(M4576,'3-Productie normen'!A:K,VLOOKUP(O4576,'3-Productie normen'!$B$34:$C$35,2,FALSE),FALSE)))</f>
        <v>0</v>
      </c>
      <c r="T4576" s="213">
        <f t="shared" si="260"/>
        <v>0</v>
      </c>
      <c r="U4576" s="572"/>
    </row>
    <row r="4577" spans="1:21" ht="14.15" customHeight="1">
      <c r="A4577" s="232">
        <v>4577</v>
      </c>
      <c r="B4577" s="262" t="s">
        <v>99</v>
      </c>
      <c r="C4577" s="208" t="s">
        <v>4034</v>
      </c>
      <c r="D4577" s="208" t="s">
        <v>3487</v>
      </c>
      <c r="E4577" s="208" t="s">
        <v>4048</v>
      </c>
      <c r="F4577" s="208" t="s">
        <v>176</v>
      </c>
      <c r="G4577" s="208" t="s">
        <v>377</v>
      </c>
      <c r="H4577" s="208" t="s">
        <v>2945</v>
      </c>
      <c r="I4577" s="200" t="s">
        <v>127</v>
      </c>
      <c r="J4577" s="208" t="s">
        <v>379</v>
      </c>
      <c r="K4577" s="208" t="s">
        <v>379</v>
      </c>
      <c r="L4577" s="208" t="s">
        <v>180</v>
      </c>
      <c r="M4577" s="208" t="s">
        <v>128</v>
      </c>
      <c r="N4577" s="201">
        <v>74.099999999999994</v>
      </c>
      <c r="O4577" s="202">
        <v>255</v>
      </c>
      <c r="P4577" s="202"/>
      <c r="Q4577" s="203">
        <f t="shared" si="258"/>
        <v>0</v>
      </c>
      <c r="R4577" s="203">
        <f t="shared" si="259"/>
        <v>0</v>
      </c>
      <c r="S4577" s="213">
        <f>IF(M4577="nvt",0,IF(O4577&gt;0,VLOOKUP(M4577,'3-Productie normen'!A:K,VLOOKUP(O4577,'3-Productie normen'!$B$34:$C$35,2,FALSE),FALSE)))</f>
        <v>0</v>
      </c>
      <c r="T4577" s="213">
        <f t="shared" si="260"/>
        <v>0</v>
      </c>
      <c r="U4577" s="572"/>
    </row>
    <row r="4578" spans="1:21" ht="14.15" customHeight="1">
      <c r="A4578" s="231">
        <v>4578</v>
      </c>
      <c r="B4578" s="262" t="s">
        <v>99</v>
      </c>
      <c r="C4578" s="208" t="s">
        <v>4034</v>
      </c>
      <c r="D4578" s="208" t="s">
        <v>3487</v>
      </c>
      <c r="E4578" s="208" t="s">
        <v>4048</v>
      </c>
      <c r="F4578" s="208" t="s">
        <v>176</v>
      </c>
      <c r="G4578" s="208" t="s">
        <v>377</v>
      </c>
      <c r="H4578" s="208" t="s">
        <v>2946</v>
      </c>
      <c r="I4578" s="200" t="s">
        <v>123</v>
      </c>
      <c r="J4578" s="208" t="s">
        <v>179</v>
      </c>
      <c r="K4578" s="208" t="s">
        <v>179</v>
      </c>
      <c r="L4578" s="208" t="s">
        <v>180</v>
      </c>
      <c r="M4578" s="199" t="s">
        <v>122</v>
      </c>
      <c r="N4578" s="201">
        <v>11.505000000000001</v>
      </c>
      <c r="O4578" s="202" t="s">
        <v>81</v>
      </c>
      <c r="P4578" s="202"/>
      <c r="Q4578" s="203">
        <f t="shared" si="258"/>
        <v>0</v>
      </c>
      <c r="R4578" s="203">
        <f t="shared" si="259"/>
        <v>0</v>
      </c>
      <c r="S4578" s="213">
        <f>IF(M4578="nvt",0,IF(O4578&gt;0,VLOOKUP(M4578,'3-Productie normen'!A:K,VLOOKUP(O4578,'3-Productie normen'!$B$34:$C$35,2,FALSE),FALSE)))</f>
        <v>0</v>
      </c>
      <c r="T4578" s="213">
        <f t="shared" si="260"/>
        <v>0</v>
      </c>
      <c r="U4578" s="572"/>
    </row>
    <row r="4579" spans="1:21" ht="14.15" customHeight="1">
      <c r="A4579" s="231">
        <v>4579</v>
      </c>
      <c r="B4579" s="262" t="s">
        <v>99</v>
      </c>
      <c r="C4579" s="208" t="s">
        <v>4034</v>
      </c>
      <c r="D4579" s="208" t="s">
        <v>3487</v>
      </c>
      <c r="E4579" s="208" t="s">
        <v>4048</v>
      </c>
      <c r="F4579" s="208" t="s">
        <v>176</v>
      </c>
      <c r="G4579" s="208" t="s">
        <v>377</v>
      </c>
      <c r="H4579" s="208" t="s">
        <v>2947</v>
      </c>
      <c r="I4579" s="200" t="s">
        <v>123</v>
      </c>
      <c r="J4579" s="208" t="s">
        <v>179</v>
      </c>
      <c r="K4579" s="208" t="s">
        <v>179</v>
      </c>
      <c r="L4579" s="208" t="s">
        <v>180</v>
      </c>
      <c r="M4579" s="199" t="s">
        <v>122</v>
      </c>
      <c r="N4579" s="201">
        <v>15.19</v>
      </c>
      <c r="O4579" s="202" t="s">
        <v>81</v>
      </c>
      <c r="P4579" s="202"/>
      <c r="Q4579" s="203">
        <f t="shared" si="258"/>
        <v>0</v>
      </c>
      <c r="R4579" s="203">
        <f t="shared" si="259"/>
        <v>0</v>
      </c>
      <c r="S4579" s="213">
        <f>IF(M4579="nvt",0,IF(O4579&gt;0,VLOOKUP(M4579,'3-Productie normen'!A:K,VLOOKUP(O4579,'3-Productie normen'!$B$34:$C$35,2,FALSE),FALSE)))</f>
        <v>0</v>
      </c>
      <c r="T4579" s="213">
        <f t="shared" si="260"/>
        <v>0</v>
      </c>
      <c r="U4579" s="572"/>
    </row>
    <row r="4580" spans="1:21" ht="14.15" customHeight="1">
      <c r="A4580" s="231">
        <v>4580</v>
      </c>
      <c r="B4580" s="262" t="s">
        <v>99</v>
      </c>
      <c r="C4580" s="208" t="s">
        <v>4034</v>
      </c>
      <c r="D4580" s="208" t="s">
        <v>3487</v>
      </c>
      <c r="E4580" s="208" t="s">
        <v>4048</v>
      </c>
      <c r="F4580" s="208" t="s">
        <v>176</v>
      </c>
      <c r="G4580" s="208" t="s">
        <v>377</v>
      </c>
      <c r="H4580" s="208" t="s">
        <v>2949</v>
      </c>
      <c r="I4580" s="200" t="s">
        <v>143</v>
      </c>
      <c r="J4580" s="208" t="s">
        <v>255</v>
      </c>
      <c r="K4580" s="208" t="s">
        <v>566</v>
      </c>
      <c r="L4580" s="208" t="s">
        <v>180</v>
      </c>
      <c r="M4580" s="208" t="s">
        <v>143</v>
      </c>
      <c r="N4580" s="201">
        <v>4.2750000000000004</v>
      </c>
      <c r="O4580" s="202"/>
      <c r="P4580" s="202"/>
      <c r="Q4580" s="203">
        <f t="shared" si="258"/>
        <v>0</v>
      </c>
      <c r="R4580" s="203">
        <f t="shared" si="259"/>
        <v>0</v>
      </c>
      <c r="S4580" s="213">
        <f>IF(M4580="nvt",0,IF(O4580&gt;0,VLOOKUP(M4580,'3-Productie normen'!A:K,VLOOKUP(O4580,'3-Productie normen'!$B$34:$C$35,2,FALSE),FALSE)))</f>
        <v>0</v>
      </c>
      <c r="T4580" s="213">
        <f t="shared" si="260"/>
        <v>0</v>
      </c>
      <c r="U4580" s="572"/>
    </row>
    <row r="4581" spans="1:21" ht="14.15" customHeight="1">
      <c r="A4581" s="231">
        <v>4581</v>
      </c>
      <c r="B4581" s="262" t="s">
        <v>99</v>
      </c>
      <c r="C4581" s="208" t="s">
        <v>4034</v>
      </c>
      <c r="D4581" s="208" t="s">
        <v>3487</v>
      </c>
      <c r="E4581" s="208" t="s">
        <v>4048</v>
      </c>
      <c r="F4581" s="208" t="s">
        <v>176</v>
      </c>
      <c r="G4581" s="208" t="s">
        <v>377</v>
      </c>
      <c r="H4581" s="208" t="s">
        <v>2950</v>
      </c>
      <c r="I4581" s="200" t="s">
        <v>127</v>
      </c>
      <c r="J4581" s="208" t="s">
        <v>379</v>
      </c>
      <c r="K4581" s="208" t="s">
        <v>379</v>
      </c>
      <c r="L4581" s="208" t="s">
        <v>180</v>
      </c>
      <c r="M4581" s="208" t="s">
        <v>128</v>
      </c>
      <c r="N4581" s="201">
        <v>74.099999999999994</v>
      </c>
      <c r="O4581" s="202">
        <v>255</v>
      </c>
      <c r="P4581" s="202"/>
      <c r="Q4581" s="203">
        <f t="shared" si="258"/>
        <v>0</v>
      </c>
      <c r="R4581" s="203">
        <f t="shared" si="259"/>
        <v>0</v>
      </c>
      <c r="S4581" s="213">
        <f>IF(M4581="nvt",0,IF(O4581&gt;0,VLOOKUP(M4581,'3-Productie normen'!A:K,VLOOKUP(O4581,'3-Productie normen'!$B$34:$C$35,2,FALSE),FALSE)))</f>
        <v>0</v>
      </c>
      <c r="T4581" s="213">
        <f t="shared" si="260"/>
        <v>0</v>
      </c>
      <c r="U4581" s="572"/>
    </row>
    <row r="4582" spans="1:21" ht="14.15" customHeight="1">
      <c r="A4582" s="231">
        <v>4582</v>
      </c>
      <c r="B4582" s="262" t="s">
        <v>99</v>
      </c>
      <c r="C4582" s="208" t="s">
        <v>4034</v>
      </c>
      <c r="D4582" s="208" t="s">
        <v>3487</v>
      </c>
      <c r="E4582" s="208" t="s">
        <v>4048</v>
      </c>
      <c r="F4582" s="208" t="s">
        <v>176</v>
      </c>
      <c r="G4582" s="208" t="s">
        <v>377</v>
      </c>
      <c r="H4582" s="208" t="s">
        <v>2951</v>
      </c>
      <c r="I4582" s="200" t="s">
        <v>123</v>
      </c>
      <c r="J4582" s="208" t="s">
        <v>179</v>
      </c>
      <c r="K4582" s="208" t="s">
        <v>179</v>
      </c>
      <c r="L4582" s="208" t="s">
        <v>180</v>
      </c>
      <c r="M4582" s="199" t="s">
        <v>122</v>
      </c>
      <c r="N4582" s="201">
        <v>11.505000000000001</v>
      </c>
      <c r="O4582" s="202" t="s">
        <v>81</v>
      </c>
      <c r="P4582" s="202"/>
      <c r="Q4582" s="203">
        <f t="shared" si="258"/>
        <v>0</v>
      </c>
      <c r="R4582" s="203">
        <f t="shared" si="259"/>
        <v>0</v>
      </c>
      <c r="S4582" s="213">
        <f>IF(M4582="nvt",0,IF(O4582&gt;0,VLOOKUP(M4582,'3-Productie normen'!A:K,VLOOKUP(O4582,'3-Productie normen'!$B$34:$C$35,2,FALSE),FALSE)))</f>
        <v>0</v>
      </c>
      <c r="T4582" s="213">
        <f t="shared" si="260"/>
        <v>0</v>
      </c>
      <c r="U4582" s="572"/>
    </row>
    <row r="4583" spans="1:21" ht="14.15" customHeight="1">
      <c r="A4583" s="231">
        <v>4583</v>
      </c>
      <c r="B4583" s="262" t="s">
        <v>99</v>
      </c>
      <c r="C4583" s="208" t="s">
        <v>4034</v>
      </c>
      <c r="D4583" s="208" t="s">
        <v>3487</v>
      </c>
      <c r="E4583" s="208" t="s">
        <v>4048</v>
      </c>
      <c r="F4583" s="208" t="s">
        <v>176</v>
      </c>
      <c r="G4583" s="208" t="s">
        <v>377</v>
      </c>
      <c r="H4583" s="208" t="s">
        <v>2952</v>
      </c>
      <c r="I4583" s="200" t="s">
        <v>123</v>
      </c>
      <c r="J4583" s="208" t="s">
        <v>179</v>
      </c>
      <c r="K4583" s="208" t="s">
        <v>179</v>
      </c>
      <c r="L4583" s="208" t="s">
        <v>180</v>
      </c>
      <c r="M4583" s="199" t="s">
        <v>122</v>
      </c>
      <c r="N4583" s="201">
        <v>12.09</v>
      </c>
      <c r="O4583" s="202" t="s">
        <v>81</v>
      </c>
      <c r="P4583" s="202"/>
      <c r="Q4583" s="203">
        <f t="shared" si="258"/>
        <v>0</v>
      </c>
      <c r="R4583" s="203">
        <f t="shared" si="259"/>
        <v>0</v>
      </c>
      <c r="S4583" s="213">
        <f>IF(M4583="nvt",0,IF(O4583&gt;0,VLOOKUP(M4583,'3-Productie normen'!A:K,VLOOKUP(O4583,'3-Productie normen'!$B$34:$C$35,2,FALSE),FALSE)))</f>
        <v>0</v>
      </c>
      <c r="T4583" s="213">
        <f t="shared" si="260"/>
        <v>0</v>
      </c>
      <c r="U4583" s="572"/>
    </row>
    <row r="4584" spans="1:21" ht="14.15" customHeight="1">
      <c r="A4584" s="231">
        <v>4584</v>
      </c>
      <c r="B4584" s="262" t="s">
        <v>99</v>
      </c>
      <c r="C4584" s="208" t="s">
        <v>4034</v>
      </c>
      <c r="D4584" s="208" t="s">
        <v>3487</v>
      </c>
      <c r="E4584" s="208" t="s">
        <v>4048</v>
      </c>
      <c r="F4584" s="208" t="s">
        <v>176</v>
      </c>
      <c r="G4584" s="208" t="s">
        <v>377</v>
      </c>
      <c r="H4584" s="208" t="s">
        <v>2954</v>
      </c>
      <c r="I4584" s="200" t="s">
        <v>143</v>
      </c>
      <c r="J4584" s="208" t="s">
        <v>255</v>
      </c>
      <c r="K4584" s="208" t="s">
        <v>256</v>
      </c>
      <c r="L4584" s="208" t="s">
        <v>180</v>
      </c>
      <c r="M4584" s="208" t="s">
        <v>143</v>
      </c>
      <c r="N4584" s="201">
        <v>7.41</v>
      </c>
      <c r="O4584" s="202"/>
      <c r="P4584" s="202"/>
      <c r="Q4584" s="203">
        <f t="shared" si="258"/>
        <v>0</v>
      </c>
      <c r="R4584" s="203">
        <f t="shared" si="259"/>
        <v>0</v>
      </c>
      <c r="S4584" s="213">
        <f>IF(M4584="nvt",0,IF(O4584&gt;0,VLOOKUP(M4584,'3-Productie normen'!A:K,VLOOKUP(O4584,'3-Productie normen'!$B$34:$C$35,2,FALSE),FALSE)))</f>
        <v>0</v>
      </c>
      <c r="T4584" s="213">
        <f t="shared" si="260"/>
        <v>0</v>
      </c>
      <c r="U4584" s="572"/>
    </row>
    <row r="4585" spans="1:21" ht="14.15" customHeight="1">
      <c r="A4585" s="232">
        <v>4585</v>
      </c>
      <c r="B4585" s="262" t="s">
        <v>99</v>
      </c>
      <c r="C4585" s="208" t="s">
        <v>4034</v>
      </c>
      <c r="D4585" s="208" t="s">
        <v>3487</v>
      </c>
      <c r="E4585" s="208" t="s">
        <v>4048</v>
      </c>
      <c r="F4585" s="208" t="s">
        <v>176</v>
      </c>
      <c r="G4585" s="208" t="s">
        <v>377</v>
      </c>
      <c r="H4585" s="208" t="s">
        <v>4098</v>
      </c>
      <c r="I4585" s="200" t="s">
        <v>127</v>
      </c>
      <c r="J4585" s="208" t="s">
        <v>379</v>
      </c>
      <c r="K4585" s="208" t="s">
        <v>640</v>
      </c>
      <c r="L4585" s="208" t="s">
        <v>180</v>
      </c>
      <c r="M4585" s="208" t="s">
        <v>128</v>
      </c>
      <c r="N4585" s="201">
        <v>46.242399999999996</v>
      </c>
      <c r="O4585" s="202">
        <v>255</v>
      </c>
      <c r="P4585" s="202"/>
      <c r="Q4585" s="203">
        <f t="shared" si="258"/>
        <v>0</v>
      </c>
      <c r="R4585" s="203">
        <f t="shared" si="259"/>
        <v>0</v>
      </c>
      <c r="S4585" s="213">
        <f>IF(M4585="nvt",0,IF(O4585&gt;0,VLOOKUP(M4585,'3-Productie normen'!A:K,VLOOKUP(O4585,'3-Productie normen'!$B$34:$C$35,2,FALSE),FALSE)))</f>
        <v>0</v>
      </c>
      <c r="T4585" s="213">
        <f t="shared" si="260"/>
        <v>0</v>
      </c>
      <c r="U4585" s="572"/>
    </row>
    <row r="4586" spans="1:21" ht="14.15" customHeight="1">
      <c r="A4586" s="231">
        <v>4586</v>
      </c>
      <c r="B4586" s="262" t="s">
        <v>99</v>
      </c>
      <c r="C4586" s="208" t="s">
        <v>4034</v>
      </c>
      <c r="D4586" s="208" t="s">
        <v>3487</v>
      </c>
      <c r="E4586" s="208" t="s">
        <v>4048</v>
      </c>
      <c r="F4586" s="208" t="s">
        <v>176</v>
      </c>
      <c r="G4586" s="208" t="s">
        <v>377</v>
      </c>
      <c r="H4586" s="208" t="s">
        <v>2955</v>
      </c>
      <c r="I4586" s="200" t="s">
        <v>123</v>
      </c>
      <c r="J4586" s="208" t="s">
        <v>179</v>
      </c>
      <c r="K4586" s="208" t="s">
        <v>179</v>
      </c>
      <c r="L4586" s="208" t="s">
        <v>180</v>
      </c>
      <c r="M4586" s="199" t="s">
        <v>122</v>
      </c>
      <c r="N4586" s="201">
        <v>9.3074999999999992</v>
      </c>
      <c r="O4586" s="202" t="s">
        <v>81</v>
      </c>
      <c r="P4586" s="202"/>
      <c r="Q4586" s="203">
        <f t="shared" si="258"/>
        <v>0</v>
      </c>
      <c r="R4586" s="203">
        <f t="shared" si="259"/>
        <v>0</v>
      </c>
      <c r="S4586" s="213">
        <f>IF(M4586="nvt",0,IF(O4586&gt;0,VLOOKUP(M4586,'3-Productie normen'!A:K,VLOOKUP(O4586,'3-Productie normen'!$B$34:$C$35,2,FALSE),FALSE)))</f>
        <v>0</v>
      </c>
      <c r="T4586" s="213">
        <f t="shared" si="260"/>
        <v>0</v>
      </c>
      <c r="U4586" s="572"/>
    </row>
    <row r="4587" spans="1:21" ht="14.15" customHeight="1">
      <c r="A4587" s="231">
        <v>4587</v>
      </c>
      <c r="B4587" s="262" t="s">
        <v>99</v>
      </c>
      <c r="C4587" s="208" t="s">
        <v>4034</v>
      </c>
      <c r="D4587" s="208" t="s">
        <v>3487</v>
      </c>
      <c r="E4587" s="208" t="s">
        <v>4048</v>
      </c>
      <c r="F4587" s="208" t="s">
        <v>176</v>
      </c>
      <c r="G4587" s="208" t="s">
        <v>377</v>
      </c>
      <c r="H4587" s="208" t="s">
        <v>4099</v>
      </c>
      <c r="I4587" s="200" t="s">
        <v>123</v>
      </c>
      <c r="J4587" s="208" t="s">
        <v>179</v>
      </c>
      <c r="K4587" s="208" t="s">
        <v>179</v>
      </c>
      <c r="L4587" s="208" t="s">
        <v>180</v>
      </c>
      <c r="M4587" s="199" t="s">
        <v>122</v>
      </c>
      <c r="N4587" s="201">
        <v>17.628499999999999</v>
      </c>
      <c r="O4587" s="202" t="s">
        <v>81</v>
      </c>
      <c r="P4587" s="202"/>
      <c r="Q4587" s="203">
        <f t="shared" si="258"/>
        <v>0</v>
      </c>
      <c r="R4587" s="203">
        <f t="shared" si="259"/>
        <v>0</v>
      </c>
      <c r="S4587" s="213">
        <f>IF(M4587="nvt",0,IF(O4587&gt;0,VLOOKUP(M4587,'3-Productie normen'!A:K,VLOOKUP(O4587,'3-Productie normen'!$B$34:$C$35,2,FALSE),FALSE)))</f>
        <v>0</v>
      </c>
      <c r="T4587" s="213">
        <f t="shared" si="260"/>
        <v>0</v>
      </c>
      <c r="U4587" s="572"/>
    </row>
    <row r="4588" spans="1:21" ht="14.15" customHeight="1">
      <c r="A4588" s="231">
        <v>4588</v>
      </c>
      <c r="B4588" s="262" t="s">
        <v>99</v>
      </c>
      <c r="C4588" s="208" t="s">
        <v>4034</v>
      </c>
      <c r="D4588" s="208" t="s">
        <v>3487</v>
      </c>
      <c r="E4588" s="208" t="s">
        <v>4048</v>
      </c>
      <c r="F4588" s="208" t="s">
        <v>176</v>
      </c>
      <c r="G4588" s="208" t="s">
        <v>377</v>
      </c>
      <c r="H4588" s="208" t="s">
        <v>2956</v>
      </c>
      <c r="I4588" s="200" t="s">
        <v>123</v>
      </c>
      <c r="J4588" s="208" t="s">
        <v>179</v>
      </c>
      <c r="K4588" s="208" t="s">
        <v>1240</v>
      </c>
      <c r="L4588" s="208" t="s">
        <v>180</v>
      </c>
      <c r="M4588" s="199" t="s">
        <v>122</v>
      </c>
      <c r="N4588" s="201">
        <v>12.102499999999999</v>
      </c>
      <c r="O4588" s="202" t="s">
        <v>81</v>
      </c>
      <c r="P4588" s="202"/>
      <c r="Q4588" s="203">
        <f t="shared" si="258"/>
        <v>0</v>
      </c>
      <c r="R4588" s="203">
        <f t="shared" si="259"/>
        <v>0</v>
      </c>
      <c r="S4588" s="213">
        <f>IF(M4588="nvt",0,IF(O4588&gt;0,VLOOKUP(M4588,'3-Productie normen'!A:K,VLOOKUP(O4588,'3-Productie normen'!$B$34:$C$35,2,FALSE),FALSE)))</f>
        <v>0</v>
      </c>
      <c r="T4588" s="213">
        <f t="shared" si="260"/>
        <v>0</v>
      </c>
      <c r="U4588" s="572"/>
    </row>
    <row r="4589" spans="1:21" ht="14.15" customHeight="1">
      <c r="A4589" s="231">
        <v>4589</v>
      </c>
      <c r="B4589" s="262" t="s">
        <v>99</v>
      </c>
      <c r="C4589" s="208" t="s">
        <v>4034</v>
      </c>
      <c r="D4589" s="208" t="s">
        <v>3487</v>
      </c>
      <c r="E4589" s="208" t="s">
        <v>4048</v>
      </c>
      <c r="F4589" s="208" t="s">
        <v>176</v>
      </c>
      <c r="G4589" s="208" t="s">
        <v>377</v>
      </c>
      <c r="H4589" s="208" t="s">
        <v>4100</v>
      </c>
      <c r="I4589" s="200" t="s">
        <v>130</v>
      </c>
      <c r="J4589" s="208" t="s">
        <v>222</v>
      </c>
      <c r="K4589" s="208" t="s">
        <v>279</v>
      </c>
      <c r="L4589" s="208" t="s">
        <v>387</v>
      </c>
      <c r="M4589" s="208" t="s">
        <v>140</v>
      </c>
      <c r="N4589" s="201">
        <v>7.875</v>
      </c>
      <c r="O4589" s="202" t="s">
        <v>81</v>
      </c>
      <c r="P4589" s="202"/>
      <c r="Q4589" s="203">
        <f t="shared" si="258"/>
        <v>0</v>
      </c>
      <c r="R4589" s="203">
        <f t="shared" si="259"/>
        <v>0</v>
      </c>
      <c r="S4589" s="213">
        <f>IF(M4589="nvt",0,IF(O4589&gt;0,VLOOKUP(M4589,'3-Productie normen'!A:K,VLOOKUP(O4589,'3-Productie normen'!$B$34:$C$35,2,FALSE),FALSE)))</f>
        <v>0</v>
      </c>
      <c r="T4589" s="213">
        <f t="shared" si="260"/>
        <v>0</v>
      </c>
      <c r="U4589" s="572"/>
    </row>
    <row r="4590" spans="1:21" ht="14.15" customHeight="1">
      <c r="A4590" s="231">
        <v>4590</v>
      </c>
      <c r="B4590" s="262" t="s">
        <v>99</v>
      </c>
      <c r="C4590" s="208" t="s">
        <v>4034</v>
      </c>
      <c r="D4590" s="208" t="s">
        <v>3487</v>
      </c>
      <c r="E4590" s="208" t="s">
        <v>4048</v>
      </c>
      <c r="F4590" s="208" t="s">
        <v>176</v>
      </c>
      <c r="G4590" s="208" t="s">
        <v>377</v>
      </c>
      <c r="H4590" s="208" t="s">
        <v>2959</v>
      </c>
      <c r="I4590" s="200" t="s">
        <v>143</v>
      </c>
      <c r="J4590" s="208" t="s">
        <v>379</v>
      </c>
      <c r="K4590" s="208" t="s">
        <v>380</v>
      </c>
      <c r="L4590" s="208" t="s">
        <v>387</v>
      </c>
      <c r="M4590" s="208" t="s">
        <v>143</v>
      </c>
      <c r="N4590" s="201">
        <v>55.457500000000003</v>
      </c>
      <c r="O4590" s="202"/>
      <c r="P4590" s="202"/>
      <c r="Q4590" s="203">
        <f t="shared" si="258"/>
        <v>0</v>
      </c>
      <c r="R4590" s="203">
        <f t="shared" si="259"/>
        <v>0</v>
      </c>
      <c r="S4590" s="213">
        <f>IF(M4590="nvt",0,IF(O4590&gt;0,VLOOKUP(M4590,'3-Productie normen'!A:K,VLOOKUP(O4590,'3-Productie normen'!$B$34:$C$35,2,FALSE),FALSE)))</f>
        <v>0</v>
      </c>
      <c r="T4590" s="213">
        <f t="shared" si="260"/>
        <v>0</v>
      </c>
      <c r="U4590" s="572"/>
    </row>
    <row r="4591" spans="1:21" ht="14.15" customHeight="1">
      <c r="A4591" s="231">
        <v>4591</v>
      </c>
      <c r="B4591" s="262" t="s">
        <v>99</v>
      </c>
      <c r="C4591" s="208" t="s">
        <v>4034</v>
      </c>
      <c r="D4591" s="208" t="s">
        <v>3487</v>
      </c>
      <c r="E4591" s="208" t="s">
        <v>4048</v>
      </c>
      <c r="F4591" s="208" t="s">
        <v>176</v>
      </c>
      <c r="G4591" s="208" t="s">
        <v>377</v>
      </c>
      <c r="H4591" s="208" t="s">
        <v>4101</v>
      </c>
      <c r="I4591" s="200" t="s">
        <v>143</v>
      </c>
      <c r="J4591" s="208" t="s">
        <v>379</v>
      </c>
      <c r="K4591" s="208" t="s">
        <v>380</v>
      </c>
      <c r="L4591" s="208" t="s">
        <v>180</v>
      </c>
      <c r="M4591" s="208" t="s">
        <v>143</v>
      </c>
      <c r="N4591" s="201">
        <v>29.2667</v>
      </c>
      <c r="O4591" s="202"/>
      <c r="P4591" s="202"/>
      <c r="Q4591" s="203">
        <f t="shared" si="258"/>
        <v>0</v>
      </c>
      <c r="R4591" s="203">
        <f t="shared" si="259"/>
        <v>0</v>
      </c>
      <c r="S4591" s="213">
        <f>IF(M4591="nvt",0,IF(O4591&gt;0,VLOOKUP(M4591,'3-Productie normen'!A:K,VLOOKUP(O4591,'3-Productie normen'!$B$34:$C$35,2,FALSE),FALSE)))</f>
        <v>0</v>
      </c>
      <c r="T4591" s="213">
        <f t="shared" si="260"/>
        <v>0</v>
      </c>
      <c r="U4591" s="572"/>
    </row>
    <row r="4592" spans="1:21" ht="14.15" customHeight="1">
      <c r="A4592" s="231">
        <v>4592</v>
      </c>
      <c r="B4592" s="262" t="s">
        <v>99</v>
      </c>
      <c r="C4592" s="208" t="s">
        <v>4034</v>
      </c>
      <c r="D4592" s="208" t="s">
        <v>3487</v>
      </c>
      <c r="E4592" s="208" t="s">
        <v>4048</v>
      </c>
      <c r="F4592" s="208" t="s">
        <v>176</v>
      </c>
      <c r="G4592" s="208" t="s">
        <v>377</v>
      </c>
      <c r="H4592" s="208" t="s">
        <v>4102</v>
      </c>
      <c r="I4592" s="200" t="s">
        <v>143</v>
      </c>
      <c r="J4592" s="208" t="s">
        <v>255</v>
      </c>
      <c r="K4592" s="208" t="s">
        <v>256</v>
      </c>
      <c r="L4592" s="208" t="s">
        <v>387</v>
      </c>
      <c r="M4592" s="208" t="s">
        <v>143</v>
      </c>
      <c r="N4592" s="201">
        <v>12.425000000000001</v>
      </c>
      <c r="O4592" s="202"/>
      <c r="P4592" s="202"/>
      <c r="Q4592" s="203">
        <f t="shared" si="258"/>
        <v>0</v>
      </c>
      <c r="R4592" s="203">
        <f t="shared" si="259"/>
        <v>0</v>
      </c>
      <c r="S4592" s="213">
        <f>IF(M4592="nvt",0,IF(O4592&gt;0,VLOOKUP(M4592,'3-Productie normen'!A:K,VLOOKUP(O4592,'3-Productie normen'!$B$34:$C$35,2,FALSE),FALSE)))</f>
        <v>0</v>
      </c>
      <c r="T4592" s="213">
        <f t="shared" si="260"/>
        <v>0</v>
      </c>
      <c r="U4592" s="572"/>
    </row>
    <row r="4593" spans="1:21" ht="14.15" customHeight="1">
      <c r="A4593" s="232">
        <v>4593</v>
      </c>
      <c r="B4593" s="262" t="s">
        <v>99</v>
      </c>
      <c r="C4593" s="208" t="s">
        <v>4034</v>
      </c>
      <c r="D4593" s="208" t="s">
        <v>3487</v>
      </c>
      <c r="E4593" s="208" t="s">
        <v>4048</v>
      </c>
      <c r="F4593" s="208" t="s">
        <v>176</v>
      </c>
      <c r="G4593" s="208" t="s">
        <v>377</v>
      </c>
      <c r="H4593" s="208" t="s">
        <v>2960</v>
      </c>
      <c r="I4593" s="200" t="s">
        <v>143</v>
      </c>
      <c r="J4593" s="208" t="s">
        <v>255</v>
      </c>
      <c r="K4593" s="208" t="s">
        <v>256</v>
      </c>
      <c r="L4593" s="208" t="s">
        <v>387</v>
      </c>
      <c r="M4593" s="208" t="s">
        <v>143</v>
      </c>
      <c r="N4593" s="201">
        <v>14.1</v>
      </c>
      <c r="O4593" s="202"/>
      <c r="P4593" s="202"/>
      <c r="Q4593" s="203">
        <f t="shared" si="258"/>
        <v>0</v>
      </c>
      <c r="R4593" s="203">
        <f t="shared" si="259"/>
        <v>0</v>
      </c>
      <c r="S4593" s="213">
        <f>IF(M4593="nvt",0,IF(O4593&gt;0,VLOOKUP(M4593,'3-Productie normen'!A:K,VLOOKUP(O4593,'3-Productie normen'!$B$34:$C$35,2,FALSE),FALSE)))</f>
        <v>0</v>
      </c>
      <c r="T4593" s="213">
        <f t="shared" si="260"/>
        <v>0</v>
      </c>
      <c r="U4593" s="572"/>
    </row>
    <row r="4594" spans="1:21" ht="14.15" customHeight="1">
      <c r="A4594" s="231">
        <v>4594</v>
      </c>
      <c r="B4594" s="262" t="s">
        <v>99</v>
      </c>
      <c r="C4594" s="208" t="s">
        <v>4034</v>
      </c>
      <c r="D4594" s="208" t="s">
        <v>3487</v>
      </c>
      <c r="E4594" s="208" t="s">
        <v>4048</v>
      </c>
      <c r="F4594" s="208" t="s">
        <v>176</v>
      </c>
      <c r="G4594" s="208" t="s">
        <v>377</v>
      </c>
      <c r="H4594" s="208" t="s">
        <v>4103</v>
      </c>
      <c r="I4594" s="200" t="s">
        <v>143</v>
      </c>
      <c r="J4594" s="208" t="s">
        <v>179</v>
      </c>
      <c r="K4594" s="208" t="s">
        <v>235</v>
      </c>
      <c r="L4594" s="208" t="s">
        <v>180</v>
      </c>
      <c r="M4594" s="208" t="s">
        <v>143</v>
      </c>
      <c r="N4594" s="201">
        <v>5.0293999999999999</v>
      </c>
      <c r="O4594" s="202"/>
      <c r="P4594" s="202"/>
      <c r="Q4594" s="203">
        <f t="shared" si="258"/>
        <v>0</v>
      </c>
      <c r="R4594" s="203">
        <f t="shared" si="259"/>
        <v>0</v>
      </c>
      <c r="S4594" s="213">
        <f>IF(M4594="nvt",0,IF(O4594&gt;0,VLOOKUP(M4594,'3-Productie normen'!A:K,VLOOKUP(O4594,'3-Productie normen'!$B$34:$C$35,2,FALSE),FALSE)))</f>
        <v>0</v>
      </c>
      <c r="T4594" s="213">
        <f t="shared" si="260"/>
        <v>0</v>
      </c>
      <c r="U4594" s="572"/>
    </row>
    <row r="4595" spans="1:21" ht="14.15" customHeight="1">
      <c r="A4595" s="231">
        <v>4595</v>
      </c>
      <c r="B4595" s="262" t="s">
        <v>99</v>
      </c>
      <c r="C4595" s="208" t="s">
        <v>4034</v>
      </c>
      <c r="D4595" s="208" t="s">
        <v>3487</v>
      </c>
      <c r="E4595" s="208" t="s">
        <v>4048</v>
      </c>
      <c r="F4595" s="208" t="s">
        <v>176</v>
      </c>
      <c r="G4595" s="208" t="s">
        <v>377</v>
      </c>
      <c r="H4595" s="208" t="s">
        <v>4104</v>
      </c>
      <c r="I4595" s="200" t="s">
        <v>143</v>
      </c>
      <c r="J4595" s="208" t="s">
        <v>379</v>
      </c>
      <c r="K4595" s="208" t="s">
        <v>380</v>
      </c>
      <c r="L4595" s="208" t="s">
        <v>387</v>
      </c>
      <c r="M4595" s="208" t="s">
        <v>143</v>
      </c>
      <c r="N4595" s="201">
        <v>32.8125</v>
      </c>
      <c r="O4595" s="202"/>
      <c r="P4595" s="202"/>
      <c r="Q4595" s="203">
        <f t="shared" si="258"/>
        <v>0</v>
      </c>
      <c r="R4595" s="203">
        <f t="shared" si="259"/>
        <v>0</v>
      </c>
      <c r="S4595" s="213">
        <f>IF(M4595="nvt",0,IF(O4595&gt;0,VLOOKUP(M4595,'3-Productie normen'!A:K,VLOOKUP(O4595,'3-Productie normen'!$B$34:$C$35,2,FALSE),FALSE)))</f>
        <v>0</v>
      </c>
      <c r="T4595" s="213">
        <f t="shared" si="260"/>
        <v>0</v>
      </c>
      <c r="U4595" s="572"/>
    </row>
    <row r="4596" spans="1:21" ht="14.15" customHeight="1">
      <c r="A4596" s="231">
        <v>4596</v>
      </c>
      <c r="B4596" s="262" t="s">
        <v>99</v>
      </c>
      <c r="C4596" s="208" t="s">
        <v>4034</v>
      </c>
      <c r="D4596" s="208" t="s">
        <v>3487</v>
      </c>
      <c r="E4596" s="208" t="s">
        <v>4048</v>
      </c>
      <c r="F4596" s="208" t="s">
        <v>176</v>
      </c>
      <c r="G4596" s="208" t="s">
        <v>377</v>
      </c>
      <c r="H4596" s="208" t="s">
        <v>4105</v>
      </c>
      <c r="I4596" s="200" t="s">
        <v>143</v>
      </c>
      <c r="J4596" s="208" t="s">
        <v>209</v>
      </c>
      <c r="K4596" s="208" t="s">
        <v>213</v>
      </c>
      <c r="L4596" s="208" t="s">
        <v>387</v>
      </c>
      <c r="M4596" s="208" t="s">
        <v>143</v>
      </c>
      <c r="N4596" s="201">
        <v>11.5352</v>
      </c>
      <c r="O4596" s="202"/>
      <c r="P4596" s="202"/>
      <c r="Q4596" s="203">
        <f t="shared" si="258"/>
        <v>0</v>
      </c>
      <c r="R4596" s="203">
        <f t="shared" si="259"/>
        <v>0</v>
      </c>
      <c r="S4596" s="213">
        <f>IF(M4596="nvt",0,IF(O4596&gt;0,VLOOKUP(M4596,'3-Productie normen'!A:K,VLOOKUP(O4596,'3-Productie normen'!$B$34:$C$35,2,FALSE),FALSE)))</f>
        <v>0</v>
      </c>
      <c r="T4596" s="213">
        <f t="shared" si="260"/>
        <v>0</v>
      </c>
      <c r="U4596" s="572"/>
    </row>
    <row r="4597" spans="1:21" ht="14.15" customHeight="1">
      <c r="A4597" s="231">
        <v>4597</v>
      </c>
      <c r="B4597" s="262" t="s">
        <v>99</v>
      </c>
      <c r="C4597" s="208" t="s">
        <v>4034</v>
      </c>
      <c r="D4597" s="208" t="s">
        <v>3487</v>
      </c>
      <c r="E4597" s="208" t="s">
        <v>4048</v>
      </c>
      <c r="F4597" s="208" t="s">
        <v>176</v>
      </c>
      <c r="G4597" s="208" t="s">
        <v>377</v>
      </c>
      <c r="H4597" s="208" t="s">
        <v>4106</v>
      </c>
      <c r="I4597" s="200" t="s">
        <v>125</v>
      </c>
      <c r="J4597" s="208" t="s">
        <v>222</v>
      </c>
      <c r="K4597" s="208" t="s">
        <v>279</v>
      </c>
      <c r="L4597" s="208" t="s">
        <v>387</v>
      </c>
      <c r="M4597" s="199" t="s">
        <v>129</v>
      </c>
      <c r="N4597" s="201">
        <v>99.864699999999999</v>
      </c>
      <c r="O4597" s="202" t="s">
        <v>81</v>
      </c>
      <c r="P4597" s="202"/>
      <c r="Q4597" s="203">
        <f t="shared" si="258"/>
        <v>0</v>
      </c>
      <c r="R4597" s="203">
        <f t="shared" si="259"/>
        <v>0</v>
      </c>
      <c r="S4597" s="213">
        <f>IF(M4597="nvt",0,IF(O4597&gt;0,VLOOKUP(M4597,'3-Productie normen'!A:K,VLOOKUP(O4597,'3-Productie normen'!$B$34:$C$35,2,FALSE),FALSE)))</f>
        <v>0</v>
      </c>
      <c r="T4597" s="213">
        <f t="shared" si="260"/>
        <v>0</v>
      </c>
      <c r="U4597" s="572"/>
    </row>
    <row r="4598" spans="1:21" ht="14.15" customHeight="1">
      <c r="A4598" s="231">
        <v>4598</v>
      </c>
      <c r="B4598" s="262" t="s">
        <v>99</v>
      </c>
      <c r="C4598" s="208" t="s">
        <v>4034</v>
      </c>
      <c r="D4598" s="208" t="s">
        <v>3487</v>
      </c>
      <c r="E4598" s="208" t="s">
        <v>4048</v>
      </c>
      <c r="F4598" s="208" t="s">
        <v>176</v>
      </c>
      <c r="G4598" s="208" t="s">
        <v>377</v>
      </c>
      <c r="H4598" s="208" t="s">
        <v>4107</v>
      </c>
      <c r="I4598" s="200" t="s">
        <v>125</v>
      </c>
      <c r="J4598" s="208" t="s">
        <v>222</v>
      </c>
      <c r="K4598" s="208" t="s">
        <v>279</v>
      </c>
      <c r="L4598" s="208" t="s">
        <v>387</v>
      </c>
      <c r="M4598" s="199" t="s">
        <v>129</v>
      </c>
      <c r="N4598" s="201">
        <v>9.2888000000000002</v>
      </c>
      <c r="O4598" s="202" t="s">
        <v>81</v>
      </c>
      <c r="P4598" s="202"/>
      <c r="Q4598" s="203">
        <f t="shared" si="258"/>
        <v>0</v>
      </c>
      <c r="R4598" s="203">
        <f t="shared" si="259"/>
        <v>0</v>
      </c>
      <c r="S4598" s="213">
        <f>IF(M4598="nvt",0,IF(O4598&gt;0,VLOOKUP(M4598,'3-Productie normen'!A:K,VLOOKUP(O4598,'3-Productie normen'!$B$34:$C$35,2,FALSE),FALSE)))</f>
        <v>0</v>
      </c>
      <c r="T4598" s="213">
        <f t="shared" si="260"/>
        <v>0</v>
      </c>
      <c r="U4598" s="572"/>
    </row>
    <row r="4599" spans="1:21" ht="14.15" customHeight="1">
      <c r="A4599" s="231">
        <v>4599</v>
      </c>
      <c r="B4599" s="262" t="s">
        <v>99</v>
      </c>
      <c r="C4599" s="208" t="s">
        <v>4034</v>
      </c>
      <c r="D4599" s="208" t="s">
        <v>3487</v>
      </c>
      <c r="E4599" s="208" t="s">
        <v>4048</v>
      </c>
      <c r="F4599" s="208" t="s">
        <v>176</v>
      </c>
      <c r="G4599" s="208" t="s">
        <v>377</v>
      </c>
      <c r="H4599" s="208" t="s">
        <v>4108</v>
      </c>
      <c r="I4599" s="200" t="s">
        <v>133</v>
      </c>
      <c r="J4599" s="208" t="s">
        <v>222</v>
      </c>
      <c r="K4599" s="208" t="s">
        <v>223</v>
      </c>
      <c r="L4599" s="208" t="s">
        <v>387</v>
      </c>
      <c r="M4599" s="208" t="s">
        <v>138</v>
      </c>
      <c r="N4599" s="201">
        <v>4.298</v>
      </c>
      <c r="O4599" s="202" t="s">
        <v>81</v>
      </c>
      <c r="P4599" s="202"/>
      <c r="Q4599" s="203">
        <f t="shared" si="258"/>
        <v>0</v>
      </c>
      <c r="R4599" s="203">
        <f t="shared" si="259"/>
        <v>0</v>
      </c>
      <c r="S4599" s="213">
        <f>IF(M4599="nvt",0,IF(O4599&gt;0,VLOOKUP(M4599,'3-Productie normen'!A:K,VLOOKUP(O4599,'3-Productie normen'!$B$34:$C$35,2,FALSE),FALSE)))</f>
        <v>0</v>
      </c>
      <c r="T4599" s="213">
        <f t="shared" si="260"/>
        <v>0</v>
      </c>
      <c r="U4599" s="572"/>
    </row>
    <row r="4600" spans="1:21" ht="14.15" customHeight="1">
      <c r="A4600" s="231">
        <v>4600</v>
      </c>
      <c r="B4600" s="262" t="s">
        <v>99</v>
      </c>
      <c r="C4600" s="208" t="s">
        <v>4034</v>
      </c>
      <c r="D4600" s="208" t="s">
        <v>3487</v>
      </c>
      <c r="E4600" s="208" t="s">
        <v>4048</v>
      </c>
      <c r="F4600" s="208" t="s">
        <v>176</v>
      </c>
      <c r="G4600" s="208" t="s">
        <v>377</v>
      </c>
      <c r="H4600" s="208" t="s">
        <v>4109</v>
      </c>
      <c r="I4600" s="200" t="s">
        <v>133</v>
      </c>
      <c r="J4600" s="208" t="s">
        <v>222</v>
      </c>
      <c r="K4600" s="208" t="s">
        <v>223</v>
      </c>
      <c r="L4600" s="208" t="s">
        <v>387</v>
      </c>
      <c r="M4600" s="208" t="s">
        <v>138</v>
      </c>
      <c r="N4600" s="201">
        <v>1.4225999999999999</v>
      </c>
      <c r="O4600" s="202" t="s">
        <v>81</v>
      </c>
      <c r="P4600" s="202"/>
      <c r="Q4600" s="203">
        <f t="shared" si="258"/>
        <v>0</v>
      </c>
      <c r="R4600" s="203">
        <f t="shared" si="259"/>
        <v>0</v>
      </c>
      <c r="S4600" s="213">
        <f>IF(M4600="nvt",0,IF(O4600&gt;0,VLOOKUP(M4600,'3-Productie normen'!A:K,VLOOKUP(O4600,'3-Productie normen'!$B$34:$C$35,2,FALSE),FALSE)))</f>
        <v>0</v>
      </c>
      <c r="T4600" s="213">
        <f t="shared" si="260"/>
        <v>0</v>
      </c>
      <c r="U4600" s="572"/>
    </row>
    <row r="4601" spans="1:21" ht="14.15" customHeight="1">
      <c r="A4601" s="232">
        <v>4601</v>
      </c>
      <c r="B4601" s="262" t="s">
        <v>99</v>
      </c>
      <c r="C4601" s="208" t="s">
        <v>4034</v>
      </c>
      <c r="D4601" s="208" t="s">
        <v>3487</v>
      </c>
      <c r="E4601" s="208" t="s">
        <v>4048</v>
      </c>
      <c r="F4601" s="208" t="s">
        <v>176</v>
      </c>
      <c r="G4601" s="208" t="s">
        <v>377</v>
      </c>
      <c r="H4601" s="208" t="s">
        <v>4110</v>
      </c>
      <c r="I4601" s="200" t="s">
        <v>133</v>
      </c>
      <c r="J4601" s="208" t="s">
        <v>222</v>
      </c>
      <c r="K4601" s="208" t="s">
        <v>223</v>
      </c>
      <c r="L4601" s="208" t="s">
        <v>387</v>
      </c>
      <c r="M4601" s="225" t="s">
        <v>139</v>
      </c>
      <c r="N4601" s="201">
        <v>3.7437999999999998</v>
      </c>
      <c r="O4601" s="202" t="s">
        <v>81</v>
      </c>
      <c r="P4601" s="202" t="s">
        <v>81</v>
      </c>
      <c r="Q4601" s="203">
        <f t="shared" si="258"/>
        <v>0</v>
      </c>
      <c r="R4601" s="203">
        <f t="shared" si="259"/>
        <v>0</v>
      </c>
      <c r="S4601" s="213">
        <f>IF(M4601="nvt",0,IF(O4601&gt;0,VLOOKUP(M4601,'3-Productie normen'!A:K,VLOOKUP(O4601,'3-Productie normen'!$B$34:$C$35,2,FALSE),FALSE)))</f>
        <v>0</v>
      </c>
      <c r="T4601" s="213">
        <f t="shared" si="260"/>
        <v>0</v>
      </c>
      <c r="U4601" s="572"/>
    </row>
    <row r="4602" spans="1:21" ht="14.15" customHeight="1">
      <c r="A4602" s="231">
        <v>4602</v>
      </c>
      <c r="B4602" s="262" t="s">
        <v>99</v>
      </c>
      <c r="C4602" s="208" t="s">
        <v>4034</v>
      </c>
      <c r="D4602" s="208" t="s">
        <v>3487</v>
      </c>
      <c r="E4602" s="208" t="s">
        <v>4048</v>
      </c>
      <c r="F4602" s="208" t="s">
        <v>176</v>
      </c>
      <c r="G4602" s="208" t="s">
        <v>377</v>
      </c>
      <c r="H4602" s="208" t="s">
        <v>4111</v>
      </c>
      <c r="I4602" s="200" t="s">
        <v>133</v>
      </c>
      <c r="J4602" s="208" t="s">
        <v>222</v>
      </c>
      <c r="K4602" s="208" t="s">
        <v>223</v>
      </c>
      <c r="L4602" s="208" t="s">
        <v>387</v>
      </c>
      <c r="M4602" s="208" t="s">
        <v>138</v>
      </c>
      <c r="N4602" s="201">
        <v>2.4194999999999998</v>
      </c>
      <c r="O4602" s="202" t="s">
        <v>81</v>
      </c>
      <c r="P4602" s="202"/>
      <c r="Q4602" s="203">
        <f t="shared" ref="Q4602:Q4665" si="261">IF(O4602="nvt",0,IF(O4602&gt;0,S4602*N4602,0))</f>
        <v>0</v>
      </c>
      <c r="R4602" s="203">
        <f t="shared" ref="R4602:R4665" si="262">IF(P4602&gt;0,T4602*N4602,0)</f>
        <v>0</v>
      </c>
      <c r="S4602" s="213">
        <f>IF(M4602="nvt",0,IF(O4602&gt;0,VLOOKUP(M4602,'3-Productie normen'!A:K,VLOOKUP(O4602,'3-Productie normen'!$B$34:$C$35,2,FALSE),FALSE)))</f>
        <v>0</v>
      </c>
      <c r="T4602" s="213">
        <f t="shared" ref="T4602:T4665" si="263">IF(P4602&gt;0,S4602*$T$8,0)</f>
        <v>0</v>
      </c>
      <c r="U4602" s="572"/>
    </row>
    <row r="4603" spans="1:21" ht="14.15" customHeight="1">
      <c r="A4603" s="231">
        <v>4603</v>
      </c>
      <c r="B4603" s="262" t="s">
        <v>99</v>
      </c>
      <c r="C4603" s="208" t="s">
        <v>4034</v>
      </c>
      <c r="D4603" s="208" t="s">
        <v>3487</v>
      </c>
      <c r="E4603" s="208" t="s">
        <v>4048</v>
      </c>
      <c r="F4603" s="208" t="s">
        <v>176</v>
      </c>
      <c r="G4603" s="208" t="s">
        <v>377</v>
      </c>
      <c r="H4603" s="208" t="s">
        <v>4112</v>
      </c>
      <c r="I4603" s="200" t="s">
        <v>133</v>
      </c>
      <c r="J4603" s="208" t="s">
        <v>222</v>
      </c>
      <c r="K4603" s="208" t="s">
        <v>223</v>
      </c>
      <c r="L4603" s="208" t="s">
        <v>387</v>
      </c>
      <c r="M4603" s="208" t="s">
        <v>138</v>
      </c>
      <c r="N4603" s="201">
        <v>2.2328999999999999</v>
      </c>
      <c r="O4603" s="202" t="s">
        <v>81</v>
      </c>
      <c r="P4603" s="202"/>
      <c r="Q4603" s="203">
        <f t="shared" si="261"/>
        <v>0</v>
      </c>
      <c r="R4603" s="203">
        <f t="shared" si="262"/>
        <v>0</v>
      </c>
      <c r="S4603" s="213">
        <f>IF(M4603="nvt",0,IF(O4603&gt;0,VLOOKUP(M4603,'3-Productie normen'!A:K,VLOOKUP(O4603,'3-Productie normen'!$B$34:$C$35,2,FALSE),FALSE)))</f>
        <v>0</v>
      </c>
      <c r="T4603" s="213">
        <f t="shared" si="263"/>
        <v>0</v>
      </c>
      <c r="U4603" s="572"/>
    </row>
    <row r="4604" spans="1:21" ht="14.15" customHeight="1">
      <c r="A4604" s="231">
        <v>4604</v>
      </c>
      <c r="B4604" s="262" t="s">
        <v>99</v>
      </c>
      <c r="C4604" s="208" t="s">
        <v>4034</v>
      </c>
      <c r="D4604" s="208" t="s">
        <v>3487</v>
      </c>
      <c r="E4604" s="208" t="s">
        <v>4048</v>
      </c>
      <c r="F4604" s="208" t="s">
        <v>176</v>
      </c>
      <c r="G4604" s="208" t="s">
        <v>377</v>
      </c>
      <c r="H4604" s="208" t="s">
        <v>4113</v>
      </c>
      <c r="I4604" s="200" t="s">
        <v>143</v>
      </c>
      <c r="J4604" s="208" t="s">
        <v>255</v>
      </c>
      <c r="K4604" s="208" t="s">
        <v>256</v>
      </c>
      <c r="L4604" s="208" t="s">
        <v>387</v>
      </c>
      <c r="M4604" s="208" t="s">
        <v>143</v>
      </c>
      <c r="N4604" s="201">
        <v>2.2361</v>
      </c>
      <c r="O4604" s="202"/>
      <c r="P4604" s="202"/>
      <c r="Q4604" s="203">
        <f t="shared" si="261"/>
        <v>0</v>
      </c>
      <c r="R4604" s="203">
        <f t="shared" si="262"/>
        <v>0</v>
      </c>
      <c r="S4604" s="213">
        <f>IF(M4604="nvt",0,IF(O4604&gt;0,VLOOKUP(M4604,'3-Productie normen'!A:K,VLOOKUP(O4604,'3-Productie normen'!$B$34:$C$35,2,FALSE),FALSE)))</f>
        <v>0</v>
      </c>
      <c r="T4604" s="213">
        <f t="shared" si="263"/>
        <v>0</v>
      </c>
      <c r="U4604" s="572"/>
    </row>
    <row r="4605" spans="1:21" ht="14.15" customHeight="1">
      <c r="A4605" s="231">
        <v>4605</v>
      </c>
      <c r="B4605" s="262" t="s">
        <v>99</v>
      </c>
      <c r="C4605" s="208" t="s">
        <v>4034</v>
      </c>
      <c r="D4605" s="208" t="s">
        <v>3487</v>
      </c>
      <c r="E4605" s="208" t="s">
        <v>4048</v>
      </c>
      <c r="F4605" s="208" t="s">
        <v>176</v>
      </c>
      <c r="G4605" s="208" t="s">
        <v>377</v>
      </c>
      <c r="H4605" s="208" t="s">
        <v>4114</v>
      </c>
      <c r="I4605" s="200" t="s">
        <v>133</v>
      </c>
      <c r="J4605" s="208" t="s">
        <v>222</v>
      </c>
      <c r="K4605" s="208" t="s">
        <v>223</v>
      </c>
      <c r="L4605" s="208" t="s">
        <v>387</v>
      </c>
      <c r="M4605" s="208" t="s">
        <v>138</v>
      </c>
      <c r="N4605" s="201">
        <v>2.3611</v>
      </c>
      <c r="O4605" s="202" t="s">
        <v>81</v>
      </c>
      <c r="P4605" s="202"/>
      <c r="Q4605" s="203">
        <f t="shared" si="261"/>
        <v>0</v>
      </c>
      <c r="R4605" s="203">
        <f t="shared" si="262"/>
        <v>0</v>
      </c>
      <c r="S4605" s="213">
        <f>IF(M4605="nvt",0,IF(O4605&gt;0,VLOOKUP(M4605,'3-Productie normen'!A:K,VLOOKUP(O4605,'3-Productie normen'!$B$34:$C$35,2,FALSE),FALSE)))</f>
        <v>0</v>
      </c>
      <c r="T4605" s="213">
        <f t="shared" si="263"/>
        <v>0</v>
      </c>
      <c r="U4605" s="572"/>
    </row>
    <row r="4606" spans="1:21" ht="14.15" customHeight="1">
      <c r="A4606" s="231">
        <v>4606</v>
      </c>
      <c r="B4606" s="262" t="s">
        <v>99</v>
      </c>
      <c r="C4606" s="208" t="s">
        <v>4034</v>
      </c>
      <c r="D4606" s="208" t="s">
        <v>3487</v>
      </c>
      <c r="E4606" s="208" t="s">
        <v>4048</v>
      </c>
      <c r="F4606" s="208" t="s">
        <v>176</v>
      </c>
      <c r="G4606" s="208" t="s">
        <v>377</v>
      </c>
      <c r="H4606" s="208" t="s">
        <v>4115</v>
      </c>
      <c r="I4606" s="200" t="s">
        <v>123</v>
      </c>
      <c r="J4606" s="208" t="s">
        <v>179</v>
      </c>
      <c r="K4606" s="208" t="s">
        <v>179</v>
      </c>
      <c r="L4606" s="208" t="s">
        <v>180</v>
      </c>
      <c r="M4606" s="199" t="s">
        <v>122</v>
      </c>
      <c r="N4606" s="201">
        <v>34.678899999999999</v>
      </c>
      <c r="O4606" s="202" t="s">
        <v>81</v>
      </c>
      <c r="P4606" s="202"/>
      <c r="Q4606" s="203">
        <f t="shared" si="261"/>
        <v>0</v>
      </c>
      <c r="R4606" s="203">
        <f t="shared" si="262"/>
        <v>0</v>
      </c>
      <c r="S4606" s="213">
        <f>IF(M4606="nvt",0,IF(O4606&gt;0,VLOOKUP(M4606,'3-Productie normen'!A:K,VLOOKUP(O4606,'3-Productie normen'!$B$34:$C$35,2,FALSE),FALSE)))</f>
        <v>0</v>
      </c>
      <c r="T4606" s="213">
        <f t="shared" si="263"/>
        <v>0</v>
      </c>
      <c r="U4606" s="572"/>
    </row>
    <row r="4607" spans="1:21" ht="14.15" customHeight="1">
      <c r="A4607" s="231">
        <v>4607</v>
      </c>
      <c r="B4607" s="262" t="s">
        <v>99</v>
      </c>
      <c r="C4607" s="208" t="s">
        <v>4034</v>
      </c>
      <c r="D4607" s="208" t="s">
        <v>3487</v>
      </c>
      <c r="E4607" s="208" t="s">
        <v>4048</v>
      </c>
      <c r="F4607" s="208" t="s">
        <v>176</v>
      </c>
      <c r="G4607" s="208" t="s">
        <v>377</v>
      </c>
      <c r="H4607" s="208" t="s">
        <v>4116</v>
      </c>
      <c r="I4607" s="200" t="s">
        <v>123</v>
      </c>
      <c r="J4607" s="208" t="s">
        <v>179</v>
      </c>
      <c r="K4607" s="208" t="s">
        <v>179</v>
      </c>
      <c r="L4607" s="208" t="s">
        <v>180</v>
      </c>
      <c r="M4607" s="199" t="s">
        <v>122</v>
      </c>
      <c r="N4607" s="201">
        <v>23.179299999999998</v>
      </c>
      <c r="O4607" s="202" t="s">
        <v>81</v>
      </c>
      <c r="P4607" s="202"/>
      <c r="Q4607" s="203">
        <f t="shared" si="261"/>
        <v>0</v>
      </c>
      <c r="R4607" s="203">
        <f t="shared" si="262"/>
        <v>0</v>
      </c>
      <c r="S4607" s="213">
        <f>IF(M4607="nvt",0,IF(O4607&gt;0,VLOOKUP(M4607,'3-Productie normen'!A:K,VLOOKUP(O4607,'3-Productie normen'!$B$34:$C$35,2,FALSE),FALSE)))</f>
        <v>0</v>
      </c>
      <c r="T4607" s="213">
        <f t="shared" si="263"/>
        <v>0</v>
      </c>
      <c r="U4607" s="572"/>
    </row>
    <row r="4608" spans="1:21" ht="14.15" customHeight="1">
      <c r="A4608" s="231">
        <v>4608</v>
      </c>
      <c r="B4608" s="262" t="s">
        <v>99</v>
      </c>
      <c r="C4608" s="208" t="s">
        <v>4034</v>
      </c>
      <c r="D4608" s="208" t="s">
        <v>3487</v>
      </c>
      <c r="E4608" s="208" t="s">
        <v>4048</v>
      </c>
      <c r="F4608" s="208" t="s">
        <v>176</v>
      </c>
      <c r="G4608" s="208" t="s">
        <v>377</v>
      </c>
      <c r="H4608" s="208" t="s">
        <v>4117</v>
      </c>
      <c r="I4608" s="200" t="s">
        <v>123</v>
      </c>
      <c r="J4608" s="208" t="s">
        <v>179</v>
      </c>
      <c r="K4608" s="208" t="s">
        <v>179</v>
      </c>
      <c r="L4608" s="208" t="s">
        <v>180</v>
      </c>
      <c r="M4608" s="199" t="s">
        <v>122</v>
      </c>
      <c r="N4608" s="201">
        <v>35.069200000000002</v>
      </c>
      <c r="O4608" s="202" t="s">
        <v>81</v>
      </c>
      <c r="P4608" s="202"/>
      <c r="Q4608" s="203">
        <f t="shared" si="261"/>
        <v>0</v>
      </c>
      <c r="R4608" s="203">
        <f t="shared" si="262"/>
        <v>0</v>
      </c>
      <c r="S4608" s="213">
        <f>IF(M4608="nvt",0,IF(O4608&gt;0,VLOOKUP(M4608,'3-Productie normen'!A:K,VLOOKUP(O4608,'3-Productie normen'!$B$34:$C$35,2,FALSE),FALSE)))</f>
        <v>0</v>
      </c>
      <c r="T4608" s="213">
        <f t="shared" si="263"/>
        <v>0</v>
      </c>
      <c r="U4608" s="572"/>
    </row>
    <row r="4609" spans="1:21" ht="14.15" customHeight="1">
      <c r="A4609" s="232">
        <v>4609</v>
      </c>
      <c r="B4609" s="262" t="s">
        <v>99</v>
      </c>
      <c r="C4609" s="208" t="s">
        <v>4034</v>
      </c>
      <c r="D4609" s="208" t="s">
        <v>3487</v>
      </c>
      <c r="E4609" s="208" t="s">
        <v>4048</v>
      </c>
      <c r="F4609" s="208" t="s">
        <v>176</v>
      </c>
      <c r="G4609" s="208" t="s">
        <v>377</v>
      </c>
      <c r="H4609" s="208" t="s">
        <v>4118</v>
      </c>
      <c r="I4609" s="200" t="s">
        <v>123</v>
      </c>
      <c r="J4609" s="208" t="s">
        <v>179</v>
      </c>
      <c r="K4609" s="208" t="s">
        <v>179</v>
      </c>
      <c r="L4609" s="208" t="s">
        <v>261</v>
      </c>
      <c r="M4609" s="199" t="s">
        <v>122</v>
      </c>
      <c r="N4609" s="201">
        <v>23.179299999999998</v>
      </c>
      <c r="O4609" s="202" t="s">
        <v>81</v>
      </c>
      <c r="P4609" s="202"/>
      <c r="Q4609" s="203">
        <f t="shared" si="261"/>
        <v>0</v>
      </c>
      <c r="R4609" s="203">
        <f t="shared" si="262"/>
        <v>0</v>
      </c>
      <c r="S4609" s="213">
        <f>IF(M4609="nvt",0,IF(O4609&gt;0,VLOOKUP(M4609,'3-Productie normen'!A:K,VLOOKUP(O4609,'3-Productie normen'!$B$34:$C$35,2,FALSE),FALSE)))</f>
        <v>0</v>
      </c>
      <c r="T4609" s="213">
        <f t="shared" si="263"/>
        <v>0</v>
      </c>
      <c r="U4609" s="572"/>
    </row>
    <row r="4610" spans="1:21" ht="14.15" customHeight="1">
      <c r="A4610" s="231">
        <v>4610</v>
      </c>
      <c r="B4610" s="262" t="s">
        <v>99</v>
      </c>
      <c r="C4610" s="208" t="s">
        <v>4034</v>
      </c>
      <c r="D4610" s="208" t="s">
        <v>3487</v>
      </c>
      <c r="E4610" s="208" t="s">
        <v>4048</v>
      </c>
      <c r="F4610" s="208" t="s">
        <v>176</v>
      </c>
      <c r="G4610" s="208" t="s">
        <v>377</v>
      </c>
      <c r="H4610" s="208" t="s">
        <v>4119</v>
      </c>
      <c r="I4610" s="200" t="s">
        <v>123</v>
      </c>
      <c r="J4610" s="208" t="s">
        <v>179</v>
      </c>
      <c r="K4610" s="208" t="s">
        <v>1064</v>
      </c>
      <c r="L4610" s="208" t="s">
        <v>1478</v>
      </c>
      <c r="M4610" s="199" t="s">
        <v>122</v>
      </c>
      <c r="N4610" s="201">
        <v>30.445300000000003</v>
      </c>
      <c r="O4610" s="202" t="s">
        <v>81</v>
      </c>
      <c r="P4610" s="202"/>
      <c r="Q4610" s="203">
        <f t="shared" si="261"/>
        <v>0</v>
      </c>
      <c r="R4610" s="203">
        <f t="shared" si="262"/>
        <v>0</v>
      </c>
      <c r="S4610" s="213">
        <f>IF(M4610="nvt",0,IF(O4610&gt;0,VLOOKUP(M4610,'3-Productie normen'!A:K,VLOOKUP(O4610,'3-Productie normen'!$B$34:$C$35,2,FALSE),FALSE)))</f>
        <v>0</v>
      </c>
      <c r="T4610" s="213">
        <f t="shared" si="263"/>
        <v>0</v>
      </c>
      <c r="U4610" s="572"/>
    </row>
    <row r="4611" spans="1:21" ht="14.15" customHeight="1">
      <c r="A4611" s="231">
        <v>4611</v>
      </c>
      <c r="B4611" s="262" t="s">
        <v>99</v>
      </c>
      <c r="C4611" s="208" t="s">
        <v>4034</v>
      </c>
      <c r="D4611" s="208" t="s">
        <v>3487</v>
      </c>
      <c r="E4611" s="208" t="s">
        <v>4048</v>
      </c>
      <c r="F4611" s="208" t="s">
        <v>176</v>
      </c>
      <c r="G4611" s="208" t="s">
        <v>377</v>
      </c>
      <c r="H4611" s="208" t="s">
        <v>4120</v>
      </c>
      <c r="I4611" s="200" t="s">
        <v>125</v>
      </c>
      <c r="J4611" s="208" t="s">
        <v>222</v>
      </c>
      <c r="K4611" s="208" t="s">
        <v>279</v>
      </c>
      <c r="L4611" s="208" t="s">
        <v>387</v>
      </c>
      <c r="M4611" s="199" t="s">
        <v>129</v>
      </c>
      <c r="N4611" s="201">
        <v>17.949100000000001</v>
      </c>
      <c r="O4611" s="202" t="s">
        <v>81</v>
      </c>
      <c r="P4611" s="202"/>
      <c r="Q4611" s="203">
        <f t="shared" si="261"/>
        <v>0</v>
      </c>
      <c r="R4611" s="203">
        <f t="shared" si="262"/>
        <v>0</v>
      </c>
      <c r="S4611" s="213">
        <f>IF(M4611="nvt",0,IF(O4611&gt;0,VLOOKUP(M4611,'3-Productie normen'!A:K,VLOOKUP(O4611,'3-Productie normen'!$B$34:$C$35,2,FALSE),FALSE)))</f>
        <v>0</v>
      </c>
      <c r="T4611" s="213">
        <f t="shared" si="263"/>
        <v>0</v>
      </c>
      <c r="U4611" s="572"/>
    </row>
    <row r="4612" spans="1:21" ht="14.15" customHeight="1">
      <c r="A4612" s="231">
        <v>4612</v>
      </c>
      <c r="B4612" s="262" t="s">
        <v>99</v>
      </c>
      <c r="C4612" s="208" t="s">
        <v>4034</v>
      </c>
      <c r="D4612" s="208" t="s">
        <v>3487</v>
      </c>
      <c r="E4612" s="208" t="s">
        <v>4048</v>
      </c>
      <c r="F4612" s="208" t="s">
        <v>176</v>
      </c>
      <c r="G4612" s="208" t="s">
        <v>377</v>
      </c>
      <c r="H4612" s="208" t="s">
        <v>4121</v>
      </c>
      <c r="I4612" s="207" t="s">
        <v>125</v>
      </c>
      <c r="J4612" s="208" t="s">
        <v>222</v>
      </c>
      <c r="K4612" s="208" t="s">
        <v>279</v>
      </c>
      <c r="L4612" s="208" t="s">
        <v>180</v>
      </c>
      <c r="M4612" s="208" t="s">
        <v>129</v>
      </c>
      <c r="N4612" s="201">
        <v>0.8599</v>
      </c>
      <c r="O4612" s="202" t="s">
        <v>81</v>
      </c>
      <c r="P4612" s="202"/>
      <c r="Q4612" s="203">
        <f t="shared" si="261"/>
        <v>0</v>
      </c>
      <c r="R4612" s="203">
        <f t="shared" si="262"/>
        <v>0</v>
      </c>
      <c r="S4612" s="213">
        <f>IF(M4612="nvt",0,IF(O4612&gt;0,VLOOKUP(M4612,'3-Productie normen'!A:K,VLOOKUP(O4612,'3-Productie normen'!$B$34:$C$35,2,FALSE),FALSE)))</f>
        <v>0</v>
      </c>
      <c r="T4612" s="213">
        <f t="shared" si="263"/>
        <v>0</v>
      </c>
      <c r="U4612" s="572"/>
    </row>
    <row r="4613" spans="1:21" ht="14.15" customHeight="1">
      <c r="A4613" s="231">
        <v>4613</v>
      </c>
      <c r="B4613" s="262" t="s">
        <v>99</v>
      </c>
      <c r="C4613" s="208" t="s">
        <v>4034</v>
      </c>
      <c r="D4613" s="208" t="s">
        <v>3487</v>
      </c>
      <c r="E4613" s="208" t="s">
        <v>4048</v>
      </c>
      <c r="F4613" s="208" t="s">
        <v>176</v>
      </c>
      <c r="G4613" s="208" t="s">
        <v>377</v>
      </c>
      <c r="H4613" s="208" t="s">
        <v>4122</v>
      </c>
      <c r="I4613" s="200" t="s">
        <v>143</v>
      </c>
      <c r="J4613" s="208" t="s">
        <v>179</v>
      </c>
      <c r="K4613" s="208" t="s">
        <v>179</v>
      </c>
      <c r="L4613" s="208" t="s">
        <v>4123</v>
      </c>
      <c r="M4613" s="208" t="s">
        <v>143</v>
      </c>
      <c r="N4613" s="201">
        <v>67.436099999999996</v>
      </c>
      <c r="O4613" s="202"/>
      <c r="P4613" s="202"/>
      <c r="Q4613" s="203">
        <f t="shared" si="261"/>
        <v>0</v>
      </c>
      <c r="R4613" s="203">
        <f t="shared" si="262"/>
        <v>0</v>
      </c>
      <c r="S4613" s="213">
        <f>IF(M4613="nvt",0,IF(O4613&gt;0,VLOOKUP(M4613,'3-Productie normen'!A:K,VLOOKUP(O4613,'3-Productie normen'!$B$34:$C$35,2,FALSE),FALSE)))</f>
        <v>0</v>
      </c>
      <c r="T4613" s="213">
        <f t="shared" si="263"/>
        <v>0</v>
      </c>
      <c r="U4613" s="572"/>
    </row>
    <row r="4614" spans="1:21" ht="14.15" customHeight="1">
      <c r="A4614" s="231">
        <v>4614</v>
      </c>
      <c r="B4614" s="262" t="s">
        <v>99</v>
      </c>
      <c r="C4614" s="208" t="s">
        <v>4034</v>
      </c>
      <c r="D4614" s="208" t="s">
        <v>3487</v>
      </c>
      <c r="E4614" s="208" t="s">
        <v>4048</v>
      </c>
      <c r="F4614" s="208" t="s">
        <v>176</v>
      </c>
      <c r="G4614" s="208" t="s">
        <v>377</v>
      </c>
      <c r="H4614" s="208" t="s">
        <v>4124</v>
      </c>
      <c r="I4614" s="200" t="s">
        <v>136</v>
      </c>
      <c r="J4614" s="208" t="s">
        <v>179</v>
      </c>
      <c r="K4614" s="208" t="s">
        <v>265</v>
      </c>
      <c r="L4614" s="208" t="s">
        <v>180</v>
      </c>
      <c r="M4614" s="208" t="s">
        <v>135</v>
      </c>
      <c r="N4614" s="201">
        <v>12.01</v>
      </c>
      <c r="O4614" s="202" t="s">
        <v>81</v>
      </c>
      <c r="P4614" s="202"/>
      <c r="Q4614" s="203">
        <f t="shared" si="261"/>
        <v>0</v>
      </c>
      <c r="R4614" s="203">
        <f t="shared" si="262"/>
        <v>0</v>
      </c>
      <c r="S4614" s="213">
        <f>IF(M4614="nvt",0,IF(O4614&gt;0,VLOOKUP(M4614,'3-Productie normen'!A:K,VLOOKUP(O4614,'3-Productie normen'!$B$34:$C$35,2,FALSE),FALSE)))</f>
        <v>0</v>
      </c>
      <c r="T4614" s="213">
        <f t="shared" si="263"/>
        <v>0</v>
      </c>
      <c r="U4614" s="572"/>
    </row>
    <row r="4615" spans="1:21" ht="14.15" customHeight="1">
      <c r="A4615" s="231">
        <v>4615</v>
      </c>
      <c r="B4615" s="262" t="s">
        <v>99</v>
      </c>
      <c r="C4615" s="208" t="s">
        <v>4034</v>
      </c>
      <c r="D4615" s="208" t="s">
        <v>3487</v>
      </c>
      <c r="E4615" s="208" t="s">
        <v>4048</v>
      </c>
      <c r="F4615" s="208" t="s">
        <v>176</v>
      </c>
      <c r="G4615" s="208" t="s">
        <v>377</v>
      </c>
      <c r="H4615" s="208" t="s">
        <v>4125</v>
      </c>
      <c r="I4615" s="200" t="s">
        <v>123</v>
      </c>
      <c r="J4615" s="208" t="s">
        <v>179</v>
      </c>
      <c r="K4615" s="208" t="s">
        <v>179</v>
      </c>
      <c r="L4615" s="208" t="s">
        <v>1478</v>
      </c>
      <c r="M4615" s="199" t="s">
        <v>122</v>
      </c>
      <c r="N4615" s="201">
        <v>36.300199999999997</v>
      </c>
      <c r="O4615" s="202" t="s">
        <v>81</v>
      </c>
      <c r="P4615" s="202"/>
      <c r="Q4615" s="203">
        <f t="shared" si="261"/>
        <v>0</v>
      </c>
      <c r="R4615" s="203">
        <f t="shared" si="262"/>
        <v>0</v>
      </c>
      <c r="S4615" s="213">
        <f>IF(M4615="nvt",0,IF(O4615&gt;0,VLOOKUP(M4615,'3-Productie normen'!A:K,VLOOKUP(O4615,'3-Productie normen'!$B$34:$C$35,2,FALSE),FALSE)))</f>
        <v>0</v>
      </c>
      <c r="T4615" s="213">
        <f t="shared" si="263"/>
        <v>0</v>
      </c>
      <c r="U4615" s="572"/>
    </row>
    <row r="4616" spans="1:21" ht="14.15" customHeight="1">
      <c r="A4616" s="231">
        <v>4616</v>
      </c>
      <c r="B4616" s="262" t="s">
        <v>99</v>
      </c>
      <c r="C4616" s="208" t="s">
        <v>4034</v>
      </c>
      <c r="D4616" s="208" t="s">
        <v>3487</v>
      </c>
      <c r="E4616" s="208" t="s">
        <v>4048</v>
      </c>
      <c r="F4616" s="208" t="s">
        <v>176</v>
      </c>
      <c r="G4616" s="208" t="s">
        <v>377</v>
      </c>
      <c r="H4616" s="208" t="s">
        <v>4126</v>
      </c>
      <c r="I4616" s="200" t="s">
        <v>123</v>
      </c>
      <c r="J4616" s="208" t="s">
        <v>179</v>
      </c>
      <c r="K4616" s="208" t="s">
        <v>179</v>
      </c>
      <c r="L4616" s="208" t="s">
        <v>1478</v>
      </c>
      <c r="M4616" s="199" t="s">
        <v>122</v>
      </c>
      <c r="N4616" s="201">
        <v>31.328400000000002</v>
      </c>
      <c r="O4616" s="202" t="s">
        <v>81</v>
      </c>
      <c r="P4616" s="202"/>
      <c r="Q4616" s="203">
        <f t="shared" si="261"/>
        <v>0</v>
      </c>
      <c r="R4616" s="203">
        <f t="shared" si="262"/>
        <v>0</v>
      </c>
      <c r="S4616" s="213">
        <f>IF(M4616="nvt",0,IF(O4616&gt;0,VLOOKUP(M4616,'3-Productie normen'!A:K,VLOOKUP(O4616,'3-Productie normen'!$B$34:$C$35,2,FALSE),FALSE)))</f>
        <v>0</v>
      </c>
      <c r="T4616" s="213">
        <f t="shared" si="263"/>
        <v>0</v>
      </c>
      <c r="U4616" s="572"/>
    </row>
    <row r="4617" spans="1:21" ht="14.15" customHeight="1">
      <c r="A4617" s="232">
        <v>4617</v>
      </c>
      <c r="B4617" s="262" t="s">
        <v>99</v>
      </c>
      <c r="C4617" s="208" t="s">
        <v>4034</v>
      </c>
      <c r="D4617" s="208" t="s">
        <v>3487</v>
      </c>
      <c r="E4617" s="208" t="s">
        <v>4048</v>
      </c>
      <c r="F4617" s="208" t="s">
        <v>176</v>
      </c>
      <c r="G4617" s="208" t="s">
        <v>377</v>
      </c>
      <c r="H4617" s="208" t="s">
        <v>4127</v>
      </c>
      <c r="I4617" s="200" t="s">
        <v>123</v>
      </c>
      <c r="J4617" s="208" t="s">
        <v>179</v>
      </c>
      <c r="K4617" s="208" t="s">
        <v>179</v>
      </c>
      <c r="L4617" s="208" t="s">
        <v>1478</v>
      </c>
      <c r="M4617" s="199" t="s">
        <v>122</v>
      </c>
      <c r="N4617" s="201">
        <v>36.967199999999998</v>
      </c>
      <c r="O4617" s="202" t="s">
        <v>81</v>
      </c>
      <c r="P4617" s="202"/>
      <c r="Q4617" s="203">
        <f t="shared" si="261"/>
        <v>0</v>
      </c>
      <c r="R4617" s="203">
        <f t="shared" si="262"/>
        <v>0</v>
      </c>
      <c r="S4617" s="213">
        <f>IF(M4617="nvt",0,IF(O4617&gt;0,VLOOKUP(M4617,'3-Productie normen'!A:K,VLOOKUP(O4617,'3-Productie normen'!$B$34:$C$35,2,FALSE),FALSE)))</f>
        <v>0</v>
      </c>
      <c r="T4617" s="213">
        <f t="shared" si="263"/>
        <v>0</v>
      </c>
      <c r="U4617" s="572"/>
    </row>
    <row r="4618" spans="1:21" ht="14.15" customHeight="1">
      <c r="A4618" s="231">
        <v>4618</v>
      </c>
      <c r="B4618" s="262" t="s">
        <v>99</v>
      </c>
      <c r="C4618" s="208" t="s">
        <v>4034</v>
      </c>
      <c r="D4618" s="208" t="s">
        <v>3487</v>
      </c>
      <c r="E4618" s="208" t="s">
        <v>4048</v>
      </c>
      <c r="F4618" s="208" t="s">
        <v>176</v>
      </c>
      <c r="G4618" s="208" t="s">
        <v>377</v>
      </c>
      <c r="H4618" s="208" t="s">
        <v>4128</v>
      </c>
      <c r="I4618" s="200" t="s">
        <v>125</v>
      </c>
      <c r="J4618" s="208" t="s">
        <v>222</v>
      </c>
      <c r="K4618" s="208" t="s">
        <v>279</v>
      </c>
      <c r="L4618" s="208" t="s">
        <v>1478</v>
      </c>
      <c r="M4618" s="199" t="s">
        <v>129</v>
      </c>
      <c r="N4618" s="201">
        <v>9.4923000000000002</v>
      </c>
      <c r="O4618" s="202" t="s">
        <v>81</v>
      </c>
      <c r="P4618" s="202"/>
      <c r="Q4618" s="203">
        <f t="shared" si="261"/>
        <v>0</v>
      </c>
      <c r="R4618" s="203">
        <f t="shared" si="262"/>
        <v>0</v>
      </c>
      <c r="S4618" s="213">
        <f>IF(M4618="nvt",0,IF(O4618&gt;0,VLOOKUP(M4618,'3-Productie normen'!A:K,VLOOKUP(O4618,'3-Productie normen'!$B$34:$C$35,2,FALSE),FALSE)))</f>
        <v>0</v>
      </c>
      <c r="T4618" s="213">
        <f t="shared" si="263"/>
        <v>0</v>
      </c>
      <c r="U4618" s="572"/>
    </row>
    <row r="4619" spans="1:21" ht="14.15" customHeight="1">
      <c r="A4619" s="231">
        <v>4619</v>
      </c>
      <c r="B4619" s="262" t="s">
        <v>99</v>
      </c>
      <c r="C4619" s="208" t="s">
        <v>4034</v>
      </c>
      <c r="D4619" s="208" t="s">
        <v>3487</v>
      </c>
      <c r="E4619" s="208" t="s">
        <v>4048</v>
      </c>
      <c r="F4619" s="208" t="s">
        <v>176</v>
      </c>
      <c r="G4619" s="208" t="s">
        <v>377</v>
      </c>
      <c r="H4619" s="208" t="s">
        <v>4129</v>
      </c>
      <c r="I4619" s="200" t="s">
        <v>123</v>
      </c>
      <c r="J4619" s="208" t="s">
        <v>222</v>
      </c>
      <c r="K4619" s="208" t="s">
        <v>279</v>
      </c>
      <c r="L4619" s="208" t="s">
        <v>1478</v>
      </c>
      <c r="M4619" s="199" t="s">
        <v>122</v>
      </c>
      <c r="N4619" s="201">
        <v>14.189100000000002</v>
      </c>
      <c r="O4619" s="202" t="s">
        <v>81</v>
      </c>
      <c r="P4619" s="202"/>
      <c r="Q4619" s="203">
        <f t="shared" si="261"/>
        <v>0</v>
      </c>
      <c r="R4619" s="203">
        <f t="shared" si="262"/>
        <v>0</v>
      </c>
      <c r="S4619" s="213">
        <f>IF(M4619="nvt",0,IF(O4619&gt;0,VLOOKUP(M4619,'3-Productie normen'!A:K,VLOOKUP(O4619,'3-Productie normen'!$B$34:$C$35,2,FALSE),FALSE)))</f>
        <v>0</v>
      </c>
      <c r="T4619" s="213">
        <f t="shared" si="263"/>
        <v>0</v>
      </c>
      <c r="U4619" s="572"/>
    </row>
    <row r="4620" spans="1:21" ht="14.15" customHeight="1">
      <c r="A4620" s="231">
        <v>4620</v>
      </c>
      <c r="B4620" s="262" t="s">
        <v>99</v>
      </c>
      <c r="C4620" s="208" t="s">
        <v>4034</v>
      </c>
      <c r="D4620" s="208" t="s">
        <v>3487</v>
      </c>
      <c r="E4620" s="208" t="s">
        <v>4048</v>
      </c>
      <c r="F4620" s="208" t="s">
        <v>176</v>
      </c>
      <c r="G4620" s="208" t="s">
        <v>377</v>
      </c>
      <c r="H4620" s="208" t="s">
        <v>4130</v>
      </c>
      <c r="I4620" s="200" t="s">
        <v>143</v>
      </c>
      <c r="J4620" s="208" t="s">
        <v>179</v>
      </c>
      <c r="K4620" s="208" t="s">
        <v>4131</v>
      </c>
      <c r="L4620" s="208" t="s">
        <v>1478</v>
      </c>
      <c r="M4620" s="208" t="s">
        <v>143</v>
      </c>
      <c r="N4620" s="201">
        <v>16.034700000000001</v>
      </c>
      <c r="O4620" s="202"/>
      <c r="P4620" s="202"/>
      <c r="Q4620" s="203">
        <f t="shared" si="261"/>
        <v>0</v>
      </c>
      <c r="R4620" s="203">
        <f t="shared" si="262"/>
        <v>0</v>
      </c>
      <c r="S4620" s="213">
        <f>IF(M4620="nvt",0,IF(O4620&gt;0,VLOOKUP(M4620,'3-Productie normen'!A:K,VLOOKUP(O4620,'3-Productie normen'!$B$34:$C$35,2,FALSE),FALSE)))</f>
        <v>0</v>
      </c>
      <c r="T4620" s="213">
        <f t="shared" si="263"/>
        <v>0</v>
      </c>
      <c r="U4620" s="572"/>
    </row>
    <row r="4621" spans="1:21" ht="14.15" customHeight="1">
      <c r="A4621" s="231">
        <v>4621</v>
      </c>
      <c r="B4621" s="262" t="s">
        <v>99</v>
      </c>
      <c r="C4621" s="208" t="s">
        <v>4034</v>
      </c>
      <c r="D4621" s="208" t="s">
        <v>3487</v>
      </c>
      <c r="E4621" s="208" t="s">
        <v>4048</v>
      </c>
      <c r="F4621" s="208" t="s">
        <v>176</v>
      </c>
      <c r="G4621" s="208" t="s">
        <v>377</v>
      </c>
      <c r="H4621" s="208" t="s">
        <v>4132</v>
      </c>
      <c r="I4621" s="200" t="s">
        <v>127</v>
      </c>
      <c r="J4621" s="208" t="s">
        <v>379</v>
      </c>
      <c r="K4621" s="208" t="s">
        <v>640</v>
      </c>
      <c r="L4621" s="208" t="s">
        <v>631</v>
      </c>
      <c r="M4621" s="208" t="s">
        <v>128</v>
      </c>
      <c r="N4621" s="201">
        <v>77.150300000000001</v>
      </c>
      <c r="O4621" s="202">
        <v>255</v>
      </c>
      <c r="P4621" s="202"/>
      <c r="Q4621" s="203">
        <f t="shared" si="261"/>
        <v>0</v>
      </c>
      <c r="R4621" s="203">
        <f t="shared" si="262"/>
        <v>0</v>
      </c>
      <c r="S4621" s="213">
        <f>IF(M4621="nvt",0,IF(O4621&gt;0,VLOOKUP(M4621,'3-Productie normen'!A:K,VLOOKUP(O4621,'3-Productie normen'!$B$34:$C$35,2,FALSE),FALSE)))</f>
        <v>0</v>
      </c>
      <c r="T4621" s="213">
        <f t="shared" si="263"/>
        <v>0</v>
      </c>
      <c r="U4621" s="572"/>
    </row>
    <row r="4622" spans="1:21" ht="14.15" customHeight="1">
      <c r="A4622" s="231">
        <v>4622</v>
      </c>
      <c r="B4622" s="262" t="s">
        <v>99</v>
      </c>
      <c r="C4622" s="208" t="s">
        <v>4034</v>
      </c>
      <c r="D4622" s="208" t="s">
        <v>3487</v>
      </c>
      <c r="E4622" s="208" t="s">
        <v>4048</v>
      </c>
      <c r="F4622" s="208" t="s">
        <v>176</v>
      </c>
      <c r="G4622" s="208" t="s">
        <v>377</v>
      </c>
      <c r="H4622" s="208" t="s">
        <v>4133</v>
      </c>
      <c r="I4622" s="200" t="s">
        <v>127</v>
      </c>
      <c r="J4622" s="208" t="s">
        <v>379</v>
      </c>
      <c r="K4622" s="208" t="s">
        <v>640</v>
      </c>
      <c r="L4622" s="208" t="s">
        <v>180</v>
      </c>
      <c r="M4622" s="208" t="s">
        <v>128</v>
      </c>
      <c r="N4622" s="201">
        <v>13.8325</v>
      </c>
      <c r="O4622" s="202">
        <v>255</v>
      </c>
      <c r="P4622" s="202"/>
      <c r="Q4622" s="203">
        <f t="shared" si="261"/>
        <v>0</v>
      </c>
      <c r="R4622" s="203">
        <f t="shared" si="262"/>
        <v>0</v>
      </c>
      <c r="S4622" s="213">
        <f>IF(M4622="nvt",0,IF(O4622&gt;0,VLOOKUP(M4622,'3-Productie normen'!A:K,VLOOKUP(O4622,'3-Productie normen'!$B$34:$C$35,2,FALSE),FALSE)))</f>
        <v>0</v>
      </c>
      <c r="T4622" s="213">
        <f t="shared" si="263"/>
        <v>0</v>
      </c>
      <c r="U4622" s="572"/>
    </row>
    <row r="4623" spans="1:21" ht="14.15" customHeight="1">
      <c r="A4623" s="231">
        <v>4623</v>
      </c>
      <c r="B4623" s="262" t="s">
        <v>99</v>
      </c>
      <c r="C4623" s="208" t="s">
        <v>4034</v>
      </c>
      <c r="D4623" s="208" t="s">
        <v>3487</v>
      </c>
      <c r="E4623" s="208" t="s">
        <v>4048</v>
      </c>
      <c r="F4623" s="208" t="s">
        <v>176</v>
      </c>
      <c r="G4623" s="208" t="s">
        <v>377</v>
      </c>
      <c r="H4623" s="208" t="s">
        <v>4134</v>
      </c>
      <c r="I4623" s="200" t="s">
        <v>123</v>
      </c>
      <c r="J4623" s="208" t="s">
        <v>179</v>
      </c>
      <c r="K4623" s="208" t="s">
        <v>246</v>
      </c>
      <c r="L4623" s="208" t="s">
        <v>180</v>
      </c>
      <c r="M4623" s="199" t="s">
        <v>122</v>
      </c>
      <c r="N4623" s="201">
        <v>15.704700000000001</v>
      </c>
      <c r="O4623" s="202" t="s">
        <v>81</v>
      </c>
      <c r="P4623" s="202"/>
      <c r="Q4623" s="203">
        <f t="shared" si="261"/>
        <v>0</v>
      </c>
      <c r="R4623" s="203">
        <f t="shared" si="262"/>
        <v>0</v>
      </c>
      <c r="S4623" s="213">
        <f>IF(M4623="nvt",0,IF(O4623&gt;0,VLOOKUP(M4623,'3-Productie normen'!A:K,VLOOKUP(O4623,'3-Productie normen'!$B$34:$C$35,2,FALSE),FALSE)))</f>
        <v>0</v>
      </c>
      <c r="T4623" s="213">
        <f t="shared" si="263"/>
        <v>0</v>
      </c>
      <c r="U4623" s="572"/>
    </row>
    <row r="4624" spans="1:21" ht="14.15" customHeight="1">
      <c r="A4624" s="231">
        <v>4624</v>
      </c>
      <c r="B4624" s="262" t="s">
        <v>99</v>
      </c>
      <c r="C4624" s="208" t="s">
        <v>4034</v>
      </c>
      <c r="D4624" s="208" t="s">
        <v>3487</v>
      </c>
      <c r="E4624" s="208" t="s">
        <v>4048</v>
      </c>
      <c r="F4624" s="208" t="s">
        <v>176</v>
      </c>
      <c r="G4624" s="208" t="s">
        <v>377</v>
      </c>
      <c r="H4624" s="208" t="s">
        <v>4135</v>
      </c>
      <c r="I4624" s="200" t="s">
        <v>143</v>
      </c>
      <c r="J4624" s="208" t="s">
        <v>379</v>
      </c>
      <c r="K4624" s="208" t="s">
        <v>379</v>
      </c>
      <c r="L4624" s="208" t="s">
        <v>180</v>
      </c>
      <c r="M4624" s="208" t="s">
        <v>143</v>
      </c>
      <c r="N4624" s="201">
        <v>110.26739999999999</v>
      </c>
      <c r="O4624" s="202"/>
      <c r="P4624" s="202"/>
      <c r="Q4624" s="203">
        <f t="shared" si="261"/>
        <v>0</v>
      </c>
      <c r="R4624" s="203">
        <f t="shared" si="262"/>
        <v>0</v>
      </c>
      <c r="S4624" s="213">
        <f>IF(M4624="nvt",0,IF(O4624&gt;0,VLOOKUP(M4624,'3-Productie normen'!A:K,VLOOKUP(O4624,'3-Productie normen'!$B$34:$C$35,2,FALSE),FALSE)))</f>
        <v>0</v>
      </c>
      <c r="T4624" s="213">
        <f t="shared" si="263"/>
        <v>0</v>
      </c>
      <c r="U4624" s="572"/>
    </row>
    <row r="4625" spans="1:21" ht="14.15" customHeight="1">
      <c r="A4625" s="232">
        <v>4625</v>
      </c>
      <c r="B4625" s="262" t="s">
        <v>99</v>
      </c>
      <c r="C4625" s="208" t="s">
        <v>4034</v>
      </c>
      <c r="D4625" s="208" t="s">
        <v>3487</v>
      </c>
      <c r="E4625" s="208" t="s">
        <v>4048</v>
      </c>
      <c r="F4625" s="208" t="s">
        <v>176</v>
      </c>
      <c r="G4625" s="208" t="s">
        <v>377</v>
      </c>
      <c r="H4625" s="208" t="s">
        <v>4136</v>
      </c>
      <c r="I4625" s="200" t="s">
        <v>143</v>
      </c>
      <c r="J4625" s="208" t="s">
        <v>379</v>
      </c>
      <c r="K4625" s="208" t="s">
        <v>379</v>
      </c>
      <c r="L4625" s="208" t="s">
        <v>180</v>
      </c>
      <c r="M4625" s="208" t="s">
        <v>143</v>
      </c>
      <c r="N4625" s="201">
        <v>1.8296000000000001</v>
      </c>
      <c r="O4625" s="202"/>
      <c r="P4625" s="202"/>
      <c r="Q4625" s="203">
        <f t="shared" si="261"/>
        <v>0</v>
      </c>
      <c r="R4625" s="203">
        <f t="shared" si="262"/>
        <v>0</v>
      </c>
      <c r="S4625" s="213">
        <f>IF(M4625="nvt",0,IF(O4625&gt;0,VLOOKUP(M4625,'3-Productie normen'!A:K,VLOOKUP(O4625,'3-Productie normen'!$B$34:$C$35,2,FALSE),FALSE)))</f>
        <v>0</v>
      </c>
      <c r="T4625" s="213">
        <f t="shared" si="263"/>
        <v>0</v>
      </c>
      <c r="U4625" s="572"/>
    </row>
    <row r="4626" spans="1:21" ht="14.15" customHeight="1">
      <c r="A4626" s="231">
        <v>4626</v>
      </c>
      <c r="B4626" s="262" t="s">
        <v>99</v>
      </c>
      <c r="C4626" s="208" t="s">
        <v>4034</v>
      </c>
      <c r="D4626" s="208" t="s">
        <v>3487</v>
      </c>
      <c r="E4626" s="208" t="s">
        <v>4048</v>
      </c>
      <c r="F4626" s="208" t="s">
        <v>176</v>
      </c>
      <c r="G4626" s="208" t="s">
        <v>377</v>
      </c>
      <c r="H4626" s="208" t="s">
        <v>4137</v>
      </c>
      <c r="I4626" s="200" t="s">
        <v>143</v>
      </c>
      <c r="J4626" s="208" t="s">
        <v>379</v>
      </c>
      <c r="K4626" s="208" t="s">
        <v>380</v>
      </c>
      <c r="L4626" s="208" t="s">
        <v>404</v>
      </c>
      <c r="M4626" s="208" t="s">
        <v>143</v>
      </c>
      <c r="N4626" s="201">
        <v>114.07719999999999</v>
      </c>
      <c r="O4626" s="202"/>
      <c r="P4626" s="202"/>
      <c r="Q4626" s="203">
        <f t="shared" si="261"/>
        <v>0</v>
      </c>
      <c r="R4626" s="203">
        <f t="shared" si="262"/>
        <v>0</v>
      </c>
      <c r="S4626" s="213">
        <f>IF(M4626="nvt",0,IF(O4626&gt;0,VLOOKUP(M4626,'3-Productie normen'!A:K,VLOOKUP(O4626,'3-Productie normen'!$B$34:$C$35,2,FALSE),FALSE)))</f>
        <v>0</v>
      </c>
      <c r="T4626" s="213">
        <f t="shared" si="263"/>
        <v>0</v>
      </c>
      <c r="U4626" s="572"/>
    </row>
    <row r="4627" spans="1:21" ht="14.15" customHeight="1">
      <c r="A4627" s="231">
        <v>4627</v>
      </c>
      <c r="B4627" s="262" t="s">
        <v>99</v>
      </c>
      <c r="C4627" s="208" t="s">
        <v>4034</v>
      </c>
      <c r="D4627" s="208" t="s">
        <v>3487</v>
      </c>
      <c r="E4627" s="208" t="s">
        <v>4048</v>
      </c>
      <c r="F4627" s="208" t="s">
        <v>176</v>
      </c>
      <c r="G4627" s="208" t="s">
        <v>377</v>
      </c>
      <c r="H4627" s="208" t="s">
        <v>4044</v>
      </c>
      <c r="I4627" s="200" t="s">
        <v>143</v>
      </c>
      <c r="J4627" s="208" t="s">
        <v>222</v>
      </c>
      <c r="K4627" s="208" t="s">
        <v>279</v>
      </c>
      <c r="L4627" s="208" t="s">
        <v>180</v>
      </c>
      <c r="M4627" s="208" t="s">
        <v>143</v>
      </c>
      <c r="N4627" s="201">
        <v>2.0924999999999998</v>
      </c>
      <c r="O4627" s="202"/>
      <c r="P4627" s="202"/>
      <c r="Q4627" s="203">
        <f t="shared" si="261"/>
        <v>0</v>
      </c>
      <c r="R4627" s="203">
        <f t="shared" si="262"/>
        <v>0</v>
      </c>
      <c r="S4627" s="213">
        <f>IF(M4627="nvt",0,IF(O4627&gt;0,VLOOKUP(M4627,'3-Productie normen'!A:K,VLOOKUP(O4627,'3-Productie normen'!$B$34:$C$35,2,FALSE),FALSE)))</f>
        <v>0</v>
      </c>
      <c r="T4627" s="213">
        <f t="shared" si="263"/>
        <v>0</v>
      </c>
      <c r="U4627" s="572"/>
    </row>
    <row r="4628" spans="1:21" ht="14.15" customHeight="1">
      <c r="A4628" s="231">
        <v>4628</v>
      </c>
      <c r="B4628" s="262" t="s">
        <v>99</v>
      </c>
      <c r="C4628" s="208" t="s">
        <v>4034</v>
      </c>
      <c r="D4628" s="208" t="s">
        <v>3487</v>
      </c>
      <c r="E4628" s="208" t="s">
        <v>4048</v>
      </c>
      <c r="F4628" s="208" t="s">
        <v>176</v>
      </c>
      <c r="G4628" s="208" t="s">
        <v>377</v>
      </c>
      <c r="H4628" s="208" t="s">
        <v>251</v>
      </c>
      <c r="I4628" s="200" t="s">
        <v>143</v>
      </c>
      <c r="J4628" s="208" t="s">
        <v>255</v>
      </c>
      <c r="K4628" s="208" t="s">
        <v>256</v>
      </c>
      <c r="L4628" s="208" t="s">
        <v>180</v>
      </c>
      <c r="M4628" s="208" t="s">
        <v>143</v>
      </c>
      <c r="N4628" s="201">
        <v>2.7664</v>
      </c>
      <c r="O4628" s="202"/>
      <c r="P4628" s="202"/>
      <c r="Q4628" s="203">
        <f t="shared" si="261"/>
        <v>0</v>
      </c>
      <c r="R4628" s="203">
        <f t="shared" si="262"/>
        <v>0</v>
      </c>
      <c r="S4628" s="213">
        <f>IF(M4628="nvt",0,IF(O4628&gt;0,VLOOKUP(M4628,'3-Productie normen'!A:K,VLOOKUP(O4628,'3-Productie normen'!$B$34:$C$35,2,FALSE),FALSE)))</f>
        <v>0</v>
      </c>
      <c r="T4628" s="213">
        <f t="shared" si="263"/>
        <v>0</v>
      </c>
      <c r="U4628" s="572"/>
    </row>
    <row r="4629" spans="1:21" ht="14.15" customHeight="1">
      <c r="A4629" s="231">
        <v>4629</v>
      </c>
      <c r="B4629" s="262" t="s">
        <v>99</v>
      </c>
      <c r="C4629" s="208" t="s">
        <v>4034</v>
      </c>
      <c r="D4629" s="208" t="s">
        <v>3487</v>
      </c>
      <c r="E4629" s="208" t="s">
        <v>4048</v>
      </c>
      <c r="F4629" s="208" t="s">
        <v>176</v>
      </c>
      <c r="G4629" s="208" t="s">
        <v>377</v>
      </c>
      <c r="H4629" s="208" t="s">
        <v>4138</v>
      </c>
      <c r="I4629" s="200" t="s">
        <v>125</v>
      </c>
      <c r="J4629" s="208" t="s">
        <v>222</v>
      </c>
      <c r="K4629" s="208" t="s">
        <v>279</v>
      </c>
      <c r="L4629" s="208" t="s">
        <v>4123</v>
      </c>
      <c r="M4629" s="199" t="s">
        <v>129</v>
      </c>
      <c r="N4629" s="201">
        <v>3.4144999999999999</v>
      </c>
      <c r="O4629" s="202" t="s">
        <v>81</v>
      </c>
      <c r="P4629" s="202"/>
      <c r="Q4629" s="203">
        <f t="shared" si="261"/>
        <v>0</v>
      </c>
      <c r="R4629" s="203">
        <f t="shared" si="262"/>
        <v>0</v>
      </c>
      <c r="S4629" s="213">
        <f>IF(M4629="nvt",0,IF(O4629&gt;0,VLOOKUP(M4629,'3-Productie normen'!A:K,VLOOKUP(O4629,'3-Productie normen'!$B$34:$C$35,2,FALSE),FALSE)))</f>
        <v>0</v>
      </c>
      <c r="T4629" s="213">
        <f t="shared" si="263"/>
        <v>0</v>
      </c>
      <c r="U4629" s="572"/>
    </row>
    <row r="4630" spans="1:21" ht="14.15" customHeight="1">
      <c r="A4630" s="231">
        <v>4630</v>
      </c>
      <c r="B4630" s="262" t="s">
        <v>99</v>
      </c>
      <c r="C4630" s="208" t="s">
        <v>4034</v>
      </c>
      <c r="D4630" s="208" t="s">
        <v>3487</v>
      </c>
      <c r="E4630" s="208" t="s">
        <v>4048</v>
      </c>
      <c r="F4630" s="208" t="s">
        <v>176</v>
      </c>
      <c r="G4630" s="208" t="s">
        <v>377</v>
      </c>
      <c r="H4630" s="208" t="s">
        <v>4139</v>
      </c>
      <c r="I4630" s="200" t="s">
        <v>123</v>
      </c>
      <c r="J4630" s="208" t="s">
        <v>179</v>
      </c>
      <c r="K4630" s="208" t="s">
        <v>179</v>
      </c>
      <c r="L4630" s="208" t="s">
        <v>261</v>
      </c>
      <c r="M4630" s="199" t="s">
        <v>122</v>
      </c>
      <c r="N4630" s="201">
        <v>21.627700000000001</v>
      </c>
      <c r="O4630" s="202" t="s">
        <v>81</v>
      </c>
      <c r="P4630" s="202"/>
      <c r="Q4630" s="203">
        <f t="shared" si="261"/>
        <v>0</v>
      </c>
      <c r="R4630" s="203">
        <f t="shared" si="262"/>
        <v>0</v>
      </c>
      <c r="S4630" s="213">
        <f>IF(M4630="nvt",0,IF(O4630&gt;0,VLOOKUP(M4630,'3-Productie normen'!A:K,VLOOKUP(O4630,'3-Productie normen'!$B$34:$C$35,2,FALSE),FALSE)))</f>
        <v>0</v>
      </c>
      <c r="T4630" s="213">
        <f t="shared" si="263"/>
        <v>0</v>
      </c>
      <c r="U4630" s="572"/>
    </row>
    <row r="4631" spans="1:21" ht="14.15" customHeight="1">
      <c r="A4631" s="231">
        <v>4631</v>
      </c>
      <c r="B4631" s="262" t="s">
        <v>99</v>
      </c>
      <c r="C4631" s="208" t="s">
        <v>4034</v>
      </c>
      <c r="D4631" s="208" t="s">
        <v>3487</v>
      </c>
      <c r="E4631" s="208" t="s">
        <v>4048</v>
      </c>
      <c r="F4631" s="208" t="s">
        <v>176</v>
      </c>
      <c r="G4631" s="208" t="s">
        <v>377</v>
      </c>
      <c r="H4631" s="208" t="s">
        <v>4140</v>
      </c>
      <c r="I4631" s="200" t="s">
        <v>123</v>
      </c>
      <c r="J4631" s="208" t="s">
        <v>179</v>
      </c>
      <c r="K4631" s="208" t="s">
        <v>179</v>
      </c>
      <c r="L4631" s="208" t="s">
        <v>4141</v>
      </c>
      <c r="M4631" s="199" t="s">
        <v>122</v>
      </c>
      <c r="N4631" s="201">
        <v>17.9725</v>
      </c>
      <c r="O4631" s="202" t="s">
        <v>81</v>
      </c>
      <c r="P4631" s="202"/>
      <c r="Q4631" s="203">
        <f t="shared" si="261"/>
        <v>0</v>
      </c>
      <c r="R4631" s="203">
        <f t="shared" si="262"/>
        <v>0</v>
      </c>
      <c r="S4631" s="213">
        <f>IF(M4631="nvt",0,IF(O4631&gt;0,VLOOKUP(M4631,'3-Productie normen'!A:K,VLOOKUP(O4631,'3-Productie normen'!$B$34:$C$35,2,FALSE),FALSE)))</f>
        <v>0</v>
      </c>
      <c r="T4631" s="213">
        <f t="shared" si="263"/>
        <v>0</v>
      </c>
      <c r="U4631" s="572"/>
    </row>
    <row r="4632" spans="1:21" ht="14.15" customHeight="1">
      <c r="A4632" s="231">
        <v>4632</v>
      </c>
      <c r="B4632" s="262" t="s">
        <v>99</v>
      </c>
      <c r="C4632" s="208" t="s">
        <v>4034</v>
      </c>
      <c r="D4632" s="208" t="s">
        <v>3487</v>
      </c>
      <c r="E4632" s="208" t="s">
        <v>4048</v>
      </c>
      <c r="F4632" s="208" t="s">
        <v>176</v>
      </c>
      <c r="G4632" s="208" t="s">
        <v>377</v>
      </c>
      <c r="H4632" s="208" t="s">
        <v>4142</v>
      </c>
      <c r="I4632" s="200" t="s">
        <v>127</v>
      </c>
      <c r="J4632" s="208" t="s">
        <v>379</v>
      </c>
      <c r="K4632" s="208" t="s">
        <v>379</v>
      </c>
      <c r="L4632" s="208" t="s">
        <v>180</v>
      </c>
      <c r="M4632" s="208" t="s">
        <v>128</v>
      </c>
      <c r="N4632" s="201">
        <v>43.933799999999998</v>
      </c>
      <c r="O4632" s="202">
        <v>255</v>
      </c>
      <c r="P4632" s="202"/>
      <c r="Q4632" s="203">
        <f t="shared" si="261"/>
        <v>0</v>
      </c>
      <c r="R4632" s="203">
        <f t="shared" si="262"/>
        <v>0</v>
      </c>
      <c r="S4632" s="213">
        <f>IF(M4632="nvt",0,IF(O4632&gt;0,VLOOKUP(M4632,'3-Productie normen'!A:K,VLOOKUP(O4632,'3-Productie normen'!$B$34:$C$35,2,FALSE),FALSE)))</f>
        <v>0</v>
      </c>
      <c r="T4632" s="213">
        <f t="shared" si="263"/>
        <v>0</v>
      </c>
      <c r="U4632" s="572"/>
    </row>
    <row r="4633" spans="1:21" ht="14.15" customHeight="1">
      <c r="A4633" s="232">
        <v>4633</v>
      </c>
      <c r="B4633" s="262" t="s">
        <v>99</v>
      </c>
      <c r="C4633" s="208" t="s">
        <v>4034</v>
      </c>
      <c r="D4633" s="208" t="s">
        <v>3487</v>
      </c>
      <c r="E4633" s="208" t="s">
        <v>4048</v>
      </c>
      <c r="F4633" s="208" t="s">
        <v>176</v>
      </c>
      <c r="G4633" s="208" t="s">
        <v>377</v>
      </c>
      <c r="H4633" s="208" t="s">
        <v>4143</v>
      </c>
      <c r="I4633" s="200" t="s">
        <v>127</v>
      </c>
      <c r="J4633" s="208" t="s">
        <v>379</v>
      </c>
      <c r="K4633" s="208" t="s">
        <v>379</v>
      </c>
      <c r="L4633" s="208" t="s">
        <v>180</v>
      </c>
      <c r="M4633" s="208" t="s">
        <v>128</v>
      </c>
      <c r="N4633" s="201">
        <v>44.092299999999994</v>
      </c>
      <c r="O4633" s="202">
        <v>255</v>
      </c>
      <c r="P4633" s="202"/>
      <c r="Q4633" s="203">
        <f t="shared" si="261"/>
        <v>0</v>
      </c>
      <c r="R4633" s="203">
        <f t="shared" si="262"/>
        <v>0</v>
      </c>
      <c r="S4633" s="213">
        <f>IF(M4633="nvt",0,IF(O4633&gt;0,VLOOKUP(M4633,'3-Productie normen'!A:K,VLOOKUP(O4633,'3-Productie normen'!$B$34:$C$35,2,FALSE),FALSE)))</f>
        <v>0</v>
      </c>
      <c r="T4633" s="213">
        <f t="shared" si="263"/>
        <v>0</v>
      </c>
      <c r="U4633" s="572"/>
    </row>
    <row r="4634" spans="1:21" ht="14.15" customHeight="1">
      <c r="A4634" s="231">
        <v>4634</v>
      </c>
      <c r="B4634" s="262" t="s">
        <v>99</v>
      </c>
      <c r="C4634" s="208" t="s">
        <v>4034</v>
      </c>
      <c r="D4634" s="208" t="s">
        <v>3487</v>
      </c>
      <c r="E4634" s="208" t="s">
        <v>4048</v>
      </c>
      <c r="F4634" s="208" t="s">
        <v>176</v>
      </c>
      <c r="G4634" s="208" t="s">
        <v>377</v>
      </c>
      <c r="H4634" s="208" t="s">
        <v>4144</v>
      </c>
      <c r="I4634" s="200" t="s">
        <v>127</v>
      </c>
      <c r="J4634" s="208" t="s">
        <v>379</v>
      </c>
      <c r="K4634" s="208" t="s">
        <v>379</v>
      </c>
      <c r="L4634" s="208" t="s">
        <v>180</v>
      </c>
      <c r="M4634" s="208" t="s">
        <v>128</v>
      </c>
      <c r="N4634" s="201">
        <v>43.967700000000008</v>
      </c>
      <c r="O4634" s="202">
        <v>255</v>
      </c>
      <c r="P4634" s="202"/>
      <c r="Q4634" s="203">
        <f t="shared" si="261"/>
        <v>0</v>
      </c>
      <c r="R4634" s="203">
        <f t="shared" si="262"/>
        <v>0</v>
      </c>
      <c r="S4634" s="213">
        <f>IF(M4634="nvt",0,IF(O4634&gt;0,VLOOKUP(M4634,'3-Productie normen'!A:K,VLOOKUP(O4634,'3-Productie normen'!$B$34:$C$35,2,FALSE),FALSE)))</f>
        <v>0</v>
      </c>
      <c r="T4634" s="213">
        <f t="shared" si="263"/>
        <v>0</v>
      </c>
      <c r="U4634" s="572"/>
    </row>
    <row r="4635" spans="1:21" ht="14.15" customHeight="1">
      <c r="A4635" s="231">
        <v>4635</v>
      </c>
      <c r="B4635" s="262" t="s">
        <v>99</v>
      </c>
      <c r="C4635" s="208" t="s">
        <v>4034</v>
      </c>
      <c r="D4635" s="208" t="s">
        <v>3487</v>
      </c>
      <c r="E4635" s="208" t="s">
        <v>4048</v>
      </c>
      <c r="F4635" s="208" t="s">
        <v>176</v>
      </c>
      <c r="G4635" s="208" t="s">
        <v>377</v>
      </c>
      <c r="H4635" s="208" t="s">
        <v>4145</v>
      </c>
      <c r="I4635" s="200" t="s">
        <v>127</v>
      </c>
      <c r="J4635" s="208" t="s">
        <v>379</v>
      </c>
      <c r="K4635" s="208" t="s">
        <v>379</v>
      </c>
      <c r="L4635" s="208" t="s">
        <v>180</v>
      </c>
      <c r="M4635" s="208" t="s">
        <v>128</v>
      </c>
      <c r="N4635" s="201">
        <v>32.89</v>
      </c>
      <c r="O4635" s="202">
        <v>255</v>
      </c>
      <c r="P4635" s="202"/>
      <c r="Q4635" s="203">
        <f t="shared" si="261"/>
        <v>0</v>
      </c>
      <c r="R4635" s="203">
        <f t="shared" si="262"/>
        <v>0</v>
      </c>
      <c r="S4635" s="213">
        <f>IF(M4635="nvt",0,IF(O4635&gt;0,VLOOKUP(M4635,'3-Productie normen'!A:K,VLOOKUP(O4635,'3-Productie normen'!$B$34:$C$35,2,FALSE),FALSE)))</f>
        <v>0</v>
      </c>
      <c r="T4635" s="213">
        <f t="shared" si="263"/>
        <v>0</v>
      </c>
      <c r="U4635" s="572"/>
    </row>
    <row r="4636" spans="1:21" ht="14.15" customHeight="1">
      <c r="A4636" s="231">
        <v>4636</v>
      </c>
      <c r="B4636" s="262" t="s">
        <v>99</v>
      </c>
      <c r="C4636" s="208" t="s">
        <v>4034</v>
      </c>
      <c r="D4636" s="208" t="s">
        <v>3487</v>
      </c>
      <c r="E4636" s="208" t="s">
        <v>4048</v>
      </c>
      <c r="F4636" s="208" t="s">
        <v>176</v>
      </c>
      <c r="G4636" s="208" t="s">
        <v>377</v>
      </c>
      <c r="H4636" s="208" t="s">
        <v>4146</v>
      </c>
      <c r="I4636" s="200" t="s">
        <v>127</v>
      </c>
      <c r="J4636" s="208" t="s">
        <v>379</v>
      </c>
      <c r="K4636" s="208" t="s">
        <v>640</v>
      </c>
      <c r="L4636" s="208" t="s">
        <v>180</v>
      </c>
      <c r="M4636" s="208" t="s">
        <v>128</v>
      </c>
      <c r="N4636" s="201">
        <v>14.925999999999998</v>
      </c>
      <c r="O4636" s="202">
        <v>255</v>
      </c>
      <c r="P4636" s="202"/>
      <c r="Q4636" s="203">
        <f t="shared" si="261"/>
        <v>0</v>
      </c>
      <c r="R4636" s="203">
        <f t="shared" si="262"/>
        <v>0</v>
      </c>
      <c r="S4636" s="213">
        <f>IF(M4636="nvt",0,IF(O4636&gt;0,VLOOKUP(M4636,'3-Productie normen'!A:K,VLOOKUP(O4636,'3-Productie normen'!$B$34:$C$35,2,FALSE),FALSE)))</f>
        <v>0</v>
      </c>
      <c r="T4636" s="213">
        <f t="shared" si="263"/>
        <v>0</v>
      </c>
      <c r="U4636" s="572"/>
    </row>
    <row r="4637" spans="1:21" ht="14.15" customHeight="1">
      <c r="A4637" s="231">
        <v>4637</v>
      </c>
      <c r="B4637" s="262" t="s">
        <v>99</v>
      </c>
      <c r="C4637" s="208" t="s">
        <v>4034</v>
      </c>
      <c r="D4637" s="208" t="s">
        <v>3487</v>
      </c>
      <c r="E4637" s="208" t="s">
        <v>4048</v>
      </c>
      <c r="F4637" s="208" t="s">
        <v>176</v>
      </c>
      <c r="G4637" s="208" t="s">
        <v>377</v>
      </c>
      <c r="H4637" s="208" t="s">
        <v>4147</v>
      </c>
      <c r="I4637" s="200" t="s">
        <v>127</v>
      </c>
      <c r="J4637" s="208" t="s">
        <v>379</v>
      </c>
      <c r="K4637" s="208" t="s">
        <v>640</v>
      </c>
      <c r="L4637" s="208" t="s">
        <v>180</v>
      </c>
      <c r="M4637" s="208" t="s">
        <v>128</v>
      </c>
      <c r="N4637" s="201">
        <v>6.1198000000000006</v>
      </c>
      <c r="O4637" s="202">
        <v>255</v>
      </c>
      <c r="P4637" s="202"/>
      <c r="Q4637" s="203">
        <f t="shared" si="261"/>
        <v>0</v>
      </c>
      <c r="R4637" s="203">
        <f t="shared" si="262"/>
        <v>0</v>
      </c>
      <c r="S4637" s="213">
        <f>IF(M4637="nvt",0,IF(O4637&gt;0,VLOOKUP(M4637,'3-Productie normen'!A:K,VLOOKUP(O4637,'3-Productie normen'!$B$34:$C$35,2,FALSE),FALSE)))</f>
        <v>0</v>
      </c>
      <c r="T4637" s="213">
        <f t="shared" si="263"/>
        <v>0</v>
      </c>
      <c r="U4637" s="572"/>
    </row>
    <row r="4638" spans="1:21" ht="14.15" customHeight="1">
      <c r="A4638" s="231">
        <v>4638</v>
      </c>
      <c r="B4638" s="262" t="s">
        <v>99</v>
      </c>
      <c r="C4638" s="208" t="s">
        <v>4034</v>
      </c>
      <c r="D4638" s="208" t="s">
        <v>3487</v>
      </c>
      <c r="E4638" s="208" t="s">
        <v>4048</v>
      </c>
      <c r="F4638" s="208" t="s">
        <v>176</v>
      </c>
      <c r="G4638" s="208" t="s">
        <v>377</v>
      </c>
      <c r="H4638" s="208" t="s">
        <v>4148</v>
      </c>
      <c r="I4638" s="200" t="s">
        <v>127</v>
      </c>
      <c r="J4638" s="208" t="s">
        <v>379</v>
      </c>
      <c r="K4638" s="208" t="s">
        <v>640</v>
      </c>
      <c r="L4638" s="208" t="s">
        <v>180</v>
      </c>
      <c r="M4638" s="208" t="s">
        <v>128</v>
      </c>
      <c r="N4638" s="201">
        <v>21.677700000000002</v>
      </c>
      <c r="O4638" s="202">
        <v>255</v>
      </c>
      <c r="P4638" s="202"/>
      <c r="Q4638" s="203">
        <f t="shared" si="261"/>
        <v>0</v>
      </c>
      <c r="R4638" s="203">
        <f t="shared" si="262"/>
        <v>0</v>
      </c>
      <c r="S4638" s="213">
        <f>IF(M4638="nvt",0,IF(O4638&gt;0,VLOOKUP(M4638,'3-Productie normen'!A:K,VLOOKUP(O4638,'3-Productie normen'!$B$34:$C$35,2,FALSE),FALSE)))</f>
        <v>0</v>
      </c>
      <c r="T4638" s="213">
        <f t="shared" si="263"/>
        <v>0</v>
      </c>
      <c r="U4638" s="572"/>
    </row>
    <row r="4639" spans="1:21" ht="14.15" customHeight="1">
      <c r="A4639" s="231">
        <v>4639</v>
      </c>
      <c r="B4639" s="262" t="s">
        <v>99</v>
      </c>
      <c r="C4639" s="208" t="s">
        <v>4034</v>
      </c>
      <c r="D4639" s="208" t="s">
        <v>3487</v>
      </c>
      <c r="E4639" s="208" t="s">
        <v>4048</v>
      </c>
      <c r="F4639" s="208" t="s">
        <v>176</v>
      </c>
      <c r="G4639" s="208" t="s">
        <v>377</v>
      </c>
      <c r="H4639" s="208" t="s">
        <v>4149</v>
      </c>
      <c r="I4639" s="200" t="s">
        <v>123</v>
      </c>
      <c r="J4639" s="208" t="s">
        <v>179</v>
      </c>
      <c r="K4639" s="208" t="s">
        <v>179</v>
      </c>
      <c r="L4639" s="208" t="s">
        <v>1478</v>
      </c>
      <c r="M4639" s="199" t="s">
        <v>122</v>
      </c>
      <c r="N4639" s="201">
        <v>23.9939</v>
      </c>
      <c r="O4639" s="202" t="s">
        <v>81</v>
      </c>
      <c r="P4639" s="202"/>
      <c r="Q4639" s="203">
        <f t="shared" si="261"/>
        <v>0</v>
      </c>
      <c r="R4639" s="203">
        <f t="shared" si="262"/>
        <v>0</v>
      </c>
      <c r="S4639" s="213">
        <f>IF(M4639="nvt",0,IF(O4639&gt;0,VLOOKUP(M4639,'3-Productie normen'!A:K,VLOOKUP(O4639,'3-Productie normen'!$B$34:$C$35,2,FALSE),FALSE)))</f>
        <v>0</v>
      </c>
      <c r="T4639" s="213">
        <f t="shared" si="263"/>
        <v>0</v>
      </c>
      <c r="U4639" s="572"/>
    </row>
    <row r="4640" spans="1:21" ht="14.15" customHeight="1">
      <c r="A4640" s="231">
        <v>4640</v>
      </c>
      <c r="B4640" s="262" t="s">
        <v>99</v>
      </c>
      <c r="C4640" s="208" t="s">
        <v>4034</v>
      </c>
      <c r="D4640" s="208" t="s">
        <v>3487</v>
      </c>
      <c r="E4640" s="208" t="s">
        <v>4048</v>
      </c>
      <c r="F4640" s="208" t="s">
        <v>176</v>
      </c>
      <c r="G4640" s="208" t="s">
        <v>377</v>
      </c>
      <c r="H4640" s="208" t="s">
        <v>4150</v>
      </c>
      <c r="I4640" s="200" t="s">
        <v>123</v>
      </c>
      <c r="J4640" s="208" t="s">
        <v>179</v>
      </c>
      <c r="K4640" s="208" t="s">
        <v>179</v>
      </c>
      <c r="L4640" s="208" t="s">
        <v>1478</v>
      </c>
      <c r="M4640" s="199" t="s">
        <v>122</v>
      </c>
      <c r="N4640" s="201">
        <v>13.531400000000001</v>
      </c>
      <c r="O4640" s="202" t="s">
        <v>81</v>
      </c>
      <c r="P4640" s="202"/>
      <c r="Q4640" s="203">
        <f t="shared" si="261"/>
        <v>0</v>
      </c>
      <c r="R4640" s="203">
        <f t="shared" si="262"/>
        <v>0</v>
      </c>
      <c r="S4640" s="213">
        <f>IF(M4640="nvt",0,IF(O4640&gt;0,VLOOKUP(M4640,'3-Productie normen'!A:K,VLOOKUP(O4640,'3-Productie normen'!$B$34:$C$35,2,FALSE),FALSE)))</f>
        <v>0</v>
      </c>
      <c r="T4640" s="213">
        <f t="shared" si="263"/>
        <v>0</v>
      </c>
      <c r="U4640" s="572"/>
    </row>
    <row r="4641" spans="1:21" ht="14.15" customHeight="1">
      <c r="A4641" s="232">
        <v>4641</v>
      </c>
      <c r="B4641" s="262" t="s">
        <v>99</v>
      </c>
      <c r="C4641" s="208" t="s">
        <v>4034</v>
      </c>
      <c r="D4641" s="208" t="s">
        <v>3487</v>
      </c>
      <c r="E4641" s="208" t="s">
        <v>4048</v>
      </c>
      <c r="F4641" s="208" t="s">
        <v>176</v>
      </c>
      <c r="G4641" s="208" t="s">
        <v>377</v>
      </c>
      <c r="H4641" s="208" t="s">
        <v>4151</v>
      </c>
      <c r="I4641" s="200" t="s">
        <v>123</v>
      </c>
      <c r="J4641" s="208" t="s">
        <v>179</v>
      </c>
      <c r="K4641" s="208" t="s">
        <v>179</v>
      </c>
      <c r="L4641" s="208" t="s">
        <v>1478</v>
      </c>
      <c r="M4641" s="199" t="s">
        <v>122</v>
      </c>
      <c r="N4641" s="201">
        <v>27.471399999999999</v>
      </c>
      <c r="O4641" s="202" t="s">
        <v>81</v>
      </c>
      <c r="P4641" s="202"/>
      <c r="Q4641" s="203">
        <f t="shared" si="261"/>
        <v>0</v>
      </c>
      <c r="R4641" s="203">
        <f t="shared" si="262"/>
        <v>0</v>
      </c>
      <c r="S4641" s="213">
        <f>IF(M4641="nvt",0,IF(O4641&gt;0,VLOOKUP(M4641,'3-Productie normen'!A:K,VLOOKUP(O4641,'3-Productie normen'!$B$34:$C$35,2,FALSE),FALSE)))</f>
        <v>0</v>
      </c>
      <c r="T4641" s="213">
        <f t="shared" si="263"/>
        <v>0</v>
      </c>
      <c r="U4641" s="572"/>
    </row>
    <row r="4642" spans="1:21" ht="14.15" customHeight="1">
      <c r="A4642" s="231">
        <v>4642</v>
      </c>
      <c r="B4642" s="262" t="s">
        <v>99</v>
      </c>
      <c r="C4642" s="208" t="s">
        <v>4034</v>
      </c>
      <c r="D4642" s="208" t="s">
        <v>3487</v>
      </c>
      <c r="E4642" s="208" t="s">
        <v>4048</v>
      </c>
      <c r="F4642" s="208" t="s">
        <v>176</v>
      </c>
      <c r="G4642" s="208" t="s">
        <v>377</v>
      </c>
      <c r="H4642" s="208" t="s">
        <v>4152</v>
      </c>
      <c r="I4642" s="200" t="s">
        <v>123</v>
      </c>
      <c r="J4642" s="208" t="s">
        <v>179</v>
      </c>
      <c r="K4642" s="208" t="s">
        <v>179</v>
      </c>
      <c r="L4642" s="208" t="s">
        <v>4153</v>
      </c>
      <c r="M4642" s="199" t="s">
        <v>122</v>
      </c>
      <c r="N4642" s="201">
        <v>32.83</v>
      </c>
      <c r="O4642" s="202" t="s">
        <v>81</v>
      </c>
      <c r="P4642" s="202"/>
      <c r="Q4642" s="203">
        <f t="shared" si="261"/>
        <v>0</v>
      </c>
      <c r="R4642" s="203">
        <f t="shared" si="262"/>
        <v>0</v>
      </c>
      <c r="S4642" s="213">
        <f>IF(M4642="nvt",0,IF(O4642&gt;0,VLOOKUP(M4642,'3-Productie normen'!A:K,VLOOKUP(O4642,'3-Productie normen'!$B$34:$C$35,2,FALSE),FALSE)))</f>
        <v>0</v>
      </c>
      <c r="T4642" s="213">
        <f t="shared" si="263"/>
        <v>0</v>
      </c>
      <c r="U4642" s="572"/>
    </row>
    <row r="4643" spans="1:21" ht="14.15" customHeight="1">
      <c r="A4643" s="231">
        <v>4643</v>
      </c>
      <c r="B4643" s="262" t="s">
        <v>99</v>
      </c>
      <c r="C4643" s="208" t="s">
        <v>4034</v>
      </c>
      <c r="D4643" s="208" t="s">
        <v>3487</v>
      </c>
      <c r="E4643" s="208" t="s">
        <v>4048</v>
      </c>
      <c r="F4643" s="208" t="s">
        <v>176</v>
      </c>
      <c r="G4643" s="208" t="s">
        <v>377</v>
      </c>
      <c r="H4643" s="208" t="s">
        <v>4154</v>
      </c>
      <c r="I4643" s="200" t="s">
        <v>123</v>
      </c>
      <c r="J4643" s="208" t="s">
        <v>179</v>
      </c>
      <c r="K4643" s="208" t="s">
        <v>179</v>
      </c>
      <c r="L4643" s="208" t="s">
        <v>180</v>
      </c>
      <c r="M4643" s="199" t="s">
        <v>122</v>
      </c>
      <c r="N4643" s="201">
        <v>27.010100000000001</v>
      </c>
      <c r="O4643" s="202" t="s">
        <v>81</v>
      </c>
      <c r="P4643" s="202"/>
      <c r="Q4643" s="203">
        <f t="shared" si="261"/>
        <v>0</v>
      </c>
      <c r="R4643" s="203">
        <f t="shared" si="262"/>
        <v>0</v>
      </c>
      <c r="S4643" s="213">
        <f>IF(M4643="nvt",0,IF(O4643&gt;0,VLOOKUP(M4643,'3-Productie normen'!A:K,VLOOKUP(O4643,'3-Productie normen'!$B$34:$C$35,2,FALSE),FALSE)))</f>
        <v>0</v>
      </c>
      <c r="T4643" s="213">
        <f t="shared" si="263"/>
        <v>0</v>
      </c>
      <c r="U4643" s="572"/>
    </row>
    <row r="4644" spans="1:21" ht="14.15" customHeight="1">
      <c r="A4644" s="231">
        <v>4644</v>
      </c>
      <c r="B4644" s="262" t="s">
        <v>99</v>
      </c>
      <c r="C4644" s="208" t="s">
        <v>4034</v>
      </c>
      <c r="D4644" s="208" t="s">
        <v>3487</v>
      </c>
      <c r="E4644" s="208" t="s">
        <v>4048</v>
      </c>
      <c r="F4644" s="208" t="s">
        <v>176</v>
      </c>
      <c r="G4644" s="208" t="s">
        <v>377</v>
      </c>
      <c r="H4644" s="208" t="s">
        <v>4155</v>
      </c>
      <c r="I4644" s="200" t="s">
        <v>123</v>
      </c>
      <c r="J4644" s="208" t="s">
        <v>255</v>
      </c>
      <c r="K4644" s="208" t="s">
        <v>256</v>
      </c>
      <c r="L4644" s="208" t="s">
        <v>180</v>
      </c>
      <c r="M4644" s="199" t="s">
        <v>122</v>
      </c>
      <c r="N4644" s="201">
        <v>69.705699999999993</v>
      </c>
      <c r="O4644" s="202" t="s">
        <v>81</v>
      </c>
      <c r="P4644" s="202"/>
      <c r="Q4644" s="203">
        <f t="shared" si="261"/>
        <v>0</v>
      </c>
      <c r="R4644" s="203">
        <f t="shared" si="262"/>
        <v>0</v>
      </c>
      <c r="S4644" s="213">
        <f>IF(M4644="nvt",0,IF(O4644&gt;0,VLOOKUP(M4644,'3-Productie normen'!A:K,VLOOKUP(O4644,'3-Productie normen'!$B$34:$C$35,2,FALSE),FALSE)))</f>
        <v>0</v>
      </c>
      <c r="T4644" s="213">
        <f t="shared" si="263"/>
        <v>0</v>
      </c>
      <c r="U4644" s="572"/>
    </row>
    <row r="4645" spans="1:21" ht="14.15" customHeight="1">
      <c r="A4645" s="231">
        <v>4645</v>
      </c>
      <c r="B4645" s="262" t="s">
        <v>99</v>
      </c>
      <c r="C4645" s="208" t="s">
        <v>4034</v>
      </c>
      <c r="D4645" s="208" t="s">
        <v>3487</v>
      </c>
      <c r="E4645" s="208" t="s">
        <v>4048</v>
      </c>
      <c r="F4645" s="208" t="s">
        <v>176</v>
      </c>
      <c r="G4645" s="208" t="s">
        <v>377</v>
      </c>
      <c r="H4645" s="208" t="s">
        <v>4156</v>
      </c>
      <c r="I4645" s="200" t="s">
        <v>130</v>
      </c>
      <c r="J4645" s="208" t="s">
        <v>209</v>
      </c>
      <c r="K4645" s="208" t="s">
        <v>215</v>
      </c>
      <c r="L4645" s="208" t="s">
        <v>180</v>
      </c>
      <c r="M4645" s="199" t="s">
        <v>134</v>
      </c>
      <c r="N4645" s="201">
        <v>3.5032000000000001</v>
      </c>
      <c r="O4645" s="202" t="s">
        <v>81</v>
      </c>
      <c r="P4645" s="202"/>
      <c r="Q4645" s="203">
        <f t="shared" si="261"/>
        <v>0</v>
      </c>
      <c r="R4645" s="203">
        <f t="shared" si="262"/>
        <v>0</v>
      </c>
      <c r="S4645" s="213">
        <f>IF(M4645="nvt",0,IF(O4645&gt;0,VLOOKUP(M4645,'3-Productie normen'!A:K,VLOOKUP(O4645,'3-Productie normen'!$B$34:$C$35,2,FALSE),FALSE)))</f>
        <v>0</v>
      </c>
      <c r="T4645" s="213">
        <f t="shared" si="263"/>
        <v>0</v>
      </c>
      <c r="U4645" s="572"/>
    </row>
    <row r="4646" spans="1:21" ht="14.15" customHeight="1">
      <c r="A4646" s="231">
        <v>4646</v>
      </c>
      <c r="B4646" s="262" t="s">
        <v>99</v>
      </c>
      <c r="C4646" s="208" t="s">
        <v>4034</v>
      </c>
      <c r="D4646" s="208" t="s">
        <v>3487</v>
      </c>
      <c r="E4646" s="208" t="s">
        <v>4048</v>
      </c>
      <c r="F4646" s="208" t="s">
        <v>176</v>
      </c>
      <c r="G4646" s="208" t="s">
        <v>377</v>
      </c>
      <c r="H4646" s="208" t="s">
        <v>4157</v>
      </c>
      <c r="I4646" s="200" t="s">
        <v>130</v>
      </c>
      <c r="J4646" s="208" t="s">
        <v>209</v>
      </c>
      <c r="K4646" s="208" t="s">
        <v>220</v>
      </c>
      <c r="L4646" s="208" t="s">
        <v>180</v>
      </c>
      <c r="M4646" s="208" t="s">
        <v>140</v>
      </c>
      <c r="N4646" s="201">
        <v>1.6421000000000001</v>
      </c>
      <c r="O4646" s="202" t="s">
        <v>81</v>
      </c>
      <c r="P4646" s="202"/>
      <c r="Q4646" s="203">
        <f t="shared" si="261"/>
        <v>0</v>
      </c>
      <c r="R4646" s="203">
        <f t="shared" si="262"/>
        <v>0</v>
      </c>
      <c r="S4646" s="213">
        <f>IF(M4646="nvt",0,IF(O4646&gt;0,VLOOKUP(M4646,'3-Productie normen'!A:K,VLOOKUP(O4646,'3-Productie normen'!$B$34:$C$35,2,FALSE),FALSE)))</f>
        <v>0</v>
      </c>
      <c r="T4646" s="213">
        <f t="shared" si="263"/>
        <v>0</v>
      </c>
      <c r="U4646" s="572"/>
    </row>
    <row r="4647" spans="1:21" ht="14.15" customHeight="1">
      <c r="A4647" s="231">
        <v>4647</v>
      </c>
      <c r="B4647" s="262" t="s">
        <v>99</v>
      </c>
      <c r="C4647" s="208" t="s">
        <v>4034</v>
      </c>
      <c r="D4647" s="208" t="s">
        <v>3487</v>
      </c>
      <c r="E4647" s="208" t="s">
        <v>4048</v>
      </c>
      <c r="F4647" s="208" t="s">
        <v>176</v>
      </c>
      <c r="G4647" s="208" t="s">
        <v>377</v>
      </c>
      <c r="H4647" s="208" t="s">
        <v>4158</v>
      </c>
      <c r="I4647" s="200" t="s">
        <v>123</v>
      </c>
      <c r="J4647" s="208" t="s">
        <v>255</v>
      </c>
      <c r="K4647" s="208" t="s">
        <v>256</v>
      </c>
      <c r="L4647" s="208" t="s">
        <v>180</v>
      </c>
      <c r="M4647" s="199" t="s">
        <v>122</v>
      </c>
      <c r="N4647" s="201">
        <v>0.69959999999999989</v>
      </c>
      <c r="O4647" s="202" t="s">
        <v>81</v>
      </c>
      <c r="P4647" s="202"/>
      <c r="Q4647" s="203">
        <f t="shared" si="261"/>
        <v>0</v>
      </c>
      <c r="R4647" s="203">
        <f t="shared" si="262"/>
        <v>0</v>
      </c>
      <c r="S4647" s="213">
        <f>IF(M4647="nvt",0,IF(O4647&gt;0,VLOOKUP(M4647,'3-Productie normen'!A:K,VLOOKUP(O4647,'3-Productie normen'!$B$34:$C$35,2,FALSE),FALSE)))</f>
        <v>0</v>
      </c>
      <c r="T4647" s="213">
        <f t="shared" si="263"/>
        <v>0</v>
      </c>
      <c r="U4647" s="572"/>
    </row>
    <row r="4648" spans="1:21" ht="14.15" customHeight="1">
      <c r="A4648" s="231">
        <v>4648</v>
      </c>
      <c r="B4648" s="262" t="s">
        <v>99</v>
      </c>
      <c r="C4648" s="208" t="s">
        <v>4034</v>
      </c>
      <c r="D4648" s="208" t="s">
        <v>3487</v>
      </c>
      <c r="E4648" s="208" t="s">
        <v>4048</v>
      </c>
      <c r="F4648" s="208" t="s">
        <v>176</v>
      </c>
      <c r="G4648" s="208" t="s">
        <v>377</v>
      </c>
      <c r="H4648" s="208" t="s">
        <v>4159</v>
      </c>
      <c r="I4648" s="200" t="s">
        <v>143</v>
      </c>
      <c r="J4648" s="208" t="s">
        <v>255</v>
      </c>
      <c r="K4648" s="208" t="s">
        <v>256</v>
      </c>
      <c r="L4648" s="208" t="s">
        <v>180</v>
      </c>
      <c r="M4648" s="208" t="s">
        <v>143</v>
      </c>
      <c r="N4648" s="201">
        <v>20.631399999999999</v>
      </c>
      <c r="O4648" s="202"/>
      <c r="P4648" s="202"/>
      <c r="Q4648" s="203">
        <f t="shared" si="261"/>
        <v>0</v>
      </c>
      <c r="R4648" s="203">
        <f t="shared" si="262"/>
        <v>0</v>
      </c>
      <c r="S4648" s="213">
        <f>IF(M4648="nvt",0,IF(O4648&gt;0,VLOOKUP(M4648,'3-Productie normen'!A:K,VLOOKUP(O4648,'3-Productie normen'!$B$34:$C$35,2,FALSE),FALSE)))</f>
        <v>0</v>
      </c>
      <c r="T4648" s="213">
        <f t="shared" si="263"/>
        <v>0</v>
      </c>
      <c r="U4648" s="572"/>
    </row>
    <row r="4649" spans="1:21" ht="14.15" customHeight="1">
      <c r="A4649" s="232">
        <v>4649</v>
      </c>
      <c r="B4649" s="262" t="s">
        <v>99</v>
      </c>
      <c r="C4649" s="208" t="s">
        <v>4034</v>
      </c>
      <c r="D4649" s="208" t="s">
        <v>3487</v>
      </c>
      <c r="E4649" s="208" t="s">
        <v>4048</v>
      </c>
      <c r="F4649" s="208" t="s">
        <v>176</v>
      </c>
      <c r="G4649" s="208" t="s">
        <v>377</v>
      </c>
      <c r="H4649" s="208" t="s">
        <v>4160</v>
      </c>
      <c r="I4649" s="200" t="s">
        <v>123</v>
      </c>
      <c r="J4649" s="208" t="s">
        <v>179</v>
      </c>
      <c r="K4649" s="208" t="s">
        <v>179</v>
      </c>
      <c r="L4649" s="208" t="s">
        <v>180</v>
      </c>
      <c r="M4649" s="199" t="s">
        <v>122</v>
      </c>
      <c r="N4649" s="201">
        <v>15.525499999999999</v>
      </c>
      <c r="O4649" s="202" t="s">
        <v>81</v>
      </c>
      <c r="P4649" s="202"/>
      <c r="Q4649" s="203">
        <f t="shared" si="261"/>
        <v>0</v>
      </c>
      <c r="R4649" s="203">
        <f t="shared" si="262"/>
        <v>0</v>
      </c>
      <c r="S4649" s="213">
        <f>IF(M4649="nvt",0,IF(O4649&gt;0,VLOOKUP(M4649,'3-Productie normen'!A:K,VLOOKUP(O4649,'3-Productie normen'!$B$34:$C$35,2,FALSE),FALSE)))</f>
        <v>0</v>
      </c>
      <c r="T4649" s="213">
        <f t="shared" si="263"/>
        <v>0</v>
      </c>
      <c r="U4649" s="572"/>
    </row>
    <row r="4650" spans="1:21" ht="14.15" customHeight="1">
      <c r="A4650" s="231">
        <v>4650</v>
      </c>
      <c r="B4650" s="262" t="s">
        <v>99</v>
      </c>
      <c r="C4650" s="208" t="s">
        <v>4034</v>
      </c>
      <c r="D4650" s="208" t="s">
        <v>3487</v>
      </c>
      <c r="E4650" s="208" t="s">
        <v>4048</v>
      </c>
      <c r="F4650" s="208" t="s">
        <v>176</v>
      </c>
      <c r="G4650" s="208" t="s">
        <v>377</v>
      </c>
      <c r="H4650" s="208" t="s">
        <v>4161</v>
      </c>
      <c r="I4650" s="200" t="s">
        <v>123</v>
      </c>
      <c r="J4650" s="208" t="s">
        <v>179</v>
      </c>
      <c r="K4650" s="208" t="s">
        <v>179</v>
      </c>
      <c r="L4650" s="208" t="s">
        <v>180</v>
      </c>
      <c r="M4650" s="199" t="s">
        <v>122</v>
      </c>
      <c r="N4650" s="201">
        <v>15.436300000000001</v>
      </c>
      <c r="O4650" s="202" t="s">
        <v>81</v>
      </c>
      <c r="P4650" s="202"/>
      <c r="Q4650" s="203">
        <f t="shared" si="261"/>
        <v>0</v>
      </c>
      <c r="R4650" s="203">
        <f t="shared" si="262"/>
        <v>0</v>
      </c>
      <c r="S4650" s="213">
        <f>IF(M4650="nvt",0,IF(O4650&gt;0,VLOOKUP(M4650,'3-Productie normen'!A:K,VLOOKUP(O4650,'3-Productie normen'!$B$34:$C$35,2,FALSE),FALSE)))</f>
        <v>0</v>
      </c>
      <c r="T4650" s="213">
        <f t="shared" si="263"/>
        <v>0</v>
      </c>
      <c r="U4650" s="572"/>
    </row>
    <row r="4651" spans="1:21" ht="14.15" customHeight="1">
      <c r="A4651" s="231">
        <v>4651</v>
      </c>
      <c r="B4651" s="262" t="s">
        <v>99</v>
      </c>
      <c r="C4651" s="208" t="s">
        <v>4034</v>
      </c>
      <c r="D4651" s="208" t="s">
        <v>3487</v>
      </c>
      <c r="E4651" s="208" t="s">
        <v>4048</v>
      </c>
      <c r="F4651" s="208" t="s">
        <v>176</v>
      </c>
      <c r="G4651" s="208" t="s">
        <v>377</v>
      </c>
      <c r="H4651" s="208" t="s">
        <v>4162</v>
      </c>
      <c r="I4651" s="200" t="s">
        <v>123</v>
      </c>
      <c r="J4651" s="208" t="s">
        <v>179</v>
      </c>
      <c r="K4651" s="208" t="s">
        <v>179</v>
      </c>
      <c r="L4651" s="208" t="s">
        <v>261</v>
      </c>
      <c r="M4651" s="199" t="s">
        <v>122</v>
      </c>
      <c r="N4651" s="201">
        <v>15.480899999999998</v>
      </c>
      <c r="O4651" s="202" t="s">
        <v>81</v>
      </c>
      <c r="P4651" s="202"/>
      <c r="Q4651" s="203">
        <f t="shared" si="261"/>
        <v>0</v>
      </c>
      <c r="R4651" s="203">
        <f t="shared" si="262"/>
        <v>0</v>
      </c>
      <c r="S4651" s="213">
        <f>IF(M4651="nvt",0,IF(O4651&gt;0,VLOOKUP(M4651,'3-Productie normen'!A:K,VLOOKUP(O4651,'3-Productie normen'!$B$34:$C$35,2,FALSE),FALSE)))</f>
        <v>0</v>
      </c>
      <c r="T4651" s="213">
        <f t="shared" si="263"/>
        <v>0</v>
      </c>
      <c r="U4651" s="572"/>
    </row>
    <row r="4652" spans="1:21" ht="14.15" customHeight="1">
      <c r="A4652" s="231">
        <v>4652</v>
      </c>
      <c r="B4652" s="262" t="s">
        <v>99</v>
      </c>
      <c r="C4652" s="208" t="s">
        <v>4034</v>
      </c>
      <c r="D4652" s="208" t="s">
        <v>3487</v>
      </c>
      <c r="E4652" s="208" t="s">
        <v>4048</v>
      </c>
      <c r="F4652" s="208" t="s">
        <v>176</v>
      </c>
      <c r="G4652" s="208" t="s">
        <v>377</v>
      </c>
      <c r="H4652" s="208" t="s">
        <v>4163</v>
      </c>
      <c r="I4652" s="200" t="s">
        <v>123</v>
      </c>
      <c r="J4652" s="208" t="s">
        <v>179</v>
      </c>
      <c r="K4652" s="208" t="s">
        <v>179</v>
      </c>
      <c r="L4652" s="208" t="s">
        <v>180</v>
      </c>
      <c r="M4652" s="199" t="s">
        <v>122</v>
      </c>
      <c r="N4652" s="201">
        <v>15.436300000000001</v>
      </c>
      <c r="O4652" s="202" t="s">
        <v>81</v>
      </c>
      <c r="P4652" s="202"/>
      <c r="Q4652" s="203">
        <f t="shared" si="261"/>
        <v>0</v>
      </c>
      <c r="R4652" s="203">
        <f t="shared" si="262"/>
        <v>0</v>
      </c>
      <c r="S4652" s="213">
        <f>IF(M4652="nvt",0,IF(O4652&gt;0,VLOOKUP(M4652,'3-Productie normen'!A:K,VLOOKUP(O4652,'3-Productie normen'!$B$34:$C$35,2,FALSE),FALSE)))</f>
        <v>0</v>
      </c>
      <c r="T4652" s="213">
        <f t="shared" si="263"/>
        <v>0</v>
      </c>
      <c r="U4652" s="572"/>
    </row>
    <row r="4653" spans="1:21" ht="14.15" customHeight="1">
      <c r="A4653" s="231">
        <v>4653</v>
      </c>
      <c r="B4653" s="262" t="s">
        <v>99</v>
      </c>
      <c r="C4653" s="208" t="s">
        <v>4034</v>
      </c>
      <c r="D4653" s="208" t="s">
        <v>3487</v>
      </c>
      <c r="E4653" s="208" t="s">
        <v>4048</v>
      </c>
      <c r="F4653" s="208" t="s">
        <v>176</v>
      </c>
      <c r="G4653" s="208" t="s">
        <v>377</v>
      </c>
      <c r="H4653" s="208" t="s">
        <v>4164</v>
      </c>
      <c r="I4653" s="200" t="s">
        <v>123</v>
      </c>
      <c r="J4653" s="208" t="s">
        <v>179</v>
      </c>
      <c r="K4653" s="208" t="s">
        <v>179</v>
      </c>
      <c r="L4653" s="208" t="s">
        <v>180</v>
      </c>
      <c r="M4653" s="199" t="s">
        <v>122</v>
      </c>
      <c r="N4653" s="201">
        <v>23.541499999999999</v>
      </c>
      <c r="O4653" s="202" t="s">
        <v>81</v>
      </c>
      <c r="P4653" s="202"/>
      <c r="Q4653" s="203">
        <f t="shared" si="261"/>
        <v>0</v>
      </c>
      <c r="R4653" s="203">
        <f t="shared" si="262"/>
        <v>0</v>
      </c>
      <c r="S4653" s="213">
        <f>IF(M4653="nvt",0,IF(O4653&gt;0,VLOOKUP(M4653,'3-Productie normen'!A:K,VLOOKUP(O4653,'3-Productie normen'!$B$34:$C$35,2,FALSE),FALSE)))</f>
        <v>0</v>
      </c>
      <c r="T4653" s="213">
        <f t="shared" si="263"/>
        <v>0</v>
      </c>
      <c r="U4653" s="572"/>
    </row>
    <row r="4654" spans="1:21" ht="14.15" customHeight="1">
      <c r="A4654" s="231">
        <v>4654</v>
      </c>
      <c r="B4654" s="262" t="s">
        <v>99</v>
      </c>
      <c r="C4654" s="208" t="s">
        <v>4034</v>
      </c>
      <c r="D4654" s="208" t="s">
        <v>3487</v>
      </c>
      <c r="E4654" s="208" t="s">
        <v>4048</v>
      </c>
      <c r="F4654" s="208" t="s">
        <v>176</v>
      </c>
      <c r="G4654" s="208" t="s">
        <v>377</v>
      </c>
      <c r="H4654" s="208" t="s">
        <v>4165</v>
      </c>
      <c r="I4654" s="200" t="s">
        <v>127</v>
      </c>
      <c r="J4654" s="208" t="s">
        <v>379</v>
      </c>
      <c r="K4654" s="208" t="s">
        <v>379</v>
      </c>
      <c r="L4654" s="208" t="s">
        <v>180</v>
      </c>
      <c r="M4654" s="208" t="s">
        <v>128</v>
      </c>
      <c r="N4654" s="201">
        <v>23.452300000000001</v>
      </c>
      <c r="O4654" s="202">
        <v>255</v>
      </c>
      <c r="P4654" s="202"/>
      <c r="Q4654" s="203">
        <f t="shared" si="261"/>
        <v>0</v>
      </c>
      <c r="R4654" s="203">
        <f t="shared" si="262"/>
        <v>0</v>
      </c>
      <c r="S4654" s="213">
        <f>IF(M4654="nvt",0,IF(O4654&gt;0,VLOOKUP(M4654,'3-Productie normen'!A:K,VLOOKUP(O4654,'3-Productie normen'!$B$34:$C$35,2,FALSE),FALSE)))</f>
        <v>0</v>
      </c>
      <c r="T4654" s="213">
        <f t="shared" si="263"/>
        <v>0</v>
      </c>
      <c r="U4654" s="572"/>
    </row>
    <row r="4655" spans="1:21" ht="14.15" customHeight="1">
      <c r="A4655" s="231">
        <v>4655</v>
      </c>
      <c r="B4655" s="262" t="s">
        <v>99</v>
      </c>
      <c r="C4655" s="208" t="s">
        <v>4034</v>
      </c>
      <c r="D4655" s="208" t="s">
        <v>3487</v>
      </c>
      <c r="E4655" s="208" t="s">
        <v>4048</v>
      </c>
      <c r="F4655" s="208" t="s">
        <v>176</v>
      </c>
      <c r="G4655" s="208" t="s">
        <v>377</v>
      </c>
      <c r="H4655" s="208" t="s">
        <v>4166</v>
      </c>
      <c r="I4655" s="200" t="s">
        <v>123</v>
      </c>
      <c r="J4655" s="208" t="s">
        <v>179</v>
      </c>
      <c r="K4655" s="208" t="s">
        <v>179</v>
      </c>
      <c r="L4655" s="208" t="s">
        <v>261</v>
      </c>
      <c r="M4655" s="199" t="s">
        <v>122</v>
      </c>
      <c r="N4655" s="201">
        <v>15.525499999999999</v>
      </c>
      <c r="O4655" s="202" t="s">
        <v>81</v>
      </c>
      <c r="P4655" s="202"/>
      <c r="Q4655" s="203">
        <f t="shared" si="261"/>
        <v>0</v>
      </c>
      <c r="R4655" s="203">
        <f t="shared" si="262"/>
        <v>0</v>
      </c>
      <c r="S4655" s="213">
        <f>IF(M4655="nvt",0,IF(O4655&gt;0,VLOOKUP(M4655,'3-Productie normen'!A:K,VLOOKUP(O4655,'3-Productie normen'!$B$34:$C$35,2,FALSE),FALSE)))</f>
        <v>0</v>
      </c>
      <c r="T4655" s="213">
        <f t="shared" si="263"/>
        <v>0</v>
      </c>
      <c r="U4655" s="572"/>
    </row>
    <row r="4656" spans="1:21" ht="14.15" customHeight="1">
      <c r="A4656" s="231">
        <v>4656</v>
      </c>
      <c r="B4656" s="262" t="s">
        <v>99</v>
      </c>
      <c r="C4656" s="208" t="s">
        <v>4034</v>
      </c>
      <c r="D4656" s="208" t="s">
        <v>3487</v>
      </c>
      <c r="E4656" s="208" t="s">
        <v>4048</v>
      </c>
      <c r="F4656" s="208" t="s">
        <v>176</v>
      </c>
      <c r="G4656" s="208" t="s">
        <v>377</v>
      </c>
      <c r="H4656" s="208" t="s">
        <v>4167</v>
      </c>
      <c r="I4656" s="200" t="s">
        <v>143</v>
      </c>
      <c r="J4656" s="208" t="s">
        <v>379</v>
      </c>
      <c r="K4656" s="208" t="s">
        <v>379</v>
      </c>
      <c r="L4656" s="208" t="s">
        <v>180</v>
      </c>
      <c r="M4656" s="208" t="s">
        <v>143</v>
      </c>
      <c r="N4656" s="201">
        <v>15.480899999999998</v>
      </c>
      <c r="O4656" s="202"/>
      <c r="P4656" s="202"/>
      <c r="Q4656" s="203">
        <f t="shared" si="261"/>
        <v>0</v>
      </c>
      <c r="R4656" s="203">
        <f t="shared" si="262"/>
        <v>0</v>
      </c>
      <c r="S4656" s="213">
        <f>IF(M4656="nvt",0,IF(O4656&gt;0,VLOOKUP(M4656,'3-Productie normen'!A:K,VLOOKUP(O4656,'3-Productie normen'!$B$34:$C$35,2,FALSE),FALSE)))</f>
        <v>0</v>
      </c>
      <c r="T4656" s="213">
        <f t="shared" si="263"/>
        <v>0</v>
      </c>
      <c r="U4656" s="572"/>
    </row>
    <row r="4657" spans="1:21" ht="14.15" customHeight="1">
      <c r="A4657" s="232">
        <v>4657</v>
      </c>
      <c r="B4657" s="262" t="s">
        <v>99</v>
      </c>
      <c r="C4657" s="208" t="s">
        <v>4034</v>
      </c>
      <c r="D4657" s="208" t="s">
        <v>3487</v>
      </c>
      <c r="E4657" s="208" t="s">
        <v>4048</v>
      </c>
      <c r="F4657" s="208" t="s">
        <v>176</v>
      </c>
      <c r="G4657" s="208" t="s">
        <v>377</v>
      </c>
      <c r="H4657" s="208" t="s">
        <v>4168</v>
      </c>
      <c r="I4657" s="200" t="s">
        <v>143</v>
      </c>
      <c r="J4657" s="208" t="s">
        <v>790</v>
      </c>
      <c r="K4657" s="208" t="s">
        <v>889</v>
      </c>
      <c r="L4657" s="208" t="s">
        <v>387</v>
      </c>
      <c r="M4657" s="208" t="s">
        <v>143</v>
      </c>
      <c r="N4657" s="201">
        <v>15.436300000000001</v>
      </c>
      <c r="O4657" s="202"/>
      <c r="P4657" s="202"/>
      <c r="Q4657" s="203">
        <f t="shared" si="261"/>
        <v>0</v>
      </c>
      <c r="R4657" s="203">
        <f t="shared" si="262"/>
        <v>0</v>
      </c>
      <c r="S4657" s="213">
        <f>IF(M4657="nvt",0,IF(O4657&gt;0,VLOOKUP(M4657,'3-Productie normen'!A:K,VLOOKUP(O4657,'3-Productie normen'!$B$34:$C$35,2,FALSE),FALSE)))</f>
        <v>0</v>
      </c>
      <c r="T4657" s="213">
        <f t="shared" si="263"/>
        <v>0</v>
      </c>
      <c r="U4657" s="572"/>
    </row>
    <row r="4658" spans="1:21" ht="14.15" customHeight="1">
      <c r="A4658" s="231">
        <v>4658</v>
      </c>
      <c r="B4658" s="262" t="s">
        <v>99</v>
      </c>
      <c r="C4658" s="208" t="s">
        <v>4034</v>
      </c>
      <c r="D4658" s="208" t="s">
        <v>3487</v>
      </c>
      <c r="E4658" s="208" t="s">
        <v>4048</v>
      </c>
      <c r="F4658" s="208" t="s">
        <v>176</v>
      </c>
      <c r="G4658" s="208" t="s">
        <v>377</v>
      </c>
      <c r="H4658" s="208" t="s">
        <v>4169</v>
      </c>
      <c r="I4658" s="200" t="s">
        <v>123</v>
      </c>
      <c r="J4658" s="208" t="s">
        <v>179</v>
      </c>
      <c r="K4658" s="208" t="s">
        <v>179</v>
      </c>
      <c r="L4658" s="208" t="s">
        <v>261</v>
      </c>
      <c r="M4658" s="199" t="s">
        <v>122</v>
      </c>
      <c r="N4658" s="201">
        <v>15.525499999999999</v>
      </c>
      <c r="O4658" s="202" t="s">
        <v>81</v>
      </c>
      <c r="P4658" s="202"/>
      <c r="Q4658" s="203">
        <f t="shared" si="261"/>
        <v>0</v>
      </c>
      <c r="R4658" s="203">
        <f t="shared" si="262"/>
        <v>0</v>
      </c>
      <c r="S4658" s="213">
        <f>IF(M4658="nvt",0,IF(O4658&gt;0,VLOOKUP(M4658,'3-Productie normen'!A:K,VLOOKUP(O4658,'3-Productie normen'!$B$34:$C$35,2,FALSE),FALSE)))</f>
        <v>0</v>
      </c>
      <c r="T4658" s="213">
        <f t="shared" si="263"/>
        <v>0</v>
      </c>
      <c r="U4658" s="572"/>
    </row>
    <row r="4659" spans="1:21" ht="14.15" customHeight="1">
      <c r="A4659" s="231">
        <v>4659</v>
      </c>
      <c r="B4659" s="262" t="s">
        <v>99</v>
      </c>
      <c r="C4659" s="208" t="s">
        <v>4034</v>
      </c>
      <c r="D4659" s="208" t="s">
        <v>3487</v>
      </c>
      <c r="E4659" s="208" t="s">
        <v>4048</v>
      </c>
      <c r="F4659" s="208" t="s">
        <v>176</v>
      </c>
      <c r="G4659" s="208" t="s">
        <v>377</v>
      </c>
      <c r="H4659" s="208" t="s">
        <v>4170</v>
      </c>
      <c r="I4659" s="200" t="s">
        <v>127</v>
      </c>
      <c r="J4659" s="208" t="s">
        <v>379</v>
      </c>
      <c r="K4659" s="208" t="s">
        <v>379</v>
      </c>
      <c r="L4659" s="208" t="s">
        <v>180</v>
      </c>
      <c r="M4659" s="208" t="s">
        <v>128</v>
      </c>
      <c r="N4659" s="201">
        <v>29.917899999999999</v>
      </c>
      <c r="O4659" s="202">
        <v>255</v>
      </c>
      <c r="P4659" s="202"/>
      <c r="Q4659" s="203">
        <f t="shared" si="261"/>
        <v>0</v>
      </c>
      <c r="R4659" s="203">
        <f t="shared" si="262"/>
        <v>0</v>
      </c>
      <c r="S4659" s="213">
        <f>IF(M4659="nvt",0,IF(O4659&gt;0,VLOOKUP(M4659,'3-Productie normen'!A:K,VLOOKUP(O4659,'3-Productie normen'!$B$34:$C$35,2,FALSE),FALSE)))</f>
        <v>0</v>
      </c>
      <c r="T4659" s="213">
        <f t="shared" si="263"/>
        <v>0</v>
      </c>
      <c r="U4659" s="572"/>
    </row>
    <row r="4660" spans="1:21" ht="14.15" customHeight="1">
      <c r="A4660" s="231">
        <v>4660</v>
      </c>
      <c r="B4660" s="262" t="s">
        <v>99</v>
      </c>
      <c r="C4660" s="208" t="s">
        <v>4034</v>
      </c>
      <c r="D4660" s="208" t="s">
        <v>3487</v>
      </c>
      <c r="E4660" s="208" t="s">
        <v>4048</v>
      </c>
      <c r="F4660" s="208" t="s">
        <v>176</v>
      </c>
      <c r="G4660" s="208" t="s">
        <v>377</v>
      </c>
      <c r="H4660" s="208" t="s">
        <v>4171</v>
      </c>
      <c r="I4660" s="200" t="s">
        <v>125</v>
      </c>
      <c r="J4660" s="208" t="s">
        <v>222</v>
      </c>
      <c r="K4660" s="208" t="s">
        <v>279</v>
      </c>
      <c r="L4660" s="208" t="s">
        <v>387</v>
      </c>
      <c r="M4660" s="199" t="s">
        <v>129</v>
      </c>
      <c r="N4660" s="201">
        <v>8.3795000000000002</v>
      </c>
      <c r="O4660" s="202" t="s">
        <v>81</v>
      </c>
      <c r="P4660" s="202"/>
      <c r="Q4660" s="203">
        <f t="shared" si="261"/>
        <v>0</v>
      </c>
      <c r="R4660" s="203">
        <f t="shared" si="262"/>
        <v>0</v>
      </c>
      <c r="S4660" s="213">
        <f>IF(M4660="nvt",0,IF(O4660&gt;0,VLOOKUP(M4660,'3-Productie normen'!A:K,VLOOKUP(O4660,'3-Productie normen'!$B$34:$C$35,2,FALSE),FALSE)))</f>
        <v>0</v>
      </c>
      <c r="T4660" s="213">
        <f t="shared" si="263"/>
        <v>0</v>
      </c>
      <c r="U4660" s="572"/>
    </row>
    <row r="4661" spans="1:21" ht="14.15" customHeight="1">
      <c r="A4661" s="231">
        <v>4661</v>
      </c>
      <c r="B4661" s="262" t="s">
        <v>99</v>
      </c>
      <c r="C4661" s="208" t="s">
        <v>4034</v>
      </c>
      <c r="D4661" s="208" t="s">
        <v>3487</v>
      </c>
      <c r="E4661" s="208" t="s">
        <v>4048</v>
      </c>
      <c r="F4661" s="208" t="s">
        <v>176</v>
      </c>
      <c r="G4661" s="208" t="s">
        <v>377</v>
      </c>
      <c r="H4661" s="208" t="s">
        <v>4172</v>
      </c>
      <c r="I4661" s="200" t="s">
        <v>133</v>
      </c>
      <c r="J4661" s="208" t="s">
        <v>222</v>
      </c>
      <c r="K4661" s="208" t="s">
        <v>223</v>
      </c>
      <c r="L4661" s="208" t="s">
        <v>387</v>
      </c>
      <c r="M4661" s="208" t="s">
        <v>138</v>
      </c>
      <c r="N4661" s="201">
        <v>1.84</v>
      </c>
      <c r="O4661" s="202" t="s">
        <v>81</v>
      </c>
      <c r="P4661" s="202"/>
      <c r="Q4661" s="203">
        <f t="shared" si="261"/>
        <v>0</v>
      </c>
      <c r="R4661" s="203">
        <f t="shared" si="262"/>
        <v>0</v>
      </c>
      <c r="S4661" s="213">
        <f>IF(M4661="nvt",0,IF(O4661&gt;0,VLOOKUP(M4661,'3-Productie normen'!A:K,VLOOKUP(O4661,'3-Productie normen'!$B$34:$C$35,2,FALSE),FALSE)))</f>
        <v>0</v>
      </c>
      <c r="T4661" s="213">
        <f t="shared" si="263"/>
        <v>0</v>
      </c>
      <c r="U4661" s="572"/>
    </row>
    <row r="4662" spans="1:21" ht="14.15" customHeight="1">
      <c r="A4662" s="231">
        <v>4662</v>
      </c>
      <c r="B4662" s="262" t="s">
        <v>99</v>
      </c>
      <c r="C4662" s="208" t="s">
        <v>4034</v>
      </c>
      <c r="D4662" s="208" t="s">
        <v>3487</v>
      </c>
      <c r="E4662" s="208" t="s">
        <v>4048</v>
      </c>
      <c r="F4662" s="208" t="s">
        <v>176</v>
      </c>
      <c r="G4662" s="208" t="s">
        <v>377</v>
      </c>
      <c r="H4662" s="208" t="s">
        <v>4173</v>
      </c>
      <c r="I4662" s="200" t="s">
        <v>133</v>
      </c>
      <c r="J4662" s="208" t="s">
        <v>222</v>
      </c>
      <c r="K4662" s="208" t="s">
        <v>223</v>
      </c>
      <c r="L4662" s="208" t="s">
        <v>387</v>
      </c>
      <c r="M4662" s="208" t="s">
        <v>138</v>
      </c>
      <c r="N4662" s="201">
        <v>1.1499999999999999</v>
      </c>
      <c r="O4662" s="202" t="s">
        <v>81</v>
      </c>
      <c r="P4662" s="202"/>
      <c r="Q4662" s="203">
        <f t="shared" si="261"/>
        <v>0</v>
      </c>
      <c r="R4662" s="203">
        <f t="shared" si="262"/>
        <v>0</v>
      </c>
      <c r="S4662" s="213">
        <f>IF(M4662="nvt",0,IF(O4662&gt;0,VLOOKUP(M4662,'3-Productie normen'!A:K,VLOOKUP(O4662,'3-Productie normen'!$B$34:$C$35,2,FALSE),FALSE)))</f>
        <v>0</v>
      </c>
      <c r="T4662" s="213">
        <f t="shared" si="263"/>
        <v>0</v>
      </c>
      <c r="U4662" s="572"/>
    </row>
    <row r="4663" spans="1:21" ht="14.15" customHeight="1">
      <c r="A4663" s="231">
        <v>4663</v>
      </c>
      <c r="B4663" s="262" t="s">
        <v>99</v>
      </c>
      <c r="C4663" s="208" t="s">
        <v>4034</v>
      </c>
      <c r="D4663" s="208" t="s">
        <v>3487</v>
      </c>
      <c r="E4663" s="208" t="s">
        <v>4048</v>
      </c>
      <c r="F4663" s="208" t="s">
        <v>176</v>
      </c>
      <c r="G4663" s="208" t="s">
        <v>377</v>
      </c>
      <c r="H4663" s="208" t="s">
        <v>4174</v>
      </c>
      <c r="I4663" s="200" t="s">
        <v>133</v>
      </c>
      <c r="J4663" s="208" t="s">
        <v>222</v>
      </c>
      <c r="K4663" s="208" t="s">
        <v>223</v>
      </c>
      <c r="L4663" s="208" t="s">
        <v>387</v>
      </c>
      <c r="M4663" s="225" t="s">
        <v>139</v>
      </c>
      <c r="N4663" s="201">
        <v>3.4547000000000003</v>
      </c>
      <c r="O4663" s="202" t="s">
        <v>81</v>
      </c>
      <c r="P4663" s="202" t="s">
        <v>81</v>
      </c>
      <c r="Q4663" s="203">
        <f t="shared" si="261"/>
        <v>0</v>
      </c>
      <c r="R4663" s="203">
        <f t="shared" si="262"/>
        <v>0</v>
      </c>
      <c r="S4663" s="213">
        <f>IF(M4663="nvt",0,IF(O4663&gt;0,VLOOKUP(M4663,'3-Productie normen'!A:K,VLOOKUP(O4663,'3-Productie normen'!$B$34:$C$35,2,FALSE),FALSE)))</f>
        <v>0</v>
      </c>
      <c r="T4663" s="213">
        <f t="shared" si="263"/>
        <v>0</v>
      </c>
      <c r="U4663" s="572"/>
    </row>
    <row r="4664" spans="1:21" ht="14.15" customHeight="1">
      <c r="A4664" s="231">
        <v>4664</v>
      </c>
      <c r="B4664" s="262" t="s">
        <v>99</v>
      </c>
      <c r="C4664" s="208" t="s">
        <v>4034</v>
      </c>
      <c r="D4664" s="208" t="s">
        <v>3487</v>
      </c>
      <c r="E4664" s="208" t="s">
        <v>4048</v>
      </c>
      <c r="F4664" s="208" t="s">
        <v>176</v>
      </c>
      <c r="G4664" s="208" t="s">
        <v>377</v>
      </c>
      <c r="H4664" s="208" t="s">
        <v>4175</v>
      </c>
      <c r="I4664" s="200" t="s">
        <v>133</v>
      </c>
      <c r="J4664" s="208" t="s">
        <v>222</v>
      </c>
      <c r="K4664" s="208" t="s">
        <v>223</v>
      </c>
      <c r="L4664" s="208" t="s">
        <v>387</v>
      </c>
      <c r="M4664" s="208" t="s">
        <v>138</v>
      </c>
      <c r="N4664" s="201">
        <v>3.5114000000000001</v>
      </c>
      <c r="O4664" s="202" t="s">
        <v>81</v>
      </c>
      <c r="P4664" s="202"/>
      <c r="Q4664" s="203">
        <f t="shared" si="261"/>
        <v>0</v>
      </c>
      <c r="R4664" s="203">
        <f t="shared" si="262"/>
        <v>0</v>
      </c>
      <c r="S4664" s="213">
        <f>IF(M4664="nvt",0,IF(O4664&gt;0,VLOOKUP(M4664,'3-Productie normen'!A:K,VLOOKUP(O4664,'3-Productie normen'!$B$34:$C$35,2,FALSE),FALSE)))</f>
        <v>0</v>
      </c>
      <c r="T4664" s="213">
        <f t="shared" si="263"/>
        <v>0</v>
      </c>
      <c r="U4664" s="572"/>
    </row>
    <row r="4665" spans="1:21" ht="14.15" customHeight="1">
      <c r="A4665" s="232">
        <v>4665</v>
      </c>
      <c r="B4665" s="262" t="s">
        <v>99</v>
      </c>
      <c r="C4665" s="208" t="s">
        <v>4034</v>
      </c>
      <c r="D4665" s="208" t="s">
        <v>3487</v>
      </c>
      <c r="E4665" s="208" t="s">
        <v>4048</v>
      </c>
      <c r="F4665" s="208" t="s">
        <v>176</v>
      </c>
      <c r="G4665" s="208" t="s">
        <v>377</v>
      </c>
      <c r="H4665" s="208" t="s">
        <v>4176</v>
      </c>
      <c r="I4665" s="200" t="s">
        <v>133</v>
      </c>
      <c r="J4665" s="208" t="s">
        <v>222</v>
      </c>
      <c r="K4665" s="208" t="s">
        <v>223</v>
      </c>
      <c r="L4665" s="208" t="s">
        <v>387</v>
      </c>
      <c r="M4665" s="208" t="s">
        <v>138</v>
      </c>
      <c r="N4665" s="201">
        <v>0.92359999999999998</v>
      </c>
      <c r="O4665" s="202" t="s">
        <v>81</v>
      </c>
      <c r="P4665" s="202"/>
      <c r="Q4665" s="203">
        <f t="shared" si="261"/>
        <v>0</v>
      </c>
      <c r="R4665" s="203">
        <f t="shared" si="262"/>
        <v>0</v>
      </c>
      <c r="S4665" s="213">
        <f>IF(M4665="nvt",0,IF(O4665&gt;0,VLOOKUP(M4665,'3-Productie normen'!A:K,VLOOKUP(O4665,'3-Productie normen'!$B$34:$C$35,2,FALSE),FALSE)))</f>
        <v>0</v>
      </c>
      <c r="T4665" s="213">
        <f t="shared" si="263"/>
        <v>0</v>
      </c>
      <c r="U4665" s="572"/>
    </row>
    <row r="4666" spans="1:21" ht="14.15" customHeight="1">
      <c r="A4666" s="231">
        <v>4666</v>
      </c>
      <c r="B4666" s="262" t="s">
        <v>99</v>
      </c>
      <c r="C4666" s="208" t="s">
        <v>4034</v>
      </c>
      <c r="D4666" s="208" t="s">
        <v>3487</v>
      </c>
      <c r="E4666" s="208" t="s">
        <v>4048</v>
      </c>
      <c r="F4666" s="208" t="s">
        <v>176</v>
      </c>
      <c r="G4666" s="208" t="s">
        <v>377</v>
      </c>
      <c r="H4666" s="208" t="s">
        <v>4177</v>
      </c>
      <c r="I4666" s="200" t="s">
        <v>133</v>
      </c>
      <c r="J4666" s="208" t="s">
        <v>222</v>
      </c>
      <c r="K4666" s="208" t="s">
        <v>223</v>
      </c>
      <c r="L4666" s="208" t="s">
        <v>387</v>
      </c>
      <c r="M4666" s="208" t="s">
        <v>138</v>
      </c>
      <c r="N4666" s="201">
        <v>0.92370000000000008</v>
      </c>
      <c r="O4666" s="202" t="s">
        <v>81</v>
      </c>
      <c r="P4666" s="202"/>
      <c r="Q4666" s="203">
        <f t="shared" ref="Q4666:Q4729" si="264">IF(O4666="nvt",0,IF(O4666&gt;0,S4666*N4666,0))</f>
        <v>0</v>
      </c>
      <c r="R4666" s="203">
        <f t="shared" ref="R4666:R4729" si="265">IF(P4666&gt;0,T4666*N4666,0)</f>
        <v>0</v>
      </c>
      <c r="S4666" s="213">
        <f>IF(M4666="nvt",0,IF(O4666&gt;0,VLOOKUP(M4666,'3-Productie normen'!A:K,VLOOKUP(O4666,'3-Productie normen'!$B$34:$C$35,2,FALSE),FALSE)))</f>
        <v>0</v>
      </c>
      <c r="T4666" s="213">
        <f t="shared" ref="T4666:T4729" si="266">IF(P4666&gt;0,S4666*$T$8,0)</f>
        <v>0</v>
      </c>
      <c r="U4666" s="572"/>
    </row>
    <row r="4667" spans="1:21" ht="14.15" customHeight="1">
      <c r="A4667" s="231">
        <v>4667</v>
      </c>
      <c r="B4667" s="262" t="s">
        <v>99</v>
      </c>
      <c r="C4667" s="208" t="s">
        <v>4034</v>
      </c>
      <c r="D4667" s="208" t="s">
        <v>3487</v>
      </c>
      <c r="E4667" s="208" t="s">
        <v>4048</v>
      </c>
      <c r="F4667" s="208" t="s">
        <v>176</v>
      </c>
      <c r="G4667" s="208" t="s">
        <v>377</v>
      </c>
      <c r="H4667" s="208" t="s">
        <v>4178</v>
      </c>
      <c r="I4667" s="200" t="s">
        <v>133</v>
      </c>
      <c r="J4667" s="208" t="s">
        <v>222</v>
      </c>
      <c r="K4667" s="208" t="s">
        <v>223</v>
      </c>
      <c r="L4667" s="208" t="s">
        <v>387</v>
      </c>
      <c r="M4667" s="208" t="s">
        <v>138</v>
      </c>
      <c r="N4667" s="201">
        <v>1.1533</v>
      </c>
      <c r="O4667" s="202" t="s">
        <v>81</v>
      </c>
      <c r="P4667" s="202"/>
      <c r="Q4667" s="203">
        <f t="shared" si="264"/>
        <v>0</v>
      </c>
      <c r="R4667" s="203">
        <f t="shared" si="265"/>
        <v>0</v>
      </c>
      <c r="S4667" s="213">
        <f>IF(M4667="nvt",0,IF(O4667&gt;0,VLOOKUP(M4667,'3-Productie normen'!A:K,VLOOKUP(O4667,'3-Productie normen'!$B$34:$C$35,2,FALSE),FALSE)))</f>
        <v>0</v>
      </c>
      <c r="T4667" s="213">
        <f t="shared" si="266"/>
        <v>0</v>
      </c>
      <c r="U4667" s="572"/>
    </row>
    <row r="4668" spans="1:21" ht="14.15" customHeight="1">
      <c r="A4668" s="231">
        <v>4668</v>
      </c>
      <c r="B4668" s="262" t="s">
        <v>99</v>
      </c>
      <c r="C4668" s="208" t="s">
        <v>4034</v>
      </c>
      <c r="D4668" s="208" t="s">
        <v>3487</v>
      </c>
      <c r="E4668" s="208" t="s">
        <v>4048</v>
      </c>
      <c r="F4668" s="208" t="s">
        <v>176</v>
      </c>
      <c r="G4668" s="208" t="s">
        <v>377</v>
      </c>
      <c r="H4668" s="208" t="s">
        <v>4179</v>
      </c>
      <c r="I4668" s="207" t="s">
        <v>130</v>
      </c>
      <c r="J4668" s="208" t="s">
        <v>222</v>
      </c>
      <c r="K4668" s="208" t="s">
        <v>237</v>
      </c>
      <c r="L4668" s="208" t="s">
        <v>387</v>
      </c>
      <c r="M4668" s="199" t="s">
        <v>129</v>
      </c>
      <c r="N4668" s="201">
        <v>62.061599999999999</v>
      </c>
      <c r="O4668" s="202" t="s">
        <v>81</v>
      </c>
      <c r="P4668" s="202"/>
      <c r="Q4668" s="203">
        <f t="shared" si="264"/>
        <v>0</v>
      </c>
      <c r="R4668" s="203">
        <f t="shared" si="265"/>
        <v>0</v>
      </c>
      <c r="S4668" s="213">
        <f>IF(M4668="nvt",0,IF(O4668&gt;0,VLOOKUP(M4668,'3-Productie normen'!A:K,VLOOKUP(O4668,'3-Productie normen'!$B$34:$C$35,2,FALSE),FALSE)))</f>
        <v>0</v>
      </c>
      <c r="T4668" s="213">
        <f t="shared" si="266"/>
        <v>0</v>
      </c>
      <c r="U4668" s="572"/>
    </row>
    <row r="4669" spans="1:21" ht="14.15" customHeight="1">
      <c r="A4669" s="231">
        <v>4669</v>
      </c>
      <c r="B4669" s="262" t="s">
        <v>99</v>
      </c>
      <c r="C4669" s="208" t="s">
        <v>4034</v>
      </c>
      <c r="D4669" s="208" t="s">
        <v>3487</v>
      </c>
      <c r="E4669" s="208" t="s">
        <v>4048</v>
      </c>
      <c r="F4669" s="208" t="s">
        <v>176</v>
      </c>
      <c r="G4669" s="208" t="s">
        <v>377</v>
      </c>
      <c r="H4669" s="208" t="s">
        <v>4180</v>
      </c>
      <c r="I4669" s="207" t="s">
        <v>130</v>
      </c>
      <c r="J4669" s="208" t="s">
        <v>222</v>
      </c>
      <c r="K4669" s="208" t="s">
        <v>237</v>
      </c>
      <c r="L4669" s="208" t="s">
        <v>387</v>
      </c>
      <c r="M4669" s="199" t="s">
        <v>129</v>
      </c>
      <c r="N4669" s="201">
        <v>0.69959999999999989</v>
      </c>
      <c r="O4669" s="202" t="s">
        <v>81</v>
      </c>
      <c r="P4669" s="202"/>
      <c r="Q4669" s="203">
        <f t="shared" si="264"/>
        <v>0</v>
      </c>
      <c r="R4669" s="203">
        <f t="shared" si="265"/>
        <v>0</v>
      </c>
      <c r="S4669" s="213">
        <f>IF(M4669="nvt",0,IF(O4669&gt;0,VLOOKUP(M4669,'3-Productie normen'!A:K,VLOOKUP(O4669,'3-Productie normen'!$B$34:$C$35,2,FALSE),FALSE)))</f>
        <v>0</v>
      </c>
      <c r="T4669" s="213">
        <f t="shared" si="266"/>
        <v>0</v>
      </c>
      <c r="U4669" s="572"/>
    </row>
    <row r="4670" spans="1:21" ht="14.15" customHeight="1">
      <c r="A4670" s="231">
        <v>4670</v>
      </c>
      <c r="B4670" s="262" t="s">
        <v>99</v>
      </c>
      <c r="C4670" s="208" t="s">
        <v>4034</v>
      </c>
      <c r="D4670" s="208" t="s">
        <v>3487</v>
      </c>
      <c r="E4670" s="208" t="s">
        <v>4048</v>
      </c>
      <c r="F4670" s="208" t="s">
        <v>176</v>
      </c>
      <c r="G4670" s="208" t="s">
        <v>377</v>
      </c>
      <c r="H4670" s="208" t="s">
        <v>4181</v>
      </c>
      <c r="I4670" s="207" t="s">
        <v>130</v>
      </c>
      <c r="J4670" s="208" t="s">
        <v>222</v>
      </c>
      <c r="K4670" s="208" t="s">
        <v>237</v>
      </c>
      <c r="L4670" s="208" t="s">
        <v>387</v>
      </c>
      <c r="M4670" s="199" t="s">
        <v>129</v>
      </c>
      <c r="N4670" s="201">
        <v>0.69959999999999989</v>
      </c>
      <c r="O4670" s="202" t="s">
        <v>81</v>
      </c>
      <c r="P4670" s="202"/>
      <c r="Q4670" s="203">
        <f t="shared" si="264"/>
        <v>0</v>
      </c>
      <c r="R4670" s="203">
        <f t="shared" si="265"/>
        <v>0</v>
      </c>
      <c r="S4670" s="213">
        <f>IF(M4670="nvt",0,IF(O4670&gt;0,VLOOKUP(M4670,'3-Productie normen'!A:K,VLOOKUP(O4670,'3-Productie normen'!$B$34:$C$35,2,FALSE),FALSE)))</f>
        <v>0</v>
      </c>
      <c r="T4670" s="213">
        <f t="shared" si="266"/>
        <v>0</v>
      </c>
      <c r="U4670" s="572"/>
    </row>
    <row r="4671" spans="1:21" ht="14.15" customHeight="1">
      <c r="A4671" s="231">
        <v>4671</v>
      </c>
      <c r="B4671" s="262" t="s">
        <v>99</v>
      </c>
      <c r="C4671" s="208" t="s">
        <v>4034</v>
      </c>
      <c r="D4671" s="208" t="s">
        <v>3487</v>
      </c>
      <c r="E4671" s="208" t="s">
        <v>4048</v>
      </c>
      <c r="F4671" s="208" t="s">
        <v>176</v>
      </c>
      <c r="G4671" s="208" t="s">
        <v>377</v>
      </c>
      <c r="H4671" s="208" t="s">
        <v>4182</v>
      </c>
      <c r="I4671" s="207" t="s">
        <v>130</v>
      </c>
      <c r="J4671" s="208" t="s">
        <v>222</v>
      </c>
      <c r="K4671" s="208" t="s">
        <v>237</v>
      </c>
      <c r="L4671" s="208" t="s">
        <v>387</v>
      </c>
      <c r="M4671" s="199" t="s">
        <v>129</v>
      </c>
      <c r="N4671" s="201">
        <v>0.69959999999999989</v>
      </c>
      <c r="O4671" s="202" t="s">
        <v>81</v>
      </c>
      <c r="P4671" s="202"/>
      <c r="Q4671" s="203">
        <f t="shared" si="264"/>
        <v>0</v>
      </c>
      <c r="R4671" s="203">
        <f t="shared" si="265"/>
        <v>0</v>
      </c>
      <c r="S4671" s="213">
        <f>IF(M4671="nvt",0,IF(O4671&gt;0,VLOOKUP(M4671,'3-Productie normen'!A:K,VLOOKUP(O4671,'3-Productie normen'!$B$34:$C$35,2,FALSE),FALSE)))</f>
        <v>0</v>
      </c>
      <c r="T4671" s="213">
        <f t="shared" si="266"/>
        <v>0</v>
      </c>
      <c r="U4671" s="572"/>
    </row>
    <row r="4672" spans="1:21" ht="14.15" customHeight="1">
      <c r="A4672" s="231">
        <v>4672</v>
      </c>
      <c r="B4672" s="262" t="s">
        <v>99</v>
      </c>
      <c r="C4672" s="208" t="s">
        <v>4034</v>
      </c>
      <c r="D4672" s="208" t="s">
        <v>3487</v>
      </c>
      <c r="E4672" s="208" t="s">
        <v>4048</v>
      </c>
      <c r="F4672" s="208" t="s">
        <v>176</v>
      </c>
      <c r="G4672" s="208" t="s">
        <v>377</v>
      </c>
      <c r="H4672" s="208" t="s">
        <v>4183</v>
      </c>
      <c r="I4672" s="207" t="s">
        <v>130</v>
      </c>
      <c r="J4672" s="208" t="s">
        <v>222</v>
      </c>
      <c r="K4672" s="208" t="s">
        <v>237</v>
      </c>
      <c r="L4672" s="208" t="s">
        <v>387</v>
      </c>
      <c r="M4672" s="199" t="s">
        <v>129</v>
      </c>
      <c r="N4672" s="201">
        <v>0.69959999999999989</v>
      </c>
      <c r="O4672" s="202" t="s">
        <v>81</v>
      </c>
      <c r="P4672" s="202"/>
      <c r="Q4672" s="203">
        <f t="shared" si="264"/>
        <v>0</v>
      </c>
      <c r="R4672" s="203">
        <f t="shared" si="265"/>
        <v>0</v>
      </c>
      <c r="S4672" s="213">
        <f>IF(M4672="nvt",0,IF(O4672&gt;0,VLOOKUP(M4672,'3-Productie normen'!A:K,VLOOKUP(O4672,'3-Productie normen'!$B$34:$C$35,2,FALSE),FALSE)))</f>
        <v>0</v>
      </c>
      <c r="T4672" s="213">
        <f t="shared" si="266"/>
        <v>0</v>
      </c>
      <c r="U4672" s="572"/>
    </row>
    <row r="4673" spans="1:21" ht="14.15" customHeight="1">
      <c r="A4673" s="232">
        <v>4673</v>
      </c>
      <c r="B4673" s="262" t="s">
        <v>99</v>
      </c>
      <c r="C4673" s="208" t="s">
        <v>4034</v>
      </c>
      <c r="D4673" s="208" t="s">
        <v>3487</v>
      </c>
      <c r="E4673" s="208" t="s">
        <v>4048</v>
      </c>
      <c r="F4673" s="208" t="s">
        <v>176</v>
      </c>
      <c r="G4673" s="208" t="s">
        <v>377</v>
      </c>
      <c r="H4673" s="208" t="s">
        <v>4184</v>
      </c>
      <c r="I4673" s="207" t="s">
        <v>130</v>
      </c>
      <c r="J4673" s="208" t="s">
        <v>222</v>
      </c>
      <c r="K4673" s="208" t="s">
        <v>237</v>
      </c>
      <c r="L4673" s="208" t="s">
        <v>387</v>
      </c>
      <c r="M4673" s="199" t="s">
        <v>129</v>
      </c>
      <c r="N4673" s="201">
        <v>0.69959999999999989</v>
      </c>
      <c r="O4673" s="202" t="s">
        <v>81</v>
      </c>
      <c r="P4673" s="202"/>
      <c r="Q4673" s="203">
        <f t="shared" si="264"/>
        <v>0</v>
      </c>
      <c r="R4673" s="203">
        <f t="shared" si="265"/>
        <v>0</v>
      </c>
      <c r="S4673" s="213">
        <f>IF(M4673="nvt",0,IF(O4673&gt;0,VLOOKUP(M4673,'3-Productie normen'!A:K,VLOOKUP(O4673,'3-Productie normen'!$B$34:$C$35,2,FALSE),FALSE)))</f>
        <v>0</v>
      </c>
      <c r="T4673" s="213">
        <f t="shared" si="266"/>
        <v>0</v>
      </c>
      <c r="U4673" s="572"/>
    </row>
    <row r="4674" spans="1:21" ht="14.15" customHeight="1">
      <c r="A4674" s="231">
        <v>4674</v>
      </c>
      <c r="B4674" s="262" t="s">
        <v>99</v>
      </c>
      <c r="C4674" s="208" t="s">
        <v>4034</v>
      </c>
      <c r="D4674" s="208" t="s">
        <v>3487</v>
      </c>
      <c r="E4674" s="208" t="s">
        <v>4048</v>
      </c>
      <c r="F4674" s="208" t="s">
        <v>176</v>
      </c>
      <c r="G4674" s="208" t="s">
        <v>377</v>
      </c>
      <c r="H4674" s="208" t="s">
        <v>4185</v>
      </c>
      <c r="I4674" s="207" t="s">
        <v>130</v>
      </c>
      <c r="J4674" s="208" t="s">
        <v>222</v>
      </c>
      <c r="K4674" s="208" t="s">
        <v>237</v>
      </c>
      <c r="L4674" s="208" t="s">
        <v>387</v>
      </c>
      <c r="M4674" s="199" t="s">
        <v>129</v>
      </c>
      <c r="N4674" s="201">
        <v>0.69959999999999989</v>
      </c>
      <c r="O4674" s="202" t="s">
        <v>81</v>
      </c>
      <c r="P4674" s="202"/>
      <c r="Q4674" s="203">
        <f t="shared" si="264"/>
        <v>0</v>
      </c>
      <c r="R4674" s="203">
        <f t="shared" si="265"/>
        <v>0</v>
      </c>
      <c r="S4674" s="213">
        <f>IF(M4674="nvt",0,IF(O4674&gt;0,VLOOKUP(M4674,'3-Productie normen'!A:K,VLOOKUP(O4674,'3-Productie normen'!$B$34:$C$35,2,FALSE),FALSE)))</f>
        <v>0</v>
      </c>
      <c r="T4674" s="213">
        <f t="shared" si="266"/>
        <v>0</v>
      </c>
      <c r="U4674" s="572"/>
    </row>
    <row r="4675" spans="1:21" ht="14.15" customHeight="1">
      <c r="A4675" s="231">
        <v>4675</v>
      </c>
      <c r="B4675" s="262" t="s">
        <v>99</v>
      </c>
      <c r="C4675" s="208" t="s">
        <v>4034</v>
      </c>
      <c r="D4675" s="208" t="s">
        <v>3487</v>
      </c>
      <c r="E4675" s="208" t="s">
        <v>4048</v>
      </c>
      <c r="F4675" s="208" t="s">
        <v>176</v>
      </c>
      <c r="G4675" s="208" t="s">
        <v>377</v>
      </c>
      <c r="H4675" s="208" t="s">
        <v>4186</v>
      </c>
      <c r="I4675" s="207" t="s">
        <v>130</v>
      </c>
      <c r="J4675" s="208" t="s">
        <v>222</v>
      </c>
      <c r="K4675" s="208" t="s">
        <v>237</v>
      </c>
      <c r="L4675" s="208" t="s">
        <v>387</v>
      </c>
      <c r="M4675" s="199" t="s">
        <v>129</v>
      </c>
      <c r="N4675" s="201">
        <v>0.69959999999999989</v>
      </c>
      <c r="O4675" s="202" t="s">
        <v>81</v>
      </c>
      <c r="P4675" s="202"/>
      <c r="Q4675" s="203">
        <f t="shared" si="264"/>
        <v>0</v>
      </c>
      <c r="R4675" s="203">
        <f t="shared" si="265"/>
        <v>0</v>
      </c>
      <c r="S4675" s="213">
        <f>IF(M4675="nvt",0,IF(O4675&gt;0,VLOOKUP(M4675,'3-Productie normen'!A:K,VLOOKUP(O4675,'3-Productie normen'!$B$34:$C$35,2,FALSE),FALSE)))</f>
        <v>0</v>
      </c>
      <c r="T4675" s="213">
        <f t="shared" si="266"/>
        <v>0</v>
      </c>
      <c r="U4675" s="572"/>
    </row>
    <row r="4676" spans="1:21" ht="14.15" customHeight="1">
      <c r="A4676" s="231">
        <v>4676</v>
      </c>
      <c r="B4676" s="262" t="s">
        <v>99</v>
      </c>
      <c r="C4676" s="208" t="s">
        <v>4034</v>
      </c>
      <c r="D4676" s="208" t="s">
        <v>3487</v>
      </c>
      <c r="E4676" s="208" t="s">
        <v>4048</v>
      </c>
      <c r="F4676" s="208" t="s">
        <v>176</v>
      </c>
      <c r="G4676" s="208" t="s">
        <v>377</v>
      </c>
      <c r="H4676" s="208" t="s">
        <v>4187</v>
      </c>
      <c r="I4676" s="207" t="s">
        <v>130</v>
      </c>
      <c r="J4676" s="208" t="s">
        <v>222</v>
      </c>
      <c r="K4676" s="208" t="s">
        <v>237</v>
      </c>
      <c r="L4676" s="208" t="s">
        <v>387</v>
      </c>
      <c r="M4676" s="199" t="s">
        <v>129</v>
      </c>
      <c r="N4676" s="201">
        <v>0.69959999999999989</v>
      </c>
      <c r="O4676" s="202" t="s">
        <v>81</v>
      </c>
      <c r="P4676" s="202"/>
      <c r="Q4676" s="203">
        <f t="shared" si="264"/>
        <v>0</v>
      </c>
      <c r="R4676" s="203">
        <f t="shared" si="265"/>
        <v>0</v>
      </c>
      <c r="S4676" s="213">
        <f>IF(M4676="nvt",0,IF(O4676&gt;0,VLOOKUP(M4676,'3-Productie normen'!A:K,VLOOKUP(O4676,'3-Productie normen'!$B$34:$C$35,2,FALSE),FALSE)))</f>
        <v>0</v>
      </c>
      <c r="T4676" s="213">
        <f t="shared" si="266"/>
        <v>0</v>
      </c>
      <c r="U4676" s="572"/>
    </row>
    <row r="4677" spans="1:21" ht="14.15" customHeight="1">
      <c r="A4677" s="231">
        <v>4677</v>
      </c>
      <c r="B4677" s="262" t="s">
        <v>99</v>
      </c>
      <c r="C4677" s="208" t="s">
        <v>4034</v>
      </c>
      <c r="D4677" s="208" t="s">
        <v>3487</v>
      </c>
      <c r="E4677" s="208" t="s">
        <v>4048</v>
      </c>
      <c r="F4677" s="208" t="s">
        <v>176</v>
      </c>
      <c r="G4677" s="208" t="s">
        <v>377</v>
      </c>
      <c r="H4677" s="208" t="s">
        <v>4188</v>
      </c>
      <c r="I4677" s="207" t="s">
        <v>130</v>
      </c>
      <c r="J4677" s="208" t="s">
        <v>222</v>
      </c>
      <c r="K4677" s="208" t="s">
        <v>237</v>
      </c>
      <c r="L4677" s="208" t="s">
        <v>387</v>
      </c>
      <c r="M4677" s="199" t="s">
        <v>129</v>
      </c>
      <c r="N4677" s="201">
        <v>0.69959999999999989</v>
      </c>
      <c r="O4677" s="202" t="s">
        <v>81</v>
      </c>
      <c r="P4677" s="202"/>
      <c r="Q4677" s="203">
        <f t="shared" si="264"/>
        <v>0</v>
      </c>
      <c r="R4677" s="203">
        <f t="shared" si="265"/>
        <v>0</v>
      </c>
      <c r="S4677" s="213">
        <f>IF(M4677="nvt",0,IF(O4677&gt;0,VLOOKUP(M4677,'3-Productie normen'!A:K,VLOOKUP(O4677,'3-Productie normen'!$B$34:$C$35,2,FALSE),FALSE)))</f>
        <v>0</v>
      </c>
      <c r="T4677" s="213">
        <f t="shared" si="266"/>
        <v>0</v>
      </c>
      <c r="U4677" s="572"/>
    </row>
    <row r="4678" spans="1:21" ht="14.15" customHeight="1">
      <c r="A4678" s="231">
        <v>4678</v>
      </c>
      <c r="B4678" s="262" t="s">
        <v>99</v>
      </c>
      <c r="C4678" s="208" t="s">
        <v>4034</v>
      </c>
      <c r="D4678" s="208" t="s">
        <v>3487</v>
      </c>
      <c r="E4678" s="208" t="s">
        <v>4048</v>
      </c>
      <c r="F4678" s="208" t="s">
        <v>176</v>
      </c>
      <c r="G4678" s="208" t="s">
        <v>377</v>
      </c>
      <c r="H4678" s="208" t="s">
        <v>4189</v>
      </c>
      <c r="I4678" s="207" t="s">
        <v>130</v>
      </c>
      <c r="J4678" s="208" t="s">
        <v>222</v>
      </c>
      <c r="K4678" s="208" t="s">
        <v>237</v>
      </c>
      <c r="L4678" s="208" t="s">
        <v>387</v>
      </c>
      <c r="M4678" s="199" t="s">
        <v>129</v>
      </c>
      <c r="N4678" s="201">
        <v>0.69959999999999989</v>
      </c>
      <c r="O4678" s="202" t="s">
        <v>81</v>
      </c>
      <c r="P4678" s="202"/>
      <c r="Q4678" s="203">
        <f t="shared" si="264"/>
        <v>0</v>
      </c>
      <c r="R4678" s="203">
        <f t="shared" si="265"/>
        <v>0</v>
      </c>
      <c r="S4678" s="213">
        <f>IF(M4678="nvt",0,IF(O4678&gt;0,VLOOKUP(M4678,'3-Productie normen'!A:K,VLOOKUP(O4678,'3-Productie normen'!$B$34:$C$35,2,FALSE),FALSE)))</f>
        <v>0</v>
      </c>
      <c r="T4678" s="213">
        <f t="shared" si="266"/>
        <v>0</v>
      </c>
      <c r="U4678" s="572"/>
    </row>
    <row r="4679" spans="1:21" ht="14.15" customHeight="1">
      <c r="A4679" s="231">
        <v>4679</v>
      </c>
      <c r="B4679" s="262" t="s">
        <v>99</v>
      </c>
      <c r="C4679" s="208" t="s">
        <v>4034</v>
      </c>
      <c r="D4679" s="208" t="s">
        <v>3487</v>
      </c>
      <c r="E4679" s="208" t="s">
        <v>4048</v>
      </c>
      <c r="F4679" s="208" t="s">
        <v>176</v>
      </c>
      <c r="G4679" s="208" t="s">
        <v>377</v>
      </c>
      <c r="H4679" s="208" t="s">
        <v>4190</v>
      </c>
      <c r="I4679" s="207" t="s">
        <v>130</v>
      </c>
      <c r="J4679" s="208" t="s">
        <v>222</v>
      </c>
      <c r="K4679" s="208" t="s">
        <v>237</v>
      </c>
      <c r="L4679" s="208" t="s">
        <v>387</v>
      </c>
      <c r="M4679" s="199" t="s">
        <v>129</v>
      </c>
      <c r="N4679" s="201">
        <v>0.69959999999999989</v>
      </c>
      <c r="O4679" s="202" t="s">
        <v>81</v>
      </c>
      <c r="P4679" s="202"/>
      <c r="Q4679" s="203">
        <f t="shared" si="264"/>
        <v>0</v>
      </c>
      <c r="R4679" s="203">
        <f t="shared" si="265"/>
        <v>0</v>
      </c>
      <c r="S4679" s="213">
        <f>IF(M4679="nvt",0,IF(O4679&gt;0,VLOOKUP(M4679,'3-Productie normen'!A:K,VLOOKUP(O4679,'3-Productie normen'!$B$34:$C$35,2,FALSE),FALSE)))</f>
        <v>0</v>
      </c>
      <c r="T4679" s="213">
        <f t="shared" si="266"/>
        <v>0</v>
      </c>
      <c r="U4679" s="572"/>
    </row>
    <row r="4680" spans="1:21" ht="14.15" customHeight="1">
      <c r="A4680" s="231">
        <v>4680</v>
      </c>
      <c r="B4680" s="262" t="s">
        <v>99</v>
      </c>
      <c r="C4680" s="208" t="s">
        <v>4034</v>
      </c>
      <c r="D4680" s="208" t="s">
        <v>3487</v>
      </c>
      <c r="E4680" s="208" t="s">
        <v>4048</v>
      </c>
      <c r="F4680" s="208" t="s">
        <v>176</v>
      </c>
      <c r="G4680" s="208" t="s">
        <v>377</v>
      </c>
      <c r="H4680" s="208" t="s">
        <v>4191</v>
      </c>
      <c r="I4680" s="207" t="s">
        <v>130</v>
      </c>
      <c r="J4680" s="208" t="s">
        <v>222</v>
      </c>
      <c r="K4680" s="208" t="s">
        <v>237</v>
      </c>
      <c r="L4680" s="208" t="s">
        <v>387</v>
      </c>
      <c r="M4680" s="199" t="s">
        <v>129</v>
      </c>
      <c r="N4680" s="201">
        <v>0.69959999999999989</v>
      </c>
      <c r="O4680" s="202" t="s">
        <v>81</v>
      </c>
      <c r="P4680" s="202"/>
      <c r="Q4680" s="203">
        <f t="shared" si="264"/>
        <v>0</v>
      </c>
      <c r="R4680" s="203">
        <f t="shared" si="265"/>
        <v>0</v>
      </c>
      <c r="S4680" s="213">
        <f>IF(M4680="nvt",0,IF(O4680&gt;0,VLOOKUP(M4680,'3-Productie normen'!A:K,VLOOKUP(O4680,'3-Productie normen'!$B$34:$C$35,2,FALSE),FALSE)))</f>
        <v>0</v>
      </c>
      <c r="T4680" s="213">
        <f t="shared" si="266"/>
        <v>0</v>
      </c>
      <c r="U4680" s="572"/>
    </row>
    <row r="4681" spans="1:21" ht="14.15" customHeight="1">
      <c r="A4681" s="232">
        <v>4681</v>
      </c>
      <c r="B4681" s="262" t="s">
        <v>99</v>
      </c>
      <c r="C4681" s="208" t="s">
        <v>4034</v>
      </c>
      <c r="D4681" s="208" t="s">
        <v>3487</v>
      </c>
      <c r="E4681" s="208" t="s">
        <v>4048</v>
      </c>
      <c r="F4681" s="208" t="s">
        <v>176</v>
      </c>
      <c r="G4681" s="208" t="s">
        <v>377</v>
      </c>
      <c r="H4681" s="208" t="s">
        <v>4192</v>
      </c>
      <c r="I4681" s="207" t="s">
        <v>130</v>
      </c>
      <c r="J4681" s="208" t="s">
        <v>222</v>
      </c>
      <c r="K4681" s="208" t="s">
        <v>237</v>
      </c>
      <c r="L4681" s="208" t="s">
        <v>387</v>
      </c>
      <c r="M4681" s="199" t="s">
        <v>129</v>
      </c>
      <c r="N4681" s="201">
        <v>0.69959999999999989</v>
      </c>
      <c r="O4681" s="202" t="s">
        <v>81</v>
      </c>
      <c r="P4681" s="202"/>
      <c r="Q4681" s="203">
        <f t="shared" si="264"/>
        <v>0</v>
      </c>
      <c r="R4681" s="203">
        <f t="shared" si="265"/>
        <v>0</v>
      </c>
      <c r="S4681" s="213">
        <f>IF(M4681="nvt",0,IF(O4681&gt;0,VLOOKUP(M4681,'3-Productie normen'!A:K,VLOOKUP(O4681,'3-Productie normen'!$B$34:$C$35,2,FALSE),FALSE)))</f>
        <v>0</v>
      </c>
      <c r="T4681" s="213">
        <f t="shared" si="266"/>
        <v>0</v>
      </c>
      <c r="U4681" s="572"/>
    </row>
    <row r="4682" spans="1:21" ht="14.15" customHeight="1">
      <c r="A4682" s="231">
        <v>4682</v>
      </c>
      <c r="B4682" s="262" t="s">
        <v>99</v>
      </c>
      <c r="C4682" s="208" t="s">
        <v>4034</v>
      </c>
      <c r="D4682" s="208" t="s">
        <v>3487</v>
      </c>
      <c r="E4682" s="208" t="s">
        <v>4048</v>
      </c>
      <c r="F4682" s="208" t="s">
        <v>176</v>
      </c>
      <c r="G4682" s="208" t="s">
        <v>377</v>
      </c>
      <c r="H4682" s="208" t="s">
        <v>4193</v>
      </c>
      <c r="I4682" s="207" t="s">
        <v>130</v>
      </c>
      <c r="J4682" s="208" t="s">
        <v>222</v>
      </c>
      <c r="K4682" s="208" t="s">
        <v>237</v>
      </c>
      <c r="L4682" s="208" t="s">
        <v>387</v>
      </c>
      <c r="M4682" s="199" t="s">
        <v>129</v>
      </c>
      <c r="N4682" s="201">
        <v>74.8874</v>
      </c>
      <c r="O4682" s="202" t="s">
        <v>81</v>
      </c>
      <c r="P4682" s="202"/>
      <c r="Q4682" s="203">
        <f t="shared" si="264"/>
        <v>0</v>
      </c>
      <c r="R4682" s="203">
        <f t="shared" si="265"/>
        <v>0</v>
      </c>
      <c r="S4682" s="213">
        <f>IF(M4682="nvt",0,IF(O4682&gt;0,VLOOKUP(M4682,'3-Productie normen'!A:K,VLOOKUP(O4682,'3-Productie normen'!$B$34:$C$35,2,FALSE),FALSE)))</f>
        <v>0</v>
      </c>
      <c r="T4682" s="213">
        <f t="shared" si="266"/>
        <v>0</v>
      </c>
      <c r="U4682" s="572"/>
    </row>
    <row r="4683" spans="1:21" ht="14.15" customHeight="1">
      <c r="A4683" s="231">
        <v>4683</v>
      </c>
      <c r="B4683" s="262" t="s">
        <v>99</v>
      </c>
      <c r="C4683" s="208" t="s">
        <v>4034</v>
      </c>
      <c r="D4683" s="208" t="s">
        <v>3487</v>
      </c>
      <c r="E4683" s="208" t="s">
        <v>4048</v>
      </c>
      <c r="F4683" s="208" t="s">
        <v>176</v>
      </c>
      <c r="G4683" s="208" t="s">
        <v>377</v>
      </c>
      <c r="H4683" s="208" t="s">
        <v>4194</v>
      </c>
      <c r="I4683" s="207" t="s">
        <v>130</v>
      </c>
      <c r="J4683" s="208" t="s">
        <v>222</v>
      </c>
      <c r="K4683" s="208" t="s">
        <v>237</v>
      </c>
      <c r="L4683" s="208" t="s">
        <v>387</v>
      </c>
      <c r="M4683" s="199" t="s">
        <v>129</v>
      </c>
      <c r="N4683" s="201">
        <v>0.69959999999999989</v>
      </c>
      <c r="O4683" s="202" t="s">
        <v>81</v>
      </c>
      <c r="P4683" s="202"/>
      <c r="Q4683" s="203">
        <f t="shared" si="264"/>
        <v>0</v>
      </c>
      <c r="R4683" s="203">
        <f t="shared" si="265"/>
        <v>0</v>
      </c>
      <c r="S4683" s="213">
        <f>IF(M4683="nvt",0,IF(O4683&gt;0,VLOOKUP(M4683,'3-Productie normen'!A:K,VLOOKUP(O4683,'3-Productie normen'!$B$34:$C$35,2,FALSE),FALSE)))</f>
        <v>0</v>
      </c>
      <c r="T4683" s="213">
        <f t="shared" si="266"/>
        <v>0</v>
      </c>
      <c r="U4683" s="572"/>
    </row>
    <row r="4684" spans="1:21" ht="14.15" customHeight="1">
      <c r="A4684" s="231">
        <v>4684</v>
      </c>
      <c r="B4684" s="262" t="s">
        <v>99</v>
      </c>
      <c r="C4684" s="208" t="s">
        <v>4034</v>
      </c>
      <c r="D4684" s="208" t="s">
        <v>3487</v>
      </c>
      <c r="E4684" s="208" t="s">
        <v>4048</v>
      </c>
      <c r="F4684" s="208" t="s">
        <v>176</v>
      </c>
      <c r="G4684" s="208" t="s">
        <v>377</v>
      </c>
      <c r="H4684" s="208" t="s">
        <v>4195</v>
      </c>
      <c r="I4684" s="207" t="s">
        <v>130</v>
      </c>
      <c r="J4684" s="208" t="s">
        <v>222</v>
      </c>
      <c r="K4684" s="208" t="s">
        <v>237</v>
      </c>
      <c r="L4684" s="208" t="s">
        <v>387</v>
      </c>
      <c r="M4684" s="199" t="s">
        <v>129</v>
      </c>
      <c r="N4684" s="201">
        <v>0.69959999999999989</v>
      </c>
      <c r="O4684" s="202" t="s">
        <v>81</v>
      </c>
      <c r="P4684" s="202"/>
      <c r="Q4684" s="203">
        <f t="shared" si="264"/>
        <v>0</v>
      </c>
      <c r="R4684" s="203">
        <f t="shared" si="265"/>
        <v>0</v>
      </c>
      <c r="S4684" s="213">
        <f>IF(M4684="nvt",0,IF(O4684&gt;0,VLOOKUP(M4684,'3-Productie normen'!A:K,VLOOKUP(O4684,'3-Productie normen'!$B$34:$C$35,2,FALSE),FALSE)))</f>
        <v>0</v>
      </c>
      <c r="T4684" s="213">
        <f t="shared" si="266"/>
        <v>0</v>
      </c>
      <c r="U4684" s="572"/>
    </row>
    <row r="4685" spans="1:21" ht="14.15" customHeight="1">
      <c r="A4685" s="231">
        <v>4685</v>
      </c>
      <c r="B4685" s="262" t="s">
        <v>99</v>
      </c>
      <c r="C4685" s="208" t="s">
        <v>4034</v>
      </c>
      <c r="D4685" s="208" t="s">
        <v>3487</v>
      </c>
      <c r="E4685" s="208" t="s">
        <v>4048</v>
      </c>
      <c r="F4685" s="208" t="s">
        <v>176</v>
      </c>
      <c r="G4685" s="208" t="s">
        <v>377</v>
      </c>
      <c r="H4685" s="208" t="s">
        <v>4196</v>
      </c>
      <c r="I4685" s="207" t="s">
        <v>130</v>
      </c>
      <c r="J4685" s="208" t="s">
        <v>222</v>
      </c>
      <c r="K4685" s="208" t="s">
        <v>237</v>
      </c>
      <c r="L4685" s="208" t="s">
        <v>387</v>
      </c>
      <c r="M4685" s="199" t="s">
        <v>129</v>
      </c>
      <c r="N4685" s="201">
        <v>0.69959999999999989</v>
      </c>
      <c r="O4685" s="202" t="s">
        <v>81</v>
      </c>
      <c r="P4685" s="202"/>
      <c r="Q4685" s="203">
        <f t="shared" si="264"/>
        <v>0</v>
      </c>
      <c r="R4685" s="203">
        <f t="shared" si="265"/>
        <v>0</v>
      </c>
      <c r="S4685" s="213">
        <f>IF(M4685="nvt",0,IF(O4685&gt;0,VLOOKUP(M4685,'3-Productie normen'!A:K,VLOOKUP(O4685,'3-Productie normen'!$B$34:$C$35,2,FALSE),FALSE)))</f>
        <v>0</v>
      </c>
      <c r="T4685" s="213">
        <f t="shared" si="266"/>
        <v>0</v>
      </c>
      <c r="U4685" s="572"/>
    </row>
    <row r="4686" spans="1:21" ht="14.15" customHeight="1">
      <c r="A4686" s="231">
        <v>4686</v>
      </c>
      <c r="B4686" s="262" t="s">
        <v>99</v>
      </c>
      <c r="C4686" s="208" t="s">
        <v>4034</v>
      </c>
      <c r="D4686" s="208" t="s">
        <v>3487</v>
      </c>
      <c r="E4686" s="208" t="s">
        <v>4048</v>
      </c>
      <c r="F4686" s="208" t="s">
        <v>176</v>
      </c>
      <c r="G4686" s="208" t="s">
        <v>377</v>
      </c>
      <c r="H4686" s="208" t="s">
        <v>4197</v>
      </c>
      <c r="I4686" s="207" t="s">
        <v>130</v>
      </c>
      <c r="J4686" s="208" t="s">
        <v>222</v>
      </c>
      <c r="K4686" s="208" t="s">
        <v>237</v>
      </c>
      <c r="L4686" s="208" t="s">
        <v>387</v>
      </c>
      <c r="M4686" s="199" t="s">
        <v>129</v>
      </c>
      <c r="N4686" s="201">
        <v>0.69959999999999989</v>
      </c>
      <c r="O4686" s="202" t="s">
        <v>81</v>
      </c>
      <c r="P4686" s="202"/>
      <c r="Q4686" s="203">
        <f t="shared" si="264"/>
        <v>0</v>
      </c>
      <c r="R4686" s="203">
        <f t="shared" si="265"/>
        <v>0</v>
      </c>
      <c r="S4686" s="213">
        <f>IF(M4686="nvt",0,IF(O4686&gt;0,VLOOKUP(M4686,'3-Productie normen'!A:K,VLOOKUP(O4686,'3-Productie normen'!$B$34:$C$35,2,FALSE),FALSE)))</f>
        <v>0</v>
      </c>
      <c r="T4686" s="213">
        <f t="shared" si="266"/>
        <v>0</v>
      </c>
      <c r="U4686" s="572"/>
    </row>
    <row r="4687" spans="1:21" ht="14.15" customHeight="1">
      <c r="A4687" s="231">
        <v>4687</v>
      </c>
      <c r="B4687" s="262" t="s">
        <v>99</v>
      </c>
      <c r="C4687" s="208" t="s">
        <v>4034</v>
      </c>
      <c r="D4687" s="208" t="s">
        <v>3487</v>
      </c>
      <c r="E4687" s="208" t="s">
        <v>4048</v>
      </c>
      <c r="F4687" s="208" t="s">
        <v>176</v>
      </c>
      <c r="G4687" s="208" t="s">
        <v>377</v>
      </c>
      <c r="H4687" s="208" t="s">
        <v>4198</v>
      </c>
      <c r="I4687" s="207" t="s">
        <v>130</v>
      </c>
      <c r="J4687" s="208" t="s">
        <v>222</v>
      </c>
      <c r="K4687" s="208" t="s">
        <v>237</v>
      </c>
      <c r="L4687" s="208" t="s">
        <v>387</v>
      </c>
      <c r="M4687" s="199" t="s">
        <v>129</v>
      </c>
      <c r="N4687" s="201">
        <v>0.69959999999999989</v>
      </c>
      <c r="O4687" s="202" t="s">
        <v>81</v>
      </c>
      <c r="P4687" s="202"/>
      <c r="Q4687" s="203">
        <f t="shared" si="264"/>
        <v>0</v>
      </c>
      <c r="R4687" s="203">
        <f t="shared" si="265"/>
        <v>0</v>
      </c>
      <c r="S4687" s="213">
        <f>IF(M4687="nvt",0,IF(O4687&gt;0,VLOOKUP(M4687,'3-Productie normen'!A:K,VLOOKUP(O4687,'3-Productie normen'!$B$34:$C$35,2,FALSE),FALSE)))</f>
        <v>0</v>
      </c>
      <c r="T4687" s="213">
        <f t="shared" si="266"/>
        <v>0</v>
      </c>
      <c r="U4687" s="572"/>
    </row>
    <row r="4688" spans="1:21" ht="14.15" customHeight="1">
      <c r="A4688" s="231">
        <v>4688</v>
      </c>
      <c r="B4688" s="262" t="s">
        <v>99</v>
      </c>
      <c r="C4688" s="208" t="s">
        <v>4034</v>
      </c>
      <c r="D4688" s="208" t="s">
        <v>3487</v>
      </c>
      <c r="E4688" s="208" t="s">
        <v>4048</v>
      </c>
      <c r="F4688" s="208" t="s">
        <v>176</v>
      </c>
      <c r="G4688" s="208" t="s">
        <v>377</v>
      </c>
      <c r="H4688" s="208" t="s">
        <v>4199</v>
      </c>
      <c r="I4688" s="207" t="s">
        <v>130</v>
      </c>
      <c r="J4688" s="208" t="s">
        <v>222</v>
      </c>
      <c r="K4688" s="208" t="s">
        <v>237</v>
      </c>
      <c r="L4688" s="208" t="s">
        <v>387</v>
      </c>
      <c r="M4688" s="199" t="s">
        <v>129</v>
      </c>
      <c r="N4688" s="201">
        <v>0.69959999999999989</v>
      </c>
      <c r="O4688" s="202" t="s">
        <v>81</v>
      </c>
      <c r="P4688" s="202"/>
      <c r="Q4688" s="203">
        <f t="shared" si="264"/>
        <v>0</v>
      </c>
      <c r="R4688" s="203">
        <f t="shared" si="265"/>
        <v>0</v>
      </c>
      <c r="S4688" s="213">
        <f>IF(M4688="nvt",0,IF(O4688&gt;0,VLOOKUP(M4688,'3-Productie normen'!A:K,VLOOKUP(O4688,'3-Productie normen'!$B$34:$C$35,2,FALSE),FALSE)))</f>
        <v>0</v>
      </c>
      <c r="T4688" s="213">
        <f t="shared" si="266"/>
        <v>0</v>
      </c>
      <c r="U4688" s="572"/>
    </row>
    <row r="4689" spans="1:21" ht="14.15" customHeight="1">
      <c r="A4689" s="232">
        <v>4689</v>
      </c>
      <c r="B4689" s="262" t="s">
        <v>99</v>
      </c>
      <c r="C4689" s="208" t="s">
        <v>4034</v>
      </c>
      <c r="D4689" s="208" t="s">
        <v>3487</v>
      </c>
      <c r="E4689" s="208" t="s">
        <v>4048</v>
      </c>
      <c r="F4689" s="208" t="s">
        <v>176</v>
      </c>
      <c r="G4689" s="208" t="s">
        <v>377</v>
      </c>
      <c r="H4689" s="208" t="s">
        <v>4200</v>
      </c>
      <c r="I4689" s="207" t="s">
        <v>130</v>
      </c>
      <c r="J4689" s="208" t="s">
        <v>222</v>
      </c>
      <c r="K4689" s="208" t="s">
        <v>237</v>
      </c>
      <c r="L4689" s="208" t="s">
        <v>387</v>
      </c>
      <c r="M4689" s="199" t="s">
        <v>129</v>
      </c>
      <c r="N4689" s="201">
        <v>0.69959999999999989</v>
      </c>
      <c r="O4689" s="202" t="s">
        <v>81</v>
      </c>
      <c r="P4689" s="202"/>
      <c r="Q4689" s="203">
        <f t="shared" si="264"/>
        <v>0</v>
      </c>
      <c r="R4689" s="203">
        <f t="shared" si="265"/>
        <v>0</v>
      </c>
      <c r="S4689" s="213">
        <f>IF(M4689="nvt",0,IF(O4689&gt;0,VLOOKUP(M4689,'3-Productie normen'!A:K,VLOOKUP(O4689,'3-Productie normen'!$B$34:$C$35,2,FALSE),FALSE)))</f>
        <v>0</v>
      </c>
      <c r="T4689" s="213">
        <f t="shared" si="266"/>
        <v>0</v>
      </c>
      <c r="U4689" s="572"/>
    </row>
    <row r="4690" spans="1:21" ht="14.15" customHeight="1">
      <c r="A4690" s="231">
        <v>4690</v>
      </c>
      <c r="B4690" s="262" t="s">
        <v>99</v>
      </c>
      <c r="C4690" s="208" t="s">
        <v>4034</v>
      </c>
      <c r="D4690" s="208" t="s">
        <v>3487</v>
      </c>
      <c r="E4690" s="208" t="s">
        <v>4048</v>
      </c>
      <c r="F4690" s="208" t="s">
        <v>176</v>
      </c>
      <c r="G4690" s="208" t="s">
        <v>377</v>
      </c>
      <c r="H4690" s="208" t="s">
        <v>4201</v>
      </c>
      <c r="I4690" s="207" t="s">
        <v>130</v>
      </c>
      <c r="J4690" s="208" t="s">
        <v>222</v>
      </c>
      <c r="K4690" s="208" t="s">
        <v>237</v>
      </c>
      <c r="L4690" s="208" t="s">
        <v>387</v>
      </c>
      <c r="M4690" s="199" t="s">
        <v>129</v>
      </c>
      <c r="N4690" s="201">
        <v>0.69959999999999989</v>
      </c>
      <c r="O4690" s="202" t="s">
        <v>81</v>
      </c>
      <c r="P4690" s="202"/>
      <c r="Q4690" s="203">
        <f t="shared" si="264"/>
        <v>0</v>
      </c>
      <c r="R4690" s="203">
        <f t="shared" si="265"/>
        <v>0</v>
      </c>
      <c r="S4690" s="213">
        <f>IF(M4690="nvt",0,IF(O4690&gt;0,VLOOKUP(M4690,'3-Productie normen'!A:K,VLOOKUP(O4690,'3-Productie normen'!$B$34:$C$35,2,FALSE),FALSE)))</f>
        <v>0</v>
      </c>
      <c r="T4690" s="213">
        <f t="shared" si="266"/>
        <v>0</v>
      </c>
      <c r="U4690" s="572"/>
    </row>
    <row r="4691" spans="1:21" ht="14.15" customHeight="1">
      <c r="A4691" s="231">
        <v>4691</v>
      </c>
      <c r="B4691" s="262" t="s">
        <v>99</v>
      </c>
      <c r="C4691" s="208" t="s">
        <v>4034</v>
      </c>
      <c r="D4691" s="208" t="s">
        <v>3487</v>
      </c>
      <c r="E4691" s="208" t="s">
        <v>4048</v>
      </c>
      <c r="F4691" s="208" t="s">
        <v>176</v>
      </c>
      <c r="G4691" s="208" t="s">
        <v>177</v>
      </c>
      <c r="H4691" s="208" t="s">
        <v>4202</v>
      </c>
      <c r="I4691" s="200" t="s">
        <v>125</v>
      </c>
      <c r="J4691" s="208" t="s">
        <v>222</v>
      </c>
      <c r="K4691" s="208" t="s">
        <v>279</v>
      </c>
      <c r="L4691" s="208" t="s">
        <v>387</v>
      </c>
      <c r="M4691" s="199" t="s">
        <v>129</v>
      </c>
      <c r="N4691" s="201">
        <v>67.368700000000004</v>
      </c>
      <c r="O4691" s="202" t="s">
        <v>81</v>
      </c>
      <c r="P4691" s="202"/>
      <c r="Q4691" s="203">
        <f t="shared" si="264"/>
        <v>0</v>
      </c>
      <c r="R4691" s="203">
        <f t="shared" si="265"/>
        <v>0</v>
      </c>
      <c r="S4691" s="213">
        <f>IF(M4691="nvt",0,IF(O4691&gt;0,VLOOKUP(M4691,'3-Productie normen'!A:K,VLOOKUP(O4691,'3-Productie normen'!$B$34:$C$35,2,FALSE),FALSE)))</f>
        <v>0</v>
      </c>
      <c r="T4691" s="213">
        <f t="shared" si="266"/>
        <v>0</v>
      </c>
      <c r="U4691" s="572"/>
    </row>
    <row r="4692" spans="1:21" ht="14.15" customHeight="1">
      <c r="A4692" s="231">
        <v>4692</v>
      </c>
      <c r="B4692" s="262" t="s">
        <v>99</v>
      </c>
      <c r="C4692" s="208" t="s">
        <v>4034</v>
      </c>
      <c r="D4692" s="208" t="s">
        <v>3487</v>
      </c>
      <c r="E4692" s="208" t="s">
        <v>4048</v>
      </c>
      <c r="F4692" s="208" t="s">
        <v>176</v>
      </c>
      <c r="G4692" s="208" t="s">
        <v>177</v>
      </c>
      <c r="H4692" s="208" t="s">
        <v>4203</v>
      </c>
      <c r="I4692" s="200" t="s">
        <v>143</v>
      </c>
      <c r="J4692" s="208" t="s">
        <v>255</v>
      </c>
      <c r="K4692" s="208" t="s">
        <v>1185</v>
      </c>
      <c r="L4692" s="208" t="s">
        <v>180</v>
      </c>
      <c r="M4692" s="208" t="s">
        <v>143</v>
      </c>
      <c r="N4692" s="201">
        <v>26.454699999999999</v>
      </c>
      <c r="O4692" s="202"/>
      <c r="P4692" s="202"/>
      <c r="Q4692" s="203">
        <f t="shared" si="264"/>
        <v>0</v>
      </c>
      <c r="R4692" s="203">
        <f t="shared" si="265"/>
        <v>0</v>
      </c>
      <c r="S4692" s="213">
        <f>IF(M4692="nvt",0,IF(O4692&gt;0,VLOOKUP(M4692,'3-Productie normen'!A:K,VLOOKUP(O4692,'3-Productie normen'!$B$34:$C$35,2,FALSE),FALSE)))</f>
        <v>0</v>
      </c>
      <c r="T4692" s="213">
        <f t="shared" si="266"/>
        <v>0</v>
      </c>
      <c r="U4692" s="572"/>
    </row>
    <row r="4693" spans="1:21" ht="14.15" customHeight="1">
      <c r="A4693" s="231">
        <v>4693</v>
      </c>
      <c r="B4693" s="262" t="s">
        <v>99</v>
      </c>
      <c r="C4693" s="208" t="s">
        <v>4034</v>
      </c>
      <c r="D4693" s="208" t="s">
        <v>3487</v>
      </c>
      <c r="E4693" s="208" t="s">
        <v>4048</v>
      </c>
      <c r="F4693" s="208" t="s">
        <v>176</v>
      </c>
      <c r="G4693" s="208" t="s">
        <v>177</v>
      </c>
      <c r="H4693" s="208" t="s">
        <v>4204</v>
      </c>
      <c r="I4693" s="200" t="s">
        <v>125</v>
      </c>
      <c r="J4693" s="208" t="s">
        <v>222</v>
      </c>
      <c r="K4693" s="208" t="s">
        <v>279</v>
      </c>
      <c r="L4693" s="208" t="s">
        <v>387</v>
      </c>
      <c r="M4693" s="199" t="s">
        <v>129</v>
      </c>
      <c r="N4693" s="201">
        <v>66.224899999999991</v>
      </c>
      <c r="O4693" s="202" t="s">
        <v>81</v>
      </c>
      <c r="P4693" s="202"/>
      <c r="Q4693" s="203">
        <f t="shared" si="264"/>
        <v>0</v>
      </c>
      <c r="R4693" s="203">
        <f t="shared" si="265"/>
        <v>0</v>
      </c>
      <c r="S4693" s="213">
        <f>IF(M4693="nvt",0,IF(O4693&gt;0,VLOOKUP(M4693,'3-Productie normen'!A:K,VLOOKUP(O4693,'3-Productie normen'!$B$34:$C$35,2,FALSE),FALSE)))</f>
        <v>0</v>
      </c>
      <c r="T4693" s="213">
        <f t="shared" si="266"/>
        <v>0</v>
      </c>
      <c r="U4693" s="572"/>
    </row>
    <row r="4694" spans="1:21" ht="14.15" customHeight="1">
      <c r="A4694" s="231">
        <v>4694</v>
      </c>
      <c r="B4694" s="262" t="s">
        <v>99</v>
      </c>
      <c r="C4694" s="208" t="s">
        <v>4034</v>
      </c>
      <c r="D4694" s="208" t="s">
        <v>3487</v>
      </c>
      <c r="E4694" s="208" t="s">
        <v>4048</v>
      </c>
      <c r="F4694" s="208" t="s">
        <v>176</v>
      </c>
      <c r="G4694" s="208" t="s">
        <v>177</v>
      </c>
      <c r="H4694" s="208" t="s">
        <v>4205</v>
      </c>
      <c r="I4694" s="200" t="s">
        <v>123</v>
      </c>
      <c r="J4694" s="208" t="s">
        <v>179</v>
      </c>
      <c r="K4694" s="208" t="s">
        <v>246</v>
      </c>
      <c r="L4694" s="208" t="s">
        <v>180</v>
      </c>
      <c r="M4694" s="199" t="s">
        <v>122</v>
      </c>
      <c r="N4694" s="201">
        <v>15.117000000000001</v>
      </c>
      <c r="O4694" s="202" t="s">
        <v>81</v>
      </c>
      <c r="P4694" s="202"/>
      <c r="Q4694" s="203">
        <f t="shared" si="264"/>
        <v>0</v>
      </c>
      <c r="R4694" s="203">
        <f t="shared" si="265"/>
        <v>0</v>
      </c>
      <c r="S4694" s="213">
        <f>IF(M4694="nvt",0,IF(O4694&gt;0,VLOOKUP(M4694,'3-Productie normen'!A:K,VLOOKUP(O4694,'3-Productie normen'!$B$34:$C$35,2,FALSE),FALSE)))</f>
        <v>0</v>
      </c>
      <c r="T4694" s="213">
        <f t="shared" si="266"/>
        <v>0</v>
      </c>
      <c r="U4694" s="572"/>
    </row>
    <row r="4695" spans="1:21" ht="14.15" customHeight="1">
      <c r="A4695" s="231">
        <v>4695</v>
      </c>
      <c r="B4695" s="262" t="s">
        <v>99</v>
      </c>
      <c r="C4695" s="208" t="s">
        <v>4034</v>
      </c>
      <c r="D4695" s="208" t="s">
        <v>3487</v>
      </c>
      <c r="E4695" s="208" t="s">
        <v>4048</v>
      </c>
      <c r="F4695" s="208" t="s">
        <v>176</v>
      </c>
      <c r="G4695" s="208" t="s">
        <v>177</v>
      </c>
      <c r="H4695" s="208" t="s">
        <v>4206</v>
      </c>
      <c r="I4695" s="200" t="s">
        <v>143</v>
      </c>
      <c r="J4695" s="208" t="s">
        <v>179</v>
      </c>
      <c r="K4695" s="208" t="s">
        <v>4207</v>
      </c>
      <c r="L4695" s="208" t="s">
        <v>261</v>
      </c>
      <c r="M4695" s="208" t="s">
        <v>143</v>
      </c>
      <c r="N4695" s="201">
        <v>95.334999999999994</v>
      </c>
      <c r="O4695" s="202"/>
      <c r="P4695" s="202"/>
      <c r="Q4695" s="203">
        <f t="shared" si="264"/>
        <v>0</v>
      </c>
      <c r="R4695" s="203">
        <f t="shared" si="265"/>
        <v>0</v>
      </c>
      <c r="S4695" s="213">
        <f>IF(M4695="nvt",0,IF(O4695&gt;0,VLOOKUP(M4695,'3-Productie normen'!A:K,VLOOKUP(O4695,'3-Productie normen'!$B$34:$C$35,2,FALSE),FALSE)))</f>
        <v>0</v>
      </c>
      <c r="T4695" s="213">
        <f t="shared" si="266"/>
        <v>0</v>
      </c>
      <c r="U4695" s="572"/>
    </row>
    <row r="4696" spans="1:21" ht="14.15" customHeight="1">
      <c r="A4696" s="231">
        <v>4696</v>
      </c>
      <c r="B4696" s="262" t="s">
        <v>99</v>
      </c>
      <c r="C4696" s="208" t="s">
        <v>4034</v>
      </c>
      <c r="D4696" s="208" t="s">
        <v>3487</v>
      </c>
      <c r="E4696" s="208" t="s">
        <v>4048</v>
      </c>
      <c r="F4696" s="208" t="s">
        <v>176</v>
      </c>
      <c r="G4696" s="208" t="s">
        <v>177</v>
      </c>
      <c r="H4696" s="208" t="s">
        <v>4208</v>
      </c>
      <c r="I4696" s="200" t="s">
        <v>143</v>
      </c>
      <c r="J4696" s="208" t="s">
        <v>179</v>
      </c>
      <c r="K4696" s="208" t="s">
        <v>179</v>
      </c>
      <c r="L4696" s="208" t="s">
        <v>261</v>
      </c>
      <c r="M4696" s="208" t="s">
        <v>143</v>
      </c>
      <c r="N4696" s="201">
        <v>14.6096</v>
      </c>
      <c r="O4696" s="202"/>
      <c r="P4696" s="202"/>
      <c r="Q4696" s="203">
        <f t="shared" si="264"/>
        <v>0</v>
      </c>
      <c r="R4696" s="203">
        <f t="shared" si="265"/>
        <v>0</v>
      </c>
      <c r="S4696" s="213">
        <f>IF(M4696="nvt",0,IF(O4696&gt;0,VLOOKUP(M4696,'3-Productie normen'!A:K,VLOOKUP(O4696,'3-Productie normen'!$B$34:$C$35,2,FALSE),FALSE)))</f>
        <v>0</v>
      </c>
      <c r="T4696" s="213">
        <f t="shared" si="266"/>
        <v>0</v>
      </c>
      <c r="U4696" s="572"/>
    </row>
    <row r="4697" spans="1:21" ht="14.15" customHeight="1">
      <c r="A4697" s="232">
        <v>4697</v>
      </c>
      <c r="B4697" s="262" t="s">
        <v>99</v>
      </c>
      <c r="C4697" s="208" t="s">
        <v>4034</v>
      </c>
      <c r="D4697" s="208" t="s">
        <v>3487</v>
      </c>
      <c r="E4697" s="208" t="s">
        <v>4048</v>
      </c>
      <c r="F4697" s="208" t="s">
        <v>176</v>
      </c>
      <c r="G4697" s="208" t="s">
        <v>177</v>
      </c>
      <c r="H4697" s="208" t="s">
        <v>4209</v>
      </c>
      <c r="I4697" s="200" t="s">
        <v>123</v>
      </c>
      <c r="J4697" s="208" t="s">
        <v>255</v>
      </c>
      <c r="K4697" s="208" t="s">
        <v>256</v>
      </c>
      <c r="L4697" s="208" t="s">
        <v>261</v>
      </c>
      <c r="M4697" s="199" t="s">
        <v>122</v>
      </c>
      <c r="N4697" s="201">
        <v>11.055</v>
      </c>
      <c r="O4697" s="202" t="s">
        <v>81</v>
      </c>
      <c r="P4697" s="202"/>
      <c r="Q4697" s="203">
        <f t="shared" si="264"/>
        <v>0</v>
      </c>
      <c r="R4697" s="203">
        <f t="shared" si="265"/>
        <v>0</v>
      </c>
      <c r="S4697" s="213">
        <f>IF(M4697="nvt",0,IF(O4697&gt;0,VLOOKUP(M4697,'3-Productie normen'!A:K,VLOOKUP(O4697,'3-Productie normen'!$B$34:$C$35,2,FALSE),FALSE)))</f>
        <v>0</v>
      </c>
      <c r="T4697" s="213">
        <f t="shared" si="266"/>
        <v>0</v>
      </c>
      <c r="U4697" s="572"/>
    </row>
    <row r="4698" spans="1:21" ht="14.15" customHeight="1">
      <c r="A4698" s="231">
        <v>4698</v>
      </c>
      <c r="B4698" s="262" t="s">
        <v>99</v>
      </c>
      <c r="C4698" s="208" t="s">
        <v>4034</v>
      </c>
      <c r="D4698" s="208" t="s">
        <v>3487</v>
      </c>
      <c r="E4698" s="208" t="s">
        <v>4048</v>
      </c>
      <c r="F4698" s="208" t="s">
        <v>176</v>
      </c>
      <c r="G4698" s="208" t="s">
        <v>177</v>
      </c>
      <c r="H4698" s="208" t="s">
        <v>4210</v>
      </c>
      <c r="I4698" s="200" t="s">
        <v>123</v>
      </c>
      <c r="J4698" s="208" t="s">
        <v>179</v>
      </c>
      <c r="K4698" s="208" t="s">
        <v>179</v>
      </c>
      <c r="L4698" s="208" t="s">
        <v>261</v>
      </c>
      <c r="M4698" s="199" t="s">
        <v>122</v>
      </c>
      <c r="N4698" s="201">
        <v>23.820599999999999</v>
      </c>
      <c r="O4698" s="202" t="s">
        <v>81</v>
      </c>
      <c r="P4698" s="202"/>
      <c r="Q4698" s="203">
        <f t="shared" si="264"/>
        <v>0</v>
      </c>
      <c r="R4698" s="203">
        <f t="shared" si="265"/>
        <v>0</v>
      </c>
      <c r="S4698" s="213">
        <f>IF(M4698="nvt",0,IF(O4698&gt;0,VLOOKUP(M4698,'3-Productie normen'!A:K,VLOOKUP(O4698,'3-Productie normen'!$B$34:$C$35,2,FALSE),FALSE)))</f>
        <v>0</v>
      </c>
      <c r="T4698" s="213">
        <f t="shared" si="266"/>
        <v>0</v>
      </c>
      <c r="U4698" s="572"/>
    </row>
    <row r="4699" spans="1:21" ht="14.15" customHeight="1">
      <c r="A4699" s="231">
        <v>4699</v>
      </c>
      <c r="B4699" s="262" t="s">
        <v>99</v>
      </c>
      <c r="C4699" s="208" t="s">
        <v>4034</v>
      </c>
      <c r="D4699" s="208" t="s">
        <v>3487</v>
      </c>
      <c r="E4699" s="208" t="s">
        <v>4048</v>
      </c>
      <c r="F4699" s="208" t="s">
        <v>176</v>
      </c>
      <c r="G4699" s="208" t="s">
        <v>177</v>
      </c>
      <c r="H4699" s="208" t="s">
        <v>4211</v>
      </c>
      <c r="I4699" s="200" t="s">
        <v>123</v>
      </c>
      <c r="J4699" s="208" t="s">
        <v>179</v>
      </c>
      <c r="K4699" s="208" t="s">
        <v>179</v>
      </c>
      <c r="L4699" s="208" t="s">
        <v>261</v>
      </c>
      <c r="M4699" s="199" t="s">
        <v>122</v>
      </c>
      <c r="N4699" s="201">
        <v>24.074400000000001</v>
      </c>
      <c r="O4699" s="202" t="s">
        <v>81</v>
      </c>
      <c r="P4699" s="202"/>
      <c r="Q4699" s="203">
        <f t="shared" si="264"/>
        <v>0</v>
      </c>
      <c r="R4699" s="203">
        <f t="shared" si="265"/>
        <v>0</v>
      </c>
      <c r="S4699" s="213">
        <f>IF(M4699="nvt",0,IF(O4699&gt;0,VLOOKUP(M4699,'3-Productie normen'!A:K,VLOOKUP(O4699,'3-Productie normen'!$B$34:$C$35,2,FALSE),FALSE)))</f>
        <v>0</v>
      </c>
      <c r="T4699" s="213">
        <f t="shared" si="266"/>
        <v>0</v>
      </c>
      <c r="U4699" s="572"/>
    </row>
    <row r="4700" spans="1:21" ht="14.15" customHeight="1">
      <c r="A4700" s="231">
        <v>4700</v>
      </c>
      <c r="B4700" s="262" t="s">
        <v>99</v>
      </c>
      <c r="C4700" s="208" t="s">
        <v>4034</v>
      </c>
      <c r="D4700" s="208" t="s">
        <v>3487</v>
      </c>
      <c r="E4700" s="208" t="s">
        <v>4048</v>
      </c>
      <c r="F4700" s="208" t="s">
        <v>176</v>
      </c>
      <c r="G4700" s="208" t="s">
        <v>177</v>
      </c>
      <c r="H4700" s="208" t="s">
        <v>4212</v>
      </c>
      <c r="I4700" s="200" t="s">
        <v>123</v>
      </c>
      <c r="J4700" s="208" t="s">
        <v>179</v>
      </c>
      <c r="K4700" s="208" t="s">
        <v>179</v>
      </c>
      <c r="L4700" s="208" t="s">
        <v>261</v>
      </c>
      <c r="M4700" s="199" t="s">
        <v>122</v>
      </c>
      <c r="N4700" s="201">
        <v>24.375</v>
      </c>
      <c r="O4700" s="202" t="s">
        <v>81</v>
      </c>
      <c r="P4700" s="202"/>
      <c r="Q4700" s="203">
        <f t="shared" si="264"/>
        <v>0</v>
      </c>
      <c r="R4700" s="203">
        <f t="shared" si="265"/>
        <v>0</v>
      </c>
      <c r="S4700" s="213">
        <f>IF(M4700="nvt",0,IF(O4700&gt;0,VLOOKUP(M4700,'3-Productie normen'!A:K,VLOOKUP(O4700,'3-Productie normen'!$B$34:$C$35,2,FALSE),FALSE)))</f>
        <v>0</v>
      </c>
      <c r="T4700" s="213">
        <f t="shared" si="266"/>
        <v>0</v>
      </c>
      <c r="U4700" s="572"/>
    </row>
    <row r="4701" spans="1:21" ht="14.15" customHeight="1">
      <c r="A4701" s="231">
        <v>4701</v>
      </c>
      <c r="B4701" s="262" t="s">
        <v>99</v>
      </c>
      <c r="C4701" s="208" t="s">
        <v>4034</v>
      </c>
      <c r="D4701" s="208" t="s">
        <v>3487</v>
      </c>
      <c r="E4701" s="208" t="s">
        <v>4048</v>
      </c>
      <c r="F4701" s="208" t="s">
        <v>176</v>
      </c>
      <c r="G4701" s="208" t="s">
        <v>177</v>
      </c>
      <c r="H4701" s="208" t="s">
        <v>4213</v>
      </c>
      <c r="I4701" s="200" t="s">
        <v>123</v>
      </c>
      <c r="J4701" s="208" t="s">
        <v>179</v>
      </c>
      <c r="K4701" s="208" t="s">
        <v>179</v>
      </c>
      <c r="L4701" s="208" t="s">
        <v>261</v>
      </c>
      <c r="M4701" s="199" t="s">
        <v>122</v>
      </c>
      <c r="N4701" s="201">
        <v>24.375</v>
      </c>
      <c r="O4701" s="202" t="s">
        <v>81</v>
      </c>
      <c r="P4701" s="202"/>
      <c r="Q4701" s="203">
        <f t="shared" si="264"/>
        <v>0</v>
      </c>
      <c r="R4701" s="203">
        <f t="shared" si="265"/>
        <v>0</v>
      </c>
      <c r="S4701" s="213">
        <f>IF(M4701="nvt",0,IF(O4701&gt;0,VLOOKUP(M4701,'3-Productie normen'!A:K,VLOOKUP(O4701,'3-Productie normen'!$B$34:$C$35,2,FALSE),FALSE)))</f>
        <v>0</v>
      </c>
      <c r="T4701" s="213">
        <f t="shared" si="266"/>
        <v>0</v>
      </c>
      <c r="U4701" s="572"/>
    </row>
    <row r="4702" spans="1:21" ht="14.15" customHeight="1">
      <c r="A4702" s="231">
        <v>4702</v>
      </c>
      <c r="B4702" s="262" t="s">
        <v>99</v>
      </c>
      <c r="C4702" s="208" t="s">
        <v>4034</v>
      </c>
      <c r="D4702" s="208" t="s">
        <v>3487</v>
      </c>
      <c r="E4702" s="208" t="s">
        <v>4048</v>
      </c>
      <c r="F4702" s="208" t="s">
        <v>176</v>
      </c>
      <c r="G4702" s="208" t="s">
        <v>177</v>
      </c>
      <c r="H4702" s="208" t="s">
        <v>4214</v>
      </c>
      <c r="I4702" s="200" t="s">
        <v>123</v>
      </c>
      <c r="J4702" s="208" t="s">
        <v>179</v>
      </c>
      <c r="K4702" s="208" t="s">
        <v>179</v>
      </c>
      <c r="L4702" s="208" t="s">
        <v>261</v>
      </c>
      <c r="M4702" s="199" t="s">
        <v>122</v>
      </c>
      <c r="N4702" s="201">
        <v>24.375</v>
      </c>
      <c r="O4702" s="202" t="s">
        <v>81</v>
      </c>
      <c r="P4702" s="202"/>
      <c r="Q4702" s="203">
        <f t="shared" si="264"/>
        <v>0</v>
      </c>
      <c r="R4702" s="203">
        <f t="shared" si="265"/>
        <v>0</v>
      </c>
      <c r="S4702" s="213">
        <f>IF(M4702="nvt",0,IF(O4702&gt;0,VLOOKUP(M4702,'3-Productie normen'!A:K,VLOOKUP(O4702,'3-Productie normen'!$B$34:$C$35,2,FALSE),FALSE)))</f>
        <v>0</v>
      </c>
      <c r="T4702" s="213">
        <f t="shared" si="266"/>
        <v>0</v>
      </c>
      <c r="U4702" s="572"/>
    </row>
    <row r="4703" spans="1:21" ht="14.15" customHeight="1">
      <c r="A4703" s="231">
        <v>4703</v>
      </c>
      <c r="B4703" s="262" t="s">
        <v>99</v>
      </c>
      <c r="C4703" s="208" t="s">
        <v>4034</v>
      </c>
      <c r="D4703" s="208" t="s">
        <v>3487</v>
      </c>
      <c r="E4703" s="208" t="s">
        <v>4048</v>
      </c>
      <c r="F4703" s="208" t="s">
        <v>176</v>
      </c>
      <c r="G4703" s="208" t="s">
        <v>177</v>
      </c>
      <c r="H4703" s="208" t="s">
        <v>4215</v>
      </c>
      <c r="I4703" s="200" t="s">
        <v>123</v>
      </c>
      <c r="J4703" s="208" t="s">
        <v>179</v>
      </c>
      <c r="K4703" s="208" t="s">
        <v>179</v>
      </c>
      <c r="L4703" s="208" t="s">
        <v>261</v>
      </c>
      <c r="M4703" s="199" t="s">
        <v>122</v>
      </c>
      <c r="N4703" s="201">
        <v>24.375</v>
      </c>
      <c r="O4703" s="202" t="s">
        <v>81</v>
      </c>
      <c r="P4703" s="202"/>
      <c r="Q4703" s="203">
        <f t="shared" si="264"/>
        <v>0</v>
      </c>
      <c r="R4703" s="203">
        <f t="shared" si="265"/>
        <v>0</v>
      </c>
      <c r="S4703" s="213">
        <f>IF(M4703="nvt",0,IF(O4703&gt;0,VLOOKUP(M4703,'3-Productie normen'!A:K,VLOOKUP(O4703,'3-Productie normen'!$B$34:$C$35,2,FALSE),FALSE)))</f>
        <v>0</v>
      </c>
      <c r="T4703" s="213">
        <f t="shared" si="266"/>
        <v>0</v>
      </c>
      <c r="U4703" s="572"/>
    </row>
    <row r="4704" spans="1:21" ht="14.15" customHeight="1">
      <c r="A4704" s="231">
        <v>4704</v>
      </c>
      <c r="B4704" s="262" t="s">
        <v>99</v>
      </c>
      <c r="C4704" s="208" t="s">
        <v>4034</v>
      </c>
      <c r="D4704" s="208" t="s">
        <v>3487</v>
      </c>
      <c r="E4704" s="208" t="s">
        <v>4048</v>
      </c>
      <c r="F4704" s="208" t="s">
        <v>176</v>
      </c>
      <c r="G4704" s="208" t="s">
        <v>177</v>
      </c>
      <c r="H4704" s="208" t="s">
        <v>4216</v>
      </c>
      <c r="I4704" s="200" t="s">
        <v>123</v>
      </c>
      <c r="J4704" s="208" t="s">
        <v>179</v>
      </c>
      <c r="K4704" s="208" t="s">
        <v>187</v>
      </c>
      <c r="L4704" s="208" t="s">
        <v>1478</v>
      </c>
      <c r="M4704" s="199" t="s">
        <v>122</v>
      </c>
      <c r="N4704" s="201">
        <v>63.05</v>
      </c>
      <c r="O4704" s="202" t="s">
        <v>81</v>
      </c>
      <c r="P4704" s="202"/>
      <c r="Q4704" s="203">
        <f t="shared" si="264"/>
        <v>0</v>
      </c>
      <c r="R4704" s="203">
        <f t="shared" si="265"/>
        <v>0</v>
      </c>
      <c r="S4704" s="213">
        <f>IF(M4704="nvt",0,IF(O4704&gt;0,VLOOKUP(M4704,'3-Productie normen'!A:K,VLOOKUP(O4704,'3-Productie normen'!$B$34:$C$35,2,FALSE),FALSE)))</f>
        <v>0</v>
      </c>
      <c r="T4704" s="213">
        <f t="shared" si="266"/>
        <v>0</v>
      </c>
      <c r="U4704" s="572"/>
    </row>
    <row r="4705" spans="1:21" ht="14.15" customHeight="1">
      <c r="A4705" s="232">
        <v>4705</v>
      </c>
      <c r="B4705" s="262" t="s">
        <v>99</v>
      </c>
      <c r="C4705" s="208" t="s">
        <v>4034</v>
      </c>
      <c r="D4705" s="208" t="s">
        <v>3487</v>
      </c>
      <c r="E4705" s="208" t="s">
        <v>4048</v>
      </c>
      <c r="F4705" s="208" t="s">
        <v>176</v>
      </c>
      <c r="G4705" s="208" t="s">
        <v>177</v>
      </c>
      <c r="H4705" s="208" t="s">
        <v>4217</v>
      </c>
      <c r="I4705" s="200" t="s">
        <v>125</v>
      </c>
      <c r="J4705" s="208" t="s">
        <v>222</v>
      </c>
      <c r="K4705" s="208" t="s">
        <v>279</v>
      </c>
      <c r="L4705" s="208" t="s">
        <v>387</v>
      </c>
      <c r="M4705" s="199" t="s">
        <v>129</v>
      </c>
      <c r="N4705" s="201">
        <v>5.2669000000000006</v>
      </c>
      <c r="O4705" s="202" t="s">
        <v>81</v>
      </c>
      <c r="P4705" s="202"/>
      <c r="Q4705" s="203">
        <f t="shared" si="264"/>
        <v>0</v>
      </c>
      <c r="R4705" s="203">
        <f t="shared" si="265"/>
        <v>0</v>
      </c>
      <c r="S4705" s="213">
        <f>IF(M4705="nvt",0,IF(O4705&gt;0,VLOOKUP(M4705,'3-Productie normen'!A:K,VLOOKUP(O4705,'3-Productie normen'!$B$34:$C$35,2,FALSE),FALSE)))</f>
        <v>0</v>
      </c>
      <c r="T4705" s="213">
        <f t="shared" si="266"/>
        <v>0</v>
      </c>
      <c r="U4705" s="572"/>
    </row>
    <row r="4706" spans="1:21" ht="14.15" customHeight="1">
      <c r="A4706" s="231">
        <v>4706</v>
      </c>
      <c r="B4706" s="262" t="s">
        <v>99</v>
      </c>
      <c r="C4706" s="208" t="s">
        <v>4034</v>
      </c>
      <c r="D4706" s="208" t="s">
        <v>3487</v>
      </c>
      <c r="E4706" s="208" t="s">
        <v>4048</v>
      </c>
      <c r="F4706" s="208" t="s">
        <v>176</v>
      </c>
      <c r="G4706" s="208" t="s">
        <v>177</v>
      </c>
      <c r="H4706" s="208" t="s">
        <v>4218</v>
      </c>
      <c r="I4706" s="207" t="s">
        <v>123</v>
      </c>
      <c r="J4706" s="208" t="s">
        <v>179</v>
      </c>
      <c r="K4706" s="208" t="s">
        <v>187</v>
      </c>
      <c r="L4706" s="208" t="s">
        <v>1478</v>
      </c>
      <c r="M4706" s="199" t="s">
        <v>141</v>
      </c>
      <c r="N4706" s="201">
        <v>62.01</v>
      </c>
      <c r="O4706" s="202" t="s">
        <v>81</v>
      </c>
      <c r="P4706" s="202"/>
      <c r="Q4706" s="203">
        <f t="shared" si="264"/>
        <v>0</v>
      </c>
      <c r="R4706" s="203">
        <f t="shared" si="265"/>
        <v>0</v>
      </c>
      <c r="S4706" s="213">
        <f>IF(M4706="nvt",0,IF(O4706&gt;0,VLOOKUP(M4706,'3-Productie normen'!A:K,VLOOKUP(O4706,'3-Productie normen'!$B$34:$C$35,2,FALSE),FALSE)))</f>
        <v>0</v>
      </c>
      <c r="T4706" s="213">
        <f t="shared" si="266"/>
        <v>0</v>
      </c>
      <c r="U4706" s="572"/>
    </row>
    <row r="4707" spans="1:21" ht="14.15" customHeight="1">
      <c r="A4707" s="231">
        <v>4707</v>
      </c>
      <c r="B4707" s="262" t="s">
        <v>99</v>
      </c>
      <c r="C4707" s="208" t="s">
        <v>4034</v>
      </c>
      <c r="D4707" s="208" t="s">
        <v>3487</v>
      </c>
      <c r="E4707" s="208" t="s">
        <v>4048</v>
      </c>
      <c r="F4707" s="208" t="s">
        <v>176</v>
      </c>
      <c r="G4707" s="208" t="s">
        <v>177</v>
      </c>
      <c r="H4707" s="208" t="s">
        <v>4219</v>
      </c>
      <c r="I4707" s="200" t="s">
        <v>143</v>
      </c>
      <c r="J4707" s="208" t="s">
        <v>255</v>
      </c>
      <c r="K4707" s="208" t="s">
        <v>1185</v>
      </c>
      <c r="L4707" s="208" t="s">
        <v>180</v>
      </c>
      <c r="M4707" s="208" t="s">
        <v>143</v>
      </c>
      <c r="N4707" s="201">
        <v>8.2650000000000006</v>
      </c>
      <c r="O4707" s="202"/>
      <c r="P4707" s="202"/>
      <c r="Q4707" s="203">
        <f t="shared" si="264"/>
        <v>0</v>
      </c>
      <c r="R4707" s="203">
        <f t="shared" si="265"/>
        <v>0</v>
      </c>
      <c r="S4707" s="213">
        <f>IF(M4707="nvt",0,IF(O4707&gt;0,VLOOKUP(M4707,'3-Productie normen'!A:K,VLOOKUP(O4707,'3-Productie normen'!$B$34:$C$35,2,FALSE),FALSE)))</f>
        <v>0</v>
      </c>
      <c r="T4707" s="213">
        <f t="shared" si="266"/>
        <v>0</v>
      </c>
      <c r="U4707" s="572"/>
    </row>
    <row r="4708" spans="1:21" ht="14.15" customHeight="1">
      <c r="A4708" s="231">
        <v>4708</v>
      </c>
      <c r="B4708" s="262" t="s">
        <v>99</v>
      </c>
      <c r="C4708" s="208" t="s">
        <v>4034</v>
      </c>
      <c r="D4708" s="208" t="s">
        <v>3487</v>
      </c>
      <c r="E4708" s="208" t="s">
        <v>4048</v>
      </c>
      <c r="F4708" s="208" t="s">
        <v>176</v>
      </c>
      <c r="G4708" s="208" t="s">
        <v>177</v>
      </c>
      <c r="H4708" s="208" t="s">
        <v>4220</v>
      </c>
      <c r="I4708" s="200" t="s">
        <v>143</v>
      </c>
      <c r="J4708" s="208" t="s">
        <v>255</v>
      </c>
      <c r="K4708" s="208" t="s">
        <v>1185</v>
      </c>
      <c r="L4708" s="208" t="s">
        <v>180</v>
      </c>
      <c r="M4708" s="208" t="s">
        <v>143</v>
      </c>
      <c r="N4708" s="201">
        <v>8.2650000000000006</v>
      </c>
      <c r="O4708" s="202"/>
      <c r="P4708" s="202"/>
      <c r="Q4708" s="203">
        <f t="shared" si="264"/>
        <v>0</v>
      </c>
      <c r="R4708" s="203">
        <f t="shared" si="265"/>
        <v>0</v>
      </c>
      <c r="S4708" s="213">
        <f>IF(M4708="nvt",0,IF(O4708&gt;0,VLOOKUP(M4708,'3-Productie normen'!A:K,VLOOKUP(O4708,'3-Productie normen'!$B$34:$C$35,2,FALSE),FALSE)))</f>
        <v>0</v>
      </c>
      <c r="T4708" s="213">
        <f t="shared" si="266"/>
        <v>0</v>
      </c>
      <c r="U4708" s="572"/>
    </row>
    <row r="4709" spans="1:21" ht="14.15" customHeight="1">
      <c r="A4709" s="231">
        <v>4709</v>
      </c>
      <c r="B4709" s="262" t="s">
        <v>99</v>
      </c>
      <c r="C4709" s="208" t="s">
        <v>4034</v>
      </c>
      <c r="D4709" s="208" t="s">
        <v>3487</v>
      </c>
      <c r="E4709" s="208" t="s">
        <v>4048</v>
      </c>
      <c r="F4709" s="208" t="s">
        <v>176</v>
      </c>
      <c r="G4709" s="208" t="s">
        <v>177</v>
      </c>
      <c r="H4709" s="208" t="s">
        <v>4221</v>
      </c>
      <c r="I4709" s="200" t="s">
        <v>123</v>
      </c>
      <c r="J4709" s="208" t="s">
        <v>255</v>
      </c>
      <c r="K4709" s="208" t="s">
        <v>1185</v>
      </c>
      <c r="L4709" s="208" t="s">
        <v>180</v>
      </c>
      <c r="M4709" s="199" t="s">
        <v>122</v>
      </c>
      <c r="N4709" s="201">
        <v>18.425000000000001</v>
      </c>
      <c r="O4709" s="202" t="s">
        <v>81</v>
      </c>
      <c r="P4709" s="202"/>
      <c r="Q4709" s="203">
        <f t="shared" si="264"/>
        <v>0</v>
      </c>
      <c r="R4709" s="203">
        <f t="shared" si="265"/>
        <v>0</v>
      </c>
      <c r="S4709" s="213">
        <f>IF(M4709="nvt",0,IF(O4709&gt;0,VLOOKUP(M4709,'3-Productie normen'!A:K,VLOOKUP(O4709,'3-Productie normen'!$B$34:$C$35,2,FALSE),FALSE)))</f>
        <v>0</v>
      </c>
      <c r="T4709" s="213">
        <f t="shared" si="266"/>
        <v>0</v>
      </c>
      <c r="U4709" s="572"/>
    </row>
    <row r="4710" spans="1:21" ht="14.15" customHeight="1">
      <c r="A4710" s="231">
        <v>4710</v>
      </c>
      <c r="B4710" s="262" t="s">
        <v>99</v>
      </c>
      <c r="C4710" s="208" t="s">
        <v>4034</v>
      </c>
      <c r="D4710" s="208" t="s">
        <v>3487</v>
      </c>
      <c r="E4710" s="208" t="s">
        <v>4048</v>
      </c>
      <c r="F4710" s="208" t="s">
        <v>176</v>
      </c>
      <c r="G4710" s="208" t="s">
        <v>177</v>
      </c>
      <c r="H4710" s="208" t="s">
        <v>4222</v>
      </c>
      <c r="I4710" s="200" t="s">
        <v>143</v>
      </c>
      <c r="J4710" s="208" t="s">
        <v>255</v>
      </c>
      <c r="K4710" s="208" t="s">
        <v>1185</v>
      </c>
      <c r="L4710" s="208" t="s">
        <v>180</v>
      </c>
      <c r="M4710" s="208" t="s">
        <v>143</v>
      </c>
      <c r="N4710" s="201">
        <v>9.3149999999999995</v>
      </c>
      <c r="O4710" s="202"/>
      <c r="P4710" s="202"/>
      <c r="Q4710" s="203">
        <f t="shared" si="264"/>
        <v>0</v>
      </c>
      <c r="R4710" s="203">
        <f t="shared" si="265"/>
        <v>0</v>
      </c>
      <c r="S4710" s="213">
        <f>IF(M4710="nvt",0,IF(O4710&gt;0,VLOOKUP(M4710,'3-Productie normen'!A:K,VLOOKUP(O4710,'3-Productie normen'!$B$34:$C$35,2,FALSE),FALSE)))</f>
        <v>0</v>
      </c>
      <c r="T4710" s="213">
        <f t="shared" si="266"/>
        <v>0</v>
      </c>
      <c r="U4710" s="572"/>
    </row>
    <row r="4711" spans="1:21" ht="14.15" customHeight="1">
      <c r="A4711" s="231">
        <v>4711</v>
      </c>
      <c r="B4711" s="262" t="s">
        <v>99</v>
      </c>
      <c r="C4711" s="208" t="s">
        <v>4034</v>
      </c>
      <c r="D4711" s="208" t="s">
        <v>3487</v>
      </c>
      <c r="E4711" s="208" t="s">
        <v>4048</v>
      </c>
      <c r="F4711" s="208" t="s">
        <v>176</v>
      </c>
      <c r="G4711" s="208" t="s">
        <v>177</v>
      </c>
      <c r="H4711" s="208" t="s">
        <v>4223</v>
      </c>
      <c r="I4711" s="200" t="s">
        <v>123</v>
      </c>
      <c r="J4711" s="208" t="s">
        <v>255</v>
      </c>
      <c r="K4711" s="208" t="s">
        <v>1185</v>
      </c>
      <c r="L4711" s="208" t="s">
        <v>180</v>
      </c>
      <c r="M4711" s="199" t="s">
        <v>122</v>
      </c>
      <c r="N4711" s="201">
        <v>40.645700000000005</v>
      </c>
      <c r="O4711" s="202" t="s">
        <v>81</v>
      </c>
      <c r="P4711" s="202"/>
      <c r="Q4711" s="203">
        <f t="shared" si="264"/>
        <v>0</v>
      </c>
      <c r="R4711" s="203">
        <f t="shared" si="265"/>
        <v>0</v>
      </c>
      <c r="S4711" s="213">
        <f>IF(M4711="nvt",0,IF(O4711&gt;0,VLOOKUP(M4711,'3-Productie normen'!A:K,VLOOKUP(O4711,'3-Productie normen'!$B$34:$C$35,2,FALSE),FALSE)))</f>
        <v>0</v>
      </c>
      <c r="T4711" s="213">
        <f t="shared" si="266"/>
        <v>0</v>
      </c>
      <c r="U4711" s="572"/>
    </row>
    <row r="4712" spans="1:21" ht="14.15" customHeight="1">
      <c r="A4712" s="231">
        <v>4712</v>
      </c>
      <c r="B4712" s="262" t="s">
        <v>99</v>
      </c>
      <c r="C4712" s="208" t="s">
        <v>4034</v>
      </c>
      <c r="D4712" s="208" t="s">
        <v>3487</v>
      </c>
      <c r="E4712" s="208" t="s">
        <v>4048</v>
      </c>
      <c r="F4712" s="208" t="s">
        <v>176</v>
      </c>
      <c r="G4712" s="208" t="s">
        <v>177</v>
      </c>
      <c r="H4712" s="208" t="s">
        <v>4224</v>
      </c>
      <c r="I4712" s="200" t="s">
        <v>143</v>
      </c>
      <c r="J4712" s="208" t="s">
        <v>255</v>
      </c>
      <c r="K4712" s="208" t="s">
        <v>1185</v>
      </c>
      <c r="L4712" s="208" t="s">
        <v>180</v>
      </c>
      <c r="M4712" s="208" t="s">
        <v>143</v>
      </c>
      <c r="N4712" s="201">
        <v>14.8727</v>
      </c>
      <c r="O4712" s="202"/>
      <c r="P4712" s="202"/>
      <c r="Q4712" s="203">
        <f t="shared" si="264"/>
        <v>0</v>
      </c>
      <c r="R4712" s="203">
        <f t="shared" si="265"/>
        <v>0</v>
      </c>
      <c r="S4712" s="213">
        <f>IF(M4712="nvt",0,IF(O4712&gt;0,VLOOKUP(M4712,'3-Productie normen'!A:K,VLOOKUP(O4712,'3-Productie normen'!$B$34:$C$35,2,FALSE),FALSE)))</f>
        <v>0</v>
      </c>
      <c r="T4712" s="213">
        <f t="shared" si="266"/>
        <v>0</v>
      </c>
      <c r="U4712" s="572"/>
    </row>
    <row r="4713" spans="1:21" ht="14.15" customHeight="1">
      <c r="A4713" s="232">
        <v>4713</v>
      </c>
      <c r="B4713" s="262" t="s">
        <v>99</v>
      </c>
      <c r="C4713" s="208" t="s">
        <v>4034</v>
      </c>
      <c r="D4713" s="208" t="s">
        <v>3487</v>
      </c>
      <c r="E4713" s="208" t="s">
        <v>4048</v>
      </c>
      <c r="F4713" s="208" t="s">
        <v>176</v>
      </c>
      <c r="G4713" s="208" t="s">
        <v>177</v>
      </c>
      <c r="H4713" s="208" t="s">
        <v>4225</v>
      </c>
      <c r="I4713" s="200" t="s">
        <v>123</v>
      </c>
      <c r="J4713" s="208" t="s">
        <v>179</v>
      </c>
      <c r="K4713" s="208" t="s">
        <v>187</v>
      </c>
      <c r="L4713" s="208" t="s">
        <v>261</v>
      </c>
      <c r="M4713" s="199" t="s">
        <v>122</v>
      </c>
      <c r="N4713" s="201">
        <v>38.56</v>
      </c>
      <c r="O4713" s="202" t="s">
        <v>81</v>
      </c>
      <c r="P4713" s="202"/>
      <c r="Q4713" s="203">
        <f t="shared" si="264"/>
        <v>0</v>
      </c>
      <c r="R4713" s="203">
        <f t="shared" si="265"/>
        <v>0</v>
      </c>
      <c r="S4713" s="213">
        <f>IF(M4713="nvt",0,IF(O4713&gt;0,VLOOKUP(M4713,'3-Productie normen'!A:K,VLOOKUP(O4713,'3-Productie normen'!$B$34:$C$35,2,FALSE),FALSE)))</f>
        <v>0</v>
      </c>
      <c r="T4713" s="213">
        <f t="shared" si="266"/>
        <v>0</v>
      </c>
      <c r="U4713" s="572"/>
    </row>
    <row r="4714" spans="1:21" ht="14.15" customHeight="1">
      <c r="A4714" s="231">
        <v>4714</v>
      </c>
      <c r="B4714" s="262" t="s">
        <v>99</v>
      </c>
      <c r="C4714" s="208" t="s">
        <v>4034</v>
      </c>
      <c r="D4714" s="208" t="s">
        <v>3487</v>
      </c>
      <c r="E4714" s="208" t="s">
        <v>4048</v>
      </c>
      <c r="F4714" s="208" t="s">
        <v>176</v>
      </c>
      <c r="G4714" s="208" t="s">
        <v>177</v>
      </c>
      <c r="H4714" s="208" t="s">
        <v>4226</v>
      </c>
      <c r="I4714" s="200" t="s">
        <v>143</v>
      </c>
      <c r="J4714" s="208" t="s">
        <v>179</v>
      </c>
      <c r="K4714" s="208" t="s">
        <v>179</v>
      </c>
      <c r="L4714" s="208" t="s">
        <v>180</v>
      </c>
      <c r="M4714" s="208" t="s">
        <v>143</v>
      </c>
      <c r="N4714" s="201">
        <v>5.04</v>
      </c>
      <c r="O4714" s="202"/>
      <c r="P4714" s="202"/>
      <c r="Q4714" s="203">
        <f t="shared" si="264"/>
        <v>0</v>
      </c>
      <c r="R4714" s="203">
        <f t="shared" si="265"/>
        <v>0</v>
      </c>
      <c r="S4714" s="213">
        <f>IF(M4714="nvt",0,IF(O4714&gt;0,VLOOKUP(M4714,'3-Productie normen'!A:K,VLOOKUP(O4714,'3-Productie normen'!$B$34:$C$35,2,FALSE),FALSE)))</f>
        <v>0</v>
      </c>
      <c r="T4714" s="213">
        <f t="shared" si="266"/>
        <v>0</v>
      </c>
      <c r="U4714" s="572"/>
    </row>
    <row r="4715" spans="1:21" ht="14.15" customHeight="1">
      <c r="A4715" s="231">
        <v>4715</v>
      </c>
      <c r="B4715" s="262" t="s">
        <v>99</v>
      </c>
      <c r="C4715" s="208" t="s">
        <v>4034</v>
      </c>
      <c r="D4715" s="208" t="s">
        <v>3487</v>
      </c>
      <c r="E4715" s="208" t="s">
        <v>4048</v>
      </c>
      <c r="F4715" s="208" t="s">
        <v>176</v>
      </c>
      <c r="G4715" s="208" t="s">
        <v>177</v>
      </c>
      <c r="H4715" s="208" t="s">
        <v>4227</v>
      </c>
      <c r="I4715" s="207" t="s">
        <v>123</v>
      </c>
      <c r="J4715" s="208" t="s">
        <v>179</v>
      </c>
      <c r="K4715" s="208" t="s">
        <v>187</v>
      </c>
      <c r="L4715" s="208" t="s">
        <v>1478</v>
      </c>
      <c r="M4715" s="199" t="s">
        <v>141</v>
      </c>
      <c r="N4715" s="201">
        <v>68.64</v>
      </c>
      <c r="O4715" s="202" t="s">
        <v>81</v>
      </c>
      <c r="P4715" s="202"/>
      <c r="Q4715" s="203">
        <f t="shared" si="264"/>
        <v>0</v>
      </c>
      <c r="R4715" s="203">
        <f t="shared" si="265"/>
        <v>0</v>
      </c>
      <c r="S4715" s="213">
        <f>IF(M4715="nvt",0,IF(O4715&gt;0,VLOOKUP(M4715,'3-Productie normen'!A:K,VLOOKUP(O4715,'3-Productie normen'!$B$34:$C$35,2,FALSE),FALSE)))</f>
        <v>0</v>
      </c>
      <c r="T4715" s="213">
        <f t="shared" si="266"/>
        <v>0</v>
      </c>
      <c r="U4715" s="572"/>
    </row>
    <row r="4716" spans="1:21" ht="14.15" customHeight="1">
      <c r="A4716" s="231">
        <v>4716</v>
      </c>
      <c r="B4716" s="262" t="s">
        <v>99</v>
      </c>
      <c r="C4716" s="208" t="s">
        <v>4034</v>
      </c>
      <c r="D4716" s="208" t="s">
        <v>3487</v>
      </c>
      <c r="E4716" s="208" t="s">
        <v>4048</v>
      </c>
      <c r="F4716" s="208" t="s">
        <v>176</v>
      </c>
      <c r="G4716" s="208" t="s">
        <v>177</v>
      </c>
      <c r="H4716" s="208" t="s">
        <v>4228</v>
      </c>
      <c r="I4716" s="200" t="s">
        <v>143</v>
      </c>
      <c r="J4716" s="208" t="s">
        <v>255</v>
      </c>
      <c r="K4716" s="208" t="s">
        <v>256</v>
      </c>
      <c r="L4716" s="208" t="s">
        <v>1478</v>
      </c>
      <c r="M4716" s="208" t="s">
        <v>143</v>
      </c>
      <c r="N4716" s="201">
        <v>57.028999999999996</v>
      </c>
      <c r="O4716" s="202"/>
      <c r="P4716" s="202"/>
      <c r="Q4716" s="203">
        <f t="shared" si="264"/>
        <v>0</v>
      </c>
      <c r="R4716" s="203">
        <f t="shared" si="265"/>
        <v>0</v>
      </c>
      <c r="S4716" s="213">
        <f>IF(M4716="nvt",0,IF(O4716&gt;0,VLOOKUP(M4716,'3-Productie normen'!A:K,VLOOKUP(O4716,'3-Productie normen'!$B$34:$C$35,2,FALSE),FALSE)))</f>
        <v>0</v>
      </c>
      <c r="T4716" s="213">
        <f t="shared" si="266"/>
        <v>0</v>
      </c>
      <c r="U4716" s="572"/>
    </row>
    <row r="4717" spans="1:21" ht="14.15" customHeight="1">
      <c r="A4717" s="231">
        <v>4717</v>
      </c>
      <c r="B4717" s="262" t="s">
        <v>99</v>
      </c>
      <c r="C4717" s="208" t="s">
        <v>4034</v>
      </c>
      <c r="D4717" s="208" t="s">
        <v>3487</v>
      </c>
      <c r="E4717" s="208" t="s">
        <v>4048</v>
      </c>
      <c r="F4717" s="208" t="s">
        <v>176</v>
      </c>
      <c r="G4717" s="208" t="s">
        <v>177</v>
      </c>
      <c r="H4717" s="208" t="s">
        <v>4229</v>
      </c>
      <c r="I4717" s="200" t="s">
        <v>143</v>
      </c>
      <c r="J4717" s="208" t="s">
        <v>255</v>
      </c>
      <c r="K4717" s="208" t="s">
        <v>256</v>
      </c>
      <c r="L4717" s="208" t="s">
        <v>387</v>
      </c>
      <c r="M4717" s="208" t="s">
        <v>143</v>
      </c>
      <c r="N4717" s="201">
        <v>12.96</v>
      </c>
      <c r="O4717" s="202"/>
      <c r="P4717" s="202"/>
      <c r="Q4717" s="203">
        <f t="shared" si="264"/>
        <v>0</v>
      </c>
      <c r="R4717" s="203">
        <f t="shared" si="265"/>
        <v>0</v>
      </c>
      <c r="S4717" s="213">
        <f>IF(M4717="nvt",0,IF(O4717&gt;0,VLOOKUP(M4717,'3-Productie normen'!A:K,VLOOKUP(O4717,'3-Productie normen'!$B$34:$C$35,2,FALSE),FALSE)))</f>
        <v>0</v>
      </c>
      <c r="T4717" s="213">
        <f t="shared" si="266"/>
        <v>0</v>
      </c>
      <c r="U4717" s="572"/>
    </row>
    <row r="4718" spans="1:21" ht="14.15" customHeight="1">
      <c r="A4718" s="231">
        <v>4718</v>
      </c>
      <c r="B4718" s="262" t="s">
        <v>99</v>
      </c>
      <c r="C4718" s="208" t="s">
        <v>4034</v>
      </c>
      <c r="D4718" s="208" t="s">
        <v>3487</v>
      </c>
      <c r="E4718" s="208" t="s">
        <v>4048</v>
      </c>
      <c r="F4718" s="208" t="s">
        <v>176</v>
      </c>
      <c r="G4718" s="208" t="s">
        <v>177</v>
      </c>
      <c r="H4718" s="208" t="s">
        <v>4230</v>
      </c>
      <c r="I4718" s="200" t="s">
        <v>133</v>
      </c>
      <c r="J4718" s="208" t="s">
        <v>222</v>
      </c>
      <c r="K4718" s="208" t="s">
        <v>223</v>
      </c>
      <c r="L4718" s="208" t="s">
        <v>387</v>
      </c>
      <c r="M4718" s="225" t="s">
        <v>139</v>
      </c>
      <c r="N4718" s="201">
        <v>11.932499999999999</v>
      </c>
      <c r="O4718" s="202" t="s">
        <v>81</v>
      </c>
      <c r="P4718" s="202" t="s">
        <v>81</v>
      </c>
      <c r="Q4718" s="203">
        <f t="shared" si="264"/>
        <v>0</v>
      </c>
      <c r="R4718" s="203">
        <f t="shared" si="265"/>
        <v>0</v>
      </c>
      <c r="S4718" s="213">
        <f>IF(M4718="nvt",0,IF(O4718&gt;0,VLOOKUP(M4718,'3-Productie normen'!A:K,VLOOKUP(O4718,'3-Productie normen'!$B$34:$C$35,2,FALSE),FALSE)))</f>
        <v>0</v>
      </c>
      <c r="T4718" s="213">
        <f t="shared" si="266"/>
        <v>0</v>
      </c>
      <c r="U4718" s="572"/>
    </row>
    <row r="4719" spans="1:21" ht="14.15" customHeight="1">
      <c r="A4719" s="231">
        <v>4719</v>
      </c>
      <c r="B4719" s="262" t="s">
        <v>99</v>
      </c>
      <c r="C4719" s="208" t="s">
        <v>4034</v>
      </c>
      <c r="D4719" s="208" t="s">
        <v>3487</v>
      </c>
      <c r="E4719" s="208" t="s">
        <v>4048</v>
      </c>
      <c r="F4719" s="208" t="s">
        <v>176</v>
      </c>
      <c r="G4719" s="208" t="s">
        <v>177</v>
      </c>
      <c r="H4719" s="208" t="s">
        <v>4231</v>
      </c>
      <c r="I4719" s="200" t="s">
        <v>133</v>
      </c>
      <c r="J4719" s="208" t="s">
        <v>222</v>
      </c>
      <c r="K4719" s="208" t="s">
        <v>223</v>
      </c>
      <c r="L4719" s="208" t="s">
        <v>387</v>
      </c>
      <c r="M4719" s="208" t="s">
        <v>138</v>
      </c>
      <c r="N4719" s="201">
        <v>1.1025</v>
      </c>
      <c r="O4719" s="202" t="s">
        <v>81</v>
      </c>
      <c r="P4719" s="202"/>
      <c r="Q4719" s="203">
        <f t="shared" si="264"/>
        <v>0</v>
      </c>
      <c r="R4719" s="203">
        <f t="shared" si="265"/>
        <v>0</v>
      </c>
      <c r="S4719" s="213">
        <f>IF(M4719="nvt",0,IF(O4719&gt;0,VLOOKUP(M4719,'3-Productie normen'!A:K,VLOOKUP(O4719,'3-Productie normen'!$B$34:$C$35,2,FALSE),FALSE)))</f>
        <v>0</v>
      </c>
      <c r="T4719" s="213">
        <f t="shared" si="266"/>
        <v>0</v>
      </c>
      <c r="U4719" s="572"/>
    </row>
    <row r="4720" spans="1:21" ht="14.15" customHeight="1">
      <c r="A4720" s="231">
        <v>4720</v>
      </c>
      <c r="B4720" s="262" t="s">
        <v>99</v>
      </c>
      <c r="C4720" s="208" t="s">
        <v>4034</v>
      </c>
      <c r="D4720" s="208" t="s">
        <v>3487</v>
      </c>
      <c r="E4720" s="208" t="s">
        <v>4048</v>
      </c>
      <c r="F4720" s="208" t="s">
        <v>176</v>
      </c>
      <c r="G4720" s="208" t="s">
        <v>177</v>
      </c>
      <c r="H4720" s="208" t="s">
        <v>4232</v>
      </c>
      <c r="I4720" s="200" t="s">
        <v>133</v>
      </c>
      <c r="J4720" s="208" t="s">
        <v>222</v>
      </c>
      <c r="K4720" s="208" t="s">
        <v>223</v>
      </c>
      <c r="L4720" s="208" t="s">
        <v>387</v>
      </c>
      <c r="M4720" s="208" t="s">
        <v>138</v>
      </c>
      <c r="N4720" s="201">
        <v>1.1025</v>
      </c>
      <c r="O4720" s="202" t="s">
        <v>81</v>
      </c>
      <c r="P4720" s="202"/>
      <c r="Q4720" s="203">
        <f t="shared" si="264"/>
        <v>0</v>
      </c>
      <c r="R4720" s="203">
        <f t="shared" si="265"/>
        <v>0</v>
      </c>
      <c r="S4720" s="213">
        <f>IF(M4720="nvt",0,IF(O4720&gt;0,VLOOKUP(M4720,'3-Productie normen'!A:K,VLOOKUP(O4720,'3-Productie normen'!$B$34:$C$35,2,FALSE),FALSE)))</f>
        <v>0</v>
      </c>
      <c r="T4720" s="213">
        <f t="shared" si="266"/>
        <v>0</v>
      </c>
      <c r="U4720" s="572"/>
    </row>
    <row r="4721" spans="1:21" ht="14.15" customHeight="1">
      <c r="A4721" s="232">
        <v>4721</v>
      </c>
      <c r="B4721" s="262" t="s">
        <v>99</v>
      </c>
      <c r="C4721" s="208" t="s">
        <v>4034</v>
      </c>
      <c r="D4721" s="208" t="s">
        <v>3487</v>
      </c>
      <c r="E4721" s="208" t="s">
        <v>4048</v>
      </c>
      <c r="F4721" s="208" t="s">
        <v>176</v>
      </c>
      <c r="G4721" s="208" t="s">
        <v>177</v>
      </c>
      <c r="H4721" s="208" t="s">
        <v>4233</v>
      </c>
      <c r="I4721" s="200" t="s">
        <v>133</v>
      </c>
      <c r="J4721" s="208" t="s">
        <v>222</v>
      </c>
      <c r="K4721" s="208" t="s">
        <v>223</v>
      </c>
      <c r="L4721" s="208" t="s">
        <v>387</v>
      </c>
      <c r="M4721" s="225" t="s">
        <v>139</v>
      </c>
      <c r="N4721" s="201">
        <v>11.7525</v>
      </c>
      <c r="O4721" s="202" t="s">
        <v>81</v>
      </c>
      <c r="P4721" s="202" t="s">
        <v>81</v>
      </c>
      <c r="Q4721" s="203">
        <f t="shared" si="264"/>
        <v>0</v>
      </c>
      <c r="R4721" s="203">
        <f t="shared" si="265"/>
        <v>0</v>
      </c>
      <c r="S4721" s="213">
        <f>IF(M4721="nvt",0,IF(O4721&gt;0,VLOOKUP(M4721,'3-Productie normen'!A:K,VLOOKUP(O4721,'3-Productie normen'!$B$34:$C$35,2,FALSE),FALSE)))</f>
        <v>0</v>
      </c>
      <c r="T4721" s="213">
        <f t="shared" si="266"/>
        <v>0</v>
      </c>
      <c r="U4721" s="572"/>
    </row>
    <row r="4722" spans="1:21" ht="14.15" customHeight="1">
      <c r="A4722" s="231">
        <v>4722</v>
      </c>
      <c r="B4722" s="262" t="s">
        <v>99</v>
      </c>
      <c r="C4722" s="208" t="s">
        <v>4034</v>
      </c>
      <c r="D4722" s="208" t="s">
        <v>3487</v>
      </c>
      <c r="E4722" s="208" t="s">
        <v>4048</v>
      </c>
      <c r="F4722" s="208" t="s">
        <v>176</v>
      </c>
      <c r="G4722" s="208" t="s">
        <v>177</v>
      </c>
      <c r="H4722" s="208" t="s">
        <v>4234</v>
      </c>
      <c r="I4722" s="200" t="s">
        <v>133</v>
      </c>
      <c r="J4722" s="208" t="s">
        <v>222</v>
      </c>
      <c r="K4722" s="208" t="s">
        <v>223</v>
      </c>
      <c r="L4722" s="208" t="s">
        <v>387</v>
      </c>
      <c r="M4722" s="208" t="s">
        <v>138</v>
      </c>
      <c r="N4722" s="201">
        <v>1.5674999999999999</v>
      </c>
      <c r="O4722" s="202" t="s">
        <v>81</v>
      </c>
      <c r="P4722" s="202"/>
      <c r="Q4722" s="203">
        <f t="shared" si="264"/>
        <v>0</v>
      </c>
      <c r="R4722" s="203">
        <f t="shared" si="265"/>
        <v>0</v>
      </c>
      <c r="S4722" s="213">
        <f>IF(M4722="nvt",0,IF(O4722&gt;0,VLOOKUP(M4722,'3-Productie normen'!A:K,VLOOKUP(O4722,'3-Productie normen'!$B$34:$C$35,2,FALSE),FALSE)))</f>
        <v>0</v>
      </c>
      <c r="T4722" s="213">
        <f t="shared" si="266"/>
        <v>0</v>
      </c>
      <c r="U4722" s="572"/>
    </row>
    <row r="4723" spans="1:21" ht="14.15" customHeight="1">
      <c r="A4723" s="231">
        <v>4723</v>
      </c>
      <c r="B4723" s="262" t="s">
        <v>99</v>
      </c>
      <c r="C4723" s="208" t="s">
        <v>4034</v>
      </c>
      <c r="D4723" s="208" t="s">
        <v>3487</v>
      </c>
      <c r="E4723" s="208" t="s">
        <v>4048</v>
      </c>
      <c r="F4723" s="208" t="s">
        <v>176</v>
      </c>
      <c r="G4723" s="208" t="s">
        <v>177</v>
      </c>
      <c r="H4723" s="208" t="s">
        <v>4235</v>
      </c>
      <c r="I4723" s="200" t="s">
        <v>133</v>
      </c>
      <c r="J4723" s="208" t="s">
        <v>222</v>
      </c>
      <c r="K4723" s="208" t="s">
        <v>223</v>
      </c>
      <c r="L4723" s="208" t="s">
        <v>387</v>
      </c>
      <c r="M4723" s="208" t="s">
        <v>138</v>
      </c>
      <c r="N4723" s="201">
        <v>1.3474999999999999</v>
      </c>
      <c r="O4723" s="202" t="s">
        <v>81</v>
      </c>
      <c r="P4723" s="202"/>
      <c r="Q4723" s="203">
        <f t="shared" si="264"/>
        <v>0</v>
      </c>
      <c r="R4723" s="203">
        <f t="shared" si="265"/>
        <v>0</v>
      </c>
      <c r="S4723" s="213">
        <f>IF(M4723="nvt",0,IF(O4723&gt;0,VLOOKUP(M4723,'3-Productie normen'!A:K,VLOOKUP(O4723,'3-Productie normen'!$B$34:$C$35,2,FALSE),FALSE)))</f>
        <v>0</v>
      </c>
      <c r="T4723" s="213">
        <f t="shared" si="266"/>
        <v>0</v>
      </c>
      <c r="U4723" s="572"/>
    </row>
    <row r="4724" spans="1:21" ht="14.15" customHeight="1">
      <c r="A4724" s="231">
        <v>4724</v>
      </c>
      <c r="B4724" s="262" t="s">
        <v>99</v>
      </c>
      <c r="C4724" s="208" t="s">
        <v>4034</v>
      </c>
      <c r="D4724" s="208" t="s">
        <v>3487</v>
      </c>
      <c r="E4724" s="208" t="s">
        <v>4048</v>
      </c>
      <c r="F4724" s="208" t="s">
        <v>176</v>
      </c>
      <c r="G4724" s="208" t="s">
        <v>177</v>
      </c>
      <c r="H4724" s="208" t="s">
        <v>4236</v>
      </c>
      <c r="I4724" s="200" t="s">
        <v>245</v>
      </c>
      <c r="J4724" s="208" t="s">
        <v>255</v>
      </c>
      <c r="K4724" s="208" t="s">
        <v>256</v>
      </c>
      <c r="L4724" s="208" t="s">
        <v>180</v>
      </c>
      <c r="M4724" s="199" t="s">
        <v>143</v>
      </c>
      <c r="N4724" s="201">
        <v>7.7077</v>
      </c>
      <c r="O4724" s="202"/>
      <c r="P4724" s="202"/>
      <c r="Q4724" s="203">
        <f t="shared" si="264"/>
        <v>0</v>
      </c>
      <c r="R4724" s="203">
        <f t="shared" si="265"/>
        <v>0</v>
      </c>
      <c r="S4724" s="213">
        <f>IF(M4724="nvt",0,IF(O4724&gt;0,VLOOKUP(M4724,'3-Productie normen'!A:K,VLOOKUP(O4724,'3-Productie normen'!$B$34:$C$35,2,FALSE),FALSE)))</f>
        <v>0</v>
      </c>
      <c r="T4724" s="213">
        <f t="shared" si="266"/>
        <v>0</v>
      </c>
      <c r="U4724" s="572"/>
    </row>
    <row r="4725" spans="1:21" ht="14.15" customHeight="1">
      <c r="A4725" s="231">
        <v>4725</v>
      </c>
      <c r="B4725" s="262" t="s">
        <v>99</v>
      </c>
      <c r="C4725" s="208" t="s">
        <v>4034</v>
      </c>
      <c r="D4725" s="208" t="s">
        <v>3487</v>
      </c>
      <c r="E4725" s="208" t="s">
        <v>4048</v>
      </c>
      <c r="F4725" s="208" t="s">
        <v>176</v>
      </c>
      <c r="G4725" s="208" t="s">
        <v>177</v>
      </c>
      <c r="H4725" s="208" t="s">
        <v>4237</v>
      </c>
      <c r="I4725" s="200" t="s">
        <v>127</v>
      </c>
      <c r="J4725" s="208" t="s">
        <v>379</v>
      </c>
      <c r="K4725" s="208" t="s">
        <v>640</v>
      </c>
      <c r="L4725" s="208" t="s">
        <v>180</v>
      </c>
      <c r="M4725" s="208" t="s">
        <v>128</v>
      </c>
      <c r="N4725" s="201">
        <v>7.5223000000000004</v>
      </c>
      <c r="O4725" s="202">
        <v>255</v>
      </c>
      <c r="P4725" s="202"/>
      <c r="Q4725" s="203">
        <f t="shared" si="264"/>
        <v>0</v>
      </c>
      <c r="R4725" s="203">
        <f t="shared" si="265"/>
        <v>0</v>
      </c>
      <c r="S4725" s="213">
        <f>IF(M4725="nvt",0,IF(O4725&gt;0,VLOOKUP(M4725,'3-Productie normen'!A:K,VLOOKUP(O4725,'3-Productie normen'!$B$34:$C$35,2,FALSE),FALSE)))</f>
        <v>0</v>
      </c>
      <c r="T4725" s="213">
        <f t="shared" si="266"/>
        <v>0</v>
      </c>
      <c r="U4725" s="572"/>
    </row>
    <row r="4726" spans="1:21" ht="14.15" customHeight="1">
      <c r="A4726" s="231">
        <v>4726</v>
      </c>
      <c r="B4726" s="262" t="s">
        <v>99</v>
      </c>
      <c r="C4726" s="208" t="s">
        <v>4034</v>
      </c>
      <c r="D4726" s="208" t="s">
        <v>3487</v>
      </c>
      <c r="E4726" s="208" t="s">
        <v>4048</v>
      </c>
      <c r="F4726" s="208" t="s">
        <v>176</v>
      </c>
      <c r="G4726" s="208" t="s">
        <v>177</v>
      </c>
      <c r="H4726" s="208" t="s">
        <v>4238</v>
      </c>
      <c r="I4726" s="200" t="s">
        <v>127</v>
      </c>
      <c r="J4726" s="208" t="s">
        <v>379</v>
      </c>
      <c r="K4726" s="208" t="s">
        <v>379</v>
      </c>
      <c r="L4726" s="208" t="s">
        <v>180</v>
      </c>
      <c r="M4726" s="208" t="s">
        <v>128</v>
      </c>
      <c r="N4726" s="201">
        <v>33.9</v>
      </c>
      <c r="O4726" s="202">
        <v>255</v>
      </c>
      <c r="P4726" s="202"/>
      <c r="Q4726" s="203">
        <f t="shared" si="264"/>
        <v>0</v>
      </c>
      <c r="R4726" s="203">
        <f t="shared" si="265"/>
        <v>0</v>
      </c>
      <c r="S4726" s="213">
        <f>IF(M4726="nvt",0,IF(O4726&gt;0,VLOOKUP(M4726,'3-Productie normen'!A:K,VLOOKUP(O4726,'3-Productie normen'!$B$34:$C$35,2,FALSE),FALSE)))</f>
        <v>0</v>
      </c>
      <c r="T4726" s="213">
        <f t="shared" si="266"/>
        <v>0</v>
      </c>
      <c r="U4726" s="572"/>
    </row>
    <row r="4727" spans="1:21" ht="14.15" customHeight="1">
      <c r="A4727" s="231">
        <v>4727</v>
      </c>
      <c r="B4727" s="262" t="s">
        <v>99</v>
      </c>
      <c r="C4727" s="208" t="s">
        <v>4034</v>
      </c>
      <c r="D4727" s="208" t="s">
        <v>3487</v>
      </c>
      <c r="E4727" s="208" t="s">
        <v>4048</v>
      </c>
      <c r="F4727" s="208" t="s">
        <v>176</v>
      </c>
      <c r="G4727" s="208" t="s">
        <v>177</v>
      </c>
      <c r="H4727" s="208" t="s">
        <v>4239</v>
      </c>
      <c r="I4727" s="200" t="s">
        <v>127</v>
      </c>
      <c r="J4727" s="208" t="s">
        <v>790</v>
      </c>
      <c r="K4727" s="208" t="s">
        <v>790</v>
      </c>
      <c r="L4727" s="208" t="s">
        <v>180</v>
      </c>
      <c r="M4727" s="208" t="s">
        <v>128</v>
      </c>
      <c r="N4727" s="201">
        <v>21.09</v>
      </c>
      <c r="O4727" s="202">
        <v>255</v>
      </c>
      <c r="P4727" s="202"/>
      <c r="Q4727" s="203">
        <f t="shared" si="264"/>
        <v>0</v>
      </c>
      <c r="R4727" s="203">
        <f t="shared" si="265"/>
        <v>0</v>
      </c>
      <c r="S4727" s="213">
        <f>IF(M4727="nvt",0,IF(O4727&gt;0,VLOOKUP(M4727,'3-Productie normen'!A:K,VLOOKUP(O4727,'3-Productie normen'!$B$34:$C$35,2,FALSE),FALSE)))</f>
        <v>0</v>
      </c>
      <c r="T4727" s="213">
        <f t="shared" si="266"/>
        <v>0</v>
      </c>
      <c r="U4727" s="572"/>
    </row>
    <row r="4728" spans="1:21" ht="14.15" customHeight="1">
      <c r="A4728" s="231">
        <v>4728</v>
      </c>
      <c r="B4728" s="262" t="s">
        <v>99</v>
      </c>
      <c r="C4728" s="208" t="s">
        <v>4034</v>
      </c>
      <c r="D4728" s="208" t="s">
        <v>3487</v>
      </c>
      <c r="E4728" s="208" t="s">
        <v>4048</v>
      </c>
      <c r="F4728" s="208" t="s">
        <v>176</v>
      </c>
      <c r="G4728" s="208" t="s">
        <v>177</v>
      </c>
      <c r="H4728" s="208" t="s">
        <v>4240</v>
      </c>
      <c r="I4728" s="200" t="s">
        <v>123</v>
      </c>
      <c r="J4728" s="208" t="s">
        <v>179</v>
      </c>
      <c r="K4728" s="208" t="s">
        <v>179</v>
      </c>
      <c r="L4728" s="208" t="s">
        <v>261</v>
      </c>
      <c r="M4728" s="199" t="s">
        <v>122</v>
      </c>
      <c r="N4728" s="201">
        <v>16.767499999999998</v>
      </c>
      <c r="O4728" s="202" t="s">
        <v>81</v>
      </c>
      <c r="P4728" s="202"/>
      <c r="Q4728" s="203">
        <f t="shared" si="264"/>
        <v>0</v>
      </c>
      <c r="R4728" s="203">
        <f t="shared" si="265"/>
        <v>0</v>
      </c>
      <c r="S4728" s="213">
        <f>IF(M4728="nvt",0,IF(O4728&gt;0,VLOOKUP(M4728,'3-Productie normen'!A:K,VLOOKUP(O4728,'3-Productie normen'!$B$34:$C$35,2,FALSE),FALSE)))</f>
        <v>0</v>
      </c>
      <c r="T4728" s="213">
        <f t="shared" si="266"/>
        <v>0</v>
      </c>
      <c r="U4728" s="572"/>
    </row>
    <row r="4729" spans="1:21" ht="14.15" customHeight="1">
      <c r="A4729" s="232">
        <v>4729</v>
      </c>
      <c r="B4729" s="262" t="s">
        <v>99</v>
      </c>
      <c r="C4729" s="208" t="s">
        <v>4034</v>
      </c>
      <c r="D4729" s="208" t="s">
        <v>3487</v>
      </c>
      <c r="E4729" s="208" t="s">
        <v>4048</v>
      </c>
      <c r="F4729" s="208" t="s">
        <v>176</v>
      </c>
      <c r="G4729" s="208" t="s">
        <v>177</v>
      </c>
      <c r="H4729" s="208" t="s">
        <v>4241</v>
      </c>
      <c r="I4729" s="207" t="s">
        <v>130</v>
      </c>
      <c r="J4729" s="208" t="s">
        <v>255</v>
      </c>
      <c r="K4729" s="208" t="s">
        <v>566</v>
      </c>
      <c r="L4729" s="208" t="s">
        <v>261</v>
      </c>
      <c r="M4729" s="199" t="s">
        <v>129</v>
      </c>
      <c r="N4729" s="201">
        <v>10.8081</v>
      </c>
      <c r="O4729" s="202" t="s">
        <v>81</v>
      </c>
      <c r="P4729" s="202"/>
      <c r="Q4729" s="203">
        <f t="shared" si="264"/>
        <v>0</v>
      </c>
      <c r="R4729" s="203">
        <f t="shared" si="265"/>
        <v>0</v>
      </c>
      <c r="S4729" s="213">
        <f>IF(M4729="nvt",0,IF(O4729&gt;0,VLOOKUP(M4729,'3-Productie normen'!A:K,VLOOKUP(O4729,'3-Productie normen'!$B$34:$C$35,2,FALSE),FALSE)))</f>
        <v>0</v>
      </c>
      <c r="T4729" s="213">
        <f t="shared" si="266"/>
        <v>0</v>
      </c>
      <c r="U4729" s="572"/>
    </row>
    <row r="4730" spans="1:21" ht="14.15" customHeight="1">
      <c r="A4730" s="231">
        <v>4730</v>
      </c>
      <c r="B4730" s="262" t="s">
        <v>99</v>
      </c>
      <c r="C4730" s="208" t="s">
        <v>4034</v>
      </c>
      <c r="D4730" s="208" t="s">
        <v>3487</v>
      </c>
      <c r="E4730" s="208" t="s">
        <v>4048</v>
      </c>
      <c r="F4730" s="208" t="s">
        <v>176</v>
      </c>
      <c r="G4730" s="208" t="s">
        <v>177</v>
      </c>
      <c r="H4730" s="208" t="s">
        <v>4242</v>
      </c>
      <c r="I4730" s="200" t="s">
        <v>123</v>
      </c>
      <c r="J4730" s="208" t="s">
        <v>179</v>
      </c>
      <c r="K4730" s="208" t="s">
        <v>179</v>
      </c>
      <c r="L4730" s="208" t="s">
        <v>180</v>
      </c>
      <c r="M4730" s="199" t="s">
        <v>122</v>
      </c>
      <c r="N4730" s="201">
        <v>49.001899999999999</v>
      </c>
      <c r="O4730" s="202" t="s">
        <v>81</v>
      </c>
      <c r="P4730" s="202"/>
      <c r="Q4730" s="203">
        <f t="shared" ref="Q4730:Q4793" si="267">IF(O4730="nvt",0,IF(O4730&gt;0,S4730*N4730,0))</f>
        <v>0</v>
      </c>
      <c r="R4730" s="203">
        <f t="shared" ref="R4730:R4793" si="268">IF(P4730&gt;0,T4730*N4730,0)</f>
        <v>0</v>
      </c>
      <c r="S4730" s="213">
        <f>IF(M4730="nvt",0,IF(O4730&gt;0,VLOOKUP(M4730,'3-Productie normen'!A:K,VLOOKUP(O4730,'3-Productie normen'!$B$34:$C$35,2,FALSE),FALSE)))</f>
        <v>0</v>
      </c>
      <c r="T4730" s="213">
        <f t="shared" ref="T4730:T4793" si="269">IF(P4730&gt;0,S4730*$T$8,0)</f>
        <v>0</v>
      </c>
      <c r="U4730" s="572"/>
    </row>
    <row r="4731" spans="1:21" ht="14.15" customHeight="1">
      <c r="A4731" s="231">
        <v>4731</v>
      </c>
      <c r="B4731" s="262" t="s">
        <v>99</v>
      </c>
      <c r="C4731" s="208" t="s">
        <v>4034</v>
      </c>
      <c r="D4731" s="208" t="s">
        <v>3487</v>
      </c>
      <c r="E4731" s="208" t="s">
        <v>4048</v>
      </c>
      <c r="F4731" s="208" t="s">
        <v>176</v>
      </c>
      <c r="G4731" s="208" t="s">
        <v>177</v>
      </c>
      <c r="H4731" s="208" t="s">
        <v>4243</v>
      </c>
      <c r="I4731" s="200" t="s">
        <v>123</v>
      </c>
      <c r="J4731" s="208" t="s">
        <v>179</v>
      </c>
      <c r="K4731" s="208" t="s">
        <v>179</v>
      </c>
      <c r="L4731" s="208" t="s">
        <v>1478</v>
      </c>
      <c r="M4731" s="199" t="s">
        <v>122</v>
      </c>
      <c r="N4731" s="201">
        <v>15.05</v>
      </c>
      <c r="O4731" s="202" t="s">
        <v>81</v>
      </c>
      <c r="P4731" s="202"/>
      <c r="Q4731" s="203">
        <f t="shared" si="267"/>
        <v>0</v>
      </c>
      <c r="R4731" s="203">
        <f t="shared" si="268"/>
        <v>0</v>
      </c>
      <c r="S4731" s="213">
        <f>IF(M4731="nvt",0,IF(O4731&gt;0,VLOOKUP(M4731,'3-Productie normen'!A:K,VLOOKUP(O4731,'3-Productie normen'!$B$34:$C$35,2,FALSE),FALSE)))</f>
        <v>0</v>
      </c>
      <c r="T4731" s="213">
        <f t="shared" si="269"/>
        <v>0</v>
      </c>
      <c r="U4731" s="572"/>
    </row>
    <row r="4732" spans="1:21" ht="14.15" customHeight="1">
      <c r="A4732" s="231">
        <v>4732</v>
      </c>
      <c r="B4732" s="262" t="s">
        <v>99</v>
      </c>
      <c r="C4732" s="208" t="s">
        <v>4034</v>
      </c>
      <c r="D4732" s="208" t="s">
        <v>3487</v>
      </c>
      <c r="E4732" s="208" t="s">
        <v>4048</v>
      </c>
      <c r="F4732" s="208" t="s">
        <v>176</v>
      </c>
      <c r="G4732" s="208" t="s">
        <v>177</v>
      </c>
      <c r="H4732" s="208" t="s">
        <v>4244</v>
      </c>
      <c r="I4732" s="200" t="s">
        <v>123</v>
      </c>
      <c r="J4732" s="208" t="s">
        <v>179</v>
      </c>
      <c r="K4732" s="208" t="s">
        <v>179</v>
      </c>
      <c r="L4732" s="208" t="s">
        <v>180</v>
      </c>
      <c r="M4732" s="199" t="s">
        <v>122</v>
      </c>
      <c r="N4732" s="201">
        <v>20.762499999999999</v>
      </c>
      <c r="O4732" s="202" t="s">
        <v>81</v>
      </c>
      <c r="P4732" s="202"/>
      <c r="Q4732" s="203">
        <f t="shared" si="267"/>
        <v>0</v>
      </c>
      <c r="R4732" s="203">
        <f t="shared" si="268"/>
        <v>0</v>
      </c>
      <c r="S4732" s="213">
        <f>IF(M4732="nvt",0,IF(O4732&gt;0,VLOOKUP(M4732,'3-Productie normen'!A:K,VLOOKUP(O4732,'3-Productie normen'!$B$34:$C$35,2,FALSE),FALSE)))</f>
        <v>0</v>
      </c>
      <c r="T4732" s="213">
        <f t="shared" si="269"/>
        <v>0</v>
      </c>
      <c r="U4732" s="572"/>
    </row>
    <row r="4733" spans="1:21" ht="14.15" customHeight="1">
      <c r="A4733" s="231">
        <v>4733</v>
      </c>
      <c r="B4733" s="262" t="s">
        <v>99</v>
      </c>
      <c r="C4733" s="208" t="s">
        <v>4034</v>
      </c>
      <c r="D4733" s="208" t="s">
        <v>3487</v>
      </c>
      <c r="E4733" s="208" t="s">
        <v>4048</v>
      </c>
      <c r="F4733" s="208" t="s">
        <v>176</v>
      </c>
      <c r="G4733" s="208" t="s">
        <v>177</v>
      </c>
      <c r="H4733" s="208" t="s">
        <v>4245</v>
      </c>
      <c r="I4733" s="200" t="s">
        <v>123</v>
      </c>
      <c r="J4733" s="208" t="s">
        <v>179</v>
      </c>
      <c r="K4733" s="208" t="s">
        <v>179</v>
      </c>
      <c r="L4733" s="208" t="s">
        <v>261</v>
      </c>
      <c r="M4733" s="199" t="s">
        <v>122</v>
      </c>
      <c r="N4733" s="201">
        <v>22.015000000000001</v>
      </c>
      <c r="O4733" s="202" t="s">
        <v>81</v>
      </c>
      <c r="P4733" s="202"/>
      <c r="Q4733" s="203">
        <f t="shared" si="267"/>
        <v>0</v>
      </c>
      <c r="R4733" s="203">
        <f t="shared" si="268"/>
        <v>0</v>
      </c>
      <c r="S4733" s="213">
        <f>IF(M4733="nvt",0,IF(O4733&gt;0,VLOOKUP(M4733,'3-Productie normen'!A:K,VLOOKUP(O4733,'3-Productie normen'!$B$34:$C$35,2,FALSE),FALSE)))</f>
        <v>0</v>
      </c>
      <c r="T4733" s="213">
        <f t="shared" si="269"/>
        <v>0</v>
      </c>
      <c r="U4733" s="572"/>
    </row>
    <row r="4734" spans="1:21" ht="14.15" customHeight="1">
      <c r="A4734" s="231">
        <v>4734</v>
      </c>
      <c r="B4734" s="262" t="s">
        <v>99</v>
      </c>
      <c r="C4734" s="208" t="s">
        <v>4034</v>
      </c>
      <c r="D4734" s="208" t="s">
        <v>3487</v>
      </c>
      <c r="E4734" s="208" t="s">
        <v>4048</v>
      </c>
      <c r="F4734" s="208" t="s">
        <v>176</v>
      </c>
      <c r="G4734" s="208" t="s">
        <v>177</v>
      </c>
      <c r="H4734" s="208" t="s">
        <v>4246</v>
      </c>
      <c r="I4734" s="200" t="s">
        <v>123</v>
      </c>
      <c r="J4734" s="208" t="s">
        <v>179</v>
      </c>
      <c r="K4734" s="208" t="s">
        <v>179</v>
      </c>
      <c r="L4734" s="208" t="s">
        <v>1478</v>
      </c>
      <c r="M4734" s="199" t="s">
        <v>122</v>
      </c>
      <c r="N4734" s="201">
        <v>23.205100000000002</v>
      </c>
      <c r="O4734" s="202" t="s">
        <v>81</v>
      </c>
      <c r="P4734" s="202"/>
      <c r="Q4734" s="203">
        <f t="shared" si="267"/>
        <v>0</v>
      </c>
      <c r="R4734" s="203">
        <f t="shared" si="268"/>
        <v>0</v>
      </c>
      <c r="S4734" s="213">
        <f>IF(M4734="nvt",0,IF(O4734&gt;0,VLOOKUP(M4734,'3-Productie normen'!A:K,VLOOKUP(O4734,'3-Productie normen'!$B$34:$C$35,2,FALSE),FALSE)))</f>
        <v>0</v>
      </c>
      <c r="T4734" s="213">
        <f t="shared" si="269"/>
        <v>0</v>
      </c>
      <c r="U4734" s="572"/>
    </row>
    <row r="4735" spans="1:21" ht="14.15" customHeight="1">
      <c r="A4735" s="231">
        <v>4735</v>
      </c>
      <c r="B4735" s="262" t="s">
        <v>99</v>
      </c>
      <c r="C4735" s="208" t="s">
        <v>4034</v>
      </c>
      <c r="D4735" s="208" t="s">
        <v>3487</v>
      </c>
      <c r="E4735" s="208" t="s">
        <v>4048</v>
      </c>
      <c r="F4735" s="208" t="s">
        <v>176</v>
      </c>
      <c r="G4735" s="208" t="s">
        <v>177</v>
      </c>
      <c r="H4735" s="208" t="s">
        <v>4247</v>
      </c>
      <c r="I4735" s="200" t="s">
        <v>123</v>
      </c>
      <c r="J4735" s="208" t="s">
        <v>179</v>
      </c>
      <c r="K4735" s="208" t="s">
        <v>179</v>
      </c>
      <c r="L4735" s="208" t="s">
        <v>180</v>
      </c>
      <c r="M4735" s="199" t="s">
        <v>122</v>
      </c>
      <c r="N4735" s="201">
        <v>21.136599999999998</v>
      </c>
      <c r="O4735" s="202" t="s">
        <v>81</v>
      </c>
      <c r="P4735" s="202"/>
      <c r="Q4735" s="203">
        <f t="shared" si="267"/>
        <v>0</v>
      </c>
      <c r="R4735" s="203">
        <f t="shared" si="268"/>
        <v>0</v>
      </c>
      <c r="S4735" s="213">
        <f>IF(M4735="nvt",0,IF(O4735&gt;0,VLOOKUP(M4735,'3-Productie normen'!A:K,VLOOKUP(O4735,'3-Productie normen'!$B$34:$C$35,2,FALSE),FALSE)))</f>
        <v>0</v>
      </c>
      <c r="T4735" s="213">
        <f t="shared" si="269"/>
        <v>0</v>
      </c>
      <c r="U4735" s="572"/>
    </row>
    <row r="4736" spans="1:21" ht="14.15" customHeight="1">
      <c r="A4736" s="231">
        <v>4736</v>
      </c>
      <c r="B4736" s="262" t="s">
        <v>99</v>
      </c>
      <c r="C4736" s="208" t="s">
        <v>4034</v>
      </c>
      <c r="D4736" s="208" t="s">
        <v>3487</v>
      </c>
      <c r="E4736" s="208" t="s">
        <v>4048</v>
      </c>
      <c r="F4736" s="208" t="s">
        <v>176</v>
      </c>
      <c r="G4736" s="208" t="s">
        <v>177</v>
      </c>
      <c r="H4736" s="208" t="s">
        <v>4248</v>
      </c>
      <c r="I4736" s="200" t="s">
        <v>123</v>
      </c>
      <c r="J4736" s="208" t="s">
        <v>179</v>
      </c>
      <c r="K4736" s="208" t="s">
        <v>179</v>
      </c>
      <c r="L4736" s="208" t="s">
        <v>180</v>
      </c>
      <c r="M4736" s="199" t="s">
        <v>122</v>
      </c>
      <c r="N4736" s="201">
        <v>8.0315999999999992</v>
      </c>
      <c r="O4736" s="202" t="s">
        <v>81</v>
      </c>
      <c r="P4736" s="202"/>
      <c r="Q4736" s="203">
        <f t="shared" si="267"/>
        <v>0</v>
      </c>
      <c r="R4736" s="203">
        <f t="shared" si="268"/>
        <v>0</v>
      </c>
      <c r="S4736" s="213">
        <f>IF(M4736="nvt",0,IF(O4736&gt;0,VLOOKUP(M4736,'3-Productie normen'!A:K,VLOOKUP(O4736,'3-Productie normen'!$B$34:$C$35,2,FALSE),FALSE)))</f>
        <v>0</v>
      </c>
      <c r="T4736" s="213">
        <f t="shared" si="269"/>
        <v>0</v>
      </c>
      <c r="U4736" s="572"/>
    </row>
    <row r="4737" spans="1:21" ht="14.15" customHeight="1">
      <c r="A4737" s="232">
        <v>4737</v>
      </c>
      <c r="B4737" s="262" t="s">
        <v>99</v>
      </c>
      <c r="C4737" s="208" t="s">
        <v>4034</v>
      </c>
      <c r="D4737" s="208" t="s">
        <v>3487</v>
      </c>
      <c r="E4737" s="208" t="s">
        <v>4048</v>
      </c>
      <c r="F4737" s="208" t="s">
        <v>176</v>
      </c>
      <c r="G4737" s="208" t="s">
        <v>177</v>
      </c>
      <c r="H4737" s="208" t="s">
        <v>4249</v>
      </c>
      <c r="I4737" s="200" t="s">
        <v>123</v>
      </c>
      <c r="J4737" s="208" t="s">
        <v>179</v>
      </c>
      <c r="K4737" s="208" t="s">
        <v>179</v>
      </c>
      <c r="L4737" s="208" t="s">
        <v>261</v>
      </c>
      <c r="M4737" s="199" t="s">
        <v>122</v>
      </c>
      <c r="N4737" s="201">
        <v>18.0687</v>
      </c>
      <c r="O4737" s="202" t="s">
        <v>81</v>
      </c>
      <c r="P4737" s="202"/>
      <c r="Q4737" s="203">
        <f t="shared" si="267"/>
        <v>0</v>
      </c>
      <c r="R4737" s="203">
        <f t="shared" si="268"/>
        <v>0</v>
      </c>
      <c r="S4737" s="213">
        <f>IF(M4737="nvt",0,IF(O4737&gt;0,VLOOKUP(M4737,'3-Productie normen'!A:K,VLOOKUP(O4737,'3-Productie normen'!$B$34:$C$35,2,FALSE),FALSE)))</f>
        <v>0</v>
      </c>
      <c r="T4737" s="213">
        <f t="shared" si="269"/>
        <v>0</v>
      </c>
      <c r="U4737" s="572"/>
    </row>
    <row r="4738" spans="1:21" ht="14.15" customHeight="1">
      <c r="A4738" s="231">
        <v>4738</v>
      </c>
      <c r="B4738" s="262" t="s">
        <v>99</v>
      </c>
      <c r="C4738" s="208" t="s">
        <v>4034</v>
      </c>
      <c r="D4738" s="208" t="s">
        <v>3487</v>
      </c>
      <c r="E4738" s="208" t="s">
        <v>4048</v>
      </c>
      <c r="F4738" s="208" t="s">
        <v>176</v>
      </c>
      <c r="G4738" s="208" t="s">
        <v>177</v>
      </c>
      <c r="H4738" s="208" t="s">
        <v>4250</v>
      </c>
      <c r="I4738" s="200" t="s">
        <v>123</v>
      </c>
      <c r="J4738" s="208" t="s">
        <v>179</v>
      </c>
      <c r="K4738" s="208" t="s">
        <v>179</v>
      </c>
      <c r="L4738" s="208" t="s">
        <v>180</v>
      </c>
      <c r="M4738" s="199" t="s">
        <v>122</v>
      </c>
      <c r="N4738" s="201">
        <v>16.612100000000002</v>
      </c>
      <c r="O4738" s="202" t="s">
        <v>81</v>
      </c>
      <c r="P4738" s="202"/>
      <c r="Q4738" s="203">
        <f t="shared" si="267"/>
        <v>0</v>
      </c>
      <c r="R4738" s="203">
        <f t="shared" si="268"/>
        <v>0</v>
      </c>
      <c r="S4738" s="213">
        <f>IF(M4738="nvt",0,IF(O4738&gt;0,VLOOKUP(M4738,'3-Productie normen'!A:K,VLOOKUP(O4738,'3-Productie normen'!$B$34:$C$35,2,FALSE),FALSE)))</f>
        <v>0</v>
      </c>
      <c r="T4738" s="213">
        <f t="shared" si="269"/>
        <v>0</v>
      </c>
      <c r="U4738" s="572"/>
    </row>
    <row r="4739" spans="1:21" ht="14.15" customHeight="1">
      <c r="A4739" s="231">
        <v>4739</v>
      </c>
      <c r="B4739" s="262" t="s">
        <v>99</v>
      </c>
      <c r="C4739" s="208" t="s">
        <v>4034</v>
      </c>
      <c r="D4739" s="208" t="s">
        <v>3487</v>
      </c>
      <c r="E4739" s="208" t="s">
        <v>4048</v>
      </c>
      <c r="F4739" s="208" t="s">
        <v>176</v>
      </c>
      <c r="G4739" s="208" t="s">
        <v>177</v>
      </c>
      <c r="H4739" s="208" t="s">
        <v>4251</v>
      </c>
      <c r="I4739" s="200" t="s">
        <v>127</v>
      </c>
      <c r="J4739" s="208" t="s">
        <v>379</v>
      </c>
      <c r="K4739" s="208" t="s">
        <v>379</v>
      </c>
      <c r="L4739" s="208" t="s">
        <v>180</v>
      </c>
      <c r="M4739" s="208" t="s">
        <v>128</v>
      </c>
      <c r="N4739" s="201">
        <v>41.325000000000003</v>
      </c>
      <c r="O4739" s="202">
        <v>255</v>
      </c>
      <c r="P4739" s="202"/>
      <c r="Q4739" s="203">
        <f t="shared" si="267"/>
        <v>0</v>
      </c>
      <c r="R4739" s="203">
        <f t="shared" si="268"/>
        <v>0</v>
      </c>
      <c r="S4739" s="213">
        <f>IF(M4739="nvt",0,IF(O4739&gt;0,VLOOKUP(M4739,'3-Productie normen'!A:K,VLOOKUP(O4739,'3-Productie normen'!$B$34:$C$35,2,FALSE),FALSE)))</f>
        <v>0</v>
      </c>
      <c r="T4739" s="213">
        <f t="shared" si="269"/>
        <v>0</v>
      </c>
      <c r="U4739" s="572"/>
    </row>
    <row r="4740" spans="1:21" ht="14.15" customHeight="1">
      <c r="A4740" s="231">
        <v>4740</v>
      </c>
      <c r="B4740" s="262" t="s">
        <v>99</v>
      </c>
      <c r="C4740" s="208" t="s">
        <v>4034</v>
      </c>
      <c r="D4740" s="208" t="s">
        <v>3487</v>
      </c>
      <c r="E4740" s="208" t="s">
        <v>4048</v>
      </c>
      <c r="F4740" s="208" t="s">
        <v>176</v>
      </c>
      <c r="G4740" s="208" t="s">
        <v>177</v>
      </c>
      <c r="H4740" s="208" t="s">
        <v>4252</v>
      </c>
      <c r="I4740" s="200" t="s">
        <v>127</v>
      </c>
      <c r="J4740" s="208" t="s">
        <v>379</v>
      </c>
      <c r="K4740" s="208" t="s">
        <v>379</v>
      </c>
      <c r="L4740" s="208" t="s">
        <v>180</v>
      </c>
      <c r="M4740" s="208" t="s">
        <v>128</v>
      </c>
      <c r="N4740" s="201">
        <v>20.58</v>
      </c>
      <c r="O4740" s="202">
        <v>255</v>
      </c>
      <c r="P4740" s="202"/>
      <c r="Q4740" s="203">
        <f t="shared" si="267"/>
        <v>0</v>
      </c>
      <c r="R4740" s="203">
        <f t="shared" si="268"/>
        <v>0</v>
      </c>
      <c r="S4740" s="213">
        <f>IF(M4740="nvt",0,IF(O4740&gt;0,VLOOKUP(M4740,'3-Productie normen'!A:K,VLOOKUP(O4740,'3-Productie normen'!$B$34:$C$35,2,FALSE),FALSE)))</f>
        <v>0</v>
      </c>
      <c r="T4740" s="213">
        <f t="shared" si="269"/>
        <v>0</v>
      </c>
      <c r="U4740" s="572"/>
    </row>
    <row r="4741" spans="1:21" ht="14.15" customHeight="1">
      <c r="A4741" s="231">
        <v>4741</v>
      </c>
      <c r="B4741" s="262" t="s">
        <v>99</v>
      </c>
      <c r="C4741" s="208" t="s">
        <v>4034</v>
      </c>
      <c r="D4741" s="208" t="s">
        <v>3487</v>
      </c>
      <c r="E4741" s="208" t="s">
        <v>4048</v>
      </c>
      <c r="F4741" s="208" t="s">
        <v>176</v>
      </c>
      <c r="G4741" s="208" t="s">
        <v>177</v>
      </c>
      <c r="H4741" s="208" t="s">
        <v>4253</v>
      </c>
      <c r="I4741" s="200" t="s">
        <v>127</v>
      </c>
      <c r="J4741" s="208" t="s">
        <v>379</v>
      </c>
      <c r="K4741" s="208" t="s">
        <v>640</v>
      </c>
      <c r="L4741" s="208" t="s">
        <v>180</v>
      </c>
      <c r="M4741" s="208" t="s">
        <v>128</v>
      </c>
      <c r="N4741" s="201">
        <v>41.274999999999999</v>
      </c>
      <c r="O4741" s="202">
        <v>255</v>
      </c>
      <c r="P4741" s="202"/>
      <c r="Q4741" s="203">
        <f t="shared" si="267"/>
        <v>0</v>
      </c>
      <c r="R4741" s="203">
        <f t="shared" si="268"/>
        <v>0</v>
      </c>
      <c r="S4741" s="213">
        <f>IF(M4741="nvt",0,IF(O4741&gt;0,VLOOKUP(M4741,'3-Productie normen'!A:K,VLOOKUP(O4741,'3-Productie normen'!$B$34:$C$35,2,FALSE),FALSE)))</f>
        <v>0</v>
      </c>
      <c r="T4741" s="213">
        <f t="shared" si="269"/>
        <v>0</v>
      </c>
      <c r="U4741" s="572"/>
    </row>
    <row r="4742" spans="1:21" ht="14.15" customHeight="1">
      <c r="A4742" s="231">
        <v>4742</v>
      </c>
      <c r="B4742" s="262" t="s">
        <v>99</v>
      </c>
      <c r="C4742" s="208" t="s">
        <v>4034</v>
      </c>
      <c r="D4742" s="208" t="s">
        <v>3487</v>
      </c>
      <c r="E4742" s="208" t="s">
        <v>4048</v>
      </c>
      <c r="F4742" s="208" t="s">
        <v>176</v>
      </c>
      <c r="G4742" s="208" t="s">
        <v>177</v>
      </c>
      <c r="H4742" s="208" t="s">
        <v>4254</v>
      </c>
      <c r="I4742" s="200" t="s">
        <v>123</v>
      </c>
      <c r="J4742" s="208" t="s">
        <v>179</v>
      </c>
      <c r="K4742" s="208" t="s">
        <v>179</v>
      </c>
      <c r="L4742" s="208" t="s">
        <v>180</v>
      </c>
      <c r="M4742" s="199" t="s">
        <v>122</v>
      </c>
      <c r="N4742" s="201">
        <v>7.5625</v>
      </c>
      <c r="O4742" s="202" t="s">
        <v>81</v>
      </c>
      <c r="P4742" s="202"/>
      <c r="Q4742" s="203">
        <f t="shared" si="267"/>
        <v>0</v>
      </c>
      <c r="R4742" s="203">
        <f t="shared" si="268"/>
        <v>0</v>
      </c>
      <c r="S4742" s="213">
        <f>IF(M4742="nvt",0,IF(O4742&gt;0,VLOOKUP(M4742,'3-Productie normen'!A:K,VLOOKUP(O4742,'3-Productie normen'!$B$34:$C$35,2,FALSE),FALSE)))</f>
        <v>0</v>
      </c>
      <c r="T4742" s="213">
        <f t="shared" si="269"/>
        <v>0</v>
      </c>
      <c r="U4742" s="572"/>
    </row>
    <row r="4743" spans="1:21" ht="14.15" customHeight="1">
      <c r="A4743" s="231">
        <v>4743</v>
      </c>
      <c r="B4743" s="262" t="s">
        <v>99</v>
      </c>
      <c r="C4743" s="208" t="s">
        <v>4034</v>
      </c>
      <c r="D4743" s="208" t="s">
        <v>3487</v>
      </c>
      <c r="E4743" s="208" t="s">
        <v>4048</v>
      </c>
      <c r="F4743" s="208" t="s">
        <v>176</v>
      </c>
      <c r="G4743" s="208" t="s">
        <v>177</v>
      </c>
      <c r="H4743" s="208" t="s">
        <v>4255</v>
      </c>
      <c r="I4743" s="200" t="s">
        <v>127</v>
      </c>
      <c r="J4743" s="208" t="s">
        <v>379</v>
      </c>
      <c r="K4743" s="208" t="s">
        <v>640</v>
      </c>
      <c r="L4743" s="208" t="s">
        <v>180</v>
      </c>
      <c r="M4743" s="208" t="s">
        <v>128</v>
      </c>
      <c r="N4743" s="201">
        <v>6.1394000000000002</v>
      </c>
      <c r="O4743" s="202">
        <v>255</v>
      </c>
      <c r="P4743" s="202"/>
      <c r="Q4743" s="203">
        <f t="shared" si="267"/>
        <v>0</v>
      </c>
      <c r="R4743" s="203">
        <f t="shared" si="268"/>
        <v>0</v>
      </c>
      <c r="S4743" s="213">
        <f>IF(M4743="nvt",0,IF(O4743&gt;0,VLOOKUP(M4743,'3-Productie normen'!A:K,VLOOKUP(O4743,'3-Productie normen'!$B$34:$C$35,2,FALSE),FALSE)))</f>
        <v>0</v>
      </c>
      <c r="T4743" s="213">
        <f t="shared" si="269"/>
        <v>0</v>
      </c>
      <c r="U4743" s="572"/>
    </row>
    <row r="4744" spans="1:21" ht="14.15" customHeight="1">
      <c r="A4744" s="231">
        <v>4744</v>
      </c>
      <c r="B4744" s="262" t="s">
        <v>99</v>
      </c>
      <c r="C4744" s="208" t="s">
        <v>4034</v>
      </c>
      <c r="D4744" s="208" t="s">
        <v>3487</v>
      </c>
      <c r="E4744" s="208" t="s">
        <v>4048</v>
      </c>
      <c r="F4744" s="208" t="s">
        <v>176</v>
      </c>
      <c r="G4744" s="208" t="s">
        <v>177</v>
      </c>
      <c r="H4744" s="208" t="s">
        <v>4256</v>
      </c>
      <c r="I4744" s="200" t="s">
        <v>143</v>
      </c>
      <c r="J4744" s="208" t="s">
        <v>255</v>
      </c>
      <c r="K4744" s="208" t="s">
        <v>566</v>
      </c>
      <c r="L4744" s="208" t="s">
        <v>180</v>
      </c>
      <c r="M4744" s="208" t="s">
        <v>143</v>
      </c>
      <c r="N4744" s="201">
        <v>9.0749999999999993</v>
      </c>
      <c r="O4744" s="202"/>
      <c r="P4744" s="202"/>
      <c r="Q4744" s="203">
        <f t="shared" si="267"/>
        <v>0</v>
      </c>
      <c r="R4744" s="203">
        <f t="shared" si="268"/>
        <v>0</v>
      </c>
      <c r="S4744" s="213">
        <f>IF(M4744="nvt",0,IF(O4744&gt;0,VLOOKUP(M4744,'3-Productie normen'!A:K,VLOOKUP(O4744,'3-Productie normen'!$B$34:$C$35,2,FALSE),FALSE)))</f>
        <v>0</v>
      </c>
      <c r="T4744" s="213">
        <f t="shared" si="269"/>
        <v>0</v>
      </c>
      <c r="U4744" s="572"/>
    </row>
    <row r="4745" spans="1:21" ht="14.15" customHeight="1">
      <c r="A4745" s="232">
        <v>4745</v>
      </c>
      <c r="B4745" s="262" t="s">
        <v>99</v>
      </c>
      <c r="C4745" s="208" t="s">
        <v>4034</v>
      </c>
      <c r="D4745" s="208" t="s">
        <v>3487</v>
      </c>
      <c r="E4745" s="208" t="s">
        <v>4048</v>
      </c>
      <c r="F4745" s="208" t="s">
        <v>176</v>
      </c>
      <c r="G4745" s="208" t="s">
        <v>177</v>
      </c>
      <c r="H4745" s="208" t="s">
        <v>4257</v>
      </c>
      <c r="I4745" s="200" t="s">
        <v>245</v>
      </c>
      <c r="J4745" s="208" t="s">
        <v>255</v>
      </c>
      <c r="K4745" s="208" t="s">
        <v>566</v>
      </c>
      <c r="L4745" s="208" t="s">
        <v>180</v>
      </c>
      <c r="M4745" s="199" t="s">
        <v>143</v>
      </c>
      <c r="N4745" s="201">
        <v>2.9356</v>
      </c>
      <c r="O4745" s="202"/>
      <c r="P4745" s="202"/>
      <c r="Q4745" s="203">
        <f t="shared" si="267"/>
        <v>0</v>
      </c>
      <c r="R4745" s="203">
        <f t="shared" si="268"/>
        <v>0</v>
      </c>
      <c r="S4745" s="213">
        <f>IF(M4745="nvt",0,IF(O4745&gt;0,VLOOKUP(M4745,'3-Productie normen'!A:K,VLOOKUP(O4745,'3-Productie normen'!$B$34:$C$35,2,FALSE),FALSE)))</f>
        <v>0</v>
      </c>
      <c r="T4745" s="213">
        <f t="shared" si="269"/>
        <v>0</v>
      </c>
      <c r="U4745" s="572"/>
    </row>
    <row r="4746" spans="1:21" ht="14.15" customHeight="1">
      <c r="A4746" s="231">
        <v>4746</v>
      </c>
      <c r="B4746" s="262" t="s">
        <v>99</v>
      </c>
      <c r="C4746" s="208" t="s">
        <v>4034</v>
      </c>
      <c r="D4746" s="208" t="s">
        <v>3487</v>
      </c>
      <c r="E4746" s="208" t="s">
        <v>4048</v>
      </c>
      <c r="F4746" s="208" t="s">
        <v>176</v>
      </c>
      <c r="G4746" s="208" t="s">
        <v>177</v>
      </c>
      <c r="H4746" s="208" t="s">
        <v>4258</v>
      </c>
      <c r="I4746" s="200" t="s">
        <v>143</v>
      </c>
      <c r="J4746" s="208" t="s">
        <v>255</v>
      </c>
      <c r="K4746" s="208" t="s">
        <v>256</v>
      </c>
      <c r="L4746" s="208" t="s">
        <v>180</v>
      </c>
      <c r="M4746" s="208" t="s">
        <v>143</v>
      </c>
      <c r="N4746" s="201">
        <v>10.119999999999999</v>
      </c>
      <c r="O4746" s="202"/>
      <c r="P4746" s="202"/>
      <c r="Q4746" s="203">
        <f t="shared" si="267"/>
        <v>0</v>
      </c>
      <c r="R4746" s="203">
        <f t="shared" si="268"/>
        <v>0</v>
      </c>
      <c r="S4746" s="213">
        <f>IF(M4746="nvt",0,IF(O4746&gt;0,VLOOKUP(M4746,'3-Productie normen'!A:K,VLOOKUP(O4746,'3-Productie normen'!$B$34:$C$35,2,FALSE),FALSE)))</f>
        <v>0</v>
      </c>
      <c r="T4746" s="213">
        <f t="shared" si="269"/>
        <v>0</v>
      </c>
      <c r="U4746" s="572"/>
    </row>
    <row r="4747" spans="1:21" ht="14.15" customHeight="1">
      <c r="A4747" s="231">
        <v>4747</v>
      </c>
      <c r="B4747" s="262" t="s">
        <v>99</v>
      </c>
      <c r="C4747" s="208" t="s">
        <v>4034</v>
      </c>
      <c r="D4747" s="208" t="s">
        <v>3487</v>
      </c>
      <c r="E4747" s="208" t="s">
        <v>4048</v>
      </c>
      <c r="F4747" s="208" t="s">
        <v>176</v>
      </c>
      <c r="G4747" s="208" t="s">
        <v>177</v>
      </c>
      <c r="H4747" s="208" t="s">
        <v>4259</v>
      </c>
      <c r="I4747" s="200" t="s">
        <v>125</v>
      </c>
      <c r="J4747" s="208" t="s">
        <v>222</v>
      </c>
      <c r="K4747" s="208" t="s">
        <v>279</v>
      </c>
      <c r="L4747" s="208" t="s">
        <v>387</v>
      </c>
      <c r="M4747" s="199" t="s">
        <v>129</v>
      </c>
      <c r="N4747" s="201">
        <v>75.059300000000007</v>
      </c>
      <c r="O4747" s="202" t="s">
        <v>81</v>
      </c>
      <c r="P4747" s="202"/>
      <c r="Q4747" s="203">
        <f t="shared" si="267"/>
        <v>0</v>
      </c>
      <c r="R4747" s="203">
        <f t="shared" si="268"/>
        <v>0</v>
      </c>
      <c r="S4747" s="213">
        <f>IF(M4747="nvt",0,IF(O4747&gt;0,VLOOKUP(M4747,'3-Productie normen'!A:K,VLOOKUP(O4747,'3-Productie normen'!$B$34:$C$35,2,FALSE),FALSE)))</f>
        <v>0</v>
      </c>
      <c r="T4747" s="213">
        <f t="shared" si="269"/>
        <v>0</v>
      </c>
      <c r="U4747" s="572"/>
    </row>
    <row r="4748" spans="1:21" ht="14.15" customHeight="1">
      <c r="A4748" s="231">
        <v>4748</v>
      </c>
      <c r="B4748" s="262" t="s">
        <v>99</v>
      </c>
      <c r="C4748" s="208" t="s">
        <v>4034</v>
      </c>
      <c r="D4748" s="208" t="s">
        <v>3487</v>
      </c>
      <c r="E4748" s="208" t="s">
        <v>4048</v>
      </c>
      <c r="F4748" s="208" t="s">
        <v>176</v>
      </c>
      <c r="G4748" s="208" t="s">
        <v>177</v>
      </c>
      <c r="H4748" s="208" t="s">
        <v>4260</v>
      </c>
      <c r="I4748" s="200" t="s">
        <v>125</v>
      </c>
      <c r="J4748" s="208" t="s">
        <v>222</v>
      </c>
      <c r="K4748" s="208" t="s">
        <v>279</v>
      </c>
      <c r="L4748" s="208" t="s">
        <v>387</v>
      </c>
      <c r="M4748" s="199" t="s">
        <v>129</v>
      </c>
      <c r="N4748" s="201">
        <v>5.25</v>
      </c>
      <c r="O4748" s="202" t="s">
        <v>81</v>
      </c>
      <c r="P4748" s="202"/>
      <c r="Q4748" s="203">
        <f t="shared" si="267"/>
        <v>0</v>
      </c>
      <c r="R4748" s="203">
        <f t="shared" si="268"/>
        <v>0</v>
      </c>
      <c r="S4748" s="213">
        <f>IF(M4748="nvt",0,IF(O4748&gt;0,VLOOKUP(M4748,'3-Productie normen'!A:K,VLOOKUP(O4748,'3-Productie normen'!$B$34:$C$35,2,FALSE),FALSE)))</f>
        <v>0</v>
      </c>
      <c r="T4748" s="213">
        <f t="shared" si="269"/>
        <v>0</v>
      </c>
      <c r="U4748" s="572"/>
    </row>
    <row r="4749" spans="1:21" ht="14.15" customHeight="1">
      <c r="A4749" s="231">
        <v>4749</v>
      </c>
      <c r="B4749" s="262" t="s">
        <v>99</v>
      </c>
      <c r="C4749" s="208" t="s">
        <v>4034</v>
      </c>
      <c r="D4749" s="208" t="s">
        <v>3487</v>
      </c>
      <c r="E4749" s="208" t="s">
        <v>4048</v>
      </c>
      <c r="F4749" s="208" t="s">
        <v>176</v>
      </c>
      <c r="G4749" s="208" t="s">
        <v>177</v>
      </c>
      <c r="H4749" s="208" t="s">
        <v>4261</v>
      </c>
      <c r="I4749" s="200" t="s">
        <v>125</v>
      </c>
      <c r="J4749" s="208" t="s">
        <v>222</v>
      </c>
      <c r="K4749" s="208" t="s">
        <v>279</v>
      </c>
      <c r="L4749" s="208" t="s">
        <v>387</v>
      </c>
      <c r="M4749" s="199" t="s">
        <v>129</v>
      </c>
      <c r="N4749" s="201">
        <v>54.441400000000002</v>
      </c>
      <c r="O4749" s="202" t="s">
        <v>81</v>
      </c>
      <c r="P4749" s="202"/>
      <c r="Q4749" s="203">
        <f t="shared" si="267"/>
        <v>0</v>
      </c>
      <c r="R4749" s="203">
        <f t="shared" si="268"/>
        <v>0</v>
      </c>
      <c r="S4749" s="213">
        <f>IF(M4749="nvt",0,IF(O4749&gt;0,VLOOKUP(M4749,'3-Productie normen'!A:K,VLOOKUP(O4749,'3-Productie normen'!$B$34:$C$35,2,FALSE),FALSE)))</f>
        <v>0</v>
      </c>
      <c r="T4749" s="213">
        <f t="shared" si="269"/>
        <v>0</v>
      </c>
      <c r="U4749" s="572"/>
    </row>
    <row r="4750" spans="1:21" ht="14.15" customHeight="1">
      <c r="A4750" s="231">
        <v>4750</v>
      </c>
      <c r="B4750" s="262" t="s">
        <v>99</v>
      </c>
      <c r="C4750" s="208" t="s">
        <v>4034</v>
      </c>
      <c r="D4750" s="208" t="s">
        <v>3487</v>
      </c>
      <c r="E4750" s="208" t="s">
        <v>4048</v>
      </c>
      <c r="F4750" s="208" t="s">
        <v>176</v>
      </c>
      <c r="G4750" s="208" t="s">
        <v>177</v>
      </c>
      <c r="H4750" s="208" t="s">
        <v>4262</v>
      </c>
      <c r="I4750" s="200" t="s">
        <v>127</v>
      </c>
      <c r="J4750" s="208" t="s">
        <v>379</v>
      </c>
      <c r="K4750" s="208" t="s">
        <v>380</v>
      </c>
      <c r="L4750" s="208" t="s">
        <v>180</v>
      </c>
      <c r="M4750" s="208" t="s">
        <v>128</v>
      </c>
      <c r="N4750" s="201">
        <v>68.282499999999999</v>
      </c>
      <c r="O4750" s="202">
        <v>255</v>
      </c>
      <c r="P4750" s="202"/>
      <c r="Q4750" s="203">
        <f t="shared" si="267"/>
        <v>0</v>
      </c>
      <c r="R4750" s="203">
        <f t="shared" si="268"/>
        <v>0</v>
      </c>
      <c r="S4750" s="213">
        <f>IF(M4750="nvt",0,IF(O4750&gt;0,VLOOKUP(M4750,'3-Productie normen'!A:K,VLOOKUP(O4750,'3-Productie normen'!$B$34:$C$35,2,FALSE),FALSE)))</f>
        <v>0</v>
      </c>
      <c r="T4750" s="213">
        <f t="shared" si="269"/>
        <v>0</v>
      </c>
      <c r="U4750" s="572"/>
    </row>
    <row r="4751" spans="1:21" ht="14.15" customHeight="1">
      <c r="A4751" s="231">
        <v>4751</v>
      </c>
      <c r="B4751" s="262" t="s">
        <v>99</v>
      </c>
      <c r="C4751" s="208" t="s">
        <v>4034</v>
      </c>
      <c r="D4751" s="208" t="s">
        <v>3487</v>
      </c>
      <c r="E4751" s="208" t="s">
        <v>4048</v>
      </c>
      <c r="F4751" s="208" t="s">
        <v>176</v>
      </c>
      <c r="G4751" s="208" t="s">
        <v>177</v>
      </c>
      <c r="H4751" s="208" t="s">
        <v>4263</v>
      </c>
      <c r="I4751" s="200" t="s">
        <v>123</v>
      </c>
      <c r="J4751" s="208" t="s">
        <v>179</v>
      </c>
      <c r="K4751" s="208" t="s">
        <v>179</v>
      </c>
      <c r="L4751" s="208" t="s">
        <v>180</v>
      </c>
      <c r="M4751" s="199" t="s">
        <v>122</v>
      </c>
      <c r="N4751" s="201">
        <v>11.529100000000001</v>
      </c>
      <c r="O4751" s="202" t="s">
        <v>81</v>
      </c>
      <c r="P4751" s="202"/>
      <c r="Q4751" s="203">
        <f t="shared" si="267"/>
        <v>0</v>
      </c>
      <c r="R4751" s="203">
        <f t="shared" si="268"/>
        <v>0</v>
      </c>
      <c r="S4751" s="213">
        <f>IF(M4751="nvt",0,IF(O4751&gt;0,VLOOKUP(M4751,'3-Productie normen'!A:K,VLOOKUP(O4751,'3-Productie normen'!$B$34:$C$35,2,FALSE),FALSE)))</f>
        <v>0</v>
      </c>
      <c r="T4751" s="213">
        <f t="shared" si="269"/>
        <v>0</v>
      </c>
      <c r="U4751" s="572"/>
    </row>
    <row r="4752" spans="1:21" ht="14.15" customHeight="1">
      <c r="A4752" s="231">
        <v>4752</v>
      </c>
      <c r="B4752" s="262" t="s">
        <v>99</v>
      </c>
      <c r="C4752" s="208" t="s">
        <v>4034</v>
      </c>
      <c r="D4752" s="208" t="s">
        <v>3487</v>
      </c>
      <c r="E4752" s="208" t="s">
        <v>4048</v>
      </c>
      <c r="F4752" s="208" t="s">
        <v>176</v>
      </c>
      <c r="G4752" s="208" t="s">
        <v>177</v>
      </c>
      <c r="H4752" s="208" t="s">
        <v>4264</v>
      </c>
      <c r="I4752" s="200" t="s">
        <v>123</v>
      </c>
      <c r="J4752" s="208" t="s">
        <v>179</v>
      </c>
      <c r="K4752" s="208" t="s">
        <v>179</v>
      </c>
      <c r="L4752" s="208" t="s">
        <v>180</v>
      </c>
      <c r="M4752" s="199" t="s">
        <v>122</v>
      </c>
      <c r="N4752" s="201">
        <v>12.09</v>
      </c>
      <c r="O4752" s="202" t="s">
        <v>81</v>
      </c>
      <c r="P4752" s="202"/>
      <c r="Q4752" s="203">
        <f t="shared" si="267"/>
        <v>0</v>
      </c>
      <c r="R4752" s="203">
        <f t="shared" si="268"/>
        <v>0</v>
      </c>
      <c r="S4752" s="213">
        <f>IF(M4752="nvt",0,IF(O4752&gt;0,VLOOKUP(M4752,'3-Productie normen'!A:K,VLOOKUP(O4752,'3-Productie normen'!$B$34:$C$35,2,FALSE),FALSE)))</f>
        <v>0</v>
      </c>
      <c r="T4752" s="213">
        <f t="shared" si="269"/>
        <v>0</v>
      </c>
      <c r="U4752" s="572"/>
    </row>
    <row r="4753" spans="1:21" ht="14.15" customHeight="1">
      <c r="A4753" s="232">
        <v>4753</v>
      </c>
      <c r="B4753" s="262" t="s">
        <v>99</v>
      </c>
      <c r="C4753" s="208" t="s">
        <v>4034</v>
      </c>
      <c r="D4753" s="208" t="s">
        <v>3487</v>
      </c>
      <c r="E4753" s="208" t="s">
        <v>4048</v>
      </c>
      <c r="F4753" s="208" t="s">
        <v>176</v>
      </c>
      <c r="G4753" s="208" t="s">
        <v>177</v>
      </c>
      <c r="H4753" s="208" t="s">
        <v>4265</v>
      </c>
      <c r="I4753" s="200" t="s">
        <v>143</v>
      </c>
      <c r="J4753" s="208" t="s">
        <v>255</v>
      </c>
      <c r="K4753" s="208" t="s">
        <v>566</v>
      </c>
      <c r="L4753" s="208" t="s">
        <v>180</v>
      </c>
      <c r="M4753" s="208" t="s">
        <v>143</v>
      </c>
      <c r="N4753" s="201">
        <v>7.41</v>
      </c>
      <c r="O4753" s="202"/>
      <c r="P4753" s="202"/>
      <c r="Q4753" s="203">
        <f t="shared" si="267"/>
        <v>0</v>
      </c>
      <c r="R4753" s="203">
        <f t="shared" si="268"/>
        <v>0</v>
      </c>
      <c r="S4753" s="213">
        <f>IF(M4753="nvt",0,IF(O4753&gt;0,VLOOKUP(M4753,'3-Productie normen'!A:K,VLOOKUP(O4753,'3-Productie normen'!$B$34:$C$35,2,FALSE),FALSE)))</f>
        <v>0</v>
      </c>
      <c r="T4753" s="213">
        <f t="shared" si="269"/>
        <v>0</v>
      </c>
      <c r="U4753" s="572"/>
    </row>
    <row r="4754" spans="1:21" ht="14.15" customHeight="1">
      <c r="A4754" s="231">
        <v>4754</v>
      </c>
      <c r="B4754" s="262" t="s">
        <v>99</v>
      </c>
      <c r="C4754" s="208" t="s">
        <v>4034</v>
      </c>
      <c r="D4754" s="208" t="s">
        <v>3487</v>
      </c>
      <c r="E4754" s="208" t="s">
        <v>4048</v>
      </c>
      <c r="F4754" s="208" t="s">
        <v>176</v>
      </c>
      <c r="G4754" s="208" t="s">
        <v>177</v>
      </c>
      <c r="H4754" s="208" t="s">
        <v>4266</v>
      </c>
      <c r="I4754" s="200" t="s">
        <v>127</v>
      </c>
      <c r="J4754" s="208" t="s">
        <v>379</v>
      </c>
      <c r="K4754" s="208" t="s">
        <v>640</v>
      </c>
      <c r="L4754" s="208" t="s">
        <v>180</v>
      </c>
      <c r="M4754" s="208" t="s">
        <v>128</v>
      </c>
      <c r="N4754" s="201">
        <v>73.742500000000007</v>
      </c>
      <c r="O4754" s="202">
        <v>255</v>
      </c>
      <c r="P4754" s="202"/>
      <c r="Q4754" s="203">
        <f t="shared" si="267"/>
        <v>0</v>
      </c>
      <c r="R4754" s="203">
        <f t="shared" si="268"/>
        <v>0</v>
      </c>
      <c r="S4754" s="213">
        <f>IF(M4754="nvt",0,IF(O4754&gt;0,VLOOKUP(M4754,'3-Productie normen'!A:K,VLOOKUP(O4754,'3-Productie normen'!$B$34:$C$35,2,FALSE),FALSE)))</f>
        <v>0</v>
      </c>
      <c r="T4754" s="213">
        <f t="shared" si="269"/>
        <v>0</v>
      </c>
      <c r="U4754" s="572"/>
    </row>
    <row r="4755" spans="1:21" ht="14.15" customHeight="1">
      <c r="A4755" s="231">
        <v>4755</v>
      </c>
      <c r="B4755" s="262" t="s">
        <v>99</v>
      </c>
      <c r="C4755" s="208" t="s">
        <v>4034</v>
      </c>
      <c r="D4755" s="208" t="s">
        <v>3487</v>
      </c>
      <c r="E4755" s="208" t="s">
        <v>4048</v>
      </c>
      <c r="F4755" s="208" t="s">
        <v>176</v>
      </c>
      <c r="G4755" s="208" t="s">
        <v>177</v>
      </c>
      <c r="H4755" s="208" t="s">
        <v>4267</v>
      </c>
      <c r="I4755" s="200" t="s">
        <v>123</v>
      </c>
      <c r="J4755" s="208" t="s">
        <v>179</v>
      </c>
      <c r="K4755" s="208" t="s">
        <v>179</v>
      </c>
      <c r="L4755" s="208" t="s">
        <v>180</v>
      </c>
      <c r="M4755" s="199" t="s">
        <v>122</v>
      </c>
      <c r="N4755" s="201">
        <v>11.505000000000001</v>
      </c>
      <c r="O4755" s="202" t="s">
        <v>81</v>
      </c>
      <c r="P4755" s="202"/>
      <c r="Q4755" s="203">
        <f t="shared" si="267"/>
        <v>0</v>
      </c>
      <c r="R4755" s="203">
        <f t="shared" si="268"/>
        <v>0</v>
      </c>
      <c r="S4755" s="213">
        <f>IF(M4755="nvt",0,IF(O4755&gt;0,VLOOKUP(M4755,'3-Productie normen'!A:K,VLOOKUP(O4755,'3-Productie normen'!$B$34:$C$35,2,FALSE),FALSE)))</f>
        <v>0</v>
      </c>
      <c r="T4755" s="213">
        <f t="shared" si="269"/>
        <v>0</v>
      </c>
      <c r="U4755" s="572"/>
    </row>
    <row r="4756" spans="1:21" ht="14.15" customHeight="1">
      <c r="A4756" s="231">
        <v>4756</v>
      </c>
      <c r="B4756" s="262" t="s">
        <v>99</v>
      </c>
      <c r="C4756" s="208" t="s">
        <v>4034</v>
      </c>
      <c r="D4756" s="208" t="s">
        <v>3487</v>
      </c>
      <c r="E4756" s="208" t="s">
        <v>4048</v>
      </c>
      <c r="F4756" s="208" t="s">
        <v>176</v>
      </c>
      <c r="G4756" s="208" t="s">
        <v>177</v>
      </c>
      <c r="H4756" s="208" t="s">
        <v>4268</v>
      </c>
      <c r="I4756" s="200" t="s">
        <v>123</v>
      </c>
      <c r="J4756" s="208" t="s">
        <v>179</v>
      </c>
      <c r="K4756" s="208" t="s">
        <v>179</v>
      </c>
      <c r="L4756" s="208" t="s">
        <v>180</v>
      </c>
      <c r="M4756" s="199" t="s">
        <v>122</v>
      </c>
      <c r="N4756" s="201">
        <v>12.09</v>
      </c>
      <c r="O4756" s="202" t="s">
        <v>81</v>
      </c>
      <c r="P4756" s="202"/>
      <c r="Q4756" s="203">
        <f t="shared" si="267"/>
        <v>0</v>
      </c>
      <c r="R4756" s="203">
        <f t="shared" si="268"/>
        <v>0</v>
      </c>
      <c r="S4756" s="213">
        <f>IF(M4756="nvt",0,IF(O4756&gt;0,VLOOKUP(M4756,'3-Productie normen'!A:K,VLOOKUP(O4756,'3-Productie normen'!$B$34:$C$35,2,FALSE),FALSE)))</f>
        <v>0</v>
      </c>
      <c r="T4756" s="213">
        <f t="shared" si="269"/>
        <v>0</v>
      </c>
      <c r="U4756" s="572"/>
    </row>
    <row r="4757" spans="1:21" ht="14.15" customHeight="1">
      <c r="A4757" s="231">
        <v>4757</v>
      </c>
      <c r="B4757" s="262" t="s">
        <v>99</v>
      </c>
      <c r="C4757" s="208" t="s">
        <v>4034</v>
      </c>
      <c r="D4757" s="208" t="s">
        <v>3487</v>
      </c>
      <c r="E4757" s="208" t="s">
        <v>4048</v>
      </c>
      <c r="F4757" s="208" t="s">
        <v>176</v>
      </c>
      <c r="G4757" s="208" t="s">
        <v>177</v>
      </c>
      <c r="H4757" s="208" t="s">
        <v>4269</v>
      </c>
      <c r="I4757" s="200" t="s">
        <v>143</v>
      </c>
      <c r="J4757" s="208" t="s">
        <v>179</v>
      </c>
      <c r="K4757" s="208" t="s">
        <v>179</v>
      </c>
      <c r="L4757" s="208" t="s">
        <v>180</v>
      </c>
      <c r="M4757" s="208" t="s">
        <v>143</v>
      </c>
      <c r="N4757" s="201">
        <v>7.41</v>
      </c>
      <c r="O4757" s="202"/>
      <c r="P4757" s="202"/>
      <c r="Q4757" s="203">
        <f t="shared" si="267"/>
        <v>0</v>
      </c>
      <c r="R4757" s="203">
        <f t="shared" si="268"/>
        <v>0</v>
      </c>
      <c r="S4757" s="213">
        <f>IF(M4757="nvt",0,IF(O4757&gt;0,VLOOKUP(M4757,'3-Productie normen'!A:K,VLOOKUP(O4757,'3-Productie normen'!$B$34:$C$35,2,FALSE),FALSE)))</f>
        <v>0</v>
      </c>
      <c r="T4757" s="213">
        <f t="shared" si="269"/>
        <v>0</v>
      </c>
      <c r="U4757" s="572"/>
    </row>
    <row r="4758" spans="1:21" ht="14.15" customHeight="1">
      <c r="A4758" s="231">
        <v>4758</v>
      </c>
      <c r="B4758" s="262" t="s">
        <v>99</v>
      </c>
      <c r="C4758" s="208" t="s">
        <v>4034</v>
      </c>
      <c r="D4758" s="208" t="s">
        <v>3487</v>
      </c>
      <c r="E4758" s="208" t="s">
        <v>4048</v>
      </c>
      <c r="F4758" s="208" t="s">
        <v>176</v>
      </c>
      <c r="G4758" s="208" t="s">
        <v>177</v>
      </c>
      <c r="H4758" s="208" t="s">
        <v>4270</v>
      </c>
      <c r="I4758" s="200" t="s">
        <v>127</v>
      </c>
      <c r="J4758" s="208" t="s">
        <v>379</v>
      </c>
      <c r="K4758" s="208" t="s">
        <v>379</v>
      </c>
      <c r="L4758" s="208" t="s">
        <v>180</v>
      </c>
      <c r="M4758" s="208" t="s">
        <v>128</v>
      </c>
      <c r="N4758" s="201">
        <v>74.099999999999994</v>
      </c>
      <c r="O4758" s="202">
        <v>255</v>
      </c>
      <c r="P4758" s="202"/>
      <c r="Q4758" s="203">
        <f t="shared" si="267"/>
        <v>0</v>
      </c>
      <c r="R4758" s="203">
        <f t="shared" si="268"/>
        <v>0</v>
      </c>
      <c r="S4758" s="213">
        <f>IF(M4758="nvt",0,IF(O4758&gt;0,VLOOKUP(M4758,'3-Productie normen'!A:K,VLOOKUP(O4758,'3-Productie normen'!$B$34:$C$35,2,FALSE),FALSE)))</f>
        <v>0</v>
      </c>
      <c r="T4758" s="213">
        <f t="shared" si="269"/>
        <v>0</v>
      </c>
      <c r="U4758" s="572"/>
    </row>
    <row r="4759" spans="1:21" ht="14.15" customHeight="1">
      <c r="A4759" s="231">
        <v>4759</v>
      </c>
      <c r="B4759" s="262" t="s">
        <v>99</v>
      </c>
      <c r="C4759" s="208" t="s">
        <v>4034</v>
      </c>
      <c r="D4759" s="208" t="s">
        <v>3487</v>
      </c>
      <c r="E4759" s="208" t="s">
        <v>4048</v>
      </c>
      <c r="F4759" s="208" t="s">
        <v>176</v>
      </c>
      <c r="G4759" s="208" t="s">
        <v>177</v>
      </c>
      <c r="H4759" s="208" t="s">
        <v>4271</v>
      </c>
      <c r="I4759" s="200" t="s">
        <v>123</v>
      </c>
      <c r="J4759" s="208" t="s">
        <v>179</v>
      </c>
      <c r="K4759" s="208" t="s">
        <v>179</v>
      </c>
      <c r="L4759" s="208" t="s">
        <v>180</v>
      </c>
      <c r="M4759" s="199" t="s">
        <v>122</v>
      </c>
      <c r="N4759" s="201">
        <v>11.505000000000001</v>
      </c>
      <c r="O4759" s="202" t="s">
        <v>81</v>
      </c>
      <c r="P4759" s="202"/>
      <c r="Q4759" s="203">
        <f t="shared" si="267"/>
        <v>0</v>
      </c>
      <c r="R4759" s="203">
        <f t="shared" si="268"/>
        <v>0</v>
      </c>
      <c r="S4759" s="213">
        <f>IF(M4759="nvt",0,IF(O4759&gt;0,VLOOKUP(M4759,'3-Productie normen'!A:K,VLOOKUP(O4759,'3-Productie normen'!$B$34:$C$35,2,FALSE),FALSE)))</f>
        <v>0</v>
      </c>
      <c r="T4759" s="213">
        <f t="shared" si="269"/>
        <v>0</v>
      </c>
      <c r="U4759" s="572"/>
    </row>
    <row r="4760" spans="1:21" ht="14.15" customHeight="1">
      <c r="A4760" s="231">
        <v>4760</v>
      </c>
      <c r="B4760" s="262" t="s">
        <v>99</v>
      </c>
      <c r="C4760" s="208" t="s">
        <v>4034</v>
      </c>
      <c r="D4760" s="208" t="s">
        <v>3487</v>
      </c>
      <c r="E4760" s="208" t="s">
        <v>4048</v>
      </c>
      <c r="F4760" s="208" t="s">
        <v>176</v>
      </c>
      <c r="G4760" s="208" t="s">
        <v>177</v>
      </c>
      <c r="H4760" s="208" t="s">
        <v>4272</v>
      </c>
      <c r="I4760" s="200" t="s">
        <v>123</v>
      </c>
      <c r="J4760" s="208" t="s">
        <v>179</v>
      </c>
      <c r="K4760" s="208" t="s">
        <v>179</v>
      </c>
      <c r="L4760" s="208" t="s">
        <v>180</v>
      </c>
      <c r="M4760" s="199" t="s">
        <v>122</v>
      </c>
      <c r="N4760" s="201">
        <v>12.09</v>
      </c>
      <c r="O4760" s="202" t="s">
        <v>81</v>
      </c>
      <c r="P4760" s="202"/>
      <c r="Q4760" s="203">
        <f t="shared" si="267"/>
        <v>0</v>
      </c>
      <c r="R4760" s="203">
        <f t="shared" si="268"/>
        <v>0</v>
      </c>
      <c r="S4760" s="213">
        <f>IF(M4760="nvt",0,IF(O4760&gt;0,VLOOKUP(M4760,'3-Productie normen'!A:K,VLOOKUP(O4760,'3-Productie normen'!$B$34:$C$35,2,FALSE),FALSE)))</f>
        <v>0</v>
      </c>
      <c r="T4760" s="213">
        <f t="shared" si="269"/>
        <v>0</v>
      </c>
      <c r="U4760" s="572"/>
    </row>
    <row r="4761" spans="1:21" ht="14.15" customHeight="1">
      <c r="A4761" s="232">
        <v>4761</v>
      </c>
      <c r="B4761" s="262" t="s">
        <v>99</v>
      </c>
      <c r="C4761" s="208" t="s">
        <v>4034</v>
      </c>
      <c r="D4761" s="208" t="s">
        <v>3487</v>
      </c>
      <c r="E4761" s="208" t="s">
        <v>4048</v>
      </c>
      <c r="F4761" s="208" t="s">
        <v>176</v>
      </c>
      <c r="G4761" s="208" t="s">
        <v>177</v>
      </c>
      <c r="H4761" s="208" t="s">
        <v>4273</v>
      </c>
      <c r="I4761" s="200" t="s">
        <v>143</v>
      </c>
      <c r="J4761" s="208" t="s">
        <v>790</v>
      </c>
      <c r="K4761" s="208" t="s">
        <v>889</v>
      </c>
      <c r="L4761" s="208" t="s">
        <v>387</v>
      </c>
      <c r="M4761" s="208" t="s">
        <v>143</v>
      </c>
      <c r="N4761" s="201">
        <v>7.41</v>
      </c>
      <c r="O4761" s="202"/>
      <c r="P4761" s="202"/>
      <c r="Q4761" s="203">
        <f t="shared" si="267"/>
        <v>0</v>
      </c>
      <c r="R4761" s="203">
        <f t="shared" si="268"/>
        <v>0</v>
      </c>
      <c r="S4761" s="213">
        <f>IF(M4761="nvt",0,IF(O4761&gt;0,VLOOKUP(M4761,'3-Productie normen'!A:K,VLOOKUP(O4761,'3-Productie normen'!$B$34:$C$35,2,FALSE),FALSE)))</f>
        <v>0</v>
      </c>
      <c r="T4761" s="213">
        <f t="shared" si="269"/>
        <v>0</v>
      </c>
      <c r="U4761" s="572"/>
    </row>
    <row r="4762" spans="1:21" ht="14.15" customHeight="1">
      <c r="A4762" s="231">
        <v>4762</v>
      </c>
      <c r="B4762" s="262" t="s">
        <v>99</v>
      </c>
      <c r="C4762" s="208" t="s">
        <v>4034</v>
      </c>
      <c r="D4762" s="208" t="s">
        <v>3487</v>
      </c>
      <c r="E4762" s="208" t="s">
        <v>4048</v>
      </c>
      <c r="F4762" s="208" t="s">
        <v>176</v>
      </c>
      <c r="G4762" s="208" t="s">
        <v>177</v>
      </c>
      <c r="H4762" s="208" t="s">
        <v>4274</v>
      </c>
      <c r="I4762" s="200" t="s">
        <v>123</v>
      </c>
      <c r="J4762" s="208" t="s">
        <v>179</v>
      </c>
      <c r="K4762" s="208" t="s">
        <v>179</v>
      </c>
      <c r="L4762" s="208" t="s">
        <v>631</v>
      </c>
      <c r="M4762" s="199" t="s">
        <v>122</v>
      </c>
      <c r="N4762" s="201">
        <v>46.292499999999997</v>
      </c>
      <c r="O4762" s="202" t="s">
        <v>81</v>
      </c>
      <c r="P4762" s="202"/>
      <c r="Q4762" s="203">
        <f t="shared" si="267"/>
        <v>0</v>
      </c>
      <c r="R4762" s="203">
        <f t="shared" si="268"/>
        <v>0</v>
      </c>
      <c r="S4762" s="213">
        <f>IF(M4762="nvt",0,IF(O4762&gt;0,VLOOKUP(M4762,'3-Productie normen'!A:K,VLOOKUP(O4762,'3-Productie normen'!$B$34:$C$35,2,FALSE),FALSE)))</f>
        <v>0</v>
      </c>
      <c r="T4762" s="213">
        <f t="shared" si="269"/>
        <v>0</v>
      </c>
      <c r="U4762" s="572"/>
    </row>
    <row r="4763" spans="1:21" ht="14.15" customHeight="1">
      <c r="A4763" s="231">
        <v>4763</v>
      </c>
      <c r="B4763" s="262" t="s">
        <v>99</v>
      </c>
      <c r="C4763" s="208" t="s">
        <v>4034</v>
      </c>
      <c r="D4763" s="208" t="s">
        <v>3487</v>
      </c>
      <c r="E4763" s="208" t="s">
        <v>4048</v>
      </c>
      <c r="F4763" s="208" t="s">
        <v>176</v>
      </c>
      <c r="G4763" s="208" t="s">
        <v>177</v>
      </c>
      <c r="H4763" s="208" t="s">
        <v>4275</v>
      </c>
      <c r="I4763" s="200" t="s">
        <v>123</v>
      </c>
      <c r="J4763" s="208" t="s">
        <v>179</v>
      </c>
      <c r="K4763" s="208" t="s">
        <v>179</v>
      </c>
      <c r="L4763" s="208" t="s">
        <v>631</v>
      </c>
      <c r="M4763" s="199" t="s">
        <v>122</v>
      </c>
      <c r="N4763" s="201">
        <v>10.585000000000001</v>
      </c>
      <c r="O4763" s="202" t="s">
        <v>81</v>
      </c>
      <c r="P4763" s="202"/>
      <c r="Q4763" s="203">
        <f t="shared" si="267"/>
        <v>0</v>
      </c>
      <c r="R4763" s="203">
        <f t="shared" si="268"/>
        <v>0</v>
      </c>
      <c r="S4763" s="213">
        <f>IF(M4763="nvt",0,IF(O4763&gt;0,VLOOKUP(M4763,'3-Productie normen'!A:K,VLOOKUP(O4763,'3-Productie normen'!$B$34:$C$35,2,FALSE),FALSE)))</f>
        <v>0</v>
      </c>
      <c r="T4763" s="213">
        <f t="shared" si="269"/>
        <v>0</v>
      </c>
      <c r="U4763" s="572"/>
    </row>
    <row r="4764" spans="1:21" ht="14.15" customHeight="1">
      <c r="A4764" s="231">
        <v>4764</v>
      </c>
      <c r="B4764" s="262" t="s">
        <v>99</v>
      </c>
      <c r="C4764" s="208" t="s">
        <v>4034</v>
      </c>
      <c r="D4764" s="208" t="s">
        <v>3487</v>
      </c>
      <c r="E4764" s="208" t="s">
        <v>4048</v>
      </c>
      <c r="F4764" s="208" t="s">
        <v>176</v>
      </c>
      <c r="G4764" s="208" t="s">
        <v>177</v>
      </c>
      <c r="H4764" s="208" t="s">
        <v>4276</v>
      </c>
      <c r="I4764" s="200" t="s">
        <v>123</v>
      </c>
      <c r="J4764" s="208" t="s">
        <v>255</v>
      </c>
      <c r="K4764" s="208" t="s">
        <v>256</v>
      </c>
      <c r="L4764" s="208" t="s">
        <v>631</v>
      </c>
      <c r="M4764" s="199" t="s">
        <v>122</v>
      </c>
      <c r="N4764" s="201">
        <v>18.797499999999999</v>
      </c>
      <c r="O4764" s="202" t="s">
        <v>81</v>
      </c>
      <c r="P4764" s="202"/>
      <c r="Q4764" s="203">
        <f t="shared" si="267"/>
        <v>0</v>
      </c>
      <c r="R4764" s="203">
        <f t="shared" si="268"/>
        <v>0</v>
      </c>
      <c r="S4764" s="213">
        <f>IF(M4764="nvt",0,IF(O4764&gt;0,VLOOKUP(M4764,'3-Productie normen'!A:K,VLOOKUP(O4764,'3-Productie normen'!$B$34:$C$35,2,FALSE),FALSE)))</f>
        <v>0</v>
      </c>
      <c r="T4764" s="213">
        <f t="shared" si="269"/>
        <v>0</v>
      </c>
      <c r="U4764" s="572"/>
    </row>
    <row r="4765" spans="1:21" ht="14.15" customHeight="1">
      <c r="A4765" s="231">
        <v>4765</v>
      </c>
      <c r="B4765" s="262" t="s">
        <v>99</v>
      </c>
      <c r="C4765" s="208" t="s">
        <v>4034</v>
      </c>
      <c r="D4765" s="208" t="s">
        <v>3487</v>
      </c>
      <c r="E4765" s="208" t="s">
        <v>4048</v>
      </c>
      <c r="F4765" s="208" t="s">
        <v>176</v>
      </c>
      <c r="G4765" s="208" t="s">
        <v>177</v>
      </c>
      <c r="H4765" s="208" t="s">
        <v>4277</v>
      </c>
      <c r="I4765" s="200" t="s">
        <v>143</v>
      </c>
      <c r="J4765" s="208" t="s">
        <v>255</v>
      </c>
      <c r="K4765" s="208" t="s">
        <v>256</v>
      </c>
      <c r="L4765" s="208" t="s">
        <v>180</v>
      </c>
      <c r="M4765" s="208" t="s">
        <v>143</v>
      </c>
      <c r="N4765" s="201">
        <v>12.102499999999999</v>
      </c>
      <c r="O4765" s="202"/>
      <c r="P4765" s="202"/>
      <c r="Q4765" s="203">
        <f t="shared" si="267"/>
        <v>0</v>
      </c>
      <c r="R4765" s="203">
        <f t="shared" si="268"/>
        <v>0</v>
      </c>
      <c r="S4765" s="213">
        <f>IF(M4765="nvt",0,IF(O4765&gt;0,VLOOKUP(M4765,'3-Productie normen'!A:K,VLOOKUP(O4765,'3-Productie normen'!$B$34:$C$35,2,FALSE),FALSE)))</f>
        <v>0</v>
      </c>
      <c r="T4765" s="213">
        <f t="shared" si="269"/>
        <v>0</v>
      </c>
      <c r="U4765" s="572"/>
    </row>
    <row r="4766" spans="1:21" ht="14.15" customHeight="1">
      <c r="A4766" s="231">
        <v>4766</v>
      </c>
      <c r="B4766" s="262" t="s">
        <v>99</v>
      </c>
      <c r="C4766" s="208" t="s">
        <v>4034</v>
      </c>
      <c r="D4766" s="208" t="s">
        <v>3487</v>
      </c>
      <c r="E4766" s="208" t="s">
        <v>4048</v>
      </c>
      <c r="F4766" s="208" t="s">
        <v>176</v>
      </c>
      <c r="G4766" s="208" t="s">
        <v>177</v>
      </c>
      <c r="H4766" s="208" t="s">
        <v>4278</v>
      </c>
      <c r="I4766" s="200" t="s">
        <v>143</v>
      </c>
      <c r="J4766" s="208" t="s">
        <v>255</v>
      </c>
      <c r="K4766" s="208" t="s">
        <v>256</v>
      </c>
      <c r="L4766" s="208" t="s">
        <v>180</v>
      </c>
      <c r="M4766" s="208" t="s">
        <v>143</v>
      </c>
      <c r="N4766" s="201">
        <v>9.1649999999999991</v>
      </c>
      <c r="O4766" s="202"/>
      <c r="P4766" s="202"/>
      <c r="Q4766" s="203">
        <f t="shared" si="267"/>
        <v>0</v>
      </c>
      <c r="R4766" s="203">
        <f t="shared" si="268"/>
        <v>0</v>
      </c>
      <c r="S4766" s="213">
        <f>IF(M4766="nvt",0,IF(O4766&gt;0,VLOOKUP(M4766,'3-Productie normen'!A:K,VLOOKUP(O4766,'3-Productie normen'!$B$34:$C$35,2,FALSE),FALSE)))</f>
        <v>0</v>
      </c>
      <c r="T4766" s="213">
        <f t="shared" si="269"/>
        <v>0</v>
      </c>
      <c r="U4766" s="572"/>
    </row>
    <row r="4767" spans="1:21" ht="14.15" customHeight="1">
      <c r="A4767" s="231">
        <v>4767</v>
      </c>
      <c r="B4767" s="262" t="s">
        <v>99</v>
      </c>
      <c r="C4767" s="208" t="s">
        <v>4034</v>
      </c>
      <c r="D4767" s="208" t="s">
        <v>3487</v>
      </c>
      <c r="E4767" s="208" t="s">
        <v>4048</v>
      </c>
      <c r="F4767" s="208" t="s">
        <v>176</v>
      </c>
      <c r="G4767" s="208" t="s">
        <v>177</v>
      </c>
      <c r="H4767" s="208" t="s">
        <v>4279</v>
      </c>
      <c r="I4767" s="200" t="s">
        <v>125</v>
      </c>
      <c r="J4767" s="208" t="s">
        <v>222</v>
      </c>
      <c r="K4767" s="208" t="s">
        <v>279</v>
      </c>
      <c r="L4767" s="208" t="s">
        <v>387</v>
      </c>
      <c r="M4767" s="199" t="s">
        <v>129</v>
      </c>
      <c r="N4767" s="201">
        <v>27.517800000000001</v>
      </c>
      <c r="O4767" s="202" t="s">
        <v>81</v>
      </c>
      <c r="P4767" s="202"/>
      <c r="Q4767" s="203">
        <f t="shared" si="267"/>
        <v>0</v>
      </c>
      <c r="R4767" s="203">
        <f t="shared" si="268"/>
        <v>0</v>
      </c>
      <c r="S4767" s="213">
        <f>IF(M4767="nvt",0,IF(O4767&gt;0,VLOOKUP(M4767,'3-Productie normen'!A:K,VLOOKUP(O4767,'3-Productie normen'!$B$34:$C$35,2,FALSE),FALSE)))</f>
        <v>0</v>
      </c>
      <c r="T4767" s="213">
        <f t="shared" si="269"/>
        <v>0</v>
      </c>
      <c r="U4767" s="572"/>
    </row>
    <row r="4768" spans="1:21" ht="14.15" customHeight="1">
      <c r="A4768" s="231">
        <v>4768</v>
      </c>
      <c r="B4768" s="262" t="s">
        <v>99</v>
      </c>
      <c r="C4768" s="208" t="s">
        <v>4034</v>
      </c>
      <c r="D4768" s="208" t="s">
        <v>3487</v>
      </c>
      <c r="E4768" s="208" t="s">
        <v>4048</v>
      </c>
      <c r="F4768" s="208" t="s">
        <v>176</v>
      </c>
      <c r="G4768" s="208" t="s">
        <v>177</v>
      </c>
      <c r="H4768" s="208" t="s">
        <v>4280</v>
      </c>
      <c r="I4768" s="200" t="s">
        <v>125</v>
      </c>
      <c r="J4768" s="208" t="s">
        <v>222</v>
      </c>
      <c r="K4768" s="208" t="s">
        <v>279</v>
      </c>
      <c r="L4768" s="208" t="s">
        <v>387</v>
      </c>
      <c r="M4768" s="199" t="s">
        <v>129</v>
      </c>
      <c r="N4768" s="201">
        <v>29.284800000000001</v>
      </c>
      <c r="O4768" s="202" t="s">
        <v>81</v>
      </c>
      <c r="P4768" s="202"/>
      <c r="Q4768" s="203">
        <f t="shared" si="267"/>
        <v>0</v>
      </c>
      <c r="R4768" s="203">
        <f t="shared" si="268"/>
        <v>0</v>
      </c>
      <c r="S4768" s="213">
        <f>IF(M4768="nvt",0,IF(O4768&gt;0,VLOOKUP(M4768,'3-Productie normen'!A:K,VLOOKUP(O4768,'3-Productie normen'!$B$34:$C$35,2,FALSE),FALSE)))</f>
        <v>0</v>
      </c>
      <c r="T4768" s="213">
        <f t="shared" si="269"/>
        <v>0</v>
      </c>
      <c r="U4768" s="572"/>
    </row>
    <row r="4769" spans="1:21" ht="14.15" customHeight="1">
      <c r="A4769" s="232">
        <v>4769</v>
      </c>
      <c r="B4769" s="262" t="s">
        <v>99</v>
      </c>
      <c r="C4769" s="208" t="s">
        <v>4034</v>
      </c>
      <c r="D4769" s="208" t="s">
        <v>3487</v>
      </c>
      <c r="E4769" s="208" t="s">
        <v>4048</v>
      </c>
      <c r="F4769" s="208" t="s">
        <v>176</v>
      </c>
      <c r="G4769" s="208" t="s">
        <v>177</v>
      </c>
      <c r="H4769" s="208" t="s">
        <v>4281</v>
      </c>
      <c r="I4769" s="200" t="s">
        <v>143</v>
      </c>
      <c r="J4769" s="208" t="s">
        <v>255</v>
      </c>
      <c r="K4769" s="208" t="s">
        <v>256</v>
      </c>
      <c r="L4769" s="208" t="s">
        <v>180</v>
      </c>
      <c r="M4769" s="208" t="s">
        <v>143</v>
      </c>
      <c r="N4769" s="201">
        <v>13.2</v>
      </c>
      <c r="O4769" s="202"/>
      <c r="P4769" s="202"/>
      <c r="Q4769" s="203">
        <f t="shared" si="267"/>
        <v>0</v>
      </c>
      <c r="R4769" s="203">
        <f t="shared" si="268"/>
        <v>0</v>
      </c>
      <c r="S4769" s="213">
        <f>IF(M4769="nvt",0,IF(O4769&gt;0,VLOOKUP(M4769,'3-Productie normen'!A:K,VLOOKUP(O4769,'3-Productie normen'!$B$34:$C$35,2,FALSE),FALSE)))</f>
        <v>0</v>
      </c>
      <c r="T4769" s="213">
        <f t="shared" si="269"/>
        <v>0</v>
      </c>
      <c r="U4769" s="572"/>
    </row>
    <row r="4770" spans="1:21" ht="14.15" customHeight="1">
      <c r="A4770" s="231">
        <v>4770</v>
      </c>
      <c r="B4770" s="262" t="s">
        <v>99</v>
      </c>
      <c r="C4770" s="208" t="s">
        <v>4034</v>
      </c>
      <c r="D4770" s="208" t="s">
        <v>3487</v>
      </c>
      <c r="E4770" s="208" t="s">
        <v>4048</v>
      </c>
      <c r="F4770" s="208" t="s">
        <v>176</v>
      </c>
      <c r="G4770" s="208" t="s">
        <v>177</v>
      </c>
      <c r="H4770" s="208" t="s">
        <v>4282</v>
      </c>
      <c r="I4770" s="200" t="s">
        <v>123</v>
      </c>
      <c r="J4770" s="208" t="s">
        <v>255</v>
      </c>
      <c r="K4770" s="208" t="s">
        <v>1185</v>
      </c>
      <c r="L4770" s="208" t="s">
        <v>180</v>
      </c>
      <c r="M4770" s="199" t="s">
        <v>122</v>
      </c>
      <c r="N4770" s="201">
        <v>41.307400000000001</v>
      </c>
      <c r="O4770" s="202" t="s">
        <v>81</v>
      </c>
      <c r="P4770" s="202"/>
      <c r="Q4770" s="203">
        <f t="shared" si="267"/>
        <v>0</v>
      </c>
      <c r="R4770" s="203">
        <f t="shared" si="268"/>
        <v>0</v>
      </c>
      <c r="S4770" s="213">
        <f>IF(M4770="nvt",0,IF(O4770&gt;0,VLOOKUP(M4770,'3-Productie normen'!A:K,VLOOKUP(O4770,'3-Productie normen'!$B$34:$C$35,2,FALSE),FALSE)))</f>
        <v>0</v>
      </c>
      <c r="T4770" s="213">
        <f t="shared" si="269"/>
        <v>0</v>
      </c>
      <c r="U4770" s="572"/>
    </row>
    <row r="4771" spans="1:21" ht="14.15" customHeight="1">
      <c r="A4771" s="231">
        <v>4771</v>
      </c>
      <c r="B4771" s="262" t="s">
        <v>99</v>
      </c>
      <c r="C4771" s="208" t="s">
        <v>4034</v>
      </c>
      <c r="D4771" s="208" t="s">
        <v>3487</v>
      </c>
      <c r="E4771" s="208" t="s">
        <v>4048</v>
      </c>
      <c r="F4771" s="208" t="s">
        <v>176</v>
      </c>
      <c r="G4771" s="208" t="s">
        <v>177</v>
      </c>
      <c r="H4771" s="208" t="s">
        <v>4283</v>
      </c>
      <c r="I4771" s="200" t="s">
        <v>123</v>
      </c>
      <c r="J4771" s="208" t="s">
        <v>179</v>
      </c>
      <c r="K4771" s="208" t="s">
        <v>179</v>
      </c>
      <c r="L4771" s="208" t="s">
        <v>180</v>
      </c>
      <c r="M4771" s="199" t="s">
        <v>122</v>
      </c>
      <c r="N4771" s="201">
        <v>17.5227</v>
      </c>
      <c r="O4771" s="202" t="s">
        <v>81</v>
      </c>
      <c r="P4771" s="202"/>
      <c r="Q4771" s="203">
        <f t="shared" si="267"/>
        <v>0</v>
      </c>
      <c r="R4771" s="203">
        <f t="shared" si="268"/>
        <v>0</v>
      </c>
      <c r="S4771" s="213">
        <f>IF(M4771="nvt",0,IF(O4771&gt;0,VLOOKUP(M4771,'3-Productie normen'!A:K,VLOOKUP(O4771,'3-Productie normen'!$B$34:$C$35,2,FALSE),FALSE)))</f>
        <v>0</v>
      </c>
      <c r="T4771" s="213">
        <f t="shared" si="269"/>
        <v>0</v>
      </c>
      <c r="U4771" s="572"/>
    </row>
    <row r="4772" spans="1:21" ht="14.15" customHeight="1">
      <c r="A4772" s="231">
        <v>4772</v>
      </c>
      <c r="B4772" s="262" t="s">
        <v>99</v>
      </c>
      <c r="C4772" s="208" t="s">
        <v>4034</v>
      </c>
      <c r="D4772" s="208" t="s">
        <v>3487</v>
      </c>
      <c r="E4772" s="208" t="s">
        <v>4048</v>
      </c>
      <c r="F4772" s="208" t="s">
        <v>176</v>
      </c>
      <c r="G4772" s="208" t="s">
        <v>177</v>
      </c>
      <c r="H4772" s="208" t="s">
        <v>4284</v>
      </c>
      <c r="I4772" s="200" t="s">
        <v>143</v>
      </c>
      <c r="J4772" s="208" t="s">
        <v>255</v>
      </c>
      <c r="K4772" s="208" t="s">
        <v>256</v>
      </c>
      <c r="L4772" s="208" t="s">
        <v>180</v>
      </c>
      <c r="M4772" s="208" t="s">
        <v>143</v>
      </c>
      <c r="N4772" s="201">
        <v>10.784600000000001</v>
      </c>
      <c r="O4772" s="202"/>
      <c r="P4772" s="202"/>
      <c r="Q4772" s="203">
        <f t="shared" si="267"/>
        <v>0</v>
      </c>
      <c r="R4772" s="203">
        <f t="shared" si="268"/>
        <v>0</v>
      </c>
      <c r="S4772" s="213">
        <f>IF(M4772="nvt",0,IF(O4772&gt;0,VLOOKUP(M4772,'3-Productie normen'!A:K,VLOOKUP(O4772,'3-Productie normen'!$B$34:$C$35,2,FALSE),FALSE)))</f>
        <v>0</v>
      </c>
      <c r="T4772" s="213">
        <f t="shared" si="269"/>
        <v>0</v>
      </c>
      <c r="U4772" s="572"/>
    </row>
    <row r="4773" spans="1:21" ht="14.15" customHeight="1">
      <c r="A4773" s="231">
        <v>4773</v>
      </c>
      <c r="B4773" s="262" t="s">
        <v>99</v>
      </c>
      <c r="C4773" s="208" t="s">
        <v>4034</v>
      </c>
      <c r="D4773" s="208" t="s">
        <v>3487</v>
      </c>
      <c r="E4773" s="208" t="s">
        <v>4048</v>
      </c>
      <c r="F4773" s="208" t="s">
        <v>176</v>
      </c>
      <c r="G4773" s="208" t="s">
        <v>177</v>
      </c>
      <c r="H4773" s="208" t="s">
        <v>4285</v>
      </c>
      <c r="I4773" s="200" t="s">
        <v>123</v>
      </c>
      <c r="J4773" s="208" t="s">
        <v>179</v>
      </c>
      <c r="K4773" s="208" t="s">
        <v>179</v>
      </c>
      <c r="L4773" s="208" t="s">
        <v>1478</v>
      </c>
      <c r="M4773" s="199" t="s">
        <v>122</v>
      </c>
      <c r="N4773" s="201">
        <v>8.4702999999999999</v>
      </c>
      <c r="O4773" s="202" t="s">
        <v>81</v>
      </c>
      <c r="P4773" s="202"/>
      <c r="Q4773" s="203">
        <f t="shared" si="267"/>
        <v>0</v>
      </c>
      <c r="R4773" s="203">
        <f t="shared" si="268"/>
        <v>0</v>
      </c>
      <c r="S4773" s="213">
        <f>IF(M4773="nvt",0,IF(O4773&gt;0,VLOOKUP(M4773,'3-Productie normen'!A:K,VLOOKUP(O4773,'3-Productie normen'!$B$34:$C$35,2,FALSE),FALSE)))</f>
        <v>0</v>
      </c>
      <c r="T4773" s="213">
        <f t="shared" si="269"/>
        <v>0</v>
      </c>
      <c r="U4773" s="572"/>
    </row>
    <row r="4774" spans="1:21" ht="14.15" customHeight="1">
      <c r="A4774" s="231">
        <v>4774</v>
      </c>
      <c r="B4774" s="262" t="s">
        <v>99</v>
      </c>
      <c r="C4774" s="208" t="s">
        <v>4034</v>
      </c>
      <c r="D4774" s="208" t="s">
        <v>3487</v>
      </c>
      <c r="E4774" s="208" t="s">
        <v>4048</v>
      </c>
      <c r="F4774" s="208" t="s">
        <v>176</v>
      </c>
      <c r="G4774" s="208" t="s">
        <v>177</v>
      </c>
      <c r="H4774" s="208" t="s">
        <v>4286</v>
      </c>
      <c r="I4774" s="200" t="s">
        <v>123</v>
      </c>
      <c r="J4774" s="208" t="s">
        <v>179</v>
      </c>
      <c r="K4774" s="208" t="s">
        <v>179</v>
      </c>
      <c r="L4774" s="208" t="s">
        <v>261</v>
      </c>
      <c r="M4774" s="199" t="s">
        <v>122</v>
      </c>
      <c r="N4774" s="201">
        <v>34.223199999999999</v>
      </c>
      <c r="O4774" s="202" t="s">
        <v>81</v>
      </c>
      <c r="P4774" s="202"/>
      <c r="Q4774" s="203">
        <f t="shared" si="267"/>
        <v>0</v>
      </c>
      <c r="R4774" s="203">
        <f t="shared" si="268"/>
        <v>0</v>
      </c>
      <c r="S4774" s="213">
        <f>IF(M4774="nvt",0,IF(O4774&gt;0,VLOOKUP(M4774,'3-Productie normen'!A:K,VLOOKUP(O4774,'3-Productie normen'!$B$34:$C$35,2,FALSE),FALSE)))</f>
        <v>0</v>
      </c>
      <c r="T4774" s="213">
        <f t="shared" si="269"/>
        <v>0</v>
      </c>
      <c r="U4774" s="572"/>
    </row>
    <row r="4775" spans="1:21" ht="14.15" customHeight="1">
      <c r="A4775" s="231">
        <v>4775</v>
      </c>
      <c r="B4775" s="262" t="s">
        <v>99</v>
      </c>
      <c r="C4775" s="208" t="s">
        <v>4034</v>
      </c>
      <c r="D4775" s="208" t="s">
        <v>3487</v>
      </c>
      <c r="E4775" s="208" t="s">
        <v>4048</v>
      </c>
      <c r="F4775" s="208" t="s">
        <v>176</v>
      </c>
      <c r="G4775" s="208" t="s">
        <v>177</v>
      </c>
      <c r="H4775" s="208" t="s">
        <v>4287</v>
      </c>
      <c r="I4775" s="200" t="s">
        <v>123</v>
      </c>
      <c r="J4775" s="208" t="s">
        <v>179</v>
      </c>
      <c r="K4775" s="208" t="s">
        <v>179</v>
      </c>
      <c r="L4775" s="208" t="s">
        <v>261</v>
      </c>
      <c r="M4775" s="199" t="s">
        <v>122</v>
      </c>
      <c r="N4775" s="201">
        <v>26.183200000000003</v>
      </c>
      <c r="O4775" s="202" t="s">
        <v>81</v>
      </c>
      <c r="P4775" s="202"/>
      <c r="Q4775" s="203">
        <f t="shared" si="267"/>
        <v>0</v>
      </c>
      <c r="R4775" s="203">
        <f t="shared" si="268"/>
        <v>0</v>
      </c>
      <c r="S4775" s="213">
        <f>IF(M4775="nvt",0,IF(O4775&gt;0,VLOOKUP(M4775,'3-Productie normen'!A:K,VLOOKUP(O4775,'3-Productie normen'!$B$34:$C$35,2,FALSE),FALSE)))</f>
        <v>0</v>
      </c>
      <c r="T4775" s="213">
        <f t="shared" si="269"/>
        <v>0</v>
      </c>
      <c r="U4775" s="572"/>
    </row>
    <row r="4776" spans="1:21" ht="14.15" customHeight="1">
      <c r="A4776" s="231">
        <v>4776</v>
      </c>
      <c r="B4776" s="262" t="s">
        <v>99</v>
      </c>
      <c r="C4776" s="208" t="s">
        <v>4034</v>
      </c>
      <c r="D4776" s="208" t="s">
        <v>3487</v>
      </c>
      <c r="E4776" s="208" t="s">
        <v>4048</v>
      </c>
      <c r="F4776" s="208" t="s">
        <v>176</v>
      </c>
      <c r="G4776" s="208" t="s">
        <v>177</v>
      </c>
      <c r="H4776" s="208" t="s">
        <v>4288</v>
      </c>
      <c r="I4776" s="200" t="s">
        <v>123</v>
      </c>
      <c r="J4776" s="208" t="s">
        <v>255</v>
      </c>
      <c r="K4776" s="208" t="s">
        <v>1185</v>
      </c>
      <c r="L4776" s="208" t="s">
        <v>261</v>
      </c>
      <c r="M4776" s="199" t="s">
        <v>122</v>
      </c>
      <c r="N4776" s="201">
        <v>16.664999999999999</v>
      </c>
      <c r="O4776" s="202" t="s">
        <v>81</v>
      </c>
      <c r="P4776" s="202"/>
      <c r="Q4776" s="203">
        <f t="shared" si="267"/>
        <v>0</v>
      </c>
      <c r="R4776" s="203">
        <f t="shared" si="268"/>
        <v>0</v>
      </c>
      <c r="S4776" s="213">
        <f>IF(M4776="nvt",0,IF(O4776&gt;0,VLOOKUP(M4776,'3-Productie normen'!A:K,VLOOKUP(O4776,'3-Productie normen'!$B$34:$C$35,2,FALSE),FALSE)))</f>
        <v>0</v>
      </c>
      <c r="T4776" s="213">
        <f t="shared" si="269"/>
        <v>0</v>
      </c>
      <c r="U4776" s="572"/>
    </row>
    <row r="4777" spans="1:21" ht="14.15" customHeight="1">
      <c r="A4777" s="232">
        <v>4777</v>
      </c>
      <c r="B4777" s="262" t="s">
        <v>99</v>
      </c>
      <c r="C4777" s="208" t="s">
        <v>4034</v>
      </c>
      <c r="D4777" s="208" t="s">
        <v>3487</v>
      </c>
      <c r="E4777" s="208" t="s">
        <v>4048</v>
      </c>
      <c r="F4777" s="208" t="s">
        <v>176</v>
      </c>
      <c r="G4777" s="208" t="s">
        <v>177</v>
      </c>
      <c r="H4777" s="208" t="s">
        <v>4289</v>
      </c>
      <c r="I4777" s="200" t="s">
        <v>125</v>
      </c>
      <c r="J4777" s="208" t="s">
        <v>222</v>
      </c>
      <c r="K4777" s="208" t="s">
        <v>279</v>
      </c>
      <c r="L4777" s="208" t="s">
        <v>387</v>
      </c>
      <c r="M4777" s="199" t="s">
        <v>129</v>
      </c>
      <c r="N4777" s="201">
        <v>9.6199999999999992</v>
      </c>
      <c r="O4777" s="202" t="s">
        <v>81</v>
      </c>
      <c r="P4777" s="202"/>
      <c r="Q4777" s="203">
        <f t="shared" si="267"/>
        <v>0</v>
      </c>
      <c r="R4777" s="203">
        <f t="shared" si="268"/>
        <v>0</v>
      </c>
      <c r="S4777" s="213">
        <f>IF(M4777="nvt",0,IF(O4777&gt;0,VLOOKUP(M4777,'3-Productie normen'!A:K,VLOOKUP(O4777,'3-Productie normen'!$B$34:$C$35,2,FALSE),FALSE)))</f>
        <v>0</v>
      </c>
      <c r="T4777" s="213">
        <f t="shared" si="269"/>
        <v>0</v>
      </c>
      <c r="U4777" s="572"/>
    </row>
    <row r="4778" spans="1:21" ht="14.15" customHeight="1">
      <c r="A4778" s="231">
        <v>4778</v>
      </c>
      <c r="B4778" s="262" t="s">
        <v>99</v>
      </c>
      <c r="C4778" s="208" t="s">
        <v>4034</v>
      </c>
      <c r="D4778" s="208" t="s">
        <v>3487</v>
      </c>
      <c r="E4778" s="208" t="s">
        <v>4048</v>
      </c>
      <c r="F4778" s="208" t="s">
        <v>176</v>
      </c>
      <c r="G4778" s="208" t="s">
        <v>177</v>
      </c>
      <c r="H4778" s="208" t="s">
        <v>4290</v>
      </c>
      <c r="I4778" s="207" t="s">
        <v>130</v>
      </c>
      <c r="J4778" s="208" t="s">
        <v>209</v>
      </c>
      <c r="K4778" s="208" t="s">
        <v>220</v>
      </c>
      <c r="L4778" s="208" t="s">
        <v>387</v>
      </c>
      <c r="M4778" s="199" t="s">
        <v>129</v>
      </c>
      <c r="N4778" s="201">
        <v>12.285</v>
      </c>
      <c r="O4778" s="202" t="s">
        <v>81</v>
      </c>
      <c r="P4778" s="202"/>
      <c r="Q4778" s="203">
        <f t="shared" si="267"/>
        <v>0</v>
      </c>
      <c r="R4778" s="203">
        <f t="shared" si="268"/>
        <v>0</v>
      </c>
      <c r="S4778" s="213">
        <f>IF(M4778="nvt",0,IF(O4778&gt;0,VLOOKUP(M4778,'3-Productie normen'!A:K,VLOOKUP(O4778,'3-Productie normen'!$B$34:$C$35,2,FALSE),FALSE)))</f>
        <v>0</v>
      </c>
      <c r="T4778" s="213">
        <f t="shared" si="269"/>
        <v>0</v>
      </c>
      <c r="U4778" s="572"/>
    </row>
    <row r="4779" spans="1:21" ht="14.15" customHeight="1">
      <c r="A4779" s="231">
        <v>4779</v>
      </c>
      <c r="B4779" s="262" t="s">
        <v>99</v>
      </c>
      <c r="C4779" s="208" t="s">
        <v>4034</v>
      </c>
      <c r="D4779" s="208" t="s">
        <v>3487</v>
      </c>
      <c r="E4779" s="208" t="s">
        <v>4048</v>
      </c>
      <c r="F4779" s="208" t="s">
        <v>176</v>
      </c>
      <c r="G4779" s="208" t="s">
        <v>177</v>
      </c>
      <c r="H4779" s="208" t="s">
        <v>4291</v>
      </c>
      <c r="I4779" s="200" t="s">
        <v>143</v>
      </c>
      <c r="J4779" s="208" t="s">
        <v>255</v>
      </c>
      <c r="K4779" s="208" t="s">
        <v>256</v>
      </c>
      <c r="L4779" s="208" t="s">
        <v>387</v>
      </c>
      <c r="M4779" s="208" t="s">
        <v>143</v>
      </c>
      <c r="N4779" s="201">
        <v>2.21</v>
      </c>
      <c r="O4779" s="202"/>
      <c r="P4779" s="202"/>
      <c r="Q4779" s="203">
        <f t="shared" si="267"/>
        <v>0</v>
      </c>
      <c r="R4779" s="203">
        <f t="shared" si="268"/>
        <v>0</v>
      </c>
      <c r="S4779" s="213">
        <f>IF(M4779="nvt",0,IF(O4779&gt;0,VLOOKUP(M4779,'3-Productie normen'!A:K,VLOOKUP(O4779,'3-Productie normen'!$B$34:$C$35,2,FALSE),FALSE)))</f>
        <v>0</v>
      </c>
      <c r="T4779" s="213">
        <f t="shared" si="269"/>
        <v>0</v>
      </c>
      <c r="U4779" s="572"/>
    </row>
    <row r="4780" spans="1:21" ht="14.15" customHeight="1">
      <c r="A4780" s="231">
        <v>4780</v>
      </c>
      <c r="B4780" s="262" t="s">
        <v>99</v>
      </c>
      <c r="C4780" s="208" t="s">
        <v>4034</v>
      </c>
      <c r="D4780" s="208" t="s">
        <v>3487</v>
      </c>
      <c r="E4780" s="208" t="s">
        <v>4048</v>
      </c>
      <c r="F4780" s="208" t="s">
        <v>176</v>
      </c>
      <c r="G4780" s="208" t="s">
        <v>177</v>
      </c>
      <c r="H4780" s="208" t="s">
        <v>4292</v>
      </c>
      <c r="I4780" s="200" t="s">
        <v>143</v>
      </c>
      <c r="J4780" s="208" t="s">
        <v>255</v>
      </c>
      <c r="K4780" s="208" t="s">
        <v>256</v>
      </c>
      <c r="L4780" s="208" t="s">
        <v>387</v>
      </c>
      <c r="M4780" s="208" t="s">
        <v>143</v>
      </c>
      <c r="N4780" s="201">
        <v>2.04</v>
      </c>
      <c r="O4780" s="202"/>
      <c r="P4780" s="202"/>
      <c r="Q4780" s="203">
        <f t="shared" si="267"/>
        <v>0</v>
      </c>
      <c r="R4780" s="203">
        <f t="shared" si="268"/>
        <v>0</v>
      </c>
      <c r="S4780" s="213">
        <f>IF(M4780="nvt",0,IF(O4780&gt;0,VLOOKUP(M4780,'3-Productie normen'!A:K,VLOOKUP(O4780,'3-Productie normen'!$B$34:$C$35,2,FALSE),FALSE)))</f>
        <v>0</v>
      </c>
      <c r="T4780" s="213">
        <f t="shared" si="269"/>
        <v>0</v>
      </c>
      <c r="U4780" s="572"/>
    </row>
    <row r="4781" spans="1:21" ht="14.15" customHeight="1">
      <c r="A4781" s="231">
        <v>4781</v>
      </c>
      <c r="B4781" s="262" t="s">
        <v>99</v>
      </c>
      <c r="C4781" s="208" t="s">
        <v>4034</v>
      </c>
      <c r="D4781" s="208" t="s">
        <v>3487</v>
      </c>
      <c r="E4781" s="208" t="s">
        <v>4048</v>
      </c>
      <c r="F4781" s="208" t="s">
        <v>176</v>
      </c>
      <c r="G4781" s="208" t="s">
        <v>177</v>
      </c>
      <c r="H4781" s="208" t="s">
        <v>4293</v>
      </c>
      <c r="I4781" s="200" t="s">
        <v>123</v>
      </c>
      <c r="J4781" s="208" t="s">
        <v>179</v>
      </c>
      <c r="K4781" s="208" t="s">
        <v>179</v>
      </c>
      <c r="L4781" s="208" t="s">
        <v>261</v>
      </c>
      <c r="M4781" s="199" t="s">
        <v>122</v>
      </c>
      <c r="N4781" s="201">
        <v>22.42</v>
      </c>
      <c r="O4781" s="202" t="s">
        <v>81</v>
      </c>
      <c r="P4781" s="202"/>
      <c r="Q4781" s="203">
        <f t="shared" si="267"/>
        <v>0</v>
      </c>
      <c r="R4781" s="203">
        <f t="shared" si="268"/>
        <v>0</v>
      </c>
      <c r="S4781" s="213">
        <f>IF(M4781="nvt",0,IF(O4781&gt;0,VLOOKUP(M4781,'3-Productie normen'!A:K,VLOOKUP(O4781,'3-Productie normen'!$B$34:$C$35,2,FALSE),FALSE)))</f>
        <v>0</v>
      </c>
      <c r="T4781" s="213">
        <f t="shared" si="269"/>
        <v>0</v>
      </c>
      <c r="U4781" s="572"/>
    </row>
    <row r="4782" spans="1:21" ht="14.15" customHeight="1">
      <c r="A4782" s="231">
        <v>4782</v>
      </c>
      <c r="B4782" s="262" t="s">
        <v>99</v>
      </c>
      <c r="C4782" s="208" t="s">
        <v>4034</v>
      </c>
      <c r="D4782" s="208" t="s">
        <v>3487</v>
      </c>
      <c r="E4782" s="208" t="s">
        <v>4048</v>
      </c>
      <c r="F4782" s="208" t="s">
        <v>176</v>
      </c>
      <c r="G4782" s="208" t="s">
        <v>177</v>
      </c>
      <c r="H4782" s="208" t="s">
        <v>4294</v>
      </c>
      <c r="I4782" s="200" t="s">
        <v>123</v>
      </c>
      <c r="J4782" s="208" t="s">
        <v>179</v>
      </c>
      <c r="K4782" s="208" t="s">
        <v>179</v>
      </c>
      <c r="L4782" s="208" t="s">
        <v>261</v>
      </c>
      <c r="M4782" s="199" t="s">
        <v>122</v>
      </c>
      <c r="N4782" s="201">
        <v>22.42</v>
      </c>
      <c r="O4782" s="202" t="s">
        <v>81</v>
      </c>
      <c r="P4782" s="202"/>
      <c r="Q4782" s="203">
        <f t="shared" si="267"/>
        <v>0</v>
      </c>
      <c r="R4782" s="203">
        <f t="shared" si="268"/>
        <v>0</v>
      </c>
      <c r="S4782" s="213">
        <f>IF(M4782="nvt",0,IF(O4782&gt;0,VLOOKUP(M4782,'3-Productie normen'!A:K,VLOOKUP(O4782,'3-Productie normen'!$B$34:$C$35,2,FALSE),FALSE)))</f>
        <v>0</v>
      </c>
      <c r="T4782" s="213">
        <f t="shared" si="269"/>
        <v>0</v>
      </c>
      <c r="U4782" s="572"/>
    </row>
    <row r="4783" spans="1:21" ht="14.15" customHeight="1">
      <c r="A4783" s="231">
        <v>4783</v>
      </c>
      <c r="B4783" s="262" t="s">
        <v>99</v>
      </c>
      <c r="C4783" s="208" t="s">
        <v>4034</v>
      </c>
      <c r="D4783" s="208" t="s">
        <v>3487</v>
      </c>
      <c r="E4783" s="208" t="s">
        <v>4048</v>
      </c>
      <c r="F4783" s="208" t="s">
        <v>176</v>
      </c>
      <c r="G4783" s="208" t="s">
        <v>177</v>
      </c>
      <c r="H4783" s="208" t="s">
        <v>4295</v>
      </c>
      <c r="I4783" s="200" t="s">
        <v>125</v>
      </c>
      <c r="J4783" s="208" t="s">
        <v>222</v>
      </c>
      <c r="K4783" s="208" t="s">
        <v>223</v>
      </c>
      <c r="L4783" s="208" t="s">
        <v>387</v>
      </c>
      <c r="M4783" s="199" t="s">
        <v>129</v>
      </c>
      <c r="N4783" s="201">
        <v>7.29</v>
      </c>
      <c r="O4783" s="202" t="s">
        <v>81</v>
      </c>
      <c r="P4783" s="202"/>
      <c r="Q4783" s="203">
        <f t="shared" si="267"/>
        <v>0</v>
      </c>
      <c r="R4783" s="203">
        <f t="shared" si="268"/>
        <v>0</v>
      </c>
      <c r="S4783" s="213">
        <f>IF(M4783="nvt",0,IF(O4783&gt;0,VLOOKUP(M4783,'3-Productie normen'!A:K,VLOOKUP(O4783,'3-Productie normen'!$B$34:$C$35,2,FALSE),FALSE)))</f>
        <v>0</v>
      </c>
      <c r="T4783" s="213">
        <f t="shared" si="269"/>
        <v>0</v>
      </c>
      <c r="U4783" s="572"/>
    </row>
    <row r="4784" spans="1:21" ht="14.15" customHeight="1">
      <c r="A4784" s="231">
        <v>4784</v>
      </c>
      <c r="B4784" s="262" t="s">
        <v>99</v>
      </c>
      <c r="C4784" s="208" t="s">
        <v>4034</v>
      </c>
      <c r="D4784" s="208" t="s">
        <v>3487</v>
      </c>
      <c r="E4784" s="208" t="s">
        <v>4048</v>
      </c>
      <c r="F4784" s="208" t="s">
        <v>176</v>
      </c>
      <c r="G4784" s="208" t="s">
        <v>177</v>
      </c>
      <c r="H4784" s="208" t="s">
        <v>4296</v>
      </c>
      <c r="I4784" s="200" t="s">
        <v>125</v>
      </c>
      <c r="J4784" s="208" t="s">
        <v>222</v>
      </c>
      <c r="K4784" s="208" t="s">
        <v>279</v>
      </c>
      <c r="L4784" s="208" t="s">
        <v>387</v>
      </c>
      <c r="M4784" s="199" t="s">
        <v>129</v>
      </c>
      <c r="N4784" s="201">
        <v>3.15</v>
      </c>
      <c r="O4784" s="202" t="s">
        <v>81</v>
      </c>
      <c r="P4784" s="202"/>
      <c r="Q4784" s="203">
        <f t="shared" si="267"/>
        <v>0</v>
      </c>
      <c r="R4784" s="203">
        <f t="shared" si="268"/>
        <v>0</v>
      </c>
      <c r="S4784" s="213">
        <f>IF(M4784="nvt",0,IF(O4784&gt;0,VLOOKUP(M4784,'3-Productie normen'!A:K,VLOOKUP(O4784,'3-Productie normen'!$B$34:$C$35,2,FALSE),FALSE)))</f>
        <v>0</v>
      </c>
      <c r="T4784" s="213">
        <f t="shared" si="269"/>
        <v>0</v>
      </c>
      <c r="U4784" s="572"/>
    </row>
    <row r="4785" spans="1:21" ht="14.15" customHeight="1">
      <c r="A4785" s="232">
        <v>4785</v>
      </c>
      <c r="B4785" s="262" t="s">
        <v>99</v>
      </c>
      <c r="C4785" s="208" t="s">
        <v>4034</v>
      </c>
      <c r="D4785" s="208" t="s">
        <v>3487</v>
      </c>
      <c r="E4785" s="208" t="s">
        <v>4048</v>
      </c>
      <c r="F4785" s="208" t="s">
        <v>176</v>
      </c>
      <c r="G4785" s="208" t="s">
        <v>177</v>
      </c>
      <c r="H4785" s="208" t="s">
        <v>4297</v>
      </c>
      <c r="I4785" s="200" t="s">
        <v>123</v>
      </c>
      <c r="J4785" s="208" t="s">
        <v>179</v>
      </c>
      <c r="K4785" s="208" t="s">
        <v>179</v>
      </c>
      <c r="L4785" s="208" t="s">
        <v>1478</v>
      </c>
      <c r="M4785" s="199" t="s">
        <v>122</v>
      </c>
      <c r="N4785" s="201">
        <v>22.42</v>
      </c>
      <c r="O4785" s="202" t="s">
        <v>81</v>
      </c>
      <c r="P4785" s="202"/>
      <c r="Q4785" s="203">
        <f t="shared" si="267"/>
        <v>0</v>
      </c>
      <c r="R4785" s="203">
        <f t="shared" si="268"/>
        <v>0</v>
      </c>
      <c r="S4785" s="213">
        <f>IF(M4785="nvt",0,IF(O4785&gt;0,VLOOKUP(M4785,'3-Productie normen'!A:K,VLOOKUP(O4785,'3-Productie normen'!$B$34:$C$35,2,FALSE),FALSE)))</f>
        <v>0</v>
      </c>
      <c r="T4785" s="213">
        <f t="shared" si="269"/>
        <v>0</v>
      </c>
      <c r="U4785" s="572"/>
    </row>
    <row r="4786" spans="1:21" ht="14.15" customHeight="1">
      <c r="A4786" s="231">
        <v>4786</v>
      </c>
      <c r="B4786" s="262" t="s">
        <v>99</v>
      </c>
      <c r="C4786" s="208" t="s">
        <v>4034</v>
      </c>
      <c r="D4786" s="208" t="s">
        <v>3487</v>
      </c>
      <c r="E4786" s="208" t="s">
        <v>4048</v>
      </c>
      <c r="F4786" s="208" t="s">
        <v>176</v>
      </c>
      <c r="G4786" s="208" t="s">
        <v>177</v>
      </c>
      <c r="H4786" s="208" t="s">
        <v>4298</v>
      </c>
      <c r="I4786" s="200" t="s">
        <v>123</v>
      </c>
      <c r="J4786" s="208" t="s">
        <v>179</v>
      </c>
      <c r="K4786" s="208" t="s">
        <v>179</v>
      </c>
      <c r="L4786" s="208" t="s">
        <v>1478</v>
      </c>
      <c r="M4786" s="199" t="s">
        <v>122</v>
      </c>
      <c r="N4786" s="201">
        <v>31.86</v>
      </c>
      <c r="O4786" s="202" t="s">
        <v>81</v>
      </c>
      <c r="P4786" s="202"/>
      <c r="Q4786" s="203">
        <f t="shared" si="267"/>
        <v>0</v>
      </c>
      <c r="R4786" s="203">
        <f t="shared" si="268"/>
        <v>0</v>
      </c>
      <c r="S4786" s="213">
        <f>IF(M4786="nvt",0,IF(O4786&gt;0,VLOOKUP(M4786,'3-Productie normen'!A:K,VLOOKUP(O4786,'3-Productie normen'!$B$34:$C$35,2,FALSE),FALSE)))</f>
        <v>0</v>
      </c>
      <c r="T4786" s="213">
        <f t="shared" si="269"/>
        <v>0</v>
      </c>
      <c r="U4786" s="572"/>
    </row>
    <row r="4787" spans="1:21" ht="14.15" customHeight="1">
      <c r="A4787" s="231">
        <v>4787</v>
      </c>
      <c r="B4787" s="262" t="s">
        <v>99</v>
      </c>
      <c r="C4787" s="208" t="s">
        <v>4034</v>
      </c>
      <c r="D4787" s="208" t="s">
        <v>3487</v>
      </c>
      <c r="E4787" s="208" t="s">
        <v>4048</v>
      </c>
      <c r="F4787" s="208" t="s">
        <v>176</v>
      </c>
      <c r="G4787" s="208" t="s">
        <v>177</v>
      </c>
      <c r="H4787" s="208" t="s">
        <v>4299</v>
      </c>
      <c r="I4787" s="200" t="s">
        <v>123</v>
      </c>
      <c r="J4787" s="208" t="s">
        <v>179</v>
      </c>
      <c r="K4787" s="208" t="s">
        <v>179</v>
      </c>
      <c r="L4787" s="208" t="s">
        <v>1478</v>
      </c>
      <c r="M4787" s="199" t="s">
        <v>122</v>
      </c>
      <c r="N4787" s="201">
        <v>30.09</v>
      </c>
      <c r="O4787" s="202" t="s">
        <v>81</v>
      </c>
      <c r="P4787" s="202"/>
      <c r="Q4787" s="203">
        <f t="shared" si="267"/>
        <v>0</v>
      </c>
      <c r="R4787" s="203">
        <f t="shared" si="268"/>
        <v>0</v>
      </c>
      <c r="S4787" s="213">
        <f>IF(M4787="nvt",0,IF(O4787&gt;0,VLOOKUP(M4787,'3-Productie normen'!A:K,VLOOKUP(O4787,'3-Productie normen'!$B$34:$C$35,2,FALSE),FALSE)))</f>
        <v>0</v>
      </c>
      <c r="T4787" s="213">
        <f t="shared" si="269"/>
        <v>0</v>
      </c>
      <c r="U4787" s="572"/>
    </row>
    <row r="4788" spans="1:21" ht="14.15" customHeight="1">
      <c r="A4788" s="231">
        <v>4788</v>
      </c>
      <c r="B4788" s="262" t="s">
        <v>99</v>
      </c>
      <c r="C4788" s="208" t="s">
        <v>4034</v>
      </c>
      <c r="D4788" s="208" t="s">
        <v>3487</v>
      </c>
      <c r="E4788" s="208" t="s">
        <v>4048</v>
      </c>
      <c r="F4788" s="208" t="s">
        <v>176</v>
      </c>
      <c r="G4788" s="208" t="s">
        <v>177</v>
      </c>
      <c r="H4788" s="208" t="s">
        <v>4300</v>
      </c>
      <c r="I4788" s="200" t="s">
        <v>123</v>
      </c>
      <c r="J4788" s="208" t="s">
        <v>179</v>
      </c>
      <c r="K4788" s="208" t="s">
        <v>179</v>
      </c>
      <c r="L4788" s="208" t="s">
        <v>1478</v>
      </c>
      <c r="M4788" s="199" t="s">
        <v>122</v>
      </c>
      <c r="N4788" s="201">
        <v>14.16</v>
      </c>
      <c r="O4788" s="202" t="s">
        <v>81</v>
      </c>
      <c r="P4788" s="202"/>
      <c r="Q4788" s="203">
        <f t="shared" si="267"/>
        <v>0</v>
      </c>
      <c r="R4788" s="203">
        <f t="shared" si="268"/>
        <v>0</v>
      </c>
      <c r="S4788" s="213">
        <f>IF(M4788="nvt",0,IF(O4788&gt;0,VLOOKUP(M4788,'3-Productie normen'!A:K,VLOOKUP(O4788,'3-Productie normen'!$B$34:$C$35,2,FALSE),FALSE)))</f>
        <v>0</v>
      </c>
      <c r="T4788" s="213">
        <f t="shared" si="269"/>
        <v>0</v>
      </c>
      <c r="U4788" s="572"/>
    </row>
    <row r="4789" spans="1:21" ht="14.15" customHeight="1">
      <c r="A4789" s="231">
        <v>4789</v>
      </c>
      <c r="B4789" s="262" t="s">
        <v>99</v>
      </c>
      <c r="C4789" s="208" t="s">
        <v>4034</v>
      </c>
      <c r="D4789" s="208" t="s">
        <v>3487</v>
      </c>
      <c r="E4789" s="208" t="s">
        <v>4048</v>
      </c>
      <c r="F4789" s="208" t="s">
        <v>176</v>
      </c>
      <c r="G4789" s="208" t="s">
        <v>177</v>
      </c>
      <c r="H4789" s="208" t="s">
        <v>4301</v>
      </c>
      <c r="I4789" s="207" t="s">
        <v>123</v>
      </c>
      <c r="J4789" s="208" t="s">
        <v>179</v>
      </c>
      <c r="K4789" s="208" t="s">
        <v>187</v>
      </c>
      <c r="L4789" s="208" t="s">
        <v>1478</v>
      </c>
      <c r="M4789" s="199" t="s">
        <v>141</v>
      </c>
      <c r="N4789" s="201">
        <v>49.854999999999997</v>
      </c>
      <c r="O4789" s="202" t="s">
        <v>81</v>
      </c>
      <c r="P4789" s="202"/>
      <c r="Q4789" s="203">
        <f t="shared" si="267"/>
        <v>0</v>
      </c>
      <c r="R4789" s="203">
        <f t="shared" si="268"/>
        <v>0</v>
      </c>
      <c r="S4789" s="213">
        <f>IF(M4789="nvt",0,IF(O4789&gt;0,VLOOKUP(M4789,'3-Productie normen'!A:K,VLOOKUP(O4789,'3-Productie normen'!$B$34:$C$35,2,FALSE),FALSE)))</f>
        <v>0</v>
      </c>
      <c r="T4789" s="213">
        <f t="shared" si="269"/>
        <v>0</v>
      </c>
      <c r="U4789" s="572"/>
    </row>
    <row r="4790" spans="1:21" ht="14.15" customHeight="1">
      <c r="A4790" s="231">
        <v>4790</v>
      </c>
      <c r="B4790" s="262" t="s">
        <v>99</v>
      </c>
      <c r="C4790" s="208" t="s">
        <v>4034</v>
      </c>
      <c r="D4790" s="208" t="s">
        <v>3487</v>
      </c>
      <c r="E4790" s="208" t="s">
        <v>4048</v>
      </c>
      <c r="F4790" s="208" t="s">
        <v>176</v>
      </c>
      <c r="G4790" s="208" t="s">
        <v>177</v>
      </c>
      <c r="H4790" s="208" t="s">
        <v>4302</v>
      </c>
      <c r="I4790" s="207" t="s">
        <v>123</v>
      </c>
      <c r="J4790" s="208" t="s">
        <v>179</v>
      </c>
      <c r="K4790" s="208" t="s">
        <v>187</v>
      </c>
      <c r="L4790" s="208" t="s">
        <v>180</v>
      </c>
      <c r="M4790" s="199" t="s">
        <v>141</v>
      </c>
      <c r="N4790" s="201">
        <v>45.1</v>
      </c>
      <c r="O4790" s="202" t="s">
        <v>81</v>
      </c>
      <c r="P4790" s="202"/>
      <c r="Q4790" s="203">
        <f t="shared" si="267"/>
        <v>0</v>
      </c>
      <c r="R4790" s="203">
        <f t="shared" si="268"/>
        <v>0</v>
      </c>
      <c r="S4790" s="213">
        <f>IF(M4790="nvt",0,IF(O4790&gt;0,VLOOKUP(M4790,'3-Productie normen'!A:K,VLOOKUP(O4790,'3-Productie normen'!$B$34:$C$35,2,FALSE),FALSE)))</f>
        <v>0</v>
      </c>
      <c r="T4790" s="213">
        <f t="shared" si="269"/>
        <v>0</v>
      </c>
      <c r="U4790" s="572"/>
    </row>
    <row r="4791" spans="1:21" ht="14.15" customHeight="1">
      <c r="A4791" s="231">
        <v>4791</v>
      </c>
      <c r="B4791" s="262" t="s">
        <v>99</v>
      </c>
      <c r="C4791" s="208" t="s">
        <v>4034</v>
      </c>
      <c r="D4791" s="208" t="s">
        <v>3487</v>
      </c>
      <c r="E4791" s="208" t="s">
        <v>4048</v>
      </c>
      <c r="F4791" s="208" t="s">
        <v>176</v>
      </c>
      <c r="G4791" s="208" t="s">
        <v>177</v>
      </c>
      <c r="H4791" s="208" t="s">
        <v>4303</v>
      </c>
      <c r="I4791" s="200" t="s">
        <v>136</v>
      </c>
      <c r="J4791" s="208" t="s">
        <v>179</v>
      </c>
      <c r="K4791" s="208" t="s">
        <v>265</v>
      </c>
      <c r="L4791" s="208" t="s">
        <v>180</v>
      </c>
      <c r="M4791" s="208" t="s">
        <v>135</v>
      </c>
      <c r="N4791" s="201">
        <v>5.8797000000000006</v>
      </c>
      <c r="O4791" s="202" t="s">
        <v>81</v>
      </c>
      <c r="P4791" s="202"/>
      <c r="Q4791" s="203">
        <f t="shared" si="267"/>
        <v>0</v>
      </c>
      <c r="R4791" s="203">
        <f t="shared" si="268"/>
        <v>0</v>
      </c>
      <c r="S4791" s="213">
        <f>IF(M4791="nvt",0,IF(O4791&gt;0,VLOOKUP(M4791,'3-Productie normen'!A:K,VLOOKUP(O4791,'3-Productie normen'!$B$34:$C$35,2,FALSE),FALSE)))</f>
        <v>0</v>
      </c>
      <c r="T4791" s="213">
        <f t="shared" si="269"/>
        <v>0</v>
      </c>
      <c r="U4791" s="572"/>
    </row>
    <row r="4792" spans="1:21" ht="14.15" customHeight="1">
      <c r="A4792" s="231">
        <v>4792</v>
      </c>
      <c r="B4792" s="262" t="s">
        <v>99</v>
      </c>
      <c r="C4792" s="208" t="s">
        <v>4034</v>
      </c>
      <c r="D4792" s="208" t="s">
        <v>3487</v>
      </c>
      <c r="E4792" s="208" t="s">
        <v>4048</v>
      </c>
      <c r="F4792" s="208" t="s">
        <v>176</v>
      </c>
      <c r="G4792" s="208" t="s">
        <v>177</v>
      </c>
      <c r="H4792" s="208" t="s">
        <v>4304</v>
      </c>
      <c r="I4792" s="200" t="s">
        <v>123</v>
      </c>
      <c r="J4792" s="208" t="s">
        <v>179</v>
      </c>
      <c r="K4792" s="208" t="s">
        <v>265</v>
      </c>
      <c r="L4792" s="208" t="s">
        <v>1478</v>
      </c>
      <c r="M4792" s="199" t="s">
        <v>122</v>
      </c>
      <c r="N4792" s="201">
        <v>53.734700000000004</v>
      </c>
      <c r="O4792" s="202" t="s">
        <v>81</v>
      </c>
      <c r="P4792" s="202"/>
      <c r="Q4792" s="203">
        <f t="shared" si="267"/>
        <v>0</v>
      </c>
      <c r="R4792" s="203">
        <f t="shared" si="268"/>
        <v>0</v>
      </c>
      <c r="S4792" s="213">
        <f>IF(M4792="nvt",0,IF(O4792&gt;0,VLOOKUP(M4792,'3-Productie normen'!A:K,VLOOKUP(O4792,'3-Productie normen'!$B$34:$C$35,2,FALSE),FALSE)))</f>
        <v>0</v>
      </c>
      <c r="T4792" s="213">
        <f t="shared" si="269"/>
        <v>0</v>
      </c>
      <c r="U4792" s="572"/>
    </row>
    <row r="4793" spans="1:21" ht="14.15" customHeight="1">
      <c r="A4793" s="232">
        <v>4793</v>
      </c>
      <c r="B4793" s="262" t="s">
        <v>99</v>
      </c>
      <c r="C4793" s="208" t="s">
        <v>4034</v>
      </c>
      <c r="D4793" s="208" t="s">
        <v>3487</v>
      </c>
      <c r="E4793" s="208" t="s">
        <v>4048</v>
      </c>
      <c r="F4793" s="208" t="s">
        <v>176</v>
      </c>
      <c r="G4793" s="208" t="s">
        <v>177</v>
      </c>
      <c r="H4793" s="208" t="s">
        <v>4305</v>
      </c>
      <c r="I4793" s="200" t="s">
        <v>123</v>
      </c>
      <c r="J4793" s="208" t="s">
        <v>179</v>
      </c>
      <c r="K4793" s="208" t="s">
        <v>179</v>
      </c>
      <c r="L4793" s="208" t="s">
        <v>1478</v>
      </c>
      <c r="M4793" s="199" t="s">
        <v>122</v>
      </c>
      <c r="N4793" s="201">
        <v>11.7</v>
      </c>
      <c r="O4793" s="202" t="s">
        <v>81</v>
      </c>
      <c r="P4793" s="202"/>
      <c r="Q4793" s="203">
        <f t="shared" si="267"/>
        <v>0</v>
      </c>
      <c r="R4793" s="203">
        <f t="shared" si="268"/>
        <v>0</v>
      </c>
      <c r="S4793" s="213">
        <f>IF(M4793="nvt",0,IF(O4793&gt;0,VLOOKUP(M4793,'3-Productie normen'!A:K,VLOOKUP(O4793,'3-Productie normen'!$B$34:$C$35,2,FALSE),FALSE)))</f>
        <v>0</v>
      </c>
      <c r="T4793" s="213">
        <f t="shared" si="269"/>
        <v>0</v>
      </c>
      <c r="U4793" s="572"/>
    </row>
    <row r="4794" spans="1:21" ht="14.15" customHeight="1">
      <c r="A4794" s="231">
        <v>4794</v>
      </c>
      <c r="B4794" s="262" t="s">
        <v>99</v>
      </c>
      <c r="C4794" s="208" t="s">
        <v>4034</v>
      </c>
      <c r="D4794" s="208" t="s">
        <v>3487</v>
      </c>
      <c r="E4794" s="208" t="s">
        <v>4048</v>
      </c>
      <c r="F4794" s="208" t="s">
        <v>176</v>
      </c>
      <c r="G4794" s="208" t="s">
        <v>177</v>
      </c>
      <c r="H4794" s="208" t="s">
        <v>4306</v>
      </c>
      <c r="I4794" s="200" t="s">
        <v>123</v>
      </c>
      <c r="J4794" s="208" t="s">
        <v>179</v>
      </c>
      <c r="K4794" s="208" t="s">
        <v>179</v>
      </c>
      <c r="L4794" s="208" t="s">
        <v>180</v>
      </c>
      <c r="M4794" s="199" t="s">
        <v>122</v>
      </c>
      <c r="N4794" s="201">
        <v>11.7</v>
      </c>
      <c r="O4794" s="202" t="s">
        <v>81</v>
      </c>
      <c r="P4794" s="202"/>
      <c r="Q4794" s="203">
        <f t="shared" ref="Q4794:Q4857" si="270">IF(O4794="nvt",0,IF(O4794&gt;0,S4794*N4794,0))</f>
        <v>0</v>
      </c>
      <c r="R4794" s="203">
        <f t="shared" ref="R4794:R4857" si="271">IF(P4794&gt;0,T4794*N4794,0)</f>
        <v>0</v>
      </c>
      <c r="S4794" s="213">
        <f>IF(M4794="nvt",0,IF(O4794&gt;0,VLOOKUP(M4794,'3-Productie normen'!A:K,VLOOKUP(O4794,'3-Productie normen'!$B$34:$C$35,2,FALSE),FALSE)))</f>
        <v>0</v>
      </c>
      <c r="T4794" s="213">
        <f t="shared" ref="T4794:T4857" si="272">IF(P4794&gt;0,S4794*$T$8,0)</f>
        <v>0</v>
      </c>
      <c r="U4794" s="572"/>
    </row>
    <row r="4795" spans="1:21" ht="14.15" customHeight="1">
      <c r="A4795" s="231">
        <v>4795</v>
      </c>
      <c r="B4795" s="262" t="s">
        <v>99</v>
      </c>
      <c r="C4795" s="208" t="s">
        <v>4034</v>
      </c>
      <c r="D4795" s="208" t="s">
        <v>3487</v>
      </c>
      <c r="E4795" s="208" t="s">
        <v>4048</v>
      </c>
      <c r="F4795" s="208" t="s">
        <v>176</v>
      </c>
      <c r="G4795" s="208" t="s">
        <v>177</v>
      </c>
      <c r="H4795" s="208" t="s">
        <v>4307</v>
      </c>
      <c r="I4795" s="200" t="s">
        <v>123</v>
      </c>
      <c r="J4795" s="208" t="s">
        <v>179</v>
      </c>
      <c r="K4795" s="208" t="s">
        <v>246</v>
      </c>
      <c r="L4795" s="208" t="s">
        <v>180</v>
      </c>
      <c r="M4795" s="199" t="s">
        <v>122</v>
      </c>
      <c r="N4795" s="201">
        <v>17.16</v>
      </c>
      <c r="O4795" s="202" t="s">
        <v>81</v>
      </c>
      <c r="P4795" s="202"/>
      <c r="Q4795" s="203">
        <f t="shared" si="270"/>
        <v>0</v>
      </c>
      <c r="R4795" s="203">
        <f t="shared" si="271"/>
        <v>0</v>
      </c>
      <c r="S4795" s="213">
        <f>IF(M4795="nvt",0,IF(O4795&gt;0,VLOOKUP(M4795,'3-Productie normen'!A:K,VLOOKUP(O4795,'3-Productie normen'!$B$34:$C$35,2,FALSE),FALSE)))</f>
        <v>0</v>
      </c>
      <c r="T4795" s="213">
        <f t="shared" si="272"/>
        <v>0</v>
      </c>
      <c r="U4795" s="572"/>
    </row>
    <row r="4796" spans="1:21" ht="14.15" customHeight="1">
      <c r="A4796" s="231">
        <v>4796</v>
      </c>
      <c r="B4796" s="262" t="s">
        <v>99</v>
      </c>
      <c r="C4796" s="208" t="s">
        <v>4034</v>
      </c>
      <c r="D4796" s="208" t="s">
        <v>3487</v>
      </c>
      <c r="E4796" s="208" t="s">
        <v>4048</v>
      </c>
      <c r="F4796" s="208" t="s">
        <v>176</v>
      </c>
      <c r="G4796" s="208" t="s">
        <v>177</v>
      </c>
      <c r="H4796" s="208" t="s">
        <v>4308</v>
      </c>
      <c r="I4796" s="200" t="s">
        <v>143</v>
      </c>
      <c r="J4796" s="208" t="s">
        <v>379</v>
      </c>
      <c r="K4796" s="208" t="s">
        <v>380</v>
      </c>
      <c r="L4796" s="208" t="s">
        <v>180</v>
      </c>
      <c r="M4796" s="208" t="s">
        <v>143</v>
      </c>
      <c r="N4796" s="201">
        <v>7.26</v>
      </c>
      <c r="O4796" s="202"/>
      <c r="P4796" s="202"/>
      <c r="Q4796" s="203">
        <f t="shared" si="270"/>
        <v>0</v>
      </c>
      <c r="R4796" s="203">
        <f t="shared" si="271"/>
        <v>0</v>
      </c>
      <c r="S4796" s="213">
        <f>IF(M4796="nvt",0,IF(O4796&gt;0,VLOOKUP(M4796,'3-Productie normen'!A:K,VLOOKUP(O4796,'3-Productie normen'!$B$34:$C$35,2,FALSE),FALSE)))</f>
        <v>0</v>
      </c>
      <c r="T4796" s="213">
        <f t="shared" si="272"/>
        <v>0</v>
      </c>
      <c r="U4796" s="572"/>
    </row>
    <row r="4797" spans="1:21" ht="14.15" customHeight="1">
      <c r="A4797" s="231">
        <v>4797</v>
      </c>
      <c r="B4797" s="262" t="s">
        <v>99</v>
      </c>
      <c r="C4797" s="208" t="s">
        <v>4034</v>
      </c>
      <c r="D4797" s="208" t="s">
        <v>3487</v>
      </c>
      <c r="E4797" s="208" t="s">
        <v>4048</v>
      </c>
      <c r="F4797" s="208" t="s">
        <v>176</v>
      </c>
      <c r="G4797" s="208" t="s">
        <v>177</v>
      </c>
      <c r="H4797" s="208" t="s">
        <v>4309</v>
      </c>
      <c r="I4797" s="200" t="s">
        <v>125</v>
      </c>
      <c r="J4797" s="208" t="s">
        <v>222</v>
      </c>
      <c r="K4797" s="208" t="s">
        <v>279</v>
      </c>
      <c r="L4797" s="208" t="s">
        <v>180</v>
      </c>
      <c r="M4797" s="199" t="s">
        <v>129</v>
      </c>
      <c r="N4797" s="201">
        <v>3.24</v>
      </c>
      <c r="O4797" s="202" t="s">
        <v>81</v>
      </c>
      <c r="P4797" s="202"/>
      <c r="Q4797" s="203">
        <f t="shared" si="270"/>
        <v>0</v>
      </c>
      <c r="R4797" s="203">
        <f t="shared" si="271"/>
        <v>0</v>
      </c>
      <c r="S4797" s="213">
        <f>IF(M4797="nvt",0,IF(O4797&gt;0,VLOOKUP(M4797,'3-Productie normen'!A:K,VLOOKUP(O4797,'3-Productie normen'!$B$34:$C$35,2,FALSE),FALSE)))</f>
        <v>0</v>
      </c>
      <c r="T4797" s="213">
        <f t="shared" si="272"/>
        <v>0</v>
      </c>
      <c r="U4797" s="572"/>
    </row>
    <row r="4798" spans="1:21" ht="14.15" customHeight="1">
      <c r="A4798" s="231">
        <v>4798</v>
      </c>
      <c r="B4798" s="262" t="s">
        <v>99</v>
      </c>
      <c r="C4798" s="208" t="s">
        <v>4034</v>
      </c>
      <c r="D4798" s="208" t="s">
        <v>3487</v>
      </c>
      <c r="E4798" s="208" t="s">
        <v>4048</v>
      </c>
      <c r="F4798" s="208" t="s">
        <v>176</v>
      </c>
      <c r="G4798" s="208" t="s">
        <v>177</v>
      </c>
      <c r="H4798" s="208" t="s">
        <v>4310</v>
      </c>
      <c r="I4798" s="200" t="s">
        <v>123</v>
      </c>
      <c r="J4798" s="208" t="s">
        <v>179</v>
      </c>
      <c r="K4798" s="208" t="s">
        <v>179</v>
      </c>
      <c r="L4798" s="208" t="s">
        <v>180</v>
      </c>
      <c r="M4798" s="199" t="s">
        <v>122</v>
      </c>
      <c r="N4798" s="201">
        <v>26.0625</v>
      </c>
      <c r="O4798" s="202" t="s">
        <v>81</v>
      </c>
      <c r="P4798" s="202"/>
      <c r="Q4798" s="203">
        <f t="shared" si="270"/>
        <v>0</v>
      </c>
      <c r="R4798" s="203">
        <f t="shared" si="271"/>
        <v>0</v>
      </c>
      <c r="S4798" s="213">
        <f>IF(M4798="nvt",0,IF(O4798&gt;0,VLOOKUP(M4798,'3-Productie normen'!A:K,VLOOKUP(O4798,'3-Productie normen'!$B$34:$C$35,2,FALSE),FALSE)))</f>
        <v>0</v>
      </c>
      <c r="T4798" s="213">
        <f t="shared" si="272"/>
        <v>0</v>
      </c>
      <c r="U4798" s="572"/>
    </row>
    <row r="4799" spans="1:21" ht="14.15" customHeight="1">
      <c r="A4799" s="231">
        <v>4799</v>
      </c>
      <c r="B4799" s="262" t="s">
        <v>99</v>
      </c>
      <c r="C4799" s="208" t="s">
        <v>4034</v>
      </c>
      <c r="D4799" s="208" t="s">
        <v>3487</v>
      </c>
      <c r="E4799" s="208" t="s">
        <v>4048</v>
      </c>
      <c r="F4799" s="208" t="s">
        <v>176</v>
      </c>
      <c r="G4799" s="208" t="s">
        <v>177</v>
      </c>
      <c r="H4799" s="208" t="s">
        <v>4311</v>
      </c>
      <c r="I4799" s="200" t="s">
        <v>123</v>
      </c>
      <c r="J4799" s="208" t="s">
        <v>179</v>
      </c>
      <c r="K4799" s="208" t="s">
        <v>179</v>
      </c>
      <c r="L4799" s="208" t="s">
        <v>180</v>
      </c>
      <c r="M4799" s="199" t="s">
        <v>122</v>
      </c>
      <c r="N4799" s="201">
        <v>26.2225</v>
      </c>
      <c r="O4799" s="202" t="s">
        <v>81</v>
      </c>
      <c r="P4799" s="202"/>
      <c r="Q4799" s="203">
        <f t="shared" si="270"/>
        <v>0</v>
      </c>
      <c r="R4799" s="203">
        <f t="shared" si="271"/>
        <v>0</v>
      </c>
      <c r="S4799" s="213">
        <f>IF(M4799="nvt",0,IF(O4799&gt;0,VLOOKUP(M4799,'3-Productie normen'!A:K,VLOOKUP(O4799,'3-Productie normen'!$B$34:$C$35,2,FALSE),FALSE)))</f>
        <v>0</v>
      </c>
      <c r="T4799" s="213">
        <f t="shared" si="272"/>
        <v>0</v>
      </c>
      <c r="U4799" s="572"/>
    </row>
    <row r="4800" spans="1:21" ht="14.15" customHeight="1">
      <c r="A4800" s="231">
        <v>4800</v>
      </c>
      <c r="B4800" s="262" t="s">
        <v>99</v>
      </c>
      <c r="C4800" s="208" t="s">
        <v>4034</v>
      </c>
      <c r="D4800" s="208" t="s">
        <v>3487</v>
      </c>
      <c r="E4800" s="208" t="s">
        <v>4048</v>
      </c>
      <c r="F4800" s="208" t="s">
        <v>176</v>
      </c>
      <c r="G4800" s="208" t="s">
        <v>177</v>
      </c>
      <c r="H4800" s="208" t="s">
        <v>4312</v>
      </c>
      <c r="I4800" s="200" t="s">
        <v>143</v>
      </c>
      <c r="J4800" s="208" t="s">
        <v>379</v>
      </c>
      <c r="K4800" s="208" t="s">
        <v>380</v>
      </c>
      <c r="L4800" s="208" t="s">
        <v>180</v>
      </c>
      <c r="M4800" s="208" t="s">
        <v>143</v>
      </c>
      <c r="N4800" s="201">
        <v>5.94</v>
      </c>
      <c r="O4800" s="202"/>
      <c r="P4800" s="202"/>
      <c r="Q4800" s="203">
        <f t="shared" si="270"/>
        <v>0</v>
      </c>
      <c r="R4800" s="203">
        <f t="shared" si="271"/>
        <v>0</v>
      </c>
      <c r="S4800" s="213">
        <f>IF(M4800="nvt",0,IF(O4800&gt;0,VLOOKUP(M4800,'3-Productie normen'!A:K,VLOOKUP(O4800,'3-Productie normen'!$B$34:$C$35,2,FALSE),FALSE)))</f>
        <v>0</v>
      </c>
      <c r="T4800" s="213">
        <f t="shared" si="272"/>
        <v>0</v>
      </c>
      <c r="U4800" s="572"/>
    </row>
    <row r="4801" spans="1:21" ht="14.15" customHeight="1">
      <c r="A4801" s="232">
        <v>4801</v>
      </c>
      <c r="B4801" s="262" t="s">
        <v>99</v>
      </c>
      <c r="C4801" s="208" t="s">
        <v>4034</v>
      </c>
      <c r="D4801" s="208" t="s">
        <v>3487</v>
      </c>
      <c r="E4801" s="208" t="s">
        <v>4048</v>
      </c>
      <c r="F4801" s="208" t="s">
        <v>176</v>
      </c>
      <c r="G4801" s="208" t="s">
        <v>177</v>
      </c>
      <c r="H4801" s="208" t="s">
        <v>4313</v>
      </c>
      <c r="I4801" s="200" t="s">
        <v>143</v>
      </c>
      <c r="J4801" s="208" t="s">
        <v>379</v>
      </c>
      <c r="K4801" s="208" t="s">
        <v>640</v>
      </c>
      <c r="L4801" s="208" t="s">
        <v>180</v>
      </c>
      <c r="M4801" s="208" t="s">
        <v>143</v>
      </c>
      <c r="N4801" s="201">
        <v>11.7</v>
      </c>
      <c r="O4801" s="202"/>
      <c r="P4801" s="202"/>
      <c r="Q4801" s="203">
        <f t="shared" si="270"/>
        <v>0</v>
      </c>
      <c r="R4801" s="203">
        <f t="shared" si="271"/>
        <v>0</v>
      </c>
      <c r="S4801" s="213">
        <f>IF(M4801="nvt",0,IF(O4801&gt;0,VLOOKUP(M4801,'3-Productie normen'!A:K,VLOOKUP(O4801,'3-Productie normen'!$B$34:$C$35,2,FALSE),FALSE)))</f>
        <v>0</v>
      </c>
      <c r="T4801" s="213">
        <f t="shared" si="272"/>
        <v>0</v>
      </c>
      <c r="U4801" s="572"/>
    </row>
    <row r="4802" spans="1:21" ht="14.15" customHeight="1">
      <c r="A4802" s="231">
        <v>4802</v>
      </c>
      <c r="B4802" s="262" t="s">
        <v>99</v>
      </c>
      <c r="C4802" s="208" t="s">
        <v>4034</v>
      </c>
      <c r="D4802" s="208" t="s">
        <v>3487</v>
      </c>
      <c r="E4802" s="208" t="s">
        <v>4048</v>
      </c>
      <c r="F4802" s="208" t="s">
        <v>176</v>
      </c>
      <c r="G4802" s="208" t="s">
        <v>177</v>
      </c>
      <c r="H4802" s="208" t="s">
        <v>4314</v>
      </c>
      <c r="I4802" s="200" t="s">
        <v>143</v>
      </c>
      <c r="J4802" s="208" t="s">
        <v>379</v>
      </c>
      <c r="K4802" s="208" t="s">
        <v>640</v>
      </c>
      <c r="L4802" s="208" t="s">
        <v>180</v>
      </c>
      <c r="M4802" s="208" t="s">
        <v>143</v>
      </c>
      <c r="N4802" s="201">
        <v>12.675000000000001</v>
      </c>
      <c r="O4802" s="202"/>
      <c r="P4802" s="202"/>
      <c r="Q4802" s="203">
        <f t="shared" si="270"/>
        <v>0</v>
      </c>
      <c r="R4802" s="203">
        <f t="shared" si="271"/>
        <v>0</v>
      </c>
      <c r="S4802" s="213">
        <f>IF(M4802="nvt",0,IF(O4802&gt;0,VLOOKUP(M4802,'3-Productie normen'!A:K,VLOOKUP(O4802,'3-Productie normen'!$B$34:$C$35,2,FALSE),FALSE)))</f>
        <v>0</v>
      </c>
      <c r="T4802" s="213">
        <f t="shared" si="272"/>
        <v>0</v>
      </c>
      <c r="U4802" s="572"/>
    </row>
    <row r="4803" spans="1:21" ht="14.15" customHeight="1">
      <c r="A4803" s="231">
        <v>4803</v>
      </c>
      <c r="B4803" s="262" t="s">
        <v>99</v>
      </c>
      <c r="C4803" s="208" t="s">
        <v>4034</v>
      </c>
      <c r="D4803" s="208" t="s">
        <v>3487</v>
      </c>
      <c r="E4803" s="208" t="s">
        <v>4048</v>
      </c>
      <c r="F4803" s="208" t="s">
        <v>176</v>
      </c>
      <c r="G4803" s="208" t="s">
        <v>177</v>
      </c>
      <c r="H4803" s="208" t="s">
        <v>4315</v>
      </c>
      <c r="I4803" s="200" t="s">
        <v>143</v>
      </c>
      <c r="J4803" s="208" t="s">
        <v>379</v>
      </c>
      <c r="K4803" s="208" t="s">
        <v>379</v>
      </c>
      <c r="L4803" s="208" t="s">
        <v>180</v>
      </c>
      <c r="M4803" s="208" t="s">
        <v>143</v>
      </c>
      <c r="N4803" s="201">
        <v>54.6661</v>
      </c>
      <c r="O4803" s="202"/>
      <c r="P4803" s="202"/>
      <c r="Q4803" s="203">
        <f t="shared" si="270"/>
        <v>0</v>
      </c>
      <c r="R4803" s="203">
        <f t="shared" si="271"/>
        <v>0</v>
      </c>
      <c r="S4803" s="213">
        <f>IF(M4803="nvt",0,IF(O4803&gt;0,VLOOKUP(M4803,'3-Productie normen'!A:K,VLOOKUP(O4803,'3-Productie normen'!$B$34:$C$35,2,FALSE),FALSE)))</f>
        <v>0</v>
      </c>
      <c r="T4803" s="213">
        <f t="shared" si="272"/>
        <v>0</v>
      </c>
      <c r="U4803" s="572"/>
    </row>
    <row r="4804" spans="1:21" ht="14.15" customHeight="1">
      <c r="A4804" s="231">
        <v>4804</v>
      </c>
      <c r="B4804" s="262" t="s">
        <v>99</v>
      </c>
      <c r="C4804" s="208" t="s">
        <v>4034</v>
      </c>
      <c r="D4804" s="208" t="s">
        <v>3487</v>
      </c>
      <c r="E4804" s="208" t="s">
        <v>4048</v>
      </c>
      <c r="F4804" s="208" t="s">
        <v>176</v>
      </c>
      <c r="G4804" s="208" t="s">
        <v>177</v>
      </c>
      <c r="H4804" s="208" t="s">
        <v>4316</v>
      </c>
      <c r="I4804" s="200" t="s">
        <v>143</v>
      </c>
      <c r="J4804" s="208" t="s">
        <v>379</v>
      </c>
      <c r="K4804" s="208" t="s">
        <v>379</v>
      </c>
      <c r="L4804" s="208" t="s">
        <v>180</v>
      </c>
      <c r="M4804" s="208" t="s">
        <v>143</v>
      </c>
      <c r="N4804" s="201">
        <v>41.3</v>
      </c>
      <c r="O4804" s="202"/>
      <c r="P4804" s="202"/>
      <c r="Q4804" s="203">
        <f t="shared" si="270"/>
        <v>0</v>
      </c>
      <c r="R4804" s="203">
        <f t="shared" si="271"/>
        <v>0</v>
      </c>
      <c r="S4804" s="213">
        <f>IF(M4804="nvt",0,IF(O4804&gt;0,VLOOKUP(M4804,'3-Productie normen'!A:K,VLOOKUP(O4804,'3-Productie normen'!$B$34:$C$35,2,FALSE),FALSE)))</f>
        <v>0</v>
      </c>
      <c r="T4804" s="213">
        <f t="shared" si="272"/>
        <v>0</v>
      </c>
      <c r="U4804" s="572"/>
    </row>
    <row r="4805" spans="1:21" ht="14.15" customHeight="1">
      <c r="A4805" s="231">
        <v>4805</v>
      </c>
      <c r="B4805" s="262" t="s">
        <v>99</v>
      </c>
      <c r="C4805" s="208" t="s">
        <v>4034</v>
      </c>
      <c r="D4805" s="208" t="s">
        <v>3487</v>
      </c>
      <c r="E4805" s="208" t="s">
        <v>4048</v>
      </c>
      <c r="F4805" s="208" t="s">
        <v>176</v>
      </c>
      <c r="G4805" s="208" t="s">
        <v>177</v>
      </c>
      <c r="H4805" s="208" t="s">
        <v>4317</v>
      </c>
      <c r="I4805" s="200" t="s">
        <v>143</v>
      </c>
      <c r="J4805" s="208" t="s">
        <v>255</v>
      </c>
      <c r="K4805" s="208" t="s">
        <v>256</v>
      </c>
      <c r="L4805" s="208" t="s">
        <v>180</v>
      </c>
      <c r="M4805" s="208" t="s">
        <v>143</v>
      </c>
      <c r="N4805" s="201">
        <v>4.0949999999999998</v>
      </c>
      <c r="O4805" s="202"/>
      <c r="P4805" s="202"/>
      <c r="Q4805" s="203">
        <f t="shared" si="270"/>
        <v>0</v>
      </c>
      <c r="R4805" s="203">
        <f t="shared" si="271"/>
        <v>0</v>
      </c>
      <c r="S4805" s="213">
        <f>IF(M4805="nvt",0,IF(O4805&gt;0,VLOOKUP(M4805,'3-Productie normen'!A:K,VLOOKUP(O4805,'3-Productie normen'!$B$34:$C$35,2,FALSE),FALSE)))</f>
        <v>0</v>
      </c>
      <c r="T4805" s="213">
        <f t="shared" si="272"/>
        <v>0</v>
      </c>
      <c r="U4805" s="572"/>
    </row>
    <row r="4806" spans="1:21" ht="14.15" customHeight="1">
      <c r="A4806" s="231">
        <v>4806</v>
      </c>
      <c r="B4806" s="262" t="s">
        <v>99</v>
      </c>
      <c r="C4806" s="208" t="s">
        <v>4034</v>
      </c>
      <c r="D4806" s="208" t="s">
        <v>3487</v>
      </c>
      <c r="E4806" s="208" t="s">
        <v>4048</v>
      </c>
      <c r="F4806" s="208" t="s">
        <v>176</v>
      </c>
      <c r="G4806" s="208" t="s">
        <v>177</v>
      </c>
      <c r="H4806" s="208" t="s">
        <v>4318</v>
      </c>
      <c r="I4806" s="200" t="s">
        <v>133</v>
      </c>
      <c r="J4806" s="208" t="s">
        <v>222</v>
      </c>
      <c r="K4806" s="208" t="s">
        <v>223</v>
      </c>
      <c r="L4806" s="208" t="s">
        <v>387</v>
      </c>
      <c r="M4806" s="225" t="s">
        <v>139</v>
      </c>
      <c r="N4806" s="201">
        <v>2.4049999999999998</v>
      </c>
      <c r="O4806" s="202" t="s">
        <v>81</v>
      </c>
      <c r="P4806" s="202" t="s">
        <v>81</v>
      </c>
      <c r="Q4806" s="203">
        <f t="shared" si="270"/>
        <v>0</v>
      </c>
      <c r="R4806" s="203">
        <f t="shared" si="271"/>
        <v>0</v>
      </c>
      <c r="S4806" s="213">
        <f>IF(M4806="nvt",0,IF(O4806&gt;0,VLOOKUP(M4806,'3-Productie normen'!A:K,VLOOKUP(O4806,'3-Productie normen'!$B$34:$C$35,2,FALSE),FALSE)))</f>
        <v>0</v>
      </c>
      <c r="T4806" s="213">
        <f t="shared" si="272"/>
        <v>0</v>
      </c>
      <c r="U4806" s="572"/>
    </row>
    <row r="4807" spans="1:21" ht="14.15" customHeight="1">
      <c r="A4807" s="231">
        <v>4807</v>
      </c>
      <c r="B4807" s="262" t="s">
        <v>99</v>
      </c>
      <c r="C4807" s="208" t="s">
        <v>4034</v>
      </c>
      <c r="D4807" s="208" t="s">
        <v>3487</v>
      </c>
      <c r="E4807" s="208" t="s">
        <v>4048</v>
      </c>
      <c r="F4807" s="208" t="s">
        <v>176</v>
      </c>
      <c r="G4807" s="208" t="s">
        <v>177</v>
      </c>
      <c r="H4807" s="208" t="s">
        <v>4319</v>
      </c>
      <c r="I4807" s="200" t="s">
        <v>133</v>
      </c>
      <c r="J4807" s="208" t="s">
        <v>222</v>
      </c>
      <c r="K4807" s="208" t="s">
        <v>223</v>
      </c>
      <c r="L4807" s="208" t="s">
        <v>387</v>
      </c>
      <c r="M4807" s="208" t="s">
        <v>138</v>
      </c>
      <c r="N4807" s="201">
        <v>1.0349999999999999</v>
      </c>
      <c r="O4807" s="202" t="s">
        <v>81</v>
      </c>
      <c r="P4807" s="202"/>
      <c r="Q4807" s="203">
        <f t="shared" si="270"/>
        <v>0</v>
      </c>
      <c r="R4807" s="203">
        <f t="shared" si="271"/>
        <v>0</v>
      </c>
      <c r="S4807" s="213">
        <f>IF(M4807="nvt",0,IF(O4807&gt;0,VLOOKUP(M4807,'3-Productie normen'!A:K,VLOOKUP(O4807,'3-Productie normen'!$B$34:$C$35,2,FALSE),FALSE)))</f>
        <v>0</v>
      </c>
      <c r="T4807" s="213">
        <f t="shared" si="272"/>
        <v>0</v>
      </c>
      <c r="U4807" s="572"/>
    </row>
    <row r="4808" spans="1:21" ht="14.15" customHeight="1">
      <c r="A4808" s="231">
        <v>4808</v>
      </c>
      <c r="B4808" s="262" t="s">
        <v>99</v>
      </c>
      <c r="C4808" s="208" t="s">
        <v>4034</v>
      </c>
      <c r="D4808" s="208" t="s">
        <v>3487</v>
      </c>
      <c r="E4808" s="208" t="s">
        <v>4048</v>
      </c>
      <c r="F4808" s="208" t="s">
        <v>176</v>
      </c>
      <c r="G4808" s="208" t="s">
        <v>177</v>
      </c>
      <c r="H4808" s="208" t="s">
        <v>4320</v>
      </c>
      <c r="I4808" s="200" t="s">
        <v>133</v>
      </c>
      <c r="J4808" s="208" t="s">
        <v>222</v>
      </c>
      <c r="K4808" s="208" t="s">
        <v>223</v>
      </c>
      <c r="L4808" s="208" t="s">
        <v>387</v>
      </c>
      <c r="M4808" s="208" t="s">
        <v>138</v>
      </c>
      <c r="N4808" s="201">
        <v>0.97709999999999997</v>
      </c>
      <c r="O4808" s="202" t="s">
        <v>81</v>
      </c>
      <c r="P4808" s="202"/>
      <c r="Q4808" s="203">
        <f t="shared" si="270"/>
        <v>0</v>
      </c>
      <c r="R4808" s="203">
        <f t="shared" si="271"/>
        <v>0</v>
      </c>
      <c r="S4808" s="213">
        <f>IF(M4808="nvt",0,IF(O4808&gt;0,VLOOKUP(M4808,'3-Productie normen'!A:K,VLOOKUP(O4808,'3-Productie normen'!$B$34:$C$35,2,FALSE),FALSE)))</f>
        <v>0</v>
      </c>
      <c r="T4808" s="213">
        <f t="shared" si="272"/>
        <v>0</v>
      </c>
      <c r="U4808" s="572"/>
    </row>
    <row r="4809" spans="1:21" ht="14.15" customHeight="1">
      <c r="A4809" s="232">
        <v>4809</v>
      </c>
      <c r="B4809" s="262" t="s">
        <v>99</v>
      </c>
      <c r="C4809" s="208" t="s">
        <v>4034</v>
      </c>
      <c r="D4809" s="208" t="s">
        <v>3487</v>
      </c>
      <c r="E4809" s="208" t="s">
        <v>4048</v>
      </c>
      <c r="F4809" s="208" t="s">
        <v>176</v>
      </c>
      <c r="G4809" s="208" t="s">
        <v>177</v>
      </c>
      <c r="H4809" s="208" t="s">
        <v>4321</v>
      </c>
      <c r="I4809" s="200" t="s">
        <v>133</v>
      </c>
      <c r="J4809" s="208" t="s">
        <v>222</v>
      </c>
      <c r="K4809" s="208" t="s">
        <v>223</v>
      </c>
      <c r="L4809" s="208" t="s">
        <v>387</v>
      </c>
      <c r="M4809" s="208" t="s">
        <v>138</v>
      </c>
      <c r="N4809" s="201">
        <v>2.4049999999999998</v>
      </c>
      <c r="O4809" s="202" t="s">
        <v>81</v>
      </c>
      <c r="P4809" s="202"/>
      <c r="Q4809" s="203">
        <f t="shared" si="270"/>
        <v>0</v>
      </c>
      <c r="R4809" s="203">
        <f t="shared" si="271"/>
        <v>0</v>
      </c>
      <c r="S4809" s="213">
        <f>IF(M4809="nvt",0,IF(O4809&gt;0,VLOOKUP(M4809,'3-Productie normen'!A:K,VLOOKUP(O4809,'3-Productie normen'!$B$34:$C$35,2,FALSE),FALSE)))</f>
        <v>0</v>
      </c>
      <c r="T4809" s="213">
        <f t="shared" si="272"/>
        <v>0</v>
      </c>
      <c r="U4809" s="572"/>
    </row>
    <row r="4810" spans="1:21" ht="14.15" customHeight="1">
      <c r="A4810" s="231">
        <v>4810</v>
      </c>
      <c r="B4810" s="262" t="s">
        <v>99</v>
      </c>
      <c r="C4810" s="208" t="s">
        <v>4034</v>
      </c>
      <c r="D4810" s="208" t="s">
        <v>3487</v>
      </c>
      <c r="E4810" s="208" t="s">
        <v>4048</v>
      </c>
      <c r="F4810" s="208" t="s">
        <v>176</v>
      </c>
      <c r="G4810" s="208" t="s">
        <v>177</v>
      </c>
      <c r="H4810" s="208" t="s">
        <v>4322</v>
      </c>
      <c r="I4810" s="200" t="s">
        <v>133</v>
      </c>
      <c r="J4810" s="208" t="s">
        <v>222</v>
      </c>
      <c r="K4810" s="208" t="s">
        <v>223</v>
      </c>
      <c r="L4810" s="208" t="s">
        <v>387</v>
      </c>
      <c r="M4810" s="208" t="s">
        <v>138</v>
      </c>
      <c r="N4810" s="201">
        <v>0.97750000000000004</v>
      </c>
      <c r="O4810" s="202" t="s">
        <v>81</v>
      </c>
      <c r="P4810" s="202"/>
      <c r="Q4810" s="203">
        <f t="shared" si="270"/>
        <v>0</v>
      </c>
      <c r="R4810" s="203">
        <f t="shared" si="271"/>
        <v>0</v>
      </c>
      <c r="S4810" s="213">
        <f>IF(M4810="nvt",0,IF(O4810&gt;0,VLOOKUP(M4810,'3-Productie normen'!A:K,VLOOKUP(O4810,'3-Productie normen'!$B$34:$C$35,2,FALSE),FALSE)))</f>
        <v>0</v>
      </c>
      <c r="T4810" s="213">
        <f t="shared" si="272"/>
        <v>0</v>
      </c>
      <c r="U4810" s="572"/>
    </row>
    <row r="4811" spans="1:21" ht="14.15" customHeight="1">
      <c r="A4811" s="231">
        <v>4811</v>
      </c>
      <c r="B4811" s="262" t="s">
        <v>99</v>
      </c>
      <c r="C4811" s="208" t="s">
        <v>4034</v>
      </c>
      <c r="D4811" s="208" t="s">
        <v>3487</v>
      </c>
      <c r="E4811" s="208" t="s">
        <v>4048</v>
      </c>
      <c r="F4811" s="208" t="s">
        <v>176</v>
      </c>
      <c r="G4811" s="208" t="s">
        <v>177</v>
      </c>
      <c r="H4811" s="208" t="s">
        <v>4323</v>
      </c>
      <c r="I4811" s="200" t="s">
        <v>133</v>
      </c>
      <c r="J4811" s="208" t="s">
        <v>222</v>
      </c>
      <c r="K4811" s="208" t="s">
        <v>223</v>
      </c>
      <c r="L4811" s="208" t="s">
        <v>387</v>
      </c>
      <c r="M4811" s="208" t="s">
        <v>138</v>
      </c>
      <c r="N4811" s="201">
        <v>1.0349999999999999</v>
      </c>
      <c r="O4811" s="202" t="s">
        <v>81</v>
      </c>
      <c r="P4811" s="202"/>
      <c r="Q4811" s="203">
        <f t="shared" si="270"/>
        <v>0</v>
      </c>
      <c r="R4811" s="203">
        <f t="shared" si="271"/>
        <v>0</v>
      </c>
      <c r="S4811" s="213">
        <f>IF(M4811="nvt",0,IF(O4811&gt;0,VLOOKUP(M4811,'3-Productie normen'!A:K,VLOOKUP(O4811,'3-Productie normen'!$B$34:$C$35,2,FALSE),FALSE)))</f>
        <v>0</v>
      </c>
      <c r="T4811" s="213">
        <f t="shared" si="272"/>
        <v>0</v>
      </c>
      <c r="U4811" s="572"/>
    </row>
    <row r="4812" spans="1:21" ht="14.15" customHeight="1">
      <c r="A4812" s="231">
        <v>4812</v>
      </c>
      <c r="B4812" s="262" t="s">
        <v>99</v>
      </c>
      <c r="C4812" s="208" t="s">
        <v>4034</v>
      </c>
      <c r="D4812" s="208" t="s">
        <v>3487</v>
      </c>
      <c r="E4812" s="208" t="s">
        <v>4048</v>
      </c>
      <c r="F4812" s="208" t="s">
        <v>176</v>
      </c>
      <c r="G4812" s="208" t="s">
        <v>177</v>
      </c>
      <c r="H4812" s="208" t="s">
        <v>4324</v>
      </c>
      <c r="I4812" s="200" t="s">
        <v>133</v>
      </c>
      <c r="J4812" s="208" t="s">
        <v>222</v>
      </c>
      <c r="K4812" s="208" t="s">
        <v>223</v>
      </c>
      <c r="L4812" s="208" t="s">
        <v>387</v>
      </c>
      <c r="M4812" s="208" t="s">
        <v>138</v>
      </c>
      <c r="N4812" s="201">
        <v>1.4950000000000001</v>
      </c>
      <c r="O4812" s="202" t="s">
        <v>81</v>
      </c>
      <c r="P4812" s="202"/>
      <c r="Q4812" s="203">
        <f t="shared" si="270"/>
        <v>0</v>
      </c>
      <c r="R4812" s="203">
        <f t="shared" si="271"/>
        <v>0</v>
      </c>
      <c r="S4812" s="213">
        <f>IF(M4812="nvt",0,IF(O4812&gt;0,VLOOKUP(M4812,'3-Productie normen'!A:K,VLOOKUP(O4812,'3-Productie normen'!$B$34:$C$35,2,FALSE),FALSE)))</f>
        <v>0</v>
      </c>
      <c r="T4812" s="213">
        <f t="shared" si="272"/>
        <v>0</v>
      </c>
      <c r="U4812" s="572"/>
    </row>
    <row r="4813" spans="1:21" ht="14.15" customHeight="1">
      <c r="A4813" s="231">
        <v>4813</v>
      </c>
      <c r="B4813" s="262" t="s">
        <v>99</v>
      </c>
      <c r="C4813" s="208" t="s">
        <v>4034</v>
      </c>
      <c r="D4813" s="208" t="s">
        <v>3487</v>
      </c>
      <c r="E4813" s="208" t="s">
        <v>4048</v>
      </c>
      <c r="F4813" s="208" t="s">
        <v>176</v>
      </c>
      <c r="G4813" s="208" t="s">
        <v>177</v>
      </c>
      <c r="H4813" s="208" t="s">
        <v>4325</v>
      </c>
      <c r="I4813" s="200" t="s">
        <v>133</v>
      </c>
      <c r="J4813" s="208" t="s">
        <v>222</v>
      </c>
      <c r="K4813" s="208" t="s">
        <v>223</v>
      </c>
      <c r="L4813" s="208" t="s">
        <v>387</v>
      </c>
      <c r="M4813" s="225" t="s">
        <v>139</v>
      </c>
      <c r="N4813" s="201">
        <v>5.12</v>
      </c>
      <c r="O4813" s="202" t="s">
        <v>81</v>
      </c>
      <c r="P4813" s="202" t="s">
        <v>81</v>
      </c>
      <c r="Q4813" s="203">
        <f t="shared" si="270"/>
        <v>0</v>
      </c>
      <c r="R4813" s="203">
        <f t="shared" si="271"/>
        <v>0</v>
      </c>
      <c r="S4813" s="213">
        <f>IF(M4813="nvt",0,IF(O4813&gt;0,VLOOKUP(M4813,'3-Productie normen'!A:K,VLOOKUP(O4813,'3-Productie normen'!$B$34:$C$35,2,FALSE),FALSE)))</f>
        <v>0</v>
      </c>
      <c r="T4813" s="213">
        <f t="shared" si="272"/>
        <v>0</v>
      </c>
      <c r="U4813" s="572"/>
    </row>
    <row r="4814" spans="1:21" ht="14.15" customHeight="1">
      <c r="A4814" s="231">
        <v>4814</v>
      </c>
      <c r="B4814" s="262" t="s">
        <v>99</v>
      </c>
      <c r="C4814" s="208" t="s">
        <v>4034</v>
      </c>
      <c r="D4814" s="208" t="s">
        <v>3487</v>
      </c>
      <c r="E4814" s="208" t="s">
        <v>4048</v>
      </c>
      <c r="F4814" s="208" t="s">
        <v>176</v>
      </c>
      <c r="G4814" s="208" t="s">
        <v>177</v>
      </c>
      <c r="H4814" s="208" t="s">
        <v>4326</v>
      </c>
      <c r="I4814" s="200" t="s">
        <v>133</v>
      </c>
      <c r="J4814" s="208" t="s">
        <v>222</v>
      </c>
      <c r="K4814" s="208" t="s">
        <v>223</v>
      </c>
      <c r="L4814" s="208" t="s">
        <v>387</v>
      </c>
      <c r="M4814" s="208" t="s">
        <v>138</v>
      </c>
      <c r="N4814" s="201">
        <v>2.6349999999999998</v>
      </c>
      <c r="O4814" s="202" t="s">
        <v>81</v>
      </c>
      <c r="P4814" s="202"/>
      <c r="Q4814" s="203">
        <f t="shared" si="270"/>
        <v>0</v>
      </c>
      <c r="R4814" s="203">
        <f t="shared" si="271"/>
        <v>0</v>
      </c>
      <c r="S4814" s="213">
        <f>IF(M4814="nvt",0,IF(O4814&gt;0,VLOOKUP(M4814,'3-Productie normen'!A:K,VLOOKUP(O4814,'3-Productie normen'!$B$34:$C$35,2,FALSE),FALSE)))</f>
        <v>0</v>
      </c>
      <c r="T4814" s="213">
        <f t="shared" si="272"/>
        <v>0</v>
      </c>
      <c r="U4814" s="572"/>
    </row>
    <row r="4815" spans="1:21" ht="14.15" customHeight="1">
      <c r="A4815" s="231">
        <v>4815</v>
      </c>
      <c r="B4815" s="262" t="s">
        <v>99</v>
      </c>
      <c r="C4815" s="208" t="s">
        <v>4034</v>
      </c>
      <c r="D4815" s="208" t="s">
        <v>3487</v>
      </c>
      <c r="E4815" s="208" t="s">
        <v>4048</v>
      </c>
      <c r="F4815" s="208" t="s">
        <v>176</v>
      </c>
      <c r="G4815" s="208" t="s">
        <v>177</v>
      </c>
      <c r="H4815" s="208" t="s">
        <v>4327</v>
      </c>
      <c r="I4815" s="200" t="s">
        <v>133</v>
      </c>
      <c r="J4815" s="208" t="s">
        <v>222</v>
      </c>
      <c r="K4815" s="208" t="s">
        <v>223</v>
      </c>
      <c r="L4815" s="208" t="s">
        <v>387</v>
      </c>
      <c r="M4815" s="208" t="s">
        <v>138</v>
      </c>
      <c r="N4815" s="201">
        <v>2.6349999999999998</v>
      </c>
      <c r="O4815" s="202" t="s">
        <v>81</v>
      </c>
      <c r="P4815" s="202"/>
      <c r="Q4815" s="203">
        <f t="shared" si="270"/>
        <v>0</v>
      </c>
      <c r="R4815" s="203">
        <f t="shared" si="271"/>
        <v>0</v>
      </c>
      <c r="S4815" s="213">
        <f>IF(M4815="nvt",0,IF(O4815&gt;0,VLOOKUP(M4815,'3-Productie normen'!A:K,VLOOKUP(O4815,'3-Productie normen'!$B$34:$C$35,2,FALSE),FALSE)))</f>
        <v>0</v>
      </c>
      <c r="T4815" s="213">
        <f t="shared" si="272"/>
        <v>0</v>
      </c>
      <c r="U4815" s="572"/>
    </row>
    <row r="4816" spans="1:21" ht="14.15" customHeight="1">
      <c r="A4816" s="231">
        <v>4816</v>
      </c>
      <c r="B4816" s="262" t="s">
        <v>99</v>
      </c>
      <c r="C4816" s="208" t="s">
        <v>4034</v>
      </c>
      <c r="D4816" s="208" t="s">
        <v>3487</v>
      </c>
      <c r="E4816" s="208" t="s">
        <v>4048</v>
      </c>
      <c r="F4816" s="208" t="s">
        <v>176</v>
      </c>
      <c r="G4816" s="208" t="s">
        <v>177</v>
      </c>
      <c r="H4816" s="208" t="s">
        <v>4328</v>
      </c>
      <c r="I4816" s="200" t="s">
        <v>133</v>
      </c>
      <c r="J4816" s="208" t="s">
        <v>222</v>
      </c>
      <c r="K4816" s="208" t="s">
        <v>223</v>
      </c>
      <c r="L4816" s="208" t="s">
        <v>387</v>
      </c>
      <c r="M4816" s="208" t="s">
        <v>138</v>
      </c>
      <c r="N4816" s="201">
        <v>1.4724999999999999</v>
      </c>
      <c r="O4816" s="202" t="s">
        <v>81</v>
      </c>
      <c r="P4816" s="202"/>
      <c r="Q4816" s="203">
        <f t="shared" si="270"/>
        <v>0</v>
      </c>
      <c r="R4816" s="203">
        <f t="shared" si="271"/>
        <v>0</v>
      </c>
      <c r="S4816" s="213">
        <f>IF(M4816="nvt",0,IF(O4816&gt;0,VLOOKUP(M4816,'3-Productie normen'!A:K,VLOOKUP(O4816,'3-Productie normen'!$B$34:$C$35,2,FALSE),FALSE)))</f>
        <v>0</v>
      </c>
      <c r="T4816" s="213">
        <f t="shared" si="272"/>
        <v>0</v>
      </c>
      <c r="U4816" s="572"/>
    </row>
    <row r="4817" spans="1:21" ht="14.15" customHeight="1">
      <c r="A4817" s="232">
        <v>4817</v>
      </c>
      <c r="B4817" s="262" t="s">
        <v>99</v>
      </c>
      <c r="C4817" s="208" t="s">
        <v>4034</v>
      </c>
      <c r="D4817" s="208" t="s">
        <v>3487</v>
      </c>
      <c r="E4817" s="208" t="s">
        <v>4048</v>
      </c>
      <c r="F4817" s="208" t="s">
        <v>176</v>
      </c>
      <c r="G4817" s="208" t="s">
        <v>177</v>
      </c>
      <c r="H4817" s="208" t="s">
        <v>4329</v>
      </c>
      <c r="I4817" s="200" t="s">
        <v>133</v>
      </c>
      <c r="J4817" s="208" t="s">
        <v>222</v>
      </c>
      <c r="K4817" s="208" t="s">
        <v>223</v>
      </c>
      <c r="L4817" s="208" t="s">
        <v>387</v>
      </c>
      <c r="M4817" s="208" t="s">
        <v>138</v>
      </c>
      <c r="N4817" s="201">
        <v>4.6675000000000004</v>
      </c>
      <c r="O4817" s="202" t="s">
        <v>81</v>
      </c>
      <c r="P4817" s="202"/>
      <c r="Q4817" s="203">
        <f t="shared" si="270"/>
        <v>0</v>
      </c>
      <c r="R4817" s="203">
        <f t="shared" si="271"/>
        <v>0</v>
      </c>
      <c r="S4817" s="213">
        <f>IF(M4817="nvt",0,IF(O4817&gt;0,VLOOKUP(M4817,'3-Productie normen'!A:K,VLOOKUP(O4817,'3-Productie normen'!$B$34:$C$35,2,FALSE),FALSE)))</f>
        <v>0</v>
      </c>
      <c r="T4817" s="213">
        <f t="shared" si="272"/>
        <v>0</v>
      </c>
      <c r="U4817" s="572"/>
    </row>
    <row r="4818" spans="1:21" ht="14.15" customHeight="1">
      <c r="A4818" s="231">
        <v>4818</v>
      </c>
      <c r="B4818" s="262" t="s">
        <v>99</v>
      </c>
      <c r="C4818" s="208" t="s">
        <v>4034</v>
      </c>
      <c r="D4818" s="208" t="s">
        <v>3487</v>
      </c>
      <c r="E4818" s="208" t="s">
        <v>4048</v>
      </c>
      <c r="F4818" s="208" t="s">
        <v>176</v>
      </c>
      <c r="G4818" s="208" t="s">
        <v>177</v>
      </c>
      <c r="H4818" s="208" t="s">
        <v>4330</v>
      </c>
      <c r="I4818" s="200" t="s">
        <v>127</v>
      </c>
      <c r="J4818" s="208" t="s">
        <v>790</v>
      </c>
      <c r="K4818" s="208" t="s">
        <v>790</v>
      </c>
      <c r="L4818" s="208" t="s">
        <v>180</v>
      </c>
      <c r="M4818" s="208" t="s">
        <v>128</v>
      </c>
      <c r="N4818" s="201">
        <v>52.174499999999995</v>
      </c>
      <c r="O4818" s="202">
        <v>255</v>
      </c>
      <c r="P4818" s="202"/>
      <c r="Q4818" s="203">
        <f t="shared" si="270"/>
        <v>0</v>
      </c>
      <c r="R4818" s="203">
        <f t="shared" si="271"/>
        <v>0</v>
      </c>
      <c r="S4818" s="213">
        <f>IF(M4818="nvt",0,IF(O4818&gt;0,VLOOKUP(M4818,'3-Productie normen'!A:K,VLOOKUP(O4818,'3-Productie normen'!$B$34:$C$35,2,FALSE),FALSE)))</f>
        <v>0</v>
      </c>
      <c r="T4818" s="213">
        <f t="shared" si="272"/>
        <v>0</v>
      </c>
      <c r="U4818" s="572"/>
    </row>
    <row r="4819" spans="1:21" ht="14.15" customHeight="1">
      <c r="A4819" s="231">
        <v>4819</v>
      </c>
      <c r="B4819" s="262" t="s">
        <v>99</v>
      </c>
      <c r="C4819" s="208" t="s">
        <v>4034</v>
      </c>
      <c r="D4819" s="208" t="s">
        <v>3487</v>
      </c>
      <c r="E4819" s="208" t="s">
        <v>4048</v>
      </c>
      <c r="F4819" s="208" t="s">
        <v>176</v>
      </c>
      <c r="G4819" s="208" t="s">
        <v>177</v>
      </c>
      <c r="H4819" s="208" t="s">
        <v>4331</v>
      </c>
      <c r="I4819" s="200" t="s">
        <v>127</v>
      </c>
      <c r="J4819" s="208" t="s">
        <v>790</v>
      </c>
      <c r="K4819" s="208" t="s">
        <v>790</v>
      </c>
      <c r="L4819" s="208" t="s">
        <v>180</v>
      </c>
      <c r="M4819" s="208" t="s">
        <v>128</v>
      </c>
      <c r="N4819" s="201">
        <v>21.292300000000001</v>
      </c>
      <c r="O4819" s="202">
        <v>255</v>
      </c>
      <c r="P4819" s="202"/>
      <c r="Q4819" s="203">
        <f t="shared" si="270"/>
        <v>0</v>
      </c>
      <c r="R4819" s="203">
        <f t="shared" si="271"/>
        <v>0</v>
      </c>
      <c r="S4819" s="213">
        <f>IF(M4819="nvt",0,IF(O4819&gt;0,VLOOKUP(M4819,'3-Productie normen'!A:K,VLOOKUP(O4819,'3-Productie normen'!$B$34:$C$35,2,FALSE),FALSE)))</f>
        <v>0</v>
      </c>
      <c r="T4819" s="213">
        <f t="shared" si="272"/>
        <v>0</v>
      </c>
      <c r="U4819" s="572"/>
    </row>
    <row r="4820" spans="1:21" ht="14.15" customHeight="1">
      <c r="A4820" s="231">
        <v>4820</v>
      </c>
      <c r="B4820" s="262" t="s">
        <v>99</v>
      </c>
      <c r="C4820" s="208" t="s">
        <v>4034</v>
      </c>
      <c r="D4820" s="208" t="s">
        <v>3487</v>
      </c>
      <c r="E4820" s="208" t="s">
        <v>4048</v>
      </c>
      <c r="F4820" s="208" t="s">
        <v>176</v>
      </c>
      <c r="G4820" s="208" t="s">
        <v>177</v>
      </c>
      <c r="H4820" s="208" t="s">
        <v>4332</v>
      </c>
      <c r="I4820" s="200" t="s">
        <v>127</v>
      </c>
      <c r="J4820" s="208" t="s">
        <v>790</v>
      </c>
      <c r="K4820" s="208" t="s">
        <v>790</v>
      </c>
      <c r="L4820" s="208" t="s">
        <v>180</v>
      </c>
      <c r="M4820" s="208" t="s">
        <v>128</v>
      </c>
      <c r="N4820" s="201">
        <v>3.7050000000000001</v>
      </c>
      <c r="O4820" s="202">
        <v>255</v>
      </c>
      <c r="P4820" s="202"/>
      <c r="Q4820" s="203">
        <f t="shared" si="270"/>
        <v>0</v>
      </c>
      <c r="R4820" s="203">
        <f t="shared" si="271"/>
        <v>0</v>
      </c>
      <c r="S4820" s="213">
        <f>IF(M4820="nvt",0,IF(O4820&gt;0,VLOOKUP(M4820,'3-Productie normen'!A:K,VLOOKUP(O4820,'3-Productie normen'!$B$34:$C$35,2,FALSE),FALSE)))</f>
        <v>0</v>
      </c>
      <c r="T4820" s="213">
        <f t="shared" si="272"/>
        <v>0</v>
      </c>
      <c r="U4820" s="572"/>
    </row>
    <row r="4821" spans="1:21" ht="14.15" customHeight="1">
      <c r="A4821" s="231">
        <v>4821</v>
      </c>
      <c r="B4821" s="262" t="s">
        <v>99</v>
      </c>
      <c r="C4821" s="208" t="s">
        <v>4034</v>
      </c>
      <c r="D4821" s="208" t="s">
        <v>3487</v>
      </c>
      <c r="E4821" s="208" t="s">
        <v>4048</v>
      </c>
      <c r="F4821" s="208" t="s">
        <v>176</v>
      </c>
      <c r="G4821" s="208" t="s">
        <v>177</v>
      </c>
      <c r="H4821" s="208" t="s">
        <v>4333</v>
      </c>
      <c r="I4821" s="200" t="s">
        <v>127</v>
      </c>
      <c r="J4821" s="208" t="s">
        <v>790</v>
      </c>
      <c r="K4821" s="208" t="s">
        <v>790</v>
      </c>
      <c r="L4821" s="208" t="s">
        <v>180</v>
      </c>
      <c r="M4821" s="208" t="s">
        <v>128</v>
      </c>
      <c r="N4821" s="201">
        <v>2.9454000000000002</v>
      </c>
      <c r="O4821" s="202">
        <v>255</v>
      </c>
      <c r="P4821" s="202"/>
      <c r="Q4821" s="203">
        <f t="shared" si="270"/>
        <v>0</v>
      </c>
      <c r="R4821" s="203">
        <f t="shared" si="271"/>
        <v>0</v>
      </c>
      <c r="S4821" s="213">
        <f>IF(M4821="nvt",0,IF(O4821&gt;0,VLOOKUP(M4821,'3-Productie normen'!A:K,VLOOKUP(O4821,'3-Productie normen'!$B$34:$C$35,2,FALSE),FALSE)))</f>
        <v>0</v>
      </c>
      <c r="T4821" s="213">
        <f t="shared" si="272"/>
        <v>0</v>
      </c>
      <c r="U4821" s="572"/>
    </row>
    <row r="4822" spans="1:21" ht="14.15" customHeight="1">
      <c r="A4822" s="231">
        <v>4822</v>
      </c>
      <c r="B4822" s="262" t="s">
        <v>99</v>
      </c>
      <c r="C4822" s="208" t="s">
        <v>4034</v>
      </c>
      <c r="D4822" s="208" t="s">
        <v>3487</v>
      </c>
      <c r="E4822" s="208" t="s">
        <v>4048</v>
      </c>
      <c r="F4822" s="208" t="s">
        <v>176</v>
      </c>
      <c r="G4822" s="208" t="s">
        <v>177</v>
      </c>
      <c r="H4822" s="208" t="s">
        <v>4334</v>
      </c>
      <c r="I4822" s="200" t="s">
        <v>127</v>
      </c>
      <c r="J4822" s="208" t="s">
        <v>379</v>
      </c>
      <c r="K4822" s="208" t="s">
        <v>640</v>
      </c>
      <c r="L4822" s="208" t="s">
        <v>180</v>
      </c>
      <c r="M4822" s="208" t="s">
        <v>128</v>
      </c>
      <c r="N4822" s="201">
        <v>7.2450000000000001</v>
      </c>
      <c r="O4822" s="202">
        <v>255</v>
      </c>
      <c r="P4822" s="202"/>
      <c r="Q4822" s="203">
        <f t="shared" si="270"/>
        <v>0</v>
      </c>
      <c r="R4822" s="203">
        <f t="shared" si="271"/>
        <v>0</v>
      </c>
      <c r="S4822" s="213">
        <f>IF(M4822="nvt",0,IF(O4822&gt;0,VLOOKUP(M4822,'3-Productie normen'!A:K,VLOOKUP(O4822,'3-Productie normen'!$B$34:$C$35,2,FALSE),FALSE)))</f>
        <v>0</v>
      </c>
      <c r="T4822" s="213">
        <f t="shared" si="272"/>
        <v>0</v>
      </c>
      <c r="U4822" s="572"/>
    </row>
    <row r="4823" spans="1:21" ht="14.15" customHeight="1">
      <c r="A4823" s="231">
        <v>4823</v>
      </c>
      <c r="B4823" s="262" t="s">
        <v>99</v>
      </c>
      <c r="C4823" s="208" t="s">
        <v>4034</v>
      </c>
      <c r="D4823" s="208" t="s">
        <v>3487</v>
      </c>
      <c r="E4823" s="208" t="s">
        <v>4048</v>
      </c>
      <c r="F4823" s="208" t="s">
        <v>176</v>
      </c>
      <c r="G4823" s="208" t="s">
        <v>177</v>
      </c>
      <c r="H4823" s="208" t="s">
        <v>4335</v>
      </c>
      <c r="I4823" s="200" t="s">
        <v>123</v>
      </c>
      <c r="J4823" s="208" t="s">
        <v>179</v>
      </c>
      <c r="K4823" s="208" t="s">
        <v>179</v>
      </c>
      <c r="L4823" s="208" t="s">
        <v>261</v>
      </c>
      <c r="M4823" s="199" t="s">
        <v>122</v>
      </c>
      <c r="N4823" s="201">
        <v>12.127699999999999</v>
      </c>
      <c r="O4823" s="202" t="s">
        <v>81</v>
      </c>
      <c r="P4823" s="202"/>
      <c r="Q4823" s="203">
        <f t="shared" si="270"/>
        <v>0</v>
      </c>
      <c r="R4823" s="203">
        <f t="shared" si="271"/>
        <v>0</v>
      </c>
      <c r="S4823" s="213">
        <f>IF(M4823="nvt",0,IF(O4823&gt;0,VLOOKUP(M4823,'3-Productie normen'!A:K,VLOOKUP(O4823,'3-Productie normen'!$B$34:$C$35,2,FALSE),FALSE)))</f>
        <v>0</v>
      </c>
      <c r="T4823" s="213">
        <f t="shared" si="272"/>
        <v>0</v>
      </c>
      <c r="U4823" s="572"/>
    </row>
    <row r="4824" spans="1:21" ht="14.15" customHeight="1">
      <c r="A4824" s="231">
        <v>4824</v>
      </c>
      <c r="B4824" s="262" t="s">
        <v>99</v>
      </c>
      <c r="C4824" s="208" t="s">
        <v>4034</v>
      </c>
      <c r="D4824" s="208" t="s">
        <v>3487</v>
      </c>
      <c r="E4824" s="208" t="s">
        <v>4048</v>
      </c>
      <c r="F4824" s="208" t="s">
        <v>176</v>
      </c>
      <c r="G4824" s="208" t="s">
        <v>177</v>
      </c>
      <c r="H4824" s="208" t="s">
        <v>4336</v>
      </c>
      <c r="I4824" s="200" t="s">
        <v>127</v>
      </c>
      <c r="J4824" s="208" t="s">
        <v>379</v>
      </c>
      <c r="K4824" s="208" t="s">
        <v>379</v>
      </c>
      <c r="L4824" s="208" t="s">
        <v>180</v>
      </c>
      <c r="M4824" s="208" t="s">
        <v>128</v>
      </c>
      <c r="N4824" s="201">
        <v>59.688100000000006</v>
      </c>
      <c r="O4824" s="202">
        <v>255</v>
      </c>
      <c r="P4824" s="202"/>
      <c r="Q4824" s="203">
        <f t="shared" si="270"/>
        <v>0</v>
      </c>
      <c r="R4824" s="203">
        <f t="shared" si="271"/>
        <v>0</v>
      </c>
      <c r="S4824" s="213">
        <f>IF(M4824="nvt",0,IF(O4824&gt;0,VLOOKUP(M4824,'3-Productie normen'!A:K,VLOOKUP(O4824,'3-Productie normen'!$B$34:$C$35,2,FALSE),FALSE)))</f>
        <v>0</v>
      </c>
      <c r="T4824" s="213">
        <f t="shared" si="272"/>
        <v>0</v>
      </c>
      <c r="U4824" s="572"/>
    </row>
    <row r="4825" spans="1:21" ht="14.15" customHeight="1">
      <c r="A4825" s="232">
        <v>4825</v>
      </c>
      <c r="B4825" s="262" t="s">
        <v>99</v>
      </c>
      <c r="C4825" s="208" t="s">
        <v>4034</v>
      </c>
      <c r="D4825" s="208" t="s">
        <v>3487</v>
      </c>
      <c r="E4825" s="208" t="s">
        <v>4048</v>
      </c>
      <c r="F4825" s="208" t="s">
        <v>176</v>
      </c>
      <c r="G4825" s="208" t="s">
        <v>177</v>
      </c>
      <c r="H4825" s="208" t="s">
        <v>4337</v>
      </c>
      <c r="I4825" s="200" t="s">
        <v>127</v>
      </c>
      <c r="J4825" s="208" t="s">
        <v>379</v>
      </c>
      <c r="K4825" s="208" t="s">
        <v>379</v>
      </c>
      <c r="L4825" s="208" t="s">
        <v>180</v>
      </c>
      <c r="M4825" s="208" t="s">
        <v>128</v>
      </c>
      <c r="N4825" s="201">
        <v>59.375600000000006</v>
      </c>
      <c r="O4825" s="202">
        <v>255</v>
      </c>
      <c r="P4825" s="202"/>
      <c r="Q4825" s="203">
        <f t="shared" si="270"/>
        <v>0</v>
      </c>
      <c r="R4825" s="203">
        <f t="shared" si="271"/>
        <v>0</v>
      </c>
      <c r="S4825" s="213">
        <f>IF(M4825="nvt",0,IF(O4825&gt;0,VLOOKUP(M4825,'3-Productie normen'!A:K,VLOOKUP(O4825,'3-Productie normen'!$B$34:$C$35,2,FALSE),FALSE)))</f>
        <v>0</v>
      </c>
      <c r="T4825" s="213">
        <f t="shared" si="272"/>
        <v>0</v>
      </c>
      <c r="U4825" s="572"/>
    </row>
    <row r="4826" spans="1:21" ht="14.15" customHeight="1">
      <c r="A4826" s="231">
        <v>4826</v>
      </c>
      <c r="B4826" s="262" t="s">
        <v>99</v>
      </c>
      <c r="C4826" s="208" t="s">
        <v>4034</v>
      </c>
      <c r="D4826" s="208" t="s">
        <v>3487</v>
      </c>
      <c r="E4826" s="208" t="s">
        <v>4048</v>
      </c>
      <c r="F4826" s="208" t="s">
        <v>176</v>
      </c>
      <c r="G4826" s="208" t="s">
        <v>177</v>
      </c>
      <c r="H4826" s="208" t="s">
        <v>4338</v>
      </c>
      <c r="I4826" s="200" t="s">
        <v>127</v>
      </c>
      <c r="J4826" s="208" t="s">
        <v>379</v>
      </c>
      <c r="K4826" s="208" t="s">
        <v>640</v>
      </c>
      <c r="L4826" s="208" t="s">
        <v>180</v>
      </c>
      <c r="M4826" s="208" t="s">
        <v>128</v>
      </c>
      <c r="N4826" s="201">
        <v>7.13</v>
      </c>
      <c r="O4826" s="202">
        <v>255</v>
      </c>
      <c r="P4826" s="202"/>
      <c r="Q4826" s="203">
        <f t="shared" si="270"/>
        <v>0</v>
      </c>
      <c r="R4826" s="203">
        <f t="shared" si="271"/>
        <v>0</v>
      </c>
      <c r="S4826" s="213">
        <f>IF(M4826="nvt",0,IF(O4826&gt;0,VLOOKUP(M4826,'3-Productie normen'!A:K,VLOOKUP(O4826,'3-Productie normen'!$B$34:$C$35,2,FALSE),FALSE)))</f>
        <v>0</v>
      </c>
      <c r="T4826" s="213">
        <f t="shared" si="272"/>
        <v>0</v>
      </c>
      <c r="U4826" s="572"/>
    </row>
    <row r="4827" spans="1:21" ht="14.15" customHeight="1">
      <c r="A4827" s="231">
        <v>4827</v>
      </c>
      <c r="B4827" s="262" t="s">
        <v>99</v>
      </c>
      <c r="C4827" s="208" t="s">
        <v>4034</v>
      </c>
      <c r="D4827" s="208" t="s">
        <v>3487</v>
      </c>
      <c r="E4827" s="208" t="s">
        <v>4048</v>
      </c>
      <c r="F4827" s="208" t="s">
        <v>176</v>
      </c>
      <c r="G4827" s="208" t="s">
        <v>177</v>
      </c>
      <c r="H4827" s="208" t="s">
        <v>4339</v>
      </c>
      <c r="I4827" s="200" t="s">
        <v>123</v>
      </c>
      <c r="J4827" s="208" t="s">
        <v>179</v>
      </c>
      <c r="K4827" s="208" t="s">
        <v>179</v>
      </c>
      <c r="L4827" s="208" t="s">
        <v>180</v>
      </c>
      <c r="M4827" s="199" t="s">
        <v>122</v>
      </c>
      <c r="N4827" s="201">
        <v>11.9352</v>
      </c>
      <c r="O4827" s="202" t="s">
        <v>81</v>
      </c>
      <c r="P4827" s="202"/>
      <c r="Q4827" s="203">
        <f t="shared" si="270"/>
        <v>0</v>
      </c>
      <c r="R4827" s="203">
        <f t="shared" si="271"/>
        <v>0</v>
      </c>
      <c r="S4827" s="213">
        <f>IF(M4827="nvt",0,IF(O4827&gt;0,VLOOKUP(M4827,'3-Productie normen'!A:K,VLOOKUP(O4827,'3-Productie normen'!$B$34:$C$35,2,FALSE),FALSE)))</f>
        <v>0</v>
      </c>
      <c r="T4827" s="213">
        <f t="shared" si="272"/>
        <v>0</v>
      </c>
      <c r="U4827" s="572"/>
    </row>
    <row r="4828" spans="1:21" ht="14.15" customHeight="1">
      <c r="A4828" s="231">
        <v>4828</v>
      </c>
      <c r="B4828" s="262" t="s">
        <v>99</v>
      </c>
      <c r="C4828" s="208" t="s">
        <v>4034</v>
      </c>
      <c r="D4828" s="208" t="s">
        <v>3487</v>
      </c>
      <c r="E4828" s="208" t="s">
        <v>4048</v>
      </c>
      <c r="F4828" s="208" t="s">
        <v>176</v>
      </c>
      <c r="G4828" s="208" t="s">
        <v>177</v>
      </c>
      <c r="H4828" s="208" t="s">
        <v>4340</v>
      </c>
      <c r="I4828" s="200" t="s">
        <v>127</v>
      </c>
      <c r="J4828" s="208" t="s">
        <v>790</v>
      </c>
      <c r="K4828" s="208" t="s">
        <v>790</v>
      </c>
      <c r="L4828" s="208" t="s">
        <v>180</v>
      </c>
      <c r="M4828" s="208" t="s">
        <v>128</v>
      </c>
      <c r="N4828" s="201">
        <v>39.3887</v>
      </c>
      <c r="O4828" s="202">
        <v>255</v>
      </c>
      <c r="P4828" s="202"/>
      <c r="Q4828" s="203">
        <f t="shared" si="270"/>
        <v>0</v>
      </c>
      <c r="R4828" s="203">
        <f t="shared" si="271"/>
        <v>0</v>
      </c>
      <c r="S4828" s="213">
        <f>IF(M4828="nvt",0,IF(O4828&gt;0,VLOOKUP(M4828,'3-Productie normen'!A:K,VLOOKUP(O4828,'3-Productie normen'!$B$34:$C$35,2,FALSE),FALSE)))</f>
        <v>0</v>
      </c>
      <c r="T4828" s="213">
        <f t="shared" si="272"/>
        <v>0</v>
      </c>
      <c r="U4828" s="572"/>
    </row>
    <row r="4829" spans="1:21" ht="14.15" customHeight="1">
      <c r="A4829" s="231">
        <v>4829</v>
      </c>
      <c r="B4829" s="262" t="s">
        <v>99</v>
      </c>
      <c r="C4829" s="208" t="s">
        <v>4034</v>
      </c>
      <c r="D4829" s="208" t="s">
        <v>3487</v>
      </c>
      <c r="E4829" s="208" t="s">
        <v>4048</v>
      </c>
      <c r="F4829" s="208" t="s">
        <v>176</v>
      </c>
      <c r="G4829" s="208" t="s">
        <v>177</v>
      </c>
      <c r="H4829" s="208" t="s">
        <v>4341</v>
      </c>
      <c r="I4829" s="200" t="s">
        <v>123</v>
      </c>
      <c r="J4829" s="208" t="s">
        <v>179</v>
      </c>
      <c r="K4829" s="208" t="s">
        <v>179</v>
      </c>
      <c r="L4829" s="208" t="s">
        <v>1478</v>
      </c>
      <c r="M4829" s="199" t="s">
        <v>122</v>
      </c>
      <c r="N4829" s="201">
        <v>10.999500000000001</v>
      </c>
      <c r="O4829" s="202" t="s">
        <v>81</v>
      </c>
      <c r="P4829" s="202"/>
      <c r="Q4829" s="203">
        <f t="shared" si="270"/>
        <v>0</v>
      </c>
      <c r="R4829" s="203">
        <f t="shared" si="271"/>
        <v>0</v>
      </c>
      <c r="S4829" s="213">
        <f>IF(M4829="nvt",0,IF(O4829&gt;0,VLOOKUP(M4829,'3-Productie normen'!A:K,VLOOKUP(O4829,'3-Productie normen'!$B$34:$C$35,2,FALSE),FALSE)))</f>
        <v>0</v>
      </c>
      <c r="T4829" s="213">
        <f t="shared" si="272"/>
        <v>0</v>
      </c>
      <c r="U4829" s="572"/>
    </row>
    <row r="4830" spans="1:21" ht="14.15" customHeight="1">
      <c r="A4830" s="231">
        <v>4830</v>
      </c>
      <c r="B4830" s="262" t="s">
        <v>99</v>
      </c>
      <c r="C4830" s="208" t="s">
        <v>4034</v>
      </c>
      <c r="D4830" s="208" t="s">
        <v>3487</v>
      </c>
      <c r="E4830" s="208" t="s">
        <v>4048</v>
      </c>
      <c r="F4830" s="208" t="s">
        <v>176</v>
      </c>
      <c r="G4830" s="208" t="s">
        <v>177</v>
      </c>
      <c r="H4830" s="208" t="s">
        <v>4342</v>
      </c>
      <c r="I4830" s="200" t="s">
        <v>123</v>
      </c>
      <c r="J4830" s="208" t="s">
        <v>209</v>
      </c>
      <c r="K4830" s="208" t="s">
        <v>220</v>
      </c>
      <c r="L4830" s="208" t="s">
        <v>180</v>
      </c>
      <c r="M4830" s="199" t="s">
        <v>122</v>
      </c>
      <c r="N4830" s="201">
        <v>4.5425000000000004</v>
      </c>
      <c r="O4830" s="202" t="s">
        <v>81</v>
      </c>
      <c r="P4830" s="202"/>
      <c r="Q4830" s="203">
        <f t="shared" si="270"/>
        <v>0</v>
      </c>
      <c r="R4830" s="203">
        <f t="shared" si="271"/>
        <v>0</v>
      </c>
      <c r="S4830" s="213">
        <f>IF(M4830="nvt",0,IF(O4830&gt;0,VLOOKUP(M4830,'3-Productie normen'!A:K,VLOOKUP(O4830,'3-Productie normen'!$B$34:$C$35,2,FALSE),FALSE)))</f>
        <v>0</v>
      </c>
      <c r="T4830" s="213">
        <f t="shared" si="272"/>
        <v>0</v>
      </c>
      <c r="U4830" s="572"/>
    </row>
    <row r="4831" spans="1:21" ht="14.15" customHeight="1">
      <c r="A4831" s="231">
        <v>4831</v>
      </c>
      <c r="B4831" s="262" t="s">
        <v>99</v>
      </c>
      <c r="C4831" s="208" t="s">
        <v>4034</v>
      </c>
      <c r="D4831" s="208" t="s">
        <v>3487</v>
      </c>
      <c r="E4831" s="208" t="s">
        <v>4048</v>
      </c>
      <c r="F4831" s="208" t="s">
        <v>176</v>
      </c>
      <c r="G4831" s="208" t="s">
        <v>177</v>
      </c>
      <c r="H4831" s="208" t="s">
        <v>4343</v>
      </c>
      <c r="I4831" s="200" t="s">
        <v>143</v>
      </c>
      <c r="J4831" s="208" t="s">
        <v>179</v>
      </c>
      <c r="K4831" s="208" t="s">
        <v>187</v>
      </c>
      <c r="L4831" s="208" t="s">
        <v>180</v>
      </c>
      <c r="M4831" s="208" t="s">
        <v>143</v>
      </c>
      <c r="N4831" s="201">
        <v>40.558300000000003</v>
      </c>
      <c r="O4831" s="202"/>
      <c r="P4831" s="202"/>
      <c r="Q4831" s="203">
        <f t="shared" si="270"/>
        <v>0</v>
      </c>
      <c r="R4831" s="203">
        <f t="shared" si="271"/>
        <v>0</v>
      </c>
      <c r="S4831" s="213">
        <f>IF(M4831="nvt",0,IF(O4831&gt;0,VLOOKUP(M4831,'3-Productie normen'!A:K,VLOOKUP(O4831,'3-Productie normen'!$B$34:$C$35,2,FALSE),FALSE)))</f>
        <v>0</v>
      </c>
      <c r="T4831" s="213">
        <f t="shared" si="272"/>
        <v>0</v>
      </c>
      <c r="U4831" s="572"/>
    </row>
    <row r="4832" spans="1:21" ht="14.15" customHeight="1">
      <c r="A4832" s="231">
        <v>4832</v>
      </c>
      <c r="B4832" s="262" t="s">
        <v>99</v>
      </c>
      <c r="C4832" s="208" t="s">
        <v>4034</v>
      </c>
      <c r="D4832" s="208" t="s">
        <v>3487</v>
      </c>
      <c r="E4832" s="208" t="s">
        <v>4048</v>
      </c>
      <c r="F4832" s="208" t="s">
        <v>176</v>
      </c>
      <c r="G4832" s="208" t="s">
        <v>177</v>
      </c>
      <c r="H4832" s="208" t="s">
        <v>4344</v>
      </c>
      <c r="I4832" s="200" t="s">
        <v>123</v>
      </c>
      <c r="J4832" s="208" t="s">
        <v>179</v>
      </c>
      <c r="K4832" s="208" t="s">
        <v>235</v>
      </c>
      <c r="L4832" s="208" t="s">
        <v>180</v>
      </c>
      <c r="M4832" s="199" t="s">
        <v>122</v>
      </c>
      <c r="N4832" s="201">
        <v>9.3127999999999993</v>
      </c>
      <c r="O4832" s="202" t="s">
        <v>81</v>
      </c>
      <c r="P4832" s="202"/>
      <c r="Q4832" s="203">
        <f t="shared" si="270"/>
        <v>0</v>
      </c>
      <c r="R4832" s="203">
        <f t="shared" si="271"/>
        <v>0</v>
      </c>
      <c r="S4832" s="213">
        <f>IF(M4832="nvt",0,IF(O4832&gt;0,VLOOKUP(M4832,'3-Productie normen'!A:K,VLOOKUP(O4832,'3-Productie normen'!$B$34:$C$35,2,FALSE),FALSE)))</f>
        <v>0</v>
      </c>
      <c r="T4832" s="213">
        <f t="shared" si="272"/>
        <v>0</v>
      </c>
      <c r="U4832" s="572"/>
    </row>
    <row r="4833" spans="1:21" ht="14.15" customHeight="1">
      <c r="A4833" s="232">
        <v>4833</v>
      </c>
      <c r="B4833" s="262" t="s">
        <v>99</v>
      </c>
      <c r="C4833" s="208" t="s">
        <v>4034</v>
      </c>
      <c r="D4833" s="208" t="s">
        <v>3487</v>
      </c>
      <c r="E4833" s="208" t="s">
        <v>4048</v>
      </c>
      <c r="F4833" s="208" t="s">
        <v>176</v>
      </c>
      <c r="G4833" s="208" t="s">
        <v>177</v>
      </c>
      <c r="H4833" s="208" t="s">
        <v>4345</v>
      </c>
      <c r="I4833" s="207" t="s">
        <v>123</v>
      </c>
      <c r="J4833" s="208" t="s">
        <v>179</v>
      </c>
      <c r="K4833" s="208" t="s">
        <v>187</v>
      </c>
      <c r="L4833" s="208" t="s">
        <v>180</v>
      </c>
      <c r="M4833" s="199" t="s">
        <v>141</v>
      </c>
      <c r="N4833" s="201">
        <v>52.029600000000002</v>
      </c>
      <c r="O4833" s="202" t="s">
        <v>81</v>
      </c>
      <c r="P4833" s="202"/>
      <c r="Q4833" s="203">
        <f t="shared" si="270"/>
        <v>0</v>
      </c>
      <c r="R4833" s="203">
        <f t="shared" si="271"/>
        <v>0</v>
      </c>
      <c r="S4833" s="213">
        <f>IF(M4833="nvt",0,IF(O4833&gt;0,VLOOKUP(M4833,'3-Productie normen'!A:K,VLOOKUP(O4833,'3-Productie normen'!$B$34:$C$35,2,FALSE),FALSE)))</f>
        <v>0</v>
      </c>
      <c r="T4833" s="213">
        <f t="shared" si="272"/>
        <v>0</v>
      </c>
      <c r="U4833" s="572"/>
    </row>
    <row r="4834" spans="1:21" ht="14.15" customHeight="1">
      <c r="A4834" s="231">
        <v>4834</v>
      </c>
      <c r="B4834" s="262" t="s">
        <v>99</v>
      </c>
      <c r="C4834" s="208" t="s">
        <v>4034</v>
      </c>
      <c r="D4834" s="208" t="s">
        <v>3487</v>
      </c>
      <c r="E4834" s="208" t="s">
        <v>4048</v>
      </c>
      <c r="F4834" s="208" t="s">
        <v>176</v>
      </c>
      <c r="G4834" s="208" t="s">
        <v>177</v>
      </c>
      <c r="H4834" s="208" t="s">
        <v>4346</v>
      </c>
      <c r="I4834" s="200" t="s">
        <v>123</v>
      </c>
      <c r="J4834" s="208" t="s">
        <v>179</v>
      </c>
      <c r="K4834" s="208" t="s">
        <v>179</v>
      </c>
      <c r="L4834" s="208" t="s">
        <v>1478</v>
      </c>
      <c r="M4834" s="199" t="s">
        <v>122</v>
      </c>
      <c r="N4834" s="201">
        <v>24.202500000000001</v>
      </c>
      <c r="O4834" s="202" t="s">
        <v>81</v>
      </c>
      <c r="P4834" s="202"/>
      <c r="Q4834" s="203">
        <f t="shared" si="270"/>
        <v>0</v>
      </c>
      <c r="R4834" s="203">
        <f t="shared" si="271"/>
        <v>0</v>
      </c>
      <c r="S4834" s="213">
        <f>IF(M4834="nvt",0,IF(O4834&gt;0,VLOOKUP(M4834,'3-Productie normen'!A:K,VLOOKUP(O4834,'3-Productie normen'!$B$34:$C$35,2,FALSE),FALSE)))</f>
        <v>0</v>
      </c>
      <c r="T4834" s="213">
        <f t="shared" si="272"/>
        <v>0</v>
      </c>
      <c r="U4834" s="572"/>
    </row>
    <row r="4835" spans="1:21" ht="14.15" customHeight="1">
      <c r="A4835" s="231">
        <v>4835</v>
      </c>
      <c r="B4835" s="262" t="s">
        <v>99</v>
      </c>
      <c r="C4835" s="208" t="s">
        <v>4034</v>
      </c>
      <c r="D4835" s="208" t="s">
        <v>3487</v>
      </c>
      <c r="E4835" s="208" t="s">
        <v>4048</v>
      </c>
      <c r="F4835" s="208" t="s">
        <v>176</v>
      </c>
      <c r="G4835" s="208" t="s">
        <v>177</v>
      </c>
      <c r="H4835" s="208" t="s">
        <v>4347</v>
      </c>
      <c r="I4835" s="200" t="s">
        <v>123</v>
      </c>
      <c r="J4835" s="208" t="s">
        <v>179</v>
      </c>
      <c r="K4835" s="208" t="s">
        <v>179</v>
      </c>
      <c r="L4835" s="208" t="s">
        <v>1478</v>
      </c>
      <c r="M4835" s="199" t="s">
        <v>122</v>
      </c>
      <c r="N4835" s="201">
        <v>14.903599999999999</v>
      </c>
      <c r="O4835" s="202" t="s">
        <v>81</v>
      </c>
      <c r="P4835" s="202"/>
      <c r="Q4835" s="203">
        <f t="shared" si="270"/>
        <v>0</v>
      </c>
      <c r="R4835" s="203">
        <f t="shared" si="271"/>
        <v>0</v>
      </c>
      <c r="S4835" s="213">
        <f>IF(M4835="nvt",0,IF(O4835&gt;0,VLOOKUP(M4835,'3-Productie normen'!A:K,VLOOKUP(O4835,'3-Productie normen'!$B$34:$C$35,2,FALSE),FALSE)))</f>
        <v>0</v>
      </c>
      <c r="T4835" s="213">
        <f t="shared" si="272"/>
        <v>0</v>
      </c>
      <c r="U4835" s="572"/>
    </row>
    <row r="4836" spans="1:21" ht="14.15" customHeight="1">
      <c r="A4836" s="231">
        <v>4836</v>
      </c>
      <c r="B4836" s="262" t="s">
        <v>99</v>
      </c>
      <c r="C4836" s="208" t="s">
        <v>4034</v>
      </c>
      <c r="D4836" s="208" t="s">
        <v>3487</v>
      </c>
      <c r="E4836" s="208" t="s">
        <v>4048</v>
      </c>
      <c r="F4836" s="208" t="s">
        <v>176</v>
      </c>
      <c r="G4836" s="208" t="s">
        <v>177</v>
      </c>
      <c r="H4836" s="208" t="s">
        <v>4348</v>
      </c>
      <c r="I4836" s="200" t="s">
        <v>123</v>
      </c>
      <c r="J4836" s="208" t="s">
        <v>179</v>
      </c>
      <c r="K4836" s="208" t="s">
        <v>179</v>
      </c>
      <c r="L4836" s="208" t="s">
        <v>1478</v>
      </c>
      <c r="M4836" s="199" t="s">
        <v>122</v>
      </c>
      <c r="N4836" s="201">
        <v>14.880999999999998</v>
      </c>
      <c r="O4836" s="202" t="s">
        <v>81</v>
      </c>
      <c r="P4836" s="202"/>
      <c r="Q4836" s="203">
        <f t="shared" si="270"/>
        <v>0</v>
      </c>
      <c r="R4836" s="203">
        <f t="shared" si="271"/>
        <v>0</v>
      </c>
      <c r="S4836" s="213">
        <f>IF(M4836="nvt",0,IF(O4836&gt;0,VLOOKUP(M4836,'3-Productie normen'!A:K,VLOOKUP(O4836,'3-Productie normen'!$B$34:$C$35,2,FALSE),FALSE)))</f>
        <v>0</v>
      </c>
      <c r="T4836" s="213">
        <f t="shared" si="272"/>
        <v>0</v>
      </c>
      <c r="U4836" s="572"/>
    </row>
    <row r="4837" spans="1:21" ht="14.15" customHeight="1">
      <c r="A4837" s="231">
        <v>4837</v>
      </c>
      <c r="B4837" s="262" t="s">
        <v>99</v>
      </c>
      <c r="C4837" s="208" t="s">
        <v>4034</v>
      </c>
      <c r="D4837" s="208" t="s">
        <v>3487</v>
      </c>
      <c r="E4837" s="208" t="s">
        <v>4048</v>
      </c>
      <c r="F4837" s="208" t="s">
        <v>176</v>
      </c>
      <c r="G4837" s="208" t="s">
        <v>177</v>
      </c>
      <c r="H4837" s="208" t="s">
        <v>4349</v>
      </c>
      <c r="I4837" s="200" t="s">
        <v>123</v>
      </c>
      <c r="J4837" s="208" t="s">
        <v>179</v>
      </c>
      <c r="K4837" s="208" t="s">
        <v>179</v>
      </c>
      <c r="L4837" s="208" t="s">
        <v>1478</v>
      </c>
      <c r="M4837" s="199" t="s">
        <v>122</v>
      </c>
      <c r="N4837" s="201">
        <v>14.880999999999998</v>
      </c>
      <c r="O4837" s="202" t="s">
        <v>81</v>
      </c>
      <c r="P4837" s="202"/>
      <c r="Q4837" s="203">
        <f t="shared" si="270"/>
        <v>0</v>
      </c>
      <c r="R4837" s="203">
        <f t="shared" si="271"/>
        <v>0</v>
      </c>
      <c r="S4837" s="213">
        <f>IF(M4837="nvt",0,IF(O4837&gt;0,VLOOKUP(M4837,'3-Productie normen'!A:K,VLOOKUP(O4837,'3-Productie normen'!$B$34:$C$35,2,FALSE),FALSE)))</f>
        <v>0</v>
      </c>
      <c r="T4837" s="213">
        <f t="shared" si="272"/>
        <v>0</v>
      </c>
      <c r="U4837" s="572"/>
    </row>
    <row r="4838" spans="1:21" ht="14.15" customHeight="1">
      <c r="A4838" s="231">
        <v>4838</v>
      </c>
      <c r="B4838" s="262" t="s">
        <v>99</v>
      </c>
      <c r="C4838" s="208" t="s">
        <v>4034</v>
      </c>
      <c r="D4838" s="208" t="s">
        <v>3487</v>
      </c>
      <c r="E4838" s="208" t="s">
        <v>4048</v>
      </c>
      <c r="F4838" s="208" t="s">
        <v>176</v>
      </c>
      <c r="G4838" s="208" t="s">
        <v>177</v>
      </c>
      <c r="H4838" s="208" t="s">
        <v>4350</v>
      </c>
      <c r="I4838" s="200" t="s">
        <v>123</v>
      </c>
      <c r="J4838" s="208" t="s">
        <v>179</v>
      </c>
      <c r="K4838" s="208" t="s">
        <v>179</v>
      </c>
      <c r="L4838" s="208" t="s">
        <v>1478</v>
      </c>
      <c r="M4838" s="199" t="s">
        <v>122</v>
      </c>
      <c r="N4838" s="201">
        <v>14.880999999999998</v>
      </c>
      <c r="O4838" s="202" t="s">
        <v>81</v>
      </c>
      <c r="P4838" s="202"/>
      <c r="Q4838" s="203">
        <f t="shared" si="270"/>
        <v>0</v>
      </c>
      <c r="R4838" s="203">
        <f t="shared" si="271"/>
        <v>0</v>
      </c>
      <c r="S4838" s="213">
        <f>IF(M4838="nvt",0,IF(O4838&gt;0,VLOOKUP(M4838,'3-Productie normen'!A:K,VLOOKUP(O4838,'3-Productie normen'!$B$34:$C$35,2,FALSE),FALSE)))</f>
        <v>0</v>
      </c>
      <c r="T4838" s="213">
        <f t="shared" si="272"/>
        <v>0</v>
      </c>
      <c r="U4838" s="572"/>
    </row>
    <row r="4839" spans="1:21" ht="14.15" customHeight="1">
      <c r="A4839" s="231">
        <v>4839</v>
      </c>
      <c r="B4839" s="262" t="s">
        <v>99</v>
      </c>
      <c r="C4839" s="208" t="s">
        <v>4034</v>
      </c>
      <c r="D4839" s="208" t="s">
        <v>3487</v>
      </c>
      <c r="E4839" s="208" t="s">
        <v>4048</v>
      </c>
      <c r="F4839" s="208" t="s">
        <v>176</v>
      </c>
      <c r="G4839" s="208" t="s">
        <v>177</v>
      </c>
      <c r="H4839" s="208" t="s">
        <v>4351</v>
      </c>
      <c r="I4839" s="200" t="s">
        <v>123</v>
      </c>
      <c r="J4839" s="208" t="s">
        <v>179</v>
      </c>
      <c r="K4839" s="208" t="s">
        <v>179</v>
      </c>
      <c r="L4839" s="208" t="s">
        <v>1478</v>
      </c>
      <c r="M4839" s="199" t="s">
        <v>122</v>
      </c>
      <c r="N4839" s="201">
        <v>30.219000000000001</v>
      </c>
      <c r="O4839" s="202" t="s">
        <v>81</v>
      </c>
      <c r="P4839" s="202"/>
      <c r="Q4839" s="203">
        <f t="shared" si="270"/>
        <v>0</v>
      </c>
      <c r="R4839" s="203">
        <f t="shared" si="271"/>
        <v>0</v>
      </c>
      <c r="S4839" s="213">
        <f>IF(M4839="nvt",0,IF(O4839&gt;0,VLOOKUP(M4839,'3-Productie normen'!A:K,VLOOKUP(O4839,'3-Productie normen'!$B$34:$C$35,2,FALSE),FALSE)))</f>
        <v>0</v>
      </c>
      <c r="T4839" s="213">
        <f t="shared" si="272"/>
        <v>0</v>
      </c>
      <c r="U4839" s="572"/>
    </row>
    <row r="4840" spans="1:21" ht="14.15" customHeight="1">
      <c r="A4840" s="231">
        <v>4840</v>
      </c>
      <c r="B4840" s="262" t="s">
        <v>99</v>
      </c>
      <c r="C4840" s="208" t="s">
        <v>4034</v>
      </c>
      <c r="D4840" s="208" t="s">
        <v>3487</v>
      </c>
      <c r="E4840" s="208" t="s">
        <v>4048</v>
      </c>
      <c r="F4840" s="208" t="s">
        <v>176</v>
      </c>
      <c r="G4840" s="208" t="s">
        <v>177</v>
      </c>
      <c r="H4840" s="208" t="s">
        <v>4352</v>
      </c>
      <c r="I4840" s="200" t="s">
        <v>127</v>
      </c>
      <c r="J4840" s="208" t="s">
        <v>790</v>
      </c>
      <c r="K4840" s="208" t="s">
        <v>790</v>
      </c>
      <c r="L4840" s="208" t="s">
        <v>180</v>
      </c>
      <c r="M4840" s="208" t="s">
        <v>128</v>
      </c>
      <c r="N4840" s="201">
        <v>29.189499999999999</v>
      </c>
      <c r="O4840" s="202">
        <v>255</v>
      </c>
      <c r="P4840" s="202"/>
      <c r="Q4840" s="203">
        <f t="shared" si="270"/>
        <v>0</v>
      </c>
      <c r="R4840" s="203">
        <f t="shared" si="271"/>
        <v>0</v>
      </c>
      <c r="S4840" s="213">
        <f>IF(M4840="nvt",0,IF(O4840&gt;0,VLOOKUP(M4840,'3-Productie normen'!A:K,VLOOKUP(O4840,'3-Productie normen'!$B$34:$C$35,2,FALSE),FALSE)))</f>
        <v>0</v>
      </c>
      <c r="T4840" s="213">
        <f t="shared" si="272"/>
        <v>0</v>
      </c>
      <c r="U4840" s="572"/>
    </row>
    <row r="4841" spans="1:21" ht="14.15" customHeight="1">
      <c r="A4841" s="232">
        <v>4841</v>
      </c>
      <c r="B4841" s="262" t="s">
        <v>99</v>
      </c>
      <c r="C4841" s="208" t="s">
        <v>4034</v>
      </c>
      <c r="D4841" s="208" t="s">
        <v>3487</v>
      </c>
      <c r="E4841" s="208" t="s">
        <v>4048</v>
      </c>
      <c r="F4841" s="208" t="s">
        <v>176</v>
      </c>
      <c r="G4841" s="208" t="s">
        <v>177</v>
      </c>
      <c r="H4841" s="208" t="s">
        <v>4353</v>
      </c>
      <c r="I4841" s="200" t="s">
        <v>123</v>
      </c>
      <c r="J4841" s="208" t="s">
        <v>179</v>
      </c>
      <c r="K4841" s="208" t="s">
        <v>179</v>
      </c>
      <c r="L4841" s="208" t="s">
        <v>180</v>
      </c>
      <c r="M4841" s="199" t="s">
        <v>122</v>
      </c>
      <c r="N4841" s="201">
        <v>14.8688</v>
      </c>
      <c r="O4841" s="202" t="s">
        <v>81</v>
      </c>
      <c r="P4841" s="202"/>
      <c r="Q4841" s="203">
        <f t="shared" si="270"/>
        <v>0</v>
      </c>
      <c r="R4841" s="203">
        <f t="shared" si="271"/>
        <v>0</v>
      </c>
      <c r="S4841" s="213">
        <f>IF(M4841="nvt",0,IF(O4841&gt;0,VLOOKUP(M4841,'3-Productie normen'!A:K,VLOOKUP(O4841,'3-Productie normen'!$B$34:$C$35,2,FALSE),FALSE)))</f>
        <v>0</v>
      </c>
      <c r="T4841" s="213">
        <f t="shared" si="272"/>
        <v>0</v>
      </c>
      <c r="U4841" s="572"/>
    </row>
    <row r="4842" spans="1:21" ht="14.15" customHeight="1">
      <c r="A4842" s="231">
        <v>4842</v>
      </c>
      <c r="B4842" s="262" t="s">
        <v>99</v>
      </c>
      <c r="C4842" s="208" t="s">
        <v>4034</v>
      </c>
      <c r="D4842" s="208" t="s">
        <v>3487</v>
      </c>
      <c r="E4842" s="208" t="s">
        <v>4048</v>
      </c>
      <c r="F4842" s="208" t="s">
        <v>176</v>
      </c>
      <c r="G4842" s="208" t="s">
        <v>177</v>
      </c>
      <c r="H4842" s="208" t="s">
        <v>4354</v>
      </c>
      <c r="I4842" s="200" t="s">
        <v>123</v>
      </c>
      <c r="J4842" s="208" t="s">
        <v>179</v>
      </c>
      <c r="K4842" s="208" t="s">
        <v>179</v>
      </c>
      <c r="L4842" s="208" t="s">
        <v>180</v>
      </c>
      <c r="M4842" s="199" t="s">
        <v>122</v>
      </c>
      <c r="N4842" s="201">
        <v>22.560400000000001</v>
      </c>
      <c r="O4842" s="202" t="s">
        <v>81</v>
      </c>
      <c r="P4842" s="202"/>
      <c r="Q4842" s="203">
        <f t="shared" si="270"/>
        <v>0</v>
      </c>
      <c r="R4842" s="203">
        <f t="shared" si="271"/>
        <v>0</v>
      </c>
      <c r="S4842" s="213">
        <f>IF(M4842="nvt",0,IF(O4842&gt;0,VLOOKUP(M4842,'3-Productie normen'!A:K,VLOOKUP(O4842,'3-Productie normen'!$B$34:$C$35,2,FALSE),FALSE)))</f>
        <v>0</v>
      </c>
      <c r="T4842" s="213">
        <f t="shared" si="272"/>
        <v>0</v>
      </c>
      <c r="U4842" s="572"/>
    </row>
    <row r="4843" spans="1:21" ht="14.15" customHeight="1">
      <c r="A4843" s="231">
        <v>4843</v>
      </c>
      <c r="B4843" s="262" t="s">
        <v>99</v>
      </c>
      <c r="C4843" s="208" t="s">
        <v>4034</v>
      </c>
      <c r="D4843" s="208" t="s">
        <v>3487</v>
      </c>
      <c r="E4843" s="208" t="s">
        <v>4048</v>
      </c>
      <c r="F4843" s="208" t="s">
        <v>176</v>
      </c>
      <c r="G4843" s="208" t="s">
        <v>177</v>
      </c>
      <c r="H4843" s="208" t="s">
        <v>4355</v>
      </c>
      <c r="I4843" s="200" t="s">
        <v>123</v>
      </c>
      <c r="J4843" s="208" t="s">
        <v>179</v>
      </c>
      <c r="K4843" s="208" t="s">
        <v>179</v>
      </c>
      <c r="L4843" s="208" t="s">
        <v>180</v>
      </c>
      <c r="M4843" s="199" t="s">
        <v>122</v>
      </c>
      <c r="N4843" s="201">
        <v>15.6004</v>
      </c>
      <c r="O4843" s="202" t="s">
        <v>81</v>
      </c>
      <c r="P4843" s="202"/>
      <c r="Q4843" s="203">
        <f t="shared" si="270"/>
        <v>0</v>
      </c>
      <c r="R4843" s="203">
        <f t="shared" si="271"/>
        <v>0</v>
      </c>
      <c r="S4843" s="213">
        <f>IF(M4843="nvt",0,IF(O4843&gt;0,VLOOKUP(M4843,'3-Productie normen'!A:K,VLOOKUP(O4843,'3-Productie normen'!$B$34:$C$35,2,FALSE),FALSE)))</f>
        <v>0</v>
      </c>
      <c r="T4843" s="213">
        <f t="shared" si="272"/>
        <v>0</v>
      </c>
      <c r="U4843" s="572"/>
    </row>
    <row r="4844" spans="1:21" ht="14.15" customHeight="1">
      <c r="A4844" s="231">
        <v>4844</v>
      </c>
      <c r="B4844" s="262" t="s">
        <v>99</v>
      </c>
      <c r="C4844" s="208" t="s">
        <v>4034</v>
      </c>
      <c r="D4844" s="208" t="s">
        <v>3487</v>
      </c>
      <c r="E4844" s="208" t="s">
        <v>4048</v>
      </c>
      <c r="F4844" s="208" t="s">
        <v>176</v>
      </c>
      <c r="G4844" s="208" t="s">
        <v>177</v>
      </c>
      <c r="H4844" s="208" t="s">
        <v>4356</v>
      </c>
      <c r="I4844" s="200" t="s">
        <v>123</v>
      </c>
      <c r="J4844" s="208" t="s">
        <v>179</v>
      </c>
      <c r="K4844" s="208" t="s">
        <v>179</v>
      </c>
      <c r="L4844" s="208" t="s">
        <v>180</v>
      </c>
      <c r="M4844" s="199" t="s">
        <v>122</v>
      </c>
      <c r="N4844" s="201">
        <v>24.0002</v>
      </c>
      <c r="O4844" s="202" t="s">
        <v>81</v>
      </c>
      <c r="P4844" s="202"/>
      <c r="Q4844" s="203">
        <f t="shared" si="270"/>
        <v>0</v>
      </c>
      <c r="R4844" s="203">
        <f t="shared" si="271"/>
        <v>0</v>
      </c>
      <c r="S4844" s="213">
        <f>IF(M4844="nvt",0,IF(O4844&gt;0,VLOOKUP(M4844,'3-Productie normen'!A:K,VLOOKUP(O4844,'3-Productie normen'!$B$34:$C$35,2,FALSE),FALSE)))</f>
        <v>0</v>
      </c>
      <c r="T4844" s="213">
        <f t="shared" si="272"/>
        <v>0</v>
      </c>
      <c r="U4844" s="572"/>
    </row>
    <row r="4845" spans="1:21" ht="14.15" customHeight="1">
      <c r="A4845" s="231">
        <v>4845</v>
      </c>
      <c r="B4845" s="262" t="s">
        <v>99</v>
      </c>
      <c r="C4845" s="208" t="s">
        <v>4034</v>
      </c>
      <c r="D4845" s="208" t="s">
        <v>3487</v>
      </c>
      <c r="E4845" s="208" t="s">
        <v>4048</v>
      </c>
      <c r="F4845" s="208" t="s">
        <v>176</v>
      </c>
      <c r="G4845" s="208" t="s">
        <v>177</v>
      </c>
      <c r="H4845" s="208" t="s">
        <v>4357</v>
      </c>
      <c r="I4845" s="200" t="s">
        <v>125</v>
      </c>
      <c r="J4845" s="208" t="s">
        <v>222</v>
      </c>
      <c r="K4845" s="208" t="s">
        <v>279</v>
      </c>
      <c r="L4845" s="208" t="s">
        <v>387</v>
      </c>
      <c r="M4845" s="199" t="s">
        <v>129</v>
      </c>
      <c r="N4845" s="201">
        <v>94.944999999999993</v>
      </c>
      <c r="O4845" s="202" t="s">
        <v>81</v>
      </c>
      <c r="P4845" s="202"/>
      <c r="Q4845" s="203">
        <f t="shared" si="270"/>
        <v>0</v>
      </c>
      <c r="R4845" s="203">
        <f t="shared" si="271"/>
        <v>0</v>
      </c>
      <c r="S4845" s="213">
        <f>IF(M4845="nvt",0,IF(O4845&gt;0,VLOOKUP(M4845,'3-Productie normen'!A:K,VLOOKUP(O4845,'3-Productie normen'!$B$34:$C$35,2,FALSE),FALSE)))</f>
        <v>0</v>
      </c>
      <c r="T4845" s="213">
        <f t="shared" si="272"/>
        <v>0</v>
      </c>
      <c r="U4845" s="572"/>
    </row>
    <row r="4846" spans="1:21" ht="14.15" customHeight="1">
      <c r="A4846" s="231">
        <v>4846</v>
      </c>
      <c r="B4846" s="262" t="s">
        <v>99</v>
      </c>
      <c r="C4846" s="208" t="s">
        <v>4034</v>
      </c>
      <c r="D4846" s="208" t="s">
        <v>3487</v>
      </c>
      <c r="E4846" s="208" t="s">
        <v>4048</v>
      </c>
      <c r="F4846" s="208" t="s">
        <v>176</v>
      </c>
      <c r="G4846" s="208" t="s">
        <v>177</v>
      </c>
      <c r="H4846" s="208" t="s">
        <v>4358</v>
      </c>
      <c r="I4846" s="200" t="s">
        <v>125</v>
      </c>
      <c r="J4846" s="208" t="s">
        <v>222</v>
      </c>
      <c r="K4846" s="208" t="s">
        <v>279</v>
      </c>
      <c r="L4846" s="208" t="s">
        <v>387</v>
      </c>
      <c r="M4846" s="199" t="s">
        <v>129</v>
      </c>
      <c r="N4846" s="201">
        <v>10.105</v>
      </c>
      <c r="O4846" s="202" t="s">
        <v>81</v>
      </c>
      <c r="P4846" s="202"/>
      <c r="Q4846" s="203">
        <f t="shared" si="270"/>
        <v>0</v>
      </c>
      <c r="R4846" s="203">
        <f t="shared" si="271"/>
        <v>0</v>
      </c>
      <c r="S4846" s="213">
        <f>IF(M4846="nvt",0,IF(O4846&gt;0,VLOOKUP(M4846,'3-Productie normen'!A:K,VLOOKUP(O4846,'3-Productie normen'!$B$34:$C$35,2,FALSE),FALSE)))</f>
        <v>0</v>
      </c>
      <c r="T4846" s="213">
        <f t="shared" si="272"/>
        <v>0</v>
      </c>
      <c r="U4846" s="572"/>
    </row>
    <row r="4847" spans="1:21" ht="14.15" customHeight="1">
      <c r="A4847" s="231">
        <v>4847</v>
      </c>
      <c r="B4847" s="262" t="s">
        <v>99</v>
      </c>
      <c r="C4847" s="208" t="s">
        <v>4034</v>
      </c>
      <c r="D4847" s="208" t="s">
        <v>3487</v>
      </c>
      <c r="E4847" s="208" t="s">
        <v>4048</v>
      </c>
      <c r="F4847" s="208" t="s">
        <v>176</v>
      </c>
      <c r="G4847" s="208" t="s">
        <v>177</v>
      </c>
      <c r="H4847" s="208" t="s">
        <v>4359</v>
      </c>
      <c r="I4847" s="200" t="s">
        <v>125</v>
      </c>
      <c r="J4847" s="208" t="s">
        <v>222</v>
      </c>
      <c r="K4847" s="208" t="s">
        <v>279</v>
      </c>
      <c r="L4847" s="208" t="s">
        <v>387</v>
      </c>
      <c r="M4847" s="199" t="s">
        <v>129</v>
      </c>
      <c r="N4847" s="201">
        <v>17.067999999999998</v>
      </c>
      <c r="O4847" s="202" t="s">
        <v>81</v>
      </c>
      <c r="P4847" s="202"/>
      <c r="Q4847" s="203">
        <f t="shared" si="270"/>
        <v>0</v>
      </c>
      <c r="R4847" s="203">
        <f t="shared" si="271"/>
        <v>0</v>
      </c>
      <c r="S4847" s="213">
        <f>IF(M4847="nvt",0,IF(O4847&gt;0,VLOOKUP(M4847,'3-Productie normen'!A:K,VLOOKUP(O4847,'3-Productie normen'!$B$34:$C$35,2,FALSE),FALSE)))</f>
        <v>0</v>
      </c>
      <c r="T4847" s="213">
        <f t="shared" si="272"/>
        <v>0</v>
      </c>
      <c r="U4847" s="572"/>
    </row>
    <row r="4848" spans="1:21" ht="14.15" customHeight="1">
      <c r="A4848" s="231">
        <v>4848</v>
      </c>
      <c r="B4848" s="262" t="s">
        <v>99</v>
      </c>
      <c r="C4848" s="208" t="s">
        <v>4034</v>
      </c>
      <c r="D4848" s="208" t="s">
        <v>3487</v>
      </c>
      <c r="E4848" s="208" t="s">
        <v>4048</v>
      </c>
      <c r="F4848" s="208" t="s">
        <v>176</v>
      </c>
      <c r="G4848" s="208" t="s">
        <v>177</v>
      </c>
      <c r="H4848" s="208" t="s">
        <v>4360</v>
      </c>
      <c r="I4848" s="207" t="s">
        <v>130</v>
      </c>
      <c r="J4848" s="208" t="s">
        <v>222</v>
      </c>
      <c r="K4848" s="208" t="s">
        <v>237</v>
      </c>
      <c r="L4848" s="208" t="s">
        <v>387</v>
      </c>
      <c r="M4848" s="199" t="s">
        <v>129</v>
      </c>
      <c r="N4848" s="201">
        <v>208.77720000000002</v>
      </c>
      <c r="O4848" s="202" t="s">
        <v>81</v>
      </c>
      <c r="P4848" s="202"/>
      <c r="Q4848" s="203">
        <f t="shared" si="270"/>
        <v>0</v>
      </c>
      <c r="R4848" s="203">
        <f t="shared" si="271"/>
        <v>0</v>
      </c>
      <c r="S4848" s="213">
        <f>IF(M4848="nvt",0,IF(O4848&gt;0,VLOOKUP(M4848,'3-Productie normen'!A:K,VLOOKUP(O4848,'3-Productie normen'!$B$34:$C$35,2,FALSE),FALSE)))</f>
        <v>0</v>
      </c>
      <c r="T4848" s="213">
        <f t="shared" si="272"/>
        <v>0</v>
      </c>
      <c r="U4848" s="572"/>
    </row>
    <row r="4849" spans="1:21" ht="14.15" customHeight="1">
      <c r="A4849" s="232">
        <v>4849</v>
      </c>
      <c r="B4849" s="262" t="s">
        <v>99</v>
      </c>
      <c r="C4849" s="208" t="s">
        <v>4034</v>
      </c>
      <c r="D4849" s="208" t="s">
        <v>3487</v>
      </c>
      <c r="E4849" s="208" t="s">
        <v>4048</v>
      </c>
      <c r="F4849" s="208" t="s">
        <v>176</v>
      </c>
      <c r="G4849" s="208" t="s">
        <v>177</v>
      </c>
      <c r="H4849" s="208" t="s">
        <v>4361</v>
      </c>
      <c r="I4849" s="200" t="s">
        <v>125</v>
      </c>
      <c r="J4849" s="208" t="s">
        <v>222</v>
      </c>
      <c r="K4849" s="208" t="s">
        <v>279</v>
      </c>
      <c r="L4849" s="208" t="s">
        <v>387</v>
      </c>
      <c r="M4849" s="199" t="s">
        <v>129</v>
      </c>
      <c r="N4849" s="201">
        <v>2.16</v>
      </c>
      <c r="O4849" s="202" t="s">
        <v>81</v>
      </c>
      <c r="P4849" s="202"/>
      <c r="Q4849" s="203">
        <f t="shared" si="270"/>
        <v>0</v>
      </c>
      <c r="R4849" s="203">
        <f t="shared" si="271"/>
        <v>0</v>
      </c>
      <c r="S4849" s="213">
        <f>IF(M4849="nvt",0,IF(O4849&gt;0,VLOOKUP(M4849,'3-Productie normen'!A:K,VLOOKUP(O4849,'3-Productie normen'!$B$34:$C$35,2,FALSE),FALSE)))</f>
        <v>0</v>
      </c>
      <c r="T4849" s="213">
        <f t="shared" si="272"/>
        <v>0</v>
      </c>
      <c r="U4849" s="572"/>
    </row>
    <row r="4850" spans="1:21" ht="14.15" customHeight="1">
      <c r="A4850" s="231">
        <v>4850</v>
      </c>
      <c r="B4850" s="262" t="s">
        <v>99</v>
      </c>
      <c r="C4850" s="208" t="s">
        <v>4034</v>
      </c>
      <c r="D4850" s="208" t="s">
        <v>3487</v>
      </c>
      <c r="E4850" s="208" t="s">
        <v>4048</v>
      </c>
      <c r="F4850" s="208" t="s">
        <v>176</v>
      </c>
      <c r="G4850" s="208" t="s">
        <v>177</v>
      </c>
      <c r="H4850" s="208" t="s">
        <v>4362</v>
      </c>
      <c r="I4850" s="200" t="s">
        <v>125</v>
      </c>
      <c r="J4850" s="208" t="s">
        <v>222</v>
      </c>
      <c r="K4850" s="208" t="s">
        <v>279</v>
      </c>
      <c r="L4850" s="208" t="s">
        <v>387</v>
      </c>
      <c r="M4850" s="199" t="s">
        <v>129</v>
      </c>
      <c r="N4850" s="201">
        <v>1.53</v>
      </c>
      <c r="O4850" s="202" t="s">
        <v>81</v>
      </c>
      <c r="P4850" s="202"/>
      <c r="Q4850" s="203">
        <f t="shared" si="270"/>
        <v>0</v>
      </c>
      <c r="R4850" s="203">
        <f t="shared" si="271"/>
        <v>0</v>
      </c>
      <c r="S4850" s="213">
        <f>IF(M4850="nvt",0,IF(O4850&gt;0,VLOOKUP(M4850,'3-Productie normen'!A:K,VLOOKUP(O4850,'3-Productie normen'!$B$34:$C$35,2,FALSE),FALSE)))</f>
        <v>0</v>
      </c>
      <c r="T4850" s="213">
        <f t="shared" si="272"/>
        <v>0</v>
      </c>
      <c r="U4850" s="572"/>
    </row>
    <row r="4851" spans="1:21" ht="14.15" customHeight="1">
      <c r="A4851" s="231">
        <v>4851</v>
      </c>
      <c r="B4851" s="262" t="s">
        <v>99</v>
      </c>
      <c r="C4851" s="208" t="s">
        <v>4034</v>
      </c>
      <c r="D4851" s="208" t="s">
        <v>3487</v>
      </c>
      <c r="E4851" s="208" t="s">
        <v>4048</v>
      </c>
      <c r="F4851" s="208" t="s">
        <v>176</v>
      </c>
      <c r="G4851" s="208" t="s">
        <v>177</v>
      </c>
      <c r="H4851" s="208" t="s">
        <v>4363</v>
      </c>
      <c r="I4851" s="200" t="s">
        <v>125</v>
      </c>
      <c r="J4851" s="208" t="s">
        <v>222</v>
      </c>
      <c r="K4851" s="208" t="s">
        <v>279</v>
      </c>
      <c r="L4851" s="208" t="s">
        <v>387</v>
      </c>
      <c r="M4851" s="199" t="s">
        <v>129</v>
      </c>
      <c r="N4851" s="201">
        <v>1.8</v>
      </c>
      <c r="O4851" s="202" t="s">
        <v>81</v>
      </c>
      <c r="P4851" s="202"/>
      <c r="Q4851" s="203">
        <f t="shared" si="270"/>
        <v>0</v>
      </c>
      <c r="R4851" s="203">
        <f t="shared" si="271"/>
        <v>0</v>
      </c>
      <c r="S4851" s="213">
        <f>IF(M4851="nvt",0,IF(O4851&gt;0,VLOOKUP(M4851,'3-Productie normen'!A:K,VLOOKUP(O4851,'3-Productie normen'!$B$34:$C$35,2,FALSE),FALSE)))</f>
        <v>0</v>
      </c>
      <c r="T4851" s="213">
        <f t="shared" si="272"/>
        <v>0</v>
      </c>
      <c r="U4851" s="572"/>
    </row>
    <row r="4852" spans="1:21" ht="14.15" customHeight="1">
      <c r="A4852" s="231">
        <v>4852</v>
      </c>
      <c r="B4852" s="262" t="s">
        <v>99</v>
      </c>
      <c r="C4852" s="208" t="s">
        <v>4034</v>
      </c>
      <c r="D4852" s="208" t="s">
        <v>3487</v>
      </c>
      <c r="E4852" s="208" t="s">
        <v>4048</v>
      </c>
      <c r="F4852" s="208" t="s">
        <v>176</v>
      </c>
      <c r="G4852" s="208" t="s">
        <v>177</v>
      </c>
      <c r="H4852" s="208" t="s">
        <v>4364</v>
      </c>
      <c r="I4852" s="200" t="s">
        <v>125</v>
      </c>
      <c r="J4852" s="208" t="s">
        <v>222</v>
      </c>
      <c r="K4852" s="208" t="s">
        <v>279</v>
      </c>
      <c r="L4852" s="208" t="s">
        <v>387</v>
      </c>
      <c r="M4852" s="199" t="s">
        <v>129</v>
      </c>
      <c r="N4852" s="201">
        <v>1.575</v>
      </c>
      <c r="O4852" s="202" t="s">
        <v>81</v>
      </c>
      <c r="P4852" s="202"/>
      <c r="Q4852" s="203">
        <f t="shared" si="270"/>
        <v>0</v>
      </c>
      <c r="R4852" s="203">
        <f t="shared" si="271"/>
        <v>0</v>
      </c>
      <c r="S4852" s="213">
        <f>IF(M4852="nvt",0,IF(O4852&gt;0,VLOOKUP(M4852,'3-Productie normen'!A:K,VLOOKUP(O4852,'3-Productie normen'!$B$34:$C$35,2,FALSE),FALSE)))</f>
        <v>0</v>
      </c>
      <c r="T4852" s="213">
        <f t="shared" si="272"/>
        <v>0</v>
      </c>
      <c r="U4852" s="572"/>
    </row>
    <row r="4853" spans="1:21" ht="14.15" customHeight="1">
      <c r="A4853" s="231">
        <v>4853</v>
      </c>
      <c r="B4853" s="262" t="s">
        <v>99</v>
      </c>
      <c r="C4853" s="208" t="s">
        <v>4034</v>
      </c>
      <c r="D4853" s="208" t="s">
        <v>3487</v>
      </c>
      <c r="E4853" s="208" t="s">
        <v>4048</v>
      </c>
      <c r="F4853" s="208" t="s">
        <v>176</v>
      </c>
      <c r="G4853" s="208" t="s">
        <v>177</v>
      </c>
      <c r="H4853" s="208" t="s">
        <v>4365</v>
      </c>
      <c r="I4853" s="200" t="s">
        <v>125</v>
      </c>
      <c r="J4853" s="208" t="s">
        <v>222</v>
      </c>
      <c r="K4853" s="208" t="s">
        <v>279</v>
      </c>
      <c r="L4853" s="208" t="s">
        <v>387</v>
      </c>
      <c r="M4853" s="199" t="s">
        <v>129</v>
      </c>
      <c r="N4853" s="201">
        <v>1.665</v>
      </c>
      <c r="O4853" s="202" t="s">
        <v>81</v>
      </c>
      <c r="P4853" s="202"/>
      <c r="Q4853" s="203">
        <f t="shared" si="270"/>
        <v>0</v>
      </c>
      <c r="R4853" s="203">
        <f t="shared" si="271"/>
        <v>0</v>
      </c>
      <c r="S4853" s="213">
        <f>IF(M4853="nvt",0,IF(O4853&gt;0,VLOOKUP(M4853,'3-Productie normen'!A:K,VLOOKUP(O4853,'3-Productie normen'!$B$34:$C$35,2,FALSE),FALSE)))</f>
        <v>0</v>
      </c>
      <c r="T4853" s="213">
        <f t="shared" si="272"/>
        <v>0</v>
      </c>
      <c r="U4853" s="572"/>
    </row>
    <row r="4854" spans="1:21" ht="14.15" customHeight="1">
      <c r="A4854" s="231">
        <v>4854</v>
      </c>
      <c r="B4854" s="262" t="s">
        <v>99</v>
      </c>
      <c r="C4854" s="208" t="s">
        <v>4034</v>
      </c>
      <c r="D4854" s="208" t="s">
        <v>3487</v>
      </c>
      <c r="E4854" s="208" t="s">
        <v>4048</v>
      </c>
      <c r="F4854" s="208" t="s">
        <v>176</v>
      </c>
      <c r="G4854" s="208" t="s">
        <v>177</v>
      </c>
      <c r="H4854" s="208" t="s">
        <v>4366</v>
      </c>
      <c r="I4854" s="200" t="s">
        <v>125</v>
      </c>
      <c r="J4854" s="208" t="s">
        <v>222</v>
      </c>
      <c r="K4854" s="208" t="s">
        <v>279</v>
      </c>
      <c r="L4854" s="208" t="s">
        <v>387</v>
      </c>
      <c r="M4854" s="199" t="s">
        <v>129</v>
      </c>
      <c r="N4854" s="201">
        <v>1.9350000000000001</v>
      </c>
      <c r="O4854" s="202" t="s">
        <v>81</v>
      </c>
      <c r="P4854" s="202"/>
      <c r="Q4854" s="203">
        <f t="shared" si="270"/>
        <v>0</v>
      </c>
      <c r="R4854" s="203">
        <f t="shared" si="271"/>
        <v>0</v>
      </c>
      <c r="S4854" s="213">
        <f>IF(M4854="nvt",0,IF(O4854&gt;0,VLOOKUP(M4854,'3-Productie normen'!A:K,VLOOKUP(O4854,'3-Productie normen'!$B$34:$C$35,2,FALSE),FALSE)))</f>
        <v>0</v>
      </c>
      <c r="T4854" s="213">
        <f t="shared" si="272"/>
        <v>0</v>
      </c>
      <c r="U4854" s="572"/>
    </row>
    <row r="4855" spans="1:21" ht="14.15" customHeight="1">
      <c r="A4855" s="231">
        <v>4855</v>
      </c>
      <c r="B4855" s="262" t="s">
        <v>99</v>
      </c>
      <c r="C4855" s="208" t="s">
        <v>4034</v>
      </c>
      <c r="D4855" s="208" t="s">
        <v>3487</v>
      </c>
      <c r="E4855" s="208" t="s">
        <v>4048</v>
      </c>
      <c r="F4855" s="208" t="s">
        <v>176</v>
      </c>
      <c r="G4855" s="208" t="s">
        <v>177</v>
      </c>
      <c r="H4855" s="208" t="s">
        <v>4367</v>
      </c>
      <c r="I4855" s="200" t="s">
        <v>125</v>
      </c>
      <c r="J4855" s="208" t="s">
        <v>222</v>
      </c>
      <c r="K4855" s="208" t="s">
        <v>279</v>
      </c>
      <c r="L4855" s="208" t="s">
        <v>387</v>
      </c>
      <c r="M4855" s="199" t="s">
        <v>129</v>
      </c>
      <c r="N4855" s="201">
        <v>1.62</v>
      </c>
      <c r="O4855" s="202" t="s">
        <v>81</v>
      </c>
      <c r="P4855" s="202"/>
      <c r="Q4855" s="203">
        <f t="shared" si="270"/>
        <v>0</v>
      </c>
      <c r="R4855" s="203">
        <f t="shared" si="271"/>
        <v>0</v>
      </c>
      <c r="S4855" s="213">
        <f>IF(M4855="nvt",0,IF(O4855&gt;0,VLOOKUP(M4855,'3-Productie normen'!A:K,VLOOKUP(O4855,'3-Productie normen'!$B$34:$C$35,2,FALSE),FALSE)))</f>
        <v>0</v>
      </c>
      <c r="T4855" s="213">
        <f t="shared" si="272"/>
        <v>0</v>
      </c>
      <c r="U4855" s="572"/>
    </row>
    <row r="4856" spans="1:21" ht="14.15" customHeight="1">
      <c r="A4856" s="231">
        <v>4856</v>
      </c>
      <c r="B4856" s="262" t="s">
        <v>99</v>
      </c>
      <c r="C4856" s="208" t="s">
        <v>4034</v>
      </c>
      <c r="D4856" s="208" t="s">
        <v>3487</v>
      </c>
      <c r="E4856" s="208" t="s">
        <v>4048</v>
      </c>
      <c r="F4856" s="208" t="s">
        <v>176</v>
      </c>
      <c r="G4856" s="208" t="s">
        <v>177</v>
      </c>
      <c r="H4856" s="208" t="s">
        <v>4368</v>
      </c>
      <c r="I4856" s="200" t="s">
        <v>125</v>
      </c>
      <c r="J4856" s="208" t="s">
        <v>222</v>
      </c>
      <c r="K4856" s="208" t="s">
        <v>279</v>
      </c>
      <c r="L4856" s="208" t="s">
        <v>387</v>
      </c>
      <c r="M4856" s="199" t="s">
        <v>129</v>
      </c>
      <c r="N4856" s="201">
        <v>1.4850000000000001</v>
      </c>
      <c r="O4856" s="202" t="s">
        <v>81</v>
      </c>
      <c r="P4856" s="202"/>
      <c r="Q4856" s="203">
        <f t="shared" si="270"/>
        <v>0</v>
      </c>
      <c r="R4856" s="203">
        <f t="shared" si="271"/>
        <v>0</v>
      </c>
      <c r="S4856" s="213">
        <f>IF(M4856="nvt",0,IF(O4856&gt;0,VLOOKUP(M4856,'3-Productie normen'!A:K,VLOOKUP(O4856,'3-Productie normen'!$B$34:$C$35,2,FALSE),FALSE)))</f>
        <v>0</v>
      </c>
      <c r="T4856" s="213">
        <f t="shared" si="272"/>
        <v>0</v>
      </c>
      <c r="U4856" s="572"/>
    </row>
    <row r="4857" spans="1:21" ht="14.15" customHeight="1">
      <c r="A4857" s="232">
        <v>4857</v>
      </c>
      <c r="B4857" s="262" t="s">
        <v>99</v>
      </c>
      <c r="C4857" s="208" t="s">
        <v>4034</v>
      </c>
      <c r="D4857" s="208" t="s">
        <v>3487</v>
      </c>
      <c r="E4857" s="208" t="s">
        <v>4048</v>
      </c>
      <c r="F4857" s="208" t="s">
        <v>176</v>
      </c>
      <c r="G4857" s="208" t="s">
        <v>177</v>
      </c>
      <c r="H4857" s="208" t="s">
        <v>4369</v>
      </c>
      <c r="I4857" s="200" t="s">
        <v>125</v>
      </c>
      <c r="J4857" s="208" t="s">
        <v>222</v>
      </c>
      <c r="K4857" s="208" t="s">
        <v>279</v>
      </c>
      <c r="L4857" s="208" t="s">
        <v>387</v>
      </c>
      <c r="M4857" s="199" t="s">
        <v>129</v>
      </c>
      <c r="N4857" s="201">
        <v>1.7549999999999999</v>
      </c>
      <c r="O4857" s="202" t="s">
        <v>81</v>
      </c>
      <c r="P4857" s="202"/>
      <c r="Q4857" s="203">
        <f t="shared" si="270"/>
        <v>0</v>
      </c>
      <c r="R4857" s="203">
        <f t="shared" si="271"/>
        <v>0</v>
      </c>
      <c r="S4857" s="213">
        <f>IF(M4857="nvt",0,IF(O4857&gt;0,VLOOKUP(M4857,'3-Productie normen'!A:K,VLOOKUP(O4857,'3-Productie normen'!$B$34:$C$35,2,FALSE),FALSE)))</f>
        <v>0</v>
      </c>
      <c r="T4857" s="213">
        <f t="shared" si="272"/>
        <v>0</v>
      </c>
      <c r="U4857" s="572"/>
    </row>
    <row r="4858" spans="1:21" ht="14.15" customHeight="1">
      <c r="A4858" s="231">
        <v>4858</v>
      </c>
      <c r="B4858" s="262" t="s">
        <v>99</v>
      </c>
      <c r="C4858" s="208" t="s">
        <v>4034</v>
      </c>
      <c r="D4858" s="208" t="s">
        <v>3487</v>
      </c>
      <c r="E4858" s="208" t="s">
        <v>4048</v>
      </c>
      <c r="F4858" s="208" t="s">
        <v>176</v>
      </c>
      <c r="G4858" s="208" t="s">
        <v>177</v>
      </c>
      <c r="H4858" s="208" t="s">
        <v>4370</v>
      </c>
      <c r="I4858" s="200" t="s">
        <v>125</v>
      </c>
      <c r="J4858" s="208" t="s">
        <v>222</v>
      </c>
      <c r="K4858" s="208" t="s">
        <v>279</v>
      </c>
      <c r="L4858" s="208" t="s">
        <v>387</v>
      </c>
      <c r="M4858" s="199" t="s">
        <v>129</v>
      </c>
      <c r="N4858" s="201">
        <v>2.0699999999999998</v>
      </c>
      <c r="O4858" s="202" t="s">
        <v>81</v>
      </c>
      <c r="P4858" s="202"/>
      <c r="Q4858" s="203">
        <f t="shared" ref="Q4858:Q4921" si="273">IF(O4858="nvt",0,IF(O4858&gt;0,S4858*N4858,0))</f>
        <v>0</v>
      </c>
      <c r="R4858" s="203">
        <f t="shared" ref="R4858:R4921" si="274">IF(P4858&gt;0,T4858*N4858,0)</f>
        <v>0</v>
      </c>
      <c r="S4858" s="213">
        <f>IF(M4858="nvt",0,IF(O4858&gt;0,VLOOKUP(M4858,'3-Productie normen'!A:K,VLOOKUP(O4858,'3-Productie normen'!$B$34:$C$35,2,FALSE),FALSE)))</f>
        <v>0</v>
      </c>
      <c r="T4858" s="213">
        <f t="shared" ref="T4858:T4921" si="275">IF(P4858&gt;0,S4858*$T$8,0)</f>
        <v>0</v>
      </c>
      <c r="U4858" s="572"/>
    </row>
    <row r="4859" spans="1:21" ht="14.15" customHeight="1">
      <c r="A4859" s="231">
        <v>4859</v>
      </c>
      <c r="B4859" s="262" t="s">
        <v>99</v>
      </c>
      <c r="C4859" s="208" t="s">
        <v>4034</v>
      </c>
      <c r="D4859" s="208" t="s">
        <v>3487</v>
      </c>
      <c r="E4859" s="208" t="s">
        <v>4048</v>
      </c>
      <c r="F4859" s="208" t="s">
        <v>176</v>
      </c>
      <c r="G4859" s="208" t="s">
        <v>177</v>
      </c>
      <c r="H4859" s="208" t="s">
        <v>4371</v>
      </c>
      <c r="I4859" s="200" t="s">
        <v>125</v>
      </c>
      <c r="J4859" s="208" t="s">
        <v>222</v>
      </c>
      <c r="K4859" s="208" t="s">
        <v>279</v>
      </c>
      <c r="L4859" s="208" t="s">
        <v>387</v>
      </c>
      <c r="M4859" s="199" t="s">
        <v>129</v>
      </c>
      <c r="N4859" s="201">
        <v>1.53</v>
      </c>
      <c r="O4859" s="202" t="s">
        <v>81</v>
      </c>
      <c r="P4859" s="202"/>
      <c r="Q4859" s="203">
        <f t="shared" si="273"/>
        <v>0</v>
      </c>
      <c r="R4859" s="203">
        <f t="shared" si="274"/>
        <v>0</v>
      </c>
      <c r="S4859" s="213">
        <f>IF(M4859="nvt",0,IF(O4859&gt;0,VLOOKUP(M4859,'3-Productie normen'!A:K,VLOOKUP(O4859,'3-Productie normen'!$B$34:$C$35,2,FALSE),FALSE)))</f>
        <v>0</v>
      </c>
      <c r="T4859" s="213">
        <f t="shared" si="275"/>
        <v>0</v>
      </c>
      <c r="U4859" s="572"/>
    </row>
    <row r="4860" spans="1:21" ht="14.15" customHeight="1">
      <c r="A4860" s="231">
        <v>4860</v>
      </c>
      <c r="B4860" s="262" t="s">
        <v>99</v>
      </c>
      <c r="C4860" s="208" t="s">
        <v>4034</v>
      </c>
      <c r="D4860" s="208" t="s">
        <v>3487</v>
      </c>
      <c r="E4860" s="208" t="s">
        <v>4048</v>
      </c>
      <c r="F4860" s="208" t="s">
        <v>176</v>
      </c>
      <c r="G4860" s="208" t="s">
        <v>177</v>
      </c>
      <c r="H4860" s="208" t="s">
        <v>4372</v>
      </c>
      <c r="I4860" s="200" t="s">
        <v>125</v>
      </c>
      <c r="J4860" s="208" t="s">
        <v>222</v>
      </c>
      <c r="K4860" s="208" t="s">
        <v>279</v>
      </c>
      <c r="L4860" s="208" t="s">
        <v>387</v>
      </c>
      <c r="M4860" s="199" t="s">
        <v>129</v>
      </c>
      <c r="N4860" s="201">
        <v>1.4850000000000001</v>
      </c>
      <c r="O4860" s="202" t="s">
        <v>81</v>
      </c>
      <c r="P4860" s="202"/>
      <c r="Q4860" s="203">
        <f t="shared" si="273"/>
        <v>0</v>
      </c>
      <c r="R4860" s="203">
        <f t="shared" si="274"/>
        <v>0</v>
      </c>
      <c r="S4860" s="213">
        <f>IF(M4860="nvt",0,IF(O4860&gt;0,VLOOKUP(M4860,'3-Productie normen'!A:K,VLOOKUP(O4860,'3-Productie normen'!$B$34:$C$35,2,FALSE),FALSE)))</f>
        <v>0</v>
      </c>
      <c r="T4860" s="213">
        <f t="shared" si="275"/>
        <v>0</v>
      </c>
      <c r="U4860" s="572"/>
    </row>
    <row r="4861" spans="1:21" ht="14.15" customHeight="1">
      <c r="A4861" s="231">
        <v>4861</v>
      </c>
      <c r="B4861" s="262" t="s">
        <v>99</v>
      </c>
      <c r="C4861" s="208" t="s">
        <v>4034</v>
      </c>
      <c r="D4861" s="208" t="s">
        <v>3487</v>
      </c>
      <c r="E4861" s="208" t="s">
        <v>4048</v>
      </c>
      <c r="F4861" s="208" t="s">
        <v>176</v>
      </c>
      <c r="G4861" s="208" t="s">
        <v>177</v>
      </c>
      <c r="H4861" s="208" t="s">
        <v>4373</v>
      </c>
      <c r="I4861" s="200" t="s">
        <v>125</v>
      </c>
      <c r="J4861" s="208" t="s">
        <v>222</v>
      </c>
      <c r="K4861" s="208" t="s">
        <v>279</v>
      </c>
      <c r="L4861" s="208" t="s">
        <v>387</v>
      </c>
      <c r="M4861" s="199" t="s">
        <v>129</v>
      </c>
      <c r="N4861" s="201">
        <v>1.665</v>
      </c>
      <c r="O4861" s="202" t="s">
        <v>81</v>
      </c>
      <c r="P4861" s="202"/>
      <c r="Q4861" s="203">
        <f t="shared" si="273"/>
        <v>0</v>
      </c>
      <c r="R4861" s="203">
        <f t="shared" si="274"/>
        <v>0</v>
      </c>
      <c r="S4861" s="213">
        <f>IF(M4861="nvt",0,IF(O4861&gt;0,VLOOKUP(M4861,'3-Productie normen'!A:K,VLOOKUP(O4861,'3-Productie normen'!$B$34:$C$35,2,FALSE),FALSE)))</f>
        <v>0</v>
      </c>
      <c r="T4861" s="213">
        <f t="shared" si="275"/>
        <v>0</v>
      </c>
      <c r="U4861" s="572"/>
    </row>
    <row r="4862" spans="1:21" ht="14.15" customHeight="1">
      <c r="A4862" s="231">
        <v>4862</v>
      </c>
      <c r="B4862" s="262" t="s">
        <v>99</v>
      </c>
      <c r="C4862" s="208" t="s">
        <v>4034</v>
      </c>
      <c r="D4862" s="208" t="s">
        <v>3487</v>
      </c>
      <c r="E4862" s="208" t="s">
        <v>4048</v>
      </c>
      <c r="F4862" s="208" t="s">
        <v>176</v>
      </c>
      <c r="G4862" s="208" t="s">
        <v>177</v>
      </c>
      <c r="H4862" s="208" t="s">
        <v>4374</v>
      </c>
      <c r="I4862" s="200" t="s">
        <v>125</v>
      </c>
      <c r="J4862" s="208" t="s">
        <v>222</v>
      </c>
      <c r="K4862" s="208" t="s">
        <v>279</v>
      </c>
      <c r="L4862" s="208" t="s">
        <v>387</v>
      </c>
      <c r="M4862" s="199" t="s">
        <v>129</v>
      </c>
      <c r="N4862" s="201">
        <v>1.8</v>
      </c>
      <c r="O4862" s="202" t="s">
        <v>81</v>
      </c>
      <c r="P4862" s="202"/>
      <c r="Q4862" s="203">
        <f t="shared" si="273"/>
        <v>0</v>
      </c>
      <c r="R4862" s="203">
        <f t="shared" si="274"/>
        <v>0</v>
      </c>
      <c r="S4862" s="213">
        <f>IF(M4862="nvt",0,IF(O4862&gt;0,VLOOKUP(M4862,'3-Productie normen'!A:K,VLOOKUP(O4862,'3-Productie normen'!$B$34:$C$35,2,FALSE),FALSE)))</f>
        <v>0</v>
      </c>
      <c r="T4862" s="213">
        <f t="shared" si="275"/>
        <v>0</v>
      </c>
      <c r="U4862" s="572"/>
    </row>
    <row r="4863" spans="1:21" ht="14.15" customHeight="1">
      <c r="A4863" s="231">
        <v>4863</v>
      </c>
      <c r="B4863" s="262" t="s">
        <v>99</v>
      </c>
      <c r="C4863" s="208" t="s">
        <v>4034</v>
      </c>
      <c r="D4863" s="208" t="s">
        <v>3487</v>
      </c>
      <c r="E4863" s="208" t="s">
        <v>4048</v>
      </c>
      <c r="F4863" s="208" t="s">
        <v>176</v>
      </c>
      <c r="G4863" s="208" t="s">
        <v>177</v>
      </c>
      <c r="H4863" s="208" t="s">
        <v>4375</v>
      </c>
      <c r="I4863" s="200" t="s">
        <v>125</v>
      </c>
      <c r="J4863" s="208" t="s">
        <v>222</v>
      </c>
      <c r="K4863" s="208" t="s">
        <v>279</v>
      </c>
      <c r="L4863" s="208" t="s">
        <v>387</v>
      </c>
      <c r="M4863" s="199" t="s">
        <v>129</v>
      </c>
      <c r="N4863" s="201">
        <v>1.575</v>
      </c>
      <c r="O4863" s="202" t="s">
        <v>81</v>
      </c>
      <c r="P4863" s="202"/>
      <c r="Q4863" s="203">
        <f t="shared" si="273"/>
        <v>0</v>
      </c>
      <c r="R4863" s="203">
        <f t="shared" si="274"/>
        <v>0</v>
      </c>
      <c r="S4863" s="213">
        <f>IF(M4863="nvt",0,IF(O4863&gt;0,VLOOKUP(M4863,'3-Productie normen'!A:K,VLOOKUP(O4863,'3-Productie normen'!$B$34:$C$35,2,FALSE),FALSE)))</f>
        <v>0</v>
      </c>
      <c r="T4863" s="213">
        <f t="shared" si="275"/>
        <v>0</v>
      </c>
      <c r="U4863" s="572"/>
    </row>
    <row r="4864" spans="1:21" ht="14.15" customHeight="1">
      <c r="A4864" s="231">
        <v>4864</v>
      </c>
      <c r="B4864" s="262" t="s">
        <v>99</v>
      </c>
      <c r="C4864" s="208" t="s">
        <v>4034</v>
      </c>
      <c r="D4864" s="208" t="s">
        <v>3487</v>
      </c>
      <c r="E4864" s="208" t="s">
        <v>4048</v>
      </c>
      <c r="F4864" s="208" t="s">
        <v>176</v>
      </c>
      <c r="G4864" s="208" t="s">
        <v>177</v>
      </c>
      <c r="H4864" s="208" t="s">
        <v>4376</v>
      </c>
      <c r="I4864" s="200" t="s">
        <v>125</v>
      </c>
      <c r="J4864" s="208" t="s">
        <v>222</v>
      </c>
      <c r="K4864" s="208" t="s">
        <v>279</v>
      </c>
      <c r="L4864" s="208" t="s">
        <v>387</v>
      </c>
      <c r="M4864" s="199" t="s">
        <v>129</v>
      </c>
      <c r="N4864" s="201">
        <v>2.9249999999999998</v>
      </c>
      <c r="O4864" s="202" t="s">
        <v>81</v>
      </c>
      <c r="P4864" s="202"/>
      <c r="Q4864" s="203">
        <f t="shared" si="273"/>
        <v>0</v>
      </c>
      <c r="R4864" s="203">
        <f t="shared" si="274"/>
        <v>0</v>
      </c>
      <c r="S4864" s="213">
        <f>IF(M4864="nvt",0,IF(O4864&gt;0,VLOOKUP(M4864,'3-Productie normen'!A:K,VLOOKUP(O4864,'3-Productie normen'!$B$34:$C$35,2,FALSE),FALSE)))</f>
        <v>0</v>
      </c>
      <c r="T4864" s="213">
        <f t="shared" si="275"/>
        <v>0</v>
      </c>
      <c r="U4864" s="572"/>
    </row>
    <row r="4865" spans="1:21" ht="14.15" customHeight="1">
      <c r="A4865" s="232">
        <v>4865</v>
      </c>
      <c r="B4865" s="262" t="s">
        <v>99</v>
      </c>
      <c r="C4865" s="208" t="s">
        <v>4034</v>
      </c>
      <c r="D4865" s="208" t="s">
        <v>3487</v>
      </c>
      <c r="E4865" s="208" t="s">
        <v>4048</v>
      </c>
      <c r="F4865" s="208" t="s">
        <v>176</v>
      </c>
      <c r="G4865" s="208" t="s">
        <v>177</v>
      </c>
      <c r="H4865" s="208" t="s">
        <v>4377</v>
      </c>
      <c r="I4865" s="200" t="s">
        <v>125</v>
      </c>
      <c r="J4865" s="208" t="s">
        <v>222</v>
      </c>
      <c r="K4865" s="208" t="s">
        <v>279</v>
      </c>
      <c r="L4865" s="208" t="s">
        <v>387</v>
      </c>
      <c r="M4865" s="199" t="s">
        <v>129</v>
      </c>
      <c r="N4865" s="201">
        <v>1.0349999999999999</v>
      </c>
      <c r="O4865" s="202" t="s">
        <v>81</v>
      </c>
      <c r="P4865" s="202"/>
      <c r="Q4865" s="203">
        <f t="shared" si="273"/>
        <v>0</v>
      </c>
      <c r="R4865" s="203">
        <f t="shared" si="274"/>
        <v>0</v>
      </c>
      <c r="S4865" s="213">
        <f>IF(M4865="nvt",0,IF(O4865&gt;0,VLOOKUP(M4865,'3-Productie normen'!A:K,VLOOKUP(O4865,'3-Productie normen'!$B$34:$C$35,2,FALSE),FALSE)))</f>
        <v>0</v>
      </c>
      <c r="T4865" s="213">
        <f t="shared" si="275"/>
        <v>0</v>
      </c>
      <c r="U4865" s="572"/>
    </row>
    <row r="4866" spans="1:21" ht="14.15" customHeight="1">
      <c r="A4866" s="231">
        <v>4866</v>
      </c>
      <c r="B4866" s="262" t="s">
        <v>99</v>
      </c>
      <c r="C4866" s="208" t="s">
        <v>4034</v>
      </c>
      <c r="D4866" s="208" t="s">
        <v>3487</v>
      </c>
      <c r="E4866" s="208" t="s">
        <v>4048</v>
      </c>
      <c r="F4866" s="208" t="s">
        <v>176</v>
      </c>
      <c r="G4866" s="208" t="s">
        <v>177</v>
      </c>
      <c r="H4866" s="208" t="s">
        <v>4378</v>
      </c>
      <c r="I4866" s="200" t="s">
        <v>125</v>
      </c>
      <c r="J4866" s="208" t="s">
        <v>222</v>
      </c>
      <c r="K4866" s="208" t="s">
        <v>279</v>
      </c>
      <c r="L4866" s="208" t="s">
        <v>387</v>
      </c>
      <c r="M4866" s="199" t="s">
        <v>129</v>
      </c>
      <c r="N4866" s="201">
        <v>0.76569999999999994</v>
      </c>
      <c r="O4866" s="202" t="s">
        <v>81</v>
      </c>
      <c r="P4866" s="202"/>
      <c r="Q4866" s="203">
        <f t="shared" si="273"/>
        <v>0</v>
      </c>
      <c r="R4866" s="203">
        <f t="shared" si="274"/>
        <v>0</v>
      </c>
      <c r="S4866" s="213">
        <f>IF(M4866="nvt",0,IF(O4866&gt;0,VLOOKUP(M4866,'3-Productie normen'!A:K,VLOOKUP(O4866,'3-Productie normen'!$B$34:$C$35,2,FALSE),FALSE)))</f>
        <v>0</v>
      </c>
      <c r="T4866" s="213">
        <f t="shared" si="275"/>
        <v>0</v>
      </c>
      <c r="U4866" s="572"/>
    </row>
    <row r="4867" spans="1:21" ht="14.15" customHeight="1">
      <c r="A4867" s="231">
        <v>4867</v>
      </c>
      <c r="B4867" s="262" t="s">
        <v>99</v>
      </c>
      <c r="C4867" s="208" t="s">
        <v>4034</v>
      </c>
      <c r="D4867" s="208" t="s">
        <v>3487</v>
      </c>
      <c r="E4867" s="208" t="s">
        <v>4048</v>
      </c>
      <c r="F4867" s="208" t="s">
        <v>176</v>
      </c>
      <c r="G4867" s="208" t="s">
        <v>177</v>
      </c>
      <c r="H4867" s="208" t="s">
        <v>4379</v>
      </c>
      <c r="I4867" s="200" t="s">
        <v>125</v>
      </c>
      <c r="J4867" s="208" t="s">
        <v>222</v>
      </c>
      <c r="K4867" s="208" t="s">
        <v>279</v>
      </c>
      <c r="L4867" s="208" t="s">
        <v>387</v>
      </c>
      <c r="M4867" s="199" t="s">
        <v>129</v>
      </c>
      <c r="N4867" s="201">
        <v>106.2281</v>
      </c>
      <c r="O4867" s="202" t="s">
        <v>81</v>
      </c>
      <c r="P4867" s="202"/>
      <c r="Q4867" s="203">
        <f t="shared" si="273"/>
        <v>0</v>
      </c>
      <c r="R4867" s="203">
        <f t="shared" si="274"/>
        <v>0</v>
      </c>
      <c r="S4867" s="213">
        <f>IF(M4867="nvt",0,IF(O4867&gt;0,VLOOKUP(M4867,'3-Productie normen'!A:K,VLOOKUP(O4867,'3-Productie normen'!$B$34:$C$35,2,FALSE),FALSE)))</f>
        <v>0</v>
      </c>
      <c r="T4867" s="213">
        <f t="shared" si="275"/>
        <v>0</v>
      </c>
      <c r="U4867" s="572"/>
    </row>
    <row r="4868" spans="1:21" ht="14.15" customHeight="1">
      <c r="A4868" s="231">
        <v>4868</v>
      </c>
      <c r="B4868" s="262" t="s">
        <v>99</v>
      </c>
      <c r="C4868" s="208" t="s">
        <v>4034</v>
      </c>
      <c r="D4868" s="208" t="s">
        <v>3487</v>
      </c>
      <c r="E4868" s="208" t="s">
        <v>4048</v>
      </c>
      <c r="F4868" s="208" t="s">
        <v>176</v>
      </c>
      <c r="G4868" s="208" t="s">
        <v>177</v>
      </c>
      <c r="H4868" s="208" t="s">
        <v>4380</v>
      </c>
      <c r="I4868" s="200" t="s">
        <v>125</v>
      </c>
      <c r="J4868" s="208" t="s">
        <v>222</v>
      </c>
      <c r="K4868" s="208" t="s">
        <v>279</v>
      </c>
      <c r="L4868" s="208" t="s">
        <v>387</v>
      </c>
      <c r="M4868" s="199" t="s">
        <v>129</v>
      </c>
      <c r="N4868" s="201">
        <v>65.157299999999992</v>
      </c>
      <c r="O4868" s="202" t="s">
        <v>81</v>
      </c>
      <c r="P4868" s="202"/>
      <c r="Q4868" s="203">
        <f t="shared" si="273"/>
        <v>0</v>
      </c>
      <c r="R4868" s="203">
        <f t="shared" si="274"/>
        <v>0</v>
      </c>
      <c r="S4868" s="213">
        <f>IF(M4868="nvt",0,IF(O4868&gt;0,VLOOKUP(M4868,'3-Productie normen'!A:K,VLOOKUP(O4868,'3-Productie normen'!$B$34:$C$35,2,FALSE),FALSE)))</f>
        <v>0</v>
      </c>
      <c r="T4868" s="213">
        <f t="shared" si="275"/>
        <v>0</v>
      </c>
      <c r="U4868" s="572"/>
    </row>
    <row r="4869" spans="1:21" ht="14.15" customHeight="1">
      <c r="A4869" s="231">
        <v>4869</v>
      </c>
      <c r="B4869" s="262" t="s">
        <v>99</v>
      </c>
      <c r="C4869" s="208" t="s">
        <v>4034</v>
      </c>
      <c r="D4869" s="208" t="s">
        <v>3487</v>
      </c>
      <c r="E4869" s="208" t="s">
        <v>4048</v>
      </c>
      <c r="F4869" s="208" t="s">
        <v>176</v>
      </c>
      <c r="G4869" s="208" t="s">
        <v>177</v>
      </c>
      <c r="H4869" s="208" t="s">
        <v>4381</v>
      </c>
      <c r="I4869" s="200" t="s">
        <v>125</v>
      </c>
      <c r="J4869" s="208" t="s">
        <v>222</v>
      </c>
      <c r="K4869" s="208" t="s">
        <v>279</v>
      </c>
      <c r="L4869" s="208" t="s">
        <v>180</v>
      </c>
      <c r="M4869" s="199" t="s">
        <v>129</v>
      </c>
      <c r="N4869" s="201">
        <v>40.189599999999999</v>
      </c>
      <c r="O4869" s="202" t="s">
        <v>81</v>
      </c>
      <c r="P4869" s="202"/>
      <c r="Q4869" s="203">
        <f t="shared" si="273"/>
        <v>0</v>
      </c>
      <c r="R4869" s="203">
        <f t="shared" si="274"/>
        <v>0</v>
      </c>
      <c r="S4869" s="213">
        <f>IF(M4869="nvt",0,IF(O4869&gt;0,VLOOKUP(M4869,'3-Productie normen'!A:K,VLOOKUP(O4869,'3-Productie normen'!$B$34:$C$35,2,FALSE),FALSE)))</f>
        <v>0</v>
      </c>
      <c r="T4869" s="213">
        <f t="shared" si="275"/>
        <v>0</v>
      </c>
      <c r="U4869" s="572"/>
    </row>
    <row r="4870" spans="1:21" ht="14.15" customHeight="1">
      <c r="A4870" s="231">
        <v>4870</v>
      </c>
      <c r="B4870" s="262" t="s">
        <v>99</v>
      </c>
      <c r="C4870" s="208" t="s">
        <v>4034</v>
      </c>
      <c r="D4870" s="208" t="s">
        <v>3487</v>
      </c>
      <c r="E4870" s="208" t="s">
        <v>4048</v>
      </c>
      <c r="F4870" s="208" t="s">
        <v>176</v>
      </c>
      <c r="G4870" s="208" t="s">
        <v>177</v>
      </c>
      <c r="H4870" s="208" t="s">
        <v>4382</v>
      </c>
      <c r="I4870" s="200" t="s">
        <v>125</v>
      </c>
      <c r="J4870" s="208" t="s">
        <v>222</v>
      </c>
      <c r="K4870" s="208" t="s">
        <v>279</v>
      </c>
      <c r="L4870" s="208" t="s">
        <v>180</v>
      </c>
      <c r="M4870" s="199" t="s">
        <v>129</v>
      </c>
      <c r="N4870" s="201">
        <v>60.312600000000003</v>
      </c>
      <c r="O4870" s="202" t="s">
        <v>81</v>
      </c>
      <c r="P4870" s="202"/>
      <c r="Q4870" s="203">
        <f t="shared" si="273"/>
        <v>0</v>
      </c>
      <c r="R4870" s="203">
        <f t="shared" si="274"/>
        <v>0</v>
      </c>
      <c r="S4870" s="213">
        <f>IF(M4870="nvt",0,IF(O4870&gt;0,VLOOKUP(M4870,'3-Productie normen'!A:K,VLOOKUP(O4870,'3-Productie normen'!$B$34:$C$35,2,FALSE),FALSE)))</f>
        <v>0</v>
      </c>
      <c r="T4870" s="213">
        <f t="shared" si="275"/>
        <v>0</v>
      </c>
      <c r="U4870" s="572"/>
    </row>
    <row r="4871" spans="1:21" ht="14.15" customHeight="1">
      <c r="A4871" s="231">
        <v>4871</v>
      </c>
      <c r="B4871" s="262" t="s">
        <v>99</v>
      </c>
      <c r="C4871" s="208" t="s">
        <v>4034</v>
      </c>
      <c r="D4871" s="208" t="s">
        <v>3487</v>
      </c>
      <c r="E4871" s="208" t="s">
        <v>4048</v>
      </c>
      <c r="F4871" s="208" t="s">
        <v>176</v>
      </c>
      <c r="G4871" s="208" t="s">
        <v>407</v>
      </c>
      <c r="H4871" s="208" t="s">
        <v>4383</v>
      </c>
      <c r="I4871" s="200" t="s">
        <v>143</v>
      </c>
      <c r="J4871" s="208" t="s">
        <v>255</v>
      </c>
      <c r="K4871" s="208" t="s">
        <v>256</v>
      </c>
      <c r="L4871" s="208" t="s">
        <v>180</v>
      </c>
      <c r="M4871" s="208" t="s">
        <v>143</v>
      </c>
      <c r="N4871" s="201">
        <v>34.013200000000005</v>
      </c>
      <c r="O4871" s="202"/>
      <c r="P4871" s="202"/>
      <c r="Q4871" s="203">
        <f t="shared" si="273"/>
        <v>0</v>
      </c>
      <c r="R4871" s="203">
        <f t="shared" si="274"/>
        <v>0</v>
      </c>
      <c r="S4871" s="213">
        <f>IF(M4871="nvt",0,IF(O4871&gt;0,VLOOKUP(M4871,'3-Productie normen'!A:K,VLOOKUP(O4871,'3-Productie normen'!$B$34:$C$35,2,FALSE),FALSE)))</f>
        <v>0</v>
      </c>
      <c r="T4871" s="213">
        <f t="shared" si="275"/>
        <v>0</v>
      </c>
      <c r="U4871" s="572"/>
    </row>
    <row r="4872" spans="1:21" ht="14.15" customHeight="1">
      <c r="A4872" s="231">
        <v>4872</v>
      </c>
      <c r="B4872" s="262" t="s">
        <v>99</v>
      </c>
      <c r="C4872" s="208" t="s">
        <v>4034</v>
      </c>
      <c r="D4872" s="208" t="s">
        <v>3487</v>
      </c>
      <c r="E4872" s="208" t="s">
        <v>4048</v>
      </c>
      <c r="F4872" s="208" t="s">
        <v>176</v>
      </c>
      <c r="G4872" s="208" t="s">
        <v>407</v>
      </c>
      <c r="H4872" s="208" t="s">
        <v>4384</v>
      </c>
      <c r="I4872" s="200" t="s">
        <v>143</v>
      </c>
      <c r="J4872" s="208" t="s">
        <v>255</v>
      </c>
      <c r="K4872" s="208" t="s">
        <v>256</v>
      </c>
      <c r="L4872" s="208" t="s">
        <v>180</v>
      </c>
      <c r="M4872" s="208" t="s">
        <v>143</v>
      </c>
      <c r="N4872" s="201">
        <v>51.1053</v>
      </c>
      <c r="O4872" s="202"/>
      <c r="P4872" s="202"/>
      <c r="Q4872" s="203">
        <f t="shared" si="273"/>
        <v>0</v>
      </c>
      <c r="R4872" s="203">
        <f t="shared" si="274"/>
        <v>0</v>
      </c>
      <c r="S4872" s="213">
        <f>IF(M4872="nvt",0,IF(O4872&gt;0,VLOOKUP(M4872,'3-Productie normen'!A:K,VLOOKUP(O4872,'3-Productie normen'!$B$34:$C$35,2,FALSE),FALSE)))</f>
        <v>0</v>
      </c>
      <c r="T4872" s="213">
        <f t="shared" si="275"/>
        <v>0</v>
      </c>
      <c r="U4872" s="572"/>
    </row>
    <row r="4873" spans="1:21" ht="14.15" customHeight="1">
      <c r="A4873" s="232">
        <v>4873</v>
      </c>
      <c r="B4873" s="262" t="s">
        <v>99</v>
      </c>
      <c r="C4873" s="208" t="s">
        <v>4034</v>
      </c>
      <c r="D4873" s="208" t="s">
        <v>3487</v>
      </c>
      <c r="E4873" s="208" t="s">
        <v>4048</v>
      </c>
      <c r="F4873" s="208" t="s">
        <v>176</v>
      </c>
      <c r="G4873" s="208" t="s">
        <v>407</v>
      </c>
      <c r="H4873" s="208" t="s">
        <v>4385</v>
      </c>
      <c r="I4873" s="200" t="s">
        <v>143</v>
      </c>
      <c r="J4873" s="208" t="s">
        <v>255</v>
      </c>
      <c r="K4873" s="208" t="s">
        <v>256</v>
      </c>
      <c r="L4873" s="208" t="s">
        <v>180</v>
      </c>
      <c r="M4873" s="208" t="s">
        <v>143</v>
      </c>
      <c r="N4873" s="201">
        <v>16</v>
      </c>
      <c r="O4873" s="202"/>
      <c r="P4873" s="202"/>
      <c r="Q4873" s="203">
        <f t="shared" si="273"/>
        <v>0</v>
      </c>
      <c r="R4873" s="203">
        <f t="shared" si="274"/>
        <v>0</v>
      </c>
      <c r="S4873" s="213">
        <f>IF(M4873="nvt",0,IF(O4873&gt;0,VLOOKUP(M4873,'3-Productie normen'!A:K,VLOOKUP(O4873,'3-Productie normen'!$B$34:$C$35,2,FALSE),FALSE)))</f>
        <v>0</v>
      </c>
      <c r="T4873" s="213">
        <f t="shared" si="275"/>
        <v>0</v>
      </c>
      <c r="U4873" s="572"/>
    </row>
    <row r="4874" spans="1:21" ht="14.15" customHeight="1">
      <c r="A4874" s="231">
        <v>4874</v>
      </c>
      <c r="B4874" s="262" t="s">
        <v>99</v>
      </c>
      <c r="C4874" s="208" t="s">
        <v>4034</v>
      </c>
      <c r="D4874" s="208" t="s">
        <v>3487</v>
      </c>
      <c r="E4874" s="208" t="s">
        <v>4048</v>
      </c>
      <c r="F4874" s="208" t="s">
        <v>176</v>
      </c>
      <c r="G4874" s="208" t="s">
        <v>407</v>
      </c>
      <c r="H4874" s="208" t="s">
        <v>4386</v>
      </c>
      <c r="I4874" s="200" t="s">
        <v>143</v>
      </c>
      <c r="J4874" s="208" t="s">
        <v>255</v>
      </c>
      <c r="K4874" s="208" t="s">
        <v>256</v>
      </c>
      <c r="L4874" s="208" t="s">
        <v>180</v>
      </c>
      <c r="M4874" s="208" t="s">
        <v>143</v>
      </c>
      <c r="N4874" s="201">
        <v>10.27</v>
      </c>
      <c r="O4874" s="202"/>
      <c r="P4874" s="202"/>
      <c r="Q4874" s="203">
        <f t="shared" si="273"/>
        <v>0</v>
      </c>
      <c r="R4874" s="203">
        <f t="shared" si="274"/>
        <v>0</v>
      </c>
      <c r="S4874" s="213">
        <f>IF(M4874="nvt",0,IF(O4874&gt;0,VLOOKUP(M4874,'3-Productie normen'!A:K,VLOOKUP(O4874,'3-Productie normen'!$B$34:$C$35,2,FALSE),FALSE)))</f>
        <v>0</v>
      </c>
      <c r="T4874" s="213">
        <f t="shared" si="275"/>
        <v>0</v>
      </c>
      <c r="U4874" s="572"/>
    </row>
    <row r="4875" spans="1:21" ht="14.15" customHeight="1">
      <c r="A4875" s="231">
        <v>4875</v>
      </c>
      <c r="B4875" s="262" t="s">
        <v>99</v>
      </c>
      <c r="C4875" s="208" t="s">
        <v>4034</v>
      </c>
      <c r="D4875" s="208" t="s">
        <v>3487</v>
      </c>
      <c r="E4875" s="208" t="s">
        <v>4048</v>
      </c>
      <c r="F4875" s="208" t="s">
        <v>176</v>
      </c>
      <c r="G4875" s="208" t="s">
        <v>407</v>
      </c>
      <c r="H4875" s="208" t="s">
        <v>4387</v>
      </c>
      <c r="I4875" s="200" t="s">
        <v>143</v>
      </c>
      <c r="J4875" s="208" t="s">
        <v>222</v>
      </c>
      <c r="K4875" s="208" t="s">
        <v>279</v>
      </c>
      <c r="L4875" s="208" t="s">
        <v>180</v>
      </c>
      <c r="M4875" s="208" t="s">
        <v>143</v>
      </c>
      <c r="N4875" s="201">
        <v>32.326500000000003</v>
      </c>
      <c r="O4875" s="202"/>
      <c r="P4875" s="202"/>
      <c r="Q4875" s="203">
        <f t="shared" si="273"/>
        <v>0</v>
      </c>
      <c r="R4875" s="203">
        <f t="shared" si="274"/>
        <v>0</v>
      </c>
      <c r="S4875" s="213">
        <f>IF(M4875="nvt",0,IF(O4875&gt;0,VLOOKUP(M4875,'3-Productie normen'!A:K,VLOOKUP(O4875,'3-Productie normen'!$B$34:$C$35,2,FALSE),FALSE)))</f>
        <v>0</v>
      </c>
      <c r="T4875" s="213">
        <f t="shared" si="275"/>
        <v>0</v>
      </c>
      <c r="U4875" s="572"/>
    </row>
    <row r="4876" spans="1:21" ht="14.15" customHeight="1">
      <c r="A4876" s="231">
        <v>4876</v>
      </c>
      <c r="B4876" s="262" t="s">
        <v>99</v>
      </c>
      <c r="C4876" s="208" t="s">
        <v>4034</v>
      </c>
      <c r="D4876" s="208" t="s">
        <v>3487</v>
      </c>
      <c r="E4876" s="208" t="s">
        <v>4048</v>
      </c>
      <c r="F4876" s="208" t="s">
        <v>176</v>
      </c>
      <c r="G4876" s="208" t="s">
        <v>407</v>
      </c>
      <c r="H4876" s="208" t="s">
        <v>4388</v>
      </c>
      <c r="I4876" s="200" t="s">
        <v>143</v>
      </c>
      <c r="J4876" s="208" t="s">
        <v>209</v>
      </c>
      <c r="K4876" s="208" t="s">
        <v>213</v>
      </c>
      <c r="L4876" s="208" t="s">
        <v>180</v>
      </c>
      <c r="M4876" s="208" t="s">
        <v>143</v>
      </c>
      <c r="N4876" s="201">
        <v>14.2704</v>
      </c>
      <c r="O4876" s="202"/>
      <c r="P4876" s="202"/>
      <c r="Q4876" s="203">
        <f t="shared" si="273"/>
        <v>0</v>
      </c>
      <c r="R4876" s="203">
        <f t="shared" si="274"/>
        <v>0</v>
      </c>
      <c r="S4876" s="213">
        <f>IF(M4876="nvt",0,IF(O4876&gt;0,VLOOKUP(M4876,'3-Productie normen'!A:K,VLOOKUP(O4876,'3-Productie normen'!$B$34:$C$35,2,FALSE),FALSE)))</f>
        <v>0</v>
      </c>
      <c r="T4876" s="213">
        <f t="shared" si="275"/>
        <v>0</v>
      </c>
      <c r="U4876" s="572"/>
    </row>
    <row r="4877" spans="1:21" ht="14.15" customHeight="1">
      <c r="A4877" s="231">
        <v>4877</v>
      </c>
      <c r="B4877" s="262" t="s">
        <v>99</v>
      </c>
      <c r="C4877" s="208" t="s">
        <v>4034</v>
      </c>
      <c r="D4877" s="208" t="s">
        <v>3487</v>
      </c>
      <c r="E4877" s="208" t="s">
        <v>4048</v>
      </c>
      <c r="F4877" s="208" t="s">
        <v>176</v>
      </c>
      <c r="G4877" s="208" t="s">
        <v>407</v>
      </c>
      <c r="H4877" s="208" t="s">
        <v>4389</v>
      </c>
      <c r="I4877" s="200" t="s">
        <v>143</v>
      </c>
      <c r="J4877" s="208" t="s">
        <v>209</v>
      </c>
      <c r="K4877" s="208" t="s">
        <v>220</v>
      </c>
      <c r="L4877" s="208" t="s">
        <v>180</v>
      </c>
      <c r="M4877" s="208" t="s">
        <v>143</v>
      </c>
      <c r="N4877" s="201">
        <v>29.11</v>
      </c>
      <c r="O4877" s="202"/>
      <c r="P4877" s="202"/>
      <c r="Q4877" s="203">
        <f t="shared" si="273"/>
        <v>0</v>
      </c>
      <c r="R4877" s="203">
        <f t="shared" si="274"/>
        <v>0</v>
      </c>
      <c r="S4877" s="213">
        <f>IF(M4877="nvt",0,IF(O4877&gt;0,VLOOKUP(M4877,'3-Productie normen'!A:K,VLOOKUP(O4877,'3-Productie normen'!$B$34:$C$35,2,FALSE),FALSE)))</f>
        <v>0</v>
      </c>
      <c r="T4877" s="213">
        <f t="shared" si="275"/>
        <v>0</v>
      </c>
      <c r="U4877" s="572"/>
    </row>
    <row r="4878" spans="1:21" ht="14.15" customHeight="1">
      <c r="A4878" s="231">
        <v>4878</v>
      </c>
      <c r="B4878" s="262" t="s">
        <v>99</v>
      </c>
      <c r="C4878" s="208" t="s">
        <v>4034</v>
      </c>
      <c r="D4878" s="208" t="s">
        <v>3487</v>
      </c>
      <c r="E4878" s="208" t="s">
        <v>4048</v>
      </c>
      <c r="F4878" s="208" t="s">
        <v>176</v>
      </c>
      <c r="G4878" s="208" t="s">
        <v>407</v>
      </c>
      <c r="H4878" s="208" t="s">
        <v>4390</v>
      </c>
      <c r="I4878" s="200" t="s">
        <v>143</v>
      </c>
      <c r="J4878" s="208" t="s">
        <v>209</v>
      </c>
      <c r="K4878" s="208" t="s">
        <v>213</v>
      </c>
      <c r="L4878" s="208" t="s">
        <v>180</v>
      </c>
      <c r="M4878" s="208" t="s">
        <v>143</v>
      </c>
      <c r="N4878" s="201">
        <v>10.182499999999999</v>
      </c>
      <c r="O4878" s="202"/>
      <c r="P4878" s="202"/>
      <c r="Q4878" s="203">
        <f t="shared" si="273"/>
        <v>0</v>
      </c>
      <c r="R4878" s="203">
        <f t="shared" si="274"/>
        <v>0</v>
      </c>
      <c r="S4878" s="213">
        <f>IF(M4878="nvt",0,IF(O4878&gt;0,VLOOKUP(M4878,'3-Productie normen'!A:K,VLOOKUP(O4878,'3-Productie normen'!$B$34:$C$35,2,FALSE),FALSE)))</f>
        <v>0</v>
      </c>
      <c r="T4878" s="213">
        <f t="shared" si="275"/>
        <v>0</v>
      </c>
      <c r="U4878" s="572"/>
    </row>
    <row r="4879" spans="1:21" ht="14.15" customHeight="1">
      <c r="A4879" s="231">
        <v>4879</v>
      </c>
      <c r="B4879" s="262" t="s">
        <v>99</v>
      </c>
      <c r="C4879" s="208" t="s">
        <v>4034</v>
      </c>
      <c r="D4879" s="208" t="s">
        <v>3487</v>
      </c>
      <c r="E4879" s="208" t="s">
        <v>4048</v>
      </c>
      <c r="F4879" s="208" t="s">
        <v>176</v>
      </c>
      <c r="G4879" s="208" t="s">
        <v>407</v>
      </c>
      <c r="H4879" s="208" t="s">
        <v>4391</v>
      </c>
      <c r="I4879" s="200" t="s">
        <v>143</v>
      </c>
      <c r="J4879" s="208" t="s">
        <v>209</v>
      </c>
      <c r="K4879" s="208" t="s">
        <v>213</v>
      </c>
      <c r="L4879" s="208" t="s">
        <v>180</v>
      </c>
      <c r="M4879" s="208" t="s">
        <v>143</v>
      </c>
      <c r="N4879" s="201">
        <v>10.2005</v>
      </c>
      <c r="O4879" s="202"/>
      <c r="P4879" s="202"/>
      <c r="Q4879" s="203">
        <f t="shared" si="273"/>
        <v>0</v>
      </c>
      <c r="R4879" s="203">
        <f t="shared" si="274"/>
        <v>0</v>
      </c>
      <c r="S4879" s="213">
        <f>IF(M4879="nvt",0,IF(O4879&gt;0,VLOOKUP(M4879,'3-Productie normen'!A:K,VLOOKUP(O4879,'3-Productie normen'!$B$34:$C$35,2,FALSE),FALSE)))</f>
        <v>0</v>
      </c>
      <c r="T4879" s="213">
        <f t="shared" si="275"/>
        <v>0</v>
      </c>
      <c r="U4879" s="572"/>
    </row>
    <row r="4880" spans="1:21" ht="14.15" customHeight="1">
      <c r="A4880" s="231">
        <v>4880</v>
      </c>
      <c r="B4880" s="262" t="s">
        <v>99</v>
      </c>
      <c r="C4880" s="208" t="s">
        <v>4034</v>
      </c>
      <c r="D4880" s="208" t="s">
        <v>3487</v>
      </c>
      <c r="E4880" s="208" t="s">
        <v>4048</v>
      </c>
      <c r="F4880" s="208" t="s">
        <v>176</v>
      </c>
      <c r="G4880" s="208" t="s">
        <v>407</v>
      </c>
      <c r="H4880" s="208" t="s">
        <v>4392</v>
      </c>
      <c r="I4880" s="200" t="s">
        <v>143</v>
      </c>
      <c r="J4880" s="208" t="s">
        <v>209</v>
      </c>
      <c r="K4880" s="208" t="s">
        <v>213</v>
      </c>
      <c r="L4880" s="208" t="s">
        <v>180</v>
      </c>
      <c r="M4880" s="208" t="s">
        <v>143</v>
      </c>
      <c r="N4880" s="201">
        <v>14.2704</v>
      </c>
      <c r="O4880" s="202"/>
      <c r="P4880" s="202"/>
      <c r="Q4880" s="203">
        <f t="shared" si="273"/>
        <v>0</v>
      </c>
      <c r="R4880" s="203">
        <f t="shared" si="274"/>
        <v>0</v>
      </c>
      <c r="S4880" s="213">
        <f>IF(M4880="nvt",0,IF(O4880&gt;0,VLOOKUP(M4880,'3-Productie normen'!A:K,VLOOKUP(O4880,'3-Productie normen'!$B$34:$C$35,2,FALSE),FALSE)))</f>
        <v>0</v>
      </c>
      <c r="T4880" s="213">
        <f t="shared" si="275"/>
        <v>0</v>
      </c>
      <c r="U4880" s="572"/>
    </row>
    <row r="4881" spans="1:21" ht="14.15" customHeight="1">
      <c r="A4881" s="232">
        <v>4881</v>
      </c>
      <c r="B4881" s="262" t="s">
        <v>99</v>
      </c>
      <c r="C4881" s="208" t="s">
        <v>4034</v>
      </c>
      <c r="D4881" s="208" t="s">
        <v>3487</v>
      </c>
      <c r="E4881" s="208" t="s">
        <v>4048</v>
      </c>
      <c r="F4881" s="208" t="s">
        <v>176</v>
      </c>
      <c r="G4881" s="208" t="s">
        <v>407</v>
      </c>
      <c r="H4881" s="208" t="s">
        <v>4393</v>
      </c>
      <c r="I4881" s="200" t="s">
        <v>143</v>
      </c>
      <c r="J4881" s="208" t="s">
        <v>209</v>
      </c>
      <c r="K4881" s="208" t="s">
        <v>213</v>
      </c>
      <c r="L4881" s="208" t="s">
        <v>180</v>
      </c>
      <c r="M4881" s="208" t="s">
        <v>143</v>
      </c>
      <c r="N4881" s="201">
        <v>21.898200000000003</v>
      </c>
      <c r="O4881" s="202"/>
      <c r="P4881" s="202"/>
      <c r="Q4881" s="203">
        <f t="shared" si="273"/>
        <v>0</v>
      </c>
      <c r="R4881" s="203">
        <f t="shared" si="274"/>
        <v>0</v>
      </c>
      <c r="S4881" s="213">
        <f>IF(M4881="nvt",0,IF(O4881&gt;0,VLOOKUP(M4881,'3-Productie normen'!A:K,VLOOKUP(O4881,'3-Productie normen'!$B$34:$C$35,2,FALSE),FALSE)))</f>
        <v>0</v>
      </c>
      <c r="T4881" s="213">
        <f t="shared" si="275"/>
        <v>0</v>
      </c>
      <c r="U4881" s="572"/>
    </row>
    <row r="4882" spans="1:21" ht="14.15" customHeight="1">
      <c r="A4882" s="231">
        <v>4882</v>
      </c>
      <c r="B4882" s="262" t="s">
        <v>99</v>
      </c>
      <c r="C4882" s="208" t="s">
        <v>4034</v>
      </c>
      <c r="D4882" s="208" t="s">
        <v>3487</v>
      </c>
      <c r="E4882" s="208" t="s">
        <v>4048</v>
      </c>
      <c r="F4882" s="208" t="s">
        <v>176</v>
      </c>
      <c r="G4882" s="208" t="s">
        <v>407</v>
      </c>
      <c r="H4882" s="208" t="s">
        <v>4394</v>
      </c>
      <c r="I4882" s="200" t="s">
        <v>143</v>
      </c>
      <c r="J4882" s="208" t="s">
        <v>209</v>
      </c>
      <c r="K4882" s="208" t="s">
        <v>213</v>
      </c>
      <c r="L4882" s="208" t="s">
        <v>180</v>
      </c>
      <c r="M4882" s="208" t="s">
        <v>143</v>
      </c>
      <c r="N4882" s="201">
        <v>2.4316999999999998</v>
      </c>
      <c r="O4882" s="202"/>
      <c r="P4882" s="202"/>
      <c r="Q4882" s="203">
        <f t="shared" si="273"/>
        <v>0</v>
      </c>
      <c r="R4882" s="203">
        <f t="shared" si="274"/>
        <v>0</v>
      </c>
      <c r="S4882" s="213">
        <f>IF(M4882="nvt",0,IF(O4882&gt;0,VLOOKUP(M4882,'3-Productie normen'!A:K,VLOOKUP(O4882,'3-Productie normen'!$B$34:$C$35,2,FALSE),FALSE)))</f>
        <v>0</v>
      </c>
      <c r="T4882" s="213">
        <f t="shared" si="275"/>
        <v>0</v>
      </c>
      <c r="U4882" s="572"/>
    </row>
    <row r="4883" spans="1:21" ht="14.15" customHeight="1">
      <c r="A4883" s="231">
        <v>4883</v>
      </c>
      <c r="B4883" s="262" t="s">
        <v>99</v>
      </c>
      <c r="C4883" s="208" t="s">
        <v>4034</v>
      </c>
      <c r="D4883" s="208" t="s">
        <v>3487</v>
      </c>
      <c r="E4883" s="208" t="s">
        <v>4048</v>
      </c>
      <c r="F4883" s="208" t="s">
        <v>176</v>
      </c>
      <c r="G4883" s="208" t="s">
        <v>407</v>
      </c>
      <c r="H4883" s="208" t="s">
        <v>4395</v>
      </c>
      <c r="I4883" s="200" t="s">
        <v>143</v>
      </c>
      <c r="J4883" s="208" t="s">
        <v>209</v>
      </c>
      <c r="K4883" s="208" t="s">
        <v>213</v>
      </c>
      <c r="L4883" s="208" t="s">
        <v>180</v>
      </c>
      <c r="M4883" s="208" t="s">
        <v>143</v>
      </c>
      <c r="N4883" s="201">
        <v>19.89</v>
      </c>
      <c r="O4883" s="202"/>
      <c r="P4883" s="202"/>
      <c r="Q4883" s="203">
        <f t="shared" si="273"/>
        <v>0</v>
      </c>
      <c r="R4883" s="203">
        <f t="shared" si="274"/>
        <v>0</v>
      </c>
      <c r="S4883" s="213">
        <f>IF(M4883="nvt",0,IF(O4883&gt;0,VLOOKUP(M4883,'3-Productie normen'!A:K,VLOOKUP(O4883,'3-Productie normen'!$B$34:$C$35,2,FALSE),FALSE)))</f>
        <v>0</v>
      </c>
      <c r="T4883" s="213">
        <f t="shared" si="275"/>
        <v>0</v>
      </c>
      <c r="U4883" s="572"/>
    </row>
    <row r="4884" spans="1:21" ht="14.15" customHeight="1">
      <c r="A4884" s="231">
        <v>4884</v>
      </c>
      <c r="B4884" s="262" t="s">
        <v>99</v>
      </c>
      <c r="C4884" s="208" t="s">
        <v>4034</v>
      </c>
      <c r="D4884" s="208" t="s">
        <v>3487</v>
      </c>
      <c r="E4884" s="208" t="s">
        <v>4048</v>
      </c>
      <c r="F4884" s="208" t="s">
        <v>176</v>
      </c>
      <c r="G4884" s="208" t="s">
        <v>407</v>
      </c>
      <c r="H4884" s="208" t="s">
        <v>4396</v>
      </c>
      <c r="I4884" s="200" t="s">
        <v>143</v>
      </c>
      <c r="J4884" s="208" t="s">
        <v>209</v>
      </c>
      <c r="K4884" s="208" t="s">
        <v>213</v>
      </c>
      <c r="L4884" s="208" t="s">
        <v>180</v>
      </c>
      <c r="M4884" s="208" t="s">
        <v>143</v>
      </c>
      <c r="N4884" s="201">
        <v>51.633599999999994</v>
      </c>
      <c r="O4884" s="202"/>
      <c r="P4884" s="202"/>
      <c r="Q4884" s="203">
        <f t="shared" si="273"/>
        <v>0</v>
      </c>
      <c r="R4884" s="203">
        <f t="shared" si="274"/>
        <v>0</v>
      </c>
      <c r="S4884" s="213">
        <f>IF(M4884="nvt",0,IF(O4884&gt;0,VLOOKUP(M4884,'3-Productie normen'!A:K,VLOOKUP(O4884,'3-Productie normen'!$B$34:$C$35,2,FALSE),FALSE)))</f>
        <v>0</v>
      </c>
      <c r="T4884" s="213">
        <f t="shared" si="275"/>
        <v>0</v>
      </c>
      <c r="U4884" s="572"/>
    </row>
    <row r="4885" spans="1:21" ht="14.15" customHeight="1">
      <c r="A4885" s="231">
        <v>4885</v>
      </c>
      <c r="B4885" s="262" t="s">
        <v>99</v>
      </c>
      <c r="C4885" s="208" t="s">
        <v>4034</v>
      </c>
      <c r="D4885" s="208" t="s">
        <v>3487</v>
      </c>
      <c r="E4885" s="208" t="s">
        <v>4048</v>
      </c>
      <c r="F4885" s="208" t="s">
        <v>176</v>
      </c>
      <c r="G4885" s="208" t="s">
        <v>407</v>
      </c>
      <c r="H4885" s="208" t="s">
        <v>4397</v>
      </c>
      <c r="I4885" s="200" t="s">
        <v>143</v>
      </c>
      <c r="J4885" s="208" t="s">
        <v>209</v>
      </c>
      <c r="K4885" s="208" t="s">
        <v>213</v>
      </c>
      <c r="L4885" s="208" t="s">
        <v>180</v>
      </c>
      <c r="M4885" s="208" t="s">
        <v>143</v>
      </c>
      <c r="N4885" s="201">
        <v>1.264</v>
      </c>
      <c r="O4885" s="202"/>
      <c r="P4885" s="202"/>
      <c r="Q4885" s="203">
        <f t="shared" si="273"/>
        <v>0</v>
      </c>
      <c r="R4885" s="203">
        <f t="shared" si="274"/>
        <v>0</v>
      </c>
      <c r="S4885" s="213">
        <f>IF(M4885="nvt",0,IF(O4885&gt;0,VLOOKUP(M4885,'3-Productie normen'!A:K,VLOOKUP(O4885,'3-Productie normen'!$B$34:$C$35,2,FALSE),FALSE)))</f>
        <v>0</v>
      </c>
      <c r="T4885" s="213">
        <f t="shared" si="275"/>
        <v>0</v>
      </c>
      <c r="U4885" s="572"/>
    </row>
    <row r="4886" spans="1:21" ht="14.15" customHeight="1">
      <c r="A4886" s="231">
        <v>4886</v>
      </c>
      <c r="B4886" s="262" t="s">
        <v>99</v>
      </c>
      <c r="C4886" s="208" t="s">
        <v>4034</v>
      </c>
      <c r="D4886" s="208" t="s">
        <v>3487</v>
      </c>
      <c r="E4886" s="208" t="s">
        <v>4048</v>
      </c>
      <c r="F4886" s="208" t="s">
        <v>176</v>
      </c>
      <c r="G4886" s="208" t="s">
        <v>407</v>
      </c>
      <c r="H4886" s="208" t="s">
        <v>4398</v>
      </c>
      <c r="I4886" s="200" t="s">
        <v>143</v>
      </c>
      <c r="J4886" s="208" t="s">
        <v>209</v>
      </c>
      <c r="K4886" s="208" t="s">
        <v>213</v>
      </c>
      <c r="L4886" s="208" t="s">
        <v>180</v>
      </c>
      <c r="M4886" s="208" t="s">
        <v>143</v>
      </c>
      <c r="N4886" s="201">
        <v>1.8563000000000001</v>
      </c>
      <c r="O4886" s="202"/>
      <c r="P4886" s="202"/>
      <c r="Q4886" s="203">
        <f t="shared" si="273"/>
        <v>0</v>
      </c>
      <c r="R4886" s="203">
        <f t="shared" si="274"/>
        <v>0</v>
      </c>
      <c r="S4886" s="213">
        <f>IF(M4886="nvt",0,IF(O4886&gt;0,VLOOKUP(M4886,'3-Productie normen'!A:K,VLOOKUP(O4886,'3-Productie normen'!$B$34:$C$35,2,FALSE),FALSE)))</f>
        <v>0</v>
      </c>
      <c r="T4886" s="213">
        <f t="shared" si="275"/>
        <v>0</v>
      </c>
      <c r="U4886" s="572"/>
    </row>
    <row r="4887" spans="1:21" ht="14.15" customHeight="1">
      <c r="A4887" s="231">
        <v>4887</v>
      </c>
      <c r="B4887" s="262" t="s">
        <v>99</v>
      </c>
      <c r="C4887" s="208" t="s">
        <v>4034</v>
      </c>
      <c r="D4887" s="208" t="s">
        <v>3487</v>
      </c>
      <c r="E4887" s="208" t="s">
        <v>4048</v>
      </c>
      <c r="F4887" s="208" t="s">
        <v>176</v>
      </c>
      <c r="G4887" s="208" t="s">
        <v>407</v>
      </c>
      <c r="H4887" s="208" t="s">
        <v>4399</v>
      </c>
      <c r="I4887" s="200" t="s">
        <v>143</v>
      </c>
      <c r="J4887" s="208" t="s">
        <v>209</v>
      </c>
      <c r="K4887" s="208" t="s">
        <v>220</v>
      </c>
      <c r="L4887" s="208" t="s">
        <v>180</v>
      </c>
      <c r="M4887" s="208" t="s">
        <v>143</v>
      </c>
      <c r="N4887" s="201">
        <v>23.785</v>
      </c>
      <c r="O4887" s="202"/>
      <c r="P4887" s="202"/>
      <c r="Q4887" s="203">
        <f t="shared" si="273"/>
        <v>0</v>
      </c>
      <c r="R4887" s="203">
        <f t="shared" si="274"/>
        <v>0</v>
      </c>
      <c r="S4887" s="213">
        <f>IF(M4887="nvt",0,IF(O4887&gt;0,VLOOKUP(M4887,'3-Productie normen'!A:K,VLOOKUP(O4887,'3-Productie normen'!$B$34:$C$35,2,FALSE),FALSE)))</f>
        <v>0</v>
      </c>
      <c r="T4887" s="213">
        <f t="shared" si="275"/>
        <v>0</v>
      </c>
      <c r="U4887" s="572"/>
    </row>
    <row r="4888" spans="1:21" ht="14.15" customHeight="1">
      <c r="A4888" s="231">
        <v>4888</v>
      </c>
      <c r="B4888" s="262" t="s">
        <v>99</v>
      </c>
      <c r="C4888" s="208" t="s">
        <v>4034</v>
      </c>
      <c r="D4888" s="208" t="s">
        <v>3487</v>
      </c>
      <c r="E4888" s="208" t="s">
        <v>4048</v>
      </c>
      <c r="F4888" s="208" t="s">
        <v>176</v>
      </c>
      <c r="G4888" s="208" t="s">
        <v>407</v>
      </c>
      <c r="H4888" s="208" t="s">
        <v>4400</v>
      </c>
      <c r="I4888" s="200" t="s">
        <v>143</v>
      </c>
      <c r="J4888" s="208" t="s">
        <v>209</v>
      </c>
      <c r="K4888" s="208" t="s">
        <v>213</v>
      </c>
      <c r="L4888" s="208" t="s">
        <v>180</v>
      </c>
      <c r="M4888" s="208" t="s">
        <v>143</v>
      </c>
      <c r="N4888" s="201">
        <v>30.832100000000001</v>
      </c>
      <c r="O4888" s="202"/>
      <c r="P4888" s="202"/>
      <c r="Q4888" s="203">
        <f t="shared" si="273"/>
        <v>0</v>
      </c>
      <c r="R4888" s="203">
        <f t="shared" si="274"/>
        <v>0</v>
      </c>
      <c r="S4888" s="213">
        <f>IF(M4888="nvt",0,IF(O4888&gt;0,VLOOKUP(M4888,'3-Productie normen'!A:K,VLOOKUP(O4888,'3-Productie normen'!$B$34:$C$35,2,FALSE),FALSE)))</f>
        <v>0</v>
      </c>
      <c r="T4888" s="213">
        <f t="shared" si="275"/>
        <v>0</v>
      </c>
      <c r="U4888" s="572"/>
    </row>
    <row r="4889" spans="1:21" ht="14.15" customHeight="1">
      <c r="A4889" s="232">
        <v>4889</v>
      </c>
      <c r="B4889" s="262" t="s">
        <v>99</v>
      </c>
      <c r="C4889" s="208" t="s">
        <v>4034</v>
      </c>
      <c r="D4889" s="208" t="s">
        <v>3487</v>
      </c>
      <c r="E4889" s="208" t="s">
        <v>4048</v>
      </c>
      <c r="F4889" s="208" t="s">
        <v>176</v>
      </c>
      <c r="G4889" s="208" t="s">
        <v>407</v>
      </c>
      <c r="H4889" s="208" t="s">
        <v>4401</v>
      </c>
      <c r="I4889" s="200" t="s">
        <v>143</v>
      </c>
      <c r="J4889" s="208" t="s">
        <v>209</v>
      </c>
      <c r="K4889" s="208" t="s">
        <v>213</v>
      </c>
      <c r="L4889" s="208" t="s">
        <v>180</v>
      </c>
      <c r="M4889" s="208" t="s">
        <v>143</v>
      </c>
      <c r="N4889" s="201">
        <v>15.909700000000001</v>
      </c>
      <c r="O4889" s="202"/>
      <c r="P4889" s="202"/>
      <c r="Q4889" s="203">
        <f t="shared" si="273"/>
        <v>0</v>
      </c>
      <c r="R4889" s="203">
        <f t="shared" si="274"/>
        <v>0</v>
      </c>
      <c r="S4889" s="213">
        <f>IF(M4889="nvt",0,IF(O4889&gt;0,VLOOKUP(M4889,'3-Productie normen'!A:K,VLOOKUP(O4889,'3-Productie normen'!$B$34:$C$35,2,FALSE),FALSE)))</f>
        <v>0</v>
      </c>
      <c r="T4889" s="213">
        <f t="shared" si="275"/>
        <v>0</v>
      </c>
      <c r="U4889" s="572"/>
    </row>
    <row r="4890" spans="1:21" ht="14.15" customHeight="1">
      <c r="A4890" s="231">
        <v>4890</v>
      </c>
      <c r="B4890" s="262" t="s">
        <v>99</v>
      </c>
      <c r="C4890" s="208" t="s">
        <v>4034</v>
      </c>
      <c r="D4890" s="208" t="s">
        <v>3487</v>
      </c>
      <c r="E4890" s="208" t="s">
        <v>4048</v>
      </c>
      <c r="F4890" s="208" t="s">
        <v>176</v>
      </c>
      <c r="G4890" s="208" t="s">
        <v>407</v>
      </c>
      <c r="H4890" s="208" t="s">
        <v>4402</v>
      </c>
      <c r="I4890" s="200" t="s">
        <v>143</v>
      </c>
      <c r="J4890" s="208" t="s">
        <v>209</v>
      </c>
      <c r="K4890" s="208" t="s">
        <v>213</v>
      </c>
      <c r="L4890" s="208" t="s">
        <v>180</v>
      </c>
      <c r="M4890" s="208" t="s">
        <v>143</v>
      </c>
      <c r="N4890" s="201">
        <v>1.6834</v>
      </c>
      <c r="O4890" s="202"/>
      <c r="P4890" s="202"/>
      <c r="Q4890" s="203">
        <f t="shared" si="273"/>
        <v>0</v>
      </c>
      <c r="R4890" s="203">
        <f t="shared" si="274"/>
        <v>0</v>
      </c>
      <c r="S4890" s="213">
        <f>IF(M4890="nvt",0,IF(O4890&gt;0,VLOOKUP(M4890,'3-Productie normen'!A:K,VLOOKUP(O4890,'3-Productie normen'!$B$34:$C$35,2,FALSE),FALSE)))</f>
        <v>0</v>
      </c>
      <c r="T4890" s="213">
        <f t="shared" si="275"/>
        <v>0</v>
      </c>
      <c r="U4890" s="572"/>
    </row>
    <row r="4891" spans="1:21" ht="14.15" customHeight="1">
      <c r="A4891" s="231">
        <v>4891</v>
      </c>
      <c r="B4891" s="262" t="s">
        <v>99</v>
      </c>
      <c r="C4891" s="208" t="s">
        <v>4034</v>
      </c>
      <c r="D4891" s="208" t="s">
        <v>3487</v>
      </c>
      <c r="E4891" s="208" t="s">
        <v>4048</v>
      </c>
      <c r="F4891" s="208" t="s">
        <v>176</v>
      </c>
      <c r="G4891" s="208" t="s">
        <v>407</v>
      </c>
      <c r="H4891" s="208" t="s">
        <v>4403</v>
      </c>
      <c r="I4891" s="200" t="s">
        <v>143</v>
      </c>
      <c r="J4891" s="208" t="s">
        <v>209</v>
      </c>
      <c r="K4891" s="208" t="s">
        <v>213</v>
      </c>
      <c r="L4891" s="208" t="s">
        <v>180</v>
      </c>
      <c r="M4891" s="208" t="s">
        <v>143</v>
      </c>
      <c r="N4891" s="201">
        <v>21.984699999999997</v>
      </c>
      <c r="O4891" s="202"/>
      <c r="P4891" s="202"/>
      <c r="Q4891" s="203">
        <f t="shared" si="273"/>
        <v>0</v>
      </c>
      <c r="R4891" s="203">
        <f t="shared" si="274"/>
        <v>0</v>
      </c>
      <c r="S4891" s="213">
        <f>IF(M4891="nvt",0,IF(O4891&gt;0,VLOOKUP(M4891,'3-Productie normen'!A:K,VLOOKUP(O4891,'3-Productie normen'!$B$34:$C$35,2,FALSE),FALSE)))</f>
        <v>0</v>
      </c>
      <c r="T4891" s="213">
        <f t="shared" si="275"/>
        <v>0</v>
      </c>
      <c r="U4891" s="572"/>
    </row>
    <row r="4892" spans="1:21" ht="14.15" customHeight="1">
      <c r="A4892" s="231">
        <v>4892</v>
      </c>
      <c r="B4892" s="262" t="s">
        <v>99</v>
      </c>
      <c r="C4892" s="208" t="s">
        <v>4034</v>
      </c>
      <c r="D4892" s="208" t="s">
        <v>3487</v>
      </c>
      <c r="E4892" s="208" t="s">
        <v>4048</v>
      </c>
      <c r="F4892" s="208" t="s">
        <v>176</v>
      </c>
      <c r="G4892" s="208" t="s">
        <v>407</v>
      </c>
      <c r="H4892" s="208" t="s">
        <v>4404</v>
      </c>
      <c r="I4892" s="200" t="s">
        <v>143</v>
      </c>
      <c r="J4892" s="208" t="s">
        <v>209</v>
      </c>
      <c r="K4892" s="208" t="s">
        <v>213</v>
      </c>
      <c r="L4892" s="208" t="s">
        <v>180</v>
      </c>
      <c r="M4892" s="208" t="s">
        <v>143</v>
      </c>
      <c r="N4892" s="201">
        <v>6.5465</v>
      </c>
      <c r="O4892" s="202"/>
      <c r="P4892" s="202"/>
      <c r="Q4892" s="203">
        <f t="shared" si="273"/>
        <v>0</v>
      </c>
      <c r="R4892" s="203">
        <f t="shared" si="274"/>
        <v>0</v>
      </c>
      <c r="S4892" s="213">
        <f>IF(M4892="nvt",0,IF(O4892&gt;0,VLOOKUP(M4892,'3-Productie normen'!A:K,VLOOKUP(O4892,'3-Productie normen'!$B$34:$C$35,2,FALSE),FALSE)))</f>
        <v>0</v>
      </c>
      <c r="T4892" s="213">
        <f t="shared" si="275"/>
        <v>0</v>
      </c>
      <c r="U4892" s="572"/>
    </row>
    <row r="4893" spans="1:21" ht="14.15" customHeight="1">
      <c r="A4893" s="231">
        <v>4893</v>
      </c>
      <c r="B4893" s="262" t="s">
        <v>99</v>
      </c>
      <c r="C4893" s="208" t="s">
        <v>4034</v>
      </c>
      <c r="D4893" s="208" t="s">
        <v>3487</v>
      </c>
      <c r="E4893" s="208" t="s">
        <v>4048</v>
      </c>
      <c r="F4893" s="208" t="s">
        <v>176</v>
      </c>
      <c r="G4893" s="208" t="s">
        <v>407</v>
      </c>
      <c r="H4893" s="208" t="s">
        <v>4405</v>
      </c>
      <c r="I4893" s="200" t="s">
        <v>143</v>
      </c>
      <c r="J4893" s="208" t="s">
        <v>209</v>
      </c>
      <c r="K4893" s="208" t="s">
        <v>213</v>
      </c>
      <c r="L4893" s="208" t="s">
        <v>180</v>
      </c>
      <c r="M4893" s="208" t="s">
        <v>143</v>
      </c>
      <c r="N4893" s="201">
        <v>6.5465</v>
      </c>
      <c r="O4893" s="202"/>
      <c r="P4893" s="202"/>
      <c r="Q4893" s="203">
        <f t="shared" si="273"/>
        <v>0</v>
      </c>
      <c r="R4893" s="203">
        <f t="shared" si="274"/>
        <v>0</v>
      </c>
      <c r="S4893" s="213">
        <f>IF(M4893="nvt",0,IF(O4893&gt;0,VLOOKUP(M4893,'3-Productie normen'!A:K,VLOOKUP(O4893,'3-Productie normen'!$B$34:$C$35,2,FALSE),FALSE)))</f>
        <v>0</v>
      </c>
      <c r="T4893" s="213">
        <f t="shared" si="275"/>
        <v>0</v>
      </c>
      <c r="U4893" s="572"/>
    </row>
    <row r="4894" spans="1:21" ht="14.15" customHeight="1">
      <c r="A4894" s="231">
        <v>4894</v>
      </c>
      <c r="B4894" s="262" t="s">
        <v>99</v>
      </c>
      <c r="C4894" s="208" t="s">
        <v>4034</v>
      </c>
      <c r="D4894" s="208" t="s">
        <v>3487</v>
      </c>
      <c r="E4894" s="208" t="s">
        <v>4048</v>
      </c>
      <c r="F4894" s="208" t="s">
        <v>176</v>
      </c>
      <c r="G4894" s="208" t="s">
        <v>407</v>
      </c>
      <c r="H4894" s="208" t="s">
        <v>4342</v>
      </c>
      <c r="I4894" s="200" t="s">
        <v>143</v>
      </c>
      <c r="J4894" s="208" t="s">
        <v>209</v>
      </c>
      <c r="K4894" s="208" t="s">
        <v>213</v>
      </c>
      <c r="L4894" s="208" t="s">
        <v>180</v>
      </c>
      <c r="M4894" s="208" t="s">
        <v>143</v>
      </c>
      <c r="N4894" s="201">
        <v>63.15</v>
      </c>
      <c r="O4894" s="202"/>
      <c r="P4894" s="202"/>
      <c r="Q4894" s="203">
        <f t="shared" si="273"/>
        <v>0</v>
      </c>
      <c r="R4894" s="203">
        <f t="shared" si="274"/>
        <v>0</v>
      </c>
      <c r="S4894" s="213">
        <f>IF(M4894="nvt",0,IF(O4894&gt;0,VLOOKUP(M4894,'3-Productie normen'!A:K,VLOOKUP(O4894,'3-Productie normen'!$B$34:$C$35,2,FALSE),FALSE)))</f>
        <v>0</v>
      </c>
      <c r="T4894" s="213">
        <f t="shared" si="275"/>
        <v>0</v>
      </c>
      <c r="U4894" s="572"/>
    </row>
    <row r="4895" spans="1:21" ht="14.15" customHeight="1">
      <c r="A4895" s="231">
        <v>4895</v>
      </c>
      <c r="B4895" s="262" t="s">
        <v>99</v>
      </c>
      <c r="C4895" s="208" t="s">
        <v>4034</v>
      </c>
      <c r="D4895" s="208" t="s">
        <v>3487</v>
      </c>
      <c r="E4895" s="208" t="s">
        <v>4048</v>
      </c>
      <c r="F4895" s="208" t="s">
        <v>176</v>
      </c>
      <c r="G4895" s="208" t="s">
        <v>407</v>
      </c>
      <c r="H4895" s="208" t="s">
        <v>4406</v>
      </c>
      <c r="I4895" s="200" t="s">
        <v>143</v>
      </c>
      <c r="J4895" s="208" t="s">
        <v>209</v>
      </c>
      <c r="K4895" s="208" t="s">
        <v>213</v>
      </c>
      <c r="L4895" s="208" t="s">
        <v>180</v>
      </c>
      <c r="M4895" s="208" t="s">
        <v>143</v>
      </c>
      <c r="N4895" s="201">
        <v>70.557500000000005</v>
      </c>
      <c r="O4895" s="202"/>
      <c r="P4895" s="202"/>
      <c r="Q4895" s="203">
        <f t="shared" si="273"/>
        <v>0</v>
      </c>
      <c r="R4895" s="203">
        <f t="shared" si="274"/>
        <v>0</v>
      </c>
      <c r="S4895" s="213">
        <f>IF(M4895="nvt",0,IF(O4895&gt;0,VLOOKUP(M4895,'3-Productie normen'!A:K,VLOOKUP(O4895,'3-Productie normen'!$B$34:$C$35,2,FALSE),FALSE)))</f>
        <v>0</v>
      </c>
      <c r="T4895" s="213">
        <f t="shared" si="275"/>
        <v>0</v>
      </c>
      <c r="U4895" s="572"/>
    </row>
    <row r="4896" spans="1:21" ht="14.15" customHeight="1">
      <c r="A4896" s="231">
        <v>4896</v>
      </c>
      <c r="B4896" s="262" t="s">
        <v>99</v>
      </c>
      <c r="C4896" s="208" t="s">
        <v>4034</v>
      </c>
      <c r="D4896" s="208" t="s">
        <v>3487</v>
      </c>
      <c r="E4896" s="208" t="s">
        <v>4048</v>
      </c>
      <c r="F4896" s="208" t="s">
        <v>176</v>
      </c>
      <c r="G4896" s="208" t="s">
        <v>133</v>
      </c>
      <c r="H4896" s="208" t="s">
        <v>177</v>
      </c>
      <c r="I4896" s="200" t="s">
        <v>143</v>
      </c>
      <c r="J4896" s="208" t="s">
        <v>222</v>
      </c>
      <c r="K4896" s="208" t="s">
        <v>279</v>
      </c>
      <c r="L4896" s="208" t="s">
        <v>1037</v>
      </c>
      <c r="M4896" s="208" t="s">
        <v>143</v>
      </c>
      <c r="N4896" s="201">
        <v>12.9422</v>
      </c>
      <c r="O4896" s="202"/>
      <c r="P4896" s="202"/>
      <c r="Q4896" s="203">
        <f t="shared" si="273"/>
        <v>0</v>
      </c>
      <c r="R4896" s="203">
        <f t="shared" si="274"/>
        <v>0</v>
      </c>
      <c r="S4896" s="213">
        <f>IF(M4896="nvt",0,IF(O4896&gt;0,VLOOKUP(M4896,'3-Productie normen'!A:K,VLOOKUP(O4896,'3-Productie normen'!$B$34:$C$35,2,FALSE),FALSE)))</f>
        <v>0</v>
      </c>
      <c r="T4896" s="213">
        <f t="shared" si="275"/>
        <v>0</v>
      </c>
      <c r="U4896" s="572"/>
    </row>
    <row r="4897" spans="1:21" ht="14.15" customHeight="1">
      <c r="A4897" s="232">
        <v>4897</v>
      </c>
      <c r="B4897" s="262" t="s">
        <v>99</v>
      </c>
      <c r="C4897" s="208" t="s">
        <v>4034</v>
      </c>
      <c r="D4897" s="208" t="s">
        <v>3487</v>
      </c>
      <c r="E4897" s="208" t="s">
        <v>4048</v>
      </c>
      <c r="F4897" s="208" t="s">
        <v>176</v>
      </c>
      <c r="G4897" s="208" t="s">
        <v>133</v>
      </c>
      <c r="H4897" s="208" t="s">
        <v>407</v>
      </c>
      <c r="I4897" s="200" t="s">
        <v>143</v>
      </c>
      <c r="J4897" s="208" t="s">
        <v>255</v>
      </c>
      <c r="K4897" s="208" t="s">
        <v>256</v>
      </c>
      <c r="L4897" s="208" t="s">
        <v>1037</v>
      </c>
      <c r="M4897" s="208" t="s">
        <v>143</v>
      </c>
      <c r="N4897" s="201">
        <v>26.555</v>
      </c>
      <c r="O4897" s="202"/>
      <c r="P4897" s="202"/>
      <c r="Q4897" s="203">
        <f t="shared" si="273"/>
        <v>0</v>
      </c>
      <c r="R4897" s="203">
        <f t="shared" si="274"/>
        <v>0</v>
      </c>
      <c r="S4897" s="213">
        <f>IF(M4897="nvt",0,IF(O4897&gt;0,VLOOKUP(M4897,'3-Productie normen'!A:K,VLOOKUP(O4897,'3-Productie normen'!$B$34:$C$35,2,FALSE),FALSE)))</f>
        <v>0</v>
      </c>
      <c r="T4897" s="213">
        <f t="shared" si="275"/>
        <v>0</v>
      </c>
      <c r="U4897" s="572"/>
    </row>
    <row r="4898" spans="1:21" ht="14.15" customHeight="1">
      <c r="A4898" s="231">
        <v>4898</v>
      </c>
      <c r="B4898" s="262" t="s">
        <v>99</v>
      </c>
      <c r="C4898" s="208" t="s">
        <v>4034</v>
      </c>
      <c r="D4898" s="208" t="s">
        <v>3487</v>
      </c>
      <c r="E4898" s="208" t="s">
        <v>4048</v>
      </c>
      <c r="F4898" s="208" t="s">
        <v>176</v>
      </c>
      <c r="G4898" s="208" t="s">
        <v>133</v>
      </c>
      <c r="H4898" s="208" t="s">
        <v>251</v>
      </c>
      <c r="I4898" s="200" t="s">
        <v>143</v>
      </c>
      <c r="J4898" s="208" t="s">
        <v>255</v>
      </c>
      <c r="K4898" s="208" t="s">
        <v>256</v>
      </c>
      <c r="L4898" s="208" t="s">
        <v>1037</v>
      </c>
      <c r="M4898" s="208" t="s">
        <v>143</v>
      </c>
      <c r="N4898" s="201">
        <v>24.225000000000001</v>
      </c>
      <c r="O4898" s="202"/>
      <c r="P4898" s="202"/>
      <c r="Q4898" s="203">
        <f t="shared" si="273"/>
        <v>0</v>
      </c>
      <c r="R4898" s="203">
        <f t="shared" si="274"/>
        <v>0</v>
      </c>
      <c r="S4898" s="213">
        <f>IF(M4898="nvt",0,IF(O4898&gt;0,VLOOKUP(M4898,'3-Productie normen'!A:K,VLOOKUP(O4898,'3-Productie normen'!$B$34:$C$35,2,FALSE),FALSE)))</f>
        <v>0</v>
      </c>
      <c r="T4898" s="213">
        <f t="shared" si="275"/>
        <v>0</v>
      </c>
      <c r="U4898" s="572"/>
    </row>
    <row r="4899" spans="1:21" ht="14.15" customHeight="1">
      <c r="A4899" s="231">
        <v>4899</v>
      </c>
      <c r="B4899" s="262" t="s">
        <v>99</v>
      </c>
      <c r="C4899" s="208" t="s">
        <v>4034</v>
      </c>
      <c r="D4899" s="208" t="s">
        <v>3487</v>
      </c>
      <c r="E4899" s="208" t="s">
        <v>4048</v>
      </c>
      <c r="F4899" s="208" t="s">
        <v>176</v>
      </c>
      <c r="G4899" s="208" t="s">
        <v>133</v>
      </c>
      <c r="H4899" s="208" t="s">
        <v>4407</v>
      </c>
      <c r="I4899" s="200" t="s">
        <v>143</v>
      </c>
      <c r="J4899" s="208" t="s">
        <v>255</v>
      </c>
      <c r="K4899" s="208" t="s">
        <v>256</v>
      </c>
      <c r="L4899" s="208" t="s">
        <v>381</v>
      </c>
      <c r="M4899" s="208" t="s">
        <v>143</v>
      </c>
      <c r="N4899" s="201">
        <v>40.921300000000002</v>
      </c>
      <c r="O4899" s="202"/>
      <c r="P4899" s="202"/>
      <c r="Q4899" s="203">
        <f t="shared" si="273"/>
        <v>0</v>
      </c>
      <c r="R4899" s="203">
        <f t="shared" si="274"/>
        <v>0</v>
      </c>
      <c r="S4899" s="213">
        <f>IF(M4899="nvt",0,IF(O4899&gt;0,VLOOKUP(M4899,'3-Productie normen'!A:K,VLOOKUP(O4899,'3-Productie normen'!$B$34:$C$35,2,FALSE),FALSE)))</f>
        <v>0</v>
      </c>
      <c r="T4899" s="213">
        <f t="shared" si="275"/>
        <v>0</v>
      </c>
      <c r="U4899" s="572"/>
    </row>
    <row r="4900" spans="1:21" ht="14.15" customHeight="1">
      <c r="A4900" s="231">
        <v>4900</v>
      </c>
      <c r="B4900" s="262" t="s">
        <v>99</v>
      </c>
      <c r="C4900" s="208" t="s">
        <v>4034</v>
      </c>
      <c r="D4900" s="208" t="s">
        <v>3487</v>
      </c>
      <c r="E4900" s="208" t="s">
        <v>4048</v>
      </c>
      <c r="F4900" s="208" t="s">
        <v>176</v>
      </c>
      <c r="G4900" s="208" t="s">
        <v>133</v>
      </c>
      <c r="H4900" s="208" t="s">
        <v>4408</v>
      </c>
      <c r="I4900" s="200" t="s">
        <v>143</v>
      </c>
      <c r="J4900" s="208" t="s">
        <v>255</v>
      </c>
      <c r="K4900" s="208" t="s">
        <v>256</v>
      </c>
      <c r="L4900" s="208" t="s">
        <v>381</v>
      </c>
      <c r="M4900" s="208" t="s">
        <v>143</v>
      </c>
      <c r="N4900" s="201">
        <v>44.701000000000001</v>
      </c>
      <c r="O4900" s="202"/>
      <c r="P4900" s="202"/>
      <c r="Q4900" s="203">
        <f t="shared" si="273"/>
        <v>0</v>
      </c>
      <c r="R4900" s="203">
        <f t="shared" si="274"/>
        <v>0</v>
      </c>
      <c r="S4900" s="213">
        <f>IF(M4900="nvt",0,IF(O4900&gt;0,VLOOKUP(M4900,'3-Productie normen'!A:K,VLOOKUP(O4900,'3-Productie normen'!$B$34:$C$35,2,FALSE),FALSE)))</f>
        <v>0</v>
      </c>
      <c r="T4900" s="213">
        <f t="shared" si="275"/>
        <v>0</v>
      </c>
      <c r="U4900" s="572"/>
    </row>
    <row r="4901" spans="1:21" ht="14.15" customHeight="1">
      <c r="A4901" s="231">
        <v>4901</v>
      </c>
      <c r="B4901" s="262" t="s">
        <v>99</v>
      </c>
      <c r="C4901" s="208" t="s">
        <v>4034</v>
      </c>
      <c r="D4901" s="208" t="s">
        <v>3487</v>
      </c>
      <c r="E4901" s="208" t="s">
        <v>4048</v>
      </c>
      <c r="F4901" s="208" t="s">
        <v>176</v>
      </c>
      <c r="G4901" s="208" t="s">
        <v>133</v>
      </c>
      <c r="H4901" s="208" t="s">
        <v>4409</v>
      </c>
      <c r="I4901" s="200" t="s">
        <v>143</v>
      </c>
      <c r="J4901" s="208" t="s">
        <v>255</v>
      </c>
      <c r="K4901" s="208" t="s">
        <v>256</v>
      </c>
      <c r="L4901" s="208" t="s">
        <v>381</v>
      </c>
      <c r="M4901" s="208" t="s">
        <v>143</v>
      </c>
      <c r="N4901" s="201">
        <v>46.511699999999998</v>
      </c>
      <c r="O4901" s="202"/>
      <c r="P4901" s="202"/>
      <c r="Q4901" s="203">
        <f t="shared" si="273"/>
        <v>0</v>
      </c>
      <c r="R4901" s="203">
        <f t="shared" si="274"/>
        <v>0</v>
      </c>
      <c r="S4901" s="213">
        <f>IF(M4901="nvt",0,IF(O4901&gt;0,VLOOKUP(M4901,'3-Productie normen'!A:K,VLOOKUP(O4901,'3-Productie normen'!$B$34:$C$35,2,FALSE),FALSE)))</f>
        <v>0</v>
      </c>
      <c r="T4901" s="213">
        <f t="shared" si="275"/>
        <v>0</v>
      </c>
      <c r="U4901" s="572"/>
    </row>
    <row r="4902" spans="1:21" ht="14.15" customHeight="1">
      <c r="A4902" s="231">
        <v>4902</v>
      </c>
      <c r="B4902" s="262" t="s">
        <v>99</v>
      </c>
      <c r="C4902" s="208" t="s">
        <v>4034</v>
      </c>
      <c r="D4902" s="208" t="s">
        <v>3487</v>
      </c>
      <c r="E4902" s="208" t="s">
        <v>4048</v>
      </c>
      <c r="F4902" s="208" t="s">
        <v>176</v>
      </c>
      <c r="G4902" s="208" t="s">
        <v>133</v>
      </c>
      <c r="H4902" s="208" t="s">
        <v>4410</v>
      </c>
      <c r="I4902" s="200" t="s">
        <v>143</v>
      </c>
      <c r="J4902" s="208" t="s">
        <v>255</v>
      </c>
      <c r="K4902" s="208" t="s">
        <v>256</v>
      </c>
      <c r="L4902" s="208" t="s">
        <v>263</v>
      </c>
      <c r="M4902" s="208" t="s">
        <v>143</v>
      </c>
      <c r="N4902" s="201">
        <v>203.3295</v>
      </c>
      <c r="O4902" s="202"/>
      <c r="P4902" s="202"/>
      <c r="Q4902" s="203">
        <f t="shared" si="273"/>
        <v>0</v>
      </c>
      <c r="R4902" s="203">
        <f t="shared" si="274"/>
        <v>0</v>
      </c>
      <c r="S4902" s="213">
        <f>IF(M4902="nvt",0,IF(O4902&gt;0,VLOOKUP(M4902,'3-Productie normen'!A:K,VLOOKUP(O4902,'3-Productie normen'!$B$34:$C$35,2,FALSE),FALSE)))</f>
        <v>0</v>
      </c>
      <c r="T4902" s="213">
        <f t="shared" si="275"/>
        <v>0</v>
      </c>
      <c r="U4902" s="572"/>
    </row>
    <row r="4903" spans="1:21" ht="14.15" customHeight="1">
      <c r="A4903" s="231">
        <v>4903</v>
      </c>
      <c r="B4903" s="262" t="s">
        <v>99</v>
      </c>
      <c r="C4903" s="208" t="s">
        <v>4034</v>
      </c>
      <c r="D4903" s="208" t="s">
        <v>3487</v>
      </c>
      <c r="E4903" s="208" t="s">
        <v>4048</v>
      </c>
      <c r="F4903" s="208" t="s">
        <v>176</v>
      </c>
      <c r="G4903" s="208" t="s">
        <v>133</v>
      </c>
      <c r="H4903" s="208" t="s">
        <v>4411</v>
      </c>
      <c r="I4903" s="200" t="s">
        <v>143</v>
      </c>
      <c r="J4903" s="208" t="s">
        <v>255</v>
      </c>
      <c r="K4903" s="208" t="s">
        <v>256</v>
      </c>
      <c r="L4903" s="208" t="s">
        <v>263</v>
      </c>
      <c r="M4903" s="208" t="s">
        <v>143</v>
      </c>
      <c r="N4903" s="201">
        <v>12.891500000000001</v>
      </c>
      <c r="O4903" s="202"/>
      <c r="P4903" s="202"/>
      <c r="Q4903" s="203">
        <f t="shared" si="273"/>
        <v>0</v>
      </c>
      <c r="R4903" s="203">
        <f t="shared" si="274"/>
        <v>0</v>
      </c>
      <c r="S4903" s="213">
        <f>IF(M4903="nvt",0,IF(O4903&gt;0,VLOOKUP(M4903,'3-Productie normen'!A:K,VLOOKUP(O4903,'3-Productie normen'!$B$34:$C$35,2,FALSE),FALSE)))</f>
        <v>0</v>
      </c>
      <c r="T4903" s="213">
        <f t="shared" si="275"/>
        <v>0</v>
      </c>
      <c r="U4903" s="572"/>
    </row>
    <row r="4904" spans="1:21" ht="14.15" customHeight="1">
      <c r="A4904" s="231">
        <v>4904</v>
      </c>
      <c r="B4904" s="262" t="s">
        <v>99</v>
      </c>
      <c r="C4904" s="208" t="s">
        <v>4034</v>
      </c>
      <c r="D4904" s="208" t="s">
        <v>3487</v>
      </c>
      <c r="E4904" s="208" t="s">
        <v>4048</v>
      </c>
      <c r="F4904" s="208" t="s">
        <v>176</v>
      </c>
      <c r="G4904" s="208" t="s">
        <v>133</v>
      </c>
      <c r="H4904" s="208" t="s">
        <v>4412</v>
      </c>
      <c r="I4904" s="200" t="s">
        <v>143</v>
      </c>
      <c r="J4904" s="208" t="s">
        <v>255</v>
      </c>
      <c r="K4904" s="208" t="s">
        <v>256</v>
      </c>
      <c r="L4904" s="208" t="s">
        <v>263</v>
      </c>
      <c r="M4904" s="208" t="s">
        <v>143</v>
      </c>
      <c r="N4904" s="201">
        <v>13.863099999999999</v>
      </c>
      <c r="O4904" s="202"/>
      <c r="P4904" s="202"/>
      <c r="Q4904" s="203">
        <f t="shared" si="273"/>
        <v>0</v>
      </c>
      <c r="R4904" s="203">
        <f t="shared" si="274"/>
        <v>0</v>
      </c>
      <c r="S4904" s="213">
        <f>IF(M4904="nvt",0,IF(O4904&gt;0,VLOOKUP(M4904,'3-Productie normen'!A:K,VLOOKUP(O4904,'3-Productie normen'!$B$34:$C$35,2,FALSE),FALSE)))</f>
        <v>0</v>
      </c>
      <c r="T4904" s="213">
        <f t="shared" si="275"/>
        <v>0</v>
      </c>
      <c r="U4904" s="572"/>
    </row>
    <row r="4905" spans="1:21" ht="14.15" customHeight="1">
      <c r="A4905" s="232">
        <v>4905</v>
      </c>
      <c r="B4905" s="262" t="s">
        <v>99</v>
      </c>
      <c r="C4905" s="208" t="s">
        <v>4034</v>
      </c>
      <c r="D4905" s="208" t="s">
        <v>3487</v>
      </c>
      <c r="E4905" s="208" t="s">
        <v>4048</v>
      </c>
      <c r="F4905" s="208" t="s">
        <v>176</v>
      </c>
      <c r="G4905" s="208" t="s">
        <v>133</v>
      </c>
      <c r="H4905" s="208" t="s">
        <v>4413</v>
      </c>
      <c r="I4905" s="200" t="s">
        <v>143</v>
      </c>
      <c r="J4905" s="208" t="s">
        <v>255</v>
      </c>
      <c r="K4905" s="208" t="s">
        <v>256</v>
      </c>
      <c r="L4905" s="208" t="s">
        <v>263</v>
      </c>
      <c r="M4905" s="208" t="s">
        <v>143</v>
      </c>
      <c r="N4905" s="201">
        <v>13.863099999999999</v>
      </c>
      <c r="O4905" s="202"/>
      <c r="P4905" s="202"/>
      <c r="Q4905" s="203">
        <f t="shared" si="273"/>
        <v>0</v>
      </c>
      <c r="R4905" s="203">
        <f t="shared" si="274"/>
        <v>0</v>
      </c>
      <c r="S4905" s="213">
        <f>IF(M4905="nvt",0,IF(O4905&gt;0,VLOOKUP(M4905,'3-Productie normen'!A:K,VLOOKUP(O4905,'3-Productie normen'!$B$34:$C$35,2,FALSE),FALSE)))</f>
        <v>0</v>
      </c>
      <c r="T4905" s="213">
        <f t="shared" si="275"/>
        <v>0</v>
      </c>
      <c r="U4905" s="572"/>
    </row>
    <row r="4906" spans="1:21" ht="14.15" customHeight="1">
      <c r="A4906" s="231">
        <v>4906</v>
      </c>
      <c r="B4906" s="262" t="s">
        <v>99</v>
      </c>
      <c r="C4906" s="208" t="s">
        <v>4034</v>
      </c>
      <c r="D4906" s="208" t="s">
        <v>3487</v>
      </c>
      <c r="E4906" s="208" t="s">
        <v>4048</v>
      </c>
      <c r="F4906" s="208" t="s">
        <v>176</v>
      </c>
      <c r="G4906" s="208" t="s">
        <v>133</v>
      </c>
      <c r="H4906" s="208" t="s">
        <v>4414</v>
      </c>
      <c r="I4906" s="200" t="s">
        <v>143</v>
      </c>
      <c r="J4906" s="208" t="s">
        <v>255</v>
      </c>
      <c r="K4906" s="208" t="s">
        <v>256</v>
      </c>
      <c r="L4906" s="208"/>
      <c r="M4906" s="208" t="s">
        <v>143</v>
      </c>
      <c r="N4906" s="201">
        <v>220.328</v>
      </c>
      <c r="O4906" s="202"/>
      <c r="P4906" s="202"/>
      <c r="Q4906" s="203">
        <f t="shared" si="273"/>
        <v>0</v>
      </c>
      <c r="R4906" s="203">
        <f t="shared" si="274"/>
        <v>0</v>
      </c>
      <c r="S4906" s="213">
        <f>IF(M4906="nvt",0,IF(O4906&gt;0,VLOOKUP(M4906,'3-Productie normen'!A:K,VLOOKUP(O4906,'3-Productie normen'!$B$34:$C$35,2,FALSE),FALSE)))</f>
        <v>0</v>
      </c>
      <c r="T4906" s="213">
        <f t="shared" si="275"/>
        <v>0</v>
      </c>
      <c r="U4906" s="572"/>
    </row>
    <row r="4907" spans="1:21" ht="14.15" customHeight="1">
      <c r="A4907" s="231">
        <v>4907</v>
      </c>
      <c r="B4907" s="262" t="s">
        <v>99</v>
      </c>
      <c r="C4907" s="208" t="s">
        <v>4034</v>
      </c>
      <c r="D4907" s="208" t="s">
        <v>3487</v>
      </c>
      <c r="E4907" s="208" t="s">
        <v>4048</v>
      </c>
      <c r="F4907" s="208" t="s">
        <v>176</v>
      </c>
      <c r="G4907" s="208" t="s">
        <v>133</v>
      </c>
      <c r="H4907" s="208" t="s">
        <v>4415</v>
      </c>
      <c r="I4907" s="200" t="s">
        <v>143</v>
      </c>
      <c r="J4907" s="208" t="s">
        <v>255</v>
      </c>
      <c r="K4907" s="208" t="s">
        <v>256</v>
      </c>
      <c r="L4907" s="208"/>
      <c r="M4907" s="208" t="s">
        <v>143</v>
      </c>
      <c r="N4907" s="201">
        <v>6.09</v>
      </c>
      <c r="O4907" s="202"/>
      <c r="P4907" s="202"/>
      <c r="Q4907" s="203">
        <f t="shared" si="273"/>
        <v>0</v>
      </c>
      <c r="R4907" s="203">
        <f t="shared" si="274"/>
        <v>0</v>
      </c>
      <c r="S4907" s="213">
        <f>IF(M4907="nvt",0,IF(O4907&gt;0,VLOOKUP(M4907,'3-Productie normen'!A:K,VLOOKUP(O4907,'3-Productie normen'!$B$34:$C$35,2,FALSE),FALSE)))</f>
        <v>0</v>
      </c>
      <c r="T4907" s="213">
        <f t="shared" si="275"/>
        <v>0</v>
      </c>
      <c r="U4907" s="572"/>
    </row>
    <row r="4908" spans="1:21" ht="14.15" customHeight="1">
      <c r="A4908" s="231">
        <v>4908</v>
      </c>
      <c r="B4908" s="262" t="s">
        <v>99</v>
      </c>
      <c r="C4908" s="208" t="s">
        <v>4034</v>
      </c>
      <c r="D4908" s="208" t="s">
        <v>3487</v>
      </c>
      <c r="E4908" s="208" t="s">
        <v>4048</v>
      </c>
      <c r="F4908" s="208" t="s">
        <v>176</v>
      </c>
      <c r="G4908" s="208" t="s">
        <v>133</v>
      </c>
      <c r="H4908" s="208" t="s">
        <v>4416</v>
      </c>
      <c r="I4908" s="200" t="s">
        <v>143</v>
      </c>
      <c r="J4908" s="208" t="s">
        <v>255</v>
      </c>
      <c r="K4908" s="208" t="s">
        <v>256</v>
      </c>
      <c r="L4908" s="208"/>
      <c r="M4908" s="208" t="s">
        <v>143</v>
      </c>
      <c r="N4908" s="201">
        <v>6.09</v>
      </c>
      <c r="O4908" s="202"/>
      <c r="P4908" s="202"/>
      <c r="Q4908" s="203">
        <f t="shared" si="273"/>
        <v>0</v>
      </c>
      <c r="R4908" s="203">
        <f t="shared" si="274"/>
        <v>0</v>
      </c>
      <c r="S4908" s="213">
        <f>IF(M4908="nvt",0,IF(O4908&gt;0,VLOOKUP(M4908,'3-Productie normen'!A:K,VLOOKUP(O4908,'3-Productie normen'!$B$34:$C$35,2,FALSE),FALSE)))</f>
        <v>0</v>
      </c>
      <c r="T4908" s="213">
        <f t="shared" si="275"/>
        <v>0</v>
      </c>
      <c r="U4908" s="572"/>
    </row>
    <row r="4909" spans="1:21" ht="14.15" customHeight="1">
      <c r="A4909" s="231">
        <v>4909</v>
      </c>
      <c r="B4909" s="262" t="s">
        <v>99</v>
      </c>
      <c r="C4909" s="208" t="s">
        <v>4034</v>
      </c>
      <c r="D4909" s="208" t="s">
        <v>3487</v>
      </c>
      <c r="E4909" s="208" t="s">
        <v>4048</v>
      </c>
      <c r="F4909" s="208" t="s">
        <v>176</v>
      </c>
      <c r="G4909" s="208" t="s">
        <v>133</v>
      </c>
      <c r="H4909" s="208" t="s">
        <v>4417</v>
      </c>
      <c r="I4909" s="200" t="s">
        <v>143</v>
      </c>
      <c r="J4909" s="208" t="s">
        <v>255</v>
      </c>
      <c r="K4909" s="208" t="s">
        <v>256</v>
      </c>
      <c r="L4909" s="208" t="s">
        <v>381</v>
      </c>
      <c r="M4909" s="208" t="s">
        <v>143</v>
      </c>
      <c r="N4909" s="201">
        <v>6.96</v>
      </c>
      <c r="O4909" s="202"/>
      <c r="P4909" s="202"/>
      <c r="Q4909" s="203">
        <f t="shared" si="273"/>
        <v>0</v>
      </c>
      <c r="R4909" s="203">
        <f t="shared" si="274"/>
        <v>0</v>
      </c>
      <c r="S4909" s="213">
        <f>IF(M4909="nvt",0,IF(O4909&gt;0,VLOOKUP(M4909,'3-Productie normen'!A:K,VLOOKUP(O4909,'3-Productie normen'!$B$34:$C$35,2,FALSE),FALSE)))</f>
        <v>0</v>
      </c>
      <c r="T4909" s="213">
        <f t="shared" si="275"/>
        <v>0</v>
      </c>
      <c r="U4909" s="572"/>
    </row>
    <row r="4910" spans="1:21" ht="14.15" customHeight="1">
      <c r="A4910" s="231">
        <v>4910</v>
      </c>
      <c r="B4910" s="262" t="s">
        <v>99</v>
      </c>
      <c r="C4910" s="208" t="s">
        <v>4034</v>
      </c>
      <c r="D4910" s="208" t="s">
        <v>3487</v>
      </c>
      <c r="E4910" s="208" t="s">
        <v>4048</v>
      </c>
      <c r="F4910" s="208" t="s">
        <v>176</v>
      </c>
      <c r="G4910" s="208" t="s">
        <v>133</v>
      </c>
      <c r="H4910" s="208" t="s">
        <v>4207</v>
      </c>
      <c r="I4910" s="200" t="s">
        <v>143</v>
      </c>
      <c r="J4910" s="208" t="s">
        <v>255</v>
      </c>
      <c r="K4910" s="208" t="s">
        <v>256</v>
      </c>
      <c r="L4910" s="208" t="s">
        <v>381</v>
      </c>
      <c r="M4910" s="208" t="s">
        <v>143</v>
      </c>
      <c r="N4910" s="201">
        <v>204.4178</v>
      </c>
      <c r="O4910" s="202"/>
      <c r="P4910" s="202"/>
      <c r="Q4910" s="203">
        <f t="shared" si="273"/>
        <v>0</v>
      </c>
      <c r="R4910" s="203">
        <f t="shared" si="274"/>
        <v>0</v>
      </c>
      <c r="S4910" s="213">
        <f>IF(M4910="nvt",0,IF(O4910&gt;0,VLOOKUP(M4910,'3-Productie normen'!A:K,VLOOKUP(O4910,'3-Productie normen'!$B$34:$C$35,2,FALSE),FALSE)))</f>
        <v>0</v>
      </c>
      <c r="T4910" s="213">
        <f t="shared" si="275"/>
        <v>0</v>
      </c>
      <c r="U4910" s="572"/>
    </row>
    <row r="4911" spans="1:21" ht="14.15" customHeight="1">
      <c r="A4911" s="231">
        <v>4911</v>
      </c>
      <c r="B4911" s="262" t="s">
        <v>99</v>
      </c>
      <c r="C4911" s="208" t="s">
        <v>4034</v>
      </c>
      <c r="D4911" s="208" t="s">
        <v>3487</v>
      </c>
      <c r="E4911" s="208" t="s">
        <v>4048</v>
      </c>
      <c r="F4911" s="208" t="s">
        <v>176</v>
      </c>
      <c r="G4911" s="208" t="s">
        <v>133</v>
      </c>
      <c r="H4911" s="208" t="s">
        <v>4418</v>
      </c>
      <c r="I4911" s="200" t="s">
        <v>143</v>
      </c>
      <c r="J4911" s="208" t="s">
        <v>209</v>
      </c>
      <c r="K4911" s="208" t="s">
        <v>213</v>
      </c>
      <c r="L4911" s="208" t="s">
        <v>381</v>
      </c>
      <c r="M4911" s="208" t="s">
        <v>143</v>
      </c>
      <c r="N4911" s="201">
        <v>182.88800000000001</v>
      </c>
      <c r="O4911" s="202"/>
      <c r="P4911" s="202"/>
      <c r="Q4911" s="203">
        <f t="shared" si="273"/>
        <v>0</v>
      </c>
      <c r="R4911" s="203">
        <f t="shared" si="274"/>
        <v>0</v>
      </c>
      <c r="S4911" s="213">
        <f>IF(M4911="nvt",0,IF(O4911&gt;0,VLOOKUP(M4911,'3-Productie normen'!A:K,VLOOKUP(O4911,'3-Productie normen'!$B$34:$C$35,2,FALSE),FALSE)))</f>
        <v>0</v>
      </c>
      <c r="T4911" s="213">
        <f t="shared" si="275"/>
        <v>0</v>
      </c>
      <c r="U4911" s="572"/>
    </row>
    <row r="4912" spans="1:21" ht="14.15" customHeight="1">
      <c r="A4912" s="231">
        <v>4912</v>
      </c>
      <c r="B4912" s="262" t="s">
        <v>99</v>
      </c>
      <c r="C4912" s="208" t="s">
        <v>4034</v>
      </c>
      <c r="D4912" s="208" t="s">
        <v>3487</v>
      </c>
      <c r="E4912" s="208" t="s">
        <v>4048</v>
      </c>
      <c r="F4912" s="208" t="s">
        <v>176</v>
      </c>
      <c r="G4912" s="208" t="s">
        <v>133</v>
      </c>
      <c r="H4912" s="208" t="s">
        <v>4419</v>
      </c>
      <c r="I4912" s="200" t="s">
        <v>143</v>
      </c>
      <c r="J4912" s="208" t="s">
        <v>209</v>
      </c>
      <c r="K4912" s="208" t="s">
        <v>213</v>
      </c>
      <c r="L4912" s="208"/>
      <c r="M4912" s="208" t="s">
        <v>143</v>
      </c>
      <c r="N4912" s="201">
        <v>7.91</v>
      </c>
      <c r="O4912" s="202"/>
      <c r="P4912" s="202"/>
      <c r="Q4912" s="203">
        <f t="shared" si="273"/>
        <v>0</v>
      </c>
      <c r="R4912" s="203">
        <f t="shared" si="274"/>
        <v>0</v>
      </c>
      <c r="S4912" s="213">
        <f>IF(M4912="nvt",0,IF(O4912&gt;0,VLOOKUP(M4912,'3-Productie normen'!A:K,VLOOKUP(O4912,'3-Productie normen'!$B$34:$C$35,2,FALSE),FALSE)))</f>
        <v>0</v>
      </c>
      <c r="T4912" s="213">
        <f t="shared" si="275"/>
        <v>0</v>
      </c>
      <c r="U4912" s="572"/>
    </row>
    <row r="4913" spans="1:21" ht="14.15" customHeight="1">
      <c r="A4913" s="232">
        <v>4913</v>
      </c>
      <c r="B4913" s="262" t="s">
        <v>99</v>
      </c>
      <c r="C4913" s="208" t="s">
        <v>4034</v>
      </c>
      <c r="D4913" s="208" t="s">
        <v>3487</v>
      </c>
      <c r="E4913" s="208" t="s">
        <v>4048</v>
      </c>
      <c r="F4913" s="208" t="s">
        <v>176</v>
      </c>
      <c r="G4913" s="208" t="s">
        <v>133</v>
      </c>
      <c r="H4913" s="208" t="s">
        <v>4420</v>
      </c>
      <c r="I4913" s="200" t="s">
        <v>143</v>
      </c>
      <c r="J4913" s="208" t="s">
        <v>209</v>
      </c>
      <c r="K4913" s="208" t="s">
        <v>220</v>
      </c>
      <c r="L4913" s="208" t="s">
        <v>381</v>
      </c>
      <c r="M4913" s="208" t="s">
        <v>143</v>
      </c>
      <c r="N4913" s="201">
        <v>11.28</v>
      </c>
      <c r="O4913" s="202"/>
      <c r="P4913" s="202"/>
      <c r="Q4913" s="203">
        <f t="shared" si="273"/>
        <v>0</v>
      </c>
      <c r="R4913" s="203">
        <f t="shared" si="274"/>
        <v>0</v>
      </c>
      <c r="S4913" s="213">
        <f>IF(M4913="nvt",0,IF(O4913&gt;0,VLOOKUP(M4913,'3-Productie normen'!A:K,VLOOKUP(O4913,'3-Productie normen'!$B$34:$C$35,2,FALSE),FALSE)))</f>
        <v>0</v>
      </c>
      <c r="T4913" s="213">
        <f t="shared" si="275"/>
        <v>0</v>
      </c>
      <c r="U4913" s="572"/>
    </row>
    <row r="4914" spans="1:21" ht="14.15" customHeight="1">
      <c r="A4914" s="231">
        <v>4914</v>
      </c>
      <c r="B4914" s="262" t="s">
        <v>99</v>
      </c>
      <c r="C4914" s="208" t="s">
        <v>4034</v>
      </c>
      <c r="D4914" s="208" t="s">
        <v>3487</v>
      </c>
      <c r="E4914" s="208" t="s">
        <v>4048</v>
      </c>
      <c r="F4914" s="208" t="s">
        <v>176</v>
      </c>
      <c r="G4914" s="208" t="s">
        <v>133</v>
      </c>
      <c r="H4914" s="208" t="s">
        <v>4421</v>
      </c>
      <c r="I4914" s="200" t="s">
        <v>143</v>
      </c>
      <c r="J4914" s="208" t="s">
        <v>209</v>
      </c>
      <c r="K4914" s="208" t="s">
        <v>213</v>
      </c>
      <c r="L4914" s="208" t="s">
        <v>381</v>
      </c>
      <c r="M4914" s="208" t="s">
        <v>143</v>
      </c>
      <c r="N4914" s="201">
        <v>288.39949999999999</v>
      </c>
      <c r="O4914" s="202"/>
      <c r="P4914" s="202"/>
      <c r="Q4914" s="203">
        <f t="shared" si="273"/>
        <v>0</v>
      </c>
      <c r="R4914" s="203">
        <f t="shared" si="274"/>
        <v>0</v>
      </c>
      <c r="S4914" s="213">
        <f>IF(M4914="nvt",0,IF(O4914&gt;0,VLOOKUP(M4914,'3-Productie normen'!A:K,VLOOKUP(O4914,'3-Productie normen'!$B$34:$C$35,2,FALSE),FALSE)))</f>
        <v>0</v>
      </c>
      <c r="T4914" s="213">
        <f t="shared" si="275"/>
        <v>0</v>
      </c>
      <c r="U4914" s="572"/>
    </row>
    <row r="4915" spans="1:21" ht="14.15" customHeight="1">
      <c r="A4915" s="231">
        <v>4915</v>
      </c>
      <c r="B4915" s="262" t="s">
        <v>99</v>
      </c>
      <c r="C4915" s="208" t="s">
        <v>4034</v>
      </c>
      <c r="D4915" s="208" t="s">
        <v>3487</v>
      </c>
      <c r="E4915" s="208" t="s">
        <v>4048</v>
      </c>
      <c r="F4915" s="208" t="s">
        <v>176</v>
      </c>
      <c r="G4915" s="208" t="s">
        <v>133</v>
      </c>
      <c r="H4915" s="208" t="s">
        <v>4422</v>
      </c>
      <c r="I4915" s="200" t="s">
        <v>143</v>
      </c>
      <c r="J4915" s="208" t="s">
        <v>209</v>
      </c>
      <c r="K4915" s="208" t="s">
        <v>213</v>
      </c>
      <c r="L4915" s="208" t="s">
        <v>381</v>
      </c>
      <c r="M4915" s="208" t="s">
        <v>143</v>
      </c>
      <c r="N4915" s="201">
        <v>103.8325</v>
      </c>
      <c r="O4915" s="202"/>
      <c r="P4915" s="202"/>
      <c r="Q4915" s="203">
        <f t="shared" si="273"/>
        <v>0</v>
      </c>
      <c r="R4915" s="203">
        <f t="shared" si="274"/>
        <v>0</v>
      </c>
      <c r="S4915" s="213">
        <f>IF(M4915="nvt",0,IF(O4915&gt;0,VLOOKUP(M4915,'3-Productie normen'!A:K,VLOOKUP(O4915,'3-Productie normen'!$B$34:$C$35,2,FALSE),FALSE)))</f>
        <v>0</v>
      </c>
      <c r="T4915" s="213">
        <f t="shared" si="275"/>
        <v>0</v>
      </c>
      <c r="U4915" s="572"/>
    </row>
    <row r="4916" spans="1:21" ht="14.15" customHeight="1">
      <c r="A4916" s="231">
        <v>4916</v>
      </c>
      <c r="B4916" s="262" t="s">
        <v>99</v>
      </c>
      <c r="C4916" s="208" t="s">
        <v>4034</v>
      </c>
      <c r="D4916" s="208" t="s">
        <v>3487</v>
      </c>
      <c r="E4916" s="208" t="s">
        <v>4423</v>
      </c>
      <c r="F4916" s="208" t="s">
        <v>176</v>
      </c>
      <c r="G4916" s="208" t="s">
        <v>377</v>
      </c>
      <c r="H4916" s="208" t="s">
        <v>177</v>
      </c>
      <c r="I4916" s="200" t="s">
        <v>127</v>
      </c>
      <c r="J4916" s="208" t="s">
        <v>1010</v>
      </c>
      <c r="K4916" s="208" t="s">
        <v>1010</v>
      </c>
      <c r="L4916" s="208" t="s">
        <v>180</v>
      </c>
      <c r="M4916" s="208" t="s">
        <v>128</v>
      </c>
      <c r="N4916" s="201">
        <v>35.0306</v>
      </c>
      <c r="O4916" s="202">
        <v>255</v>
      </c>
      <c r="P4916" s="202"/>
      <c r="Q4916" s="203">
        <f t="shared" si="273"/>
        <v>0</v>
      </c>
      <c r="R4916" s="203">
        <f t="shared" si="274"/>
        <v>0</v>
      </c>
      <c r="S4916" s="213">
        <f>IF(M4916="nvt",0,IF(O4916&gt;0,VLOOKUP(M4916,'3-Productie normen'!A:K,VLOOKUP(O4916,'3-Productie normen'!$B$34:$C$35,2,FALSE),FALSE)))</f>
        <v>0</v>
      </c>
      <c r="T4916" s="213">
        <f t="shared" si="275"/>
        <v>0</v>
      </c>
      <c r="U4916" s="572"/>
    </row>
    <row r="4917" spans="1:21" ht="14.15" customHeight="1">
      <c r="A4917" s="231">
        <v>4917</v>
      </c>
      <c r="B4917" s="262" t="s">
        <v>99</v>
      </c>
      <c r="C4917" s="208" t="s">
        <v>4034</v>
      </c>
      <c r="D4917" s="208" t="s">
        <v>3487</v>
      </c>
      <c r="E4917" s="208" t="s">
        <v>4423</v>
      </c>
      <c r="F4917" s="208" t="s">
        <v>176</v>
      </c>
      <c r="G4917" s="208" t="s">
        <v>377</v>
      </c>
      <c r="H4917" s="208" t="s">
        <v>1620</v>
      </c>
      <c r="I4917" s="200" t="s">
        <v>125</v>
      </c>
      <c r="J4917" s="208" t="s">
        <v>222</v>
      </c>
      <c r="K4917" s="208" t="s">
        <v>279</v>
      </c>
      <c r="L4917" s="208" t="s">
        <v>180</v>
      </c>
      <c r="M4917" s="199" t="s">
        <v>129</v>
      </c>
      <c r="N4917" s="201">
        <v>65.4803</v>
      </c>
      <c r="O4917" s="202" t="s">
        <v>81</v>
      </c>
      <c r="P4917" s="202"/>
      <c r="Q4917" s="203">
        <f t="shared" si="273"/>
        <v>0</v>
      </c>
      <c r="R4917" s="203">
        <f t="shared" si="274"/>
        <v>0</v>
      </c>
      <c r="S4917" s="213">
        <f>IF(M4917="nvt",0,IF(O4917&gt;0,VLOOKUP(M4917,'3-Productie normen'!A:K,VLOOKUP(O4917,'3-Productie normen'!$B$34:$C$35,2,FALSE),FALSE)))</f>
        <v>0</v>
      </c>
      <c r="T4917" s="213">
        <f t="shared" si="275"/>
        <v>0</v>
      </c>
      <c r="U4917" s="572"/>
    </row>
    <row r="4918" spans="1:21" ht="14.15" customHeight="1">
      <c r="A4918" s="231">
        <v>4918</v>
      </c>
      <c r="B4918" s="262" t="s">
        <v>99</v>
      </c>
      <c r="C4918" s="208" t="s">
        <v>4034</v>
      </c>
      <c r="D4918" s="208" t="s">
        <v>3487</v>
      </c>
      <c r="E4918" s="208" t="s">
        <v>4423</v>
      </c>
      <c r="F4918" s="208" t="s">
        <v>176</v>
      </c>
      <c r="G4918" s="208" t="s">
        <v>377</v>
      </c>
      <c r="H4918" s="208" t="s">
        <v>407</v>
      </c>
      <c r="I4918" s="200" t="s">
        <v>123</v>
      </c>
      <c r="J4918" s="208" t="s">
        <v>179</v>
      </c>
      <c r="K4918" s="208" t="s">
        <v>179</v>
      </c>
      <c r="L4918" s="208" t="s">
        <v>180</v>
      </c>
      <c r="M4918" s="199" t="s">
        <v>122</v>
      </c>
      <c r="N4918" s="201">
        <v>7.6538000000000004</v>
      </c>
      <c r="O4918" s="202" t="s">
        <v>81</v>
      </c>
      <c r="P4918" s="202"/>
      <c r="Q4918" s="203">
        <f t="shared" si="273"/>
        <v>0</v>
      </c>
      <c r="R4918" s="203">
        <f t="shared" si="274"/>
        <v>0</v>
      </c>
      <c r="S4918" s="213">
        <f>IF(M4918="nvt",0,IF(O4918&gt;0,VLOOKUP(M4918,'3-Productie normen'!A:K,VLOOKUP(O4918,'3-Productie normen'!$B$34:$C$35,2,FALSE),FALSE)))</f>
        <v>0</v>
      </c>
      <c r="T4918" s="213">
        <f t="shared" si="275"/>
        <v>0</v>
      </c>
      <c r="U4918" s="572"/>
    </row>
    <row r="4919" spans="1:21" ht="14.15" customHeight="1">
      <c r="A4919" s="231">
        <v>4919</v>
      </c>
      <c r="B4919" s="262" t="s">
        <v>99</v>
      </c>
      <c r="C4919" s="208" t="s">
        <v>4034</v>
      </c>
      <c r="D4919" s="208" t="s">
        <v>3487</v>
      </c>
      <c r="E4919" s="208" t="s">
        <v>4423</v>
      </c>
      <c r="F4919" s="208" t="s">
        <v>176</v>
      </c>
      <c r="G4919" s="208" t="s">
        <v>377</v>
      </c>
      <c r="H4919" s="208" t="s">
        <v>1844</v>
      </c>
      <c r="I4919" s="200" t="s">
        <v>125</v>
      </c>
      <c r="J4919" s="208" t="s">
        <v>222</v>
      </c>
      <c r="K4919" s="208" t="s">
        <v>279</v>
      </c>
      <c r="L4919" s="208" t="s">
        <v>180</v>
      </c>
      <c r="M4919" s="199" t="s">
        <v>129</v>
      </c>
      <c r="N4919" s="201">
        <v>13.772399999999999</v>
      </c>
      <c r="O4919" s="202" t="s">
        <v>81</v>
      </c>
      <c r="P4919" s="202"/>
      <c r="Q4919" s="203">
        <f t="shared" si="273"/>
        <v>0</v>
      </c>
      <c r="R4919" s="203">
        <f t="shared" si="274"/>
        <v>0</v>
      </c>
      <c r="S4919" s="213">
        <f>IF(M4919="nvt",0,IF(O4919&gt;0,VLOOKUP(M4919,'3-Productie normen'!A:K,VLOOKUP(O4919,'3-Productie normen'!$B$34:$C$35,2,FALSE),FALSE)))</f>
        <v>0</v>
      </c>
      <c r="T4919" s="213">
        <f t="shared" si="275"/>
        <v>0</v>
      </c>
      <c r="U4919" s="572"/>
    </row>
    <row r="4920" spans="1:21" ht="14.15" customHeight="1">
      <c r="A4920" s="231">
        <v>4920</v>
      </c>
      <c r="B4920" s="262" t="s">
        <v>99</v>
      </c>
      <c r="C4920" s="208" t="s">
        <v>4034</v>
      </c>
      <c r="D4920" s="208" t="s">
        <v>3487</v>
      </c>
      <c r="E4920" s="208" t="s">
        <v>4423</v>
      </c>
      <c r="F4920" s="208" t="s">
        <v>176</v>
      </c>
      <c r="G4920" s="208" t="s">
        <v>377</v>
      </c>
      <c r="H4920" s="208" t="s">
        <v>1850</v>
      </c>
      <c r="I4920" s="200" t="s">
        <v>125</v>
      </c>
      <c r="J4920" s="208" t="s">
        <v>222</v>
      </c>
      <c r="K4920" s="208" t="s">
        <v>279</v>
      </c>
      <c r="L4920" s="208" t="s">
        <v>180</v>
      </c>
      <c r="M4920" s="199" t="s">
        <v>129</v>
      </c>
      <c r="N4920" s="201">
        <v>9.2135999999999996</v>
      </c>
      <c r="O4920" s="202" t="s">
        <v>81</v>
      </c>
      <c r="P4920" s="202"/>
      <c r="Q4920" s="203">
        <f t="shared" si="273"/>
        <v>0</v>
      </c>
      <c r="R4920" s="203">
        <f t="shared" si="274"/>
        <v>0</v>
      </c>
      <c r="S4920" s="213">
        <f>IF(M4920="nvt",0,IF(O4920&gt;0,VLOOKUP(M4920,'3-Productie normen'!A:K,VLOOKUP(O4920,'3-Productie normen'!$B$34:$C$35,2,FALSE),FALSE)))</f>
        <v>0</v>
      </c>
      <c r="T4920" s="213">
        <f t="shared" si="275"/>
        <v>0</v>
      </c>
      <c r="U4920" s="572"/>
    </row>
    <row r="4921" spans="1:21" ht="14.15" customHeight="1">
      <c r="A4921" s="232">
        <v>4921</v>
      </c>
      <c r="B4921" s="262" t="s">
        <v>99</v>
      </c>
      <c r="C4921" s="208" t="s">
        <v>4034</v>
      </c>
      <c r="D4921" s="208" t="s">
        <v>3487</v>
      </c>
      <c r="E4921" s="208" t="s">
        <v>4423</v>
      </c>
      <c r="F4921" s="208" t="s">
        <v>176</v>
      </c>
      <c r="G4921" s="208" t="s">
        <v>377</v>
      </c>
      <c r="H4921" s="208" t="s">
        <v>251</v>
      </c>
      <c r="I4921" s="200" t="s">
        <v>123</v>
      </c>
      <c r="J4921" s="208" t="s">
        <v>179</v>
      </c>
      <c r="K4921" s="208" t="s">
        <v>179</v>
      </c>
      <c r="L4921" s="208" t="s">
        <v>180</v>
      </c>
      <c r="M4921" s="199" t="s">
        <v>122</v>
      </c>
      <c r="N4921" s="201">
        <v>13.933800000000002</v>
      </c>
      <c r="O4921" s="202" t="s">
        <v>81</v>
      </c>
      <c r="P4921" s="202"/>
      <c r="Q4921" s="203">
        <f t="shared" si="273"/>
        <v>0</v>
      </c>
      <c r="R4921" s="203">
        <f t="shared" si="274"/>
        <v>0</v>
      </c>
      <c r="S4921" s="213">
        <f>IF(M4921="nvt",0,IF(O4921&gt;0,VLOOKUP(M4921,'3-Productie normen'!A:K,VLOOKUP(O4921,'3-Productie normen'!$B$34:$C$35,2,FALSE),FALSE)))</f>
        <v>0</v>
      </c>
      <c r="T4921" s="213">
        <f t="shared" si="275"/>
        <v>0</v>
      </c>
      <c r="U4921" s="572"/>
    </row>
    <row r="4922" spans="1:21" ht="14.15" customHeight="1">
      <c r="A4922" s="231">
        <v>4922</v>
      </c>
      <c r="B4922" s="262" t="s">
        <v>99</v>
      </c>
      <c r="C4922" s="208" t="s">
        <v>4034</v>
      </c>
      <c r="D4922" s="208" t="s">
        <v>3487</v>
      </c>
      <c r="E4922" s="208" t="s">
        <v>4423</v>
      </c>
      <c r="F4922" s="208" t="s">
        <v>176</v>
      </c>
      <c r="G4922" s="208" t="s">
        <v>377</v>
      </c>
      <c r="H4922" s="208" t="s">
        <v>629</v>
      </c>
      <c r="I4922" s="200" t="s">
        <v>123</v>
      </c>
      <c r="J4922" s="208" t="s">
        <v>179</v>
      </c>
      <c r="K4922" s="208" t="s">
        <v>179</v>
      </c>
      <c r="L4922" s="208" t="s">
        <v>180</v>
      </c>
      <c r="M4922" s="199" t="s">
        <v>122</v>
      </c>
      <c r="N4922" s="201">
        <v>10.633800000000001</v>
      </c>
      <c r="O4922" s="202" t="s">
        <v>81</v>
      </c>
      <c r="P4922" s="202"/>
      <c r="Q4922" s="203">
        <f t="shared" ref="Q4922:Q4985" si="276">IF(O4922="nvt",0,IF(O4922&gt;0,S4922*N4922,0))</f>
        <v>0</v>
      </c>
      <c r="R4922" s="203">
        <f t="shared" ref="R4922:R4985" si="277">IF(P4922&gt;0,T4922*N4922,0)</f>
        <v>0</v>
      </c>
      <c r="S4922" s="213">
        <f>IF(M4922="nvt",0,IF(O4922&gt;0,VLOOKUP(M4922,'3-Productie normen'!A:K,VLOOKUP(O4922,'3-Productie normen'!$B$34:$C$35,2,FALSE),FALSE)))</f>
        <v>0</v>
      </c>
      <c r="T4922" s="213">
        <f t="shared" ref="T4922:T4985" si="278">IF(P4922&gt;0,S4922*$T$8,0)</f>
        <v>0</v>
      </c>
      <c r="U4922" s="572"/>
    </row>
    <row r="4923" spans="1:21" ht="14.15" customHeight="1">
      <c r="A4923" s="231">
        <v>4923</v>
      </c>
      <c r="B4923" s="262" t="s">
        <v>99</v>
      </c>
      <c r="C4923" s="208" t="s">
        <v>4034</v>
      </c>
      <c r="D4923" s="208" t="s">
        <v>3487</v>
      </c>
      <c r="E4923" s="208" t="s">
        <v>4423</v>
      </c>
      <c r="F4923" s="208" t="s">
        <v>176</v>
      </c>
      <c r="G4923" s="208" t="s">
        <v>377</v>
      </c>
      <c r="H4923" s="208" t="s">
        <v>4424</v>
      </c>
      <c r="I4923" s="200" t="s">
        <v>133</v>
      </c>
      <c r="J4923" s="208" t="s">
        <v>222</v>
      </c>
      <c r="K4923" s="208" t="s">
        <v>223</v>
      </c>
      <c r="L4923" s="208" t="s">
        <v>387</v>
      </c>
      <c r="M4923" s="225" t="s">
        <v>139</v>
      </c>
      <c r="N4923" s="201">
        <v>1.52</v>
      </c>
      <c r="O4923" s="202" t="s">
        <v>81</v>
      </c>
      <c r="P4923" s="202" t="s">
        <v>81</v>
      </c>
      <c r="Q4923" s="203">
        <f t="shared" si="276"/>
        <v>0</v>
      </c>
      <c r="R4923" s="203">
        <f t="shared" si="277"/>
        <v>0</v>
      </c>
      <c r="S4923" s="213">
        <f>IF(M4923="nvt",0,IF(O4923&gt;0,VLOOKUP(M4923,'3-Productie normen'!A:K,VLOOKUP(O4923,'3-Productie normen'!$B$34:$C$35,2,FALSE),FALSE)))</f>
        <v>0</v>
      </c>
      <c r="T4923" s="213">
        <f t="shared" si="278"/>
        <v>0</v>
      </c>
      <c r="U4923" s="572"/>
    </row>
    <row r="4924" spans="1:21" ht="14.15" customHeight="1">
      <c r="A4924" s="231">
        <v>4924</v>
      </c>
      <c r="B4924" s="262" t="s">
        <v>99</v>
      </c>
      <c r="C4924" s="208" t="s">
        <v>4034</v>
      </c>
      <c r="D4924" s="208" t="s">
        <v>3487</v>
      </c>
      <c r="E4924" s="208" t="s">
        <v>4423</v>
      </c>
      <c r="F4924" s="208" t="s">
        <v>176</v>
      </c>
      <c r="G4924" s="208" t="s">
        <v>377</v>
      </c>
      <c r="H4924" s="208" t="s">
        <v>4425</v>
      </c>
      <c r="I4924" s="200" t="s">
        <v>133</v>
      </c>
      <c r="J4924" s="208" t="s">
        <v>222</v>
      </c>
      <c r="K4924" s="208" t="s">
        <v>223</v>
      </c>
      <c r="L4924" s="208" t="s">
        <v>387</v>
      </c>
      <c r="M4924" s="225" t="s">
        <v>139</v>
      </c>
      <c r="N4924" s="201">
        <v>1.52</v>
      </c>
      <c r="O4924" s="202" t="s">
        <v>81</v>
      </c>
      <c r="P4924" s="202" t="s">
        <v>81</v>
      </c>
      <c r="Q4924" s="203">
        <f t="shared" si="276"/>
        <v>0</v>
      </c>
      <c r="R4924" s="203">
        <f t="shared" si="277"/>
        <v>0</v>
      </c>
      <c r="S4924" s="213">
        <f>IF(M4924="nvt",0,IF(O4924&gt;0,VLOOKUP(M4924,'3-Productie normen'!A:K,VLOOKUP(O4924,'3-Productie normen'!$B$34:$C$35,2,FALSE),FALSE)))</f>
        <v>0</v>
      </c>
      <c r="T4924" s="213">
        <f t="shared" si="278"/>
        <v>0</v>
      </c>
      <c r="U4924" s="572"/>
    </row>
    <row r="4925" spans="1:21" ht="14.15" customHeight="1">
      <c r="A4925" s="231">
        <v>4925</v>
      </c>
      <c r="B4925" s="262" t="s">
        <v>99</v>
      </c>
      <c r="C4925" s="208" t="s">
        <v>4034</v>
      </c>
      <c r="D4925" s="208" t="s">
        <v>3487</v>
      </c>
      <c r="E4925" s="208" t="s">
        <v>4423</v>
      </c>
      <c r="F4925" s="208" t="s">
        <v>176</v>
      </c>
      <c r="G4925" s="208" t="s">
        <v>377</v>
      </c>
      <c r="H4925" s="208" t="s">
        <v>2329</v>
      </c>
      <c r="I4925" s="200" t="s">
        <v>123</v>
      </c>
      <c r="J4925" s="208" t="s">
        <v>179</v>
      </c>
      <c r="K4925" s="208" t="s">
        <v>179</v>
      </c>
      <c r="L4925" s="208" t="s">
        <v>180</v>
      </c>
      <c r="M4925" s="199" t="s">
        <v>122</v>
      </c>
      <c r="N4925" s="201">
        <v>11.2294</v>
      </c>
      <c r="O4925" s="202" t="s">
        <v>81</v>
      </c>
      <c r="P4925" s="202"/>
      <c r="Q4925" s="203">
        <f t="shared" si="276"/>
        <v>0</v>
      </c>
      <c r="R4925" s="203">
        <f t="shared" si="277"/>
        <v>0</v>
      </c>
      <c r="S4925" s="213">
        <f>IF(M4925="nvt",0,IF(O4925&gt;0,VLOOKUP(M4925,'3-Productie normen'!A:K,VLOOKUP(O4925,'3-Productie normen'!$B$34:$C$35,2,FALSE),FALSE)))</f>
        <v>0</v>
      </c>
      <c r="T4925" s="213">
        <f t="shared" si="278"/>
        <v>0</v>
      </c>
      <c r="U4925" s="572"/>
    </row>
    <row r="4926" spans="1:21" ht="14.15" customHeight="1">
      <c r="A4926" s="231">
        <v>4926</v>
      </c>
      <c r="B4926" s="262" t="s">
        <v>99</v>
      </c>
      <c r="C4926" s="208" t="s">
        <v>4034</v>
      </c>
      <c r="D4926" s="208" t="s">
        <v>3487</v>
      </c>
      <c r="E4926" s="208" t="s">
        <v>4423</v>
      </c>
      <c r="F4926" s="208" t="s">
        <v>176</v>
      </c>
      <c r="G4926" s="208" t="s">
        <v>377</v>
      </c>
      <c r="H4926" s="208" t="s">
        <v>2443</v>
      </c>
      <c r="I4926" s="200" t="s">
        <v>127</v>
      </c>
      <c r="J4926" s="208" t="s">
        <v>1010</v>
      </c>
      <c r="K4926" s="208" t="s">
        <v>1010</v>
      </c>
      <c r="L4926" s="208" t="s">
        <v>180</v>
      </c>
      <c r="M4926" s="208" t="s">
        <v>128</v>
      </c>
      <c r="N4926" s="201">
        <v>27.5731</v>
      </c>
      <c r="O4926" s="202">
        <v>255</v>
      </c>
      <c r="P4926" s="202"/>
      <c r="Q4926" s="203">
        <f t="shared" si="276"/>
        <v>0</v>
      </c>
      <c r="R4926" s="203">
        <f t="shared" si="277"/>
        <v>0</v>
      </c>
      <c r="S4926" s="213">
        <f>IF(M4926="nvt",0,IF(O4926&gt;0,VLOOKUP(M4926,'3-Productie normen'!A:K,VLOOKUP(O4926,'3-Productie normen'!$B$34:$C$35,2,FALSE),FALSE)))</f>
        <v>0</v>
      </c>
      <c r="T4926" s="213">
        <f t="shared" si="278"/>
        <v>0</v>
      </c>
      <c r="U4926" s="572"/>
    </row>
    <row r="4927" spans="1:21" ht="14.15" customHeight="1">
      <c r="A4927" s="231">
        <v>4927</v>
      </c>
      <c r="B4927" s="262" t="s">
        <v>99</v>
      </c>
      <c r="C4927" s="208" t="s">
        <v>4034</v>
      </c>
      <c r="D4927" s="208" t="s">
        <v>3487</v>
      </c>
      <c r="E4927" s="208" t="s">
        <v>4423</v>
      </c>
      <c r="F4927" s="208" t="s">
        <v>176</v>
      </c>
      <c r="G4927" s="208" t="s">
        <v>377</v>
      </c>
      <c r="H4927" s="208" t="s">
        <v>2447</v>
      </c>
      <c r="I4927" s="200" t="s">
        <v>127</v>
      </c>
      <c r="J4927" s="208" t="s">
        <v>379</v>
      </c>
      <c r="K4927" s="208" t="s">
        <v>640</v>
      </c>
      <c r="L4927" s="208" t="s">
        <v>180</v>
      </c>
      <c r="M4927" s="208" t="s">
        <v>128</v>
      </c>
      <c r="N4927" s="201">
        <v>75.641199999999998</v>
      </c>
      <c r="O4927" s="202">
        <v>255</v>
      </c>
      <c r="P4927" s="202"/>
      <c r="Q4927" s="203">
        <f t="shared" si="276"/>
        <v>0</v>
      </c>
      <c r="R4927" s="203">
        <f t="shared" si="277"/>
        <v>0</v>
      </c>
      <c r="S4927" s="213">
        <f>IF(M4927="nvt",0,IF(O4927&gt;0,VLOOKUP(M4927,'3-Productie normen'!A:K,VLOOKUP(O4927,'3-Productie normen'!$B$34:$C$35,2,FALSE),FALSE)))</f>
        <v>0</v>
      </c>
      <c r="T4927" s="213">
        <f t="shared" si="278"/>
        <v>0</v>
      </c>
      <c r="U4927" s="572"/>
    </row>
    <row r="4928" spans="1:21" ht="14.15" customHeight="1">
      <c r="A4928" s="231">
        <v>4928</v>
      </c>
      <c r="B4928" s="262" t="s">
        <v>99</v>
      </c>
      <c r="C4928" s="208" t="s">
        <v>4034</v>
      </c>
      <c r="D4928" s="208" t="s">
        <v>3487</v>
      </c>
      <c r="E4928" s="208" t="s">
        <v>4423</v>
      </c>
      <c r="F4928" s="208" t="s">
        <v>176</v>
      </c>
      <c r="G4928" s="208" t="s">
        <v>377</v>
      </c>
      <c r="H4928" s="208" t="s">
        <v>4426</v>
      </c>
      <c r="I4928" s="200" t="s">
        <v>127</v>
      </c>
      <c r="J4928" s="208" t="s">
        <v>379</v>
      </c>
      <c r="K4928" s="208" t="s">
        <v>640</v>
      </c>
      <c r="L4928" s="208" t="s">
        <v>180</v>
      </c>
      <c r="M4928" s="208" t="s">
        <v>128</v>
      </c>
      <c r="N4928" s="201">
        <v>7.3125</v>
      </c>
      <c r="O4928" s="202">
        <v>255</v>
      </c>
      <c r="P4928" s="202"/>
      <c r="Q4928" s="203">
        <f t="shared" si="276"/>
        <v>0</v>
      </c>
      <c r="R4928" s="203">
        <f t="shared" si="277"/>
        <v>0</v>
      </c>
      <c r="S4928" s="213">
        <f>IF(M4928="nvt",0,IF(O4928&gt;0,VLOOKUP(M4928,'3-Productie normen'!A:K,VLOOKUP(O4928,'3-Productie normen'!$B$34:$C$35,2,FALSE),FALSE)))</f>
        <v>0</v>
      </c>
      <c r="T4928" s="213">
        <f t="shared" si="278"/>
        <v>0</v>
      </c>
      <c r="U4928" s="572"/>
    </row>
    <row r="4929" spans="1:21" ht="14.15" customHeight="1">
      <c r="A4929" s="232">
        <v>4929</v>
      </c>
      <c r="B4929" s="262" t="s">
        <v>99</v>
      </c>
      <c r="C4929" s="208" t="s">
        <v>4034</v>
      </c>
      <c r="D4929" s="208" t="s">
        <v>3487</v>
      </c>
      <c r="E4929" s="208" t="s">
        <v>4423</v>
      </c>
      <c r="F4929" s="208" t="s">
        <v>176</v>
      </c>
      <c r="G4929" s="208" t="s">
        <v>377</v>
      </c>
      <c r="H4929" s="208" t="s">
        <v>4427</v>
      </c>
      <c r="I4929" s="200" t="s">
        <v>143</v>
      </c>
      <c r="J4929" s="208" t="s">
        <v>209</v>
      </c>
      <c r="K4929" s="208" t="s">
        <v>213</v>
      </c>
      <c r="L4929" s="208" t="s">
        <v>381</v>
      </c>
      <c r="M4929" s="208" t="s">
        <v>143</v>
      </c>
      <c r="N4929" s="201">
        <v>7.6083000000000007</v>
      </c>
      <c r="O4929" s="202"/>
      <c r="P4929" s="202"/>
      <c r="Q4929" s="203">
        <f t="shared" si="276"/>
        <v>0</v>
      </c>
      <c r="R4929" s="203">
        <f t="shared" si="277"/>
        <v>0</v>
      </c>
      <c r="S4929" s="213">
        <f>IF(M4929="nvt",0,IF(O4929&gt;0,VLOOKUP(M4929,'3-Productie normen'!A:K,VLOOKUP(O4929,'3-Productie normen'!$B$34:$C$35,2,FALSE),FALSE)))</f>
        <v>0</v>
      </c>
      <c r="T4929" s="213">
        <f t="shared" si="278"/>
        <v>0</v>
      </c>
      <c r="U4929" s="572"/>
    </row>
    <row r="4930" spans="1:21" ht="14.15" customHeight="1">
      <c r="A4930" s="231">
        <v>4930</v>
      </c>
      <c r="B4930" s="262" t="s">
        <v>99</v>
      </c>
      <c r="C4930" s="208" t="s">
        <v>4034</v>
      </c>
      <c r="D4930" s="208" t="s">
        <v>3487</v>
      </c>
      <c r="E4930" s="208" t="s">
        <v>4423</v>
      </c>
      <c r="F4930" s="208" t="s">
        <v>176</v>
      </c>
      <c r="G4930" s="208" t="s">
        <v>177</v>
      </c>
      <c r="H4930" s="208" t="s">
        <v>407</v>
      </c>
      <c r="I4930" s="200" t="s">
        <v>143</v>
      </c>
      <c r="J4930" s="208" t="s">
        <v>255</v>
      </c>
      <c r="K4930" s="208" t="s">
        <v>256</v>
      </c>
      <c r="L4930" s="208" t="s">
        <v>398</v>
      </c>
      <c r="M4930" s="208" t="s">
        <v>143</v>
      </c>
      <c r="N4930" s="201">
        <v>16.5168</v>
      </c>
      <c r="O4930" s="202"/>
      <c r="P4930" s="202"/>
      <c r="Q4930" s="203">
        <f t="shared" si="276"/>
        <v>0</v>
      </c>
      <c r="R4930" s="203">
        <f t="shared" si="277"/>
        <v>0</v>
      </c>
      <c r="S4930" s="213">
        <f>IF(M4930="nvt",0,IF(O4930&gt;0,VLOOKUP(M4930,'3-Productie normen'!A:K,VLOOKUP(O4930,'3-Productie normen'!$B$34:$C$35,2,FALSE),FALSE)))</f>
        <v>0</v>
      </c>
      <c r="T4930" s="213">
        <f t="shared" si="278"/>
        <v>0</v>
      </c>
      <c r="U4930" s="572"/>
    </row>
    <row r="4931" spans="1:21" ht="14.15" customHeight="1">
      <c r="A4931" s="231">
        <v>4931</v>
      </c>
      <c r="B4931" s="262" t="s">
        <v>99</v>
      </c>
      <c r="C4931" s="208" t="s">
        <v>4034</v>
      </c>
      <c r="D4931" s="208" t="s">
        <v>3487</v>
      </c>
      <c r="E4931" s="208" t="s">
        <v>4423</v>
      </c>
      <c r="F4931" s="208" t="s">
        <v>176</v>
      </c>
      <c r="G4931" s="208" t="s">
        <v>177</v>
      </c>
      <c r="H4931" s="208" t="s">
        <v>251</v>
      </c>
      <c r="I4931" s="200" t="s">
        <v>143</v>
      </c>
      <c r="J4931" s="208" t="s">
        <v>255</v>
      </c>
      <c r="K4931" s="208" t="s">
        <v>256</v>
      </c>
      <c r="L4931" s="208" t="s">
        <v>398</v>
      </c>
      <c r="M4931" s="208" t="s">
        <v>143</v>
      </c>
      <c r="N4931" s="201">
        <v>8.1972000000000005</v>
      </c>
      <c r="O4931" s="202"/>
      <c r="P4931" s="202"/>
      <c r="Q4931" s="203">
        <f t="shared" si="276"/>
        <v>0</v>
      </c>
      <c r="R4931" s="203">
        <f t="shared" si="277"/>
        <v>0</v>
      </c>
      <c r="S4931" s="213">
        <f>IF(M4931="nvt",0,IF(O4931&gt;0,VLOOKUP(M4931,'3-Productie normen'!A:K,VLOOKUP(O4931,'3-Productie normen'!$B$34:$C$35,2,FALSE),FALSE)))</f>
        <v>0</v>
      </c>
      <c r="T4931" s="213">
        <f t="shared" si="278"/>
        <v>0</v>
      </c>
      <c r="U4931" s="572"/>
    </row>
    <row r="4932" spans="1:21" ht="14.15" customHeight="1">
      <c r="A4932" s="231">
        <v>4932</v>
      </c>
      <c r="B4932" s="262" t="s">
        <v>99</v>
      </c>
      <c r="C4932" s="208" t="s">
        <v>4034</v>
      </c>
      <c r="D4932" s="208" t="s">
        <v>3487</v>
      </c>
      <c r="E4932" s="208" t="s">
        <v>4423</v>
      </c>
      <c r="F4932" s="208" t="s">
        <v>176</v>
      </c>
      <c r="G4932" s="208" t="s">
        <v>177</v>
      </c>
      <c r="H4932" s="208" t="s">
        <v>2329</v>
      </c>
      <c r="I4932" s="200" t="s">
        <v>143</v>
      </c>
      <c r="J4932" s="208" t="s">
        <v>255</v>
      </c>
      <c r="K4932" s="208" t="s">
        <v>256</v>
      </c>
      <c r="L4932" s="208" t="s">
        <v>674</v>
      </c>
      <c r="M4932" s="208" t="s">
        <v>143</v>
      </c>
      <c r="N4932" s="201">
        <v>38.861499999999999</v>
      </c>
      <c r="O4932" s="202"/>
      <c r="P4932" s="202"/>
      <c r="Q4932" s="203">
        <f t="shared" si="276"/>
        <v>0</v>
      </c>
      <c r="R4932" s="203">
        <f t="shared" si="277"/>
        <v>0</v>
      </c>
      <c r="S4932" s="213">
        <f>IF(M4932="nvt",0,IF(O4932&gt;0,VLOOKUP(M4932,'3-Productie normen'!A:K,VLOOKUP(O4932,'3-Productie normen'!$B$34:$C$35,2,FALSE),FALSE)))</f>
        <v>0</v>
      </c>
      <c r="T4932" s="213">
        <f t="shared" si="278"/>
        <v>0</v>
      </c>
      <c r="U4932" s="572"/>
    </row>
    <row r="4933" spans="1:21" ht="14.15" customHeight="1">
      <c r="A4933" s="231">
        <v>4933</v>
      </c>
      <c r="B4933" s="262" t="s">
        <v>99</v>
      </c>
      <c r="C4933" s="208" t="s">
        <v>4034</v>
      </c>
      <c r="D4933" s="208" t="s">
        <v>3487</v>
      </c>
      <c r="E4933" s="208" t="s">
        <v>4423</v>
      </c>
      <c r="F4933" s="208" t="s">
        <v>176</v>
      </c>
      <c r="G4933" s="208" t="s">
        <v>407</v>
      </c>
      <c r="H4933" s="208" t="s">
        <v>407</v>
      </c>
      <c r="I4933" s="200" t="s">
        <v>143</v>
      </c>
      <c r="J4933" s="208" t="s">
        <v>255</v>
      </c>
      <c r="K4933" s="208" t="s">
        <v>256</v>
      </c>
      <c r="L4933" s="208" t="s">
        <v>674</v>
      </c>
      <c r="M4933" s="208" t="s">
        <v>143</v>
      </c>
      <c r="N4933" s="201">
        <v>161.36250000000001</v>
      </c>
      <c r="O4933" s="202"/>
      <c r="P4933" s="202"/>
      <c r="Q4933" s="203">
        <f t="shared" si="276"/>
        <v>0</v>
      </c>
      <c r="R4933" s="203">
        <f t="shared" si="277"/>
        <v>0</v>
      </c>
      <c r="S4933" s="213">
        <f>IF(M4933="nvt",0,IF(O4933&gt;0,VLOOKUP(M4933,'3-Productie normen'!A:K,VLOOKUP(O4933,'3-Productie normen'!$B$34:$C$35,2,FALSE),FALSE)))</f>
        <v>0</v>
      </c>
      <c r="T4933" s="213">
        <f t="shared" si="278"/>
        <v>0</v>
      </c>
      <c r="U4933" s="572"/>
    </row>
    <row r="4934" spans="1:21" ht="14.15" customHeight="1">
      <c r="A4934" s="231">
        <v>4934</v>
      </c>
      <c r="B4934" s="262" t="s">
        <v>99</v>
      </c>
      <c r="C4934" s="208" t="s">
        <v>4034</v>
      </c>
      <c r="D4934" s="208" t="s">
        <v>3487</v>
      </c>
      <c r="E4934" s="208" t="s">
        <v>4428</v>
      </c>
      <c r="F4934" s="208" t="s">
        <v>176</v>
      </c>
      <c r="G4934" s="208" t="s">
        <v>377</v>
      </c>
      <c r="H4934" s="208" t="s">
        <v>1399</v>
      </c>
      <c r="I4934" s="200" t="s">
        <v>143</v>
      </c>
      <c r="J4934" s="208" t="s">
        <v>255</v>
      </c>
      <c r="K4934" s="208" t="s">
        <v>566</v>
      </c>
      <c r="L4934" s="208" t="s">
        <v>180</v>
      </c>
      <c r="M4934" s="208" t="s">
        <v>143</v>
      </c>
      <c r="N4934" s="201">
        <v>7.726</v>
      </c>
      <c r="O4934" s="202"/>
      <c r="P4934" s="202"/>
      <c r="Q4934" s="203">
        <f t="shared" si="276"/>
        <v>0</v>
      </c>
      <c r="R4934" s="203">
        <f t="shared" si="277"/>
        <v>0</v>
      </c>
      <c r="S4934" s="213">
        <f>IF(M4934="nvt",0,IF(O4934&gt;0,VLOOKUP(M4934,'3-Productie normen'!A:K,VLOOKUP(O4934,'3-Productie normen'!$B$34:$C$35,2,FALSE),FALSE)))</f>
        <v>0</v>
      </c>
      <c r="T4934" s="213">
        <f t="shared" si="278"/>
        <v>0</v>
      </c>
      <c r="U4934" s="572"/>
    </row>
    <row r="4935" spans="1:21" ht="14.15" customHeight="1">
      <c r="A4935" s="231">
        <v>4935</v>
      </c>
      <c r="B4935" s="262" t="s">
        <v>99</v>
      </c>
      <c r="C4935" s="208" t="s">
        <v>4034</v>
      </c>
      <c r="D4935" s="208" t="s">
        <v>3487</v>
      </c>
      <c r="E4935" s="208" t="s">
        <v>4428</v>
      </c>
      <c r="F4935" s="208" t="s">
        <v>176</v>
      </c>
      <c r="G4935" s="208" t="s">
        <v>377</v>
      </c>
      <c r="H4935" s="208" t="s">
        <v>2449</v>
      </c>
      <c r="I4935" s="200" t="s">
        <v>143</v>
      </c>
      <c r="J4935" s="208" t="s">
        <v>255</v>
      </c>
      <c r="K4935" s="208" t="s">
        <v>566</v>
      </c>
      <c r="L4935" s="208" t="s">
        <v>180</v>
      </c>
      <c r="M4935" s="208" t="s">
        <v>143</v>
      </c>
      <c r="N4935" s="201">
        <v>6.2883000000000004</v>
      </c>
      <c r="O4935" s="202"/>
      <c r="P4935" s="202"/>
      <c r="Q4935" s="203">
        <f t="shared" si="276"/>
        <v>0</v>
      </c>
      <c r="R4935" s="203">
        <f t="shared" si="277"/>
        <v>0</v>
      </c>
      <c r="S4935" s="213">
        <f>IF(M4935="nvt",0,IF(O4935&gt;0,VLOOKUP(M4935,'3-Productie normen'!A:K,VLOOKUP(O4935,'3-Productie normen'!$B$34:$C$35,2,FALSE),FALSE)))</f>
        <v>0</v>
      </c>
      <c r="T4935" s="213">
        <f t="shared" si="278"/>
        <v>0</v>
      </c>
      <c r="U4935" s="572"/>
    </row>
    <row r="4936" spans="1:21" ht="14.15" customHeight="1">
      <c r="A4936" s="231">
        <v>4936</v>
      </c>
      <c r="B4936" s="262" t="s">
        <v>99</v>
      </c>
      <c r="C4936" s="208" t="s">
        <v>4034</v>
      </c>
      <c r="D4936" s="208" t="s">
        <v>3487</v>
      </c>
      <c r="E4936" s="208" t="s">
        <v>4428</v>
      </c>
      <c r="F4936" s="208" t="s">
        <v>176</v>
      </c>
      <c r="G4936" s="208" t="s">
        <v>377</v>
      </c>
      <c r="H4936" s="208" t="s">
        <v>2445</v>
      </c>
      <c r="I4936" s="200" t="s">
        <v>143</v>
      </c>
      <c r="J4936" s="208" t="s">
        <v>255</v>
      </c>
      <c r="K4936" s="208" t="s">
        <v>566</v>
      </c>
      <c r="L4936" s="208" t="s">
        <v>180</v>
      </c>
      <c r="M4936" s="208" t="s">
        <v>143</v>
      </c>
      <c r="N4936" s="201">
        <v>15.5871</v>
      </c>
      <c r="O4936" s="202"/>
      <c r="P4936" s="202"/>
      <c r="Q4936" s="203">
        <f t="shared" si="276"/>
        <v>0</v>
      </c>
      <c r="R4936" s="203">
        <f t="shared" si="277"/>
        <v>0</v>
      </c>
      <c r="S4936" s="213">
        <f>IF(M4936="nvt",0,IF(O4936&gt;0,VLOOKUP(M4936,'3-Productie normen'!A:K,VLOOKUP(O4936,'3-Productie normen'!$B$34:$C$35,2,FALSE),FALSE)))</f>
        <v>0</v>
      </c>
      <c r="T4936" s="213">
        <f t="shared" si="278"/>
        <v>0</v>
      </c>
      <c r="U4936" s="572"/>
    </row>
    <row r="4937" spans="1:21" ht="14.15" customHeight="1">
      <c r="A4937" s="232">
        <v>4937</v>
      </c>
      <c r="B4937" s="262" t="s">
        <v>99</v>
      </c>
      <c r="C4937" s="208" t="s">
        <v>4034</v>
      </c>
      <c r="D4937" s="208" t="s">
        <v>3487</v>
      </c>
      <c r="E4937" s="208" t="s">
        <v>4428</v>
      </c>
      <c r="F4937" s="208" t="s">
        <v>176</v>
      </c>
      <c r="G4937" s="208" t="s">
        <v>377</v>
      </c>
      <c r="H4937" s="208" t="s">
        <v>2447</v>
      </c>
      <c r="I4937" s="200" t="s">
        <v>143</v>
      </c>
      <c r="J4937" s="208" t="s">
        <v>255</v>
      </c>
      <c r="K4937" s="208" t="s">
        <v>566</v>
      </c>
      <c r="L4937" s="208" t="s">
        <v>180</v>
      </c>
      <c r="M4937" s="208" t="s">
        <v>143</v>
      </c>
      <c r="N4937" s="201">
        <v>12.814200000000001</v>
      </c>
      <c r="O4937" s="202"/>
      <c r="P4937" s="202"/>
      <c r="Q4937" s="203">
        <f t="shared" si="276"/>
        <v>0</v>
      </c>
      <c r="R4937" s="203">
        <f t="shared" si="277"/>
        <v>0</v>
      </c>
      <c r="S4937" s="213">
        <f>IF(M4937="nvt",0,IF(O4937&gt;0,VLOOKUP(M4937,'3-Productie normen'!A:K,VLOOKUP(O4937,'3-Productie normen'!$B$34:$C$35,2,FALSE),FALSE)))</f>
        <v>0</v>
      </c>
      <c r="T4937" s="213">
        <f t="shared" si="278"/>
        <v>0</v>
      </c>
      <c r="U4937" s="572"/>
    </row>
    <row r="4938" spans="1:21" ht="14.15" customHeight="1">
      <c r="A4938" s="231">
        <v>4938</v>
      </c>
      <c r="B4938" s="262" t="s">
        <v>99</v>
      </c>
      <c r="C4938" s="208" t="s">
        <v>4034</v>
      </c>
      <c r="D4938" s="208" t="s">
        <v>3487</v>
      </c>
      <c r="E4938" s="208" t="s">
        <v>4429</v>
      </c>
      <c r="F4938" s="208" t="s">
        <v>176</v>
      </c>
      <c r="G4938" s="208" t="s">
        <v>377</v>
      </c>
      <c r="H4938" s="208" t="s">
        <v>4430</v>
      </c>
      <c r="I4938" s="200" t="s">
        <v>123</v>
      </c>
      <c r="J4938" s="208" t="s">
        <v>179</v>
      </c>
      <c r="K4938" s="208" t="s">
        <v>179</v>
      </c>
      <c r="L4938" s="208" t="s">
        <v>1478</v>
      </c>
      <c r="M4938" s="199" t="s">
        <v>122</v>
      </c>
      <c r="N4938" s="201">
        <v>12.2485</v>
      </c>
      <c r="O4938" s="202" t="s">
        <v>81</v>
      </c>
      <c r="P4938" s="202"/>
      <c r="Q4938" s="203">
        <f t="shared" si="276"/>
        <v>0</v>
      </c>
      <c r="R4938" s="203">
        <f t="shared" si="277"/>
        <v>0</v>
      </c>
      <c r="S4938" s="213">
        <f>IF(M4938="nvt",0,IF(O4938&gt;0,VLOOKUP(M4938,'3-Productie normen'!A:K,VLOOKUP(O4938,'3-Productie normen'!$B$34:$C$35,2,FALSE),FALSE)))</f>
        <v>0</v>
      </c>
      <c r="T4938" s="213">
        <f t="shared" si="278"/>
        <v>0</v>
      </c>
      <c r="U4938" s="572"/>
    </row>
    <row r="4939" spans="1:21" ht="14.15" customHeight="1">
      <c r="A4939" s="231">
        <v>4939</v>
      </c>
      <c r="B4939" s="262" t="s">
        <v>99</v>
      </c>
      <c r="C4939" s="208" t="s">
        <v>4034</v>
      </c>
      <c r="D4939" s="208" t="s">
        <v>3487</v>
      </c>
      <c r="E4939" s="208" t="s">
        <v>4429</v>
      </c>
      <c r="F4939" s="208" t="s">
        <v>176</v>
      </c>
      <c r="G4939" s="208" t="s">
        <v>377</v>
      </c>
      <c r="H4939" s="208" t="s">
        <v>4431</v>
      </c>
      <c r="I4939" s="200" t="s">
        <v>123</v>
      </c>
      <c r="J4939" s="208" t="s">
        <v>179</v>
      </c>
      <c r="K4939" s="208" t="s">
        <v>179</v>
      </c>
      <c r="L4939" s="208" t="s">
        <v>1478</v>
      </c>
      <c r="M4939" s="199" t="s">
        <v>122</v>
      </c>
      <c r="N4939" s="201">
        <v>12.208900000000002</v>
      </c>
      <c r="O4939" s="202" t="s">
        <v>81</v>
      </c>
      <c r="P4939" s="202"/>
      <c r="Q4939" s="203">
        <f t="shared" si="276"/>
        <v>0</v>
      </c>
      <c r="R4939" s="203">
        <f t="shared" si="277"/>
        <v>0</v>
      </c>
      <c r="S4939" s="213">
        <f>IF(M4939="nvt",0,IF(O4939&gt;0,VLOOKUP(M4939,'3-Productie normen'!A:K,VLOOKUP(O4939,'3-Productie normen'!$B$34:$C$35,2,FALSE),FALSE)))</f>
        <v>0</v>
      </c>
      <c r="T4939" s="213">
        <f t="shared" si="278"/>
        <v>0</v>
      </c>
      <c r="U4939" s="572"/>
    </row>
    <row r="4940" spans="1:21" ht="14.15" customHeight="1">
      <c r="A4940" s="231">
        <v>4940</v>
      </c>
      <c r="B4940" s="262" t="s">
        <v>99</v>
      </c>
      <c r="C4940" s="208" t="s">
        <v>4034</v>
      </c>
      <c r="D4940" s="208" t="s">
        <v>3487</v>
      </c>
      <c r="E4940" s="208" t="s">
        <v>4429</v>
      </c>
      <c r="F4940" s="208" t="s">
        <v>176</v>
      </c>
      <c r="G4940" s="208" t="s">
        <v>377</v>
      </c>
      <c r="H4940" s="208" t="s">
        <v>4432</v>
      </c>
      <c r="I4940" s="200" t="s">
        <v>123</v>
      </c>
      <c r="J4940" s="208" t="s">
        <v>179</v>
      </c>
      <c r="K4940" s="208" t="s">
        <v>179</v>
      </c>
      <c r="L4940" s="208" t="s">
        <v>1478</v>
      </c>
      <c r="M4940" s="199" t="s">
        <v>122</v>
      </c>
      <c r="N4940" s="201">
        <v>12.846400000000001</v>
      </c>
      <c r="O4940" s="202" t="s">
        <v>81</v>
      </c>
      <c r="P4940" s="202"/>
      <c r="Q4940" s="203">
        <f t="shared" si="276"/>
        <v>0</v>
      </c>
      <c r="R4940" s="203">
        <f t="shared" si="277"/>
        <v>0</v>
      </c>
      <c r="S4940" s="213">
        <f>IF(M4940="nvt",0,IF(O4940&gt;0,VLOOKUP(M4940,'3-Productie normen'!A:K,VLOOKUP(O4940,'3-Productie normen'!$B$34:$C$35,2,FALSE),FALSE)))</f>
        <v>0</v>
      </c>
      <c r="T4940" s="213">
        <f t="shared" si="278"/>
        <v>0</v>
      </c>
      <c r="U4940" s="572"/>
    </row>
    <row r="4941" spans="1:21" ht="14.15" customHeight="1">
      <c r="A4941" s="231">
        <v>4941</v>
      </c>
      <c r="B4941" s="262" t="s">
        <v>99</v>
      </c>
      <c r="C4941" s="208" t="s">
        <v>4034</v>
      </c>
      <c r="D4941" s="208" t="s">
        <v>3487</v>
      </c>
      <c r="E4941" s="208" t="s">
        <v>4429</v>
      </c>
      <c r="F4941" s="208" t="s">
        <v>176</v>
      </c>
      <c r="G4941" s="208" t="s">
        <v>377</v>
      </c>
      <c r="H4941" s="208" t="s">
        <v>4433</v>
      </c>
      <c r="I4941" s="200" t="s">
        <v>125</v>
      </c>
      <c r="J4941" s="208" t="s">
        <v>222</v>
      </c>
      <c r="K4941" s="208" t="s">
        <v>279</v>
      </c>
      <c r="L4941" s="208" t="s">
        <v>387</v>
      </c>
      <c r="M4941" s="199" t="s">
        <v>129</v>
      </c>
      <c r="N4941" s="201">
        <v>8.6539999999999999</v>
      </c>
      <c r="O4941" s="202" t="s">
        <v>81</v>
      </c>
      <c r="P4941" s="202"/>
      <c r="Q4941" s="203">
        <f t="shared" si="276"/>
        <v>0</v>
      </c>
      <c r="R4941" s="203">
        <f t="shared" si="277"/>
        <v>0</v>
      </c>
      <c r="S4941" s="213">
        <f>IF(M4941="nvt",0,IF(O4941&gt;0,VLOOKUP(M4941,'3-Productie normen'!A:K,VLOOKUP(O4941,'3-Productie normen'!$B$34:$C$35,2,FALSE),FALSE)))</f>
        <v>0</v>
      </c>
      <c r="T4941" s="213">
        <f t="shared" si="278"/>
        <v>0</v>
      </c>
      <c r="U4941" s="572"/>
    </row>
    <row r="4942" spans="1:21" ht="14.15" customHeight="1">
      <c r="A4942" s="231">
        <v>4942</v>
      </c>
      <c r="B4942" s="262" t="s">
        <v>99</v>
      </c>
      <c r="C4942" s="208" t="s">
        <v>4034</v>
      </c>
      <c r="D4942" s="208" t="s">
        <v>3487</v>
      </c>
      <c r="E4942" s="208" t="s">
        <v>4429</v>
      </c>
      <c r="F4942" s="208" t="s">
        <v>176</v>
      </c>
      <c r="G4942" s="208" t="s">
        <v>377</v>
      </c>
      <c r="H4942" s="208" t="s">
        <v>4434</v>
      </c>
      <c r="I4942" s="200" t="s">
        <v>125</v>
      </c>
      <c r="J4942" s="208" t="s">
        <v>222</v>
      </c>
      <c r="K4942" s="208" t="s">
        <v>279</v>
      </c>
      <c r="L4942" s="208" t="s">
        <v>451</v>
      </c>
      <c r="M4942" s="199" t="s">
        <v>129</v>
      </c>
      <c r="N4942" s="201">
        <v>3.3394999999999997</v>
      </c>
      <c r="O4942" s="202" t="s">
        <v>81</v>
      </c>
      <c r="P4942" s="202"/>
      <c r="Q4942" s="203">
        <f t="shared" si="276"/>
        <v>0</v>
      </c>
      <c r="R4942" s="203">
        <f t="shared" si="277"/>
        <v>0</v>
      </c>
      <c r="S4942" s="213">
        <f>IF(M4942="nvt",0,IF(O4942&gt;0,VLOOKUP(M4942,'3-Productie normen'!A:K,VLOOKUP(O4942,'3-Productie normen'!$B$34:$C$35,2,FALSE),FALSE)))</f>
        <v>0</v>
      </c>
      <c r="T4942" s="213">
        <f t="shared" si="278"/>
        <v>0</v>
      </c>
      <c r="U4942" s="572"/>
    </row>
    <row r="4943" spans="1:21" ht="14.15" customHeight="1">
      <c r="A4943" s="231">
        <v>4943</v>
      </c>
      <c r="B4943" s="262" t="s">
        <v>99</v>
      </c>
      <c r="C4943" s="208" t="s">
        <v>4034</v>
      </c>
      <c r="D4943" s="208" t="s">
        <v>3487</v>
      </c>
      <c r="E4943" s="208" t="s">
        <v>4429</v>
      </c>
      <c r="F4943" s="208" t="s">
        <v>176</v>
      </c>
      <c r="G4943" s="208" t="s">
        <v>377</v>
      </c>
      <c r="H4943" s="208" t="s">
        <v>4435</v>
      </c>
      <c r="I4943" s="200" t="s">
        <v>127</v>
      </c>
      <c r="J4943" s="208" t="s">
        <v>790</v>
      </c>
      <c r="K4943" s="208" t="s">
        <v>790</v>
      </c>
      <c r="L4943" s="208" t="s">
        <v>451</v>
      </c>
      <c r="M4943" s="208" t="s">
        <v>128</v>
      </c>
      <c r="N4943" s="201">
        <v>15.119100000000001</v>
      </c>
      <c r="O4943" s="202">
        <v>255</v>
      </c>
      <c r="P4943" s="202"/>
      <c r="Q4943" s="203">
        <f t="shared" si="276"/>
        <v>0</v>
      </c>
      <c r="R4943" s="203">
        <f t="shared" si="277"/>
        <v>0</v>
      </c>
      <c r="S4943" s="213">
        <f>IF(M4943="nvt",0,IF(O4943&gt;0,VLOOKUP(M4943,'3-Productie normen'!A:K,VLOOKUP(O4943,'3-Productie normen'!$B$34:$C$35,2,FALSE),FALSE)))</f>
        <v>0</v>
      </c>
      <c r="T4943" s="213">
        <f t="shared" si="278"/>
        <v>0</v>
      </c>
      <c r="U4943" s="572"/>
    </row>
    <row r="4944" spans="1:21" ht="14.15" customHeight="1">
      <c r="A4944" s="231">
        <v>4944</v>
      </c>
      <c r="B4944" s="262" t="s">
        <v>99</v>
      </c>
      <c r="C4944" s="208" t="s">
        <v>4034</v>
      </c>
      <c r="D4944" s="208" t="s">
        <v>3487</v>
      </c>
      <c r="E4944" s="208" t="s">
        <v>4429</v>
      </c>
      <c r="F4944" s="208" t="s">
        <v>176</v>
      </c>
      <c r="G4944" s="208" t="s">
        <v>377</v>
      </c>
      <c r="H4944" s="208" t="s">
        <v>4436</v>
      </c>
      <c r="I4944" s="200" t="s">
        <v>127</v>
      </c>
      <c r="J4944" s="208" t="s">
        <v>255</v>
      </c>
      <c r="K4944" s="208" t="s">
        <v>1185</v>
      </c>
      <c r="L4944" s="208" t="s">
        <v>451</v>
      </c>
      <c r="M4944" s="208" t="s">
        <v>128</v>
      </c>
      <c r="N4944" s="201">
        <v>5.6695000000000002</v>
      </c>
      <c r="O4944" s="202">
        <v>255</v>
      </c>
      <c r="P4944" s="202"/>
      <c r="Q4944" s="203">
        <f t="shared" si="276"/>
        <v>0</v>
      </c>
      <c r="R4944" s="203">
        <f t="shared" si="277"/>
        <v>0</v>
      </c>
      <c r="S4944" s="213">
        <f>IF(M4944="nvt",0,IF(O4944&gt;0,VLOOKUP(M4944,'3-Productie normen'!A:K,VLOOKUP(O4944,'3-Productie normen'!$B$34:$C$35,2,FALSE),FALSE)))</f>
        <v>0</v>
      </c>
      <c r="T4944" s="213">
        <f t="shared" si="278"/>
        <v>0</v>
      </c>
      <c r="U4944" s="572"/>
    </row>
    <row r="4945" spans="1:21" ht="14.15" customHeight="1">
      <c r="A4945" s="232">
        <v>4945</v>
      </c>
      <c r="B4945" s="262" t="s">
        <v>99</v>
      </c>
      <c r="C4945" s="208" t="s">
        <v>4034</v>
      </c>
      <c r="D4945" s="208" t="s">
        <v>3487</v>
      </c>
      <c r="E4945" s="208" t="s">
        <v>4429</v>
      </c>
      <c r="F4945" s="208" t="s">
        <v>176</v>
      </c>
      <c r="G4945" s="208" t="s">
        <v>377</v>
      </c>
      <c r="H4945" s="208" t="s">
        <v>4437</v>
      </c>
      <c r="I4945" s="200" t="s">
        <v>127</v>
      </c>
      <c r="J4945" s="208" t="s">
        <v>790</v>
      </c>
      <c r="K4945" s="208" t="s">
        <v>790</v>
      </c>
      <c r="L4945" s="208" t="s">
        <v>451</v>
      </c>
      <c r="M4945" s="208" t="s">
        <v>128</v>
      </c>
      <c r="N4945" s="201">
        <v>5.3475000000000001</v>
      </c>
      <c r="O4945" s="202">
        <v>255</v>
      </c>
      <c r="P4945" s="202"/>
      <c r="Q4945" s="203">
        <f t="shared" si="276"/>
        <v>0</v>
      </c>
      <c r="R4945" s="203">
        <f t="shared" si="277"/>
        <v>0</v>
      </c>
      <c r="S4945" s="213">
        <f>IF(M4945="nvt",0,IF(O4945&gt;0,VLOOKUP(M4945,'3-Productie normen'!A:K,VLOOKUP(O4945,'3-Productie normen'!$B$34:$C$35,2,FALSE),FALSE)))</f>
        <v>0</v>
      </c>
      <c r="T4945" s="213">
        <f t="shared" si="278"/>
        <v>0</v>
      </c>
      <c r="U4945" s="572"/>
    </row>
    <row r="4946" spans="1:21" ht="14.15" customHeight="1">
      <c r="A4946" s="231">
        <v>4946</v>
      </c>
      <c r="B4946" s="262" t="s">
        <v>99</v>
      </c>
      <c r="C4946" s="208" t="s">
        <v>4034</v>
      </c>
      <c r="D4946" s="208" t="s">
        <v>3487</v>
      </c>
      <c r="E4946" s="208" t="s">
        <v>4429</v>
      </c>
      <c r="F4946" s="208" t="s">
        <v>176</v>
      </c>
      <c r="G4946" s="208" t="s">
        <v>377</v>
      </c>
      <c r="H4946" s="208" t="s">
        <v>4438</v>
      </c>
      <c r="I4946" s="200" t="s">
        <v>127</v>
      </c>
      <c r="J4946" s="208" t="s">
        <v>790</v>
      </c>
      <c r="K4946" s="208" t="s">
        <v>790</v>
      </c>
      <c r="L4946" s="208" t="s">
        <v>451</v>
      </c>
      <c r="M4946" s="208" t="s">
        <v>128</v>
      </c>
      <c r="N4946" s="201">
        <v>9.3613999999999997</v>
      </c>
      <c r="O4946" s="202">
        <v>255</v>
      </c>
      <c r="P4946" s="202"/>
      <c r="Q4946" s="203">
        <f t="shared" si="276"/>
        <v>0</v>
      </c>
      <c r="R4946" s="203">
        <f t="shared" si="277"/>
        <v>0</v>
      </c>
      <c r="S4946" s="213">
        <f>IF(M4946="nvt",0,IF(O4946&gt;0,VLOOKUP(M4946,'3-Productie normen'!A:K,VLOOKUP(O4946,'3-Productie normen'!$B$34:$C$35,2,FALSE),FALSE)))</f>
        <v>0</v>
      </c>
      <c r="T4946" s="213">
        <f t="shared" si="278"/>
        <v>0</v>
      </c>
      <c r="U4946" s="572"/>
    </row>
    <row r="4947" spans="1:21" ht="14.15" customHeight="1">
      <c r="A4947" s="231">
        <v>4947</v>
      </c>
      <c r="B4947" s="262" t="s">
        <v>99</v>
      </c>
      <c r="C4947" s="208" t="s">
        <v>4034</v>
      </c>
      <c r="D4947" s="208" t="s">
        <v>3487</v>
      </c>
      <c r="E4947" s="208" t="s">
        <v>4429</v>
      </c>
      <c r="F4947" s="208" t="s">
        <v>176</v>
      </c>
      <c r="G4947" s="208" t="s">
        <v>377</v>
      </c>
      <c r="H4947" s="208" t="s">
        <v>4439</v>
      </c>
      <c r="I4947" s="200" t="s">
        <v>127</v>
      </c>
      <c r="J4947" s="208" t="s">
        <v>790</v>
      </c>
      <c r="K4947" s="208" t="s">
        <v>790</v>
      </c>
      <c r="L4947" s="208" t="s">
        <v>451</v>
      </c>
      <c r="M4947" s="208" t="s">
        <v>128</v>
      </c>
      <c r="N4947" s="201">
        <v>9.7326999999999995</v>
      </c>
      <c r="O4947" s="202">
        <v>255</v>
      </c>
      <c r="P4947" s="202"/>
      <c r="Q4947" s="203">
        <f t="shared" si="276"/>
        <v>0</v>
      </c>
      <c r="R4947" s="203">
        <f t="shared" si="277"/>
        <v>0</v>
      </c>
      <c r="S4947" s="213">
        <f>IF(M4947="nvt",0,IF(O4947&gt;0,VLOOKUP(M4947,'3-Productie normen'!A:K,VLOOKUP(O4947,'3-Productie normen'!$B$34:$C$35,2,FALSE),FALSE)))</f>
        <v>0</v>
      </c>
      <c r="T4947" s="213">
        <f t="shared" si="278"/>
        <v>0</v>
      </c>
      <c r="U4947" s="572"/>
    </row>
    <row r="4948" spans="1:21" ht="14.15" customHeight="1">
      <c r="A4948" s="231">
        <v>4948</v>
      </c>
      <c r="B4948" s="262" t="s">
        <v>99</v>
      </c>
      <c r="C4948" s="208" t="s">
        <v>4034</v>
      </c>
      <c r="D4948" s="208" t="s">
        <v>3487</v>
      </c>
      <c r="E4948" s="208" t="s">
        <v>4429</v>
      </c>
      <c r="F4948" s="208" t="s">
        <v>176</v>
      </c>
      <c r="G4948" s="208" t="s">
        <v>377</v>
      </c>
      <c r="H4948" s="208" t="s">
        <v>4440</v>
      </c>
      <c r="I4948" s="200" t="s">
        <v>127</v>
      </c>
      <c r="J4948" s="208" t="s">
        <v>790</v>
      </c>
      <c r="K4948" s="208" t="s">
        <v>790</v>
      </c>
      <c r="L4948" s="208" t="s">
        <v>451</v>
      </c>
      <c r="M4948" s="208" t="s">
        <v>128</v>
      </c>
      <c r="N4948" s="201">
        <v>0.9</v>
      </c>
      <c r="O4948" s="202">
        <v>255</v>
      </c>
      <c r="P4948" s="202"/>
      <c r="Q4948" s="203">
        <f t="shared" si="276"/>
        <v>0</v>
      </c>
      <c r="R4948" s="203">
        <f t="shared" si="277"/>
        <v>0</v>
      </c>
      <c r="S4948" s="213">
        <f>IF(M4948="nvt",0,IF(O4948&gt;0,VLOOKUP(M4948,'3-Productie normen'!A:K,VLOOKUP(O4948,'3-Productie normen'!$B$34:$C$35,2,FALSE),FALSE)))</f>
        <v>0</v>
      </c>
      <c r="T4948" s="213">
        <f t="shared" si="278"/>
        <v>0</v>
      </c>
      <c r="U4948" s="572"/>
    </row>
    <row r="4949" spans="1:21" ht="14.15" customHeight="1">
      <c r="A4949" s="231">
        <v>4949</v>
      </c>
      <c r="B4949" s="262" t="s">
        <v>99</v>
      </c>
      <c r="C4949" s="208" t="s">
        <v>4034</v>
      </c>
      <c r="D4949" s="208" t="s">
        <v>3487</v>
      </c>
      <c r="E4949" s="208" t="s">
        <v>4429</v>
      </c>
      <c r="F4949" s="208" t="s">
        <v>176</v>
      </c>
      <c r="G4949" s="208" t="s">
        <v>377</v>
      </c>
      <c r="H4949" s="208" t="s">
        <v>4441</v>
      </c>
      <c r="I4949" s="200" t="s">
        <v>127</v>
      </c>
      <c r="J4949" s="208" t="s">
        <v>790</v>
      </c>
      <c r="K4949" s="208" t="s">
        <v>790</v>
      </c>
      <c r="L4949" s="208" t="s">
        <v>451</v>
      </c>
      <c r="M4949" s="208" t="s">
        <v>128</v>
      </c>
      <c r="N4949" s="201">
        <v>1.5434999999999999</v>
      </c>
      <c r="O4949" s="202">
        <v>255</v>
      </c>
      <c r="P4949" s="202"/>
      <c r="Q4949" s="203">
        <f t="shared" si="276"/>
        <v>0</v>
      </c>
      <c r="R4949" s="203">
        <f t="shared" si="277"/>
        <v>0</v>
      </c>
      <c r="S4949" s="213">
        <f>IF(M4949="nvt",0,IF(O4949&gt;0,VLOOKUP(M4949,'3-Productie normen'!A:K,VLOOKUP(O4949,'3-Productie normen'!$B$34:$C$35,2,FALSE),FALSE)))</f>
        <v>0</v>
      </c>
      <c r="T4949" s="213">
        <f t="shared" si="278"/>
        <v>0</v>
      </c>
      <c r="U4949" s="572"/>
    </row>
    <row r="4950" spans="1:21" ht="14.15" customHeight="1">
      <c r="A4950" s="231">
        <v>4950</v>
      </c>
      <c r="B4950" s="262" t="s">
        <v>99</v>
      </c>
      <c r="C4950" s="208" t="s">
        <v>4034</v>
      </c>
      <c r="D4950" s="208" t="s">
        <v>3487</v>
      </c>
      <c r="E4950" s="208" t="s">
        <v>4429</v>
      </c>
      <c r="F4950" s="208" t="s">
        <v>176</v>
      </c>
      <c r="G4950" s="208" t="s">
        <v>377</v>
      </c>
      <c r="H4950" s="208" t="s">
        <v>4442</v>
      </c>
      <c r="I4950" s="200" t="s">
        <v>127</v>
      </c>
      <c r="J4950" s="208" t="s">
        <v>222</v>
      </c>
      <c r="K4950" s="208" t="s">
        <v>279</v>
      </c>
      <c r="L4950" s="208" t="s">
        <v>451</v>
      </c>
      <c r="M4950" s="208" t="s">
        <v>128</v>
      </c>
      <c r="N4950" s="201">
        <v>9.3264999999999993</v>
      </c>
      <c r="O4950" s="202">
        <v>255</v>
      </c>
      <c r="P4950" s="202"/>
      <c r="Q4950" s="203">
        <f t="shared" si="276"/>
        <v>0</v>
      </c>
      <c r="R4950" s="203">
        <f t="shared" si="277"/>
        <v>0</v>
      </c>
      <c r="S4950" s="213">
        <f>IF(M4950="nvt",0,IF(O4950&gt;0,VLOOKUP(M4950,'3-Productie normen'!A:K,VLOOKUP(O4950,'3-Productie normen'!$B$34:$C$35,2,FALSE),FALSE)))</f>
        <v>0</v>
      </c>
      <c r="T4950" s="213">
        <f t="shared" si="278"/>
        <v>0</v>
      </c>
      <c r="U4950" s="572"/>
    </row>
    <row r="4951" spans="1:21" ht="14.15" customHeight="1">
      <c r="A4951" s="231">
        <v>4951</v>
      </c>
      <c r="B4951" s="262" t="s">
        <v>99</v>
      </c>
      <c r="C4951" s="208" t="s">
        <v>4034</v>
      </c>
      <c r="D4951" s="208" t="s">
        <v>3487</v>
      </c>
      <c r="E4951" s="208" t="s">
        <v>4429</v>
      </c>
      <c r="F4951" s="208" t="s">
        <v>176</v>
      </c>
      <c r="G4951" s="208" t="s">
        <v>377</v>
      </c>
      <c r="H4951" s="208" t="s">
        <v>4443</v>
      </c>
      <c r="I4951" s="200" t="s">
        <v>127</v>
      </c>
      <c r="J4951" s="208" t="s">
        <v>222</v>
      </c>
      <c r="K4951" s="208" t="s">
        <v>279</v>
      </c>
      <c r="L4951" s="208" t="s">
        <v>451</v>
      </c>
      <c r="M4951" s="208" t="s">
        <v>128</v>
      </c>
      <c r="N4951" s="201">
        <v>16.636700000000001</v>
      </c>
      <c r="O4951" s="202">
        <v>255</v>
      </c>
      <c r="P4951" s="202"/>
      <c r="Q4951" s="203">
        <f t="shared" si="276"/>
        <v>0</v>
      </c>
      <c r="R4951" s="203">
        <f t="shared" si="277"/>
        <v>0</v>
      </c>
      <c r="S4951" s="213">
        <f>IF(M4951="nvt",0,IF(O4951&gt;0,VLOOKUP(M4951,'3-Productie normen'!A:K,VLOOKUP(O4951,'3-Productie normen'!$B$34:$C$35,2,FALSE),FALSE)))</f>
        <v>0</v>
      </c>
      <c r="T4951" s="213">
        <f t="shared" si="278"/>
        <v>0</v>
      </c>
      <c r="U4951" s="572"/>
    </row>
    <row r="4952" spans="1:21" ht="14.15" customHeight="1">
      <c r="A4952" s="231">
        <v>4952</v>
      </c>
      <c r="B4952" s="262" t="s">
        <v>99</v>
      </c>
      <c r="C4952" s="208" t="s">
        <v>4034</v>
      </c>
      <c r="D4952" s="208" t="s">
        <v>3487</v>
      </c>
      <c r="E4952" s="208" t="s">
        <v>4429</v>
      </c>
      <c r="F4952" s="208" t="s">
        <v>176</v>
      </c>
      <c r="G4952" s="208" t="s">
        <v>377</v>
      </c>
      <c r="H4952" s="208" t="s">
        <v>4444</v>
      </c>
      <c r="I4952" s="200" t="s">
        <v>127</v>
      </c>
      <c r="J4952" s="208" t="s">
        <v>790</v>
      </c>
      <c r="K4952" s="208" t="s">
        <v>790</v>
      </c>
      <c r="L4952" s="208" t="s">
        <v>451</v>
      </c>
      <c r="M4952" s="208" t="s">
        <v>128</v>
      </c>
      <c r="N4952" s="201">
        <v>18.7484</v>
      </c>
      <c r="O4952" s="202">
        <v>255</v>
      </c>
      <c r="P4952" s="202"/>
      <c r="Q4952" s="203">
        <f t="shared" si="276"/>
        <v>0</v>
      </c>
      <c r="R4952" s="203">
        <f t="shared" si="277"/>
        <v>0</v>
      </c>
      <c r="S4952" s="213">
        <f>IF(M4952="nvt",0,IF(O4952&gt;0,VLOOKUP(M4952,'3-Productie normen'!A:K,VLOOKUP(O4952,'3-Productie normen'!$B$34:$C$35,2,FALSE),FALSE)))</f>
        <v>0</v>
      </c>
      <c r="T4952" s="213">
        <f t="shared" si="278"/>
        <v>0</v>
      </c>
      <c r="U4952" s="572"/>
    </row>
    <row r="4953" spans="1:21" ht="14.15" customHeight="1">
      <c r="A4953" s="232">
        <v>4953</v>
      </c>
      <c r="B4953" s="262" t="s">
        <v>99</v>
      </c>
      <c r="C4953" s="208" t="s">
        <v>4034</v>
      </c>
      <c r="D4953" s="208" t="s">
        <v>3487</v>
      </c>
      <c r="E4953" s="208" t="s">
        <v>4429</v>
      </c>
      <c r="F4953" s="208" t="s">
        <v>176</v>
      </c>
      <c r="G4953" s="208" t="s">
        <v>377</v>
      </c>
      <c r="H4953" s="208" t="s">
        <v>4445</v>
      </c>
      <c r="I4953" s="200" t="s">
        <v>127</v>
      </c>
      <c r="J4953" s="208" t="s">
        <v>790</v>
      </c>
      <c r="K4953" s="208" t="s">
        <v>790</v>
      </c>
      <c r="L4953" s="208" t="s">
        <v>451</v>
      </c>
      <c r="M4953" s="208" t="s">
        <v>128</v>
      </c>
      <c r="N4953" s="201">
        <v>8.2739999999999991</v>
      </c>
      <c r="O4953" s="202">
        <v>255</v>
      </c>
      <c r="P4953" s="202"/>
      <c r="Q4953" s="203">
        <f t="shared" si="276"/>
        <v>0</v>
      </c>
      <c r="R4953" s="203">
        <f t="shared" si="277"/>
        <v>0</v>
      </c>
      <c r="S4953" s="213">
        <f>IF(M4953="nvt",0,IF(O4953&gt;0,VLOOKUP(M4953,'3-Productie normen'!A:K,VLOOKUP(O4953,'3-Productie normen'!$B$34:$C$35,2,FALSE),FALSE)))</f>
        <v>0</v>
      </c>
      <c r="T4953" s="213">
        <f t="shared" si="278"/>
        <v>0</v>
      </c>
      <c r="U4953" s="572"/>
    </row>
    <row r="4954" spans="1:21" ht="14.15" customHeight="1">
      <c r="A4954" s="231">
        <v>4954</v>
      </c>
      <c r="B4954" s="262" t="s">
        <v>99</v>
      </c>
      <c r="C4954" s="208" t="s">
        <v>4034</v>
      </c>
      <c r="D4954" s="208" t="s">
        <v>3487</v>
      </c>
      <c r="E4954" s="208" t="s">
        <v>4429</v>
      </c>
      <c r="F4954" s="208" t="s">
        <v>176</v>
      </c>
      <c r="G4954" s="208" t="s">
        <v>377</v>
      </c>
      <c r="H4954" s="208" t="s">
        <v>4446</v>
      </c>
      <c r="I4954" s="200" t="s">
        <v>127</v>
      </c>
      <c r="J4954" s="208" t="s">
        <v>790</v>
      </c>
      <c r="K4954" s="208" t="s">
        <v>790</v>
      </c>
      <c r="L4954" s="208" t="s">
        <v>451</v>
      </c>
      <c r="M4954" s="208" t="s">
        <v>128</v>
      </c>
      <c r="N4954" s="201">
        <v>4.6935000000000002</v>
      </c>
      <c r="O4954" s="202">
        <v>255</v>
      </c>
      <c r="P4954" s="202"/>
      <c r="Q4954" s="203">
        <f t="shared" si="276"/>
        <v>0</v>
      </c>
      <c r="R4954" s="203">
        <f t="shared" si="277"/>
        <v>0</v>
      </c>
      <c r="S4954" s="213">
        <f>IF(M4954="nvt",0,IF(O4954&gt;0,VLOOKUP(M4954,'3-Productie normen'!A:K,VLOOKUP(O4954,'3-Productie normen'!$B$34:$C$35,2,FALSE),FALSE)))</f>
        <v>0</v>
      </c>
      <c r="T4954" s="213">
        <f t="shared" si="278"/>
        <v>0</v>
      </c>
      <c r="U4954" s="572"/>
    </row>
    <row r="4955" spans="1:21" ht="14.15" customHeight="1">
      <c r="A4955" s="231">
        <v>4955</v>
      </c>
      <c r="B4955" s="262" t="s">
        <v>99</v>
      </c>
      <c r="C4955" s="208" t="s">
        <v>4034</v>
      </c>
      <c r="D4955" s="208" t="s">
        <v>3487</v>
      </c>
      <c r="E4955" s="208" t="s">
        <v>4429</v>
      </c>
      <c r="F4955" s="208" t="s">
        <v>176</v>
      </c>
      <c r="G4955" s="208" t="s">
        <v>377</v>
      </c>
      <c r="H4955" s="208" t="s">
        <v>4447</v>
      </c>
      <c r="I4955" s="200" t="s">
        <v>127</v>
      </c>
      <c r="J4955" s="208" t="s">
        <v>790</v>
      </c>
      <c r="K4955" s="208" t="s">
        <v>790</v>
      </c>
      <c r="L4955" s="208" t="s">
        <v>451</v>
      </c>
      <c r="M4955" s="208" t="s">
        <v>128</v>
      </c>
      <c r="N4955" s="201">
        <v>4.6725000000000003</v>
      </c>
      <c r="O4955" s="202">
        <v>255</v>
      </c>
      <c r="P4955" s="202"/>
      <c r="Q4955" s="203">
        <f t="shared" si="276"/>
        <v>0</v>
      </c>
      <c r="R4955" s="203">
        <f t="shared" si="277"/>
        <v>0</v>
      </c>
      <c r="S4955" s="213">
        <f>IF(M4955="nvt",0,IF(O4955&gt;0,VLOOKUP(M4955,'3-Productie normen'!A:K,VLOOKUP(O4955,'3-Productie normen'!$B$34:$C$35,2,FALSE),FALSE)))</f>
        <v>0</v>
      </c>
      <c r="T4955" s="213">
        <f t="shared" si="278"/>
        <v>0</v>
      </c>
      <c r="U4955" s="572"/>
    </row>
    <row r="4956" spans="1:21" ht="14.15" customHeight="1">
      <c r="A4956" s="231">
        <v>4956</v>
      </c>
      <c r="B4956" s="262" t="s">
        <v>99</v>
      </c>
      <c r="C4956" s="208" t="s">
        <v>4034</v>
      </c>
      <c r="D4956" s="208" t="s">
        <v>3487</v>
      </c>
      <c r="E4956" s="208" t="s">
        <v>4429</v>
      </c>
      <c r="F4956" s="208" t="s">
        <v>176</v>
      </c>
      <c r="G4956" s="208" t="s">
        <v>377</v>
      </c>
      <c r="H4956" s="208" t="s">
        <v>4448</v>
      </c>
      <c r="I4956" s="200" t="s">
        <v>127</v>
      </c>
      <c r="J4956" s="208" t="s">
        <v>790</v>
      </c>
      <c r="K4956" s="208" t="s">
        <v>790</v>
      </c>
      <c r="L4956" s="208" t="s">
        <v>451</v>
      </c>
      <c r="M4956" s="208" t="s">
        <v>128</v>
      </c>
      <c r="N4956" s="201">
        <v>4.6935000000000002</v>
      </c>
      <c r="O4956" s="202">
        <v>255</v>
      </c>
      <c r="P4956" s="202"/>
      <c r="Q4956" s="203">
        <f t="shared" si="276"/>
        <v>0</v>
      </c>
      <c r="R4956" s="203">
        <f t="shared" si="277"/>
        <v>0</v>
      </c>
      <c r="S4956" s="213">
        <f>IF(M4956="nvt",0,IF(O4956&gt;0,VLOOKUP(M4956,'3-Productie normen'!A:K,VLOOKUP(O4956,'3-Productie normen'!$B$34:$C$35,2,FALSE),FALSE)))</f>
        <v>0</v>
      </c>
      <c r="T4956" s="213">
        <f t="shared" si="278"/>
        <v>0</v>
      </c>
      <c r="U4956" s="572"/>
    </row>
    <row r="4957" spans="1:21" ht="14.15" customHeight="1">
      <c r="A4957" s="231">
        <v>4957</v>
      </c>
      <c r="B4957" s="262" t="s">
        <v>99</v>
      </c>
      <c r="C4957" s="208" t="s">
        <v>4034</v>
      </c>
      <c r="D4957" s="208" t="s">
        <v>3487</v>
      </c>
      <c r="E4957" s="208" t="s">
        <v>4429</v>
      </c>
      <c r="F4957" s="208" t="s">
        <v>176</v>
      </c>
      <c r="G4957" s="208" t="s">
        <v>377</v>
      </c>
      <c r="H4957" s="208" t="s">
        <v>4449</v>
      </c>
      <c r="I4957" s="200" t="s">
        <v>127</v>
      </c>
      <c r="J4957" s="208" t="s">
        <v>790</v>
      </c>
      <c r="K4957" s="208" t="s">
        <v>790</v>
      </c>
      <c r="L4957" s="208" t="s">
        <v>451</v>
      </c>
      <c r="M4957" s="208" t="s">
        <v>128</v>
      </c>
      <c r="N4957" s="201">
        <v>15.8901</v>
      </c>
      <c r="O4957" s="202">
        <v>255</v>
      </c>
      <c r="P4957" s="202"/>
      <c r="Q4957" s="203">
        <f t="shared" si="276"/>
        <v>0</v>
      </c>
      <c r="R4957" s="203">
        <f t="shared" si="277"/>
        <v>0</v>
      </c>
      <c r="S4957" s="213">
        <f>IF(M4957="nvt",0,IF(O4957&gt;0,VLOOKUP(M4957,'3-Productie normen'!A:K,VLOOKUP(O4957,'3-Productie normen'!$B$34:$C$35,2,FALSE),FALSE)))</f>
        <v>0</v>
      </c>
      <c r="T4957" s="213">
        <f t="shared" si="278"/>
        <v>0</v>
      </c>
      <c r="U4957" s="572"/>
    </row>
    <row r="4958" spans="1:21" ht="14.15" customHeight="1">
      <c r="A4958" s="231">
        <v>4958</v>
      </c>
      <c r="B4958" s="262" t="s">
        <v>99</v>
      </c>
      <c r="C4958" s="208" t="s">
        <v>4034</v>
      </c>
      <c r="D4958" s="208" t="s">
        <v>3487</v>
      </c>
      <c r="E4958" s="208" t="s">
        <v>4429</v>
      </c>
      <c r="F4958" s="208" t="s">
        <v>176</v>
      </c>
      <c r="G4958" s="208" t="s">
        <v>377</v>
      </c>
      <c r="H4958" s="208" t="s">
        <v>4450</v>
      </c>
      <c r="I4958" s="200" t="s">
        <v>245</v>
      </c>
      <c r="J4958" s="208" t="s">
        <v>255</v>
      </c>
      <c r="K4958" s="208" t="s">
        <v>566</v>
      </c>
      <c r="L4958" s="208" t="s">
        <v>451</v>
      </c>
      <c r="M4958" s="199" t="s">
        <v>143</v>
      </c>
      <c r="N4958" s="201">
        <v>165.47968400000002</v>
      </c>
      <c r="O4958" s="202"/>
      <c r="P4958" s="202"/>
      <c r="Q4958" s="203">
        <f t="shared" si="276"/>
        <v>0</v>
      </c>
      <c r="R4958" s="203">
        <f t="shared" si="277"/>
        <v>0</v>
      </c>
      <c r="S4958" s="213">
        <f>IF(M4958="nvt",0,IF(O4958&gt;0,VLOOKUP(M4958,'3-Productie normen'!A:K,VLOOKUP(O4958,'3-Productie normen'!$B$34:$C$35,2,FALSE),FALSE)))</f>
        <v>0</v>
      </c>
      <c r="T4958" s="213">
        <f t="shared" si="278"/>
        <v>0</v>
      </c>
      <c r="U4958" s="572"/>
    </row>
    <row r="4959" spans="1:21" ht="14.15" customHeight="1">
      <c r="A4959" s="231">
        <v>4959</v>
      </c>
      <c r="B4959" s="262" t="s">
        <v>99</v>
      </c>
      <c r="C4959" s="208" t="s">
        <v>4034</v>
      </c>
      <c r="D4959" s="208" t="s">
        <v>3487</v>
      </c>
      <c r="E4959" s="208" t="s">
        <v>4429</v>
      </c>
      <c r="F4959" s="208" t="s">
        <v>176</v>
      </c>
      <c r="G4959" s="208" t="s">
        <v>377</v>
      </c>
      <c r="H4959" s="208" t="s">
        <v>4450</v>
      </c>
      <c r="I4959" s="200" t="s">
        <v>245</v>
      </c>
      <c r="J4959" s="208" t="s">
        <v>255</v>
      </c>
      <c r="K4959" s="208" t="s">
        <v>566</v>
      </c>
      <c r="L4959" s="208" t="s">
        <v>451</v>
      </c>
      <c r="M4959" s="199" t="s">
        <v>143</v>
      </c>
      <c r="N4959" s="201">
        <v>119.830116</v>
      </c>
      <c r="O4959" s="202"/>
      <c r="P4959" s="202"/>
      <c r="Q4959" s="203">
        <f t="shared" si="276"/>
        <v>0</v>
      </c>
      <c r="R4959" s="203">
        <f t="shared" si="277"/>
        <v>0</v>
      </c>
      <c r="S4959" s="213">
        <f>IF(M4959="nvt",0,IF(O4959&gt;0,VLOOKUP(M4959,'3-Productie normen'!A:K,VLOOKUP(O4959,'3-Productie normen'!$B$34:$C$35,2,FALSE),FALSE)))</f>
        <v>0</v>
      </c>
      <c r="T4959" s="213">
        <f t="shared" si="278"/>
        <v>0</v>
      </c>
      <c r="U4959" s="572"/>
    </row>
    <row r="4960" spans="1:21" ht="14.15" customHeight="1">
      <c r="A4960" s="231">
        <v>4960</v>
      </c>
      <c r="B4960" s="262" t="s">
        <v>99</v>
      </c>
      <c r="C4960" s="208" t="s">
        <v>4034</v>
      </c>
      <c r="D4960" s="208" t="s">
        <v>3487</v>
      </c>
      <c r="E4960" s="208" t="s">
        <v>4429</v>
      </c>
      <c r="F4960" s="208" t="s">
        <v>176</v>
      </c>
      <c r="G4960" s="208" t="s">
        <v>377</v>
      </c>
      <c r="H4960" s="208" t="s">
        <v>4450</v>
      </c>
      <c r="I4960" s="200" t="s">
        <v>245</v>
      </c>
      <c r="J4960" s="208" t="s">
        <v>255</v>
      </c>
      <c r="K4960" s="208" t="s">
        <v>566</v>
      </c>
      <c r="L4960" s="208" t="s">
        <v>451</v>
      </c>
      <c r="M4960" s="199" t="s">
        <v>143</v>
      </c>
      <c r="N4960" s="201">
        <v>0</v>
      </c>
      <c r="O4960" s="202"/>
      <c r="P4960" s="202"/>
      <c r="Q4960" s="203">
        <f t="shared" si="276"/>
        <v>0</v>
      </c>
      <c r="R4960" s="203">
        <f t="shared" si="277"/>
        <v>0</v>
      </c>
      <c r="S4960" s="213">
        <f>IF(M4960="nvt",0,IF(O4960&gt;0,VLOOKUP(M4960,'3-Productie normen'!A:K,VLOOKUP(O4960,'3-Productie normen'!$B$34:$C$35,2,FALSE),FALSE)))</f>
        <v>0</v>
      </c>
      <c r="T4960" s="213">
        <f t="shared" si="278"/>
        <v>0</v>
      </c>
      <c r="U4960" s="572"/>
    </row>
    <row r="4961" spans="1:21" ht="14.15" customHeight="1">
      <c r="A4961" s="232">
        <v>4961</v>
      </c>
      <c r="B4961" s="262" t="s">
        <v>99</v>
      </c>
      <c r="C4961" s="208" t="s">
        <v>4034</v>
      </c>
      <c r="D4961" s="208" t="s">
        <v>3487</v>
      </c>
      <c r="E4961" s="208" t="s">
        <v>4429</v>
      </c>
      <c r="F4961" s="208" t="s">
        <v>176</v>
      </c>
      <c r="G4961" s="208" t="s">
        <v>377</v>
      </c>
      <c r="H4961" s="208" t="s">
        <v>4451</v>
      </c>
      <c r="I4961" s="200" t="s">
        <v>125</v>
      </c>
      <c r="J4961" s="208" t="s">
        <v>222</v>
      </c>
      <c r="K4961" s="208" t="s">
        <v>223</v>
      </c>
      <c r="L4961" s="208" t="s">
        <v>451</v>
      </c>
      <c r="M4961" s="199" t="s">
        <v>129</v>
      </c>
      <c r="N4961" s="201">
        <v>53.830100000000002</v>
      </c>
      <c r="O4961" s="202" t="s">
        <v>81</v>
      </c>
      <c r="P4961" s="202"/>
      <c r="Q4961" s="203">
        <f t="shared" si="276"/>
        <v>0</v>
      </c>
      <c r="R4961" s="203">
        <f t="shared" si="277"/>
        <v>0</v>
      </c>
      <c r="S4961" s="213">
        <f>IF(M4961="nvt",0,IF(O4961&gt;0,VLOOKUP(M4961,'3-Productie normen'!A:K,VLOOKUP(O4961,'3-Productie normen'!$B$34:$C$35,2,FALSE),FALSE)))</f>
        <v>0</v>
      </c>
      <c r="T4961" s="213">
        <f t="shared" si="278"/>
        <v>0</v>
      </c>
      <c r="U4961" s="572"/>
    </row>
    <row r="4962" spans="1:21" ht="14.15" customHeight="1">
      <c r="A4962" s="231">
        <v>4962</v>
      </c>
      <c r="B4962" s="262" t="s">
        <v>99</v>
      </c>
      <c r="C4962" s="208" t="s">
        <v>4034</v>
      </c>
      <c r="D4962" s="208" t="s">
        <v>3487</v>
      </c>
      <c r="E4962" s="208" t="s">
        <v>4429</v>
      </c>
      <c r="F4962" s="208" t="s">
        <v>176</v>
      </c>
      <c r="G4962" s="208" t="s">
        <v>377</v>
      </c>
      <c r="H4962" s="208" t="s">
        <v>4452</v>
      </c>
      <c r="I4962" s="200" t="s">
        <v>133</v>
      </c>
      <c r="J4962" s="208" t="s">
        <v>222</v>
      </c>
      <c r="K4962" s="208" t="s">
        <v>223</v>
      </c>
      <c r="L4962" s="208" t="s">
        <v>387</v>
      </c>
      <c r="M4962" s="225" t="s">
        <v>139</v>
      </c>
      <c r="N4962" s="201">
        <v>3.5108999999999999</v>
      </c>
      <c r="O4962" s="202" t="s">
        <v>81</v>
      </c>
      <c r="P4962" s="202" t="s">
        <v>81</v>
      </c>
      <c r="Q4962" s="203">
        <f t="shared" si="276"/>
        <v>0</v>
      </c>
      <c r="R4962" s="203">
        <f t="shared" si="277"/>
        <v>0</v>
      </c>
      <c r="S4962" s="213">
        <f>IF(M4962="nvt",0,IF(O4962&gt;0,VLOOKUP(M4962,'3-Productie normen'!A:K,VLOOKUP(O4962,'3-Productie normen'!$B$34:$C$35,2,FALSE),FALSE)))</f>
        <v>0</v>
      </c>
      <c r="T4962" s="213">
        <f t="shared" si="278"/>
        <v>0</v>
      </c>
      <c r="U4962" s="572"/>
    </row>
    <row r="4963" spans="1:21" ht="14.15" customHeight="1">
      <c r="A4963" s="231">
        <v>4963</v>
      </c>
      <c r="B4963" s="262" t="s">
        <v>99</v>
      </c>
      <c r="C4963" s="208" t="s">
        <v>4034</v>
      </c>
      <c r="D4963" s="208" t="s">
        <v>3487</v>
      </c>
      <c r="E4963" s="208" t="s">
        <v>4429</v>
      </c>
      <c r="F4963" s="208" t="s">
        <v>176</v>
      </c>
      <c r="G4963" s="208" t="s">
        <v>377</v>
      </c>
      <c r="H4963" s="208" t="s">
        <v>4453</v>
      </c>
      <c r="I4963" s="200" t="s">
        <v>133</v>
      </c>
      <c r="J4963" s="208" t="s">
        <v>222</v>
      </c>
      <c r="K4963" s="208" t="s">
        <v>223</v>
      </c>
      <c r="L4963" s="208" t="s">
        <v>387</v>
      </c>
      <c r="M4963" s="208" t="s">
        <v>138</v>
      </c>
      <c r="N4963" s="201">
        <v>1.0417000000000001</v>
      </c>
      <c r="O4963" s="202" t="s">
        <v>81</v>
      </c>
      <c r="P4963" s="202"/>
      <c r="Q4963" s="203">
        <f t="shared" si="276"/>
        <v>0</v>
      </c>
      <c r="R4963" s="203">
        <f t="shared" si="277"/>
        <v>0</v>
      </c>
      <c r="S4963" s="213">
        <f>IF(M4963="nvt",0,IF(O4963&gt;0,VLOOKUP(M4963,'3-Productie normen'!A:K,VLOOKUP(O4963,'3-Productie normen'!$B$34:$C$35,2,FALSE),FALSE)))</f>
        <v>0</v>
      </c>
      <c r="T4963" s="213">
        <f t="shared" si="278"/>
        <v>0</v>
      </c>
      <c r="U4963" s="572"/>
    </row>
    <row r="4964" spans="1:21" ht="14.15" customHeight="1">
      <c r="A4964" s="231">
        <v>4964</v>
      </c>
      <c r="B4964" s="262" t="s">
        <v>99</v>
      </c>
      <c r="C4964" s="208" t="s">
        <v>4034</v>
      </c>
      <c r="D4964" s="208" t="s">
        <v>3487</v>
      </c>
      <c r="E4964" s="208" t="s">
        <v>4429</v>
      </c>
      <c r="F4964" s="208" t="s">
        <v>176</v>
      </c>
      <c r="G4964" s="208" t="s">
        <v>377</v>
      </c>
      <c r="H4964" s="208" t="s">
        <v>4454</v>
      </c>
      <c r="I4964" s="200" t="s">
        <v>133</v>
      </c>
      <c r="J4964" s="208" t="s">
        <v>222</v>
      </c>
      <c r="K4964" s="208" t="s">
        <v>223</v>
      </c>
      <c r="L4964" s="208" t="s">
        <v>387</v>
      </c>
      <c r="M4964" s="208" t="s">
        <v>138</v>
      </c>
      <c r="N4964" s="201">
        <v>1.0666</v>
      </c>
      <c r="O4964" s="202" t="s">
        <v>81</v>
      </c>
      <c r="P4964" s="202"/>
      <c r="Q4964" s="203">
        <f t="shared" si="276"/>
        <v>0</v>
      </c>
      <c r="R4964" s="203">
        <f t="shared" si="277"/>
        <v>0</v>
      </c>
      <c r="S4964" s="213">
        <f>IF(M4964="nvt",0,IF(O4964&gt;0,VLOOKUP(M4964,'3-Productie normen'!A:K,VLOOKUP(O4964,'3-Productie normen'!$B$34:$C$35,2,FALSE),FALSE)))</f>
        <v>0</v>
      </c>
      <c r="T4964" s="213">
        <f t="shared" si="278"/>
        <v>0</v>
      </c>
      <c r="U4964" s="572"/>
    </row>
    <row r="4965" spans="1:21" ht="14.15" customHeight="1">
      <c r="A4965" s="231">
        <v>4965</v>
      </c>
      <c r="B4965" s="262" t="s">
        <v>99</v>
      </c>
      <c r="C4965" s="208" t="s">
        <v>4034</v>
      </c>
      <c r="D4965" s="208" t="s">
        <v>3487</v>
      </c>
      <c r="E4965" s="208" t="s">
        <v>4429</v>
      </c>
      <c r="F4965" s="208" t="s">
        <v>176</v>
      </c>
      <c r="G4965" s="208" t="s">
        <v>377</v>
      </c>
      <c r="H4965" s="208" t="s">
        <v>4455</v>
      </c>
      <c r="I4965" s="200" t="s">
        <v>133</v>
      </c>
      <c r="J4965" s="208" t="s">
        <v>222</v>
      </c>
      <c r="K4965" s="208" t="s">
        <v>223</v>
      </c>
      <c r="L4965" s="208" t="s">
        <v>387</v>
      </c>
      <c r="M4965" s="225" t="s">
        <v>139</v>
      </c>
      <c r="N4965" s="201">
        <v>2.1172999999999997</v>
      </c>
      <c r="O4965" s="202" t="s">
        <v>81</v>
      </c>
      <c r="P4965" s="202" t="s">
        <v>81</v>
      </c>
      <c r="Q4965" s="203">
        <f t="shared" si="276"/>
        <v>0</v>
      </c>
      <c r="R4965" s="203">
        <f t="shared" si="277"/>
        <v>0</v>
      </c>
      <c r="S4965" s="213">
        <f>IF(M4965="nvt",0,IF(O4965&gt;0,VLOOKUP(M4965,'3-Productie normen'!A:K,VLOOKUP(O4965,'3-Productie normen'!$B$34:$C$35,2,FALSE),FALSE)))</f>
        <v>0</v>
      </c>
      <c r="T4965" s="213">
        <f t="shared" si="278"/>
        <v>0</v>
      </c>
      <c r="U4965" s="572"/>
    </row>
    <row r="4966" spans="1:21" ht="14.15" customHeight="1">
      <c r="A4966" s="231">
        <v>4966</v>
      </c>
      <c r="B4966" s="262" t="s">
        <v>99</v>
      </c>
      <c r="C4966" s="208" t="s">
        <v>4034</v>
      </c>
      <c r="D4966" s="208" t="s">
        <v>3487</v>
      </c>
      <c r="E4966" s="208" t="s">
        <v>4429</v>
      </c>
      <c r="F4966" s="208" t="s">
        <v>176</v>
      </c>
      <c r="G4966" s="208" t="s">
        <v>377</v>
      </c>
      <c r="H4966" s="208" t="s">
        <v>4456</v>
      </c>
      <c r="I4966" s="200" t="s">
        <v>133</v>
      </c>
      <c r="J4966" s="208" t="s">
        <v>222</v>
      </c>
      <c r="K4966" s="208" t="s">
        <v>223</v>
      </c>
      <c r="L4966" s="208" t="s">
        <v>180</v>
      </c>
      <c r="M4966" s="208" t="s">
        <v>138</v>
      </c>
      <c r="N4966" s="201">
        <v>1.2994999999999999</v>
      </c>
      <c r="O4966" s="202" t="s">
        <v>81</v>
      </c>
      <c r="P4966" s="202"/>
      <c r="Q4966" s="203">
        <f t="shared" si="276"/>
        <v>0</v>
      </c>
      <c r="R4966" s="203">
        <f t="shared" si="277"/>
        <v>0</v>
      </c>
      <c r="S4966" s="213">
        <f>IF(M4966="nvt",0,IF(O4966&gt;0,VLOOKUP(M4966,'3-Productie normen'!A:K,VLOOKUP(O4966,'3-Productie normen'!$B$34:$C$35,2,FALSE),FALSE)))</f>
        <v>0</v>
      </c>
      <c r="T4966" s="213">
        <f t="shared" si="278"/>
        <v>0</v>
      </c>
      <c r="U4966" s="572"/>
    </row>
    <row r="4967" spans="1:21" ht="14.15" customHeight="1">
      <c r="A4967" s="231">
        <v>4967</v>
      </c>
      <c r="B4967" s="262" t="s">
        <v>99</v>
      </c>
      <c r="C4967" s="208" t="s">
        <v>4034</v>
      </c>
      <c r="D4967" s="208" t="s">
        <v>3487</v>
      </c>
      <c r="E4967" s="208" t="s">
        <v>4429</v>
      </c>
      <c r="F4967" s="208" t="s">
        <v>176</v>
      </c>
      <c r="G4967" s="208" t="s">
        <v>377</v>
      </c>
      <c r="H4967" s="208" t="s">
        <v>4457</v>
      </c>
      <c r="I4967" s="200" t="s">
        <v>245</v>
      </c>
      <c r="J4967" s="208" t="s">
        <v>255</v>
      </c>
      <c r="K4967" s="208" t="s">
        <v>256</v>
      </c>
      <c r="L4967" s="208" t="s">
        <v>451</v>
      </c>
      <c r="M4967" s="199" t="s">
        <v>143</v>
      </c>
      <c r="N4967" s="201">
        <v>15.6</v>
      </c>
      <c r="O4967" s="202"/>
      <c r="P4967" s="202"/>
      <c r="Q4967" s="203">
        <f t="shared" si="276"/>
        <v>0</v>
      </c>
      <c r="R4967" s="203">
        <f t="shared" si="277"/>
        <v>0</v>
      </c>
      <c r="S4967" s="213">
        <f>IF(M4967="nvt",0,IF(O4967&gt;0,VLOOKUP(M4967,'3-Productie normen'!A:K,VLOOKUP(O4967,'3-Productie normen'!$B$34:$C$35,2,FALSE),FALSE)))</f>
        <v>0</v>
      </c>
      <c r="T4967" s="213">
        <f t="shared" si="278"/>
        <v>0</v>
      </c>
      <c r="U4967" s="572"/>
    </row>
    <row r="4968" spans="1:21" ht="14.15" customHeight="1">
      <c r="A4968" s="231">
        <v>4968</v>
      </c>
      <c r="B4968" s="262" t="s">
        <v>99</v>
      </c>
      <c r="C4968" s="208" t="s">
        <v>4034</v>
      </c>
      <c r="D4968" s="208" t="s">
        <v>3487</v>
      </c>
      <c r="E4968" s="208" t="s">
        <v>4429</v>
      </c>
      <c r="F4968" s="208" t="s">
        <v>176</v>
      </c>
      <c r="G4968" s="208" t="s">
        <v>377</v>
      </c>
      <c r="H4968" s="208" t="s">
        <v>4458</v>
      </c>
      <c r="I4968" s="200" t="s">
        <v>125</v>
      </c>
      <c r="J4968" s="208" t="s">
        <v>222</v>
      </c>
      <c r="K4968" s="208" t="s">
        <v>279</v>
      </c>
      <c r="L4968" s="208" t="s">
        <v>1478</v>
      </c>
      <c r="M4968" s="199" t="s">
        <v>129</v>
      </c>
      <c r="N4968" s="201">
        <v>69.592299999999994</v>
      </c>
      <c r="O4968" s="202" t="s">
        <v>81</v>
      </c>
      <c r="P4968" s="202"/>
      <c r="Q4968" s="203">
        <f t="shared" si="276"/>
        <v>0</v>
      </c>
      <c r="R4968" s="203">
        <f t="shared" si="277"/>
        <v>0</v>
      </c>
      <c r="S4968" s="213">
        <f>IF(M4968="nvt",0,IF(O4968&gt;0,VLOOKUP(M4968,'3-Productie normen'!A:K,VLOOKUP(O4968,'3-Productie normen'!$B$34:$C$35,2,FALSE),FALSE)))</f>
        <v>0</v>
      </c>
      <c r="T4968" s="213">
        <f t="shared" si="278"/>
        <v>0</v>
      </c>
      <c r="U4968" s="572"/>
    </row>
    <row r="4969" spans="1:21" ht="14.15" customHeight="1">
      <c r="A4969" s="232">
        <v>4969</v>
      </c>
      <c r="B4969" s="262" t="s">
        <v>99</v>
      </c>
      <c r="C4969" s="208" t="s">
        <v>4034</v>
      </c>
      <c r="D4969" s="208" t="s">
        <v>3487</v>
      </c>
      <c r="E4969" s="208" t="s">
        <v>4429</v>
      </c>
      <c r="F4969" s="208" t="s">
        <v>176</v>
      </c>
      <c r="G4969" s="208" t="s">
        <v>377</v>
      </c>
      <c r="H4969" s="208" t="s">
        <v>4459</v>
      </c>
      <c r="I4969" s="200" t="s">
        <v>143</v>
      </c>
      <c r="J4969" s="208" t="s">
        <v>255</v>
      </c>
      <c r="K4969" s="208" t="s">
        <v>566</v>
      </c>
      <c r="L4969" s="208" t="s">
        <v>263</v>
      </c>
      <c r="M4969" s="208" t="s">
        <v>143</v>
      </c>
      <c r="N4969" s="201">
        <v>34.192900000000002</v>
      </c>
      <c r="O4969" s="202"/>
      <c r="P4969" s="202"/>
      <c r="Q4969" s="203">
        <f t="shared" si="276"/>
        <v>0</v>
      </c>
      <c r="R4969" s="203">
        <f t="shared" si="277"/>
        <v>0</v>
      </c>
      <c r="S4969" s="213">
        <f>IF(M4969="nvt",0,IF(O4969&gt;0,VLOOKUP(M4969,'3-Productie normen'!A:K,VLOOKUP(O4969,'3-Productie normen'!$B$34:$C$35,2,FALSE),FALSE)))</f>
        <v>0</v>
      </c>
      <c r="T4969" s="213">
        <f t="shared" si="278"/>
        <v>0</v>
      </c>
      <c r="U4969" s="572"/>
    </row>
    <row r="4970" spans="1:21" ht="14.15" customHeight="1">
      <c r="A4970" s="231">
        <v>4970</v>
      </c>
      <c r="B4970" s="262" t="s">
        <v>99</v>
      </c>
      <c r="C4970" s="208" t="s">
        <v>4034</v>
      </c>
      <c r="D4970" s="208" t="s">
        <v>3487</v>
      </c>
      <c r="E4970" s="208" t="s">
        <v>4429</v>
      </c>
      <c r="F4970" s="208" t="s">
        <v>176</v>
      </c>
      <c r="G4970" s="208" t="s">
        <v>377</v>
      </c>
      <c r="H4970" s="208" t="s">
        <v>4460</v>
      </c>
      <c r="I4970" s="200" t="s">
        <v>143</v>
      </c>
      <c r="J4970" s="208" t="s">
        <v>209</v>
      </c>
      <c r="K4970" s="208" t="s">
        <v>213</v>
      </c>
      <c r="L4970" s="208" t="s">
        <v>451</v>
      </c>
      <c r="M4970" s="208" t="s">
        <v>143</v>
      </c>
      <c r="N4970" s="201">
        <v>11.450099999999999</v>
      </c>
      <c r="O4970" s="202"/>
      <c r="P4970" s="202"/>
      <c r="Q4970" s="203">
        <f t="shared" si="276"/>
        <v>0</v>
      </c>
      <c r="R4970" s="203">
        <f t="shared" si="277"/>
        <v>0</v>
      </c>
      <c r="S4970" s="213">
        <f>IF(M4970="nvt",0,IF(O4970&gt;0,VLOOKUP(M4970,'3-Productie normen'!A:K,VLOOKUP(O4970,'3-Productie normen'!$B$34:$C$35,2,FALSE),FALSE)))</f>
        <v>0</v>
      </c>
      <c r="T4970" s="213">
        <f t="shared" si="278"/>
        <v>0</v>
      </c>
      <c r="U4970" s="572"/>
    </row>
    <row r="4971" spans="1:21" ht="14.15" customHeight="1">
      <c r="A4971" s="231">
        <v>4971</v>
      </c>
      <c r="B4971" s="262" t="s">
        <v>99</v>
      </c>
      <c r="C4971" s="208" t="s">
        <v>4034</v>
      </c>
      <c r="D4971" s="208" t="s">
        <v>3487</v>
      </c>
      <c r="E4971" s="208" t="s">
        <v>4429</v>
      </c>
      <c r="F4971" s="208" t="s">
        <v>176</v>
      </c>
      <c r="G4971" s="208" t="s">
        <v>377</v>
      </c>
      <c r="H4971" s="208" t="s">
        <v>4461</v>
      </c>
      <c r="I4971" s="200" t="s">
        <v>143</v>
      </c>
      <c r="J4971" s="208" t="s">
        <v>209</v>
      </c>
      <c r="K4971" s="208" t="s">
        <v>213</v>
      </c>
      <c r="L4971" s="208" t="s">
        <v>451</v>
      </c>
      <c r="M4971" s="208" t="s">
        <v>143</v>
      </c>
      <c r="N4971" s="201">
        <v>14.728</v>
      </c>
      <c r="O4971" s="202"/>
      <c r="P4971" s="202"/>
      <c r="Q4971" s="203">
        <f t="shared" si="276"/>
        <v>0</v>
      </c>
      <c r="R4971" s="203">
        <f t="shared" si="277"/>
        <v>0</v>
      </c>
      <c r="S4971" s="213">
        <f>IF(M4971="nvt",0,IF(O4971&gt;0,VLOOKUP(M4971,'3-Productie normen'!A:K,VLOOKUP(O4971,'3-Productie normen'!$B$34:$C$35,2,FALSE),FALSE)))</f>
        <v>0</v>
      </c>
      <c r="T4971" s="213">
        <f t="shared" si="278"/>
        <v>0</v>
      </c>
      <c r="U4971" s="572"/>
    </row>
    <row r="4972" spans="1:21" ht="14.15" customHeight="1">
      <c r="A4972" s="231">
        <v>4972</v>
      </c>
      <c r="B4972" s="262" t="s">
        <v>99</v>
      </c>
      <c r="C4972" s="208" t="s">
        <v>4034</v>
      </c>
      <c r="D4972" s="208" t="s">
        <v>3487</v>
      </c>
      <c r="E4972" s="208" t="s">
        <v>4429</v>
      </c>
      <c r="F4972" s="208" t="s">
        <v>176</v>
      </c>
      <c r="G4972" s="208" t="s">
        <v>377</v>
      </c>
      <c r="H4972" s="208" t="s">
        <v>4462</v>
      </c>
      <c r="I4972" s="200" t="s">
        <v>143</v>
      </c>
      <c r="J4972" s="208" t="s">
        <v>790</v>
      </c>
      <c r="K4972" s="208" t="s">
        <v>793</v>
      </c>
      <c r="L4972" s="208" t="s">
        <v>263</v>
      </c>
      <c r="M4972" s="208" t="s">
        <v>143</v>
      </c>
      <c r="N4972" s="201">
        <v>33.521799999999999</v>
      </c>
      <c r="O4972" s="202"/>
      <c r="P4972" s="202"/>
      <c r="Q4972" s="203">
        <f t="shared" si="276"/>
        <v>0</v>
      </c>
      <c r="R4972" s="203">
        <f t="shared" si="277"/>
        <v>0</v>
      </c>
      <c r="S4972" s="213">
        <f>IF(M4972="nvt",0,IF(O4972&gt;0,VLOOKUP(M4972,'3-Productie normen'!A:K,VLOOKUP(O4972,'3-Productie normen'!$B$34:$C$35,2,FALSE),FALSE)))</f>
        <v>0</v>
      </c>
      <c r="T4972" s="213">
        <f t="shared" si="278"/>
        <v>0</v>
      </c>
      <c r="U4972" s="572"/>
    </row>
    <row r="4973" spans="1:21" ht="14.15" customHeight="1">
      <c r="A4973" s="231">
        <v>4973</v>
      </c>
      <c r="B4973" s="262" t="s">
        <v>99</v>
      </c>
      <c r="C4973" s="208" t="s">
        <v>4034</v>
      </c>
      <c r="D4973" s="208" t="s">
        <v>3487</v>
      </c>
      <c r="E4973" s="208" t="s">
        <v>4429</v>
      </c>
      <c r="F4973" s="208" t="s">
        <v>176</v>
      </c>
      <c r="G4973" s="208" t="s">
        <v>377</v>
      </c>
      <c r="H4973" s="208" t="s">
        <v>4463</v>
      </c>
      <c r="I4973" s="200" t="s">
        <v>143</v>
      </c>
      <c r="J4973" s="208" t="s">
        <v>209</v>
      </c>
      <c r="K4973" s="208" t="s">
        <v>213</v>
      </c>
      <c r="L4973" s="208" t="s">
        <v>381</v>
      </c>
      <c r="M4973" s="208" t="s">
        <v>143</v>
      </c>
      <c r="N4973" s="201">
        <v>0.95319999999999994</v>
      </c>
      <c r="O4973" s="202"/>
      <c r="P4973" s="202"/>
      <c r="Q4973" s="203">
        <f t="shared" si="276"/>
        <v>0</v>
      </c>
      <c r="R4973" s="203">
        <f t="shared" si="277"/>
        <v>0</v>
      </c>
      <c r="S4973" s="213">
        <f>IF(M4973="nvt",0,IF(O4973&gt;0,VLOOKUP(M4973,'3-Productie normen'!A:K,VLOOKUP(O4973,'3-Productie normen'!$B$34:$C$35,2,FALSE),FALSE)))</f>
        <v>0</v>
      </c>
      <c r="T4973" s="213">
        <f t="shared" si="278"/>
        <v>0</v>
      </c>
      <c r="U4973" s="572"/>
    </row>
    <row r="4974" spans="1:21" ht="14.15" customHeight="1">
      <c r="A4974" s="231">
        <v>4974</v>
      </c>
      <c r="B4974" s="262" t="s">
        <v>99</v>
      </c>
      <c r="C4974" s="208" t="s">
        <v>4034</v>
      </c>
      <c r="D4974" s="208" t="s">
        <v>3487</v>
      </c>
      <c r="E4974" s="208" t="s">
        <v>4429</v>
      </c>
      <c r="F4974" s="208" t="s">
        <v>176</v>
      </c>
      <c r="G4974" s="208" t="s">
        <v>377</v>
      </c>
      <c r="H4974" s="208" t="s">
        <v>4464</v>
      </c>
      <c r="I4974" s="200" t="s">
        <v>143</v>
      </c>
      <c r="J4974" s="208" t="s">
        <v>209</v>
      </c>
      <c r="K4974" s="208" t="s">
        <v>213</v>
      </c>
      <c r="L4974" s="208" t="s">
        <v>180</v>
      </c>
      <c r="M4974" s="208" t="s">
        <v>143</v>
      </c>
      <c r="N4974" s="201">
        <v>1.4438</v>
      </c>
      <c r="O4974" s="202"/>
      <c r="P4974" s="202"/>
      <c r="Q4974" s="203">
        <f t="shared" si="276"/>
        <v>0</v>
      </c>
      <c r="R4974" s="203">
        <f t="shared" si="277"/>
        <v>0</v>
      </c>
      <c r="S4974" s="213">
        <f>IF(M4974="nvt",0,IF(O4974&gt;0,VLOOKUP(M4974,'3-Productie normen'!A:K,VLOOKUP(O4974,'3-Productie normen'!$B$34:$C$35,2,FALSE),FALSE)))</f>
        <v>0</v>
      </c>
      <c r="T4974" s="213">
        <f t="shared" si="278"/>
        <v>0</v>
      </c>
      <c r="U4974" s="572"/>
    </row>
    <row r="4975" spans="1:21" ht="14.15" customHeight="1">
      <c r="A4975" s="231">
        <v>4975</v>
      </c>
      <c r="B4975" s="262" t="s">
        <v>99</v>
      </c>
      <c r="C4975" s="208" t="s">
        <v>4034</v>
      </c>
      <c r="D4975" s="208" t="s">
        <v>3487</v>
      </c>
      <c r="E4975" s="208" t="s">
        <v>4429</v>
      </c>
      <c r="F4975" s="208" t="s">
        <v>176</v>
      </c>
      <c r="G4975" s="208" t="s">
        <v>377</v>
      </c>
      <c r="H4975" s="208" t="s">
        <v>4465</v>
      </c>
      <c r="I4975" s="200" t="s">
        <v>143</v>
      </c>
      <c r="J4975" s="208" t="s">
        <v>379</v>
      </c>
      <c r="K4975" s="208" t="s">
        <v>640</v>
      </c>
      <c r="L4975" s="208" t="s">
        <v>381</v>
      </c>
      <c r="M4975" s="208" t="s">
        <v>143</v>
      </c>
      <c r="N4975" s="201">
        <v>74.469099999999997</v>
      </c>
      <c r="O4975" s="202"/>
      <c r="P4975" s="202"/>
      <c r="Q4975" s="203">
        <f t="shared" si="276"/>
        <v>0</v>
      </c>
      <c r="R4975" s="203">
        <f t="shared" si="277"/>
        <v>0</v>
      </c>
      <c r="S4975" s="213">
        <f>IF(M4975="nvt",0,IF(O4975&gt;0,VLOOKUP(M4975,'3-Productie normen'!A:K,VLOOKUP(O4975,'3-Productie normen'!$B$34:$C$35,2,FALSE),FALSE)))</f>
        <v>0</v>
      </c>
      <c r="T4975" s="213">
        <f t="shared" si="278"/>
        <v>0</v>
      </c>
      <c r="U4975" s="572"/>
    </row>
    <row r="4976" spans="1:21" ht="14.15" customHeight="1">
      <c r="A4976" s="231">
        <v>4976</v>
      </c>
      <c r="B4976" s="262" t="s">
        <v>99</v>
      </c>
      <c r="C4976" s="208" t="s">
        <v>4034</v>
      </c>
      <c r="D4976" s="208" t="s">
        <v>3487</v>
      </c>
      <c r="E4976" s="208" t="s">
        <v>4429</v>
      </c>
      <c r="F4976" s="208" t="s">
        <v>176</v>
      </c>
      <c r="G4976" s="208" t="s">
        <v>377</v>
      </c>
      <c r="H4976" s="208" t="s">
        <v>4466</v>
      </c>
      <c r="I4976" s="200" t="s">
        <v>143</v>
      </c>
      <c r="J4976" s="208" t="s">
        <v>255</v>
      </c>
      <c r="K4976" s="208" t="s">
        <v>566</v>
      </c>
      <c r="L4976" s="208" t="s">
        <v>381</v>
      </c>
      <c r="M4976" s="208" t="s">
        <v>143</v>
      </c>
      <c r="N4976" s="201">
        <v>9.1514000000000006</v>
      </c>
      <c r="O4976" s="202"/>
      <c r="P4976" s="202"/>
      <c r="Q4976" s="203">
        <f t="shared" si="276"/>
        <v>0</v>
      </c>
      <c r="R4976" s="203">
        <f t="shared" si="277"/>
        <v>0</v>
      </c>
      <c r="S4976" s="213">
        <f>IF(M4976="nvt",0,IF(O4976&gt;0,VLOOKUP(M4976,'3-Productie normen'!A:K,VLOOKUP(O4976,'3-Productie normen'!$B$34:$C$35,2,FALSE),FALSE)))</f>
        <v>0</v>
      </c>
      <c r="T4976" s="213">
        <f t="shared" si="278"/>
        <v>0</v>
      </c>
      <c r="U4976" s="572"/>
    </row>
    <row r="4977" spans="1:21" ht="14.15" customHeight="1">
      <c r="A4977" s="232">
        <v>4977</v>
      </c>
      <c r="B4977" s="262" t="s">
        <v>99</v>
      </c>
      <c r="C4977" s="208" t="s">
        <v>4034</v>
      </c>
      <c r="D4977" s="208" t="s">
        <v>3487</v>
      </c>
      <c r="E4977" s="208" t="s">
        <v>4429</v>
      </c>
      <c r="F4977" s="208" t="s">
        <v>176</v>
      </c>
      <c r="G4977" s="208" t="s">
        <v>377</v>
      </c>
      <c r="H4977" s="208" t="s">
        <v>4467</v>
      </c>
      <c r="I4977" s="200" t="s">
        <v>143</v>
      </c>
      <c r="J4977" s="208" t="s">
        <v>255</v>
      </c>
      <c r="K4977" s="208" t="s">
        <v>566</v>
      </c>
      <c r="L4977" s="208" t="s">
        <v>381</v>
      </c>
      <c r="M4977" s="208" t="s">
        <v>143</v>
      </c>
      <c r="N4977" s="201">
        <v>8.7262000000000004</v>
      </c>
      <c r="O4977" s="202"/>
      <c r="P4977" s="202"/>
      <c r="Q4977" s="203">
        <f t="shared" si="276"/>
        <v>0</v>
      </c>
      <c r="R4977" s="203">
        <f t="shared" si="277"/>
        <v>0</v>
      </c>
      <c r="S4977" s="213">
        <f>IF(M4977="nvt",0,IF(O4977&gt;0,VLOOKUP(M4977,'3-Productie normen'!A:K,VLOOKUP(O4977,'3-Productie normen'!$B$34:$C$35,2,FALSE),FALSE)))</f>
        <v>0</v>
      </c>
      <c r="T4977" s="213">
        <f t="shared" si="278"/>
        <v>0</v>
      </c>
      <c r="U4977" s="572"/>
    </row>
    <row r="4978" spans="1:21" ht="14.15" customHeight="1">
      <c r="A4978" s="231">
        <v>4978</v>
      </c>
      <c r="B4978" s="262" t="s">
        <v>99</v>
      </c>
      <c r="C4978" s="208" t="s">
        <v>4034</v>
      </c>
      <c r="D4978" s="208" t="s">
        <v>3487</v>
      </c>
      <c r="E4978" s="208" t="s">
        <v>4429</v>
      </c>
      <c r="F4978" s="208" t="s">
        <v>176</v>
      </c>
      <c r="G4978" s="208" t="s">
        <v>377</v>
      </c>
      <c r="H4978" s="208" t="s">
        <v>4468</v>
      </c>
      <c r="I4978" s="200" t="s">
        <v>143</v>
      </c>
      <c r="J4978" s="208" t="s">
        <v>255</v>
      </c>
      <c r="K4978" s="208" t="s">
        <v>256</v>
      </c>
      <c r="L4978" s="208" t="s">
        <v>263</v>
      </c>
      <c r="M4978" s="208" t="s">
        <v>143</v>
      </c>
      <c r="N4978" s="201">
        <v>11.225899999999999</v>
      </c>
      <c r="O4978" s="202"/>
      <c r="P4978" s="202"/>
      <c r="Q4978" s="203">
        <f t="shared" si="276"/>
        <v>0</v>
      </c>
      <c r="R4978" s="203">
        <f t="shared" si="277"/>
        <v>0</v>
      </c>
      <c r="S4978" s="213">
        <f>IF(M4978="nvt",0,IF(O4978&gt;0,VLOOKUP(M4978,'3-Productie normen'!A:K,VLOOKUP(O4978,'3-Productie normen'!$B$34:$C$35,2,FALSE),FALSE)))</f>
        <v>0</v>
      </c>
      <c r="T4978" s="213">
        <f t="shared" si="278"/>
        <v>0</v>
      </c>
      <c r="U4978" s="572"/>
    </row>
    <row r="4979" spans="1:21" ht="14.15" customHeight="1">
      <c r="A4979" s="231">
        <v>4979</v>
      </c>
      <c r="B4979" s="262" t="s">
        <v>99</v>
      </c>
      <c r="C4979" s="208" t="s">
        <v>4034</v>
      </c>
      <c r="D4979" s="208" t="s">
        <v>3487</v>
      </c>
      <c r="E4979" s="208" t="s">
        <v>4429</v>
      </c>
      <c r="F4979" s="208" t="s">
        <v>176</v>
      </c>
      <c r="G4979" s="208" t="s">
        <v>377</v>
      </c>
      <c r="H4979" s="208" t="s">
        <v>4469</v>
      </c>
      <c r="I4979" s="200" t="s">
        <v>143</v>
      </c>
      <c r="J4979" s="208" t="s">
        <v>255</v>
      </c>
      <c r="K4979" s="208" t="s">
        <v>256</v>
      </c>
      <c r="L4979" s="208" t="s">
        <v>263</v>
      </c>
      <c r="M4979" s="208" t="s">
        <v>143</v>
      </c>
      <c r="N4979" s="201">
        <v>11.1907</v>
      </c>
      <c r="O4979" s="202"/>
      <c r="P4979" s="202"/>
      <c r="Q4979" s="203">
        <f t="shared" si="276"/>
        <v>0</v>
      </c>
      <c r="R4979" s="203">
        <f t="shared" si="277"/>
        <v>0</v>
      </c>
      <c r="S4979" s="213">
        <f>IF(M4979="nvt",0,IF(O4979&gt;0,VLOOKUP(M4979,'3-Productie normen'!A:K,VLOOKUP(O4979,'3-Productie normen'!$B$34:$C$35,2,FALSE),FALSE)))</f>
        <v>0</v>
      </c>
      <c r="T4979" s="213">
        <f t="shared" si="278"/>
        <v>0</v>
      </c>
      <c r="U4979" s="572"/>
    </row>
    <row r="4980" spans="1:21" ht="14.15" customHeight="1">
      <c r="A4980" s="231">
        <v>4980</v>
      </c>
      <c r="B4980" s="262" t="s">
        <v>99</v>
      </c>
      <c r="C4980" s="208" t="s">
        <v>4034</v>
      </c>
      <c r="D4980" s="208" t="s">
        <v>3487</v>
      </c>
      <c r="E4980" s="208" t="s">
        <v>4429</v>
      </c>
      <c r="F4980" s="208" t="s">
        <v>176</v>
      </c>
      <c r="G4980" s="208" t="s">
        <v>377</v>
      </c>
      <c r="H4980" s="208" t="s">
        <v>4470</v>
      </c>
      <c r="I4980" s="200" t="s">
        <v>143</v>
      </c>
      <c r="J4980" s="208" t="s">
        <v>255</v>
      </c>
      <c r="K4980" s="208" t="s">
        <v>566</v>
      </c>
      <c r="L4980" s="208" t="s">
        <v>180</v>
      </c>
      <c r="M4980" s="208" t="s">
        <v>143</v>
      </c>
      <c r="N4980" s="201">
        <v>10.873800000000001</v>
      </c>
      <c r="O4980" s="202"/>
      <c r="P4980" s="202"/>
      <c r="Q4980" s="203">
        <f t="shared" si="276"/>
        <v>0</v>
      </c>
      <c r="R4980" s="203">
        <f t="shared" si="277"/>
        <v>0</v>
      </c>
      <c r="S4980" s="213">
        <f>IF(M4980="nvt",0,IF(O4980&gt;0,VLOOKUP(M4980,'3-Productie normen'!A:K,VLOOKUP(O4980,'3-Productie normen'!$B$34:$C$35,2,FALSE),FALSE)))</f>
        <v>0</v>
      </c>
      <c r="T4980" s="213">
        <f t="shared" si="278"/>
        <v>0</v>
      </c>
      <c r="U4980" s="572"/>
    </row>
    <row r="4981" spans="1:21" ht="14.15" customHeight="1">
      <c r="A4981" s="231">
        <v>4981</v>
      </c>
      <c r="B4981" s="262" t="s">
        <v>99</v>
      </c>
      <c r="C4981" s="208" t="s">
        <v>4034</v>
      </c>
      <c r="D4981" s="208" t="s">
        <v>3487</v>
      </c>
      <c r="E4981" s="208" t="s">
        <v>4429</v>
      </c>
      <c r="F4981" s="208" t="s">
        <v>176</v>
      </c>
      <c r="G4981" s="208" t="s">
        <v>377</v>
      </c>
      <c r="H4981" s="208" t="s">
        <v>4471</v>
      </c>
      <c r="I4981" s="200" t="s">
        <v>143</v>
      </c>
      <c r="J4981" s="208" t="s">
        <v>179</v>
      </c>
      <c r="K4981" s="208" t="s">
        <v>265</v>
      </c>
      <c r="L4981" s="208" t="s">
        <v>180</v>
      </c>
      <c r="M4981" s="208" t="s">
        <v>143</v>
      </c>
      <c r="N4981" s="201">
        <v>4.2750000000000004</v>
      </c>
      <c r="O4981" s="202"/>
      <c r="P4981" s="202"/>
      <c r="Q4981" s="203">
        <f t="shared" si="276"/>
        <v>0</v>
      </c>
      <c r="R4981" s="203">
        <f t="shared" si="277"/>
        <v>0</v>
      </c>
      <c r="S4981" s="213">
        <f>IF(M4981="nvt",0,IF(O4981&gt;0,VLOOKUP(M4981,'3-Productie normen'!A:K,VLOOKUP(O4981,'3-Productie normen'!$B$34:$C$35,2,FALSE),FALSE)))</f>
        <v>0</v>
      </c>
      <c r="T4981" s="213">
        <f t="shared" si="278"/>
        <v>0</v>
      </c>
      <c r="U4981" s="572"/>
    </row>
    <row r="4982" spans="1:21" ht="14.15" customHeight="1">
      <c r="A4982" s="231">
        <v>4982</v>
      </c>
      <c r="B4982" s="262" t="s">
        <v>99</v>
      </c>
      <c r="C4982" s="208" t="s">
        <v>4034</v>
      </c>
      <c r="D4982" s="208" t="s">
        <v>3487</v>
      </c>
      <c r="E4982" s="208" t="s">
        <v>4429</v>
      </c>
      <c r="F4982" s="208" t="s">
        <v>176</v>
      </c>
      <c r="G4982" s="208" t="s">
        <v>377</v>
      </c>
      <c r="H4982" s="208" t="s">
        <v>4472</v>
      </c>
      <c r="I4982" s="200" t="s">
        <v>123</v>
      </c>
      <c r="J4982" s="208" t="s">
        <v>179</v>
      </c>
      <c r="K4982" s="208" t="s">
        <v>179</v>
      </c>
      <c r="L4982" s="208" t="s">
        <v>180</v>
      </c>
      <c r="M4982" s="199" t="s">
        <v>122</v>
      </c>
      <c r="N4982" s="201">
        <v>23.4377</v>
      </c>
      <c r="O4982" s="202" t="s">
        <v>81</v>
      </c>
      <c r="P4982" s="202"/>
      <c r="Q4982" s="203">
        <f t="shared" si="276"/>
        <v>0</v>
      </c>
      <c r="R4982" s="203">
        <f t="shared" si="277"/>
        <v>0</v>
      </c>
      <c r="S4982" s="213">
        <f>IF(M4982="nvt",0,IF(O4982&gt;0,VLOOKUP(M4982,'3-Productie normen'!A:K,VLOOKUP(O4982,'3-Productie normen'!$B$34:$C$35,2,FALSE),FALSE)))</f>
        <v>0</v>
      </c>
      <c r="T4982" s="213">
        <f t="shared" si="278"/>
        <v>0</v>
      </c>
      <c r="U4982" s="572"/>
    </row>
    <row r="4983" spans="1:21" ht="14.15" customHeight="1">
      <c r="A4983" s="231">
        <v>4983</v>
      </c>
      <c r="B4983" s="262" t="s">
        <v>99</v>
      </c>
      <c r="C4983" s="208" t="s">
        <v>4034</v>
      </c>
      <c r="D4983" s="208" t="s">
        <v>3487</v>
      </c>
      <c r="E4983" s="208" t="s">
        <v>4429</v>
      </c>
      <c r="F4983" s="208" t="s">
        <v>176</v>
      </c>
      <c r="G4983" s="208" t="s">
        <v>377</v>
      </c>
      <c r="H4983" s="208" t="s">
        <v>4473</v>
      </c>
      <c r="I4983" s="200" t="s">
        <v>123</v>
      </c>
      <c r="J4983" s="208" t="s">
        <v>179</v>
      </c>
      <c r="K4983" s="208" t="s">
        <v>179</v>
      </c>
      <c r="L4983" s="208" t="s">
        <v>1478</v>
      </c>
      <c r="M4983" s="199" t="s">
        <v>122</v>
      </c>
      <c r="N4983" s="201">
        <v>23.956599999999998</v>
      </c>
      <c r="O4983" s="202" t="s">
        <v>81</v>
      </c>
      <c r="P4983" s="202"/>
      <c r="Q4983" s="203">
        <f t="shared" si="276"/>
        <v>0</v>
      </c>
      <c r="R4983" s="203">
        <f t="shared" si="277"/>
        <v>0</v>
      </c>
      <c r="S4983" s="213">
        <f>IF(M4983="nvt",0,IF(O4983&gt;0,VLOOKUP(M4983,'3-Productie normen'!A:K,VLOOKUP(O4983,'3-Productie normen'!$B$34:$C$35,2,FALSE),FALSE)))</f>
        <v>0</v>
      </c>
      <c r="T4983" s="213">
        <f t="shared" si="278"/>
        <v>0</v>
      </c>
      <c r="U4983" s="572"/>
    </row>
    <row r="4984" spans="1:21" ht="14.15" customHeight="1">
      <c r="A4984" s="231">
        <v>4984</v>
      </c>
      <c r="B4984" s="262" t="s">
        <v>99</v>
      </c>
      <c r="C4984" s="208" t="s">
        <v>4034</v>
      </c>
      <c r="D4984" s="208" t="s">
        <v>3487</v>
      </c>
      <c r="E4984" s="208" t="s">
        <v>4429</v>
      </c>
      <c r="F4984" s="208" t="s">
        <v>176</v>
      </c>
      <c r="G4984" s="208" t="s">
        <v>377</v>
      </c>
      <c r="H4984" s="208" t="s">
        <v>4474</v>
      </c>
      <c r="I4984" s="200" t="s">
        <v>123</v>
      </c>
      <c r="J4984" s="208" t="s">
        <v>179</v>
      </c>
      <c r="K4984" s="208" t="s">
        <v>179</v>
      </c>
      <c r="L4984" s="208" t="s">
        <v>1478</v>
      </c>
      <c r="M4984" s="199" t="s">
        <v>122</v>
      </c>
      <c r="N4984" s="201">
        <v>12.517200000000001</v>
      </c>
      <c r="O4984" s="202" t="s">
        <v>81</v>
      </c>
      <c r="P4984" s="202"/>
      <c r="Q4984" s="203">
        <f t="shared" si="276"/>
        <v>0</v>
      </c>
      <c r="R4984" s="203">
        <f t="shared" si="277"/>
        <v>0</v>
      </c>
      <c r="S4984" s="213">
        <f>IF(M4984="nvt",0,IF(O4984&gt;0,VLOOKUP(M4984,'3-Productie normen'!A:K,VLOOKUP(O4984,'3-Productie normen'!$B$34:$C$35,2,FALSE),FALSE)))</f>
        <v>0</v>
      </c>
      <c r="T4984" s="213">
        <f t="shared" si="278"/>
        <v>0</v>
      </c>
      <c r="U4984" s="572"/>
    </row>
    <row r="4985" spans="1:21" ht="14.15" customHeight="1">
      <c r="A4985" s="232">
        <v>4985</v>
      </c>
      <c r="B4985" s="262" t="s">
        <v>99</v>
      </c>
      <c r="C4985" s="208" t="s">
        <v>4034</v>
      </c>
      <c r="D4985" s="208" t="s">
        <v>3487</v>
      </c>
      <c r="E4985" s="208" t="s">
        <v>4429</v>
      </c>
      <c r="F4985" s="208" t="s">
        <v>176</v>
      </c>
      <c r="G4985" s="208" t="s">
        <v>377</v>
      </c>
      <c r="H4985" s="208" t="s">
        <v>4475</v>
      </c>
      <c r="I4985" s="200" t="s">
        <v>123</v>
      </c>
      <c r="J4985" s="208" t="s">
        <v>179</v>
      </c>
      <c r="K4985" s="208" t="s">
        <v>179</v>
      </c>
      <c r="L4985" s="208" t="s">
        <v>1478</v>
      </c>
      <c r="M4985" s="199" t="s">
        <v>122</v>
      </c>
      <c r="N4985" s="201">
        <v>30.603000000000002</v>
      </c>
      <c r="O4985" s="202" t="s">
        <v>81</v>
      </c>
      <c r="P4985" s="202"/>
      <c r="Q4985" s="203">
        <f t="shared" si="276"/>
        <v>0</v>
      </c>
      <c r="R4985" s="203">
        <f t="shared" si="277"/>
        <v>0</v>
      </c>
      <c r="S4985" s="213">
        <f>IF(M4985="nvt",0,IF(O4985&gt;0,VLOOKUP(M4985,'3-Productie normen'!A:K,VLOOKUP(O4985,'3-Productie normen'!$B$34:$C$35,2,FALSE),FALSE)))</f>
        <v>0</v>
      </c>
      <c r="T4985" s="213">
        <f t="shared" si="278"/>
        <v>0</v>
      </c>
      <c r="U4985" s="572"/>
    </row>
    <row r="4986" spans="1:21" ht="14.15" customHeight="1">
      <c r="A4986" s="231">
        <v>4986</v>
      </c>
      <c r="B4986" s="262" t="s">
        <v>99</v>
      </c>
      <c r="C4986" s="208" t="s">
        <v>4034</v>
      </c>
      <c r="D4986" s="208" t="s">
        <v>3487</v>
      </c>
      <c r="E4986" s="208" t="s">
        <v>4429</v>
      </c>
      <c r="F4986" s="208" t="s">
        <v>176</v>
      </c>
      <c r="G4986" s="208" t="s">
        <v>377</v>
      </c>
      <c r="H4986" s="208" t="s">
        <v>4476</v>
      </c>
      <c r="I4986" s="200" t="s">
        <v>123</v>
      </c>
      <c r="J4986" s="208" t="s">
        <v>179</v>
      </c>
      <c r="K4986" s="208" t="s">
        <v>179</v>
      </c>
      <c r="L4986" s="208" t="s">
        <v>1478</v>
      </c>
      <c r="M4986" s="199" t="s">
        <v>122</v>
      </c>
      <c r="N4986" s="201">
        <v>23.743200000000002</v>
      </c>
      <c r="O4986" s="202" t="s">
        <v>81</v>
      </c>
      <c r="P4986" s="202"/>
      <c r="Q4986" s="203">
        <f t="shared" ref="Q4986:Q5049" si="279">IF(O4986="nvt",0,IF(O4986&gt;0,S4986*N4986,0))</f>
        <v>0</v>
      </c>
      <c r="R4986" s="203">
        <f t="shared" ref="R4986:R5049" si="280">IF(P4986&gt;0,T4986*N4986,0)</f>
        <v>0</v>
      </c>
      <c r="S4986" s="213">
        <f>IF(M4986="nvt",0,IF(O4986&gt;0,VLOOKUP(M4986,'3-Productie normen'!A:K,VLOOKUP(O4986,'3-Productie normen'!$B$34:$C$35,2,FALSE),FALSE)))</f>
        <v>0</v>
      </c>
      <c r="T4986" s="213">
        <f t="shared" ref="T4986:T5049" si="281">IF(P4986&gt;0,S4986*$T$8,0)</f>
        <v>0</v>
      </c>
      <c r="U4986" s="572"/>
    </row>
    <row r="4987" spans="1:21" ht="14.15" customHeight="1">
      <c r="A4987" s="231">
        <v>4987</v>
      </c>
      <c r="B4987" s="262" t="s">
        <v>99</v>
      </c>
      <c r="C4987" s="208" t="s">
        <v>4034</v>
      </c>
      <c r="D4987" s="208" t="s">
        <v>3487</v>
      </c>
      <c r="E4987" s="208" t="s">
        <v>4429</v>
      </c>
      <c r="F4987" s="208" t="s">
        <v>176</v>
      </c>
      <c r="G4987" s="208" t="s">
        <v>377</v>
      </c>
      <c r="H4987" s="208" t="s">
        <v>4477</v>
      </c>
      <c r="I4987" s="200" t="s">
        <v>123</v>
      </c>
      <c r="J4987" s="208" t="s">
        <v>179</v>
      </c>
      <c r="K4987" s="208" t="s">
        <v>179</v>
      </c>
      <c r="L4987" s="208" t="s">
        <v>1478</v>
      </c>
      <c r="M4987" s="199" t="s">
        <v>122</v>
      </c>
      <c r="N4987" s="201">
        <v>19.542400000000001</v>
      </c>
      <c r="O4987" s="202" t="s">
        <v>81</v>
      </c>
      <c r="P4987" s="202"/>
      <c r="Q4987" s="203">
        <f t="shared" si="279"/>
        <v>0</v>
      </c>
      <c r="R4987" s="203">
        <f t="shared" si="280"/>
        <v>0</v>
      </c>
      <c r="S4987" s="213">
        <f>IF(M4987="nvt",0,IF(O4987&gt;0,VLOOKUP(M4987,'3-Productie normen'!A:K,VLOOKUP(O4987,'3-Productie normen'!$B$34:$C$35,2,FALSE),FALSE)))</f>
        <v>0</v>
      </c>
      <c r="T4987" s="213">
        <f t="shared" si="281"/>
        <v>0</v>
      </c>
      <c r="U4987" s="572"/>
    </row>
    <row r="4988" spans="1:21" ht="14.15" customHeight="1">
      <c r="A4988" s="231">
        <v>4988</v>
      </c>
      <c r="B4988" s="262" t="s">
        <v>99</v>
      </c>
      <c r="C4988" s="208" t="s">
        <v>4034</v>
      </c>
      <c r="D4988" s="208" t="s">
        <v>3487</v>
      </c>
      <c r="E4988" s="208" t="s">
        <v>4429</v>
      </c>
      <c r="F4988" s="208" t="s">
        <v>176</v>
      </c>
      <c r="G4988" s="208" t="s">
        <v>377</v>
      </c>
      <c r="H4988" s="208" t="s">
        <v>4478</v>
      </c>
      <c r="I4988" s="200" t="s">
        <v>123</v>
      </c>
      <c r="J4988" s="208" t="s">
        <v>179</v>
      </c>
      <c r="K4988" s="208" t="s">
        <v>179</v>
      </c>
      <c r="L4988" s="208" t="s">
        <v>1478</v>
      </c>
      <c r="M4988" s="199" t="s">
        <v>122</v>
      </c>
      <c r="N4988" s="201">
        <v>22.224499999999999</v>
      </c>
      <c r="O4988" s="202" t="s">
        <v>81</v>
      </c>
      <c r="P4988" s="202"/>
      <c r="Q4988" s="203">
        <f t="shared" si="279"/>
        <v>0</v>
      </c>
      <c r="R4988" s="203">
        <f t="shared" si="280"/>
        <v>0</v>
      </c>
      <c r="S4988" s="213">
        <f>IF(M4988="nvt",0,IF(O4988&gt;0,VLOOKUP(M4988,'3-Productie normen'!A:K,VLOOKUP(O4988,'3-Productie normen'!$B$34:$C$35,2,FALSE),FALSE)))</f>
        <v>0</v>
      </c>
      <c r="T4988" s="213">
        <f t="shared" si="281"/>
        <v>0</v>
      </c>
      <c r="U4988" s="572"/>
    </row>
    <row r="4989" spans="1:21" ht="14.15" customHeight="1">
      <c r="A4989" s="231">
        <v>4989</v>
      </c>
      <c r="B4989" s="262" t="s">
        <v>99</v>
      </c>
      <c r="C4989" s="208" t="s">
        <v>4034</v>
      </c>
      <c r="D4989" s="208" t="s">
        <v>3487</v>
      </c>
      <c r="E4989" s="208" t="s">
        <v>4429</v>
      </c>
      <c r="F4989" s="208" t="s">
        <v>176</v>
      </c>
      <c r="G4989" s="208" t="s">
        <v>377</v>
      </c>
      <c r="H4989" s="208" t="s">
        <v>4479</v>
      </c>
      <c r="I4989" s="200" t="s">
        <v>123</v>
      </c>
      <c r="J4989" s="208" t="s">
        <v>179</v>
      </c>
      <c r="K4989" s="208" t="s">
        <v>179</v>
      </c>
      <c r="L4989" s="208" t="s">
        <v>1478</v>
      </c>
      <c r="M4989" s="199" t="s">
        <v>122</v>
      </c>
      <c r="N4989" s="201">
        <v>22.092399999999998</v>
      </c>
      <c r="O4989" s="202" t="s">
        <v>81</v>
      </c>
      <c r="P4989" s="202"/>
      <c r="Q4989" s="203">
        <f t="shared" si="279"/>
        <v>0</v>
      </c>
      <c r="R4989" s="203">
        <f t="shared" si="280"/>
        <v>0</v>
      </c>
      <c r="S4989" s="213">
        <f>IF(M4989="nvt",0,IF(O4989&gt;0,VLOOKUP(M4989,'3-Productie normen'!A:K,VLOOKUP(O4989,'3-Productie normen'!$B$34:$C$35,2,FALSE),FALSE)))</f>
        <v>0</v>
      </c>
      <c r="T4989" s="213">
        <f t="shared" si="281"/>
        <v>0</v>
      </c>
      <c r="U4989" s="572"/>
    </row>
    <row r="4990" spans="1:21" ht="14.15" customHeight="1">
      <c r="A4990" s="231">
        <v>4990</v>
      </c>
      <c r="B4990" s="262" t="s">
        <v>99</v>
      </c>
      <c r="C4990" s="208" t="s">
        <v>4034</v>
      </c>
      <c r="D4990" s="208" t="s">
        <v>3487</v>
      </c>
      <c r="E4990" s="208" t="s">
        <v>4429</v>
      </c>
      <c r="F4990" s="208" t="s">
        <v>176</v>
      </c>
      <c r="G4990" s="208" t="s">
        <v>377</v>
      </c>
      <c r="H4990" s="208" t="s">
        <v>4480</v>
      </c>
      <c r="I4990" s="200" t="s">
        <v>123</v>
      </c>
      <c r="J4990" s="208" t="s">
        <v>179</v>
      </c>
      <c r="K4990" s="208" t="s">
        <v>179</v>
      </c>
      <c r="L4990" s="208" t="s">
        <v>1478</v>
      </c>
      <c r="M4990" s="199" t="s">
        <v>122</v>
      </c>
      <c r="N4990" s="201">
        <v>19.039899999999999</v>
      </c>
      <c r="O4990" s="202" t="s">
        <v>81</v>
      </c>
      <c r="P4990" s="202"/>
      <c r="Q4990" s="203">
        <f t="shared" si="279"/>
        <v>0</v>
      </c>
      <c r="R4990" s="203">
        <f t="shared" si="280"/>
        <v>0</v>
      </c>
      <c r="S4990" s="213">
        <f>IF(M4990="nvt",0,IF(O4990&gt;0,VLOOKUP(M4990,'3-Productie normen'!A:K,VLOOKUP(O4990,'3-Productie normen'!$B$34:$C$35,2,FALSE),FALSE)))</f>
        <v>0</v>
      </c>
      <c r="T4990" s="213">
        <f t="shared" si="281"/>
        <v>0</v>
      </c>
      <c r="U4990" s="572"/>
    </row>
    <row r="4991" spans="1:21" ht="14.15" customHeight="1">
      <c r="A4991" s="231">
        <v>4991</v>
      </c>
      <c r="B4991" s="262" t="s">
        <v>99</v>
      </c>
      <c r="C4991" s="208" t="s">
        <v>4034</v>
      </c>
      <c r="D4991" s="208" t="s">
        <v>3487</v>
      </c>
      <c r="E4991" s="208" t="s">
        <v>4429</v>
      </c>
      <c r="F4991" s="208" t="s">
        <v>176</v>
      </c>
      <c r="G4991" s="208" t="s">
        <v>377</v>
      </c>
      <c r="H4991" s="208" t="s">
        <v>1605</v>
      </c>
      <c r="I4991" s="200" t="s">
        <v>130</v>
      </c>
      <c r="J4991" s="208" t="s">
        <v>209</v>
      </c>
      <c r="K4991" s="208" t="s">
        <v>215</v>
      </c>
      <c r="L4991" s="208" t="s">
        <v>180</v>
      </c>
      <c r="M4991" s="208" t="s">
        <v>134</v>
      </c>
      <c r="N4991" s="201">
        <v>5.9497</v>
      </c>
      <c r="O4991" s="202" t="s">
        <v>81</v>
      </c>
      <c r="P4991" s="202"/>
      <c r="Q4991" s="203">
        <f t="shared" si="279"/>
        <v>0</v>
      </c>
      <c r="R4991" s="203">
        <f t="shared" si="280"/>
        <v>0</v>
      </c>
      <c r="S4991" s="213">
        <f>IF(M4991="nvt",0,IF(O4991&gt;0,VLOOKUP(M4991,'3-Productie normen'!A:K,VLOOKUP(O4991,'3-Productie normen'!$B$34:$C$35,2,FALSE),FALSE)))</f>
        <v>0</v>
      </c>
      <c r="T4991" s="213">
        <f t="shared" si="281"/>
        <v>0</v>
      </c>
      <c r="U4991" s="572"/>
    </row>
    <row r="4992" spans="1:21" ht="14.15" customHeight="1">
      <c r="A4992" s="231">
        <v>4992</v>
      </c>
      <c r="B4992" s="262" t="s">
        <v>99</v>
      </c>
      <c r="C4992" s="208" t="s">
        <v>4034</v>
      </c>
      <c r="D4992" s="208" t="s">
        <v>3487</v>
      </c>
      <c r="E4992" s="208" t="s">
        <v>4429</v>
      </c>
      <c r="F4992" s="208" t="s">
        <v>176</v>
      </c>
      <c r="G4992" s="208" t="s">
        <v>177</v>
      </c>
      <c r="H4992" s="208" t="s">
        <v>4481</v>
      </c>
      <c r="I4992" s="200" t="s">
        <v>125</v>
      </c>
      <c r="J4992" s="208" t="s">
        <v>222</v>
      </c>
      <c r="K4992" s="208" t="s">
        <v>279</v>
      </c>
      <c r="L4992" s="208" t="s">
        <v>180</v>
      </c>
      <c r="M4992" s="199" t="s">
        <v>129</v>
      </c>
      <c r="N4992" s="201">
        <v>27.047499999999999</v>
      </c>
      <c r="O4992" s="202" t="s">
        <v>81</v>
      </c>
      <c r="P4992" s="202"/>
      <c r="Q4992" s="203">
        <f t="shared" si="279"/>
        <v>0</v>
      </c>
      <c r="R4992" s="203">
        <f t="shared" si="280"/>
        <v>0</v>
      </c>
      <c r="S4992" s="213">
        <f>IF(M4992="nvt",0,IF(O4992&gt;0,VLOOKUP(M4992,'3-Productie normen'!A:K,VLOOKUP(O4992,'3-Productie normen'!$B$34:$C$35,2,FALSE),FALSE)))</f>
        <v>0</v>
      </c>
      <c r="T4992" s="213">
        <f t="shared" si="281"/>
        <v>0</v>
      </c>
      <c r="U4992" s="572"/>
    </row>
    <row r="4993" spans="1:21" ht="14.15" customHeight="1">
      <c r="A4993" s="232">
        <v>4993</v>
      </c>
      <c r="B4993" s="262" t="s">
        <v>99</v>
      </c>
      <c r="C4993" s="208" t="s">
        <v>4034</v>
      </c>
      <c r="D4993" s="208" t="s">
        <v>3487</v>
      </c>
      <c r="E4993" s="208" t="s">
        <v>4429</v>
      </c>
      <c r="F4993" s="208" t="s">
        <v>176</v>
      </c>
      <c r="G4993" s="208" t="s">
        <v>177</v>
      </c>
      <c r="H4993" s="208" t="s">
        <v>4482</v>
      </c>
      <c r="I4993" s="200" t="s">
        <v>123</v>
      </c>
      <c r="J4993" s="208" t="s">
        <v>179</v>
      </c>
      <c r="K4993" s="208" t="s">
        <v>179</v>
      </c>
      <c r="L4993" s="208" t="s">
        <v>1478</v>
      </c>
      <c r="M4993" s="199" t="s">
        <v>122</v>
      </c>
      <c r="N4993" s="201">
        <v>10.0486</v>
      </c>
      <c r="O4993" s="202" t="s">
        <v>81</v>
      </c>
      <c r="P4993" s="202"/>
      <c r="Q4993" s="203">
        <f t="shared" si="279"/>
        <v>0</v>
      </c>
      <c r="R4993" s="203">
        <f t="shared" si="280"/>
        <v>0</v>
      </c>
      <c r="S4993" s="213">
        <f>IF(M4993="nvt",0,IF(O4993&gt;0,VLOOKUP(M4993,'3-Productie normen'!A:K,VLOOKUP(O4993,'3-Productie normen'!$B$34:$C$35,2,FALSE),FALSE)))</f>
        <v>0</v>
      </c>
      <c r="T4993" s="213">
        <f t="shared" si="281"/>
        <v>0</v>
      </c>
      <c r="U4993" s="572"/>
    </row>
    <row r="4994" spans="1:21" ht="14.15" customHeight="1">
      <c r="A4994" s="231">
        <v>4994</v>
      </c>
      <c r="B4994" s="262" t="s">
        <v>99</v>
      </c>
      <c r="C4994" s="208" t="s">
        <v>4034</v>
      </c>
      <c r="D4994" s="208" t="s">
        <v>3487</v>
      </c>
      <c r="E4994" s="208" t="s">
        <v>4429</v>
      </c>
      <c r="F4994" s="208" t="s">
        <v>176</v>
      </c>
      <c r="G4994" s="208" t="s">
        <v>177</v>
      </c>
      <c r="H4994" s="208" t="s">
        <v>4483</v>
      </c>
      <c r="I4994" s="200" t="s">
        <v>133</v>
      </c>
      <c r="J4994" s="208" t="s">
        <v>222</v>
      </c>
      <c r="K4994" s="208" t="s">
        <v>223</v>
      </c>
      <c r="L4994" s="208" t="s">
        <v>387</v>
      </c>
      <c r="M4994" s="208" t="s">
        <v>138</v>
      </c>
      <c r="N4994" s="201">
        <v>5.45</v>
      </c>
      <c r="O4994" s="202" t="s">
        <v>81</v>
      </c>
      <c r="P4994" s="202"/>
      <c r="Q4994" s="203">
        <f t="shared" si="279"/>
        <v>0</v>
      </c>
      <c r="R4994" s="203">
        <f t="shared" si="280"/>
        <v>0</v>
      </c>
      <c r="S4994" s="213">
        <f>IF(M4994="nvt",0,IF(O4994&gt;0,VLOOKUP(M4994,'3-Productie normen'!A:K,VLOOKUP(O4994,'3-Productie normen'!$B$34:$C$35,2,FALSE),FALSE)))</f>
        <v>0</v>
      </c>
      <c r="T4994" s="213">
        <f t="shared" si="281"/>
        <v>0</v>
      </c>
      <c r="U4994" s="572"/>
    </row>
    <row r="4995" spans="1:21" ht="14.15" customHeight="1">
      <c r="A4995" s="231">
        <v>4995</v>
      </c>
      <c r="B4995" s="262" t="s">
        <v>99</v>
      </c>
      <c r="C4995" s="208" t="s">
        <v>4034</v>
      </c>
      <c r="D4995" s="208" t="s">
        <v>3487</v>
      </c>
      <c r="E4995" s="208" t="s">
        <v>4429</v>
      </c>
      <c r="F4995" s="208" t="s">
        <v>176</v>
      </c>
      <c r="G4995" s="208" t="s">
        <v>177</v>
      </c>
      <c r="H4995" s="208" t="s">
        <v>4484</v>
      </c>
      <c r="I4995" s="200" t="s">
        <v>133</v>
      </c>
      <c r="J4995" s="208" t="s">
        <v>222</v>
      </c>
      <c r="K4995" s="208" t="s">
        <v>223</v>
      </c>
      <c r="L4995" s="208" t="s">
        <v>387</v>
      </c>
      <c r="M4995" s="208" t="s">
        <v>138</v>
      </c>
      <c r="N4995" s="201">
        <v>5.3819000000000008</v>
      </c>
      <c r="O4995" s="202" t="s">
        <v>81</v>
      </c>
      <c r="P4995" s="202"/>
      <c r="Q4995" s="203">
        <f t="shared" si="279"/>
        <v>0</v>
      </c>
      <c r="R4995" s="203">
        <f t="shared" si="280"/>
        <v>0</v>
      </c>
      <c r="S4995" s="213">
        <f>IF(M4995="nvt",0,IF(O4995&gt;0,VLOOKUP(M4995,'3-Productie normen'!A:K,VLOOKUP(O4995,'3-Productie normen'!$B$34:$C$35,2,FALSE),FALSE)))</f>
        <v>0</v>
      </c>
      <c r="T4995" s="213">
        <f t="shared" si="281"/>
        <v>0</v>
      </c>
      <c r="U4995" s="572"/>
    </row>
    <row r="4996" spans="1:21" ht="14.15" customHeight="1">
      <c r="A4996" s="231">
        <v>4996</v>
      </c>
      <c r="B4996" s="262" t="s">
        <v>99</v>
      </c>
      <c r="C4996" s="208" t="s">
        <v>4034</v>
      </c>
      <c r="D4996" s="208" t="s">
        <v>3487</v>
      </c>
      <c r="E4996" s="208" t="s">
        <v>4429</v>
      </c>
      <c r="F4996" s="208" t="s">
        <v>176</v>
      </c>
      <c r="G4996" s="208" t="s">
        <v>177</v>
      </c>
      <c r="H4996" s="208" t="s">
        <v>4485</v>
      </c>
      <c r="I4996" s="200" t="s">
        <v>133</v>
      </c>
      <c r="J4996" s="208" t="s">
        <v>222</v>
      </c>
      <c r="K4996" s="208" t="s">
        <v>223</v>
      </c>
      <c r="L4996" s="208" t="s">
        <v>387</v>
      </c>
      <c r="M4996" s="208" t="s">
        <v>138</v>
      </c>
      <c r="N4996" s="201">
        <v>1.3768</v>
      </c>
      <c r="O4996" s="202" t="s">
        <v>81</v>
      </c>
      <c r="P4996" s="202"/>
      <c r="Q4996" s="203">
        <f t="shared" si="279"/>
        <v>0</v>
      </c>
      <c r="R4996" s="203">
        <f t="shared" si="280"/>
        <v>0</v>
      </c>
      <c r="S4996" s="213">
        <f>IF(M4996="nvt",0,IF(O4996&gt;0,VLOOKUP(M4996,'3-Productie normen'!A:K,VLOOKUP(O4996,'3-Productie normen'!$B$34:$C$35,2,FALSE),FALSE)))</f>
        <v>0</v>
      </c>
      <c r="T4996" s="213">
        <f t="shared" si="281"/>
        <v>0</v>
      </c>
      <c r="U4996" s="572"/>
    </row>
    <row r="4997" spans="1:21" ht="14.15" customHeight="1">
      <c r="A4997" s="231">
        <v>4997</v>
      </c>
      <c r="B4997" s="262" t="s">
        <v>99</v>
      </c>
      <c r="C4997" s="208" t="s">
        <v>4034</v>
      </c>
      <c r="D4997" s="208" t="s">
        <v>3487</v>
      </c>
      <c r="E4997" s="208" t="s">
        <v>4429</v>
      </c>
      <c r="F4997" s="208" t="s">
        <v>176</v>
      </c>
      <c r="G4997" s="208" t="s">
        <v>177</v>
      </c>
      <c r="H4997" s="208" t="s">
        <v>4486</v>
      </c>
      <c r="I4997" s="200" t="s">
        <v>133</v>
      </c>
      <c r="J4997" s="208" t="s">
        <v>222</v>
      </c>
      <c r="K4997" s="208" t="s">
        <v>223</v>
      </c>
      <c r="L4997" s="208" t="s">
        <v>387</v>
      </c>
      <c r="M4997" s="208" t="s">
        <v>138</v>
      </c>
      <c r="N4997" s="201">
        <v>1.3768</v>
      </c>
      <c r="O4997" s="202" t="s">
        <v>81</v>
      </c>
      <c r="P4997" s="202"/>
      <c r="Q4997" s="203">
        <f t="shared" si="279"/>
        <v>0</v>
      </c>
      <c r="R4997" s="203">
        <f t="shared" si="280"/>
        <v>0</v>
      </c>
      <c r="S4997" s="213">
        <f>IF(M4997="nvt",0,IF(O4997&gt;0,VLOOKUP(M4997,'3-Productie normen'!A:K,VLOOKUP(O4997,'3-Productie normen'!$B$34:$C$35,2,FALSE),FALSE)))</f>
        <v>0</v>
      </c>
      <c r="T4997" s="213">
        <f t="shared" si="281"/>
        <v>0</v>
      </c>
      <c r="U4997" s="572"/>
    </row>
    <row r="4998" spans="1:21" ht="14.15" customHeight="1">
      <c r="A4998" s="231">
        <v>4998</v>
      </c>
      <c r="B4998" s="262" t="s">
        <v>99</v>
      </c>
      <c r="C4998" s="208" t="s">
        <v>4034</v>
      </c>
      <c r="D4998" s="208" t="s">
        <v>3487</v>
      </c>
      <c r="E4998" s="208" t="s">
        <v>4429</v>
      </c>
      <c r="F4998" s="208" t="s">
        <v>176</v>
      </c>
      <c r="G4998" s="208" t="s">
        <v>177</v>
      </c>
      <c r="H4998" s="208" t="s">
        <v>4487</v>
      </c>
      <c r="I4998" s="200" t="s">
        <v>133</v>
      </c>
      <c r="J4998" s="208" t="s">
        <v>222</v>
      </c>
      <c r="K4998" s="208" t="s">
        <v>223</v>
      </c>
      <c r="L4998" s="208" t="s">
        <v>387</v>
      </c>
      <c r="M4998" s="208" t="s">
        <v>138</v>
      </c>
      <c r="N4998" s="201">
        <v>1.3768</v>
      </c>
      <c r="O4998" s="202" t="s">
        <v>81</v>
      </c>
      <c r="P4998" s="202"/>
      <c r="Q4998" s="203">
        <f t="shared" si="279"/>
        <v>0</v>
      </c>
      <c r="R4998" s="203">
        <f t="shared" si="280"/>
        <v>0</v>
      </c>
      <c r="S4998" s="213">
        <f>IF(M4998="nvt",0,IF(O4998&gt;0,VLOOKUP(M4998,'3-Productie normen'!A:K,VLOOKUP(O4998,'3-Productie normen'!$B$34:$C$35,2,FALSE),FALSE)))</f>
        <v>0</v>
      </c>
      <c r="T4998" s="213">
        <f t="shared" si="281"/>
        <v>0</v>
      </c>
      <c r="U4998" s="572"/>
    </row>
    <row r="4999" spans="1:21" ht="14.15" customHeight="1">
      <c r="A4999" s="231">
        <v>4999</v>
      </c>
      <c r="B4999" s="262" t="s">
        <v>99</v>
      </c>
      <c r="C4999" s="208" t="s">
        <v>4034</v>
      </c>
      <c r="D4999" s="208" t="s">
        <v>3487</v>
      </c>
      <c r="E4999" s="208" t="s">
        <v>4429</v>
      </c>
      <c r="F4999" s="208" t="s">
        <v>176</v>
      </c>
      <c r="G4999" s="208" t="s">
        <v>177</v>
      </c>
      <c r="H4999" s="208" t="s">
        <v>4488</v>
      </c>
      <c r="I4999" s="200" t="s">
        <v>133</v>
      </c>
      <c r="J4999" s="208" t="s">
        <v>222</v>
      </c>
      <c r="K4999" s="208" t="s">
        <v>223</v>
      </c>
      <c r="L4999" s="208" t="s">
        <v>387</v>
      </c>
      <c r="M4999" s="208" t="s">
        <v>138</v>
      </c>
      <c r="N4999" s="201">
        <v>1.3411999999999999</v>
      </c>
      <c r="O4999" s="202" t="s">
        <v>81</v>
      </c>
      <c r="P4999" s="202"/>
      <c r="Q4999" s="203">
        <f t="shared" si="279"/>
        <v>0</v>
      </c>
      <c r="R4999" s="203">
        <f t="shared" si="280"/>
        <v>0</v>
      </c>
      <c r="S4999" s="213">
        <f>IF(M4999="nvt",0,IF(O4999&gt;0,VLOOKUP(M4999,'3-Productie normen'!A:K,VLOOKUP(O4999,'3-Productie normen'!$B$34:$C$35,2,FALSE),FALSE)))</f>
        <v>0</v>
      </c>
      <c r="T4999" s="213">
        <f t="shared" si="281"/>
        <v>0</v>
      </c>
      <c r="U4999" s="572"/>
    </row>
    <row r="5000" spans="1:21" ht="14.15" customHeight="1">
      <c r="A5000" s="231">
        <v>5000</v>
      </c>
      <c r="B5000" s="262" t="s">
        <v>99</v>
      </c>
      <c r="C5000" s="208" t="s">
        <v>4034</v>
      </c>
      <c r="D5000" s="208" t="s">
        <v>3487</v>
      </c>
      <c r="E5000" s="208" t="s">
        <v>4429</v>
      </c>
      <c r="F5000" s="208" t="s">
        <v>176</v>
      </c>
      <c r="G5000" s="208" t="s">
        <v>177</v>
      </c>
      <c r="H5000" s="208" t="s">
        <v>4489</v>
      </c>
      <c r="I5000" s="200" t="s">
        <v>143</v>
      </c>
      <c r="J5000" s="208" t="s">
        <v>255</v>
      </c>
      <c r="K5000" s="208" t="s">
        <v>256</v>
      </c>
      <c r="L5000" s="208" t="s">
        <v>1478</v>
      </c>
      <c r="M5000" s="208" t="s">
        <v>143</v>
      </c>
      <c r="N5000" s="201">
        <v>2.2911999999999999</v>
      </c>
      <c r="O5000" s="202"/>
      <c r="P5000" s="202"/>
      <c r="Q5000" s="203">
        <f t="shared" si="279"/>
        <v>0</v>
      </c>
      <c r="R5000" s="203">
        <f t="shared" si="280"/>
        <v>0</v>
      </c>
      <c r="S5000" s="213">
        <f>IF(M5000="nvt",0,IF(O5000&gt;0,VLOOKUP(M5000,'3-Productie normen'!A:K,VLOOKUP(O5000,'3-Productie normen'!$B$34:$C$35,2,FALSE),FALSE)))</f>
        <v>0</v>
      </c>
      <c r="T5000" s="213">
        <f t="shared" si="281"/>
        <v>0</v>
      </c>
      <c r="U5000" s="572"/>
    </row>
    <row r="5001" spans="1:21" ht="14.15" customHeight="1">
      <c r="A5001" s="232">
        <v>5001</v>
      </c>
      <c r="B5001" s="262" t="s">
        <v>99</v>
      </c>
      <c r="C5001" s="208" t="s">
        <v>4034</v>
      </c>
      <c r="D5001" s="208" t="s">
        <v>3487</v>
      </c>
      <c r="E5001" s="208" t="s">
        <v>4429</v>
      </c>
      <c r="F5001" s="208" t="s">
        <v>176</v>
      </c>
      <c r="G5001" s="208" t="s">
        <v>177</v>
      </c>
      <c r="H5001" s="208" t="s">
        <v>4490</v>
      </c>
      <c r="I5001" s="200" t="s">
        <v>125</v>
      </c>
      <c r="J5001" s="208" t="s">
        <v>222</v>
      </c>
      <c r="K5001" s="208" t="s">
        <v>279</v>
      </c>
      <c r="L5001" s="208" t="s">
        <v>180</v>
      </c>
      <c r="M5001" s="199" t="s">
        <v>129</v>
      </c>
      <c r="N5001" s="201">
        <v>12.3878</v>
      </c>
      <c r="O5001" s="202" t="s">
        <v>81</v>
      </c>
      <c r="P5001" s="202"/>
      <c r="Q5001" s="203">
        <f t="shared" si="279"/>
        <v>0</v>
      </c>
      <c r="R5001" s="203">
        <f t="shared" si="280"/>
        <v>0</v>
      </c>
      <c r="S5001" s="213">
        <f>IF(M5001="nvt",0,IF(O5001&gt;0,VLOOKUP(M5001,'3-Productie normen'!A:K,VLOOKUP(O5001,'3-Productie normen'!$B$34:$C$35,2,FALSE),FALSE)))</f>
        <v>0</v>
      </c>
      <c r="T5001" s="213">
        <f t="shared" si="281"/>
        <v>0</v>
      </c>
      <c r="U5001" s="572"/>
    </row>
    <row r="5002" spans="1:21" ht="14.15" customHeight="1">
      <c r="A5002" s="231">
        <v>5002</v>
      </c>
      <c r="B5002" s="262" t="s">
        <v>99</v>
      </c>
      <c r="C5002" s="208" t="s">
        <v>4034</v>
      </c>
      <c r="D5002" s="208" t="s">
        <v>3487</v>
      </c>
      <c r="E5002" s="208" t="s">
        <v>4429</v>
      </c>
      <c r="F5002" s="208" t="s">
        <v>176</v>
      </c>
      <c r="G5002" s="208" t="s">
        <v>177</v>
      </c>
      <c r="H5002" s="208" t="s">
        <v>4491</v>
      </c>
      <c r="I5002" s="200" t="s">
        <v>123</v>
      </c>
      <c r="J5002" s="208" t="s">
        <v>179</v>
      </c>
      <c r="K5002" s="208" t="s">
        <v>1240</v>
      </c>
      <c r="L5002" s="208" t="s">
        <v>180</v>
      </c>
      <c r="M5002" s="199" t="s">
        <v>122</v>
      </c>
      <c r="N5002" s="201">
        <v>6.2037000000000004</v>
      </c>
      <c r="O5002" s="202" t="s">
        <v>81</v>
      </c>
      <c r="P5002" s="202"/>
      <c r="Q5002" s="203">
        <f t="shared" si="279"/>
        <v>0</v>
      </c>
      <c r="R5002" s="203">
        <f t="shared" si="280"/>
        <v>0</v>
      </c>
      <c r="S5002" s="213">
        <f>IF(M5002="nvt",0,IF(O5002&gt;0,VLOOKUP(M5002,'3-Productie normen'!A:K,VLOOKUP(O5002,'3-Productie normen'!$B$34:$C$35,2,FALSE),FALSE)))</f>
        <v>0</v>
      </c>
      <c r="T5002" s="213">
        <f t="shared" si="281"/>
        <v>0</v>
      </c>
      <c r="U5002" s="572"/>
    </row>
    <row r="5003" spans="1:21" ht="14.15" customHeight="1">
      <c r="A5003" s="231">
        <v>5003</v>
      </c>
      <c r="B5003" s="262" t="s">
        <v>99</v>
      </c>
      <c r="C5003" s="208" t="s">
        <v>4034</v>
      </c>
      <c r="D5003" s="208" t="s">
        <v>3487</v>
      </c>
      <c r="E5003" s="208" t="s">
        <v>4429</v>
      </c>
      <c r="F5003" s="208" t="s">
        <v>176</v>
      </c>
      <c r="G5003" s="208" t="s">
        <v>177</v>
      </c>
      <c r="H5003" s="208" t="s">
        <v>4492</v>
      </c>
      <c r="I5003" s="200" t="s">
        <v>123</v>
      </c>
      <c r="J5003" s="208" t="s">
        <v>179</v>
      </c>
      <c r="K5003" s="208" t="s">
        <v>1240</v>
      </c>
      <c r="L5003" s="208" t="s">
        <v>180</v>
      </c>
      <c r="M5003" s="199" t="s">
        <v>122</v>
      </c>
      <c r="N5003" s="201">
        <v>9.4161999999999999</v>
      </c>
      <c r="O5003" s="202" t="s">
        <v>81</v>
      </c>
      <c r="P5003" s="202"/>
      <c r="Q5003" s="203">
        <f t="shared" si="279"/>
        <v>0</v>
      </c>
      <c r="R5003" s="203">
        <f t="shared" si="280"/>
        <v>0</v>
      </c>
      <c r="S5003" s="213">
        <f>IF(M5003="nvt",0,IF(O5003&gt;0,VLOOKUP(M5003,'3-Productie normen'!A:K,VLOOKUP(O5003,'3-Productie normen'!$B$34:$C$35,2,FALSE),FALSE)))</f>
        <v>0</v>
      </c>
      <c r="T5003" s="213">
        <f t="shared" si="281"/>
        <v>0</v>
      </c>
      <c r="U5003" s="572"/>
    </row>
    <row r="5004" spans="1:21" ht="14.15" customHeight="1">
      <c r="A5004" s="231">
        <v>5004</v>
      </c>
      <c r="B5004" s="262" t="s">
        <v>99</v>
      </c>
      <c r="C5004" s="208" t="s">
        <v>4034</v>
      </c>
      <c r="D5004" s="208" t="s">
        <v>3487</v>
      </c>
      <c r="E5004" s="208" t="s">
        <v>4429</v>
      </c>
      <c r="F5004" s="208" t="s">
        <v>176</v>
      </c>
      <c r="G5004" s="208" t="s">
        <v>177</v>
      </c>
      <c r="H5004" s="208" t="s">
        <v>4493</v>
      </c>
      <c r="I5004" s="200" t="s">
        <v>143</v>
      </c>
      <c r="J5004" s="208" t="s">
        <v>790</v>
      </c>
      <c r="K5004" s="208" t="s">
        <v>793</v>
      </c>
      <c r="L5004" s="208" t="s">
        <v>180</v>
      </c>
      <c r="M5004" s="208" t="s">
        <v>143</v>
      </c>
      <c r="N5004" s="201">
        <v>6.4763000000000002</v>
      </c>
      <c r="O5004" s="202"/>
      <c r="P5004" s="202"/>
      <c r="Q5004" s="203">
        <f t="shared" si="279"/>
        <v>0</v>
      </c>
      <c r="R5004" s="203">
        <f t="shared" si="280"/>
        <v>0</v>
      </c>
      <c r="S5004" s="213">
        <f>IF(M5004="nvt",0,IF(O5004&gt;0,VLOOKUP(M5004,'3-Productie normen'!A:K,VLOOKUP(O5004,'3-Productie normen'!$B$34:$C$35,2,FALSE),FALSE)))</f>
        <v>0</v>
      </c>
      <c r="T5004" s="213">
        <f t="shared" si="281"/>
        <v>0</v>
      </c>
      <c r="U5004" s="572"/>
    </row>
    <row r="5005" spans="1:21" ht="14.15" customHeight="1">
      <c r="A5005" s="231">
        <v>5005</v>
      </c>
      <c r="B5005" s="262" t="s">
        <v>99</v>
      </c>
      <c r="C5005" s="208" t="s">
        <v>4034</v>
      </c>
      <c r="D5005" s="208" t="s">
        <v>3487</v>
      </c>
      <c r="E5005" s="208" t="s">
        <v>4429</v>
      </c>
      <c r="F5005" s="208" t="s">
        <v>176</v>
      </c>
      <c r="G5005" s="208" t="s">
        <v>177</v>
      </c>
      <c r="H5005" s="208" t="s">
        <v>4494</v>
      </c>
      <c r="I5005" s="200" t="s">
        <v>125</v>
      </c>
      <c r="J5005" s="208" t="s">
        <v>222</v>
      </c>
      <c r="K5005" s="208" t="s">
        <v>279</v>
      </c>
      <c r="L5005" s="208" t="s">
        <v>180</v>
      </c>
      <c r="M5005" s="199" t="s">
        <v>129</v>
      </c>
      <c r="N5005" s="201">
        <v>23.145</v>
      </c>
      <c r="O5005" s="202" t="s">
        <v>81</v>
      </c>
      <c r="P5005" s="202"/>
      <c r="Q5005" s="203">
        <f t="shared" si="279"/>
        <v>0</v>
      </c>
      <c r="R5005" s="203">
        <f t="shared" si="280"/>
        <v>0</v>
      </c>
      <c r="S5005" s="213">
        <f>IF(M5005="nvt",0,IF(O5005&gt;0,VLOOKUP(M5005,'3-Productie normen'!A:K,VLOOKUP(O5005,'3-Productie normen'!$B$34:$C$35,2,FALSE),FALSE)))</f>
        <v>0</v>
      </c>
      <c r="T5005" s="213">
        <f t="shared" si="281"/>
        <v>0</v>
      </c>
      <c r="U5005" s="572"/>
    </row>
    <row r="5006" spans="1:21" ht="14.15" customHeight="1">
      <c r="A5006" s="231">
        <v>5006</v>
      </c>
      <c r="B5006" s="262" t="s">
        <v>99</v>
      </c>
      <c r="C5006" s="208" t="s">
        <v>4034</v>
      </c>
      <c r="D5006" s="208" t="s">
        <v>3487</v>
      </c>
      <c r="E5006" s="208" t="s">
        <v>4429</v>
      </c>
      <c r="F5006" s="208" t="s">
        <v>176</v>
      </c>
      <c r="G5006" s="208" t="s">
        <v>177</v>
      </c>
      <c r="H5006" s="208" t="s">
        <v>4495</v>
      </c>
      <c r="I5006" s="200" t="s">
        <v>125</v>
      </c>
      <c r="J5006" s="208" t="s">
        <v>222</v>
      </c>
      <c r="K5006" s="208" t="s">
        <v>279</v>
      </c>
      <c r="L5006" s="208" t="s">
        <v>180</v>
      </c>
      <c r="M5006" s="199" t="s">
        <v>129</v>
      </c>
      <c r="N5006" s="201">
        <v>22.514800000000001</v>
      </c>
      <c r="O5006" s="202" t="s">
        <v>81</v>
      </c>
      <c r="P5006" s="202"/>
      <c r="Q5006" s="203">
        <f t="shared" si="279"/>
        <v>0</v>
      </c>
      <c r="R5006" s="203">
        <f t="shared" si="280"/>
        <v>0</v>
      </c>
      <c r="S5006" s="213">
        <f>IF(M5006="nvt",0,IF(O5006&gt;0,VLOOKUP(M5006,'3-Productie normen'!A:K,VLOOKUP(O5006,'3-Productie normen'!$B$34:$C$35,2,FALSE),FALSE)))</f>
        <v>0</v>
      </c>
      <c r="T5006" s="213">
        <f t="shared" si="281"/>
        <v>0</v>
      </c>
      <c r="U5006" s="572"/>
    </row>
    <row r="5007" spans="1:21" ht="14.15" customHeight="1">
      <c r="A5007" s="231">
        <v>5007</v>
      </c>
      <c r="B5007" s="262" t="s">
        <v>99</v>
      </c>
      <c r="C5007" s="208" t="s">
        <v>4034</v>
      </c>
      <c r="D5007" s="208" t="s">
        <v>3487</v>
      </c>
      <c r="E5007" s="208" t="s">
        <v>4429</v>
      </c>
      <c r="F5007" s="208" t="s">
        <v>176</v>
      </c>
      <c r="G5007" s="208" t="s">
        <v>177</v>
      </c>
      <c r="H5007" s="208" t="s">
        <v>4496</v>
      </c>
      <c r="I5007" s="200" t="s">
        <v>125</v>
      </c>
      <c r="J5007" s="208" t="s">
        <v>222</v>
      </c>
      <c r="K5007" s="208" t="s">
        <v>279</v>
      </c>
      <c r="L5007" s="208" t="s">
        <v>180</v>
      </c>
      <c r="M5007" s="199" t="s">
        <v>129</v>
      </c>
      <c r="N5007" s="201">
        <v>46.863</v>
      </c>
      <c r="O5007" s="202" t="s">
        <v>81</v>
      </c>
      <c r="P5007" s="202"/>
      <c r="Q5007" s="203">
        <f t="shared" si="279"/>
        <v>0</v>
      </c>
      <c r="R5007" s="203">
        <f t="shared" si="280"/>
        <v>0</v>
      </c>
      <c r="S5007" s="213">
        <f>IF(M5007="nvt",0,IF(O5007&gt;0,VLOOKUP(M5007,'3-Productie normen'!A:K,VLOOKUP(O5007,'3-Productie normen'!$B$34:$C$35,2,FALSE),FALSE)))</f>
        <v>0</v>
      </c>
      <c r="T5007" s="213">
        <f t="shared" si="281"/>
        <v>0</v>
      </c>
      <c r="U5007" s="572"/>
    </row>
    <row r="5008" spans="1:21" ht="14.15" customHeight="1">
      <c r="A5008" s="231">
        <v>5008</v>
      </c>
      <c r="B5008" s="262" t="s">
        <v>99</v>
      </c>
      <c r="C5008" s="208" t="s">
        <v>4034</v>
      </c>
      <c r="D5008" s="208" t="s">
        <v>3487</v>
      </c>
      <c r="E5008" s="208" t="s">
        <v>4429</v>
      </c>
      <c r="F5008" s="208" t="s">
        <v>176</v>
      </c>
      <c r="G5008" s="208" t="s">
        <v>177</v>
      </c>
      <c r="H5008" s="208" t="s">
        <v>4497</v>
      </c>
      <c r="I5008" s="200" t="s">
        <v>127</v>
      </c>
      <c r="J5008" s="208" t="s">
        <v>790</v>
      </c>
      <c r="K5008" s="208" t="s">
        <v>790</v>
      </c>
      <c r="L5008" s="208" t="s">
        <v>180</v>
      </c>
      <c r="M5008" s="208" t="s">
        <v>128</v>
      </c>
      <c r="N5008" s="201">
        <v>50.946800000000003</v>
      </c>
      <c r="O5008" s="202">
        <v>255</v>
      </c>
      <c r="P5008" s="202"/>
      <c r="Q5008" s="203">
        <f t="shared" si="279"/>
        <v>0</v>
      </c>
      <c r="R5008" s="203">
        <f t="shared" si="280"/>
        <v>0</v>
      </c>
      <c r="S5008" s="213">
        <f>IF(M5008="nvt",0,IF(O5008&gt;0,VLOOKUP(M5008,'3-Productie normen'!A:K,VLOOKUP(O5008,'3-Productie normen'!$B$34:$C$35,2,FALSE),FALSE)))</f>
        <v>0</v>
      </c>
      <c r="T5008" s="213">
        <f t="shared" si="281"/>
        <v>0</v>
      </c>
      <c r="U5008" s="572"/>
    </row>
    <row r="5009" spans="1:21" ht="14.15" customHeight="1">
      <c r="A5009" s="232">
        <v>5009</v>
      </c>
      <c r="B5009" s="262" t="s">
        <v>99</v>
      </c>
      <c r="C5009" s="208" t="s">
        <v>4034</v>
      </c>
      <c r="D5009" s="208" t="s">
        <v>3487</v>
      </c>
      <c r="E5009" s="208" t="s">
        <v>4429</v>
      </c>
      <c r="F5009" s="208" t="s">
        <v>176</v>
      </c>
      <c r="G5009" s="208" t="s">
        <v>177</v>
      </c>
      <c r="H5009" s="208" t="s">
        <v>4498</v>
      </c>
      <c r="I5009" s="200" t="s">
        <v>127</v>
      </c>
      <c r="J5009" s="208" t="s">
        <v>790</v>
      </c>
      <c r="K5009" s="208" t="s">
        <v>790</v>
      </c>
      <c r="L5009" s="208" t="s">
        <v>180</v>
      </c>
      <c r="M5009" s="208" t="s">
        <v>128</v>
      </c>
      <c r="N5009" s="201">
        <v>57.503700000000002</v>
      </c>
      <c r="O5009" s="202">
        <v>255</v>
      </c>
      <c r="P5009" s="202"/>
      <c r="Q5009" s="203">
        <f t="shared" si="279"/>
        <v>0</v>
      </c>
      <c r="R5009" s="203">
        <f t="shared" si="280"/>
        <v>0</v>
      </c>
      <c r="S5009" s="213">
        <f>IF(M5009="nvt",0,IF(O5009&gt;0,VLOOKUP(M5009,'3-Productie normen'!A:K,VLOOKUP(O5009,'3-Productie normen'!$B$34:$C$35,2,FALSE),FALSE)))</f>
        <v>0</v>
      </c>
      <c r="T5009" s="213">
        <f t="shared" si="281"/>
        <v>0</v>
      </c>
      <c r="U5009" s="572"/>
    </row>
    <row r="5010" spans="1:21" ht="14.15" customHeight="1">
      <c r="A5010" s="231">
        <v>5010</v>
      </c>
      <c r="B5010" s="262" t="s">
        <v>99</v>
      </c>
      <c r="C5010" s="208" t="s">
        <v>4034</v>
      </c>
      <c r="D5010" s="208" t="s">
        <v>3487</v>
      </c>
      <c r="E5010" s="208" t="s">
        <v>4429</v>
      </c>
      <c r="F5010" s="208" t="s">
        <v>176</v>
      </c>
      <c r="G5010" s="208" t="s">
        <v>177</v>
      </c>
      <c r="H5010" s="208" t="s">
        <v>4499</v>
      </c>
      <c r="I5010" s="200" t="s">
        <v>127</v>
      </c>
      <c r="J5010" s="208" t="s">
        <v>790</v>
      </c>
      <c r="K5010" s="208" t="s">
        <v>790</v>
      </c>
      <c r="L5010" s="208" t="s">
        <v>180</v>
      </c>
      <c r="M5010" s="208" t="s">
        <v>128</v>
      </c>
      <c r="N5010" s="201">
        <v>64.790599999999998</v>
      </c>
      <c r="O5010" s="202">
        <v>255</v>
      </c>
      <c r="P5010" s="202"/>
      <c r="Q5010" s="203">
        <f t="shared" si="279"/>
        <v>0</v>
      </c>
      <c r="R5010" s="203">
        <f t="shared" si="280"/>
        <v>0</v>
      </c>
      <c r="S5010" s="213">
        <f>IF(M5010="nvt",0,IF(O5010&gt;0,VLOOKUP(M5010,'3-Productie normen'!A:K,VLOOKUP(O5010,'3-Productie normen'!$B$34:$C$35,2,FALSE),FALSE)))</f>
        <v>0</v>
      </c>
      <c r="T5010" s="213">
        <f t="shared" si="281"/>
        <v>0</v>
      </c>
      <c r="U5010" s="572"/>
    </row>
    <row r="5011" spans="1:21" ht="14.15" customHeight="1">
      <c r="A5011" s="231">
        <v>5011</v>
      </c>
      <c r="B5011" s="262" t="s">
        <v>99</v>
      </c>
      <c r="C5011" s="208" t="s">
        <v>4034</v>
      </c>
      <c r="D5011" s="208" t="s">
        <v>3487</v>
      </c>
      <c r="E5011" s="208" t="s">
        <v>4429</v>
      </c>
      <c r="F5011" s="208" t="s">
        <v>176</v>
      </c>
      <c r="G5011" s="208" t="s">
        <v>177</v>
      </c>
      <c r="H5011" s="208" t="s">
        <v>4500</v>
      </c>
      <c r="I5011" s="200" t="s">
        <v>127</v>
      </c>
      <c r="J5011" s="208" t="s">
        <v>790</v>
      </c>
      <c r="K5011" s="208" t="s">
        <v>790</v>
      </c>
      <c r="L5011" s="208" t="s">
        <v>180</v>
      </c>
      <c r="M5011" s="208" t="s">
        <v>128</v>
      </c>
      <c r="N5011" s="201">
        <v>19.0044</v>
      </c>
      <c r="O5011" s="202">
        <v>255</v>
      </c>
      <c r="P5011" s="202"/>
      <c r="Q5011" s="203">
        <f t="shared" si="279"/>
        <v>0</v>
      </c>
      <c r="R5011" s="203">
        <f t="shared" si="280"/>
        <v>0</v>
      </c>
      <c r="S5011" s="213">
        <f>IF(M5011="nvt",0,IF(O5011&gt;0,VLOOKUP(M5011,'3-Productie normen'!A:K,VLOOKUP(O5011,'3-Productie normen'!$B$34:$C$35,2,FALSE),FALSE)))</f>
        <v>0</v>
      </c>
      <c r="T5011" s="213">
        <f t="shared" si="281"/>
        <v>0</v>
      </c>
      <c r="U5011" s="572"/>
    </row>
    <row r="5012" spans="1:21" ht="14.15" customHeight="1">
      <c r="A5012" s="231">
        <v>5012</v>
      </c>
      <c r="B5012" s="262" t="s">
        <v>99</v>
      </c>
      <c r="C5012" s="208" t="s">
        <v>4034</v>
      </c>
      <c r="D5012" s="208" t="s">
        <v>3487</v>
      </c>
      <c r="E5012" s="208" t="s">
        <v>4429</v>
      </c>
      <c r="F5012" s="208" t="s">
        <v>176</v>
      </c>
      <c r="G5012" s="208" t="s">
        <v>177</v>
      </c>
      <c r="H5012" s="208" t="s">
        <v>4501</v>
      </c>
      <c r="I5012" s="200" t="s">
        <v>127</v>
      </c>
      <c r="J5012" s="208" t="s">
        <v>790</v>
      </c>
      <c r="K5012" s="208" t="s">
        <v>790</v>
      </c>
      <c r="L5012" s="208" t="s">
        <v>180</v>
      </c>
      <c r="M5012" s="208" t="s">
        <v>128</v>
      </c>
      <c r="N5012" s="201">
        <v>19</v>
      </c>
      <c r="O5012" s="202">
        <v>255</v>
      </c>
      <c r="P5012" s="202"/>
      <c r="Q5012" s="203">
        <f t="shared" si="279"/>
        <v>0</v>
      </c>
      <c r="R5012" s="203">
        <f t="shared" si="280"/>
        <v>0</v>
      </c>
      <c r="S5012" s="213">
        <f>IF(M5012="nvt",0,IF(O5012&gt;0,VLOOKUP(M5012,'3-Productie normen'!A:K,VLOOKUP(O5012,'3-Productie normen'!$B$34:$C$35,2,FALSE),FALSE)))</f>
        <v>0</v>
      </c>
      <c r="T5012" s="213">
        <f t="shared" si="281"/>
        <v>0</v>
      </c>
      <c r="U5012" s="572"/>
    </row>
    <row r="5013" spans="1:21" ht="14.15" customHeight="1">
      <c r="A5013" s="231">
        <v>5013</v>
      </c>
      <c r="B5013" s="262" t="s">
        <v>99</v>
      </c>
      <c r="C5013" s="208" t="s">
        <v>4034</v>
      </c>
      <c r="D5013" s="208" t="s">
        <v>3487</v>
      </c>
      <c r="E5013" s="208" t="s">
        <v>4429</v>
      </c>
      <c r="F5013" s="208" t="s">
        <v>176</v>
      </c>
      <c r="G5013" s="208" t="s">
        <v>177</v>
      </c>
      <c r="H5013" s="208" t="s">
        <v>4502</v>
      </c>
      <c r="I5013" s="200" t="s">
        <v>143</v>
      </c>
      <c r="J5013" s="208" t="s">
        <v>790</v>
      </c>
      <c r="K5013" s="208" t="s">
        <v>790</v>
      </c>
      <c r="L5013" s="208" t="s">
        <v>180</v>
      </c>
      <c r="M5013" s="208" t="s">
        <v>143</v>
      </c>
      <c r="N5013" s="201">
        <v>54.553100000000001</v>
      </c>
      <c r="O5013" s="202"/>
      <c r="P5013" s="202"/>
      <c r="Q5013" s="203">
        <f t="shared" si="279"/>
        <v>0</v>
      </c>
      <c r="R5013" s="203">
        <f t="shared" si="280"/>
        <v>0</v>
      </c>
      <c r="S5013" s="213">
        <f>IF(M5013="nvt",0,IF(O5013&gt;0,VLOOKUP(M5013,'3-Productie normen'!A:K,VLOOKUP(O5013,'3-Productie normen'!$B$34:$C$35,2,FALSE),FALSE)))</f>
        <v>0</v>
      </c>
      <c r="T5013" s="213">
        <f t="shared" si="281"/>
        <v>0</v>
      </c>
      <c r="U5013" s="572"/>
    </row>
    <row r="5014" spans="1:21" ht="14.15" customHeight="1">
      <c r="A5014" s="231">
        <v>5014</v>
      </c>
      <c r="B5014" s="262" t="s">
        <v>99</v>
      </c>
      <c r="C5014" s="208" t="s">
        <v>4034</v>
      </c>
      <c r="D5014" s="208" t="s">
        <v>3487</v>
      </c>
      <c r="E5014" s="208" t="s">
        <v>4429</v>
      </c>
      <c r="F5014" s="208" t="s">
        <v>176</v>
      </c>
      <c r="G5014" s="208" t="s">
        <v>177</v>
      </c>
      <c r="H5014" s="208" t="s">
        <v>4503</v>
      </c>
      <c r="I5014" s="200" t="s">
        <v>127</v>
      </c>
      <c r="J5014" s="208" t="s">
        <v>255</v>
      </c>
      <c r="K5014" s="208" t="s">
        <v>256</v>
      </c>
      <c r="L5014" s="208" t="s">
        <v>180</v>
      </c>
      <c r="M5014" s="208" t="s">
        <v>128</v>
      </c>
      <c r="N5014" s="201">
        <v>13.7569</v>
      </c>
      <c r="O5014" s="202">
        <v>255</v>
      </c>
      <c r="P5014" s="202"/>
      <c r="Q5014" s="203">
        <f t="shared" si="279"/>
        <v>0</v>
      </c>
      <c r="R5014" s="203">
        <f t="shared" si="280"/>
        <v>0</v>
      </c>
      <c r="S5014" s="213">
        <f>IF(M5014="nvt",0,IF(O5014&gt;0,VLOOKUP(M5014,'3-Productie normen'!A:K,VLOOKUP(O5014,'3-Productie normen'!$B$34:$C$35,2,FALSE),FALSE)))</f>
        <v>0</v>
      </c>
      <c r="T5014" s="213">
        <f t="shared" si="281"/>
        <v>0</v>
      </c>
      <c r="U5014" s="572"/>
    </row>
    <row r="5015" spans="1:21" ht="14.15" customHeight="1">
      <c r="A5015" s="231">
        <v>5015</v>
      </c>
      <c r="B5015" s="262" t="s">
        <v>99</v>
      </c>
      <c r="C5015" s="208" t="s">
        <v>4034</v>
      </c>
      <c r="D5015" s="208" t="s">
        <v>3487</v>
      </c>
      <c r="E5015" s="208" t="s">
        <v>4429</v>
      </c>
      <c r="F5015" s="208" t="s">
        <v>176</v>
      </c>
      <c r="G5015" s="208" t="s">
        <v>177</v>
      </c>
      <c r="H5015" s="208" t="s">
        <v>4504</v>
      </c>
      <c r="I5015" s="200" t="s">
        <v>127</v>
      </c>
      <c r="J5015" s="208" t="s">
        <v>790</v>
      </c>
      <c r="K5015" s="208" t="s">
        <v>793</v>
      </c>
      <c r="L5015" s="208" t="s">
        <v>180</v>
      </c>
      <c r="M5015" s="208" t="s">
        <v>128</v>
      </c>
      <c r="N5015" s="201">
        <v>12.468800000000002</v>
      </c>
      <c r="O5015" s="202">
        <v>255</v>
      </c>
      <c r="P5015" s="202"/>
      <c r="Q5015" s="203">
        <f t="shared" si="279"/>
        <v>0</v>
      </c>
      <c r="R5015" s="203">
        <f t="shared" si="280"/>
        <v>0</v>
      </c>
      <c r="S5015" s="213">
        <f>IF(M5015="nvt",0,IF(O5015&gt;0,VLOOKUP(M5015,'3-Productie normen'!A:K,VLOOKUP(O5015,'3-Productie normen'!$B$34:$C$35,2,FALSE),FALSE)))</f>
        <v>0</v>
      </c>
      <c r="T5015" s="213">
        <f t="shared" si="281"/>
        <v>0</v>
      </c>
      <c r="U5015" s="572"/>
    </row>
    <row r="5016" spans="1:21" ht="14.15" customHeight="1">
      <c r="A5016" s="231">
        <v>5016</v>
      </c>
      <c r="B5016" s="262" t="s">
        <v>99</v>
      </c>
      <c r="C5016" s="208" t="s">
        <v>4034</v>
      </c>
      <c r="D5016" s="208" t="s">
        <v>3487</v>
      </c>
      <c r="E5016" s="208" t="s">
        <v>4429</v>
      </c>
      <c r="F5016" s="208" t="s">
        <v>176</v>
      </c>
      <c r="G5016" s="208" t="s">
        <v>177</v>
      </c>
      <c r="H5016" s="208" t="s">
        <v>4505</v>
      </c>
      <c r="I5016" s="200" t="s">
        <v>127</v>
      </c>
      <c r="J5016" s="208" t="s">
        <v>790</v>
      </c>
      <c r="K5016" s="208" t="s">
        <v>790</v>
      </c>
      <c r="L5016" s="208" t="s">
        <v>180</v>
      </c>
      <c r="M5016" s="208" t="s">
        <v>128</v>
      </c>
      <c r="N5016" s="201">
        <v>39.531300000000002</v>
      </c>
      <c r="O5016" s="202">
        <v>255</v>
      </c>
      <c r="P5016" s="202"/>
      <c r="Q5016" s="203">
        <f t="shared" si="279"/>
        <v>0</v>
      </c>
      <c r="R5016" s="203">
        <f t="shared" si="280"/>
        <v>0</v>
      </c>
      <c r="S5016" s="213">
        <f>IF(M5016="nvt",0,IF(O5016&gt;0,VLOOKUP(M5016,'3-Productie normen'!A:K,VLOOKUP(O5016,'3-Productie normen'!$B$34:$C$35,2,FALSE),FALSE)))</f>
        <v>0</v>
      </c>
      <c r="T5016" s="213">
        <f t="shared" si="281"/>
        <v>0</v>
      </c>
      <c r="U5016" s="572"/>
    </row>
    <row r="5017" spans="1:21" ht="14.15" customHeight="1">
      <c r="A5017" s="232">
        <v>5017</v>
      </c>
      <c r="B5017" s="262" t="s">
        <v>99</v>
      </c>
      <c r="C5017" s="208" t="s">
        <v>4034</v>
      </c>
      <c r="D5017" s="208" t="s">
        <v>3487</v>
      </c>
      <c r="E5017" s="208" t="s">
        <v>4429</v>
      </c>
      <c r="F5017" s="208" t="s">
        <v>176</v>
      </c>
      <c r="G5017" s="208" t="s">
        <v>177</v>
      </c>
      <c r="H5017" s="208" t="s">
        <v>4506</v>
      </c>
      <c r="I5017" s="200" t="s">
        <v>127</v>
      </c>
      <c r="J5017" s="208" t="s">
        <v>790</v>
      </c>
      <c r="K5017" s="208" t="s">
        <v>790</v>
      </c>
      <c r="L5017" s="208" t="s">
        <v>180</v>
      </c>
      <c r="M5017" s="208" t="s">
        <v>128</v>
      </c>
      <c r="N5017" s="201">
        <v>3.7879</v>
      </c>
      <c r="O5017" s="202">
        <v>255</v>
      </c>
      <c r="P5017" s="202"/>
      <c r="Q5017" s="203">
        <f t="shared" si="279"/>
        <v>0</v>
      </c>
      <c r="R5017" s="203">
        <f t="shared" si="280"/>
        <v>0</v>
      </c>
      <c r="S5017" s="213">
        <f>IF(M5017="nvt",0,IF(O5017&gt;0,VLOOKUP(M5017,'3-Productie normen'!A:K,VLOOKUP(O5017,'3-Productie normen'!$B$34:$C$35,2,FALSE),FALSE)))</f>
        <v>0</v>
      </c>
      <c r="T5017" s="213">
        <f t="shared" si="281"/>
        <v>0</v>
      </c>
      <c r="U5017" s="572"/>
    </row>
    <row r="5018" spans="1:21" ht="14.15" customHeight="1">
      <c r="A5018" s="231">
        <v>5018</v>
      </c>
      <c r="B5018" s="262" t="s">
        <v>99</v>
      </c>
      <c r="C5018" s="208" t="s">
        <v>4034</v>
      </c>
      <c r="D5018" s="208" t="s">
        <v>3487</v>
      </c>
      <c r="E5018" s="208" t="s">
        <v>4429</v>
      </c>
      <c r="F5018" s="208" t="s">
        <v>176</v>
      </c>
      <c r="G5018" s="208" t="s">
        <v>177</v>
      </c>
      <c r="H5018" s="208" t="s">
        <v>4507</v>
      </c>
      <c r="I5018" s="200" t="s">
        <v>127</v>
      </c>
      <c r="J5018" s="208" t="s">
        <v>255</v>
      </c>
      <c r="K5018" s="208" t="s">
        <v>256</v>
      </c>
      <c r="L5018" s="208" t="s">
        <v>180</v>
      </c>
      <c r="M5018" s="208" t="s">
        <v>128</v>
      </c>
      <c r="N5018" s="201">
        <v>11.645899999999999</v>
      </c>
      <c r="O5018" s="202">
        <v>255</v>
      </c>
      <c r="P5018" s="202"/>
      <c r="Q5018" s="203">
        <f t="shared" si="279"/>
        <v>0</v>
      </c>
      <c r="R5018" s="203">
        <f t="shared" si="280"/>
        <v>0</v>
      </c>
      <c r="S5018" s="213">
        <f>IF(M5018="nvt",0,IF(O5018&gt;0,VLOOKUP(M5018,'3-Productie normen'!A:K,VLOOKUP(O5018,'3-Productie normen'!$B$34:$C$35,2,FALSE),FALSE)))</f>
        <v>0</v>
      </c>
      <c r="T5018" s="213">
        <f t="shared" si="281"/>
        <v>0</v>
      </c>
      <c r="U5018" s="572"/>
    </row>
    <row r="5019" spans="1:21" ht="14.15" customHeight="1">
      <c r="A5019" s="231">
        <v>5019</v>
      </c>
      <c r="B5019" s="262" t="s">
        <v>99</v>
      </c>
      <c r="C5019" s="208" t="s">
        <v>4034</v>
      </c>
      <c r="D5019" s="208" t="s">
        <v>3487</v>
      </c>
      <c r="E5019" s="208" t="s">
        <v>4429</v>
      </c>
      <c r="F5019" s="208" t="s">
        <v>176</v>
      </c>
      <c r="G5019" s="208" t="s">
        <v>177</v>
      </c>
      <c r="H5019" s="208" t="s">
        <v>4508</v>
      </c>
      <c r="I5019" s="200" t="s">
        <v>127</v>
      </c>
      <c r="J5019" s="208" t="s">
        <v>790</v>
      </c>
      <c r="K5019" s="208" t="s">
        <v>790</v>
      </c>
      <c r="L5019" s="208" t="s">
        <v>180</v>
      </c>
      <c r="M5019" s="208" t="s">
        <v>128</v>
      </c>
      <c r="N5019" s="201">
        <v>39.531300000000002</v>
      </c>
      <c r="O5019" s="202">
        <v>255</v>
      </c>
      <c r="P5019" s="202"/>
      <c r="Q5019" s="203">
        <f t="shared" si="279"/>
        <v>0</v>
      </c>
      <c r="R5019" s="203">
        <f t="shared" si="280"/>
        <v>0</v>
      </c>
      <c r="S5019" s="213">
        <f>IF(M5019="nvt",0,IF(O5019&gt;0,VLOOKUP(M5019,'3-Productie normen'!A:K,VLOOKUP(O5019,'3-Productie normen'!$B$34:$C$35,2,FALSE),FALSE)))</f>
        <v>0</v>
      </c>
      <c r="T5019" s="213">
        <f t="shared" si="281"/>
        <v>0</v>
      </c>
      <c r="U5019" s="572"/>
    </row>
    <row r="5020" spans="1:21" ht="14.15" customHeight="1">
      <c r="A5020" s="231">
        <v>5020</v>
      </c>
      <c r="B5020" s="262" t="s">
        <v>99</v>
      </c>
      <c r="C5020" s="208" t="s">
        <v>4034</v>
      </c>
      <c r="D5020" s="208" t="s">
        <v>3487</v>
      </c>
      <c r="E5020" s="208" t="s">
        <v>4429</v>
      </c>
      <c r="F5020" s="208" t="s">
        <v>176</v>
      </c>
      <c r="G5020" s="208" t="s">
        <v>177</v>
      </c>
      <c r="H5020" s="208" t="s">
        <v>4509</v>
      </c>
      <c r="I5020" s="200" t="s">
        <v>127</v>
      </c>
      <c r="J5020" s="208" t="s">
        <v>790</v>
      </c>
      <c r="K5020" s="208" t="s">
        <v>790</v>
      </c>
      <c r="L5020" s="208" t="s">
        <v>180</v>
      </c>
      <c r="M5020" s="208" t="s">
        <v>128</v>
      </c>
      <c r="N5020" s="201">
        <v>4.6474000000000002</v>
      </c>
      <c r="O5020" s="202">
        <v>255</v>
      </c>
      <c r="P5020" s="202"/>
      <c r="Q5020" s="203">
        <f t="shared" si="279"/>
        <v>0</v>
      </c>
      <c r="R5020" s="203">
        <f t="shared" si="280"/>
        <v>0</v>
      </c>
      <c r="S5020" s="213">
        <f>IF(M5020="nvt",0,IF(O5020&gt;0,VLOOKUP(M5020,'3-Productie normen'!A:K,VLOOKUP(O5020,'3-Productie normen'!$B$34:$C$35,2,FALSE),FALSE)))</f>
        <v>0</v>
      </c>
      <c r="T5020" s="213">
        <f t="shared" si="281"/>
        <v>0</v>
      </c>
      <c r="U5020" s="572"/>
    </row>
    <row r="5021" spans="1:21" ht="14.15" customHeight="1">
      <c r="A5021" s="231">
        <v>5021</v>
      </c>
      <c r="B5021" s="262" t="s">
        <v>99</v>
      </c>
      <c r="C5021" s="208" t="s">
        <v>4034</v>
      </c>
      <c r="D5021" s="208" t="s">
        <v>3487</v>
      </c>
      <c r="E5021" s="208" t="s">
        <v>4429</v>
      </c>
      <c r="F5021" s="208" t="s">
        <v>176</v>
      </c>
      <c r="G5021" s="208" t="s">
        <v>177</v>
      </c>
      <c r="H5021" s="208" t="s">
        <v>4510</v>
      </c>
      <c r="I5021" s="200" t="s">
        <v>127</v>
      </c>
      <c r="J5021" s="208" t="s">
        <v>379</v>
      </c>
      <c r="K5021" s="208" t="s">
        <v>640</v>
      </c>
      <c r="L5021" s="208" t="s">
        <v>180</v>
      </c>
      <c r="M5021" s="208" t="s">
        <v>128</v>
      </c>
      <c r="N5021" s="201">
        <v>10.893800000000001</v>
      </c>
      <c r="O5021" s="202">
        <v>255</v>
      </c>
      <c r="P5021" s="202"/>
      <c r="Q5021" s="203">
        <f t="shared" si="279"/>
        <v>0</v>
      </c>
      <c r="R5021" s="203">
        <f t="shared" si="280"/>
        <v>0</v>
      </c>
      <c r="S5021" s="213">
        <f>IF(M5021="nvt",0,IF(O5021&gt;0,VLOOKUP(M5021,'3-Productie normen'!A:K,VLOOKUP(O5021,'3-Productie normen'!$B$34:$C$35,2,FALSE),FALSE)))</f>
        <v>0</v>
      </c>
      <c r="T5021" s="213">
        <f t="shared" si="281"/>
        <v>0</v>
      </c>
      <c r="U5021" s="572"/>
    </row>
    <row r="5022" spans="1:21" ht="14.15" customHeight="1">
      <c r="A5022" s="231">
        <v>5022</v>
      </c>
      <c r="B5022" s="262" t="s">
        <v>99</v>
      </c>
      <c r="C5022" s="208" t="s">
        <v>4034</v>
      </c>
      <c r="D5022" s="208" t="s">
        <v>3487</v>
      </c>
      <c r="E5022" s="208" t="s">
        <v>4429</v>
      </c>
      <c r="F5022" s="208" t="s">
        <v>176</v>
      </c>
      <c r="G5022" s="208" t="s">
        <v>177</v>
      </c>
      <c r="H5022" s="208" t="s">
        <v>4511</v>
      </c>
      <c r="I5022" s="200" t="s">
        <v>127</v>
      </c>
      <c r="J5022" s="208" t="s">
        <v>790</v>
      </c>
      <c r="K5022" s="208" t="s">
        <v>790</v>
      </c>
      <c r="L5022" s="208" t="s">
        <v>180</v>
      </c>
      <c r="M5022" s="208" t="s">
        <v>128</v>
      </c>
      <c r="N5022" s="201">
        <v>20.744199999999999</v>
      </c>
      <c r="O5022" s="202">
        <v>255</v>
      </c>
      <c r="P5022" s="202"/>
      <c r="Q5022" s="203">
        <f t="shared" si="279"/>
        <v>0</v>
      </c>
      <c r="R5022" s="203">
        <f t="shared" si="280"/>
        <v>0</v>
      </c>
      <c r="S5022" s="213">
        <f>IF(M5022="nvt",0,IF(O5022&gt;0,VLOOKUP(M5022,'3-Productie normen'!A:K,VLOOKUP(O5022,'3-Productie normen'!$B$34:$C$35,2,FALSE),FALSE)))</f>
        <v>0</v>
      </c>
      <c r="T5022" s="213">
        <f t="shared" si="281"/>
        <v>0</v>
      </c>
      <c r="U5022" s="572"/>
    </row>
    <row r="5023" spans="1:21" ht="14.15" customHeight="1">
      <c r="A5023" s="231">
        <v>5023</v>
      </c>
      <c r="B5023" s="262" t="s">
        <v>99</v>
      </c>
      <c r="C5023" s="208" t="s">
        <v>4034</v>
      </c>
      <c r="D5023" s="208" t="s">
        <v>3487</v>
      </c>
      <c r="E5023" s="208" t="s">
        <v>4429</v>
      </c>
      <c r="F5023" s="208" t="s">
        <v>176</v>
      </c>
      <c r="G5023" s="208" t="s">
        <v>177</v>
      </c>
      <c r="H5023" s="208" t="s">
        <v>4512</v>
      </c>
      <c r="I5023" s="200" t="s">
        <v>127</v>
      </c>
      <c r="J5023" s="208" t="s">
        <v>790</v>
      </c>
      <c r="K5023" s="208" t="s">
        <v>790</v>
      </c>
      <c r="L5023" s="208" t="s">
        <v>180</v>
      </c>
      <c r="M5023" s="208" t="s">
        <v>128</v>
      </c>
      <c r="N5023" s="201">
        <v>56.25</v>
      </c>
      <c r="O5023" s="202">
        <v>255</v>
      </c>
      <c r="P5023" s="202"/>
      <c r="Q5023" s="203">
        <f t="shared" si="279"/>
        <v>0</v>
      </c>
      <c r="R5023" s="203">
        <f t="shared" si="280"/>
        <v>0</v>
      </c>
      <c r="S5023" s="213">
        <f>IF(M5023="nvt",0,IF(O5023&gt;0,VLOOKUP(M5023,'3-Productie normen'!A:K,VLOOKUP(O5023,'3-Productie normen'!$B$34:$C$35,2,FALSE),FALSE)))</f>
        <v>0</v>
      </c>
      <c r="T5023" s="213">
        <f t="shared" si="281"/>
        <v>0</v>
      </c>
      <c r="U5023" s="572"/>
    </row>
    <row r="5024" spans="1:21" ht="14.15" customHeight="1">
      <c r="A5024" s="231">
        <v>5024</v>
      </c>
      <c r="B5024" s="262" t="s">
        <v>99</v>
      </c>
      <c r="C5024" s="208" t="s">
        <v>4034</v>
      </c>
      <c r="D5024" s="208" t="s">
        <v>3487</v>
      </c>
      <c r="E5024" s="208" t="s">
        <v>4429</v>
      </c>
      <c r="F5024" s="208" t="s">
        <v>176</v>
      </c>
      <c r="G5024" s="208" t="s">
        <v>177</v>
      </c>
      <c r="H5024" s="208" t="s">
        <v>4513</v>
      </c>
      <c r="I5024" s="200" t="s">
        <v>127</v>
      </c>
      <c r="J5024" s="208" t="s">
        <v>255</v>
      </c>
      <c r="K5024" s="208" t="s">
        <v>566</v>
      </c>
      <c r="L5024" s="208" t="s">
        <v>180</v>
      </c>
      <c r="M5024" s="208" t="s">
        <v>128</v>
      </c>
      <c r="N5024" s="201">
        <v>25.628699999999998</v>
      </c>
      <c r="O5024" s="202">
        <v>255</v>
      </c>
      <c r="P5024" s="202"/>
      <c r="Q5024" s="203">
        <f t="shared" si="279"/>
        <v>0</v>
      </c>
      <c r="R5024" s="203">
        <f t="shared" si="280"/>
        <v>0</v>
      </c>
      <c r="S5024" s="213">
        <f>IF(M5024="nvt",0,IF(O5024&gt;0,VLOOKUP(M5024,'3-Productie normen'!A:K,VLOOKUP(O5024,'3-Productie normen'!$B$34:$C$35,2,FALSE),FALSE)))</f>
        <v>0</v>
      </c>
      <c r="T5024" s="213">
        <f t="shared" si="281"/>
        <v>0</v>
      </c>
      <c r="U5024" s="572"/>
    </row>
    <row r="5025" spans="1:21" ht="14.15" customHeight="1">
      <c r="A5025" s="232">
        <v>5025</v>
      </c>
      <c r="B5025" s="262" t="s">
        <v>99</v>
      </c>
      <c r="C5025" s="208" t="s">
        <v>4034</v>
      </c>
      <c r="D5025" s="208" t="s">
        <v>3487</v>
      </c>
      <c r="E5025" s="208" t="s">
        <v>4429</v>
      </c>
      <c r="F5025" s="208" t="s">
        <v>176</v>
      </c>
      <c r="G5025" s="208" t="s">
        <v>177</v>
      </c>
      <c r="H5025" s="208" t="s">
        <v>4514</v>
      </c>
      <c r="I5025" s="200" t="s">
        <v>127</v>
      </c>
      <c r="J5025" s="208" t="s">
        <v>790</v>
      </c>
      <c r="K5025" s="208" t="s">
        <v>790</v>
      </c>
      <c r="L5025" s="208" t="s">
        <v>180</v>
      </c>
      <c r="M5025" s="208" t="s">
        <v>128</v>
      </c>
      <c r="N5025" s="201">
        <v>56.25</v>
      </c>
      <c r="O5025" s="202">
        <v>255</v>
      </c>
      <c r="P5025" s="202"/>
      <c r="Q5025" s="203">
        <f t="shared" si="279"/>
        <v>0</v>
      </c>
      <c r="R5025" s="203">
        <f t="shared" si="280"/>
        <v>0</v>
      </c>
      <c r="S5025" s="213">
        <f>IF(M5025="nvt",0,IF(O5025&gt;0,VLOOKUP(M5025,'3-Productie normen'!A:K,VLOOKUP(O5025,'3-Productie normen'!$B$34:$C$35,2,FALSE),FALSE)))</f>
        <v>0</v>
      </c>
      <c r="T5025" s="213">
        <f t="shared" si="281"/>
        <v>0</v>
      </c>
      <c r="U5025" s="572"/>
    </row>
    <row r="5026" spans="1:21" ht="14.15" customHeight="1">
      <c r="A5026" s="231">
        <v>5026</v>
      </c>
      <c r="B5026" s="262" t="s">
        <v>99</v>
      </c>
      <c r="C5026" s="208" t="s">
        <v>4034</v>
      </c>
      <c r="D5026" s="208" t="s">
        <v>3487</v>
      </c>
      <c r="E5026" s="208" t="s">
        <v>4429</v>
      </c>
      <c r="F5026" s="208" t="s">
        <v>176</v>
      </c>
      <c r="G5026" s="208" t="s">
        <v>177</v>
      </c>
      <c r="H5026" s="208" t="s">
        <v>4515</v>
      </c>
      <c r="I5026" s="200" t="s">
        <v>127</v>
      </c>
      <c r="J5026" s="208" t="s">
        <v>790</v>
      </c>
      <c r="K5026" s="208" t="s">
        <v>790</v>
      </c>
      <c r="L5026" s="208" t="s">
        <v>180</v>
      </c>
      <c r="M5026" s="208" t="s">
        <v>128</v>
      </c>
      <c r="N5026" s="201">
        <v>137.28</v>
      </c>
      <c r="O5026" s="202">
        <v>255</v>
      </c>
      <c r="P5026" s="202"/>
      <c r="Q5026" s="203">
        <f t="shared" si="279"/>
        <v>0</v>
      </c>
      <c r="R5026" s="203">
        <f t="shared" si="280"/>
        <v>0</v>
      </c>
      <c r="S5026" s="213">
        <f>IF(M5026="nvt",0,IF(O5026&gt;0,VLOOKUP(M5026,'3-Productie normen'!A:K,VLOOKUP(O5026,'3-Productie normen'!$B$34:$C$35,2,FALSE),FALSE)))</f>
        <v>0</v>
      </c>
      <c r="T5026" s="213">
        <f t="shared" si="281"/>
        <v>0</v>
      </c>
      <c r="U5026" s="572"/>
    </row>
    <row r="5027" spans="1:21" ht="14.15" customHeight="1">
      <c r="A5027" s="231">
        <v>5027</v>
      </c>
      <c r="B5027" s="262" t="s">
        <v>99</v>
      </c>
      <c r="C5027" s="208" t="s">
        <v>4034</v>
      </c>
      <c r="D5027" s="208" t="s">
        <v>3487</v>
      </c>
      <c r="E5027" s="208" t="s">
        <v>4429</v>
      </c>
      <c r="F5027" s="208" t="s">
        <v>176</v>
      </c>
      <c r="G5027" s="208" t="s">
        <v>177</v>
      </c>
      <c r="H5027" s="208" t="s">
        <v>4516</v>
      </c>
      <c r="I5027" s="200" t="s">
        <v>127</v>
      </c>
      <c r="J5027" s="208" t="s">
        <v>790</v>
      </c>
      <c r="K5027" s="208" t="s">
        <v>790</v>
      </c>
      <c r="L5027" s="208" t="s">
        <v>180</v>
      </c>
      <c r="M5027" s="208" t="s">
        <v>128</v>
      </c>
      <c r="N5027" s="201">
        <v>55.9375</v>
      </c>
      <c r="O5027" s="202">
        <v>255</v>
      </c>
      <c r="P5027" s="202"/>
      <c r="Q5027" s="203">
        <f t="shared" si="279"/>
        <v>0</v>
      </c>
      <c r="R5027" s="203">
        <f t="shared" si="280"/>
        <v>0</v>
      </c>
      <c r="S5027" s="213">
        <f>IF(M5027="nvt",0,IF(O5027&gt;0,VLOOKUP(M5027,'3-Productie normen'!A:K,VLOOKUP(O5027,'3-Productie normen'!$B$34:$C$35,2,FALSE),FALSE)))</f>
        <v>0</v>
      </c>
      <c r="T5027" s="213">
        <f t="shared" si="281"/>
        <v>0</v>
      </c>
      <c r="U5027" s="572"/>
    </row>
    <row r="5028" spans="1:21" ht="14.15" customHeight="1">
      <c r="A5028" s="231">
        <v>5028</v>
      </c>
      <c r="B5028" s="262" t="s">
        <v>99</v>
      </c>
      <c r="C5028" s="208" t="s">
        <v>4034</v>
      </c>
      <c r="D5028" s="208" t="s">
        <v>3487</v>
      </c>
      <c r="E5028" s="208" t="s">
        <v>4429</v>
      </c>
      <c r="F5028" s="208" t="s">
        <v>176</v>
      </c>
      <c r="G5028" s="208" t="s">
        <v>177</v>
      </c>
      <c r="H5028" s="208" t="s">
        <v>4517</v>
      </c>
      <c r="I5028" s="200" t="s">
        <v>127</v>
      </c>
      <c r="J5028" s="208" t="s">
        <v>790</v>
      </c>
      <c r="K5028" s="208" t="s">
        <v>790</v>
      </c>
      <c r="L5028" s="208" t="s">
        <v>180</v>
      </c>
      <c r="M5028" s="208" t="s">
        <v>128</v>
      </c>
      <c r="N5028" s="201">
        <v>55.9375</v>
      </c>
      <c r="O5028" s="202">
        <v>255</v>
      </c>
      <c r="P5028" s="202"/>
      <c r="Q5028" s="203">
        <f t="shared" si="279"/>
        <v>0</v>
      </c>
      <c r="R5028" s="203">
        <f t="shared" si="280"/>
        <v>0</v>
      </c>
      <c r="S5028" s="213">
        <f>IF(M5028="nvt",0,IF(O5028&gt;0,VLOOKUP(M5028,'3-Productie normen'!A:K,VLOOKUP(O5028,'3-Productie normen'!$B$34:$C$35,2,FALSE),FALSE)))</f>
        <v>0</v>
      </c>
      <c r="T5028" s="213">
        <f t="shared" si="281"/>
        <v>0</v>
      </c>
      <c r="U5028" s="572"/>
    </row>
    <row r="5029" spans="1:21" ht="14.15" customHeight="1">
      <c r="A5029" s="231">
        <v>5029</v>
      </c>
      <c r="B5029" s="262" t="s">
        <v>99</v>
      </c>
      <c r="C5029" s="208" t="s">
        <v>4034</v>
      </c>
      <c r="D5029" s="208" t="s">
        <v>3487</v>
      </c>
      <c r="E5029" s="208" t="s">
        <v>4429</v>
      </c>
      <c r="F5029" s="208" t="s">
        <v>176</v>
      </c>
      <c r="G5029" s="208" t="s">
        <v>177</v>
      </c>
      <c r="H5029" s="208" t="s">
        <v>4518</v>
      </c>
      <c r="I5029" s="200" t="s">
        <v>125</v>
      </c>
      <c r="J5029" s="208" t="s">
        <v>222</v>
      </c>
      <c r="K5029" s="208" t="s">
        <v>279</v>
      </c>
      <c r="L5029" s="208" t="s">
        <v>180</v>
      </c>
      <c r="M5029" s="199" t="s">
        <v>129</v>
      </c>
      <c r="N5029" s="201">
        <v>53.661000000000001</v>
      </c>
      <c r="O5029" s="202" t="s">
        <v>81</v>
      </c>
      <c r="P5029" s="202"/>
      <c r="Q5029" s="203">
        <f t="shared" si="279"/>
        <v>0</v>
      </c>
      <c r="R5029" s="203">
        <f t="shared" si="280"/>
        <v>0</v>
      </c>
      <c r="S5029" s="213">
        <f>IF(M5029="nvt",0,IF(O5029&gt;0,VLOOKUP(M5029,'3-Productie normen'!A:K,VLOOKUP(O5029,'3-Productie normen'!$B$34:$C$35,2,FALSE),FALSE)))</f>
        <v>0</v>
      </c>
      <c r="T5029" s="213">
        <f t="shared" si="281"/>
        <v>0</v>
      </c>
      <c r="U5029" s="572"/>
    </row>
    <row r="5030" spans="1:21" ht="14.15" customHeight="1">
      <c r="A5030" s="231">
        <v>5030</v>
      </c>
      <c r="B5030" s="262" t="s">
        <v>99</v>
      </c>
      <c r="C5030" s="208" t="s">
        <v>4034</v>
      </c>
      <c r="D5030" s="208" t="s">
        <v>3487</v>
      </c>
      <c r="E5030" s="208" t="s">
        <v>4429</v>
      </c>
      <c r="F5030" s="208" t="s">
        <v>176</v>
      </c>
      <c r="G5030" s="208" t="s">
        <v>177</v>
      </c>
      <c r="H5030" s="208" t="s">
        <v>1605</v>
      </c>
      <c r="I5030" s="200" t="s">
        <v>130</v>
      </c>
      <c r="J5030" s="208" t="s">
        <v>209</v>
      </c>
      <c r="K5030" s="208" t="s">
        <v>215</v>
      </c>
      <c r="L5030" s="208" t="s">
        <v>180</v>
      </c>
      <c r="M5030" s="208" t="s">
        <v>134</v>
      </c>
      <c r="N5030" s="201">
        <v>2.5655999999999999</v>
      </c>
      <c r="O5030" s="202" t="s">
        <v>81</v>
      </c>
      <c r="P5030" s="202"/>
      <c r="Q5030" s="203">
        <f t="shared" si="279"/>
        <v>0</v>
      </c>
      <c r="R5030" s="203">
        <f t="shared" si="280"/>
        <v>0</v>
      </c>
      <c r="S5030" s="213">
        <f>IF(M5030="nvt",0,IF(O5030&gt;0,VLOOKUP(M5030,'3-Productie normen'!A:K,VLOOKUP(O5030,'3-Productie normen'!$B$34:$C$35,2,FALSE),FALSE)))</f>
        <v>0</v>
      </c>
      <c r="T5030" s="213">
        <f t="shared" si="281"/>
        <v>0</v>
      </c>
      <c r="U5030" s="572"/>
    </row>
    <row r="5031" spans="1:21" ht="14.15" customHeight="1">
      <c r="A5031" s="231">
        <v>5031</v>
      </c>
      <c r="B5031" s="262" t="s">
        <v>99</v>
      </c>
      <c r="C5031" s="208" t="s">
        <v>4034</v>
      </c>
      <c r="D5031" s="208" t="s">
        <v>3487</v>
      </c>
      <c r="E5031" s="208" t="s">
        <v>4429</v>
      </c>
      <c r="F5031" s="208" t="s">
        <v>176</v>
      </c>
      <c r="G5031" s="208" t="s">
        <v>407</v>
      </c>
      <c r="H5031" s="208" t="s">
        <v>2335</v>
      </c>
      <c r="I5031" s="200" t="s">
        <v>125</v>
      </c>
      <c r="J5031" s="208" t="s">
        <v>222</v>
      </c>
      <c r="K5031" s="208" t="s">
        <v>279</v>
      </c>
      <c r="L5031" s="208" t="s">
        <v>381</v>
      </c>
      <c r="M5031" s="199" t="s">
        <v>129</v>
      </c>
      <c r="N5031" s="201">
        <v>12.923800000000002</v>
      </c>
      <c r="O5031" s="202" t="s">
        <v>81</v>
      </c>
      <c r="P5031" s="202"/>
      <c r="Q5031" s="203">
        <f t="shared" si="279"/>
        <v>0</v>
      </c>
      <c r="R5031" s="203">
        <f t="shared" si="280"/>
        <v>0</v>
      </c>
      <c r="S5031" s="213">
        <f>IF(M5031="nvt",0,IF(O5031&gt;0,VLOOKUP(M5031,'3-Productie normen'!A:K,VLOOKUP(O5031,'3-Productie normen'!$B$34:$C$35,2,FALSE),FALSE)))</f>
        <v>0</v>
      </c>
      <c r="T5031" s="213">
        <f t="shared" si="281"/>
        <v>0</v>
      </c>
      <c r="U5031" s="572"/>
    </row>
    <row r="5032" spans="1:21" ht="14.15" customHeight="1">
      <c r="A5032" s="231">
        <v>5032</v>
      </c>
      <c r="B5032" s="262" t="s">
        <v>99</v>
      </c>
      <c r="C5032" s="208" t="s">
        <v>4034</v>
      </c>
      <c r="D5032" s="208" t="s">
        <v>3487</v>
      </c>
      <c r="E5032" s="208" t="s">
        <v>4429</v>
      </c>
      <c r="F5032" s="208" t="s">
        <v>176</v>
      </c>
      <c r="G5032" s="208" t="s">
        <v>407</v>
      </c>
      <c r="H5032" s="208" t="s">
        <v>2337</v>
      </c>
      <c r="I5032" s="200" t="s">
        <v>245</v>
      </c>
      <c r="J5032" s="208" t="s">
        <v>790</v>
      </c>
      <c r="K5032" s="208" t="s">
        <v>793</v>
      </c>
      <c r="L5032" s="208" t="s">
        <v>180</v>
      </c>
      <c r="M5032" s="199" t="s">
        <v>143</v>
      </c>
      <c r="N5032" s="201">
        <v>938.46969999999999</v>
      </c>
      <c r="O5032" s="202"/>
      <c r="P5032" s="202"/>
      <c r="Q5032" s="203">
        <f t="shared" si="279"/>
        <v>0</v>
      </c>
      <c r="R5032" s="203">
        <f t="shared" si="280"/>
        <v>0</v>
      </c>
      <c r="S5032" s="213">
        <f>IF(M5032="nvt",0,IF(O5032&gt;0,VLOOKUP(M5032,'3-Productie normen'!A:K,VLOOKUP(O5032,'3-Productie normen'!$B$34:$C$35,2,FALSE),FALSE)))</f>
        <v>0</v>
      </c>
      <c r="T5032" s="213">
        <f t="shared" si="281"/>
        <v>0</v>
      </c>
      <c r="U5032" s="572"/>
    </row>
    <row r="5033" spans="1:21" ht="14.15" customHeight="1">
      <c r="A5033" s="232">
        <v>5033</v>
      </c>
      <c r="B5033" s="262" t="s">
        <v>99</v>
      </c>
      <c r="C5033" s="208" t="s">
        <v>4034</v>
      </c>
      <c r="D5033" s="208" t="s">
        <v>3487</v>
      </c>
      <c r="E5033" s="208" t="s">
        <v>4429</v>
      </c>
      <c r="F5033" s="208" t="s">
        <v>176</v>
      </c>
      <c r="G5033" s="208" t="s">
        <v>407</v>
      </c>
      <c r="H5033" s="208" t="s">
        <v>4519</v>
      </c>
      <c r="I5033" s="200" t="s">
        <v>245</v>
      </c>
      <c r="J5033" s="208" t="s">
        <v>790</v>
      </c>
      <c r="K5033" s="208" t="s">
        <v>793</v>
      </c>
      <c r="L5033" s="208" t="s">
        <v>381</v>
      </c>
      <c r="M5033" s="199" t="s">
        <v>143</v>
      </c>
      <c r="N5033" s="201">
        <v>41.794399999999996</v>
      </c>
      <c r="O5033" s="202"/>
      <c r="P5033" s="202"/>
      <c r="Q5033" s="203">
        <f t="shared" si="279"/>
        <v>0</v>
      </c>
      <c r="R5033" s="203">
        <f t="shared" si="280"/>
        <v>0</v>
      </c>
      <c r="S5033" s="213">
        <f>IF(M5033="nvt",0,IF(O5033&gt;0,VLOOKUP(M5033,'3-Productie normen'!A:K,VLOOKUP(O5033,'3-Productie normen'!$B$34:$C$35,2,FALSE),FALSE)))</f>
        <v>0</v>
      </c>
      <c r="T5033" s="213">
        <f t="shared" si="281"/>
        <v>0</v>
      </c>
      <c r="U5033" s="572"/>
    </row>
    <row r="5034" spans="1:21" ht="14.15" customHeight="1">
      <c r="A5034" s="231">
        <v>5034</v>
      </c>
      <c r="B5034" s="262" t="s">
        <v>99</v>
      </c>
      <c r="C5034" s="208" t="s">
        <v>4034</v>
      </c>
      <c r="D5034" s="208" t="s">
        <v>3487</v>
      </c>
      <c r="E5034" s="208" t="s">
        <v>4429</v>
      </c>
      <c r="F5034" s="208" t="s">
        <v>176</v>
      </c>
      <c r="G5034" s="208" t="s">
        <v>407</v>
      </c>
      <c r="H5034" s="208" t="s">
        <v>2339</v>
      </c>
      <c r="I5034" s="200" t="s">
        <v>245</v>
      </c>
      <c r="J5034" s="208" t="s">
        <v>255</v>
      </c>
      <c r="K5034" s="208" t="s">
        <v>566</v>
      </c>
      <c r="L5034" s="208" t="s">
        <v>180</v>
      </c>
      <c r="M5034" s="199" t="s">
        <v>143</v>
      </c>
      <c r="N5034" s="201">
        <v>13.8469</v>
      </c>
      <c r="O5034" s="202"/>
      <c r="P5034" s="202"/>
      <c r="Q5034" s="203">
        <f t="shared" si="279"/>
        <v>0</v>
      </c>
      <c r="R5034" s="203">
        <f t="shared" si="280"/>
        <v>0</v>
      </c>
      <c r="S5034" s="213">
        <f>IF(M5034="nvt",0,IF(O5034&gt;0,VLOOKUP(M5034,'3-Productie normen'!A:K,VLOOKUP(O5034,'3-Productie normen'!$B$34:$C$35,2,FALSE),FALSE)))</f>
        <v>0</v>
      </c>
      <c r="T5034" s="213">
        <f t="shared" si="281"/>
        <v>0</v>
      </c>
      <c r="U5034" s="572"/>
    </row>
    <row r="5035" spans="1:21" ht="14.15" customHeight="1">
      <c r="A5035" s="231">
        <v>5035</v>
      </c>
      <c r="B5035" s="262" t="s">
        <v>99</v>
      </c>
      <c r="C5035" s="208" t="s">
        <v>4034</v>
      </c>
      <c r="D5035" s="208" t="s">
        <v>3487</v>
      </c>
      <c r="E5035" s="208" t="s">
        <v>4429</v>
      </c>
      <c r="F5035" s="208" t="s">
        <v>176</v>
      </c>
      <c r="G5035" s="208" t="s">
        <v>407</v>
      </c>
      <c r="H5035" s="208" t="s">
        <v>2341</v>
      </c>
      <c r="I5035" s="200" t="s">
        <v>245</v>
      </c>
      <c r="J5035" s="208" t="s">
        <v>222</v>
      </c>
      <c r="K5035" s="208" t="s">
        <v>279</v>
      </c>
      <c r="L5035" s="208" t="s">
        <v>180</v>
      </c>
      <c r="M5035" s="199" t="s">
        <v>143</v>
      </c>
      <c r="N5035" s="201">
        <v>2.625</v>
      </c>
      <c r="O5035" s="202"/>
      <c r="P5035" s="202"/>
      <c r="Q5035" s="203">
        <f t="shared" si="279"/>
        <v>0</v>
      </c>
      <c r="R5035" s="203">
        <f t="shared" si="280"/>
        <v>0</v>
      </c>
      <c r="S5035" s="213">
        <f>IF(M5035="nvt",0,IF(O5035&gt;0,VLOOKUP(M5035,'3-Productie normen'!A:K,VLOOKUP(O5035,'3-Productie normen'!$B$34:$C$35,2,FALSE),FALSE)))</f>
        <v>0</v>
      </c>
      <c r="T5035" s="213">
        <f t="shared" si="281"/>
        <v>0</v>
      </c>
      <c r="U5035" s="572"/>
    </row>
    <row r="5036" spans="1:21" ht="14.15" customHeight="1">
      <c r="A5036" s="231">
        <v>5036</v>
      </c>
      <c r="B5036" s="262" t="s">
        <v>99</v>
      </c>
      <c r="C5036" s="208" t="s">
        <v>4034</v>
      </c>
      <c r="D5036" s="208" t="s">
        <v>3487</v>
      </c>
      <c r="E5036" s="208" t="s">
        <v>4429</v>
      </c>
      <c r="F5036" s="208" t="s">
        <v>176</v>
      </c>
      <c r="G5036" s="208" t="s">
        <v>407</v>
      </c>
      <c r="H5036" s="208" t="s">
        <v>4520</v>
      </c>
      <c r="I5036" s="200" t="s">
        <v>245</v>
      </c>
      <c r="J5036" s="208" t="s">
        <v>790</v>
      </c>
      <c r="K5036" s="208" t="s">
        <v>793</v>
      </c>
      <c r="L5036" s="208" t="s">
        <v>381</v>
      </c>
      <c r="M5036" s="199" t="s">
        <v>143</v>
      </c>
      <c r="N5036" s="201">
        <v>7.2187999999999999</v>
      </c>
      <c r="O5036" s="202"/>
      <c r="P5036" s="202"/>
      <c r="Q5036" s="203">
        <f t="shared" si="279"/>
        <v>0</v>
      </c>
      <c r="R5036" s="203">
        <f t="shared" si="280"/>
        <v>0</v>
      </c>
      <c r="S5036" s="213">
        <f>IF(M5036="nvt",0,IF(O5036&gt;0,VLOOKUP(M5036,'3-Productie normen'!A:K,VLOOKUP(O5036,'3-Productie normen'!$B$34:$C$35,2,FALSE),FALSE)))</f>
        <v>0</v>
      </c>
      <c r="T5036" s="213">
        <f t="shared" si="281"/>
        <v>0</v>
      </c>
      <c r="U5036" s="572"/>
    </row>
    <row r="5037" spans="1:21" ht="14.15" customHeight="1">
      <c r="A5037" s="231">
        <v>5037</v>
      </c>
      <c r="B5037" s="262" t="s">
        <v>100</v>
      </c>
      <c r="C5037" s="199" t="s">
        <v>4521</v>
      </c>
      <c r="D5037" s="199" t="s">
        <v>4522</v>
      </c>
      <c r="E5037" s="199" t="s">
        <v>4523</v>
      </c>
      <c r="F5037" s="199" t="s">
        <v>176</v>
      </c>
      <c r="G5037" s="199" t="s">
        <v>377</v>
      </c>
      <c r="H5037" s="199" t="s">
        <v>4524</v>
      </c>
      <c r="I5037" s="200" t="s">
        <v>123</v>
      </c>
      <c r="J5037" s="199" t="s">
        <v>179</v>
      </c>
      <c r="K5037" s="199" t="s">
        <v>2688</v>
      </c>
      <c r="L5037" s="199" t="s">
        <v>261</v>
      </c>
      <c r="M5037" s="199" t="s">
        <v>122</v>
      </c>
      <c r="N5037" s="201">
        <v>26.9346</v>
      </c>
      <c r="O5037" s="202" t="s">
        <v>81</v>
      </c>
      <c r="P5037" s="202"/>
      <c r="Q5037" s="203">
        <f t="shared" si="279"/>
        <v>0</v>
      </c>
      <c r="R5037" s="203">
        <f t="shared" si="280"/>
        <v>0</v>
      </c>
      <c r="S5037" s="213">
        <f>IF(M5037="nvt",0,IF(O5037&gt;0,VLOOKUP(M5037,'3-Productie normen'!A:K,VLOOKUP(O5037,'3-Productie normen'!$B$34:$C$35,2,FALSE),FALSE)))</f>
        <v>0</v>
      </c>
      <c r="T5037" s="213">
        <f t="shared" si="281"/>
        <v>0</v>
      </c>
      <c r="U5037" s="572"/>
    </row>
    <row r="5038" spans="1:21" ht="14.15" customHeight="1">
      <c r="A5038" s="231">
        <v>5038</v>
      </c>
      <c r="B5038" s="262" t="s">
        <v>100</v>
      </c>
      <c r="C5038" s="199" t="s">
        <v>4521</v>
      </c>
      <c r="D5038" s="199" t="s">
        <v>4522</v>
      </c>
      <c r="E5038" s="199" t="s">
        <v>4523</v>
      </c>
      <c r="F5038" s="199" t="s">
        <v>176</v>
      </c>
      <c r="G5038" s="199" t="s">
        <v>377</v>
      </c>
      <c r="H5038" s="199" t="s">
        <v>4525</v>
      </c>
      <c r="I5038" s="200" t="s">
        <v>125</v>
      </c>
      <c r="J5038" s="199" t="s">
        <v>222</v>
      </c>
      <c r="K5038" s="199" t="s">
        <v>279</v>
      </c>
      <c r="L5038" s="199" t="s">
        <v>197</v>
      </c>
      <c r="M5038" s="199" t="s">
        <v>124</v>
      </c>
      <c r="N5038" s="201">
        <v>20.245699999999999</v>
      </c>
      <c r="O5038" s="202" t="s">
        <v>81</v>
      </c>
      <c r="P5038" s="202"/>
      <c r="Q5038" s="203">
        <f t="shared" si="279"/>
        <v>0</v>
      </c>
      <c r="R5038" s="203">
        <f t="shared" si="280"/>
        <v>0</v>
      </c>
      <c r="S5038" s="213">
        <f>IF(M5038="nvt",0,IF(O5038&gt;0,VLOOKUP(M5038,'3-Productie normen'!A:K,VLOOKUP(O5038,'3-Productie normen'!$B$34:$C$35,2,FALSE),FALSE)))</f>
        <v>0</v>
      </c>
      <c r="T5038" s="213">
        <f t="shared" si="281"/>
        <v>0</v>
      </c>
      <c r="U5038" s="572"/>
    </row>
    <row r="5039" spans="1:21" ht="14.15" customHeight="1">
      <c r="A5039" s="231">
        <v>5039</v>
      </c>
      <c r="B5039" s="262" t="s">
        <v>100</v>
      </c>
      <c r="C5039" s="199" t="s">
        <v>4521</v>
      </c>
      <c r="D5039" s="199" t="s">
        <v>4522</v>
      </c>
      <c r="E5039" s="199" t="s">
        <v>4523</v>
      </c>
      <c r="F5039" s="199" t="s">
        <v>176</v>
      </c>
      <c r="G5039" s="199" t="s">
        <v>377</v>
      </c>
      <c r="H5039" s="199" t="s">
        <v>4526</v>
      </c>
      <c r="I5039" s="200" t="s">
        <v>123</v>
      </c>
      <c r="J5039" s="199" t="s">
        <v>179</v>
      </c>
      <c r="K5039" s="199" t="s">
        <v>179</v>
      </c>
      <c r="L5039" s="199" t="s">
        <v>261</v>
      </c>
      <c r="M5039" s="199" t="s">
        <v>122</v>
      </c>
      <c r="N5039" s="201">
        <v>17.0809</v>
      </c>
      <c r="O5039" s="202" t="s">
        <v>81</v>
      </c>
      <c r="P5039" s="202"/>
      <c r="Q5039" s="203">
        <f t="shared" si="279"/>
        <v>0</v>
      </c>
      <c r="R5039" s="203">
        <f t="shared" si="280"/>
        <v>0</v>
      </c>
      <c r="S5039" s="213">
        <f>IF(M5039="nvt",0,IF(O5039&gt;0,VLOOKUP(M5039,'3-Productie normen'!A:K,VLOOKUP(O5039,'3-Productie normen'!$B$34:$C$35,2,FALSE),FALSE)))</f>
        <v>0</v>
      </c>
      <c r="T5039" s="213">
        <f t="shared" si="281"/>
        <v>0</v>
      </c>
      <c r="U5039" s="572"/>
    </row>
    <row r="5040" spans="1:21" ht="14.15" customHeight="1">
      <c r="A5040" s="231">
        <v>5040</v>
      </c>
      <c r="B5040" s="262" t="s">
        <v>100</v>
      </c>
      <c r="C5040" s="199" t="s">
        <v>4521</v>
      </c>
      <c r="D5040" s="199" t="s">
        <v>4522</v>
      </c>
      <c r="E5040" s="199" t="s">
        <v>4523</v>
      </c>
      <c r="F5040" s="199" t="s">
        <v>176</v>
      </c>
      <c r="G5040" s="199" t="s">
        <v>377</v>
      </c>
      <c r="H5040" s="199" t="s">
        <v>4527</v>
      </c>
      <c r="I5040" s="200" t="s">
        <v>123</v>
      </c>
      <c r="J5040" s="199" t="s">
        <v>179</v>
      </c>
      <c r="K5040" s="199" t="s">
        <v>179</v>
      </c>
      <c r="L5040" s="199" t="s">
        <v>261</v>
      </c>
      <c r="M5040" s="199" t="s">
        <v>122</v>
      </c>
      <c r="N5040" s="201">
        <v>18.3581</v>
      </c>
      <c r="O5040" s="202" t="s">
        <v>81</v>
      </c>
      <c r="P5040" s="202"/>
      <c r="Q5040" s="203">
        <f t="shared" si="279"/>
        <v>0</v>
      </c>
      <c r="R5040" s="203">
        <f t="shared" si="280"/>
        <v>0</v>
      </c>
      <c r="S5040" s="213">
        <f>IF(M5040="nvt",0,IF(O5040&gt;0,VLOOKUP(M5040,'3-Productie normen'!A:K,VLOOKUP(O5040,'3-Productie normen'!$B$34:$C$35,2,FALSE),FALSE)))</f>
        <v>0</v>
      </c>
      <c r="T5040" s="213">
        <f t="shared" si="281"/>
        <v>0</v>
      </c>
      <c r="U5040" s="572"/>
    </row>
    <row r="5041" spans="1:21" ht="14.15" customHeight="1">
      <c r="A5041" s="232">
        <v>5041</v>
      </c>
      <c r="B5041" s="262" t="s">
        <v>100</v>
      </c>
      <c r="C5041" s="199" t="s">
        <v>4521</v>
      </c>
      <c r="D5041" s="199" t="s">
        <v>4522</v>
      </c>
      <c r="E5041" s="199" t="s">
        <v>4523</v>
      </c>
      <c r="F5041" s="199" t="s">
        <v>176</v>
      </c>
      <c r="G5041" s="199" t="s">
        <v>377</v>
      </c>
      <c r="H5041" s="199" t="s">
        <v>4528</v>
      </c>
      <c r="I5041" s="200" t="s">
        <v>123</v>
      </c>
      <c r="J5041" s="199" t="s">
        <v>179</v>
      </c>
      <c r="K5041" s="199" t="s">
        <v>179</v>
      </c>
      <c r="L5041" s="199" t="s">
        <v>261</v>
      </c>
      <c r="M5041" s="199" t="s">
        <v>122</v>
      </c>
      <c r="N5041" s="201">
        <v>17.0809</v>
      </c>
      <c r="O5041" s="202" t="s">
        <v>81</v>
      </c>
      <c r="P5041" s="202"/>
      <c r="Q5041" s="203">
        <f t="shared" si="279"/>
        <v>0</v>
      </c>
      <c r="R5041" s="203">
        <f t="shared" si="280"/>
        <v>0</v>
      </c>
      <c r="S5041" s="213">
        <f>IF(M5041="nvt",0,IF(O5041&gt;0,VLOOKUP(M5041,'3-Productie normen'!A:K,VLOOKUP(O5041,'3-Productie normen'!$B$34:$C$35,2,FALSE),FALSE)))</f>
        <v>0</v>
      </c>
      <c r="T5041" s="213">
        <f t="shared" si="281"/>
        <v>0</v>
      </c>
      <c r="U5041" s="572"/>
    </row>
    <row r="5042" spans="1:21" ht="14.15" customHeight="1">
      <c r="A5042" s="231">
        <v>5042</v>
      </c>
      <c r="B5042" s="262" t="s">
        <v>100</v>
      </c>
      <c r="C5042" s="199" t="s">
        <v>4521</v>
      </c>
      <c r="D5042" s="199" t="s">
        <v>4522</v>
      </c>
      <c r="E5042" s="199" t="s">
        <v>4523</v>
      </c>
      <c r="F5042" s="199" t="s">
        <v>176</v>
      </c>
      <c r="G5042" s="199" t="s">
        <v>377</v>
      </c>
      <c r="H5042" s="199" t="s">
        <v>4529</v>
      </c>
      <c r="I5042" s="200" t="s">
        <v>123</v>
      </c>
      <c r="J5042" s="199" t="s">
        <v>179</v>
      </c>
      <c r="K5042" s="199" t="s">
        <v>179</v>
      </c>
      <c r="L5042" s="199" t="s">
        <v>261</v>
      </c>
      <c r="M5042" s="199" t="s">
        <v>122</v>
      </c>
      <c r="N5042" s="201">
        <v>18.3581</v>
      </c>
      <c r="O5042" s="202" t="s">
        <v>81</v>
      </c>
      <c r="P5042" s="202"/>
      <c r="Q5042" s="203">
        <f t="shared" si="279"/>
        <v>0</v>
      </c>
      <c r="R5042" s="203">
        <f t="shared" si="280"/>
        <v>0</v>
      </c>
      <c r="S5042" s="213">
        <f>IF(M5042="nvt",0,IF(O5042&gt;0,VLOOKUP(M5042,'3-Productie normen'!A:K,VLOOKUP(O5042,'3-Productie normen'!$B$34:$C$35,2,FALSE),FALSE)))</f>
        <v>0</v>
      </c>
      <c r="T5042" s="213">
        <f t="shared" si="281"/>
        <v>0</v>
      </c>
      <c r="U5042" s="572"/>
    </row>
    <row r="5043" spans="1:21" ht="14.15" customHeight="1">
      <c r="A5043" s="231">
        <v>5043</v>
      </c>
      <c r="B5043" s="262" t="s">
        <v>100</v>
      </c>
      <c r="C5043" s="199" t="s">
        <v>4521</v>
      </c>
      <c r="D5043" s="199" t="s">
        <v>4522</v>
      </c>
      <c r="E5043" s="199" t="s">
        <v>4523</v>
      </c>
      <c r="F5043" s="199" t="s">
        <v>176</v>
      </c>
      <c r="G5043" s="199" t="s">
        <v>377</v>
      </c>
      <c r="H5043" s="199" t="s">
        <v>4530</v>
      </c>
      <c r="I5043" s="200" t="s">
        <v>123</v>
      </c>
      <c r="J5043" s="199" t="s">
        <v>179</v>
      </c>
      <c r="K5043" s="199" t="s">
        <v>179</v>
      </c>
      <c r="L5043" s="199" t="s">
        <v>261</v>
      </c>
      <c r="M5043" s="199" t="s">
        <v>122</v>
      </c>
      <c r="N5043" s="201">
        <v>17.0809</v>
      </c>
      <c r="O5043" s="202" t="s">
        <v>81</v>
      </c>
      <c r="P5043" s="202"/>
      <c r="Q5043" s="203">
        <f t="shared" si="279"/>
        <v>0</v>
      </c>
      <c r="R5043" s="203">
        <f t="shared" si="280"/>
        <v>0</v>
      </c>
      <c r="S5043" s="213">
        <f>IF(M5043="nvt",0,IF(O5043&gt;0,VLOOKUP(M5043,'3-Productie normen'!A:K,VLOOKUP(O5043,'3-Productie normen'!$B$34:$C$35,2,FALSE),FALSE)))</f>
        <v>0</v>
      </c>
      <c r="T5043" s="213">
        <f t="shared" si="281"/>
        <v>0</v>
      </c>
      <c r="U5043" s="572"/>
    </row>
    <row r="5044" spans="1:21" ht="14.15" customHeight="1">
      <c r="A5044" s="231">
        <v>5044</v>
      </c>
      <c r="B5044" s="262" t="s">
        <v>100</v>
      </c>
      <c r="C5044" s="199" t="s">
        <v>4521</v>
      </c>
      <c r="D5044" s="199" t="s">
        <v>4522</v>
      </c>
      <c r="E5044" s="199" t="s">
        <v>4523</v>
      </c>
      <c r="F5044" s="199" t="s">
        <v>176</v>
      </c>
      <c r="G5044" s="199" t="s">
        <v>377</v>
      </c>
      <c r="H5044" s="199" t="s">
        <v>4531</v>
      </c>
      <c r="I5044" s="200" t="s">
        <v>123</v>
      </c>
      <c r="J5044" s="199" t="s">
        <v>179</v>
      </c>
      <c r="K5044" s="199" t="s">
        <v>179</v>
      </c>
      <c r="L5044" s="199" t="s">
        <v>261</v>
      </c>
      <c r="M5044" s="199" t="s">
        <v>122</v>
      </c>
      <c r="N5044" s="201">
        <v>18.3581</v>
      </c>
      <c r="O5044" s="202" t="s">
        <v>81</v>
      </c>
      <c r="P5044" s="202"/>
      <c r="Q5044" s="203">
        <f t="shared" si="279"/>
        <v>0</v>
      </c>
      <c r="R5044" s="203">
        <f t="shared" si="280"/>
        <v>0</v>
      </c>
      <c r="S5044" s="213">
        <f>IF(M5044="nvt",0,IF(O5044&gt;0,VLOOKUP(M5044,'3-Productie normen'!A:K,VLOOKUP(O5044,'3-Productie normen'!$B$34:$C$35,2,FALSE),FALSE)))</f>
        <v>0</v>
      </c>
      <c r="T5044" s="213">
        <f t="shared" si="281"/>
        <v>0</v>
      </c>
      <c r="U5044" s="572"/>
    </row>
    <row r="5045" spans="1:21" ht="14.15" customHeight="1">
      <c r="A5045" s="231">
        <v>5045</v>
      </c>
      <c r="B5045" s="262" t="s">
        <v>100</v>
      </c>
      <c r="C5045" s="199" t="s">
        <v>4521</v>
      </c>
      <c r="D5045" s="199" t="s">
        <v>4522</v>
      </c>
      <c r="E5045" s="199" t="s">
        <v>4523</v>
      </c>
      <c r="F5045" s="199" t="s">
        <v>176</v>
      </c>
      <c r="G5045" s="199" t="s">
        <v>377</v>
      </c>
      <c r="H5045" s="199" t="s">
        <v>4532</v>
      </c>
      <c r="I5045" s="200" t="s">
        <v>123</v>
      </c>
      <c r="J5045" s="199" t="s">
        <v>179</v>
      </c>
      <c r="K5045" s="199" t="s">
        <v>179</v>
      </c>
      <c r="L5045" s="199" t="s">
        <v>261</v>
      </c>
      <c r="M5045" s="199" t="s">
        <v>122</v>
      </c>
      <c r="N5045" s="201">
        <v>17.0809</v>
      </c>
      <c r="O5045" s="202" t="s">
        <v>81</v>
      </c>
      <c r="P5045" s="202"/>
      <c r="Q5045" s="203">
        <f t="shared" si="279"/>
        <v>0</v>
      </c>
      <c r="R5045" s="203">
        <f t="shared" si="280"/>
        <v>0</v>
      </c>
      <c r="S5045" s="213">
        <f>IF(M5045="nvt",0,IF(O5045&gt;0,VLOOKUP(M5045,'3-Productie normen'!A:K,VLOOKUP(O5045,'3-Productie normen'!$B$34:$C$35,2,FALSE),FALSE)))</f>
        <v>0</v>
      </c>
      <c r="T5045" s="213">
        <f t="shared" si="281"/>
        <v>0</v>
      </c>
      <c r="U5045" s="572"/>
    </row>
    <row r="5046" spans="1:21" ht="14.15" customHeight="1">
      <c r="A5046" s="231">
        <v>5046</v>
      </c>
      <c r="B5046" s="262" t="s">
        <v>100</v>
      </c>
      <c r="C5046" s="199" t="s">
        <v>4521</v>
      </c>
      <c r="D5046" s="199" t="s">
        <v>4522</v>
      </c>
      <c r="E5046" s="199" t="s">
        <v>4523</v>
      </c>
      <c r="F5046" s="199" t="s">
        <v>176</v>
      </c>
      <c r="G5046" s="199" t="s">
        <v>377</v>
      </c>
      <c r="H5046" s="199" t="s">
        <v>4533</v>
      </c>
      <c r="I5046" s="200" t="s">
        <v>123</v>
      </c>
      <c r="J5046" s="199" t="s">
        <v>179</v>
      </c>
      <c r="K5046" s="199" t="s">
        <v>179</v>
      </c>
      <c r="L5046" s="199" t="s">
        <v>261</v>
      </c>
      <c r="M5046" s="199" t="s">
        <v>122</v>
      </c>
      <c r="N5046" s="201">
        <v>18.3581</v>
      </c>
      <c r="O5046" s="202" t="s">
        <v>81</v>
      </c>
      <c r="P5046" s="202"/>
      <c r="Q5046" s="203">
        <f t="shared" si="279"/>
        <v>0</v>
      </c>
      <c r="R5046" s="203">
        <f t="shared" si="280"/>
        <v>0</v>
      </c>
      <c r="S5046" s="213">
        <f>IF(M5046="nvt",0,IF(O5046&gt;0,VLOOKUP(M5046,'3-Productie normen'!A:K,VLOOKUP(O5046,'3-Productie normen'!$B$34:$C$35,2,FALSE),FALSE)))</f>
        <v>0</v>
      </c>
      <c r="T5046" s="213">
        <f t="shared" si="281"/>
        <v>0</v>
      </c>
      <c r="U5046" s="572"/>
    </row>
    <row r="5047" spans="1:21" ht="14.15" customHeight="1">
      <c r="A5047" s="231">
        <v>5047</v>
      </c>
      <c r="B5047" s="262" t="s">
        <v>100</v>
      </c>
      <c r="C5047" s="199" t="s">
        <v>4521</v>
      </c>
      <c r="D5047" s="199" t="s">
        <v>4522</v>
      </c>
      <c r="E5047" s="199" t="s">
        <v>4523</v>
      </c>
      <c r="F5047" s="199" t="s">
        <v>176</v>
      </c>
      <c r="G5047" s="199" t="s">
        <v>377</v>
      </c>
      <c r="H5047" s="199" t="s">
        <v>4534</v>
      </c>
      <c r="I5047" s="200" t="s">
        <v>123</v>
      </c>
      <c r="J5047" s="199" t="s">
        <v>179</v>
      </c>
      <c r="K5047" s="199" t="s">
        <v>179</v>
      </c>
      <c r="L5047" s="199" t="s">
        <v>261</v>
      </c>
      <c r="M5047" s="199" t="s">
        <v>122</v>
      </c>
      <c r="N5047" s="201">
        <v>17.0809</v>
      </c>
      <c r="O5047" s="202" t="s">
        <v>81</v>
      </c>
      <c r="P5047" s="202"/>
      <c r="Q5047" s="203">
        <f t="shared" si="279"/>
        <v>0</v>
      </c>
      <c r="R5047" s="203">
        <f t="shared" si="280"/>
        <v>0</v>
      </c>
      <c r="S5047" s="213">
        <f>IF(M5047="nvt",0,IF(O5047&gt;0,VLOOKUP(M5047,'3-Productie normen'!A:K,VLOOKUP(O5047,'3-Productie normen'!$B$34:$C$35,2,FALSE),FALSE)))</f>
        <v>0</v>
      </c>
      <c r="T5047" s="213">
        <f t="shared" si="281"/>
        <v>0</v>
      </c>
      <c r="U5047" s="572"/>
    </row>
    <row r="5048" spans="1:21" ht="14.15" customHeight="1">
      <c r="A5048" s="231">
        <v>5048</v>
      </c>
      <c r="B5048" s="262" t="s">
        <v>100</v>
      </c>
      <c r="C5048" s="199" t="s">
        <v>4521</v>
      </c>
      <c r="D5048" s="199" t="s">
        <v>4522</v>
      </c>
      <c r="E5048" s="199" t="s">
        <v>4523</v>
      </c>
      <c r="F5048" s="199" t="s">
        <v>176</v>
      </c>
      <c r="G5048" s="199" t="s">
        <v>377</v>
      </c>
      <c r="H5048" s="199" t="s">
        <v>4535</v>
      </c>
      <c r="I5048" s="200" t="s">
        <v>123</v>
      </c>
      <c r="J5048" s="199" t="s">
        <v>179</v>
      </c>
      <c r="K5048" s="199" t="s">
        <v>179</v>
      </c>
      <c r="L5048" s="199" t="s">
        <v>261</v>
      </c>
      <c r="M5048" s="199" t="s">
        <v>122</v>
      </c>
      <c r="N5048" s="201">
        <v>18.3581</v>
      </c>
      <c r="O5048" s="202" t="s">
        <v>81</v>
      </c>
      <c r="P5048" s="202"/>
      <c r="Q5048" s="203">
        <f t="shared" si="279"/>
        <v>0</v>
      </c>
      <c r="R5048" s="203">
        <f t="shared" si="280"/>
        <v>0</v>
      </c>
      <c r="S5048" s="213">
        <f>IF(M5048="nvt",0,IF(O5048&gt;0,VLOOKUP(M5048,'3-Productie normen'!A:K,VLOOKUP(O5048,'3-Productie normen'!$B$34:$C$35,2,FALSE),FALSE)))</f>
        <v>0</v>
      </c>
      <c r="T5048" s="213">
        <f t="shared" si="281"/>
        <v>0</v>
      </c>
      <c r="U5048" s="572"/>
    </row>
    <row r="5049" spans="1:21" ht="14.15" customHeight="1">
      <c r="A5049" s="232">
        <v>5049</v>
      </c>
      <c r="B5049" s="262" t="s">
        <v>100</v>
      </c>
      <c r="C5049" s="199" t="s">
        <v>4521</v>
      </c>
      <c r="D5049" s="199" t="s">
        <v>4522</v>
      </c>
      <c r="E5049" s="199" t="s">
        <v>4523</v>
      </c>
      <c r="F5049" s="199" t="s">
        <v>176</v>
      </c>
      <c r="G5049" s="199" t="s">
        <v>377</v>
      </c>
      <c r="H5049" s="199" t="s">
        <v>4536</v>
      </c>
      <c r="I5049" s="207" t="s">
        <v>123</v>
      </c>
      <c r="J5049" s="199" t="s">
        <v>179</v>
      </c>
      <c r="K5049" s="199" t="s">
        <v>187</v>
      </c>
      <c r="L5049" s="199" t="s">
        <v>261</v>
      </c>
      <c r="M5049" s="199" t="s">
        <v>141</v>
      </c>
      <c r="N5049" s="201">
        <v>30.508500000000002</v>
      </c>
      <c r="O5049" s="202" t="s">
        <v>81</v>
      </c>
      <c r="P5049" s="202"/>
      <c r="Q5049" s="203">
        <f t="shared" si="279"/>
        <v>0</v>
      </c>
      <c r="R5049" s="203">
        <f t="shared" si="280"/>
        <v>0</v>
      </c>
      <c r="S5049" s="213">
        <f>IF(M5049="nvt",0,IF(O5049&gt;0,VLOOKUP(M5049,'3-Productie normen'!A:K,VLOOKUP(O5049,'3-Productie normen'!$B$34:$C$35,2,FALSE),FALSE)))</f>
        <v>0</v>
      </c>
      <c r="T5049" s="213">
        <f t="shared" si="281"/>
        <v>0</v>
      </c>
      <c r="U5049" s="572"/>
    </row>
    <row r="5050" spans="1:21" ht="14.15" customHeight="1">
      <c r="A5050" s="231">
        <v>5050</v>
      </c>
      <c r="B5050" s="262" t="s">
        <v>100</v>
      </c>
      <c r="C5050" s="199" t="s">
        <v>4521</v>
      </c>
      <c r="D5050" s="199" t="s">
        <v>4522</v>
      </c>
      <c r="E5050" s="199" t="s">
        <v>4523</v>
      </c>
      <c r="F5050" s="199" t="s">
        <v>176</v>
      </c>
      <c r="G5050" s="199" t="s">
        <v>377</v>
      </c>
      <c r="H5050" s="199" t="s">
        <v>4537</v>
      </c>
      <c r="I5050" s="200" t="s">
        <v>125</v>
      </c>
      <c r="J5050" s="199" t="s">
        <v>222</v>
      </c>
      <c r="K5050" s="199" t="s">
        <v>240</v>
      </c>
      <c r="L5050" s="199" t="s">
        <v>387</v>
      </c>
      <c r="M5050" s="199" t="s">
        <v>124</v>
      </c>
      <c r="N5050" s="201">
        <v>164.1146</v>
      </c>
      <c r="O5050" s="202" t="s">
        <v>81</v>
      </c>
      <c r="P5050" s="202"/>
      <c r="Q5050" s="203">
        <f t="shared" ref="Q5050:Q5091" si="282">IF(O5050="nvt",0,IF(O5050&gt;0,S5050*N5050,0))</f>
        <v>0</v>
      </c>
      <c r="R5050" s="203">
        <f t="shared" ref="R5050:R5091" si="283">IF(P5050&gt;0,T5050*N5050,0)</f>
        <v>0</v>
      </c>
      <c r="S5050" s="213">
        <f>IF(M5050="nvt",0,IF(O5050&gt;0,VLOOKUP(M5050,'3-Productie normen'!A:K,VLOOKUP(O5050,'3-Productie normen'!$B$34:$C$35,2,FALSE),FALSE)))</f>
        <v>0</v>
      </c>
      <c r="T5050" s="213">
        <f t="shared" ref="T5050:T5091" si="284">IF(P5050&gt;0,S5050*$T$8,0)</f>
        <v>0</v>
      </c>
      <c r="U5050" s="572"/>
    </row>
    <row r="5051" spans="1:21" ht="14.15" customHeight="1">
      <c r="A5051" s="231">
        <v>5051</v>
      </c>
      <c r="B5051" s="262" t="s">
        <v>100</v>
      </c>
      <c r="C5051" s="199" t="s">
        <v>4521</v>
      </c>
      <c r="D5051" s="199" t="s">
        <v>4522</v>
      </c>
      <c r="E5051" s="199" t="s">
        <v>4523</v>
      </c>
      <c r="F5051" s="199" t="s">
        <v>176</v>
      </c>
      <c r="G5051" s="199" t="s">
        <v>377</v>
      </c>
      <c r="H5051" s="199" t="s">
        <v>4538</v>
      </c>
      <c r="I5051" s="200" t="s">
        <v>123</v>
      </c>
      <c r="J5051" s="199" t="s">
        <v>179</v>
      </c>
      <c r="K5051" s="199" t="s">
        <v>179</v>
      </c>
      <c r="L5051" s="199" t="s">
        <v>261</v>
      </c>
      <c r="M5051" s="199" t="s">
        <v>122</v>
      </c>
      <c r="N5051" s="201">
        <v>17.4877</v>
      </c>
      <c r="O5051" s="202" t="s">
        <v>81</v>
      </c>
      <c r="P5051" s="202"/>
      <c r="Q5051" s="203">
        <f t="shared" si="282"/>
        <v>0</v>
      </c>
      <c r="R5051" s="203">
        <f t="shared" si="283"/>
        <v>0</v>
      </c>
      <c r="S5051" s="213">
        <f>IF(M5051="nvt",0,IF(O5051&gt;0,VLOOKUP(M5051,'3-Productie normen'!A:K,VLOOKUP(O5051,'3-Productie normen'!$B$34:$C$35,2,FALSE),FALSE)))</f>
        <v>0</v>
      </c>
      <c r="T5051" s="213">
        <f t="shared" si="284"/>
        <v>0</v>
      </c>
      <c r="U5051" s="572"/>
    </row>
    <row r="5052" spans="1:21" ht="14.15" customHeight="1">
      <c r="A5052" s="231">
        <v>5052</v>
      </c>
      <c r="B5052" s="262" t="s">
        <v>100</v>
      </c>
      <c r="C5052" s="199" t="s">
        <v>4521</v>
      </c>
      <c r="D5052" s="199" t="s">
        <v>4522</v>
      </c>
      <c r="E5052" s="199" t="s">
        <v>4523</v>
      </c>
      <c r="F5052" s="199" t="s">
        <v>176</v>
      </c>
      <c r="G5052" s="199" t="s">
        <v>377</v>
      </c>
      <c r="H5052" s="199" t="s">
        <v>4539</v>
      </c>
      <c r="I5052" s="200" t="s">
        <v>123</v>
      </c>
      <c r="J5052" s="199" t="s">
        <v>179</v>
      </c>
      <c r="K5052" s="199" t="s">
        <v>179</v>
      </c>
      <c r="L5052" s="199" t="s">
        <v>261</v>
      </c>
      <c r="M5052" s="199" t="s">
        <v>122</v>
      </c>
      <c r="N5052" s="201">
        <v>27.7485</v>
      </c>
      <c r="O5052" s="202" t="s">
        <v>81</v>
      </c>
      <c r="P5052" s="202"/>
      <c r="Q5052" s="203">
        <f t="shared" si="282"/>
        <v>0</v>
      </c>
      <c r="R5052" s="203">
        <f t="shared" si="283"/>
        <v>0</v>
      </c>
      <c r="S5052" s="213">
        <f>IF(M5052="nvt",0,IF(O5052&gt;0,VLOOKUP(M5052,'3-Productie normen'!A:K,VLOOKUP(O5052,'3-Productie normen'!$B$34:$C$35,2,FALSE),FALSE)))</f>
        <v>0</v>
      </c>
      <c r="T5052" s="213">
        <f t="shared" si="284"/>
        <v>0</v>
      </c>
      <c r="U5052" s="572"/>
    </row>
    <row r="5053" spans="1:21" ht="14.15" customHeight="1">
      <c r="A5053" s="231">
        <v>5053</v>
      </c>
      <c r="B5053" s="262" t="s">
        <v>100</v>
      </c>
      <c r="C5053" s="199" t="s">
        <v>4521</v>
      </c>
      <c r="D5053" s="199" t="s">
        <v>4522</v>
      </c>
      <c r="E5053" s="199" t="s">
        <v>4523</v>
      </c>
      <c r="F5053" s="199" t="s">
        <v>176</v>
      </c>
      <c r="G5053" s="199" t="s">
        <v>377</v>
      </c>
      <c r="H5053" s="199" t="s">
        <v>4540</v>
      </c>
      <c r="I5053" s="200" t="s">
        <v>123</v>
      </c>
      <c r="J5053" s="199" t="s">
        <v>179</v>
      </c>
      <c r="K5053" s="199" t="s">
        <v>179</v>
      </c>
      <c r="L5053" s="199" t="s">
        <v>261</v>
      </c>
      <c r="M5053" s="199" t="s">
        <v>122</v>
      </c>
      <c r="N5053" s="201">
        <v>19.327200000000001</v>
      </c>
      <c r="O5053" s="202" t="s">
        <v>81</v>
      </c>
      <c r="P5053" s="202"/>
      <c r="Q5053" s="203">
        <f t="shared" si="282"/>
        <v>0</v>
      </c>
      <c r="R5053" s="203">
        <f t="shared" si="283"/>
        <v>0</v>
      </c>
      <c r="S5053" s="213">
        <f>IF(M5053="nvt",0,IF(O5053&gt;0,VLOOKUP(M5053,'3-Productie normen'!A:K,VLOOKUP(O5053,'3-Productie normen'!$B$34:$C$35,2,FALSE),FALSE)))</f>
        <v>0</v>
      </c>
      <c r="T5053" s="213">
        <f t="shared" si="284"/>
        <v>0</v>
      </c>
      <c r="U5053" s="572"/>
    </row>
    <row r="5054" spans="1:21" ht="14.15" customHeight="1">
      <c r="A5054" s="231">
        <v>5054</v>
      </c>
      <c r="B5054" s="262" t="s">
        <v>100</v>
      </c>
      <c r="C5054" s="199" t="s">
        <v>4521</v>
      </c>
      <c r="D5054" s="199" t="s">
        <v>4522</v>
      </c>
      <c r="E5054" s="199" t="s">
        <v>4523</v>
      </c>
      <c r="F5054" s="199" t="s">
        <v>176</v>
      </c>
      <c r="G5054" s="199" t="s">
        <v>377</v>
      </c>
      <c r="H5054" s="199" t="s">
        <v>4541</v>
      </c>
      <c r="I5054" s="200" t="s">
        <v>123</v>
      </c>
      <c r="J5054" s="199" t="s">
        <v>222</v>
      </c>
      <c r="K5054" s="199" t="s">
        <v>279</v>
      </c>
      <c r="L5054" s="199" t="s">
        <v>180</v>
      </c>
      <c r="M5054" s="199" t="s">
        <v>122</v>
      </c>
      <c r="N5054" s="201">
        <v>36.006</v>
      </c>
      <c r="O5054" s="202" t="s">
        <v>81</v>
      </c>
      <c r="P5054" s="202"/>
      <c r="Q5054" s="203">
        <f t="shared" si="282"/>
        <v>0</v>
      </c>
      <c r="R5054" s="203">
        <f t="shared" si="283"/>
        <v>0</v>
      </c>
      <c r="S5054" s="213">
        <f>IF(M5054="nvt",0,IF(O5054&gt;0,VLOOKUP(M5054,'3-Productie normen'!A:K,VLOOKUP(O5054,'3-Productie normen'!$B$34:$C$35,2,FALSE),FALSE)))</f>
        <v>0</v>
      </c>
      <c r="T5054" s="213">
        <f t="shared" si="284"/>
        <v>0</v>
      </c>
      <c r="U5054" s="572"/>
    </row>
    <row r="5055" spans="1:21" ht="14.15" customHeight="1">
      <c r="A5055" s="231">
        <v>5055</v>
      </c>
      <c r="B5055" s="262" t="s">
        <v>100</v>
      </c>
      <c r="C5055" s="199" t="s">
        <v>4521</v>
      </c>
      <c r="D5055" s="199" t="s">
        <v>4522</v>
      </c>
      <c r="E5055" s="199" t="s">
        <v>4523</v>
      </c>
      <c r="F5055" s="199" t="s">
        <v>176</v>
      </c>
      <c r="G5055" s="199" t="s">
        <v>377</v>
      </c>
      <c r="H5055" s="199" t="s">
        <v>4542</v>
      </c>
      <c r="I5055" s="200" t="s">
        <v>127</v>
      </c>
      <c r="J5055" s="199" t="s">
        <v>379</v>
      </c>
      <c r="K5055" s="199" t="s">
        <v>640</v>
      </c>
      <c r="L5055" s="199" t="s">
        <v>261</v>
      </c>
      <c r="M5055" s="199" t="s">
        <v>128</v>
      </c>
      <c r="N5055" s="201">
        <v>15.1287</v>
      </c>
      <c r="O5055" s="202">
        <v>255</v>
      </c>
      <c r="P5055" s="202"/>
      <c r="Q5055" s="203">
        <f t="shared" si="282"/>
        <v>0</v>
      </c>
      <c r="R5055" s="203">
        <f t="shared" si="283"/>
        <v>0</v>
      </c>
      <c r="S5055" s="213">
        <f>IF(M5055="nvt",0,IF(O5055&gt;0,VLOOKUP(M5055,'3-Productie normen'!A:K,VLOOKUP(O5055,'3-Productie normen'!$B$34:$C$35,2,FALSE),FALSE)))</f>
        <v>0</v>
      </c>
      <c r="T5055" s="213">
        <f t="shared" si="284"/>
        <v>0</v>
      </c>
      <c r="U5055" s="572"/>
    </row>
    <row r="5056" spans="1:21" ht="14.15" customHeight="1">
      <c r="A5056" s="231">
        <v>5056</v>
      </c>
      <c r="B5056" s="262" t="s">
        <v>100</v>
      </c>
      <c r="C5056" s="199" t="s">
        <v>4521</v>
      </c>
      <c r="D5056" s="199" t="s">
        <v>4522</v>
      </c>
      <c r="E5056" s="199" t="s">
        <v>4523</v>
      </c>
      <c r="F5056" s="199" t="s">
        <v>176</v>
      </c>
      <c r="G5056" s="199" t="s">
        <v>377</v>
      </c>
      <c r="H5056" s="199" t="s">
        <v>4543</v>
      </c>
      <c r="I5056" s="200" t="s">
        <v>127</v>
      </c>
      <c r="J5056" s="199" t="s">
        <v>379</v>
      </c>
      <c r="K5056" s="199" t="s">
        <v>640</v>
      </c>
      <c r="L5056" s="199" t="s">
        <v>180</v>
      </c>
      <c r="M5056" s="199" t="s">
        <v>128</v>
      </c>
      <c r="N5056" s="201">
        <v>8.4868000000000006</v>
      </c>
      <c r="O5056" s="202">
        <v>255</v>
      </c>
      <c r="P5056" s="202"/>
      <c r="Q5056" s="203">
        <f t="shared" si="282"/>
        <v>0</v>
      </c>
      <c r="R5056" s="203">
        <f t="shared" si="283"/>
        <v>0</v>
      </c>
      <c r="S5056" s="213">
        <f>IF(M5056="nvt",0,IF(O5056&gt;0,VLOOKUP(M5056,'3-Productie normen'!A:K,VLOOKUP(O5056,'3-Productie normen'!$B$34:$C$35,2,FALSE),FALSE)))</f>
        <v>0</v>
      </c>
      <c r="T5056" s="213">
        <f t="shared" si="284"/>
        <v>0</v>
      </c>
      <c r="U5056" s="572"/>
    </row>
    <row r="5057" spans="1:21" ht="14.15" customHeight="1">
      <c r="A5057" s="232">
        <v>5057</v>
      </c>
      <c r="B5057" s="262" t="s">
        <v>100</v>
      </c>
      <c r="C5057" s="199" t="s">
        <v>4521</v>
      </c>
      <c r="D5057" s="199" t="s">
        <v>4522</v>
      </c>
      <c r="E5057" s="199" t="s">
        <v>4523</v>
      </c>
      <c r="F5057" s="199" t="s">
        <v>176</v>
      </c>
      <c r="G5057" s="199" t="s">
        <v>377</v>
      </c>
      <c r="H5057" s="199" t="s">
        <v>4544</v>
      </c>
      <c r="I5057" s="200" t="s">
        <v>143</v>
      </c>
      <c r="J5057" s="199" t="s">
        <v>379</v>
      </c>
      <c r="K5057" s="199" t="s">
        <v>380</v>
      </c>
      <c r="L5057" s="199" t="s">
        <v>398</v>
      </c>
      <c r="M5057" s="199" t="s">
        <v>143</v>
      </c>
      <c r="N5057" s="201">
        <v>4.3719999999999999</v>
      </c>
      <c r="O5057" s="202"/>
      <c r="P5057" s="202"/>
      <c r="Q5057" s="203">
        <f t="shared" si="282"/>
        <v>0</v>
      </c>
      <c r="R5057" s="203">
        <f t="shared" si="283"/>
        <v>0</v>
      </c>
      <c r="S5057" s="213">
        <f>IF(M5057="nvt",0,IF(O5057&gt;0,VLOOKUP(M5057,'3-Productie normen'!A:K,VLOOKUP(O5057,'3-Productie normen'!$B$34:$C$35,2,FALSE),FALSE)))</f>
        <v>0</v>
      </c>
      <c r="T5057" s="213">
        <f t="shared" si="284"/>
        <v>0</v>
      </c>
      <c r="U5057" s="572"/>
    </row>
    <row r="5058" spans="1:21" ht="14.15" customHeight="1">
      <c r="A5058" s="231">
        <v>5058</v>
      </c>
      <c r="B5058" s="262" t="s">
        <v>100</v>
      </c>
      <c r="C5058" s="199" t="s">
        <v>4521</v>
      </c>
      <c r="D5058" s="199" t="s">
        <v>4522</v>
      </c>
      <c r="E5058" s="199" t="s">
        <v>4523</v>
      </c>
      <c r="F5058" s="199" t="s">
        <v>176</v>
      </c>
      <c r="G5058" s="199" t="s">
        <v>377</v>
      </c>
      <c r="H5058" s="199" t="s">
        <v>4545</v>
      </c>
      <c r="I5058" s="200" t="s">
        <v>143</v>
      </c>
      <c r="J5058" s="199" t="s">
        <v>379</v>
      </c>
      <c r="K5058" s="199" t="s">
        <v>640</v>
      </c>
      <c r="L5058" s="199" t="s">
        <v>180</v>
      </c>
      <c r="M5058" s="199" t="s">
        <v>143</v>
      </c>
      <c r="N5058" s="201">
        <v>18.866299999999999</v>
      </c>
      <c r="O5058" s="202"/>
      <c r="P5058" s="202"/>
      <c r="Q5058" s="203">
        <f t="shared" si="282"/>
        <v>0</v>
      </c>
      <c r="R5058" s="203">
        <f t="shared" si="283"/>
        <v>0</v>
      </c>
      <c r="S5058" s="213">
        <f>IF(M5058="nvt",0,IF(O5058&gt;0,VLOOKUP(M5058,'3-Productie normen'!A:K,VLOOKUP(O5058,'3-Productie normen'!$B$34:$C$35,2,FALSE),FALSE)))</f>
        <v>0</v>
      </c>
      <c r="T5058" s="213">
        <f t="shared" si="284"/>
        <v>0</v>
      </c>
      <c r="U5058" s="572"/>
    </row>
    <row r="5059" spans="1:21" ht="14.15" customHeight="1">
      <c r="A5059" s="231">
        <v>5059</v>
      </c>
      <c r="B5059" s="262" t="s">
        <v>100</v>
      </c>
      <c r="C5059" s="199" t="s">
        <v>4521</v>
      </c>
      <c r="D5059" s="199" t="s">
        <v>4522</v>
      </c>
      <c r="E5059" s="199" t="s">
        <v>4523</v>
      </c>
      <c r="F5059" s="199" t="s">
        <v>176</v>
      </c>
      <c r="G5059" s="199" t="s">
        <v>377</v>
      </c>
      <c r="H5059" s="199" t="s">
        <v>4546</v>
      </c>
      <c r="I5059" s="200" t="s">
        <v>143</v>
      </c>
      <c r="J5059" s="199" t="s">
        <v>379</v>
      </c>
      <c r="K5059" s="199" t="s">
        <v>640</v>
      </c>
      <c r="L5059" s="199" t="s">
        <v>180</v>
      </c>
      <c r="M5059" s="199" t="s">
        <v>143</v>
      </c>
      <c r="N5059" s="201">
        <v>2.4857999999999998</v>
      </c>
      <c r="O5059" s="202"/>
      <c r="P5059" s="202"/>
      <c r="Q5059" s="203">
        <f t="shared" si="282"/>
        <v>0</v>
      </c>
      <c r="R5059" s="203">
        <f t="shared" si="283"/>
        <v>0</v>
      </c>
      <c r="S5059" s="213">
        <f>IF(M5059="nvt",0,IF(O5059&gt;0,VLOOKUP(M5059,'3-Productie normen'!A:K,VLOOKUP(O5059,'3-Productie normen'!$B$34:$C$35,2,FALSE),FALSE)))</f>
        <v>0</v>
      </c>
      <c r="T5059" s="213">
        <f t="shared" si="284"/>
        <v>0</v>
      </c>
      <c r="U5059" s="572"/>
    </row>
    <row r="5060" spans="1:21" ht="14.15" customHeight="1">
      <c r="A5060" s="231">
        <v>5060</v>
      </c>
      <c r="B5060" s="262" t="s">
        <v>100</v>
      </c>
      <c r="C5060" s="199" t="s">
        <v>4521</v>
      </c>
      <c r="D5060" s="199" t="s">
        <v>4522</v>
      </c>
      <c r="E5060" s="199" t="s">
        <v>4523</v>
      </c>
      <c r="F5060" s="199" t="s">
        <v>176</v>
      </c>
      <c r="G5060" s="199" t="s">
        <v>377</v>
      </c>
      <c r="H5060" s="199" t="s">
        <v>4547</v>
      </c>
      <c r="I5060" s="200" t="s">
        <v>127</v>
      </c>
      <c r="J5060" s="199" t="s">
        <v>379</v>
      </c>
      <c r="K5060" s="199" t="s">
        <v>640</v>
      </c>
      <c r="L5060" s="199" t="s">
        <v>180</v>
      </c>
      <c r="M5060" s="199" t="s">
        <v>128</v>
      </c>
      <c r="N5060" s="201">
        <v>12.932499999999999</v>
      </c>
      <c r="O5060" s="202">
        <v>255</v>
      </c>
      <c r="P5060" s="202"/>
      <c r="Q5060" s="203">
        <f t="shared" si="282"/>
        <v>0</v>
      </c>
      <c r="R5060" s="203">
        <f t="shared" si="283"/>
        <v>0</v>
      </c>
      <c r="S5060" s="213">
        <f>IF(M5060="nvt",0,IF(O5060&gt;0,VLOOKUP(M5060,'3-Productie normen'!A:K,VLOOKUP(O5060,'3-Productie normen'!$B$34:$C$35,2,FALSE),FALSE)))</f>
        <v>0</v>
      </c>
      <c r="T5060" s="213">
        <f t="shared" si="284"/>
        <v>0</v>
      </c>
      <c r="U5060" s="572"/>
    </row>
    <row r="5061" spans="1:21" ht="14.15" customHeight="1">
      <c r="A5061" s="231">
        <v>5061</v>
      </c>
      <c r="B5061" s="262" t="s">
        <v>100</v>
      </c>
      <c r="C5061" s="199" t="s">
        <v>4521</v>
      </c>
      <c r="D5061" s="199" t="s">
        <v>4522</v>
      </c>
      <c r="E5061" s="199" t="s">
        <v>4523</v>
      </c>
      <c r="F5061" s="199" t="s">
        <v>176</v>
      </c>
      <c r="G5061" s="199" t="s">
        <v>377</v>
      </c>
      <c r="H5061" s="199" t="s">
        <v>4548</v>
      </c>
      <c r="I5061" s="200" t="s">
        <v>143</v>
      </c>
      <c r="J5061" s="199" t="s">
        <v>379</v>
      </c>
      <c r="K5061" s="199" t="s">
        <v>640</v>
      </c>
      <c r="L5061" s="199" t="s">
        <v>398</v>
      </c>
      <c r="M5061" s="199" t="s">
        <v>143</v>
      </c>
      <c r="N5061" s="201">
        <v>55.467399999999998</v>
      </c>
      <c r="O5061" s="202"/>
      <c r="P5061" s="202"/>
      <c r="Q5061" s="203">
        <f t="shared" si="282"/>
        <v>0</v>
      </c>
      <c r="R5061" s="203">
        <f t="shared" si="283"/>
        <v>0</v>
      </c>
      <c r="S5061" s="213">
        <f>IF(M5061="nvt",0,IF(O5061&gt;0,VLOOKUP(M5061,'3-Productie normen'!A:K,VLOOKUP(O5061,'3-Productie normen'!$B$34:$C$35,2,FALSE),FALSE)))</f>
        <v>0</v>
      </c>
      <c r="T5061" s="213">
        <f t="shared" si="284"/>
        <v>0</v>
      </c>
      <c r="U5061" s="572"/>
    </row>
    <row r="5062" spans="1:21" ht="14.15" customHeight="1">
      <c r="A5062" s="231">
        <v>5062</v>
      </c>
      <c r="B5062" s="262" t="s">
        <v>100</v>
      </c>
      <c r="C5062" s="199" t="s">
        <v>4521</v>
      </c>
      <c r="D5062" s="199" t="s">
        <v>4522</v>
      </c>
      <c r="E5062" s="199" t="s">
        <v>4523</v>
      </c>
      <c r="F5062" s="199" t="s">
        <v>176</v>
      </c>
      <c r="G5062" s="199" t="s">
        <v>377</v>
      </c>
      <c r="H5062" s="199" t="s">
        <v>4549</v>
      </c>
      <c r="I5062" s="200" t="s">
        <v>143</v>
      </c>
      <c r="J5062" s="199" t="s">
        <v>379</v>
      </c>
      <c r="K5062" s="199" t="s">
        <v>640</v>
      </c>
      <c r="L5062" s="199" t="s">
        <v>180</v>
      </c>
      <c r="M5062" s="199" t="s">
        <v>143</v>
      </c>
      <c r="N5062" s="201">
        <v>5.2184999999999997</v>
      </c>
      <c r="O5062" s="202"/>
      <c r="P5062" s="202"/>
      <c r="Q5062" s="203">
        <f t="shared" si="282"/>
        <v>0</v>
      </c>
      <c r="R5062" s="203">
        <f t="shared" si="283"/>
        <v>0</v>
      </c>
      <c r="S5062" s="213">
        <f>IF(M5062="nvt",0,IF(O5062&gt;0,VLOOKUP(M5062,'3-Productie normen'!A:K,VLOOKUP(O5062,'3-Productie normen'!$B$34:$C$35,2,FALSE),FALSE)))</f>
        <v>0</v>
      </c>
      <c r="T5062" s="213">
        <f t="shared" si="284"/>
        <v>0</v>
      </c>
      <c r="U5062" s="572"/>
    </row>
    <row r="5063" spans="1:21" ht="14.15" customHeight="1">
      <c r="A5063" s="231">
        <v>5063</v>
      </c>
      <c r="B5063" s="262" t="s">
        <v>100</v>
      </c>
      <c r="C5063" s="199" t="s">
        <v>4521</v>
      </c>
      <c r="D5063" s="199" t="s">
        <v>4522</v>
      </c>
      <c r="E5063" s="199" t="s">
        <v>4523</v>
      </c>
      <c r="F5063" s="199" t="s">
        <v>176</v>
      </c>
      <c r="G5063" s="199" t="s">
        <v>377</v>
      </c>
      <c r="H5063" s="199" t="s">
        <v>4550</v>
      </c>
      <c r="I5063" s="200" t="s">
        <v>123</v>
      </c>
      <c r="J5063" s="199" t="s">
        <v>179</v>
      </c>
      <c r="K5063" s="199" t="s">
        <v>179</v>
      </c>
      <c r="L5063" s="199" t="s">
        <v>261</v>
      </c>
      <c r="M5063" s="199" t="s">
        <v>122</v>
      </c>
      <c r="N5063" s="201">
        <v>22.984400000000001</v>
      </c>
      <c r="O5063" s="202" t="s">
        <v>81</v>
      </c>
      <c r="P5063" s="202"/>
      <c r="Q5063" s="203">
        <f t="shared" si="282"/>
        <v>0</v>
      </c>
      <c r="R5063" s="203">
        <f t="shared" si="283"/>
        <v>0</v>
      </c>
      <c r="S5063" s="213">
        <f>IF(M5063="nvt",0,IF(O5063&gt;0,VLOOKUP(M5063,'3-Productie normen'!A:K,VLOOKUP(O5063,'3-Productie normen'!$B$34:$C$35,2,FALSE),FALSE)))</f>
        <v>0</v>
      </c>
      <c r="T5063" s="213">
        <f t="shared" si="284"/>
        <v>0</v>
      </c>
      <c r="U5063" s="572"/>
    </row>
    <row r="5064" spans="1:21" ht="14.15" customHeight="1">
      <c r="A5064" s="231">
        <v>5064</v>
      </c>
      <c r="B5064" s="262" t="s">
        <v>100</v>
      </c>
      <c r="C5064" s="199" t="s">
        <v>4521</v>
      </c>
      <c r="D5064" s="199" t="s">
        <v>4522</v>
      </c>
      <c r="E5064" s="199" t="s">
        <v>4523</v>
      </c>
      <c r="F5064" s="199" t="s">
        <v>176</v>
      </c>
      <c r="G5064" s="199" t="s">
        <v>377</v>
      </c>
      <c r="H5064" s="199" t="s">
        <v>4551</v>
      </c>
      <c r="I5064" s="200" t="s">
        <v>125</v>
      </c>
      <c r="J5064" s="199" t="s">
        <v>222</v>
      </c>
      <c r="K5064" s="199" t="s">
        <v>279</v>
      </c>
      <c r="L5064" s="199" t="s">
        <v>261</v>
      </c>
      <c r="M5064" s="199" t="s">
        <v>238</v>
      </c>
      <c r="N5064" s="201">
        <v>97.446299999999994</v>
      </c>
      <c r="O5064" s="202" t="s">
        <v>81</v>
      </c>
      <c r="P5064" s="202"/>
      <c r="Q5064" s="203">
        <f t="shared" si="282"/>
        <v>0</v>
      </c>
      <c r="R5064" s="203">
        <f t="shared" si="283"/>
        <v>0</v>
      </c>
      <c r="S5064" s="213">
        <f>IF(M5064="nvt",0,IF(O5064&gt;0,VLOOKUP(M5064,'3-Productie normen'!A:K,VLOOKUP(O5064,'3-Productie normen'!$B$34:$C$35,2,FALSE),FALSE)))</f>
        <v>0</v>
      </c>
      <c r="T5064" s="213">
        <f t="shared" si="284"/>
        <v>0</v>
      </c>
      <c r="U5064" s="572"/>
    </row>
    <row r="5065" spans="1:21" ht="14.15" customHeight="1">
      <c r="A5065" s="232">
        <v>5065</v>
      </c>
      <c r="B5065" s="262" t="s">
        <v>100</v>
      </c>
      <c r="C5065" s="199" t="s">
        <v>4521</v>
      </c>
      <c r="D5065" s="199" t="s">
        <v>4522</v>
      </c>
      <c r="E5065" s="199" t="s">
        <v>4523</v>
      </c>
      <c r="F5065" s="199" t="s">
        <v>176</v>
      </c>
      <c r="G5065" s="199" t="s">
        <v>377</v>
      </c>
      <c r="H5065" s="199" t="s">
        <v>4552</v>
      </c>
      <c r="I5065" s="207" t="s">
        <v>123</v>
      </c>
      <c r="J5065" s="199" t="s">
        <v>179</v>
      </c>
      <c r="K5065" s="199" t="s">
        <v>187</v>
      </c>
      <c r="L5065" s="199" t="s">
        <v>261</v>
      </c>
      <c r="M5065" s="199" t="s">
        <v>141</v>
      </c>
      <c r="N5065" s="201">
        <v>46.599200000000003</v>
      </c>
      <c r="O5065" s="202" t="s">
        <v>81</v>
      </c>
      <c r="P5065" s="202"/>
      <c r="Q5065" s="203">
        <f t="shared" si="282"/>
        <v>0</v>
      </c>
      <c r="R5065" s="203">
        <f t="shared" si="283"/>
        <v>0</v>
      </c>
      <c r="S5065" s="213">
        <f>IF(M5065="nvt",0,IF(O5065&gt;0,VLOOKUP(M5065,'3-Productie normen'!A:K,VLOOKUP(O5065,'3-Productie normen'!$B$34:$C$35,2,FALSE),FALSE)))</f>
        <v>0</v>
      </c>
      <c r="T5065" s="213">
        <f t="shared" si="284"/>
        <v>0</v>
      </c>
      <c r="U5065" s="572"/>
    </row>
    <row r="5066" spans="1:21" ht="14.15" customHeight="1">
      <c r="A5066" s="231">
        <v>5066</v>
      </c>
      <c r="B5066" s="262" t="s">
        <v>100</v>
      </c>
      <c r="C5066" s="199" t="s">
        <v>4521</v>
      </c>
      <c r="D5066" s="199" t="s">
        <v>4522</v>
      </c>
      <c r="E5066" s="199" t="s">
        <v>4523</v>
      </c>
      <c r="F5066" s="199" t="s">
        <v>176</v>
      </c>
      <c r="G5066" s="199" t="s">
        <v>377</v>
      </c>
      <c r="H5066" s="199" t="s">
        <v>4553</v>
      </c>
      <c r="I5066" s="200" t="s">
        <v>125</v>
      </c>
      <c r="J5066" s="199" t="s">
        <v>222</v>
      </c>
      <c r="K5066" s="199" t="s">
        <v>279</v>
      </c>
      <c r="L5066" s="199" t="s">
        <v>261</v>
      </c>
      <c r="M5066" s="199" t="s">
        <v>238</v>
      </c>
      <c r="N5066" s="201">
        <v>32.342399999999998</v>
      </c>
      <c r="O5066" s="202" t="s">
        <v>81</v>
      </c>
      <c r="P5066" s="202"/>
      <c r="Q5066" s="203">
        <f t="shared" si="282"/>
        <v>0</v>
      </c>
      <c r="R5066" s="203">
        <f t="shared" si="283"/>
        <v>0</v>
      </c>
      <c r="S5066" s="213">
        <f>IF(M5066="nvt",0,IF(O5066&gt;0,VLOOKUP(M5066,'3-Productie normen'!A:K,VLOOKUP(O5066,'3-Productie normen'!$B$34:$C$35,2,FALSE),FALSE)))</f>
        <v>0</v>
      </c>
      <c r="T5066" s="213">
        <f t="shared" si="284"/>
        <v>0</v>
      </c>
      <c r="U5066" s="572"/>
    </row>
    <row r="5067" spans="1:21" ht="14.15" customHeight="1">
      <c r="A5067" s="231">
        <v>5067</v>
      </c>
      <c r="B5067" s="262" t="s">
        <v>100</v>
      </c>
      <c r="C5067" s="199" t="s">
        <v>4521</v>
      </c>
      <c r="D5067" s="199" t="s">
        <v>4522</v>
      </c>
      <c r="E5067" s="199" t="s">
        <v>4523</v>
      </c>
      <c r="F5067" s="199" t="s">
        <v>176</v>
      </c>
      <c r="G5067" s="199" t="s">
        <v>377</v>
      </c>
      <c r="H5067" s="199" t="s">
        <v>4554</v>
      </c>
      <c r="I5067" s="200" t="s">
        <v>123</v>
      </c>
      <c r="J5067" s="199" t="s">
        <v>179</v>
      </c>
      <c r="K5067" s="199" t="s">
        <v>179</v>
      </c>
      <c r="L5067" s="199" t="s">
        <v>261</v>
      </c>
      <c r="M5067" s="199" t="s">
        <v>122</v>
      </c>
      <c r="N5067" s="201">
        <v>22.984300000000001</v>
      </c>
      <c r="O5067" s="202" t="s">
        <v>81</v>
      </c>
      <c r="P5067" s="202"/>
      <c r="Q5067" s="203">
        <f t="shared" si="282"/>
        <v>0</v>
      </c>
      <c r="R5067" s="203">
        <f t="shared" si="283"/>
        <v>0</v>
      </c>
      <c r="S5067" s="213">
        <f>IF(M5067="nvt",0,IF(O5067&gt;0,VLOOKUP(M5067,'3-Productie normen'!A:K,VLOOKUP(O5067,'3-Productie normen'!$B$34:$C$35,2,FALSE),FALSE)))</f>
        <v>0</v>
      </c>
      <c r="T5067" s="213">
        <f t="shared" si="284"/>
        <v>0</v>
      </c>
      <c r="U5067" s="572"/>
    </row>
    <row r="5068" spans="1:21" ht="14.15" customHeight="1">
      <c r="A5068" s="231">
        <v>5068</v>
      </c>
      <c r="B5068" s="262" t="s">
        <v>100</v>
      </c>
      <c r="C5068" s="199" t="s">
        <v>4521</v>
      </c>
      <c r="D5068" s="199" t="s">
        <v>4522</v>
      </c>
      <c r="E5068" s="199" t="s">
        <v>4523</v>
      </c>
      <c r="F5068" s="199" t="s">
        <v>176</v>
      </c>
      <c r="G5068" s="199" t="s">
        <v>377</v>
      </c>
      <c r="H5068" s="199" t="s">
        <v>4555</v>
      </c>
      <c r="I5068" s="200" t="s">
        <v>125</v>
      </c>
      <c r="J5068" s="199" t="s">
        <v>222</v>
      </c>
      <c r="K5068" s="199" t="s">
        <v>279</v>
      </c>
      <c r="L5068" s="199" t="s">
        <v>261</v>
      </c>
      <c r="M5068" s="199" t="s">
        <v>238</v>
      </c>
      <c r="N5068" s="201">
        <v>6.5519999999999996</v>
      </c>
      <c r="O5068" s="202" t="s">
        <v>81</v>
      </c>
      <c r="P5068" s="202"/>
      <c r="Q5068" s="203">
        <f t="shared" si="282"/>
        <v>0</v>
      </c>
      <c r="R5068" s="203">
        <f t="shared" si="283"/>
        <v>0</v>
      </c>
      <c r="S5068" s="213">
        <f>IF(M5068="nvt",0,IF(O5068&gt;0,VLOOKUP(M5068,'3-Productie normen'!A:K,VLOOKUP(O5068,'3-Productie normen'!$B$34:$C$35,2,FALSE),FALSE)))</f>
        <v>0</v>
      </c>
      <c r="T5068" s="213">
        <f t="shared" si="284"/>
        <v>0</v>
      </c>
      <c r="U5068" s="572"/>
    </row>
    <row r="5069" spans="1:21" ht="14.15" customHeight="1">
      <c r="A5069" s="231">
        <v>5069</v>
      </c>
      <c r="B5069" s="262" t="s">
        <v>100</v>
      </c>
      <c r="C5069" s="199" t="s">
        <v>4521</v>
      </c>
      <c r="D5069" s="199" t="s">
        <v>4522</v>
      </c>
      <c r="E5069" s="199" t="s">
        <v>4523</v>
      </c>
      <c r="F5069" s="199" t="s">
        <v>176</v>
      </c>
      <c r="G5069" s="199" t="s">
        <v>377</v>
      </c>
      <c r="H5069" s="199" t="s">
        <v>4556</v>
      </c>
      <c r="I5069" s="200" t="s">
        <v>123</v>
      </c>
      <c r="J5069" s="199" t="s">
        <v>179</v>
      </c>
      <c r="K5069" s="199" t="s">
        <v>179</v>
      </c>
      <c r="L5069" s="199" t="s">
        <v>261</v>
      </c>
      <c r="M5069" s="199" t="s">
        <v>122</v>
      </c>
      <c r="N5069" s="201">
        <v>27.984999999999999</v>
      </c>
      <c r="O5069" s="202" t="s">
        <v>81</v>
      </c>
      <c r="P5069" s="202"/>
      <c r="Q5069" s="203">
        <f t="shared" si="282"/>
        <v>0</v>
      </c>
      <c r="R5069" s="203">
        <f t="shared" si="283"/>
        <v>0</v>
      </c>
      <c r="S5069" s="213">
        <f>IF(M5069="nvt",0,IF(O5069&gt;0,VLOOKUP(M5069,'3-Productie normen'!A:K,VLOOKUP(O5069,'3-Productie normen'!$B$34:$C$35,2,FALSE),FALSE)))</f>
        <v>0</v>
      </c>
      <c r="T5069" s="213">
        <f t="shared" si="284"/>
        <v>0</v>
      </c>
      <c r="U5069" s="572"/>
    </row>
    <row r="5070" spans="1:21" ht="14.15" customHeight="1">
      <c r="A5070" s="231">
        <v>5070</v>
      </c>
      <c r="B5070" s="262" t="s">
        <v>100</v>
      </c>
      <c r="C5070" s="199" t="s">
        <v>4521</v>
      </c>
      <c r="D5070" s="199" t="s">
        <v>4522</v>
      </c>
      <c r="E5070" s="199" t="s">
        <v>4523</v>
      </c>
      <c r="F5070" s="199" t="s">
        <v>176</v>
      </c>
      <c r="G5070" s="199" t="s">
        <v>377</v>
      </c>
      <c r="H5070" s="199" t="s">
        <v>4557</v>
      </c>
      <c r="I5070" s="200" t="s">
        <v>123</v>
      </c>
      <c r="J5070" s="199" t="s">
        <v>179</v>
      </c>
      <c r="K5070" s="199" t="s">
        <v>179</v>
      </c>
      <c r="L5070" s="199" t="s">
        <v>261</v>
      </c>
      <c r="M5070" s="199" t="s">
        <v>122</v>
      </c>
      <c r="N5070" s="201">
        <v>45.831600000000002</v>
      </c>
      <c r="O5070" s="202" t="s">
        <v>81</v>
      </c>
      <c r="P5070" s="202"/>
      <c r="Q5070" s="203">
        <f t="shared" si="282"/>
        <v>0</v>
      </c>
      <c r="R5070" s="203">
        <f t="shared" si="283"/>
        <v>0</v>
      </c>
      <c r="S5070" s="213">
        <f>IF(M5070="nvt",0,IF(O5070&gt;0,VLOOKUP(M5070,'3-Productie normen'!A:K,VLOOKUP(O5070,'3-Productie normen'!$B$34:$C$35,2,FALSE),FALSE)))</f>
        <v>0</v>
      </c>
      <c r="T5070" s="213">
        <f t="shared" si="284"/>
        <v>0</v>
      </c>
      <c r="U5070" s="572"/>
    </row>
    <row r="5071" spans="1:21" ht="14.15" customHeight="1">
      <c r="A5071" s="231">
        <v>5071</v>
      </c>
      <c r="B5071" s="262" t="s">
        <v>100</v>
      </c>
      <c r="C5071" s="199" t="s">
        <v>4521</v>
      </c>
      <c r="D5071" s="199" t="s">
        <v>4522</v>
      </c>
      <c r="E5071" s="199" t="s">
        <v>4523</v>
      </c>
      <c r="F5071" s="199" t="s">
        <v>176</v>
      </c>
      <c r="G5071" s="199" t="s">
        <v>377</v>
      </c>
      <c r="H5071" s="199" t="s">
        <v>4558</v>
      </c>
      <c r="I5071" s="200" t="s">
        <v>123</v>
      </c>
      <c r="J5071" s="199" t="s">
        <v>179</v>
      </c>
      <c r="K5071" s="199" t="s">
        <v>179</v>
      </c>
      <c r="L5071" s="199" t="s">
        <v>261</v>
      </c>
      <c r="M5071" s="199" t="s">
        <v>122</v>
      </c>
      <c r="N5071" s="201">
        <v>18.3581</v>
      </c>
      <c r="O5071" s="202" t="s">
        <v>81</v>
      </c>
      <c r="P5071" s="202"/>
      <c r="Q5071" s="203">
        <f t="shared" si="282"/>
        <v>0</v>
      </c>
      <c r="R5071" s="203">
        <f t="shared" si="283"/>
        <v>0</v>
      </c>
      <c r="S5071" s="213">
        <f>IF(M5071="nvt",0,IF(O5071&gt;0,VLOOKUP(M5071,'3-Productie normen'!A:K,VLOOKUP(O5071,'3-Productie normen'!$B$34:$C$35,2,FALSE),FALSE)))</f>
        <v>0</v>
      </c>
      <c r="T5071" s="213">
        <f t="shared" si="284"/>
        <v>0</v>
      </c>
      <c r="U5071" s="572"/>
    </row>
    <row r="5072" spans="1:21" ht="14.15" customHeight="1">
      <c r="A5072" s="231">
        <v>5072</v>
      </c>
      <c r="B5072" s="262" t="s">
        <v>100</v>
      </c>
      <c r="C5072" s="199" t="s">
        <v>4521</v>
      </c>
      <c r="D5072" s="199" t="s">
        <v>4522</v>
      </c>
      <c r="E5072" s="199" t="s">
        <v>4523</v>
      </c>
      <c r="F5072" s="199" t="s">
        <v>176</v>
      </c>
      <c r="G5072" s="199" t="s">
        <v>377</v>
      </c>
      <c r="H5072" s="199" t="s">
        <v>4559</v>
      </c>
      <c r="I5072" s="200" t="s">
        <v>130</v>
      </c>
      <c r="J5072" s="199" t="s">
        <v>222</v>
      </c>
      <c r="K5072" s="199" t="s">
        <v>279</v>
      </c>
      <c r="L5072" s="199" t="s">
        <v>451</v>
      </c>
      <c r="M5072" s="199" t="s">
        <v>134</v>
      </c>
      <c r="N5072" s="201">
        <v>2.3275000000000001</v>
      </c>
      <c r="O5072" s="202" t="s">
        <v>81</v>
      </c>
      <c r="P5072" s="202"/>
      <c r="Q5072" s="203">
        <f t="shared" si="282"/>
        <v>0</v>
      </c>
      <c r="R5072" s="203">
        <f t="shared" si="283"/>
        <v>0</v>
      </c>
      <c r="S5072" s="213">
        <f>IF(M5072="nvt",0,IF(O5072&gt;0,VLOOKUP(M5072,'3-Productie normen'!A:K,VLOOKUP(O5072,'3-Productie normen'!$B$34:$C$35,2,FALSE),FALSE)))</f>
        <v>0</v>
      </c>
      <c r="T5072" s="213">
        <f t="shared" si="284"/>
        <v>0</v>
      </c>
      <c r="U5072" s="572"/>
    </row>
    <row r="5073" spans="1:21" ht="14.15" customHeight="1">
      <c r="A5073" s="232">
        <v>5073</v>
      </c>
      <c r="B5073" s="262" t="s">
        <v>100</v>
      </c>
      <c r="C5073" s="199" t="s">
        <v>4521</v>
      </c>
      <c r="D5073" s="199" t="s">
        <v>4522</v>
      </c>
      <c r="E5073" s="199" t="s">
        <v>4523</v>
      </c>
      <c r="F5073" s="199" t="s">
        <v>176</v>
      </c>
      <c r="G5073" s="199" t="s">
        <v>377</v>
      </c>
      <c r="H5073" s="199" t="s">
        <v>4560</v>
      </c>
      <c r="I5073" s="200" t="s">
        <v>143</v>
      </c>
      <c r="J5073" s="199" t="s">
        <v>209</v>
      </c>
      <c r="K5073" s="199" t="s">
        <v>213</v>
      </c>
      <c r="L5073" s="199" t="s">
        <v>261</v>
      </c>
      <c r="M5073" s="199" t="s">
        <v>143</v>
      </c>
      <c r="N5073" s="201">
        <v>1.5894999999999999</v>
      </c>
      <c r="O5073" s="202"/>
      <c r="P5073" s="202"/>
      <c r="Q5073" s="203">
        <f t="shared" si="282"/>
        <v>0</v>
      </c>
      <c r="R5073" s="203">
        <f t="shared" si="283"/>
        <v>0</v>
      </c>
      <c r="S5073" s="213">
        <f>IF(M5073="nvt",0,IF(O5073&gt;0,VLOOKUP(M5073,'3-Productie normen'!A:K,VLOOKUP(O5073,'3-Productie normen'!$B$34:$C$35,2,FALSE),FALSE)))</f>
        <v>0</v>
      </c>
      <c r="T5073" s="213">
        <f t="shared" si="284"/>
        <v>0</v>
      </c>
      <c r="U5073" s="572"/>
    </row>
    <row r="5074" spans="1:21" ht="14.15" customHeight="1">
      <c r="A5074" s="231">
        <v>5074</v>
      </c>
      <c r="B5074" s="262" t="s">
        <v>100</v>
      </c>
      <c r="C5074" s="199" t="s">
        <v>4521</v>
      </c>
      <c r="D5074" s="199" t="s">
        <v>4522</v>
      </c>
      <c r="E5074" s="199" t="s">
        <v>4523</v>
      </c>
      <c r="F5074" s="199" t="s">
        <v>176</v>
      </c>
      <c r="G5074" s="199" t="s">
        <v>377</v>
      </c>
      <c r="H5074" s="199" t="s">
        <v>4561</v>
      </c>
      <c r="I5074" s="200" t="s">
        <v>143</v>
      </c>
      <c r="J5074" s="199" t="s">
        <v>209</v>
      </c>
      <c r="K5074" s="199" t="s">
        <v>213</v>
      </c>
      <c r="L5074" s="199" t="s">
        <v>261</v>
      </c>
      <c r="M5074" s="199" t="s">
        <v>143</v>
      </c>
      <c r="N5074" s="201">
        <v>1.95</v>
      </c>
      <c r="O5074" s="202"/>
      <c r="P5074" s="202"/>
      <c r="Q5074" s="203">
        <f t="shared" si="282"/>
        <v>0</v>
      </c>
      <c r="R5074" s="203">
        <f t="shared" si="283"/>
        <v>0</v>
      </c>
      <c r="S5074" s="213">
        <f>IF(M5074="nvt",0,IF(O5074&gt;0,VLOOKUP(M5074,'3-Productie normen'!A:K,VLOOKUP(O5074,'3-Productie normen'!$B$34:$C$35,2,FALSE),FALSE)))</f>
        <v>0</v>
      </c>
      <c r="T5074" s="213">
        <f t="shared" si="284"/>
        <v>0</v>
      </c>
      <c r="U5074" s="572"/>
    </row>
    <row r="5075" spans="1:21" ht="14.15" customHeight="1">
      <c r="A5075" s="231">
        <v>5075</v>
      </c>
      <c r="B5075" s="262" t="s">
        <v>100</v>
      </c>
      <c r="C5075" s="199" t="s">
        <v>4521</v>
      </c>
      <c r="D5075" s="199" t="s">
        <v>4522</v>
      </c>
      <c r="E5075" s="199" t="s">
        <v>4523</v>
      </c>
      <c r="F5075" s="199" t="s">
        <v>176</v>
      </c>
      <c r="G5075" s="199" t="s">
        <v>377</v>
      </c>
      <c r="H5075" s="199" t="s">
        <v>4562</v>
      </c>
      <c r="I5075" s="200" t="s">
        <v>143</v>
      </c>
      <c r="J5075" s="199" t="s">
        <v>209</v>
      </c>
      <c r="K5075" s="199" t="s">
        <v>213</v>
      </c>
      <c r="L5075" s="199" t="s">
        <v>261</v>
      </c>
      <c r="M5075" s="199" t="s">
        <v>143</v>
      </c>
      <c r="N5075" s="201">
        <v>0.88</v>
      </c>
      <c r="O5075" s="202"/>
      <c r="P5075" s="202"/>
      <c r="Q5075" s="203">
        <f t="shared" si="282"/>
        <v>0</v>
      </c>
      <c r="R5075" s="203">
        <f t="shared" si="283"/>
        <v>0</v>
      </c>
      <c r="S5075" s="213">
        <f>IF(M5075="nvt",0,IF(O5075&gt;0,VLOOKUP(M5075,'3-Productie normen'!A:K,VLOOKUP(O5075,'3-Productie normen'!$B$34:$C$35,2,FALSE),FALSE)))</f>
        <v>0</v>
      </c>
      <c r="T5075" s="213">
        <f t="shared" si="284"/>
        <v>0</v>
      </c>
      <c r="U5075" s="572"/>
    </row>
    <row r="5076" spans="1:21" ht="14.15" customHeight="1">
      <c r="A5076" s="231">
        <v>5076</v>
      </c>
      <c r="B5076" s="262" t="s">
        <v>100</v>
      </c>
      <c r="C5076" s="199" t="s">
        <v>4521</v>
      </c>
      <c r="D5076" s="199" t="s">
        <v>4522</v>
      </c>
      <c r="E5076" s="199" t="s">
        <v>4523</v>
      </c>
      <c r="F5076" s="199" t="s">
        <v>176</v>
      </c>
      <c r="G5076" s="199" t="s">
        <v>377</v>
      </c>
      <c r="H5076" s="199" t="s">
        <v>4563</v>
      </c>
      <c r="I5076" s="200" t="s">
        <v>133</v>
      </c>
      <c r="J5076" s="199" t="s">
        <v>222</v>
      </c>
      <c r="K5076" s="199" t="s">
        <v>223</v>
      </c>
      <c r="L5076" s="199" t="s">
        <v>387</v>
      </c>
      <c r="M5076" s="225" t="s">
        <v>139</v>
      </c>
      <c r="N5076" s="201">
        <v>5.6984000000000004</v>
      </c>
      <c r="O5076" s="202" t="s">
        <v>81</v>
      </c>
      <c r="P5076" s="202" t="s">
        <v>81</v>
      </c>
      <c r="Q5076" s="203">
        <f t="shared" si="282"/>
        <v>0</v>
      </c>
      <c r="R5076" s="203">
        <f t="shared" si="283"/>
        <v>0</v>
      </c>
      <c r="S5076" s="213">
        <f>IF(M5076="nvt",0,IF(O5076&gt;0,VLOOKUP(M5076,'3-Productie normen'!A:K,VLOOKUP(O5076,'3-Productie normen'!$B$34:$C$35,2,FALSE),FALSE)))</f>
        <v>0</v>
      </c>
      <c r="T5076" s="213">
        <f t="shared" si="284"/>
        <v>0</v>
      </c>
      <c r="U5076" s="572"/>
    </row>
    <row r="5077" spans="1:21" ht="14.15" customHeight="1">
      <c r="A5077" s="231">
        <v>5077</v>
      </c>
      <c r="B5077" s="262" t="s">
        <v>100</v>
      </c>
      <c r="C5077" s="199" t="s">
        <v>4521</v>
      </c>
      <c r="D5077" s="199" t="s">
        <v>4522</v>
      </c>
      <c r="E5077" s="199" t="s">
        <v>4523</v>
      </c>
      <c r="F5077" s="199" t="s">
        <v>176</v>
      </c>
      <c r="G5077" s="199" t="s">
        <v>377</v>
      </c>
      <c r="H5077" s="199" t="s">
        <v>4564</v>
      </c>
      <c r="I5077" s="200" t="s">
        <v>133</v>
      </c>
      <c r="J5077" s="199" t="s">
        <v>222</v>
      </c>
      <c r="K5077" s="199" t="s">
        <v>223</v>
      </c>
      <c r="L5077" s="199" t="s">
        <v>387</v>
      </c>
      <c r="M5077" s="225" t="s">
        <v>139</v>
      </c>
      <c r="N5077" s="201">
        <v>1.091</v>
      </c>
      <c r="O5077" s="202" t="s">
        <v>81</v>
      </c>
      <c r="P5077" s="202" t="s">
        <v>81</v>
      </c>
      <c r="Q5077" s="203">
        <f t="shared" si="282"/>
        <v>0</v>
      </c>
      <c r="R5077" s="203">
        <f t="shared" si="283"/>
        <v>0</v>
      </c>
      <c r="S5077" s="213">
        <f>IF(M5077="nvt",0,IF(O5077&gt;0,VLOOKUP(M5077,'3-Productie normen'!A:K,VLOOKUP(O5077,'3-Productie normen'!$B$34:$C$35,2,FALSE),FALSE)))</f>
        <v>0</v>
      </c>
      <c r="T5077" s="213">
        <f t="shared" si="284"/>
        <v>0</v>
      </c>
      <c r="U5077" s="572"/>
    </row>
    <row r="5078" spans="1:21" ht="14.15" customHeight="1">
      <c r="A5078" s="231">
        <v>5078</v>
      </c>
      <c r="B5078" s="262" t="s">
        <v>100</v>
      </c>
      <c r="C5078" s="199" t="s">
        <v>4521</v>
      </c>
      <c r="D5078" s="199" t="s">
        <v>4522</v>
      </c>
      <c r="E5078" s="199" t="s">
        <v>4523</v>
      </c>
      <c r="F5078" s="199" t="s">
        <v>176</v>
      </c>
      <c r="G5078" s="199" t="s">
        <v>377</v>
      </c>
      <c r="H5078" s="199" t="s">
        <v>4565</v>
      </c>
      <c r="I5078" s="200" t="s">
        <v>133</v>
      </c>
      <c r="J5078" s="199" t="s">
        <v>222</v>
      </c>
      <c r="K5078" s="199" t="s">
        <v>223</v>
      </c>
      <c r="L5078" s="199" t="s">
        <v>387</v>
      </c>
      <c r="M5078" s="225" t="s">
        <v>139</v>
      </c>
      <c r="N5078" s="201">
        <v>1.091</v>
      </c>
      <c r="O5078" s="202" t="s">
        <v>81</v>
      </c>
      <c r="P5078" s="202" t="s">
        <v>81</v>
      </c>
      <c r="Q5078" s="203">
        <f t="shared" si="282"/>
        <v>0</v>
      </c>
      <c r="R5078" s="203">
        <f t="shared" si="283"/>
        <v>0</v>
      </c>
      <c r="S5078" s="213">
        <f>IF(M5078="nvt",0,IF(O5078&gt;0,VLOOKUP(M5078,'3-Productie normen'!A:K,VLOOKUP(O5078,'3-Productie normen'!$B$34:$C$35,2,FALSE),FALSE)))</f>
        <v>0</v>
      </c>
      <c r="T5078" s="213">
        <f t="shared" si="284"/>
        <v>0</v>
      </c>
      <c r="U5078" s="572"/>
    </row>
    <row r="5079" spans="1:21" ht="14.15" customHeight="1">
      <c r="A5079" s="231">
        <v>5079</v>
      </c>
      <c r="B5079" s="262" t="s">
        <v>100</v>
      </c>
      <c r="C5079" s="199" t="s">
        <v>4521</v>
      </c>
      <c r="D5079" s="199" t="s">
        <v>4522</v>
      </c>
      <c r="E5079" s="199" t="s">
        <v>4523</v>
      </c>
      <c r="F5079" s="199" t="s">
        <v>176</v>
      </c>
      <c r="G5079" s="199" t="s">
        <v>377</v>
      </c>
      <c r="H5079" s="199" t="s">
        <v>4566</v>
      </c>
      <c r="I5079" s="200" t="s">
        <v>133</v>
      </c>
      <c r="J5079" s="199" t="s">
        <v>222</v>
      </c>
      <c r="K5079" s="199" t="s">
        <v>223</v>
      </c>
      <c r="L5079" s="199" t="s">
        <v>387</v>
      </c>
      <c r="M5079" s="225" t="s">
        <v>139</v>
      </c>
      <c r="N5079" s="201">
        <v>1.091</v>
      </c>
      <c r="O5079" s="202" t="s">
        <v>81</v>
      </c>
      <c r="P5079" s="202" t="s">
        <v>81</v>
      </c>
      <c r="Q5079" s="203">
        <f t="shared" si="282"/>
        <v>0</v>
      </c>
      <c r="R5079" s="203">
        <f t="shared" si="283"/>
        <v>0</v>
      </c>
      <c r="S5079" s="213">
        <f>IF(M5079="nvt",0,IF(O5079&gt;0,VLOOKUP(M5079,'3-Productie normen'!A:K,VLOOKUP(O5079,'3-Productie normen'!$B$34:$C$35,2,FALSE),FALSE)))</f>
        <v>0</v>
      </c>
      <c r="T5079" s="213">
        <f t="shared" si="284"/>
        <v>0</v>
      </c>
      <c r="U5079" s="572"/>
    </row>
    <row r="5080" spans="1:21" ht="14.15" customHeight="1">
      <c r="A5080" s="231">
        <v>5080</v>
      </c>
      <c r="B5080" s="262" t="s">
        <v>100</v>
      </c>
      <c r="C5080" s="199" t="s">
        <v>4521</v>
      </c>
      <c r="D5080" s="199" t="s">
        <v>4522</v>
      </c>
      <c r="E5080" s="199" t="s">
        <v>4523</v>
      </c>
      <c r="F5080" s="199" t="s">
        <v>176</v>
      </c>
      <c r="G5080" s="199" t="s">
        <v>377</v>
      </c>
      <c r="H5080" s="199" t="s">
        <v>4567</v>
      </c>
      <c r="I5080" s="200" t="s">
        <v>133</v>
      </c>
      <c r="J5080" s="199" t="s">
        <v>222</v>
      </c>
      <c r="K5080" s="199" t="s">
        <v>223</v>
      </c>
      <c r="L5080" s="199" t="s">
        <v>387</v>
      </c>
      <c r="M5080" s="225" t="s">
        <v>139</v>
      </c>
      <c r="N5080" s="201">
        <v>6.4114000000000004</v>
      </c>
      <c r="O5080" s="202" t="s">
        <v>81</v>
      </c>
      <c r="P5080" s="202" t="s">
        <v>81</v>
      </c>
      <c r="Q5080" s="203">
        <f t="shared" si="282"/>
        <v>0</v>
      </c>
      <c r="R5080" s="203">
        <f t="shared" si="283"/>
        <v>0</v>
      </c>
      <c r="S5080" s="213">
        <f>IF(M5080="nvt",0,IF(O5080&gt;0,VLOOKUP(M5080,'3-Productie normen'!A:K,VLOOKUP(O5080,'3-Productie normen'!$B$34:$C$35,2,FALSE),FALSE)))</f>
        <v>0</v>
      </c>
      <c r="T5080" s="213">
        <f t="shared" si="284"/>
        <v>0</v>
      </c>
      <c r="U5080" s="572"/>
    </row>
    <row r="5081" spans="1:21" ht="14.15" customHeight="1">
      <c r="A5081" s="232">
        <v>5081</v>
      </c>
      <c r="B5081" s="262" t="s">
        <v>100</v>
      </c>
      <c r="C5081" s="199" t="s">
        <v>4521</v>
      </c>
      <c r="D5081" s="199" t="s">
        <v>4522</v>
      </c>
      <c r="E5081" s="199" t="s">
        <v>4523</v>
      </c>
      <c r="F5081" s="199" t="s">
        <v>176</v>
      </c>
      <c r="G5081" s="199" t="s">
        <v>377</v>
      </c>
      <c r="H5081" s="199" t="s">
        <v>4568</v>
      </c>
      <c r="I5081" s="200" t="s">
        <v>133</v>
      </c>
      <c r="J5081" s="199" t="s">
        <v>222</v>
      </c>
      <c r="K5081" s="199" t="s">
        <v>223</v>
      </c>
      <c r="L5081" s="199" t="s">
        <v>387</v>
      </c>
      <c r="M5081" s="225" t="s">
        <v>139</v>
      </c>
      <c r="N5081" s="201">
        <v>1.091</v>
      </c>
      <c r="O5081" s="202" t="s">
        <v>81</v>
      </c>
      <c r="P5081" s="202" t="s">
        <v>81</v>
      </c>
      <c r="Q5081" s="203">
        <f t="shared" si="282"/>
        <v>0</v>
      </c>
      <c r="R5081" s="203">
        <f t="shared" si="283"/>
        <v>0</v>
      </c>
      <c r="S5081" s="213">
        <f>IF(M5081="nvt",0,IF(O5081&gt;0,VLOOKUP(M5081,'3-Productie normen'!A:K,VLOOKUP(O5081,'3-Productie normen'!$B$34:$C$35,2,FALSE),FALSE)))</f>
        <v>0</v>
      </c>
      <c r="T5081" s="213">
        <f t="shared" si="284"/>
        <v>0</v>
      </c>
      <c r="U5081" s="572"/>
    </row>
    <row r="5082" spans="1:21" ht="14.15" customHeight="1">
      <c r="A5082" s="231">
        <v>5082</v>
      </c>
      <c r="B5082" s="262" t="s">
        <v>100</v>
      </c>
      <c r="C5082" s="199" t="s">
        <v>4521</v>
      </c>
      <c r="D5082" s="199" t="s">
        <v>4522</v>
      </c>
      <c r="E5082" s="199" t="s">
        <v>4523</v>
      </c>
      <c r="F5082" s="199" t="s">
        <v>176</v>
      </c>
      <c r="G5082" s="199" t="s">
        <v>377</v>
      </c>
      <c r="H5082" s="199" t="s">
        <v>4569</v>
      </c>
      <c r="I5082" s="200" t="s">
        <v>133</v>
      </c>
      <c r="J5082" s="199" t="s">
        <v>222</v>
      </c>
      <c r="K5082" s="199" t="s">
        <v>223</v>
      </c>
      <c r="L5082" s="199" t="s">
        <v>387</v>
      </c>
      <c r="M5082" s="225" t="s">
        <v>139</v>
      </c>
      <c r="N5082" s="201">
        <v>1.091</v>
      </c>
      <c r="O5082" s="202" t="s">
        <v>81</v>
      </c>
      <c r="P5082" s="202" t="s">
        <v>81</v>
      </c>
      <c r="Q5082" s="203">
        <f t="shared" si="282"/>
        <v>0</v>
      </c>
      <c r="R5082" s="203">
        <f t="shared" si="283"/>
        <v>0</v>
      </c>
      <c r="S5082" s="213">
        <f>IF(M5082="nvt",0,IF(O5082&gt;0,VLOOKUP(M5082,'3-Productie normen'!A:K,VLOOKUP(O5082,'3-Productie normen'!$B$34:$C$35,2,FALSE),FALSE)))</f>
        <v>0</v>
      </c>
      <c r="T5082" s="213">
        <f t="shared" si="284"/>
        <v>0</v>
      </c>
      <c r="U5082" s="572"/>
    </row>
    <row r="5083" spans="1:21" ht="14.15" customHeight="1">
      <c r="A5083" s="231">
        <v>5083</v>
      </c>
      <c r="B5083" s="262" t="s">
        <v>100</v>
      </c>
      <c r="C5083" s="199" t="s">
        <v>4521</v>
      </c>
      <c r="D5083" s="199" t="s">
        <v>4522</v>
      </c>
      <c r="E5083" s="199" t="s">
        <v>4523</v>
      </c>
      <c r="F5083" s="199" t="s">
        <v>176</v>
      </c>
      <c r="G5083" s="199" t="s">
        <v>377</v>
      </c>
      <c r="H5083" s="199" t="s">
        <v>4570</v>
      </c>
      <c r="I5083" s="200" t="s">
        <v>133</v>
      </c>
      <c r="J5083" s="199" t="s">
        <v>222</v>
      </c>
      <c r="K5083" s="199" t="s">
        <v>223</v>
      </c>
      <c r="L5083" s="199" t="s">
        <v>387</v>
      </c>
      <c r="M5083" s="225" t="s">
        <v>139</v>
      </c>
      <c r="N5083" s="201">
        <v>1.091</v>
      </c>
      <c r="O5083" s="202" t="s">
        <v>81</v>
      </c>
      <c r="P5083" s="202" t="s">
        <v>81</v>
      </c>
      <c r="Q5083" s="203">
        <f t="shared" si="282"/>
        <v>0</v>
      </c>
      <c r="R5083" s="203">
        <f t="shared" si="283"/>
        <v>0</v>
      </c>
      <c r="S5083" s="213">
        <f>IF(M5083="nvt",0,IF(O5083&gt;0,VLOOKUP(M5083,'3-Productie normen'!A:K,VLOOKUP(O5083,'3-Productie normen'!$B$34:$C$35,2,FALSE),FALSE)))</f>
        <v>0</v>
      </c>
      <c r="T5083" s="213">
        <f t="shared" si="284"/>
        <v>0</v>
      </c>
      <c r="U5083" s="572"/>
    </row>
    <row r="5084" spans="1:21" ht="14.15" customHeight="1">
      <c r="A5084" s="231">
        <v>5084</v>
      </c>
      <c r="B5084" s="262" t="s">
        <v>100</v>
      </c>
      <c r="C5084" s="199" t="s">
        <v>4521</v>
      </c>
      <c r="D5084" s="199" t="s">
        <v>4522</v>
      </c>
      <c r="E5084" s="199" t="s">
        <v>4523</v>
      </c>
      <c r="F5084" s="199" t="s">
        <v>176</v>
      </c>
      <c r="G5084" s="199" t="s">
        <v>377</v>
      </c>
      <c r="H5084" s="199" t="s">
        <v>4571</v>
      </c>
      <c r="I5084" s="200" t="s">
        <v>133</v>
      </c>
      <c r="J5084" s="199" t="s">
        <v>222</v>
      </c>
      <c r="K5084" s="199" t="s">
        <v>223</v>
      </c>
      <c r="L5084" s="199" t="s">
        <v>387</v>
      </c>
      <c r="M5084" s="225" t="s">
        <v>139</v>
      </c>
      <c r="N5084" s="201">
        <v>4.9349999999999996</v>
      </c>
      <c r="O5084" s="202" t="s">
        <v>81</v>
      </c>
      <c r="P5084" s="202" t="s">
        <v>81</v>
      </c>
      <c r="Q5084" s="203">
        <f t="shared" si="282"/>
        <v>0</v>
      </c>
      <c r="R5084" s="203">
        <f t="shared" si="283"/>
        <v>0</v>
      </c>
      <c r="S5084" s="213">
        <f>IF(M5084="nvt",0,IF(O5084&gt;0,VLOOKUP(M5084,'3-Productie normen'!A:K,VLOOKUP(O5084,'3-Productie normen'!$B$34:$C$35,2,FALSE),FALSE)))</f>
        <v>0</v>
      </c>
      <c r="T5084" s="213">
        <f t="shared" si="284"/>
        <v>0</v>
      </c>
      <c r="U5084" s="572"/>
    </row>
    <row r="5085" spans="1:21" ht="14.15" customHeight="1">
      <c r="A5085" s="231">
        <v>5085</v>
      </c>
      <c r="B5085" s="262" t="s">
        <v>100</v>
      </c>
      <c r="C5085" s="199" t="s">
        <v>4521</v>
      </c>
      <c r="D5085" s="199" t="s">
        <v>4522</v>
      </c>
      <c r="E5085" s="199" t="s">
        <v>4523</v>
      </c>
      <c r="F5085" s="199" t="s">
        <v>176</v>
      </c>
      <c r="G5085" s="199" t="s">
        <v>377</v>
      </c>
      <c r="H5085" s="199" t="s">
        <v>4572</v>
      </c>
      <c r="I5085" s="200" t="s">
        <v>133</v>
      </c>
      <c r="J5085" s="199" t="s">
        <v>222</v>
      </c>
      <c r="K5085" s="199" t="s">
        <v>223</v>
      </c>
      <c r="L5085" s="199" t="s">
        <v>387</v>
      </c>
      <c r="M5085" s="225" t="s">
        <v>139</v>
      </c>
      <c r="N5085" s="201">
        <v>9.4824999999999999</v>
      </c>
      <c r="O5085" s="202" t="s">
        <v>81</v>
      </c>
      <c r="P5085" s="202" t="s">
        <v>81</v>
      </c>
      <c r="Q5085" s="203">
        <f t="shared" si="282"/>
        <v>0</v>
      </c>
      <c r="R5085" s="203">
        <f t="shared" si="283"/>
        <v>0</v>
      </c>
      <c r="S5085" s="213">
        <f>IF(M5085="nvt",0,IF(O5085&gt;0,VLOOKUP(M5085,'3-Productie normen'!A:K,VLOOKUP(O5085,'3-Productie normen'!$B$34:$C$35,2,FALSE),FALSE)))</f>
        <v>0</v>
      </c>
      <c r="T5085" s="213">
        <f t="shared" si="284"/>
        <v>0</v>
      </c>
      <c r="U5085" s="572"/>
    </row>
    <row r="5086" spans="1:21" ht="14.15" customHeight="1">
      <c r="A5086" s="231">
        <v>5086</v>
      </c>
      <c r="B5086" s="262" t="s">
        <v>100</v>
      </c>
      <c r="C5086" s="199" t="s">
        <v>4521</v>
      </c>
      <c r="D5086" s="199" t="s">
        <v>4522</v>
      </c>
      <c r="E5086" s="199" t="s">
        <v>4523</v>
      </c>
      <c r="F5086" s="199" t="s">
        <v>176</v>
      </c>
      <c r="G5086" s="199" t="s">
        <v>377</v>
      </c>
      <c r="H5086" s="199" t="s">
        <v>4573</v>
      </c>
      <c r="I5086" s="200" t="s">
        <v>133</v>
      </c>
      <c r="J5086" s="199" t="s">
        <v>222</v>
      </c>
      <c r="K5086" s="199" t="s">
        <v>223</v>
      </c>
      <c r="L5086" s="199" t="s">
        <v>387</v>
      </c>
      <c r="M5086" s="225" t="s">
        <v>139</v>
      </c>
      <c r="N5086" s="201">
        <v>1.0929</v>
      </c>
      <c r="O5086" s="202" t="s">
        <v>81</v>
      </c>
      <c r="P5086" s="202" t="s">
        <v>81</v>
      </c>
      <c r="Q5086" s="203">
        <f t="shared" si="282"/>
        <v>0</v>
      </c>
      <c r="R5086" s="203">
        <f t="shared" si="283"/>
        <v>0</v>
      </c>
      <c r="S5086" s="213">
        <f>IF(M5086="nvt",0,IF(O5086&gt;0,VLOOKUP(M5086,'3-Productie normen'!A:K,VLOOKUP(O5086,'3-Productie normen'!$B$34:$C$35,2,FALSE),FALSE)))</f>
        <v>0</v>
      </c>
      <c r="T5086" s="213">
        <f t="shared" si="284"/>
        <v>0</v>
      </c>
      <c r="U5086" s="572"/>
    </row>
    <row r="5087" spans="1:21" ht="14.15" customHeight="1">
      <c r="A5087" s="231">
        <v>5087</v>
      </c>
      <c r="B5087" s="262" t="s">
        <v>100</v>
      </c>
      <c r="C5087" s="199" t="s">
        <v>4521</v>
      </c>
      <c r="D5087" s="199" t="s">
        <v>4522</v>
      </c>
      <c r="E5087" s="199" t="s">
        <v>4523</v>
      </c>
      <c r="F5087" s="199" t="s">
        <v>176</v>
      </c>
      <c r="G5087" s="199" t="s">
        <v>377</v>
      </c>
      <c r="H5087" s="199" t="s">
        <v>4574</v>
      </c>
      <c r="I5087" s="200" t="s">
        <v>133</v>
      </c>
      <c r="J5087" s="199" t="s">
        <v>222</v>
      </c>
      <c r="K5087" s="199" t="s">
        <v>223</v>
      </c>
      <c r="L5087" s="199" t="s">
        <v>387</v>
      </c>
      <c r="M5087" s="225" t="s">
        <v>139</v>
      </c>
      <c r="N5087" s="201">
        <v>1.0929</v>
      </c>
      <c r="O5087" s="202" t="s">
        <v>81</v>
      </c>
      <c r="P5087" s="202" t="s">
        <v>81</v>
      </c>
      <c r="Q5087" s="203">
        <f t="shared" si="282"/>
        <v>0</v>
      </c>
      <c r="R5087" s="203">
        <f t="shared" si="283"/>
        <v>0</v>
      </c>
      <c r="S5087" s="213">
        <f>IF(M5087="nvt",0,IF(O5087&gt;0,VLOOKUP(M5087,'3-Productie normen'!A:K,VLOOKUP(O5087,'3-Productie normen'!$B$34:$C$35,2,FALSE),FALSE)))</f>
        <v>0</v>
      </c>
      <c r="T5087" s="213">
        <f t="shared" si="284"/>
        <v>0</v>
      </c>
      <c r="U5087" s="572"/>
    </row>
    <row r="5088" spans="1:21" ht="14.15" customHeight="1">
      <c r="A5088" s="231">
        <v>5088</v>
      </c>
      <c r="B5088" s="262" t="s">
        <v>100</v>
      </c>
      <c r="C5088" s="199" t="s">
        <v>4521</v>
      </c>
      <c r="D5088" s="199" t="s">
        <v>4522</v>
      </c>
      <c r="E5088" s="199" t="s">
        <v>4523</v>
      </c>
      <c r="F5088" s="199" t="s">
        <v>176</v>
      </c>
      <c r="G5088" s="199" t="s">
        <v>377</v>
      </c>
      <c r="H5088" s="199" t="s">
        <v>4575</v>
      </c>
      <c r="I5088" s="200" t="s">
        <v>133</v>
      </c>
      <c r="J5088" s="199" t="s">
        <v>222</v>
      </c>
      <c r="K5088" s="199" t="s">
        <v>223</v>
      </c>
      <c r="L5088" s="199" t="s">
        <v>387</v>
      </c>
      <c r="M5088" s="225" t="s">
        <v>139</v>
      </c>
      <c r="N5088" s="201">
        <v>1.0929</v>
      </c>
      <c r="O5088" s="202" t="s">
        <v>81</v>
      </c>
      <c r="P5088" s="202" t="s">
        <v>81</v>
      </c>
      <c r="Q5088" s="203">
        <f t="shared" si="282"/>
        <v>0</v>
      </c>
      <c r="R5088" s="203">
        <f t="shared" si="283"/>
        <v>0</v>
      </c>
      <c r="S5088" s="213">
        <f>IF(M5088="nvt",0,IF(O5088&gt;0,VLOOKUP(M5088,'3-Productie normen'!A:K,VLOOKUP(O5088,'3-Productie normen'!$B$34:$C$35,2,FALSE),FALSE)))</f>
        <v>0</v>
      </c>
      <c r="T5088" s="213">
        <f t="shared" si="284"/>
        <v>0</v>
      </c>
      <c r="U5088" s="572"/>
    </row>
    <row r="5089" spans="1:23" ht="14.15" customHeight="1">
      <c r="A5089" s="232">
        <v>5089</v>
      </c>
      <c r="B5089" s="262" t="s">
        <v>100</v>
      </c>
      <c r="C5089" s="199" t="s">
        <v>4521</v>
      </c>
      <c r="D5089" s="199" t="s">
        <v>4522</v>
      </c>
      <c r="E5089" s="199" t="s">
        <v>4523</v>
      </c>
      <c r="F5089" s="199" t="s">
        <v>176</v>
      </c>
      <c r="G5089" s="199" t="s">
        <v>377</v>
      </c>
      <c r="H5089" s="199" t="s">
        <v>4576</v>
      </c>
      <c r="I5089" s="200" t="s">
        <v>133</v>
      </c>
      <c r="J5089" s="199" t="s">
        <v>222</v>
      </c>
      <c r="K5089" s="199" t="s">
        <v>223</v>
      </c>
      <c r="L5089" s="199" t="s">
        <v>387</v>
      </c>
      <c r="M5089" s="225" t="s">
        <v>139</v>
      </c>
      <c r="N5089" s="201">
        <v>1.2519</v>
      </c>
      <c r="O5089" s="202" t="s">
        <v>81</v>
      </c>
      <c r="P5089" s="202" t="s">
        <v>81</v>
      </c>
      <c r="Q5089" s="203">
        <f t="shared" si="282"/>
        <v>0</v>
      </c>
      <c r="R5089" s="203">
        <f t="shared" si="283"/>
        <v>0</v>
      </c>
      <c r="S5089" s="213">
        <f>IF(M5089="nvt",0,IF(O5089&gt;0,VLOOKUP(M5089,'3-Productie normen'!A:K,VLOOKUP(O5089,'3-Productie normen'!$B$34:$C$35,2,FALSE),FALSE)))</f>
        <v>0</v>
      </c>
      <c r="T5089" s="213">
        <f t="shared" si="284"/>
        <v>0</v>
      </c>
      <c r="U5089" s="572"/>
    </row>
    <row r="5090" spans="1:23" ht="14.15" customHeight="1">
      <c r="A5090" s="231">
        <v>5090</v>
      </c>
      <c r="B5090" s="262" t="s">
        <v>100</v>
      </c>
      <c r="C5090" s="199" t="s">
        <v>4521</v>
      </c>
      <c r="D5090" s="199" t="s">
        <v>4522</v>
      </c>
      <c r="E5090" s="199" t="s">
        <v>4523</v>
      </c>
      <c r="F5090" s="199" t="s">
        <v>176</v>
      </c>
      <c r="G5090" s="199" t="s">
        <v>377</v>
      </c>
      <c r="H5090" s="199" t="s">
        <v>4577</v>
      </c>
      <c r="I5090" s="200" t="s">
        <v>130</v>
      </c>
      <c r="J5090" s="199" t="s">
        <v>209</v>
      </c>
      <c r="K5090" s="199" t="s">
        <v>220</v>
      </c>
      <c r="L5090" s="199" t="s">
        <v>387</v>
      </c>
      <c r="M5090" s="199" t="s">
        <v>140</v>
      </c>
      <c r="N5090" s="201">
        <v>39.612000000000002</v>
      </c>
      <c r="O5090" s="202" t="s">
        <v>81</v>
      </c>
      <c r="P5090" s="202"/>
      <c r="Q5090" s="203">
        <f t="shared" si="282"/>
        <v>0</v>
      </c>
      <c r="R5090" s="203">
        <f t="shared" si="283"/>
        <v>0</v>
      </c>
      <c r="S5090" s="213">
        <f>IF(M5090="nvt",0,IF(O5090&gt;0,VLOOKUP(M5090,'3-Productie normen'!A:K,VLOOKUP(O5090,'3-Productie normen'!$B$34:$C$35,2,FALSE),FALSE)))</f>
        <v>0</v>
      </c>
      <c r="T5090" s="213">
        <f t="shared" si="284"/>
        <v>0</v>
      </c>
      <c r="U5090" s="572"/>
    </row>
    <row r="5091" spans="1:23" ht="14.15" customHeight="1">
      <c r="A5091" s="231">
        <v>5091</v>
      </c>
      <c r="B5091" s="262" t="s">
        <v>100</v>
      </c>
      <c r="C5091" s="199" t="s">
        <v>4521</v>
      </c>
      <c r="D5091" s="199" t="s">
        <v>4522</v>
      </c>
      <c r="E5091" s="199" t="s">
        <v>4523</v>
      </c>
      <c r="F5091" s="199" t="s">
        <v>176</v>
      </c>
      <c r="G5091" s="199" t="s">
        <v>377</v>
      </c>
      <c r="H5091" s="199" t="s">
        <v>4578</v>
      </c>
      <c r="I5091" s="200" t="s">
        <v>130</v>
      </c>
      <c r="J5091" s="199" t="s">
        <v>209</v>
      </c>
      <c r="K5091" s="199" t="s">
        <v>220</v>
      </c>
      <c r="L5091" s="199" t="s">
        <v>387</v>
      </c>
      <c r="M5091" s="199" t="s">
        <v>140</v>
      </c>
      <c r="N5091" s="201">
        <v>17.073799999999999</v>
      </c>
      <c r="O5091" s="202" t="s">
        <v>81</v>
      </c>
      <c r="P5091" s="202"/>
      <c r="Q5091" s="203">
        <f t="shared" si="282"/>
        <v>0</v>
      </c>
      <c r="R5091" s="203">
        <f t="shared" si="283"/>
        <v>0</v>
      </c>
      <c r="S5091" s="213">
        <f>IF(M5091="nvt",0,IF(O5091&gt;0,VLOOKUP(M5091,'3-Productie normen'!A:K,VLOOKUP(O5091,'3-Productie normen'!$B$34:$C$35,2,FALSE),FALSE)))</f>
        <v>0</v>
      </c>
      <c r="T5091" s="213">
        <f t="shared" si="284"/>
        <v>0</v>
      </c>
      <c r="U5091" s="572"/>
      <c r="V5091" s="567"/>
      <c r="W5091" s="567"/>
    </row>
    <row r="5092" spans="1:23" ht="14.15" customHeight="1">
      <c r="A5092" s="231">
        <v>5092</v>
      </c>
      <c r="B5092" s="262" t="s">
        <v>100</v>
      </c>
      <c r="C5092" s="199" t="s">
        <v>4521</v>
      </c>
      <c r="D5092" s="199" t="s">
        <v>4522</v>
      </c>
      <c r="E5092" s="199" t="s">
        <v>4523</v>
      </c>
      <c r="F5092" s="199" t="s">
        <v>176</v>
      </c>
      <c r="G5092" s="199" t="s">
        <v>377</v>
      </c>
      <c r="H5092" s="199" t="s">
        <v>4579</v>
      </c>
      <c r="I5092" s="207" t="s">
        <v>123</v>
      </c>
      <c r="J5092" s="199" t="s">
        <v>179</v>
      </c>
      <c r="K5092" s="199" t="s">
        <v>187</v>
      </c>
      <c r="L5092" s="199" t="s">
        <v>261</v>
      </c>
      <c r="M5092" s="199" t="s">
        <v>141</v>
      </c>
      <c r="N5092" s="201">
        <v>72.546700000000001</v>
      </c>
      <c r="O5092" s="202" t="s">
        <v>81</v>
      </c>
      <c r="P5092" s="202"/>
      <c r="Q5092" s="203">
        <f t="shared" ref="Q5092:Q5155" si="285">IF(O5092="nvt",0,IF(O5092&gt;0,S5092*N5092,0))</f>
        <v>0</v>
      </c>
      <c r="R5092" s="203">
        <f t="shared" ref="R5092:R5155" si="286">IF(P5092&gt;0,T5092*N5092,0)</f>
        <v>0</v>
      </c>
      <c r="S5092" s="213">
        <f>IF(M5092="nvt",0,IF(O5092&gt;0,VLOOKUP(M5092,'3-Productie normen'!A:K,VLOOKUP(O5092,'3-Productie normen'!$B$34:$C$35,2,FALSE),FALSE)))</f>
        <v>0</v>
      </c>
      <c r="T5092" s="213">
        <f t="shared" ref="T5092:T5155" si="287">IF(P5092&gt;0,S5092*$T$8,0)</f>
        <v>0</v>
      </c>
      <c r="U5092" s="572"/>
      <c r="V5092" s="567"/>
      <c r="W5092" s="567"/>
    </row>
    <row r="5093" spans="1:23" ht="14.15" customHeight="1">
      <c r="A5093" s="231">
        <v>5093</v>
      </c>
      <c r="B5093" s="262" t="s">
        <v>100</v>
      </c>
      <c r="C5093" s="199" t="s">
        <v>4521</v>
      </c>
      <c r="D5093" s="199" t="s">
        <v>4522</v>
      </c>
      <c r="E5093" s="199" t="s">
        <v>4523</v>
      </c>
      <c r="F5093" s="199" t="s">
        <v>176</v>
      </c>
      <c r="G5093" s="199" t="s">
        <v>377</v>
      </c>
      <c r="H5093" s="199" t="s">
        <v>4580</v>
      </c>
      <c r="I5093" s="200" t="s">
        <v>143</v>
      </c>
      <c r="J5093" s="199" t="s">
        <v>179</v>
      </c>
      <c r="K5093" s="199" t="s">
        <v>187</v>
      </c>
      <c r="L5093" s="199" t="s">
        <v>261</v>
      </c>
      <c r="M5093" s="199" t="s">
        <v>143</v>
      </c>
      <c r="N5093" s="201">
        <v>1.8855</v>
      </c>
      <c r="O5093" s="202"/>
      <c r="P5093" s="202"/>
      <c r="Q5093" s="203">
        <f t="shared" si="285"/>
        <v>0</v>
      </c>
      <c r="R5093" s="203">
        <f t="shared" si="286"/>
        <v>0</v>
      </c>
      <c r="S5093" s="213">
        <f>IF(M5093="nvt",0,IF(O5093&gt;0,VLOOKUP(M5093,'3-Productie normen'!A:K,VLOOKUP(O5093,'3-Productie normen'!$B$34:$C$35,2,FALSE),FALSE)))</f>
        <v>0</v>
      </c>
      <c r="T5093" s="213">
        <f t="shared" si="287"/>
        <v>0</v>
      </c>
      <c r="U5093" s="572"/>
      <c r="V5093" s="567"/>
      <c r="W5093" s="567"/>
    </row>
    <row r="5094" spans="1:23" ht="14.15" customHeight="1">
      <c r="A5094" s="231">
        <v>5094</v>
      </c>
      <c r="B5094" s="262" t="s">
        <v>100</v>
      </c>
      <c r="C5094" s="199" t="s">
        <v>4521</v>
      </c>
      <c r="D5094" s="199" t="s">
        <v>4522</v>
      </c>
      <c r="E5094" s="199" t="s">
        <v>4523</v>
      </c>
      <c r="F5094" s="199" t="s">
        <v>176</v>
      </c>
      <c r="G5094" s="199" t="s">
        <v>377</v>
      </c>
      <c r="H5094" s="199" t="s">
        <v>4581</v>
      </c>
      <c r="I5094" s="200" t="s">
        <v>143</v>
      </c>
      <c r="J5094" s="199" t="s">
        <v>255</v>
      </c>
      <c r="K5094" s="199" t="s">
        <v>256</v>
      </c>
      <c r="L5094" s="199" t="s">
        <v>451</v>
      </c>
      <c r="M5094" s="199" t="s">
        <v>143</v>
      </c>
      <c r="N5094" s="201">
        <v>20.875</v>
      </c>
      <c r="O5094" s="202"/>
      <c r="P5094" s="202"/>
      <c r="Q5094" s="203">
        <f t="shared" si="285"/>
        <v>0</v>
      </c>
      <c r="R5094" s="203">
        <f t="shared" si="286"/>
        <v>0</v>
      </c>
      <c r="S5094" s="213">
        <f>IF(M5094="nvt",0,IF(O5094&gt;0,VLOOKUP(M5094,'3-Productie normen'!A:K,VLOOKUP(O5094,'3-Productie normen'!$B$34:$C$35,2,FALSE),FALSE)))</f>
        <v>0</v>
      </c>
      <c r="T5094" s="213">
        <f t="shared" si="287"/>
        <v>0</v>
      </c>
      <c r="U5094" s="572"/>
      <c r="V5094" s="567"/>
      <c r="W5094" s="567"/>
    </row>
    <row r="5095" spans="1:23" ht="14.15" customHeight="1">
      <c r="A5095" s="231">
        <v>5095</v>
      </c>
      <c r="B5095" s="262" t="s">
        <v>100</v>
      </c>
      <c r="C5095" s="199" t="s">
        <v>4521</v>
      </c>
      <c r="D5095" s="199" t="s">
        <v>4522</v>
      </c>
      <c r="E5095" s="199" t="s">
        <v>4523</v>
      </c>
      <c r="F5095" s="199" t="s">
        <v>176</v>
      </c>
      <c r="G5095" s="199" t="s">
        <v>377</v>
      </c>
      <c r="H5095" s="199" t="s">
        <v>4582</v>
      </c>
      <c r="I5095" s="200" t="s">
        <v>143</v>
      </c>
      <c r="J5095" s="199" t="s">
        <v>255</v>
      </c>
      <c r="K5095" s="199" t="s">
        <v>256</v>
      </c>
      <c r="L5095" s="199" t="s">
        <v>451</v>
      </c>
      <c r="M5095" s="199" t="s">
        <v>143</v>
      </c>
      <c r="N5095" s="201">
        <v>10.6266</v>
      </c>
      <c r="O5095" s="202"/>
      <c r="P5095" s="202"/>
      <c r="Q5095" s="203">
        <f t="shared" si="285"/>
        <v>0</v>
      </c>
      <c r="R5095" s="203">
        <f t="shared" si="286"/>
        <v>0</v>
      </c>
      <c r="S5095" s="213">
        <f>IF(M5095="nvt",0,IF(O5095&gt;0,VLOOKUP(M5095,'3-Productie normen'!A:K,VLOOKUP(O5095,'3-Productie normen'!$B$34:$C$35,2,FALSE),FALSE)))</f>
        <v>0</v>
      </c>
      <c r="T5095" s="213">
        <f t="shared" si="287"/>
        <v>0</v>
      </c>
      <c r="U5095" s="572"/>
      <c r="V5095" s="567"/>
      <c r="W5095" s="567"/>
    </row>
    <row r="5096" spans="1:23" ht="14.15" customHeight="1">
      <c r="A5096" s="231">
        <v>5096</v>
      </c>
      <c r="B5096" s="262" t="s">
        <v>100</v>
      </c>
      <c r="C5096" s="199" t="s">
        <v>4521</v>
      </c>
      <c r="D5096" s="199" t="s">
        <v>4522</v>
      </c>
      <c r="E5096" s="199" t="s">
        <v>4523</v>
      </c>
      <c r="F5096" s="199" t="s">
        <v>176</v>
      </c>
      <c r="G5096" s="199" t="s">
        <v>377</v>
      </c>
      <c r="H5096" s="199" t="s">
        <v>4583</v>
      </c>
      <c r="I5096" s="200" t="s">
        <v>136</v>
      </c>
      <c r="J5096" s="199" t="s">
        <v>179</v>
      </c>
      <c r="K5096" s="199" t="s">
        <v>762</v>
      </c>
      <c r="L5096" s="199" t="s">
        <v>425</v>
      </c>
      <c r="M5096" s="199" t="s">
        <v>137</v>
      </c>
      <c r="N5096" s="201">
        <v>4.8221999999999996</v>
      </c>
      <c r="O5096" s="202" t="s">
        <v>81</v>
      </c>
      <c r="P5096" s="202"/>
      <c r="Q5096" s="203">
        <f t="shared" si="285"/>
        <v>0</v>
      </c>
      <c r="R5096" s="203">
        <f t="shared" si="286"/>
        <v>0</v>
      </c>
      <c r="S5096" s="213">
        <f>IF(M5096="nvt",0,IF(O5096&gt;0,VLOOKUP(M5096,'3-Productie normen'!A:K,VLOOKUP(O5096,'3-Productie normen'!$B$34:$C$35,2,FALSE),FALSE)))</f>
        <v>0</v>
      </c>
      <c r="T5096" s="213">
        <f t="shared" si="287"/>
        <v>0</v>
      </c>
      <c r="U5096" s="572"/>
    </row>
    <row r="5097" spans="1:23" ht="14.15" customHeight="1">
      <c r="A5097" s="231">
        <v>5097</v>
      </c>
      <c r="B5097" s="262" t="s">
        <v>100</v>
      </c>
      <c r="C5097" s="199" t="s">
        <v>4521</v>
      </c>
      <c r="D5097" s="199" t="s">
        <v>4522</v>
      </c>
      <c r="E5097" s="199" t="s">
        <v>4523</v>
      </c>
      <c r="F5097" s="199" t="s">
        <v>176</v>
      </c>
      <c r="G5097" s="199" t="s">
        <v>377</v>
      </c>
      <c r="H5097" s="199" t="s">
        <v>4584</v>
      </c>
      <c r="I5097" s="200" t="s">
        <v>143</v>
      </c>
      <c r="J5097" s="199" t="s">
        <v>222</v>
      </c>
      <c r="K5097" s="199" t="s">
        <v>237</v>
      </c>
      <c r="L5097" s="199" t="s">
        <v>180</v>
      </c>
      <c r="M5097" s="199" t="s">
        <v>143</v>
      </c>
      <c r="N5097" s="201">
        <v>1.1496</v>
      </c>
      <c r="O5097" s="202"/>
      <c r="P5097" s="202"/>
      <c r="Q5097" s="203">
        <f t="shared" si="285"/>
        <v>0</v>
      </c>
      <c r="R5097" s="203">
        <f t="shared" si="286"/>
        <v>0</v>
      </c>
      <c r="S5097" s="213">
        <f>IF(M5097="nvt",0,IF(O5097&gt;0,VLOOKUP(M5097,'3-Productie normen'!A:K,VLOOKUP(O5097,'3-Productie normen'!$B$34:$C$35,2,FALSE),FALSE)))</f>
        <v>0</v>
      </c>
      <c r="T5097" s="213">
        <f t="shared" si="287"/>
        <v>0</v>
      </c>
      <c r="U5097" s="572"/>
    </row>
    <row r="5098" spans="1:23" ht="14.15" customHeight="1">
      <c r="A5098" s="231">
        <v>5098</v>
      </c>
      <c r="B5098" s="262" t="s">
        <v>100</v>
      </c>
      <c r="C5098" s="199" t="s">
        <v>4521</v>
      </c>
      <c r="D5098" s="199" t="s">
        <v>4522</v>
      </c>
      <c r="E5098" s="199" t="s">
        <v>4523</v>
      </c>
      <c r="F5098" s="199" t="s">
        <v>176</v>
      </c>
      <c r="G5098" s="199" t="s">
        <v>377</v>
      </c>
      <c r="H5098" s="199" t="s">
        <v>4585</v>
      </c>
      <c r="I5098" s="200" t="s">
        <v>143</v>
      </c>
      <c r="J5098" s="199" t="s">
        <v>222</v>
      </c>
      <c r="K5098" s="199" t="s">
        <v>279</v>
      </c>
      <c r="L5098" s="199" t="s">
        <v>180</v>
      </c>
      <c r="M5098" s="199" t="s">
        <v>143</v>
      </c>
      <c r="N5098" s="201">
        <v>10.279</v>
      </c>
      <c r="O5098" s="202"/>
      <c r="P5098" s="202"/>
      <c r="Q5098" s="203">
        <f t="shared" si="285"/>
        <v>0</v>
      </c>
      <c r="R5098" s="203">
        <f t="shared" si="286"/>
        <v>0</v>
      </c>
      <c r="S5098" s="213">
        <f>IF(M5098="nvt",0,IF(O5098&gt;0,VLOOKUP(M5098,'3-Productie normen'!A:K,VLOOKUP(O5098,'3-Productie normen'!$B$34:$C$35,2,FALSE),FALSE)))</f>
        <v>0</v>
      </c>
      <c r="T5098" s="213">
        <f t="shared" si="287"/>
        <v>0</v>
      </c>
      <c r="U5098" s="572"/>
    </row>
    <row r="5099" spans="1:23" ht="14.15" customHeight="1">
      <c r="A5099" s="231">
        <v>5099</v>
      </c>
      <c r="B5099" s="262" t="s">
        <v>100</v>
      </c>
      <c r="C5099" s="199" t="s">
        <v>4521</v>
      </c>
      <c r="D5099" s="199" t="s">
        <v>4522</v>
      </c>
      <c r="E5099" s="199" t="s">
        <v>4523</v>
      </c>
      <c r="F5099" s="199" t="s">
        <v>176</v>
      </c>
      <c r="G5099" s="199" t="s">
        <v>377</v>
      </c>
      <c r="H5099" s="199" t="s">
        <v>4586</v>
      </c>
      <c r="I5099" s="200" t="s">
        <v>143</v>
      </c>
      <c r="J5099" s="199" t="s">
        <v>209</v>
      </c>
      <c r="K5099" s="199" t="s">
        <v>213</v>
      </c>
      <c r="L5099" s="199" t="s">
        <v>398</v>
      </c>
      <c r="M5099" s="199" t="s">
        <v>143</v>
      </c>
      <c r="N5099" s="201">
        <v>0.93640000000000001</v>
      </c>
      <c r="O5099" s="202"/>
      <c r="P5099" s="202"/>
      <c r="Q5099" s="203">
        <f t="shared" si="285"/>
        <v>0</v>
      </c>
      <c r="R5099" s="203">
        <f t="shared" si="286"/>
        <v>0</v>
      </c>
      <c r="S5099" s="213">
        <f>IF(M5099="nvt",0,IF(O5099&gt;0,VLOOKUP(M5099,'3-Productie normen'!A:K,VLOOKUP(O5099,'3-Productie normen'!$B$34:$C$35,2,FALSE),FALSE)))</f>
        <v>0</v>
      </c>
      <c r="T5099" s="213">
        <f t="shared" si="287"/>
        <v>0</v>
      </c>
      <c r="U5099" s="572"/>
    </row>
    <row r="5100" spans="1:23" ht="14.15" customHeight="1">
      <c r="A5100" s="231">
        <v>5100</v>
      </c>
      <c r="B5100" s="262" t="s">
        <v>100</v>
      </c>
      <c r="C5100" s="199" t="s">
        <v>4521</v>
      </c>
      <c r="D5100" s="199" t="s">
        <v>4522</v>
      </c>
      <c r="E5100" s="199" t="s">
        <v>4523</v>
      </c>
      <c r="F5100" s="199" t="s">
        <v>176</v>
      </c>
      <c r="G5100" s="199" t="s">
        <v>377</v>
      </c>
      <c r="H5100" s="199" t="s">
        <v>123</v>
      </c>
      <c r="I5100" s="200" t="s">
        <v>143</v>
      </c>
      <c r="J5100" s="199" t="s">
        <v>209</v>
      </c>
      <c r="K5100" s="199" t="s">
        <v>213</v>
      </c>
      <c r="L5100" s="199" t="s">
        <v>398</v>
      </c>
      <c r="M5100" s="199" t="s">
        <v>143</v>
      </c>
      <c r="N5100" s="201">
        <v>0</v>
      </c>
      <c r="O5100" s="202"/>
      <c r="P5100" s="202"/>
      <c r="Q5100" s="203">
        <f t="shared" si="285"/>
        <v>0</v>
      </c>
      <c r="R5100" s="203">
        <f t="shared" si="286"/>
        <v>0</v>
      </c>
      <c r="S5100" s="213">
        <f>IF(M5100="nvt",0,IF(O5100&gt;0,VLOOKUP(M5100,'3-Productie normen'!A:K,VLOOKUP(O5100,'3-Productie normen'!$B$34:$C$35,2,FALSE),FALSE)))</f>
        <v>0</v>
      </c>
      <c r="T5100" s="213">
        <f t="shared" si="287"/>
        <v>0</v>
      </c>
      <c r="U5100" s="572"/>
    </row>
    <row r="5101" spans="1:23" ht="14.15" customHeight="1">
      <c r="A5101" s="231">
        <v>5101</v>
      </c>
      <c r="B5101" s="262" t="s">
        <v>100</v>
      </c>
      <c r="C5101" s="199" t="s">
        <v>4521</v>
      </c>
      <c r="D5101" s="199" t="s">
        <v>4522</v>
      </c>
      <c r="E5101" s="199" t="s">
        <v>4523</v>
      </c>
      <c r="F5101" s="199" t="s">
        <v>176</v>
      </c>
      <c r="G5101" s="199" t="s">
        <v>377</v>
      </c>
      <c r="H5101" s="199" t="s">
        <v>4587</v>
      </c>
      <c r="I5101" s="200" t="s">
        <v>143</v>
      </c>
      <c r="J5101" s="199" t="s">
        <v>209</v>
      </c>
      <c r="K5101" s="199" t="s">
        <v>213</v>
      </c>
      <c r="L5101" s="199" t="s">
        <v>398</v>
      </c>
      <c r="M5101" s="199" t="s">
        <v>143</v>
      </c>
      <c r="N5101" s="201">
        <v>0</v>
      </c>
      <c r="O5101" s="202"/>
      <c r="P5101" s="202"/>
      <c r="Q5101" s="203">
        <f t="shared" si="285"/>
        <v>0</v>
      </c>
      <c r="R5101" s="203">
        <f t="shared" si="286"/>
        <v>0</v>
      </c>
      <c r="S5101" s="213">
        <f>IF(M5101="nvt",0,IF(O5101&gt;0,VLOOKUP(M5101,'3-Productie normen'!A:K,VLOOKUP(O5101,'3-Productie normen'!$B$34:$C$35,2,FALSE),FALSE)))</f>
        <v>0</v>
      </c>
      <c r="T5101" s="213">
        <f t="shared" si="287"/>
        <v>0</v>
      </c>
      <c r="U5101" s="572"/>
    </row>
    <row r="5102" spans="1:23" ht="14.15" customHeight="1">
      <c r="A5102" s="231">
        <v>5102</v>
      </c>
      <c r="B5102" s="262" t="s">
        <v>100</v>
      </c>
      <c r="C5102" s="199" t="s">
        <v>4521</v>
      </c>
      <c r="D5102" s="199" t="s">
        <v>4522</v>
      </c>
      <c r="E5102" s="199" t="s">
        <v>4523</v>
      </c>
      <c r="F5102" s="199" t="s">
        <v>176</v>
      </c>
      <c r="G5102" s="199" t="s">
        <v>377</v>
      </c>
      <c r="H5102" s="199" t="s">
        <v>4588</v>
      </c>
      <c r="I5102" s="200" t="s">
        <v>143</v>
      </c>
      <c r="J5102" s="199" t="s">
        <v>209</v>
      </c>
      <c r="K5102" s="199" t="s">
        <v>213</v>
      </c>
      <c r="L5102" s="199" t="s">
        <v>398</v>
      </c>
      <c r="M5102" s="199" t="s">
        <v>143</v>
      </c>
      <c r="N5102" s="201">
        <v>0</v>
      </c>
      <c r="O5102" s="202"/>
      <c r="P5102" s="202"/>
      <c r="Q5102" s="203">
        <f t="shared" si="285"/>
        <v>0</v>
      </c>
      <c r="R5102" s="203">
        <f t="shared" si="286"/>
        <v>0</v>
      </c>
      <c r="S5102" s="213">
        <f>IF(M5102="nvt",0,IF(O5102&gt;0,VLOOKUP(M5102,'3-Productie normen'!A:K,VLOOKUP(O5102,'3-Productie normen'!$B$34:$C$35,2,FALSE),FALSE)))</f>
        <v>0</v>
      </c>
      <c r="T5102" s="213">
        <f t="shared" si="287"/>
        <v>0</v>
      </c>
      <c r="U5102" s="572"/>
    </row>
    <row r="5103" spans="1:23" ht="14.15" customHeight="1">
      <c r="A5103" s="231">
        <v>5103</v>
      </c>
      <c r="B5103" s="262" t="s">
        <v>100</v>
      </c>
      <c r="C5103" s="199" t="s">
        <v>4521</v>
      </c>
      <c r="D5103" s="199" t="s">
        <v>4522</v>
      </c>
      <c r="E5103" s="199" t="s">
        <v>4523</v>
      </c>
      <c r="F5103" s="199" t="s">
        <v>176</v>
      </c>
      <c r="G5103" s="199" t="s">
        <v>177</v>
      </c>
      <c r="H5103" s="199" t="s">
        <v>4589</v>
      </c>
      <c r="I5103" s="200" t="s">
        <v>125</v>
      </c>
      <c r="J5103" s="199" t="s">
        <v>222</v>
      </c>
      <c r="K5103" s="199" t="s">
        <v>279</v>
      </c>
      <c r="L5103" s="199" t="s">
        <v>261</v>
      </c>
      <c r="M5103" s="199" t="s">
        <v>238</v>
      </c>
      <c r="N5103" s="201">
        <v>107.23139999999999</v>
      </c>
      <c r="O5103" s="202" t="s">
        <v>81</v>
      </c>
      <c r="P5103" s="202"/>
      <c r="Q5103" s="203">
        <f t="shared" si="285"/>
        <v>0</v>
      </c>
      <c r="R5103" s="203">
        <f t="shared" si="286"/>
        <v>0</v>
      </c>
      <c r="S5103" s="213">
        <f>IF(M5103="nvt",0,IF(O5103&gt;0,VLOOKUP(M5103,'3-Productie normen'!A:K,VLOOKUP(O5103,'3-Productie normen'!$B$34:$C$35,2,FALSE),FALSE)))</f>
        <v>0</v>
      </c>
      <c r="T5103" s="213">
        <f t="shared" si="287"/>
        <v>0</v>
      </c>
      <c r="U5103" s="572"/>
    </row>
    <row r="5104" spans="1:23" ht="14.15" customHeight="1">
      <c r="A5104" s="231">
        <v>5104</v>
      </c>
      <c r="B5104" s="262" t="s">
        <v>100</v>
      </c>
      <c r="C5104" s="199" t="s">
        <v>4521</v>
      </c>
      <c r="D5104" s="199" t="s">
        <v>4522</v>
      </c>
      <c r="E5104" s="199" t="s">
        <v>4523</v>
      </c>
      <c r="F5104" s="199" t="s">
        <v>176</v>
      </c>
      <c r="G5104" s="199" t="s">
        <v>177</v>
      </c>
      <c r="H5104" s="199" t="s">
        <v>4590</v>
      </c>
      <c r="I5104" s="200" t="s">
        <v>123</v>
      </c>
      <c r="J5104" s="199" t="s">
        <v>179</v>
      </c>
      <c r="K5104" s="199" t="s">
        <v>179</v>
      </c>
      <c r="L5104" s="199" t="s">
        <v>261</v>
      </c>
      <c r="M5104" s="199" t="s">
        <v>122</v>
      </c>
      <c r="N5104" s="201">
        <v>18.6572</v>
      </c>
      <c r="O5104" s="202" t="s">
        <v>81</v>
      </c>
      <c r="P5104" s="202"/>
      <c r="Q5104" s="203">
        <f t="shared" si="285"/>
        <v>0</v>
      </c>
      <c r="R5104" s="203">
        <f t="shared" si="286"/>
        <v>0</v>
      </c>
      <c r="S5104" s="213">
        <f>IF(M5104="nvt",0,IF(O5104&gt;0,VLOOKUP(M5104,'3-Productie normen'!A:K,VLOOKUP(O5104,'3-Productie normen'!$B$34:$C$35,2,FALSE),FALSE)))</f>
        <v>0</v>
      </c>
      <c r="T5104" s="213">
        <f t="shared" si="287"/>
        <v>0</v>
      </c>
      <c r="U5104" s="572"/>
    </row>
    <row r="5105" spans="1:21" ht="14.15" customHeight="1">
      <c r="A5105" s="231">
        <v>5105</v>
      </c>
      <c r="B5105" s="262" t="s">
        <v>100</v>
      </c>
      <c r="C5105" s="199" t="s">
        <v>4521</v>
      </c>
      <c r="D5105" s="199" t="s">
        <v>4522</v>
      </c>
      <c r="E5105" s="199" t="s">
        <v>4523</v>
      </c>
      <c r="F5105" s="199" t="s">
        <v>176</v>
      </c>
      <c r="G5105" s="199" t="s">
        <v>177</v>
      </c>
      <c r="H5105" s="199" t="s">
        <v>4591</v>
      </c>
      <c r="I5105" s="200" t="s">
        <v>123</v>
      </c>
      <c r="J5105" s="199" t="s">
        <v>179</v>
      </c>
      <c r="K5105" s="199" t="s">
        <v>179</v>
      </c>
      <c r="L5105" s="199" t="s">
        <v>261</v>
      </c>
      <c r="M5105" s="199" t="s">
        <v>122</v>
      </c>
      <c r="N5105" s="201">
        <v>18.6539</v>
      </c>
      <c r="O5105" s="202" t="s">
        <v>81</v>
      </c>
      <c r="P5105" s="202"/>
      <c r="Q5105" s="203">
        <f t="shared" si="285"/>
        <v>0</v>
      </c>
      <c r="R5105" s="203">
        <f t="shared" si="286"/>
        <v>0</v>
      </c>
      <c r="S5105" s="213">
        <f>IF(M5105="nvt",0,IF(O5105&gt;0,VLOOKUP(M5105,'3-Productie normen'!A:K,VLOOKUP(O5105,'3-Productie normen'!$B$34:$C$35,2,FALSE),FALSE)))</f>
        <v>0</v>
      </c>
      <c r="T5105" s="213">
        <f t="shared" si="287"/>
        <v>0</v>
      </c>
      <c r="U5105" s="572"/>
    </row>
    <row r="5106" spans="1:21" ht="14.15" customHeight="1">
      <c r="A5106" s="231">
        <v>5106</v>
      </c>
      <c r="B5106" s="262" t="s">
        <v>100</v>
      </c>
      <c r="C5106" s="199" t="s">
        <v>4521</v>
      </c>
      <c r="D5106" s="199" t="s">
        <v>4522</v>
      </c>
      <c r="E5106" s="199" t="s">
        <v>4523</v>
      </c>
      <c r="F5106" s="199" t="s">
        <v>176</v>
      </c>
      <c r="G5106" s="199" t="s">
        <v>177</v>
      </c>
      <c r="H5106" s="199" t="s">
        <v>4592</v>
      </c>
      <c r="I5106" s="200" t="s">
        <v>123</v>
      </c>
      <c r="J5106" s="199" t="s">
        <v>179</v>
      </c>
      <c r="K5106" s="199" t="s">
        <v>179</v>
      </c>
      <c r="L5106" s="199" t="s">
        <v>261</v>
      </c>
      <c r="M5106" s="199" t="s">
        <v>122</v>
      </c>
      <c r="N5106" s="201">
        <v>17.322900000000001</v>
      </c>
      <c r="O5106" s="202" t="s">
        <v>81</v>
      </c>
      <c r="P5106" s="202"/>
      <c r="Q5106" s="203">
        <f t="shared" si="285"/>
        <v>0</v>
      </c>
      <c r="R5106" s="203">
        <f t="shared" si="286"/>
        <v>0</v>
      </c>
      <c r="S5106" s="213">
        <f>IF(M5106="nvt",0,IF(O5106&gt;0,VLOOKUP(M5106,'3-Productie normen'!A:K,VLOOKUP(O5106,'3-Productie normen'!$B$34:$C$35,2,FALSE),FALSE)))</f>
        <v>0</v>
      </c>
      <c r="T5106" s="213">
        <f t="shared" si="287"/>
        <v>0</v>
      </c>
      <c r="U5106" s="572"/>
    </row>
    <row r="5107" spans="1:21" ht="14.15" customHeight="1">
      <c r="A5107" s="231">
        <v>5107</v>
      </c>
      <c r="B5107" s="262" t="s">
        <v>100</v>
      </c>
      <c r="C5107" s="199" t="s">
        <v>4521</v>
      </c>
      <c r="D5107" s="199" t="s">
        <v>4522</v>
      </c>
      <c r="E5107" s="199" t="s">
        <v>4523</v>
      </c>
      <c r="F5107" s="199" t="s">
        <v>176</v>
      </c>
      <c r="G5107" s="199" t="s">
        <v>177</v>
      </c>
      <c r="H5107" s="199" t="s">
        <v>4593</v>
      </c>
      <c r="I5107" s="200" t="s">
        <v>123</v>
      </c>
      <c r="J5107" s="199" t="s">
        <v>179</v>
      </c>
      <c r="K5107" s="199" t="s">
        <v>179</v>
      </c>
      <c r="L5107" s="199" t="s">
        <v>261</v>
      </c>
      <c r="M5107" s="199" t="s">
        <v>122</v>
      </c>
      <c r="N5107" s="201">
        <v>18.6539</v>
      </c>
      <c r="O5107" s="202" t="s">
        <v>81</v>
      </c>
      <c r="P5107" s="202"/>
      <c r="Q5107" s="203">
        <f t="shared" si="285"/>
        <v>0</v>
      </c>
      <c r="R5107" s="203">
        <f t="shared" si="286"/>
        <v>0</v>
      </c>
      <c r="S5107" s="213">
        <f>IF(M5107="nvt",0,IF(O5107&gt;0,VLOOKUP(M5107,'3-Productie normen'!A:K,VLOOKUP(O5107,'3-Productie normen'!$B$34:$C$35,2,FALSE),FALSE)))</f>
        <v>0</v>
      </c>
      <c r="T5107" s="213">
        <f t="shared" si="287"/>
        <v>0</v>
      </c>
      <c r="U5107" s="572"/>
    </row>
    <row r="5108" spans="1:21" ht="14.15" customHeight="1">
      <c r="A5108" s="231">
        <v>5108</v>
      </c>
      <c r="B5108" s="262" t="s">
        <v>100</v>
      </c>
      <c r="C5108" s="199" t="s">
        <v>4521</v>
      </c>
      <c r="D5108" s="199" t="s">
        <v>4522</v>
      </c>
      <c r="E5108" s="199" t="s">
        <v>4523</v>
      </c>
      <c r="F5108" s="199" t="s">
        <v>176</v>
      </c>
      <c r="G5108" s="199" t="s">
        <v>177</v>
      </c>
      <c r="H5108" s="199" t="s">
        <v>4594</v>
      </c>
      <c r="I5108" s="200" t="s">
        <v>123</v>
      </c>
      <c r="J5108" s="199" t="s">
        <v>179</v>
      </c>
      <c r="K5108" s="199" t="s">
        <v>179</v>
      </c>
      <c r="L5108" s="199" t="s">
        <v>261</v>
      </c>
      <c r="M5108" s="199" t="s">
        <v>122</v>
      </c>
      <c r="N5108" s="201">
        <v>17.0806</v>
      </c>
      <c r="O5108" s="202" t="s">
        <v>81</v>
      </c>
      <c r="P5108" s="202"/>
      <c r="Q5108" s="203">
        <f t="shared" si="285"/>
        <v>0</v>
      </c>
      <c r="R5108" s="203">
        <f t="shared" si="286"/>
        <v>0</v>
      </c>
      <c r="S5108" s="213">
        <f>IF(M5108="nvt",0,IF(O5108&gt;0,VLOOKUP(M5108,'3-Productie normen'!A:K,VLOOKUP(O5108,'3-Productie normen'!$B$34:$C$35,2,FALSE),FALSE)))</f>
        <v>0</v>
      </c>
      <c r="T5108" s="213">
        <f t="shared" si="287"/>
        <v>0</v>
      </c>
      <c r="U5108" s="572"/>
    </row>
    <row r="5109" spans="1:21" ht="14.15" customHeight="1">
      <c r="A5109" s="231">
        <v>5109</v>
      </c>
      <c r="B5109" s="262" t="s">
        <v>100</v>
      </c>
      <c r="C5109" s="199" t="s">
        <v>4521</v>
      </c>
      <c r="D5109" s="199" t="s">
        <v>4522</v>
      </c>
      <c r="E5109" s="199" t="s">
        <v>4523</v>
      </c>
      <c r="F5109" s="199" t="s">
        <v>176</v>
      </c>
      <c r="G5109" s="199" t="s">
        <v>177</v>
      </c>
      <c r="H5109" s="199" t="s">
        <v>4595</v>
      </c>
      <c r="I5109" s="200" t="s">
        <v>123</v>
      </c>
      <c r="J5109" s="199" t="s">
        <v>179</v>
      </c>
      <c r="K5109" s="199" t="s">
        <v>179</v>
      </c>
      <c r="L5109" s="199" t="s">
        <v>261</v>
      </c>
      <c r="M5109" s="199" t="s">
        <v>122</v>
      </c>
      <c r="N5109" s="201">
        <v>18.6539</v>
      </c>
      <c r="O5109" s="202" t="s">
        <v>81</v>
      </c>
      <c r="P5109" s="202"/>
      <c r="Q5109" s="203">
        <f t="shared" si="285"/>
        <v>0</v>
      </c>
      <c r="R5109" s="203">
        <f t="shared" si="286"/>
        <v>0</v>
      </c>
      <c r="S5109" s="213">
        <f>IF(M5109="nvt",0,IF(O5109&gt;0,VLOOKUP(M5109,'3-Productie normen'!A:K,VLOOKUP(O5109,'3-Productie normen'!$B$34:$C$35,2,FALSE),FALSE)))</f>
        <v>0</v>
      </c>
      <c r="T5109" s="213">
        <f t="shared" si="287"/>
        <v>0</v>
      </c>
      <c r="U5109" s="572"/>
    </row>
    <row r="5110" spans="1:21" ht="14.15" customHeight="1">
      <c r="A5110" s="231">
        <v>5110</v>
      </c>
      <c r="B5110" s="262" t="s">
        <v>100</v>
      </c>
      <c r="C5110" s="199" t="s">
        <v>4521</v>
      </c>
      <c r="D5110" s="199" t="s">
        <v>4522</v>
      </c>
      <c r="E5110" s="199" t="s">
        <v>4523</v>
      </c>
      <c r="F5110" s="199" t="s">
        <v>176</v>
      </c>
      <c r="G5110" s="199" t="s">
        <v>177</v>
      </c>
      <c r="H5110" s="199" t="s">
        <v>4596</v>
      </c>
      <c r="I5110" s="200" t="s">
        <v>123</v>
      </c>
      <c r="J5110" s="199" t="s">
        <v>179</v>
      </c>
      <c r="K5110" s="199" t="s">
        <v>179</v>
      </c>
      <c r="L5110" s="199" t="s">
        <v>261</v>
      </c>
      <c r="M5110" s="199" t="s">
        <v>122</v>
      </c>
      <c r="N5110" s="201">
        <v>17.0823</v>
      </c>
      <c r="O5110" s="202" t="s">
        <v>81</v>
      </c>
      <c r="P5110" s="202"/>
      <c r="Q5110" s="203">
        <f t="shared" si="285"/>
        <v>0</v>
      </c>
      <c r="R5110" s="203">
        <f t="shared" si="286"/>
        <v>0</v>
      </c>
      <c r="S5110" s="213">
        <f>IF(M5110="nvt",0,IF(O5110&gt;0,VLOOKUP(M5110,'3-Productie normen'!A:K,VLOOKUP(O5110,'3-Productie normen'!$B$34:$C$35,2,FALSE),FALSE)))</f>
        <v>0</v>
      </c>
      <c r="T5110" s="213">
        <f t="shared" si="287"/>
        <v>0</v>
      </c>
      <c r="U5110" s="572"/>
    </row>
    <row r="5111" spans="1:21" ht="14.15" customHeight="1">
      <c r="A5111" s="231">
        <v>5111</v>
      </c>
      <c r="B5111" s="262" t="s">
        <v>100</v>
      </c>
      <c r="C5111" s="199" t="s">
        <v>4521</v>
      </c>
      <c r="D5111" s="199" t="s">
        <v>4522</v>
      </c>
      <c r="E5111" s="199" t="s">
        <v>4523</v>
      </c>
      <c r="F5111" s="199" t="s">
        <v>176</v>
      </c>
      <c r="G5111" s="199" t="s">
        <v>177</v>
      </c>
      <c r="H5111" s="199" t="s">
        <v>4597</v>
      </c>
      <c r="I5111" s="200" t="s">
        <v>123</v>
      </c>
      <c r="J5111" s="199" t="s">
        <v>179</v>
      </c>
      <c r="K5111" s="199" t="s">
        <v>179</v>
      </c>
      <c r="L5111" s="199" t="s">
        <v>261</v>
      </c>
      <c r="M5111" s="199" t="s">
        <v>122</v>
      </c>
      <c r="N5111" s="201">
        <v>18.6539</v>
      </c>
      <c r="O5111" s="202" t="s">
        <v>81</v>
      </c>
      <c r="P5111" s="202"/>
      <c r="Q5111" s="203">
        <f t="shared" si="285"/>
        <v>0</v>
      </c>
      <c r="R5111" s="203">
        <f t="shared" si="286"/>
        <v>0</v>
      </c>
      <c r="S5111" s="213">
        <f>IF(M5111="nvt",0,IF(O5111&gt;0,VLOOKUP(M5111,'3-Productie normen'!A:K,VLOOKUP(O5111,'3-Productie normen'!$B$34:$C$35,2,FALSE),FALSE)))</f>
        <v>0</v>
      </c>
      <c r="T5111" s="213">
        <f t="shared" si="287"/>
        <v>0</v>
      </c>
      <c r="U5111" s="572"/>
    </row>
    <row r="5112" spans="1:21" ht="14.15" customHeight="1">
      <c r="A5112" s="231">
        <v>5112</v>
      </c>
      <c r="B5112" s="262" t="s">
        <v>100</v>
      </c>
      <c r="C5112" s="199" t="s">
        <v>4521</v>
      </c>
      <c r="D5112" s="199" t="s">
        <v>4522</v>
      </c>
      <c r="E5112" s="199" t="s">
        <v>4523</v>
      </c>
      <c r="F5112" s="199" t="s">
        <v>176</v>
      </c>
      <c r="G5112" s="199" t="s">
        <v>177</v>
      </c>
      <c r="H5112" s="199" t="s">
        <v>4598</v>
      </c>
      <c r="I5112" s="200" t="s">
        <v>123</v>
      </c>
      <c r="J5112" s="199" t="s">
        <v>179</v>
      </c>
      <c r="K5112" s="199" t="s">
        <v>179</v>
      </c>
      <c r="L5112" s="199" t="s">
        <v>261</v>
      </c>
      <c r="M5112" s="199" t="s">
        <v>122</v>
      </c>
      <c r="N5112" s="201">
        <v>17.078600000000002</v>
      </c>
      <c r="O5112" s="202" t="s">
        <v>81</v>
      </c>
      <c r="P5112" s="202"/>
      <c r="Q5112" s="203">
        <f t="shared" si="285"/>
        <v>0</v>
      </c>
      <c r="R5112" s="203">
        <f t="shared" si="286"/>
        <v>0</v>
      </c>
      <c r="S5112" s="213">
        <f>IF(M5112="nvt",0,IF(O5112&gt;0,VLOOKUP(M5112,'3-Productie normen'!A:K,VLOOKUP(O5112,'3-Productie normen'!$B$34:$C$35,2,FALSE),FALSE)))</f>
        <v>0</v>
      </c>
      <c r="T5112" s="213">
        <f t="shared" si="287"/>
        <v>0</v>
      </c>
      <c r="U5112" s="572"/>
    </row>
    <row r="5113" spans="1:21" ht="14.15" customHeight="1">
      <c r="A5113" s="231">
        <v>5113</v>
      </c>
      <c r="B5113" s="262" t="s">
        <v>100</v>
      </c>
      <c r="C5113" s="199" t="s">
        <v>4521</v>
      </c>
      <c r="D5113" s="199" t="s">
        <v>4522</v>
      </c>
      <c r="E5113" s="199" t="s">
        <v>4523</v>
      </c>
      <c r="F5113" s="199" t="s">
        <v>176</v>
      </c>
      <c r="G5113" s="199" t="s">
        <v>177</v>
      </c>
      <c r="H5113" s="199" t="s">
        <v>4599</v>
      </c>
      <c r="I5113" s="200" t="s">
        <v>123</v>
      </c>
      <c r="J5113" s="199" t="s">
        <v>179</v>
      </c>
      <c r="K5113" s="199" t="s">
        <v>179</v>
      </c>
      <c r="L5113" s="199" t="s">
        <v>261</v>
      </c>
      <c r="M5113" s="199" t="s">
        <v>122</v>
      </c>
      <c r="N5113" s="201">
        <v>18.6539</v>
      </c>
      <c r="O5113" s="202" t="s">
        <v>81</v>
      </c>
      <c r="P5113" s="202"/>
      <c r="Q5113" s="203">
        <f t="shared" si="285"/>
        <v>0</v>
      </c>
      <c r="R5113" s="203">
        <f t="shared" si="286"/>
        <v>0</v>
      </c>
      <c r="S5113" s="213">
        <f>IF(M5113="nvt",0,IF(O5113&gt;0,VLOOKUP(M5113,'3-Productie normen'!A:K,VLOOKUP(O5113,'3-Productie normen'!$B$34:$C$35,2,FALSE),FALSE)))</f>
        <v>0</v>
      </c>
      <c r="T5113" s="213">
        <f t="shared" si="287"/>
        <v>0</v>
      </c>
      <c r="U5113" s="572"/>
    </row>
    <row r="5114" spans="1:21" ht="14.15" customHeight="1">
      <c r="A5114" s="231">
        <v>5114</v>
      </c>
      <c r="B5114" s="262" t="s">
        <v>100</v>
      </c>
      <c r="C5114" s="199" t="s">
        <v>4521</v>
      </c>
      <c r="D5114" s="199" t="s">
        <v>4522</v>
      </c>
      <c r="E5114" s="199" t="s">
        <v>4523</v>
      </c>
      <c r="F5114" s="199" t="s">
        <v>176</v>
      </c>
      <c r="G5114" s="199" t="s">
        <v>177</v>
      </c>
      <c r="H5114" s="199" t="s">
        <v>4600</v>
      </c>
      <c r="I5114" s="200" t="s">
        <v>123</v>
      </c>
      <c r="J5114" s="199" t="s">
        <v>222</v>
      </c>
      <c r="K5114" s="199" t="s">
        <v>279</v>
      </c>
      <c r="L5114" s="199" t="s">
        <v>261</v>
      </c>
      <c r="M5114" s="199" t="s">
        <v>122</v>
      </c>
      <c r="N5114" s="201">
        <v>34.326599999999999</v>
      </c>
      <c r="O5114" s="202" t="s">
        <v>81</v>
      </c>
      <c r="P5114" s="202"/>
      <c r="Q5114" s="203">
        <f t="shared" si="285"/>
        <v>0</v>
      </c>
      <c r="R5114" s="203">
        <f t="shared" si="286"/>
        <v>0</v>
      </c>
      <c r="S5114" s="213">
        <f>IF(M5114="nvt",0,IF(O5114&gt;0,VLOOKUP(M5114,'3-Productie normen'!A:K,VLOOKUP(O5114,'3-Productie normen'!$B$34:$C$35,2,FALSE),FALSE)))</f>
        <v>0</v>
      </c>
      <c r="T5114" s="213">
        <f t="shared" si="287"/>
        <v>0</v>
      </c>
      <c r="U5114" s="572"/>
    </row>
    <row r="5115" spans="1:21" ht="14.15" customHeight="1">
      <c r="A5115" s="231">
        <v>5115</v>
      </c>
      <c r="B5115" s="262" t="s">
        <v>100</v>
      </c>
      <c r="C5115" s="199" t="s">
        <v>4521</v>
      </c>
      <c r="D5115" s="199" t="s">
        <v>4522</v>
      </c>
      <c r="E5115" s="199" t="s">
        <v>4523</v>
      </c>
      <c r="F5115" s="199" t="s">
        <v>176</v>
      </c>
      <c r="G5115" s="199" t="s">
        <v>177</v>
      </c>
      <c r="H5115" s="199" t="s">
        <v>4601</v>
      </c>
      <c r="I5115" s="200" t="s">
        <v>123</v>
      </c>
      <c r="J5115" s="199" t="s">
        <v>179</v>
      </c>
      <c r="K5115" s="199" t="s">
        <v>179</v>
      </c>
      <c r="L5115" s="199" t="s">
        <v>261</v>
      </c>
      <c r="M5115" s="199" t="s">
        <v>122</v>
      </c>
      <c r="N5115" s="201">
        <v>23.3431</v>
      </c>
      <c r="O5115" s="202" t="s">
        <v>81</v>
      </c>
      <c r="P5115" s="202"/>
      <c r="Q5115" s="203">
        <f t="shared" si="285"/>
        <v>0</v>
      </c>
      <c r="R5115" s="203">
        <f t="shared" si="286"/>
        <v>0</v>
      </c>
      <c r="S5115" s="213">
        <f>IF(M5115="nvt",0,IF(O5115&gt;0,VLOOKUP(M5115,'3-Productie normen'!A:K,VLOOKUP(O5115,'3-Productie normen'!$B$34:$C$35,2,FALSE),FALSE)))</f>
        <v>0</v>
      </c>
      <c r="T5115" s="213">
        <f t="shared" si="287"/>
        <v>0</v>
      </c>
      <c r="U5115" s="572"/>
    </row>
    <row r="5116" spans="1:21" ht="14.15" customHeight="1">
      <c r="A5116" s="231">
        <v>5116</v>
      </c>
      <c r="B5116" s="262" t="s">
        <v>100</v>
      </c>
      <c r="C5116" s="199" t="s">
        <v>4521</v>
      </c>
      <c r="D5116" s="199" t="s">
        <v>4522</v>
      </c>
      <c r="E5116" s="199" t="s">
        <v>4523</v>
      </c>
      <c r="F5116" s="199" t="s">
        <v>176</v>
      </c>
      <c r="G5116" s="199" t="s">
        <v>177</v>
      </c>
      <c r="H5116" s="199" t="s">
        <v>4602</v>
      </c>
      <c r="I5116" s="200" t="s">
        <v>123</v>
      </c>
      <c r="J5116" s="199" t="s">
        <v>179</v>
      </c>
      <c r="K5116" s="199" t="s">
        <v>179</v>
      </c>
      <c r="L5116" s="199" t="s">
        <v>261</v>
      </c>
      <c r="M5116" s="199" t="s">
        <v>122</v>
      </c>
      <c r="N5116" s="201">
        <v>22.708500000000001</v>
      </c>
      <c r="O5116" s="202" t="s">
        <v>81</v>
      </c>
      <c r="P5116" s="202"/>
      <c r="Q5116" s="203">
        <f t="shared" si="285"/>
        <v>0</v>
      </c>
      <c r="R5116" s="203">
        <f t="shared" si="286"/>
        <v>0</v>
      </c>
      <c r="S5116" s="213">
        <f>IF(M5116="nvt",0,IF(O5116&gt;0,VLOOKUP(M5116,'3-Productie normen'!A:K,VLOOKUP(O5116,'3-Productie normen'!$B$34:$C$35,2,FALSE),FALSE)))</f>
        <v>0</v>
      </c>
      <c r="T5116" s="213">
        <f t="shared" si="287"/>
        <v>0</v>
      </c>
      <c r="U5116" s="572"/>
    </row>
    <row r="5117" spans="1:21" ht="14.15" customHeight="1">
      <c r="A5117" s="231">
        <v>5117</v>
      </c>
      <c r="B5117" s="262" t="s">
        <v>100</v>
      </c>
      <c r="C5117" s="199" t="s">
        <v>4521</v>
      </c>
      <c r="D5117" s="199" t="s">
        <v>4522</v>
      </c>
      <c r="E5117" s="199" t="s">
        <v>4523</v>
      </c>
      <c r="F5117" s="199" t="s">
        <v>176</v>
      </c>
      <c r="G5117" s="199" t="s">
        <v>177</v>
      </c>
      <c r="H5117" s="199" t="s">
        <v>4603</v>
      </c>
      <c r="I5117" s="200" t="s">
        <v>123</v>
      </c>
      <c r="J5117" s="199" t="s">
        <v>179</v>
      </c>
      <c r="K5117" s="199" t="s">
        <v>179</v>
      </c>
      <c r="L5117" s="199" t="s">
        <v>261</v>
      </c>
      <c r="M5117" s="199" t="s">
        <v>122</v>
      </c>
      <c r="N5117" s="201">
        <v>25.098600000000001</v>
      </c>
      <c r="O5117" s="202" t="s">
        <v>81</v>
      </c>
      <c r="P5117" s="202"/>
      <c r="Q5117" s="203">
        <f t="shared" si="285"/>
        <v>0</v>
      </c>
      <c r="R5117" s="203">
        <f t="shared" si="286"/>
        <v>0</v>
      </c>
      <c r="S5117" s="213">
        <f>IF(M5117="nvt",0,IF(O5117&gt;0,VLOOKUP(M5117,'3-Productie normen'!A:K,VLOOKUP(O5117,'3-Productie normen'!$B$34:$C$35,2,FALSE),FALSE)))</f>
        <v>0</v>
      </c>
      <c r="T5117" s="213">
        <f t="shared" si="287"/>
        <v>0</v>
      </c>
      <c r="U5117" s="572"/>
    </row>
    <row r="5118" spans="1:21" ht="14.15" customHeight="1">
      <c r="A5118" s="231">
        <v>5118</v>
      </c>
      <c r="B5118" s="262" t="s">
        <v>100</v>
      </c>
      <c r="C5118" s="199" t="s">
        <v>4521</v>
      </c>
      <c r="D5118" s="199" t="s">
        <v>4522</v>
      </c>
      <c r="E5118" s="199" t="s">
        <v>4523</v>
      </c>
      <c r="F5118" s="199" t="s">
        <v>176</v>
      </c>
      <c r="G5118" s="199" t="s">
        <v>177</v>
      </c>
      <c r="H5118" s="199" t="s">
        <v>4604</v>
      </c>
      <c r="I5118" s="200" t="s">
        <v>130</v>
      </c>
      <c r="J5118" s="199" t="s">
        <v>222</v>
      </c>
      <c r="K5118" s="199" t="s">
        <v>237</v>
      </c>
      <c r="L5118" s="199" t="s">
        <v>261</v>
      </c>
      <c r="M5118" s="199" t="s">
        <v>238</v>
      </c>
      <c r="N5118" s="201">
        <v>85.396100000000004</v>
      </c>
      <c r="O5118" s="202" t="s">
        <v>81</v>
      </c>
      <c r="P5118" s="202"/>
      <c r="Q5118" s="203">
        <f t="shared" si="285"/>
        <v>0</v>
      </c>
      <c r="R5118" s="203">
        <f t="shared" si="286"/>
        <v>0</v>
      </c>
      <c r="S5118" s="213">
        <f>IF(M5118="nvt",0,IF(O5118&gt;0,VLOOKUP(M5118,'3-Productie normen'!A:K,VLOOKUP(O5118,'3-Productie normen'!$B$34:$C$35,2,FALSE),FALSE)))</f>
        <v>0</v>
      </c>
      <c r="T5118" s="213">
        <f t="shared" si="287"/>
        <v>0</v>
      </c>
      <c r="U5118" s="572"/>
    </row>
    <row r="5119" spans="1:21" ht="14.15" customHeight="1">
      <c r="A5119" s="231">
        <v>5119</v>
      </c>
      <c r="B5119" s="262" t="s">
        <v>100</v>
      </c>
      <c r="C5119" s="199" t="s">
        <v>4521</v>
      </c>
      <c r="D5119" s="199" t="s">
        <v>4522</v>
      </c>
      <c r="E5119" s="199" t="s">
        <v>4523</v>
      </c>
      <c r="F5119" s="199" t="s">
        <v>176</v>
      </c>
      <c r="G5119" s="199" t="s">
        <v>177</v>
      </c>
      <c r="H5119" s="199" t="s">
        <v>4605</v>
      </c>
      <c r="I5119" s="200" t="s">
        <v>123</v>
      </c>
      <c r="J5119" s="199" t="s">
        <v>179</v>
      </c>
      <c r="K5119" s="199" t="s">
        <v>179</v>
      </c>
      <c r="L5119" s="199" t="s">
        <v>261</v>
      </c>
      <c r="M5119" s="199" t="s">
        <v>122</v>
      </c>
      <c r="N5119" s="201">
        <v>17.0823</v>
      </c>
      <c r="O5119" s="202" t="s">
        <v>81</v>
      </c>
      <c r="P5119" s="202"/>
      <c r="Q5119" s="203">
        <f t="shared" si="285"/>
        <v>0</v>
      </c>
      <c r="R5119" s="203">
        <f t="shared" si="286"/>
        <v>0</v>
      </c>
      <c r="S5119" s="213">
        <f>IF(M5119="nvt",0,IF(O5119&gt;0,VLOOKUP(M5119,'3-Productie normen'!A:K,VLOOKUP(O5119,'3-Productie normen'!$B$34:$C$35,2,FALSE),FALSE)))</f>
        <v>0</v>
      </c>
      <c r="T5119" s="213">
        <f t="shared" si="287"/>
        <v>0</v>
      </c>
      <c r="U5119" s="572"/>
    </row>
    <row r="5120" spans="1:21" ht="14.15" customHeight="1">
      <c r="A5120" s="231">
        <v>5120</v>
      </c>
      <c r="B5120" s="262" t="s">
        <v>100</v>
      </c>
      <c r="C5120" s="199" t="s">
        <v>4521</v>
      </c>
      <c r="D5120" s="199" t="s">
        <v>4522</v>
      </c>
      <c r="E5120" s="199" t="s">
        <v>4523</v>
      </c>
      <c r="F5120" s="199" t="s">
        <v>176</v>
      </c>
      <c r="G5120" s="199" t="s">
        <v>177</v>
      </c>
      <c r="H5120" s="199" t="s">
        <v>4606</v>
      </c>
      <c r="I5120" s="200" t="s">
        <v>123</v>
      </c>
      <c r="J5120" s="199" t="s">
        <v>179</v>
      </c>
      <c r="K5120" s="199" t="s">
        <v>179</v>
      </c>
      <c r="L5120" s="199" t="s">
        <v>261</v>
      </c>
      <c r="M5120" s="199" t="s">
        <v>122</v>
      </c>
      <c r="N5120" s="201">
        <v>18.353899999999999</v>
      </c>
      <c r="O5120" s="202" t="s">
        <v>81</v>
      </c>
      <c r="P5120" s="202"/>
      <c r="Q5120" s="203">
        <f t="shared" si="285"/>
        <v>0</v>
      </c>
      <c r="R5120" s="203">
        <f t="shared" si="286"/>
        <v>0</v>
      </c>
      <c r="S5120" s="213">
        <f>IF(M5120="nvt",0,IF(O5120&gt;0,VLOOKUP(M5120,'3-Productie normen'!A:K,VLOOKUP(O5120,'3-Productie normen'!$B$34:$C$35,2,FALSE),FALSE)))</f>
        <v>0</v>
      </c>
      <c r="T5120" s="213">
        <f t="shared" si="287"/>
        <v>0</v>
      </c>
      <c r="U5120" s="572"/>
    </row>
    <row r="5121" spans="1:21" ht="14.15" customHeight="1">
      <c r="A5121" s="231">
        <v>5121</v>
      </c>
      <c r="B5121" s="262" t="s">
        <v>100</v>
      </c>
      <c r="C5121" s="199" t="s">
        <v>4521</v>
      </c>
      <c r="D5121" s="199" t="s">
        <v>4522</v>
      </c>
      <c r="E5121" s="199" t="s">
        <v>4523</v>
      </c>
      <c r="F5121" s="199" t="s">
        <v>176</v>
      </c>
      <c r="G5121" s="199" t="s">
        <v>177</v>
      </c>
      <c r="H5121" s="199" t="s">
        <v>4607</v>
      </c>
      <c r="I5121" s="200" t="s">
        <v>123</v>
      </c>
      <c r="J5121" s="199" t="s">
        <v>179</v>
      </c>
      <c r="K5121" s="199" t="s">
        <v>288</v>
      </c>
      <c r="L5121" s="199" t="s">
        <v>261</v>
      </c>
      <c r="M5121" s="199" t="s">
        <v>122</v>
      </c>
      <c r="N5121" s="201">
        <v>17.487400000000001</v>
      </c>
      <c r="O5121" s="202" t="s">
        <v>81</v>
      </c>
      <c r="P5121" s="202"/>
      <c r="Q5121" s="203">
        <f t="shared" si="285"/>
        <v>0</v>
      </c>
      <c r="R5121" s="203">
        <f t="shared" si="286"/>
        <v>0</v>
      </c>
      <c r="S5121" s="213">
        <f>IF(M5121="nvt",0,IF(O5121&gt;0,VLOOKUP(M5121,'3-Productie normen'!A:K,VLOOKUP(O5121,'3-Productie normen'!$B$34:$C$35,2,FALSE),FALSE)))</f>
        <v>0</v>
      </c>
      <c r="T5121" s="213">
        <f t="shared" si="287"/>
        <v>0</v>
      </c>
      <c r="U5121" s="572"/>
    </row>
    <row r="5122" spans="1:21" ht="14.15" customHeight="1">
      <c r="A5122" s="231">
        <v>5122</v>
      </c>
      <c r="B5122" s="262" t="s">
        <v>100</v>
      </c>
      <c r="C5122" s="199" t="s">
        <v>4521</v>
      </c>
      <c r="D5122" s="199" t="s">
        <v>4522</v>
      </c>
      <c r="E5122" s="199" t="s">
        <v>4523</v>
      </c>
      <c r="F5122" s="199" t="s">
        <v>176</v>
      </c>
      <c r="G5122" s="199" t="s">
        <v>177</v>
      </c>
      <c r="H5122" s="199" t="s">
        <v>4608</v>
      </c>
      <c r="I5122" s="200" t="s">
        <v>123</v>
      </c>
      <c r="J5122" s="199" t="s">
        <v>179</v>
      </c>
      <c r="K5122" s="199" t="s">
        <v>179</v>
      </c>
      <c r="L5122" s="199" t="s">
        <v>261</v>
      </c>
      <c r="M5122" s="199" t="s">
        <v>122</v>
      </c>
      <c r="N5122" s="201">
        <v>27.7485</v>
      </c>
      <c r="O5122" s="202" t="s">
        <v>81</v>
      </c>
      <c r="P5122" s="202"/>
      <c r="Q5122" s="203">
        <f t="shared" si="285"/>
        <v>0</v>
      </c>
      <c r="R5122" s="203">
        <f t="shared" si="286"/>
        <v>0</v>
      </c>
      <c r="S5122" s="213">
        <f>IF(M5122="nvt",0,IF(O5122&gt;0,VLOOKUP(M5122,'3-Productie normen'!A:K,VLOOKUP(O5122,'3-Productie normen'!$B$34:$C$35,2,FALSE),FALSE)))</f>
        <v>0</v>
      </c>
      <c r="T5122" s="213">
        <f t="shared" si="287"/>
        <v>0</v>
      </c>
      <c r="U5122" s="572"/>
    </row>
    <row r="5123" spans="1:21" ht="14.15" customHeight="1">
      <c r="A5123" s="231">
        <v>5123</v>
      </c>
      <c r="B5123" s="262" t="s">
        <v>100</v>
      </c>
      <c r="C5123" s="199" t="s">
        <v>4521</v>
      </c>
      <c r="D5123" s="199" t="s">
        <v>4522</v>
      </c>
      <c r="E5123" s="199" t="s">
        <v>4523</v>
      </c>
      <c r="F5123" s="199" t="s">
        <v>176</v>
      </c>
      <c r="G5123" s="199" t="s">
        <v>177</v>
      </c>
      <c r="H5123" s="199" t="s">
        <v>4609</v>
      </c>
      <c r="I5123" s="200" t="s">
        <v>123</v>
      </c>
      <c r="J5123" s="199" t="s">
        <v>179</v>
      </c>
      <c r="K5123" s="199" t="s">
        <v>179</v>
      </c>
      <c r="L5123" s="199" t="s">
        <v>261</v>
      </c>
      <c r="M5123" s="199" t="s">
        <v>122</v>
      </c>
      <c r="N5123" s="201">
        <v>29.099399999999999</v>
      </c>
      <c r="O5123" s="202" t="s">
        <v>81</v>
      </c>
      <c r="P5123" s="202"/>
      <c r="Q5123" s="203">
        <f t="shared" si="285"/>
        <v>0</v>
      </c>
      <c r="R5123" s="203">
        <f t="shared" si="286"/>
        <v>0</v>
      </c>
      <c r="S5123" s="213">
        <f>IF(M5123="nvt",0,IF(O5123&gt;0,VLOOKUP(M5123,'3-Productie normen'!A:K,VLOOKUP(O5123,'3-Productie normen'!$B$34:$C$35,2,FALSE),FALSE)))</f>
        <v>0</v>
      </c>
      <c r="T5123" s="213">
        <f t="shared" si="287"/>
        <v>0</v>
      </c>
      <c r="U5123" s="572"/>
    </row>
    <row r="5124" spans="1:21" ht="14.15" customHeight="1">
      <c r="A5124" s="231">
        <v>5124</v>
      </c>
      <c r="B5124" s="262" t="s">
        <v>100</v>
      </c>
      <c r="C5124" s="199" t="s">
        <v>4521</v>
      </c>
      <c r="D5124" s="199" t="s">
        <v>4522</v>
      </c>
      <c r="E5124" s="199" t="s">
        <v>4523</v>
      </c>
      <c r="F5124" s="199" t="s">
        <v>176</v>
      </c>
      <c r="G5124" s="199" t="s">
        <v>177</v>
      </c>
      <c r="H5124" s="199" t="s">
        <v>4610</v>
      </c>
      <c r="I5124" s="200" t="s">
        <v>123</v>
      </c>
      <c r="J5124" s="199" t="s">
        <v>179</v>
      </c>
      <c r="K5124" s="199" t="s">
        <v>179</v>
      </c>
      <c r="L5124" s="199" t="s">
        <v>261</v>
      </c>
      <c r="M5124" s="199" t="s">
        <v>122</v>
      </c>
      <c r="N5124" s="201">
        <v>28.294799999999999</v>
      </c>
      <c r="O5124" s="202" t="s">
        <v>81</v>
      </c>
      <c r="P5124" s="202"/>
      <c r="Q5124" s="203">
        <f t="shared" si="285"/>
        <v>0</v>
      </c>
      <c r="R5124" s="203">
        <f t="shared" si="286"/>
        <v>0</v>
      </c>
      <c r="S5124" s="213">
        <f>IF(M5124="nvt",0,IF(O5124&gt;0,VLOOKUP(M5124,'3-Productie normen'!A:K,VLOOKUP(O5124,'3-Productie normen'!$B$34:$C$35,2,FALSE),FALSE)))</f>
        <v>0</v>
      </c>
      <c r="T5124" s="213">
        <f t="shared" si="287"/>
        <v>0</v>
      </c>
      <c r="U5124" s="572"/>
    </row>
    <row r="5125" spans="1:21" ht="14.15" customHeight="1">
      <c r="A5125" s="231">
        <v>5125</v>
      </c>
      <c r="B5125" s="262" t="s">
        <v>100</v>
      </c>
      <c r="C5125" s="199" t="s">
        <v>4521</v>
      </c>
      <c r="D5125" s="199" t="s">
        <v>4522</v>
      </c>
      <c r="E5125" s="199" t="s">
        <v>4523</v>
      </c>
      <c r="F5125" s="199" t="s">
        <v>176</v>
      </c>
      <c r="G5125" s="199" t="s">
        <v>177</v>
      </c>
      <c r="H5125" s="199" t="s">
        <v>4611</v>
      </c>
      <c r="I5125" s="200" t="s">
        <v>123</v>
      </c>
      <c r="J5125" s="199" t="s">
        <v>179</v>
      </c>
      <c r="K5125" s="199" t="s">
        <v>179</v>
      </c>
      <c r="L5125" s="199" t="s">
        <v>261</v>
      </c>
      <c r="M5125" s="199" t="s">
        <v>122</v>
      </c>
      <c r="N5125" s="201">
        <v>18.6553</v>
      </c>
      <c r="O5125" s="202" t="s">
        <v>81</v>
      </c>
      <c r="P5125" s="202"/>
      <c r="Q5125" s="203">
        <f t="shared" si="285"/>
        <v>0</v>
      </c>
      <c r="R5125" s="203">
        <f t="shared" si="286"/>
        <v>0</v>
      </c>
      <c r="S5125" s="213">
        <f>IF(M5125="nvt",0,IF(O5125&gt;0,VLOOKUP(M5125,'3-Productie normen'!A:K,VLOOKUP(O5125,'3-Productie normen'!$B$34:$C$35,2,FALSE),FALSE)))</f>
        <v>0</v>
      </c>
      <c r="T5125" s="213">
        <f t="shared" si="287"/>
        <v>0</v>
      </c>
      <c r="U5125" s="572"/>
    </row>
    <row r="5126" spans="1:21" ht="14.15" customHeight="1">
      <c r="A5126" s="231">
        <v>5126</v>
      </c>
      <c r="B5126" s="262" t="s">
        <v>100</v>
      </c>
      <c r="C5126" s="199" t="s">
        <v>4521</v>
      </c>
      <c r="D5126" s="199" t="s">
        <v>4522</v>
      </c>
      <c r="E5126" s="199" t="s">
        <v>4523</v>
      </c>
      <c r="F5126" s="199" t="s">
        <v>176</v>
      </c>
      <c r="G5126" s="199" t="s">
        <v>177</v>
      </c>
      <c r="H5126" s="199" t="s">
        <v>4612</v>
      </c>
      <c r="I5126" s="200" t="s">
        <v>123</v>
      </c>
      <c r="J5126" s="199" t="s">
        <v>179</v>
      </c>
      <c r="K5126" s="199" t="s">
        <v>179</v>
      </c>
      <c r="L5126" s="199" t="s">
        <v>261</v>
      </c>
      <c r="M5126" s="199" t="s">
        <v>122</v>
      </c>
      <c r="N5126" s="201">
        <v>18.6539</v>
      </c>
      <c r="O5126" s="202" t="s">
        <v>81</v>
      </c>
      <c r="P5126" s="202"/>
      <c r="Q5126" s="203">
        <f t="shared" si="285"/>
        <v>0</v>
      </c>
      <c r="R5126" s="203">
        <f t="shared" si="286"/>
        <v>0</v>
      </c>
      <c r="S5126" s="213">
        <f>IF(M5126="nvt",0,IF(O5126&gt;0,VLOOKUP(M5126,'3-Productie normen'!A:K,VLOOKUP(O5126,'3-Productie normen'!$B$34:$C$35,2,FALSE),FALSE)))</f>
        <v>0</v>
      </c>
      <c r="T5126" s="213">
        <f t="shared" si="287"/>
        <v>0</v>
      </c>
      <c r="U5126" s="572"/>
    </row>
    <row r="5127" spans="1:21" ht="14.15" customHeight="1">
      <c r="A5127" s="231">
        <v>5127</v>
      </c>
      <c r="B5127" s="262" t="s">
        <v>100</v>
      </c>
      <c r="C5127" s="199" t="s">
        <v>4521</v>
      </c>
      <c r="D5127" s="199" t="s">
        <v>4522</v>
      </c>
      <c r="E5127" s="199" t="s">
        <v>4523</v>
      </c>
      <c r="F5127" s="199" t="s">
        <v>176</v>
      </c>
      <c r="G5127" s="199" t="s">
        <v>177</v>
      </c>
      <c r="H5127" s="199" t="s">
        <v>4613</v>
      </c>
      <c r="I5127" s="200" t="s">
        <v>123</v>
      </c>
      <c r="J5127" s="199" t="s">
        <v>179</v>
      </c>
      <c r="K5127" s="199" t="s">
        <v>179</v>
      </c>
      <c r="L5127" s="199" t="s">
        <v>261</v>
      </c>
      <c r="M5127" s="199" t="s">
        <v>122</v>
      </c>
      <c r="N5127" s="201">
        <v>18.6572</v>
      </c>
      <c r="O5127" s="202" t="s">
        <v>81</v>
      </c>
      <c r="P5127" s="202"/>
      <c r="Q5127" s="203">
        <f t="shared" si="285"/>
        <v>0</v>
      </c>
      <c r="R5127" s="203">
        <f t="shared" si="286"/>
        <v>0</v>
      </c>
      <c r="S5127" s="213">
        <f>IF(M5127="nvt",0,IF(O5127&gt;0,VLOOKUP(M5127,'3-Productie normen'!A:K,VLOOKUP(O5127,'3-Productie normen'!$B$34:$C$35,2,FALSE),FALSE)))</f>
        <v>0</v>
      </c>
      <c r="T5127" s="213">
        <f t="shared" si="287"/>
        <v>0</v>
      </c>
      <c r="U5127" s="572"/>
    </row>
    <row r="5128" spans="1:21" ht="14.15" customHeight="1">
      <c r="A5128" s="231">
        <v>5128</v>
      </c>
      <c r="B5128" s="262" t="s">
        <v>100</v>
      </c>
      <c r="C5128" s="199" t="s">
        <v>4521</v>
      </c>
      <c r="D5128" s="199" t="s">
        <v>4522</v>
      </c>
      <c r="E5128" s="199" t="s">
        <v>4523</v>
      </c>
      <c r="F5128" s="199" t="s">
        <v>176</v>
      </c>
      <c r="G5128" s="199" t="s">
        <v>177</v>
      </c>
      <c r="H5128" s="199" t="s">
        <v>4614</v>
      </c>
      <c r="I5128" s="200" t="s">
        <v>123</v>
      </c>
      <c r="J5128" s="199" t="s">
        <v>179</v>
      </c>
      <c r="K5128" s="199" t="s">
        <v>179</v>
      </c>
      <c r="L5128" s="199" t="s">
        <v>261</v>
      </c>
      <c r="M5128" s="199" t="s">
        <v>122</v>
      </c>
      <c r="N5128" s="201">
        <v>18.6539</v>
      </c>
      <c r="O5128" s="202" t="s">
        <v>81</v>
      </c>
      <c r="P5128" s="202"/>
      <c r="Q5128" s="203">
        <f t="shared" si="285"/>
        <v>0</v>
      </c>
      <c r="R5128" s="203">
        <f t="shared" si="286"/>
        <v>0</v>
      </c>
      <c r="S5128" s="213">
        <f>IF(M5128="nvt",0,IF(O5128&gt;0,VLOOKUP(M5128,'3-Productie normen'!A:K,VLOOKUP(O5128,'3-Productie normen'!$B$34:$C$35,2,FALSE),FALSE)))</f>
        <v>0</v>
      </c>
      <c r="T5128" s="213">
        <f t="shared" si="287"/>
        <v>0</v>
      </c>
      <c r="U5128" s="572"/>
    </row>
    <row r="5129" spans="1:21" ht="14.15" customHeight="1">
      <c r="A5129" s="231">
        <v>5129</v>
      </c>
      <c r="B5129" s="262" t="s">
        <v>100</v>
      </c>
      <c r="C5129" s="199" t="s">
        <v>4521</v>
      </c>
      <c r="D5129" s="199" t="s">
        <v>4522</v>
      </c>
      <c r="E5129" s="199" t="s">
        <v>4523</v>
      </c>
      <c r="F5129" s="199" t="s">
        <v>176</v>
      </c>
      <c r="G5129" s="199" t="s">
        <v>177</v>
      </c>
      <c r="H5129" s="199" t="s">
        <v>4615</v>
      </c>
      <c r="I5129" s="200" t="s">
        <v>123</v>
      </c>
      <c r="J5129" s="199" t="s">
        <v>179</v>
      </c>
      <c r="K5129" s="199" t="s">
        <v>179</v>
      </c>
      <c r="L5129" s="199" t="s">
        <v>261</v>
      </c>
      <c r="M5129" s="199" t="s">
        <v>122</v>
      </c>
      <c r="N5129" s="201">
        <v>18.6572</v>
      </c>
      <c r="O5129" s="202" t="s">
        <v>81</v>
      </c>
      <c r="P5129" s="202"/>
      <c r="Q5129" s="203">
        <f t="shared" si="285"/>
        <v>0</v>
      </c>
      <c r="R5129" s="203">
        <f t="shared" si="286"/>
        <v>0</v>
      </c>
      <c r="S5129" s="213">
        <f>IF(M5129="nvt",0,IF(O5129&gt;0,VLOOKUP(M5129,'3-Productie normen'!A:K,VLOOKUP(O5129,'3-Productie normen'!$B$34:$C$35,2,FALSE),FALSE)))</f>
        <v>0</v>
      </c>
      <c r="T5129" s="213">
        <f t="shared" si="287"/>
        <v>0</v>
      </c>
      <c r="U5129" s="572"/>
    </row>
    <row r="5130" spans="1:21" ht="14.15" customHeight="1">
      <c r="A5130" s="231">
        <v>5130</v>
      </c>
      <c r="B5130" s="262" t="s">
        <v>100</v>
      </c>
      <c r="C5130" s="199" t="s">
        <v>4521</v>
      </c>
      <c r="D5130" s="199" t="s">
        <v>4522</v>
      </c>
      <c r="E5130" s="199" t="s">
        <v>4523</v>
      </c>
      <c r="F5130" s="199" t="s">
        <v>176</v>
      </c>
      <c r="G5130" s="199" t="s">
        <v>177</v>
      </c>
      <c r="H5130" s="199" t="s">
        <v>4616</v>
      </c>
      <c r="I5130" s="200" t="s">
        <v>123</v>
      </c>
      <c r="J5130" s="199" t="s">
        <v>179</v>
      </c>
      <c r="K5130" s="199" t="s">
        <v>179</v>
      </c>
      <c r="L5130" s="199" t="s">
        <v>261</v>
      </c>
      <c r="M5130" s="199" t="s">
        <v>122</v>
      </c>
      <c r="N5130" s="201">
        <v>18.6539</v>
      </c>
      <c r="O5130" s="202" t="s">
        <v>81</v>
      </c>
      <c r="P5130" s="202"/>
      <c r="Q5130" s="203">
        <f t="shared" si="285"/>
        <v>0</v>
      </c>
      <c r="R5130" s="203">
        <f t="shared" si="286"/>
        <v>0</v>
      </c>
      <c r="S5130" s="213">
        <f>IF(M5130="nvt",0,IF(O5130&gt;0,VLOOKUP(M5130,'3-Productie normen'!A:K,VLOOKUP(O5130,'3-Productie normen'!$B$34:$C$35,2,FALSE),FALSE)))</f>
        <v>0</v>
      </c>
      <c r="T5130" s="213">
        <f t="shared" si="287"/>
        <v>0</v>
      </c>
      <c r="U5130" s="572"/>
    </row>
    <row r="5131" spans="1:21" ht="14.15" customHeight="1">
      <c r="A5131" s="231">
        <v>5131</v>
      </c>
      <c r="B5131" s="262" t="s">
        <v>100</v>
      </c>
      <c r="C5131" s="199" t="s">
        <v>4521</v>
      </c>
      <c r="D5131" s="199" t="s">
        <v>4522</v>
      </c>
      <c r="E5131" s="199" t="s">
        <v>4523</v>
      </c>
      <c r="F5131" s="199" t="s">
        <v>176</v>
      </c>
      <c r="G5131" s="199" t="s">
        <v>177</v>
      </c>
      <c r="H5131" s="199" t="s">
        <v>1847</v>
      </c>
      <c r="I5131" s="200" t="s">
        <v>143</v>
      </c>
      <c r="J5131" s="199" t="s">
        <v>209</v>
      </c>
      <c r="K5131" s="199" t="s">
        <v>215</v>
      </c>
      <c r="L5131" s="199" t="s">
        <v>451</v>
      </c>
      <c r="M5131" s="199" t="s">
        <v>143</v>
      </c>
      <c r="N5131" s="201">
        <v>2.3275000000000001</v>
      </c>
      <c r="O5131" s="202"/>
      <c r="P5131" s="202"/>
      <c r="Q5131" s="203">
        <f t="shared" si="285"/>
        <v>0</v>
      </c>
      <c r="R5131" s="203">
        <f t="shared" si="286"/>
        <v>0</v>
      </c>
      <c r="S5131" s="213">
        <f>IF(M5131="nvt",0,IF(O5131&gt;0,VLOOKUP(M5131,'3-Productie normen'!A:K,VLOOKUP(O5131,'3-Productie normen'!$B$34:$C$35,2,FALSE),FALSE)))</f>
        <v>0</v>
      </c>
      <c r="T5131" s="213">
        <f t="shared" si="287"/>
        <v>0</v>
      </c>
      <c r="U5131" s="572"/>
    </row>
    <row r="5132" spans="1:21" ht="14.15" customHeight="1">
      <c r="A5132" s="231">
        <v>5132</v>
      </c>
      <c r="B5132" s="262" t="s">
        <v>100</v>
      </c>
      <c r="C5132" s="199" t="s">
        <v>4521</v>
      </c>
      <c r="D5132" s="199" t="s">
        <v>4522</v>
      </c>
      <c r="E5132" s="199" t="s">
        <v>4523</v>
      </c>
      <c r="F5132" s="199" t="s">
        <v>176</v>
      </c>
      <c r="G5132" s="199" t="s">
        <v>177</v>
      </c>
      <c r="H5132" s="199" t="s">
        <v>4617</v>
      </c>
      <c r="I5132" s="200" t="s">
        <v>143</v>
      </c>
      <c r="J5132" s="199" t="s">
        <v>209</v>
      </c>
      <c r="K5132" s="199" t="s">
        <v>213</v>
      </c>
      <c r="L5132" s="199" t="s">
        <v>261</v>
      </c>
      <c r="M5132" s="199" t="s">
        <v>143</v>
      </c>
      <c r="N5132" s="201">
        <v>1.5871999999999999</v>
      </c>
      <c r="O5132" s="202"/>
      <c r="P5132" s="202"/>
      <c r="Q5132" s="203">
        <f t="shared" si="285"/>
        <v>0</v>
      </c>
      <c r="R5132" s="203">
        <f t="shared" si="286"/>
        <v>0</v>
      </c>
      <c r="S5132" s="213">
        <f>IF(M5132="nvt",0,IF(O5132&gt;0,VLOOKUP(M5132,'3-Productie normen'!A:K,VLOOKUP(O5132,'3-Productie normen'!$B$34:$C$35,2,FALSE),FALSE)))</f>
        <v>0</v>
      </c>
      <c r="T5132" s="213">
        <f t="shared" si="287"/>
        <v>0</v>
      </c>
      <c r="U5132" s="572"/>
    </row>
    <row r="5133" spans="1:21" ht="14.15" customHeight="1">
      <c r="A5133" s="231">
        <v>5133</v>
      </c>
      <c r="B5133" s="262" t="s">
        <v>100</v>
      </c>
      <c r="C5133" s="199" t="s">
        <v>4521</v>
      </c>
      <c r="D5133" s="199" t="s">
        <v>4522</v>
      </c>
      <c r="E5133" s="199" t="s">
        <v>4523</v>
      </c>
      <c r="F5133" s="199" t="s">
        <v>176</v>
      </c>
      <c r="G5133" s="199" t="s">
        <v>177</v>
      </c>
      <c r="H5133" s="199" t="s">
        <v>4618</v>
      </c>
      <c r="I5133" s="200" t="s">
        <v>143</v>
      </c>
      <c r="J5133" s="199" t="s">
        <v>209</v>
      </c>
      <c r="K5133" s="199" t="s">
        <v>213</v>
      </c>
      <c r="L5133" s="199" t="s">
        <v>261</v>
      </c>
      <c r="M5133" s="199" t="s">
        <v>143</v>
      </c>
      <c r="N5133" s="201">
        <v>1.9500999999999999</v>
      </c>
      <c r="O5133" s="202"/>
      <c r="P5133" s="202"/>
      <c r="Q5133" s="203">
        <f t="shared" si="285"/>
        <v>0</v>
      </c>
      <c r="R5133" s="203">
        <f t="shared" si="286"/>
        <v>0</v>
      </c>
      <c r="S5133" s="213">
        <f>IF(M5133="nvt",0,IF(O5133&gt;0,VLOOKUP(M5133,'3-Productie normen'!A:K,VLOOKUP(O5133,'3-Productie normen'!$B$34:$C$35,2,FALSE),FALSE)))</f>
        <v>0</v>
      </c>
      <c r="T5133" s="213">
        <f t="shared" si="287"/>
        <v>0</v>
      </c>
      <c r="U5133" s="572"/>
    </row>
    <row r="5134" spans="1:21" ht="14.15" customHeight="1">
      <c r="A5134" s="231">
        <v>5134</v>
      </c>
      <c r="B5134" s="262" t="s">
        <v>100</v>
      </c>
      <c r="C5134" s="199" t="s">
        <v>4521</v>
      </c>
      <c r="D5134" s="199" t="s">
        <v>4522</v>
      </c>
      <c r="E5134" s="199" t="s">
        <v>4523</v>
      </c>
      <c r="F5134" s="199" t="s">
        <v>176</v>
      </c>
      <c r="G5134" s="199" t="s">
        <v>177</v>
      </c>
      <c r="H5134" s="199" t="s">
        <v>4619</v>
      </c>
      <c r="I5134" s="200" t="s">
        <v>143</v>
      </c>
      <c r="J5134" s="199" t="s">
        <v>209</v>
      </c>
      <c r="K5134" s="199" t="s">
        <v>213</v>
      </c>
      <c r="L5134" s="199" t="s">
        <v>261</v>
      </c>
      <c r="M5134" s="199" t="s">
        <v>143</v>
      </c>
      <c r="N5134" s="201">
        <v>0.86480000000000001</v>
      </c>
      <c r="O5134" s="202"/>
      <c r="P5134" s="202"/>
      <c r="Q5134" s="203">
        <f t="shared" si="285"/>
        <v>0</v>
      </c>
      <c r="R5134" s="203">
        <f t="shared" si="286"/>
        <v>0</v>
      </c>
      <c r="S5134" s="213">
        <f>IF(M5134="nvt",0,IF(O5134&gt;0,VLOOKUP(M5134,'3-Productie normen'!A:K,VLOOKUP(O5134,'3-Productie normen'!$B$34:$C$35,2,FALSE),FALSE)))</f>
        <v>0</v>
      </c>
      <c r="T5134" s="213">
        <f t="shared" si="287"/>
        <v>0</v>
      </c>
      <c r="U5134" s="572"/>
    </row>
    <row r="5135" spans="1:21" ht="14.15" customHeight="1">
      <c r="A5135" s="231">
        <v>5135</v>
      </c>
      <c r="B5135" s="262" t="s">
        <v>100</v>
      </c>
      <c r="C5135" s="199" t="s">
        <v>4521</v>
      </c>
      <c r="D5135" s="199" t="s">
        <v>4522</v>
      </c>
      <c r="E5135" s="199" t="s">
        <v>4523</v>
      </c>
      <c r="F5135" s="199" t="s">
        <v>176</v>
      </c>
      <c r="G5135" s="199" t="s">
        <v>177</v>
      </c>
      <c r="H5135" s="199" t="s">
        <v>4620</v>
      </c>
      <c r="I5135" s="200" t="s">
        <v>133</v>
      </c>
      <c r="J5135" s="199" t="s">
        <v>222</v>
      </c>
      <c r="K5135" s="199" t="s">
        <v>223</v>
      </c>
      <c r="L5135" s="199" t="s">
        <v>387</v>
      </c>
      <c r="M5135" s="225" t="s">
        <v>139</v>
      </c>
      <c r="N5135" s="201">
        <v>7.8493000000000004</v>
      </c>
      <c r="O5135" s="202" t="s">
        <v>81</v>
      </c>
      <c r="P5135" s="202" t="s">
        <v>81</v>
      </c>
      <c r="Q5135" s="203">
        <f t="shared" si="285"/>
        <v>0</v>
      </c>
      <c r="R5135" s="203">
        <f t="shared" si="286"/>
        <v>0</v>
      </c>
      <c r="S5135" s="213">
        <f>IF(M5135="nvt",0,IF(O5135&gt;0,VLOOKUP(M5135,'3-Productie normen'!A:K,VLOOKUP(O5135,'3-Productie normen'!$B$34:$C$35,2,FALSE),FALSE)))</f>
        <v>0</v>
      </c>
      <c r="T5135" s="213">
        <f t="shared" si="287"/>
        <v>0</v>
      </c>
      <c r="U5135" s="572"/>
    </row>
    <row r="5136" spans="1:21" ht="14.15" customHeight="1">
      <c r="A5136" s="231">
        <v>5136</v>
      </c>
      <c r="B5136" s="262" t="s">
        <v>100</v>
      </c>
      <c r="C5136" s="199" t="s">
        <v>4521</v>
      </c>
      <c r="D5136" s="199" t="s">
        <v>4522</v>
      </c>
      <c r="E5136" s="199" t="s">
        <v>4523</v>
      </c>
      <c r="F5136" s="199" t="s">
        <v>176</v>
      </c>
      <c r="G5136" s="199" t="s">
        <v>177</v>
      </c>
      <c r="H5136" s="199" t="s">
        <v>4621</v>
      </c>
      <c r="I5136" s="200" t="s">
        <v>133</v>
      </c>
      <c r="J5136" s="199" t="s">
        <v>222</v>
      </c>
      <c r="K5136" s="199" t="s">
        <v>223</v>
      </c>
      <c r="L5136" s="199" t="s">
        <v>387</v>
      </c>
      <c r="M5136" s="225" t="s">
        <v>139</v>
      </c>
      <c r="N5136" s="201">
        <v>1.0915999999999999</v>
      </c>
      <c r="O5136" s="202" t="s">
        <v>81</v>
      </c>
      <c r="P5136" s="202" t="s">
        <v>81</v>
      </c>
      <c r="Q5136" s="203">
        <f t="shared" si="285"/>
        <v>0</v>
      </c>
      <c r="R5136" s="203">
        <f t="shared" si="286"/>
        <v>0</v>
      </c>
      <c r="S5136" s="213">
        <f>IF(M5136="nvt",0,IF(O5136&gt;0,VLOOKUP(M5136,'3-Productie normen'!A:K,VLOOKUP(O5136,'3-Productie normen'!$B$34:$C$35,2,FALSE),FALSE)))</f>
        <v>0</v>
      </c>
      <c r="T5136" s="213">
        <f t="shared" si="287"/>
        <v>0</v>
      </c>
      <c r="U5136" s="572"/>
    </row>
    <row r="5137" spans="1:21" ht="14.15" customHeight="1">
      <c r="A5137" s="231">
        <v>5137</v>
      </c>
      <c r="B5137" s="262" t="s">
        <v>100</v>
      </c>
      <c r="C5137" s="199" t="s">
        <v>4521</v>
      </c>
      <c r="D5137" s="199" t="s">
        <v>4522</v>
      </c>
      <c r="E5137" s="199" t="s">
        <v>4523</v>
      </c>
      <c r="F5137" s="199" t="s">
        <v>176</v>
      </c>
      <c r="G5137" s="199" t="s">
        <v>177</v>
      </c>
      <c r="H5137" s="199" t="s">
        <v>4622</v>
      </c>
      <c r="I5137" s="200" t="s">
        <v>133</v>
      </c>
      <c r="J5137" s="199" t="s">
        <v>222</v>
      </c>
      <c r="K5137" s="199" t="s">
        <v>223</v>
      </c>
      <c r="L5137" s="199" t="s">
        <v>387</v>
      </c>
      <c r="M5137" s="225" t="s">
        <v>139</v>
      </c>
      <c r="N5137" s="201">
        <v>1.0915999999999999</v>
      </c>
      <c r="O5137" s="202" t="s">
        <v>81</v>
      </c>
      <c r="P5137" s="202" t="s">
        <v>81</v>
      </c>
      <c r="Q5137" s="203">
        <f t="shared" si="285"/>
        <v>0</v>
      </c>
      <c r="R5137" s="203">
        <f t="shared" si="286"/>
        <v>0</v>
      </c>
      <c r="S5137" s="213">
        <f>IF(M5137="nvt",0,IF(O5137&gt;0,VLOOKUP(M5137,'3-Productie normen'!A:K,VLOOKUP(O5137,'3-Productie normen'!$B$34:$C$35,2,FALSE),FALSE)))</f>
        <v>0</v>
      </c>
      <c r="T5137" s="213">
        <f t="shared" si="287"/>
        <v>0</v>
      </c>
      <c r="U5137" s="572"/>
    </row>
    <row r="5138" spans="1:21" ht="14.15" customHeight="1">
      <c r="A5138" s="231">
        <v>5138</v>
      </c>
      <c r="B5138" s="262" t="s">
        <v>100</v>
      </c>
      <c r="C5138" s="199" t="s">
        <v>4521</v>
      </c>
      <c r="D5138" s="199" t="s">
        <v>4522</v>
      </c>
      <c r="E5138" s="199" t="s">
        <v>4523</v>
      </c>
      <c r="F5138" s="199" t="s">
        <v>176</v>
      </c>
      <c r="G5138" s="199" t="s">
        <v>177</v>
      </c>
      <c r="H5138" s="199" t="s">
        <v>4623</v>
      </c>
      <c r="I5138" s="200" t="s">
        <v>133</v>
      </c>
      <c r="J5138" s="199" t="s">
        <v>222</v>
      </c>
      <c r="K5138" s="199" t="s">
        <v>223</v>
      </c>
      <c r="L5138" s="199" t="s">
        <v>387</v>
      </c>
      <c r="M5138" s="225" t="s">
        <v>139</v>
      </c>
      <c r="N5138" s="201">
        <v>1.0915999999999999</v>
      </c>
      <c r="O5138" s="202" t="s">
        <v>81</v>
      </c>
      <c r="P5138" s="202" t="s">
        <v>81</v>
      </c>
      <c r="Q5138" s="203">
        <f t="shared" si="285"/>
        <v>0</v>
      </c>
      <c r="R5138" s="203">
        <f t="shared" si="286"/>
        <v>0</v>
      </c>
      <c r="S5138" s="213">
        <f>IF(M5138="nvt",0,IF(O5138&gt;0,VLOOKUP(M5138,'3-Productie normen'!A:K,VLOOKUP(O5138,'3-Productie normen'!$B$34:$C$35,2,FALSE),FALSE)))</f>
        <v>0</v>
      </c>
      <c r="T5138" s="213">
        <f t="shared" si="287"/>
        <v>0</v>
      </c>
      <c r="U5138" s="572"/>
    </row>
    <row r="5139" spans="1:21" ht="14.15" customHeight="1">
      <c r="A5139" s="231">
        <v>5139</v>
      </c>
      <c r="B5139" s="262" t="s">
        <v>100</v>
      </c>
      <c r="C5139" s="199" t="s">
        <v>4521</v>
      </c>
      <c r="D5139" s="199" t="s">
        <v>4522</v>
      </c>
      <c r="E5139" s="199" t="s">
        <v>4523</v>
      </c>
      <c r="F5139" s="199" t="s">
        <v>176</v>
      </c>
      <c r="G5139" s="199" t="s">
        <v>177</v>
      </c>
      <c r="H5139" s="199" t="s">
        <v>4624</v>
      </c>
      <c r="I5139" s="200" t="s">
        <v>133</v>
      </c>
      <c r="J5139" s="199" t="s">
        <v>222</v>
      </c>
      <c r="K5139" s="199" t="s">
        <v>223</v>
      </c>
      <c r="L5139" s="199" t="s">
        <v>387</v>
      </c>
      <c r="M5139" s="225" t="s">
        <v>139</v>
      </c>
      <c r="N5139" s="201">
        <v>8.3155999999999999</v>
      </c>
      <c r="O5139" s="202" t="s">
        <v>81</v>
      </c>
      <c r="P5139" s="202" t="s">
        <v>81</v>
      </c>
      <c r="Q5139" s="203">
        <f t="shared" si="285"/>
        <v>0</v>
      </c>
      <c r="R5139" s="203">
        <f t="shared" si="286"/>
        <v>0</v>
      </c>
      <c r="S5139" s="213">
        <f>IF(M5139="nvt",0,IF(O5139&gt;0,VLOOKUP(M5139,'3-Productie normen'!A:K,VLOOKUP(O5139,'3-Productie normen'!$B$34:$C$35,2,FALSE),FALSE)))</f>
        <v>0</v>
      </c>
      <c r="T5139" s="213">
        <f t="shared" si="287"/>
        <v>0</v>
      </c>
      <c r="U5139" s="572"/>
    </row>
    <row r="5140" spans="1:21" ht="14.15" customHeight="1">
      <c r="A5140" s="231">
        <v>5140</v>
      </c>
      <c r="B5140" s="262" t="s">
        <v>100</v>
      </c>
      <c r="C5140" s="199" t="s">
        <v>4521</v>
      </c>
      <c r="D5140" s="199" t="s">
        <v>4522</v>
      </c>
      <c r="E5140" s="199" t="s">
        <v>4523</v>
      </c>
      <c r="F5140" s="199" t="s">
        <v>176</v>
      </c>
      <c r="G5140" s="199" t="s">
        <v>177</v>
      </c>
      <c r="H5140" s="199" t="s">
        <v>4625</v>
      </c>
      <c r="I5140" s="200" t="s">
        <v>133</v>
      </c>
      <c r="J5140" s="199" t="s">
        <v>222</v>
      </c>
      <c r="K5140" s="199" t="s">
        <v>223</v>
      </c>
      <c r="L5140" s="199" t="s">
        <v>387</v>
      </c>
      <c r="M5140" s="225" t="s">
        <v>139</v>
      </c>
      <c r="N5140" s="201">
        <v>1.0829</v>
      </c>
      <c r="O5140" s="202" t="s">
        <v>81</v>
      </c>
      <c r="P5140" s="202" t="s">
        <v>81</v>
      </c>
      <c r="Q5140" s="203">
        <f t="shared" si="285"/>
        <v>0</v>
      </c>
      <c r="R5140" s="203">
        <f t="shared" si="286"/>
        <v>0</v>
      </c>
      <c r="S5140" s="213">
        <f>IF(M5140="nvt",0,IF(O5140&gt;0,VLOOKUP(M5140,'3-Productie normen'!A:K,VLOOKUP(O5140,'3-Productie normen'!$B$34:$C$35,2,FALSE),FALSE)))</f>
        <v>0</v>
      </c>
      <c r="T5140" s="213">
        <f t="shared" si="287"/>
        <v>0</v>
      </c>
      <c r="U5140" s="572"/>
    </row>
    <row r="5141" spans="1:21" ht="14.15" customHeight="1">
      <c r="A5141" s="231">
        <v>5141</v>
      </c>
      <c r="B5141" s="262" t="s">
        <v>100</v>
      </c>
      <c r="C5141" s="199" t="s">
        <v>4521</v>
      </c>
      <c r="D5141" s="199" t="s">
        <v>4522</v>
      </c>
      <c r="E5141" s="199" t="s">
        <v>4523</v>
      </c>
      <c r="F5141" s="199" t="s">
        <v>176</v>
      </c>
      <c r="G5141" s="199" t="s">
        <v>177</v>
      </c>
      <c r="H5141" s="199" t="s">
        <v>4626</v>
      </c>
      <c r="I5141" s="200" t="s">
        <v>133</v>
      </c>
      <c r="J5141" s="199" t="s">
        <v>222</v>
      </c>
      <c r="K5141" s="199" t="s">
        <v>223</v>
      </c>
      <c r="L5141" s="199" t="s">
        <v>387</v>
      </c>
      <c r="M5141" s="225" t="s">
        <v>139</v>
      </c>
      <c r="N5141" s="201">
        <v>1.0829</v>
      </c>
      <c r="O5141" s="202" t="s">
        <v>81</v>
      </c>
      <c r="P5141" s="202" t="s">
        <v>81</v>
      </c>
      <c r="Q5141" s="203">
        <f t="shared" si="285"/>
        <v>0</v>
      </c>
      <c r="R5141" s="203">
        <f t="shared" si="286"/>
        <v>0</v>
      </c>
      <c r="S5141" s="213">
        <f>IF(M5141="nvt",0,IF(O5141&gt;0,VLOOKUP(M5141,'3-Productie normen'!A:K,VLOOKUP(O5141,'3-Productie normen'!$B$34:$C$35,2,FALSE),FALSE)))</f>
        <v>0</v>
      </c>
      <c r="T5141" s="213">
        <f t="shared" si="287"/>
        <v>0</v>
      </c>
      <c r="U5141" s="572"/>
    </row>
    <row r="5142" spans="1:21" ht="14.15" customHeight="1">
      <c r="A5142" s="231">
        <v>5142</v>
      </c>
      <c r="B5142" s="262" t="s">
        <v>100</v>
      </c>
      <c r="C5142" s="199" t="s">
        <v>4521</v>
      </c>
      <c r="D5142" s="199" t="s">
        <v>4522</v>
      </c>
      <c r="E5142" s="199" t="s">
        <v>4523</v>
      </c>
      <c r="F5142" s="199" t="s">
        <v>176</v>
      </c>
      <c r="G5142" s="199" t="s">
        <v>177</v>
      </c>
      <c r="H5142" s="199" t="s">
        <v>4627</v>
      </c>
      <c r="I5142" s="200" t="s">
        <v>133</v>
      </c>
      <c r="J5142" s="199" t="s">
        <v>222</v>
      </c>
      <c r="K5142" s="199" t="s">
        <v>223</v>
      </c>
      <c r="L5142" s="199" t="s">
        <v>387</v>
      </c>
      <c r="M5142" s="225" t="s">
        <v>139</v>
      </c>
      <c r="N5142" s="201">
        <v>9.5170999999999992</v>
      </c>
      <c r="O5142" s="202" t="s">
        <v>81</v>
      </c>
      <c r="P5142" s="202" t="s">
        <v>81</v>
      </c>
      <c r="Q5142" s="203">
        <f t="shared" si="285"/>
        <v>0</v>
      </c>
      <c r="R5142" s="203">
        <f t="shared" si="286"/>
        <v>0</v>
      </c>
      <c r="S5142" s="213">
        <f>IF(M5142="nvt",0,IF(O5142&gt;0,VLOOKUP(M5142,'3-Productie normen'!A:K,VLOOKUP(O5142,'3-Productie normen'!$B$34:$C$35,2,FALSE),FALSE)))</f>
        <v>0</v>
      </c>
      <c r="T5142" s="213">
        <f t="shared" si="287"/>
        <v>0</v>
      </c>
      <c r="U5142" s="572"/>
    </row>
    <row r="5143" spans="1:21" ht="14.15" customHeight="1">
      <c r="A5143" s="231">
        <v>5143</v>
      </c>
      <c r="B5143" s="262" t="s">
        <v>100</v>
      </c>
      <c r="C5143" s="199" t="s">
        <v>4521</v>
      </c>
      <c r="D5143" s="199" t="s">
        <v>4522</v>
      </c>
      <c r="E5143" s="199" t="s">
        <v>4523</v>
      </c>
      <c r="F5143" s="199" t="s">
        <v>176</v>
      </c>
      <c r="G5143" s="199" t="s">
        <v>177</v>
      </c>
      <c r="H5143" s="199" t="s">
        <v>4628</v>
      </c>
      <c r="I5143" s="200" t="s">
        <v>133</v>
      </c>
      <c r="J5143" s="199" t="s">
        <v>222</v>
      </c>
      <c r="K5143" s="199" t="s">
        <v>223</v>
      </c>
      <c r="L5143" s="199" t="s">
        <v>387</v>
      </c>
      <c r="M5143" s="225" t="s">
        <v>139</v>
      </c>
      <c r="N5143" s="201">
        <v>1.0924</v>
      </c>
      <c r="O5143" s="202" t="s">
        <v>81</v>
      </c>
      <c r="P5143" s="202" t="s">
        <v>81</v>
      </c>
      <c r="Q5143" s="203">
        <f t="shared" si="285"/>
        <v>0</v>
      </c>
      <c r="R5143" s="203">
        <f t="shared" si="286"/>
        <v>0</v>
      </c>
      <c r="S5143" s="213">
        <f>IF(M5143="nvt",0,IF(O5143&gt;0,VLOOKUP(M5143,'3-Productie normen'!A:K,VLOOKUP(O5143,'3-Productie normen'!$B$34:$C$35,2,FALSE),FALSE)))</f>
        <v>0</v>
      </c>
      <c r="T5143" s="213">
        <f t="shared" si="287"/>
        <v>0</v>
      </c>
      <c r="U5143" s="572"/>
    </row>
    <row r="5144" spans="1:21" ht="14.15" customHeight="1">
      <c r="A5144" s="231">
        <v>5144</v>
      </c>
      <c r="B5144" s="262" t="s">
        <v>100</v>
      </c>
      <c r="C5144" s="199" t="s">
        <v>4521</v>
      </c>
      <c r="D5144" s="199" t="s">
        <v>4522</v>
      </c>
      <c r="E5144" s="199" t="s">
        <v>4523</v>
      </c>
      <c r="F5144" s="199" t="s">
        <v>176</v>
      </c>
      <c r="G5144" s="199" t="s">
        <v>177</v>
      </c>
      <c r="H5144" s="199" t="s">
        <v>4629</v>
      </c>
      <c r="I5144" s="200" t="s">
        <v>133</v>
      </c>
      <c r="J5144" s="199" t="s">
        <v>222</v>
      </c>
      <c r="K5144" s="199" t="s">
        <v>223</v>
      </c>
      <c r="L5144" s="199" t="s">
        <v>387</v>
      </c>
      <c r="M5144" s="225" t="s">
        <v>139</v>
      </c>
      <c r="N5144" s="201">
        <v>1.0924</v>
      </c>
      <c r="O5144" s="202" t="s">
        <v>81</v>
      </c>
      <c r="P5144" s="202" t="s">
        <v>81</v>
      </c>
      <c r="Q5144" s="203">
        <f t="shared" si="285"/>
        <v>0</v>
      </c>
      <c r="R5144" s="203">
        <f t="shared" si="286"/>
        <v>0</v>
      </c>
      <c r="S5144" s="213">
        <f>IF(M5144="nvt",0,IF(O5144&gt;0,VLOOKUP(M5144,'3-Productie normen'!A:K,VLOOKUP(O5144,'3-Productie normen'!$B$34:$C$35,2,FALSE),FALSE)))</f>
        <v>0</v>
      </c>
      <c r="T5144" s="213">
        <f t="shared" si="287"/>
        <v>0</v>
      </c>
      <c r="U5144" s="572"/>
    </row>
    <row r="5145" spans="1:21" ht="14.15" customHeight="1">
      <c r="A5145" s="231">
        <v>5145</v>
      </c>
      <c r="B5145" s="262" t="s">
        <v>100</v>
      </c>
      <c r="C5145" s="199" t="s">
        <v>4521</v>
      </c>
      <c r="D5145" s="199" t="s">
        <v>4522</v>
      </c>
      <c r="E5145" s="199" t="s">
        <v>4523</v>
      </c>
      <c r="F5145" s="199" t="s">
        <v>176</v>
      </c>
      <c r="G5145" s="199" t="s">
        <v>177</v>
      </c>
      <c r="H5145" s="199" t="s">
        <v>4630</v>
      </c>
      <c r="I5145" s="200" t="s">
        <v>133</v>
      </c>
      <c r="J5145" s="199" t="s">
        <v>222</v>
      </c>
      <c r="K5145" s="199" t="s">
        <v>223</v>
      </c>
      <c r="L5145" s="199" t="s">
        <v>387</v>
      </c>
      <c r="M5145" s="225" t="s">
        <v>139</v>
      </c>
      <c r="N5145" s="201">
        <v>1.0924</v>
      </c>
      <c r="O5145" s="202" t="s">
        <v>81</v>
      </c>
      <c r="P5145" s="202" t="s">
        <v>81</v>
      </c>
      <c r="Q5145" s="203">
        <f t="shared" si="285"/>
        <v>0</v>
      </c>
      <c r="R5145" s="203">
        <f t="shared" si="286"/>
        <v>0</v>
      </c>
      <c r="S5145" s="213">
        <f>IF(M5145="nvt",0,IF(O5145&gt;0,VLOOKUP(M5145,'3-Productie normen'!A:K,VLOOKUP(O5145,'3-Productie normen'!$B$34:$C$35,2,FALSE),FALSE)))</f>
        <v>0</v>
      </c>
      <c r="T5145" s="213">
        <f t="shared" si="287"/>
        <v>0</v>
      </c>
      <c r="U5145" s="572"/>
    </row>
    <row r="5146" spans="1:21" ht="14.15" customHeight="1">
      <c r="A5146" s="231">
        <v>5146</v>
      </c>
      <c r="B5146" s="262" t="s">
        <v>100</v>
      </c>
      <c r="C5146" s="199" t="s">
        <v>4521</v>
      </c>
      <c r="D5146" s="199" t="s">
        <v>4522</v>
      </c>
      <c r="E5146" s="199" t="s">
        <v>4523</v>
      </c>
      <c r="F5146" s="199" t="s">
        <v>176</v>
      </c>
      <c r="G5146" s="199" t="s">
        <v>177</v>
      </c>
      <c r="H5146" s="199" t="s">
        <v>4631</v>
      </c>
      <c r="I5146" s="200" t="s">
        <v>133</v>
      </c>
      <c r="J5146" s="199" t="s">
        <v>222</v>
      </c>
      <c r="K5146" s="199" t="s">
        <v>223</v>
      </c>
      <c r="L5146" s="199" t="s">
        <v>387</v>
      </c>
      <c r="M5146" s="225" t="s">
        <v>139</v>
      </c>
      <c r="N5146" s="201">
        <v>1.2223999999999999</v>
      </c>
      <c r="O5146" s="202" t="s">
        <v>81</v>
      </c>
      <c r="P5146" s="202" t="s">
        <v>81</v>
      </c>
      <c r="Q5146" s="203">
        <f t="shared" si="285"/>
        <v>0</v>
      </c>
      <c r="R5146" s="203">
        <f t="shared" si="286"/>
        <v>0</v>
      </c>
      <c r="S5146" s="213">
        <f>IF(M5146="nvt",0,IF(O5146&gt;0,VLOOKUP(M5146,'3-Productie normen'!A:K,VLOOKUP(O5146,'3-Productie normen'!$B$34:$C$35,2,FALSE),FALSE)))</f>
        <v>0</v>
      </c>
      <c r="T5146" s="213">
        <f t="shared" si="287"/>
        <v>0</v>
      </c>
      <c r="U5146" s="572"/>
    </row>
    <row r="5147" spans="1:21" ht="14.15" customHeight="1">
      <c r="A5147" s="231">
        <v>5147</v>
      </c>
      <c r="B5147" s="262" t="s">
        <v>100</v>
      </c>
      <c r="C5147" s="199" t="s">
        <v>4521</v>
      </c>
      <c r="D5147" s="199" t="s">
        <v>4522</v>
      </c>
      <c r="E5147" s="199" t="s">
        <v>4523</v>
      </c>
      <c r="F5147" s="199" t="s">
        <v>176</v>
      </c>
      <c r="G5147" s="199" t="s">
        <v>177</v>
      </c>
      <c r="H5147" s="199" t="s">
        <v>4632</v>
      </c>
      <c r="I5147" s="200" t="s">
        <v>130</v>
      </c>
      <c r="J5147" s="199" t="s">
        <v>209</v>
      </c>
      <c r="K5147" s="199" t="s">
        <v>220</v>
      </c>
      <c r="L5147" s="199" t="s">
        <v>451</v>
      </c>
      <c r="M5147" s="199" t="s">
        <v>140</v>
      </c>
      <c r="N5147" s="201">
        <v>18.726900000000001</v>
      </c>
      <c r="O5147" s="202" t="s">
        <v>81</v>
      </c>
      <c r="P5147" s="202"/>
      <c r="Q5147" s="203">
        <f t="shared" si="285"/>
        <v>0</v>
      </c>
      <c r="R5147" s="203">
        <f t="shared" si="286"/>
        <v>0</v>
      </c>
      <c r="S5147" s="213">
        <f>IF(M5147="nvt",0,IF(O5147&gt;0,VLOOKUP(M5147,'3-Productie normen'!A:K,VLOOKUP(O5147,'3-Productie normen'!$B$34:$C$35,2,FALSE),FALSE)))</f>
        <v>0</v>
      </c>
      <c r="T5147" s="213">
        <f t="shared" si="287"/>
        <v>0</v>
      </c>
      <c r="U5147" s="572"/>
    </row>
    <row r="5148" spans="1:21" ht="14.15" customHeight="1">
      <c r="A5148" s="231">
        <v>5148</v>
      </c>
      <c r="B5148" s="262" t="s">
        <v>100</v>
      </c>
      <c r="C5148" s="199" t="s">
        <v>4521</v>
      </c>
      <c r="D5148" s="199" t="s">
        <v>4522</v>
      </c>
      <c r="E5148" s="199" t="s">
        <v>4523</v>
      </c>
      <c r="F5148" s="199" t="s">
        <v>176</v>
      </c>
      <c r="G5148" s="199" t="s">
        <v>177</v>
      </c>
      <c r="H5148" s="199" t="s">
        <v>4633</v>
      </c>
      <c r="I5148" s="200" t="s">
        <v>130</v>
      </c>
      <c r="J5148" s="199" t="s">
        <v>209</v>
      </c>
      <c r="K5148" s="199" t="s">
        <v>220</v>
      </c>
      <c r="L5148" s="199" t="s">
        <v>261</v>
      </c>
      <c r="M5148" s="199" t="s">
        <v>140</v>
      </c>
      <c r="N5148" s="201">
        <v>17.0501</v>
      </c>
      <c r="O5148" s="202" t="s">
        <v>81</v>
      </c>
      <c r="P5148" s="202"/>
      <c r="Q5148" s="203">
        <f t="shared" si="285"/>
        <v>0</v>
      </c>
      <c r="R5148" s="203">
        <f t="shared" si="286"/>
        <v>0</v>
      </c>
      <c r="S5148" s="213">
        <f>IF(M5148="nvt",0,IF(O5148&gt;0,VLOOKUP(M5148,'3-Productie normen'!A:K,VLOOKUP(O5148,'3-Productie normen'!$B$34:$C$35,2,FALSE),FALSE)))</f>
        <v>0</v>
      </c>
      <c r="T5148" s="213">
        <f t="shared" si="287"/>
        <v>0</v>
      </c>
      <c r="U5148" s="572"/>
    </row>
    <row r="5149" spans="1:21" ht="14.15" customHeight="1">
      <c r="A5149" s="231">
        <v>5149</v>
      </c>
      <c r="B5149" s="262" t="s">
        <v>100</v>
      </c>
      <c r="C5149" s="199" t="s">
        <v>4521</v>
      </c>
      <c r="D5149" s="199" t="s">
        <v>4522</v>
      </c>
      <c r="E5149" s="199" t="s">
        <v>4523</v>
      </c>
      <c r="F5149" s="199" t="s">
        <v>176</v>
      </c>
      <c r="G5149" s="199" t="s">
        <v>177</v>
      </c>
      <c r="H5149" s="199" t="s">
        <v>4634</v>
      </c>
      <c r="I5149" s="200" t="s">
        <v>143</v>
      </c>
      <c r="J5149" s="199" t="s">
        <v>222</v>
      </c>
      <c r="K5149" s="199" t="s">
        <v>279</v>
      </c>
      <c r="L5149" s="199" t="s">
        <v>3069</v>
      </c>
      <c r="M5149" s="199" t="s">
        <v>143</v>
      </c>
      <c r="N5149" s="201">
        <v>2.5962999999999998</v>
      </c>
      <c r="O5149" s="202"/>
      <c r="P5149" s="202"/>
      <c r="Q5149" s="203">
        <f t="shared" si="285"/>
        <v>0</v>
      </c>
      <c r="R5149" s="203">
        <f t="shared" si="286"/>
        <v>0</v>
      </c>
      <c r="S5149" s="213">
        <f>IF(M5149="nvt",0,IF(O5149&gt;0,VLOOKUP(M5149,'3-Productie normen'!A:K,VLOOKUP(O5149,'3-Productie normen'!$B$34:$C$35,2,FALSE),FALSE)))</f>
        <v>0</v>
      </c>
      <c r="T5149" s="213">
        <f t="shared" si="287"/>
        <v>0</v>
      </c>
      <c r="U5149" s="572"/>
    </row>
    <row r="5150" spans="1:21" ht="14.15" customHeight="1">
      <c r="A5150" s="231">
        <v>5150</v>
      </c>
      <c r="B5150" s="262" t="s">
        <v>100</v>
      </c>
      <c r="C5150" s="199" t="s">
        <v>4521</v>
      </c>
      <c r="D5150" s="199" t="s">
        <v>4522</v>
      </c>
      <c r="E5150" s="199" t="s">
        <v>4523</v>
      </c>
      <c r="F5150" s="199" t="s">
        <v>176</v>
      </c>
      <c r="G5150" s="199" t="s">
        <v>177</v>
      </c>
      <c r="H5150" s="199" t="s">
        <v>4635</v>
      </c>
      <c r="I5150" s="207" t="s">
        <v>123</v>
      </c>
      <c r="J5150" s="199" t="s">
        <v>179</v>
      </c>
      <c r="K5150" s="199" t="s">
        <v>187</v>
      </c>
      <c r="L5150" s="199" t="s">
        <v>261</v>
      </c>
      <c r="M5150" s="199" t="s">
        <v>141</v>
      </c>
      <c r="N5150" s="201">
        <v>29.230899999999998</v>
      </c>
      <c r="O5150" s="202" t="s">
        <v>81</v>
      </c>
      <c r="P5150" s="202"/>
      <c r="Q5150" s="203">
        <f t="shared" si="285"/>
        <v>0</v>
      </c>
      <c r="R5150" s="203">
        <f t="shared" si="286"/>
        <v>0</v>
      </c>
      <c r="S5150" s="213">
        <f>IF(M5150="nvt",0,IF(O5150&gt;0,VLOOKUP(M5150,'3-Productie normen'!A:K,VLOOKUP(O5150,'3-Productie normen'!$B$34:$C$35,2,FALSE),FALSE)))</f>
        <v>0</v>
      </c>
      <c r="T5150" s="213">
        <f t="shared" si="287"/>
        <v>0</v>
      </c>
      <c r="U5150" s="572"/>
    </row>
    <row r="5151" spans="1:21" ht="14.15" customHeight="1">
      <c r="A5151" s="231">
        <v>5151</v>
      </c>
      <c r="B5151" s="262" t="s">
        <v>100</v>
      </c>
      <c r="C5151" s="199" t="s">
        <v>4521</v>
      </c>
      <c r="D5151" s="199" t="s">
        <v>4522</v>
      </c>
      <c r="E5151" s="199" t="s">
        <v>4523</v>
      </c>
      <c r="F5151" s="199" t="s">
        <v>176</v>
      </c>
      <c r="G5151" s="199" t="s">
        <v>177</v>
      </c>
      <c r="H5151" s="199" t="s">
        <v>4636</v>
      </c>
      <c r="I5151" s="200" t="s">
        <v>143</v>
      </c>
      <c r="J5151" s="199" t="s">
        <v>209</v>
      </c>
      <c r="K5151" s="199" t="s">
        <v>213</v>
      </c>
      <c r="L5151" s="199" t="s">
        <v>398</v>
      </c>
      <c r="M5151" s="199" t="s">
        <v>143</v>
      </c>
      <c r="N5151" s="201">
        <v>0.85470000000000002</v>
      </c>
      <c r="O5151" s="202"/>
      <c r="P5151" s="202"/>
      <c r="Q5151" s="203">
        <f t="shared" si="285"/>
        <v>0</v>
      </c>
      <c r="R5151" s="203">
        <f t="shared" si="286"/>
        <v>0</v>
      </c>
      <c r="S5151" s="213">
        <f>IF(M5151="nvt",0,IF(O5151&gt;0,VLOOKUP(M5151,'3-Productie normen'!A:K,VLOOKUP(O5151,'3-Productie normen'!$B$34:$C$35,2,FALSE),FALSE)))</f>
        <v>0</v>
      </c>
      <c r="T5151" s="213">
        <f t="shared" si="287"/>
        <v>0</v>
      </c>
      <c r="U5151" s="572"/>
    </row>
    <row r="5152" spans="1:21" ht="14.15" customHeight="1">
      <c r="A5152" s="231">
        <v>5152</v>
      </c>
      <c r="B5152" s="262" t="s">
        <v>100</v>
      </c>
      <c r="C5152" s="199" t="s">
        <v>4521</v>
      </c>
      <c r="D5152" s="199" t="s">
        <v>4522</v>
      </c>
      <c r="E5152" s="199" t="s">
        <v>4523</v>
      </c>
      <c r="F5152" s="199" t="s">
        <v>176</v>
      </c>
      <c r="G5152" s="199" t="s">
        <v>177</v>
      </c>
      <c r="H5152" s="199" t="s">
        <v>4637</v>
      </c>
      <c r="I5152" s="200" t="s">
        <v>143</v>
      </c>
      <c r="J5152" s="199" t="s">
        <v>209</v>
      </c>
      <c r="K5152" s="199" t="s">
        <v>213</v>
      </c>
      <c r="L5152" s="199" t="s">
        <v>398</v>
      </c>
      <c r="M5152" s="199" t="s">
        <v>143</v>
      </c>
      <c r="N5152" s="201">
        <v>1.0136000000000001</v>
      </c>
      <c r="O5152" s="202"/>
      <c r="P5152" s="202"/>
      <c r="Q5152" s="203">
        <f t="shared" si="285"/>
        <v>0</v>
      </c>
      <c r="R5152" s="203">
        <f t="shared" si="286"/>
        <v>0</v>
      </c>
      <c r="S5152" s="213">
        <f>IF(M5152="nvt",0,IF(O5152&gt;0,VLOOKUP(M5152,'3-Productie normen'!A:K,VLOOKUP(O5152,'3-Productie normen'!$B$34:$C$35,2,FALSE),FALSE)))</f>
        <v>0</v>
      </c>
      <c r="T5152" s="213">
        <f t="shared" si="287"/>
        <v>0</v>
      </c>
      <c r="U5152" s="572"/>
    </row>
    <row r="5153" spans="1:21" ht="14.15" customHeight="1">
      <c r="A5153" s="231">
        <v>5153</v>
      </c>
      <c r="B5153" s="262" t="s">
        <v>100</v>
      </c>
      <c r="C5153" s="199" t="s">
        <v>4521</v>
      </c>
      <c r="D5153" s="199" t="s">
        <v>4522</v>
      </c>
      <c r="E5153" s="199" t="s">
        <v>4523</v>
      </c>
      <c r="F5153" s="199" t="s">
        <v>176</v>
      </c>
      <c r="G5153" s="199" t="s">
        <v>407</v>
      </c>
      <c r="H5153" s="199" t="s">
        <v>4638</v>
      </c>
      <c r="I5153" s="200" t="s">
        <v>143</v>
      </c>
      <c r="J5153" s="199" t="s">
        <v>209</v>
      </c>
      <c r="K5153" s="199" t="s">
        <v>213</v>
      </c>
      <c r="L5153" s="199" t="s">
        <v>3069</v>
      </c>
      <c r="M5153" s="199" t="s">
        <v>143</v>
      </c>
      <c r="N5153" s="201">
        <v>48.085999999999999</v>
      </c>
      <c r="O5153" s="202"/>
      <c r="P5153" s="202"/>
      <c r="Q5153" s="203">
        <f t="shared" si="285"/>
        <v>0</v>
      </c>
      <c r="R5153" s="203">
        <f t="shared" si="286"/>
        <v>0</v>
      </c>
      <c r="S5153" s="213">
        <f>IF(M5153="nvt",0,IF(O5153&gt;0,VLOOKUP(M5153,'3-Productie normen'!A:K,VLOOKUP(O5153,'3-Productie normen'!$B$34:$C$35,2,FALSE),FALSE)))</f>
        <v>0</v>
      </c>
      <c r="T5153" s="213">
        <f t="shared" si="287"/>
        <v>0</v>
      </c>
      <c r="U5153" s="572"/>
    </row>
    <row r="5154" spans="1:21" ht="14.15" customHeight="1">
      <c r="A5154" s="231">
        <v>5154</v>
      </c>
      <c r="B5154" s="262" t="s">
        <v>100</v>
      </c>
      <c r="C5154" s="199" t="s">
        <v>4521</v>
      </c>
      <c r="D5154" s="199" t="s">
        <v>4522</v>
      </c>
      <c r="E5154" s="199" t="s">
        <v>4523</v>
      </c>
      <c r="F5154" s="199" t="s">
        <v>176</v>
      </c>
      <c r="G5154" s="199" t="s">
        <v>407</v>
      </c>
      <c r="H5154" s="199" t="s">
        <v>4639</v>
      </c>
      <c r="I5154" s="200" t="s">
        <v>143</v>
      </c>
      <c r="J5154" s="199" t="s">
        <v>209</v>
      </c>
      <c r="K5154" s="199" t="s">
        <v>210</v>
      </c>
      <c r="L5154" s="199" t="s">
        <v>451</v>
      </c>
      <c r="M5154" s="199" t="s">
        <v>143</v>
      </c>
      <c r="N5154" s="201">
        <v>8.2302999999999997</v>
      </c>
      <c r="O5154" s="202"/>
      <c r="P5154" s="202"/>
      <c r="Q5154" s="203">
        <f t="shared" si="285"/>
        <v>0</v>
      </c>
      <c r="R5154" s="203">
        <f t="shared" si="286"/>
        <v>0</v>
      </c>
      <c r="S5154" s="213">
        <f>IF(M5154="nvt",0,IF(O5154&gt;0,VLOOKUP(M5154,'3-Productie normen'!A:K,VLOOKUP(O5154,'3-Productie normen'!$B$34:$C$35,2,FALSE),FALSE)))</f>
        <v>0</v>
      </c>
      <c r="T5154" s="213">
        <f t="shared" si="287"/>
        <v>0</v>
      </c>
      <c r="U5154" s="572"/>
    </row>
    <row r="5155" spans="1:21" ht="14.15" customHeight="1">
      <c r="A5155" s="231">
        <v>5155</v>
      </c>
      <c r="B5155" s="262" t="s">
        <v>100</v>
      </c>
      <c r="C5155" s="199" t="s">
        <v>4521</v>
      </c>
      <c r="D5155" s="199" t="s">
        <v>4522</v>
      </c>
      <c r="E5155" s="199" t="s">
        <v>4523</v>
      </c>
      <c r="F5155" s="199" t="s">
        <v>176</v>
      </c>
      <c r="G5155" s="199" t="s">
        <v>4587</v>
      </c>
      <c r="H5155" s="199" t="s">
        <v>4638</v>
      </c>
      <c r="I5155" s="200" t="s">
        <v>143</v>
      </c>
      <c r="J5155" s="199" t="s">
        <v>209</v>
      </c>
      <c r="K5155" s="199" t="s">
        <v>213</v>
      </c>
      <c r="L5155" s="199" t="s">
        <v>3069</v>
      </c>
      <c r="M5155" s="199" t="s">
        <v>143</v>
      </c>
      <c r="N5155" s="201">
        <v>43.01</v>
      </c>
      <c r="O5155" s="202"/>
      <c r="P5155" s="202"/>
      <c r="Q5155" s="203">
        <f t="shared" si="285"/>
        <v>0</v>
      </c>
      <c r="R5155" s="203">
        <f t="shared" si="286"/>
        <v>0</v>
      </c>
      <c r="S5155" s="213">
        <f>IF(M5155="nvt",0,IF(O5155&gt;0,VLOOKUP(M5155,'3-Productie normen'!A:K,VLOOKUP(O5155,'3-Productie normen'!$B$34:$C$35,2,FALSE),FALSE)))</f>
        <v>0</v>
      </c>
      <c r="T5155" s="213">
        <f t="shared" si="287"/>
        <v>0</v>
      </c>
      <c r="U5155" s="572"/>
    </row>
    <row r="5156" spans="1:21" ht="14.15" customHeight="1">
      <c r="A5156" s="231">
        <v>5156</v>
      </c>
      <c r="B5156" s="262" t="s">
        <v>100</v>
      </c>
      <c r="C5156" s="199" t="s">
        <v>4521</v>
      </c>
      <c r="D5156" s="199" t="s">
        <v>4522</v>
      </c>
      <c r="E5156" s="199" t="s">
        <v>4523</v>
      </c>
      <c r="F5156" s="199" t="s">
        <v>176</v>
      </c>
      <c r="G5156" s="199" t="s">
        <v>4587</v>
      </c>
      <c r="H5156" s="199" t="s">
        <v>4639</v>
      </c>
      <c r="I5156" s="200" t="s">
        <v>143</v>
      </c>
      <c r="J5156" s="199" t="s">
        <v>209</v>
      </c>
      <c r="K5156" s="199" t="s">
        <v>213</v>
      </c>
      <c r="L5156" s="199" t="s">
        <v>451</v>
      </c>
      <c r="M5156" s="199" t="s">
        <v>143</v>
      </c>
      <c r="N5156" s="201">
        <v>10.38</v>
      </c>
      <c r="O5156" s="202"/>
      <c r="P5156" s="202"/>
      <c r="Q5156" s="203">
        <f t="shared" ref="Q5156:Q5219" si="288">IF(O5156="nvt",0,IF(O5156&gt;0,S5156*N5156,0))</f>
        <v>0</v>
      </c>
      <c r="R5156" s="203">
        <f t="shared" ref="R5156:R5219" si="289">IF(P5156&gt;0,T5156*N5156,0)</f>
        <v>0</v>
      </c>
      <c r="S5156" s="213">
        <f>IF(M5156="nvt",0,IF(O5156&gt;0,VLOOKUP(M5156,'3-Productie normen'!A:K,VLOOKUP(O5156,'3-Productie normen'!$B$34:$C$35,2,FALSE),FALSE)))</f>
        <v>0</v>
      </c>
      <c r="T5156" s="213">
        <f t="shared" ref="T5156:T5219" si="290">IF(P5156&gt;0,S5156*$T$8,0)</f>
        <v>0</v>
      </c>
      <c r="U5156" s="572"/>
    </row>
    <row r="5157" spans="1:21" ht="14.15" customHeight="1">
      <c r="A5157" s="231">
        <v>5157</v>
      </c>
      <c r="B5157" s="262" t="s">
        <v>100</v>
      </c>
      <c r="C5157" s="199" t="s">
        <v>4521</v>
      </c>
      <c r="D5157" s="199" t="s">
        <v>4522</v>
      </c>
      <c r="E5157" s="199" t="s">
        <v>4523</v>
      </c>
      <c r="F5157" s="199" t="s">
        <v>176</v>
      </c>
      <c r="G5157" s="199" t="s">
        <v>133</v>
      </c>
      <c r="H5157" s="199" t="s">
        <v>4640</v>
      </c>
      <c r="I5157" s="200" t="s">
        <v>143</v>
      </c>
      <c r="J5157" s="199" t="s">
        <v>790</v>
      </c>
      <c r="K5157" s="199" t="s">
        <v>793</v>
      </c>
      <c r="L5157" s="199" t="s">
        <v>631</v>
      </c>
      <c r="M5157" s="199" t="s">
        <v>143</v>
      </c>
      <c r="N5157" s="201">
        <v>30.040600000000001</v>
      </c>
      <c r="O5157" s="202"/>
      <c r="P5157" s="202"/>
      <c r="Q5157" s="203">
        <f t="shared" si="288"/>
        <v>0</v>
      </c>
      <c r="R5157" s="203">
        <f t="shared" si="289"/>
        <v>0</v>
      </c>
      <c r="S5157" s="213">
        <f>IF(M5157="nvt",0,IF(O5157&gt;0,VLOOKUP(M5157,'3-Productie normen'!A:K,VLOOKUP(O5157,'3-Productie normen'!$B$34:$C$35,2,FALSE),FALSE)))</f>
        <v>0</v>
      </c>
      <c r="T5157" s="213">
        <f t="shared" si="290"/>
        <v>0</v>
      </c>
      <c r="U5157" s="572"/>
    </row>
    <row r="5158" spans="1:21" ht="14.15" customHeight="1">
      <c r="A5158" s="231">
        <v>5158</v>
      </c>
      <c r="B5158" s="262" t="s">
        <v>100</v>
      </c>
      <c r="C5158" s="199" t="s">
        <v>4521</v>
      </c>
      <c r="D5158" s="199" t="s">
        <v>4522</v>
      </c>
      <c r="E5158" s="199" t="s">
        <v>4523</v>
      </c>
      <c r="F5158" s="199" t="s">
        <v>176</v>
      </c>
      <c r="G5158" s="199" t="s">
        <v>133</v>
      </c>
      <c r="H5158" s="199" t="s">
        <v>4641</v>
      </c>
      <c r="I5158" s="200" t="s">
        <v>130</v>
      </c>
      <c r="J5158" s="199" t="s">
        <v>222</v>
      </c>
      <c r="K5158" s="199" t="s">
        <v>237</v>
      </c>
      <c r="L5158" s="199" t="s">
        <v>451</v>
      </c>
      <c r="M5158" s="199" t="s">
        <v>238</v>
      </c>
      <c r="N5158" s="201">
        <v>44.427100000000003</v>
      </c>
      <c r="O5158" s="202" t="s">
        <v>81</v>
      </c>
      <c r="P5158" s="202"/>
      <c r="Q5158" s="203">
        <f t="shared" si="288"/>
        <v>0</v>
      </c>
      <c r="R5158" s="203">
        <f t="shared" si="289"/>
        <v>0</v>
      </c>
      <c r="S5158" s="213">
        <f>IF(M5158="nvt",0,IF(O5158&gt;0,VLOOKUP(M5158,'3-Productie normen'!A:K,VLOOKUP(O5158,'3-Productie normen'!$B$34:$C$35,2,FALSE),FALSE)))</f>
        <v>0</v>
      </c>
      <c r="T5158" s="213">
        <f t="shared" si="290"/>
        <v>0</v>
      </c>
      <c r="U5158" s="572"/>
    </row>
    <row r="5159" spans="1:21" ht="14.15" customHeight="1">
      <c r="A5159" s="231">
        <v>5159</v>
      </c>
      <c r="B5159" s="262" t="s">
        <v>100</v>
      </c>
      <c r="C5159" s="199" t="s">
        <v>4521</v>
      </c>
      <c r="D5159" s="199" t="s">
        <v>4522</v>
      </c>
      <c r="E5159" s="199" t="s">
        <v>4523</v>
      </c>
      <c r="F5159" s="199" t="s">
        <v>176</v>
      </c>
      <c r="G5159" s="199" t="s">
        <v>133</v>
      </c>
      <c r="H5159" s="199" t="s">
        <v>4642</v>
      </c>
      <c r="I5159" s="200" t="s">
        <v>123</v>
      </c>
      <c r="J5159" s="199" t="s">
        <v>255</v>
      </c>
      <c r="K5159" s="199" t="s">
        <v>256</v>
      </c>
      <c r="L5159" s="199" t="s">
        <v>261</v>
      </c>
      <c r="M5159" s="199" t="s">
        <v>122</v>
      </c>
      <c r="N5159" s="201">
        <v>28.4</v>
      </c>
      <c r="O5159" s="202" t="s">
        <v>81</v>
      </c>
      <c r="P5159" s="202"/>
      <c r="Q5159" s="203">
        <f t="shared" si="288"/>
        <v>0</v>
      </c>
      <c r="R5159" s="203">
        <f t="shared" si="289"/>
        <v>0</v>
      </c>
      <c r="S5159" s="213">
        <f>IF(M5159="nvt",0,IF(O5159&gt;0,VLOOKUP(M5159,'3-Productie normen'!A:K,VLOOKUP(O5159,'3-Productie normen'!$B$34:$C$35,2,FALSE),FALSE)))</f>
        <v>0</v>
      </c>
      <c r="T5159" s="213">
        <f t="shared" si="290"/>
        <v>0</v>
      </c>
      <c r="U5159" s="572"/>
    </row>
    <row r="5160" spans="1:21" ht="14.15" customHeight="1">
      <c r="A5160" s="231">
        <v>5160</v>
      </c>
      <c r="B5160" s="262" t="s">
        <v>100</v>
      </c>
      <c r="C5160" s="199" t="s">
        <v>4521</v>
      </c>
      <c r="D5160" s="199" t="s">
        <v>4522</v>
      </c>
      <c r="E5160" s="199" t="s">
        <v>4523</v>
      </c>
      <c r="F5160" s="199" t="s">
        <v>176</v>
      </c>
      <c r="G5160" s="199" t="s">
        <v>133</v>
      </c>
      <c r="H5160" s="199" t="s">
        <v>4643</v>
      </c>
      <c r="I5160" s="200" t="s">
        <v>143</v>
      </c>
      <c r="J5160" s="199" t="s">
        <v>255</v>
      </c>
      <c r="K5160" s="199" t="s">
        <v>256</v>
      </c>
      <c r="L5160" s="199" t="s">
        <v>451</v>
      </c>
      <c r="M5160" s="199" t="s">
        <v>143</v>
      </c>
      <c r="N5160" s="201">
        <v>24.270700000000001</v>
      </c>
      <c r="O5160" s="202"/>
      <c r="P5160" s="202"/>
      <c r="Q5160" s="203">
        <f t="shared" si="288"/>
        <v>0</v>
      </c>
      <c r="R5160" s="203">
        <f t="shared" si="289"/>
        <v>0</v>
      </c>
      <c r="S5160" s="213">
        <f>IF(M5160="nvt",0,IF(O5160&gt;0,VLOOKUP(M5160,'3-Productie normen'!A:K,VLOOKUP(O5160,'3-Productie normen'!$B$34:$C$35,2,FALSE),FALSE)))</f>
        <v>0</v>
      </c>
      <c r="T5160" s="213">
        <f t="shared" si="290"/>
        <v>0</v>
      </c>
      <c r="U5160" s="572"/>
    </row>
    <row r="5161" spans="1:21" ht="14.15" customHeight="1">
      <c r="A5161" s="231">
        <v>5161</v>
      </c>
      <c r="B5161" s="262" t="s">
        <v>100</v>
      </c>
      <c r="C5161" s="199" t="s">
        <v>4521</v>
      </c>
      <c r="D5161" s="199" t="s">
        <v>4522</v>
      </c>
      <c r="E5161" s="199" t="s">
        <v>4523</v>
      </c>
      <c r="F5161" s="199" t="s">
        <v>176</v>
      </c>
      <c r="G5161" s="199" t="s">
        <v>133</v>
      </c>
      <c r="H5161" s="199" t="s">
        <v>4644</v>
      </c>
      <c r="I5161" s="200" t="s">
        <v>123</v>
      </c>
      <c r="J5161" s="199" t="s">
        <v>255</v>
      </c>
      <c r="K5161" s="199" t="s">
        <v>256</v>
      </c>
      <c r="L5161" s="199" t="s">
        <v>261</v>
      </c>
      <c r="M5161" s="199" t="s">
        <v>122</v>
      </c>
      <c r="N5161" s="201">
        <v>21.205200000000001</v>
      </c>
      <c r="O5161" s="202" t="s">
        <v>81</v>
      </c>
      <c r="P5161" s="202"/>
      <c r="Q5161" s="203">
        <f t="shared" si="288"/>
        <v>0</v>
      </c>
      <c r="R5161" s="203">
        <f t="shared" si="289"/>
        <v>0</v>
      </c>
      <c r="S5161" s="213">
        <f>IF(M5161="nvt",0,IF(O5161&gt;0,VLOOKUP(M5161,'3-Productie normen'!A:K,VLOOKUP(O5161,'3-Productie normen'!$B$34:$C$35,2,FALSE),FALSE)))</f>
        <v>0</v>
      </c>
      <c r="T5161" s="213">
        <f t="shared" si="290"/>
        <v>0</v>
      </c>
      <c r="U5161" s="572"/>
    </row>
    <row r="5162" spans="1:21" ht="14.15" customHeight="1">
      <c r="A5162" s="231">
        <v>5162</v>
      </c>
      <c r="B5162" s="262" t="s">
        <v>100</v>
      </c>
      <c r="C5162" s="199" t="s">
        <v>4521</v>
      </c>
      <c r="D5162" s="199" t="s">
        <v>4522</v>
      </c>
      <c r="E5162" s="199" t="s">
        <v>4523</v>
      </c>
      <c r="F5162" s="199" t="s">
        <v>176</v>
      </c>
      <c r="G5162" s="199" t="s">
        <v>133</v>
      </c>
      <c r="H5162" s="199" t="s">
        <v>4645</v>
      </c>
      <c r="I5162" s="200" t="s">
        <v>143</v>
      </c>
      <c r="J5162" s="199" t="s">
        <v>255</v>
      </c>
      <c r="K5162" s="199" t="s">
        <v>256</v>
      </c>
      <c r="L5162" s="199" t="s">
        <v>451</v>
      </c>
      <c r="M5162" s="199" t="s">
        <v>143</v>
      </c>
      <c r="N5162" s="201">
        <v>17.540299999999998</v>
      </c>
      <c r="O5162" s="202"/>
      <c r="P5162" s="202"/>
      <c r="Q5162" s="203">
        <f t="shared" si="288"/>
        <v>0</v>
      </c>
      <c r="R5162" s="203">
        <f t="shared" si="289"/>
        <v>0</v>
      </c>
      <c r="S5162" s="213">
        <f>IF(M5162="nvt",0,IF(O5162&gt;0,VLOOKUP(M5162,'3-Productie normen'!A:K,VLOOKUP(O5162,'3-Productie normen'!$B$34:$C$35,2,FALSE),FALSE)))</f>
        <v>0</v>
      </c>
      <c r="T5162" s="213">
        <f t="shared" si="290"/>
        <v>0</v>
      </c>
      <c r="U5162" s="572"/>
    </row>
    <row r="5163" spans="1:21" ht="14.15" customHeight="1">
      <c r="A5163" s="231">
        <v>5163</v>
      </c>
      <c r="B5163" s="262" t="s">
        <v>100</v>
      </c>
      <c r="C5163" s="199" t="s">
        <v>4521</v>
      </c>
      <c r="D5163" s="199" t="s">
        <v>4522</v>
      </c>
      <c r="E5163" s="199" t="s">
        <v>4523</v>
      </c>
      <c r="F5163" s="199" t="s">
        <v>176</v>
      </c>
      <c r="G5163" s="199" t="s">
        <v>133</v>
      </c>
      <c r="H5163" s="199" t="s">
        <v>4646</v>
      </c>
      <c r="I5163" s="200" t="s">
        <v>143</v>
      </c>
      <c r="J5163" s="199" t="s">
        <v>179</v>
      </c>
      <c r="K5163" s="199" t="s">
        <v>179</v>
      </c>
      <c r="L5163" s="199" t="s">
        <v>261</v>
      </c>
      <c r="M5163" s="199" t="s">
        <v>143</v>
      </c>
      <c r="N5163" s="201">
        <v>14.003500000000001</v>
      </c>
      <c r="O5163" s="202"/>
      <c r="P5163" s="202"/>
      <c r="Q5163" s="203">
        <f t="shared" si="288"/>
        <v>0</v>
      </c>
      <c r="R5163" s="203">
        <f t="shared" si="289"/>
        <v>0</v>
      </c>
      <c r="S5163" s="213">
        <f>IF(M5163="nvt",0,IF(O5163&gt;0,VLOOKUP(M5163,'3-Productie normen'!A:K,VLOOKUP(O5163,'3-Productie normen'!$B$34:$C$35,2,FALSE),FALSE)))</f>
        <v>0</v>
      </c>
      <c r="T5163" s="213">
        <f t="shared" si="290"/>
        <v>0</v>
      </c>
      <c r="U5163" s="572"/>
    </row>
    <row r="5164" spans="1:21" ht="14.15" customHeight="1">
      <c r="A5164" s="231">
        <v>5164</v>
      </c>
      <c r="B5164" s="262" t="s">
        <v>100</v>
      </c>
      <c r="C5164" s="199" t="s">
        <v>4521</v>
      </c>
      <c r="D5164" s="199" t="s">
        <v>4522</v>
      </c>
      <c r="E5164" s="199" t="s">
        <v>4523</v>
      </c>
      <c r="F5164" s="199" t="s">
        <v>176</v>
      </c>
      <c r="G5164" s="199" t="s">
        <v>133</v>
      </c>
      <c r="H5164" s="199" t="s">
        <v>4647</v>
      </c>
      <c r="I5164" s="200" t="s">
        <v>125</v>
      </c>
      <c r="J5164" s="199" t="s">
        <v>222</v>
      </c>
      <c r="K5164" s="199" t="s">
        <v>279</v>
      </c>
      <c r="L5164" s="199" t="s">
        <v>451</v>
      </c>
      <c r="M5164" s="199" t="s">
        <v>238</v>
      </c>
      <c r="N5164" s="201">
        <v>6.2789999999999999</v>
      </c>
      <c r="O5164" s="202" t="s">
        <v>81</v>
      </c>
      <c r="P5164" s="202"/>
      <c r="Q5164" s="203">
        <f t="shared" si="288"/>
        <v>0</v>
      </c>
      <c r="R5164" s="203">
        <f t="shared" si="289"/>
        <v>0</v>
      </c>
      <c r="S5164" s="213">
        <f>IF(M5164="nvt",0,IF(O5164&gt;0,VLOOKUP(M5164,'3-Productie normen'!A:K,VLOOKUP(O5164,'3-Productie normen'!$B$34:$C$35,2,FALSE),FALSE)))</f>
        <v>0</v>
      </c>
      <c r="T5164" s="213">
        <f t="shared" si="290"/>
        <v>0</v>
      </c>
      <c r="U5164" s="572"/>
    </row>
    <row r="5165" spans="1:21" ht="14.15" customHeight="1">
      <c r="A5165" s="231">
        <v>5165</v>
      </c>
      <c r="B5165" s="262" t="s">
        <v>100</v>
      </c>
      <c r="C5165" s="199" t="s">
        <v>4521</v>
      </c>
      <c r="D5165" s="199" t="s">
        <v>4522</v>
      </c>
      <c r="E5165" s="199" t="s">
        <v>4523</v>
      </c>
      <c r="F5165" s="199" t="s">
        <v>176</v>
      </c>
      <c r="G5165" s="199" t="s">
        <v>133</v>
      </c>
      <c r="H5165" s="199" t="s">
        <v>4648</v>
      </c>
      <c r="I5165" s="200" t="s">
        <v>143</v>
      </c>
      <c r="J5165" s="199" t="s">
        <v>255</v>
      </c>
      <c r="K5165" s="199" t="s">
        <v>256</v>
      </c>
      <c r="L5165" s="199" t="s">
        <v>451</v>
      </c>
      <c r="M5165" s="199" t="s">
        <v>143</v>
      </c>
      <c r="N5165" s="201">
        <v>21.205300000000001</v>
      </c>
      <c r="O5165" s="202"/>
      <c r="P5165" s="202"/>
      <c r="Q5165" s="203">
        <f t="shared" si="288"/>
        <v>0</v>
      </c>
      <c r="R5165" s="203">
        <f t="shared" si="289"/>
        <v>0</v>
      </c>
      <c r="S5165" s="213">
        <f>IF(M5165="nvt",0,IF(O5165&gt;0,VLOOKUP(M5165,'3-Productie normen'!A:K,VLOOKUP(O5165,'3-Productie normen'!$B$34:$C$35,2,FALSE),FALSE)))</f>
        <v>0</v>
      </c>
      <c r="T5165" s="213">
        <f t="shared" si="290"/>
        <v>0</v>
      </c>
      <c r="U5165" s="572"/>
    </row>
    <row r="5166" spans="1:21" ht="14.15" customHeight="1">
      <c r="A5166" s="231">
        <v>5166</v>
      </c>
      <c r="B5166" s="262" t="s">
        <v>100</v>
      </c>
      <c r="C5166" s="199" t="s">
        <v>4521</v>
      </c>
      <c r="D5166" s="199" t="s">
        <v>4522</v>
      </c>
      <c r="E5166" s="199" t="s">
        <v>4523</v>
      </c>
      <c r="F5166" s="199" t="s">
        <v>176</v>
      </c>
      <c r="G5166" s="199" t="s">
        <v>133</v>
      </c>
      <c r="H5166" s="199" t="s">
        <v>4649</v>
      </c>
      <c r="I5166" s="200" t="s">
        <v>143</v>
      </c>
      <c r="J5166" s="199" t="s">
        <v>255</v>
      </c>
      <c r="K5166" s="199" t="s">
        <v>256</v>
      </c>
      <c r="L5166" s="199" t="s">
        <v>451</v>
      </c>
      <c r="M5166" s="199" t="s">
        <v>143</v>
      </c>
      <c r="N5166" s="201">
        <v>19.6875</v>
      </c>
      <c r="O5166" s="202"/>
      <c r="P5166" s="202"/>
      <c r="Q5166" s="203">
        <f t="shared" si="288"/>
        <v>0</v>
      </c>
      <c r="R5166" s="203">
        <f t="shared" si="289"/>
        <v>0</v>
      </c>
      <c r="S5166" s="213">
        <f>IF(M5166="nvt",0,IF(O5166&gt;0,VLOOKUP(M5166,'3-Productie normen'!A:K,VLOOKUP(O5166,'3-Productie normen'!$B$34:$C$35,2,FALSE),FALSE)))</f>
        <v>0</v>
      </c>
      <c r="T5166" s="213">
        <f t="shared" si="290"/>
        <v>0</v>
      </c>
      <c r="U5166" s="572"/>
    </row>
    <row r="5167" spans="1:21" ht="14.15" customHeight="1">
      <c r="A5167" s="231">
        <v>5167</v>
      </c>
      <c r="B5167" s="262" t="s">
        <v>100</v>
      </c>
      <c r="C5167" s="199" t="s">
        <v>4521</v>
      </c>
      <c r="D5167" s="199" t="s">
        <v>4522</v>
      </c>
      <c r="E5167" s="199" t="s">
        <v>4523</v>
      </c>
      <c r="F5167" s="199" t="s">
        <v>176</v>
      </c>
      <c r="G5167" s="199" t="s">
        <v>133</v>
      </c>
      <c r="H5167" s="199" t="s">
        <v>4650</v>
      </c>
      <c r="I5167" s="200" t="s">
        <v>143</v>
      </c>
      <c r="J5167" s="199" t="s">
        <v>255</v>
      </c>
      <c r="K5167" s="199" t="s">
        <v>566</v>
      </c>
      <c r="L5167" s="199" t="s">
        <v>451</v>
      </c>
      <c r="M5167" s="199" t="s">
        <v>143</v>
      </c>
      <c r="N5167" s="201">
        <v>6.6273</v>
      </c>
      <c r="O5167" s="202"/>
      <c r="P5167" s="202"/>
      <c r="Q5167" s="203">
        <f t="shared" si="288"/>
        <v>0</v>
      </c>
      <c r="R5167" s="203">
        <f t="shared" si="289"/>
        <v>0</v>
      </c>
      <c r="S5167" s="213">
        <f>IF(M5167="nvt",0,IF(O5167&gt;0,VLOOKUP(M5167,'3-Productie normen'!A:K,VLOOKUP(O5167,'3-Productie normen'!$B$34:$C$35,2,FALSE),FALSE)))</f>
        <v>0</v>
      </c>
      <c r="T5167" s="213">
        <f t="shared" si="290"/>
        <v>0</v>
      </c>
      <c r="U5167" s="572"/>
    </row>
    <row r="5168" spans="1:21" ht="14.15" customHeight="1">
      <c r="A5168" s="231">
        <v>5168</v>
      </c>
      <c r="B5168" s="262" t="s">
        <v>100</v>
      </c>
      <c r="C5168" s="199" t="s">
        <v>4521</v>
      </c>
      <c r="D5168" s="199" t="s">
        <v>4522</v>
      </c>
      <c r="E5168" s="199" t="s">
        <v>4523</v>
      </c>
      <c r="F5168" s="199" t="s">
        <v>176</v>
      </c>
      <c r="G5168" s="199" t="s">
        <v>133</v>
      </c>
      <c r="H5168" s="199" t="s">
        <v>4651</v>
      </c>
      <c r="I5168" s="200" t="s">
        <v>245</v>
      </c>
      <c r="J5168" s="199" t="s">
        <v>255</v>
      </c>
      <c r="K5168" s="199" t="s">
        <v>256</v>
      </c>
      <c r="L5168" s="199" t="s">
        <v>451</v>
      </c>
      <c r="M5168" s="199" t="s">
        <v>143</v>
      </c>
      <c r="N5168" s="201">
        <v>20.253</v>
      </c>
      <c r="O5168" s="202"/>
      <c r="P5168" s="202"/>
      <c r="Q5168" s="203">
        <f t="shared" si="288"/>
        <v>0</v>
      </c>
      <c r="R5168" s="203">
        <f t="shared" si="289"/>
        <v>0</v>
      </c>
      <c r="S5168" s="213">
        <f>IF(M5168="nvt",0,IF(O5168&gt;0,VLOOKUP(M5168,'3-Productie normen'!A:K,VLOOKUP(O5168,'3-Productie normen'!$B$34:$C$35,2,FALSE),FALSE)))</f>
        <v>0</v>
      </c>
      <c r="T5168" s="213">
        <f t="shared" si="290"/>
        <v>0</v>
      </c>
      <c r="U5168" s="572"/>
    </row>
    <row r="5169" spans="1:21" ht="14.15" customHeight="1">
      <c r="A5169" s="231">
        <v>5169</v>
      </c>
      <c r="B5169" s="262" t="s">
        <v>100</v>
      </c>
      <c r="C5169" s="199" t="s">
        <v>4521</v>
      </c>
      <c r="D5169" s="199" t="s">
        <v>4522</v>
      </c>
      <c r="E5169" s="199" t="s">
        <v>4523</v>
      </c>
      <c r="F5169" s="199" t="s">
        <v>176</v>
      </c>
      <c r="G5169" s="199" t="s">
        <v>133</v>
      </c>
      <c r="H5169" s="199" t="s">
        <v>4652</v>
      </c>
      <c r="I5169" s="200" t="s">
        <v>130</v>
      </c>
      <c r="J5169" s="199" t="s">
        <v>222</v>
      </c>
      <c r="K5169" s="199" t="s">
        <v>237</v>
      </c>
      <c r="L5169" s="199" t="s">
        <v>451</v>
      </c>
      <c r="M5169" s="199" t="s">
        <v>238</v>
      </c>
      <c r="N5169" s="201">
        <v>64.430199999999999</v>
      </c>
      <c r="O5169" s="202" t="s">
        <v>81</v>
      </c>
      <c r="P5169" s="202"/>
      <c r="Q5169" s="203">
        <f t="shared" si="288"/>
        <v>0</v>
      </c>
      <c r="R5169" s="203">
        <f t="shared" si="289"/>
        <v>0</v>
      </c>
      <c r="S5169" s="213">
        <f>IF(M5169="nvt",0,IF(O5169&gt;0,VLOOKUP(M5169,'3-Productie normen'!A:K,VLOOKUP(O5169,'3-Productie normen'!$B$34:$C$35,2,FALSE),FALSE)))</f>
        <v>0</v>
      </c>
      <c r="T5169" s="213">
        <f t="shared" si="290"/>
        <v>0</v>
      </c>
      <c r="U5169" s="572"/>
    </row>
    <row r="5170" spans="1:21" ht="14.15" customHeight="1">
      <c r="A5170" s="231">
        <v>5170</v>
      </c>
      <c r="B5170" s="262" t="s">
        <v>100</v>
      </c>
      <c r="C5170" s="199" t="s">
        <v>4521</v>
      </c>
      <c r="D5170" s="199" t="s">
        <v>4522</v>
      </c>
      <c r="E5170" s="199" t="s">
        <v>4523</v>
      </c>
      <c r="F5170" s="199" t="s">
        <v>176</v>
      </c>
      <c r="G5170" s="199" t="s">
        <v>133</v>
      </c>
      <c r="H5170" s="199" t="s">
        <v>4653</v>
      </c>
      <c r="I5170" s="200" t="s">
        <v>143</v>
      </c>
      <c r="J5170" s="199" t="s">
        <v>255</v>
      </c>
      <c r="K5170" s="199" t="s">
        <v>256</v>
      </c>
      <c r="L5170" s="199" t="s">
        <v>263</v>
      </c>
      <c r="M5170" s="199" t="s">
        <v>143</v>
      </c>
      <c r="N5170" s="201">
        <v>227.31800000000001</v>
      </c>
      <c r="O5170" s="202"/>
      <c r="P5170" s="202"/>
      <c r="Q5170" s="203">
        <f t="shared" si="288"/>
        <v>0</v>
      </c>
      <c r="R5170" s="203">
        <f t="shared" si="289"/>
        <v>0</v>
      </c>
      <c r="S5170" s="213">
        <f>IF(M5170="nvt",0,IF(O5170&gt;0,VLOOKUP(M5170,'3-Productie normen'!A:K,VLOOKUP(O5170,'3-Productie normen'!$B$34:$C$35,2,FALSE),FALSE)))</f>
        <v>0</v>
      </c>
      <c r="T5170" s="213">
        <f t="shared" si="290"/>
        <v>0</v>
      </c>
      <c r="U5170" s="572"/>
    </row>
    <row r="5171" spans="1:21" ht="14.15" customHeight="1">
      <c r="A5171" s="231">
        <v>5171</v>
      </c>
      <c r="B5171" s="262" t="s">
        <v>100</v>
      </c>
      <c r="C5171" s="199" t="s">
        <v>4521</v>
      </c>
      <c r="D5171" s="199" t="s">
        <v>4522</v>
      </c>
      <c r="E5171" s="199" t="s">
        <v>4523</v>
      </c>
      <c r="F5171" s="199" t="s">
        <v>176</v>
      </c>
      <c r="G5171" s="199" t="s">
        <v>133</v>
      </c>
      <c r="H5171" s="199" t="s">
        <v>4654</v>
      </c>
      <c r="I5171" s="200" t="s">
        <v>143</v>
      </c>
      <c r="J5171" s="199" t="s">
        <v>209</v>
      </c>
      <c r="K5171" s="199" t="s">
        <v>213</v>
      </c>
      <c r="L5171" s="199" t="s">
        <v>263</v>
      </c>
      <c r="M5171" s="199" t="s">
        <v>143</v>
      </c>
      <c r="N5171" s="201">
        <v>28.8932</v>
      </c>
      <c r="O5171" s="202"/>
      <c r="P5171" s="202"/>
      <c r="Q5171" s="203">
        <f t="shared" si="288"/>
        <v>0</v>
      </c>
      <c r="R5171" s="203">
        <f t="shared" si="289"/>
        <v>0</v>
      </c>
      <c r="S5171" s="213">
        <f>IF(M5171="nvt",0,IF(O5171&gt;0,VLOOKUP(M5171,'3-Productie normen'!A:K,VLOOKUP(O5171,'3-Productie normen'!$B$34:$C$35,2,FALSE),FALSE)))</f>
        <v>0</v>
      </c>
      <c r="T5171" s="213">
        <f t="shared" si="290"/>
        <v>0</v>
      </c>
      <c r="U5171" s="572"/>
    </row>
    <row r="5172" spans="1:21" ht="14.15" customHeight="1">
      <c r="A5172" s="231">
        <v>5172</v>
      </c>
      <c r="B5172" s="262" t="s">
        <v>100</v>
      </c>
      <c r="C5172" s="199" t="s">
        <v>4521</v>
      </c>
      <c r="D5172" s="199" t="s">
        <v>4522</v>
      </c>
      <c r="E5172" s="199" t="s">
        <v>4523</v>
      </c>
      <c r="F5172" s="199" t="s">
        <v>176</v>
      </c>
      <c r="G5172" s="199" t="s">
        <v>133</v>
      </c>
      <c r="H5172" s="199" t="s">
        <v>4655</v>
      </c>
      <c r="I5172" s="200" t="s">
        <v>143</v>
      </c>
      <c r="J5172" s="199" t="s">
        <v>209</v>
      </c>
      <c r="K5172" s="199" t="s">
        <v>213</v>
      </c>
      <c r="L5172" s="199" t="s">
        <v>263</v>
      </c>
      <c r="M5172" s="199" t="s">
        <v>143</v>
      </c>
      <c r="N5172" s="201">
        <v>9.0795999999999992</v>
      </c>
      <c r="O5172" s="202"/>
      <c r="P5172" s="202"/>
      <c r="Q5172" s="203">
        <f t="shared" si="288"/>
        <v>0</v>
      </c>
      <c r="R5172" s="203">
        <f t="shared" si="289"/>
        <v>0</v>
      </c>
      <c r="S5172" s="213">
        <f>IF(M5172="nvt",0,IF(O5172&gt;0,VLOOKUP(M5172,'3-Productie normen'!A:K,VLOOKUP(O5172,'3-Productie normen'!$B$34:$C$35,2,FALSE),FALSE)))</f>
        <v>0</v>
      </c>
      <c r="T5172" s="213">
        <f t="shared" si="290"/>
        <v>0</v>
      </c>
      <c r="U5172" s="572"/>
    </row>
    <row r="5173" spans="1:21" ht="14.15" customHeight="1">
      <c r="A5173" s="231">
        <v>5173</v>
      </c>
      <c r="B5173" s="262" t="s">
        <v>100</v>
      </c>
      <c r="C5173" s="199" t="s">
        <v>4521</v>
      </c>
      <c r="D5173" s="199" t="s">
        <v>4522</v>
      </c>
      <c r="E5173" s="199" t="s">
        <v>4523</v>
      </c>
      <c r="F5173" s="199" t="s">
        <v>176</v>
      </c>
      <c r="G5173" s="199" t="s">
        <v>133</v>
      </c>
      <c r="H5173" s="199" t="s">
        <v>4656</v>
      </c>
      <c r="I5173" s="200" t="s">
        <v>143</v>
      </c>
      <c r="J5173" s="199" t="s">
        <v>209</v>
      </c>
      <c r="K5173" s="199" t="s">
        <v>213</v>
      </c>
      <c r="L5173" s="199" t="s">
        <v>451</v>
      </c>
      <c r="M5173" s="199" t="s">
        <v>143</v>
      </c>
      <c r="N5173" s="201">
        <v>43.446599999999997</v>
      </c>
      <c r="O5173" s="202"/>
      <c r="P5173" s="202"/>
      <c r="Q5173" s="203">
        <f t="shared" si="288"/>
        <v>0</v>
      </c>
      <c r="R5173" s="203">
        <f t="shared" si="289"/>
        <v>0</v>
      </c>
      <c r="S5173" s="213">
        <f>IF(M5173="nvt",0,IF(O5173&gt;0,VLOOKUP(M5173,'3-Productie normen'!A:K,VLOOKUP(O5173,'3-Productie normen'!$B$34:$C$35,2,FALSE),FALSE)))</f>
        <v>0</v>
      </c>
      <c r="T5173" s="213">
        <f t="shared" si="290"/>
        <v>0</v>
      </c>
      <c r="U5173" s="572"/>
    </row>
    <row r="5174" spans="1:21" ht="14.15" customHeight="1">
      <c r="A5174" s="231">
        <v>5174</v>
      </c>
      <c r="B5174" s="262" t="s">
        <v>100</v>
      </c>
      <c r="C5174" s="199" t="s">
        <v>4521</v>
      </c>
      <c r="D5174" s="199" t="s">
        <v>4522</v>
      </c>
      <c r="E5174" s="199" t="s">
        <v>4523</v>
      </c>
      <c r="F5174" s="199" t="s">
        <v>176</v>
      </c>
      <c r="G5174" s="199" t="s">
        <v>133</v>
      </c>
      <c r="H5174" s="199" t="s">
        <v>4657</v>
      </c>
      <c r="I5174" s="200" t="s">
        <v>125</v>
      </c>
      <c r="J5174" s="199" t="s">
        <v>222</v>
      </c>
      <c r="K5174" s="199" t="s">
        <v>279</v>
      </c>
      <c r="L5174" s="199" t="s">
        <v>451</v>
      </c>
      <c r="M5174" s="199" t="s">
        <v>238</v>
      </c>
      <c r="N5174" s="201">
        <v>23.423999999999999</v>
      </c>
      <c r="O5174" s="202" t="s">
        <v>81</v>
      </c>
      <c r="P5174" s="202"/>
      <c r="Q5174" s="203">
        <f t="shared" si="288"/>
        <v>0</v>
      </c>
      <c r="R5174" s="203">
        <f t="shared" si="289"/>
        <v>0</v>
      </c>
      <c r="S5174" s="213">
        <f>IF(M5174="nvt",0,IF(O5174&gt;0,VLOOKUP(M5174,'3-Productie normen'!A:K,VLOOKUP(O5174,'3-Productie normen'!$B$34:$C$35,2,FALSE),FALSE)))</f>
        <v>0</v>
      </c>
      <c r="T5174" s="213">
        <f t="shared" si="290"/>
        <v>0</v>
      </c>
      <c r="U5174" s="572"/>
    </row>
    <row r="5175" spans="1:21" ht="14.15" customHeight="1">
      <c r="A5175" s="231">
        <v>5175</v>
      </c>
      <c r="B5175" s="262" t="s">
        <v>100</v>
      </c>
      <c r="C5175" s="199" t="s">
        <v>4521</v>
      </c>
      <c r="D5175" s="199" t="s">
        <v>4522</v>
      </c>
      <c r="E5175" s="199" t="s">
        <v>4523</v>
      </c>
      <c r="F5175" s="199" t="s">
        <v>176</v>
      </c>
      <c r="G5175" s="199" t="s">
        <v>133</v>
      </c>
      <c r="H5175" s="199" t="s">
        <v>4658</v>
      </c>
      <c r="I5175" s="200" t="s">
        <v>245</v>
      </c>
      <c r="J5175" s="199" t="s">
        <v>255</v>
      </c>
      <c r="K5175" s="199" t="s">
        <v>256</v>
      </c>
      <c r="L5175" s="199" t="s">
        <v>451</v>
      </c>
      <c r="M5175" s="199" t="s">
        <v>143</v>
      </c>
      <c r="N5175" s="201">
        <v>20.7026</v>
      </c>
      <c r="O5175" s="202"/>
      <c r="P5175" s="202"/>
      <c r="Q5175" s="203">
        <f t="shared" si="288"/>
        <v>0</v>
      </c>
      <c r="R5175" s="203">
        <f t="shared" si="289"/>
        <v>0</v>
      </c>
      <c r="S5175" s="213">
        <f>IF(M5175="nvt",0,IF(O5175&gt;0,VLOOKUP(M5175,'3-Productie normen'!A:K,VLOOKUP(O5175,'3-Productie normen'!$B$34:$C$35,2,FALSE),FALSE)))</f>
        <v>0</v>
      </c>
      <c r="T5175" s="213">
        <f t="shared" si="290"/>
        <v>0</v>
      </c>
      <c r="U5175" s="572"/>
    </row>
    <row r="5176" spans="1:21" ht="14.15" customHeight="1">
      <c r="A5176" s="231">
        <v>5176</v>
      </c>
      <c r="B5176" s="262" t="s">
        <v>100</v>
      </c>
      <c r="C5176" s="199" t="s">
        <v>4521</v>
      </c>
      <c r="D5176" s="199" t="s">
        <v>4522</v>
      </c>
      <c r="E5176" s="199" t="s">
        <v>4523</v>
      </c>
      <c r="F5176" s="199" t="s">
        <v>176</v>
      </c>
      <c r="G5176" s="199" t="s">
        <v>133</v>
      </c>
      <c r="H5176" s="199" t="s">
        <v>4659</v>
      </c>
      <c r="I5176" s="200" t="s">
        <v>245</v>
      </c>
      <c r="J5176" s="199" t="s">
        <v>255</v>
      </c>
      <c r="K5176" s="199" t="s">
        <v>179</v>
      </c>
      <c r="L5176" s="199" t="s">
        <v>261</v>
      </c>
      <c r="M5176" s="199" t="s">
        <v>143</v>
      </c>
      <c r="N5176" s="201">
        <v>21.192</v>
      </c>
      <c r="O5176" s="202"/>
      <c r="P5176" s="202"/>
      <c r="Q5176" s="203">
        <f t="shared" si="288"/>
        <v>0</v>
      </c>
      <c r="R5176" s="203">
        <f t="shared" si="289"/>
        <v>0</v>
      </c>
      <c r="S5176" s="213">
        <f>IF(M5176="nvt",0,IF(O5176&gt;0,VLOOKUP(M5176,'3-Productie normen'!A:K,VLOOKUP(O5176,'3-Productie normen'!$B$34:$C$35,2,FALSE),FALSE)))</f>
        <v>0</v>
      </c>
      <c r="T5176" s="213">
        <f t="shared" si="290"/>
        <v>0</v>
      </c>
      <c r="U5176" s="572"/>
    </row>
    <row r="5177" spans="1:21" ht="14.15" customHeight="1">
      <c r="A5177" s="231">
        <v>5177</v>
      </c>
      <c r="B5177" s="262" t="s">
        <v>100</v>
      </c>
      <c r="C5177" s="199" t="s">
        <v>4521</v>
      </c>
      <c r="D5177" s="199" t="s">
        <v>4522</v>
      </c>
      <c r="E5177" s="199" t="s">
        <v>4523</v>
      </c>
      <c r="F5177" s="199" t="s">
        <v>176</v>
      </c>
      <c r="G5177" s="199" t="s">
        <v>133</v>
      </c>
      <c r="H5177" s="199" t="s">
        <v>4660</v>
      </c>
      <c r="I5177" s="200" t="s">
        <v>143</v>
      </c>
      <c r="J5177" s="199" t="s">
        <v>255</v>
      </c>
      <c r="K5177" s="199" t="s">
        <v>256</v>
      </c>
      <c r="L5177" s="199" t="s">
        <v>451</v>
      </c>
      <c r="M5177" s="199" t="s">
        <v>143</v>
      </c>
      <c r="N5177" s="201">
        <v>16.421900000000001</v>
      </c>
      <c r="O5177" s="202"/>
      <c r="P5177" s="202"/>
      <c r="Q5177" s="203">
        <f t="shared" si="288"/>
        <v>0</v>
      </c>
      <c r="R5177" s="203">
        <f t="shared" si="289"/>
        <v>0</v>
      </c>
      <c r="S5177" s="213">
        <f>IF(M5177="nvt",0,IF(O5177&gt;0,VLOOKUP(M5177,'3-Productie normen'!A:K,VLOOKUP(O5177,'3-Productie normen'!$B$34:$C$35,2,FALSE),FALSE)))</f>
        <v>0</v>
      </c>
      <c r="T5177" s="213">
        <f t="shared" si="290"/>
        <v>0</v>
      </c>
      <c r="U5177" s="572"/>
    </row>
    <row r="5178" spans="1:21" ht="14.15" customHeight="1">
      <c r="A5178" s="231">
        <v>5178</v>
      </c>
      <c r="B5178" s="262" t="s">
        <v>100</v>
      </c>
      <c r="C5178" s="199" t="s">
        <v>4521</v>
      </c>
      <c r="D5178" s="199" t="s">
        <v>4522</v>
      </c>
      <c r="E5178" s="199" t="s">
        <v>4523</v>
      </c>
      <c r="F5178" s="199" t="s">
        <v>176</v>
      </c>
      <c r="G5178" s="199" t="s">
        <v>133</v>
      </c>
      <c r="H5178" s="199" t="s">
        <v>4661</v>
      </c>
      <c r="I5178" s="200" t="s">
        <v>123</v>
      </c>
      <c r="J5178" s="199" t="s">
        <v>179</v>
      </c>
      <c r="K5178" s="199" t="s">
        <v>179</v>
      </c>
      <c r="L5178" s="199" t="s">
        <v>261</v>
      </c>
      <c r="M5178" s="199" t="s">
        <v>122</v>
      </c>
      <c r="N5178" s="201">
        <v>28.389500000000002</v>
      </c>
      <c r="O5178" s="202" t="s">
        <v>81</v>
      </c>
      <c r="P5178" s="202"/>
      <c r="Q5178" s="203">
        <f t="shared" si="288"/>
        <v>0</v>
      </c>
      <c r="R5178" s="203">
        <f t="shared" si="289"/>
        <v>0</v>
      </c>
      <c r="S5178" s="213">
        <f>IF(M5178="nvt",0,IF(O5178&gt;0,VLOOKUP(M5178,'3-Productie normen'!A:K,VLOOKUP(O5178,'3-Productie normen'!$B$34:$C$35,2,FALSE),FALSE)))</f>
        <v>0</v>
      </c>
      <c r="T5178" s="213">
        <f t="shared" si="290"/>
        <v>0</v>
      </c>
      <c r="U5178" s="572"/>
    </row>
    <row r="5179" spans="1:21" ht="14.15" customHeight="1">
      <c r="A5179" s="231">
        <v>5179</v>
      </c>
      <c r="B5179" s="262" t="s">
        <v>100</v>
      </c>
      <c r="C5179" s="199" t="s">
        <v>4521</v>
      </c>
      <c r="D5179" s="199" t="s">
        <v>4522</v>
      </c>
      <c r="E5179" s="199" t="s">
        <v>4523</v>
      </c>
      <c r="F5179" s="199" t="s">
        <v>176</v>
      </c>
      <c r="G5179" s="199" t="s">
        <v>133</v>
      </c>
      <c r="H5179" s="199" t="s">
        <v>4662</v>
      </c>
      <c r="I5179" s="200" t="s">
        <v>143</v>
      </c>
      <c r="J5179" s="199" t="s">
        <v>379</v>
      </c>
      <c r="K5179" s="199" t="s">
        <v>975</v>
      </c>
      <c r="L5179" s="199" t="s">
        <v>451</v>
      </c>
      <c r="M5179" s="199" t="s">
        <v>143</v>
      </c>
      <c r="N5179" s="201">
        <v>222.10650000000001</v>
      </c>
      <c r="O5179" s="202"/>
      <c r="P5179" s="202"/>
      <c r="Q5179" s="203">
        <f t="shared" si="288"/>
        <v>0</v>
      </c>
      <c r="R5179" s="203">
        <f t="shared" si="289"/>
        <v>0</v>
      </c>
      <c r="S5179" s="213">
        <f>IF(M5179="nvt",0,IF(O5179&gt;0,VLOOKUP(M5179,'3-Productie normen'!A:K,VLOOKUP(O5179,'3-Productie normen'!$B$34:$C$35,2,FALSE),FALSE)))</f>
        <v>0</v>
      </c>
      <c r="T5179" s="213">
        <f t="shared" si="290"/>
        <v>0</v>
      </c>
      <c r="U5179" s="572"/>
    </row>
    <row r="5180" spans="1:21" ht="14.15" customHeight="1">
      <c r="A5180" s="231">
        <v>5180</v>
      </c>
      <c r="B5180" s="262" t="s">
        <v>100</v>
      </c>
      <c r="C5180" s="199" t="s">
        <v>4521</v>
      </c>
      <c r="D5180" s="199" t="s">
        <v>4522</v>
      </c>
      <c r="E5180" s="199" t="s">
        <v>4523</v>
      </c>
      <c r="F5180" s="199" t="s">
        <v>176</v>
      </c>
      <c r="G5180" s="199" t="s">
        <v>133</v>
      </c>
      <c r="H5180" s="199" t="s">
        <v>4663</v>
      </c>
      <c r="I5180" s="200" t="s">
        <v>143</v>
      </c>
      <c r="J5180" s="199" t="s">
        <v>209</v>
      </c>
      <c r="K5180" s="199" t="s">
        <v>215</v>
      </c>
      <c r="L5180" s="199" t="s">
        <v>451</v>
      </c>
      <c r="M5180" s="199" t="s">
        <v>143</v>
      </c>
      <c r="N5180" s="201">
        <v>2.3275000000000001</v>
      </c>
      <c r="O5180" s="202"/>
      <c r="P5180" s="202"/>
      <c r="Q5180" s="203">
        <f t="shared" si="288"/>
        <v>0</v>
      </c>
      <c r="R5180" s="203">
        <f t="shared" si="289"/>
        <v>0</v>
      </c>
      <c r="S5180" s="213">
        <f>IF(M5180="nvt",0,IF(O5180&gt;0,VLOOKUP(M5180,'3-Productie normen'!A:K,VLOOKUP(O5180,'3-Productie normen'!$B$34:$C$35,2,FALSE),FALSE)))</f>
        <v>0</v>
      </c>
      <c r="T5180" s="213">
        <f t="shared" si="290"/>
        <v>0</v>
      </c>
      <c r="U5180" s="572"/>
    </row>
    <row r="5181" spans="1:21" ht="14.15" customHeight="1">
      <c r="A5181" s="231">
        <v>5181</v>
      </c>
      <c r="B5181" s="262" t="s">
        <v>100</v>
      </c>
      <c r="C5181" s="199" t="s">
        <v>4521</v>
      </c>
      <c r="D5181" s="199" t="s">
        <v>4522</v>
      </c>
      <c r="E5181" s="199" t="s">
        <v>4523</v>
      </c>
      <c r="F5181" s="199" t="s">
        <v>176</v>
      </c>
      <c r="G5181" s="199" t="s">
        <v>133</v>
      </c>
      <c r="H5181" s="199" t="s">
        <v>4664</v>
      </c>
      <c r="I5181" s="200" t="s">
        <v>143</v>
      </c>
      <c r="J5181" s="199" t="s">
        <v>209</v>
      </c>
      <c r="K5181" s="199" t="s">
        <v>210</v>
      </c>
      <c r="L5181" s="199" t="s">
        <v>398</v>
      </c>
      <c r="M5181" s="199" t="s">
        <v>143</v>
      </c>
      <c r="N5181" s="201">
        <v>1.4079999999999999</v>
      </c>
      <c r="O5181" s="202"/>
      <c r="P5181" s="202"/>
      <c r="Q5181" s="203">
        <f t="shared" si="288"/>
        <v>0</v>
      </c>
      <c r="R5181" s="203">
        <f t="shared" si="289"/>
        <v>0</v>
      </c>
      <c r="S5181" s="213">
        <f>IF(M5181="nvt",0,IF(O5181&gt;0,VLOOKUP(M5181,'3-Productie normen'!A:K,VLOOKUP(O5181,'3-Productie normen'!$B$34:$C$35,2,FALSE),FALSE)))</f>
        <v>0</v>
      </c>
      <c r="T5181" s="213">
        <f t="shared" si="290"/>
        <v>0</v>
      </c>
      <c r="U5181" s="572"/>
    </row>
    <row r="5182" spans="1:21" ht="14.15" customHeight="1">
      <c r="A5182" s="231">
        <v>5182</v>
      </c>
      <c r="B5182" s="262" t="s">
        <v>100</v>
      </c>
      <c r="C5182" s="199" t="s">
        <v>4521</v>
      </c>
      <c r="D5182" s="199" t="s">
        <v>4522</v>
      </c>
      <c r="E5182" s="199" t="s">
        <v>4523</v>
      </c>
      <c r="F5182" s="199" t="s">
        <v>176</v>
      </c>
      <c r="G5182" s="199" t="s">
        <v>133</v>
      </c>
      <c r="H5182" s="199" t="s">
        <v>4665</v>
      </c>
      <c r="I5182" s="200" t="s">
        <v>130</v>
      </c>
      <c r="J5182" s="199" t="s">
        <v>209</v>
      </c>
      <c r="K5182" s="199" t="s">
        <v>220</v>
      </c>
      <c r="L5182" s="199" t="s">
        <v>451</v>
      </c>
      <c r="M5182" s="199" t="s">
        <v>140</v>
      </c>
      <c r="N5182" s="201">
        <v>46.165199999999999</v>
      </c>
      <c r="O5182" s="202" t="s">
        <v>81</v>
      </c>
      <c r="P5182" s="202"/>
      <c r="Q5182" s="203">
        <f t="shared" si="288"/>
        <v>0</v>
      </c>
      <c r="R5182" s="203">
        <f t="shared" si="289"/>
        <v>0</v>
      </c>
      <c r="S5182" s="213">
        <f>IF(M5182="nvt",0,IF(O5182&gt;0,VLOOKUP(M5182,'3-Productie normen'!A:K,VLOOKUP(O5182,'3-Productie normen'!$B$34:$C$35,2,FALSE),FALSE)))</f>
        <v>0</v>
      </c>
      <c r="T5182" s="213">
        <f t="shared" si="290"/>
        <v>0</v>
      </c>
      <c r="U5182" s="572"/>
    </row>
    <row r="5183" spans="1:21" ht="14.15" customHeight="1">
      <c r="A5183" s="231">
        <v>5183</v>
      </c>
      <c r="B5183" s="262" t="s">
        <v>100</v>
      </c>
      <c r="C5183" s="199" t="s">
        <v>4521</v>
      </c>
      <c r="D5183" s="199" t="s">
        <v>4522</v>
      </c>
      <c r="E5183" s="199" t="s">
        <v>4523</v>
      </c>
      <c r="F5183" s="199" t="s">
        <v>176</v>
      </c>
      <c r="G5183" s="199" t="s">
        <v>133</v>
      </c>
      <c r="H5183" s="199" t="s">
        <v>4666</v>
      </c>
      <c r="I5183" s="200" t="s">
        <v>130</v>
      </c>
      <c r="J5183" s="199" t="s">
        <v>209</v>
      </c>
      <c r="K5183" s="199" t="s">
        <v>220</v>
      </c>
      <c r="L5183" s="199" t="s">
        <v>451</v>
      </c>
      <c r="M5183" s="199" t="s">
        <v>140</v>
      </c>
      <c r="N5183" s="201">
        <v>13.1121</v>
      </c>
      <c r="O5183" s="202" t="s">
        <v>81</v>
      </c>
      <c r="P5183" s="202"/>
      <c r="Q5183" s="203">
        <f t="shared" si="288"/>
        <v>0</v>
      </c>
      <c r="R5183" s="203">
        <f t="shared" si="289"/>
        <v>0</v>
      </c>
      <c r="S5183" s="213">
        <f>IF(M5183="nvt",0,IF(O5183&gt;0,VLOOKUP(M5183,'3-Productie normen'!A:K,VLOOKUP(O5183,'3-Productie normen'!$B$34:$C$35,2,FALSE),FALSE)))</f>
        <v>0</v>
      </c>
      <c r="T5183" s="213">
        <f t="shared" si="290"/>
        <v>0</v>
      </c>
      <c r="U5183" s="572"/>
    </row>
    <row r="5184" spans="1:21" ht="14.15" customHeight="1">
      <c r="A5184" s="231">
        <v>5184</v>
      </c>
      <c r="B5184" s="262" t="s">
        <v>100</v>
      </c>
      <c r="C5184" s="199" t="s">
        <v>4521</v>
      </c>
      <c r="D5184" s="199" t="s">
        <v>4522</v>
      </c>
      <c r="E5184" s="199" t="s">
        <v>4523</v>
      </c>
      <c r="F5184" s="199" t="s">
        <v>176</v>
      </c>
      <c r="G5184" s="199" t="s">
        <v>133</v>
      </c>
      <c r="H5184" s="199" t="s">
        <v>4667</v>
      </c>
      <c r="I5184" s="200" t="s">
        <v>245</v>
      </c>
      <c r="J5184" s="199" t="s">
        <v>222</v>
      </c>
      <c r="K5184" s="199" t="s">
        <v>279</v>
      </c>
      <c r="L5184" s="199" t="s">
        <v>2336</v>
      </c>
      <c r="M5184" s="199" t="s">
        <v>143</v>
      </c>
      <c r="N5184" s="201">
        <v>72.555000000000007</v>
      </c>
      <c r="O5184" s="202"/>
      <c r="P5184" s="202"/>
      <c r="Q5184" s="203">
        <f t="shared" si="288"/>
        <v>0</v>
      </c>
      <c r="R5184" s="203">
        <f t="shared" si="289"/>
        <v>0</v>
      </c>
      <c r="S5184" s="213">
        <f>IF(M5184="nvt",0,IF(O5184&gt;0,VLOOKUP(M5184,'3-Productie normen'!A:K,VLOOKUP(O5184,'3-Productie normen'!$B$34:$C$35,2,FALSE),FALSE)))</f>
        <v>0</v>
      </c>
      <c r="T5184" s="213">
        <f t="shared" si="290"/>
        <v>0</v>
      </c>
      <c r="U5184" s="572"/>
    </row>
    <row r="5185" spans="1:21" ht="14.15" customHeight="1">
      <c r="A5185" s="231">
        <v>5185</v>
      </c>
      <c r="B5185" s="262" t="s">
        <v>100</v>
      </c>
      <c r="C5185" s="199" t="s">
        <v>4521</v>
      </c>
      <c r="D5185" s="199" t="s">
        <v>4522</v>
      </c>
      <c r="E5185" s="199" t="s">
        <v>4523</v>
      </c>
      <c r="F5185" s="199" t="s">
        <v>176</v>
      </c>
      <c r="G5185" s="199" t="s">
        <v>133</v>
      </c>
      <c r="H5185" s="199" t="s">
        <v>4668</v>
      </c>
      <c r="I5185" s="200" t="s">
        <v>143</v>
      </c>
      <c r="J5185" s="199" t="s">
        <v>209</v>
      </c>
      <c r="K5185" s="199" t="s">
        <v>213</v>
      </c>
      <c r="L5185" s="199" t="s">
        <v>263</v>
      </c>
      <c r="M5185" s="199" t="s">
        <v>143</v>
      </c>
      <c r="N5185" s="201">
        <v>15.925000000000001</v>
      </c>
      <c r="O5185" s="202"/>
      <c r="P5185" s="202"/>
      <c r="Q5185" s="203">
        <f t="shared" si="288"/>
        <v>0</v>
      </c>
      <c r="R5185" s="203">
        <f t="shared" si="289"/>
        <v>0</v>
      </c>
      <c r="S5185" s="213">
        <f>IF(M5185="nvt",0,IF(O5185&gt;0,VLOOKUP(M5185,'3-Productie normen'!A:K,VLOOKUP(O5185,'3-Productie normen'!$B$34:$C$35,2,FALSE),FALSE)))</f>
        <v>0</v>
      </c>
      <c r="T5185" s="213">
        <f t="shared" si="290"/>
        <v>0</v>
      </c>
      <c r="U5185" s="572"/>
    </row>
    <row r="5186" spans="1:21" ht="14.15" customHeight="1">
      <c r="A5186" s="231">
        <v>5186</v>
      </c>
      <c r="B5186" s="262" t="s">
        <v>100</v>
      </c>
      <c r="C5186" s="199" t="s">
        <v>4521</v>
      </c>
      <c r="D5186" s="199" t="s">
        <v>4522</v>
      </c>
      <c r="E5186" s="199" t="s">
        <v>4523</v>
      </c>
      <c r="F5186" s="199" t="s">
        <v>176</v>
      </c>
      <c r="G5186" s="199" t="s">
        <v>133</v>
      </c>
      <c r="H5186" s="199" t="s">
        <v>4669</v>
      </c>
      <c r="I5186" s="200" t="s">
        <v>143</v>
      </c>
      <c r="J5186" s="199" t="s">
        <v>209</v>
      </c>
      <c r="K5186" s="199" t="s">
        <v>213</v>
      </c>
      <c r="L5186" s="199" t="s">
        <v>263</v>
      </c>
      <c r="M5186" s="199" t="s">
        <v>143</v>
      </c>
      <c r="N5186" s="201">
        <v>6.9630999999999998</v>
      </c>
      <c r="O5186" s="202"/>
      <c r="P5186" s="202"/>
      <c r="Q5186" s="203">
        <f t="shared" si="288"/>
        <v>0</v>
      </c>
      <c r="R5186" s="203">
        <f t="shared" si="289"/>
        <v>0</v>
      </c>
      <c r="S5186" s="213">
        <f>IF(M5186="nvt",0,IF(O5186&gt;0,VLOOKUP(M5186,'3-Productie normen'!A:K,VLOOKUP(O5186,'3-Productie normen'!$B$34:$C$35,2,FALSE),FALSE)))</f>
        <v>0</v>
      </c>
      <c r="T5186" s="213">
        <f t="shared" si="290"/>
        <v>0</v>
      </c>
      <c r="U5186" s="572"/>
    </row>
    <row r="5187" spans="1:21" ht="14.15" customHeight="1">
      <c r="A5187" s="231">
        <v>5187</v>
      </c>
      <c r="B5187" s="262" t="s">
        <v>100</v>
      </c>
      <c r="C5187" s="199" t="s">
        <v>4521</v>
      </c>
      <c r="D5187" s="199" t="s">
        <v>4522</v>
      </c>
      <c r="E5187" s="199" t="s">
        <v>4523</v>
      </c>
      <c r="F5187" s="199" t="s">
        <v>176</v>
      </c>
      <c r="G5187" s="199" t="s">
        <v>133</v>
      </c>
      <c r="H5187" s="199" t="s">
        <v>4670</v>
      </c>
      <c r="I5187" s="200" t="s">
        <v>143</v>
      </c>
      <c r="J5187" s="199" t="s">
        <v>209</v>
      </c>
      <c r="K5187" s="199" t="s">
        <v>213</v>
      </c>
      <c r="L5187" s="199" t="s">
        <v>263</v>
      </c>
      <c r="M5187" s="199" t="s">
        <v>143</v>
      </c>
      <c r="N5187" s="201">
        <v>82.534499999999994</v>
      </c>
      <c r="O5187" s="202"/>
      <c r="P5187" s="202"/>
      <c r="Q5187" s="203">
        <f t="shared" si="288"/>
        <v>0</v>
      </c>
      <c r="R5187" s="203">
        <f t="shared" si="289"/>
        <v>0</v>
      </c>
      <c r="S5187" s="213">
        <f>IF(M5187="nvt",0,IF(O5187&gt;0,VLOOKUP(M5187,'3-Productie normen'!A:K,VLOOKUP(O5187,'3-Productie normen'!$B$34:$C$35,2,FALSE),FALSE)))</f>
        <v>0</v>
      </c>
      <c r="T5187" s="213">
        <f t="shared" si="290"/>
        <v>0</v>
      </c>
      <c r="U5187" s="572"/>
    </row>
    <row r="5188" spans="1:21" ht="14.15" customHeight="1">
      <c r="A5188" s="231">
        <v>5188</v>
      </c>
      <c r="B5188" s="262" t="s">
        <v>100</v>
      </c>
      <c r="C5188" s="199" t="s">
        <v>4521</v>
      </c>
      <c r="D5188" s="199" t="s">
        <v>4522</v>
      </c>
      <c r="E5188" s="199" t="s">
        <v>4671</v>
      </c>
      <c r="F5188" s="199" t="s">
        <v>176</v>
      </c>
      <c r="G5188" s="199" t="s">
        <v>377</v>
      </c>
      <c r="H5188" s="199" t="s">
        <v>4672</v>
      </c>
      <c r="I5188" s="200" t="s">
        <v>143</v>
      </c>
      <c r="J5188" s="199" t="s">
        <v>179</v>
      </c>
      <c r="K5188" s="199" t="s">
        <v>179</v>
      </c>
      <c r="L5188" s="199" t="s">
        <v>261</v>
      </c>
      <c r="M5188" s="199" t="s">
        <v>143</v>
      </c>
      <c r="N5188" s="201">
        <v>22.7576</v>
      </c>
      <c r="O5188" s="202"/>
      <c r="P5188" s="202"/>
      <c r="Q5188" s="203">
        <f t="shared" si="288"/>
        <v>0</v>
      </c>
      <c r="R5188" s="203">
        <f t="shared" si="289"/>
        <v>0</v>
      </c>
      <c r="S5188" s="213">
        <f>IF(M5188="nvt",0,IF(O5188&gt;0,VLOOKUP(M5188,'3-Productie normen'!A:K,VLOOKUP(O5188,'3-Productie normen'!$B$34:$C$35,2,FALSE),FALSE)))</f>
        <v>0</v>
      </c>
      <c r="T5188" s="213">
        <f t="shared" si="290"/>
        <v>0</v>
      </c>
      <c r="U5188" s="572"/>
    </row>
    <row r="5189" spans="1:21" ht="14.15" customHeight="1">
      <c r="A5189" s="231">
        <v>5189</v>
      </c>
      <c r="B5189" s="262" t="s">
        <v>100</v>
      </c>
      <c r="C5189" s="199" t="s">
        <v>4521</v>
      </c>
      <c r="D5189" s="199" t="s">
        <v>4522</v>
      </c>
      <c r="E5189" s="199" t="s">
        <v>4671</v>
      </c>
      <c r="F5189" s="199" t="s">
        <v>176</v>
      </c>
      <c r="G5189" s="199" t="s">
        <v>377</v>
      </c>
      <c r="H5189" s="199" t="s">
        <v>4673</v>
      </c>
      <c r="I5189" s="200" t="s">
        <v>125</v>
      </c>
      <c r="J5189" s="199" t="s">
        <v>222</v>
      </c>
      <c r="K5189" s="199" t="s">
        <v>279</v>
      </c>
      <c r="L5189" s="199" t="s">
        <v>261</v>
      </c>
      <c r="M5189" s="199" t="s">
        <v>238</v>
      </c>
      <c r="N5189" s="201">
        <v>66.658000000000001</v>
      </c>
      <c r="O5189" s="202" t="s">
        <v>81</v>
      </c>
      <c r="P5189" s="202"/>
      <c r="Q5189" s="203">
        <f t="shared" si="288"/>
        <v>0</v>
      </c>
      <c r="R5189" s="203">
        <f t="shared" si="289"/>
        <v>0</v>
      </c>
      <c r="S5189" s="213">
        <f>IF(M5189="nvt",0,IF(O5189&gt;0,VLOOKUP(M5189,'3-Productie normen'!A:K,VLOOKUP(O5189,'3-Productie normen'!$B$34:$C$35,2,FALSE),FALSE)))</f>
        <v>0</v>
      </c>
      <c r="T5189" s="213">
        <f t="shared" si="290"/>
        <v>0</v>
      </c>
      <c r="U5189" s="572"/>
    </row>
    <row r="5190" spans="1:21" ht="14.15" customHeight="1">
      <c r="A5190" s="231">
        <v>5190</v>
      </c>
      <c r="B5190" s="262" t="s">
        <v>100</v>
      </c>
      <c r="C5190" s="199" t="s">
        <v>4521</v>
      </c>
      <c r="D5190" s="199" t="s">
        <v>4522</v>
      </c>
      <c r="E5190" s="199" t="s">
        <v>4671</v>
      </c>
      <c r="F5190" s="199" t="s">
        <v>176</v>
      </c>
      <c r="G5190" s="199" t="s">
        <v>377</v>
      </c>
      <c r="H5190" s="199" t="s">
        <v>1636</v>
      </c>
      <c r="I5190" s="200" t="s">
        <v>123</v>
      </c>
      <c r="J5190" s="199" t="s">
        <v>179</v>
      </c>
      <c r="K5190" s="199" t="s">
        <v>179</v>
      </c>
      <c r="L5190" s="199" t="s">
        <v>261</v>
      </c>
      <c r="M5190" s="199" t="s">
        <v>122</v>
      </c>
      <c r="N5190" s="201">
        <v>17.799499999999998</v>
      </c>
      <c r="O5190" s="202" t="s">
        <v>81</v>
      </c>
      <c r="P5190" s="202"/>
      <c r="Q5190" s="203">
        <f t="shared" si="288"/>
        <v>0</v>
      </c>
      <c r="R5190" s="203">
        <f t="shared" si="289"/>
        <v>0</v>
      </c>
      <c r="S5190" s="213">
        <f>IF(M5190="nvt",0,IF(O5190&gt;0,VLOOKUP(M5190,'3-Productie normen'!A:K,VLOOKUP(O5190,'3-Productie normen'!$B$34:$C$35,2,FALSE),FALSE)))</f>
        <v>0</v>
      </c>
      <c r="T5190" s="213">
        <f t="shared" si="290"/>
        <v>0</v>
      </c>
      <c r="U5190" s="572"/>
    </row>
    <row r="5191" spans="1:21" ht="14.15" customHeight="1">
      <c r="A5191" s="231">
        <v>5191</v>
      </c>
      <c r="B5191" s="262" t="s">
        <v>100</v>
      </c>
      <c r="C5191" s="199" t="s">
        <v>4521</v>
      </c>
      <c r="D5191" s="199" t="s">
        <v>4522</v>
      </c>
      <c r="E5191" s="199" t="s">
        <v>4671</v>
      </c>
      <c r="F5191" s="199" t="s">
        <v>176</v>
      </c>
      <c r="G5191" s="199" t="s">
        <v>377</v>
      </c>
      <c r="H5191" s="199" t="s">
        <v>4674</v>
      </c>
      <c r="I5191" s="200" t="s">
        <v>123</v>
      </c>
      <c r="J5191" s="199" t="s">
        <v>179</v>
      </c>
      <c r="K5191" s="199" t="s">
        <v>179</v>
      </c>
      <c r="L5191" s="199" t="s">
        <v>261</v>
      </c>
      <c r="M5191" s="199" t="s">
        <v>122</v>
      </c>
      <c r="N5191" s="201">
        <v>29.601199999999999</v>
      </c>
      <c r="O5191" s="202" t="s">
        <v>81</v>
      </c>
      <c r="P5191" s="202"/>
      <c r="Q5191" s="203">
        <f t="shared" si="288"/>
        <v>0</v>
      </c>
      <c r="R5191" s="203">
        <f t="shared" si="289"/>
        <v>0</v>
      </c>
      <c r="S5191" s="213">
        <f>IF(M5191="nvt",0,IF(O5191&gt;0,VLOOKUP(M5191,'3-Productie normen'!A:K,VLOOKUP(O5191,'3-Productie normen'!$B$34:$C$35,2,FALSE),FALSE)))</f>
        <v>0</v>
      </c>
      <c r="T5191" s="213">
        <f t="shared" si="290"/>
        <v>0</v>
      </c>
      <c r="U5191" s="572"/>
    </row>
    <row r="5192" spans="1:21" ht="14.15" customHeight="1">
      <c r="A5192" s="231">
        <v>5192</v>
      </c>
      <c r="B5192" s="262" t="s">
        <v>100</v>
      </c>
      <c r="C5192" s="199" t="s">
        <v>4521</v>
      </c>
      <c r="D5192" s="199" t="s">
        <v>4522</v>
      </c>
      <c r="E5192" s="199" t="s">
        <v>4671</v>
      </c>
      <c r="F5192" s="199" t="s">
        <v>176</v>
      </c>
      <c r="G5192" s="199" t="s">
        <v>377</v>
      </c>
      <c r="H5192" s="199" t="s">
        <v>4675</v>
      </c>
      <c r="I5192" s="200" t="s">
        <v>123</v>
      </c>
      <c r="J5192" s="199" t="s">
        <v>179</v>
      </c>
      <c r="K5192" s="199" t="s">
        <v>179</v>
      </c>
      <c r="L5192" s="199" t="s">
        <v>261</v>
      </c>
      <c r="M5192" s="199" t="s">
        <v>122</v>
      </c>
      <c r="N5192" s="201">
        <v>18.134699999999999</v>
      </c>
      <c r="O5192" s="202" t="s">
        <v>81</v>
      </c>
      <c r="P5192" s="202"/>
      <c r="Q5192" s="203">
        <f t="shared" si="288"/>
        <v>0</v>
      </c>
      <c r="R5192" s="203">
        <f t="shared" si="289"/>
        <v>0</v>
      </c>
      <c r="S5192" s="213">
        <f>IF(M5192="nvt",0,IF(O5192&gt;0,VLOOKUP(M5192,'3-Productie normen'!A:K,VLOOKUP(O5192,'3-Productie normen'!$B$34:$C$35,2,FALSE),FALSE)))</f>
        <v>0</v>
      </c>
      <c r="T5192" s="213">
        <f t="shared" si="290"/>
        <v>0</v>
      </c>
      <c r="U5192" s="572"/>
    </row>
    <row r="5193" spans="1:21" ht="14.15" customHeight="1">
      <c r="A5193" s="231">
        <v>5193</v>
      </c>
      <c r="B5193" s="262" t="s">
        <v>100</v>
      </c>
      <c r="C5193" s="199" t="s">
        <v>4521</v>
      </c>
      <c r="D5193" s="199" t="s">
        <v>4522</v>
      </c>
      <c r="E5193" s="199" t="s">
        <v>4671</v>
      </c>
      <c r="F5193" s="199" t="s">
        <v>176</v>
      </c>
      <c r="G5193" s="199" t="s">
        <v>377</v>
      </c>
      <c r="H5193" s="199" t="s">
        <v>4676</v>
      </c>
      <c r="I5193" s="200" t="s">
        <v>123</v>
      </c>
      <c r="J5193" s="199" t="s">
        <v>179</v>
      </c>
      <c r="K5193" s="199" t="s">
        <v>179</v>
      </c>
      <c r="L5193" s="199" t="s">
        <v>261</v>
      </c>
      <c r="M5193" s="199" t="s">
        <v>122</v>
      </c>
      <c r="N5193" s="201">
        <v>27.490300000000001</v>
      </c>
      <c r="O5193" s="202" t="s">
        <v>81</v>
      </c>
      <c r="P5193" s="202"/>
      <c r="Q5193" s="203">
        <f t="shared" si="288"/>
        <v>0</v>
      </c>
      <c r="R5193" s="203">
        <f t="shared" si="289"/>
        <v>0</v>
      </c>
      <c r="S5193" s="213">
        <f>IF(M5193="nvt",0,IF(O5193&gt;0,VLOOKUP(M5193,'3-Productie normen'!A:K,VLOOKUP(O5193,'3-Productie normen'!$B$34:$C$35,2,FALSE),FALSE)))</f>
        <v>0</v>
      </c>
      <c r="T5193" s="213">
        <f t="shared" si="290"/>
        <v>0</v>
      </c>
      <c r="U5193" s="572"/>
    </row>
    <row r="5194" spans="1:21" ht="14.15" customHeight="1">
      <c r="A5194" s="231">
        <v>5194</v>
      </c>
      <c r="B5194" s="262" t="s">
        <v>100</v>
      </c>
      <c r="C5194" s="199" t="s">
        <v>4521</v>
      </c>
      <c r="D5194" s="199" t="s">
        <v>4522</v>
      </c>
      <c r="E5194" s="199" t="s">
        <v>4671</v>
      </c>
      <c r="F5194" s="199" t="s">
        <v>176</v>
      </c>
      <c r="G5194" s="199" t="s">
        <v>377</v>
      </c>
      <c r="H5194" s="199" t="s">
        <v>4677</v>
      </c>
      <c r="I5194" s="200" t="s">
        <v>123</v>
      </c>
      <c r="J5194" s="199" t="s">
        <v>179</v>
      </c>
      <c r="K5194" s="199" t="s">
        <v>179</v>
      </c>
      <c r="L5194" s="199" t="s">
        <v>261</v>
      </c>
      <c r="M5194" s="199" t="s">
        <v>122</v>
      </c>
      <c r="N5194" s="201">
        <v>27.497</v>
      </c>
      <c r="O5194" s="202" t="s">
        <v>81</v>
      </c>
      <c r="P5194" s="202"/>
      <c r="Q5194" s="203">
        <f t="shared" si="288"/>
        <v>0</v>
      </c>
      <c r="R5194" s="203">
        <f t="shared" si="289"/>
        <v>0</v>
      </c>
      <c r="S5194" s="213">
        <f>IF(M5194="nvt",0,IF(O5194&gt;0,VLOOKUP(M5194,'3-Productie normen'!A:K,VLOOKUP(O5194,'3-Productie normen'!$B$34:$C$35,2,FALSE),FALSE)))</f>
        <v>0</v>
      </c>
      <c r="T5194" s="213">
        <f t="shared" si="290"/>
        <v>0</v>
      </c>
      <c r="U5194" s="572"/>
    </row>
    <row r="5195" spans="1:21" ht="14.15" customHeight="1">
      <c r="A5195" s="231">
        <v>5195</v>
      </c>
      <c r="B5195" s="262" t="s">
        <v>100</v>
      </c>
      <c r="C5195" s="199" t="s">
        <v>4521</v>
      </c>
      <c r="D5195" s="199" t="s">
        <v>4522</v>
      </c>
      <c r="E5195" s="199" t="s">
        <v>4671</v>
      </c>
      <c r="F5195" s="199" t="s">
        <v>176</v>
      </c>
      <c r="G5195" s="199" t="s">
        <v>377</v>
      </c>
      <c r="H5195" s="199" t="s">
        <v>4678</v>
      </c>
      <c r="I5195" s="200" t="s">
        <v>123</v>
      </c>
      <c r="J5195" s="199" t="s">
        <v>179</v>
      </c>
      <c r="K5195" s="199" t="s">
        <v>179</v>
      </c>
      <c r="L5195" s="199" t="s">
        <v>261</v>
      </c>
      <c r="M5195" s="199" t="s">
        <v>122</v>
      </c>
      <c r="N5195" s="201">
        <v>18.130199999999999</v>
      </c>
      <c r="O5195" s="202" t="s">
        <v>81</v>
      </c>
      <c r="P5195" s="202"/>
      <c r="Q5195" s="203">
        <f t="shared" si="288"/>
        <v>0</v>
      </c>
      <c r="R5195" s="203">
        <f t="shared" si="289"/>
        <v>0</v>
      </c>
      <c r="S5195" s="213">
        <f>IF(M5195="nvt",0,IF(O5195&gt;0,VLOOKUP(M5195,'3-Productie normen'!A:K,VLOOKUP(O5195,'3-Productie normen'!$B$34:$C$35,2,FALSE),FALSE)))</f>
        <v>0</v>
      </c>
      <c r="T5195" s="213">
        <f t="shared" si="290"/>
        <v>0</v>
      </c>
      <c r="U5195" s="572"/>
    </row>
    <row r="5196" spans="1:21" ht="14.15" customHeight="1">
      <c r="A5196" s="231">
        <v>5196</v>
      </c>
      <c r="B5196" s="262" t="s">
        <v>100</v>
      </c>
      <c r="C5196" s="199" t="s">
        <v>4521</v>
      </c>
      <c r="D5196" s="199" t="s">
        <v>4522</v>
      </c>
      <c r="E5196" s="199" t="s">
        <v>4671</v>
      </c>
      <c r="F5196" s="199" t="s">
        <v>176</v>
      </c>
      <c r="G5196" s="199" t="s">
        <v>377</v>
      </c>
      <c r="H5196" s="199" t="s">
        <v>4679</v>
      </c>
      <c r="I5196" s="200" t="s">
        <v>143</v>
      </c>
      <c r="J5196" s="199" t="s">
        <v>179</v>
      </c>
      <c r="K5196" s="199" t="s">
        <v>179</v>
      </c>
      <c r="L5196" s="199" t="s">
        <v>261</v>
      </c>
      <c r="M5196" s="199" t="s">
        <v>143</v>
      </c>
      <c r="N5196" s="201">
        <v>18.760000000000002</v>
      </c>
      <c r="O5196" s="202"/>
      <c r="P5196" s="202"/>
      <c r="Q5196" s="203">
        <f t="shared" si="288"/>
        <v>0</v>
      </c>
      <c r="R5196" s="203">
        <f t="shared" si="289"/>
        <v>0</v>
      </c>
      <c r="S5196" s="213">
        <f>IF(M5196="nvt",0,IF(O5196&gt;0,VLOOKUP(M5196,'3-Productie normen'!A:K,VLOOKUP(O5196,'3-Productie normen'!$B$34:$C$35,2,FALSE),FALSE)))</f>
        <v>0</v>
      </c>
      <c r="T5196" s="213">
        <f t="shared" si="290"/>
        <v>0</v>
      </c>
      <c r="U5196" s="572"/>
    </row>
    <row r="5197" spans="1:21" ht="14.15" customHeight="1">
      <c r="A5197" s="231">
        <v>5197</v>
      </c>
      <c r="B5197" s="262" t="s">
        <v>100</v>
      </c>
      <c r="C5197" s="199" t="s">
        <v>4521</v>
      </c>
      <c r="D5197" s="199" t="s">
        <v>4522</v>
      </c>
      <c r="E5197" s="199" t="s">
        <v>4671</v>
      </c>
      <c r="F5197" s="199" t="s">
        <v>176</v>
      </c>
      <c r="G5197" s="199" t="s">
        <v>377</v>
      </c>
      <c r="H5197" s="199" t="s">
        <v>4680</v>
      </c>
      <c r="I5197" s="200" t="s">
        <v>123</v>
      </c>
      <c r="J5197" s="199" t="s">
        <v>179</v>
      </c>
      <c r="K5197" s="199" t="s">
        <v>179</v>
      </c>
      <c r="L5197" s="199" t="s">
        <v>261</v>
      </c>
      <c r="M5197" s="199" t="s">
        <v>122</v>
      </c>
      <c r="N5197" s="201">
        <v>18.130099999999999</v>
      </c>
      <c r="O5197" s="202" t="s">
        <v>81</v>
      </c>
      <c r="P5197" s="202"/>
      <c r="Q5197" s="203">
        <f t="shared" si="288"/>
        <v>0</v>
      </c>
      <c r="R5197" s="203">
        <f t="shared" si="289"/>
        <v>0</v>
      </c>
      <c r="S5197" s="213">
        <f>IF(M5197="nvt",0,IF(O5197&gt;0,VLOOKUP(M5197,'3-Productie normen'!A:K,VLOOKUP(O5197,'3-Productie normen'!$B$34:$C$35,2,FALSE),FALSE)))</f>
        <v>0</v>
      </c>
      <c r="T5197" s="213">
        <f t="shared" si="290"/>
        <v>0</v>
      </c>
      <c r="U5197" s="572"/>
    </row>
    <row r="5198" spans="1:21" ht="14.15" customHeight="1">
      <c r="A5198" s="231">
        <v>5198</v>
      </c>
      <c r="B5198" s="262" t="s">
        <v>100</v>
      </c>
      <c r="C5198" s="199" t="s">
        <v>4521</v>
      </c>
      <c r="D5198" s="199" t="s">
        <v>4522</v>
      </c>
      <c r="E5198" s="199" t="s">
        <v>4671</v>
      </c>
      <c r="F5198" s="199" t="s">
        <v>176</v>
      </c>
      <c r="G5198" s="199" t="s">
        <v>377</v>
      </c>
      <c r="H5198" s="199" t="s">
        <v>4681</v>
      </c>
      <c r="I5198" s="200" t="s">
        <v>130</v>
      </c>
      <c r="J5198" s="199" t="s">
        <v>209</v>
      </c>
      <c r="K5198" s="199" t="s">
        <v>220</v>
      </c>
      <c r="L5198" s="199" t="s">
        <v>387</v>
      </c>
      <c r="M5198" s="199" t="s">
        <v>140</v>
      </c>
      <c r="N5198" s="201">
        <v>15.396699999999999</v>
      </c>
      <c r="O5198" s="202" t="s">
        <v>81</v>
      </c>
      <c r="P5198" s="202"/>
      <c r="Q5198" s="203">
        <f t="shared" si="288"/>
        <v>0</v>
      </c>
      <c r="R5198" s="203">
        <f t="shared" si="289"/>
        <v>0</v>
      </c>
      <c r="S5198" s="213">
        <f>IF(M5198="nvt",0,IF(O5198&gt;0,VLOOKUP(M5198,'3-Productie normen'!A:K,VLOOKUP(O5198,'3-Productie normen'!$B$34:$C$35,2,FALSE),FALSE)))</f>
        <v>0</v>
      </c>
      <c r="T5198" s="213">
        <f t="shared" si="290"/>
        <v>0</v>
      </c>
      <c r="U5198" s="572"/>
    </row>
    <row r="5199" spans="1:21" ht="14.15" customHeight="1">
      <c r="A5199" s="231">
        <v>5199</v>
      </c>
      <c r="B5199" s="262" t="s">
        <v>100</v>
      </c>
      <c r="C5199" s="199" t="s">
        <v>4521</v>
      </c>
      <c r="D5199" s="199" t="s">
        <v>4522</v>
      </c>
      <c r="E5199" s="199" t="s">
        <v>4671</v>
      </c>
      <c r="F5199" s="199" t="s">
        <v>176</v>
      </c>
      <c r="G5199" s="199" t="s">
        <v>377</v>
      </c>
      <c r="H5199" s="199" t="s">
        <v>4588</v>
      </c>
      <c r="I5199" s="200" t="s">
        <v>143</v>
      </c>
      <c r="J5199" s="199" t="s">
        <v>209</v>
      </c>
      <c r="K5199" s="199" t="s">
        <v>213</v>
      </c>
      <c r="L5199" s="199" t="s">
        <v>398</v>
      </c>
      <c r="M5199" s="199" t="s">
        <v>143</v>
      </c>
      <c r="N5199" s="201">
        <v>0.61</v>
      </c>
      <c r="O5199" s="202"/>
      <c r="P5199" s="202"/>
      <c r="Q5199" s="203">
        <f t="shared" si="288"/>
        <v>0</v>
      </c>
      <c r="R5199" s="203">
        <f t="shared" si="289"/>
        <v>0</v>
      </c>
      <c r="S5199" s="213">
        <f>IF(M5199="nvt",0,IF(O5199&gt;0,VLOOKUP(M5199,'3-Productie normen'!A:K,VLOOKUP(O5199,'3-Productie normen'!$B$34:$C$35,2,FALSE),FALSE)))</f>
        <v>0</v>
      </c>
      <c r="T5199" s="213">
        <f t="shared" si="290"/>
        <v>0</v>
      </c>
      <c r="U5199" s="572"/>
    </row>
    <row r="5200" spans="1:21" ht="14.15" customHeight="1">
      <c r="A5200" s="231">
        <v>5200</v>
      </c>
      <c r="B5200" s="262" t="s">
        <v>100</v>
      </c>
      <c r="C5200" s="199" t="s">
        <v>4521</v>
      </c>
      <c r="D5200" s="199" t="s">
        <v>4522</v>
      </c>
      <c r="E5200" s="199" t="s">
        <v>4671</v>
      </c>
      <c r="F5200" s="199" t="s">
        <v>176</v>
      </c>
      <c r="G5200" s="199" t="s">
        <v>377</v>
      </c>
      <c r="H5200" s="199" t="s">
        <v>4682</v>
      </c>
      <c r="I5200" s="200" t="s">
        <v>143</v>
      </c>
      <c r="J5200" s="199" t="s">
        <v>209</v>
      </c>
      <c r="K5200" s="199" t="s">
        <v>213</v>
      </c>
      <c r="L5200" s="199" t="s">
        <v>398</v>
      </c>
      <c r="M5200" s="199" t="s">
        <v>143</v>
      </c>
      <c r="N5200" s="201">
        <v>0.47</v>
      </c>
      <c r="O5200" s="202"/>
      <c r="P5200" s="202"/>
      <c r="Q5200" s="203">
        <f t="shared" si="288"/>
        <v>0</v>
      </c>
      <c r="R5200" s="203">
        <f t="shared" si="289"/>
        <v>0</v>
      </c>
      <c r="S5200" s="213">
        <f>IF(M5200="nvt",0,IF(O5200&gt;0,VLOOKUP(M5200,'3-Productie normen'!A:K,VLOOKUP(O5200,'3-Productie normen'!$B$34:$C$35,2,FALSE),FALSE)))</f>
        <v>0</v>
      </c>
      <c r="T5200" s="213">
        <f t="shared" si="290"/>
        <v>0</v>
      </c>
      <c r="U5200" s="572"/>
    </row>
    <row r="5201" spans="1:21" ht="14.15" customHeight="1">
      <c r="A5201" s="231">
        <v>5201</v>
      </c>
      <c r="B5201" s="262" t="s">
        <v>100</v>
      </c>
      <c r="C5201" s="199" t="s">
        <v>4521</v>
      </c>
      <c r="D5201" s="199" t="s">
        <v>4522</v>
      </c>
      <c r="E5201" s="199" t="s">
        <v>4671</v>
      </c>
      <c r="F5201" s="199" t="s">
        <v>176</v>
      </c>
      <c r="G5201" s="199" t="s">
        <v>177</v>
      </c>
      <c r="H5201" s="199" t="s">
        <v>4683</v>
      </c>
      <c r="I5201" s="200" t="s">
        <v>123</v>
      </c>
      <c r="J5201" s="199" t="s">
        <v>179</v>
      </c>
      <c r="K5201" s="199" t="s">
        <v>179</v>
      </c>
      <c r="L5201" s="199" t="s">
        <v>261</v>
      </c>
      <c r="M5201" s="199" t="s">
        <v>122</v>
      </c>
      <c r="N5201" s="201">
        <v>21.962</v>
      </c>
      <c r="O5201" s="202" t="s">
        <v>81</v>
      </c>
      <c r="P5201" s="202"/>
      <c r="Q5201" s="203">
        <f t="shared" si="288"/>
        <v>0</v>
      </c>
      <c r="R5201" s="203">
        <f t="shared" si="289"/>
        <v>0</v>
      </c>
      <c r="S5201" s="213">
        <f>IF(M5201="nvt",0,IF(O5201&gt;0,VLOOKUP(M5201,'3-Productie normen'!A:K,VLOOKUP(O5201,'3-Productie normen'!$B$34:$C$35,2,FALSE),FALSE)))</f>
        <v>0</v>
      </c>
      <c r="T5201" s="213">
        <f t="shared" si="290"/>
        <v>0</v>
      </c>
      <c r="U5201" s="572"/>
    </row>
    <row r="5202" spans="1:21" ht="14.15" customHeight="1">
      <c r="A5202" s="231">
        <v>5202</v>
      </c>
      <c r="B5202" s="262" t="s">
        <v>100</v>
      </c>
      <c r="C5202" s="199" t="s">
        <v>4521</v>
      </c>
      <c r="D5202" s="199" t="s">
        <v>4522</v>
      </c>
      <c r="E5202" s="199" t="s">
        <v>4671</v>
      </c>
      <c r="F5202" s="199" t="s">
        <v>176</v>
      </c>
      <c r="G5202" s="199" t="s">
        <v>177</v>
      </c>
      <c r="H5202" s="199" t="s">
        <v>4684</v>
      </c>
      <c r="I5202" s="200" t="s">
        <v>125</v>
      </c>
      <c r="J5202" s="199" t="s">
        <v>222</v>
      </c>
      <c r="K5202" s="199" t="s">
        <v>279</v>
      </c>
      <c r="L5202" s="199" t="s">
        <v>261</v>
      </c>
      <c r="M5202" s="199" t="s">
        <v>238</v>
      </c>
      <c r="N5202" s="201">
        <v>66.045900000000003</v>
      </c>
      <c r="O5202" s="202" t="s">
        <v>81</v>
      </c>
      <c r="P5202" s="202"/>
      <c r="Q5202" s="203">
        <f t="shared" si="288"/>
        <v>0</v>
      </c>
      <c r="R5202" s="203">
        <f t="shared" si="289"/>
        <v>0</v>
      </c>
      <c r="S5202" s="213">
        <f>IF(M5202="nvt",0,IF(O5202&gt;0,VLOOKUP(M5202,'3-Productie normen'!A:K,VLOOKUP(O5202,'3-Productie normen'!$B$34:$C$35,2,FALSE),FALSE)))</f>
        <v>0</v>
      </c>
      <c r="T5202" s="213">
        <f t="shared" si="290"/>
        <v>0</v>
      </c>
      <c r="U5202" s="572"/>
    </row>
    <row r="5203" spans="1:21" ht="14.15" customHeight="1">
      <c r="A5203" s="231">
        <v>5203</v>
      </c>
      <c r="B5203" s="262" t="s">
        <v>100</v>
      </c>
      <c r="C5203" s="199" t="s">
        <v>4521</v>
      </c>
      <c r="D5203" s="199" t="s">
        <v>4522</v>
      </c>
      <c r="E5203" s="199" t="s">
        <v>4671</v>
      </c>
      <c r="F5203" s="199" t="s">
        <v>176</v>
      </c>
      <c r="G5203" s="199" t="s">
        <v>177</v>
      </c>
      <c r="H5203" s="199" t="s">
        <v>1860</v>
      </c>
      <c r="I5203" s="200" t="s">
        <v>123</v>
      </c>
      <c r="J5203" s="199" t="s">
        <v>179</v>
      </c>
      <c r="K5203" s="199" t="s">
        <v>179</v>
      </c>
      <c r="L5203" s="199" t="s">
        <v>261</v>
      </c>
      <c r="M5203" s="199" t="s">
        <v>122</v>
      </c>
      <c r="N5203" s="201">
        <v>17.798200000000001</v>
      </c>
      <c r="O5203" s="202" t="s">
        <v>81</v>
      </c>
      <c r="P5203" s="202"/>
      <c r="Q5203" s="203">
        <f t="shared" si="288"/>
        <v>0</v>
      </c>
      <c r="R5203" s="203">
        <f t="shared" si="289"/>
        <v>0</v>
      </c>
      <c r="S5203" s="213">
        <f>IF(M5203="nvt",0,IF(O5203&gt;0,VLOOKUP(M5203,'3-Productie normen'!A:K,VLOOKUP(O5203,'3-Productie normen'!$B$34:$C$35,2,FALSE),FALSE)))</f>
        <v>0</v>
      </c>
      <c r="T5203" s="213">
        <f t="shared" si="290"/>
        <v>0</v>
      </c>
      <c r="U5203" s="572"/>
    </row>
    <row r="5204" spans="1:21" ht="14.15" customHeight="1">
      <c r="A5204" s="231">
        <v>5204</v>
      </c>
      <c r="B5204" s="262" t="s">
        <v>100</v>
      </c>
      <c r="C5204" s="199" t="s">
        <v>4521</v>
      </c>
      <c r="D5204" s="199" t="s">
        <v>4522</v>
      </c>
      <c r="E5204" s="199" t="s">
        <v>4671</v>
      </c>
      <c r="F5204" s="199" t="s">
        <v>176</v>
      </c>
      <c r="G5204" s="199" t="s">
        <v>177</v>
      </c>
      <c r="H5204" s="199" t="s">
        <v>4685</v>
      </c>
      <c r="I5204" s="200" t="s">
        <v>123</v>
      </c>
      <c r="J5204" s="199" t="s">
        <v>179</v>
      </c>
      <c r="K5204" s="199" t="s">
        <v>179</v>
      </c>
      <c r="L5204" s="199" t="s">
        <v>261</v>
      </c>
      <c r="M5204" s="199" t="s">
        <v>122</v>
      </c>
      <c r="N5204" s="201">
        <v>29.552299999999999</v>
      </c>
      <c r="O5204" s="202" t="s">
        <v>81</v>
      </c>
      <c r="P5204" s="202"/>
      <c r="Q5204" s="203">
        <f t="shared" si="288"/>
        <v>0</v>
      </c>
      <c r="R5204" s="203">
        <f t="shared" si="289"/>
        <v>0</v>
      </c>
      <c r="S5204" s="213">
        <f>IF(M5204="nvt",0,IF(O5204&gt;0,VLOOKUP(M5204,'3-Productie normen'!A:K,VLOOKUP(O5204,'3-Productie normen'!$B$34:$C$35,2,FALSE),FALSE)))</f>
        <v>0</v>
      </c>
      <c r="T5204" s="213">
        <f t="shared" si="290"/>
        <v>0</v>
      </c>
      <c r="U5204" s="572"/>
    </row>
    <row r="5205" spans="1:21" ht="14.15" customHeight="1">
      <c r="A5205" s="231">
        <v>5205</v>
      </c>
      <c r="B5205" s="262" t="s">
        <v>100</v>
      </c>
      <c r="C5205" s="199" t="s">
        <v>4521</v>
      </c>
      <c r="D5205" s="199" t="s">
        <v>4522</v>
      </c>
      <c r="E5205" s="199" t="s">
        <v>4671</v>
      </c>
      <c r="F5205" s="199" t="s">
        <v>176</v>
      </c>
      <c r="G5205" s="199" t="s">
        <v>177</v>
      </c>
      <c r="H5205" s="199" t="s">
        <v>4686</v>
      </c>
      <c r="I5205" s="200" t="s">
        <v>123</v>
      </c>
      <c r="J5205" s="199" t="s">
        <v>179</v>
      </c>
      <c r="K5205" s="199" t="s">
        <v>179</v>
      </c>
      <c r="L5205" s="199" t="s">
        <v>261</v>
      </c>
      <c r="M5205" s="199" t="s">
        <v>122</v>
      </c>
      <c r="N5205" s="201">
        <v>27.490100000000002</v>
      </c>
      <c r="O5205" s="202" t="s">
        <v>81</v>
      </c>
      <c r="P5205" s="202"/>
      <c r="Q5205" s="203">
        <f t="shared" si="288"/>
        <v>0</v>
      </c>
      <c r="R5205" s="203">
        <f t="shared" si="289"/>
        <v>0</v>
      </c>
      <c r="S5205" s="213">
        <f>IF(M5205="nvt",0,IF(O5205&gt;0,VLOOKUP(M5205,'3-Productie normen'!A:K,VLOOKUP(O5205,'3-Productie normen'!$B$34:$C$35,2,FALSE),FALSE)))</f>
        <v>0</v>
      </c>
      <c r="T5205" s="213">
        <f t="shared" si="290"/>
        <v>0</v>
      </c>
      <c r="U5205" s="572"/>
    </row>
    <row r="5206" spans="1:21" ht="14.15" customHeight="1">
      <c r="A5206" s="231">
        <v>5206</v>
      </c>
      <c r="B5206" s="262" t="s">
        <v>100</v>
      </c>
      <c r="C5206" s="199" t="s">
        <v>4521</v>
      </c>
      <c r="D5206" s="199" t="s">
        <v>4522</v>
      </c>
      <c r="E5206" s="199" t="s">
        <v>4671</v>
      </c>
      <c r="F5206" s="199" t="s">
        <v>176</v>
      </c>
      <c r="G5206" s="199" t="s">
        <v>177</v>
      </c>
      <c r="H5206" s="199" t="s">
        <v>4687</v>
      </c>
      <c r="I5206" s="200" t="s">
        <v>123</v>
      </c>
      <c r="J5206" s="199" t="s">
        <v>179</v>
      </c>
      <c r="K5206" s="199" t="s">
        <v>179</v>
      </c>
      <c r="L5206" s="199" t="s">
        <v>261</v>
      </c>
      <c r="M5206" s="199" t="s">
        <v>122</v>
      </c>
      <c r="N5206" s="201">
        <v>27.490100000000002</v>
      </c>
      <c r="O5206" s="202" t="s">
        <v>81</v>
      </c>
      <c r="P5206" s="202"/>
      <c r="Q5206" s="203">
        <f t="shared" si="288"/>
        <v>0</v>
      </c>
      <c r="R5206" s="203">
        <f t="shared" si="289"/>
        <v>0</v>
      </c>
      <c r="S5206" s="213">
        <f>IF(M5206="nvt",0,IF(O5206&gt;0,VLOOKUP(M5206,'3-Productie normen'!A:K,VLOOKUP(O5206,'3-Productie normen'!$B$34:$C$35,2,FALSE),FALSE)))</f>
        <v>0</v>
      </c>
      <c r="T5206" s="213">
        <f t="shared" si="290"/>
        <v>0</v>
      </c>
      <c r="U5206" s="572"/>
    </row>
    <row r="5207" spans="1:21" ht="14.15" customHeight="1">
      <c r="A5207" s="231">
        <v>5207</v>
      </c>
      <c r="B5207" s="262" t="s">
        <v>100</v>
      </c>
      <c r="C5207" s="199" t="s">
        <v>4521</v>
      </c>
      <c r="D5207" s="199" t="s">
        <v>4522</v>
      </c>
      <c r="E5207" s="199" t="s">
        <v>4671</v>
      </c>
      <c r="F5207" s="199" t="s">
        <v>176</v>
      </c>
      <c r="G5207" s="199" t="s">
        <v>177</v>
      </c>
      <c r="H5207" s="199" t="s">
        <v>4688</v>
      </c>
      <c r="I5207" s="200" t="s">
        <v>123</v>
      </c>
      <c r="J5207" s="199" t="s">
        <v>179</v>
      </c>
      <c r="K5207" s="199" t="s">
        <v>179</v>
      </c>
      <c r="L5207" s="199" t="s">
        <v>261</v>
      </c>
      <c r="M5207" s="199" t="s">
        <v>122</v>
      </c>
      <c r="N5207" s="201">
        <v>27.490100000000002</v>
      </c>
      <c r="O5207" s="202" t="s">
        <v>81</v>
      </c>
      <c r="P5207" s="202"/>
      <c r="Q5207" s="203">
        <f t="shared" si="288"/>
        <v>0</v>
      </c>
      <c r="R5207" s="203">
        <f t="shared" si="289"/>
        <v>0</v>
      </c>
      <c r="S5207" s="213">
        <f>IF(M5207="nvt",0,IF(O5207&gt;0,VLOOKUP(M5207,'3-Productie normen'!A:K,VLOOKUP(O5207,'3-Productie normen'!$B$34:$C$35,2,FALSE),FALSE)))</f>
        <v>0</v>
      </c>
      <c r="T5207" s="213">
        <f t="shared" si="290"/>
        <v>0</v>
      </c>
      <c r="U5207" s="572"/>
    </row>
    <row r="5208" spans="1:21" ht="14.15" customHeight="1">
      <c r="A5208" s="231">
        <v>5208</v>
      </c>
      <c r="B5208" s="262" t="s">
        <v>100</v>
      </c>
      <c r="C5208" s="199" t="s">
        <v>4521</v>
      </c>
      <c r="D5208" s="199" t="s">
        <v>4522</v>
      </c>
      <c r="E5208" s="199" t="s">
        <v>4671</v>
      </c>
      <c r="F5208" s="199" t="s">
        <v>176</v>
      </c>
      <c r="G5208" s="199" t="s">
        <v>177</v>
      </c>
      <c r="H5208" s="199" t="s">
        <v>4689</v>
      </c>
      <c r="I5208" s="200" t="s">
        <v>123</v>
      </c>
      <c r="J5208" s="199" t="s">
        <v>179</v>
      </c>
      <c r="K5208" s="199" t="s">
        <v>179</v>
      </c>
      <c r="L5208" s="199" t="s">
        <v>261</v>
      </c>
      <c r="M5208" s="199" t="s">
        <v>122</v>
      </c>
      <c r="N5208" s="201">
        <v>18.130099999999999</v>
      </c>
      <c r="O5208" s="202" t="s">
        <v>81</v>
      </c>
      <c r="P5208" s="202"/>
      <c r="Q5208" s="203">
        <f t="shared" si="288"/>
        <v>0</v>
      </c>
      <c r="R5208" s="203">
        <f t="shared" si="289"/>
        <v>0</v>
      </c>
      <c r="S5208" s="213">
        <f>IF(M5208="nvt",0,IF(O5208&gt;0,VLOOKUP(M5208,'3-Productie normen'!A:K,VLOOKUP(O5208,'3-Productie normen'!$B$34:$C$35,2,FALSE),FALSE)))</f>
        <v>0</v>
      </c>
      <c r="T5208" s="213">
        <f t="shared" si="290"/>
        <v>0</v>
      </c>
      <c r="U5208" s="572"/>
    </row>
    <row r="5209" spans="1:21" ht="14.15" customHeight="1">
      <c r="A5209" s="231">
        <v>5209</v>
      </c>
      <c r="B5209" s="262" t="s">
        <v>100</v>
      </c>
      <c r="C5209" s="199" t="s">
        <v>4521</v>
      </c>
      <c r="D5209" s="199" t="s">
        <v>4522</v>
      </c>
      <c r="E5209" s="199" t="s">
        <v>4671</v>
      </c>
      <c r="F5209" s="199" t="s">
        <v>176</v>
      </c>
      <c r="G5209" s="199" t="s">
        <v>177</v>
      </c>
      <c r="H5209" s="199" t="s">
        <v>4690</v>
      </c>
      <c r="I5209" s="200" t="s">
        <v>123</v>
      </c>
      <c r="J5209" s="199" t="s">
        <v>179</v>
      </c>
      <c r="K5209" s="199" t="s">
        <v>179</v>
      </c>
      <c r="L5209" s="199" t="s">
        <v>261</v>
      </c>
      <c r="M5209" s="199" t="s">
        <v>122</v>
      </c>
      <c r="N5209" s="201">
        <v>17.210599999999999</v>
      </c>
      <c r="O5209" s="202" t="s">
        <v>81</v>
      </c>
      <c r="P5209" s="202"/>
      <c r="Q5209" s="203">
        <f t="shared" si="288"/>
        <v>0</v>
      </c>
      <c r="R5209" s="203">
        <f t="shared" si="289"/>
        <v>0</v>
      </c>
      <c r="S5209" s="213">
        <f>IF(M5209="nvt",0,IF(O5209&gt;0,VLOOKUP(M5209,'3-Productie normen'!A:K,VLOOKUP(O5209,'3-Productie normen'!$B$34:$C$35,2,FALSE),FALSE)))</f>
        <v>0</v>
      </c>
      <c r="T5209" s="213">
        <f t="shared" si="290"/>
        <v>0</v>
      </c>
      <c r="U5209" s="572"/>
    </row>
    <row r="5210" spans="1:21" ht="14.15" customHeight="1">
      <c r="A5210" s="231">
        <v>5210</v>
      </c>
      <c r="B5210" s="262" t="s">
        <v>100</v>
      </c>
      <c r="C5210" s="199" t="s">
        <v>4521</v>
      </c>
      <c r="D5210" s="199" t="s">
        <v>4522</v>
      </c>
      <c r="E5210" s="199" t="s">
        <v>4671</v>
      </c>
      <c r="F5210" s="199" t="s">
        <v>176</v>
      </c>
      <c r="G5210" s="199" t="s">
        <v>177</v>
      </c>
      <c r="H5210" s="199" t="s">
        <v>4691</v>
      </c>
      <c r="I5210" s="200" t="s">
        <v>123</v>
      </c>
      <c r="J5210" s="199" t="s">
        <v>179</v>
      </c>
      <c r="K5210" s="199" t="s">
        <v>179</v>
      </c>
      <c r="L5210" s="199" t="s">
        <v>261</v>
      </c>
      <c r="M5210" s="199" t="s">
        <v>122</v>
      </c>
      <c r="N5210" s="201">
        <v>18.130099999999999</v>
      </c>
      <c r="O5210" s="202" t="s">
        <v>81</v>
      </c>
      <c r="P5210" s="202"/>
      <c r="Q5210" s="203">
        <f t="shared" si="288"/>
        <v>0</v>
      </c>
      <c r="R5210" s="203">
        <f t="shared" si="289"/>
        <v>0</v>
      </c>
      <c r="S5210" s="213">
        <f>IF(M5210="nvt",0,IF(O5210&gt;0,VLOOKUP(M5210,'3-Productie normen'!A:K,VLOOKUP(O5210,'3-Productie normen'!$B$34:$C$35,2,FALSE),FALSE)))</f>
        <v>0</v>
      </c>
      <c r="T5210" s="213">
        <f t="shared" si="290"/>
        <v>0</v>
      </c>
      <c r="U5210" s="572"/>
    </row>
    <row r="5211" spans="1:21" ht="14.15" customHeight="1">
      <c r="A5211" s="231">
        <v>5211</v>
      </c>
      <c r="B5211" s="262" t="s">
        <v>100</v>
      </c>
      <c r="C5211" s="199" t="s">
        <v>4521</v>
      </c>
      <c r="D5211" s="199" t="s">
        <v>4522</v>
      </c>
      <c r="E5211" s="199" t="s">
        <v>4671</v>
      </c>
      <c r="F5211" s="199" t="s">
        <v>176</v>
      </c>
      <c r="G5211" s="199" t="s">
        <v>177</v>
      </c>
      <c r="H5211" s="199" t="s">
        <v>4692</v>
      </c>
      <c r="I5211" s="200" t="s">
        <v>130</v>
      </c>
      <c r="J5211" s="199" t="s">
        <v>209</v>
      </c>
      <c r="K5211" s="199" t="s">
        <v>220</v>
      </c>
      <c r="L5211" s="199" t="s">
        <v>261</v>
      </c>
      <c r="M5211" s="199" t="s">
        <v>140</v>
      </c>
      <c r="N5211" s="201">
        <v>14.882300000000001</v>
      </c>
      <c r="O5211" s="202" t="s">
        <v>81</v>
      </c>
      <c r="P5211" s="202"/>
      <c r="Q5211" s="203">
        <f t="shared" si="288"/>
        <v>0</v>
      </c>
      <c r="R5211" s="203">
        <f t="shared" si="289"/>
        <v>0</v>
      </c>
      <c r="S5211" s="213">
        <f>IF(M5211="nvt",0,IF(O5211&gt;0,VLOOKUP(M5211,'3-Productie normen'!A:K,VLOOKUP(O5211,'3-Productie normen'!$B$34:$C$35,2,FALSE),FALSE)))</f>
        <v>0</v>
      </c>
      <c r="T5211" s="213">
        <f t="shared" si="290"/>
        <v>0</v>
      </c>
      <c r="U5211" s="572"/>
    </row>
    <row r="5212" spans="1:21" ht="14.15" customHeight="1">
      <c r="A5212" s="231">
        <v>5212</v>
      </c>
      <c r="B5212" s="262" t="s">
        <v>100</v>
      </c>
      <c r="C5212" s="199" t="s">
        <v>4521</v>
      </c>
      <c r="D5212" s="199" t="s">
        <v>4522</v>
      </c>
      <c r="E5212" s="199" t="s">
        <v>4671</v>
      </c>
      <c r="F5212" s="199" t="s">
        <v>176</v>
      </c>
      <c r="G5212" s="199" t="s">
        <v>177</v>
      </c>
      <c r="H5212" s="199" t="s">
        <v>4588</v>
      </c>
      <c r="I5212" s="200" t="s">
        <v>143</v>
      </c>
      <c r="J5212" s="199" t="s">
        <v>209</v>
      </c>
      <c r="K5212" s="199" t="s">
        <v>213</v>
      </c>
      <c r="L5212" s="199" t="s">
        <v>398</v>
      </c>
      <c r="M5212" s="199" t="s">
        <v>143</v>
      </c>
      <c r="N5212" s="201">
        <v>1.1000000000000001</v>
      </c>
      <c r="O5212" s="202"/>
      <c r="P5212" s="202"/>
      <c r="Q5212" s="203">
        <f t="shared" si="288"/>
        <v>0</v>
      </c>
      <c r="R5212" s="203">
        <f t="shared" si="289"/>
        <v>0</v>
      </c>
      <c r="S5212" s="213">
        <f>IF(M5212="nvt",0,IF(O5212&gt;0,VLOOKUP(M5212,'3-Productie normen'!A:K,VLOOKUP(O5212,'3-Productie normen'!$B$34:$C$35,2,FALSE),FALSE)))</f>
        <v>0</v>
      </c>
      <c r="T5212" s="213">
        <f t="shared" si="290"/>
        <v>0</v>
      </c>
      <c r="U5212" s="572"/>
    </row>
    <row r="5213" spans="1:21" ht="14.15" customHeight="1">
      <c r="A5213" s="231">
        <v>5213</v>
      </c>
      <c r="B5213" s="262" t="s">
        <v>100</v>
      </c>
      <c r="C5213" s="199" t="s">
        <v>4521</v>
      </c>
      <c r="D5213" s="199" t="s">
        <v>4522</v>
      </c>
      <c r="E5213" s="199" t="s">
        <v>4671</v>
      </c>
      <c r="F5213" s="199" t="s">
        <v>176</v>
      </c>
      <c r="G5213" s="199" t="s">
        <v>177</v>
      </c>
      <c r="H5213" s="199" t="s">
        <v>127</v>
      </c>
      <c r="I5213" s="200" t="s">
        <v>143</v>
      </c>
      <c r="J5213" s="199" t="s">
        <v>209</v>
      </c>
      <c r="K5213" s="199" t="s">
        <v>213</v>
      </c>
      <c r="L5213" s="199" t="s">
        <v>398</v>
      </c>
      <c r="M5213" s="199" t="s">
        <v>143</v>
      </c>
      <c r="N5213" s="201">
        <v>0.47</v>
      </c>
      <c r="O5213" s="202"/>
      <c r="P5213" s="202"/>
      <c r="Q5213" s="203">
        <f t="shared" si="288"/>
        <v>0</v>
      </c>
      <c r="R5213" s="203">
        <f t="shared" si="289"/>
        <v>0</v>
      </c>
      <c r="S5213" s="213">
        <f>IF(M5213="nvt",0,IF(O5213&gt;0,VLOOKUP(M5213,'3-Productie normen'!A:K,VLOOKUP(O5213,'3-Productie normen'!$B$34:$C$35,2,FALSE),FALSE)))</f>
        <v>0</v>
      </c>
      <c r="T5213" s="213">
        <f t="shared" si="290"/>
        <v>0</v>
      </c>
      <c r="U5213" s="572"/>
    </row>
    <row r="5214" spans="1:21" ht="14.15" customHeight="1">
      <c r="A5214" s="231">
        <v>5214</v>
      </c>
      <c r="B5214" s="262" t="s">
        <v>100</v>
      </c>
      <c r="C5214" s="199" t="s">
        <v>4521</v>
      </c>
      <c r="D5214" s="199" t="s">
        <v>4522</v>
      </c>
      <c r="E5214" s="199" t="s">
        <v>4671</v>
      </c>
      <c r="F5214" s="199" t="s">
        <v>176</v>
      </c>
      <c r="G5214" s="199" t="s">
        <v>133</v>
      </c>
      <c r="H5214" s="199" t="s">
        <v>4693</v>
      </c>
      <c r="I5214" s="200" t="s">
        <v>123</v>
      </c>
      <c r="J5214" s="199" t="s">
        <v>209</v>
      </c>
      <c r="K5214" s="199" t="s">
        <v>213</v>
      </c>
      <c r="L5214" s="199" t="s">
        <v>180</v>
      </c>
      <c r="M5214" s="199" t="s">
        <v>122</v>
      </c>
      <c r="N5214" s="201">
        <v>50.717500000000001</v>
      </c>
      <c r="O5214" s="202" t="s">
        <v>81</v>
      </c>
      <c r="P5214" s="202"/>
      <c r="Q5214" s="203">
        <f t="shared" si="288"/>
        <v>0</v>
      </c>
      <c r="R5214" s="203">
        <f t="shared" si="289"/>
        <v>0</v>
      </c>
      <c r="S5214" s="213">
        <f>IF(M5214="nvt",0,IF(O5214&gt;0,VLOOKUP(M5214,'3-Productie normen'!A:K,VLOOKUP(O5214,'3-Productie normen'!$B$34:$C$35,2,FALSE),FALSE)))</f>
        <v>0</v>
      </c>
      <c r="T5214" s="213">
        <f t="shared" si="290"/>
        <v>0</v>
      </c>
      <c r="U5214" s="572"/>
    </row>
    <row r="5215" spans="1:21" ht="14.15" customHeight="1">
      <c r="A5215" s="231">
        <v>5215</v>
      </c>
      <c r="B5215" s="262" t="s">
        <v>100</v>
      </c>
      <c r="C5215" s="199" t="s">
        <v>4521</v>
      </c>
      <c r="D5215" s="199" t="s">
        <v>4522</v>
      </c>
      <c r="E5215" s="199" t="s">
        <v>4671</v>
      </c>
      <c r="F5215" s="199" t="s">
        <v>176</v>
      </c>
      <c r="G5215" s="199" t="s">
        <v>133</v>
      </c>
      <c r="H5215" s="199" t="s">
        <v>4694</v>
      </c>
      <c r="I5215" s="200" t="s">
        <v>143</v>
      </c>
      <c r="J5215" s="199" t="s">
        <v>209</v>
      </c>
      <c r="K5215" s="199" t="s">
        <v>213</v>
      </c>
      <c r="L5215" s="199" t="s">
        <v>398</v>
      </c>
      <c r="M5215" s="199" t="s">
        <v>143</v>
      </c>
      <c r="N5215" s="201">
        <v>1.3274999999999999</v>
      </c>
      <c r="O5215" s="202"/>
      <c r="P5215" s="202"/>
      <c r="Q5215" s="203">
        <f t="shared" si="288"/>
        <v>0</v>
      </c>
      <c r="R5215" s="203">
        <f t="shared" si="289"/>
        <v>0</v>
      </c>
      <c r="S5215" s="213">
        <f>IF(M5215="nvt",0,IF(O5215&gt;0,VLOOKUP(M5215,'3-Productie normen'!A:K,VLOOKUP(O5215,'3-Productie normen'!$B$34:$C$35,2,FALSE),FALSE)))</f>
        <v>0</v>
      </c>
      <c r="T5215" s="213">
        <f t="shared" si="290"/>
        <v>0</v>
      </c>
      <c r="U5215" s="572"/>
    </row>
    <row r="5216" spans="1:21" ht="14.15" customHeight="1">
      <c r="A5216" s="231">
        <v>5216</v>
      </c>
      <c r="B5216" s="262" t="s">
        <v>100</v>
      </c>
      <c r="C5216" s="199" t="s">
        <v>4521</v>
      </c>
      <c r="D5216" s="199" t="s">
        <v>4522</v>
      </c>
      <c r="E5216" s="199" t="s">
        <v>4671</v>
      </c>
      <c r="F5216" s="199" t="s">
        <v>176</v>
      </c>
      <c r="G5216" s="199" t="s">
        <v>133</v>
      </c>
      <c r="H5216" s="199" t="s">
        <v>4695</v>
      </c>
      <c r="I5216" s="200" t="s">
        <v>123</v>
      </c>
      <c r="J5216" s="199" t="s">
        <v>179</v>
      </c>
      <c r="K5216" s="199" t="s">
        <v>179</v>
      </c>
      <c r="L5216" s="199" t="s">
        <v>451</v>
      </c>
      <c r="M5216" s="199" t="s">
        <v>122</v>
      </c>
      <c r="N5216" s="201">
        <v>45.052100000000003</v>
      </c>
      <c r="O5216" s="202" t="s">
        <v>81</v>
      </c>
      <c r="P5216" s="202"/>
      <c r="Q5216" s="203">
        <f t="shared" si="288"/>
        <v>0</v>
      </c>
      <c r="R5216" s="203">
        <f t="shared" si="289"/>
        <v>0</v>
      </c>
      <c r="S5216" s="213">
        <f>IF(M5216="nvt",0,IF(O5216&gt;0,VLOOKUP(M5216,'3-Productie normen'!A:K,VLOOKUP(O5216,'3-Productie normen'!$B$34:$C$35,2,FALSE),FALSE)))</f>
        <v>0</v>
      </c>
      <c r="T5216" s="213">
        <f t="shared" si="290"/>
        <v>0</v>
      </c>
      <c r="U5216" s="572"/>
    </row>
    <row r="5217" spans="1:21" ht="14.15" customHeight="1">
      <c r="A5217" s="231">
        <v>5217</v>
      </c>
      <c r="B5217" s="262" t="s">
        <v>100</v>
      </c>
      <c r="C5217" s="199" t="s">
        <v>4521</v>
      </c>
      <c r="D5217" s="199" t="s">
        <v>4522</v>
      </c>
      <c r="E5217" s="199" t="s">
        <v>4671</v>
      </c>
      <c r="F5217" s="199" t="s">
        <v>176</v>
      </c>
      <c r="G5217" s="199" t="s">
        <v>133</v>
      </c>
      <c r="H5217" s="199" t="s">
        <v>4696</v>
      </c>
      <c r="I5217" s="200" t="s">
        <v>125</v>
      </c>
      <c r="J5217" s="199" t="s">
        <v>222</v>
      </c>
      <c r="K5217" s="199" t="s">
        <v>279</v>
      </c>
      <c r="L5217" s="199" t="s">
        <v>451</v>
      </c>
      <c r="M5217" s="199" t="s">
        <v>238</v>
      </c>
      <c r="N5217" s="201">
        <v>36.566899999999997</v>
      </c>
      <c r="O5217" s="202" t="s">
        <v>81</v>
      </c>
      <c r="P5217" s="202"/>
      <c r="Q5217" s="203">
        <f t="shared" si="288"/>
        <v>0</v>
      </c>
      <c r="R5217" s="203">
        <f t="shared" si="289"/>
        <v>0</v>
      </c>
      <c r="S5217" s="213">
        <f>IF(M5217="nvt",0,IF(O5217&gt;0,VLOOKUP(M5217,'3-Productie normen'!A:K,VLOOKUP(O5217,'3-Productie normen'!$B$34:$C$35,2,FALSE),FALSE)))</f>
        <v>0</v>
      </c>
      <c r="T5217" s="213">
        <f t="shared" si="290"/>
        <v>0</v>
      </c>
      <c r="U5217" s="572"/>
    </row>
    <row r="5218" spans="1:21" ht="14.15" customHeight="1">
      <c r="A5218" s="231">
        <v>5218</v>
      </c>
      <c r="B5218" s="262" t="s">
        <v>100</v>
      </c>
      <c r="C5218" s="199" t="s">
        <v>4521</v>
      </c>
      <c r="D5218" s="199" t="s">
        <v>4522</v>
      </c>
      <c r="E5218" s="199" t="s">
        <v>4671</v>
      </c>
      <c r="F5218" s="199" t="s">
        <v>176</v>
      </c>
      <c r="G5218" s="199" t="s">
        <v>133</v>
      </c>
      <c r="H5218" s="199" t="s">
        <v>4697</v>
      </c>
      <c r="I5218" s="200" t="s">
        <v>143</v>
      </c>
      <c r="J5218" s="199" t="s">
        <v>379</v>
      </c>
      <c r="K5218" s="199" t="s">
        <v>380</v>
      </c>
      <c r="L5218" s="199" t="s">
        <v>451</v>
      </c>
      <c r="M5218" s="199" t="s">
        <v>143</v>
      </c>
      <c r="N5218" s="201">
        <v>7.8308999999999997</v>
      </c>
      <c r="O5218" s="202"/>
      <c r="P5218" s="202"/>
      <c r="Q5218" s="203">
        <f t="shared" si="288"/>
        <v>0</v>
      </c>
      <c r="R5218" s="203">
        <f t="shared" si="289"/>
        <v>0</v>
      </c>
      <c r="S5218" s="213">
        <f>IF(M5218="nvt",0,IF(O5218&gt;0,VLOOKUP(M5218,'3-Productie normen'!A:K,VLOOKUP(O5218,'3-Productie normen'!$B$34:$C$35,2,FALSE),FALSE)))</f>
        <v>0</v>
      </c>
      <c r="T5218" s="213">
        <f t="shared" si="290"/>
        <v>0</v>
      </c>
      <c r="U5218" s="572"/>
    </row>
    <row r="5219" spans="1:21" ht="14.15" customHeight="1">
      <c r="A5219" s="231">
        <v>5219</v>
      </c>
      <c r="B5219" s="262" t="s">
        <v>100</v>
      </c>
      <c r="C5219" s="199" t="s">
        <v>4521</v>
      </c>
      <c r="D5219" s="199" t="s">
        <v>4522</v>
      </c>
      <c r="E5219" s="199" t="s">
        <v>4671</v>
      </c>
      <c r="F5219" s="199" t="s">
        <v>176</v>
      </c>
      <c r="G5219" s="199" t="s">
        <v>133</v>
      </c>
      <c r="H5219" s="199" t="s">
        <v>4698</v>
      </c>
      <c r="I5219" s="200" t="s">
        <v>143</v>
      </c>
      <c r="J5219" s="199" t="s">
        <v>379</v>
      </c>
      <c r="K5219" s="199" t="s">
        <v>380</v>
      </c>
      <c r="L5219" s="199" t="s">
        <v>143</v>
      </c>
      <c r="M5219" s="199" t="s">
        <v>143</v>
      </c>
      <c r="N5219" s="201">
        <v>7.6013999999999999</v>
      </c>
      <c r="O5219" s="202"/>
      <c r="P5219" s="202"/>
      <c r="Q5219" s="203">
        <f t="shared" si="288"/>
        <v>0</v>
      </c>
      <c r="R5219" s="203">
        <f t="shared" si="289"/>
        <v>0</v>
      </c>
      <c r="S5219" s="213">
        <f>IF(M5219="nvt",0,IF(O5219&gt;0,VLOOKUP(M5219,'3-Productie normen'!A:K,VLOOKUP(O5219,'3-Productie normen'!$B$34:$C$35,2,FALSE),FALSE)))</f>
        <v>0</v>
      </c>
      <c r="T5219" s="213">
        <f t="shared" si="290"/>
        <v>0</v>
      </c>
      <c r="U5219" s="572"/>
    </row>
    <row r="5220" spans="1:21" ht="14.15" customHeight="1">
      <c r="A5220" s="231">
        <v>5220</v>
      </c>
      <c r="B5220" s="262" t="s">
        <v>100</v>
      </c>
      <c r="C5220" s="199" t="s">
        <v>4521</v>
      </c>
      <c r="D5220" s="199" t="s">
        <v>4522</v>
      </c>
      <c r="E5220" s="199" t="s">
        <v>4671</v>
      </c>
      <c r="F5220" s="199" t="s">
        <v>176</v>
      </c>
      <c r="G5220" s="199" t="s">
        <v>133</v>
      </c>
      <c r="H5220" s="199" t="s">
        <v>4699</v>
      </c>
      <c r="I5220" s="200" t="s">
        <v>143</v>
      </c>
      <c r="J5220" s="199" t="s">
        <v>379</v>
      </c>
      <c r="K5220" s="199" t="s">
        <v>380</v>
      </c>
      <c r="L5220" s="199" t="s">
        <v>143</v>
      </c>
      <c r="M5220" s="199" t="s">
        <v>143</v>
      </c>
      <c r="N5220" s="201">
        <v>7.6009000000000002</v>
      </c>
      <c r="O5220" s="202"/>
      <c r="P5220" s="202"/>
      <c r="Q5220" s="203">
        <f t="shared" ref="Q5220:Q5283" si="291">IF(O5220="nvt",0,IF(O5220&gt;0,S5220*N5220,0))</f>
        <v>0</v>
      </c>
      <c r="R5220" s="203">
        <f t="shared" ref="R5220:R5283" si="292">IF(P5220&gt;0,T5220*N5220,0)</f>
        <v>0</v>
      </c>
      <c r="S5220" s="213">
        <f>IF(M5220="nvt",0,IF(O5220&gt;0,VLOOKUP(M5220,'3-Productie normen'!A:K,VLOOKUP(O5220,'3-Productie normen'!$B$34:$C$35,2,FALSE),FALSE)))</f>
        <v>0</v>
      </c>
      <c r="T5220" s="213">
        <f t="shared" ref="T5220:T5283" si="293">IF(P5220&gt;0,S5220*$T$8,0)</f>
        <v>0</v>
      </c>
      <c r="U5220" s="572"/>
    </row>
    <row r="5221" spans="1:21" ht="14.15" customHeight="1">
      <c r="A5221" s="231">
        <v>5221</v>
      </c>
      <c r="B5221" s="262" t="s">
        <v>100</v>
      </c>
      <c r="C5221" s="199" t="s">
        <v>4521</v>
      </c>
      <c r="D5221" s="199" t="s">
        <v>4522</v>
      </c>
      <c r="E5221" s="199" t="s">
        <v>4671</v>
      </c>
      <c r="F5221" s="199" t="s">
        <v>176</v>
      </c>
      <c r="G5221" s="199" t="s">
        <v>133</v>
      </c>
      <c r="H5221" s="199" t="s">
        <v>4700</v>
      </c>
      <c r="I5221" s="200" t="s">
        <v>127</v>
      </c>
      <c r="J5221" s="199" t="s">
        <v>379</v>
      </c>
      <c r="K5221" s="199" t="s">
        <v>379</v>
      </c>
      <c r="L5221" s="199" t="s">
        <v>451</v>
      </c>
      <c r="M5221" s="199" t="s">
        <v>128</v>
      </c>
      <c r="N5221" s="201">
        <v>45.017899999999997</v>
      </c>
      <c r="O5221" s="202">
        <v>255</v>
      </c>
      <c r="P5221" s="202"/>
      <c r="Q5221" s="203">
        <f t="shared" si="291"/>
        <v>0</v>
      </c>
      <c r="R5221" s="203">
        <f t="shared" si="292"/>
        <v>0</v>
      </c>
      <c r="S5221" s="213">
        <f>IF(M5221="nvt",0,IF(O5221&gt;0,VLOOKUP(M5221,'3-Productie normen'!A:K,VLOOKUP(O5221,'3-Productie normen'!$B$34:$C$35,2,FALSE),FALSE)))</f>
        <v>0</v>
      </c>
      <c r="T5221" s="213">
        <f t="shared" si="293"/>
        <v>0</v>
      </c>
      <c r="U5221" s="572"/>
    </row>
    <row r="5222" spans="1:21" ht="14.15" customHeight="1">
      <c r="A5222" s="231">
        <v>5222</v>
      </c>
      <c r="B5222" s="262" t="s">
        <v>100</v>
      </c>
      <c r="C5222" s="199" t="s">
        <v>4521</v>
      </c>
      <c r="D5222" s="199" t="s">
        <v>4522</v>
      </c>
      <c r="E5222" s="199" t="s">
        <v>4671</v>
      </c>
      <c r="F5222" s="199" t="s">
        <v>176</v>
      </c>
      <c r="G5222" s="199" t="s">
        <v>133</v>
      </c>
      <c r="H5222" s="199" t="s">
        <v>4701</v>
      </c>
      <c r="I5222" s="200" t="s">
        <v>143</v>
      </c>
      <c r="J5222" s="199" t="s">
        <v>379</v>
      </c>
      <c r="K5222" s="199" t="s">
        <v>380</v>
      </c>
      <c r="L5222" s="199" t="s">
        <v>451</v>
      </c>
      <c r="M5222" s="199" t="s">
        <v>143</v>
      </c>
      <c r="N5222" s="201">
        <v>46.950800000000001</v>
      </c>
      <c r="O5222" s="202"/>
      <c r="P5222" s="202"/>
      <c r="Q5222" s="203">
        <f t="shared" si="291"/>
        <v>0</v>
      </c>
      <c r="R5222" s="203">
        <f t="shared" si="292"/>
        <v>0</v>
      </c>
      <c r="S5222" s="213">
        <f>IF(M5222="nvt",0,IF(O5222&gt;0,VLOOKUP(M5222,'3-Productie normen'!A:K,VLOOKUP(O5222,'3-Productie normen'!$B$34:$C$35,2,FALSE),FALSE)))</f>
        <v>0</v>
      </c>
      <c r="T5222" s="213">
        <f t="shared" si="293"/>
        <v>0</v>
      </c>
      <c r="U5222" s="572"/>
    </row>
    <row r="5223" spans="1:21" ht="14.15" customHeight="1">
      <c r="A5223" s="231">
        <v>5223</v>
      </c>
      <c r="B5223" s="262" t="s">
        <v>100</v>
      </c>
      <c r="C5223" s="199" t="s">
        <v>4521</v>
      </c>
      <c r="D5223" s="199" t="s">
        <v>4522</v>
      </c>
      <c r="E5223" s="199" t="s">
        <v>4671</v>
      </c>
      <c r="F5223" s="199" t="s">
        <v>176</v>
      </c>
      <c r="G5223" s="199" t="s">
        <v>133</v>
      </c>
      <c r="H5223" s="199" t="s">
        <v>4702</v>
      </c>
      <c r="I5223" s="200" t="s">
        <v>143</v>
      </c>
      <c r="J5223" s="199" t="s">
        <v>209</v>
      </c>
      <c r="K5223" s="199" t="s">
        <v>213</v>
      </c>
      <c r="L5223" s="199" t="s">
        <v>451</v>
      </c>
      <c r="M5223" s="199" t="s">
        <v>143</v>
      </c>
      <c r="N5223" s="201">
        <v>17.545999999999999</v>
      </c>
      <c r="O5223" s="202"/>
      <c r="P5223" s="202"/>
      <c r="Q5223" s="203">
        <f t="shared" si="291"/>
        <v>0</v>
      </c>
      <c r="R5223" s="203">
        <f t="shared" si="292"/>
        <v>0</v>
      </c>
      <c r="S5223" s="213">
        <f>IF(M5223="nvt",0,IF(O5223&gt;0,VLOOKUP(M5223,'3-Productie normen'!A:K,VLOOKUP(O5223,'3-Productie normen'!$B$34:$C$35,2,FALSE),FALSE)))</f>
        <v>0</v>
      </c>
      <c r="T5223" s="213">
        <f t="shared" si="293"/>
        <v>0</v>
      </c>
      <c r="U5223" s="572"/>
    </row>
    <row r="5224" spans="1:21" ht="14.15" customHeight="1">
      <c r="A5224" s="231">
        <v>5224</v>
      </c>
      <c r="B5224" s="262" t="s">
        <v>100</v>
      </c>
      <c r="C5224" s="199" t="s">
        <v>4521</v>
      </c>
      <c r="D5224" s="199" t="s">
        <v>4522</v>
      </c>
      <c r="E5224" s="199" t="s">
        <v>4671</v>
      </c>
      <c r="F5224" s="199" t="s">
        <v>176</v>
      </c>
      <c r="G5224" s="199" t="s">
        <v>133</v>
      </c>
      <c r="H5224" s="199" t="s">
        <v>4703</v>
      </c>
      <c r="I5224" s="207" t="s">
        <v>123</v>
      </c>
      <c r="J5224" s="199" t="s">
        <v>179</v>
      </c>
      <c r="K5224" s="199" t="s">
        <v>1074</v>
      </c>
      <c r="L5224" s="199" t="s">
        <v>451</v>
      </c>
      <c r="M5224" s="199" t="s">
        <v>141</v>
      </c>
      <c r="N5224" s="201">
        <v>14.975</v>
      </c>
      <c r="O5224" s="202" t="s">
        <v>81</v>
      </c>
      <c r="P5224" s="202"/>
      <c r="Q5224" s="203">
        <f t="shared" si="291"/>
        <v>0</v>
      </c>
      <c r="R5224" s="203">
        <f t="shared" si="292"/>
        <v>0</v>
      </c>
      <c r="S5224" s="213">
        <f>IF(M5224="nvt",0,IF(O5224&gt;0,VLOOKUP(M5224,'3-Productie normen'!A:K,VLOOKUP(O5224,'3-Productie normen'!$B$34:$C$35,2,FALSE),FALSE)))</f>
        <v>0</v>
      </c>
      <c r="T5224" s="213">
        <f t="shared" si="293"/>
        <v>0</v>
      </c>
      <c r="U5224" s="572"/>
    </row>
    <row r="5225" spans="1:21" ht="14.15" customHeight="1">
      <c r="A5225" s="231">
        <v>5225</v>
      </c>
      <c r="B5225" s="262" t="s">
        <v>100</v>
      </c>
      <c r="C5225" s="199" t="s">
        <v>4521</v>
      </c>
      <c r="D5225" s="199" t="s">
        <v>4522</v>
      </c>
      <c r="E5225" s="199" t="s">
        <v>4671</v>
      </c>
      <c r="F5225" s="199" t="s">
        <v>176</v>
      </c>
      <c r="G5225" s="199" t="s">
        <v>133</v>
      </c>
      <c r="H5225" s="199" t="s">
        <v>4704</v>
      </c>
      <c r="I5225" s="200" t="s">
        <v>130</v>
      </c>
      <c r="J5225" s="199" t="s">
        <v>209</v>
      </c>
      <c r="K5225" s="199" t="s">
        <v>220</v>
      </c>
      <c r="L5225" s="199" t="s">
        <v>451</v>
      </c>
      <c r="M5225" s="199" t="s">
        <v>140</v>
      </c>
      <c r="N5225" s="201">
        <v>15.579700000000001</v>
      </c>
      <c r="O5225" s="202" t="s">
        <v>81</v>
      </c>
      <c r="P5225" s="202"/>
      <c r="Q5225" s="203">
        <f t="shared" si="291"/>
        <v>0</v>
      </c>
      <c r="R5225" s="203">
        <f t="shared" si="292"/>
        <v>0</v>
      </c>
      <c r="S5225" s="213">
        <f>IF(M5225="nvt",0,IF(O5225&gt;0,VLOOKUP(M5225,'3-Productie normen'!A:K,VLOOKUP(O5225,'3-Productie normen'!$B$34:$C$35,2,FALSE),FALSE)))</f>
        <v>0</v>
      </c>
      <c r="T5225" s="213">
        <f t="shared" si="293"/>
        <v>0</v>
      </c>
      <c r="U5225" s="572"/>
    </row>
    <row r="5226" spans="1:21" ht="14.15" customHeight="1">
      <c r="A5226" s="231">
        <v>5226</v>
      </c>
      <c r="B5226" s="262" t="s">
        <v>100</v>
      </c>
      <c r="C5226" s="199" t="s">
        <v>4521</v>
      </c>
      <c r="D5226" s="199" t="s">
        <v>4522</v>
      </c>
      <c r="E5226" s="199" t="s">
        <v>4705</v>
      </c>
      <c r="F5226" s="199" t="s">
        <v>176</v>
      </c>
      <c r="G5226" s="199" t="s">
        <v>377</v>
      </c>
      <c r="H5226" s="199" t="s">
        <v>1647</v>
      </c>
      <c r="I5226" s="200" t="s">
        <v>143</v>
      </c>
      <c r="J5226" s="199" t="s">
        <v>209</v>
      </c>
      <c r="K5226" s="199" t="s">
        <v>213</v>
      </c>
      <c r="L5226" s="199" t="s">
        <v>387</v>
      </c>
      <c r="M5226" s="199" t="s">
        <v>143</v>
      </c>
      <c r="N5226" s="201">
        <v>0.16500000000000001</v>
      </c>
      <c r="O5226" s="202"/>
      <c r="P5226" s="202"/>
      <c r="Q5226" s="203">
        <f t="shared" si="291"/>
        <v>0</v>
      </c>
      <c r="R5226" s="203">
        <f t="shared" si="292"/>
        <v>0</v>
      </c>
      <c r="S5226" s="213">
        <f>IF(M5226="nvt",0,IF(O5226&gt;0,VLOOKUP(M5226,'3-Productie normen'!A:K,VLOOKUP(O5226,'3-Productie normen'!$B$34:$C$35,2,FALSE),FALSE)))</f>
        <v>0</v>
      </c>
      <c r="T5226" s="213">
        <f t="shared" si="293"/>
        <v>0</v>
      </c>
      <c r="U5226" s="572"/>
    </row>
    <row r="5227" spans="1:21" ht="14.15" customHeight="1">
      <c r="A5227" s="231">
        <v>5227</v>
      </c>
      <c r="B5227" s="262" t="s">
        <v>100</v>
      </c>
      <c r="C5227" s="199" t="s">
        <v>4521</v>
      </c>
      <c r="D5227" s="199" t="s">
        <v>4522</v>
      </c>
      <c r="E5227" s="199" t="s">
        <v>4705</v>
      </c>
      <c r="F5227" s="199" t="s">
        <v>176</v>
      </c>
      <c r="G5227" s="199" t="s">
        <v>377</v>
      </c>
      <c r="H5227" s="199" t="s">
        <v>4706</v>
      </c>
      <c r="I5227" s="200" t="s">
        <v>125</v>
      </c>
      <c r="J5227" s="199" t="s">
        <v>222</v>
      </c>
      <c r="K5227" s="199" t="s">
        <v>279</v>
      </c>
      <c r="L5227" s="199" t="s">
        <v>180</v>
      </c>
      <c r="M5227" s="199" t="s">
        <v>238</v>
      </c>
      <c r="N5227" s="201">
        <v>91.775999999999996</v>
      </c>
      <c r="O5227" s="202" t="s">
        <v>81</v>
      </c>
      <c r="P5227" s="202"/>
      <c r="Q5227" s="203">
        <f t="shared" si="291"/>
        <v>0</v>
      </c>
      <c r="R5227" s="203">
        <f t="shared" si="292"/>
        <v>0</v>
      </c>
      <c r="S5227" s="213">
        <f>IF(M5227="nvt",0,IF(O5227&gt;0,VLOOKUP(M5227,'3-Productie normen'!A:K,VLOOKUP(O5227,'3-Productie normen'!$B$34:$C$35,2,FALSE),FALSE)))</f>
        <v>0</v>
      </c>
      <c r="T5227" s="213">
        <f t="shared" si="293"/>
        <v>0</v>
      </c>
      <c r="U5227" s="572"/>
    </row>
    <row r="5228" spans="1:21" ht="14.15" customHeight="1">
      <c r="A5228" s="231">
        <v>5228</v>
      </c>
      <c r="B5228" s="262" t="s">
        <v>100</v>
      </c>
      <c r="C5228" s="199" t="s">
        <v>4521</v>
      </c>
      <c r="D5228" s="199" t="s">
        <v>4522</v>
      </c>
      <c r="E5228" s="199" t="s">
        <v>4705</v>
      </c>
      <c r="F5228" s="199" t="s">
        <v>176</v>
      </c>
      <c r="G5228" s="199" t="s">
        <v>377</v>
      </c>
      <c r="H5228" s="199" t="s">
        <v>4707</v>
      </c>
      <c r="I5228" s="200" t="s">
        <v>143</v>
      </c>
      <c r="J5228" s="199" t="s">
        <v>179</v>
      </c>
      <c r="K5228" s="199" t="s">
        <v>762</v>
      </c>
      <c r="L5228" s="199" t="s">
        <v>387</v>
      </c>
      <c r="M5228" s="199" t="s">
        <v>143</v>
      </c>
      <c r="N5228" s="201">
        <v>14.8028</v>
      </c>
      <c r="O5228" s="202"/>
      <c r="P5228" s="202"/>
      <c r="Q5228" s="203">
        <f t="shared" si="291"/>
        <v>0</v>
      </c>
      <c r="R5228" s="203">
        <f t="shared" si="292"/>
        <v>0</v>
      </c>
      <c r="S5228" s="213">
        <f>IF(M5228="nvt",0,IF(O5228&gt;0,VLOOKUP(M5228,'3-Productie normen'!A:K,VLOOKUP(O5228,'3-Productie normen'!$B$34:$C$35,2,FALSE),FALSE)))</f>
        <v>0</v>
      </c>
      <c r="T5228" s="213">
        <f t="shared" si="293"/>
        <v>0</v>
      </c>
      <c r="U5228" s="572"/>
    </row>
    <row r="5229" spans="1:21" ht="14.15" customHeight="1">
      <c r="A5229" s="231">
        <v>5229</v>
      </c>
      <c r="B5229" s="262" t="s">
        <v>100</v>
      </c>
      <c r="C5229" s="199" t="s">
        <v>4521</v>
      </c>
      <c r="D5229" s="199" t="s">
        <v>4522</v>
      </c>
      <c r="E5229" s="199" t="s">
        <v>4705</v>
      </c>
      <c r="F5229" s="199" t="s">
        <v>176</v>
      </c>
      <c r="G5229" s="199" t="s">
        <v>377</v>
      </c>
      <c r="H5229" s="199" t="s">
        <v>4708</v>
      </c>
      <c r="I5229" s="200" t="s">
        <v>136</v>
      </c>
      <c r="J5229" s="199" t="s">
        <v>179</v>
      </c>
      <c r="K5229" s="199" t="s">
        <v>762</v>
      </c>
      <c r="L5229" s="199" t="s">
        <v>180</v>
      </c>
      <c r="M5229" s="199" t="s">
        <v>137</v>
      </c>
      <c r="N5229" s="201">
        <v>225.40969999999999</v>
      </c>
      <c r="O5229" s="202" t="s">
        <v>81</v>
      </c>
      <c r="P5229" s="202"/>
      <c r="Q5229" s="203">
        <f t="shared" si="291"/>
        <v>0</v>
      </c>
      <c r="R5229" s="203">
        <f t="shared" si="292"/>
        <v>0</v>
      </c>
      <c r="S5229" s="213">
        <f>IF(M5229="nvt",0,IF(O5229&gt;0,VLOOKUP(M5229,'3-Productie normen'!A:K,VLOOKUP(O5229,'3-Productie normen'!$B$34:$C$35,2,FALSE),FALSE)))</f>
        <v>0</v>
      </c>
      <c r="T5229" s="213">
        <f t="shared" si="293"/>
        <v>0</v>
      </c>
      <c r="U5229" s="572"/>
    </row>
    <row r="5230" spans="1:21" ht="14.15" customHeight="1">
      <c r="A5230" s="231">
        <v>5230</v>
      </c>
      <c r="B5230" s="262" t="s">
        <v>100</v>
      </c>
      <c r="C5230" s="199" t="s">
        <v>4521</v>
      </c>
      <c r="D5230" s="199" t="s">
        <v>4522</v>
      </c>
      <c r="E5230" s="199" t="s">
        <v>4705</v>
      </c>
      <c r="F5230" s="199" t="s">
        <v>176</v>
      </c>
      <c r="G5230" s="199" t="s">
        <v>377</v>
      </c>
      <c r="H5230" s="199" t="s">
        <v>4709</v>
      </c>
      <c r="I5230" s="200" t="s">
        <v>143</v>
      </c>
      <c r="J5230" s="199" t="s">
        <v>179</v>
      </c>
      <c r="K5230" s="199" t="s">
        <v>762</v>
      </c>
      <c r="L5230" s="199" t="s">
        <v>180</v>
      </c>
      <c r="M5230" s="199" t="s">
        <v>143</v>
      </c>
      <c r="N5230" s="201">
        <v>5.7655000000000003</v>
      </c>
      <c r="O5230" s="202"/>
      <c r="P5230" s="202"/>
      <c r="Q5230" s="203">
        <f t="shared" si="291"/>
        <v>0</v>
      </c>
      <c r="R5230" s="203">
        <f t="shared" si="292"/>
        <v>0</v>
      </c>
      <c r="S5230" s="213">
        <f>IF(M5230="nvt",0,IF(O5230&gt;0,VLOOKUP(M5230,'3-Productie normen'!A:K,VLOOKUP(O5230,'3-Productie normen'!$B$34:$C$35,2,FALSE),FALSE)))</f>
        <v>0</v>
      </c>
      <c r="T5230" s="213">
        <f t="shared" si="293"/>
        <v>0</v>
      </c>
      <c r="U5230" s="572"/>
    </row>
    <row r="5231" spans="1:21" ht="14.15" customHeight="1">
      <c r="A5231" s="231">
        <v>5231</v>
      </c>
      <c r="B5231" s="262" t="s">
        <v>100</v>
      </c>
      <c r="C5231" s="199" t="s">
        <v>4521</v>
      </c>
      <c r="D5231" s="199" t="s">
        <v>4522</v>
      </c>
      <c r="E5231" s="199" t="s">
        <v>4705</v>
      </c>
      <c r="F5231" s="199" t="s">
        <v>176</v>
      </c>
      <c r="G5231" s="199" t="s">
        <v>377</v>
      </c>
      <c r="H5231" s="199" t="s">
        <v>4710</v>
      </c>
      <c r="I5231" s="200" t="s">
        <v>123</v>
      </c>
      <c r="J5231" s="199" t="s">
        <v>179</v>
      </c>
      <c r="K5231" s="199" t="s">
        <v>1240</v>
      </c>
      <c r="L5231" s="199" t="s">
        <v>180</v>
      </c>
      <c r="M5231" s="199" t="s">
        <v>122</v>
      </c>
      <c r="N5231" s="201">
        <v>6.8860000000000001</v>
      </c>
      <c r="O5231" s="202" t="s">
        <v>81</v>
      </c>
      <c r="P5231" s="202"/>
      <c r="Q5231" s="203">
        <f t="shared" si="291"/>
        <v>0</v>
      </c>
      <c r="R5231" s="203">
        <f t="shared" si="292"/>
        <v>0</v>
      </c>
      <c r="S5231" s="213">
        <f>IF(M5231="nvt",0,IF(O5231&gt;0,VLOOKUP(M5231,'3-Productie normen'!A:K,VLOOKUP(O5231,'3-Productie normen'!$B$34:$C$35,2,FALSE),FALSE)))</f>
        <v>0</v>
      </c>
      <c r="T5231" s="213">
        <f t="shared" si="293"/>
        <v>0</v>
      </c>
      <c r="U5231" s="572"/>
    </row>
    <row r="5232" spans="1:21" ht="14.15" customHeight="1">
      <c r="A5232" s="231">
        <v>5232</v>
      </c>
      <c r="B5232" s="262" t="s">
        <v>100</v>
      </c>
      <c r="C5232" s="199" t="s">
        <v>4521</v>
      </c>
      <c r="D5232" s="199" t="s">
        <v>4522</v>
      </c>
      <c r="E5232" s="199" t="s">
        <v>4705</v>
      </c>
      <c r="F5232" s="199" t="s">
        <v>176</v>
      </c>
      <c r="G5232" s="199" t="s">
        <v>377</v>
      </c>
      <c r="H5232" s="199" t="s">
        <v>4711</v>
      </c>
      <c r="I5232" s="200" t="s">
        <v>123</v>
      </c>
      <c r="J5232" s="199" t="s">
        <v>179</v>
      </c>
      <c r="K5232" s="199" t="s">
        <v>179</v>
      </c>
      <c r="L5232" s="199" t="s">
        <v>180</v>
      </c>
      <c r="M5232" s="199" t="s">
        <v>122</v>
      </c>
      <c r="N5232" s="201">
        <v>11.050800000000001</v>
      </c>
      <c r="O5232" s="202" t="s">
        <v>81</v>
      </c>
      <c r="P5232" s="202"/>
      <c r="Q5232" s="203">
        <f t="shared" si="291"/>
        <v>0</v>
      </c>
      <c r="R5232" s="203">
        <f t="shared" si="292"/>
        <v>0</v>
      </c>
      <c r="S5232" s="213">
        <f>IF(M5232="nvt",0,IF(O5232&gt;0,VLOOKUP(M5232,'3-Productie normen'!A:K,VLOOKUP(O5232,'3-Productie normen'!$B$34:$C$35,2,FALSE),FALSE)))</f>
        <v>0</v>
      </c>
      <c r="T5232" s="213">
        <f t="shared" si="293"/>
        <v>0</v>
      </c>
      <c r="U5232" s="572"/>
    </row>
    <row r="5233" spans="1:21" ht="14.15" customHeight="1">
      <c r="A5233" s="231">
        <v>5233</v>
      </c>
      <c r="B5233" s="262" t="s">
        <v>100</v>
      </c>
      <c r="C5233" s="199" t="s">
        <v>4521</v>
      </c>
      <c r="D5233" s="199" t="s">
        <v>4522</v>
      </c>
      <c r="E5233" s="199" t="s">
        <v>4705</v>
      </c>
      <c r="F5233" s="199" t="s">
        <v>176</v>
      </c>
      <c r="G5233" s="199" t="s">
        <v>377</v>
      </c>
      <c r="H5233" s="199" t="s">
        <v>4712</v>
      </c>
      <c r="I5233" s="200" t="s">
        <v>245</v>
      </c>
      <c r="J5233" s="199" t="s">
        <v>255</v>
      </c>
      <c r="K5233" s="199" t="s">
        <v>256</v>
      </c>
      <c r="L5233" s="199" t="s">
        <v>180</v>
      </c>
      <c r="M5233" s="199" t="s">
        <v>143</v>
      </c>
      <c r="N5233" s="201">
        <v>18.092500000000001</v>
      </c>
      <c r="O5233" s="202"/>
      <c r="P5233" s="202"/>
      <c r="Q5233" s="203">
        <f t="shared" si="291"/>
        <v>0</v>
      </c>
      <c r="R5233" s="203">
        <f t="shared" si="292"/>
        <v>0</v>
      </c>
      <c r="S5233" s="213">
        <f>IF(M5233="nvt",0,IF(O5233&gt;0,VLOOKUP(M5233,'3-Productie normen'!A:K,VLOOKUP(O5233,'3-Productie normen'!$B$34:$C$35,2,FALSE),FALSE)))</f>
        <v>0</v>
      </c>
      <c r="T5233" s="213">
        <f t="shared" si="293"/>
        <v>0</v>
      </c>
      <c r="U5233" s="572"/>
    </row>
    <row r="5234" spans="1:21" ht="14.15" customHeight="1">
      <c r="A5234" s="231">
        <v>5234</v>
      </c>
      <c r="B5234" s="262" t="s">
        <v>100</v>
      </c>
      <c r="C5234" s="199" t="s">
        <v>4521</v>
      </c>
      <c r="D5234" s="199" t="s">
        <v>4522</v>
      </c>
      <c r="E5234" s="199" t="s">
        <v>4705</v>
      </c>
      <c r="F5234" s="199" t="s">
        <v>176</v>
      </c>
      <c r="G5234" s="199" t="s">
        <v>377</v>
      </c>
      <c r="H5234" s="199" t="s">
        <v>4713</v>
      </c>
      <c r="I5234" s="207" t="s">
        <v>123</v>
      </c>
      <c r="J5234" s="199" t="s">
        <v>179</v>
      </c>
      <c r="K5234" s="199" t="s">
        <v>187</v>
      </c>
      <c r="L5234" s="199" t="s">
        <v>261</v>
      </c>
      <c r="M5234" s="199" t="s">
        <v>141</v>
      </c>
      <c r="N5234" s="201">
        <v>55.877299999999998</v>
      </c>
      <c r="O5234" s="202" t="s">
        <v>81</v>
      </c>
      <c r="P5234" s="202"/>
      <c r="Q5234" s="203">
        <f t="shared" si="291"/>
        <v>0</v>
      </c>
      <c r="R5234" s="203">
        <f t="shared" si="292"/>
        <v>0</v>
      </c>
      <c r="S5234" s="213">
        <f>IF(M5234="nvt",0,IF(O5234&gt;0,VLOOKUP(M5234,'3-Productie normen'!A:K,VLOOKUP(O5234,'3-Productie normen'!$B$34:$C$35,2,FALSE),FALSE)))</f>
        <v>0</v>
      </c>
      <c r="T5234" s="213">
        <f t="shared" si="293"/>
        <v>0</v>
      </c>
      <c r="U5234" s="572"/>
    </row>
    <row r="5235" spans="1:21" ht="14.15" customHeight="1">
      <c r="A5235" s="231">
        <v>5235</v>
      </c>
      <c r="B5235" s="262" t="s">
        <v>100</v>
      </c>
      <c r="C5235" s="199" t="s">
        <v>4521</v>
      </c>
      <c r="D5235" s="199" t="s">
        <v>4522</v>
      </c>
      <c r="E5235" s="199" t="s">
        <v>4705</v>
      </c>
      <c r="F5235" s="199" t="s">
        <v>176</v>
      </c>
      <c r="G5235" s="199" t="s">
        <v>377</v>
      </c>
      <c r="H5235" s="199" t="s">
        <v>4714</v>
      </c>
      <c r="I5235" s="200" t="s">
        <v>136</v>
      </c>
      <c r="J5235" s="199" t="s">
        <v>179</v>
      </c>
      <c r="K5235" s="199" t="s">
        <v>762</v>
      </c>
      <c r="L5235" s="199" t="s">
        <v>180</v>
      </c>
      <c r="M5235" s="199" t="s">
        <v>135</v>
      </c>
      <c r="N5235" s="201">
        <v>62.443100000000001</v>
      </c>
      <c r="O5235" s="202" t="s">
        <v>81</v>
      </c>
      <c r="P5235" s="202"/>
      <c r="Q5235" s="203">
        <f t="shared" si="291"/>
        <v>0</v>
      </c>
      <c r="R5235" s="203">
        <f t="shared" si="292"/>
        <v>0</v>
      </c>
      <c r="S5235" s="213">
        <f>IF(M5235="nvt",0,IF(O5235&gt;0,VLOOKUP(M5235,'3-Productie normen'!A:K,VLOOKUP(O5235,'3-Productie normen'!$B$34:$C$35,2,FALSE),FALSE)))</f>
        <v>0</v>
      </c>
      <c r="T5235" s="213">
        <f t="shared" si="293"/>
        <v>0</v>
      </c>
      <c r="U5235" s="572"/>
    </row>
    <row r="5236" spans="1:21" ht="14.15" customHeight="1">
      <c r="A5236" s="231">
        <v>5236</v>
      </c>
      <c r="B5236" s="262" t="s">
        <v>100</v>
      </c>
      <c r="C5236" s="199" t="s">
        <v>4521</v>
      </c>
      <c r="D5236" s="199" t="s">
        <v>4522</v>
      </c>
      <c r="E5236" s="199" t="s">
        <v>4705</v>
      </c>
      <c r="F5236" s="199" t="s">
        <v>176</v>
      </c>
      <c r="G5236" s="199" t="s">
        <v>377</v>
      </c>
      <c r="H5236" s="199" t="s">
        <v>1661</v>
      </c>
      <c r="I5236" s="200" t="s">
        <v>133</v>
      </c>
      <c r="J5236" s="199" t="s">
        <v>222</v>
      </c>
      <c r="K5236" s="199" t="s">
        <v>223</v>
      </c>
      <c r="L5236" s="199" t="s">
        <v>387</v>
      </c>
      <c r="M5236" s="225" t="s">
        <v>139</v>
      </c>
      <c r="N5236" s="201">
        <v>8.2391000000000005</v>
      </c>
      <c r="O5236" s="202" t="s">
        <v>81</v>
      </c>
      <c r="P5236" s="202" t="s">
        <v>81</v>
      </c>
      <c r="Q5236" s="203">
        <f t="shared" si="291"/>
        <v>0</v>
      </c>
      <c r="R5236" s="203">
        <f t="shared" si="292"/>
        <v>0</v>
      </c>
      <c r="S5236" s="213">
        <f>IF(M5236="nvt",0,IF(O5236&gt;0,VLOOKUP(M5236,'3-Productie normen'!A:K,VLOOKUP(O5236,'3-Productie normen'!$B$34:$C$35,2,FALSE),FALSE)))</f>
        <v>0</v>
      </c>
      <c r="T5236" s="213">
        <f t="shared" si="293"/>
        <v>0</v>
      </c>
      <c r="U5236" s="572"/>
    </row>
    <row r="5237" spans="1:21" ht="14.15" customHeight="1">
      <c r="A5237" s="231">
        <v>5237</v>
      </c>
      <c r="B5237" s="262" t="s">
        <v>100</v>
      </c>
      <c r="C5237" s="199" t="s">
        <v>4521</v>
      </c>
      <c r="D5237" s="199" t="s">
        <v>4522</v>
      </c>
      <c r="E5237" s="199" t="s">
        <v>4705</v>
      </c>
      <c r="F5237" s="199" t="s">
        <v>176</v>
      </c>
      <c r="G5237" s="199" t="s">
        <v>377</v>
      </c>
      <c r="H5237" s="199" t="s">
        <v>4715</v>
      </c>
      <c r="I5237" s="200" t="s">
        <v>133</v>
      </c>
      <c r="J5237" s="199" t="s">
        <v>222</v>
      </c>
      <c r="K5237" s="199" t="s">
        <v>223</v>
      </c>
      <c r="L5237" s="199" t="s">
        <v>387</v>
      </c>
      <c r="M5237" s="225" t="s">
        <v>139</v>
      </c>
      <c r="N5237" s="201">
        <v>1.0555000000000001</v>
      </c>
      <c r="O5237" s="202" t="s">
        <v>81</v>
      </c>
      <c r="P5237" s="202" t="s">
        <v>81</v>
      </c>
      <c r="Q5237" s="203">
        <f t="shared" si="291"/>
        <v>0</v>
      </c>
      <c r="R5237" s="203">
        <f t="shared" si="292"/>
        <v>0</v>
      </c>
      <c r="S5237" s="213">
        <f>IF(M5237="nvt",0,IF(O5237&gt;0,VLOOKUP(M5237,'3-Productie normen'!A:K,VLOOKUP(O5237,'3-Productie normen'!$B$34:$C$35,2,FALSE),FALSE)))</f>
        <v>0</v>
      </c>
      <c r="T5237" s="213">
        <f t="shared" si="293"/>
        <v>0</v>
      </c>
      <c r="U5237" s="572"/>
    </row>
    <row r="5238" spans="1:21" ht="14.15" customHeight="1">
      <c r="A5238" s="231">
        <v>5238</v>
      </c>
      <c r="B5238" s="262" t="s">
        <v>100</v>
      </c>
      <c r="C5238" s="199" t="s">
        <v>4521</v>
      </c>
      <c r="D5238" s="199" t="s">
        <v>4522</v>
      </c>
      <c r="E5238" s="199" t="s">
        <v>4705</v>
      </c>
      <c r="F5238" s="199" t="s">
        <v>176</v>
      </c>
      <c r="G5238" s="199" t="s">
        <v>377</v>
      </c>
      <c r="H5238" s="199" t="s">
        <v>4716</v>
      </c>
      <c r="I5238" s="200" t="s">
        <v>133</v>
      </c>
      <c r="J5238" s="199" t="s">
        <v>222</v>
      </c>
      <c r="K5238" s="199" t="s">
        <v>223</v>
      </c>
      <c r="L5238" s="199" t="s">
        <v>387</v>
      </c>
      <c r="M5238" s="225" t="s">
        <v>139</v>
      </c>
      <c r="N5238" s="201">
        <v>1.0555000000000001</v>
      </c>
      <c r="O5238" s="202" t="s">
        <v>81</v>
      </c>
      <c r="P5238" s="202" t="s">
        <v>81</v>
      </c>
      <c r="Q5238" s="203">
        <f t="shared" si="291"/>
        <v>0</v>
      </c>
      <c r="R5238" s="203">
        <f t="shared" si="292"/>
        <v>0</v>
      </c>
      <c r="S5238" s="213">
        <f>IF(M5238="nvt",0,IF(O5238&gt;0,VLOOKUP(M5238,'3-Productie normen'!A:K,VLOOKUP(O5238,'3-Productie normen'!$B$34:$C$35,2,FALSE),FALSE)))</f>
        <v>0</v>
      </c>
      <c r="T5238" s="213">
        <f t="shared" si="293"/>
        <v>0</v>
      </c>
      <c r="U5238" s="572"/>
    </row>
    <row r="5239" spans="1:21" ht="14.15" customHeight="1">
      <c r="A5239" s="231">
        <v>5239</v>
      </c>
      <c r="B5239" s="262" t="s">
        <v>100</v>
      </c>
      <c r="C5239" s="199" t="s">
        <v>4521</v>
      </c>
      <c r="D5239" s="199" t="s">
        <v>4522</v>
      </c>
      <c r="E5239" s="199" t="s">
        <v>4705</v>
      </c>
      <c r="F5239" s="199" t="s">
        <v>176</v>
      </c>
      <c r="G5239" s="199" t="s">
        <v>377</v>
      </c>
      <c r="H5239" s="199" t="s">
        <v>4717</v>
      </c>
      <c r="I5239" s="200" t="s">
        <v>133</v>
      </c>
      <c r="J5239" s="199" t="s">
        <v>222</v>
      </c>
      <c r="K5239" s="199" t="s">
        <v>223</v>
      </c>
      <c r="L5239" s="199" t="s">
        <v>387</v>
      </c>
      <c r="M5239" s="225" t="s">
        <v>139</v>
      </c>
      <c r="N5239" s="201">
        <v>1.0555000000000001</v>
      </c>
      <c r="O5239" s="202" t="s">
        <v>81</v>
      </c>
      <c r="P5239" s="202" t="s">
        <v>81</v>
      </c>
      <c r="Q5239" s="203">
        <f t="shared" si="291"/>
        <v>0</v>
      </c>
      <c r="R5239" s="203">
        <f t="shared" si="292"/>
        <v>0</v>
      </c>
      <c r="S5239" s="213">
        <f>IF(M5239="nvt",0,IF(O5239&gt;0,VLOOKUP(M5239,'3-Productie normen'!A:K,VLOOKUP(O5239,'3-Productie normen'!$B$34:$C$35,2,FALSE),FALSE)))</f>
        <v>0</v>
      </c>
      <c r="T5239" s="213">
        <f t="shared" si="293"/>
        <v>0</v>
      </c>
      <c r="U5239" s="572"/>
    </row>
    <row r="5240" spans="1:21" ht="14.15" customHeight="1">
      <c r="A5240" s="231">
        <v>5240</v>
      </c>
      <c r="B5240" s="262" t="s">
        <v>100</v>
      </c>
      <c r="C5240" s="199" t="s">
        <v>4521</v>
      </c>
      <c r="D5240" s="199" t="s">
        <v>4522</v>
      </c>
      <c r="E5240" s="199" t="s">
        <v>4705</v>
      </c>
      <c r="F5240" s="199" t="s">
        <v>176</v>
      </c>
      <c r="G5240" s="199" t="s">
        <v>377</v>
      </c>
      <c r="H5240" s="199" t="s">
        <v>4718</v>
      </c>
      <c r="I5240" s="200" t="s">
        <v>143</v>
      </c>
      <c r="J5240" s="199" t="s">
        <v>209</v>
      </c>
      <c r="K5240" s="199" t="s">
        <v>220</v>
      </c>
      <c r="L5240" s="199" t="s">
        <v>143</v>
      </c>
      <c r="M5240" s="199" t="s">
        <v>143</v>
      </c>
      <c r="N5240" s="201">
        <v>12.536099999999999</v>
      </c>
      <c r="O5240" s="202"/>
      <c r="P5240" s="202"/>
      <c r="Q5240" s="203">
        <f t="shared" si="291"/>
        <v>0</v>
      </c>
      <c r="R5240" s="203">
        <f t="shared" si="292"/>
        <v>0</v>
      </c>
      <c r="S5240" s="213">
        <f>IF(M5240="nvt",0,IF(O5240&gt;0,VLOOKUP(M5240,'3-Productie normen'!A:K,VLOOKUP(O5240,'3-Productie normen'!$B$34:$C$35,2,FALSE),FALSE)))</f>
        <v>0</v>
      </c>
      <c r="T5240" s="213">
        <f t="shared" si="293"/>
        <v>0</v>
      </c>
      <c r="U5240" s="572"/>
    </row>
    <row r="5241" spans="1:21" ht="14.15" customHeight="1">
      <c r="A5241" s="231">
        <v>5241</v>
      </c>
      <c r="B5241" s="262" t="s">
        <v>100</v>
      </c>
      <c r="C5241" s="199" t="s">
        <v>4521</v>
      </c>
      <c r="D5241" s="199" t="s">
        <v>4522</v>
      </c>
      <c r="E5241" s="199" t="s">
        <v>4705</v>
      </c>
      <c r="F5241" s="199" t="s">
        <v>176</v>
      </c>
      <c r="G5241" s="199" t="s">
        <v>377</v>
      </c>
      <c r="H5241" s="199" t="s">
        <v>2329</v>
      </c>
      <c r="I5241" s="200" t="s">
        <v>143</v>
      </c>
      <c r="J5241" s="199" t="s">
        <v>209</v>
      </c>
      <c r="K5241" s="199" t="s">
        <v>213</v>
      </c>
      <c r="L5241" s="199" t="s">
        <v>263</v>
      </c>
      <c r="M5241" s="199" t="s">
        <v>143</v>
      </c>
      <c r="N5241" s="201">
        <v>2.625</v>
      </c>
      <c r="O5241" s="202"/>
      <c r="P5241" s="202"/>
      <c r="Q5241" s="203">
        <f t="shared" si="291"/>
        <v>0</v>
      </c>
      <c r="R5241" s="203">
        <f t="shared" si="292"/>
        <v>0</v>
      </c>
      <c r="S5241" s="213">
        <f>IF(M5241="nvt",0,IF(O5241&gt;0,VLOOKUP(M5241,'3-Productie normen'!A:K,VLOOKUP(O5241,'3-Productie normen'!$B$34:$C$35,2,FALSE),FALSE)))</f>
        <v>0</v>
      </c>
      <c r="T5241" s="213">
        <f t="shared" si="293"/>
        <v>0</v>
      </c>
      <c r="U5241" s="572"/>
    </row>
    <row r="5242" spans="1:21" ht="14.15" customHeight="1">
      <c r="A5242" s="231">
        <v>5242</v>
      </c>
      <c r="B5242" s="262" t="s">
        <v>100</v>
      </c>
      <c r="C5242" s="199" t="s">
        <v>4521</v>
      </c>
      <c r="D5242" s="199" t="s">
        <v>4522</v>
      </c>
      <c r="E5242" s="199" t="s">
        <v>4705</v>
      </c>
      <c r="F5242" s="199" t="s">
        <v>176</v>
      </c>
      <c r="G5242" s="199" t="s">
        <v>177</v>
      </c>
      <c r="H5242" s="199" t="s">
        <v>4719</v>
      </c>
      <c r="I5242" s="200" t="s">
        <v>130</v>
      </c>
      <c r="J5242" s="199" t="s">
        <v>222</v>
      </c>
      <c r="K5242" s="199" t="s">
        <v>237</v>
      </c>
      <c r="L5242" s="199" t="s">
        <v>180</v>
      </c>
      <c r="M5242" s="199" t="s">
        <v>238</v>
      </c>
      <c r="N5242" s="201">
        <v>77.192099999999996</v>
      </c>
      <c r="O5242" s="202" t="s">
        <v>81</v>
      </c>
      <c r="P5242" s="202"/>
      <c r="Q5242" s="203">
        <f t="shared" si="291"/>
        <v>0</v>
      </c>
      <c r="R5242" s="203">
        <f t="shared" si="292"/>
        <v>0</v>
      </c>
      <c r="S5242" s="213">
        <f>IF(M5242="nvt",0,IF(O5242&gt;0,VLOOKUP(M5242,'3-Productie normen'!A:K,VLOOKUP(O5242,'3-Productie normen'!$B$34:$C$35,2,FALSE),FALSE)))</f>
        <v>0</v>
      </c>
      <c r="T5242" s="213">
        <f t="shared" si="293"/>
        <v>0</v>
      </c>
      <c r="U5242" s="572"/>
    </row>
    <row r="5243" spans="1:21" ht="14.15" customHeight="1">
      <c r="A5243" s="231">
        <v>5243</v>
      </c>
      <c r="B5243" s="262" t="s">
        <v>100</v>
      </c>
      <c r="C5243" s="199" t="s">
        <v>4521</v>
      </c>
      <c r="D5243" s="199" t="s">
        <v>4522</v>
      </c>
      <c r="E5243" s="199" t="s">
        <v>4705</v>
      </c>
      <c r="F5243" s="199" t="s">
        <v>176</v>
      </c>
      <c r="G5243" s="199" t="s">
        <v>177</v>
      </c>
      <c r="H5243" s="199" t="s">
        <v>4720</v>
      </c>
      <c r="I5243" s="200" t="s">
        <v>123</v>
      </c>
      <c r="J5243" s="199" t="s">
        <v>179</v>
      </c>
      <c r="K5243" s="199" t="s">
        <v>179</v>
      </c>
      <c r="L5243" s="199" t="s">
        <v>261</v>
      </c>
      <c r="M5243" s="199" t="s">
        <v>122</v>
      </c>
      <c r="N5243" s="201">
        <v>16.763100000000001</v>
      </c>
      <c r="O5243" s="202" t="s">
        <v>81</v>
      </c>
      <c r="P5243" s="202"/>
      <c r="Q5243" s="203">
        <f t="shared" si="291"/>
        <v>0</v>
      </c>
      <c r="R5243" s="203">
        <f t="shared" si="292"/>
        <v>0</v>
      </c>
      <c r="S5243" s="213">
        <f>IF(M5243="nvt",0,IF(O5243&gt;0,VLOOKUP(M5243,'3-Productie normen'!A:K,VLOOKUP(O5243,'3-Productie normen'!$B$34:$C$35,2,FALSE),FALSE)))</f>
        <v>0</v>
      </c>
      <c r="T5243" s="213">
        <f t="shared" si="293"/>
        <v>0</v>
      </c>
      <c r="U5243" s="572"/>
    </row>
    <row r="5244" spans="1:21" ht="14.15" customHeight="1">
      <c r="A5244" s="231">
        <v>5244</v>
      </c>
      <c r="B5244" s="262" t="s">
        <v>100</v>
      </c>
      <c r="C5244" s="199" t="s">
        <v>4521</v>
      </c>
      <c r="D5244" s="199" t="s">
        <v>4522</v>
      </c>
      <c r="E5244" s="199" t="s">
        <v>4705</v>
      </c>
      <c r="F5244" s="199" t="s">
        <v>176</v>
      </c>
      <c r="G5244" s="199" t="s">
        <v>177</v>
      </c>
      <c r="H5244" s="199" t="s">
        <v>1877</v>
      </c>
      <c r="I5244" s="200" t="s">
        <v>123</v>
      </c>
      <c r="J5244" s="199" t="s">
        <v>179</v>
      </c>
      <c r="K5244" s="199" t="s">
        <v>179</v>
      </c>
      <c r="L5244" s="199" t="s">
        <v>261</v>
      </c>
      <c r="M5244" s="199" t="s">
        <v>122</v>
      </c>
      <c r="N5244" s="201">
        <v>18.092500000000001</v>
      </c>
      <c r="O5244" s="202" t="s">
        <v>81</v>
      </c>
      <c r="P5244" s="202"/>
      <c r="Q5244" s="203">
        <f t="shared" si="291"/>
        <v>0</v>
      </c>
      <c r="R5244" s="203">
        <f t="shared" si="292"/>
        <v>0</v>
      </c>
      <c r="S5244" s="213">
        <f>IF(M5244="nvt",0,IF(O5244&gt;0,VLOOKUP(M5244,'3-Productie normen'!A:K,VLOOKUP(O5244,'3-Productie normen'!$B$34:$C$35,2,FALSE),FALSE)))</f>
        <v>0</v>
      </c>
      <c r="T5244" s="213">
        <f t="shared" si="293"/>
        <v>0</v>
      </c>
      <c r="U5244" s="572"/>
    </row>
    <row r="5245" spans="1:21" ht="14.15" customHeight="1">
      <c r="A5245" s="231">
        <v>5245</v>
      </c>
      <c r="B5245" s="262" t="s">
        <v>100</v>
      </c>
      <c r="C5245" s="199" t="s">
        <v>4521</v>
      </c>
      <c r="D5245" s="199" t="s">
        <v>4522</v>
      </c>
      <c r="E5245" s="199" t="s">
        <v>4705</v>
      </c>
      <c r="F5245" s="199" t="s">
        <v>176</v>
      </c>
      <c r="G5245" s="199" t="s">
        <v>177</v>
      </c>
      <c r="H5245" s="199" t="s">
        <v>1879</v>
      </c>
      <c r="I5245" s="200" t="s">
        <v>123</v>
      </c>
      <c r="J5245" s="199" t="s">
        <v>179</v>
      </c>
      <c r="K5245" s="199" t="s">
        <v>179</v>
      </c>
      <c r="L5245" s="199" t="s">
        <v>261</v>
      </c>
      <c r="M5245" s="199" t="s">
        <v>122</v>
      </c>
      <c r="N5245" s="201">
        <v>18.092500000000001</v>
      </c>
      <c r="O5245" s="202" t="s">
        <v>81</v>
      </c>
      <c r="P5245" s="202"/>
      <c r="Q5245" s="203">
        <f t="shared" si="291"/>
        <v>0</v>
      </c>
      <c r="R5245" s="203">
        <f t="shared" si="292"/>
        <v>0</v>
      </c>
      <c r="S5245" s="213">
        <f>IF(M5245="nvt",0,IF(O5245&gt;0,VLOOKUP(M5245,'3-Productie normen'!A:K,VLOOKUP(O5245,'3-Productie normen'!$B$34:$C$35,2,FALSE),FALSE)))</f>
        <v>0</v>
      </c>
      <c r="T5245" s="213">
        <f t="shared" si="293"/>
        <v>0</v>
      </c>
      <c r="U5245" s="572"/>
    </row>
    <row r="5246" spans="1:21" ht="14.15" customHeight="1">
      <c r="A5246" s="231">
        <v>5246</v>
      </c>
      <c r="B5246" s="262" t="s">
        <v>100</v>
      </c>
      <c r="C5246" s="199" t="s">
        <v>4521</v>
      </c>
      <c r="D5246" s="199" t="s">
        <v>4522</v>
      </c>
      <c r="E5246" s="199" t="s">
        <v>4705</v>
      </c>
      <c r="F5246" s="199" t="s">
        <v>176</v>
      </c>
      <c r="G5246" s="199" t="s">
        <v>177</v>
      </c>
      <c r="H5246" s="199" t="s">
        <v>1881</v>
      </c>
      <c r="I5246" s="200" t="s">
        <v>143</v>
      </c>
      <c r="J5246" s="199" t="s">
        <v>179</v>
      </c>
      <c r="K5246" s="199" t="s">
        <v>179</v>
      </c>
      <c r="L5246" s="199" t="s">
        <v>261</v>
      </c>
      <c r="M5246" s="199" t="s">
        <v>143</v>
      </c>
      <c r="N5246" s="201">
        <v>18.092500000000001</v>
      </c>
      <c r="O5246" s="202"/>
      <c r="P5246" s="202"/>
      <c r="Q5246" s="203">
        <f t="shared" si="291"/>
        <v>0</v>
      </c>
      <c r="R5246" s="203">
        <f t="shared" si="292"/>
        <v>0</v>
      </c>
      <c r="S5246" s="213">
        <f>IF(M5246="nvt",0,IF(O5246&gt;0,VLOOKUP(M5246,'3-Productie normen'!A:K,VLOOKUP(O5246,'3-Productie normen'!$B$34:$C$35,2,FALSE),FALSE)))</f>
        <v>0</v>
      </c>
      <c r="T5246" s="213">
        <f t="shared" si="293"/>
        <v>0</v>
      </c>
      <c r="U5246" s="572"/>
    </row>
    <row r="5247" spans="1:21" ht="14.15" customHeight="1">
      <c r="A5247" s="231">
        <v>5247</v>
      </c>
      <c r="B5247" s="262" t="s">
        <v>100</v>
      </c>
      <c r="C5247" s="199" t="s">
        <v>4521</v>
      </c>
      <c r="D5247" s="199" t="s">
        <v>4522</v>
      </c>
      <c r="E5247" s="199" t="s">
        <v>4705</v>
      </c>
      <c r="F5247" s="199" t="s">
        <v>176</v>
      </c>
      <c r="G5247" s="199" t="s">
        <v>177</v>
      </c>
      <c r="H5247" s="199" t="s">
        <v>1883</v>
      </c>
      <c r="I5247" s="200" t="s">
        <v>123</v>
      </c>
      <c r="J5247" s="199" t="s">
        <v>179</v>
      </c>
      <c r="K5247" s="199" t="s">
        <v>179</v>
      </c>
      <c r="L5247" s="199" t="s">
        <v>261</v>
      </c>
      <c r="M5247" s="199" t="s">
        <v>122</v>
      </c>
      <c r="N5247" s="201">
        <v>18.092500000000001</v>
      </c>
      <c r="O5247" s="202" t="s">
        <v>81</v>
      </c>
      <c r="P5247" s="202"/>
      <c r="Q5247" s="203">
        <f t="shared" si="291"/>
        <v>0</v>
      </c>
      <c r="R5247" s="203">
        <f t="shared" si="292"/>
        <v>0</v>
      </c>
      <c r="S5247" s="213">
        <f>IF(M5247="nvt",0,IF(O5247&gt;0,VLOOKUP(M5247,'3-Productie normen'!A:K,VLOOKUP(O5247,'3-Productie normen'!$B$34:$C$35,2,FALSE),FALSE)))</f>
        <v>0</v>
      </c>
      <c r="T5247" s="213">
        <f t="shared" si="293"/>
        <v>0</v>
      </c>
      <c r="U5247" s="572"/>
    </row>
    <row r="5248" spans="1:21" ht="14.15" customHeight="1">
      <c r="A5248" s="231">
        <v>5248</v>
      </c>
      <c r="B5248" s="262" t="s">
        <v>100</v>
      </c>
      <c r="C5248" s="199" t="s">
        <v>4521</v>
      </c>
      <c r="D5248" s="199" t="s">
        <v>4522</v>
      </c>
      <c r="E5248" s="199" t="s">
        <v>4705</v>
      </c>
      <c r="F5248" s="199" t="s">
        <v>176</v>
      </c>
      <c r="G5248" s="199" t="s">
        <v>177</v>
      </c>
      <c r="H5248" s="199" t="s">
        <v>1885</v>
      </c>
      <c r="I5248" s="200" t="s">
        <v>123</v>
      </c>
      <c r="J5248" s="199" t="s">
        <v>179</v>
      </c>
      <c r="K5248" s="199" t="s">
        <v>179</v>
      </c>
      <c r="L5248" s="199" t="s">
        <v>261</v>
      </c>
      <c r="M5248" s="199" t="s">
        <v>122</v>
      </c>
      <c r="N5248" s="201">
        <v>18.775500000000001</v>
      </c>
      <c r="O5248" s="202" t="s">
        <v>81</v>
      </c>
      <c r="P5248" s="202"/>
      <c r="Q5248" s="203">
        <f t="shared" si="291"/>
        <v>0</v>
      </c>
      <c r="R5248" s="203">
        <f t="shared" si="292"/>
        <v>0</v>
      </c>
      <c r="S5248" s="213">
        <f>IF(M5248="nvt",0,IF(O5248&gt;0,VLOOKUP(M5248,'3-Productie normen'!A:K,VLOOKUP(O5248,'3-Productie normen'!$B$34:$C$35,2,FALSE),FALSE)))</f>
        <v>0</v>
      </c>
      <c r="T5248" s="213">
        <f t="shared" si="293"/>
        <v>0</v>
      </c>
      <c r="U5248" s="572"/>
    </row>
    <row r="5249" spans="1:21" ht="14.15" customHeight="1">
      <c r="A5249" s="231">
        <v>5249</v>
      </c>
      <c r="B5249" s="262" t="s">
        <v>100</v>
      </c>
      <c r="C5249" s="199" t="s">
        <v>4521</v>
      </c>
      <c r="D5249" s="199" t="s">
        <v>4522</v>
      </c>
      <c r="E5249" s="199" t="s">
        <v>4705</v>
      </c>
      <c r="F5249" s="199" t="s">
        <v>176</v>
      </c>
      <c r="G5249" s="199" t="s">
        <v>133</v>
      </c>
      <c r="H5249" s="199" t="s">
        <v>4721</v>
      </c>
      <c r="I5249" s="200" t="s">
        <v>130</v>
      </c>
      <c r="J5249" s="199" t="s">
        <v>222</v>
      </c>
      <c r="K5249" s="199" t="s">
        <v>237</v>
      </c>
      <c r="L5249" s="199" t="s">
        <v>180</v>
      </c>
      <c r="M5249" s="199" t="s">
        <v>124</v>
      </c>
      <c r="N5249" s="201">
        <v>118.3558</v>
      </c>
      <c r="O5249" s="202" t="s">
        <v>81</v>
      </c>
      <c r="P5249" s="202"/>
      <c r="Q5249" s="203">
        <f t="shared" si="291"/>
        <v>0</v>
      </c>
      <c r="R5249" s="203">
        <f t="shared" si="292"/>
        <v>0</v>
      </c>
      <c r="S5249" s="213">
        <f>IF(M5249="nvt",0,IF(O5249&gt;0,VLOOKUP(M5249,'3-Productie normen'!A:K,VLOOKUP(O5249,'3-Productie normen'!$B$34:$C$35,2,FALSE),FALSE)))</f>
        <v>0</v>
      </c>
      <c r="T5249" s="213">
        <f t="shared" si="293"/>
        <v>0</v>
      </c>
      <c r="U5249" s="572"/>
    </row>
    <row r="5250" spans="1:21" ht="14.15" customHeight="1">
      <c r="A5250" s="231">
        <v>5250</v>
      </c>
      <c r="B5250" s="262" t="s">
        <v>100</v>
      </c>
      <c r="C5250" s="199" t="s">
        <v>4521</v>
      </c>
      <c r="D5250" s="199" t="s">
        <v>4522</v>
      </c>
      <c r="E5250" s="199" t="s">
        <v>4705</v>
      </c>
      <c r="F5250" s="199" t="s">
        <v>176</v>
      </c>
      <c r="G5250" s="199" t="s">
        <v>133</v>
      </c>
      <c r="H5250" s="199" t="s">
        <v>4722</v>
      </c>
      <c r="I5250" s="200" t="s">
        <v>143</v>
      </c>
      <c r="J5250" s="199" t="s">
        <v>179</v>
      </c>
      <c r="K5250" s="199" t="s">
        <v>235</v>
      </c>
      <c r="L5250" s="199" t="s">
        <v>180</v>
      </c>
      <c r="M5250" s="199" t="s">
        <v>143</v>
      </c>
      <c r="N5250" s="201">
        <v>15.489000000000001</v>
      </c>
      <c r="O5250" s="202"/>
      <c r="P5250" s="202"/>
      <c r="Q5250" s="203">
        <f t="shared" si="291"/>
        <v>0</v>
      </c>
      <c r="R5250" s="203">
        <f t="shared" si="292"/>
        <v>0</v>
      </c>
      <c r="S5250" s="213">
        <f>IF(M5250="nvt",0,IF(O5250&gt;0,VLOOKUP(M5250,'3-Productie normen'!A:K,VLOOKUP(O5250,'3-Productie normen'!$B$34:$C$35,2,FALSE),FALSE)))</f>
        <v>0</v>
      </c>
      <c r="T5250" s="213">
        <f t="shared" si="293"/>
        <v>0</v>
      </c>
      <c r="U5250" s="572"/>
    </row>
    <row r="5251" spans="1:21" ht="14.15" customHeight="1">
      <c r="A5251" s="231">
        <v>5251</v>
      </c>
      <c r="B5251" s="262" t="s">
        <v>100</v>
      </c>
      <c r="C5251" s="199" t="s">
        <v>4521</v>
      </c>
      <c r="D5251" s="199" t="s">
        <v>4522</v>
      </c>
      <c r="E5251" s="199" t="s">
        <v>4705</v>
      </c>
      <c r="F5251" s="199" t="s">
        <v>176</v>
      </c>
      <c r="G5251" s="199" t="s">
        <v>133</v>
      </c>
      <c r="H5251" s="199" t="s">
        <v>4723</v>
      </c>
      <c r="I5251" s="200" t="s">
        <v>123</v>
      </c>
      <c r="J5251" s="199" t="s">
        <v>179</v>
      </c>
      <c r="K5251" s="199" t="s">
        <v>187</v>
      </c>
      <c r="L5251" s="199" t="s">
        <v>261</v>
      </c>
      <c r="M5251" s="199" t="s">
        <v>122</v>
      </c>
      <c r="N5251" s="201">
        <v>30.3809</v>
      </c>
      <c r="O5251" s="202" t="s">
        <v>81</v>
      </c>
      <c r="P5251" s="202"/>
      <c r="Q5251" s="203">
        <f t="shared" si="291"/>
        <v>0</v>
      </c>
      <c r="R5251" s="203">
        <f t="shared" si="292"/>
        <v>0</v>
      </c>
      <c r="S5251" s="213">
        <f>IF(M5251="nvt",0,IF(O5251&gt;0,VLOOKUP(M5251,'3-Productie normen'!A:K,VLOOKUP(O5251,'3-Productie normen'!$B$34:$C$35,2,FALSE),FALSE)))</f>
        <v>0</v>
      </c>
      <c r="T5251" s="213">
        <f t="shared" si="293"/>
        <v>0</v>
      </c>
      <c r="U5251" s="572"/>
    </row>
    <row r="5252" spans="1:21" ht="14.15" customHeight="1">
      <c r="A5252" s="231">
        <v>5252</v>
      </c>
      <c r="B5252" s="262" t="s">
        <v>100</v>
      </c>
      <c r="C5252" s="199" t="s">
        <v>4521</v>
      </c>
      <c r="D5252" s="199" t="s">
        <v>4522</v>
      </c>
      <c r="E5252" s="199" t="s">
        <v>4705</v>
      </c>
      <c r="F5252" s="199" t="s">
        <v>176</v>
      </c>
      <c r="G5252" s="199" t="s">
        <v>133</v>
      </c>
      <c r="H5252" s="199" t="s">
        <v>4724</v>
      </c>
      <c r="I5252" s="200" t="s">
        <v>123</v>
      </c>
      <c r="J5252" s="199" t="s">
        <v>179</v>
      </c>
      <c r="K5252" s="199" t="s">
        <v>187</v>
      </c>
      <c r="L5252" s="199" t="s">
        <v>261</v>
      </c>
      <c r="M5252" s="199" t="s">
        <v>122</v>
      </c>
      <c r="N5252" s="201">
        <v>178.1987</v>
      </c>
      <c r="O5252" s="202" t="s">
        <v>81</v>
      </c>
      <c r="P5252" s="202"/>
      <c r="Q5252" s="203">
        <f t="shared" si="291"/>
        <v>0</v>
      </c>
      <c r="R5252" s="203">
        <f t="shared" si="292"/>
        <v>0</v>
      </c>
      <c r="S5252" s="213">
        <f>IF(M5252="nvt",0,IF(O5252&gt;0,VLOOKUP(M5252,'3-Productie normen'!A:K,VLOOKUP(O5252,'3-Productie normen'!$B$34:$C$35,2,FALSE),FALSE)))</f>
        <v>0</v>
      </c>
      <c r="T5252" s="213">
        <f t="shared" si="293"/>
        <v>0</v>
      </c>
      <c r="U5252" s="572"/>
    </row>
    <row r="5253" spans="1:21" ht="14.15" customHeight="1">
      <c r="A5253" s="231">
        <v>5253</v>
      </c>
      <c r="B5253" s="262" t="s">
        <v>100</v>
      </c>
      <c r="C5253" s="199" t="s">
        <v>4521</v>
      </c>
      <c r="D5253" s="199" t="s">
        <v>4522</v>
      </c>
      <c r="E5253" s="199" t="s">
        <v>4705</v>
      </c>
      <c r="F5253" s="199" t="s">
        <v>176</v>
      </c>
      <c r="G5253" s="199" t="s">
        <v>133</v>
      </c>
      <c r="H5253" s="199" t="s">
        <v>4725</v>
      </c>
      <c r="I5253" s="200" t="s">
        <v>123</v>
      </c>
      <c r="J5253" s="199" t="s">
        <v>179</v>
      </c>
      <c r="K5253" s="199" t="s">
        <v>179</v>
      </c>
      <c r="L5253" s="199" t="s">
        <v>261</v>
      </c>
      <c r="M5253" s="199" t="s">
        <v>122</v>
      </c>
      <c r="N5253" s="201">
        <v>8.5915999999999997</v>
      </c>
      <c r="O5253" s="202" t="s">
        <v>81</v>
      </c>
      <c r="P5253" s="202"/>
      <c r="Q5253" s="203">
        <f t="shared" si="291"/>
        <v>0</v>
      </c>
      <c r="R5253" s="203">
        <f t="shared" si="292"/>
        <v>0</v>
      </c>
      <c r="S5253" s="213">
        <f>IF(M5253="nvt",0,IF(O5253&gt;0,VLOOKUP(M5253,'3-Productie normen'!A:K,VLOOKUP(O5253,'3-Productie normen'!$B$34:$C$35,2,FALSE),FALSE)))</f>
        <v>0</v>
      </c>
      <c r="T5253" s="213">
        <f t="shared" si="293"/>
        <v>0</v>
      </c>
      <c r="U5253" s="572"/>
    </row>
    <row r="5254" spans="1:21" ht="14.15" customHeight="1">
      <c r="A5254" s="231">
        <v>5254</v>
      </c>
      <c r="B5254" s="262" t="s">
        <v>100</v>
      </c>
      <c r="C5254" s="199" t="s">
        <v>4521</v>
      </c>
      <c r="D5254" s="199" t="s">
        <v>4522</v>
      </c>
      <c r="E5254" s="199" t="s">
        <v>4705</v>
      </c>
      <c r="F5254" s="199" t="s">
        <v>176</v>
      </c>
      <c r="G5254" s="199" t="s">
        <v>133</v>
      </c>
      <c r="H5254" s="199" t="s">
        <v>4726</v>
      </c>
      <c r="I5254" s="200" t="s">
        <v>123</v>
      </c>
      <c r="J5254" s="199" t="s">
        <v>179</v>
      </c>
      <c r="K5254" s="199" t="s">
        <v>179</v>
      </c>
      <c r="L5254" s="199" t="s">
        <v>261</v>
      </c>
      <c r="M5254" s="199" t="s">
        <v>122</v>
      </c>
      <c r="N5254" s="201">
        <v>8.5684000000000005</v>
      </c>
      <c r="O5254" s="202" t="s">
        <v>81</v>
      </c>
      <c r="P5254" s="202"/>
      <c r="Q5254" s="203">
        <f t="shared" si="291"/>
        <v>0</v>
      </c>
      <c r="R5254" s="203">
        <f t="shared" si="292"/>
        <v>0</v>
      </c>
      <c r="S5254" s="213">
        <f>IF(M5254="nvt",0,IF(O5254&gt;0,VLOOKUP(M5254,'3-Productie normen'!A:K,VLOOKUP(O5254,'3-Productie normen'!$B$34:$C$35,2,FALSE),FALSE)))</f>
        <v>0</v>
      </c>
      <c r="T5254" s="213">
        <f t="shared" si="293"/>
        <v>0</v>
      </c>
      <c r="U5254" s="572"/>
    </row>
    <row r="5255" spans="1:21" ht="14.15" customHeight="1">
      <c r="A5255" s="231">
        <v>5255</v>
      </c>
      <c r="B5255" s="262" t="s">
        <v>100</v>
      </c>
      <c r="C5255" s="199" t="s">
        <v>4521</v>
      </c>
      <c r="D5255" s="199" t="s">
        <v>4522</v>
      </c>
      <c r="E5255" s="199" t="s">
        <v>4705</v>
      </c>
      <c r="F5255" s="199" t="s">
        <v>176</v>
      </c>
      <c r="G5255" s="199" t="s">
        <v>133</v>
      </c>
      <c r="H5255" s="199" t="s">
        <v>4727</v>
      </c>
      <c r="I5255" s="200" t="s">
        <v>123</v>
      </c>
      <c r="J5255" s="199" t="s">
        <v>255</v>
      </c>
      <c r="K5255" s="199" t="s">
        <v>566</v>
      </c>
      <c r="L5255" s="199" t="s">
        <v>261</v>
      </c>
      <c r="M5255" s="199" t="s">
        <v>122</v>
      </c>
      <c r="N5255" s="201">
        <v>5.1414</v>
      </c>
      <c r="O5255" s="202" t="s">
        <v>81</v>
      </c>
      <c r="P5255" s="202"/>
      <c r="Q5255" s="203">
        <f t="shared" si="291"/>
        <v>0</v>
      </c>
      <c r="R5255" s="203">
        <f t="shared" si="292"/>
        <v>0</v>
      </c>
      <c r="S5255" s="213">
        <f>IF(M5255="nvt",0,IF(O5255&gt;0,VLOOKUP(M5255,'3-Productie normen'!A:K,VLOOKUP(O5255,'3-Productie normen'!$B$34:$C$35,2,FALSE),FALSE)))</f>
        <v>0</v>
      </c>
      <c r="T5255" s="213">
        <f t="shared" si="293"/>
        <v>0</v>
      </c>
      <c r="U5255" s="572"/>
    </row>
    <row r="5256" spans="1:21" ht="14.15" customHeight="1">
      <c r="A5256" s="231">
        <v>5256</v>
      </c>
      <c r="B5256" s="262" t="s">
        <v>100</v>
      </c>
      <c r="C5256" s="199" t="s">
        <v>4521</v>
      </c>
      <c r="D5256" s="199" t="s">
        <v>4522</v>
      </c>
      <c r="E5256" s="199" t="s">
        <v>4705</v>
      </c>
      <c r="F5256" s="199" t="s">
        <v>176</v>
      </c>
      <c r="G5256" s="199" t="s">
        <v>133</v>
      </c>
      <c r="H5256" s="199" t="s">
        <v>4728</v>
      </c>
      <c r="I5256" s="207" t="s">
        <v>123</v>
      </c>
      <c r="J5256" s="199" t="s">
        <v>179</v>
      </c>
      <c r="K5256" s="199" t="s">
        <v>187</v>
      </c>
      <c r="L5256" s="199" t="s">
        <v>261</v>
      </c>
      <c r="M5256" s="199" t="s">
        <v>141</v>
      </c>
      <c r="N5256" s="201">
        <v>53.654800000000002</v>
      </c>
      <c r="O5256" s="202" t="s">
        <v>81</v>
      </c>
      <c r="P5256" s="202"/>
      <c r="Q5256" s="203">
        <f t="shared" si="291"/>
        <v>0</v>
      </c>
      <c r="R5256" s="203">
        <f t="shared" si="292"/>
        <v>0</v>
      </c>
      <c r="S5256" s="213">
        <f>IF(M5256="nvt",0,IF(O5256&gt;0,VLOOKUP(M5256,'3-Productie normen'!A:K,VLOOKUP(O5256,'3-Productie normen'!$B$34:$C$35,2,FALSE),FALSE)))</f>
        <v>0</v>
      </c>
      <c r="T5256" s="213">
        <f t="shared" si="293"/>
        <v>0</v>
      </c>
      <c r="U5256" s="572"/>
    </row>
    <row r="5257" spans="1:21" ht="14.15" customHeight="1">
      <c r="A5257" s="231">
        <v>5257</v>
      </c>
      <c r="B5257" s="262" t="s">
        <v>100</v>
      </c>
      <c r="C5257" s="199" t="s">
        <v>4521</v>
      </c>
      <c r="D5257" s="199" t="s">
        <v>4522</v>
      </c>
      <c r="E5257" s="199" t="s">
        <v>4705</v>
      </c>
      <c r="F5257" s="199" t="s">
        <v>176</v>
      </c>
      <c r="G5257" s="199" t="s">
        <v>133</v>
      </c>
      <c r="H5257" s="199" t="s">
        <v>4729</v>
      </c>
      <c r="I5257" s="200" t="s">
        <v>125</v>
      </c>
      <c r="J5257" s="199" t="s">
        <v>222</v>
      </c>
      <c r="K5257" s="199" t="s">
        <v>240</v>
      </c>
      <c r="L5257" s="199" t="s">
        <v>180</v>
      </c>
      <c r="M5257" s="199" t="s">
        <v>124</v>
      </c>
      <c r="N5257" s="201">
        <v>9.1713000000000005</v>
      </c>
      <c r="O5257" s="202" t="s">
        <v>81</v>
      </c>
      <c r="P5257" s="202"/>
      <c r="Q5257" s="203">
        <f t="shared" si="291"/>
        <v>0</v>
      </c>
      <c r="R5257" s="203">
        <f t="shared" si="292"/>
        <v>0</v>
      </c>
      <c r="S5257" s="213">
        <f>IF(M5257="nvt",0,IF(O5257&gt;0,VLOOKUP(M5257,'3-Productie normen'!A:K,VLOOKUP(O5257,'3-Productie normen'!$B$34:$C$35,2,FALSE),FALSE)))</f>
        <v>0</v>
      </c>
      <c r="T5257" s="213">
        <f t="shared" si="293"/>
        <v>0</v>
      </c>
      <c r="U5257" s="572"/>
    </row>
    <row r="5258" spans="1:21" ht="14.15" customHeight="1">
      <c r="A5258" s="231">
        <v>5258</v>
      </c>
      <c r="B5258" s="262" t="s">
        <v>100</v>
      </c>
      <c r="C5258" s="199" t="s">
        <v>4521</v>
      </c>
      <c r="D5258" s="199" t="s">
        <v>4522</v>
      </c>
      <c r="E5258" s="199" t="s">
        <v>4705</v>
      </c>
      <c r="F5258" s="199" t="s">
        <v>176</v>
      </c>
      <c r="G5258" s="199" t="s">
        <v>133</v>
      </c>
      <c r="H5258" s="199" t="s">
        <v>4730</v>
      </c>
      <c r="I5258" s="200" t="s">
        <v>133</v>
      </c>
      <c r="J5258" s="199" t="s">
        <v>222</v>
      </c>
      <c r="K5258" s="199" t="s">
        <v>223</v>
      </c>
      <c r="L5258" s="199" t="s">
        <v>387</v>
      </c>
      <c r="M5258" s="225" t="s">
        <v>139</v>
      </c>
      <c r="N5258" s="201">
        <v>7.4877000000000002</v>
      </c>
      <c r="O5258" s="202" t="s">
        <v>81</v>
      </c>
      <c r="P5258" s="202" t="s">
        <v>81</v>
      </c>
      <c r="Q5258" s="203">
        <f t="shared" si="291"/>
        <v>0</v>
      </c>
      <c r="R5258" s="203">
        <f t="shared" si="292"/>
        <v>0</v>
      </c>
      <c r="S5258" s="213">
        <f>IF(M5258="nvt",0,IF(O5258&gt;0,VLOOKUP(M5258,'3-Productie normen'!A:K,VLOOKUP(O5258,'3-Productie normen'!$B$34:$C$35,2,FALSE),FALSE)))</f>
        <v>0</v>
      </c>
      <c r="T5258" s="213">
        <f t="shared" si="293"/>
        <v>0</v>
      </c>
      <c r="U5258" s="572"/>
    </row>
    <row r="5259" spans="1:21" ht="14.15" customHeight="1">
      <c r="A5259" s="231">
        <v>5259</v>
      </c>
      <c r="B5259" s="262" t="s">
        <v>100</v>
      </c>
      <c r="C5259" s="199" t="s">
        <v>4521</v>
      </c>
      <c r="D5259" s="199" t="s">
        <v>4522</v>
      </c>
      <c r="E5259" s="199" t="s">
        <v>4705</v>
      </c>
      <c r="F5259" s="199" t="s">
        <v>176</v>
      </c>
      <c r="G5259" s="199" t="s">
        <v>133</v>
      </c>
      <c r="H5259" s="199" t="s">
        <v>4731</v>
      </c>
      <c r="I5259" s="200" t="s">
        <v>133</v>
      </c>
      <c r="J5259" s="199" t="s">
        <v>222</v>
      </c>
      <c r="K5259" s="199" t="s">
        <v>223</v>
      </c>
      <c r="L5259" s="199" t="s">
        <v>387</v>
      </c>
      <c r="M5259" s="225" t="s">
        <v>139</v>
      </c>
      <c r="N5259" s="201">
        <v>1.1399999999999999</v>
      </c>
      <c r="O5259" s="202" t="s">
        <v>81</v>
      </c>
      <c r="P5259" s="202" t="s">
        <v>81</v>
      </c>
      <c r="Q5259" s="203">
        <f t="shared" si="291"/>
        <v>0</v>
      </c>
      <c r="R5259" s="203">
        <f t="shared" si="292"/>
        <v>0</v>
      </c>
      <c r="S5259" s="213">
        <f>IF(M5259="nvt",0,IF(O5259&gt;0,VLOOKUP(M5259,'3-Productie normen'!A:K,VLOOKUP(O5259,'3-Productie normen'!$B$34:$C$35,2,FALSE),FALSE)))</f>
        <v>0</v>
      </c>
      <c r="T5259" s="213">
        <f t="shared" si="293"/>
        <v>0</v>
      </c>
      <c r="U5259" s="572"/>
    </row>
    <row r="5260" spans="1:21" ht="14.15" customHeight="1">
      <c r="A5260" s="231">
        <v>5260</v>
      </c>
      <c r="B5260" s="262" t="s">
        <v>100</v>
      </c>
      <c r="C5260" s="199" t="s">
        <v>4521</v>
      </c>
      <c r="D5260" s="199" t="s">
        <v>4522</v>
      </c>
      <c r="E5260" s="199" t="s">
        <v>4705</v>
      </c>
      <c r="F5260" s="199" t="s">
        <v>176</v>
      </c>
      <c r="G5260" s="199" t="s">
        <v>133</v>
      </c>
      <c r="H5260" s="199" t="s">
        <v>4732</v>
      </c>
      <c r="I5260" s="200" t="s">
        <v>133</v>
      </c>
      <c r="J5260" s="199" t="s">
        <v>222</v>
      </c>
      <c r="K5260" s="199" t="s">
        <v>223</v>
      </c>
      <c r="L5260" s="199" t="s">
        <v>387</v>
      </c>
      <c r="M5260" s="225" t="s">
        <v>139</v>
      </c>
      <c r="N5260" s="201">
        <v>1.1399999999999999</v>
      </c>
      <c r="O5260" s="202" t="s">
        <v>81</v>
      </c>
      <c r="P5260" s="202" t="s">
        <v>81</v>
      </c>
      <c r="Q5260" s="203">
        <f t="shared" si="291"/>
        <v>0</v>
      </c>
      <c r="R5260" s="203">
        <f t="shared" si="292"/>
        <v>0</v>
      </c>
      <c r="S5260" s="213">
        <f>IF(M5260="nvt",0,IF(O5260&gt;0,VLOOKUP(M5260,'3-Productie normen'!A:K,VLOOKUP(O5260,'3-Productie normen'!$B$34:$C$35,2,FALSE),FALSE)))</f>
        <v>0</v>
      </c>
      <c r="T5260" s="213">
        <f t="shared" si="293"/>
        <v>0</v>
      </c>
      <c r="U5260" s="572"/>
    </row>
    <row r="5261" spans="1:21" ht="14.15" customHeight="1">
      <c r="A5261" s="231">
        <v>5261</v>
      </c>
      <c r="B5261" s="262" t="s">
        <v>100</v>
      </c>
      <c r="C5261" s="199" t="s">
        <v>4521</v>
      </c>
      <c r="D5261" s="199" t="s">
        <v>4522</v>
      </c>
      <c r="E5261" s="199" t="s">
        <v>4705</v>
      </c>
      <c r="F5261" s="199" t="s">
        <v>176</v>
      </c>
      <c r="G5261" s="199" t="s">
        <v>133</v>
      </c>
      <c r="H5261" s="199" t="s">
        <v>4733</v>
      </c>
      <c r="I5261" s="200" t="s">
        <v>133</v>
      </c>
      <c r="J5261" s="199" t="s">
        <v>222</v>
      </c>
      <c r="K5261" s="199" t="s">
        <v>223</v>
      </c>
      <c r="L5261" s="199" t="s">
        <v>387</v>
      </c>
      <c r="M5261" s="225" t="s">
        <v>139</v>
      </c>
      <c r="N5261" s="201">
        <v>1.1399999999999999</v>
      </c>
      <c r="O5261" s="202" t="s">
        <v>81</v>
      </c>
      <c r="P5261" s="202" t="s">
        <v>81</v>
      </c>
      <c r="Q5261" s="203">
        <f t="shared" si="291"/>
        <v>0</v>
      </c>
      <c r="R5261" s="203">
        <f t="shared" si="292"/>
        <v>0</v>
      </c>
      <c r="S5261" s="213">
        <f>IF(M5261="nvt",0,IF(O5261&gt;0,VLOOKUP(M5261,'3-Productie normen'!A:K,VLOOKUP(O5261,'3-Productie normen'!$B$34:$C$35,2,FALSE),FALSE)))</f>
        <v>0</v>
      </c>
      <c r="T5261" s="213">
        <f t="shared" si="293"/>
        <v>0</v>
      </c>
      <c r="U5261" s="572"/>
    </row>
    <row r="5262" spans="1:21" ht="14.15" customHeight="1">
      <c r="A5262" s="231">
        <v>5262</v>
      </c>
      <c r="B5262" s="262" t="s">
        <v>100</v>
      </c>
      <c r="C5262" s="199" t="s">
        <v>4521</v>
      </c>
      <c r="D5262" s="199" t="s">
        <v>4522</v>
      </c>
      <c r="E5262" s="199" t="s">
        <v>4705</v>
      </c>
      <c r="F5262" s="199" t="s">
        <v>176</v>
      </c>
      <c r="G5262" s="199" t="s">
        <v>133</v>
      </c>
      <c r="H5262" s="199" t="s">
        <v>4734</v>
      </c>
      <c r="I5262" s="200" t="s">
        <v>143</v>
      </c>
      <c r="J5262" s="199" t="s">
        <v>209</v>
      </c>
      <c r="K5262" s="199" t="s">
        <v>220</v>
      </c>
      <c r="L5262" s="199" t="s">
        <v>143</v>
      </c>
      <c r="M5262" s="199" t="s">
        <v>143</v>
      </c>
      <c r="N5262" s="201">
        <v>0</v>
      </c>
      <c r="O5262" s="202"/>
      <c r="P5262" s="202"/>
      <c r="Q5262" s="203">
        <f t="shared" si="291"/>
        <v>0</v>
      </c>
      <c r="R5262" s="203">
        <f t="shared" si="292"/>
        <v>0</v>
      </c>
      <c r="S5262" s="213">
        <f>IF(M5262="nvt",0,IF(O5262&gt;0,VLOOKUP(M5262,'3-Productie normen'!A:K,VLOOKUP(O5262,'3-Productie normen'!$B$34:$C$35,2,FALSE),FALSE)))</f>
        <v>0</v>
      </c>
      <c r="T5262" s="213">
        <f t="shared" si="293"/>
        <v>0</v>
      </c>
      <c r="U5262" s="572"/>
    </row>
    <row r="5263" spans="1:21" ht="14.15" customHeight="1">
      <c r="A5263" s="231">
        <v>5263</v>
      </c>
      <c r="B5263" s="262" t="s">
        <v>100</v>
      </c>
      <c r="C5263" s="199" t="s">
        <v>4521</v>
      </c>
      <c r="D5263" s="199" t="s">
        <v>4522</v>
      </c>
      <c r="E5263" s="199" t="s">
        <v>4705</v>
      </c>
      <c r="F5263" s="199" t="s">
        <v>176</v>
      </c>
      <c r="G5263" s="199" t="s">
        <v>133</v>
      </c>
      <c r="H5263" s="199" t="s">
        <v>4735</v>
      </c>
      <c r="I5263" s="200" t="s">
        <v>143</v>
      </c>
      <c r="J5263" s="199" t="s">
        <v>209</v>
      </c>
      <c r="K5263" s="199" t="s">
        <v>213</v>
      </c>
      <c r="L5263" s="199" t="s">
        <v>451</v>
      </c>
      <c r="M5263" s="199" t="s">
        <v>143</v>
      </c>
      <c r="N5263" s="201">
        <v>82.265600000000006</v>
      </c>
      <c r="O5263" s="202"/>
      <c r="P5263" s="202"/>
      <c r="Q5263" s="203">
        <f t="shared" si="291"/>
        <v>0</v>
      </c>
      <c r="R5263" s="203">
        <f t="shared" si="292"/>
        <v>0</v>
      </c>
      <c r="S5263" s="213">
        <f>IF(M5263="nvt",0,IF(O5263&gt;0,VLOOKUP(M5263,'3-Productie normen'!A:K,VLOOKUP(O5263,'3-Productie normen'!$B$34:$C$35,2,FALSE),FALSE)))</f>
        <v>0</v>
      </c>
      <c r="T5263" s="213">
        <f t="shared" si="293"/>
        <v>0</v>
      </c>
      <c r="U5263" s="572"/>
    </row>
    <row r="5264" spans="1:21" ht="14.15" customHeight="1">
      <c r="A5264" s="231">
        <v>5264</v>
      </c>
      <c r="B5264" s="262" t="s">
        <v>100</v>
      </c>
      <c r="C5264" s="199" t="s">
        <v>4521</v>
      </c>
      <c r="D5264" s="199" t="s">
        <v>4522</v>
      </c>
      <c r="E5264" s="199" t="s">
        <v>4736</v>
      </c>
      <c r="F5264" s="199" t="s">
        <v>176</v>
      </c>
      <c r="G5264" s="199" t="s">
        <v>377</v>
      </c>
      <c r="H5264" s="199" t="s">
        <v>1664</v>
      </c>
      <c r="I5264" s="200" t="s">
        <v>123</v>
      </c>
      <c r="J5264" s="199" t="s">
        <v>179</v>
      </c>
      <c r="K5264" s="199" t="s">
        <v>179</v>
      </c>
      <c r="L5264" s="199" t="s">
        <v>261</v>
      </c>
      <c r="M5264" s="199" t="s">
        <v>122</v>
      </c>
      <c r="N5264" s="201">
        <v>28.221299999999999</v>
      </c>
      <c r="O5264" s="202" t="s">
        <v>81</v>
      </c>
      <c r="P5264" s="202"/>
      <c r="Q5264" s="203">
        <f t="shared" si="291"/>
        <v>0</v>
      </c>
      <c r="R5264" s="203">
        <f t="shared" si="292"/>
        <v>0</v>
      </c>
      <c r="S5264" s="213">
        <f>IF(M5264="nvt",0,IF(O5264&gt;0,VLOOKUP(M5264,'3-Productie normen'!A:K,VLOOKUP(O5264,'3-Productie normen'!$B$34:$C$35,2,FALSE),FALSE)))</f>
        <v>0</v>
      </c>
      <c r="T5264" s="213">
        <f t="shared" si="293"/>
        <v>0</v>
      </c>
      <c r="U5264" s="572"/>
    </row>
    <row r="5265" spans="1:21" ht="14.15" customHeight="1">
      <c r="A5265" s="231">
        <v>5265</v>
      </c>
      <c r="B5265" s="262" t="s">
        <v>100</v>
      </c>
      <c r="C5265" s="199" t="s">
        <v>4521</v>
      </c>
      <c r="D5265" s="199" t="s">
        <v>4522</v>
      </c>
      <c r="E5265" s="199" t="s">
        <v>4736</v>
      </c>
      <c r="F5265" s="199" t="s">
        <v>176</v>
      </c>
      <c r="G5265" s="199" t="s">
        <v>377</v>
      </c>
      <c r="H5265" s="199" t="s">
        <v>1665</v>
      </c>
      <c r="I5265" s="200" t="s">
        <v>245</v>
      </c>
      <c r="J5265" s="199" t="s">
        <v>255</v>
      </c>
      <c r="K5265" s="199" t="s">
        <v>179</v>
      </c>
      <c r="L5265" s="199" t="s">
        <v>180</v>
      </c>
      <c r="M5265" s="199" t="s">
        <v>143</v>
      </c>
      <c r="N5265" s="201">
        <v>19.563199999999998</v>
      </c>
      <c r="O5265" s="202"/>
      <c r="P5265" s="202"/>
      <c r="Q5265" s="203">
        <f t="shared" si="291"/>
        <v>0</v>
      </c>
      <c r="R5265" s="203">
        <f t="shared" si="292"/>
        <v>0</v>
      </c>
      <c r="S5265" s="213">
        <f>IF(M5265="nvt",0,IF(O5265&gt;0,VLOOKUP(M5265,'3-Productie normen'!A:K,VLOOKUP(O5265,'3-Productie normen'!$B$34:$C$35,2,FALSE),FALSE)))</f>
        <v>0</v>
      </c>
      <c r="T5265" s="213">
        <f t="shared" si="293"/>
        <v>0</v>
      </c>
      <c r="U5265" s="572"/>
    </row>
    <row r="5266" spans="1:21" ht="14.15" customHeight="1">
      <c r="A5266" s="231">
        <v>5266</v>
      </c>
      <c r="B5266" s="262" t="s">
        <v>100</v>
      </c>
      <c r="C5266" s="199" t="s">
        <v>4521</v>
      </c>
      <c r="D5266" s="199" t="s">
        <v>4522</v>
      </c>
      <c r="E5266" s="199" t="s">
        <v>4736</v>
      </c>
      <c r="F5266" s="199" t="s">
        <v>176</v>
      </c>
      <c r="G5266" s="199" t="s">
        <v>377</v>
      </c>
      <c r="H5266" s="199" t="s">
        <v>1672</v>
      </c>
      <c r="I5266" s="200" t="s">
        <v>123</v>
      </c>
      <c r="J5266" s="199" t="s">
        <v>179</v>
      </c>
      <c r="K5266" s="199" t="s">
        <v>179</v>
      </c>
      <c r="L5266" s="199" t="s">
        <v>261</v>
      </c>
      <c r="M5266" s="199" t="s">
        <v>122</v>
      </c>
      <c r="N5266" s="201">
        <v>15.6075</v>
      </c>
      <c r="O5266" s="202" t="s">
        <v>81</v>
      </c>
      <c r="P5266" s="202"/>
      <c r="Q5266" s="203">
        <f t="shared" si="291"/>
        <v>0</v>
      </c>
      <c r="R5266" s="203">
        <f t="shared" si="292"/>
        <v>0</v>
      </c>
      <c r="S5266" s="213">
        <f>IF(M5266="nvt",0,IF(O5266&gt;0,VLOOKUP(M5266,'3-Productie normen'!A:K,VLOOKUP(O5266,'3-Productie normen'!$B$34:$C$35,2,FALSE),FALSE)))</f>
        <v>0</v>
      </c>
      <c r="T5266" s="213">
        <f t="shared" si="293"/>
        <v>0</v>
      </c>
      <c r="U5266" s="572"/>
    </row>
    <row r="5267" spans="1:21" ht="14.15" customHeight="1">
      <c r="A5267" s="231">
        <v>5267</v>
      </c>
      <c r="B5267" s="262" t="s">
        <v>100</v>
      </c>
      <c r="C5267" s="199" t="s">
        <v>4521</v>
      </c>
      <c r="D5267" s="199" t="s">
        <v>4522</v>
      </c>
      <c r="E5267" s="199" t="s">
        <v>4736</v>
      </c>
      <c r="F5267" s="199" t="s">
        <v>176</v>
      </c>
      <c r="G5267" s="199" t="s">
        <v>377</v>
      </c>
      <c r="H5267" s="199" t="s">
        <v>1673</v>
      </c>
      <c r="I5267" s="200" t="s">
        <v>123</v>
      </c>
      <c r="J5267" s="199" t="s">
        <v>179</v>
      </c>
      <c r="K5267" s="199" t="s">
        <v>179</v>
      </c>
      <c r="L5267" s="199" t="s">
        <v>261</v>
      </c>
      <c r="M5267" s="199" t="s">
        <v>122</v>
      </c>
      <c r="N5267" s="201">
        <v>19.142499999999998</v>
      </c>
      <c r="O5267" s="202" t="s">
        <v>81</v>
      </c>
      <c r="P5267" s="202"/>
      <c r="Q5267" s="203">
        <f t="shared" si="291"/>
        <v>0</v>
      </c>
      <c r="R5267" s="203">
        <f t="shared" si="292"/>
        <v>0</v>
      </c>
      <c r="S5267" s="213">
        <f>IF(M5267="nvt",0,IF(O5267&gt;0,VLOOKUP(M5267,'3-Productie normen'!A:K,VLOOKUP(O5267,'3-Productie normen'!$B$34:$C$35,2,FALSE),FALSE)))</f>
        <v>0</v>
      </c>
      <c r="T5267" s="213">
        <f t="shared" si="293"/>
        <v>0</v>
      </c>
      <c r="U5267" s="572"/>
    </row>
    <row r="5268" spans="1:21" ht="14.15" customHeight="1">
      <c r="A5268" s="231">
        <v>5268</v>
      </c>
      <c r="B5268" s="262" t="s">
        <v>100</v>
      </c>
      <c r="C5268" s="199" t="s">
        <v>4521</v>
      </c>
      <c r="D5268" s="199" t="s">
        <v>4522</v>
      </c>
      <c r="E5268" s="199" t="s">
        <v>4736</v>
      </c>
      <c r="F5268" s="199" t="s">
        <v>176</v>
      </c>
      <c r="G5268" s="199" t="s">
        <v>377</v>
      </c>
      <c r="H5268" s="199" t="s">
        <v>1674</v>
      </c>
      <c r="I5268" s="200" t="s">
        <v>123</v>
      </c>
      <c r="J5268" s="199" t="s">
        <v>179</v>
      </c>
      <c r="K5268" s="199" t="s">
        <v>179</v>
      </c>
      <c r="L5268" s="199" t="s">
        <v>261</v>
      </c>
      <c r="M5268" s="199" t="s">
        <v>122</v>
      </c>
      <c r="N5268" s="201">
        <v>15.6075</v>
      </c>
      <c r="O5268" s="202" t="s">
        <v>81</v>
      </c>
      <c r="P5268" s="202"/>
      <c r="Q5268" s="203">
        <f t="shared" si="291"/>
        <v>0</v>
      </c>
      <c r="R5268" s="203">
        <f t="shared" si="292"/>
        <v>0</v>
      </c>
      <c r="S5268" s="213">
        <f>IF(M5268="nvt",0,IF(O5268&gt;0,VLOOKUP(M5268,'3-Productie normen'!A:K,VLOOKUP(O5268,'3-Productie normen'!$B$34:$C$35,2,FALSE),FALSE)))</f>
        <v>0</v>
      </c>
      <c r="T5268" s="213">
        <f t="shared" si="293"/>
        <v>0</v>
      </c>
      <c r="U5268" s="572"/>
    </row>
    <row r="5269" spans="1:21" ht="14.15" customHeight="1">
      <c r="A5269" s="231">
        <v>5269</v>
      </c>
      <c r="B5269" s="262" t="s">
        <v>100</v>
      </c>
      <c r="C5269" s="199" t="s">
        <v>4521</v>
      </c>
      <c r="D5269" s="199" t="s">
        <v>4522</v>
      </c>
      <c r="E5269" s="199" t="s">
        <v>4736</v>
      </c>
      <c r="F5269" s="199" t="s">
        <v>176</v>
      </c>
      <c r="G5269" s="199" t="s">
        <v>377</v>
      </c>
      <c r="H5269" s="199" t="s">
        <v>1675</v>
      </c>
      <c r="I5269" s="200" t="s">
        <v>123</v>
      </c>
      <c r="J5269" s="199" t="s">
        <v>179</v>
      </c>
      <c r="K5269" s="199" t="s">
        <v>179</v>
      </c>
      <c r="L5269" s="199" t="s">
        <v>261</v>
      </c>
      <c r="M5269" s="199" t="s">
        <v>122</v>
      </c>
      <c r="N5269" s="201">
        <v>19.142499999999998</v>
      </c>
      <c r="O5269" s="202" t="s">
        <v>81</v>
      </c>
      <c r="P5269" s="202"/>
      <c r="Q5269" s="203">
        <f t="shared" si="291"/>
        <v>0</v>
      </c>
      <c r="R5269" s="203">
        <f t="shared" si="292"/>
        <v>0</v>
      </c>
      <c r="S5269" s="213">
        <f>IF(M5269="nvt",0,IF(O5269&gt;0,VLOOKUP(M5269,'3-Productie normen'!A:K,VLOOKUP(O5269,'3-Productie normen'!$B$34:$C$35,2,FALSE),FALSE)))</f>
        <v>0</v>
      </c>
      <c r="T5269" s="213">
        <f t="shared" si="293"/>
        <v>0</v>
      </c>
      <c r="U5269" s="572"/>
    </row>
    <row r="5270" spans="1:21" ht="14.15" customHeight="1">
      <c r="A5270" s="231">
        <v>5270</v>
      </c>
      <c r="B5270" s="262" t="s">
        <v>100</v>
      </c>
      <c r="C5270" s="199" t="s">
        <v>4521</v>
      </c>
      <c r="D5270" s="199" t="s">
        <v>4522</v>
      </c>
      <c r="E5270" s="199" t="s">
        <v>4736</v>
      </c>
      <c r="F5270" s="199" t="s">
        <v>176</v>
      </c>
      <c r="G5270" s="199" t="s">
        <v>377</v>
      </c>
      <c r="H5270" s="199" t="s">
        <v>1676</v>
      </c>
      <c r="I5270" s="200" t="s">
        <v>123</v>
      </c>
      <c r="J5270" s="199" t="s">
        <v>179</v>
      </c>
      <c r="K5270" s="199" t="s">
        <v>179</v>
      </c>
      <c r="L5270" s="199" t="s">
        <v>261</v>
      </c>
      <c r="M5270" s="199" t="s">
        <v>122</v>
      </c>
      <c r="N5270" s="201">
        <v>15.6075</v>
      </c>
      <c r="O5270" s="202" t="s">
        <v>81</v>
      </c>
      <c r="P5270" s="202"/>
      <c r="Q5270" s="203">
        <f t="shared" si="291"/>
        <v>0</v>
      </c>
      <c r="R5270" s="203">
        <f t="shared" si="292"/>
        <v>0</v>
      </c>
      <c r="S5270" s="213">
        <f>IF(M5270="nvt",0,IF(O5270&gt;0,VLOOKUP(M5270,'3-Productie normen'!A:K,VLOOKUP(O5270,'3-Productie normen'!$B$34:$C$35,2,FALSE),FALSE)))</f>
        <v>0</v>
      </c>
      <c r="T5270" s="213">
        <f t="shared" si="293"/>
        <v>0</v>
      </c>
      <c r="U5270" s="572"/>
    </row>
    <row r="5271" spans="1:21" ht="14.15" customHeight="1">
      <c r="A5271" s="231">
        <v>5271</v>
      </c>
      <c r="B5271" s="262" t="s">
        <v>100</v>
      </c>
      <c r="C5271" s="199" t="s">
        <v>4521</v>
      </c>
      <c r="D5271" s="199" t="s">
        <v>4522</v>
      </c>
      <c r="E5271" s="199" t="s">
        <v>4736</v>
      </c>
      <c r="F5271" s="199" t="s">
        <v>176</v>
      </c>
      <c r="G5271" s="199" t="s">
        <v>377</v>
      </c>
      <c r="H5271" s="199" t="s">
        <v>1677</v>
      </c>
      <c r="I5271" s="200" t="s">
        <v>123</v>
      </c>
      <c r="J5271" s="199" t="s">
        <v>179</v>
      </c>
      <c r="K5271" s="199" t="s">
        <v>179</v>
      </c>
      <c r="L5271" s="199" t="s">
        <v>261</v>
      </c>
      <c r="M5271" s="199" t="s">
        <v>122</v>
      </c>
      <c r="N5271" s="201">
        <v>19.142499999999998</v>
      </c>
      <c r="O5271" s="202" t="s">
        <v>81</v>
      </c>
      <c r="P5271" s="202"/>
      <c r="Q5271" s="203">
        <f t="shared" si="291"/>
        <v>0</v>
      </c>
      <c r="R5271" s="203">
        <f t="shared" si="292"/>
        <v>0</v>
      </c>
      <c r="S5271" s="213">
        <f>IF(M5271="nvt",0,IF(O5271&gt;0,VLOOKUP(M5271,'3-Productie normen'!A:K,VLOOKUP(O5271,'3-Productie normen'!$B$34:$C$35,2,FALSE),FALSE)))</f>
        <v>0</v>
      </c>
      <c r="T5271" s="213">
        <f t="shared" si="293"/>
        <v>0</v>
      </c>
      <c r="U5271" s="572"/>
    </row>
    <row r="5272" spans="1:21" ht="14.15" customHeight="1">
      <c r="A5272" s="231">
        <v>5272</v>
      </c>
      <c r="B5272" s="262" t="s">
        <v>100</v>
      </c>
      <c r="C5272" s="199" t="s">
        <v>4521</v>
      </c>
      <c r="D5272" s="199" t="s">
        <v>4522</v>
      </c>
      <c r="E5272" s="199" t="s">
        <v>4736</v>
      </c>
      <c r="F5272" s="199" t="s">
        <v>176</v>
      </c>
      <c r="G5272" s="199" t="s">
        <v>377</v>
      </c>
      <c r="H5272" s="199" t="s">
        <v>1678</v>
      </c>
      <c r="I5272" s="200" t="s">
        <v>123</v>
      </c>
      <c r="J5272" s="199" t="s">
        <v>179</v>
      </c>
      <c r="K5272" s="199" t="s">
        <v>179</v>
      </c>
      <c r="L5272" s="199" t="s">
        <v>261</v>
      </c>
      <c r="M5272" s="199" t="s">
        <v>122</v>
      </c>
      <c r="N5272" s="201">
        <v>15.6075</v>
      </c>
      <c r="O5272" s="202" t="s">
        <v>81</v>
      </c>
      <c r="P5272" s="202"/>
      <c r="Q5272" s="203">
        <f t="shared" si="291"/>
        <v>0</v>
      </c>
      <c r="R5272" s="203">
        <f t="shared" si="292"/>
        <v>0</v>
      </c>
      <c r="S5272" s="213">
        <f>IF(M5272="nvt",0,IF(O5272&gt;0,VLOOKUP(M5272,'3-Productie normen'!A:K,VLOOKUP(O5272,'3-Productie normen'!$B$34:$C$35,2,FALSE),FALSE)))</f>
        <v>0</v>
      </c>
      <c r="T5272" s="213">
        <f t="shared" si="293"/>
        <v>0</v>
      </c>
      <c r="U5272" s="572"/>
    </row>
    <row r="5273" spans="1:21" ht="14.15" customHeight="1">
      <c r="A5273" s="231">
        <v>5273</v>
      </c>
      <c r="B5273" s="262" t="s">
        <v>100</v>
      </c>
      <c r="C5273" s="199" t="s">
        <v>4521</v>
      </c>
      <c r="D5273" s="199" t="s">
        <v>4522</v>
      </c>
      <c r="E5273" s="199" t="s">
        <v>4736</v>
      </c>
      <c r="F5273" s="199" t="s">
        <v>176</v>
      </c>
      <c r="G5273" s="199" t="s">
        <v>377</v>
      </c>
      <c r="H5273" s="199" t="s">
        <v>4737</v>
      </c>
      <c r="I5273" s="200" t="s">
        <v>130</v>
      </c>
      <c r="J5273" s="199" t="s">
        <v>222</v>
      </c>
      <c r="K5273" s="199" t="s">
        <v>237</v>
      </c>
      <c r="L5273" s="199" t="s">
        <v>180</v>
      </c>
      <c r="M5273" s="199" t="s">
        <v>238</v>
      </c>
      <c r="N5273" s="201">
        <v>72.420199999999994</v>
      </c>
      <c r="O5273" s="202" t="s">
        <v>81</v>
      </c>
      <c r="P5273" s="202"/>
      <c r="Q5273" s="203">
        <f t="shared" si="291"/>
        <v>0</v>
      </c>
      <c r="R5273" s="203">
        <f t="shared" si="292"/>
        <v>0</v>
      </c>
      <c r="S5273" s="213">
        <f>IF(M5273="nvt",0,IF(O5273&gt;0,VLOOKUP(M5273,'3-Productie normen'!A:K,VLOOKUP(O5273,'3-Productie normen'!$B$34:$C$35,2,FALSE),FALSE)))</f>
        <v>0</v>
      </c>
      <c r="T5273" s="213">
        <f t="shared" si="293"/>
        <v>0</v>
      </c>
      <c r="U5273" s="572"/>
    </row>
    <row r="5274" spans="1:21" ht="14.15" customHeight="1">
      <c r="A5274" s="231">
        <v>5274</v>
      </c>
      <c r="B5274" s="262" t="s">
        <v>100</v>
      </c>
      <c r="C5274" s="199" t="s">
        <v>4521</v>
      </c>
      <c r="D5274" s="199" t="s">
        <v>4522</v>
      </c>
      <c r="E5274" s="199" t="s">
        <v>4736</v>
      </c>
      <c r="F5274" s="199" t="s">
        <v>176</v>
      </c>
      <c r="G5274" s="199" t="s">
        <v>377</v>
      </c>
      <c r="H5274" s="199" t="s">
        <v>1679</v>
      </c>
      <c r="I5274" s="200" t="s">
        <v>123</v>
      </c>
      <c r="J5274" s="199" t="s">
        <v>179</v>
      </c>
      <c r="K5274" s="199" t="s">
        <v>179</v>
      </c>
      <c r="L5274" s="199" t="s">
        <v>261</v>
      </c>
      <c r="M5274" s="199" t="s">
        <v>122</v>
      </c>
      <c r="N5274" s="201">
        <v>19.142499999999998</v>
      </c>
      <c r="O5274" s="202" t="s">
        <v>81</v>
      </c>
      <c r="P5274" s="202"/>
      <c r="Q5274" s="203">
        <f t="shared" si="291"/>
        <v>0</v>
      </c>
      <c r="R5274" s="203">
        <f t="shared" si="292"/>
        <v>0</v>
      </c>
      <c r="S5274" s="213">
        <f>IF(M5274="nvt",0,IF(O5274&gt;0,VLOOKUP(M5274,'3-Productie normen'!A:K,VLOOKUP(O5274,'3-Productie normen'!$B$34:$C$35,2,FALSE),FALSE)))</f>
        <v>0</v>
      </c>
      <c r="T5274" s="213">
        <f t="shared" si="293"/>
        <v>0</v>
      </c>
      <c r="U5274" s="572"/>
    </row>
    <row r="5275" spans="1:21" ht="14.15" customHeight="1">
      <c r="A5275" s="231">
        <v>5275</v>
      </c>
      <c r="B5275" s="262" t="s">
        <v>100</v>
      </c>
      <c r="C5275" s="199" t="s">
        <v>4521</v>
      </c>
      <c r="D5275" s="199" t="s">
        <v>4522</v>
      </c>
      <c r="E5275" s="199" t="s">
        <v>4736</v>
      </c>
      <c r="F5275" s="199" t="s">
        <v>176</v>
      </c>
      <c r="G5275" s="199" t="s">
        <v>377</v>
      </c>
      <c r="H5275" s="199" t="s">
        <v>1680</v>
      </c>
      <c r="I5275" s="200" t="s">
        <v>123</v>
      </c>
      <c r="J5275" s="199" t="s">
        <v>179</v>
      </c>
      <c r="K5275" s="199" t="s">
        <v>179</v>
      </c>
      <c r="L5275" s="199" t="s">
        <v>261</v>
      </c>
      <c r="M5275" s="199" t="s">
        <v>122</v>
      </c>
      <c r="N5275" s="201">
        <v>15.607799999999999</v>
      </c>
      <c r="O5275" s="202" t="s">
        <v>81</v>
      </c>
      <c r="P5275" s="202"/>
      <c r="Q5275" s="203">
        <f t="shared" si="291"/>
        <v>0</v>
      </c>
      <c r="R5275" s="203">
        <f t="shared" si="292"/>
        <v>0</v>
      </c>
      <c r="S5275" s="213">
        <f>IF(M5275="nvt",0,IF(O5275&gt;0,VLOOKUP(M5275,'3-Productie normen'!A:K,VLOOKUP(O5275,'3-Productie normen'!$B$34:$C$35,2,FALSE),FALSE)))</f>
        <v>0</v>
      </c>
      <c r="T5275" s="213">
        <f t="shared" si="293"/>
        <v>0</v>
      </c>
      <c r="U5275" s="572"/>
    </row>
    <row r="5276" spans="1:21" ht="14.15" customHeight="1">
      <c r="A5276" s="231">
        <v>5276</v>
      </c>
      <c r="B5276" s="262" t="s">
        <v>100</v>
      </c>
      <c r="C5276" s="199" t="s">
        <v>4521</v>
      </c>
      <c r="D5276" s="199" t="s">
        <v>4522</v>
      </c>
      <c r="E5276" s="199" t="s">
        <v>4736</v>
      </c>
      <c r="F5276" s="199" t="s">
        <v>176</v>
      </c>
      <c r="G5276" s="199" t="s">
        <v>377</v>
      </c>
      <c r="H5276" s="199" t="s">
        <v>1681</v>
      </c>
      <c r="I5276" s="200" t="s">
        <v>123</v>
      </c>
      <c r="J5276" s="199" t="s">
        <v>179</v>
      </c>
      <c r="K5276" s="199" t="s">
        <v>179</v>
      </c>
      <c r="L5276" s="199" t="s">
        <v>261</v>
      </c>
      <c r="M5276" s="199" t="s">
        <v>122</v>
      </c>
      <c r="N5276" s="201">
        <v>19.993400000000001</v>
      </c>
      <c r="O5276" s="202" t="s">
        <v>81</v>
      </c>
      <c r="P5276" s="202"/>
      <c r="Q5276" s="203">
        <f t="shared" si="291"/>
        <v>0</v>
      </c>
      <c r="R5276" s="203">
        <f t="shared" si="292"/>
        <v>0</v>
      </c>
      <c r="S5276" s="213">
        <f>IF(M5276="nvt",0,IF(O5276&gt;0,VLOOKUP(M5276,'3-Productie normen'!A:K,VLOOKUP(O5276,'3-Productie normen'!$B$34:$C$35,2,FALSE),FALSE)))</f>
        <v>0</v>
      </c>
      <c r="T5276" s="213">
        <f t="shared" si="293"/>
        <v>0</v>
      </c>
      <c r="U5276" s="572"/>
    </row>
    <row r="5277" spans="1:21" ht="14.15" customHeight="1">
      <c r="A5277" s="231">
        <v>5277</v>
      </c>
      <c r="B5277" s="262" t="s">
        <v>100</v>
      </c>
      <c r="C5277" s="199" t="s">
        <v>4521</v>
      </c>
      <c r="D5277" s="199" t="s">
        <v>4522</v>
      </c>
      <c r="E5277" s="199" t="s">
        <v>4736</v>
      </c>
      <c r="F5277" s="199" t="s">
        <v>176</v>
      </c>
      <c r="G5277" s="199" t="s">
        <v>377</v>
      </c>
      <c r="H5277" s="199" t="s">
        <v>4738</v>
      </c>
      <c r="I5277" s="200" t="s">
        <v>130</v>
      </c>
      <c r="J5277" s="199" t="s">
        <v>209</v>
      </c>
      <c r="K5277" s="199" t="s">
        <v>215</v>
      </c>
      <c r="L5277" s="199" t="s">
        <v>180</v>
      </c>
      <c r="M5277" s="199" t="s">
        <v>134</v>
      </c>
      <c r="N5277" s="201">
        <v>2.9218000000000002</v>
      </c>
      <c r="O5277" s="202" t="s">
        <v>81</v>
      </c>
      <c r="P5277" s="202"/>
      <c r="Q5277" s="203">
        <f t="shared" si="291"/>
        <v>0</v>
      </c>
      <c r="R5277" s="203">
        <f t="shared" si="292"/>
        <v>0</v>
      </c>
      <c r="S5277" s="213">
        <f>IF(M5277="nvt",0,IF(O5277&gt;0,VLOOKUP(M5277,'3-Productie normen'!A:K,VLOOKUP(O5277,'3-Productie normen'!$B$34:$C$35,2,FALSE),FALSE)))</f>
        <v>0</v>
      </c>
      <c r="T5277" s="213">
        <f t="shared" si="293"/>
        <v>0</v>
      </c>
      <c r="U5277" s="572"/>
    </row>
    <row r="5278" spans="1:21" ht="14.15" customHeight="1">
      <c r="A5278" s="231">
        <v>5278</v>
      </c>
      <c r="B5278" s="262" t="s">
        <v>100</v>
      </c>
      <c r="C5278" s="199" t="s">
        <v>4521</v>
      </c>
      <c r="D5278" s="199" t="s">
        <v>4522</v>
      </c>
      <c r="E5278" s="199" t="s">
        <v>4736</v>
      </c>
      <c r="F5278" s="199" t="s">
        <v>176</v>
      </c>
      <c r="G5278" s="199" t="s">
        <v>377</v>
      </c>
      <c r="H5278" s="199" t="s">
        <v>1694</v>
      </c>
      <c r="I5278" s="200" t="s">
        <v>133</v>
      </c>
      <c r="J5278" s="199" t="s">
        <v>222</v>
      </c>
      <c r="K5278" s="199" t="s">
        <v>223</v>
      </c>
      <c r="L5278" s="199" t="s">
        <v>387</v>
      </c>
      <c r="M5278" s="225" t="s">
        <v>139</v>
      </c>
      <c r="N5278" s="201">
        <v>8.6845999999999997</v>
      </c>
      <c r="O5278" s="202" t="s">
        <v>81</v>
      </c>
      <c r="P5278" s="202" t="s">
        <v>81</v>
      </c>
      <c r="Q5278" s="203">
        <f t="shared" si="291"/>
        <v>0</v>
      </c>
      <c r="R5278" s="203">
        <f t="shared" si="292"/>
        <v>0</v>
      </c>
      <c r="S5278" s="213">
        <f>IF(M5278="nvt",0,IF(O5278&gt;0,VLOOKUP(M5278,'3-Productie normen'!A:K,VLOOKUP(O5278,'3-Productie normen'!$B$34:$C$35,2,FALSE),FALSE)))</f>
        <v>0</v>
      </c>
      <c r="T5278" s="213">
        <f t="shared" si="293"/>
        <v>0</v>
      </c>
      <c r="U5278" s="572"/>
    </row>
    <row r="5279" spans="1:21" ht="14.15" customHeight="1">
      <c r="A5279" s="231">
        <v>5279</v>
      </c>
      <c r="B5279" s="262" t="s">
        <v>100</v>
      </c>
      <c r="C5279" s="199" t="s">
        <v>4521</v>
      </c>
      <c r="D5279" s="199" t="s">
        <v>4522</v>
      </c>
      <c r="E5279" s="199" t="s">
        <v>4736</v>
      </c>
      <c r="F5279" s="199" t="s">
        <v>176</v>
      </c>
      <c r="G5279" s="199" t="s">
        <v>377</v>
      </c>
      <c r="H5279" s="199" t="s">
        <v>4739</v>
      </c>
      <c r="I5279" s="200" t="s">
        <v>133</v>
      </c>
      <c r="J5279" s="199" t="s">
        <v>222</v>
      </c>
      <c r="K5279" s="199" t="s">
        <v>223</v>
      </c>
      <c r="L5279" s="199" t="s">
        <v>387</v>
      </c>
      <c r="M5279" s="225" t="s">
        <v>139</v>
      </c>
      <c r="N5279" s="201">
        <v>1.0555000000000001</v>
      </c>
      <c r="O5279" s="202" t="s">
        <v>81</v>
      </c>
      <c r="P5279" s="202" t="s">
        <v>81</v>
      </c>
      <c r="Q5279" s="203">
        <f t="shared" si="291"/>
        <v>0</v>
      </c>
      <c r="R5279" s="203">
        <f t="shared" si="292"/>
        <v>0</v>
      </c>
      <c r="S5279" s="213">
        <f>IF(M5279="nvt",0,IF(O5279&gt;0,VLOOKUP(M5279,'3-Productie normen'!A:K,VLOOKUP(O5279,'3-Productie normen'!$B$34:$C$35,2,FALSE),FALSE)))</f>
        <v>0</v>
      </c>
      <c r="T5279" s="213">
        <f t="shared" si="293"/>
        <v>0</v>
      </c>
      <c r="U5279" s="572"/>
    </row>
    <row r="5280" spans="1:21" ht="14.15" customHeight="1">
      <c r="A5280" s="231">
        <v>5280</v>
      </c>
      <c r="B5280" s="262" t="s">
        <v>100</v>
      </c>
      <c r="C5280" s="199" t="s">
        <v>4521</v>
      </c>
      <c r="D5280" s="199" t="s">
        <v>4522</v>
      </c>
      <c r="E5280" s="199" t="s">
        <v>4736</v>
      </c>
      <c r="F5280" s="199" t="s">
        <v>176</v>
      </c>
      <c r="G5280" s="199" t="s">
        <v>377</v>
      </c>
      <c r="H5280" s="199" t="s">
        <v>4740</v>
      </c>
      <c r="I5280" s="200" t="s">
        <v>133</v>
      </c>
      <c r="J5280" s="199" t="s">
        <v>222</v>
      </c>
      <c r="K5280" s="199" t="s">
        <v>223</v>
      </c>
      <c r="L5280" s="199" t="s">
        <v>387</v>
      </c>
      <c r="M5280" s="225" t="s">
        <v>139</v>
      </c>
      <c r="N5280" s="201">
        <v>1.0555000000000001</v>
      </c>
      <c r="O5280" s="202" t="s">
        <v>81</v>
      </c>
      <c r="P5280" s="202" t="s">
        <v>81</v>
      </c>
      <c r="Q5280" s="203">
        <f t="shared" si="291"/>
        <v>0</v>
      </c>
      <c r="R5280" s="203">
        <f t="shared" si="292"/>
        <v>0</v>
      </c>
      <c r="S5280" s="213">
        <f>IF(M5280="nvt",0,IF(O5280&gt;0,VLOOKUP(M5280,'3-Productie normen'!A:K,VLOOKUP(O5280,'3-Productie normen'!$B$34:$C$35,2,FALSE),FALSE)))</f>
        <v>0</v>
      </c>
      <c r="T5280" s="213">
        <f t="shared" si="293"/>
        <v>0</v>
      </c>
      <c r="U5280" s="572"/>
    </row>
    <row r="5281" spans="1:21" ht="14.15" customHeight="1">
      <c r="A5281" s="231">
        <v>5281</v>
      </c>
      <c r="B5281" s="262" t="s">
        <v>100</v>
      </c>
      <c r="C5281" s="199" t="s">
        <v>4521</v>
      </c>
      <c r="D5281" s="199" t="s">
        <v>4522</v>
      </c>
      <c r="E5281" s="199" t="s">
        <v>4736</v>
      </c>
      <c r="F5281" s="199" t="s">
        <v>176</v>
      </c>
      <c r="G5281" s="199" t="s">
        <v>377</v>
      </c>
      <c r="H5281" s="199" t="s">
        <v>4741</v>
      </c>
      <c r="I5281" s="200" t="s">
        <v>133</v>
      </c>
      <c r="J5281" s="199" t="s">
        <v>222</v>
      </c>
      <c r="K5281" s="199" t="s">
        <v>223</v>
      </c>
      <c r="L5281" s="199" t="s">
        <v>387</v>
      </c>
      <c r="M5281" s="225" t="s">
        <v>139</v>
      </c>
      <c r="N5281" s="201">
        <v>1.4171</v>
      </c>
      <c r="O5281" s="202" t="s">
        <v>81</v>
      </c>
      <c r="P5281" s="202" t="s">
        <v>81</v>
      </c>
      <c r="Q5281" s="203">
        <f t="shared" si="291"/>
        <v>0</v>
      </c>
      <c r="R5281" s="203">
        <f t="shared" si="292"/>
        <v>0</v>
      </c>
      <c r="S5281" s="213">
        <f>IF(M5281="nvt",0,IF(O5281&gt;0,VLOOKUP(M5281,'3-Productie normen'!A:K,VLOOKUP(O5281,'3-Productie normen'!$B$34:$C$35,2,FALSE),FALSE)))</f>
        <v>0</v>
      </c>
      <c r="T5281" s="213">
        <f t="shared" si="293"/>
        <v>0</v>
      </c>
      <c r="U5281" s="572"/>
    </row>
    <row r="5282" spans="1:21" ht="14.15" customHeight="1">
      <c r="A5282" s="231">
        <v>5282</v>
      </c>
      <c r="B5282" s="262" t="s">
        <v>100</v>
      </c>
      <c r="C5282" s="199" t="s">
        <v>4521</v>
      </c>
      <c r="D5282" s="199" t="s">
        <v>4522</v>
      </c>
      <c r="E5282" s="199" t="s">
        <v>4736</v>
      </c>
      <c r="F5282" s="199" t="s">
        <v>176</v>
      </c>
      <c r="G5282" s="199" t="s">
        <v>377</v>
      </c>
      <c r="H5282" s="199" t="s">
        <v>4742</v>
      </c>
      <c r="I5282" s="200" t="s">
        <v>133</v>
      </c>
      <c r="J5282" s="199" t="s">
        <v>222</v>
      </c>
      <c r="K5282" s="199" t="s">
        <v>223</v>
      </c>
      <c r="L5282" s="199" t="s">
        <v>387</v>
      </c>
      <c r="M5282" s="225" t="s">
        <v>139</v>
      </c>
      <c r="N5282" s="201">
        <v>1.0969</v>
      </c>
      <c r="O5282" s="202" t="s">
        <v>81</v>
      </c>
      <c r="P5282" s="202" t="s">
        <v>81</v>
      </c>
      <c r="Q5282" s="203">
        <f t="shared" si="291"/>
        <v>0</v>
      </c>
      <c r="R5282" s="203">
        <f t="shared" si="292"/>
        <v>0</v>
      </c>
      <c r="S5282" s="213">
        <f>IF(M5282="nvt",0,IF(O5282&gt;0,VLOOKUP(M5282,'3-Productie normen'!A:K,VLOOKUP(O5282,'3-Productie normen'!$B$34:$C$35,2,FALSE),FALSE)))</f>
        <v>0</v>
      </c>
      <c r="T5282" s="213">
        <f t="shared" si="293"/>
        <v>0</v>
      </c>
      <c r="U5282" s="572"/>
    </row>
    <row r="5283" spans="1:21" ht="14.15" customHeight="1">
      <c r="A5283" s="231">
        <v>5283</v>
      </c>
      <c r="B5283" s="262" t="s">
        <v>100</v>
      </c>
      <c r="C5283" s="199" t="s">
        <v>4521</v>
      </c>
      <c r="D5283" s="199" t="s">
        <v>4522</v>
      </c>
      <c r="E5283" s="199" t="s">
        <v>4736</v>
      </c>
      <c r="F5283" s="199" t="s">
        <v>176</v>
      </c>
      <c r="G5283" s="199" t="s">
        <v>377</v>
      </c>
      <c r="H5283" s="199" t="s">
        <v>4743</v>
      </c>
      <c r="I5283" s="200" t="s">
        <v>130</v>
      </c>
      <c r="J5283" s="199" t="s">
        <v>209</v>
      </c>
      <c r="K5283" s="199" t="s">
        <v>220</v>
      </c>
      <c r="L5283" s="199" t="s">
        <v>263</v>
      </c>
      <c r="M5283" s="199" t="s">
        <v>140</v>
      </c>
      <c r="N5283" s="201">
        <v>15.559100000000001</v>
      </c>
      <c r="O5283" s="202" t="s">
        <v>81</v>
      </c>
      <c r="P5283" s="202"/>
      <c r="Q5283" s="203">
        <f t="shared" si="291"/>
        <v>0</v>
      </c>
      <c r="R5283" s="203">
        <f t="shared" si="292"/>
        <v>0</v>
      </c>
      <c r="S5283" s="213">
        <f>IF(M5283="nvt",0,IF(O5283&gt;0,VLOOKUP(M5283,'3-Productie normen'!A:K,VLOOKUP(O5283,'3-Productie normen'!$B$34:$C$35,2,FALSE),FALSE)))</f>
        <v>0</v>
      </c>
      <c r="T5283" s="213">
        <f t="shared" si="293"/>
        <v>0</v>
      </c>
      <c r="U5283" s="572"/>
    </row>
    <row r="5284" spans="1:21" ht="14.15" customHeight="1">
      <c r="A5284" s="231">
        <v>5284</v>
      </c>
      <c r="B5284" s="262" t="s">
        <v>100</v>
      </c>
      <c r="C5284" s="199" t="s">
        <v>4521</v>
      </c>
      <c r="D5284" s="199" t="s">
        <v>4522</v>
      </c>
      <c r="E5284" s="199" t="s">
        <v>4736</v>
      </c>
      <c r="F5284" s="199" t="s">
        <v>176</v>
      </c>
      <c r="G5284" s="199" t="s">
        <v>377</v>
      </c>
      <c r="H5284" s="199" t="s">
        <v>4744</v>
      </c>
      <c r="I5284" s="200" t="s">
        <v>130</v>
      </c>
      <c r="J5284" s="199" t="s">
        <v>209</v>
      </c>
      <c r="K5284" s="199" t="s">
        <v>220</v>
      </c>
      <c r="L5284" s="199" t="s">
        <v>263</v>
      </c>
      <c r="M5284" s="199" t="s">
        <v>140</v>
      </c>
      <c r="N5284" s="201">
        <v>15.5907</v>
      </c>
      <c r="O5284" s="202" t="s">
        <v>81</v>
      </c>
      <c r="P5284" s="202"/>
      <c r="Q5284" s="203">
        <f t="shared" ref="Q5284:Q5347" si="294">IF(O5284="nvt",0,IF(O5284&gt;0,S5284*N5284,0))</f>
        <v>0</v>
      </c>
      <c r="R5284" s="203">
        <f t="shared" ref="R5284:R5347" si="295">IF(P5284&gt;0,T5284*N5284,0)</f>
        <v>0</v>
      </c>
      <c r="S5284" s="213">
        <f>IF(M5284="nvt",0,IF(O5284&gt;0,VLOOKUP(M5284,'3-Productie normen'!A:K,VLOOKUP(O5284,'3-Productie normen'!$B$34:$C$35,2,FALSE),FALSE)))</f>
        <v>0</v>
      </c>
      <c r="T5284" s="213">
        <f t="shared" ref="T5284:T5347" si="296">IF(P5284&gt;0,S5284*$T$8,0)</f>
        <v>0</v>
      </c>
      <c r="U5284" s="572"/>
    </row>
    <row r="5285" spans="1:21" ht="14.15" customHeight="1">
      <c r="A5285" s="231">
        <v>5285</v>
      </c>
      <c r="B5285" s="262" t="s">
        <v>100</v>
      </c>
      <c r="C5285" s="199" t="s">
        <v>4521</v>
      </c>
      <c r="D5285" s="199" t="s">
        <v>4522</v>
      </c>
      <c r="E5285" s="199" t="s">
        <v>4736</v>
      </c>
      <c r="F5285" s="199" t="s">
        <v>176</v>
      </c>
      <c r="G5285" s="199" t="s">
        <v>377</v>
      </c>
      <c r="H5285" s="199" t="s">
        <v>4745</v>
      </c>
      <c r="I5285" s="200" t="s">
        <v>143</v>
      </c>
      <c r="J5285" s="199" t="s">
        <v>209</v>
      </c>
      <c r="K5285" s="199" t="s">
        <v>210</v>
      </c>
      <c r="L5285" s="199" t="s">
        <v>398</v>
      </c>
      <c r="M5285" s="199" t="s">
        <v>143</v>
      </c>
      <c r="N5285" s="201">
        <v>1.3384</v>
      </c>
      <c r="O5285" s="202"/>
      <c r="P5285" s="202"/>
      <c r="Q5285" s="203">
        <f t="shared" si="294"/>
        <v>0</v>
      </c>
      <c r="R5285" s="203">
        <f t="shared" si="295"/>
        <v>0</v>
      </c>
      <c r="S5285" s="213">
        <f>IF(M5285="nvt",0,IF(O5285&gt;0,VLOOKUP(M5285,'3-Productie normen'!A:K,VLOOKUP(O5285,'3-Productie normen'!$B$34:$C$35,2,FALSE),FALSE)))</f>
        <v>0</v>
      </c>
      <c r="T5285" s="213">
        <f t="shared" si="296"/>
        <v>0</v>
      </c>
      <c r="U5285" s="572"/>
    </row>
    <row r="5286" spans="1:21" ht="14.15" customHeight="1">
      <c r="A5286" s="231">
        <v>5286</v>
      </c>
      <c r="B5286" s="262" t="s">
        <v>100</v>
      </c>
      <c r="C5286" s="199" t="s">
        <v>4521</v>
      </c>
      <c r="D5286" s="199" t="s">
        <v>4522</v>
      </c>
      <c r="E5286" s="199" t="s">
        <v>4736</v>
      </c>
      <c r="F5286" s="199" t="s">
        <v>176</v>
      </c>
      <c r="G5286" s="199" t="s">
        <v>377</v>
      </c>
      <c r="H5286" s="199" t="s">
        <v>4746</v>
      </c>
      <c r="I5286" s="200" t="s">
        <v>143</v>
      </c>
      <c r="J5286" s="199" t="s">
        <v>209</v>
      </c>
      <c r="K5286" s="199" t="s">
        <v>210</v>
      </c>
      <c r="L5286" s="199" t="s">
        <v>398</v>
      </c>
      <c r="M5286" s="199" t="s">
        <v>143</v>
      </c>
      <c r="N5286" s="201">
        <v>0.79549999999999998</v>
      </c>
      <c r="O5286" s="202"/>
      <c r="P5286" s="202"/>
      <c r="Q5286" s="203">
        <f t="shared" si="294"/>
        <v>0</v>
      </c>
      <c r="R5286" s="203">
        <f t="shared" si="295"/>
        <v>0</v>
      </c>
      <c r="S5286" s="213">
        <f>IF(M5286="nvt",0,IF(O5286&gt;0,VLOOKUP(M5286,'3-Productie normen'!A:K,VLOOKUP(O5286,'3-Productie normen'!$B$34:$C$35,2,FALSE),FALSE)))</f>
        <v>0</v>
      </c>
      <c r="T5286" s="213">
        <f t="shared" si="296"/>
        <v>0</v>
      </c>
      <c r="U5286" s="572"/>
    </row>
    <row r="5287" spans="1:21" ht="14.15" customHeight="1">
      <c r="A5287" s="231">
        <v>5287</v>
      </c>
      <c r="B5287" s="262" t="s">
        <v>100</v>
      </c>
      <c r="C5287" s="199" t="s">
        <v>4521</v>
      </c>
      <c r="D5287" s="199" t="s">
        <v>4522</v>
      </c>
      <c r="E5287" s="199" t="s">
        <v>4736</v>
      </c>
      <c r="F5287" s="199" t="s">
        <v>176</v>
      </c>
      <c r="G5287" s="199" t="s">
        <v>377</v>
      </c>
      <c r="H5287" s="199" t="s">
        <v>4747</v>
      </c>
      <c r="I5287" s="200" t="s">
        <v>143</v>
      </c>
      <c r="J5287" s="199" t="s">
        <v>209</v>
      </c>
      <c r="K5287" s="199" t="s">
        <v>210</v>
      </c>
      <c r="L5287" s="199" t="s">
        <v>398</v>
      </c>
      <c r="M5287" s="199" t="s">
        <v>143</v>
      </c>
      <c r="N5287" s="201">
        <v>0.746</v>
      </c>
      <c r="O5287" s="202"/>
      <c r="P5287" s="202"/>
      <c r="Q5287" s="203">
        <f t="shared" si="294"/>
        <v>0</v>
      </c>
      <c r="R5287" s="203">
        <f t="shared" si="295"/>
        <v>0</v>
      </c>
      <c r="S5287" s="213">
        <f>IF(M5287="nvt",0,IF(O5287&gt;0,VLOOKUP(M5287,'3-Productie normen'!A:K,VLOOKUP(O5287,'3-Productie normen'!$B$34:$C$35,2,FALSE),FALSE)))</f>
        <v>0</v>
      </c>
      <c r="T5287" s="213">
        <f t="shared" si="296"/>
        <v>0</v>
      </c>
      <c r="U5287" s="572"/>
    </row>
    <row r="5288" spans="1:21" ht="14.15" customHeight="1">
      <c r="A5288" s="231">
        <v>5288</v>
      </c>
      <c r="B5288" s="262" t="s">
        <v>100</v>
      </c>
      <c r="C5288" s="199" t="s">
        <v>4521</v>
      </c>
      <c r="D5288" s="199" t="s">
        <v>4522</v>
      </c>
      <c r="E5288" s="199" t="s">
        <v>4736</v>
      </c>
      <c r="F5288" s="199" t="s">
        <v>176</v>
      </c>
      <c r="G5288" s="199" t="s">
        <v>377</v>
      </c>
      <c r="H5288" s="199" t="s">
        <v>4748</v>
      </c>
      <c r="I5288" s="200" t="s">
        <v>143</v>
      </c>
      <c r="J5288" s="199" t="s">
        <v>209</v>
      </c>
      <c r="K5288" s="199" t="s">
        <v>210</v>
      </c>
      <c r="L5288" s="199" t="s">
        <v>398</v>
      </c>
      <c r="M5288" s="199" t="s">
        <v>143</v>
      </c>
      <c r="N5288" s="201">
        <v>0.61709999999999998</v>
      </c>
      <c r="O5288" s="202"/>
      <c r="P5288" s="202"/>
      <c r="Q5288" s="203">
        <f t="shared" si="294"/>
        <v>0</v>
      </c>
      <c r="R5288" s="203">
        <f t="shared" si="295"/>
        <v>0</v>
      </c>
      <c r="S5288" s="213">
        <f>IF(M5288="nvt",0,IF(O5288&gt;0,VLOOKUP(M5288,'3-Productie normen'!A:K,VLOOKUP(O5288,'3-Productie normen'!$B$34:$C$35,2,FALSE),FALSE)))</f>
        <v>0</v>
      </c>
      <c r="T5288" s="213">
        <f t="shared" si="296"/>
        <v>0</v>
      </c>
      <c r="U5288" s="572"/>
    </row>
    <row r="5289" spans="1:21" ht="14.15" customHeight="1">
      <c r="A5289" s="231">
        <v>5289</v>
      </c>
      <c r="B5289" s="262" t="s">
        <v>100</v>
      </c>
      <c r="C5289" s="199" t="s">
        <v>4521</v>
      </c>
      <c r="D5289" s="199" t="s">
        <v>4522</v>
      </c>
      <c r="E5289" s="199" t="s">
        <v>4736</v>
      </c>
      <c r="F5289" s="199" t="s">
        <v>176</v>
      </c>
      <c r="G5289" s="199" t="s">
        <v>377</v>
      </c>
      <c r="H5289" s="199" t="s">
        <v>4749</v>
      </c>
      <c r="I5289" s="200" t="s">
        <v>143</v>
      </c>
      <c r="J5289" s="199" t="s">
        <v>209</v>
      </c>
      <c r="K5289" s="199" t="s">
        <v>210</v>
      </c>
      <c r="L5289" s="199" t="s">
        <v>398</v>
      </c>
      <c r="M5289" s="199" t="s">
        <v>143</v>
      </c>
      <c r="N5289" s="201">
        <v>0.746</v>
      </c>
      <c r="O5289" s="202"/>
      <c r="P5289" s="202"/>
      <c r="Q5289" s="203">
        <f t="shared" si="294"/>
        <v>0</v>
      </c>
      <c r="R5289" s="203">
        <f t="shared" si="295"/>
        <v>0</v>
      </c>
      <c r="S5289" s="213">
        <f>IF(M5289="nvt",0,IF(O5289&gt;0,VLOOKUP(M5289,'3-Productie normen'!A:K,VLOOKUP(O5289,'3-Productie normen'!$B$34:$C$35,2,FALSE),FALSE)))</f>
        <v>0</v>
      </c>
      <c r="T5289" s="213">
        <f t="shared" si="296"/>
        <v>0</v>
      </c>
      <c r="U5289" s="572"/>
    </row>
    <row r="5290" spans="1:21" ht="14.15" customHeight="1">
      <c r="A5290" s="231">
        <v>5290</v>
      </c>
      <c r="B5290" s="262" t="s">
        <v>100</v>
      </c>
      <c r="C5290" s="199" t="s">
        <v>4521</v>
      </c>
      <c r="D5290" s="199" t="s">
        <v>4522</v>
      </c>
      <c r="E5290" s="199" t="s">
        <v>4736</v>
      </c>
      <c r="F5290" s="199" t="s">
        <v>176</v>
      </c>
      <c r="G5290" s="199" t="s">
        <v>377</v>
      </c>
      <c r="H5290" s="199" t="s">
        <v>4750</v>
      </c>
      <c r="I5290" s="200" t="s">
        <v>143</v>
      </c>
      <c r="J5290" s="199" t="s">
        <v>209</v>
      </c>
      <c r="K5290" s="199" t="s">
        <v>210</v>
      </c>
      <c r="L5290" s="199" t="s">
        <v>398</v>
      </c>
      <c r="M5290" s="199" t="s">
        <v>143</v>
      </c>
      <c r="N5290" s="201">
        <v>0.61709999999999998</v>
      </c>
      <c r="O5290" s="202"/>
      <c r="P5290" s="202"/>
      <c r="Q5290" s="203">
        <f t="shared" si="294"/>
        <v>0</v>
      </c>
      <c r="R5290" s="203">
        <f t="shared" si="295"/>
        <v>0</v>
      </c>
      <c r="S5290" s="213">
        <f>IF(M5290="nvt",0,IF(O5290&gt;0,VLOOKUP(M5290,'3-Productie normen'!A:K,VLOOKUP(O5290,'3-Productie normen'!$B$34:$C$35,2,FALSE),FALSE)))</f>
        <v>0</v>
      </c>
      <c r="T5290" s="213">
        <f t="shared" si="296"/>
        <v>0</v>
      </c>
      <c r="U5290" s="572"/>
    </row>
    <row r="5291" spans="1:21" ht="14.15" customHeight="1">
      <c r="A5291" s="231">
        <v>5291</v>
      </c>
      <c r="B5291" s="262" t="s">
        <v>100</v>
      </c>
      <c r="C5291" s="199" t="s">
        <v>4521</v>
      </c>
      <c r="D5291" s="199" t="s">
        <v>4522</v>
      </c>
      <c r="E5291" s="199" t="s">
        <v>4736</v>
      </c>
      <c r="F5291" s="199" t="s">
        <v>176</v>
      </c>
      <c r="G5291" s="199" t="s">
        <v>377</v>
      </c>
      <c r="H5291" s="199" t="s">
        <v>4751</v>
      </c>
      <c r="I5291" s="200" t="s">
        <v>143</v>
      </c>
      <c r="J5291" s="199" t="s">
        <v>209</v>
      </c>
      <c r="K5291" s="199" t="s">
        <v>210</v>
      </c>
      <c r="L5291" s="199" t="s">
        <v>398</v>
      </c>
      <c r="M5291" s="199" t="s">
        <v>143</v>
      </c>
      <c r="N5291" s="201">
        <v>0.74609999999999999</v>
      </c>
      <c r="O5291" s="202"/>
      <c r="P5291" s="202"/>
      <c r="Q5291" s="203">
        <f t="shared" si="294"/>
        <v>0</v>
      </c>
      <c r="R5291" s="203">
        <f t="shared" si="295"/>
        <v>0</v>
      </c>
      <c r="S5291" s="213">
        <f>IF(M5291="nvt",0,IF(O5291&gt;0,VLOOKUP(M5291,'3-Productie normen'!A:K,VLOOKUP(O5291,'3-Productie normen'!$B$34:$C$35,2,FALSE),FALSE)))</f>
        <v>0</v>
      </c>
      <c r="T5291" s="213">
        <f t="shared" si="296"/>
        <v>0</v>
      </c>
      <c r="U5291" s="572"/>
    </row>
    <row r="5292" spans="1:21" ht="14.15" customHeight="1">
      <c r="A5292" s="231">
        <v>5292</v>
      </c>
      <c r="B5292" s="262" t="s">
        <v>100</v>
      </c>
      <c r="C5292" s="199" t="s">
        <v>4521</v>
      </c>
      <c r="D5292" s="199" t="s">
        <v>4522</v>
      </c>
      <c r="E5292" s="199" t="s">
        <v>4736</v>
      </c>
      <c r="F5292" s="199" t="s">
        <v>176</v>
      </c>
      <c r="G5292" s="199" t="s">
        <v>377</v>
      </c>
      <c r="H5292" s="199" t="s">
        <v>4752</v>
      </c>
      <c r="I5292" s="200" t="s">
        <v>143</v>
      </c>
      <c r="J5292" s="199" t="s">
        <v>209</v>
      </c>
      <c r="K5292" s="199" t="s">
        <v>210</v>
      </c>
      <c r="L5292" s="199" t="s">
        <v>398</v>
      </c>
      <c r="M5292" s="199" t="s">
        <v>143</v>
      </c>
      <c r="N5292" s="201">
        <v>0.83460000000000001</v>
      </c>
      <c r="O5292" s="202"/>
      <c r="P5292" s="202"/>
      <c r="Q5292" s="203">
        <f t="shared" si="294"/>
        <v>0</v>
      </c>
      <c r="R5292" s="203">
        <f t="shared" si="295"/>
        <v>0</v>
      </c>
      <c r="S5292" s="213">
        <f>IF(M5292="nvt",0,IF(O5292&gt;0,VLOOKUP(M5292,'3-Productie normen'!A:K,VLOOKUP(O5292,'3-Productie normen'!$B$34:$C$35,2,FALSE),FALSE)))</f>
        <v>0</v>
      </c>
      <c r="T5292" s="213">
        <f t="shared" si="296"/>
        <v>0</v>
      </c>
      <c r="U5292" s="572"/>
    </row>
    <row r="5293" spans="1:21" ht="14.15" customHeight="1">
      <c r="A5293" s="231">
        <v>5293</v>
      </c>
      <c r="B5293" s="262" t="s">
        <v>100</v>
      </c>
      <c r="C5293" s="199" t="s">
        <v>4521</v>
      </c>
      <c r="D5293" s="199" t="s">
        <v>4522</v>
      </c>
      <c r="E5293" s="199" t="s">
        <v>4736</v>
      </c>
      <c r="F5293" s="199" t="s">
        <v>176</v>
      </c>
      <c r="G5293" s="199" t="s">
        <v>177</v>
      </c>
      <c r="H5293" s="199" t="s">
        <v>4753</v>
      </c>
      <c r="I5293" s="200" t="s">
        <v>123</v>
      </c>
      <c r="J5293" s="199" t="s">
        <v>179</v>
      </c>
      <c r="K5293" s="199" t="s">
        <v>187</v>
      </c>
      <c r="L5293" s="199" t="s">
        <v>180</v>
      </c>
      <c r="M5293" s="199" t="s">
        <v>122</v>
      </c>
      <c r="N5293" s="201">
        <v>28.238399999999999</v>
      </c>
      <c r="O5293" s="202" t="s">
        <v>81</v>
      </c>
      <c r="P5293" s="202"/>
      <c r="Q5293" s="203">
        <f t="shared" si="294"/>
        <v>0</v>
      </c>
      <c r="R5293" s="203">
        <f t="shared" si="295"/>
        <v>0</v>
      </c>
      <c r="S5293" s="213">
        <f>IF(M5293="nvt",0,IF(O5293&gt;0,VLOOKUP(M5293,'3-Productie normen'!A:K,VLOOKUP(O5293,'3-Productie normen'!$B$34:$C$35,2,FALSE),FALSE)))</f>
        <v>0</v>
      </c>
      <c r="T5293" s="213">
        <f t="shared" si="296"/>
        <v>0</v>
      </c>
      <c r="U5293" s="572"/>
    </row>
    <row r="5294" spans="1:21" ht="14.15" customHeight="1">
      <c r="A5294" s="231">
        <v>5294</v>
      </c>
      <c r="B5294" s="262" t="s">
        <v>100</v>
      </c>
      <c r="C5294" s="199" t="s">
        <v>4521</v>
      </c>
      <c r="D5294" s="199" t="s">
        <v>4522</v>
      </c>
      <c r="E5294" s="199" t="s">
        <v>4736</v>
      </c>
      <c r="F5294" s="199" t="s">
        <v>176</v>
      </c>
      <c r="G5294" s="199" t="s">
        <v>177</v>
      </c>
      <c r="H5294" s="199" t="s">
        <v>4754</v>
      </c>
      <c r="I5294" s="200" t="s">
        <v>130</v>
      </c>
      <c r="J5294" s="199" t="s">
        <v>222</v>
      </c>
      <c r="K5294" s="199" t="s">
        <v>237</v>
      </c>
      <c r="L5294" s="199" t="s">
        <v>261</v>
      </c>
      <c r="M5294" s="199" t="s">
        <v>238</v>
      </c>
      <c r="N5294" s="201">
        <v>72.850499999999997</v>
      </c>
      <c r="O5294" s="202" t="s">
        <v>81</v>
      </c>
      <c r="P5294" s="202"/>
      <c r="Q5294" s="203">
        <f t="shared" si="294"/>
        <v>0</v>
      </c>
      <c r="R5294" s="203">
        <f t="shared" si="295"/>
        <v>0</v>
      </c>
      <c r="S5294" s="213">
        <f>IF(M5294="nvt",0,IF(O5294&gt;0,VLOOKUP(M5294,'3-Productie normen'!A:K,VLOOKUP(O5294,'3-Productie normen'!$B$34:$C$35,2,FALSE),FALSE)))</f>
        <v>0</v>
      </c>
      <c r="T5294" s="213">
        <f t="shared" si="296"/>
        <v>0</v>
      </c>
      <c r="U5294" s="572"/>
    </row>
    <row r="5295" spans="1:21" ht="14.15" customHeight="1">
      <c r="A5295" s="231">
        <v>5295</v>
      </c>
      <c r="B5295" s="262" t="s">
        <v>100</v>
      </c>
      <c r="C5295" s="199" t="s">
        <v>4521</v>
      </c>
      <c r="D5295" s="199" t="s">
        <v>4522</v>
      </c>
      <c r="E5295" s="199" t="s">
        <v>4736</v>
      </c>
      <c r="F5295" s="199" t="s">
        <v>176</v>
      </c>
      <c r="G5295" s="199" t="s">
        <v>177</v>
      </c>
      <c r="H5295" s="199" t="s">
        <v>1907</v>
      </c>
      <c r="I5295" s="200" t="s">
        <v>123</v>
      </c>
      <c r="J5295" s="199" t="s">
        <v>179</v>
      </c>
      <c r="K5295" s="199" t="s">
        <v>179</v>
      </c>
      <c r="L5295" s="199" t="s">
        <v>261</v>
      </c>
      <c r="M5295" s="199" t="s">
        <v>122</v>
      </c>
      <c r="N5295" s="201">
        <v>19.142499999999998</v>
      </c>
      <c r="O5295" s="202" t="s">
        <v>81</v>
      </c>
      <c r="P5295" s="202"/>
      <c r="Q5295" s="203">
        <f t="shared" si="294"/>
        <v>0</v>
      </c>
      <c r="R5295" s="203">
        <f t="shared" si="295"/>
        <v>0</v>
      </c>
      <c r="S5295" s="213">
        <f>IF(M5295="nvt",0,IF(O5295&gt;0,VLOOKUP(M5295,'3-Productie normen'!A:K,VLOOKUP(O5295,'3-Productie normen'!$B$34:$C$35,2,FALSE),FALSE)))</f>
        <v>0</v>
      </c>
      <c r="T5295" s="213">
        <f t="shared" si="296"/>
        <v>0</v>
      </c>
      <c r="U5295" s="572"/>
    </row>
    <row r="5296" spans="1:21" ht="14.15" customHeight="1">
      <c r="A5296" s="231">
        <v>5296</v>
      </c>
      <c r="B5296" s="262" t="s">
        <v>100</v>
      </c>
      <c r="C5296" s="199" t="s">
        <v>4521</v>
      </c>
      <c r="D5296" s="199" t="s">
        <v>4522</v>
      </c>
      <c r="E5296" s="199" t="s">
        <v>4736</v>
      </c>
      <c r="F5296" s="199" t="s">
        <v>176</v>
      </c>
      <c r="G5296" s="199" t="s">
        <v>177</v>
      </c>
      <c r="H5296" s="199" t="s">
        <v>1908</v>
      </c>
      <c r="I5296" s="200" t="s">
        <v>123</v>
      </c>
      <c r="J5296" s="199" t="s">
        <v>179</v>
      </c>
      <c r="K5296" s="199" t="s">
        <v>179</v>
      </c>
      <c r="L5296" s="199" t="s">
        <v>261</v>
      </c>
      <c r="M5296" s="199" t="s">
        <v>122</v>
      </c>
      <c r="N5296" s="201">
        <v>15.607799999999999</v>
      </c>
      <c r="O5296" s="202" t="s">
        <v>81</v>
      </c>
      <c r="P5296" s="202"/>
      <c r="Q5296" s="203">
        <f t="shared" si="294"/>
        <v>0</v>
      </c>
      <c r="R5296" s="203">
        <f t="shared" si="295"/>
        <v>0</v>
      </c>
      <c r="S5296" s="213">
        <f>IF(M5296="nvt",0,IF(O5296&gt;0,VLOOKUP(M5296,'3-Productie normen'!A:K,VLOOKUP(O5296,'3-Productie normen'!$B$34:$C$35,2,FALSE),FALSE)))</f>
        <v>0</v>
      </c>
      <c r="T5296" s="213">
        <f t="shared" si="296"/>
        <v>0</v>
      </c>
      <c r="U5296" s="572"/>
    </row>
    <row r="5297" spans="1:21" ht="14.15" customHeight="1">
      <c r="A5297" s="231">
        <v>5297</v>
      </c>
      <c r="B5297" s="262" t="s">
        <v>100</v>
      </c>
      <c r="C5297" s="199" t="s">
        <v>4521</v>
      </c>
      <c r="D5297" s="199" t="s">
        <v>4522</v>
      </c>
      <c r="E5297" s="199" t="s">
        <v>4736</v>
      </c>
      <c r="F5297" s="199" t="s">
        <v>176</v>
      </c>
      <c r="G5297" s="199" t="s">
        <v>177</v>
      </c>
      <c r="H5297" s="199" t="s">
        <v>1909</v>
      </c>
      <c r="I5297" s="200" t="s">
        <v>123</v>
      </c>
      <c r="J5297" s="199" t="s">
        <v>179</v>
      </c>
      <c r="K5297" s="199" t="s">
        <v>179</v>
      </c>
      <c r="L5297" s="199" t="s">
        <v>261</v>
      </c>
      <c r="M5297" s="199" t="s">
        <v>122</v>
      </c>
      <c r="N5297" s="201">
        <v>19.993400000000001</v>
      </c>
      <c r="O5297" s="202" t="s">
        <v>81</v>
      </c>
      <c r="P5297" s="202"/>
      <c r="Q5297" s="203">
        <f t="shared" si="294"/>
        <v>0</v>
      </c>
      <c r="R5297" s="203">
        <f t="shared" si="295"/>
        <v>0</v>
      </c>
      <c r="S5297" s="213">
        <f>IF(M5297="nvt",0,IF(O5297&gt;0,VLOOKUP(M5297,'3-Productie normen'!A:K,VLOOKUP(O5297,'3-Productie normen'!$B$34:$C$35,2,FALSE),FALSE)))</f>
        <v>0</v>
      </c>
      <c r="T5297" s="213">
        <f t="shared" si="296"/>
        <v>0</v>
      </c>
      <c r="U5297" s="572"/>
    </row>
    <row r="5298" spans="1:21" ht="14.15" customHeight="1">
      <c r="A5298" s="231">
        <v>5298</v>
      </c>
      <c r="B5298" s="262" t="s">
        <v>100</v>
      </c>
      <c r="C5298" s="199" t="s">
        <v>4521</v>
      </c>
      <c r="D5298" s="199" t="s">
        <v>4522</v>
      </c>
      <c r="E5298" s="199" t="s">
        <v>4736</v>
      </c>
      <c r="F5298" s="199" t="s">
        <v>176</v>
      </c>
      <c r="G5298" s="199" t="s">
        <v>177</v>
      </c>
      <c r="H5298" s="199" t="s">
        <v>4755</v>
      </c>
      <c r="I5298" s="200" t="s">
        <v>123</v>
      </c>
      <c r="J5298" s="199" t="s">
        <v>255</v>
      </c>
      <c r="K5298" s="199" t="s">
        <v>1185</v>
      </c>
      <c r="L5298" s="199" t="s">
        <v>180</v>
      </c>
      <c r="M5298" s="199" t="s">
        <v>122</v>
      </c>
      <c r="N5298" s="201">
        <v>19.5852</v>
      </c>
      <c r="O5298" s="202" t="s">
        <v>81</v>
      </c>
      <c r="P5298" s="202"/>
      <c r="Q5298" s="203">
        <f t="shared" si="294"/>
        <v>0</v>
      </c>
      <c r="R5298" s="203">
        <f t="shared" si="295"/>
        <v>0</v>
      </c>
      <c r="S5298" s="213">
        <f>IF(M5298="nvt",0,IF(O5298&gt;0,VLOOKUP(M5298,'3-Productie normen'!A:K,VLOOKUP(O5298,'3-Productie normen'!$B$34:$C$35,2,FALSE),FALSE)))</f>
        <v>0</v>
      </c>
      <c r="T5298" s="213">
        <f t="shared" si="296"/>
        <v>0</v>
      </c>
      <c r="U5298" s="572"/>
    </row>
    <row r="5299" spans="1:21" ht="14.15" customHeight="1">
      <c r="A5299" s="231">
        <v>5299</v>
      </c>
      <c r="B5299" s="262" t="s">
        <v>100</v>
      </c>
      <c r="C5299" s="199" t="s">
        <v>4521</v>
      </c>
      <c r="D5299" s="199" t="s">
        <v>4522</v>
      </c>
      <c r="E5299" s="199" t="s">
        <v>4736</v>
      </c>
      <c r="F5299" s="199" t="s">
        <v>176</v>
      </c>
      <c r="G5299" s="199" t="s">
        <v>177</v>
      </c>
      <c r="H5299" s="199" t="s">
        <v>4756</v>
      </c>
      <c r="I5299" s="200" t="s">
        <v>123</v>
      </c>
      <c r="J5299" s="199" t="s">
        <v>179</v>
      </c>
      <c r="K5299" s="199" t="s">
        <v>179</v>
      </c>
      <c r="L5299" s="199" t="s">
        <v>261</v>
      </c>
      <c r="M5299" s="199" t="s">
        <v>122</v>
      </c>
      <c r="N5299" s="201">
        <v>15.6075</v>
      </c>
      <c r="O5299" s="202" t="s">
        <v>81</v>
      </c>
      <c r="P5299" s="202"/>
      <c r="Q5299" s="203">
        <f t="shared" si="294"/>
        <v>0</v>
      </c>
      <c r="R5299" s="203">
        <f t="shared" si="295"/>
        <v>0</v>
      </c>
      <c r="S5299" s="213">
        <f>IF(M5299="nvt",0,IF(O5299&gt;0,VLOOKUP(M5299,'3-Productie normen'!A:K,VLOOKUP(O5299,'3-Productie normen'!$B$34:$C$35,2,FALSE),FALSE)))</f>
        <v>0</v>
      </c>
      <c r="T5299" s="213">
        <f t="shared" si="296"/>
        <v>0</v>
      </c>
      <c r="U5299" s="572"/>
    </row>
    <row r="5300" spans="1:21" ht="14.15" customHeight="1">
      <c r="A5300" s="231">
        <v>5300</v>
      </c>
      <c r="B5300" s="262" t="s">
        <v>100</v>
      </c>
      <c r="C5300" s="199" t="s">
        <v>4521</v>
      </c>
      <c r="D5300" s="199" t="s">
        <v>4522</v>
      </c>
      <c r="E5300" s="199" t="s">
        <v>4736</v>
      </c>
      <c r="F5300" s="199" t="s">
        <v>176</v>
      </c>
      <c r="G5300" s="199" t="s">
        <v>177</v>
      </c>
      <c r="H5300" s="199" t="s">
        <v>4757</v>
      </c>
      <c r="I5300" s="200" t="s">
        <v>123</v>
      </c>
      <c r="J5300" s="199" t="s">
        <v>179</v>
      </c>
      <c r="K5300" s="199" t="s">
        <v>179</v>
      </c>
      <c r="L5300" s="199" t="s">
        <v>261</v>
      </c>
      <c r="M5300" s="199" t="s">
        <v>122</v>
      </c>
      <c r="N5300" s="201">
        <v>19.142499999999998</v>
      </c>
      <c r="O5300" s="202" t="s">
        <v>81</v>
      </c>
      <c r="P5300" s="202"/>
      <c r="Q5300" s="203">
        <f t="shared" si="294"/>
        <v>0</v>
      </c>
      <c r="R5300" s="203">
        <f t="shared" si="295"/>
        <v>0</v>
      </c>
      <c r="S5300" s="213">
        <f>IF(M5300="nvt",0,IF(O5300&gt;0,VLOOKUP(M5300,'3-Productie normen'!A:K,VLOOKUP(O5300,'3-Productie normen'!$B$34:$C$35,2,FALSE),FALSE)))</f>
        <v>0</v>
      </c>
      <c r="T5300" s="213">
        <f t="shared" si="296"/>
        <v>0</v>
      </c>
      <c r="U5300" s="572"/>
    </row>
    <row r="5301" spans="1:21" ht="14.15" customHeight="1">
      <c r="A5301" s="231">
        <v>5301</v>
      </c>
      <c r="B5301" s="262" t="s">
        <v>100</v>
      </c>
      <c r="C5301" s="199" t="s">
        <v>4521</v>
      </c>
      <c r="D5301" s="199" t="s">
        <v>4522</v>
      </c>
      <c r="E5301" s="199" t="s">
        <v>4736</v>
      </c>
      <c r="F5301" s="199" t="s">
        <v>176</v>
      </c>
      <c r="G5301" s="199" t="s">
        <v>177</v>
      </c>
      <c r="H5301" s="199" t="s">
        <v>4758</v>
      </c>
      <c r="I5301" s="200" t="s">
        <v>123</v>
      </c>
      <c r="J5301" s="199" t="s">
        <v>179</v>
      </c>
      <c r="K5301" s="199" t="s">
        <v>179</v>
      </c>
      <c r="L5301" s="199" t="s">
        <v>261</v>
      </c>
      <c r="M5301" s="199" t="s">
        <v>122</v>
      </c>
      <c r="N5301" s="201">
        <v>15.6075</v>
      </c>
      <c r="O5301" s="202" t="s">
        <v>81</v>
      </c>
      <c r="P5301" s="202"/>
      <c r="Q5301" s="203">
        <f t="shared" si="294"/>
        <v>0</v>
      </c>
      <c r="R5301" s="203">
        <f t="shared" si="295"/>
        <v>0</v>
      </c>
      <c r="S5301" s="213">
        <f>IF(M5301="nvt",0,IF(O5301&gt;0,VLOOKUP(M5301,'3-Productie normen'!A:K,VLOOKUP(O5301,'3-Productie normen'!$B$34:$C$35,2,FALSE),FALSE)))</f>
        <v>0</v>
      </c>
      <c r="T5301" s="213">
        <f t="shared" si="296"/>
        <v>0</v>
      </c>
      <c r="U5301" s="572"/>
    </row>
    <row r="5302" spans="1:21" ht="14.15" customHeight="1">
      <c r="A5302" s="231">
        <v>5302</v>
      </c>
      <c r="B5302" s="262" t="s">
        <v>100</v>
      </c>
      <c r="C5302" s="199" t="s">
        <v>4521</v>
      </c>
      <c r="D5302" s="199" t="s">
        <v>4522</v>
      </c>
      <c r="E5302" s="199" t="s">
        <v>4736</v>
      </c>
      <c r="F5302" s="199" t="s">
        <v>176</v>
      </c>
      <c r="G5302" s="199" t="s">
        <v>177</v>
      </c>
      <c r="H5302" s="199" t="s">
        <v>4759</v>
      </c>
      <c r="I5302" s="200" t="s">
        <v>123</v>
      </c>
      <c r="J5302" s="199" t="s">
        <v>179</v>
      </c>
      <c r="K5302" s="199" t="s">
        <v>179</v>
      </c>
      <c r="L5302" s="199" t="s">
        <v>261</v>
      </c>
      <c r="M5302" s="199" t="s">
        <v>122</v>
      </c>
      <c r="N5302" s="201">
        <v>19.142499999999998</v>
      </c>
      <c r="O5302" s="202" t="s">
        <v>81</v>
      </c>
      <c r="P5302" s="202"/>
      <c r="Q5302" s="203">
        <f t="shared" si="294"/>
        <v>0</v>
      </c>
      <c r="R5302" s="203">
        <f t="shared" si="295"/>
        <v>0</v>
      </c>
      <c r="S5302" s="213">
        <f>IF(M5302="nvt",0,IF(O5302&gt;0,VLOOKUP(M5302,'3-Productie normen'!A:K,VLOOKUP(O5302,'3-Productie normen'!$B$34:$C$35,2,FALSE),FALSE)))</f>
        <v>0</v>
      </c>
      <c r="T5302" s="213">
        <f t="shared" si="296"/>
        <v>0</v>
      </c>
      <c r="U5302" s="572"/>
    </row>
    <row r="5303" spans="1:21" ht="14.15" customHeight="1">
      <c r="A5303" s="231">
        <v>5303</v>
      </c>
      <c r="B5303" s="262" t="s">
        <v>100</v>
      </c>
      <c r="C5303" s="199" t="s">
        <v>4521</v>
      </c>
      <c r="D5303" s="199" t="s">
        <v>4522</v>
      </c>
      <c r="E5303" s="199" t="s">
        <v>4736</v>
      </c>
      <c r="F5303" s="199" t="s">
        <v>176</v>
      </c>
      <c r="G5303" s="199" t="s">
        <v>177</v>
      </c>
      <c r="H5303" s="199" t="s">
        <v>4760</v>
      </c>
      <c r="I5303" s="200" t="s">
        <v>123</v>
      </c>
      <c r="J5303" s="199" t="s">
        <v>179</v>
      </c>
      <c r="K5303" s="199" t="s">
        <v>179</v>
      </c>
      <c r="L5303" s="199" t="s">
        <v>261</v>
      </c>
      <c r="M5303" s="199" t="s">
        <v>122</v>
      </c>
      <c r="N5303" s="201">
        <v>15.6075</v>
      </c>
      <c r="O5303" s="202" t="s">
        <v>81</v>
      </c>
      <c r="P5303" s="202"/>
      <c r="Q5303" s="203">
        <f t="shared" si="294"/>
        <v>0</v>
      </c>
      <c r="R5303" s="203">
        <f t="shared" si="295"/>
        <v>0</v>
      </c>
      <c r="S5303" s="213">
        <f>IF(M5303="nvt",0,IF(O5303&gt;0,VLOOKUP(M5303,'3-Productie normen'!A:K,VLOOKUP(O5303,'3-Productie normen'!$B$34:$C$35,2,FALSE),FALSE)))</f>
        <v>0</v>
      </c>
      <c r="T5303" s="213">
        <f t="shared" si="296"/>
        <v>0</v>
      </c>
      <c r="U5303" s="572"/>
    </row>
    <row r="5304" spans="1:21" ht="14.15" customHeight="1">
      <c r="A5304" s="231">
        <v>5304</v>
      </c>
      <c r="B5304" s="262" t="s">
        <v>100</v>
      </c>
      <c r="C5304" s="199" t="s">
        <v>4521</v>
      </c>
      <c r="D5304" s="199" t="s">
        <v>4522</v>
      </c>
      <c r="E5304" s="199" t="s">
        <v>4736</v>
      </c>
      <c r="F5304" s="199" t="s">
        <v>176</v>
      </c>
      <c r="G5304" s="199" t="s">
        <v>177</v>
      </c>
      <c r="H5304" s="199" t="s">
        <v>4761</v>
      </c>
      <c r="I5304" s="200" t="s">
        <v>123</v>
      </c>
      <c r="J5304" s="199" t="s">
        <v>179</v>
      </c>
      <c r="K5304" s="199" t="s">
        <v>179</v>
      </c>
      <c r="L5304" s="199" t="s">
        <v>261</v>
      </c>
      <c r="M5304" s="199" t="s">
        <v>122</v>
      </c>
      <c r="N5304" s="201">
        <v>19.142499999999998</v>
      </c>
      <c r="O5304" s="202" t="s">
        <v>81</v>
      </c>
      <c r="P5304" s="202"/>
      <c r="Q5304" s="203">
        <f t="shared" si="294"/>
        <v>0</v>
      </c>
      <c r="R5304" s="203">
        <f t="shared" si="295"/>
        <v>0</v>
      </c>
      <c r="S5304" s="213">
        <f>IF(M5304="nvt",0,IF(O5304&gt;0,VLOOKUP(M5304,'3-Productie normen'!A:K,VLOOKUP(O5304,'3-Productie normen'!$B$34:$C$35,2,FALSE),FALSE)))</f>
        <v>0</v>
      </c>
      <c r="T5304" s="213">
        <f t="shared" si="296"/>
        <v>0</v>
      </c>
      <c r="U5304" s="572"/>
    </row>
    <row r="5305" spans="1:21" ht="14.15" customHeight="1">
      <c r="A5305" s="231">
        <v>5305</v>
      </c>
      <c r="B5305" s="262" t="s">
        <v>100</v>
      </c>
      <c r="C5305" s="199" t="s">
        <v>4521</v>
      </c>
      <c r="D5305" s="199" t="s">
        <v>4522</v>
      </c>
      <c r="E5305" s="199" t="s">
        <v>4736</v>
      </c>
      <c r="F5305" s="199" t="s">
        <v>176</v>
      </c>
      <c r="G5305" s="199" t="s">
        <v>177</v>
      </c>
      <c r="H5305" s="199" t="s">
        <v>4762</v>
      </c>
      <c r="I5305" s="200" t="s">
        <v>123</v>
      </c>
      <c r="J5305" s="199" t="s">
        <v>179</v>
      </c>
      <c r="K5305" s="199" t="s">
        <v>179</v>
      </c>
      <c r="L5305" s="199" t="s">
        <v>261</v>
      </c>
      <c r="M5305" s="199" t="s">
        <v>122</v>
      </c>
      <c r="N5305" s="201">
        <v>15.6075</v>
      </c>
      <c r="O5305" s="202" t="s">
        <v>81</v>
      </c>
      <c r="P5305" s="202"/>
      <c r="Q5305" s="203">
        <f t="shared" si="294"/>
        <v>0</v>
      </c>
      <c r="R5305" s="203">
        <f t="shared" si="295"/>
        <v>0</v>
      </c>
      <c r="S5305" s="213">
        <f>IF(M5305="nvt",0,IF(O5305&gt;0,VLOOKUP(M5305,'3-Productie normen'!A:K,VLOOKUP(O5305,'3-Productie normen'!$B$34:$C$35,2,FALSE),FALSE)))</f>
        <v>0</v>
      </c>
      <c r="T5305" s="213">
        <f t="shared" si="296"/>
        <v>0</v>
      </c>
      <c r="U5305" s="572"/>
    </row>
    <row r="5306" spans="1:21" ht="14.15" customHeight="1">
      <c r="A5306" s="231">
        <v>5306</v>
      </c>
      <c r="B5306" s="262" t="s">
        <v>100</v>
      </c>
      <c r="C5306" s="199" t="s">
        <v>4521</v>
      </c>
      <c r="D5306" s="199" t="s">
        <v>4522</v>
      </c>
      <c r="E5306" s="199" t="s">
        <v>4736</v>
      </c>
      <c r="F5306" s="199" t="s">
        <v>176</v>
      </c>
      <c r="G5306" s="199" t="s">
        <v>177</v>
      </c>
      <c r="H5306" s="199" t="s">
        <v>4763</v>
      </c>
      <c r="I5306" s="200" t="s">
        <v>143</v>
      </c>
      <c r="J5306" s="199" t="s">
        <v>209</v>
      </c>
      <c r="K5306" s="199" t="s">
        <v>215</v>
      </c>
      <c r="L5306" s="199" t="s">
        <v>261</v>
      </c>
      <c r="M5306" s="199" t="s">
        <v>143</v>
      </c>
      <c r="N5306" s="201">
        <v>5.1074000000000002</v>
      </c>
      <c r="O5306" s="202"/>
      <c r="P5306" s="202"/>
      <c r="Q5306" s="203">
        <f t="shared" si="294"/>
        <v>0</v>
      </c>
      <c r="R5306" s="203">
        <f t="shared" si="295"/>
        <v>0</v>
      </c>
      <c r="S5306" s="213">
        <f>IF(M5306="nvt",0,IF(O5306&gt;0,VLOOKUP(M5306,'3-Productie normen'!A:K,VLOOKUP(O5306,'3-Productie normen'!$B$34:$C$35,2,FALSE),FALSE)))</f>
        <v>0</v>
      </c>
      <c r="T5306" s="213">
        <f t="shared" si="296"/>
        <v>0</v>
      </c>
      <c r="U5306" s="572"/>
    </row>
    <row r="5307" spans="1:21" ht="14.15" customHeight="1">
      <c r="A5307" s="231">
        <v>5307</v>
      </c>
      <c r="B5307" s="262" t="s">
        <v>100</v>
      </c>
      <c r="C5307" s="199" t="s">
        <v>4521</v>
      </c>
      <c r="D5307" s="199" t="s">
        <v>4522</v>
      </c>
      <c r="E5307" s="199" t="s">
        <v>4736</v>
      </c>
      <c r="F5307" s="199" t="s">
        <v>176</v>
      </c>
      <c r="G5307" s="199" t="s">
        <v>177</v>
      </c>
      <c r="H5307" s="199" t="s">
        <v>4764</v>
      </c>
      <c r="I5307" s="200" t="s">
        <v>133</v>
      </c>
      <c r="J5307" s="199" t="s">
        <v>222</v>
      </c>
      <c r="K5307" s="199" t="s">
        <v>223</v>
      </c>
      <c r="L5307" s="199" t="s">
        <v>387</v>
      </c>
      <c r="M5307" s="225" t="s">
        <v>139</v>
      </c>
      <c r="N5307" s="201">
        <v>8.7019000000000002</v>
      </c>
      <c r="O5307" s="202" t="s">
        <v>81</v>
      </c>
      <c r="P5307" s="202" t="s">
        <v>81</v>
      </c>
      <c r="Q5307" s="203">
        <f t="shared" si="294"/>
        <v>0</v>
      </c>
      <c r="R5307" s="203">
        <f t="shared" si="295"/>
        <v>0</v>
      </c>
      <c r="S5307" s="213">
        <f>IF(M5307="nvt",0,IF(O5307&gt;0,VLOOKUP(M5307,'3-Productie normen'!A:K,VLOOKUP(O5307,'3-Productie normen'!$B$34:$C$35,2,FALSE),FALSE)))</f>
        <v>0</v>
      </c>
      <c r="T5307" s="213">
        <f t="shared" si="296"/>
        <v>0</v>
      </c>
      <c r="U5307" s="572"/>
    </row>
    <row r="5308" spans="1:21" ht="14.15" customHeight="1">
      <c r="A5308" s="231">
        <v>5308</v>
      </c>
      <c r="B5308" s="262" t="s">
        <v>100</v>
      </c>
      <c r="C5308" s="199" t="s">
        <v>4521</v>
      </c>
      <c r="D5308" s="199" t="s">
        <v>4522</v>
      </c>
      <c r="E5308" s="199" t="s">
        <v>4736</v>
      </c>
      <c r="F5308" s="199" t="s">
        <v>176</v>
      </c>
      <c r="G5308" s="199" t="s">
        <v>177</v>
      </c>
      <c r="H5308" s="199" t="s">
        <v>4765</v>
      </c>
      <c r="I5308" s="200" t="s">
        <v>133</v>
      </c>
      <c r="J5308" s="199" t="s">
        <v>222</v>
      </c>
      <c r="K5308" s="199" t="s">
        <v>223</v>
      </c>
      <c r="L5308" s="199" t="s">
        <v>387</v>
      </c>
      <c r="M5308" s="225" t="s">
        <v>139</v>
      </c>
      <c r="N5308" s="201">
        <v>1.0555000000000001</v>
      </c>
      <c r="O5308" s="202" t="s">
        <v>81</v>
      </c>
      <c r="P5308" s="202" t="s">
        <v>81</v>
      </c>
      <c r="Q5308" s="203">
        <f t="shared" si="294"/>
        <v>0</v>
      </c>
      <c r="R5308" s="203">
        <f t="shared" si="295"/>
        <v>0</v>
      </c>
      <c r="S5308" s="213">
        <f>IF(M5308="nvt",0,IF(O5308&gt;0,VLOOKUP(M5308,'3-Productie normen'!A:K,VLOOKUP(O5308,'3-Productie normen'!$B$34:$C$35,2,FALSE),FALSE)))</f>
        <v>0</v>
      </c>
      <c r="T5308" s="213">
        <f t="shared" si="296"/>
        <v>0</v>
      </c>
      <c r="U5308" s="572"/>
    </row>
    <row r="5309" spans="1:21" ht="14.15" customHeight="1">
      <c r="A5309" s="231">
        <v>5309</v>
      </c>
      <c r="B5309" s="262" t="s">
        <v>100</v>
      </c>
      <c r="C5309" s="199" t="s">
        <v>4521</v>
      </c>
      <c r="D5309" s="199" t="s">
        <v>4522</v>
      </c>
      <c r="E5309" s="199" t="s">
        <v>4736</v>
      </c>
      <c r="F5309" s="199" t="s">
        <v>176</v>
      </c>
      <c r="G5309" s="199" t="s">
        <v>177</v>
      </c>
      <c r="H5309" s="199" t="s">
        <v>4766</v>
      </c>
      <c r="I5309" s="200" t="s">
        <v>133</v>
      </c>
      <c r="J5309" s="199" t="s">
        <v>222</v>
      </c>
      <c r="K5309" s="199" t="s">
        <v>223</v>
      </c>
      <c r="L5309" s="199" t="s">
        <v>387</v>
      </c>
      <c r="M5309" s="225" t="s">
        <v>139</v>
      </c>
      <c r="N5309" s="201">
        <v>1.0555000000000001</v>
      </c>
      <c r="O5309" s="202" t="s">
        <v>81</v>
      </c>
      <c r="P5309" s="202" t="s">
        <v>81</v>
      </c>
      <c r="Q5309" s="203">
        <f t="shared" si="294"/>
        <v>0</v>
      </c>
      <c r="R5309" s="203">
        <f t="shared" si="295"/>
        <v>0</v>
      </c>
      <c r="S5309" s="213">
        <f>IF(M5309="nvt",0,IF(O5309&gt;0,VLOOKUP(M5309,'3-Productie normen'!A:K,VLOOKUP(O5309,'3-Productie normen'!$B$34:$C$35,2,FALSE),FALSE)))</f>
        <v>0</v>
      </c>
      <c r="T5309" s="213">
        <f t="shared" si="296"/>
        <v>0</v>
      </c>
      <c r="U5309" s="572"/>
    </row>
    <row r="5310" spans="1:21" ht="14.15" customHeight="1">
      <c r="A5310" s="231">
        <v>5310</v>
      </c>
      <c r="B5310" s="262" t="s">
        <v>100</v>
      </c>
      <c r="C5310" s="199" t="s">
        <v>4521</v>
      </c>
      <c r="D5310" s="199" t="s">
        <v>4522</v>
      </c>
      <c r="E5310" s="199" t="s">
        <v>4736</v>
      </c>
      <c r="F5310" s="199" t="s">
        <v>176</v>
      </c>
      <c r="G5310" s="199" t="s">
        <v>177</v>
      </c>
      <c r="H5310" s="199" t="s">
        <v>4767</v>
      </c>
      <c r="I5310" s="200" t="s">
        <v>133</v>
      </c>
      <c r="J5310" s="199" t="s">
        <v>222</v>
      </c>
      <c r="K5310" s="199" t="s">
        <v>223</v>
      </c>
      <c r="L5310" s="199" t="s">
        <v>387</v>
      </c>
      <c r="M5310" s="225" t="s">
        <v>139</v>
      </c>
      <c r="N5310" s="201">
        <v>1.4087000000000001</v>
      </c>
      <c r="O5310" s="202" t="s">
        <v>81</v>
      </c>
      <c r="P5310" s="202" t="s">
        <v>81</v>
      </c>
      <c r="Q5310" s="203">
        <f t="shared" si="294"/>
        <v>0</v>
      </c>
      <c r="R5310" s="203">
        <f t="shared" si="295"/>
        <v>0</v>
      </c>
      <c r="S5310" s="213">
        <f>IF(M5310="nvt",0,IF(O5310&gt;0,VLOOKUP(M5310,'3-Productie normen'!A:K,VLOOKUP(O5310,'3-Productie normen'!$B$34:$C$35,2,FALSE),FALSE)))</f>
        <v>0</v>
      </c>
      <c r="T5310" s="213">
        <f t="shared" si="296"/>
        <v>0</v>
      </c>
      <c r="U5310" s="572"/>
    </row>
    <row r="5311" spans="1:21" ht="14.15" customHeight="1">
      <c r="A5311" s="231">
        <v>5311</v>
      </c>
      <c r="B5311" s="262" t="s">
        <v>100</v>
      </c>
      <c r="C5311" s="199" t="s">
        <v>4521</v>
      </c>
      <c r="D5311" s="199" t="s">
        <v>4522</v>
      </c>
      <c r="E5311" s="199" t="s">
        <v>4736</v>
      </c>
      <c r="F5311" s="199" t="s">
        <v>176</v>
      </c>
      <c r="G5311" s="199" t="s">
        <v>177</v>
      </c>
      <c r="H5311" s="199" t="s">
        <v>4768</v>
      </c>
      <c r="I5311" s="200" t="s">
        <v>133</v>
      </c>
      <c r="J5311" s="199" t="s">
        <v>222</v>
      </c>
      <c r="K5311" s="199" t="s">
        <v>223</v>
      </c>
      <c r="L5311" s="199" t="s">
        <v>387</v>
      </c>
      <c r="M5311" s="225" t="s">
        <v>139</v>
      </c>
      <c r="N5311" s="201">
        <v>1.0969</v>
      </c>
      <c r="O5311" s="202" t="s">
        <v>81</v>
      </c>
      <c r="P5311" s="202" t="s">
        <v>81</v>
      </c>
      <c r="Q5311" s="203">
        <f t="shared" si="294"/>
        <v>0</v>
      </c>
      <c r="R5311" s="203">
        <f t="shared" si="295"/>
        <v>0</v>
      </c>
      <c r="S5311" s="213">
        <f>IF(M5311="nvt",0,IF(O5311&gt;0,VLOOKUP(M5311,'3-Productie normen'!A:K,VLOOKUP(O5311,'3-Productie normen'!$B$34:$C$35,2,FALSE),FALSE)))</f>
        <v>0</v>
      </c>
      <c r="T5311" s="213">
        <f t="shared" si="296"/>
        <v>0</v>
      </c>
      <c r="U5311" s="572"/>
    </row>
    <row r="5312" spans="1:21" ht="14.15" customHeight="1">
      <c r="A5312" s="231">
        <v>5312</v>
      </c>
      <c r="B5312" s="262" t="s">
        <v>100</v>
      </c>
      <c r="C5312" s="199" t="s">
        <v>4521</v>
      </c>
      <c r="D5312" s="199" t="s">
        <v>4522</v>
      </c>
      <c r="E5312" s="199" t="s">
        <v>4736</v>
      </c>
      <c r="F5312" s="199" t="s">
        <v>176</v>
      </c>
      <c r="G5312" s="199" t="s">
        <v>177</v>
      </c>
      <c r="H5312" s="199" t="s">
        <v>4769</v>
      </c>
      <c r="I5312" s="200" t="s">
        <v>130</v>
      </c>
      <c r="J5312" s="199" t="s">
        <v>209</v>
      </c>
      <c r="K5312" s="199" t="s">
        <v>220</v>
      </c>
      <c r="L5312" s="199" t="s">
        <v>263</v>
      </c>
      <c r="M5312" s="199" t="s">
        <v>140</v>
      </c>
      <c r="N5312" s="201">
        <v>15.559100000000001</v>
      </c>
      <c r="O5312" s="202" t="s">
        <v>81</v>
      </c>
      <c r="P5312" s="202"/>
      <c r="Q5312" s="203">
        <f t="shared" si="294"/>
        <v>0</v>
      </c>
      <c r="R5312" s="203">
        <f t="shared" si="295"/>
        <v>0</v>
      </c>
      <c r="S5312" s="213">
        <f>IF(M5312="nvt",0,IF(O5312&gt;0,VLOOKUP(M5312,'3-Productie normen'!A:K,VLOOKUP(O5312,'3-Productie normen'!$B$34:$C$35,2,FALSE),FALSE)))</f>
        <v>0</v>
      </c>
      <c r="T5312" s="213">
        <f t="shared" si="296"/>
        <v>0</v>
      </c>
      <c r="U5312" s="572"/>
    </row>
    <row r="5313" spans="1:21" ht="14.15" customHeight="1">
      <c r="A5313" s="231">
        <v>5313</v>
      </c>
      <c r="B5313" s="262" t="s">
        <v>100</v>
      </c>
      <c r="C5313" s="199" t="s">
        <v>4521</v>
      </c>
      <c r="D5313" s="199" t="s">
        <v>4522</v>
      </c>
      <c r="E5313" s="199" t="s">
        <v>4736</v>
      </c>
      <c r="F5313" s="199" t="s">
        <v>176</v>
      </c>
      <c r="G5313" s="199" t="s">
        <v>177</v>
      </c>
      <c r="H5313" s="199" t="s">
        <v>4770</v>
      </c>
      <c r="I5313" s="200" t="s">
        <v>130</v>
      </c>
      <c r="J5313" s="199" t="s">
        <v>209</v>
      </c>
      <c r="K5313" s="199" t="s">
        <v>220</v>
      </c>
      <c r="L5313" s="199" t="s">
        <v>263</v>
      </c>
      <c r="M5313" s="199" t="s">
        <v>140</v>
      </c>
      <c r="N5313" s="201">
        <v>15.5907</v>
      </c>
      <c r="O5313" s="202" t="s">
        <v>81</v>
      </c>
      <c r="P5313" s="202"/>
      <c r="Q5313" s="203">
        <f t="shared" si="294"/>
        <v>0</v>
      </c>
      <c r="R5313" s="203">
        <f t="shared" si="295"/>
        <v>0</v>
      </c>
      <c r="S5313" s="213">
        <f>IF(M5313="nvt",0,IF(O5313&gt;0,VLOOKUP(M5313,'3-Productie normen'!A:K,VLOOKUP(O5313,'3-Productie normen'!$B$34:$C$35,2,FALSE),FALSE)))</f>
        <v>0</v>
      </c>
      <c r="T5313" s="213">
        <f t="shared" si="296"/>
        <v>0</v>
      </c>
      <c r="U5313" s="572"/>
    </row>
    <row r="5314" spans="1:21" ht="14.15" customHeight="1">
      <c r="A5314" s="231">
        <v>5314</v>
      </c>
      <c r="B5314" s="262" t="s">
        <v>100</v>
      </c>
      <c r="C5314" s="199" t="s">
        <v>4521</v>
      </c>
      <c r="D5314" s="199" t="s">
        <v>4522</v>
      </c>
      <c r="E5314" s="199" t="s">
        <v>4736</v>
      </c>
      <c r="F5314" s="199" t="s">
        <v>176</v>
      </c>
      <c r="G5314" s="199" t="s">
        <v>177</v>
      </c>
      <c r="H5314" s="199" t="s">
        <v>4771</v>
      </c>
      <c r="I5314" s="200" t="s">
        <v>143</v>
      </c>
      <c r="J5314" s="199" t="s">
        <v>209</v>
      </c>
      <c r="K5314" s="199" t="s">
        <v>210</v>
      </c>
      <c r="L5314" s="199" t="s">
        <v>398</v>
      </c>
      <c r="M5314" s="199" t="s">
        <v>143</v>
      </c>
      <c r="N5314" s="201">
        <v>0.87549999999999994</v>
      </c>
      <c r="O5314" s="202"/>
      <c r="P5314" s="202"/>
      <c r="Q5314" s="203">
        <f t="shared" si="294"/>
        <v>0</v>
      </c>
      <c r="R5314" s="203">
        <f t="shared" si="295"/>
        <v>0</v>
      </c>
      <c r="S5314" s="213">
        <f>IF(M5314="nvt",0,IF(O5314&gt;0,VLOOKUP(M5314,'3-Productie normen'!A:K,VLOOKUP(O5314,'3-Productie normen'!$B$34:$C$35,2,FALSE),FALSE)))</f>
        <v>0</v>
      </c>
      <c r="T5314" s="213">
        <f t="shared" si="296"/>
        <v>0</v>
      </c>
      <c r="U5314" s="572"/>
    </row>
    <row r="5315" spans="1:21" ht="14.15" customHeight="1">
      <c r="A5315" s="231">
        <v>5315</v>
      </c>
      <c r="B5315" s="262" t="s">
        <v>100</v>
      </c>
      <c r="C5315" s="199" t="s">
        <v>4521</v>
      </c>
      <c r="D5315" s="199" t="s">
        <v>4522</v>
      </c>
      <c r="E5315" s="199" t="s">
        <v>4736</v>
      </c>
      <c r="F5315" s="199" t="s">
        <v>176</v>
      </c>
      <c r="G5315" s="199" t="s">
        <v>177</v>
      </c>
      <c r="H5315" s="199" t="s">
        <v>4772</v>
      </c>
      <c r="I5315" s="200" t="s">
        <v>143</v>
      </c>
      <c r="J5315" s="199" t="s">
        <v>209</v>
      </c>
      <c r="K5315" s="199" t="s">
        <v>210</v>
      </c>
      <c r="L5315" s="199" t="s">
        <v>398</v>
      </c>
      <c r="M5315" s="199" t="s">
        <v>143</v>
      </c>
      <c r="N5315" s="201">
        <v>0.61709999999999998</v>
      </c>
      <c r="O5315" s="202"/>
      <c r="P5315" s="202"/>
      <c r="Q5315" s="203">
        <f t="shared" si="294"/>
        <v>0</v>
      </c>
      <c r="R5315" s="203">
        <f t="shared" si="295"/>
        <v>0</v>
      </c>
      <c r="S5315" s="213">
        <f>IF(M5315="nvt",0,IF(O5315&gt;0,VLOOKUP(M5315,'3-Productie normen'!A:K,VLOOKUP(O5315,'3-Productie normen'!$B$34:$C$35,2,FALSE),FALSE)))</f>
        <v>0</v>
      </c>
      <c r="T5315" s="213">
        <f t="shared" si="296"/>
        <v>0</v>
      </c>
      <c r="U5315" s="572"/>
    </row>
    <row r="5316" spans="1:21" ht="14.15" customHeight="1">
      <c r="A5316" s="231">
        <v>5316</v>
      </c>
      <c r="B5316" s="262" t="s">
        <v>100</v>
      </c>
      <c r="C5316" s="199" t="s">
        <v>4521</v>
      </c>
      <c r="D5316" s="199" t="s">
        <v>4522</v>
      </c>
      <c r="E5316" s="199" t="s">
        <v>4736</v>
      </c>
      <c r="F5316" s="199" t="s">
        <v>176</v>
      </c>
      <c r="G5316" s="199" t="s">
        <v>177</v>
      </c>
      <c r="H5316" s="199" t="s">
        <v>4773</v>
      </c>
      <c r="I5316" s="200" t="s">
        <v>143</v>
      </c>
      <c r="J5316" s="199" t="s">
        <v>209</v>
      </c>
      <c r="K5316" s="199" t="s">
        <v>210</v>
      </c>
      <c r="L5316" s="199" t="s">
        <v>398</v>
      </c>
      <c r="M5316" s="199" t="s">
        <v>143</v>
      </c>
      <c r="N5316" s="201">
        <v>0.746</v>
      </c>
      <c r="O5316" s="202"/>
      <c r="P5316" s="202"/>
      <c r="Q5316" s="203">
        <f t="shared" si="294"/>
        <v>0</v>
      </c>
      <c r="R5316" s="203">
        <f t="shared" si="295"/>
        <v>0</v>
      </c>
      <c r="S5316" s="213">
        <f>IF(M5316="nvt",0,IF(O5316&gt;0,VLOOKUP(M5316,'3-Productie normen'!A:K,VLOOKUP(O5316,'3-Productie normen'!$B$34:$C$35,2,FALSE),FALSE)))</f>
        <v>0</v>
      </c>
      <c r="T5316" s="213">
        <f t="shared" si="296"/>
        <v>0</v>
      </c>
      <c r="U5316" s="572"/>
    </row>
    <row r="5317" spans="1:21" ht="14.15" customHeight="1">
      <c r="A5317" s="231">
        <v>5317</v>
      </c>
      <c r="B5317" s="262" t="s">
        <v>100</v>
      </c>
      <c r="C5317" s="199" t="s">
        <v>4521</v>
      </c>
      <c r="D5317" s="199" t="s">
        <v>4522</v>
      </c>
      <c r="E5317" s="199" t="s">
        <v>4736</v>
      </c>
      <c r="F5317" s="199" t="s">
        <v>176</v>
      </c>
      <c r="G5317" s="199" t="s">
        <v>177</v>
      </c>
      <c r="H5317" s="199" t="s">
        <v>4774</v>
      </c>
      <c r="I5317" s="200" t="s">
        <v>143</v>
      </c>
      <c r="J5317" s="199" t="s">
        <v>209</v>
      </c>
      <c r="K5317" s="199" t="s">
        <v>210</v>
      </c>
      <c r="L5317" s="199" t="s">
        <v>398</v>
      </c>
      <c r="M5317" s="199" t="s">
        <v>143</v>
      </c>
      <c r="N5317" s="201">
        <v>0.61709999999999998</v>
      </c>
      <c r="O5317" s="202"/>
      <c r="P5317" s="202"/>
      <c r="Q5317" s="203">
        <f t="shared" si="294"/>
        <v>0</v>
      </c>
      <c r="R5317" s="203">
        <f t="shared" si="295"/>
        <v>0</v>
      </c>
      <c r="S5317" s="213">
        <f>IF(M5317="nvt",0,IF(O5317&gt;0,VLOOKUP(M5317,'3-Productie normen'!A:K,VLOOKUP(O5317,'3-Productie normen'!$B$34:$C$35,2,FALSE),FALSE)))</f>
        <v>0</v>
      </c>
      <c r="T5317" s="213">
        <f t="shared" si="296"/>
        <v>0</v>
      </c>
      <c r="U5317" s="572"/>
    </row>
    <row r="5318" spans="1:21" ht="14.15" customHeight="1">
      <c r="A5318" s="231">
        <v>5318</v>
      </c>
      <c r="B5318" s="262" t="s">
        <v>100</v>
      </c>
      <c r="C5318" s="199" t="s">
        <v>4521</v>
      </c>
      <c r="D5318" s="199" t="s">
        <v>4522</v>
      </c>
      <c r="E5318" s="199" t="s">
        <v>4736</v>
      </c>
      <c r="F5318" s="199" t="s">
        <v>176</v>
      </c>
      <c r="G5318" s="199" t="s">
        <v>177</v>
      </c>
      <c r="H5318" s="199" t="s">
        <v>4775</v>
      </c>
      <c r="I5318" s="200" t="s">
        <v>143</v>
      </c>
      <c r="J5318" s="199" t="s">
        <v>209</v>
      </c>
      <c r="K5318" s="199" t="s">
        <v>210</v>
      </c>
      <c r="L5318" s="199" t="s">
        <v>398</v>
      </c>
      <c r="M5318" s="199" t="s">
        <v>143</v>
      </c>
      <c r="N5318" s="201">
        <v>0.746</v>
      </c>
      <c r="O5318" s="202"/>
      <c r="P5318" s="202"/>
      <c r="Q5318" s="203">
        <f t="shared" si="294"/>
        <v>0</v>
      </c>
      <c r="R5318" s="203">
        <f t="shared" si="295"/>
        <v>0</v>
      </c>
      <c r="S5318" s="213">
        <f>IF(M5318="nvt",0,IF(O5318&gt;0,VLOOKUP(M5318,'3-Productie normen'!A:K,VLOOKUP(O5318,'3-Productie normen'!$B$34:$C$35,2,FALSE),FALSE)))</f>
        <v>0</v>
      </c>
      <c r="T5318" s="213">
        <f t="shared" si="296"/>
        <v>0</v>
      </c>
      <c r="U5318" s="572"/>
    </row>
    <row r="5319" spans="1:21" ht="14.15" customHeight="1">
      <c r="A5319" s="231">
        <v>5319</v>
      </c>
      <c r="B5319" s="262" t="s">
        <v>100</v>
      </c>
      <c r="C5319" s="199" t="s">
        <v>4521</v>
      </c>
      <c r="D5319" s="199" t="s">
        <v>4522</v>
      </c>
      <c r="E5319" s="199" t="s">
        <v>4736</v>
      </c>
      <c r="F5319" s="199" t="s">
        <v>176</v>
      </c>
      <c r="G5319" s="199" t="s">
        <v>177</v>
      </c>
      <c r="H5319" s="199" t="s">
        <v>4776</v>
      </c>
      <c r="I5319" s="200" t="s">
        <v>143</v>
      </c>
      <c r="J5319" s="199" t="s">
        <v>209</v>
      </c>
      <c r="K5319" s="199" t="s">
        <v>210</v>
      </c>
      <c r="L5319" s="199" t="s">
        <v>398</v>
      </c>
      <c r="M5319" s="199" t="s">
        <v>143</v>
      </c>
      <c r="N5319" s="201">
        <v>0.61709999999999998</v>
      </c>
      <c r="O5319" s="202"/>
      <c r="P5319" s="202"/>
      <c r="Q5319" s="203">
        <f t="shared" si="294"/>
        <v>0</v>
      </c>
      <c r="R5319" s="203">
        <f t="shared" si="295"/>
        <v>0</v>
      </c>
      <c r="S5319" s="213">
        <f>IF(M5319="nvt",0,IF(O5319&gt;0,VLOOKUP(M5319,'3-Productie normen'!A:K,VLOOKUP(O5319,'3-Productie normen'!$B$34:$C$35,2,FALSE),FALSE)))</f>
        <v>0</v>
      </c>
      <c r="T5319" s="213">
        <f t="shared" si="296"/>
        <v>0</v>
      </c>
      <c r="U5319" s="572"/>
    </row>
    <row r="5320" spans="1:21" ht="14.15" customHeight="1">
      <c r="A5320" s="231">
        <v>5320</v>
      </c>
      <c r="B5320" s="262" t="s">
        <v>100</v>
      </c>
      <c r="C5320" s="199" t="s">
        <v>4521</v>
      </c>
      <c r="D5320" s="199" t="s">
        <v>4522</v>
      </c>
      <c r="E5320" s="199" t="s">
        <v>4736</v>
      </c>
      <c r="F5320" s="199" t="s">
        <v>176</v>
      </c>
      <c r="G5320" s="199" t="s">
        <v>177</v>
      </c>
      <c r="H5320" s="199" t="s">
        <v>4777</v>
      </c>
      <c r="I5320" s="200" t="s">
        <v>143</v>
      </c>
      <c r="J5320" s="199" t="s">
        <v>209</v>
      </c>
      <c r="K5320" s="199" t="s">
        <v>210</v>
      </c>
      <c r="L5320" s="199" t="s">
        <v>398</v>
      </c>
      <c r="M5320" s="199" t="s">
        <v>143</v>
      </c>
      <c r="N5320" s="201">
        <v>0.74609999999999999</v>
      </c>
      <c r="O5320" s="202"/>
      <c r="P5320" s="202"/>
      <c r="Q5320" s="203">
        <f t="shared" si="294"/>
        <v>0</v>
      </c>
      <c r="R5320" s="203">
        <f t="shared" si="295"/>
        <v>0</v>
      </c>
      <c r="S5320" s="213">
        <f>IF(M5320="nvt",0,IF(O5320&gt;0,VLOOKUP(M5320,'3-Productie normen'!A:K,VLOOKUP(O5320,'3-Productie normen'!$B$34:$C$35,2,FALSE),FALSE)))</f>
        <v>0</v>
      </c>
      <c r="T5320" s="213">
        <f t="shared" si="296"/>
        <v>0</v>
      </c>
      <c r="U5320" s="572"/>
    </row>
    <row r="5321" spans="1:21" ht="14.15" customHeight="1">
      <c r="A5321" s="231">
        <v>5321</v>
      </c>
      <c r="B5321" s="262" t="s">
        <v>100</v>
      </c>
      <c r="C5321" s="199" t="s">
        <v>4521</v>
      </c>
      <c r="D5321" s="199" t="s">
        <v>4522</v>
      </c>
      <c r="E5321" s="199" t="s">
        <v>4736</v>
      </c>
      <c r="F5321" s="199" t="s">
        <v>176</v>
      </c>
      <c r="G5321" s="199" t="s">
        <v>177</v>
      </c>
      <c r="H5321" s="199" t="s">
        <v>4778</v>
      </c>
      <c r="I5321" s="200" t="s">
        <v>143</v>
      </c>
      <c r="J5321" s="199" t="s">
        <v>209</v>
      </c>
      <c r="K5321" s="199" t="s">
        <v>210</v>
      </c>
      <c r="L5321" s="199" t="s">
        <v>398</v>
      </c>
      <c r="M5321" s="199" t="s">
        <v>143</v>
      </c>
      <c r="N5321" s="201">
        <v>0.61709999999999998</v>
      </c>
      <c r="O5321" s="202"/>
      <c r="P5321" s="202"/>
      <c r="Q5321" s="203">
        <f t="shared" si="294"/>
        <v>0</v>
      </c>
      <c r="R5321" s="203">
        <f t="shared" si="295"/>
        <v>0</v>
      </c>
      <c r="S5321" s="213">
        <f>IF(M5321="nvt",0,IF(O5321&gt;0,VLOOKUP(M5321,'3-Productie normen'!A:K,VLOOKUP(O5321,'3-Productie normen'!$B$34:$C$35,2,FALSE),FALSE)))</f>
        <v>0</v>
      </c>
      <c r="T5321" s="213">
        <f t="shared" si="296"/>
        <v>0</v>
      </c>
      <c r="U5321" s="572"/>
    </row>
    <row r="5322" spans="1:21" ht="14.15" customHeight="1">
      <c r="A5322" s="231">
        <v>5322</v>
      </c>
      <c r="B5322" s="262" t="s">
        <v>100</v>
      </c>
      <c r="C5322" s="199" t="s">
        <v>4521</v>
      </c>
      <c r="D5322" s="199" t="s">
        <v>4522</v>
      </c>
      <c r="E5322" s="199" t="s">
        <v>4736</v>
      </c>
      <c r="F5322" s="199" t="s">
        <v>176</v>
      </c>
      <c r="G5322" s="199" t="s">
        <v>133</v>
      </c>
      <c r="H5322" s="199" t="s">
        <v>4779</v>
      </c>
      <c r="I5322" s="200" t="s">
        <v>125</v>
      </c>
      <c r="J5322" s="199" t="s">
        <v>222</v>
      </c>
      <c r="K5322" s="199" t="s">
        <v>279</v>
      </c>
      <c r="L5322" s="199" t="s">
        <v>180</v>
      </c>
      <c r="M5322" s="199" t="s">
        <v>238</v>
      </c>
      <c r="N5322" s="201">
        <v>79.915099999999995</v>
      </c>
      <c r="O5322" s="202" t="s">
        <v>81</v>
      </c>
      <c r="P5322" s="202"/>
      <c r="Q5322" s="203">
        <f t="shared" si="294"/>
        <v>0</v>
      </c>
      <c r="R5322" s="203">
        <f t="shared" si="295"/>
        <v>0</v>
      </c>
      <c r="S5322" s="213">
        <f>IF(M5322="nvt",0,IF(O5322&gt;0,VLOOKUP(M5322,'3-Productie normen'!A:K,VLOOKUP(O5322,'3-Productie normen'!$B$34:$C$35,2,FALSE),FALSE)))</f>
        <v>0</v>
      </c>
      <c r="T5322" s="213">
        <f t="shared" si="296"/>
        <v>0</v>
      </c>
      <c r="U5322" s="572"/>
    </row>
    <row r="5323" spans="1:21" ht="14.15" customHeight="1">
      <c r="A5323" s="231">
        <v>5323</v>
      </c>
      <c r="B5323" s="262" t="s">
        <v>100</v>
      </c>
      <c r="C5323" s="199" t="s">
        <v>4521</v>
      </c>
      <c r="D5323" s="199" t="s">
        <v>4522</v>
      </c>
      <c r="E5323" s="199" t="s">
        <v>4736</v>
      </c>
      <c r="F5323" s="199" t="s">
        <v>176</v>
      </c>
      <c r="G5323" s="199" t="s">
        <v>133</v>
      </c>
      <c r="H5323" s="199" t="s">
        <v>4780</v>
      </c>
      <c r="I5323" s="200" t="s">
        <v>245</v>
      </c>
      <c r="J5323" s="199" t="s">
        <v>255</v>
      </c>
      <c r="K5323" s="199" t="s">
        <v>566</v>
      </c>
      <c r="L5323" s="199" t="s">
        <v>180</v>
      </c>
      <c r="M5323" s="199" t="s">
        <v>143</v>
      </c>
      <c r="N5323" s="201">
        <v>8.5137999999999998</v>
      </c>
      <c r="O5323" s="202"/>
      <c r="P5323" s="202"/>
      <c r="Q5323" s="203">
        <f t="shared" si="294"/>
        <v>0</v>
      </c>
      <c r="R5323" s="203">
        <f t="shared" si="295"/>
        <v>0</v>
      </c>
      <c r="S5323" s="213">
        <f>IF(M5323="nvt",0,IF(O5323&gt;0,VLOOKUP(M5323,'3-Productie normen'!A:K,VLOOKUP(O5323,'3-Productie normen'!$B$34:$C$35,2,FALSE),FALSE)))</f>
        <v>0</v>
      </c>
      <c r="T5323" s="213">
        <f t="shared" si="296"/>
        <v>0</v>
      </c>
      <c r="U5323" s="572"/>
    </row>
    <row r="5324" spans="1:21" ht="14.15" customHeight="1">
      <c r="A5324" s="231">
        <v>5324</v>
      </c>
      <c r="B5324" s="262" t="s">
        <v>100</v>
      </c>
      <c r="C5324" s="199" t="s">
        <v>4521</v>
      </c>
      <c r="D5324" s="199" t="s">
        <v>4522</v>
      </c>
      <c r="E5324" s="199" t="s">
        <v>4736</v>
      </c>
      <c r="F5324" s="199" t="s">
        <v>176</v>
      </c>
      <c r="G5324" s="199" t="s">
        <v>133</v>
      </c>
      <c r="H5324" s="199" t="s">
        <v>4781</v>
      </c>
      <c r="I5324" s="200" t="s">
        <v>245</v>
      </c>
      <c r="J5324" s="199" t="s">
        <v>255</v>
      </c>
      <c r="K5324" s="199" t="s">
        <v>1185</v>
      </c>
      <c r="L5324" s="199" t="s">
        <v>180</v>
      </c>
      <c r="M5324" s="199" t="s">
        <v>143</v>
      </c>
      <c r="N5324" s="201">
        <v>74.931399999999996</v>
      </c>
      <c r="O5324" s="202"/>
      <c r="P5324" s="202"/>
      <c r="Q5324" s="203">
        <f t="shared" si="294"/>
        <v>0</v>
      </c>
      <c r="R5324" s="203">
        <f t="shared" si="295"/>
        <v>0</v>
      </c>
      <c r="S5324" s="213">
        <f>IF(M5324="nvt",0,IF(O5324&gt;0,VLOOKUP(M5324,'3-Productie normen'!A:K,VLOOKUP(O5324,'3-Productie normen'!$B$34:$C$35,2,FALSE),FALSE)))</f>
        <v>0</v>
      </c>
      <c r="T5324" s="213">
        <f t="shared" si="296"/>
        <v>0</v>
      </c>
      <c r="U5324" s="572"/>
    </row>
    <row r="5325" spans="1:21" ht="14.15" customHeight="1">
      <c r="A5325" s="231">
        <v>5325</v>
      </c>
      <c r="B5325" s="262" t="s">
        <v>100</v>
      </c>
      <c r="C5325" s="199" t="s">
        <v>4521</v>
      </c>
      <c r="D5325" s="199" t="s">
        <v>4522</v>
      </c>
      <c r="E5325" s="199" t="s">
        <v>4736</v>
      </c>
      <c r="F5325" s="199" t="s">
        <v>176</v>
      </c>
      <c r="G5325" s="199" t="s">
        <v>133</v>
      </c>
      <c r="H5325" s="199" t="s">
        <v>4782</v>
      </c>
      <c r="I5325" s="200" t="s">
        <v>143</v>
      </c>
      <c r="J5325" s="199" t="s">
        <v>379</v>
      </c>
      <c r="K5325" s="199" t="s">
        <v>640</v>
      </c>
      <c r="L5325" s="199" t="s">
        <v>180</v>
      </c>
      <c r="M5325" s="199" t="s">
        <v>143</v>
      </c>
      <c r="N5325" s="201">
        <v>39.529699999999998</v>
      </c>
      <c r="O5325" s="202"/>
      <c r="P5325" s="202"/>
      <c r="Q5325" s="203">
        <f t="shared" si="294"/>
        <v>0</v>
      </c>
      <c r="R5325" s="203">
        <f t="shared" si="295"/>
        <v>0</v>
      </c>
      <c r="S5325" s="213">
        <f>IF(M5325="nvt",0,IF(O5325&gt;0,VLOOKUP(M5325,'3-Productie normen'!A:K,VLOOKUP(O5325,'3-Productie normen'!$B$34:$C$35,2,FALSE),FALSE)))</f>
        <v>0</v>
      </c>
      <c r="T5325" s="213">
        <f t="shared" si="296"/>
        <v>0</v>
      </c>
      <c r="U5325" s="572"/>
    </row>
    <row r="5326" spans="1:21" ht="14.15" customHeight="1">
      <c r="A5326" s="231">
        <v>5326</v>
      </c>
      <c r="B5326" s="262" t="s">
        <v>100</v>
      </c>
      <c r="C5326" s="199" t="s">
        <v>4521</v>
      </c>
      <c r="D5326" s="199" t="s">
        <v>4522</v>
      </c>
      <c r="E5326" s="199" t="s">
        <v>4736</v>
      </c>
      <c r="F5326" s="199" t="s">
        <v>176</v>
      </c>
      <c r="G5326" s="199" t="s">
        <v>133</v>
      </c>
      <c r="H5326" s="199" t="s">
        <v>4783</v>
      </c>
      <c r="I5326" s="200" t="s">
        <v>245</v>
      </c>
      <c r="J5326" s="199" t="s">
        <v>179</v>
      </c>
      <c r="K5326" s="199" t="s">
        <v>235</v>
      </c>
      <c r="L5326" s="199" t="s">
        <v>180</v>
      </c>
      <c r="M5326" s="199" t="s">
        <v>143</v>
      </c>
      <c r="N5326" s="201">
        <v>31.0379</v>
      </c>
      <c r="O5326" s="202"/>
      <c r="P5326" s="202"/>
      <c r="Q5326" s="203">
        <f t="shared" si="294"/>
        <v>0</v>
      </c>
      <c r="R5326" s="203">
        <f t="shared" si="295"/>
        <v>0</v>
      </c>
      <c r="S5326" s="213">
        <f>IF(M5326="nvt",0,IF(O5326&gt;0,VLOOKUP(M5326,'3-Productie normen'!A:K,VLOOKUP(O5326,'3-Productie normen'!$B$34:$C$35,2,FALSE),FALSE)))</f>
        <v>0</v>
      </c>
      <c r="T5326" s="213">
        <f t="shared" si="296"/>
        <v>0</v>
      </c>
      <c r="U5326" s="572"/>
    </row>
    <row r="5327" spans="1:21" ht="14.15" customHeight="1">
      <c r="A5327" s="231">
        <v>5327</v>
      </c>
      <c r="B5327" s="262" t="s">
        <v>100</v>
      </c>
      <c r="C5327" s="199" t="s">
        <v>4521</v>
      </c>
      <c r="D5327" s="199" t="s">
        <v>4522</v>
      </c>
      <c r="E5327" s="199" t="s">
        <v>4736</v>
      </c>
      <c r="F5327" s="199" t="s">
        <v>176</v>
      </c>
      <c r="G5327" s="199" t="s">
        <v>133</v>
      </c>
      <c r="H5327" s="199" t="s">
        <v>4784</v>
      </c>
      <c r="I5327" s="200" t="s">
        <v>143</v>
      </c>
      <c r="J5327" s="199" t="s">
        <v>379</v>
      </c>
      <c r="K5327" s="199" t="s">
        <v>640</v>
      </c>
      <c r="L5327" s="199" t="s">
        <v>180</v>
      </c>
      <c r="M5327" s="199" t="s">
        <v>143</v>
      </c>
      <c r="N5327" s="201">
        <v>18.8475</v>
      </c>
      <c r="O5327" s="202"/>
      <c r="P5327" s="202"/>
      <c r="Q5327" s="203">
        <f t="shared" si="294"/>
        <v>0</v>
      </c>
      <c r="R5327" s="203">
        <f t="shared" si="295"/>
        <v>0</v>
      </c>
      <c r="S5327" s="213">
        <f>IF(M5327="nvt",0,IF(O5327&gt;0,VLOOKUP(M5327,'3-Productie normen'!A:K,VLOOKUP(O5327,'3-Productie normen'!$B$34:$C$35,2,FALSE),FALSE)))</f>
        <v>0</v>
      </c>
      <c r="T5327" s="213">
        <f t="shared" si="296"/>
        <v>0</v>
      </c>
      <c r="U5327" s="572"/>
    </row>
    <row r="5328" spans="1:21" ht="14.15" customHeight="1">
      <c r="A5328" s="231">
        <v>5328</v>
      </c>
      <c r="B5328" s="262" t="s">
        <v>100</v>
      </c>
      <c r="C5328" s="199" t="s">
        <v>4521</v>
      </c>
      <c r="D5328" s="199" t="s">
        <v>4522</v>
      </c>
      <c r="E5328" s="199" t="s">
        <v>4736</v>
      </c>
      <c r="F5328" s="199" t="s">
        <v>176</v>
      </c>
      <c r="G5328" s="199" t="s">
        <v>133</v>
      </c>
      <c r="H5328" s="199" t="s">
        <v>4785</v>
      </c>
      <c r="I5328" s="200" t="s">
        <v>143</v>
      </c>
      <c r="J5328" s="199" t="s">
        <v>379</v>
      </c>
      <c r="K5328" s="199" t="s">
        <v>640</v>
      </c>
      <c r="L5328" s="199" t="s">
        <v>180</v>
      </c>
      <c r="M5328" s="199" t="s">
        <v>143</v>
      </c>
      <c r="N5328" s="201">
        <v>48.749899999999997</v>
      </c>
      <c r="O5328" s="202"/>
      <c r="P5328" s="202"/>
      <c r="Q5328" s="203">
        <f t="shared" si="294"/>
        <v>0</v>
      </c>
      <c r="R5328" s="203">
        <f t="shared" si="295"/>
        <v>0</v>
      </c>
      <c r="S5328" s="213">
        <f>IF(M5328="nvt",0,IF(O5328&gt;0,VLOOKUP(M5328,'3-Productie normen'!A:K,VLOOKUP(O5328,'3-Productie normen'!$B$34:$C$35,2,FALSE),FALSE)))</f>
        <v>0</v>
      </c>
      <c r="T5328" s="213">
        <f t="shared" si="296"/>
        <v>0</v>
      </c>
      <c r="U5328" s="572"/>
    </row>
    <row r="5329" spans="1:21" ht="14.15" customHeight="1">
      <c r="A5329" s="231">
        <v>5329</v>
      </c>
      <c r="B5329" s="262" t="s">
        <v>100</v>
      </c>
      <c r="C5329" s="199" t="s">
        <v>4521</v>
      </c>
      <c r="D5329" s="199" t="s">
        <v>4522</v>
      </c>
      <c r="E5329" s="199" t="s">
        <v>4736</v>
      </c>
      <c r="F5329" s="199" t="s">
        <v>176</v>
      </c>
      <c r="G5329" s="199" t="s">
        <v>133</v>
      </c>
      <c r="H5329" s="199" t="s">
        <v>4786</v>
      </c>
      <c r="I5329" s="200" t="s">
        <v>143</v>
      </c>
      <c r="J5329" s="199" t="s">
        <v>209</v>
      </c>
      <c r="K5329" s="199" t="s">
        <v>215</v>
      </c>
      <c r="L5329" s="199" t="s">
        <v>180</v>
      </c>
      <c r="M5329" s="199" t="s">
        <v>143</v>
      </c>
      <c r="N5329" s="201">
        <v>5.78</v>
      </c>
      <c r="O5329" s="202"/>
      <c r="P5329" s="202"/>
      <c r="Q5329" s="203">
        <f t="shared" si="294"/>
        <v>0</v>
      </c>
      <c r="R5329" s="203">
        <f t="shared" si="295"/>
        <v>0</v>
      </c>
      <c r="S5329" s="213">
        <f>IF(M5329="nvt",0,IF(O5329&gt;0,VLOOKUP(M5329,'3-Productie normen'!A:K,VLOOKUP(O5329,'3-Productie normen'!$B$34:$C$35,2,FALSE),FALSE)))</f>
        <v>0</v>
      </c>
      <c r="T5329" s="213">
        <f t="shared" si="296"/>
        <v>0</v>
      </c>
      <c r="U5329" s="572"/>
    </row>
    <row r="5330" spans="1:21" ht="14.15" customHeight="1">
      <c r="A5330" s="231">
        <v>5330</v>
      </c>
      <c r="B5330" s="262" t="s">
        <v>100</v>
      </c>
      <c r="C5330" s="199" t="s">
        <v>4521</v>
      </c>
      <c r="D5330" s="199" t="s">
        <v>4522</v>
      </c>
      <c r="E5330" s="199" t="s">
        <v>4736</v>
      </c>
      <c r="F5330" s="199" t="s">
        <v>176</v>
      </c>
      <c r="G5330" s="199" t="s">
        <v>133</v>
      </c>
      <c r="H5330" s="199" t="s">
        <v>1513</v>
      </c>
      <c r="I5330" s="200" t="s">
        <v>133</v>
      </c>
      <c r="J5330" s="199" t="s">
        <v>222</v>
      </c>
      <c r="K5330" s="199" t="s">
        <v>223</v>
      </c>
      <c r="L5330" s="199" t="s">
        <v>461</v>
      </c>
      <c r="M5330" s="199" t="s">
        <v>138</v>
      </c>
      <c r="N5330" s="201">
        <v>9.7392000000000003</v>
      </c>
      <c r="O5330" s="202" t="s">
        <v>81</v>
      </c>
      <c r="P5330" s="202"/>
      <c r="Q5330" s="203">
        <f t="shared" si="294"/>
        <v>0</v>
      </c>
      <c r="R5330" s="203">
        <f t="shared" si="295"/>
        <v>0</v>
      </c>
      <c r="S5330" s="213">
        <f>IF(M5330="nvt",0,IF(O5330&gt;0,VLOOKUP(M5330,'3-Productie normen'!A:K,VLOOKUP(O5330,'3-Productie normen'!$B$34:$C$35,2,FALSE),FALSE)))</f>
        <v>0</v>
      </c>
      <c r="T5330" s="213">
        <f t="shared" si="296"/>
        <v>0</v>
      </c>
      <c r="U5330" s="572"/>
    </row>
    <row r="5331" spans="1:21" ht="14.15" customHeight="1">
      <c r="A5331" s="231">
        <v>5331</v>
      </c>
      <c r="B5331" s="262" t="s">
        <v>100</v>
      </c>
      <c r="C5331" s="199" t="s">
        <v>4521</v>
      </c>
      <c r="D5331" s="199" t="s">
        <v>4522</v>
      </c>
      <c r="E5331" s="199" t="s">
        <v>4736</v>
      </c>
      <c r="F5331" s="199" t="s">
        <v>176</v>
      </c>
      <c r="G5331" s="199" t="s">
        <v>133</v>
      </c>
      <c r="H5331" s="199" t="s">
        <v>4787</v>
      </c>
      <c r="I5331" s="200" t="s">
        <v>133</v>
      </c>
      <c r="J5331" s="199" t="s">
        <v>222</v>
      </c>
      <c r="K5331" s="199" t="s">
        <v>223</v>
      </c>
      <c r="L5331" s="199" t="s">
        <v>461</v>
      </c>
      <c r="M5331" s="199" t="s">
        <v>138</v>
      </c>
      <c r="N5331" s="201">
        <v>1.0555000000000001</v>
      </c>
      <c r="O5331" s="202" t="s">
        <v>81</v>
      </c>
      <c r="P5331" s="202"/>
      <c r="Q5331" s="203">
        <f t="shared" si="294"/>
        <v>0</v>
      </c>
      <c r="R5331" s="203">
        <f t="shared" si="295"/>
        <v>0</v>
      </c>
      <c r="S5331" s="213">
        <f>IF(M5331="nvt",0,IF(O5331&gt;0,VLOOKUP(M5331,'3-Productie normen'!A:K,VLOOKUP(O5331,'3-Productie normen'!$B$34:$C$35,2,FALSE),FALSE)))</f>
        <v>0</v>
      </c>
      <c r="T5331" s="213">
        <f t="shared" si="296"/>
        <v>0</v>
      </c>
      <c r="U5331" s="572"/>
    </row>
    <row r="5332" spans="1:21" ht="14.15" customHeight="1">
      <c r="A5332" s="231">
        <v>5332</v>
      </c>
      <c r="B5332" s="262" t="s">
        <v>100</v>
      </c>
      <c r="C5332" s="199" t="s">
        <v>4521</v>
      </c>
      <c r="D5332" s="199" t="s">
        <v>4522</v>
      </c>
      <c r="E5332" s="199" t="s">
        <v>4736</v>
      </c>
      <c r="F5332" s="199" t="s">
        <v>176</v>
      </c>
      <c r="G5332" s="199" t="s">
        <v>133</v>
      </c>
      <c r="H5332" s="199" t="s">
        <v>4788</v>
      </c>
      <c r="I5332" s="200" t="s">
        <v>133</v>
      </c>
      <c r="J5332" s="199" t="s">
        <v>222</v>
      </c>
      <c r="K5332" s="199" t="s">
        <v>223</v>
      </c>
      <c r="L5332" s="199" t="s">
        <v>461</v>
      </c>
      <c r="M5332" s="199" t="s">
        <v>138</v>
      </c>
      <c r="N5332" s="201">
        <v>1.0555000000000001</v>
      </c>
      <c r="O5332" s="202" t="s">
        <v>81</v>
      </c>
      <c r="P5332" s="202"/>
      <c r="Q5332" s="203">
        <f t="shared" si="294"/>
        <v>0</v>
      </c>
      <c r="R5332" s="203">
        <f t="shared" si="295"/>
        <v>0</v>
      </c>
      <c r="S5332" s="213">
        <f>IF(M5332="nvt",0,IF(O5332&gt;0,VLOOKUP(M5332,'3-Productie normen'!A:K,VLOOKUP(O5332,'3-Productie normen'!$B$34:$C$35,2,FALSE),FALSE)))</f>
        <v>0</v>
      </c>
      <c r="T5332" s="213">
        <f t="shared" si="296"/>
        <v>0</v>
      </c>
      <c r="U5332" s="572"/>
    </row>
    <row r="5333" spans="1:21" ht="14.15" customHeight="1">
      <c r="A5333" s="231">
        <v>5333</v>
      </c>
      <c r="B5333" s="262" t="s">
        <v>100</v>
      </c>
      <c r="C5333" s="199" t="s">
        <v>4521</v>
      </c>
      <c r="D5333" s="199" t="s">
        <v>4522</v>
      </c>
      <c r="E5333" s="199" t="s">
        <v>4736</v>
      </c>
      <c r="F5333" s="199" t="s">
        <v>176</v>
      </c>
      <c r="G5333" s="199" t="s">
        <v>133</v>
      </c>
      <c r="H5333" s="199" t="s">
        <v>4789</v>
      </c>
      <c r="I5333" s="200" t="s">
        <v>133</v>
      </c>
      <c r="J5333" s="199" t="s">
        <v>222</v>
      </c>
      <c r="K5333" s="199" t="s">
        <v>223</v>
      </c>
      <c r="L5333" s="199" t="s">
        <v>461</v>
      </c>
      <c r="M5333" s="199" t="s">
        <v>138</v>
      </c>
      <c r="N5333" s="201">
        <v>1.4087000000000001</v>
      </c>
      <c r="O5333" s="202" t="s">
        <v>81</v>
      </c>
      <c r="P5333" s="202"/>
      <c r="Q5333" s="203">
        <f t="shared" si="294"/>
        <v>0</v>
      </c>
      <c r="R5333" s="203">
        <f t="shared" si="295"/>
        <v>0</v>
      </c>
      <c r="S5333" s="213">
        <f>IF(M5333="nvt",0,IF(O5333&gt;0,VLOOKUP(M5333,'3-Productie normen'!A:K,VLOOKUP(O5333,'3-Productie normen'!$B$34:$C$35,2,FALSE),FALSE)))</f>
        <v>0</v>
      </c>
      <c r="T5333" s="213">
        <f t="shared" si="296"/>
        <v>0</v>
      </c>
      <c r="U5333" s="572"/>
    </row>
    <row r="5334" spans="1:21" ht="14.15" customHeight="1">
      <c r="A5334" s="231">
        <v>5334</v>
      </c>
      <c r="B5334" s="262" t="s">
        <v>100</v>
      </c>
      <c r="C5334" s="199" t="s">
        <v>4521</v>
      </c>
      <c r="D5334" s="199" t="s">
        <v>4522</v>
      </c>
      <c r="E5334" s="199" t="s">
        <v>4736</v>
      </c>
      <c r="F5334" s="199" t="s">
        <v>176</v>
      </c>
      <c r="G5334" s="199" t="s">
        <v>133</v>
      </c>
      <c r="H5334" s="199" t="s">
        <v>4790</v>
      </c>
      <c r="I5334" s="200" t="s">
        <v>133</v>
      </c>
      <c r="J5334" s="199" t="s">
        <v>222</v>
      </c>
      <c r="K5334" s="199" t="s">
        <v>223</v>
      </c>
      <c r="L5334" s="199" t="s">
        <v>461</v>
      </c>
      <c r="M5334" s="199" t="s">
        <v>138</v>
      </c>
      <c r="N5334" s="201">
        <v>1.0969</v>
      </c>
      <c r="O5334" s="202" t="s">
        <v>81</v>
      </c>
      <c r="P5334" s="202"/>
      <c r="Q5334" s="203">
        <f t="shared" si="294"/>
        <v>0</v>
      </c>
      <c r="R5334" s="203">
        <f t="shared" si="295"/>
        <v>0</v>
      </c>
      <c r="S5334" s="213">
        <f>IF(M5334="nvt",0,IF(O5334&gt;0,VLOOKUP(M5334,'3-Productie normen'!A:K,VLOOKUP(O5334,'3-Productie normen'!$B$34:$C$35,2,FALSE),FALSE)))</f>
        <v>0</v>
      </c>
      <c r="T5334" s="213">
        <f t="shared" si="296"/>
        <v>0</v>
      </c>
      <c r="U5334" s="572"/>
    </row>
    <row r="5335" spans="1:21" ht="14.15" customHeight="1">
      <c r="A5335" s="231">
        <v>5335</v>
      </c>
      <c r="B5335" s="262" t="s">
        <v>100</v>
      </c>
      <c r="C5335" s="199" t="s">
        <v>4521</v>
      </c>
      <c r="D5335" s="199" t="s">
        <v>4522</v>
      </c>
      <c r="E5335" s="199" t="s">
        <v>4736</v>
      </c>
      <c r="F5335" s="199" t="s">
        <v>176</v>
      </c>
      <c r="G5335" s="199" t="s">
        <v>133</v>
      </c>
      <c r="H5335" s="199" t="s">
        <v>4791</v>
      </c>
      <c r="I5335" s="200" t="s">
        <v>130</v>
      </c>
      <c r="J5335" s="199" t="s">
        <v>209</v>
      </c>
      <c r="K5335" s="199" t="s">
        <v>220</v>
      </c>
      <c r="L5335" s="199" t="s">
        <v>263</v>
      </c>
      <c r="M5335" s="199" t="s">
        <v>140</v>
      </c>
      <c r="N5335" s="201">
        <v>15.5886</v>
      </c>
      <c r="O5335" s="202" t="s">
        <v>81</v>
      </c>
      <c r="P5335" s="202"/>
      <c r="Q5335" s="203">
        <f t="shared" si="294"/>
        <v>0</v>
      </c>
      <c r="R5335" s="203">
        <f t="shared" si="295"/>
        <v>0</v>
      </c>
      <c r="S5335" s="213">
        <f>IF(M5335="nvt",0,IF(O5335&gt;0,VLOOKUP(M5335,'3-Productie normen'!A:K,VLOOKUP(O5335,'3-Productie normen'!$B$34:$C$35,2,FALSE),FALSE)))</f>
        <v>0</v>
      </c>
      <c r="T5335" s="213">
        <f t="shared" si="296"/>
        <v>0</v>
      </c>
      <c r="U5335" s="572"/>
    </row>
    <row r="5336" spans="1:21" ht="14.15" customHeight="1">
      <c r="A5336" s="231">
        <v>5336</v>
      </c>
      <c r="B5336" s="262" t="s">
        <v>100</v>
      </c>
      <c r="C5336" s="199" t="s">
        <v>4521</v>
      </c>
      <c r="D5336" s="199" t="s">
        <v>4522</v>
      </c>
      <c r="E5336" s="199" t="s">
        <v>4736</v>
      </c>
      <c r="F5336" s="199" t="s">
        <v>176</v>
      </c>
      <c r="G5336" s="199" t="s">
        <v>133</v>
      </c>
      <c r="H5336" s="199" t="s">
        <v>4792</v>
      </c>
      <c r="I5336" s="200" t="s">
        <v>130</v>
      </c>
      <c r="J5336" s="199" t="s">
        <v>209</v>
      </c>
      <c r="K5336" s="199" t="s">
        <v>220</v>
      </c>
      <c r="L5336" s="199" t="s">
        <v>263</v>
      </c>
      <c r="M5336" s="199" t="s">
        <v>140</v>
      </c>
      <c r="N5336" s="201">
        <v>15.5908</v>
      </c>
      <c r="O5336" s="202" t="s">
        <v>81</v>
      </c>
      <c r="P5336" s="202"/>
      <c r="Q5336" s="203">
        <f t="shared" si="294"/>
        <v>0</v>
      </c>
      <c r="R5336" s="203">
        <f t="shared" si="295"/>
        <v>0</v>
      </c>
      <c r="S5336" s="213">
        <f>IF(M5336="nvt",0,IF(O5336&gt;0,VLOOKUP(M5336,'3-Productie normen'!A:K,VLOOKUP(O5336,'3-Productie normen'!$B$34:$C$35,2,FALSE),FALSE)))</f>
        <v>0</v>
      </c>
      <c r="T5336" s="213">
        <f t="shared" si="296"/>
        <v>0</v>
      </c>
      <c r="U5336" s="572"/>
    </row>
    <row r="5337" spans="1:21" ht="14.15" customHeight="1">
      <c r="A5337" s="231">
        <v>5337</v>
      </c>
      <c r="B5337" s="262" t="s">
        <v>100</v>
      </c>
      <c r="C5337" s="199" t="s">
        <v>4521</v>
      </c>
      <c r="D5337" s="199" t="s">
        <v>4522</v>
      </c>
      <c r="E5337" s="199" t="s">
        <v>4793</v>
      </c>
      <c r="F5337" s="199" t="s">
        <v>176</v>
      </c>
      <c r="G5337" s="199" t="s">
        <v>377</v>
      </c>
      <c r="H5337" s="199" t="s">
        <v>1683</v>
      </c>
      <c r="I5337" s="200" t="s">
        <v>123</v>
      </c>
      <c r="J5337" s="199" t="s">
        <v>222</v>
      </c>
      <c r="K5337" s="199" t="s">
        <v>279</v>
      </c>
      <c r="L5337" s="199" t="s">
        <v>180</v>
      </c>
      <c r="M5337" s="199" t="s">
        <v>122</v>
      </c>
      <c r="N5337" s="201">
        <v>27.97</v>
      </c>
      <c r="O5337" s="202" t="s">
        <v>81</v>
      </c>
      <c r="P5337" s="202"/>
      <c r="Q5337" s="203">
        <f t="shared" si="294"/>
        <v>0</v>
      </c>
      <c r="R5337" s="203">
        <f t="shared" si="295"/>
        <v>0</v>
      </c>
      <c r="S5337" s="213">
        <f>IF(M5337="nvt",0,IF(O5337&gt;0,VLOOKUP(M5337,'3-Productie normen'!A:K,VLOOKUP(O5337,'3-Productie normen'!$B$34:$C$35,2,FALSE),FALSE)))</f>
        <v>0</v>
      </c>
      <c r="T5337" s="213">
        <f t="shared" si="296"/>
        <v>0</v>
      </c>
      <c r="U5337" s="572"/>
    </row>
    <row r="5338" spans="1:21" ht="14.15" customHeight="1">
      <c r="A5338" s="231">
        <v>5338</v>
      </c>
      <c r="B5338" s="262" t="s">
        <v>100</v>
      </c>
      <c r="C5338" s="199" t="s">
        <v>4521</v>
      </c>
      <c r="D5338" s="199" t="s">
        <v>4522</v>
      </c>
      <c r="E5338" s="199" t="s">
        <v>4793</v>
      </c>
      <c r="F5338" s="199" t="s">
        <v>176</v>
      </c>
      <c r="G5338" s="199" t="s">
        <v>377</v>
      </c>
      <c r="H5338" s="199" t="s">
        <v>4794</v>
      </c>
      <c r="I5338" s="200" t="s">
        <v>125</v>
      </c>
      <c r="J5338" s="199" t="s">
        <v>222</v>
      </c>
      <c r="K5338" s="199" t="s">
        <v>279</v>
      </c>
      <c r="L5338" s="199" t="s">
        <v>180</v>
      </c>
      <c r="M5338" s="199" t="s">
        <v>238</v>
      </c>
      <c r="N5338" s="201">
        <v>9.1676000000000002</v>
      </c>
      <c r="O5338" s="202" t="s">
        <v>81</v>
      </c>
      <c r="P5338" s="202"/>
      <c r="Q5338" s="203">
        <f t="shared" si="294"/>
        <v>0</v>
      </c>
      <c r="R5338" s="203">
        <f t="shared" si="295"/>
        <v>0</v>
      </c>
      <c r="S5338" s="213">
        <f>IF(M5338="nvt",0,IF(O5338&gt;0,VLOOKUP(M5338,'3-Productie normen'!A:K,VLOOKUP(O5338,'3-Productie normen'!$B$34:$C$35,2,FALSE),FALSE)))</f>
        <v>0</v>
      </c>
      <c r="T5338" s="213">
        <f t="shared" si="296"/>
        <v>0</v>
      </c>
      <c r="U5338" s="572"/>
    </row>
    <row r="5339" spans="1:21" ht="14.15" customHeight="1">
      <c r="A5339" s="231">
        <v>5339</v>
      </c>
      <c r="B5339" s="262" t="s">
        <v>100</v>
      </c>
      <c r="C5339" s="199" t="s">
        <v>4521</v>
      </c>
      <c r="D5339" s="199" t="s">
        <v>4522</v>
      </c>
      <c r="E5339" s="199" t="s">
        <v>4793</v>
      </c>
      <c r="F5339" s="199" t="s">
        <v>176</v>
      </c>
      <c r="G5339" s="199" t="s">
        <v>377</v>
      </c>
      <c r="H5339" s="199" t="s">
        <v>4795</v>
      </c>
      <c r="I5339" s="200" t="s">
        <v>143</v>
      </c>
      <c r="J5339" s="199" t="s">
        <v>255</v>
      </c>
      <c r="K5339" s="199" t="s">
        <v>1185</v>
      </c>
      <c r="L5339" s="199" t="s">
        <v>180</v>
      </c>
      <c r="M5339" s="199" t="s">
        <v>143</v>
      </c>
      <c r="N5339" s="201">
        <v>28.3916</v>
      </c>
      <c r="O5339" s="202"/>
      <c r="P5339" s="202"/>
      <c r="Q5339" s="203">
        <f t="shared" si="294"/>
        <v>0</v>
      </c>
      <c r="R5339" s="203">
        <f t="shared" si="295"/>
        <v>0</v>
      </c>
      <c r="S5339" s="213">
        <f>IF(M5339="nvt",0,IF(O5339&gt;0,VLOOKUP(M5339,'3-Productie normen'!A:K,VLOOKUP(O5339,'3-Productie normen'!$B$34:$C$35,2,FALSE),FALSE)))</f>
        <v>0</v>
      </c>
      <c r="T5339" s="213">
        <f t="shared" si="296"/>
        <v>0</v>
      </c>
      <c r="U5339" s="572"/>
    </row>
    <row r="5340" spans="1:21" ht="14.15" customHeight="1">
      <c r="A5340" s="231">
        <v>5340</v>
      </c>
      <c r="B5340" s="262" t="s">
        <v>100</v>
      </c>
      <c r="C5340" s="199" t="s">
        <v>4521</v>
      </c>
      <c r="D5340" s="199" t="s">
        <v>4522</v>
      </c>
      <c r="E5340" s="199" t="s">
        <v>4793</v>
      </c>
      <c r="F5340" s="199" t="s">
        <v>176</v>
      </c>
      <c r="G5340" s="199" t="s">
        <v>377</v>
      </c>
      <c r="H5340" s="199" t="s">
        <v>4796</v>
      </c>
      <c r="I5340" s="200" t="s">
        <v>130</v>
      </c>
      <c r="J5340" s="199" t="s">
        <v>222</v>
      </c>
      <c r="K5340" s="199" t="s">
        <v>237</v>
      </c>
      <c r="L5340" s="199" t="s">
        <v>180</v>
      </c>
      <c r="M5340" s="199" t="s">
        <v>238</v>
      </c>
      <c r="N5340" s="201">
        <v>106.02330000000001</v>
      </c>
      <c r="O5340" s="202" t="s">
        <v>81</v>
      </c>
      <c r="P5340" s="202"/>
      <c r="Q5340" s="203">
        <f t="shared" si="294"/>
        <v>0</v>
      </c>
      <c r="R5340" s="203">
        <f t="shared" si="295"/>
        <v>0</v>
      </c>
      <c r="S5340" s="213">
        <f>IF(M5340="nvt",0,IF(O5340&gt;0,VLOOKUP(M5340,'3-Productie normen'!A:K,VLOOKUP(O5340,'3-Productie normen'!$B$34:$C$35,2,FALSE),FALSE)))</f>
        <v>0</v>
      </c>
      <c r="T5340" s="213">
        <f t="shared" si="296"/>
        <v>0</v>
      </c>
      <c r="U5340" s="572"/>
    </row>
    <row r="5341" spans="1:21" ht="14.15" customHeight="1">
      <c r="A5341" s="231">
        <v>5341</v>
      </c>
      <c r="B5341" s="262" t="s">
        <v>100</v>
      </c>
      <c r="C5341" s="199" t="s">
        <v>4521</v>
      </c>
      <c r="D5341" s="199" t="s">
        <v>4522</v>
      </c>
      <c r="E5341" s="199" t="s">
        <v>4793</v>
      </c>
      <c r="F5341" s="199" t="s">
        <v>176</v>
      </c>
      <c r="G5341" s="199" t="s">
        <v>377</v>
      </c>
      <c r="H5341" s="199" t="s">
        <v>1706</v>
      </c>
      <c r="I5341" s="200" t="s">
        <v>123</v>
      </c>
      <c r="J5341" s="199" t="s">
        <v>179</v>
      </c>
      <c r="K5341" s="199" t="s">
        <v>179</v>
      </c>
      <c r="L5341" s="199" t="s">
        <v>261</v>
      </c>
      <c r="M5341" s="199" t="s">
        <v>122</v>
      </c>
      <c r="N5341" s="201">
        <v>19.142499999999998</v>
      </c>
      <c r="O5341" s="202" t="s">
        <v>81</v>
      </c>
      <c r="P5341" s="202"/>
      <c r="Q5341" s="203">
        <f t="shared" si="294"/>
        <v>0</v>
      </c>
      <c r="R5341" s="203">
        <f t="shared" si="295"/>
        <v>0</v>
      </c>
      <c r="S5341" s="213">
        <f>IF(M5341="nvt",0,IF(O5341&gt;0,VLOOKUP(M5341,'3-Productie normen'!A:K,VLOOKUP(O5341,'3-Productie normen'!$B$34:$C$35,2,FALSE),FALSE)))</f>
        <v>0</v>
      </c>
      <c r="T5341" s="213">
        <f t="shared" si="296"/>
        <v>0</v>
      </c>
      <c r="U5341" s="572"/>
    </row>
    <row r="5342" spans="1:21" ht="14.15" customHeight="1">
      <c r="A5342" s="231">
        <v>5342</v>
      </c>
      <c r="B5342" s="262" t="s">
        <v>100</v>
      </c>
      <c r="C5342" s="199" t="s">
        <v>4521</v>
      </c>
      <c r="D5342" s="199" t="s">
        <v>4522</v>
      </c>
      <c r="E5342" s="199" t="s">
        <v>4793</v>
      </c>
      <c r="F5342" s="199" t="s">
        <v>176</v>
      </c>
      <c r="G5342" s="199" t="s">
        <v>377</v>
      </c>
      <c r="H5342" s="199" t="s">
        <v>4797</v>
      </c>
      <c r="I5342" s="200" t="s">
        <v>123</v>
      </c>
      <c r="J5342" s="199" t="s">
        <v>179</v>
      </c>
      <c r="K5342" s="199" t="s">
        <v>179</v>
      </c>
      <c r="L5342" s="199" t="s">
        <v>261</v>
      </c>
      <c r="M5342" s="199" t="s">
        <v>122</v>
      </c>
      <c r="N5342" s="201">
        <v>15.6075</v>
      </c>
      <c r="O5342" s="202" t="s">
        <v>81</v>
      </c>
      <c r="P5342" s="202"/>
      <c r="Q5342" s="203">
        <f t="shared" si="294"/>
        <v>0</v>
      </c>
      <c r="R5342" s="203">
        <f t="shared" si="295"/>
        <v>0</v>
      </c>
      <c r="S5342" s="213">
        <f>IF(M5342="nvt",0,IF(O5342&gt;0,VLOOKUP(M5342,'3-Productie normen'!A:K,VLOOKUP(O5342,'3-Productie normen'!$B$34:$C$35,2,FALSE),FALSE)))</f>
        <v>0</v>
      </c>
      <c r="T5342" s="213">
        <f t="shared" si="296"/>
        <v>0</v>
      </c>
      <c r="U5342" s="572"/>
    </row>
    <row r="5343" spans="1:21" ht="14.15" customHeight="1">
      <c r="A5343" s="231">
        <v>5343</v>
      </c>
      <c r="B5343" s="262" t="s">
        <v>100</v>
      </c>
      <c r="C5343" s="199" t="s">
        <v>4521</v>
      </c>
      <c r="D5343" s="199" t="s">
        <v>4522</v>
      </c>
      <c r="E5343" s="199" t="s">
        <v>4793</v>
      </c>
      <c r="F5343" s="199" t="s">
        <v>176</v>
      </c>
      <c r="G5343" s="199" t="s">
        <v>377</v>
      </c>
      <c r="H5343" s="199" t="s">
        <v>1707</v>
      </c>
      <c r="I5343" s="200" t="s">
        <v>123</v>
      </c>
      <c r="J5343" s="199" t="s">
        <v>255</v>
      </c>
      <c r="K5343" s="199" t="s">
        <v>179</v>
      </c>
      <c r="L5343" s="199" t="s">
        <v>261</v>
      </c>
      <c r="M5343" s="199" t="s">
        <v>122</v>
      </c>
      <c r="N5343" s="201">
        <v>39.771000000000001</v>
      </c>
      <c r="O5343" s="202" t="s">
        <v>81</v>
      </c>
      <c r="P5343" s="202"/>
      <c r="Q5343" s="203">
        <f t="shared" si="294"/>
        <v>0</v>
      </c>
      <c r="R5343" s="203">
        <f t="shared" si="295"/>
        <v>0</v>
      </c>
      <c r="S5343" s="213">
        <f>IF(M5343="nvt",0,IF(O5343&gt;0,VLOOKUP(M5343,'3-Productie normen'!A:K,VLOOKUP(O5343,'3-Productie normen'!$B$34:$C$35,2,FALSE),FALSE)))</f>
        <v>0</v>
      </c>
      <c r="T5343" s="213">
        <f t="shared" si="296"/>
        <v>0</v>
      </c>
      <c r="U5343" s="572"/>
    </row>
    <row r="5344" spans="1:21" ht="14.15" customHeight="1">
      <c r="A5344" s="231">
        <v>5344</v>
      </c>
      <c r="B5344" s="262" t="s">
        <v>100</v>
      </c>
      <c r="C5344" s="199" t="s">
        <v>4521</v>
      </c>
      <c r="D5344" s="199" t="s">
        <v>4522</v>
      </c>
      <c r="E5344" s="199" t="s">
        <v>4793</v>
      </c>
      <c r="F5344" s="199" t="s">
        <v>176</v>
      </c>
      <c r="G5344" s="199" t="s">
        <v>377</v>
      </c>
      <c r="H5344" s="199" t="s">
        <v>4798</v>
      </c>
      <c r="I5344" s="200" t="s">
        <v>143</v>
      </c>
      <c r="J5344" s="199" t="s">
        <v>179</v>
      </c>
      <c r="K5344" s="199" t="s">
        <v>179</v>
      </c>
      <c r="L5344" s="199" t="s">
        <v>261</v>
      </c>
      <c r="M5344" s="199" t="s">
        <v>143</v>
      </c>
      <c r="N5344" s="201">
        <v>23.607500000000002</v>
      </c>
      <c r="O5344" s="202"/>
      <c r="P5344" s="202"/>
      <c r="Q5344" s="203">
        <f t="shared" si="294"/>
        <v>0</v>
      </c>
      <c r="R5344" s="203">
        <f t="shared" si="295"/>
        <v>0</v>
      </c>
      <c r="S5344" s="213">
        <f>IF(M5344="nvt",0,IF(O5344&gt;0,VLOOKUP(M5344,'3-Productie normen'!A:K,VLOOKUP(O5344,'3-Productie normen'!$B$34:$C$35,2,FALSE),FALSE)))</f>
        <v>0</v>
      </c>
      <c r="T5344" s="213">
        <f t="shared" si="296"/>
        <v>0</v>
      </c>
      <c r="U5344" s="572"/>
    </row>
    <row r="5345" spans="1:21" ht="14.15" customHeight="1">
      <c r="A5345" s="231">
        <v>5345</v>
      </c>
      <c r="B5345" s="262" t="s">
        <v>100</v>
      </c>
      <c r="C5345" s="199" t="s">
        <v>4521</v>
      </c>
      <c r="D5345" s="199" t="s">
        <v>4522</v>
      </c>
      <c r="E5345" s="199" t="s">
        <v>4793</v>
      </c>
      <c r="F5345" s="199" t="s">
        <v>176</v>
      </c>
      <c r="G5345" s="199" t="s">
        <v>377</v>
      </c>
      <c r="H5345" s="199" t="s">
        <v>4799</v>
      </c>
      <c r="I5345" s="200" t="s">
        <v>123</v>
      </c>
      <c r="J5345" s="199" t="s">
        <v>255</v>
      </c>
      <c r="K5345" s="199" t="s">
        <v>256</v>
      </c>
      <c r="L5345" s="199" t="s">
        <v>261</v>
      </c>
      <c r="M5345" s="199" t="s">
        <v>122</v>
      </c>
      <c r="N5345" s="201">
        <v>9.2378999999999998</v>
      </c>
      <c r="O5345" s="202" t="s">
        <v>81</v>
      </c>
      <c r="P5345" s="202"/>
      <c r="Q5345" s="203">
        <f t="shared" si="294"/>
        <v>0</v>
      </c>
      <c r="R5345" s="203">
        <f t="shared" si="295"/>
        <v>0</v>
      </c>
      <c r="S5345" s="213">
        <f>IF(M5345="nvt",0,IF(O5345&gt;0,VLOOKUP(M5345,'3-Productie normen'!A:K,VLOOKUP(O5345,'3-Productie normen'!$B$34:$C$35,2,FALSE),FALSE)))</f>
        <v>0</v>
      </c>
      <c r="T5345" s="213">
        <f t="shared" si="296"/>
        <v>0</v>
      </c>
      <c r="U5345" s="572"/>
    </row>
    <row r="5346" spans="1:21" ht="14.15" customHeight="1">
      <c r="A5346" s="231">
        <v>5346</v>
      </c>
      <c r="B5346" s="262" t="s">
        <v>100</v>
      </c>
      <c r="C5346" s="199" t="s">
        <v>4521</v>
      </c>
      <c r="D5346" s="199" t="s">
        <v>4522</v>
      </c>
      <c r="E5346" s="199" t="s">
        <v>4793</v>
      </c>
      <c r="F5346" s="199" t="s">
        <v>176</v>
      </c>
      <c r="G5346" s="199" t="s">
        <v>377</v>
      </c>
      <c r="H5346" s="199" t="s">
        <v>4800</v>
      </c>
      <c r="I5346" s="200" t="s">
        <v>123</v>
      </c>
      <c r="J5346" s="199" t="s">
        <v>179</v>
      </c>
      <c r="K5346" s="199" t="s">
        <v>179</v>
      </c>
      <c r="L5346" s="199" t="s">
        <v>261</v>
      </c>
      <c r="M5346" s="199" t="s">
        <v>122</v>
      </c>
      <c r="N5346" s="201">
        <v>15.6075</v>
      </c>
      <c r="O5346" s="202" t="s">
        <v>81</v>
      </c>
      <c r="P5346" s="202"/>
      <c r="Q5346" s="203">
        <f t="shared" si="294"/>
        <v>0</v>
      </c>
      <c r="R5346" s="203">
        <f t="shared" si="295"/>
        <v>0</v>
      </c>
      <c r="S5346" s="213">
        <f>IF(M5346="nvt",0,IF(O5346&gt;0,VLOOKUP(M5346,'3-Productie normen'!A:K,VLOOKUP(O5346,'3-Productie normen'!$B$34:$C$35,2,FALSE),FALSE)))</f>
        <v>0</v>
      </c>
      <c r="T5346" s="213">
        <f t="shared" si="296"/>
        <v>0</v>
      </c>
      <c r="U5346" s="572"/>
    </row>
    <row r="5347" spans="1:21" ht="14.15" customHeight="1">
      <c r="A5347" s="231">
        <v>5347</v>
      </c>
      <c r="B5347" s="262" t="s">
        <v>100</v>
      </c>
      <c r="C5347" s="199" t="s">
        <v>4521</v>
      </c>
      <c r="D5347" s="199" t="s">
        <v>4522</v>
      </c>
      <c r="E5347" s="199" t="s">
        <v>4793</v>
      </c>
      <c r="F5347" s="199" t="s">
        <v>176</v>
      </c>
      <c r="G5347" s="199" t="s">
        <v>377</v>
      </c>
      <c r="H5347" s="199" t="s">
        <v>4801</v>
      </c>
      <c r="I5347" s="200" t="s">
        <v>123</v>
      </c>
      <c r="J5347" s="199" t="s">
        <v>255</v>
      </c>
      <c r="K5347" s="199" t="s">
        <v>256</v>
      </c>
      <c r="L5347" s="199" t="s">
        <v>261</v>
      </c>
      <c r="M5347" s="199" t="s">
        <v>122</v>
      </c>
      <c r="N5347" s="201">
        <v>19.993400000000001</v>
      </c>
      <c r="O5347" s="202" t="s">
        <v>81</v>
      </c>
      <c r="P5347" s="202"/>
      <c r="Q5347" s="203">
        <f t="shared" si="294"/>
        <v>0</v>
      </c>
      <c r="R5347" s="203">
        <f t="shared" si="295"/>
        <v>0</v>
      </c>
      <c r="S5347" s="213">
        <f>IF(M5347="nvt",0,IF(O5347&gt;0,VLOOKUP(M5347,'3-Productie normen'!A:K,VLOOKUP(O5347,'3-Productie normen'!$B$34:$C$35,2,FALSE),FALSE)))</f>
        <v>0</v>
      </c>
      <c r="T5347" s="213">
        <f t="shared" si="296"/>
        <v>0</v>
      </c>
      <c r="U5347" s="572"/>
    </row>
    <row r="5348" spans="1:21" ht="14.15" customHeight="1">
      <c r="A5348" s="231">
        <v>5348</v>
      </c>
      <c r="B5348" s="262" t="s">
        <v>100</v>
      </c>
      <c r="C5348" s="199" t="s">
        <v>4521</v>
      </c>
      <c r="D5348" s="199" t="s">
        <v>4522</v>
      </c>
      <c r="E5348" s="199" t="s">
        <v>4793</v>
      </c>
      <c r="F5348" s="199" t="s">
        <v>176</v>
      </c>
      <c r="G5348" s="199" t="s">
        <v>377</v>
      </c>
      <c r="H5348" s="199" t="s">
        <v>4802</v>
      </c>
      <c r="I5348" s="200" t="s">
        <v>123</v>
      </c>
      <c r="J5348" s="199" t="s">
        <v>179</v>
      </c>
      <c r="K5348" s="199" t="s">
        <v>179</v>
      </c>
      <c r="L5348" s="199" t="s">
        <v>261</v>
      </c>
      <c r="M5348" s="199" t="s">
        <v>122</v>
      </c>
      <c r="N5348" s="201">
        <v>15.6075</v>
      </c>
      <c r="O5348" s="202" t="s">
        <v>81</v>
      </c>
      <c r="P5348" s="202"/>
      <c r="Q5348" s="203">
        <f t="shared" ref="Q5348:Q5411" si="297">IF(O5348="nvt",0,IF(O5348&gt;0,S5348*N5348,0))</f>
        <v>0</v>
      </c>
      <c r="R5348" s="203">
        <f t="shared" ref="R5348:R5411" si="298">IF(P5348&gt;0,T5348*N5348,0)</f>
        <v>0</v>
      </c>
      <c r="S5348" s="213">
        <f>IF(M5348="nvt",0,IF(O5348&gt;0,VLOOKUP(M5348,'3-Productie normen'!A:K,VLOOKUP(O5348,'3-Productie normen'!$B$34:$C$35,2,FALSE),FALSE)))</f>
        <v>0</v>
      </c>
      <c r="T5348" s="213">
        <f t="shared" ref="T5348:T5411" si="299">IF(P5348&gt;0,S5348*$T$8,0)</f>
        <v>0</v>
      </c>
      <c r="U5348" s="572"/>
    </row>
    <row r="5349" spans="1:21" ht="14.15" customHeight="1">
      <c r="A5349" s="231">
        <v>5349</v>
      </c>
      <c r="B5349" s="262" t="s">
        <v>100</v>
      </c>
      <c r="C5349" s="199" t="s">
        <v>4521</v>
      </c>
      <c r="D5349" s="199" t="s">
        <v>4522</v>
      </c>
      <c r="E5349" s="199" t="s">
        <v>4793</v>
      </c>
      <c r="F5349" s="199" t="s">
        <v>176</v>
      </c>
      <c r="G5349" s="199" t="s">
        <v>377</v>
      </c>
      <c r="H5349" s="199" t="s">
        <v>4803</v>
      </c>
      <c r="I5349" s="200" t="s">
        <v>123</v>
      </c>
      <c r="J5349" s="199" t="s">
        <v>255</v>
      </c>
      <c r="K5349" s="199" t="s">
        <v>256</v>
      </c>
      <c r="L5349" s="199" t="s">
        <v>261</v>
      </c>
      <c r="M5349" s="199" t="s">
        <v>122</v>
      </c>
      <c r="N5349" s="201">
        <v>29.070499999999999</v>
      </c>
      <c r="O5349" s="202" t="s">
        <v>81</v>
      </c>
      <c r="P5349" s="202"/>
      <c r="Q5349" s="203">
        <f t="shared" si="297"/>
        <v>0</v>
      </c>
      <c r="R5349" s="203">
        <f t="shared" si="298"/>
        <v>0</v>
      </c>
      <c r="S5349" s="213">
        <f>IF(M5349="nvt",0,IF(O5349&gt;0,VLOOKUP(M5349,'3-Productie normen'!A:K,VLOOKUP(O5349,'3-Productie normen'!$B$34:$C$35,2,FALSE),FALSE)))</f>
        <v>0</v>
      </c>
      <c r="T5349" s="213">
        <f t="shared" si="299"/>
        <v>0</v>
      </c>
      <c r="U5349" s="572"/>
    </row>
    <row r="5350" spans="1:21" ht="14.15" customHeight="1">
      <c r="A5350" s="231">
        <v>5350</v>
      </c>
      <c r="B5350" s="262" t="s">
        <v>100</v>
      </c>
      <c r="C5350" s="199" t="s">
        <v>4521</v>
      </c>
      <c r="D5350" s="199" t="s">
        <v>4522</v>
      </c>
      <c r="E5350" s="199" t="s">
        <v>4793</v>
      </c>
      <c r="F5350" s="199" t="s">
        <v>176</v>
      </c>
      <c r="G5350" s="199" t="s">
        <v>377</v>
      </c>
      <c r="H5350" s="199" t="s">
        <v>4804</v>
      </c>
      <c r="I5350" s="200" t="s">
        <v>143</v>
      </c>
      <c r="J5350" s="199" t="s">
        <v>179</v>
      </c>
      <c r="K5350" s="199" t="s">
        <v>179</v>
      </c>
      <c r="L5350" s="199" t="s">
        <v>261</v>
      </c>
      <c r="M5350" s="199" t="s">
        <v>143</v>
      </c>
      <c r="N5350" s="201">
        <v>24.213899999999999</v>
      </c>
      <c r="O5350" s="202"/>
      <c r="P5350" s="202"/>
      <c r="Q5350" s="203">
        <f t="shared" si="297"/>
        <v>0</v>
      </c>
      <c r="R5350" s="203">
        <f t="shared" si="298"/>
        <v>0</v>
      </c>
      <c r="S5350" s="213">
        <f>IF(M5350="nvt",0,IF(O5350&gt;0,VLOOKUP(M5350,'3-Productie normen'!A:K,VLOOKUP(O5350,'3-Productie normen'!$B$34:$C$35,2,FALSE),FALSE)))</f>
        <v>0</v>
      </c>
      <c r="T5350" s="213">
        <f t="shared" si="299"/>
        <v>0</v>
      </c>
      <c r="U5350" s="572"/>
    </row>
    <row r="5351" spans="1:21" ht="14.15" customHeight="1">
      <c r="A5351" s="231">
        <v>5351</v>
      </c>
      <c r="B5351" s="262" t="s">
        <v>100</v>
      </c>
      <c r="C5351" s="199" t="s">
        <v>4521</v>
      </c>
      <c r="D5351" s="199" t="s">
        <v>4522</v>
      </c>
      <c r="E5351" s="199" t="s">
        <v>4793</v>
      </c>
      <c r="F5351" s="199" t="s">
        <v>176</v>
      </c>
      <c r="G5351" s="199" t="s">
        <v>377</v>
      </c>
      <c r="H5351" s="199" t="s">
        <v>4805</v>
      </c>
      <c r="I5351" s="200" t="s">
        <v>143</v>
      </c>
      <c r="J5351" s="199" t="s">
        <v>179</v>
      </c>
      <c r="K5351" s="199" t="s">
        <v>179</v>
      </c>
      <c r="L5351" s="199" t="s">
        <v>261</v>
      </c>
      <c r="M5351" s="199" t="s">
        <v>143</v>
      </c>
      <c r="N5351" s="201">
        <v>29.7043</v>
      </c>
      <c r="O5351" s="202"/>
      <c r="P5351" s="202"/>
      <c r="Q5351" s="203">
        <f t="shared" si="297"/>
        <v>0</v>
      </c>
      <c r="R5351" s="203">
        <f t="shared" si="298"/>
        <v>0</v>
      </c>
      <c r="S5351" s="213">
        <f>IF(M5351="nvt",0,IF(O5351&gt;0,VLOOKUP(M5351,'3-Productie normen'!A:K,VLOOKUP(O5351,'3-Productie normen'!$B$34:$C$35,2,FALSE),FALSE)))</f>
        <v>0</v>
      </c>
      <c r="T5351" s="213">
        <f t="shared" si="299"/>
        <v>0</v>
      </c>
      <c r="U5351" s="572"/>
    </row>
    <row r="5352" spans="1:21" ht="14.15" customHeight="1">
      <c r="A5352" s="231">
        <v>5352</v>
      </c>
      <c r="B5352" s="262" t="s">
        <v>100</v>
      </c>
      <c r="C5352" s="199" t="s">
        <v>4521</v>
      </c>
      <c r="D5352" s="199" t="s">
        <v>4522</v>
      </c>
      <c r="E5352" s="199" t="s">
        <v>4793</v>
      </c>
      <c r="F5352" s="199" t="s">
        <v>176</v>
      </c>
      <c r="G5352" s="199" t="s">
        <v>377</v>
      </c>
      <c r="H5352" s="199" t="s">
        <v>4806</v>
      </c>
      <c r="I5352" s="200" t="s">
        <v>143</v>
      </c>
      <c r="J5352" s="199" t="s">
        <v>179</v>
      </c>
      <c r="K5352" s="199" t="s">
        <v>179</v>
      </c>
      <c r="L5352" s="199" t="s">
        <v>261</v>
      </c>
      <c r="M5352" s="199" t="s">
        <v>143</v>
      </c>
      <c r="N5352" s="201">
        <v>20.488800000000001</v>
      </c>
      <c r="O5352" s="202"/>
      <c r="P5352" s="202"/>
      <c r="Q5352" s="203">
        <f t="shared" si="297"/>
        <v>0</v>
      </c>
      <c r="R5352" s="203">
        <f t="shared" si="298"/>
        <v>0</v>
      </c>
      <c r="S5352" s="213">
        <f>IF(M5352="nvt",0,IF(O5352&gt;0,VLOOKUP(M5352,'3-Productie normen'!A:K,VLOOKUP(O5352,'3-Productie normen'!$B$34:$C$35,2,FALSE),FALSE)))</f>
        <v>0</v>
      </c>
      <c r="T5352" s="213">
        <f t="shared" si="299"/>
        <v>0</v>
      </c>
      <c r="U5352" s="572"/>
    </row>
    <row r="5353" spans="1:21" ht="14.15" customHeight="1">
      <c r="A5353" s="231">
        <v>5353</v>
      </c>
      <c r="B5353" s="262" t="s">
        <v>100</v>
      </c>
      <c r="C5353" s="199" t="s">
        <v>4521</v>
      </c>
      <c r="D5353" s="199" t="s">
        <v>4522</v>
      </c>
      <c r="E5353" s="199" t="s">
        <v>4793</v>
      </c>
      <c r="F5353" s="199" t="s">
        <v>176</v>
      </c>
      <c r="G5353" s="199" t="s">
        <v>377</v>
      </c>
      <c r="H5353" s="199" t="s">
        <v>4807</v>
      </c>
      <c r="I5353" s="200" t="s">
        <v>123</v>
      </c>
      <c r="J5353" s="199" t="s">
        <v>179</v>
      </c>
      <c r="K5353" s="199" t="s">
        <v>246</v>
      </c>
      <c r="L5353" s="199" t="s">
        <v>261</v>
      </c>
      <c r="M5353" s="199" t="s">
        <v>122</v>
      </c>
      <c r="N5353" s="201">
        <v>7.5774999999999997</v>
      </c>
      <c r="O5353" s="202" t="s">
        <v>81</v>
      </c>
      <c r="P5353" s="202"/>
      <c r="Q5353" s="203">
        <f t="shared" si="297"/>
        <v>0</v>
      </c>
      <c r="R5353" s="203">
        <f t="shared" si="298"/>
        <v>0</v>
      </c>
      <c r="S5353" s="213">
        <f>IF(M5353="nvt",0,IF(O5353&gt;0,VLOOKUP(M5353,'3-Productie normen'!A:K,VLOOKUP(O5353,'3-Productie normen'!$B$34:$C$35,2,FALSE),FALSE)))</f>
        <v>0</v>
      </c>
      <c r="T5353" s="213">
        <f t="shared" si="299"/>
        <v>0</v>
      </c>
      <c r="U5353" s="572"/>
    </row>
    <row r="5354" spans="1:21" ht="14.15" customHeight="1">
      <c r="A5354" s="231">
        <v>5354</v>
      </c>
      <c r="B5354" s="262" t="s">
        <v>100</v>
      </c>
      <c r="C5354" s="199" t="s">
        <v>4521</v>
      </c>
      <c r="D5354" s="199" t="s">
        <v>4522</v>
      </c>
      <c r="E5354" s="199" t="s">
        <v>4793</v>
      </c>
      <c r="F5354" s="199" t="s">
        <v>176</v>
      </c>
      <c r="G5354" s="199" t="s">
        <v>377</v>
      </c>
      <c r="H5354" s="199" t="s">
        <v>4808</v>
      </c>
      <c r="I5354" s="200" t="s">
        <v>123</v>
      </c>
      <c r="J5354" s="199" t="s">
        <v>179</v>
      </c>
      <c r="K5354" s="199" t="s">
        <v>179</v>
      </c>
      <c r="L5354" s="199" t="s">
        <v>261</v>
      </c>
      <c r="M5354" s="199" t="s">
        <v>122</v>
      </c>
      <c r="N5354" s="201">
        <v>19.142499999999998</v>
      </c>
      <c r="O5354" s="202" t="s">
        <v>81</v>
      </c>
      <c r="P5354" s="202"/>
      <c r="Q5354" s="203">
        <f t="shared" si="297"/>
        <v>0</v>
      </c>
      <c r="R5354" s="203">
        <f t="shared" si="298"/>
        <v>0</v>
      </c>
      <c r="S5354" s="213">
        <f>IF(M5354="nvt",0,IF(O5354&gt;0,VLOOKUP(M5354,'3-Productie normen'!A:K,VLOOKUP(O5354,'3-Productie normen'!$B$34:$C$35,2,FALSE),FALSE)))</f>
        <v>0</v>
      </c>
      <c r="T5354" s="213">
        <f t="shared" si="299"/>
        <v>0</v>
      </c>
      <c r="U5354" s="572"/>
    </row>
    <row r="5355" spans="1:21" ht="14.15" customHeight="1">
      <c r="A5355" s="231">
        <v>5355</v>
      </c>
      <c r="B5355" s="262" t="s">
        <v>100</v>
      </c>
      <c r="C5355" s="199" t="s">
        <v>4521</v>
      </c>
      <c r="D5355" s="199" t="s">
        <v>4522</v>
      </c>
      <c r="E5355" s="199" t="s">
        <v>4793</v>
      </c>
      <c r="F5355" s="199" t="s">
        <v>176</v>
      </c>
      <c r="G5355" s="199" t="s">
        <v>377</v>
      </c>
      <c r="H5355" s="199" t="s">
        <v>4809</v>
      </c>
      <c r="I5355" s="200" t="s">
        <v>143</v>
      </c>
      <c r="J5355" s="199" t="s">
        <v>179</v>
      </c>
      <c r="K5355" s="199" t="s">
        <v>179</v>
      </c>
      <c r="L5355" s="199" t="s">
        <v>261</v>
      </c>
      <c r="M5355" s="199" t="s">
        <v>143</v>
      </c>
      <c r="N5355" s="201">
        <v>15.6625</v>
      </c>
      <c r="O5355" s="202"/>
      <c r="P5355" s="202"/>
      <c r="Q5355" s="203">
        <f t="shared" si="297"/>
        <v>0</v>
      </c>
      <c r="R5355" s="203">
        <f t="shared" si="298"/>
        <v>0</v>
      </c>
      <c r="S5355" s="213">
        <f>IF(M5355="nvt",0,IF(O5355&gt;0,VLOOKUP(M5355,'3-Productie normen'!A:K,VLOOKUP(O5355,'3-Productie normen'!$B$34:$C$35,2,FALSE),FALSE)))</f>
        <v>0</v>
      </c>
      <c r="T5355" s="213">
        <f t="shared" si="299"/>
        <v>0</v>
      </c>
      <c r="U5355" s="572"/>
    </row>
    <row r="5356" spans="1:21" ht="14.15" customHeight="1">
      <c r="A5356" s="231">
        <v>5356</v>
      </c>
      <c r="B5356" s="262" t="s">
        <v>100</v>
      </c>
      <c r="C5356" s="199" t="s">
        <v>4521</v>
      </c>
      <c r="D5356" s="199" t="s">
        <v>4522</v>
      </c>
      <c r="E5356" s="199" t="s">
        <v>4793</v>
      </c>
      <c r="F5356" s="199" t="s">
        <v>176</v>
      </c>
      <c r="G5356" s="199" t="s">
        <v>377</v>
      </c>
      <c r="H5356" s="199" t="s">
        <v>4810</v>
      </c>
      <c r="I5356" s="200" t="s">
        <v>123</v>
      </c>
      <c r="J5356" s="199" t="s">
        <v>179</v>
      </c>
      <c r="K5356" s="199" t="s">
        <v>179</v>
      </c>
      <c r="L5356" s="199" t="s">
        <v>261</v>
      </c>
      <c r="M5356" s="199" t="s">
        <v>122</v>
      </c>
      <c r="N5356" s="201">
        <v>19.142499999999998</v>
      </c>
      <c r="O5356" s="202" t="s">
        <v>81</v>
      </c>
      <c r="P5356" s="202"/>
      <c r="Q5356" s="203">
        <f t="shared" si="297"/>
        <v>0</v>
      </c>
      <c r="R5356" s="203">
        <f t="shared" si="298"/>
        <v>0</v>
      </c>
      <c r="S5356" s="213">
        <f>IF(M5356="nvt",0,IF(O5356&gt;0,VLOOKUP(M5356,'3-Productie normen'!A:K,VLOOKUP(O5356,'3-Productie normen'!$B$34:$C$35,2,FALSE),FALSE)))</f>
        <v>0</v>
      </c>
      <c r="T5356" s="213">
        <f t="shared" si="299"/>
        <v>0</v>
      </c>
      <c r="U5356" s="572"/>
    </row>
    <row r="5357" spans="1:21" ht="14.15" customHeight="1">
      <c r="A5357" s="231">
        <v>5357</v>
      </c>
      <c r="B5357" s="262" t="s">
        <v>100</v>
      </c>
      <c r="C5357" s="199" t="s">
        <v>4521</v>
      </c>
      <c r="D5357" s="199" t="s">
        <v>4522</v>
      </c>
      <c r="E5357" s="199" t="s">
        <v>4793</v>
      </c>
      <c r="F5357" s="199" t="s">
        <v>176</v>
      </c>
      <c r="G5357" s="199" t="s">
        <v>377</v>
      </c>
      <c r="H5357" s="199" t="s">
        <v>4811</v>
      </c>
      <c r="I5357" s="200" t="s">
        <v>123</v>
      </c>
      <c r="J5357" s="199" t="s">
        <v>179</v>
      </c>
      <c r="K5357" s="199" t="s">
        <v>179</v>
      </c>
      <c r="L5357" s="199" t="s">
        <v>261</v>
      </c>
      <c r="M5357" s="199" t="s">
        <v>122</v>
      </c>
      <c r="N5357" s="201">
        <v>15.16</v>
      </c>
      <c r="O5357" s="202" t="s">
        <v>81</v>
      </c>
      <c r="P5357" s="202"/>
      <c r="Q5357" s="203">
        <f t="shared" si="297"/>
        <v>0</v>
      </c>
      <c r="R5357" s="203">
        <f t="shared" si="298"/>
        <v>0</v>
      </c>
      <c r="S5357" s="213">
        <f>IF(M5357="nvt",0,IF(O5357&gt;0,VLOOKUP(M5357,'3-Productie normen'!A:K,VLOOKUP(O5357,'3-Productie normen'!$B$34:$C$35,2,FALSE),FALSE)))</f>
        <v>0</v>
      </c>
      <c r="T5357" s="213">
        <f t="shared" si="299"/>
        <v>0</v>
      </c>
      <c r="U5357" s="572"/>
    </row>
    <row r="5358" spans="1:21" ht="14.15" customHeight="1">
      <c r="A5358" s="231">
        <v>5358</v>
      </c>
      <c r="B5358" s="262" t="s">
        <v>100</v>
      </c>
      <c r="C5358" s="199" t="s">
        <v>4521</v>
      </c>
      <c r="D5358" s="199" t="s">
        <v>4522</v>
      </c>
      <c r="E5358" s="199" t="s">
        <v>4793</v>
      </c>
      <c r="F5358" s="199" t="s">
        <v>176</v>
      </c>
      <c r="G5358" s="199" t="s">
        <v>377</v>
      </c>
      <c r="H5358" s="199" t="s">
        <v>4812</v>
      </c>
      <c r="I5358" s="200" t="s">
        <v>123</v>
      </c>
      <c r="J5358" s="199" t="s">
        <v>179</v>
      </c>
      <c r="K5358" s="199" t="s">
        <v>179</v>
      </c>
      <c r="L5358" s="199" t="s">
        <v>261</v>
      </c>
      <c r="M5358" s="199" t="s">
        <v>122</v>
      </c>
      <c r="N5358" s="201">
        <v>19.142499999999998</v>
      </c>
      <c r="O5358" s="202" t="s">
        <v>81</v>
      </c>
      <c r="P5358" s="202"/>
      <c r="Q5358" s="203">
        <f t="shared" si="297"/>
        <v>0</v>
      </c>
      <c r="R5358" s="203">
        <f t="shared" si="298"/>
        <v>0</v>
      </c>
      <c r="S5358" s="213">
        <f>IF(M5358="nvt",0,IF(O5358&gt;0,VLOOKUP(M5358,'3-Productie normen'!A:K,VLOOKUP(O5358,'3-Productie normen'!$B$34:$C$35,2,FALSE),FALSE)))</f>
        <v>0</v>
      </c>
      <c r="T5358" s="213">
        <f t="shared" si="299"/>
        <v>0</v>
      </c>
      <c r="U5358" s="572"/>
    </row>
    <row r="5359" spans="1:21" ht="14.15" customHeight="1">
      <c r="A5359" s="231">
        <v>5359</v>
      </c>
      <c r="B5359" s="262" t="s">
        <v>100</v>
      </c>
      <c r="C5359" s="199" t="s">
        <v>4521</v>
      </c>
      <c r="D5359" s="199" t="s">
        <v>4522</v>
      </c>
      <c r="E5359" s="199" t="s">
        <v>4793</v>
      </c>
      <c r="F5359" s="199" t="s">
        <v>176</v>
      </c>
      <c r="G5359" s="199" t="s">
        <v>377</v>
      </c>
      <c r="H5359" s="199" t="s">
        <v>4813</v>
      </c>
      <c r="I5359" s="200" t="s">
        <v>123</v>
      </c>
      <c r="J5359" s="199" t="s">
        <v>179</v>
      </c>
      <c r="K5359" s="199" t="s">
        <v>179</v>
      </c>
      <c r="L5359" s="199" t="s">
        <v>261</v>
      </c>
      <c r="M5359" s="199" t="s">
        <v>122</v>
      </c>
      <c r="N5359" s="201">
        <v>15.6075</v>
      </c>
      <c r="O5359" s="202" t="s">
        <v>81</v>
      </c>
      <c r="P5359" s="202"/>
      <c r="Q5359" s="203">
        <f t="shared" si="297"/>
        <v>0</v>
      </c>
      <c r="R5359" s="203">
        <f t="shared" si="298"/>
        <v>0</v>
      </c>
      <c r="S5359" s="213">
        <f>IF(M5359="nvt",0,IF(O5359&gt;0,VLOOKUP(M5359,'3-Productie normen'!A:K,VLOOKUP(O5359,'3-Productie normen'!$B$34:$C$35,2,FALSE),FALSE)))</f>
        <v>0</v>
      </c>
      <c r="T5359" s="213">
        <f t="shared" si="299"/>
        <v>0</v>
      </c>
      <c r="U5359" s="572"/>
    </row>
    <row r="5360" spans="1:21" ht="14.15" customHeight="1">
      <c r="A5360" s="231">
        <v>5360</v>
      </c>
      <c r="B5360" s="262" t="s">
        <v>100</v>
      </c>
      <c r="C5360" s="199" t="s">
        <v>4521</v>
      </c>
      <c r="D5360" s="199" t="s">
        <v>4522</v>
      </c>
      <c r="E5360" s="199" t="s">
        <v>4793</v>
      </c>
      <c r="F5360" s="199" t="s">
        <v>176</v>
      </c>
      <c r="G5360" s="199" t="s">
        <v>377</v>
      </c>
      <c r="H5360" s="199" t="s">
        <v>4814</v>
      </c>
      <c r="I5360" s="200" t="s">
        <v>130</v>
      </c>
      <c r="J5360" s="199" t="s">
        <v>209</v>
      </c>
      <c r="K5360" s="199" t="s">
        <v>220</v>
      </c>
      <c r="L5360" s="199" t="s">
        <v>263</v>
      </c>
      <c r="M5360" s="199" t="s">
        <v>140</v>
      </c>
      <c r="N5360" s="201">
        <v>26.1859</v>
      </c>
      <c r="O5360" s="202" t="s">
        <v>81</v>
      </c>
      <c r="P5360" s="202"/>
      <c r="Q5360" s="203">
        <f t="shared" si="297"/>
        <v>0</v>
      </c>
      <c r="R5360" s="203">
        <f t="shared" si="298"/>
        <v>0</v>
      </c>
      <c r="S5360" s="213">
        <f>IF(M5360="nvt",0,IF(O5360&gt;0,VLOOKUP(M5360,'3-Productie normen'!A:K,VLOOKUP(O5360,'3-Productie normen'!$B$34:$C$35,2,FALSE),FALSE)))</f>
        <v>0</v>
      </c>
      <c r="T5360" s="213">
        <f t="shared" si="299"/>
        <v>0</v>
      </c>
      <c r="U5360" s="572"/>
    </row>
    <row r="5361" spans="1:21" ht="14.15" customHeight="1">
      <c r="A5361" s="231">
        <v>5361</v>
      </c>
      <c r="B5361" s="262" t="s">
        <v>100</v>
      </c>
      <c r="C5361" s="199" t="s">
        <v>4521</v>
      </c>
      <c r="D5361" s="199" t="s">
        <v>4522</v>
      </c>
      <c r="E5361" s="199" t="s">
        <v>4793</v>
      </c>
      <c r="F5361" s="199" t="s">
        <v>176</v>
      </c>
      <c r="G5361" s="199" t="s">
        <v>377</v>
      </c>
      <c r="H5361" s="199" t="s">
        <v>4815</v>
      </c>
      <c r="I5361" s="200" t="s">
        <v>130</v>
      </c>
      <c r="J5361" s="199" t="s">
        <v>209</v>
      </c>
      <c r="K5361" s="199" t="s">
        <v>220</v>
      </c>
      <c r="L5361" s="199" t="s">
        <v>263</v>
      </c>
      <c r="M5361" s="199" t="s">
        <v>140</v>
      </c>
      <c r="N5361" s="201">
        <v>17.0276</v>
      </c>
      <c r="O5361" s="202" t="s">
        <v>81</v>
      </c>
      <c r="P5361" s="202"/>
      <c r="Q5361" s="203">
        <f t="shared" si="297"/>
        <v>0</v>
      </c>
      <c r="R5361" s="203">
        <f t="shared" si="298"/>
        <v>0</v>
      </c>
      <c r="S5361" s="213">
        <f>IF(M5361="nvt",0,IF(O5361&gt;0,VLOOKUP(M5361,'3-Productie normen'!A:K,VLOOKUP(O5361,'3-Productie normen'!$B$34:$C$35,2,FALSE),FALSE)))</f>
        <v>0</v>
      </c>
      <c r="T5361" s="213">
        <f t="shared" si="299"/>
        <v>0</v>
      </c>
      <c r="U5361" s="572"/>
    </row>
    <row r="5362" spans="1:21" ht="14.15" customHeight="1">
      <c r="A5362" s="231">
        <v>5362</v>
      </c>
      <c r="B5362" s="262" t="s">
        <v>100</v>
      </c>
      <c r="C5362" s="199" t="s">
        <v>4521</v>
      </c>
      <c r="D5362" s="199" t="s">
        <v>4522</v>
      </c>
      <c r="E5362" s="199" t="s">
        <v>4793</v>
      </c>
      <c r="F5362" s="199" t="s">
        <v>176</v>
      </c>
      <c r="G5362" s="199" t="s">
        <v>377</v>
      </c>
      <c r="H5362" s="199" t="s">
        <v>4816</v>
      </c>
      <c r="I5362" s="200" t="s">
        <v>125</v>
      </c>
      <c r="J5362" s="199" t="s">
        <v>222</v>
      </c>
      <c r="K5362" s="199" t="s">
        <v>279</v>
      </c>
      <c r="L5362" s="199" t="s">
        <v>180</v>
      </c>
      <c r="M5362" s="199" t="s">
        <v>238</v>
      </c>
      <c r="N5362" s="201">
        <v>9.9329999999999998</v>
      </c>
      <c r="O5362" s="202" t="s">
        <v>81</v>
      </c>
      <c r="P5362" s="202"/>
      <c r="Q5362" s="203">
        <f t="shared" si="297"/>
        <v>0</v>
      </c>
      <c r="R5362" s="203">
        <f t="shared" si="298"/>
        <v>0</v>
      </c>
      <c r="S5362" s="213">
        <f>IF(M5362="nvt",0,IF(O5362&gt;0,VLOOKUP(M5362,'3-Productie normen'!A:K,VLOOKUP(O5362,'3-Productie normen'!$B$34:$C$35,2,FALSE),FALSE)))</f>
        <v>0</v>
      </c>
      <c r="T5362" s="213">
        <f t="shared" si="299"/>
        <v>0</v>
      </c>
      <c r="U5362" s="572"/>
    </row>
    <row r="5363" spans="1:21" ht="14.15" customHeight="1">
      <c r="A5363" s="231">
        <v>5363</v>
      </c>
      <c r="B5363" s="262" t="s">
        <v>100</v>
      </c>
      <c r="C5363" s="199" t="s">
        <v>4521</v>
      </c>
      <c r="D5363" s="199" t="s">
        <v>4522</v>
      </c>
      <c r="E5363" s="199" t="s">
        <v>4793</v>
      </c>
      <c r="F5363" s="199" t="s">
        <v>176</v>
      </c>
      <c r="G5363" s="199" t="s">
        <v>377</v>
      </c>
      <c r="H5363" s="199" t="s">
        <v>4817</v>
      </c>
      <c r="I5363" s="200" t="s">
        <v>143</v>
      </c>
      <c r="J5363" s="199" t="s">
        <v>209</v>
      </c>
      <c r="K5363" s="199" t="s">
        <v>213</v>
      </c>
      <c r="L5363" s="199" t="s">
        <v>398</v>
      </c>
      <c r="M5363" s="199" t="s">
        <v>143</v>
      </c>
      <c r="N5363" s="201">
        <v>0.66679999999999995</v>
      </c>
      <c r="O5363" s="202"/>
      <c r="P5363" s="202"/>
      <c r="Q5363" s="203">
        <f t="shared" si="297"/>
        <v>0</v>
      </c>
      <c r="R5363" s="203">
        <f t="shared" si="298"/>
        <v>0</v>
      </c>
      <c r="S5363" s="213">
        <f>IF(M5363="nvt",0,IF(O5363&gt;0,VLOOKUP(M5363,'3-Productie normen'!A:K,VLOOKUP(O5363,'3-Productie normen'!$B$34:$C$35,2,FALSE),FALSE)))</f>
        <v>0</v>
      </c>
      <c r="T5363" s="213">
        <f t="shared" si="299"/>
        <v>0</v>
      </c>
      <c r="U5363" s="572"/>
    </row>
    <row r="5364" spans="1:21" ht="14.15" customHeight="1">
      <c r="A5364" s="231">
        <v>5364</v>
      </c>
      <c r="B5364" s="262" t="s">
        <v>100</v>
      </c>
      <c r="C5364" s="199" t="s">
        <v>4521</v>
      </c>
      <c r="D5364" s="199" t="s">
        <v>4522</v>
      </c>
      <c r="E5364" s="199" t="s">
        <v>4793</v>
      </c>
      <c r="F5364" s="199" t="s">
        <v>176</v>
      </c>
      <c r="G5364" s="199" t="s">
        <v>377</v>
      </c>
      <c r="H5364" s="199" t="s">
        <v>4818</v>
      </c>
      <c r="I5364" s="200" t="s">
        <v>143</v>
      </c>
      <c r="J5364" s="199" t="s">
        <v>209</v>
      </c>
      <c r="K5364" s="199" t="s">
        <v>213</v>
      </c>
      <c r="L5364" s="199" t="s">
        <v>398</v>
      </c>
      <c r="M5364" s="199" t="s">
        <v>143</v>
      </c>
      <c r="N5364" s="201">
        <v>0.81469999999999998</v>
      </c>
      <c r="O5364" s="202"/>
      <c r="P5364" s="202"/>
      <c r="Q5364" s="203">
        <f t="shared" si="297"/>
        <v>0</v>
      </c>
      <c r="R5364" s="203">
        <f t="shared" si="298"/>
        <v>0</v>
      </c>
      <c r="S5364" s="213">
        <f>IF(M5364="nvt",0,IF(O5364&gt;0,VLOOKUP(M5364,'3-Productie normen'!A:K,VLOOKUP(O5364,'3-Productie normen'!$B$34:$C$35,2,FALSE),FALSE)))</f>
        <v>0</v>
      </c>
      <c r="T5364" s="213">
        <f t="shared" si="299"/>
        <v>0</v>
      </c>
      <c r="U5364" s="572"/>
    </row>
    <row r="5365" spans="1:21" ht="14.15" customHeight="1">
      <c r="A5365" s="231">
        <v>5365</v>
      </c>
      <c r="B5365" s="262" t="s">
        <v>100</v>
      </c>
      <c r="C5365" s="199" t="s">
        <v>4521</v>
      </c>
      <c r="D5365" s="199" t="s">
        <v>4522</v>
      </c>
      <c r="E5365" s="199" t="s">
        <v>4793</v>
      </c>
      <c r="F5365" s="199" t="s">
        <v>176</v>
      </c>
      <c r="G5365" s="199" t="s">
        <v>377</v>
      </c>
      <c r="H5365" s="199" t="s">
        <v>4819</v>
      </c>
      <c r="I5365" s="200" t="s">
        <v>143</v>
      </c>
      <c r="J5365" s="199" t="s">
        <v>209</v>
      </c>
      <c r="K5365" s="199" t="s">
        <v>213</v>
      </c>
      <c r="L5365" s="199" t="s">
        <v>398</v>
      </c>
      <c r="M5365" s="199" t="s">
        <v>143</v>
      </c>
      <c r="N5365" s="201">
        <v>0.61709999999999998</v>
      </c>
      <c r="O5365" s="202"/>
      <c r="P5365" s="202"/>
      <c r="Q5365" s="203">
        <f t="shared" si="297"/>
        <v>0</v>
      </c>
      <c r="R5365" s="203">
        <f t="shared" si="298"/>
        <v>0</v>
      </c>
      <c r="S5365" s="213">
        <f>IF(M5365="nvt",0,IF(O5365&gt;0,VLOOKUP(M5365,'3-Productie normen'!A:K,VLOOKUP(O5365,'3-Productie normen'!$B$34:$C$35,2,FALSE),FALSE)))</f>
        <v>0</v>
      </c>
      <c r="T5365" s="213">
        <f t="shared" si="299"/>
        <v>0</v>
      </c>
      <c r="U5365" s="572"/>
    </row>
    <row r="5366" spans="1:21" ht="14.15" customHeight="1">
      <c r="A5366" s="231">
        <v>5366</v>
      </c>
      <c r="B5366" s="262" t="s">
        <v>100</v>
      </c>
      <c r="C5366" s="199" t="s">
        <v>4521</v>
      </c>
      <c r="D5366" s="199" t="s">
        <v>4522</v>
      </c>
      <c r="E5366" s="199" t="s">
        <v>4793</v>
      </c>
      <c r="F5366" s="199" t="s">
        <v>176</v>
      </c>
      <c r="G5366" s="199" t="s">
        <v>377</v>
      </c>
      <c r="H5366" s="199" t="s">
        <v>4820</v>
      </c>
      <c r="I5366" s="200" t="s">
        <v>143</v>
      </c>
      <c r="J5366" s="199" t="s">
        <v>209</v>
      </c>
      <c r="K5366" s="199" t="s">
        <v>213</v>
      </c>
      <c r="L5366" s="199" t="s">
        <v>398</v>
      </c>
      <c r="M5366" s="199" t="s">
        <v>143</v>
      </c>
      <c r="N5366" s="201">
        <v>0.74609999999999999</v>
      </c>
      <c r="O5366" s="202"/>
      <c r="P5366" s="202"/>
      <c r="Q5366" s="203">
        <f t="shared" si="297"/>
        <v>0</v>
      </c>
      <c r="R5366" s="203">
        <f t="shared" si="298"/>
        <v>0</v>
      </c>
      <c r="S5366" s="213">
        <f>IF(M5366="nvt",0,IF(O5366&gt;0,VLOOKUP(M5366,'3-Productie normen'!A:K,VLOOKUP(O5366,'3-Productie normen'!$B$34:$C$35,2,FALSE),FALSE)))</f>
        <v>0</v>
      </c>
      <c r="T5366" s="213">
        <f t="shared" si="299"/>
        <v>0</v>
      </c>
      <c r="U5366" s="572"/>
    </row>
    <row r="5367" spans="1:21" ht="14.15" customHeight="1">
      <c r="A5367" s="231">
        <v>5367</v>
      </c>
      <c r="B5367" s="262" t="s">
        <v>100</v>
      </c>
      <c r="C5367" s="199" t="s">
        <v>4521</v>
      </c>
      <c r="D5367" s="199" t="s">
        <v>4522</v>
      </c>
      <c r="E5367" s="199" t="s">
        <v>4793</v>
      </c>
      <c r="F5367" s="199" t="s">
        <v>176</v>
      </c>
      <c r="G5367" s="199" t="s">
        <v>377</v>
      </c>
      <c r="H5367" s="199" t="s">
        <v>4821</v>
      </c>
      <c r="I5367" s="200" t="s">
        <v>143</v>
      </c>
      <c r="J5367" s="199" t="s">
        <v>209</v>
      </c>
      <c r="K5367" s="199" t="s">
        <v>213</v>
      </c>
      <c r="L5367" s="199" t="s">
        <v>398</v>
      </c>
      <c r="M5367" s="199" t="s">
        <v>143</v>
      </c>
      <c r="N5367" s="201">
        <v>0.61709999999999998</v>
      </c>
      <c r="O5367" s="202"/>
      <c r="P5367" s="202"/>
      <c r="Q5367" s="203">
        <f t="shared" si="297"/>
        <v>0</v>
      </c>
      <c r="R5367" s="203">
        <f t="shared" si="298"/>
        <v>0</v>
      </c>
      <c r="S5367" s="213">
        <f>IF(M5367="nvt",0,IF(O5367&gt;0,VLOOKUP(M5367,'3-Productie normen'!A:K,VLOOKUP(O5367,'3-Productie normen'!$B$34:$C$35,2,FALSE),FALSE)))</f>
        <v>0</v>
      </c>
      <c r="T5367" s="213">
        <f t="shared" si="299"/>
        <v>0</v>
      </c>
      <c r="U5367" s="572"/>
    </row>
    <row r="5368" spans="1:21" ht="14.15" customHeight="1">
      <c r="A5368" s="231">
        <v>5368</v>
      </c>
      <c r="B5368" s="262" t="s">
        <v>100</v>
      </c>
      <c r="C5368" s="199" t="s">
        <v>4521</v>
      </c>
      <c r="D5368" s="199" t="s">
        <v>4522</v>
      </c>
      <c r="E5368" s="199" t="s">
        <v>4793</v>
      </c>
      <c r="F5368" s="199" t="s">
        <v>176</v>
      </c>
      <c r="G5368" s="199" t="s">
        <v>377</v>
      </c>
      <c r="H5368" s="199" t="s">
        <v>4822</v>
      </c>
      <c r="I5368" s="200" t="s">
        <v>143</v>
      </c>
      <c r="J5368" s="199" t="s">
        <v>209</v>
      </c>
      <c r="K5368" s="199" t="s">
        <v>213</v>
      </c>
      <c r="L5368" s="199" t="s">
        <v>398</v>
      </c>
      <c r="M5368" s="199" t="s">
        <v>143</v>
      </c>
      <c r="N5368" s="201">
        <v>0.74609999999999999</v>
      </c>
      <c r="O5368" s="202"/>
      <c r="P5368" s="202"/>
      <c r="Q5368" s="203">
        <f t="shared" si="297"/>
        <v>0</v>
      </c>
      <c r="R5368" s="203">
        <f t="shared" si="298"/>
        <v>0</v>
      </c>
      <c r="S5368" s="213">
        <f>IF(M5368="nvt",0,IF(O5368&gt;0,VLOOKUP(M5368,'3-Productie normen'!A:K,VLOOKUP(O5368,'3-Productie normen'!$B$34:$C$35,2,FALSE),FALSE)))</f>
        <v>0</v>
      </c>
      <c r="T5368" s="213">
        <f t="shared" si="299"/>
        <v>0</v>
      </c>
    </row>
    <row r="5369" spans="1:21" ht="14.15" customHeight="1">
      <c r="A5369" s="231">
        <v>5369</v>
      </c>
      <c r="B5369" s="262" t="s">
        <v>100</v>
      </c>
      <c r="C5369" s="199" t="s">
        <v>4521</v>
      </c>
      <c r="D5369" s="199" t="s">
        <v>4522</v>
      </c>
      <c r="E5369" s="199" t="s">
        <v>4793</v>
      </c>
      <c r="F5369" s="199" t="s">
        <v>176</v>
      </c>
      <c r="G5369" s="199" t="s">
        <v>377</v>
      </c>
      <c r="H5369" s="199" t="s">
        <v>4823</v>
      </c>
      <c r="I5369" s="200" t="s">
        <v>143</v>
      </c>
      <c r="J5369" s="199" t="s">
        <v>209</v>
      </c>
      <c r="K5369" s="199" t="s">
        <v>213</v>
      </c>
      <c r="L5369" s="199" t="s">
        <v>398</v>
      </c>
      <c r="M5369" s="199" t="s">
        <v>143</v>
      </c>
      <c r="N5369" s="201">
        <v>0.61709999999999998</v>
      </c>
      <c r="O5369" s="202"/>
      <c r="P5369" s="202"/>
      <c r="Q5369" s="203">
        <f t="shared" si="297"/>
        <v>0</v>
      </c>
      <c r="R5369" s="203">
        <f t="shared" si="298"/>
        <v>0</v>
      </c>
      <c r="S5369" s="213">
        <f>IF(M5369="nvt",0,IF(O5369&gt;0,VLOOKUP(M5369,'3-Productie normen'!A:K,VLOOKUP(O5369,'3-Productie normen'!$B$34:$C$35,2,FALSE),FALSE)))</f>
        <v>0</v>
      </c>
      <c r="T5369" s="213">
        <f t="shared" si="299"/>
        <v>0</v>
      </c>
    </row>
    <row r="5370" spans="1:21" ht="14.15" customHeight="1">
      <c r="A5370" s="231">
        <v>5370</v>
      </c>
      <c r="B5370" s="262" t="s">
        <v>100</v>
      </c>
      <c r="C5370" s="199" t="s">
        <v>4521</v>
      </c>
      <c r="D5370" s="199" t="s">
        <v>4522</v>
      </c>
      <c r="E5370" s="199" t="s">
        <v>4793</v>
      </c>
      <c r="F5370" s="199" t="s">
        <v>176</v>
      </c>
      <c r="G5370" s="199" t="s">
        <v>377</v>
      </c>
      <c r="H5370" s="199" t="s">
        <v>4824</v>
      </c>
      <c r="I5370" s="200" t="s">
        <v>143</v>
      </c>
      <c r="J5370" s="199" t="s">
        <v>209</v>
      </c>
      <c r="K5370" s="199" t="s">
        <v>213</v>
      </c>
      <c r="L5370" s="199" t="s">
        <v>398</v>
      </c>
      <c r="M5370" s="199" t="s">
        <v>143</v>
      </c>
      <c r="N5370" s="201">
        <v>0.61709999999999998</v>
      </c>
      <c r="O5370" s="202"/>
      <c r="P5370" s="202"/>
      <c r="Q5370" s="203">
        <f t="shared" si="297"/>
        <v>0</v>
      </c>
      <c r="R5370" s="203">
        <f t="shared" si="298"/>
        <v>0</v>
      </c>
      <c r="S5370" s="213">
        <f>IF(M5370="nvt",0,IF(O5370&gt;0,VLOOKUP(M5370,'3-Productie normen'!A:K,VLOOKUP(O5370,'3-Productie normen'!$B$34:$C$35,2,FALSE),FALSE)))</f>
        <v>0</v>
      </c>
      <c r="T5370" s="213">
        <f t="shared" si="299"/>
        <v>0</v>
      </c>
    </row>
    <row r="5371" spans="1:21" ht="14.15" customHeight="1">
      <c r="A5371" s="231">
        <v>5371</v>
      </c>
      <c r="B5371" s="262" t="s">
        <v>100</v>
      </c>
      <c r="C5371" s="199" t="s">
        <v>4521</v>
      </c>
      <c r="D5371" s="199" t="s">
        <v>4522</v>
      </c>
      <c r="E5371" s="199" t="s">
        <v>4793</v>
      </c>
      <c r="F5371" s="199" t="s">
        <v>176</v>
      </c>
      <c r="G5371" s="199" t="s">
        <v>377</v>
      </c>
      <c r="H5371" s="199" t="s">
        <v>4825</v>
      </c>
      <c r="I5371" s="200" t="s">
        <v>143</v>
      </c>
      <c r="J5371" s="199" t="s">
        <v>209</v>
      </c>
      <c r="K5371" s="199" t="s">
        <v>213</v>
      </c>
      <c r="L5371" s="199" t="s">
        <v>398</v>
      </c>
      <c r="M5371" s="199" t="s">
        <v>143</v>
      </c>
      <c r="N5371" s="201">
        <v>0.74609999999999999</v>
      </c>
      <c r="O5371" s="202"/>
      <c r="P5371" s="202"/>
      <c r="Q5371" s="203">
        <f t="shared" si="297"/>
        <v>0</v>
      </c>
      <c r="R5371" s="203">
        <f t="shared" si="298"/>
        <v>0</v>
      </c>
      <c r="S5371" s="213">
        <f>IF(M5371="nvt",0,IF(O5371&gt;0,VLOOKUP(M5371,'3-Productie normen'!A:K,VLOOKUP(O5371,'3-Productie normen'!$B$34:$C$35,2,FALSE),FALSE)))</f>
        <v>0</v>
      </c>
      <c r="T5371" s="213">
        <f t="shared" si="299"/>
        <v>0</v>
      </c>
    </row>
    <row r="5372" spans="1:21" ht="14.15" customHeight="1">
      <c r="A5372" s="231">
        <v>5372</v>
      </c>
      <c r="B5372" s="262" t="s">
        <v>100</v>
      </c>
      <c r="C5372" s="199" t="s">
        <v>4521</v>
      </c>
      <c r="D5372" s="199" t="s">
        <v>4522</v>
      </c>
      <c r="E5372" s="199" t="s">
        <v>4793</v>
      </c>
      <c r="F5372" s="199" t="s">
        <v>176</v>
      </c>
      <c r="G5372" s="199" t="s">
        <v>377</v>
      </c>
      <c r="H5372" s="199" t="s">
        <v>4826</v>
      </c>
      <c r="I5372" s="200" t="s">
        <v>143</v>
      </c>
      <c r="J5372" s="199" t="s">
        <v>209</v>
      </c>
      <c r="K5372" s="199" t="s">
        <v>213</v>
      </c>
      <c r="L5372" s="199" t="s">
        <v>398</v>
      </c>
      <c r="M5372" s="199" t="s">
        <v>143</v>
      </c>
      <c r="N5372" s="201">
        <v>0.62709999999999999</v>
      </c>
      <c r="O5372" s="202"/>
      <c r="P5372" s="202"/>
      <c r="Q5372" s="203">
        <f t="shared" si="297"/>
        <v>0</v>
      </c>
      <c r="R5372" s="203">
        <f t="shared" si="298"/>
        <v>0</v>
      </c>
      <c r="S5372" s="213">
        <f>IF(M5372="nvt",0,IF(O5372&gt;0,VLOOKUP(M5372,'3-Productie normen'!A:K,VLOOKUP(O5372,'3-Productie normen'!$B$34:$C$35,2,FALSE),FALSE)))</f>
        <v>0</v>
      </c>
      <c r="T5372" s="213">
        <f t="shared" si="299"/>
        <v>0</v>
      </c>
    </row>
    <row r="5373" spans="1:21" ht="14.15" customHeight="1">
      <c r="A5373" s="231">
        <v>5373</v>
      </c>
      <c r="B5373" s="262" t="s">
        <v>100</v>
      </c>
      <c r="C5373" s="199" t="s">
        <v>4521</v>
      </c>
      <c r="D5373" s="199" t="s">
        <v>4522</v>
      </c>
      <c r="E5373" s="199" t="s">
        <v>4793</v>
      </c>
      <c r="F5373" s="199" t="s">
        <v>176</v>
      </c>
      <c r="G5373" s="199" t="s">
        <v>377</v>
      </c>
      <c r="H5373" s="199" t="s">
        <v>4827</v>
      </c>
      <c r="I5373" s="200" t="s">
        <v>143</v>
      </c>
      <c r="J5373" s="199" t="s">
        <v>209</v>
      </c>
      <c r="K5373" s="199" t="s">
        <v>213</v>
      </c>
      <c r="L5373" s="199" t="s">
        <v>398</v>
      </c>
      <c r="M5373" s="199" t="s">
        <v>143</v>
      </c>
      <c r="N5373" s="201">
        <v>0.61709999999999998</v>
      </c>
      <c r="O5373" s="202"/>
      <c r="P5373" s="202"/>
      <c r="Q5373" s="203">
        <f t="shared" si="297"/>
        <v>0</v>
      </c>
      <c r="R5373" s="203">
        <f t="shared" si="298"/>
        <v>0</v>
      </c>
      <c r="S5373" s="213">
        <f>IF(M5373="nvt",0,IF(O5373&gt;0,VLOOKUP(M5373,'3-Productie normen'!A:K,VLOOKUP(O5373,'3-Productie normen'!$B$34:$C$35,2,FALSE),FALSE)))</f>
        <v>0</v>
      </c>
      <c r="T5373" s="213">
        <f t="shared" si="299"/>
        <v>0</v>
      </c>
    </row>
    <row r="5374" spans="1:21" ht="14.15" customHeight="1">
      <c r="A5374" s="231">
        <v>5374</v>
      </c>
      <c r="B5374" s="262" t="s">
        <v>100</v>
      </c>
      <c r="C5374" s="199" t="s">
        <v>4521</v>
      </c>
      <c r="D5374" s="199" t="s">
        <v>4522</v>
      </c>
      <c r="E5374" s="199" t="s">
        <v>4793</v>
      </c>
      <c r="F5374" s="199" t="s">
        <v>176</v>
      </c>
      <c r="G5374" s="199" t="s">
        <v>377</v>
      </c>
      <c r="H5374" s="199" t="s">
        <v>4828</v>
      </c>
      <c r="I5374" s="200" t="s">
        <v>143</v>
      </c>
      <c r="J5374" s="199" t="s">
        <v>209</v>
      </c>
      <c r="K5374" s="199" t="s">
        <v>213</v>
      </c>
      <c r="L5374" s="199" t="s">
        <v>398</v>
      </c>
      <c r="M5374" s="199" t="s">
        <v>143</v>
      </c>
      <c r="N5374" s="201">
        <v>0.74609999999999999</v>
      </c>
      <c r="O5374" s="202"/>
      <c r="P5374" s="202"/>
      <c r="Q5374" s="203">
        <f t="shared" si="297"/>
        <v>0</v>
      </c>
      <c r="R5374" s="203">
        <f t="shared" si="298"/>
        <v>0</v>
      </c>
      <c r="S5374" s="213">
        <f>IF(M5374="nvt",0,IF(O5374&gt;0,VLOOKUP(M5374,'3-Productie normen'!A:K,VLOOKUP(O5374,'3-Productie normen'!$B$34:$C$35,2,FALSE),FALSE)))</f>
        <v>0</v>
      </c>
      <c r="T5374" s="213">
        <f t="shared" si="299"/>
        <v>0</v>
      </c>
    </row>
    <row r="5375" spans="1:21" ht="14.15" customHeight="1">
      <c r="A5375" s="231">
        <v>5375</v>
      </c>
      <c r="B5375" s="262" t="s">
        <v>100</v>
      </c>
      <c r="C5375" s="199" t="s">
        <v>4521</v>
      </c>
      <c r="D5375" s="199" t="s">
        <v>4522</v>
      </c>
      <c r="E5375" s="199" t="s">
        <v>4793</v>
      </c>
      <c r="F5375" s="199" t="s">
        <v>176</v>
      </c>
      <c r="G5375" s="199" t="s">
        <v>377</v>
      </c>
      <c r="H5375" s="199" t="s">
        <v>4829</v>
      </c>
      <c r="I5375" s="200" t="s">
        <v>143</v>
      </c>
      <c r="J5375" s="199" t="s">
        <v>209</v>
      </c>
      <c r="K5375" s="199" t="s">
        <v>213</v>
      </c>
      <c r="L5375" s="199" t="s">
        <v>398</v>
      </c>
      <c r="M5375" s="199" t="s">
        <v>143</v>
      </c>
      <c r="N5375" s="201">
        <v>0.60699999999999998</v>
      </c>
      <c r="O5375" s="202"/>
      <c r="P5375" s="202"/>
      <c r="Q5375" s="203">
        <f t="shared" si="297"/>
        <v>0</v>
      </c>
      <c r="R5375" s="203">
        <f t="shared" si="298"/>
        <v>0</v>
      </c>
      <c r="S5375" s="213">
        <f>IF(M5375="nvt",0,IF(O5375&gt;0,VLOOKUP(M5375,'3-Productie normen'!A:K,VLOOKUP(O5375,'3-Productie normen'!$B$34:$C$35,2,FALSE),FALSE)))</f>
        <v>0</v>
      </c>
      <c r="T5375" s="213">
        <f t="shared" si="299"/>
        <v>0</v>
      </c>
    </row>
    <row r="5376" spans="1:21" ht="14.15" customHeight="1">
      <c r="A5376" s="231">
        <v>5376</v>
      </c>
      <c r="B5376" s="262" t="s">
        <v>100</v>
      </c>
      <c r="C5376" s="199" t="s">
        <v>4521</v>
      </c>
      <c r="D5376" s="199" t="s">
        <v>4522</v>
      </c>
      <c r="E5376" s="199" t="s">
        <v>4793</v>
      </c>
      <c r="F5376" s="199" t="s">
        <v>176</v>
      </c>
      <c r="G5376" s="199" t="s">
        <v>377</v>
      </c>
      <c r="H5376" s="199" t="s">
        <v>4830</v>
      </c>
      <c r="I5376" s="200" t="s">
        <v>143</v>
      </c>
      <c r="J5376" s="199" t="s">
        <v>209</v>
      </c>
      <c r="K5376" s="199" t="s">
        <v>213</v>
      </c>
      <c r="L5376" s="199" t="s">
        <v>398</v>
      </c>
      <c r="M5376" s="199" t="s">
        <v>143</v>
      </c>
      <c r="N5376" s="201">
        <v>0.7339</v>
      </c>
      <c r="O5376" s="202"/>
      <c r="P5376" s="202"/>
      <c r="Q5376" s="203">
        <f t="shared" si="297"/>
        <v>0</v>
      </c>
      <c r="R5376" s="203">
        <f t="shared" si="298"/>
        <v>0</v>
      </c>
      <c r="S5376" s="213">
        <f>IF(M5376="nvt",0,IF(O5376&gt;0,VLOOKUP(M5376,'3-Productie normen'!A:K,VLOOKUP(O5376,'3-Productie normen'!$B$34:$C$35,2,FALSE),FALSE)))</f>
        <v>0</v>
      </c>
      <c r="T5376" s="213">
        <f t="shared" si="299"/>
        <v>0</v>
      </c>
    </row>
    <row r="5377" spans="1:20" ht="14.15" customHeight="1">
      <c r="A5377" s="231">
        <v>5377</v>
      </c>
      <c r="B5377" s="262" t="s">
        <v>100</v>
      </c>
      <c r="C5377" s="199" t="s">
        <v>4521</v>
      </c>
      <c r="D5377" s="199" t="s">
        <v>4522</v>
      </c>
      <c r="E5377" s="199" t="s">
        <v>4793</v>
      </c>
      <c r="F5377" s="199" t="s">
        <v>176</v>
      </c>
      <c r="G5377" s="199" t="s">
        <v>177</v>
      </c>
      <c r="H5377" s="199" t="s">
        <v>1911</v>
      </c>
      <c r="I5377" s="207" t="s">
        <v>123</v>
      </c>
      <c r="J5377" s="199" t="s">
        <v>179</v>
      </c>
      <c r="K5377" s="199" t="s">
        <v>187</v>
      </c>
      <c r="L5377" s="199" t="s">
        <v>261</v>
      </c>
      <c r="M5377" s="199" t="s">
        <v>141</v>
      </c>
      <c r="N5377" s="201">
        <v>27.97</v>
      </c>
      <c r="O5377" s="202" t="s">
        <v>81</v>
      </c>
      <c r="P5377" s="202"/>
      <c r="Q5377" s="203">
        <f t="shared" si="297"/>
        <v>0</v>
      </c>
      <c r="R5377" s="203">
        <f t="shared" si="298"/>
        <v>0</v>
      </c>
      <c r="S5377" s="213">
        <f>IF(M5377="nvt",0,IF(O5377&gt;0,VLOOKUP(M5377,'3-Productie normen'!A:K,VLOOKUP(O5377,'3-Productie normen'!$B$34:$C$35,2,FALSE),FALSE)))</f>
        <v>0</v>
      </c>
      <c r="T5377" s="213">
        <f t="shared" si="299"/>
        <v>0</v>
      </c>
    </row>
    <row r="5378" spans="1:20" ht="14.15" customHeight="1">
      <c r="A5378" s="231">
        <v>5378</v>
      </c>
      <c r="B5378" s="262" t="s">
        <v>100</v>
      </c>
      <c r="C5378" s="199" t="s">
        <v>4521</v>
      </c>
      <c r="D5378" s="199" t="s">
        <v>4522</v>
      </c>
      <c r="E5378" s="199" t="s">
        <v>4793</v>
      </c>
      <c r="F5378" s="199" t="s">
        <v>176</v>
      </c>
      <c r="G5378" s="199" t="s">
        <v>177</v>
      </c>
      <c r="H5378" s="199" t="s">
        <v>4831</v>
      </c>
      <c r="I5378" s="200" t="s">
        <v>125</v>
      </c>
      <c r="J5378" s="199" t="s">
        <v>222</v>
      </c>
      <c r="K5378" s="199" t="s">
        <v>279</v>
      </c>
      <c r="L5378" s="199" t="s">
        <v>180</v>
      </c>
      <c r="M5378" s="199" t="s">
        <v>238</v>
      </c>
      <c r="N5378" s="201">
        <v>8.9665999999999997</v>
      </c>
      <c r="O5378" s="202" t="s">
        <v>81</v>
      </c>
      <c r="P5378" s="202"/>
      <c r="Q5378" s="203">
        <f t="shared" si="297"/>
        <v>0</v>
      </c>
      <c r="R5378" s="203">
        <f t="shared" si="298"/>
        <v>0</v>
      </c>
      <c r="S5378" s="213">
        <f>IF(M5378="nvt",0,IF(O5378&gt;0,VLOOKUP(M5378,'3-Productie normen'!A:K,VLOOKUP(O5378,'3-Productie normen'!$B$34:$C$35,2,FALSE),FALSE)))</f>
        <v>0</v>
      </c>
      <c r="T5378" s="213">
        <f t="shared" si="299"/>
        <v>0</v>
      </c>
    </row>
    <row r="5379" spans="1:20" ht="14.15" customHeight="1">
      <c r="A5379" s="231">
        <v>5379</v>
      </c>
      <c r="B5379" s="262" t="s">
        <v>100</v>
      </c>
      <c r="C5379" s="199" t="s">
        <v>4521</v>
      </c>
      <c r="D5379" s="199" t="s">
        <v>4522</v>
      </c>
      <c r="E5379" s="199" t="s">
        <v>4793</v>
      </c>
      <c r="F5379" s="199" t="s">
        <v>176</v>
      </c>
      <c r="G5379" s="199" t="s">
        <v>177</v>
      </c>
      <c r="H5379" s="199" t="s">
        <v>4832</v>
      </c>
      <c r="I5379" s="200" t="s">
        <v>143</v>
      </c>
      <c r="J5379" s="199" t="s">
        <v>222</v>
      </c>
      <c r="K5379" s="199" t="s">
        <v>279</v>
      </c>
      <c r="L5379" s="199" t="s">
        <v>180</v>
      </c>
      <c r="M5379" s="199" t="s">
        <v>143</v>
      </c>
      <c r="N5379" s="201">
        <v>0.67459999999999998</v>
      </c>
      <c r="O5379" s="202"/>
      <c r="P5379" s="202"/>
      <c r="Q5379" s="203">
        <f t="shared" si="297"/>
        <v>0</v>
      </c>
      <c r="R5379" s="203">
        <f t="shared" si="298"/>
        <v>0</v>
      </c>
      <c r="S5379" s="213">
        <f>IF(M5379="nvt",0,IF(O5379&gt;0,VLOOKUP(M5379,'3-Productie normen'!A:K,VLOOKUP(O5379,'3-Productie normen'!$B$34:$C$35,2,FALSE),FALSE)))</f>
        <v>0</v>
      </c>
      <c r="T5379" s="213">
        <f t="shared" si="299"/>
        <v>0</v>
      </c>
    </row>
    <row r="5380" spans="1:20" ht="14.15" customHeight="1">
      <c r="A5380" s="231">
        <v>5380</v>
      </c>
      <c r="B5380" s="262" t="s">
        <v>100</v>
      </c>
      <c r="C5380" s="199" t="s">
        <v>4521</v>
      </c>
      <c r="D5380" s="199" t="s">
        <v>4522</v>
      </c>
      <c r="E5380" s="199" t="s">
        <v>4793</v>
      </c>
      <c r="F5380" s="199" t="s">
        <v>176</v>
      </c>
      <c r="G5380" s="199" t="s">
        <v>177</v>
      </c>
      <c r="H5380" s="199" t="s">
        <v>4833</v>
      </c>
      <c r="I5380" s="200" t="s">
        <v>143</v>
      </c>
      <c r="J5380" s="199" t="s">
        <v>209</v>
      </c>
      <c r="K5380" s="199" t="s">
        <v>213</v>
      </c>
      <c r="L5380" s="199" t="s">
        <v>263</v>
      </c>
      <c r="M5380" s="199" t="s">
        <v>143</v>
      </c>
      <c r="N5380" s="201">
        <v>28.3916</v>
      </c>
      <c r="O5380" s="202"/>
      <c r="P5380" s="202"/>
      <c r="Q5380" s="203">
        <f t="shared" si="297"/>
        <v>0</v>
      </c>
      <c r="R5380" s="203">
        <f t="shared" si="298"/>
        <v>0</v>
      </c>
      <c r="S5380" s="213">
        <f>IF(M5380="nvt",0,IF(O5380&gt;0,VLOOKUP(M5380,'3-Productie normen'!A:K,VLOOKUP(O5380,'3-Productie normen'!$B$34:$C$35,2,FALSE),FALSE)))</f>
        <v>0</v>
      </c>
      <c r="T5380" s="213">
        <f t="shared" si="299"/>
        <v>0</v>
      </c>
    </row>
    <row r="5381" spans="1:20" ht="14.15" customHeight="1">
      <c r="A5381" s="231">
        <v>5381</v>
      </c>
      <c r="B5381" s="262" t="s">
        <v>100</v>
      </c>
      <c r="C5381" s="199" t="s">
        <v>4521</v>
      </c>
      <c r="D5381" s="199" t="s">
        <v>4522</v>
      </c>
      <c r="E5381" s="199" t="s">
        <v>4793</v>
      </c>
      <c r="F5381" s="199" t="s">
        <v>176</v>
      </c>
      <c r="G5381" s="199" t="s">
        <v>177</v>
      </c>
      <c r="H5381" s="199" t="s">
        <v>4834</v>
      </c>
      <c r="I5381" s="200" t="s">
        <v>130</v>
      </c>
      <c r="J5381" s="199" t="s">
        <v>222</v>
      </c>
      <c r="K5381" s="199" t="s">
        <v>237</v>
      </c>
      <c r="L5381" s="199" t="s">
        <v>180</v>
      </c>
      <c r="M5381" s="199" t="s">
        <v>238</v>
      </c>
      <c r="N5381" s="201">
        <v>105.47709999999999</v>
      </c>
      <c r="O5381" s="202" t="s">
        <v>81</v>
      </c>
      <c r="P5381" s="202"/>
      <c r="Q5381" s="203">
        <f t="shared" si="297"/>
        <v>0</v>
      </c>
      <c r="R5381" s="203">
        <f t="shared" si="298"/>
        <v>0</v>
      </c>
      <c r="S5381" s="213">
        <f>IF(M5381="nvt",0,IF(O5381&gt;0,VLOOKUP(M5381,'3-Productie normen'!A:K,VLOOKUP(O5381,'3-Productie normen'!$B$34:$C$35,2,FALSE),FALSE)))</f>
        <v>0</v>
      </c>
      <c r="T5381" s="213">
        <f t="shared" si="299"/>
        <v>0</v>
      </c>
    </row>
    <row r="5382" spans="1:20" ht="14.15" customHeight="1">
      <c r="A5382" s="231">
        <v>5382</v>
      </c>
      <c r="B5382" s="262" t="s">
        <v>100</v>
      </c>
      <c r="C5382" s="199" t="s">
        <v>4521</v>
      </c>
      <c r="D5382" s="199" t="s">
        <v>4522</v>
      </c>
      <c r="E5382" s="199" t="s">
        <v>4793</v>
      </c>
      <c r="F5382" s="199" t="s">
        <v>176</v>
      </c>
      <c r="G5382" s="199" t="s">
        <v>177</v>
      </c>
      <c r="H5382" s="199" t="s">
        <v>4835</v>
      </c>
      <c r="I5382" s="200" t="s">
        <v>123</v>
      </c>
      <c r="J5382" s="199" t="s">
        <v>179</v>
      </c>
      <c r="K5382" s="199" t="s">
        <v>179</v>
      </c>
      <c r="L5382" s="199" t="s">
        <v>261</v>
      </c>
      <c r="M5382" s="199" t="s">
        <v>122</v>
      </c>
      <c r="N5382" s="201">
        <v>29.070499999999999</v>
      </c>
      <c r="O5382" s="202" t="s">
        <v>81</v>
      </c>
      <c r="P5382" s="202"/>
      <c r="Q5382" s="203">
        <f t="shared" si="297"/>
        <v>0</v>
      </c>
      <c r="R5382" s="203">
        <f t="shared" si="298"/>
        <v>0</v>
      </c>
      <c r="S5382" s="213">
        <f>IF(M5382="nvt",0,IF(O5382&gt;0,VLOOKUP(M5382,'3-Productie normen'!A:K,VLOOKUP(O5382,'3-Productie normen'!$B$34:$C$35,2,FALSE),FALSE)))</f>
        <v>0</v>
      </c>
      <c r="T5382" s="213">
        <f t="shared" si="299"/>
        <v>0</v>
      </c>
    </row>
    <row r="5383" spans="1:20" ht="14.15" customHeight="1">
      <c r="A5383" s="231">
        <v>5383</v>
      </c>
      <c r="B5383" s="262" t="s">
        <v>100</v>
      </c>
      <c r="C5383" s="199" t="s">
        <v>4521</v>
      </c>
      <c r="D5383" s="199" t="s">
        <v>4522</v>
      </c>
      <c r="E5383" s="199" t="s">
        <v>4793</v>
      </c>
      <c r="F5383" s="199" t="s">
        <v>176</v>
      </c>
      <c r="G5383" s="199" t="s">
        <v>177</v>
      </c>
      <c r="H5383" s="199" t="s">
        <v>4836</v>
      </c>
      <c r="I5383" s="200" t="s">
        <v>123</v>
      </c>
      <c r="J5383" s="199" t="s">
        <v>179</v>
      </c>
      <c r="K5383" s="199" t="s">
        <v>179</v>
      </c>
      <c r="L5383" s="199" t="s">
        <v>261</v>
      </c>
      <c r="M5383" s="199" t="s">
        <v>122</v>
      </c>
      <c r="N5383" s="201">
        <v>15.6075</v>
      </c>
      <c r="O5383" s="202" t="s">
        <v>81</v>
      </c>
      <c r="P5383" s="202"/>
      <c r="Q5383" s="203">
        <f t="shared" si="297"/>
        <v>0</v>
      </c>
      <c r="R5383" s="203">
        <f t="shared" si="298"/>
        <v>0</v>
      </c>
      <c r="S5383" s="213">
        <f>IF(M5383="nvt",0,IF(O5383&gt;0,VLOOKUP(M5383,'3-Productie normen'!A:K,VLOOKUP(O5383,'3-Productie normen'!$B$34:$C$35,2,FALSE),FALSE)))</f>
        <v>0</v>
      </c>
      <c r="T5383" s="213">
        <f t="shared" si="299"/>
        <v>0</v>
      </c>
    </row>
    <row r="5384" spans="1:20" ht="14.15" customHeight="1">
      <c r="A5384" s="231">
        <v>5384</v>
      </c>
      <c r="B5384" s="262" t="s">
        <v>100</v>
      </c>
      <c r="C5384" s="199" t="s">
        <v>4521</v>
      </c>
      <c r="D5384" s="199" t="s">
        <v>4522</v>
      </c>
      <c r="E5384" s="199" t="s">
        <v>4793</v>
      </c>
      <c r="F5384" s="199" t="s">
        <v>176</v>
      </c>
      <c r="G5384" s="199" t="s">
        <v>177</v>
      </c>
      <c r="H5384" s="199" t="s">
        <v>4837</v>
      </c>
      <c r="I5384" s="200" t="s">
        <v>123</v>
      </c>
      <c r="J5384" s="199" t="s">
        <v>179</v>
      </c>
      <c r="K5384" s="199" t="s">
        <v>179</v>
      </c>
      <c r="L5384" s="199" t="s">
        <v>261</v>
      </c>
      <c r="M5384" s="199" t="s">
        <v>122</v>
      </c>
      <c r="N5384" s="201">
        <v>29.015499999999999</v>
      </c>
      <c r="O5384" s="202" t="s">
        <v>81</v>
      </c>
      <c r="P5384" s="202"/>
      <c r="Q5384" s="203">
        <f t="shared" si="297"/>
        <v>0</v>
      </c>
      <c r="R5384" s="203">
        <f t="shared" si="298"/>
        <v>0</v>
      </c>
      <c r="S5384" s="213">
        <f>IF(M5384="nvt",0,IF(O5384&gt;0,VLOOKUP(M5384,'3-Productie normen'!A:K,VLOOKUP(O5384,'3-Productie normen'!$B$34:$C$35,2,FALSE),FALSE)))</f>
        <v>0</v>
      </c>
      <c r="T5384" s="213">
        <f t="shared" si="299"/>
        <v>0</v>
      </c>
    </row>
    <row r="5385" spans="1:20" ht="14.15" customHeight="1">
      <c r="A5385" s="231">
        <v>5385</v>
      </c>
      <c r="B5385" s="262" t="s">
        <v>100</v>
      </c>
      <c r="C5385" s="199" t="s">
        <v>4521</v>
      </c>
      <c r="D5385" s="199" t="s">
        <v>4522</v>
      </c>
      <c r="E5385" s="199" t="s">
        <v>4793</v>
      </c>
      <c r="F5385" s="199" t="s">
        <v>176</v>
      </c>
      <c r="G5385" s="199" t="s">
        <v>177</v>
      </c>
      <c r="H5385" s="199" t="s">
        <v>4838</v>
      </c>
      <c r="I5385" s="200" t="s">
        <v>123</v>
      </c>
      <c r="J5385" s="199" t="s">
        <v>179</v>
      </c>
      <c r="K5385" s="199" t="s">
        <v>179</v>
      </c>
      <c r="L5385" s="199" t="s">
        <v>261</v>
      </c>
      <c r="M5385" s="199" t="s">
        <v>122</v>
      </c>
      <c r="N5385" s="201">
        <v>15.6075</v>
      </c>
      <c r="O5385" s="202" t="s">
        <v>81</v>
      </c>
      <c r="P5385" s="202"/>
      <c r="Q5385" s="203">
        <f t="shared" si="297"/>
        <v>0</v>
      </c>
      <c r="R5385" s="203">
        <f t="shared" si="298"/>
        <v>0</v>
      </c>
      <c r="S5385" s="213">
        <f>IF(M5385="nvt",0,IF(O5385&gt;0,VLOOKUP(M5385,'3-Productie normen'!A:K,VLOOKUP(O5385,'3-Productie normen'!$B$34:$C$35,2,FALSE),FALSE)))</f>
        <v>0</v>
      </c>
      <c r="T5385" s="213">
        <f t="shared" si="299"/>
        <v>0</v>
      </c>
    </row>
    <row r="5386" spans="1:20" ht="14.15" customHeight="1">
      <c r="A5386" s="231">
        <v>5386</v>
      </c>
      <c r="B5386" s="262" t="s">
        <v>100</v>
      </c>
      <c r="C5386" s="199" t="s">
        <v>4521</v>
      </c>
      <c r="D5386" s="199" t="s">
        <v>4522</v>
      </c>
      <c r="E5386" s="199" t="s">
        <v>4793</v>
      </c>
      <c r="F5386" s="199" t="s">
        <v>176</v>
      </c>
      <c r="G5386" s="199" t="s">
        <v>177</v>
      </c>
      <c r="H5386" s="199" t="s">
        <v>4839</v>
      </c>
      <c r="I5386" s="200" t="s">
        <v>123</v>
      </c>
      <c r="J5386" s="199" t="s">
        <v>179</v>
      </c>
      <c r="K5386" s="199" t="s">
        <v>179</v>
      </c>
      <c r="L5386" s="199" t="s">
        <v>261</v>
      </c>
      <c r="M5386" s="199" t="s">
        <v>122</v>
      </c>
      <c r="N5386" s="201">
        <v>19.142499999999998</v>
      </c>
      <c r="O5386" s="202" t="s">
        <v>81</v>
      </c>
      <c r="P5386" s="202"/>
      <c r="Q5386" s="203">
        <f t="shared" si="297"/>
        <v>0</v>
      </c>
      <c r="R5386" s="203">
        <f t="shared" si="298"/>
        <v>0</v>
      </c>
      <c r="S5386" s="213">
        <f>IF(M5386="nvt",0,IF(O5386&gt;0,VLOOKUP(M5386,'3-Productie normen'!A:K,VLOOKUP(O5386,'3-Productie normen'!$B$34:$C$35,2,FALSE),FALSE)))</f>
        <v>0</v>
      </c>
      <c r="T5386" s="213">
        <f t="shared" si="299"/>
        <v>0</v>
      </c>
    </row>
    <row r="5387" spans="1:20" ht="14.15" customHeight="1">
      <c r="A5387" s="231">
        <v>5387</v>
      </c>
      <c r="B5387" s="262" t="s">
        <v>100</v>
      </c>
      <c r="C5387" s="199" t="s">
        <v>4521</v>
      </c>
      <c r="D5387" s="199" t="s">
        <v>4522</v>
      </c>
      <c r="E5387" s="199" t="s">
        <v>4793</v>
      </c>
      <c r="F5387" s="199" t="s">
        <v>176</v>
      </c>
      <c r="G5387" s="199" t="s">
        <v>177</v>
      </c>
      <c r="H5387" s="199" t="s">
        <v>4840</v>
      </c>
      <c r="I5387" s="200" t="s">
        <v>123</v>
      </c>
      <c r="J5387" s="199" t="s">
        <v>179</v>
      </c>
      <c r="K5387" s="199" t="s">
        <v>179</v>
      </c>
      <c r="L5387" s="199" t="s">
        <v>261</v>
      </c>
      <c r="M5387" s="199" t="s">
        <v>122</v>
      </c>
      <c r="N5387" s="201">
        <v>15.6625</v>
      </c>
      <c r="O5387" s="202" t="s">
        <v>81</v>
      </c>
      <c r="P5387" s="202"/>
      <c r="Q5387" s="203">
        <f t="shared" si="297"/>
        <v>0</v>
      </c>
      <c r="R5387" s="203">
        <f t="shared" si="298"/>
        <v>0</v>
      </c>
      <c r="S5387" s="213">
        <f>IF(M5387="nvt",0,IF(O5387&gt;0,VLOOKUP(M5387,'3-Productie normen'!A:K,VLOOKUP(O5387,'3-Productie normen'!$B$34:$C$35,2,FALSE),FALSE)))</f>
        <v>0</v>
      </c>
      <c r="T5387" s="213">
        <f t="shared" si="299"/>
        <v>0</v>
      </c>
    </row>
    <row r="5388" spans="1:20" ht="14.15" customHeight="1">
      <c r="A5388" s="231">
        <v>5388</v>
      </c>
      <c r="B5388" s="262" t="s">
        <v>100</v>
      </c>
      <c r="C5388" s="199" t="s">
        <v>4521</v>
      </c>
      <c r="D5388" s="199" t="s">
        <v>4522</v>
      </c>
      <c r="E5388" s="199" t="s">
        <v>4793</v>
      </c>
      <c r="F5388" s="199" t="s">
        <v>176</v>
      </c>
      <c r="G5388" s="199" t="s">
        <v>177</v>
      </c>
      <c r="H5388" s="199" t="s">
        <v>4841</v>
      </c>
      <c r="I5388" s="200" t="s">
        <v>123</v>
      </c>
      <c r="J5388" s="199" t="s">
        <v>179</v>
      </c>
      <c r="K5388" s="199" t="s">
        <v>179</v>
      </c>
      <c r="L5388" s="199" t="s">
        <v>261</v>
      </c>
      <c r="M5388" s="199" t="s">
        <v>122</v>
      </c>
      <c r="N5388" s="201">
        <v>19.197500000000002</v>
      </c>
      <c r="O5388" s="202" t="s">
        <v>81</v>
      </c>
      <c r="P5388" s="202"/>
      <c r="Q5388" s="203">
        <f t="shared" si="297"/>
        <v>0</v>
      </c>
      <c r="R5388" s="203">
        <f t="shared" si="298"/>
        <v>0</v>
      </c>
      <c r="S5388" s="213">
        <f>IF(M5388="nvt",0,IF(O5388&gt;0,VLOOKUP(M5388,'3-Productie normen'!A:K,VLOOKUP(O5388,'3-Productie normen'!$B$34:$C$35,2,FALSE),FALSE)))</f>
        <v>0</v>
      </c>
      <c r="T5388" s="213">
        <f t="shared" si="299"/>
        <v>0</v>
      </c>
    </row>
    <row r="5389" spans="1:20" ht="14.15" customHeight="1">
      <c r="A5389" s="231">
        <v>5389</v>
      </c>
      <c r="B5389" s="262" t="s">
        <v>100</v>
      </c>
      <c r="C5389" s="199" t="s">
        <v>4521</v>
      </c>
      <c r="D5389" s="199" t="s">
        <v>4522</v>
      </c>
      <c r="E5389" s="199" t="s">
        <v>4793</v>
      </c>
      <c r="F5389" s="199" t="s">
        <v>176</v>
      </c>
      <c r="G5389" s="199" t="s">
        <v>177</v>
      </c>
      <c r="H5389" s="199" t="s">
        <v>4842</v>
      </c>
      <c r="I5389" s="200" t="s">
        <v>123</v>
      </c>
      <c r="J5389" s="199" t="s">
        <v>179</v>
      </c>
      <c r="K5389" s="199" t="s">
        <v>179</v>
      </c>
      <c r="L5389" s="199" t="s">
        <v>261</v>
      </c>
      <c r="M5389" s="199" t="s">
        <v>122</v>
      </c>
      <c r="N5389" s="201">
        <v>23.662500000000001</v>
      </c>
      <c r="O5389" s="202" t="s">
        <v>81</v>
      </c>
      <c r="P5389" s="202"/>
      <c r="Q5389" s="203">
        <f t="shared" si="297"/>
        <v>0</v>
      </c>
      <c r="R5389" s="203">
        <f t="shared" si="298"/>
        <v>0</v>
      </c>
      <c r="S5389" s="213">
        <f>IF(M5389="nvt",0,IF(O5389&gt;0,VLOOKUP(M5389,'3-Productie normen'!A:K,VLOOKUP(O5389,'3-Productie normen'!$B$34:$C$35,2,FALSE),FALSE)))</f>
        <v>0</v>
      </c>
      <c r="T5389" s="213">
        <f t="shared" si="299"/>
        <v>0</v>
      </c>
    </row>
    <row r="5390" spans="1:20" ht="14.15" customHeight="1">
      <c r="A5390" s="231">
        <v>5390</v>
      </c>
      <c r="B5390" s="262" t="s">
        <v>100</v>
      </c>
      <c r="C5390" s="199" t="s">
        <v>4521</v>
      </c>
      <c r="D5390" s="199" t="s">
        <v>4522</v>
      </c>
      <c r="E5390" s="199" t="s">
        <v>4793</v>
      </c>
      <c r="F5390" s="199" t="s">
        <v>176</v>
      </c>
      <c r="G5390" s="199" t="s">
        <v>177</v>
      </c>
      <c r="H5390" s="199" t="s">
        <v>4843</v>
      </c>
      <c r="I5390" s="200" t="s">
        <v>123</v>
      </c>
      <c r="J5390" s="199" t="s">
        <v>179</v>
      </c>
      <c r="K5390" s="199" t="s">
        <v>179</v>
      </c>
      <c r="L5390" s="199" t="s">
        <v>261</v>
      </c>
      <c r="M5390" s="199" t="s">
        <v>122</v>
      </c>
      <c r="N5390" s="201">
        <v>29.015499999999999</v>
      </c>
      <c r="O5390" s="202" t="s">
        <v>81</v>
      </c>
      <c r="P5390" s="202"/>
      <c r="Q5390" s="203">
        <f t="shared" si="297"/>
        <v>0</v>
      </c>
      <c r="R5390" s="203">
        <f t="shared" si="298"/>
        <v>0</v>
      </c>
      <c r="S5390" s="213">
        <f>IF(M5390="nvt",0,IF(O5390&gt;0,VLOOKUP(M5390,'3-Productie normen'!A:K,VLOOKUP(O5390,'3-Productie normen'!$B$34:$C$35,2,FALSE),FALSE)))</f>
        <v>0</v>
      </c>
      <c r="T5390" s="213">
        <f t="shared" si="299"/>
        <v>0</v>
      </c>
    </row>
    <row r="5391" spans="1:20" ht="14.15" customHeight="1">
      <c r="A5391" s="231">
        <v>5391</v>
      </c>
      <c r="B5391" s="262" t="s">
        <v>100</v>
      </c>
      <c r="C5391" s="199" t="s">
        <v>4521</v>
      </c>
      <c r="D5391" s="199" t="s">
        <v>4522</v>
      </c>
      <c r="E5391" s="199" t="s">
        <v>4793</v>
      </c>
      <c r="F5391" s="199" t="s">
        <v>176</v>
      </c>
      <c r="G5391" s="199" t="s">
        <v>177</v>
      </c>
      <c r="H5391" s="199" t="s">
        <v>4844</v>
      </c>
      <c r="I5391" s="200" t="s">
        <v>123</v>
      </c>
      <c r="J5391" s="199" t="s">
        <v>179</v>
      </c>
      <c r="K5391" s="199" t="s">
        <v>179</v>
      </c>
      <c r="L5391" s="199" t="s">
        <v>261</v>
      </c>
      <c r="M5391" s="199" t="s">
        <v>122</v>
      </c>
      <c r="N5391" s="201">
        <v>24.231000000000002</v>
      </c>
      <c r="O5391" s="202" t="s">
        <v>81</v>
      </c>
      <c r="P5391" s="202"/>
      <c r="Q5391" s="203">
        <f t="shared" si="297"/>
        <v>0</v>
      </c>
      <c r="R5391" s="203">
        <f t="shared" si="298"/>
        <v>0</v>
      </c>
      <c r="S5391" s="213">
        <f>IF(M5391="nvt",0,IF(O5391&gt;0,VLOOKUP(M5391,'3-Productie normen'!A:K,VLOOKUP(O5391,'3-Productie normen'!$B$34:$C$35,2,FALSE),FALSE)))</f>
        <v>0</v>
      </c>
      <c r="T5391" s="213">
        <f t="shared" si="299"/>
        <v>0</v>
      </c>
    </row>
    <row r="5392" spans="1:20" ht="14.15" customHeight="1">
      <c r="A5392" s="231">
        <v>5392</v>
      </c>
      <c r="B5392" s="262" t="s">
        <v>100</v>
      </c>
      <c r="C5392" s="199" t="s">
        <v>4521</v>
      </c>
      <c r="D5392" s="199" t="s">
        <v>4522</v>
      </c>
      <c r="E5392" s="199" t="s">
        <v>4793</v>
      </c>
      <c r="F5392" s="199" t="s">
        <v>176</v>
      </c>
      <c r="G5392" s="199" t="s">
        <v>177</v>
      </c>
      <c r="H5392" s="199" t="s">
        <v>4845</v>
      </c>
      <c r="I5392" s="200" t="s">
        <v>123</v>
      </c>
      <c r="J5392" s="199" t="s">
        <v>179</v>
      </c>
      <c r="K5392" s="199" t="s">
        <v>179</v>
      </c>
      <c r="L5392" s="199" t="s">
        <v>261</v>
      </c>
      <c r="M5392" s="199" t="s">
        <v>122</v>
      </c>
      <c r="N5392" s="201">
        <v>19.886299999999999</v>
      </c>
      <c r="O5392" s="202" t="s">
        <v>81</v>
      </c>
      <c r="P5392" s="202"/>
      <c r="Q5392" s="203">
        <f t="shared" si="297"/>
        <v>0</v>
      </c>
      <c r="R5392" s="203">
        <f t="shared" si="298"/>
        <v>0</v>
      </c>
      <c r="S5392" s="213">
        <f>IF(M5392="nvt",0,IF(O5392&gt;0,VLOOKUP(M5392,'3-Productie normen'!A:K,VLOOKUP(O5392,'3-Productie normen'!$B$34:$C$35,2,FALSE),FALSE)))</f>
        <v>0</v>
      </c>
      <c r="T5392" s="213">
        <f t="shared" si="299"/>
        <v>0</v>
      </c>
    </row>
    <row r="5393" spans="1:20" ht="14.15" customHeight="1">
      <c r="A5393" s="231">
        <v>5393</v>
      </c>
      <c r="B5393" s="262" t="s">
        <v>100</v>
      </c>
      <c r="C5393" s="199" t="s">
        <v>4521</v>
      </c>
      <c r="D5393" s="199" t="s">
        <v>4522</v>
      </c>
      <c r="E5393" s="199" t="s">
        <v>4793</v>
      </c>
      <c r="F5393" s="199" t="s">
        <v>176</v>
      </c>
      <c r="G5393" s="199" t="s">
        <v>177</v>
      </c>
      <c r="H5393" s="199" t="s">
        <v>4846</v>
      </c>
      <c r="I5393" s="200" t="s">
        <v>123</v>
      </c>
      <c r="J5393" s="199" t="s">
        <v>179</v>
      </c>
      <c r="K5393" s="199" t="s">
        <v>179</v>
      </c>
      <c r="L5393" s="199" t="s">
        <v>261</v>
      </c>
      <c r="M5393" s="199" t="s">
        <v>122</v>
      </c>
      <c r="N5393" s="201">
        <v>30.306799999999999</v>
      </c>
      <c r="O5393" s="202" t="s">
        <v>81</v>
      </c>
      <c r="P5393" s="202"/>
      <c r="Q5393" s="203">
        <f t="shared" si="297"/>
        <v>0</v>
      </c>
      <c r="R5393" s="203">
        <f t="shared" si="298"/>
        <v>0</v>
      </c>
      <c r="S5393" s="213">
        <f>IF(M5393="nvt",0,IF(O5393&gt;0,VLOOKUP(M5393,'3-Productie normen'!A:K,VLOOKUP(O5393,'3-Productie normen'!$B$34:$C$35,2,FALSE),FALSE)))</f>
        <v>0</v>
      </c>
      <c r="T5393" s="213">
        <f t="shared" si="299"/>
        <v>0</v>
      </c>
    </row>
    <row r="5394" spans="1:20" ht="14.15" customHeight="1">
      <c r="A5394" s="231">
        <v>5394</v>
      </c>
      <c r="B5394" s="262" t="s">
        <v>100</v>
      </c>
      <c r="C5394" s="199" t="s">
        <v>4521</v>
      </c>
      <c r="D5394" s="199" t="s">
        <v>4522</v>
      </c>
      <c r="E5394" s="199" t="s">
        <v>4793</v>
      </c>
      <c r="F5394" s="199" t="s">
        <v>176</v>
      </c>
      <c r="G5394" s="199" t="s">
        <v>177</v>
      </c>
      <c r="H5394" s="199" t="s">
        <v>4847</v>
      </c>
      <c r="I5394" s="200" t="s">
        <v>123</v>
      </c>
      <c r="J5394" s="199" t="s">
        <v>179</v>
      </c>
      <c r="K5394" s="199" t="s">
        <v>246</v>
      </c>
      <c r="L5394" s="199" t="s">
        <v>261</v>
      </c>
      <c r="M5394" s="199" t="s">
        <v>122</v>
      </c>
      <c r="N5394" s="201">
        <v>7.5774999999999997</v>
      </c>
      <c r="O5394" s="202" t="s">
        <v>81</v>
      </c>
      <c r="P5394" s="202"/>
      <c r="Q5394" s="203">
        <f t="shared" si="297"/>
        <v>0</v>
      </c>
      <c r="R5394" s="203">
        <f t="shared" si="298"/>
        <v>0</v>
      </c>
      <c r="S5394" s="213">
        <f>IF(M5394="nvt",0,IF(O5394&gt;0,VLOOKUP(M5394,'3-Productie normen'!A:K,VLOOKUP(O5394,'3-Productie normen'!$B$34:$C$35,2,FALSE),FALSE)))</f>
        <v>0</v>
      </c>
      <c r="T5394" s="213">
        <f t="shared" si="299"/>
        <v>0</v>
      </c>
    </row>
    <row r="5395" spans="1:20" ht="14.15" customHeight="1">
      <c r="A5395" s="231">
        <v>5395</v>
      </c>
      <c r="B5395" s="262" t="s">
        <v>100</v>
      </c>
      <c r="C5395" s="199" t="s">
        <v>4521</v>
      </c>
      <c r="D5395" s="199" t="s">
        <v>4522</v>
      </c>
      <c r="E5395" s="199" t="s">
        <v>4793</v>
      </c>
      <c r="F5395" s="199" t="s">
        <v>176</v>
      </c>
      <c r="G5395" s="199" t="s">
        <v>177</v>
      </c>
      <c r="H5395" s="199" t="s">
        <v>4848</v>
      </c>
      <c r="I5395" s="200" t="s">
        <v>123</v>
      </c>
      <c r="J5395" s="199" t="s">
        <v>179</v>
      </c>
      <c r="K5395" s="199" t="s">
        <v>179</v>
      </c>
      <c r="L5395" s="199" t="s">
        <v>261</v>
      </c>
      <c r="M5395" s="199" t="s">
        <v>122</v>
      </c>
      <c r="N5395" s="201">
        <v>19.197500000000002</v>
      </c>
      <c r="O5395" s="202" t="s">
        <v>81</v>
      </c>
      <c r="P5395" s="202"/>
      <c r="Q5395" s="203">
        <f t="shared" si="297"/>
        <v>0</v>
      </c>
      <c r="R5395" s="203">
        <f t="shared" si="298"/>
        <v>0</v>
      </c>
      <c r="S5395" s="213">
        <f>IF(M5395="nvt",0,IF(O5395&gt;0,VLOOKUP(M5395,'3-Productie normen'!A:K,VLOOKUP(O5395,'3-Productie normen'!$B$34:$C$35,2,FALSE),FALSE)))</f>
        <v>0</v>
      </c>
      <c r="T5395" s="213">
        <f t="shared" si="299"/>
        <v>0</v>
      </c>
    </row>
    <row r="5396" spans="1:20" ht="14.15" customHeight="1">
      <c r="A5396" s="231">
        <v>5396</v>
      </c>
      <c r="B5396" s="262" t="s">
        <v>100</v>
      </c>
      <c r="C5396" s="199" t="s">
        <v>4521</v>
      </c>
      <c r="D5396" s="199" t="s">
        <v>4522</v>
      </c>
      <c r="E5396" s="199" t="s">
        <v>4793</v>
      </c>
      <c r="F5396" s="199" t="s">
        <v>176</v>
      </c>
      <c r="G5396" s="199" t="s">
        <v>177</v>
      </c>
      <c r="H5396" s="199" t="s">
        <v>4849</v>
      </c>
      <c r="I5396" s="200" t="s">
        <v>123</v>
      </c>
      <c r="J5396" s="199" t="s">
        <v>179</v>
      </c>
      <c r="K5396" s="199" t="s">
        <v>179</v>
      </c>
      <c r="L5396" s="199" t="s">
        <v>261</v>
      </c>
      <c r="M5396" s="199" t="s">
        <v>122</v>
      </c>
      <c r="N5396" s="201">
        <v>15.6625</v>
      </c>
      <c r="O5396" s="202" t="s">
        <v>81</v>
      </c>
      <c r="P5396" s="202"/>
      <c r="Q5396" s="203">
        <f t="shared" si="297"/>
        <v>0</v>
      </c>
      <c r="R5396" s="203">
        <f t="shared" si="298"/>
        <v>0</v>
      </c>
      <c r="S5396" s="213">
        <f>IF(M5396="nvt",0,IF(O5396&gt;0,VLOOKUP(M5396,'3-Productie normen'!A:K,VLOOKUP(O5396,'3-Productie normen'!$B$34:$C$35,2,FALSE),FALSE)))</f>
        <v>0</v>
      </c>
      <c r="T5396" s="213">
        <f t="shared" si="299"/>
        <v>0</v>
      </c>
    </row>
    <row r="5397" spans="1:20" ht="14.15" customHeight="1">
      <c r="A5397" s="231">
        <v>5397</v>
      </c>
      <c r="B5397" s="262" t="s">
        <v>100</v>
      </c>
      <c r="C5397" s="199" t="s">
        <v>4521</v>
      </c>
      <c r="D5397" s="199" t="s">
        <v>4522</v>
      </c>
      <c r="E5397" s="199" t="s">
        <v>4793</v>
      </c>
      <c r="F5397" s="199" t="s">
        <v>176</v>
      </c>
      <c r="G5397" s="199" t="s">
        <v>177</v>
      </c>
      <c r="H5397" s="199" t="s">
        <v>4850</v>
      </c>
      <c r="I5397" s="200" t="s">
        <v>123</v>
      </c>
      <c r="J5397" s="199" t="s">
        <v>179</v>
      </c>
      <c r="K5397" s="199" t="s">
        <v>179</v>
      </c>
      <c r="L5397" s="199" t="s">
        <v>261</v>
      </c>
      <c r="M5397" s="199" t="s">
        <v>122</v>
      </c>
      <c r="N5397" s="201">
        <v>29.013300000000001</v>
      </c>
      <c r="O5397" s="202" t="s">
        <v>81</v>
      </c>
      <c r="P5397" s="202"/>
      <c r="Q5397" s="203">
        <f t="shared" si="297"/>
        <v>0</v>
      </c>
      <c r="R5397" s="203">
        <f t="shared" si="298"/>
        <v>0</v>
      </c>
      <c r="S5397" s="213">
        <f>IF(M5397="nvt",0,IF(O5397&gt;0,VLOOKUP(M5397,'3-Productie normen'!A:K,VLOOKUP(O5397,'3-Productie normen'!$B$34:$C$35,2,FALSE),FALSE)))</f>
        <v>0</v>
      </c>
      <c r="T5397" s="213">
        <f t="shared" si="299"/>
        <v>0</v>
      </c>
    </row>
    <row r="5398" spans="1:20" ht="14.15" customHeight="1">
      <c r="A5398" s="231">
        <v>5398</v>
      </c>
      <c r="B5398" s="262" t="s">
        <v>100</v>
      </c>
      <c r="C5398" s="199" t="s">
        <v>4521</v>
      </c>
      <c r="D5398" s="199" t="s">
        <v>4522</v>
      </c>
      <c r="E5398" s="199" t="s">
        <v>4793</v>
      </c>
      <c r="F5398" s="199" t="s">
        <v>176</v>
      </c>
      <c r="G5398" s="199" t="s">
        <v>177</v>
      </c>
      <c r="H5398" s="199" t="s">
        <v>4851</v>
      </c>
      <c r="I5398" s="200" t="s">
        <v>123</v>
      </c>
      <c r="J5398" s="199" t="s">
        <v>179</v>
      </c>
      <c r="K5398" s="199" t="s">
        <v>179</v>
      </c>
      <c r="L5398" s="199" t="s">
        <v>261</v>
      </c>
      <c r="M5398" s="199" t="s">
        <v>122</v>
      </c>
      <c r="N5398" s="201">
        <v>15.16</v>
      </c>
      <c r="O5398" s="202" t="s">
        <v>81</v>
      </c>
      <c r="P5398" s="202"/>
      <c r="Q5398" s="203">
        <f t="shared" si="297"/>
        <v>0</v>
      </c>
      <c r="R5398" s="203">
        <f t="shared" si="298"/>
        <v>0</v>
      </c>
      <c r="S5398" s="213">
        <f>IF(M5398="nvt",0,IF(O5398&gt;0,VLOOKUP(M5398,'3-Productie normen'!A:K,VLOOKUP(O5398,'3-Productie normen'!$B$34:$C$35,2,FALSE),FALSE)))</f>
        <v>0</v>
      </c>
      <c r="T5398" s="213">
        <f t="shared" si="299"/>
        <v>0</v>
      </c>
    </row>
    <row r="5399" spans="1:20" ht="14.15" customHeight="1">
      <c r="A5399" s="231">
        <v>5399</v>
      </c>
      <c r="B5399" s="262" t="s">
        <v>100</v>
      </c>
      <c r="C5399" s="199" t="s">
        <v>4521</v>
      </c>
      <c r="D5399" s="199" t="s">
        <v>4522</v>
      </c>
      <c r="E5399" s="199" t="s">
        <v>4793</v>
      </c>
      <c r="F5399" s="199" t="s">
        <v>176</v>
      </c>
      <c r="G5399" s="199" t="s">
        <v>177</v>
      </c>
      <c r="H5399" s="199" t="s">
        <v>4852</v>
      </c>
      <c r="I5399" s="200" t="s">
        <v>123</v>
      </c>
      <c r="J5399" s="199" t="s">
        <v>179</v>
      </c>
      <c r="K5399" s="199" t="s">
        <v>179</v>
      </c>
      <c r="L5399" s="199" t="s">
        <v>261</v>
      </c>
      <c r="M5399" s="199" t="s">
        <v>122</v>
      </c>
      <c r="N5399" s="201">
        <v>29.013300000000001</v>
      </c>
      <c r="O5399" s="202" t="s">
        <v>81</v>
      </c>
      <c r="P5399" s="202"/>
      <c r="Q5399" s="203">
        <f t="shared" si="297"/>
        <v>0</v>
      </c>
      <c r="R5399" s="203">
        <f t="shared" si="298"/>
        <v>0</v>
      </c>
      <c r="S5399" s="213">
        <f>IF(M5399="nvt",0,IF(O5399&gt;0,VLOOKUP(M5399,'3-Productie normen'!A:K,VLOOKUP(O5399,'3-Productie normen'!$B$34:$C$35,2,FALSE),FALSE)))</f>
        <v>0</v>
      </c>
      <c r="T5399" s="213">
        <f t="shared" si="299"/>
        <v>0</v>
      </c>
    </row>
    <row r="5400" spans="1:20" ht="14.15" customHeight="1">
      <c r="A5400" s="231">
        <v>5400</v>
      </c>
      <c r="B5400" s="262" t="s">
        <v>100</v>
      </c>
      <c r="C5400" s="199" t="s">
        <v>4521</v>
      </c>
      <c r="D5400" s="199" t="s">
        <v>4522</v>
      </c>
      <c r="E5400" s="199" t="s">
        <v>4793</v>
      </c>
      <c r="F5400" s="199" t="s">
        <v>176</v>
      </c>
      <c r="G5400" s="199" t="s">
        <v>177</v>
      </c>
      <c r="H5400" s="199" t="s">
        <v>4853</v>
      </c>
      <c r="I5400" s="200" t="s">
        <v>123</v>
      </c>
      <c r="J5400" s="199" t="s">
        <v>179</v>
      </c>
      <c r="K5400" s="199" t="s">
        <v>179</v>
      </c>
      <c r="L5400" s="199" t="s">
        <v>261</v>
      </c>
      <c r="M5400" s="199" t="s">
        <v>122</v>
      </c>
      <c r="N5400" s="201">
        <v>15.6075</v>
      </c>
      <c r="O5400" s="202" t="s">
        <v>81</v>
      </c>
      <c r="P5400" s="202"/>
      <c r="Q5400" s="203">
        <f t="shared" si="297"/>
        <v>0</v>
      </c>
      <c r="R5400" s="203">
        <f t="shared" si="298"/>
        <v>0</v>
      </c>
      <c r="S5400" s="213">
        <f>IF(M5400="nvt",0,IF(O5400&gt;0,VLOOKUP(M5400,'3-Productie normen'!A:K,VLOOKUP(O5400,'3-Productie normen'!$B$34:$C$35,2,FALSE),FALSE)))</f>
        <v>0</v>
      </c>
      <c r="T5400" s="213">
        <f t="shared" si="299"/>
        <v>0</v>
      </c>
    </row>
    <row r="5401" spans="1:20" ht="14.15" customHeight="1">
      <c r="A5401" s="231">
        <v>5401</v>
      </c>
      <c r="B5401" s="262" t="s">
        <v>100</v>
      </c>
      <c r="C5401" s="199" t="s">
        <v>4521</v>
      </c>
      <c r="D5401" s="199" t="s">
        <v>4522</v>
      </c>
      <c r="E5401" s="199" t="s">
        <v>4793</v>
      </c>
      <c r="F5401" s="199" t="s">
        <v>176</v>
      </c>
      <c r="G5401" s="199" t="s">
        <v>177</v>
      </c>
      <c r="H5401" s="199" t="s">
        <v>4854</v>
      </c>
      <c r="I5401" s="200" t="s">
        <v>130</v>
      </c>
      <c r="J5401" s="199" t="s">
        <v>209</v>
      </c>
      <c r="K5401" s="199" t="s">
        <v>220</v>
      </c>
      <c r="L5401" s="199" t="s">
        <v>263</v>
      </c>
      <c r="M5401" s="199" t="s">
        <v>140</v>
      </c>
      <c r="N5401" s="201">
        <v>16.616299999999999</v>
      </c>
      <c r="O5401" s="202" t="s">
        <v>81</v>
      </c>
      <c r="P5401" s="202"/>
      <c r="Q5401" s="203">
        <f t="shared" si="297"/>
        <v>0</v>
      </c>
      <c r="R5401" s="203">
        <f t="shared" si="298"/>
        <v>0</v>
      </c>
      <c r="S5401" s="213">
        <f>IF(M5401="nvt",0,IF(O5401&gt;0,VLOOKUP(M5401,'3-Productie normen'!A:K,VLOOKUP(O5401,'3-Productie normen'!$B$34:$C$35,2,FALSE),FALSE)))</f>
        <v>0</v>
      </c>
      <c r="T5401" s="213">
        <f t="shared" si="299"/>
        <v>0</v>
      </c>
    </row>
    <row r="5402" spans="1:20" ht="14.15" customHeight="1">
      <c r="A5402" s="231">
        <v>5402</v>
      </c>
      <c r="B5402" s="262" t="s">
        <v>100</v>
      </c>
      <c r="C5402" s="199" t="s">
        <v>4521</v>
      </c>
      <c r="D5402" s="199" t="s">
        <v>4522</v>
      </c>
      <c r="E5402" s="199" t="s">
        <v>4793</v>
      </c>
      <c r="F5402" s="199" t="s">
        <v>176</v>
      </c>
      <c r="G5402" s="199" t="s">
        <v>177</v>
      </c>
      <c r="H5402" s="199" t="s">
        <v>4818</v>
      </c>
      <c r="I5402" s="200" t="s">
        <v>143</v>
      </c>
      <c r="J5402" s="199" t="s">
        <v>209</v>
      </c>
      <c r="K5402" s="199" t="s">
        <v>213</v>
      </c>
      <c r="L5402" s="199" t="s">
        <v>398</v>
      </c>
      <c r="M5402" s="199" t="s">
        <v>143</v>
      </c>
      <c r="N5402" s="201">
        <v>0.81469999999999998</v>
      </c>
      <c r="O5402" s="202"/>
      <c r="P5402" s="202"/>
      <c r="Q5402" s="203">
        <f t="shared" si="297"/>
        <v>0</v>
      </c>
      <c r="R5402" s="203">
        <f t="shared" si="298"/>
        <v>0</v>
      </c>
      <c r="S5402" s="213">
        <f>IF(M5402="nvt",0,IF(O5402&gt;0,VLOOKUP(M5402,'3-Productie normen'!A:K,VLOOKUP(O5402,'3-Productie normen'!$B$34:$C$35,2,FALSE),FALSE)))</f>
        <v>0</v>
      </c>
      <c r="T5402" s="213">
        <f t="shared" si="299"/>
        <v>0</v>
      </c>
    </row>
    <row r="5403" spans="1:20" ht="14.15" customHeight="1">
      <c r="A5403" s="231">
        <v>5403</v>
      </c>
      <c r="B5403" s="262" t="s">
        <v>100</v>
      </c>
      <c r="C5403" s="199" t="s">
        <v>4521</v>
      </c>
      <c r="D5403" s="199" t="s">
        <v>4522</v>
      </c>
      <c r="E5403" s="199" t="s">
        <v>4793</v>
      </c>
      <c r="F5403" s="199" t="s">
        <v>176</v>
      </c>
      <c r="G5403" s="199" t="s">
        <v>177</v>
      </c>
      <c r="H5403" s="199" t="s">
        <v>4819</v>
      </c>
      <c r="I5403" s="200" t="s">
        <v>143</v>
      </c>
      <c r="J5403" s="199" t="s">
        <v>209</v>
      </c>
      <c r="K5403" s="199" t="s">
        <v>213</v>
      </c>
      <c r="L5403" s="199" t="s">
        <v>398</v>
      </c>
      <c r="M5403" s="199" t="s">
        <v>143</v>
      </c>
      <c r="N5403" s="201">
        <v>0.61709999999999998</v>
      </c>
      <c r="O5403" s="202"/>
      <c r="P5403" s="202"/>
      <c r="Q5403" s="203">
        <f t="shared" si="297"/>
        <v>0</v>
      </c>
      <c r="R5403" s="203">
        <f t="shared" si="298"/>
        <v>0</v>
      </c>
      <c r="S5403" s="213">
        <f>IF(M5403="nvt",0,IF(O5403&gt;0,VLOOKUP(M5403,'3-Productie normen'!A:K,VLOOKUP(O5403,'3-Productie normen'!$B$34:$C$35,2,FALSE),FALSE)))</f>
        <v>0</v>
      </c>
      <c r="T5403" s="213">
        <f t="shared" si="299"/>
        <v>0</v>
      </c>
    </row>
    <row r="5404" spans="1:20" ht="14.15" customHeight="1">
      <c r="A5404" s="231">
        <v>5404</v>
      </c>
      <c r="B5404" s="262" t="s">
        <v>100</v>
      </c>
      <c r="C5404" s="199" t="s">
        <v>4521</v>
      </c>
      <c r="D5404" s="199" t="s">
        <v>4522</v>
      </c>
      <c r="E5404" s="199" t="s">
        <v>4793</v>
      </c>
      <c r="F5404" s="199" t="s">
        <v>176</v>
      </c>
      <c r="G5404" s="199" t="s">
        <v>177</v>
      </c>
      <c r="H5404" s="199" t="s">
        <v>4820</v>
      </c>
      <c r="I5404" s="200" t="s">
        <v>143</v>
      </c>
      <c r="J5404" s="199" t="s">
        <v>209</v>
      </c>
      <c r="K5404" s="199" t="s">
        <v>213</v>
      </c>
      <c r="L5404" s="199" t="s">
        <v>398</v>
      </c>
      <c r="M5404" s="199" t="s">
        <v>143</v>
      </c>
      <c r="N5404" s="201">
        <v>0.74609999999999999</v>
      </c>
      <c r="O5404" s="202"/>
      <c r="P5404" s="202"/>
      <c r="Q5404" s="203">
        <f t="shared" si="297"/>
        <v>0</v>
      </c>
      <c r="R5404" s="203">
        <f t="shared" si="298"/>
        <v>0</v>
      </c>
      <c r="S5404" s="213">
        <f>IF(M5404="nvt",0,IF(O5404&gt;0,VLOOKUP(M5404,'3-Productie normen'!A:K,VLOOKUP(O5404,'3-Productie normen'!$B$34:$C$35,2,FALSE),FALSE)))</f>
        <v>0</v>
      </c>
      <c r="T5404" s="213">
        <f t="shared" si="299"/>
        <v>0</v>
      </c>
    </row>
    <row r="5405" spans="1:20" ht="14.15" customHeight="1">
      <c r="A5405" s="231">
        <v>5405</v>
      </c>
      <c r="B5405" s="262" t="s">
        <v>100</v>
      </c>
      <c r="C5405" s="199" t="s">
        <v>4521</v>
      </c>
      <c r="D5405" s="199" t="s">
        <v>4522</v>
      </c>
      <c r="E5405" s="199" t="s">
        <v>4793</v>
      </c>
      <c r="F5405" s="199" t="s">
        <v>176</v>
      </c>
      <c r="G5405" s="199" t="s">
        <v>177</v>
      </c>
      <c r="H5405" s="199" t="s">
        <v>4821</v>
      </c>
      <c r="I5405" s="200" t="s">
        <v>143</v>
      </c>
      <c r="J5405" s="199" t="s">
        <v>209</v>
      </c>
      <c r="K5405" s="199" t="s">
        <v>213</v>
      </c>
      <c r="L5405" s="199" t="s">
        <v>398</v>
      </c>
      <c r="M5405" s="199" t="s">
        <v>143</v>
      </c>
      <c r="N5405" s="201">
        <v>0.61709999999999998</v>
      </c>
      <c r="O5405" s="202"/>
      <c r="P5405" s="202"/>
      <c r="Q5405" s="203">
        <f t="shared" si="297"/>
        <v>0</v>
      </c>
      <c r="R5405" s="203">
        <f t="shared" si="298"/>
        <v>0</v>
      </c>
      <c r="S5405" s="213">
        <f>IF(M5405="nvt",0,IF(O5405&gt;0,VLOOKUP(M5405,'3-Productie normen'!A:K,VLOOKUP(O5405,'3-Productie normen'!$B$34:$C$35,2,FALSE),FALSE)))</f>
        <v>0</v>
      </c>
      <c r="T5405" s="213">
        <f t="shared" si="299"/>
        <v>0</v>
      </c>
    </row>
    <row r="5406" spans="1:20" ht="14.15" customHeight="1">
      <c r="A5406" s="231">
        <v>5406</v>
      </c>
      <c r="B5406" s="262" t="s">
        <v>100</v>
      </c>
      <c r="C5406" s="199" t="s">
        <v>4521</v>
      </c>
      <c r="D5406" s="199" t="s">
        <v>4522</v>
      </c>
      <c r="E5406" s="199" t="s">
        <v>4793</v>
      </c>
      <c r="F5406" s="199" t="s">
        <v>176</v>
      </c>
      <c r="G5406" s="199" t="s">
        <v>177</v>
      </c>
      <c r="H5406" s="199" t="s">
        <v>4822</v>
      </c>
      <c r="I5406" s="200" t="s">
        <v>143</v>
      </c>
      <c r="J5406" s="199" t="s">
        <v>209</v>
      </c>
      <c r="K5406" s="199" t="s">
        <v>213</v>
      </c>
      <c r="L5406" s="199" t="s">
        <v>398</v>
      </c>
      <c r="M5406" s="199" t="s">
        <v>143</v>
      </c>
      <c r="N5406" s="201">
        <v>0.74609999999999999</v>
      </c>
      <c r="O5406" s="202"/>
      <c r="P5406" s="202"/>
      <c r="Q5406" s="203">
        <f t="shared" si="297"/>
        <v>0</v>
      </c>
      <c r="R5406" s="203">
        <f t="shared" si="298"/>
        <v>0</v>
      </c>
      <c r="S5406" s="213">
        <f>IF(M5406="nvt",0,IF(O5406&gt;0,VLOOKUP(M5406,'3-Productie normen'!A:K,VLOOKUP(O5406,'3-Productie normen'!$B$34:$C$35,2,FALSE),FALSE)))</f>
        <v>0</v>
      </c>
      <c r="T5406" s="213">
        <f t="shared" si="299"/>
        <v>0</v>
      </c>
    </row>
    <row r="5407" spans="1:20" ht="14.15" customHeight="1">
      <c r="A5407" s="231">
        <v>5407</v>
      </c>
      <c r="B5407" s="262" t="s">
        <v>100</v>
      </c>
      <c r="C5407" s="199" t="s">
        <v>4521</v>
      </c>
      <c r="D5407" s="199" t="s">
        <v>4522</v>
      </c>
      <c r="E5407" s="199" t="s">
        <v>4793</v>
      </c>
      <c r="F5407" s="199" t="s">
        <v>176</v>
      </c>
      <c r="G5407" s="199" t="s">
        <v>177</v>
      </c>
      <c r="H5407" s="199" t="s">
        <v>4823</v>
      </c>
      <c r="I5407" s="200" t="s">
        <v>143</v>
      </c>
      <c r="J5407" s="199" t="s">
        <v>209</v>
      </c>
      <c r="K5407" s="199" t="s">
        <v>213</v>
      </c>
      <c r="L5407" s="199" t="s">
        <v>398</v>
      </c>
      <c r="M5407" s="199" t="s">
        <v>143</v>
      </c>
      <c r="N5407" s="201">
        <v>0.61709999999999998</v>
      </c>
      <c r="O5407" s="202"/>
      <c r="P5407" s="202"/>
      <c r="Q5407" s="203">
        <f t="shared" si="297"/>
        <v>0</v>
      </c>
      <c r="R5407" s="203">
        <f t="shared" si="298"/>
        <v>0</v>
      </c>
      <c r="S5407" s="213">
        <f>IF(M5407="nvt",0,IF(O5407&gt;0,VLOOKUP(M5407,'3-Productie normen'!A:K,VLOOKUP(O5407,'3-Productie normen'!$B$34:$C$35,2,FALSE),FALSE)))</f>
        <v>0</v>
      </c>
      <c r="T5407" s="213">
        <f t="shared" si="299"/>
        <v>0</v>
      </c>
    </row>
    <row r="5408" spans="1:20" ht="14.15" customHeight="1">
      <c r="A5408" s="231">
        <v>5408</v>
      </c>
      <c r="B5408" s="262" t="s">
        <v>100</v>
      </c>
      <c r="C5408" s="199" t="s">
        <v>4521</v>
      </c>
      <c r="D5408" s="199" t="s">
        <v>4522</v>
      </c>
      <c r="E5408" s="199" t="s">
        <v>4793</v>
      </c>
      <c r="F5408" s="199" t="s">
        <v>176</v>
      </c>
      <c r="G5408" s="199" t="s">
        <v>177</v>
      </c>
      <c r="H5408" s="199" t="s">
        <v>4824</v>
      </c>
      <c r="I5408" s="200" t="s">
        <v>143</v>
      </c>
      <c r="J5408" s="199" t="s">
        <v>209</v>
      </c>
      <c r="K5408" s="199" t="s">
        <v>213</v>
      </c>
      <c r="L5408" s="199" t="s">
        <v>398</v>
      </c>
      <c r="M5408" s="199" t="s">
        <v>143</v>
      </c>
      <c r="N5408" s="201">
        <v>0.61709999999999998</v>
      </c>
      <c r="O5408" s="202"/>
      <c r="P5408" s="202"/>
      <c r="Q5408" s="203">
        <f t="shared" si="297"/>
        <v>0</v>
      </c>
      <c r="R5408" s="203">
        <f t="shared" si="298"/>
        <v>0</v>
      </c>
      <c r="S5408" s="213">
        <f>IF(M5408="nvt",0,IF(O5408&gt;0,VLOOKUP(M5408,'3-Productie normen'!A:K,VLOOKUP(O5408,'3-Productie normen'!$B$34:$C$35,2,FALSE),FALSE)))</f>
        <v>0</v>
      </c>
      <c r="T5408" s="213">
        <f t="shared" si="299"/>
        <v>0</v>
      </c>
    </row>
    <row r="5409" spans="1:20" ht="14.15" customHeight="1">
      <c r="A5409" s="231">
        <v>5409</v>
      </c>
      <c r="B5409" s="262" t="s">
        <v>100</v>
      </c>
      <c r="C5409" s="199" t="s">
        <v>4521</v>
      </c>
      <c r="D5409" s="199" t="s">
        <v>4522</v>
      </c>
      <c r="E5409" s="199" t="s">
        <v>4793</v>
      </c>
      <c r="F5409" s="199" t="s">
        <v>176</v>
      </c>
      <c r="G5409" s="199" t="s">
        <v>177</v>
      </c>
      <c r="H5409" s="199" t="s">
        <v>4825</v>
      </c>
      <c r="I5409" s="200" t="s">
        <v>143</v>
      </c>
      <c r="J5409" s="199" t="s">
        <v>209</v>
      </c>
      <c r="K5409" s="199" t="s">
        <v>213</v>
      </c>
      <c r="L5409" s="199" t="s">
        <v>398</v>
      </c>
      <c r="M5409" s="199" t="s">
        <v>143</v>
      </c>
      <c r="N5409" s="201">
        <v>0.74609999999999999</v>
      </c>
      <c r="O5409" s="202"/>
      <c r="P5409" s="202"/>
      <c r="Q5409" s="203">
        <f t="shared" si="297"/>
        <v>0</v>
      </c>
      <c r="R5409" s="203">
        <f t="shared" si="298"/>
        <v>0</v>
      </c>
      <c r="S5409" s="213">
        <f>IF(M5409="nvt",0,IF(O5409&gt;0,VLOOKUP(M5409,'3-Productie normen'!A:K,VLOOKUP(O5409,'3-Productie normen'!$B$34:$C$35,2,FALSE),FALSE)))</f>
        <v>0</v>
      </c>
      <c r="T5409" s="213">
        <f t="shared" si="299"/>
        <v>0</v>
      </c>
    </row>
    <row r="5410" spans="1:20" ht="14.15" customHeight="1">
      <c r="A5410" s="231">
        <v>5410</v>
      </c>
      <c r="B5410" s="262" t="s">
        <v>100</v>
      </c>
      <c r="C5410" s="199" t="s">
        <v>4521</v>
      </c>
      <c r="D5410" s="199" t="s">
        <v>4522</v>
      </c>
      <c r="E5410" s="199" t="s">
        <v>4793</v>
      </c>
      <c r="F5410" s="199" t="s">
        <v>176</v>
      </c>
      <c r="G5410" s="199" t="s">
        <v>177</v>
      </c>
      <c r="H5410" s="199" t="s">
        <v>4826</v>
      </c>
      <c r="I5410" s="200" t="s">
        <v>143</v>
      </c>
      <c r="J5410" s="199" t="s">
        <v>209</v>
      </c>
      <c r="K5410" s="199" t="s">
        <v>213</v>
      </c>
      <c r="L5410" s="199" t="s">
        <v>398</v>
      </c>
      <c r="M5410" s="199" t="s">
        <v>143</v>
      </c>
      <c r="N5410" s="201">
        <v>0.62709999999999999</v>
      </c>
      <c r="O5410" s="202"/>
      <c r="P5410" s="202"/>
      <c r="Q5410" s="203">
        <f t="shared" si="297"/>
        <v>0</v>
      </c>
      <c r="R5410" s="203">
        <f t="shared" si="298"/>
        <v>0</v>
      </c>
      <c r="S5410" s="213">
        <f>IF(M5410="nvt",0,IF(O5410&gt;0,VLOOKUP(M5410,'3-Productie normen'!A:K,VLOOKUP(O5410,'3-Productie normen'!$B$34:$C$35,2,FALSE),FALSE)))</f>
        <v>0</v>
      </c>
      <c r="T5410" s="213">
        <f t="shared" si="299"/>
        <v>0</v>
      </c>
    </row>
    <row r="5411" spans="1:20" ht="14.15" customHeight="1">
      <c r="A5411" s="231">
        <v>5411</v>
      </c>
      <c r="B5411" s="262" t="s">
        <v>100</v>
      </c>
      <c r="C5411" s="199" t="s">
        <v>4521</v>
      </c>
      <c r="D5411" s="199" t="s">
        <v>4522</v>
      </c>
      <c r="E5411" s="199" t="s">
        <v>4793</v>
      </c>
      <c r="F5411" s="199" t="s">
        <v>176</v>
      </c>
      <c r="G5411" s="199" t="s">
        <v>177</v>
      </c>
      <c r="H5411" s="199" t="s">
        <v>4827</v>
      </c>
      <c r="I5411" s="200" t="s">
        <v>143</v>
      </c>
      <c r="J5411" s="199" t="s">
        <v>209</v>
      </c>
      <c r="K5411" s="199" t="s">
        <v>213</v>
      </c>
      <c r="L5411" s="199" t="s">
        <v>398</v>
      </c>
      <c r="M5411" s="199" t="s">
        <v>143</v>
      </c>
      <c r="N5411" s="201">
        <v>0.61709999999999998</v>
      </c>
      <c r="O5411" s="202"/>
      <c r="P5411" s="202"/>
      <c r="Q5411" s="203">
        <f t="shared" si="297"/>
        <v>0</v>
      </c>
      <c r="R5411" s="203">
        <f t="shared" si="298"/>
        <v>0</v>
      </c>
      <c r="S5411" s="213">
        <f>IF(M5411="nvt",0,IF(O5411&gt;0,VLOOKUP(M5411,'3-Productie normen'!A:K,VLOOKUP(O5411,'3-Productie normen'!$B$34:$C$35,2,FALSE),FALSE)))</f>
        <v>0</v>
      </c>
      <c r="T5411" s="213">
        <f t="shared" si="299"/>
        <v>0</v>
      </c>
    </row>
    <row r="5412" spans="1:20" ht="14.15" customHeight="1">
      <c r="A5412" s="231">
        <v>5412</v>
      </c>
      <c r="B5412" s="262" t="s">
        <v>100</v>
      </c>
      <c r="C5412" s="199" t="s">
        <v>4521</v>
      </c>
      <c r="D5412" s="199" t="s">
        <v>4522</v>
      </c>
      <c r="E5412" s="199" t="s">
        <v>4793</v>
      </c>
      <c r="F5412" s="199" t="s">
        <v>176</v>
      </c>
      <c r="G5412" s="199" t="s">
        <v>177</v>
      </c>
      <c r="H5412" s="199" t="s">
        <v>4828</v>
      </c>
      <c r="I5412" s="200" t="s">
        <v>143</v>
      </c>
      <c r="J5412" s="199" t="s">
        <v>209</v>
      </c>
      <c r="K5412" s="199" t="s">
        <v>213</v>
      </c>
      <c r="L5412" s="199" t="s">
        <v>398</v>
      </c>
      <c r="M5412" s="199" t="s">
        <v>143</v>
      </c>
      <c r="N5412" s="201">
        <v>0.74609999999999999</v>
      </c>
      <c r="O5412" s="202"/>
      <c r="P5412" s="202"/>
      <c r="Q5412" s="203">
        <f t="shared" ref="Q5412:Q5475" si="300">IF(O5412="nvt",0,IF(O5412&gt;0,S5412*N5412,0))</f>
        <v>0</v>
      </c>
      <c r="R5412" s="203">
        <f t="shared" ref="R5412:R5475" si="301">IF(P5412&gt;0,T5412*N5412,0)</f>
        <v>0</v>
      </c>
      <c r="S5412" s="213">
        <f>IF(M5412="nvt",0,IF(O5412&gt;0,VLOOKUP(M5412,'3-Productie normen'!A:K,VLOOKUP(O5412,'3-Productie normen'!$B$34:$C$35,2,FALSE),FALSE)))</f>
        <v>0</v>
      </c>
      <c r="T5412" s="213">
        <f t="shared" ref="T5412:T5475" si="302">IF(P5412&gt;0,S5412*$T$8,0)</f>
        <v>0</v>
      </c>
    </row>
    <row r="5413" spans="1:20" ht="14.15" customHeight="1">
      <c r="A5413" s="231">
        <v>5413</v>
      </c>
      <c r="B5413" s="262" t="s">
        <v>100</v>
      </c>
      <c r="C5413" s="199" t="s">
        <v>4521</v>
      </c>
      <c r="D5413" s="199" t="s">
        <v>4522</v>
      </c>
      <c r="E5413" s="199" t="s">
        <v>4793</v>
      </c>
      <c r="F5413" s="199" t="s">
        <v>176</v>
      </c>
      <c r="G5413" s="199" t="s">
        <v>177</v>
      </c>
      <c r="H5413" s="199" t="s">
        <v>4829</v>
      </c>
      <c r="I5413" s="200" t="s">
        <v>143</v>
      </c>
      <c r="J5413" s="199" t="s">
        <v>209</v>
      </c>
      <c r="K5413" s="199" t="s">
        <v>213</v>
      </c>
      <c r="L5413" s="199" t="s">
        <v>398</v>
      </c>
      <c r="M5413" s="199" t="s">
        <v>143</v>
      </c>
      <c r="N5413" s="201">
        <v>0.60699999999999998</v>
      </c>
      <c r="O5413" s="202"/>
      <c r="P5413" s="202"/>
      <c r="Q5413" s="203">
        <f t="shared" si="300"/>
        <v>0</v>
      </c>
      <c r="R5413" s="203">
        <f t="shared" si="301"/>
        <v>0</v>
      </c>
      <c r="S5413" s="213">
        <f>IF(M5413="nvt",0,IF(O5413&gt;0,VLOOKUP(M5413,'3-Productie normen'!A:K,VLOOKUP(O5413,'3-Productie normen'!$B$34:$C$35,2,FALSE),FALSE)))</f>
        <v>0</v>
      </c>
      <c r="T5413" s="213">
        <f t="shared" si="302"/>
        <v>0</v>
      </c>
    </row>
    <row r="5414" spans="1:20" ht="14.15" customHeight="1">
      <c r="A5414" s="231">
        <v>5414</v>
      </c>
      <c r="B5414" s="262" t="s">
        <v>100</v>
      </c>
      <c r="C5414" s="199" t="s">
        <v>4521</v>
      </c>
      <c r="D5414" s="199" t="s">
        <v>4522</v>
      </c>
      <c r="E5414" s="199" t="s">
        <v>4793</v>
      </c>
      <c r="F5414" s="199" t="s">
        <v>176</v>
      </c>
      <c r="G5414" s="199" t="s">
        <v>177</v>
      </c>
      <c r="H5414" s="199" t="s">
        <v>4830</v>
      </c>
      <c r="I5414" s="200" t="s">
        <v>143</v>
      </c>
      <c r="J5414" s="199" t="s">
        <v>209</v>
      </c>
      <c r="K5414" s="199" t="s">
        <v>213</v>
      </c>
      <c r="L5414" s="199" t="s">
        <v>398</v>
      </c>
      <c r="M5414" s="199" t="s">
        <v>143</v>
      </c>
      <c r="N5414" s="201">
        <v>0.7339</v>
      </c>
      <c r="O5414" s="202"/>
      <c r="P5414" s="202"/>
      <c r="Q5414" s="203">
        <f t="shared" si="300"/>
        <v>0</v>
      </c>
      <c r="R5414" s="203">
        <f t="shared" si="301"/>
        <v>0</v>
      </c>
      <c r="S5414" s="213">
        <f>IF(M5414="nvt",0,IF(O5414&gt;0,VLOOKUP(M5414,'3-Productie normen'!A:K,VLOOKUP(O5414,'3-Productie normen'!$B$34:$C$35,2,FALSE),FALSE)))</f>
        <v>0</v>
      </c>
      <c r="T5414" s="213">
        <f t="shared" si="302"/>
        <v>0</v>
      </c>
    </row>
    <row r="5415" spans="1:20" ht="14.15" customHeight="1">
      <c r="A5415" s="231">
        <v>5415</v>
      </c>
      <c r="B5415" s="262" t="s">
        <v>100</v>
      </c>
      <c r="C5415" s="199" t="s">
        <v>4521</v>
      </c>
      <c r="D5415" s="199" t="s">
        <v>4522</v>
      </c>
      <c r="E5415" s="199" t="s">
        <v>4793</v>
      </c>
      <c r="F5415" s="199" t="s">
        <v>176</v>
      </c>
      <c r="G5415" s="199" t="s">
        <v>133</v>
      </c>
      <c r="H5415" s="199" t="s">
        <v>1508</v>
      </c>
      <c r="I5415" s="200" t="s">
        <v>245</v>
      </c>
      <c r="J5415" s="199" t="s">
        <v>255</v>
      </c>
      <c r="K5415" s="199" t="s">
        <v>256</v>
      </c>
      <c r="L5415" s="199" t="s">
        <v>180</v>
      </c>
      <c r="M5415" s="199" t="s">
        <v>143</v>
      </c>
      <c r="N5415" s="201">
        <v>31.7333</v>
      </c>
      <c r="O5415" s="202"/>
      <c r="P5415" s="202"/>
      <c r="Q5415" s="203">
        <f t="shared" si="300"/>
        <v>0</v>
      </c>
      <c r="R5415" s="203">
        <f t="shared" si="301"/>
        <v>0</v>
      </c>
      <c r="S5415" s="213">
        <f>IF(M5415="nvt",0,IF(O5415&gt;0,VLOOKUP(M5415,'3-Productie normen'!A:K,VLOOKUP(O5415,'3-Productie normen'!$B$34:$C$35,2,FALSE),FALSE)))</f>
        <v>0</v>
      </c>
      <c r="T5415" s="213">
        <f t="shared" si="302"/>
        <v>0</v>
      </c>
    </row>
    <row r="5416" spans="1:20" ht="14.15" customHeight="1">
      <c r="A5416" s="231">
        <v>5416</v>
      </c>
      <c r="B5416" s="262" t="s">
        <v>100</v>
      </c>
      <c r="C5416" s="199" t="s">
        <v>4521</v>
      </c>
      <c r="D5416" s="199" t="s">
        <v>4522</v>
      </c>
      <c r="E5416" s="199" t="s">
        <v>4793</v>
      </c>
      <c r="F5416" s="199" t="s">
        <v>176</v>
      </c>
      <c r="G5416" s="199" t="s">
        <v>133</v>
      </c>
      <c r="H5416" s="199" t="s">
        <v>1509</v>
      </c>
      <c r="I5416" s="200" t="s">
        <v>143</v>
      </c>
      <c r="J5416" s="199" t="s">
        <v>209</v>
      </c>
      <c r="K5416" s="199" t="s">
        <v>213</v>
      </c>
      <c r="L5416" s="199" t="s">
        <v>2528</v>
      </c>
      <c r="M5416" s="199" t="s">
        <v>143</v>
      </c>
      <c r="N5416" s="201">
        <v>22.884699999999999</v>
      </c>
      <c r="O5416" s="202"/>
      <c r="P5416" s="202"/>
      <c r="Q5416" s="203">
        <f t="shared" si="300"/>
        <v>0</v>
      </c>
      <c r="R5416" s="203">
        <f t="shared" si="301"/>
        <v>0</v>
      </c>
      <c r="S5416" s="213">
        <f>IF(M5416="nvt",0,IF(O5416&gt;0,VLOOKUP(M5416,'3-Productie normen'!A:K,VLOOKUP(O5416,'3-Productie normen'!$B$34:$C$35,2,FALSE),FALSE)))</f>
        <v>0</v>
      </c>
      <c r="T5416" s="213">
        <f t="shared" si="302"/>
        <v>0</v>
      </c>
    </row>
    <row r="5417" spans="1:20" ht="14.15" customHeight="1">
      <c r="A5417" s="231">
        <v>5417</v>
      </c>
      <c r="B5417" s="262" t="s">
        <v>100</v>
      </c>
      <c r="C5417" s="199" t="s">
        <v>4521</v>
      </c>
      <c r="D5417" s="199" t="s">
        <v>4522</v>
      </c>
      <c r="E5417" s="199" t="s">
        <v>4793</v>
      </c>
      <c r="F5417" s="199" t="s">
        <v>176</v>
      </c>
      <c r="G5417" s="199" t="s">
        <v>133</v>
      </c>
      <c r="H5417" s="199" t="s">
        <v>4855</v>
      </c>
      <c r="I5417" s="200" t="s">
        <v>133</v>
      </c>
      <c r="J5417" s="199" t="s">
        <v>222</v>
      </c>
      <c r="K5417" s="199" t="s">
        <v>223</v>
      </c>
      <c r="L5417" s="199" t="s">
        <v>387</v>
      </c>
      <c r="M5417" s="199" t="s">
        <v>138</v>
      </c>
      <c r="N5417" s="201">
        <v>14.993</v>
      </c>
      <c r="O5417" s="202" t="s">
        <v>81</v>
      </c>
      <c r="P5417" s="202"/>
      <c r="Q5417" s="203">
        <f t="shared" si="300"/>
        <v>0</v>
      </c>
      <c r="R5417" s="203">
        <f t="shared" si="301"/>
        <v>0</v>
      </c>
      <c r="S5417" s="213">
        <f>IF(M5417="nvt",0,IF(O5417&gt;0,VLOOKUP(M5417,'3-Productie normen'!A:K,VLOOKUP(O5417,'3-Productie normen'!$B$34:$C$35,2,FALSE),FALSE)))</f>
        <v>0</v>
      </c>
      <c r="T5417" s="213">
        <f t="shared" si="302"/>
        <v>0</v>
      </c>
    </row>
    <row r="5418" spans="1:20" ht="14.15" customHeight="1">
      <c r="A5418" s="231">
        <v>5418</v>
      </c>
      <c r="B5418" s="262" t="s">
        <v>100</v>
      </c>
      <c r="C5418" s="199" t="s">
        <v>4521</v>
      </c>
      <c r="D5418" s="199" t="s">
        <v>4522</v>
      </c>
      <c r="E5418" s="199" t="s">
        <v>4793</v>
      </c>
      <c r="F5418" s="199" t="s">
        <v>176</v>
      </c>
      <c r="G5418" s="199" t="s">
        <v>133</v>
      </c>
      <c r="H5418" s="199" t="s">
        <v>4856</v>
      </c>
      <c r="I5418" s="200" t="s">
        <v>133</v>
      </c>
      <c r="J5418" s="199" t="s">
        <v>222</v>
      </c>
      <c r="K5418" s="199" t="s">
        <v>223</v>
      </c>
      <c r="L5418" s="199" t="s">
        <v>387</v>
      </c>
      <c r="M5418" s="199" t="s">
        <v>138</v>
      </c>
      <c r="N5418" s="201">
        <v>1.1792</v>
      </c>
      <c r="O5418" s="202" t="s">
        <v>81</v>
      </c>
      <c r="P5418" s="202"/>
      <c r="Q5418" s="203">
        <f t="shared" si="300"/>
        <v>0</v>
      </c>
      <c r="R5418" s="203">
        <f t="shared" si="301"/>
        <v>0</v>
      </c>
      <c r="S5418" s="213">
        <f>IF(M5418="nvt",0,IF(O5418&gt;0,VLOOKUP(M5418,'3-Productie normen'!A:K,VLOOKUP(O5418,'3-Productie normen'!$B$34:$C$35,2,FALSE),FALSE)))</f>
        <v>0</v>
      </c>
      <c r="T5418" s="213">
        <f t="shared" si="302"/>
        <v>0</v>
      </c>
    </row>
    <row r="5419" spans="1:20" ht="14.15" customHeight="1">
      <c r="A5419" s="231">
        <v>5419</v>
      </c>
      <c r="B5419" s="262" t="s">
        <v>100</v>
      </c>
      <c r="C5419" s="199" t="s">
        <v>4521</v>
      </c>
      <c r="D5419" s="199" t="s">
        <v>4522</v>
      </c>
      <c r="E5419" s="199" t="s">
        <v>4793</v>
      </c>
      <c r="F5419" s="199" t="s">
        <v>176</v>
      </c>
      <c r="G5419" s="199" t="s">
        <v>133</v>
      </c>
      <c r="H5419" s="199" t="s">
        <v>4857</v>
      </c>
      <c r="I5419" s="200" t="s">
        <v>133</v>
      </c>
      <c r="J5419" s="199" t="s">
        <v>222</v>
      </c>
      <c r="K5419" s="199" t="s">
        <v>223</v>
      </c>
      <c r="L5419" s="199" t="s">
        <v>387</v>
      </c>
      <c r="M5419" s="199" t="s">
        <v>138</v>
      </c>
      <c r="N5419" s="201">
        <v>1.1793</v>
      </c>
      <c r="O5419" s="202" t="s">
        <v>81</v>
      </c>
      <c r="P5419" s="202"/>
      <c r="Q5419" s="203">
        <f t="shared" si="300"/>
        <v>0</v>
      </c>
      <c r="R5419" s="203">
        <f t="shared" si="301"/>
        <v>0</v>
      </c>
      <c r="S5419" s="213">
        <f>IF(M5419="nvt",0,IF(O5419&gt;0,VLOOKUP(M5419,'3-Productie normen'!A:K,VLOOKUP(O5419,'3-Productie normen'!$B$34:$C$35,2,FALSE),FALSE)))</f>
        <v>0</v>
      </c>
      <c r="T5419" s="213">
        <f t="shared" si="302"/>
        <v>0</v>
      </c>
    </row>
    <row r="5420" spans="1:20" ht="14.15" customHeight="1">
      <c r="A5420" s="231">
        <v>5420</v>
      </c>
      <c r="B5420" s="262" t="s">
        <v>100</v>
      </c>
      <c r="C5420" s="199" t="s">
        <v>4521</v>
      </c>
      <c r="D5420" s="199" t="s">
        <v>4522</v>
      </c>
      <c r="E5420" s="199" t="s">
        <v>4793</v>
      </c>
      <c r="F5420" s="199" t="s">
        <v>176</v>
      </c>
      <c r="G5420" s="199" t="s">
        <v>133</v>
      </c>
      <c r="H5420" s="199" t="s">
        <v>4858</v>
      </c>
      <c r="I5420" s="200" t="s">
        <v>133</v>
      </c>
      <c r="J5420" s="199" t="s">
        <v>222</v>
      </c>
      <c r="K5420" s="199" t="s">
        <v>223</v>
      </c>
      <c r="L5420" s="199" t="s">
        <v>387</v>
      </c>
      <c r="M5420" s="199" t="s">
        <v>138</v>
      </c>
      <c r="N5420" s="201">
        <v>1.1793</v>
      </c>
      <c r="O5420" s="202" t="s">
        <v>81</v>
      </c>
      <c r="P5420" s="202"/>
      <c r="Q5420" s="203">
        <f t="shared" si="300"/>
        <v>0</v>
      </c>
      <c r="R5420" s="203">
        <f t="shared" si="301"/>
        <v>0</v>
      </c>
      <c r="S5420" s="213">
        <f>IF(M5420="nvt",0,IF(O5420&gt;0,VLOOKUP(M5420,'3-Productie normen'!A:K,VLOOKUP(O5420,'3-Productie normen'!$B$34:$C$35,2,FALSE),FALSE)))</f>
        <v>0</v>
      </c>
      <c r="T5420" s="213">
        <f t="shared" si="302"/>
        <v>0</v>
      </c>
    </row>
    <row r="5421" spans="1:20" ht="14.15" customHeight="1">
      <c r="A5421" s="231">
        <v>5421</v>
      </c>
      <c r="B5421" s="262" t="s">
        <v>100</v>
      </c>
      <c r="C5421" s="199" t="s">
        <v>4521</v>
      </c>
      <c r="D5421" s="199" t="s">
        <v>4522</v>
      </c>
      <c r="E5421" s="199" t="s">
        <v>4793</v>
      </c>
      <c r="F5421" s="199" t="s">
        <v>176</v>
      </c>
      <c r="G5421" s="199" t="s">
        <v>133</v>
      </c>
      <c r="H5421" s="199" t="s">
        <v>4859</v>
      </c>
      <c r="I5421" s="200" t="s">
        <v>133</v>
      </c>
      <c r="J5421" s="199" t="s">
        <v>222</v>
      </c>
      <c r="K5421" s="199" t="s">
        <v>223</v>
      </c>
      <c r="L5421" s="199" t="s">
        <v>387</v>
      </c>
      <c r="M5421" s="199" t="s">
        <v>138</v>
      </c>
      <c r="N5421" s="201">
        <v>13.847099999999999</v>
      </c>
      <c r="O5421" s="202" t="s">
        <v>81</v>
      </c>
      <c r="P5421" s="202"/>
      <c r="Q5421" s="203">
        <f t="shared" si="300"/>
        <v>0</v>
      </c>
      <c r="R5421" s="203">
        <f t="shared" si="301"/>
        <v>0</v>
      </c>
      <c r="S5421" s="213">
        <f>IF(M5421="nvt",0,IF(O5421&gt;0,VLOOKUP(M5421,'3-Productie normen'!A:K,VLOOKUP(O5421,'3-Productie normen'!$B$34:$C$35,2,FALSE),FALSE)))</f>
        <v>0</v>
      </c>
      <c r="T5421" s="213">
        <f t="shared" si="302"/>
        <v>0</v>
      </c>
    </row>
    <row r="5422" spans="1:20" ht="14.15" customHeight="1">
      <c r="A5422" s="231">
        <v>5422</v>
      </c>
      <c r="B5422" s="262" t="s">
        <v>100</v>
      </c>
      <c r="C5422" s="199" t="s">
        <v>4521</v>
      </c>
      <c r="D5422" s="199" t="s">
        <v>4522</v>
      </c>
      <c r="E5422" s="199" t="s">
        <v>4793</v>
      </c>
      <c r="F5422" s="199" t="s">
        <v>176</v>
      </c>
      <c r="G5422" s="199" t="s">
        <v>133</v>
      </c>
      <c r="H5422" s="199" t="s">
        <v>4860</v>
      </c>
      <c r="I5422" s="200" t="s">
        <v>133</v>
      </c>
      <c r="J5422" s="199" t="s">
        <v>222</v>
      </c>
      <c r="K5422" s="199" t="s">
        <v>223</v>
      </c>
      <c r="L5422" s="199" t="s">
        <v>387</v>
      </c>
      <c r="M5422" s="199" t="s">
        <v>138</v>
      </c>
      <c r="N5422" s="201">
        <v>0.6341</v>
      </c>
      <c r="O5422" s="202" t="s">
        <v>81</v>
      </c>
      <c r="P5422" s="202"/>
      <c r="Q5422" s="203">
        <f t="shared" si="300"/>
        <v>0</v>
      </c>
      <c r="R5422" s="203">
        <f t="shared" si="301"/>
        <v>0</v>
      </c>
      <c r="S5422" s="213">
        <f>IF(M5422="nvt",0,IF(O5422&gt;0,VLOOKUP(M5422,'3-Productie normen'!A:K,VLOOKUP(O5422,'3-Productie normen'!$B$34:$C$35,2,FALSE),FALSE)))</f>
        <v>0</v>
      </c>
      <c r="T5422" s="213">
        <f t="shared" si="302"/>
        <v>0</v>
      </c>
    </row>
    <row r="5423" spans="1:20" ht="14.15" customHeight="1">
      <c r="A5423" s="231">
        <v>5423</v>
      </c>
      <c r="B5423" s="262" t="s">
        <v>100</v>
      </c>
      <c r="C5423" s="199" t="s">
        <v>4521</v>
      </c>
      <c r="D5423" s="199" t="s">
        <v>4522</v>
      </c>
      <c r="E5423" s="199" t="s">
        <v>4793</v>
      </c>
      <c r="F5423" s="199" t="s">
        <v>176</v>
      </c>
      <c r="G5423" s="199" t="s">
        <v>133</v>
      </c>
      <c r="H5423" s="199" t="s">
        <v>4861</v>
      </c>
      <c r="I5423" s="200" t="s">
        <v>133</v>
      </c>
      <c r="J5423" s="199" t="s">
        <v>222</v>
      </c>
      <c r="K5423" s="199" t="s">
        <v>223</v>
      </c>
      <c r="L5423" s="199" t="s">
        <v>387</v>
      </c>
      <c r="M5423" s="199" t="s">
        <v>138</v>
      </c>
      <c r="N5423" s="201">
        <v>1.1792</v>
      </c>
      <c r="O5423" s="202" t="s">
        <v>81</v>
      </c>
      <c r="P5423" s="202"/>
      <c r="Q5423" s="203">
        <f t="shared" si="300"/>
        <v>0</v>
      </c>
      <c r="R5423" s="203">
        <f t="shared" si="301"/>
        <v>0</v>
      </c>
      <c r="S5423" s="213">
        <f>IF(M5423="nvt",0,IF(O5423&gt;0,VLOOKUP(M5423,'3-Productie normen'!A:K,VLOOKUP(O5423,'3-Productie normen'!$B$34:$C$35,2,FALSE),FALSE)))</f>
        <v>0</v>
      </c>
      <c r="T5423" s="213">
        <f t="shared" si="302"/>
        <v>0</v>
      </c>
    </row>
    <row r="5424" spans="1:20" ht="14.15" customHeight="1">
      <c r="A5424" s="231">
        <v>5424</v>
      </c>
      <c r="B5424" s="262" t="s">
        <v>100</v>
      </c>
      <c r="C5424" s="199" t="s">
        <v>4521</v>
      </c>
      <c r="D5424" s="199" t="s">
        <v>4522</v>
      </c>
      <c r="E5424" s="199" t="s">
        <v>4793</v>
      </c>
      <c r="F5424" s="199" t="s">
        <v>176</v>
      </c>
      <c r="G5424" s="199" t="s">
        <v>133</v>
      </c>
      <c r="H5424" s="199" t="s">
        <v>4862</v>
      </c>
      <c r="I5424" s="200" t="s">
        <v>133</v>
      </c>
      <c r="J5424" s="199" t="s">
        <v>222</v>
      </c>
      <c r="K5424" s="199" t="s">
        <v>223</v>
      </c>
      <c r="L5424" s="199" t="s">
        <v>387</v>
      </c>
      <c r="M5424" s="199" t="s">
        <v>138</v>
      </c>
      <c r="N5424" s="201">
        <v>1.1793</v>
      </c>
      <c r="O5424" s="202" t="s">
        <v>81</v>
      </c>
      <c r="P5424" s="202"/>
      <c r="Q5424" s="203">
        <f t="shared" si="300"/>
        <v>0</v>
      </c>
      <c r="R5424" s="203">
        <f t="shared" si="301"/>
        <v>0</v>
      </c>
      <c r="S5424" s="213">
        <f>IF(M5424="nvt",0,IF(O5424&gt;0,VLOOKUP(M5424,'3-Productie normen'!A:K,VLOOKUP(O5424,'3-Productie normen'!$B$34:$C$35,2,FALSE),FALSE)))</f>
        <v>0</v>
      </c>
      <c r="T5424" s="213">
        <f t="shared" si="302"/>
        <v>0</v>
      </c>
    </row>
    <row r="5425" spans="1:20" ht="14.15" customHeight="1">
      <c r="A5425" s="231">
        <v>5425</v>
      </c>
      <c r="B5425" s="262" t="s">
        <v>100</v>
      </c>
      <c r="C5425" s="199" t="s">
        <v>4521</v>
      </c>
      <c r="D5425" s="199" t="s">
        <v>4522</v>
      </c>
      <c r="E5425" s="199" t="s">
        <v>4793</v>
      </c>
      <c r="F5425" s="199" t="s">
        <v>176</v>
      </c>
      <c r="G5425" s="199" t="s">
        <v>133</v>
      </c>
      <c r="H5425" s="199" t="s">
        <v>4863</v>
      </c>
      <c r="I5425" s="200" t="s">
        <v>133</v>
      </c>
      <c r="J5425" s="199" t="s">
        <v>222</v>
      </c>
      <c r="K5425" s="199" t="s">
        <v>223</v>
      </c>
      <c r="L5425" s="199" t="s">
        <v>387</v>
      </c>
      <c r="M5425" s="199" t="s">
        <v>138</v>
      </c>
      <c r="N5425" s="201">
        <v>1.1793</v>
      </c>
      <c r="O5425" s="202" t="s">
        <v>81</v>
      </c>
      <c r="P5425" s="202"/>
      <c r="Q5425" s="203">
        <f t="shared" si="300"/>
        <v>0</v>
      </c>
      <c r="R5425" s="203">
        <f t="shared" si="301"/>
        <v>0</v>
      </c>
      <c r="S5425" s="213">
        <f>IF(M5425="nvt",0,IF(O5425&gt;0,VLOOKUP(M5425,'3-Productie normen'!A:K,VLOOKUP(O5425,'3-Productie normen'!$B$34:$C$35,2,FALSE),FALSE)))</f>
        <v>0</v>
      </c>
      <c r="T5425" s="213">
        <f t="shared" si="302"/>
        <v>0</v>
      </c>
    </row>
    <row r="5426" spans="1:20" ht="14.15" customHeight="1">
      <c r="A5426" s="231">
        <v>5426</v>
      </c>
      <c r="B5426" s="262" t="s">
        <v>100</v>
      </c>
      <c r="C5426" s="199" t="s">
        <v>4521</v>
      </c>
      <c r="D5426" s="199" t="s">
        <v>4522</v>
      </c>
      <c r="E5426" s="199" t="s">
        <v>4793</v>
      </c>
      <c r="F5426" s="199" t="s">
        <v>176</v>
      </c>
      <c r="G5426" s="199" t="s">
        <v>133</v>
      </c>
      <c r="H5426" s="199" t="s">
        <v>4864</v>
      </c>
      <c r="I5426" s="200" t="s">
        <v>125</v>
      </c>
      <c r="J5426" s="199" t="s">
        <v>222</v>
      </c>
      <c r="K5426" s="199" t="s">
        <v>279</v>
      </c>
      <c r="L5426" s="199" t="s">
        <v>180</v>
      </c>
      <c r="M5426" s="199" t="s">
        <v>238</v>
      </c>
      <c r="N5426" s="201">
        <v>22.268799999999999</v>
      </c>
      <c r="O5426" s="202" t="s">
        <v>81</v>
      </c>
      <c r="P5426" s="202"/>
      <c r="Q5426" s="203">
        <f t="shared" si="300"/>
        <v>0</v>
      </c>
      <c r="R5426" s="203">
        <f t="shared" si="301"/>
        <v>0</v>
      </c>
      <c r="S5426" s="213">
        <f>IF(M5426="nvt",0,IF(O5426&gt;0,VLOOKUP(M5426,'3-Productie normen'!A:K,VLOOKUP(O5426,'3-Productie normen'!$B$34:$C$35,2,FALSE),FALSE)))</f>
        <v>0</v>
      </c>
      <c r="T5426" s="213">
        <f t="shared" si="302"/>
        <v>0</v>
      </c>
    </row>
    <row r="5427" spans="1:20" ht="14.15" customHeight="1">
      <c r="A5427" s="231">
        <v>5427</v>
      </c>
      <c r="B5427" s="262" t="s">
        <v>100</v>
      </c>
      <c r="C5427" s="199" t="s">
        <v>4521</v>
      </c>
      <c r="D5427" s="199" t="s">
        <v>4522</v>
      </c>
      <c r="E5427" s="199" t="s">
        <v>4793</v>
      </c>
      <c r="F5427" s="199" t="s">
        <v>176</v>
      </c>
      <c r="G5427" s="199" t="s">
        <v>133</v>
      </c>
      <c r="H5427" s="199" t="s">
        <v>4865</v>
      </c>
      <c r="I5427" s="200" t="s">
        <v>130</v>
      </c>
      <c r="J5427" s="199" t="s">
        <v>222</v>
      </c>
      <c r="K5427" s="199" t="s">
        <v>237</v>
      </c>
      <c r="L5427" s="199" t="s">
        <v>180</v>
      </c>
      <c r="M5427" s="199" t="s">
        <v>238</v>
      </c>
      <c r="N5427" s="201">
        <v>15.8079</v>
      </c>
      <c r="O5427" s="202" t="s">
        <v>81</v>
      </c>
      <c r="P5427" s="202"/>
      <c r="Q5427" s="203">
        <f t="shared" si="300"/>
        <v>0</v>
      </c>
      <c r="R5427" s="203">
        <f t="shared" si="301"/>
        <v>0</v>
      </c>
      <c r="S5427" s="213">
        <f>IF(M5427="nvt",0,IF(O5427&gt;0,VLOOKUP(M5427,'3-Productie normen'!A:K,VLOOKUP(O5427,'3-Productie normen'!$B$34:$C$35,2,FALSE),FALSE)))</f>
        <v>0</v>
      </c>
      <c r="T5427" s="213">
        <f t="shared" si="302"/>
        <v>0</v>
      </c>
    </row>
    <row r="5428" spans="1:20" ht="14.15" customHeight="1">
      <c r="A5428" s="231">
        <v>5428</v>
      </c>
      <c r="B5428" s="262" t="s">
        <v>100</v>
      </c>
      <c r="C5428" s="199" t="s">
        <v>4521</v>
      </c>
      <c r="D5428" s="199" t="s">
        <v>4522</v>
      </c>
      <c r="E5428" s="199" t="s">
        <v>4793</v>
      </c>
      <c r="F5428" s="199" t="s">
        <v>176</v>
      </c>
      <c r="G5428" s="199" t="s">
        <v>133</v>
      </c>
      <c r="H5428" s="199" t="s">
        <v>4866</v>
      </c>
      <c r="I5428" s="200" t="s">
        <v>143</v>
      </c>
      <c r="J5428" s="199" t="s">
        <v>209</v>
      </c>
      <c r="K5428" s="199" t="s">
        <v>213</v>
      </c>
      <c r="L5428" s="199" t="s">
        <v>451</v>
      </c>
      <c r="M5428" s="199" t="s">
        <v>143</v>
      </c>
      <c r="N5428" s="201">
        <v>4.2354000000000003</v>
      </c>
      <c r="O5428" s="202"/>
      <c r="P5428" s="202"/>
      <c r="Q5428" s="203">
        <f t="shared" si="300"/>
        <v>0</v>
      </c>
      <c r="R5428" s="203">
        <f t="shared" si="301"/>
        <v>0</v>
      </c>
      <c r="S5428" s="213">
        <f>IF(M5428="nvt",0,IF(O5428&gt;0,VLOOKUP(M5428,'3-Productie normen'!A:K,VLOOKUP(O5428,'3-Productie normen'!$B$34:$C$35,2,FALSE),FALSE)))</f>
        <v>0</v>
      </c>
      <c r="T5428" s="213">
        <f t="shared" si="302"/>
        <v>0</v>
      </c>
    </row>
    <row r="5429" spans="1:20" ht="14.15" customHeight="1">
      <c r="A5429" s="231">
        <v>5429</v>
      </c>
      <c r="B5429" s="262" t="s">
        <v>100</v>
      </c>
      <c r="C5429" s="199" t="s">
        <v>4521</v>
      </c>
      <c r="D5429" s="199" t="s">
        <v>4522</v>
      </c>
      <c r="E5429" s="199" t="s">
        <v>4793</v>
      </c>
      <c r="F5429" s="199" t="s">
        <v>176</v>
      </c>
      <c r="G5429" s="199" t="s">
        <v>133</v>
      </c>
      <c r="H5429" s="199" t="s">
        <v>4867</v>
      </c>
      <c r="I5429" s="200" t="s">
        <v>143</v>
      </c>
      <c r="J5429" s="199" t="s">
        <v>209</v>
      </c>
      <c r="K5429" s="199" t="s">
        <v>213</v>
      </c>
      <c r="L5429" s="199" t="s">
        <v>674</v>
      </c>
      <c r="M5429" s="199" t="s">
        <v>143</v>
      </c>
      <c r="N5429" s="201">
        <v>1.0662</v>
      </c>
      <c r="O5429" s="202"/>
      <c r="P5429" s="202"/>
      <c r="Q5429" s="203">
        <f t="shared" si="300"/>
        <v>0</v>
      </c>
      <c r="R5429" s="203">
        <f t="shared" si="301"/>
        <v>0</v>
      </c>
      <c r="S5429" s="213">
        <f>IF(M5429="nvt",0,IF(O5429&gt;0,VLOOKUP(M5429,'3-Productie normen'!A:K,VLOOKUP(O5429,'3-Productie normen'!$B$34:$C$35,2,FALSE),FALSE)))</f>
        <v>0</v>
      </c>
      <c r="T5429" s="213">
        <f t="shared" si="302"/>
        <v>0</v>
      </c>
    </row>
    <row r="5430" spans="1:20" ht="14.15" customHeight="1">
      <c r="A5430" s="231">
        <v>5430</v>
      </c>
      <c r="B5430" s="262" t="s">
        <v>100</v>
      </c>
      <c r="C5430" s="199" t="s">
        <v>4521</v>
      </c>
      <c r="D5430" s="199" t="s">
        <v>4522</v>
      </c>
      <c r="E5430" s="199" t="s">
        <v>4793</v>
      </c>
      <c r="F5430" s="199" t="s">
        <v>176</v>
      </c>
      <c r="G5430" s="199" t="s">
        <v>133</v>
      </c>
      <c r="H5430" s="199" t="s">
        <v>4868</v>
      </c>
      <c r="I5430" s="200" t="s">
        <v>143</v>
      </c>
      <c r="J5430" s="199" t="s">
        <v>209</v>
      </c>
      <c r="K5430" s="199" t="s">
        <v>213</v>
      </c>
      <c r="L5430" s="199" t="s">
        <v>674</v>
      </c>
      <c r="M5430" s="199" t="s">
        <v>143</v>
      </c>
      <c r="N5430" s="201">
        <v>1.0662</v>
      </c>
      <c r="O5430" s="202"/>
      <c r="P5430" s="202"/>
      <c r="Q5430" s="203">
        <f t="shared" si="300"/>
        <v>0</v>
      </c>
      <c r="R5430" s="203">
        <f t="shared" si="301"/>
        <v>0</v>
      </c>
      <c r="S5430" s="213">
        <f>IF(M5430="nvt",0,IF(O5430&gt;0,VLOOKUP(M5430,'3-Productie normen'!A:K,VLOOKUP(O5430,'3-Productie normen'!$B$34:$C$35,2,FALSE),FALSE)))</f>
        <v>0</v>
      </c>
      <c r="T5430" s="213">
        <f t="shared" si="302"/>
        <v>0</v>
      </c>
    </row>
    <row r="5431" spans="1:20" ht="14.15" customHeight="1">
      <c r="A5431" s="231">
        <v>5431</v>
      </c>
      <c r="B5431" s="262" t="s">
        <v>100</v>
      </c>
      <c r="C5431" s="199" t="s">
        <v>4521</v>
      </c>
      <c r="D5431" s="199" t="s">
        <v>4522</v>
      </c>
      <c r="E5431" s="199" t="s">
        <v>4793</v>
      </c>
      <c r="F5431" s="199" t="s">
        <v>176</v>
      </c>
      <c r="G5431" s="199" t="s">
        <v>133</v>
      </c>
      <c r="H5431" s="199" t="s">
        <v>4869</v>
      </c>
      <c r="I5431" s="200" t="s">
        <v>245</v>
      </c>
      <c r="J5431" s="199" t="s">
        <v>255</v>
      </c>
      <c r="K5431" s="199" t="s">
        <v>566</v>
      </c>
      <c r="L5431" s="199" t="s">
        <v>180</v>
      </c>
      <c r="M5431" s="199" t="s">
        <v>143</v>
      </c>
      <c r="N5431" s="201">
        <v>31.834</v>
      </c>
      <c r="O5431" s="202"/>
      <c r="P5431" s="202"/>
      <c r="Q5431" s="203">
        <f t="shared" si="300"/>
        <v>0</v>
      </c>
      <c r="R5431" s="203">
        <f t="shared" si="301"/>
        <v>0</v>
      </c>
      <c r="S5431" s="213">
        <f>IF(M5431="nvt",0,IF(O5431&gt;0,VLOOKUP(M5431,'3-Productie normen'!A:K,VLOOKUP(O5431,'3-Productie normen'!$B$34:$C$35,2,FALSE),FALSE)))</f>
        <v>0</v>
      </c>
      <c r="T5431" s="213">
        <f t="shared" si="302"/>
        <v>0</v>
      </c>
    </row>
    <row r="5432" spans="1:20" ht="14.15" customHeight="1">
      <c r="A5432" s="231">
        <v>5432</v>
      </c>
      <c r="B5432" s="262" t="s">
        <v>100</v>
      </c>
      <c r="C5432" s="199" t="s">
        <v>4521</v>
      </c>
      <c r="D5432" s="199" t="s">
        <v>4522</v>
      </c>
      <c r="E5432" s="199" t="s">
        <v>4793</v>
      </c>
      <c r="F5432" s="199" t="s">
        <v>176</v>
      </c>
      <c r="G5432" s="199" t="s">
        <v>133</v>
      </c>
      <c r="H5432" s="199" t="s">
        <v>4870</v>
      </c>
      <c r="I5432" s="200" t="s">
        <v>130</v>
      </c>
      <c r="J5432" s="199" t="s">
        <v>222</v>
      </c>
      <c r="K5432" s="199" t="s">
        <v>237</v>
      </c>
      <c r="L5432" s="199" t="s">
        <v>180</v>
      </c>
      <c r="M5432" s="199" t="s">
        <v>238</v>
      </c>
      <c r="N5432" s="201">
        <v>105.8754</v>
      </c>
      <c r="O5432" s="202" t="s">
        <v>81</v>
      </c>
      <c r="P5432" s="202"/>
      <c r="Q5432" s="203">
        <f t="shared" si="300"/>
        <v>0</v>
      </c>
      <c r="R5432" s="203">
        <f t="shared" si="301"/>
        <v>0</v>
      </c>
      <c r="S5432" s="213">
        <f>IF(M5432="nvt",0,IF(O5432&gt;0,VLOOKUP(M5432,'3-Productie normen'!A:K,VLOOKUP(O5432,'3-Productie normen'!$B$34:$C$35,2,FALSE),FALSE)))</f>
        <v>0</v>
      </c>
      <c r="T5432" s="213">
        <f t="shared" si="302"/>
        <v>0</v>
      </c>
    </row>
    <row r="5433" spans="1:20" ht="14.15" customHeight="1">
      <c r="A5433" s="231">
        <v>5433</v>
      </c>
      <c r="B5433" s="262" t="s">
        <v>100</v>
      </c>
      <c r="C5433" s="199" t="s">
        <v>4521</v>
      </c>
      <c r="D5433" s="199" t="s">
        <v>4522</v>
      </c>
      <c r="E5433" s="199" t="s">
        <v>4793</v>
      </c>
      <c r="F5433" s="199" t="s">
        <v>176</v>
      </c>
      <c r="G5433" s="199" t="s">
        <v>133</v>
      </c>
      <c r="H5433" s="199" t="s">
        <v>4871</v>
      </c>
      <c r="I5433" s="200" t="s">
        <v>245</v>
      </c>
      <c r="J5433" s="199" t="s">
        <v>255</v>
      </c>
      <c r="K5433" s="199" t="s">
        <v>566</v>
      </c>
      <c r="L5433" s="199" t="s">
        <v>263</v>
      </c>
      <c r="M5433" s="199" t="s">
        <v>143</v>
      </c>
      <c r="N5433" s="201">
        <v>41.6526</v>
      </c>
      <c r="O5433" s="202"/>
      <c r="P5433" s="202"/>
      <c r="Q5433" s="203">
        <f t="shared" si="300"/>
        <v>0</v>
      </c>
      <c r="R5433" s="203">
        <f t="shared" si="301"/>
        <v>0</v>
      </c>
      <c r="S5433" s="213">
        <f>IF(M5433="nvt",0,IF(O5433&gt;0,VLOOKUP(M5433,'3-Productie normen'!A:K,VLOOKUP(O5433,'3-Productie normen'!$B$34:$C$35,2,FALSE),FALSE)))</f>
        <v>0</v>
      </c>
      <c r="T5433" s="213">
        <f t="shared" si="302"/>
        <v>0</v>
      </c>
    </row>
    <row r="5434" spans="1:20" ht="14.15" customHeight="1">
      <c r="A5434" s="231">
        <v>5434</v>
      </c>
      <c r="B5434" s="262" t="s">
        <v>100</v>
      </c>
      <c r="C5434" s="199" t="s">
        <v>4521</v>
      </c>
      <c r="D5434" s="199" t="s">
        <v>4522</v>
      </c>
      <c r="E5434" s="199" t="s">
        <v>4793</v>
      </c>
      <c r="F5434" s="199" t="s">
        <v>176</v>
      </c>
      <c r="G5434" s="199" t="s">
        <v>133</v>
      </c>
      <c r="H5434" s="199" t="s">
        <v>4872</v>
      </c>
      <c r="I5434" s="200" t="s">
        <v>127</v>
      </c>
      <c r="J5434" s="199" t="s">
        <v>790</v>
      </c>
      <c r="K5434" s="199" t="s">
        <v>889</v>
      </c>
      <c r="L5434" s="199" t="s">
        <v>180</v>
      </c>
      <c r="M5434" s="199" t="s">
        <v>128</v>
      </c>
      <c r="N5434" s="201">
        <v>39.505400000000002</v>
      </c>
      <c r="O5434" s="202">
        <v>255</v>
      </c>
      <c r="P5434" s="202"/>
      <c r="Q5434" s="203">
        <f t="shared" si="300"/>
        <v>0</v>
      </c>
      <c r="R5434" s="203">
        <f t="shared" si="301"/>
        <v>0</v>
      </c>
      <c r="S5434" s="213">
        <f>IF(M5434="nvt",0,IF(O5434&gt;0,VLOOKUP(M5434,'3-Productie normen'!A:K,VLOOKUP(O5434,'3-Productie normen'!$B$34:$C$35,2,FALSE),FALSE)))</f>
        <v>0</v>
      </c>
      <c r="T5434" s="213">
        <f t="shared" si="302"/>
        <v>0</v>
      </c>
    </row>
    <row r="5435" spans="1:20" ht="14.15" customHeight="1">
      <c r="A5435" s="231">
        <v>5435</v>
      </c>
      <c r="B5435" s="262" t="s">
        <v>100</v>
      </c>
      <c r="C5435" s="199" t="s">
        <v>4521</v>
      </c>
      <c r="D5435" s="199" t="s">
        <v>4522</v>
      </c>
      <c r="E5435" s="199" t="s">
        <v>4793</v>
      </c>
      <c r="F5435" s="199" t="s">
        <v>176</v>
      </c>
      <c r="G5435" s="199" t="s">
        <v>133</v>
      </c>
      <c r="H5435" s="199" t="s">
        <v>4873</v>
      </c>
      <c r="I5435" s="200" t="s">
        <v>127</v>
      </c>
      <c r="J5435" s="199" t="s">
        <v>790</v>
      </c>
      <c r="K5435" s="199" t="s">
        <v>889</v>
      </c>
      <c r="L5435" s="199" t="s">
        <v>180</v>
      </c>
      <c r="M5435" s="199" t="s">
        <v>128</v>
      </c>
      <c r="N5435" s="201">
        <v>41.81</v>
      </c>
      <c r="O5435" s="202">
        <v>255</v>
      </c>
      <c r="P5435" s="202"/>
      <c r="Q5435" s="203">
        <f t="shared" si="300"/>
        <v>0</v>
      </c>
      <c r="R5435" s="203">
        <f t="shared" si="301"/>
        <v>0</v>
      </c>
      <c r="S5435" s="213">
        <f>IF(M5435="nvt",0,IF(O5435&gt;0,VLOOKUP(M5435,'3-Productie normen'!A:K,VLOOKUP(O5435,'3-Productie normen'!$B$34:$C$35,2,FALSE),FALSE)))</f>
        <v>0</v>
      </c>
      <c r="T5435" s="213">
        <f t="shared" si="302"/>
        <v>0</v>
      </c>
    </row>
    <row r="5436" spans="1:20" ht="14.15" customHeight="1">
      <c r="A5436" s="231">
        <v>5436</v>
      </c>
      <c r="B5436" s="262" t="s">
        <v>100</v>
      </c>
      <c r="C5436" s="199" t="s">
        <v>4521</v>
      </c>
      <c r="D5436" s="199" t="s">
        <v>4522</v>
      </c>
      <c r="E5436" s="199" t="s">
        <v>4793</v>
      </c>
      <c r="F5436" s="199" t="s">
        <v>176</v>
      </c>
      <c r="G5436" s="199" t="s">
        <v>133</v>
      </c>
      <c r="H5436" s="199" t="s">
        <v>4874</v>
      </c>
      <c r="I5436" s="200" t="s">
        <v>143</v>
      </c>
      <c r="J5436" s="199" t="s">
        <v>222</v>
      </c>
      <c r="K5436" s="199" t="s">
        <v>279</v>
      </c>
      <c r="L5436" s="199" t="s">
        <v>180</v>
      </c>
      <c r="M5436" s="199" t="s">
        <v>143</v>
      </c>
      <c r="N5436" s="201">
        <v>161.61660000000001</v>
      </c>
      <c r="O5436" s="202"/>
      <c r="P5436" s="202"/>
      <c r="Q5436" s="203">
        <f t="shared" si="300"/>
        <v>0</v>
      </c>
      <c r="R5436" s="203">
        <f t="shared" si="301"/>
        <v>0</v>
      </c>
      <c r="S5436" s="213">
        <f>IF(M5436="nvt",0,IF(O5436&gt;0,VLOOKUP(M5436,'3-Productie normen'!A:K,VLOOKUP(O5436,'3-Productie normen'!$B$34:$C$35,2,FALSE),FALSE)))</f>
        <v>0</v>
      </c>
      <c r="T5436" s="213">
        <f t="shared" si="302"/>
        <v>0</v>
      </c>
    </row>
    <row r="5437" spans="1:20" ht="14.15" customHeight="1">
      <c r="A5437" s="231">
        <v>5437</v>
      </c>
      <c r="B5437" s="262" t="s">
        <v>100</v>
      </c>
      <c r="C5437" s="199" t="s">
        <v>4521</v>
      </c>
      <c r="D5437" s="199" t="s">
        <v>4522</v>
      </c>
      <c r="E5437" s="199" t="s">
        <v>4793</v>
      </c>
      <c r="F5437" s="199" t="s">
        <v>176</v>
      </c>
      <c r="G5437" s="199" t="s">
        <v>133</v>
      </c>
      <c r="H5437" s="199" t="s">
        <v>4875</v>
      </c>
      <c r="I5437" s="200" t="s">
        <v>143</v>
      </c>
      <c r="J5437" s="199" t="s">
        <v>209</v>
      </c>
      <c r="K5437" s="199" t="s">
        <v>213</v>
      </c>
      <c r="L5437" s="199" t="s">
        <v>263</v>
      </c>
      <c r="M5437" s="199" t="s">
        <v>143</v>
      </c>
      <c r="N5437" s="201">
        <v>3.7035999999999998</v>
      </c>
      <c r="O5437" s="202"/>
      <c r="P5437" s="202"/>
      <c r="Q5437" s="203">
        <f t="shared" si="300"/>
        <v>0</v>
      </c>
      <c r="R5437" s="203">
        <f t="shared" si="301"/>
        <v>0</v>
      </c>
      <c r="S5437" s="213">
        <f>IF(M5437="nvt",0,IF(O5437&gt;0,VLOOKUP(M5437,'3-Productie normen'!A:K,VLOOKUP(O5437,'3-Productie normen'!$B$34:$C$35,2,FALSE),FALSE)))</f>
        <v>0</v>
      </c>
      <c r="T5437" s="213">
        <f t="shared" si="302"/>
        <v>0</v>
      </c>
    </row>
    <row r="5438" spans="1:20" ht="14.15" customHeight="1">
      <c r="A5438" s="231">
        <v>5438</v>
      </c>
      <c r="B5438" s="262" t="s">
        <v>100</v>
      </c>
      <c r="C5438" s="199" t="s">
        <v>4521</v>
      </c>
      <c r="D5438" s="199" t="s">
        <v>4522</v>
      </c>
      <c r="E5438" s="199" t="s">
        <v>4793</v>
      </c>
      <c r="F5438" s="199" t="s">
        <v>176</v>
      </c>
      <c r="G5438" s="199" t="s">
        <v>133</v>
      </c>
      <c r="H5438" s="199" t="s">
        <v>4876</v>
      </c>
      <c r="I5438" s="200" t="s">
        <v>143</v>
      </c>
      <c r="J5438" s="199" t="s">
        <v>222</v>
      </c>
      <c r="K5438" s="199" t="s">
        <v>279</v>
      </c>
      <c r="L5438" s="199" t="s">
        <v>263</v>
      </c>
      <c r="M5438" s="199" t="s">
        <v>143</v>
      </c>
      <c r="N5438" s="201">
        <v>3.1859999999999999</v>
      </c>
      <c r="O5438" s="202"/>
      <c r="P5438" s="202"/>
      <c r="Q5438" s="203">
        <f t="shared" si="300"/>
        <v>0</v>
      </c>
      <c r="R5438" s="203">
        <f t="shared" si="301"/>
        <v>0</v>
      </c>
      <c r="S5438" s="213">
        <f>IF(M5438="nvt",0,IF(O5438&gt;0,VLOOKUP(M5438,'3-Productie normen'!A:K,VLOOKUP(O5438,'3-Productie normen'!$B$34:$C$35,2,FALSE),FALSE)))</f>
        <v>0</v>
      </c>
      <c r="T5438" s="213">
        <f t="shared" si="302"/>
        <v>0</v>
      </c>
    </row>
    <row r="5439" spans="1:20" ht="14.15" customHeight="1">
      <c r="A5439" s="231">
        <v>5439</v>
      </c>
      <c r="B5439" s="262" t="s">
        <v>100</v>
      </c>
      <c r="C5439" s="199" t="s">
        <v>4521</v>
      </c>
      <c r="D5439" s="199" t="s">
        <v>4522</v>
      </c>
      <c r="E5439" s="199" t="s">
        <v>4793</v>
      </c>
      <c r="F5439" s="199" t="s">
        <v>176</v>
      </c>
      <c r="G5439" s="199" t="s">
        <v>133</v>
      </c>
      <c r="H5439" s="199" t="s">
        <v>4877</v>
      </c>
      <c r="I5439" s="200" t="s">
        <v>130</v>
      </c>
      <c r="J5439" s="199" t="s">
        <v>209</v>
      </c>
      <c r="K5439" s="199" t="s">
        <v>220</v>
      </c>
      <c r="L5439" s="199" t="s">
        <v>263</v>
      </c>
      <c r="M5439" s="199" t="s">
        <v>140</v>
      </c>
      <c r="N5439" s="201">
        <v>15.881500000000001</v>
      </c>
      <c r="O5439" s="202" t="s">
        <v>81</v>
      </c>
      <c r="P5439" s="202"/>
      <c r="Q5439" s="203">
        <f t="shared" si="300"/>
        <v>0</v>
      </c>
      <c r="R5439" s="203">
        <f t="shared" si="301"/>
        <v>0</v>
      </c>
      <c r="S5439" s="213">
        <f>IF(M5439="nvt",0,IF(O5439&gt;0,VLOOKUP(M5439,'3-Productie normen'!A:K,VLOOKUP(O5439,'3-Productie normen'!$B$34:$C$35,2,FALSE),FALSE)))</f>
        <v>0</v>
      </c>
      <c r="T5439" s="213">
        <f t="shared" si="302"/>
        <v>0</v>
      </c>
    </row>
    <row r="5440" spans="1:20" ht="14.15" customHeight="1">
      <c r="A5440" s="231">
        <v>5440</v>
      </c>
      <c r="B5440" s="262" t="s">
        <v>100</v>
      </c>
      <c r="C5440" s="199" t="s">
        <v>4521</v>
      </c>
      <c r="D5440" s="199" t="s">
        <v>4522</v>
      </c>
      <c r="E5440" s="199" t="s">
        <v>4793</v>
      </c>
      <c r="F5440" s="199" t="s">
        <v>176</v>
      </c>
      <c r="G5440" s="199" t="s">
        <v>133</v>
      </c>
      <c r="H5440" s="199" t="s">
        <v>4878</v>
      </c>
      <c r="I5440" s="200" t="s">
        <v>130</v>
      </c>
      <c r="J5440" s="199" t="s">
        <v>209</v>
      </c>
      <c r="K5440" s="199" t="s">
        <v>220</v>
      </c>
      <c r="L5440" s="199" t="s">
        <v>263</v>
      </c>
      <c r="M5440" s="199" t="s">
        <v>140</v>
      </c>
      <c r="N5440" s="201">
        <v>12.5228</v>
      </c>
      <c r="O5440" s="202" t="s">
        <v>81</v>
      </c>
      <c r="P5440" s="202"/>
      <c r="Q5440" s="203">
        <f t="shared" si="300"/>
        <v>0</v>
      </c>
      <c r="R5440" s="203">
        <f t="shared" si="301"/>
        <v>0</v>
      </c>
      <c r="S5440" s="213">
        <f>IF(M5440="nvt",0,IF(O5440&gt;0,VLOOKUP(M5440,'3-Productie normen'!A:K,VLOOKUP(O5440,'3-Productie normen'!$B$34:$C$35,2,FALSE),FALSE)))</f>
        <v>0</v>
      </c>
      <c r="T5440" s="213">
        <f t="shared" si="302"/>
        <v>0</v>
      </c>
    </row>
    <row r="5441" spans="1:20" ht="14.15" customHeight="1">
      <c r="A5441" s="231">
        <v>5441</v>
      </c>
      <c r="B5441" s="262" t="s">
        <v>100</v>
      </c>
      <c r="C5441" s="199" t="s">
        <v>4521</v>
      </c>
      <c r="D5441" s="199" t="s">
        <v>4522</v>
      </c>
      <c r="E5441" s="199" t="s">
        <v>4879</v>
      </c>
      <c r="F5441" s="199" t="s">
        <v>176</v>
      </c>
      <c r="G5441" s="199" t="s">
        <v>377</v>
      </c>
      <c r="H5441" s="199" t="s">
        <v>4880</v>
      </c>
      <c r="I5441" s="200" t="s">
        <v>143</v>
      </c>
      <c r="J5441" s="199" t="s">
        <v>222</v>
      </c>
      <c r="K5441" s="199" t="s">
        <v>279</v>
      </c>
      <c r="L5441" s="199" t="s">
        <v>180</v>
      </c>
      <c r="M5441" s="199" t="s">
        <v>143</v>
      </c>
      <c r="N5441" s="201">
        <v>3.2128000000000001</v>
      </c>
      <c r="O5441" s="202"/>
      <c r="P5441" s="202"/>
      <c r="Q5441" s="203">
        <f t="shared" si="300"/>
        <v>0</v>
      </c>
      <c r="R5441" s="203">
        <f t="shared" si="301"/>
        <v>0</v>
      </c>
      <c r="S5441" s="213">
        <f>IF(M5441="nvt",0,IF(O5441&gt;0,VLOOKUP(M5441,'3-Productie normen'!A:K,VLOOKUP(O5441,'3-Productie normen'!$B$34:$C$35,2,FALSE),FALSE)))</f>
        <v>0</v>
      </c>
      <c r="T5441" s="213">
        <f t="shared" si="302"/>
        <v>0</v>
      </c>
    </row>
    <row r="5442" spans="1:20" ht="14.15" customHeight="1">
      <c r="A5442" s="231">
        <v>5442</v>
      </c>
      <c r="B5442" s="262" t="s">
        <v>100</v>
      </c>
      <c r="C5442" s="199" t="s">
        <v>4521</v>
      </c>
      <c r="D5442" s="199" t="s">
        <v>4522</v>
      </c>
      <c r="E5442" s="199" t="s">
        <v>4879</v>
      </c>
      <c r="F5442" s="199" t="s">
        <v>176</v>
      </c>
      <c r="G5442" s="199" t="s">
        <v>377</v>
      </c>
      <c r="H5442" s="199" t="s">
        <v>4881</v>
      </c>
      <c r="I5442" s="200" t="s">
        <v>143</v>
      </c>
      <c r="J5442" s="199" t="s">
        <v>790</v>
      </c>
      <c r="K5442" s="199" t="s">
        <v>793</v>
      </c>
      <c r="L5442" s="199" t="s">
        <v>451</v>
      </c>
      <c r="M5442" s="199" t="s">
        <v>143</v>
      </c>
      <c r="N5442" s="201">
        <v>68.770799999999994</v>
      </c>
      <c r="O5442" s="202"/>
      <c r="P5442" s="202"/>
      <c r="Q5442" s="203">
        <f t="shared" si="300"/>
        <v>0</v>
      </c>
      <c r="R5442" s="203">
        <f t="shared" si="301"/>
        <v>0</v>
      </c>
      <c r="S5442" s="213">
        <f>IF(M5442="nvt",0,IF(O5442&gt;0,VLOOKUP(M5442,'3-Productie normen'!A:K,VLOOKUP(O5442,'3-Productie normen'!$B$34:$C$35,2,FALSE),FALSE)))</f>
        <v>0</v>
      </c>
      <c r="T5442" s="213">
        <f t="shared" si="302"/>
        <v>0</v>
      </c>
    </row>
    <row r="5443" spans="1:20" ht="14.15" customHeight="1">
      <c r="A5443" s="231">
        <v>5443</v>
      </c>
      <c r="B5443" s="262" t="s">
        <v>100</v>
      </c>
      <c r="C5443" s="199" t="s">
        <v>4521</v>
      </c>
      <c r="D5443" s="199" t="s">
        <v>4522</v>
      </c>
      <c r="E5443" s="199" t="s">
        <v>4879</v>
      </c>
      <c r="F5443" s="199" t="s">
        <v>176</v>
      </c>
      <c r="G5443" s="199" t="s">
        <v>377</v>
      </c>
      <c r="H5443" s="199" t="s">
        <v>4882</v>
      </c>
      <c r="I5443" s="200" t="s">
        <v>130</v>
      </c>
      <c r="J5443" s="199" t="s">
        <v>222</v>
      </c>
      <c r="K5443" s="199" t="s">
        <v>237</v>
      </c>
      <c r="L5443" s="199" t="s">
        <v>180</v>
      </c>
      <c r="M5443" s="199" t="s">
        <v>238</v>
      </c>
      <c r="N5443" s="201">
        <v>30.613099999999999</v>
      </c>
      <c r="O5443" s="202" t="s">
        <v>81</v>
      </c>
      <c r="P5443" s="202"/>
      <c r="Q5443" s="203">
        <f t="shared" si="300"/>
        <v>0</v>
      </c>
      <c r="R5443" s="203">
        <f t="shared" si="301"/>
        <v>0</v>
      </c>
      <c r="S5443" s="213">
        <f>IF(M5443="nvt",0,IF(O5443&gt;0,VLOOKUP(M5443,'3-Productie normen'!A:K,VLOOKUP(O5443,'3-Productie normen'!$B$34:$C$35,2,FALSE),FALSE)))</f>
        <v>0</v>
      </c>
      <c r="T5443" s="213">
        <f t="shared" si="302"/>
        <v>0</v>
      </c>
    </row>
    <row r="5444" spans="1:20" ht="14.15" customHeight="1">
      <c r="A5444" s="231">
        <v>5444</v>
      </c>
      <c r="B5444" s="262" t="s">
        <v>100</v>
      </c>
      <c r="C5444" s="199" t="s">
        <v>4521</v>
      </c>
      <c r="D5444" s="199" t="s">
        <v>4522</v>
      </c>
      <c r="E5444" s="199" t="s">
        <v>4879</v>
      </c>
      <c r="F5444" s="199" t="s">
        <v>176</v>
      </c>
      <c r="G5444" s="199" t="s">
        <v>377</v>
      </c>
      <c r="H5444" s="199" t="s">
        <v>4883</v>
      </c>
      <c r="I5444" s="200" t="s">
        <v>123</v>
      </c>
      <c r="J5444" s="199" t="s">
        <v>179</v>
      </c>
      <c r="K5444" s="199" t="s">
        <v>179</v>
      </c>
      <c r="L5444" s="199" t="s">
        <v>180</v>
      </c>
      <c r="M5444" s="199" t="s">
        <v>122</v>
      </c>
      <c r="N5444" s="201">
        <v>25.665400000000002</v>
      </c>
      <c r="O5444" s="202" t="s">
        <v>81</v>
      </c>
      <c r="P5444" s="202"/>
      <c r="Q5444" s="203">
        <f t="shared" si="300"/>
        <v>0</v>
      </c>
      <c r="R5444" s="203">
        <f t="shared" si="301"/>
        <v>0</v>
      </c>
      <c r="S5444" s="213">
        <f>IF(M5444="nvt",0,IF(O5444&gt;0,VLOOKUP(M5444,'3-Productie normen'!A:K,VLOOKUP(O5444,'3-Productie normen'!$B$34:$C$35,2,FALSE),FALSE)))</f>
        <v>0</v>
      </c>
      <c r="T5444" s="213">
        <f t="shared" si="302"/>
        <v>0</v>
      </c>
    </row>
    <row r="5445" spans="1:20" ht="14.15" customHeight="1">
      <c r="A5445" s="231">
        <v>5445</v>
      </c>
      <c r="B5445" s="262" t="s">
        <v>100</v>
      </c>
      <c r="C5445" s="199" t="s">
        <v>4521</v>
      </c>
      <c r="D5445" s="199" t="s">
        <v>4522</v>
      </c>
      <c r="E5445" s="199" t="s">
        <v>4879</v>
      </c>
      <c r="F5445" s="199" t="s">
        <v>176</v>
      </c>
      <c r="G5445" s="199" t="s">
        <v>377</v>
      </c>
      <c r="H5445" s="199" t="s">
        <v>4884</v>
      </c>
      <c r="I5445" s="200" t="s">
        <v>130</v>
      </c>
      <c r="J5445" s="199" t="s">
        <v>222</v>
      </c>
      <c r="K5445" s="199" t="s">
        <v>237</v>
      </c>
      <c r="L5445" s="199" t="s">
        <v>180</v>
      </c>
      <c r="M5445" s="199" t="s">
        <v>238</v>
      </c>
      <c r="N5445" s="201">
        <v>20.496099999999998</v>
      </c>
      <c r="O5445" s="202" t="s">
        <v>81</v>
      </c>
      <c r="P5445" s="202"/>
      <c r="Q5445" s="203">
        <f t="shared" si="300"/>
        <v>0</v>
      </c>
      <c r="R5445" s="203">
        <f t="shared" si="301"/>
        <v>0</v>
      </c>
      <c r="S5445" s="213">
        <f>IF(M5445="nvt",0,IF(O5445&gt;0,VLOOKUP(M5445,'3-Productie normen'!A:K,VLOOKUP(O5445,'3-Productie normen'!$B$34:$C$35,2,FALSE),FALSE)))</f>
        <v>0</v>
      </c>
      <c r="T5445" s="213">
        <f t="shared" si="302"/>
        <v>0</v>
      </c>
    </row>
    <row r="5446" spans="1:20" ht="14.15" customHeight="1">
      <c r="A5446" s="231">
        <v>5446</v>
      </c>
      <c r="B5446" s="262" t="s">
        <v>100</v>
      </c>
      <c r="C5446" s="199" t="s">
        <v>4521</v>
      </c>
      <c r="D5446" s="199" t="s">
        <v>4522</v>
      </c>
      <c r="E5446" s="199" t="s">
        <v>4879</v>
      </c>
      <c r="F5446" s="199" t="s">
        <v>176</v>
      </c>
      <c r="G5446" s="199" t="s">
        <v>377</v>
      </c>
      <c r="H5446" s="199" t="s">
        <v>4885</v>
      </c>
      <c r="I5446" s="200" t="s">
        <v>245</v>
      </c>
      <c r="J5446" s="199" t="s">
        <v>255</v>
      </c>
      <c r="K5446" s="199" t="s">
        <v>256</v>
      </c>
      <c r="L5446" s="199" t="s">
        <v>451</v>
      </c>
      <c r="M5446" s="199" t="s">
        <v>143</v>
      </c>
      <c r="N5446" s="201">
        <v>18.281199999999998</v>
      </c>
      <c r="O5446" s="202"/>
      <c r="P5446" s="202"/>
      <c r="Q5446" s="203">
        <f t="shared" si="300"/>
        <v>0</v>
      </c>
      <c r="R5446" s="203">
        <f t="shared" si="301"/>
        <v>0</v>
      </c>
      <c r="S5446" s="213">
        <f>IF(M5446="nvt",0,IF(O5446&gt;0,VLOOKUP(M5446,'3-Productie normen'!A:K,VLOOKUP(O5446,'3-Productie normen'!$B$34:$C$35,2,FALSE),FALSE)))</f>
        <v>0</v>
      </c>
      <c r="T5446" s="213">
        <f t="shared" si="302"/>
        <v>0</v>
      </c>
    </row>
    <row r="5447" spans="1:20" ht="14.15" customHeight="1">
      <c r="A5447" s="231">
        <v>5447</v>
      </c>
      <c r="B5447" s="262" t="s">
        <v>100</v>
      </c>
      <c r="C5447" s="199" t="s">
        <v>4521</v>
      </c>
      <c r="D5447" s="199" t="s">
        <v>4522</v>
      </c>
      <c r="E5447" s="199" t="s">
        <v>4879</v>
      </c>
      <c r="F5447" s="199" t="s">
        <v>176</v>
      </c>
      <c r="G5447" s="199" t="s">
        <v>377</v>
      </c>
      <c r="H5447" s="199" t="s">
        <v>4886</v>
      </c>
      <c r="I5447" s="200" t="s">
        <v>143</v>
      </c>
      <c r="J5447" s="199" t="s">
        <v>179</v>
      </c>
      <c r="K5447" s="199" t="s">
        <v>179</v>
      </c>
      <c r="L5447" s="199" t="s">
        <v>180</v>
      </c>
      <c r="M5447" s="199" t="s">
        <v>143</v>
      </c>
      <c r="N5447" s="201">
        <v>22.628299999999999</v>
      </c>
      <c r="O5447" s="202"/>
      <c r="P5447" s="202"/>
      <c r="Q5447" s="203">
        <f t="shared" si="300"/>
        <v>0</v>
      </c>
      <c r="R5447" s="203">
        <f t="shared" si="301"/>
        <v>0</v>
      </c>
      <c r="S5447" s="213">
        <f>IF(M5447="nvt",0,IF(O5447&gt;0,VLOOKUP(M5447,'3-Productie normen'!A:K,VLOOKUP(O5447,'3-Productie normen'!$B$34:$C$35,2,FALSE),FALSE)))</f>
        <v>0</v>
      </c>
      <c r="T5447" s="213">
        <f t="shared" si="302"/>
        <v>0</v>
      </c>
    </row>
    <row r="5448" spans="1:20" ht="14.15" customHeight="1">
      <c r="A5448" s="231">
        <v>5448</v>
      </c>
      <c r="B5448" s="262" t="s">
        <v>100</v>
      </c>
      <c r="C5448" s="199" t="s">
        <v>4521</v>
      </c>
      <c r="D5448" s="199" t="s">
        <v>4522</v>
      </c>
      <c r="E5448" s="199" t="s">
        <v>4879</v>
      </c>
      <c r="F5448" s="199" t="s">
        <v>176</v>
      </c>
      <c r="G5448" s="199" t="s">
        <v>377</v>
      </c>
      <c r="H5448" s="199" t="s">
        <v>4887</v>
      </c>
      <c r="I5448" s="200" t="s">
        <v>245</v>
      </c>
      <c r="J5448" s="199" t="s">
        <v>255</v>
      </c>
      <c r="K5448" s="199" t="s">
        <v>256</v>
      </c>
      <c r="L5448" s="199" t="s">
        <v>451</v>
      </c>
      <c r="M5448" s="199" t="s">
        <v>143</v>
      </c>
      <c r="N5448" s="201">
        <v>20.520900000000001</v>
      </c>
      <c r="O5448" s="202"/>
      <c r="P5448" s="202"/>
      <c r="Q5448" s="203">
        <f t="shared" si="300"/>
        <v>0</v>
      </c>
      <c r="R5448" s="203">
        <f t="shared" si="301"/>
        <v>0</v>
      </c>
      <c r="S5448" s="213">
        <f>IF(M5448="nvt",0,IF(O5448&gt;0,VLOOKUP(M5448,'3-Productie normen'!A:K,VLOOKUP(O5448,'3-Productie normen'!$B$34:$C$35,2,FALSE),FALSE)))</f>
        <v>0</v>
      </c>
      <c r="T5448" s="213">
        <f t="shared" si="302"/>
        <v>0</v>
      </c>
    </row>
    <row r="5449" spans="1:20" ht="14.15" customHeight="1">
      <c r="A5449" s="231">
        <v>5449</v>
      </c>
      <c r="B5449" s="262" t="s">
        <v>100</v>
      </c>
      <c r="C5449" s="199" t="s">
        <v>4521</v>
      </c>
      <c r="D5449" s="199" t="s">
        <v>4522</v>
      </c>
      <c r="E5449" s="199" t="s">
        <v>4879</v>
      </c>
      <c r="F5449" s="199" t="s">
        <v>176</v>
      </c>
      <c r="G5449" s="199" t="s">
        <v>377</v>
      </c>
      <c r="H5449" s="199" t="s">
        <v>4888</v>
      </c>
      <c r="I5449" s="200" t="s">
        <v>123</v>
      </c>
      <c r="J5449" s="199" t="s">
        <v>179</v>
      </c>
      <c r="K5449" s="199" t="s">
        <v>179</v>
      </c>
      <c r="L5449" s="199" t="s">
        <v>180</v>
      </c>
      <c r="M5449" s="199" t="s">
        <v>122</v>
      </c>
      <c r="N5449" s="201">
        <v>25.6662</v>
      </c>
      <c r="O5449" s="202" t="s">
        <v>81</v>
      </c>
      <c r="P5449" s="202"/>
      <c r="Q5449" s="203">
        <f t="shared" si="300"/>
        <v>0</v>
      </c>
      <c r="R5449" s="203">
        <f t="shared" si="301"/>
        <v>0</v>
      </c>
      <c r="S5449" s="213">
        <f>IF(M5449="nvt",0,IF(O5449&gt;0,VLOOKUP(M5449,'3-Productie normen'!A:K,VLOOKUP(O5449,'3-Productie normen'!$B$34:$C$35,2,FALSE),FALSE)))</f>
        <v>0</v>
      </c>
      <c r="T5449" s="213">
        <f t="shared" si="302"/>
        <v>0</v>
      </c>
    </row>
    <row r="5450" spans="1:20" ht="14.15" customHeight="1">
      <c r="A5450" s="231">
        <v>5450</v>
      </c>
      <c r="B5450" s="262" t="s">
        <v>100</v>
      </c>
      <c r="C5450" s="199" t="s">
        <v>4521</v>
      </c>
      <c r="D5450" s="199" t="s">
        <v>4522</v>
      </c>
      <c r="E5450" s="199" t="s">
        <v>4879</v>
      </c>
      <c r="F5450" s="199" t="s">
        <v>176</v>
      </c>
      <c r="G5450" s="199" t="s">
        <v>377</v>
      </c>
      <c r="H5450" s="199" t="s">
        <v>4889</v>
      </c>
      <c r="I5450" s="200" t="s">
        <v>245</v>
      </c>
      <c r="J5450" s="199" t="s">
        <v>790</v>
      </c>
      <c r="K5450" s="199" t="s">
        <v>793</v>
      </c>
      <c r="L5450" s="199" t="s">
        <v>451</v>
      </c>
      <c r="M5450" s="199" t="s">
        <v>143</v>
      </c>
      <c r="N5450" s="201">
        <v>74.556299999999993</v>
      </c>
      <c r="O5450" s="202"/>
      <c r="P5450" s="202"/>
      <c r="Q5450" s="203">
        <f t="shared" si="300"/>
        <v>0</v>
      </c>
      <c r="R5450" s="203">
        <f t="shared" si="301"/>
        <v>0</v>
      </c>
      <c r="S5450" s="213">
        <f>IF(M5450="nvt",0,IF(O5450&gt;0,VLOOKUP(M5450,'3-Productie normen'!A:K,VLOOKUP(O5450,'3-Productie normen'!$B$34:$C$35,2,FALSE),FALSE)))</f>
        <v>0</v>
      </c>
      <c r="T5450" s="213">
        <f t="shared" si="302"/>
        <v>0</v>
      </c>
    </row>
    <row r="5451" spans="1:20" ht="14.15" customHeight="1">
      <c r="A5451" s="231">
        <v>5451</v>
      </c>
      <c r="B5451" s="262" t="s">
        <v>100</v>
      </c>
      <c r="C5451" s="199" t="s">
        <v>4521</v>
      </c>
      <c r="D5451" s="199" t="s">
        <v>4522</v>
      </c>
      <c r="E5451" s="199" t="s">
        <v>4879</v>
      </c>
      <c r="F5451" s="199" t="s">
        <v>176</v>
      </c>
      <c r="G5451" s="199" t="s">
        <v>377</v>
      </c>
      <c r="H5451" s="199" t="s">
        <v>4890</v>
      </c>
      <c r="I5451" s="200" t="s">
        <v>133</v>
      </c>
      <c r="J5451" s="199" t="s">
        <v>222</v>
      </c>
      <c r="K5451" s="199" t="s">
        <v>223</v>
      </c>
      <c r="L5451" s="199" t="s">
        <v>387</v>
      </c>
      <c r="M5451" s="225" t="s">
        <v>139</v>
      </c>
      <c r="N5451" s="201">
        <v>5.1026999999999996</v>
      </c>
      <c r="O5451" s="202" t="s">
        <v>81</v>
      </c>
      <c r="P5451" s="202" t="s">
        <v>81</v>
      </c>
      <c r="Q5451" s="203">
        <f t="shared" si="300"/>
        <v>0</v>
      </c>
      <c r="R5451" s="203">
        <f t="shared" si="301"/>
        <v>0</v>
      </c>
      <c r="S5451" s="213">
        <f>IF(M5451="nvt",0,IF(O5451&gt;0,VLOOKUP(M5451,'3-Productie normen'!A:K,VLOOKUP(O5451,'3-Productie normen'!$B$34:$C$35,2,FALSE),FALSE)))</f>
        <v>0</v>
      </c>
      <c r="T5451" s="213">
        <f t="shared" si="302"/>
        <v>0</v>
      </c>
    </row>
    <row r="5452" spans="1:20" ht="14.15" customHeight="1">
      <c r="A5452" s="231">
        <v>5452</v>
      </c>
      <c r="B5452" s="262" t="s">
        <v>100</v>
      </c>
      <c r="C5452" s="199" t="s">
        <v>4521</v>
      </c>
      <c r="D5452" s="199" t="s">
        <v>4522</v>
      </c>
      <c r="E5452" s="199" t="s">
        <v>4879</v>
      </c>
      <c r="F5452" s="199" t="s">
        <v>176</v>
      </c>
      <c r="G5452" s="199" t="s">
        <v>377</v>
      </c>
      <c r="H5452" s="199" t="s">
        <v>4891</v>
      </c>
      <c r="I5452" s="200" t="s">
        <v>133</v>
      </c>
      <c r="J5452" s="199" t="s">
        <v>222</v>
      </c>
      <c r="K5452" s="199" t="s">
        <v>223</v>
      </c>
      <c r="L5452" s="199" t="s">
        <v>387</v>
      </c>
      <c r="M5452" s="225" t="s">
        <v>139</v>
      </c>
      <c r="N5452" s="201">
        <v>1.0613999999999999</v>
      </c>
      <c r="O5452" s="202" t="s">
        <v>81</v>
      </c>
      <c r="P5452" s="202" t="s">
        <v>81</v>
      </c>
      <c r="Q5452" s="203">
        <f t="shared" si="300"/>
        <v>0</v>
      </c>
      <c r="R5452" s="203">
        <f t="shared" si="301"/>
        <v>0</v>
      </c>
      <c r="S5452" s="213">
        <f>IF(M5452="nvt",0,IF(O5452&gt;0,VLOOKUP(M5452,'3-Productie normen'!A:K,VLOOKUP(O5452,'3-Productie normen'!$B$34:$C$35,2,FALSE),FALSE)))</f>
        <v>0</v>
      </c>
      <c r="T5452" s="213">
        <f t="shared" si="302"/>
        <v>0</v>
      </c>
    </row>
    <row r="5453" spans="1:20" ht="14.15" customHeight="1">
      <c r="A5453" s="231">
        <v>5453</v>
      </c>
      <c r="B5453" s="262" t="s">
        <v>100</v>
      </c>
      <c r="C5453" s="199" t="s">
        <v>4521</v>
      </c>
      <c r="D5453" s="199" t="s">
        <v>4522</v>
      </c>
      <c r="E5453" s="199" t="s">
        <v>4879</v>
      </c>
      <c r="F5453" s="199" t="s">
        <v>176</v>
      </c>
      <c r="G5453" s="199" t="s">
        <v>377</v>
      </c>
      <c r="H5453" s="199" t="s">
        <v>4892</v>
      </c>
      <c r="I5453" s="200" t="s">
        <v>143</v>
      </c>
      <c r="J5453" s="199" t="s">
        <v>222</v>
      </c>
      <c r="K5453" s="199" t="s">
        <v>223</v>
      </c>
      <c r="L5453" s="199" t="s">
        <v>387</v>
      </c>
      <c r="M5453" s="199" t="s">
        <v>143</v>
      </c>
      <c r="N5453" s="201">
        <v>1.0613999999999999</v>
      </c>
      <c r="O5453" s="202"/>
      <c r="P5453" s="202"/>
      <c r="Q5453" s="203">
        <f t="shared" si="300"/>
        <v>0</v>
      </c>
      <c r="R5453" s="203">
        <f t="shared" si="301"/>
        <v>0</v>
      </c>
      <c r="S5453" s="213">
        <f>IF(M5453="nvt",0,IF(O5453&gt;0,VLOOKUP(M5453,'3-Productie normen'!A:K,VLOOKUP(O5453,'3-Productie normen'!$B$34:$C$35,2,FALSE),FALSE)))</f>
        <v>0</v>
      </c>
      <c r="T5453" s="213">
        <f t="shared" si="302"/>
        <v>0</v>
      </c>
    </row>
    <row r="5454" spans="1:20" ht="14.15" customHeight="1">
      <c r="A5454" s="231">
        <v>5454</v>
      </c>
      <c r="B5454" s="262" t="s">
        <v>100</v>
      </c>
      <c r="C5454" s="199" t="s">
        <v>4521</v>
      </c>
      <c r="D5454" s="199" t="s">
        <v>4522</v>
      </c>
      <c r="E5454" s="199" t="s">
        <v>4893</v>
      </c>
      <c r="F5454" s="199" t="s">
        <v>176</v>
      </c>
      <c r="G5454" s="199" t="s">
        <v>377</v>
      </c>
      <c r="H5454" s="199" t="s">
        <v>1726</v>
      </c>
      <c r="I5454" s="200" t="s">
        <v>245</v>
      </c>
      <c r="J5454" s="199" t="s">
        <v>255</v>
      </c>
      <c r="K5454" s="199" t="s">
        <v>566</v>
      </c>
      <c r="L5454" s="199" t="s">
        <v>180</v>
      </c>
      <c r="M5454" s="199" t="s">
        <v>143</v>
      </c>
      <c r="N5454" s="201">
        <v>67.363699999999994</v>
      </c>
      <c r="O5454" s="202"/>
      <c r="P5454" s="202"/>
      <c r="Q5454" s="203">
        <f t="shared" si="300"/>
        <v>0</v>
      </c>
      <c r="R5454" s="203">
        <f t="shared" si="301"/>
        <v>0</v>
      </c>
      <c r="S5454" s="213">
        <f>IF(M5454="nvt",0,IF(O5454&gt;0,VLOOKUP(M5454,'3-Productie normen'!A:K,VLOOKUP(O5454,'3-Productie normen'!$B$34:$C$35,2,FALSE),FALSE)))</f>
        <v>0</v>
      </c>
      <c r="T5454" s="213">
        <f t="shared" si="302"/>
        <v>0</v>
      </c>
    </row>
    <row r="5455" spans="1:20" ht="14.15" customHeight="1">
      <c r="A5455" s="231">
        <v>5455</v>
      </c>
      <c r="B5455" s="262" t="s">
        <v>100</v>
      </c>
      <c r="C5455" s="199" t="s">
        <v>4521</v>
      </c>
      <c r="D5455" s="199" t="s">
        <v>4522</v>
      </c>
      <c r="E5455" s="199" t="s">
        <v>4893</v>
      </c>
      <c r="F5455" s="199" t="s">
        <v>176</v>
      </c>
      <c r="G5455" s="199" t="s">
        <v>377</v>
      </c>
      <c r="H5455" s="199" t="s">
        <v>1728</v>
      </c>
      <c r="I5455" s="200" t="s">
        <v>143</v>
      </c>
      <c r="J5455" s="199" t="s">
        <v>255</v>
      </c>
      <c r="K5455" s="199" t="s">
        <v>256</v>
      </c>
      <c r="L5455" s="199" t="s">
        <v>263</v>
      </c>
      <c r="M5455" s="199" t="s">
        <v>143</v>
      </c>
      <c r="N5455" s="201">
        <v>103.4678</v>
      </c>
      <c r="O5455" s="202"/>
      <c r="P5455" s="202"/>
      <c r="Q5455" s="203">
        <f t="shared" si="300"/>
        <v>0</v>
      </c>
      <c r="R5455" s="203">
        <f t="shared" si="301"/>
        <v>0</v>
      </c>
      <c r="S5455" s="213">
        <f>IF(M5455="nvt",0,IF(O5455&gt;0,VLOOKUP(M5455,'3-Productie normen'!A:K,VLOOKUP(O5455,'3-Productie normen'!$B$34:$C$35,2,FALSE),FALSE)))</f>
        <v>0</v>
      </c>
      <c r="T5455" s="213">
        <f t="shared" si="302"/>
        <v>0</v>
      </c>
    </row>
    <row r="5456" spans="1:20" ht="14.15" customHeight="1">
      <c r="A5456" s="231">
        <v>5456</v>
      </c>
      <c r="B5456" s="262" t="s">
        <v>100</v>
      </c>
      <c r="C5456" s="199" t="s">
        <v>4521</v>
      </c>
      <c r="D5456" s="199" t="s">
        <v>4522</v>
      </c>
      <c r="E5456" s="199" t="s">
        <v>4893</v>
      </c>
      <c r="F5456" s="199" t="s">
        <v>176</v>
      </c>
      <c r="G5456" s="199" t="s">
        <v>377</v>
      </c>
      <c r="H5456" s="199" t="s">
        <v>4894</v>
      </c>
      <c r="I5456" s="200" t="s">
        <v>143</v>
      </c>
      <c r="J5456" s="199" t="s">
        <v>379</v>
      </c>
      <c r="K5456" s="199" t="s">
        <v>380</v>
      </c>
      <c r="L5456" s="199" t="s">
        <v>263</v>
      </c>
      <c r="M5456" s="199" t="s">
        <v>143</v>
      </c>
      <c r="N5456" s="201">
        <v>33.798299999999998</v>
      </c>
      <c r="O5456" s="202"/>
      <c r="P5456" s="202"/>
      <c r="Q5456" s="203">
        <f t="shared" si="300"/>
        <v>0</v>
      </c>
      <c r="R5456" s="203">
        <f t="shared" si="301"/>
        <v>0</v>
      </c>
      <c r="S5456" s="213">
        <f>IF(M5456="nvt",0,IF(O5456&gt;0,VLOOKUP(M5456,'3-Productie normen'!A:K,VLOOKUP(O5456,'3-Productie normen'!$B$34:$C$35,2,FALSE),FALSE)))</f>
        <v>0</v>
      </c>
      <c r="T5456" s="213">
        <f t="shared" si="302"/>
        <v>0</v>
      </c>
    </row>
    <row r="5457" spans="1:20" ht="14.15" customHeight="1">
      <c r="A5457" s="231">
        <v>5457</v>
      </c>
      <c r="B5457" s="262" t="s">
        <v>100</v>
      </c>
      <c r="C5457" s="199" t="s">
        <v>4521</v>
      </c>
      <c r="D5457" s="199" t="s">
        <v>4522</v>
      </c>
      <c r="E5457" s="199" t="s">
        <v>4893</v>
      </c>
      <c r="F5457" s="199" t="s">
        <v>176</v>
      </c>
      <c r="G5457" s="199" t="s">
        <v>377</v>
      </c>
      <c r="H5457" s="199" t="s">
        <v>4895</v>
      </c>
      <c r="I5457" s="200" t="s">
        <v>143</v>
      </c>
      <c r="J5457" s="199" t="s">
        <v>379</v>
      </c>
      <c r="K5457" s="199" t="s">
        <v>380</v>
      </c>
      <c r="L5457" s="199" t="s">
        <v>263</v>
      </c>
      <c r="M5457" s="199" t="s">
        <v>143</v>
      </c>
      <c r="N5457" s="201">
        <v>33.798299999999998</v>
      </c>
      <c r="O5457" s="202"/>
      <c r="P5457" s="202"/>
      <c r="Q5457" s="203">
        <f t="shared" si="300"/>
        <v>0</v>
      </c>
      <c r="R5457" s="203">
        <f t="shared" si="301"/>
        <v>0</v>
      </c>
      <c r="S5457" s="213">
        <f>IF(M5457="nvt",0,IF(O5457&gt;0,VLOOKUP(M5457,'3-Productie normen'!A:K,VLOOKUP(O5457,'3-Productie normen'!$B$34:$C$35,2,FALSE),FALSE)))</f>
        <v>0</v>
      </c>
      <c r="T5457" s="213">
        <f t="shared" si="302"/>
        <v>0</v>
      </c>
    </row>
    <row r="5458" spans="1:20" ht="14.15" customHeight="1">
      <c r="A5458" s="231">
        <v>5458</v>
      </c>
      <c r="B5458" s="262" t="s">
        <v>100</v>
      </c>
      <c r="C5458" s="199" t="s">
        <v>4521</v>
      </c>
      <c r="D5458" s="199" t="s">
        <v>4522</v>
      </c>
      <c r="E5458" s="199" t="s">
        <v>4893</v>
      </c>
      <c r="F5458" s="199" t="s">
        <v>176</v>
      </c>
      <c r="G5458" s="199" t="s">
        <v>377</v>
      </c>
      <c r="H5458" s="199" t="s">
        <v>4896</v>
      </c>
      <c r="I5458" s="200" t="s">
        <v>245</v>
      </c>
      <c r="J5458" s="199" t="s">
        <v>379</v>
      </c>
      <c r="K5458" s="199" t="s">
        <v>380</v>
      </c>
      <c r="L5458" s="199" t="s">
        <v>263</v>
      </c>
      <c r="M5458" s="199" t="s">
        <v>143</v>
      </c>
      <c r="N5458" s="201">
        <v>9.8324999999999996</v>
      </c>
      <c r="O5458" s="202"/>
      <c r="P5458" s="202"/>
      <c r="Q5458" s="203">
        <f t="shared" si="300"/>
        <v>0</v>
      </c>
      <c r="R5458" s="203">
        <f t="shared" si="301"/>
        <v>0</v>
      </c>
      <c r="S5458" s="213">
        <f>IF(M5458="nvt",0,IF(O5458&gt;0,VLOOKUP(M5458,'3-Productie normen'!A:K,VLOOKUP(O5458,'3-Productie normen'!$B$34:$C$35,2,FALSE),FALSE)))</f>
        <v>0</v>
      </c>
      <c r="T5458" s="213">
        <f t="shared" si="302"/>
        <v>0</v>
      </c>
    </row>
    <row r="5459" spans="1:20" ht="14.15" customHeight="1">
      <c r="A5459" s="231">
        <v>5459</v>
      </c>
      <c r="B5459" s="262" t="s">
        <v>100</v>
      </c>
      <c r="C5459" s="199" t="s">
        <v>4521</v>
      </c>
      <c r="D5459" s="199" t="s">
        <v>4522</v>
      </c>
      <c r="E5459" s="199" t="s">
        <v>4893</v>
      </c>
      <c r="F5459" s="199" t="s">
        <v>176</v>
      </c>
      <c r="G5459" s="199" t="s">
        <v>377</v>
      </c>
      <c r="H5459" s="199" t="s">
        <v>1731</v>
      </c>
      <c r="I5459" s="200" t="s">
        <v>143</v>
      </c>
      <c r="J5459" s="199" t="s">
        <v>379</v>
      </c>
      <c r="K5459" s="199" t="s">
        <v>380</v>
      </c>
      <c r="L5459" s="199" t="s">
        <v>180</v>
      </c>
      <c r="M5459" s="199" t="s">
        <v>143</v>
      </c>
      <c r="N5459" s="201">
        <v>9.9749999999999996</v>
      </c>
      <c r="O5459" s="202"/>
      <c r="P5459" s="202"/>
      <c r="Q5459" s="203">
        <f t="shared" si="300"/>
        <v>0</v>
      </c>
      <c r="R5459" s="203">
        <f t="shared" si="301"/>
        <v>0</v>
      </c>
      <c r="S5459" s="213">
        <f>IF(M5459="nvt",0,IF(O5459&gt;0,VLOOKUP(M5459,'3-Productie normen'!A:K,VLOOKUP(O5459,'3-Productie normen'!$B$34:$C$35,2,FALSE),FALSE)))</f>
        <v>0</v>
      </c>
      <c r="T5459" s="213">
        <f t="shared" si="302"/>
        <v>0</v>
      </c>
    </row>
    <row r="5460" spans="1:20" ht="14.15" customHeight="1">
      <c r="A5460" s="231">
        <v>5460</v>
      </c>
      <c r="B5460" s="262" t="s">
        <v>100</v>
      </c>
      <c r="C5460" s="199" t="s">
        <v>4521</v>
      </c>
      <c r="D5460" s="199" t="s">
        <v>4522</v>
      </c>
      <c r="E5460" s="199" t="s">
        <v>4893</v>
      </c>
      <c r="F5460" s="199" t="s">
        <v>176</v>
      </c>
      <c r="G5460" s="199" t="s">
        <v>377</v>
      </c>
      <c r="H5460" s="199" t="s">
        <v>4897</v>
      </c>
      <c r="I5460" s="200" t="s">
        <v>143</v>
      </c>
      <c r="J5460" s="199" t="s">
        <v>379</v>
      </c>
      <c r="K5460" s="199" t="s">
        <v>380</v>
      </c>
      <c r="L5460" s="199" t="s">
        <v>180</v>
      </c>
      <c r="M5460" s="199" t="s">
        <v>143</v>
      </c>
      <c r="N5460" s="201">
        <v>7.0679999999999996</v>
      </c>
      <c r="O5460" s="202"/>
      <c r="P5460" s="202"/>
      <c r="Q5460" s="203">
        <f t="shared" si="300"/>
        <v>0</v>
      </c>
      <c r="R5460" s="203">
        <f t="shared" si="301"/>
        <v>0</v>
      </c>
      <c r="S5460" s="213">
        <f>IF(M5460="nvt",0,IF(O5460&gt;0,VLOOKUP(M5460,'3-Productie normen'!A:K,VLOOKUP(O5460,'3-Productie normen'!$B$34:$C$35,2,FALSE),FALSE)))</f>
        <v>0</v>
      </c>
      <c r="T5460" s="213">
        <f t="shared" si="302"/>
        <v>0</v>
      </c>
    </row>
    <row r="5461" spans="1:20" ht="14.15" customHeight="1">
      <c r="A5461" s="231">
        <v>5461</v>
      </c>
      <c r="B5461" s="262" t="s">
        <v>100</v>
      </c>
      <c r="C5461" s="199" t="s">
        <v>4521</v>
      </c>
      <c r="D5461" s="199" t="s">
        <v>4522</v>
      </c>
      <c r="E5461" s="199" t="s">
        <v>4893</v>
      </c>
      <c r="F5461" s="199" t="s">
        <v>176</v>
      </c>
      <c r="G5461" s="199" t="s">
        <v>377</v>
      </c>
      <c r="H5461" s="199" t="s">
        <v>4898</v>
      </c>
      <c r="I5461" s="207" t="s">
        <v>123</v>
      </c>
      <c r="J5461" s="199" t="s">
        <v>179</v>
      </c>
      <c r="K5461" s="199" t="s">
        <v>187</v>
      </c>
      <c r="L5461" s="199" t="s">
        <v>197</v>
      </c>
      <c r="M5461" s="199" t="s">
        <v>141</v>
      </c>
      <c r="N5461" s="201">
        <v>18.389600000000002</v>
      </c>
      <c r="O5461" s="202" t="s">
        <v>81</v>
      </c>
      <c r="P5461" s="202"/>
      <c r="Q5461" s="203">
        <f t="shared" si="300"/>
        <v>0</v>
      </c>
      <c r="R5461" s="203">
        <f t="shared" si="301"/>
        <v>0</v>
      </c>
      <c r="S5461" s="213">
        <f>IF(M5461="nvt",0,IF(O5461&gt;0,VLOOKUP(M5461,'3-Productie normen'!A:K,VLOOKUP(O5461,'3-Productie normen'!$B$34:$C$35,2,FALSE),FALSE)))</f>
        <v>0</v>
      </c>
      <c r="T5461" s="213">
        <f t="shared" si="302"/>
        <v>0</v>
      </c>
    </row>
    <row r="5462" spans="1:20" ht="14.15" customHeight="1">
      <c r="A5462" s="231">
        <v>5462</v>
      </c>
      <c r="B5462" s="262" t="s">
        <v>100</v>
      </c>
      <c r="C5462" s="199" t="s">
        <v>4521</v>
      </c>
      <c r="D5462" s="199" t="s">
        <v>4522</v>
      </c>
      <c r="E5462" s="199" t="s">
        <v>4893</v>
      </c>
      <c r="F5462" s="199" t="s">
        <v>176</v>
      </c>
      <c r="G5462" s="199" t="s">
        <v>377</v>
      </c>
      <c r="H5462" s="199" t="s">
        <v>4899</v>
      </c>
      <c r="I5462" s="200" t="s">
        <v>143</v>
      </c>
      <c r="J5462" s="199" t="s">
        <v>790</v>
      </c>
      <c r="K5462" s="199" t="s">
        <v>793</v>
      </c>
      <c r="L5462" s="199" t="s">
        <v>180</v>
      </c>
      <c r="M5462" s="199" t="s">
        <v>143</v>
      </c>
      <c r="N5462" s="201">
        <v>47.434199999999997</v>
      </c>
      <c r="O5462" s="202"/>
      <c r="P5462" s="202"/>
      <c r="Q5462" s="203">
        <f t="shared" si="300"/>
        <v>0</v>
      </c>
      <c r="R5462" s="203">
        <f t="shared" si="301"/>
        <v>0</v>
      </c>
      <c r="S5462" s="213">
        <f>IF(M5462="nvt",0,IF(O5462&gt;0,VLOOKUP(M5462,'3-Productie normen'!A:K,VLOOKUP(O5462,'3-Productie normen'!$B$34:$C$35,2,FALSE),FALSE)))</f>
        <v>0</v>
      </c>
      <c r="T5462" s="213">
        <f t="shared" si="302"/>
        <v>0</v>
      </c>
    </row>
    <row r="5463" spans="1:20" ht="14.15" customHeight="1">
      <c r="A5463" s="231">
        <v>5463</v>
      </c>
      <c r="B5463" s="262" t="s">
        <v>100</v>
      </c>
      <c r="C5463" s="199" t="s">
        <v>4521</v>
      </c>
      <c r="D5463" s="199" t="s">
        <v>4522</v>
      </c>
      <c r="E5463" s="199" t="s">
        <v>4893</v>
      </c>
      <c r="F5463" s="199" t="s">
        <v>176</v>
      </c>
      <c r="G5463" s="199" t="s">
        <v>377</v>
      </c>
      <c r="H5463" s="199" t="s">
        <v>4900</v>
      </c>
      <c r="I5463" s="200" t="s">
        <v>125</v>
      </c>
      <c r="J5463" s="199" t="s">
        <v>790</v>
      </c>
      <c r="K5463" s="199" t="s">
        <v>791</v>
      </c>
      <c r="L5463" s="199" t="s">
        <v>180</v>
      </c>
      <c r="M5463" s="199" t="s">
        <v>124</v>
      </c>
      <c r="N5463" s="201">
        <v>5.5439999999999996</v>
      </c>
      <c r="O5463" s="202" t="s">
        <v>81</v>
      </c>
      <c r="P5463" s="202"/>
      <c r="Q5463" s="203">
        <f t="shared" si="300"/>
        <v>0</v>
      </c>
      <c r="R5463" s="203">
        <f t="shared" si="301"/>
        <v>0</v>
      </c>
      <c r="S5463" s="213">
        <f>IF(M5463="nvt",0,IF(O5463&gt;0,VLOOKUP(M5463,'3-Productie normen'!A:K,VLOOKUP(O5463,'3-Productie normen'!$B$34:$C$35,2,FALSE),FALSE)))</f>
        <v>0</v>
      </c>
      <c r="T5463" s="213">
        <f t="shared" si="302"/>
        <v>0</v>
      </c>
    </row>
    <row r="5464" spans="1:20" ht="14.15" customHeight="1">
      <c r="A5464" s="231">
        <v>5464</v>
      </c>
      <c r="B5464" s="262" t="s">
        <v>100</v>
      </c>
      <c r="C5464" s="199" t="s">
        <v>4521</v>
      </c>
      <c r="D5464" s="199" t="s">
        <v>4522</v>
      </c>
      <c r="E5464" s="199" t="s">
        <v>4893</v>
      </c>
      <c r="F5464" s="199" t="s">
        <v>176</v>
      </c>
      <c r="G5464" s="199" t="s">
        <v>377</v>
      </c>
      <c r="H5464" s="199" t="s">
        <v>4901</v>
      </c>
      <c r="I5464" s="200" t="s">
        <v>245</v>
      </c>
      <c r="J5464" s="199" t="s">
        <v>790</v>
      </c>
      <c r="K5464" s="199" t="s">
        <v>793</v>
      </c>
      <c r="L5464" s="199" t="s">
        <v>451</v>
      </c>
      <c r="M5464" s="199" t="s">
        <v>143</v>
      </c>
      <c r="N5464" s="201">
        <v>216.27670000000001</v>
      </c>
      <c r="O5464" s="202"/>
      <c r="P5464" s="202"/>
      <c r="Q5464" s="203">
        <f t="shared" si="300"/>
        <v>0</v>
      </c>
      <c r="R5464" s="203">
        <f t="shared" si="301"/>
        <v>0</v>
      </c>
      <c r="S5464" s="213">
        <f>IF(M5464="nvt",0,IF(O5464&gt;0,VLOOKUP(M5464,'3-Productie normen'!A:K,VLOOKUP(O5464,'3-Productie normen'!$B$34:$C$35,2,FALSE),FALSE)))</f>
        <v>0</v>
      </c>
      <c r="T5464" s="213">
        <f t="shared" si="302"/>
        <v>0</v>
      </c>
    </row>
    <row r="5465" spans="1:20" ht="14.15" customHeight="1">
      <c r="A5465" s="231">
        <v>5465</v>
      </c>
      <c r="B5465" s="262" t="s">
        <v>100</v>
      </c>
      <c r="C5465" s="199" t="s">
        <v>4521</v>
      </c>
      <c r="D5465" s="199" t="s">
        <v>4522</v>
      </c>
      <c r="E5465" s="199" t="s">
        <v>4893</v>
      </c>
      <c r="F5465" s="199" t="s">
        <v>176</v>
      </c>
      <c r="G5465" s="199" t="s">
        <v>377</v>
      </c>
      <c r="H5465" s="199" t="s">
        <v>4902</v>
      </c>
      <c r="I5465" s="200" t="s">
        <v>143</v>
      </c>
      <c r="J5465" s="199" t="s">
        <v>209</v>
      </c>
      <c r="K5465" s="199" t="s">
        <v>213</v>
      </c>
      <c r="L5465" s="199" t="s">
        <v>263</v>
      </c>
      <c r="M5465" s="199" t="s">
        <v>143</v>
      </c>
      <c r="N5465" s="201">
        <v>40.304900000000004</v>
      </c>
      <c r="O5465" s="202"/>
      <c r="P5465" s="202"/>
      <c r="Q5465" s="203">
        <f t="shared" si="300"/>
        <v>0</v>
      </c>
      <c r="R5465" s="203">
        <f t="shared" si="301"/>
        <v>0</v>
      </c>
      <c r="S5465" s="213">
        <f>IF(M5465="nvt",0,IF(O5465&gt;0,VLOOKUP(M5465,'3-Productie normen'!A:K,VLOOKUP(O5465,'3-Productie normen'!$B$34:$C$35,2,FALSE),FALSE)))</f>
        <v>0</v>
      </c>
      <c r="T5465" s="213">
        <f t="shared" si="302"/>
        <v>0</v>
      </c>
    </row>
    <row r="5466" spans="1:20" ht="14.15" customHeight="1">
      <c r="A5466" s="231">
        <v>5466</v>
      </c>
      <c r="B5466" s="262" t="s">
        <v>100</v>
      </c>
      <c r="C5466" s="199" t="s">
        <v>4521</v>
      </c>
      <c r="D5466" s="199" t="s">
        <v>4522</v>
      </c>
      <c r="E5466" s="199" t="s">
        <v>4893</v>
      </c>
      <c r="F5466" s="199" t="s">
        <v>176</v>
      </c>
      <c r="G5466" s="199" t="s">
        <v>377</v>
      </c>
      <c r="H5466" s="199" t="s">
        <v>4903</v>
      </c>
      <c r="I5466" s="200" t="s">
        <v>143</v>
      </c>
      <c r="J5466" s="199" t="s">
        <v>209</v>
      </c>
      <c r="K5466" s="199" t="s">
        <v>213</v>
      </c>
      <c r="L5466" s="199" t="s">
        <v>263</v>
      </c>
      <c r="M5466" s="199" t="s">
        <v>143</v>
      </c>
      <c r="N5466" s="201">
        <v>10.508699999999999</v>
      </c>
      <c r="O5466" s="202"/>
      <c r="P5466" s="202"/>
      <c r="Q5466" s="203">
        <f t="shared" si="300"/>
        <v>0</v>
      </c>
      <c r="R5466" s="203">
        <f t="shared" si="301"/>
        <v>0</v>
      </c>
      <c r="S5466" s="213">
        <f>IF(M5466="nvt",0,IF(O5466&gt;0,VLOOKUP(M5466,'3-Productie normen'!A:K,VLOOKUP(O5466,'3-Productie normen'!$B$34:$C$35,2,FALSE),FALSE)))</f>
        <v>0</v>
      </c>
      <c r="T5466" s="213">
        <f t="shared" si="302"/>
        <v>0</v>
      </c>
    </row>
    <row r="5467" spans="1:20" ht="14.15" customHeight="1">
      <c r="A5467" s="231">
        <v>5467</v>
      </c>
      <c r="B5467" s="262" t="s">
        <v>100</v>
      </c>
      <c r="C5467" s="199" t="s">
        <v>4521</v>
      </c>
      <c r="D5467" s="199" t="s">
        <v>4522</v>
      </c>
      <c r="E5467" s="199" t="s">
        <v>4893</v>
      </c>
      <c r="F5467" s="199" t="s">
        <v>176</v>
      </c>
      <c r="G5467" s="199" t="s">
        <v>377</v>
      </c>
      <c r="H5467" s="199" t="s">
        <v>4904</v>
      </c>
      <c r="I5467" s="200" t="s">
        <v>143</v>
      </c>
      <c r="J5467" s="199" t="s">
        <v>790</v>
      </c>
      <c r="K5467" s="199" t="s">
        <v>793</v>
      </c>
      <c r="L5467" s="199" t="s">
        <v>263</v>
      </c>
      <c r="M5467" s="199" t="s">
        <v>143</v>
      </c>
      <c r="N5467" s="201">
        <v>29.991900000000001</v>
      </c>
      <c r="O5467" s="202"/>
      <c r="P5467" s="202"/>
      <c r="Q5467" s="203">
        <f t="shared" si="300"/>
        <v>0</v>
      </c>
      <c r="R5467" s="203">
        <f t="shared" si="301"/>
        <v>0</v>
      </c>
      <c r="S5467" s="213">
        <f>IF(M5467="nvt",0,IF(O5467&gt;0,VLOOKUP(M5467,'3-Productie normen'!A:K,VLOOKUP(O5467,'3-Productie normen'!$B$34:$C$35,2,FALSE),FALSE)))</f>
        <v>0</v>
      </c>
      <c r="T5467" s="213">
        <f t="shared" si="302"/>
        <v>0</v>
      </c>
    </row>
    <row r="5468" spans="1:20" ht="14.15" customHeight="1">
      <c r="A5468" s="231">
        <v>5468</v>
      </c>
      <c r="B5468" s="262" t="s">
        <v>100</v>
      </c>
      <c r="C5468" s="199" t="s">
        <v>4521</v>
      </c>
      <c r="D5468" s="199" t="s">
        <v>4522</v>
      </c>
      <c r="E5468" s="199" t="s">
        <v>4893</v>
      </c>
      <c r="F5468" s="199" t="s">
        <v>176</v>
      </c>
      <c r="G5468" s="199" t="s">
        <v>377</v>
      </c>
      <c r="H5468" s="199" t="s">
        <v>4905</v>
      </c>
      <c r="I5468" s="200" t="s">
        <v>143</v>
      </c>
      <c r="J5468" s="199" t="s">
        <v>790</v>
      </c>
      <c r="K5468" s="199" t="s">
        <v>793</v>
      </c>
      <c r="L5468" s="199" t="s">
        <v>263</v>
      </c>
      <c r="M5468" s="199" t="s">
        <v>143</v>
      </c>
      <c r="N5468" s="201">
        <v>20.425699999999999</v>
      </c>
      <c r="O5468" s="202"/>
      <c r="P5468" s="202"/>
      <c r="Q5468" s="203">
        <f t="shared" si="300"/>
        <v>0</v>
      </c>
      <c r="R5468" s="203">
        <f t="shared" si="301"/>
        <v>0</v>
      </c>
      <c r="S5468" s="213">
        <f>IF(M5468="nvt",0,IF(O5468&gt;0,VLOOKUP(M5468,'3-Productie normen'!A:K,VLOOKUP(O5468,'3-Productie normen'!$B$34:$C$35,2,FALSE),FALSE)))</f>
        <v>0</v>
      </c>
      <c r="T5468" s="213">
        <f t="shared" si="302"/>
        <v>0</v>
      </c>
    </row>
    <row r="5469" spans="1:20" ht="14.15" customHeight="1">
      <c r="A5469" s="231">
        <v>5469</v>
      </c>
      <c r="B5469" s="262" t="s">
        <v>100</v>
      </c>
      <c r="C5469" s="199" t="s">
        <v>4521</v>
      </c>
      <c r="D5469" s="199" t="s">
        <v>4522</v>
      </c>
      <c r="E5469" s="199" t="s">
        <v>4893</v>
      </c>
      <c r="F5469" s="199" t="s">
        <v>176</v>
      </c>
      <c r="G5469" s="199" t="s">
        <v>377</v>
      </c>
      <c r="H5469" s="199" t="s">
        <v>4906</v>
      </c>
      <c r="I5469" s="200" t="s">
        <v>125</v>
      </c>
      <c r="J5469" s="199" t="s">
        <v>790</v>
      </c>
      <c r="K5469" s="199" t="s">
        <v>791</v>
      </c>
      <c r="L5469" s="199" t="s">
        <v>180</v>
      </c>
      <c r="M5469" s="199" t="s">
        <v>238</v>
      </c>
      <c r="N5469" s="201">
        <v>53.410499999999999</v>
      </c>
      <c r="O5469" s="202" t="s">
        <v>81</v>
      </c>
      <c r="P5469" s="202"/>
      <c r="Q5469" s="203">
        <f t="shared" si="300"/>
        <v>0</v>
      </c>
      <c r="R5469" s="203">
        <f t="shared" si="301"/>
        <v>0</v>
      </c>
      <c r="S5469" s="213">
        <f>IF(M5469="nvt",0,IF(O5469&gt;0,VLOOKUP(M5469,'3-Productie normen'!A:K,VLOOKUP(O5469,'3-Productie normen'!$B$34:$C$35,2,FALSE),FALSE)))</f>
        <v>0</v>
      </c>
      <c r="T5469" s="213">
        <f t="shared" si="302"/>
        <v>0</v>
      </c>
    </row>
    <row r="5470" spans="1:20" ht="14.15" customHeight="1">
      <c r="A5470" s="231">
        <v>5470</v>
      </c>
      <c r="B5470" s="262" t="s">
        <v>100</v>
      </c>
      <c r="C5470" s="199" t="s">
        <v>4521</v>
      </c>
      <c r="D5470" s="199" t="s">
        <v>4522</v>
      </c>
      <c r="E5470" s="199" t="s">
        <v>4893</v>
      </c>
      <c r="F5470" s="199" t="s">
        <v>176</v>
      </c>
      <c r="G5470" s="199" t="s">
        <v>377</v>
      </c>
      <c r="H5470" s="199" t="s">
        <v>4907</v>
      </c>
      <c r="I5470" s="200" t="s">
        <v>133</v>
      </c>
      <c r="J5470" s="199" t="s">
        <v>222</v>
      </c>
      <c r="K5470" s="199" t="s">
        <v>223</v>
      </c>
      <c r="L5470" s="199" t="s">
        <v>387</v>
      </c>
      <c r="M5470" s="225" t="s">
        <v>139</v>
      </c>
      <c r="N5470" s="201">
        <v>1.65</v>
      </c>
      <c r="O5470" s="202" t="s">
        <v>81</v>
      </c>
      <c r="P5470" s="202" t="s">
        <v>81</v>
      </c>
      <c r="Q5470" s="203">
        <f t="shared" si="300"/>
        <v>0</v>
      </c>
      <c r="R5470" s="203">
        <f t="shared" si="301"/>
        <v>0</v>
      </c>
      <c r="S5470" s="213">
        <f>IF(M5470="nvt",0,IF(O5470&gt;0,VLOOKUP(M5470,'3-Productie normen'!A:K,VLOOKUP(O5470,'3-Productie normen'!$B$34:$C$35,2,FALSE),FALSE)))</f>
        <v>0</v>
      </c>
      <c r="T5470" s="213">
        <f t="shared" si="302"/>
        <v>0</v>
      </c>
    </row>
    <row r="5471" spans="1:20" ht="14.15" customHeight="1">
      <c r="A5471" s="231">
        <v>5471</v>
      </c>
      <c r="B5471" s="262" t="s">
        <v>100</v>
      </c>
      <c r="C5471" s="199" t="s">
        <v>4521</v>
      </c>
      <c r="D5471" s="199" t="s">
        <v>4522</v>
      </c>
      <c r="E5471" s="199" t="s">
        <v>4893</v>
      </c>
      <c r="F5471" s="199" t="s">
        <v>176</v>
      </c>
      <c r="G5471" s="199" t="s">
        <v>377</v>
      </c>
      <c r="H5471" s="199" t="s">
        <v>4908</v>
      </c>
      <c r="I5471" s="200" t="s">
        <v>133</v>
      </c>
      <c r="J5471" s="199" t="s">
        <v>222</v>
      </c>
      <c r="K5471" s="199" t="s">
        <v>223</v>
      </c>
      <c r="L5471" s="199" t="s">
        <v>387</v>
      </c>
      <c r="M5471" s="225" t="s">
        <v>139</v>
      </c>
      <c r="N5471" s="201">
        <v>1.1000000000000001</v>
      </c>
      <c r="O5471" s="202" t="s">
        <v>81</v>
      </c>
      <c r="P5471" s="202" t="s">
        <v>81</v>
      </c>
      <c r="Q5471" s="203">
        <f t="shared" si="300"/>
        <v>0</v>
      </c>
      <c r="R5471" s="203">
        <f t="shared" si="301"/>
        <v>0</v>
      </c>
      <c r="S5471" s="213">
        <f>IF(M5471="nvt",0,IF(O5471&gt;0,VLOOKUP(M5471,'3-Productie normen'!A:K,VLOOKUP(O5471,'3-Productie normen'!$B$34:$C$35,2,FALSE),FALSE)))</f>
        <v>0</v>
      </c>
      <c r="T5471" s="213">
        <f t="shared" si="302"/>
        <v>0</v>
      </c>
    </row>
    <row r="5472" spans="1:20" ht="14.15" customHeight="1">
      <c r="A5472" s="231">
        <v>5472</v>
      </c>
      <c r="B5472" s="262" t="s">
        <v>100</v>
      </c>
      <c r="C5472" s="199" t="s">
        <v>4521</v>
      </c>
      <c r="D5472" s="199" t="s">
        <v>4522</v>
      </c>
      <c r="E5472" s="199" t="s">
        <v>4893</v>
      </c>
      <c r="F5472" s="199" t="s">
        <v>176</v>
      </c>
      <c r="G5472" s="199" t="s">
        <v>177</v>
      </c>
      <c r="H5472" s="199" t="s">
        <v>4909</v>
      </c>
      <c r="I5472" s="200" t="s">
        <v>123</v>
      </c>
      <c r="J5472" s="199" t="s">
        <v>179</v>
      </c>
      <c r="K5472" s="199" t="s">
        <v>179</v>
      </c>
      <c r="L5472" s="199" t="s">
        <v>180</v>
      </c>
      <c r="M5472" s="199" t="s">
        <v>122</v>
      </c>
      <c r="N5472" s="201">
        <v>22.769300000000001</v>
      </c>
      <c r="O5472" s="202" t="s">
        <v>81</v>
      </c>
      <c r="P5472" s="202"/>
      <c r="Q5472" s="203">
        <f t="shared" si="300"/>
        <v>0</v>
      </c>
      <c r="R5472" s="203">
        <f t="shared" si="301"/>
        <v>0</v>
      </c>
      <c r="S5472" s="213">
        <f>IF(M5472="nvt",0,IF(O5472&gt;0,VLOOKUP(M5472,'3-Productie normen'!A:K,VLOOKUP(O5472,'3-Productie normen'!$B$34:$C$35,2,FALSE),FALSE)))</f>
        <v>0</v>
      </c>
      <c r="T5472" s="213">
        <f t="shared" si="302"/>
        <v>0</v>
      </c>
    </row>
    <row r="5473" spans="1:20" ht="14.15" customHeight="1">
      <c r="A5473" s="231">
        <v>5473</v>
      </c>
      <c r="B5473" s="262" t="s">
        <v>100</v>
      </c>
      <c r="C5473" s="199" t="s">
        <v>4521</v>
      </c>
      <c r="D5473" s="199" t="s">
        <v>4522</v>
      </c>
      <c r="E5473" s="199" t="s">
        <v>4893</v>
      </c>
      <c r="F5473" s="199" t="s">
        <v>176</v>
      </c>
      <c r="G5473" s="199" t="s">
        <v>177</v>
      </c>
      <c r="H5473" s="199" t="s">
        <v>4910</v>
      </c>
      <c r="I5473" s="207" t="s">
        <v>123</v>
      </c>
      <c r="J5473" s="199" t="s">
        <v>179</v>
      </c>
      <c r="K5473" s="199" t="s">
        <v>1074</v>
      </c>
      <c r="L5473" s="199" t="s">
        <v>180</v>
      </c>
      <c r="M5473" s="199" t="s">
        <v>141</v>
      </c>
      <c r="N5473" s="201">
        <v>26.270299999999999</v>
      </c>
      <c r="O5473" s="202" t="s">
        <v>81</v>
      </c>
      <c r="P5473" s="202"/>
      <c r="Q5473" s="203">
        <f t="shared" si="300"/>
        <v>0</v>
      </c>
      <c r="R5473" s="203">
        <f t="shared" si="301"/>
        <v>0</v>
      </c>
      <c r="S5473" s="213">
        <f>IF(M5473="nvt",0,IF(O5473&gt;0,VLOOKUP(M5473,'3-Productie normen'!A:K,VLOOKUP(O5473,'3-Productie normen'!$B$34:$C$35,2,FALSE),FALSE)))</f>
        <v>0</v>
      </c>
      <c r="T5473" s="213">
        <f t="shared" si="302"/>
        <v>0</v>
      </c>
    </row>
    <row r="5474" spans="1:20" ht="14.15" customHeight="1">
      <c r="A5474" s="231">
        <v>5474</v>
      </c>
      <c r="B5474" s="262" t="s">
        <v>100</v>
      </c>
      <c r="C5474" s="199" t="s">
        <v>4521</v>
      </c>
      <c r="D5474" s="199" t="s">
        <v>4522</v>
      </c>
      <c r="E5474" s="199" t="s">
        <v>4893</v>
      </c>
      <c r="F5474" s="199" t="s">
        <v>176</v>
      </c>
      <c r="G5474" s="199" t="s">
        <v>177</v>
      </c>
      <c r="H5474" s="199" t="s">
        <v>4911</v>
      </c>
      <c r="I5474" s="200" t="s">
        <v>123</v>
      </c>
      <c r="J5474" s="199" t="s">
        <v>179</v>
      </c>
      <c r="K5474" s="199" t="s">
        <v>179</v>
      </c>
      <c r="L5474" s="199" t="s">
        <v>180</v>
      </c>
      <c r="M5474" s="199" t="s">
        <v>122</v>
      </c>
      <c r="N5474" s="201">
        <v>18.256699999999999</v>
      </c>
      <c r="O5474" s="202" t="s">
        <v>81</v>
      </c>
      <c r="P5474" s="202"/>
      <c r="Q5474" s="203">
        <f t="shared" si="300"/>
        <v>0</v>
      </c>
      <c r="R5474" s="203">
        <f t="shared" si="301"/>
        <v>0</v>
      </c>
      <c r="S5474" s="213">
        <f>IF(M5474="nvt",0,IF(O5474&gt;0,VLOOKUP(M5474,'3-Productie normen'!A:K,VLOOKUP(O5474,'3-Productie normen'!$B$34:$C$35,2,FALSE),FALSE)))</f>
        <v>0</v>
      </c>
      <c r="T5474" s="213">
        <f t="shared" si="302"/>
        <v>0</v>
      </c>
    </row>
    <row r="5475" spans="1:20" ht="14.15" customHeight="1">
      <c r="A5475" s="231">
        <v>5475</v>
      </c>
      <c r="B5475" s="262" t="s">
        <v>100</v>
      </c>
      <c r="C5475" s="199" t="s">
        <v>4521</v>
      </c>
      <c r="D5475" s="199" t="s">
        <v>4522</v>
      </c>
      <c r="E5475" s="199" t="s">
        <v>4893</v>
      </c>
      <c r="F5475" s="199" t="s">
        <v>176</v>
      </c>
      <c r="G5475" s="199" t="s">
        <v>177</v>
      </c>
      <c r="H5475" s="199" t="s">
        <v>4912</v>
      </c>
      <c r="I5475" s="200" t="s">
        <v>123</v>
      </c>
      <c r="J5475" s="199" t="s">
        <v>179</v>
      </c>
      <c r="K5475" s="199" t="s">
        <v>235</v>
      </c>
      <c r="L5475" s="199" t="s">
        <v>1333</v>
      </c>
      <c r="M5475" s="199" t="s">
        <v>122</v>
      </c>
      <c r="N5475" s="201">
        <v>35.923000000000002</v>
      </c>
      <c r="O5475" s="202" t="s">
        <v>81</v>
      </c>
      <c r="P5475" s="202"/>
      <c r="Q5475" s="203">
        <f t="shared" si="300"/>
        <v>0</v>
      </c>
      <c r="R5475" s="203">
        <f t="shared" si="301"/>
        <v>0</v>
      </c>
      <c r="S5475" s="213">
        <f>IF(M5475="nvt",0,IF(O5475&gt;0,VLOOKUP(M5475,'3-Productie normen'!A:K,VLOOKUP(O5475,'3-Productie normen'!$B$34:$C$35,2,FALSE),FALSE)))</f>
        <v>0</v>
      </c>
      <c r="T5475" s="213">
        <f t="shared" si="302"/>
        <v>0</v>
      </c>
    </row>
    <row r="5476" spans="1:20" ht="14.15" customHeight="1">
      <c r="A5476" s="231">
        <v>5476</v>
      </c>
      <c r="B5476" s="262" t="s">
        <v>100</v>
      </c>
      <c r="C5476" s="199" t="s">
        <v>4521</v>
      </c>
      <c r="D5476" s="199" t="s">
        <v>4522</v>
      </c>
      <c r="E5476" s="199" t="s">
        <v>4893</v>
      </c>
      <c r="F5476" s="199" t="s">
        <v>176</v>
      </c>
      <c r="G5476" s="199" t="s">
        <v>177</v>
      </c>
      <c r="H5476" s="199" t="s">
        <v>4913</v>
      </c>
      <c r="I5476" s="200" t="s">
        <v>143</v>
      </c>
      <c r="J5476" s="199" t="s">
        <v>179</v>
      </c>
      <c r="K5476" s="199" t="s">
        <v>235</v>
      </c>
      <c r="L5476" s="199" t="s">
        <v>398</v>
      </c>
      <c r="M5476" s="199" t="s">
        <v>143</v>
      </c>
      <c r="N5476" s="201">
        <v>4.5694999999999997</v>
      </c>
      <c r="O5476" s="202"/>
      <c r="P5476" s="202"/>
      <c r="Q5476" s="203">
        <f t="shared" ref="Q5476:Q5539" si="303">IF(O5476="nvt",0,IF(O5476&gt;0,S5476*N5476,0))</f>
        <v>0</v>
      </c>
      <c r="R5476" s="203">
        <f t="shared" ref="R5476:R5539" si="304">IF(P5476&gt;0,T5476*N5476,0)</f>
        <v>0</v>
      </c>
      <c r="S5476" s="213">
        <f>IF(M5476="nvt",0,IF(O5476&gt;0,VLOOKUP(M5476,'3-Productie normen'!A:K,VLOOKUP(O5476,'3-Productie normen'!$B$34:$C$35,2,FALSE),FALSE)))</f>
        <v>0</v>
      </c>
      <c r="T5476" s="213">
        <f t="shared" ref="T5476:T5539" si="305">IF(P5476&gt;0,S5476*$T$8,0)</f>
        <v>0</v>
      </c>
    </row>
    <row r="5477" spans="1:20" ht="14.15" customHeight="1">
      <c r="A5477" s="231">
        <v>5477</v>
      </c>
      <c r="B5477" s="262" t="s">
        <v>100</v>
      </c>
      <c r="C5477" s="199" t="s">
        <v>4521</v>
      </c>
      <c r="D5477" s="199" t="s">
        <v>4522</v>
      </c>
      <c r="E5477" s="199" t="s">
        <v>4893</v>
      </c>
      <c r="F5477" s="199" t="s">
        <v>176</v>
      </c>
      <c r="G5477" s="199" t="s">
        <v>177</v>
      </c>
      <c r="H5477" s="199" t="s">
        <v>4914</v>
      </c>
      <c r="I5477" s="200" t="s">
        <v>123</v>
      </c>
      <c r="J5477" s="199" t="s">
        <v>179</v>
      </c>
      <c r="K5477" s="199" t="s">
        <v>1240</v>
      </c>
      <c r="L5477" s="199" t="s">
        <v>180</v>
      </c>
      <c r="M5477" s="199" t="s">
        <v>122</v>
      </c>
      <c r="N5477" s="201">
        <v>5.3925000000000001</v>
      </c>
      <c r="O5477" s="202" t="s">
        <v>81</v>
      </c>
      <c r="P5477" s="202"/>
      <c r="Q5477" s="203">
        <f t="shared" si="303"/>
        <v>0</v>
      </c>
      <c r="R5477" s="203">
        <f t="shared" si="304"/>
        <v>0</v>
      </c>
      <c r="S5477" s="213">
        <f>IF(M5477="nvt",0,IF(O5477&gt;0,VLOOKUP(M5477,'3-Productie normen'!A:K,VLOOKUP(O5477,'3-Productie normen'!$B$34:$C$35,2,FALSE),FALSE)))</f>
        <v>0</v>
      </c>
      <c r="T5477" s="213">
        <f t="shared" si="305"/>
        <v>0</v>
      </c>
    </row>
    <row r="5478" spans="1:20" ht="14.15" customHeight="1">
      <c r="A5478" s="231">
        <v>5478</v>
      </c>
      <c r="B5478" s="262" t="s">
        <v>100</v>
      </c>
      <c r="C5478" s="199" t="s">
        <v>4521</v>
      </c>
      <c r="D5478" s="199" t="s">
        <v>4522</v>
      </c>
      <c r="E5478" s="199" t="s">
        <v>4893</v>
      </c>
      <c r="F5478" s="199" t="s">
        <v>176</v>
      </c>
      <c r="G5478" s="199" t="s">
        <v>177</v>
      </c>
      <c r="H5478" s="199" t="s">
        <v>1972</v>
      </c>
      <c r="I5478" s="200" t="s">
        <v>133</v>
      </c>
      <c r="J5478" s="199" t="s">
        <v>222</v>
      </c>
      <c r="K5478" s="199" t="s">
        <v>223</v>
      </c>
      <c r="L5478" s="199" t="s">
        <v>461</v>
      </c>
      <c r="M5478" s="225" t="s">
        <v>139</v>
      </c>
      <c r="N5478" s="201">
        <v>2.2799999999999998</v>
      </c>
      <c r="O5478" s="202" t="s">
        <v>81</v>
      </c>
      <c r="P5478" s="202" t="s">
        <v>81</v>
      </c>
      <c r="Q5478" s="203">
        <f t="shared" si="303"/>
        <v>0</v>
      </c>
      <c r="R5478" s="203">
        <f t="shared" si="304"/>
        <v>0</v>
      </c>
      <c r="S5478" s="213">
        <f>IF(M5478="nvt",0,IF(O5478&gt;0,VLOOKUP(M5478,'3-Productie normen'!A:K,VLOOKUP(O5478,'3-Productie normen'!$B$34:$C$35,2,FALSE),FALSE)))</f>
        <v>0</v>
      </c>
      <c r="T5478" s="213">
        <f t="shared" si="305"/>
        <v>0</v>
      </c>
    </row>
    <row r="5479" spans="1:20" ht="14.15" customHeight="1">
      <c r="A5479" s="231">
        <v>5479</v>
      </c>
      <c r="B5479" s="262" t="s">
        <v>100</v>
      </c>
      <c r="C5479" s="199" t="s">
        <v>4521</v>
      </c>
      <c r="D5479" s="199" t="s">
        <v>4522</v>
      </c>
      <c r="E5479" s="199" t="s">
        <v>4893</v>
      </c>
      <c r="F5479" s="199" t="s">
        <v>176</v>
      </c>
      <c r="G5479" s="199" t="s">
        <v>177</v>
      </c>
      <c r="H5479" s="199" t="s">
        <v>4915</v>
      </c>
      <c r="I5479" s="200" t="s">
        <v>133</v>
      </c>
      <c r="J5479" s="199" t="s">
        <v>222</v>
      </c>
      <c r="K5479" s="199" t="s">
        <v>223</v>
      </c>
      <c r="L5479" s="199" t="s">
        <v>387</v>
      </c>
      <c r="M5479" s="225" t="s">
        <v>139</v>
      </c>
      <c r="N5479" s="201">
        <v>1.359</v>
      </c>
      <c r="O5479" s="202" t="s">
        <v>81</v>
      </c>
      <c r="P5479" s="202" t="s">
        <v>81</v>
      </c>
      <c r="Q5479" s="203">
        <f t="shared" si="303"/>
        <v>0</v>
      </c>
      <c r="R5479" s="203">
        <f t="shared" si="304"/>
        <v>0</v>
      </c>
      <c r="S5479" s="213">
        <f>IF(M5479="nvt",0,IF(O5479&gt;0,VLOOKUP(M5479,'3-Productie normen'!A:K,VLOOKUP(O5479,'3-Productie normen'!$B$34:$C$35,2,FALSE),FALSE)))</f>
        <v>0</v>
      </c>
      <c r="T5479" s="213">
        <f t="shared" si="305"/>
        <v>0</v>
      </c>
    </row>
    <row r="5480" spans="1:20" ht="14.15" customHeight="1">
      <c r="A5480" s="231">
        <v>5480</v>
      </c>
      <c r="B5480" s="262" t="s">
        <v>100</v>
      </c>
      <c r="C5480" s="199" t="s">
        <v>4521</v>
      </c>
      <c r="D5480" s="199" t="s">
        <v>4522</v>
      </c>
      <c r="E5480" s="199" t="s">
        <v>4893</v>
      </c>
      <c r="F5480" s="199" t="s">
        <v>176</v>
      </c>
      <c r="G5480" s="199" t="s">
        <v>177</v>
      </c>
      <c r="H5480" s="199" t="s">
        <v>4916</v>
      </c>
      <c r="I5480" s="200" t="s">
        <v>133</v>
      </c>
      <c r="J5480" s="199" t="s">
        <v>222</v>
      </c>
      <c r="K5480" s="199" t="s">
        <v>223</v>
      </c>
      <c r="L5480" s="199" t="s">
        <v>387</v>
      </c>
      <c r="M5480" s="225" t="s">
        <v>139</v>
      </c>
      <c r="N5480" s="201">
        <v>1.359</v>
      </c>
      <c r="O5480" s="202" t="s">
        <v>81</v>
      </c>
      <c r="P5480" s="202" t="s">
        <v>81</v>
      </c>
      <c r="Q5480" s="203">
        <f t="shared" si="303"/>
        <v>0</v>
      </c>
      <c r="R5480" s="203">
        <f t="shared" si="304"/>
        <v>0</v>
      </c>
      <c r="S5480" s="213">
        <f>IF(M5480="nvt",0,IF(O5480&gt;0,VLOOKUP(M5480,'3-Productie normen'!A:K,VLOOKUP(O5480,'3-Productie normen'!$B$34:$C$35,2,FALSE),FALSE)))</f>
        <v>0</v>
      </c>
      <c r="T5480" s="213">
        <f t="shared" si="305"/>
        <v>0</v>
      </c>
    </row>
    <row r="5481" spans="1:20" ht="14.15" customHeight="1">
      <c r="A5481" s="231">
        <v>5481</v>
      </c>
      <c r="B5481" s="262" t="s">
        <v>100</v>
      </c>
      <c r="C5481" s="199" t="s">
        <v>4521</v>
      </c>
      <c r="D5481" s="199" t="s">
        <v>4522</v>
      </c>
      <c r="E5481" s="199" t="s">
        <v>4893</v>
      </c>
      <c r="F5481" s="199" t="s">
        <v>176</v>
      </c>
      <c r="G5481" s="199" t="s">
        <v>177</v>
      </c>
      <c r="H5481" s="199" t="s">
        <v>1973</v>
      </c>
      <c r="I5481" s="200" t="s">
        <v>133</v>
      </c>
      <c r="J5481" s="199" t="s">
        <v>222</v>
      </c>
      <c r="K5481" s="199" t="s">
        <v>223</v>
      </c>
      <c r="L5481" s="199" t="s">
        <v>387</v>
      </c>
      <c r="M5481" s="225" t="s">
        <v>139</v>
      </c>
      <c r="N5481" s="201">
        <v>1.2825</v>
      </c>
      <c r="O5481" s="202" t="s">
        <v>81</v>
      </c>
      <c r="P5481" s="202" t="s">
        <v>81</v>
      </c>
      <c r="Q5481" s="203">
        <f t="shared" si="303"/>
        <v>0</v>
      </c>
      <c r="R5481" s="203">
        <f t="shared" si="304"/>
        <v>0</v>
      </c>
      <c r="S5481" s="213">
        <f>IF(M5481="nvt",0,IF(O5481&gt;0,VLOOKUP(M5481,'3-Productie normen'!A:K,VLOOKUP(O5481,'3-Productie normen'!$B$34:$C$35,2,FALSE),FALSE)))</f>
        <v>0</v>
      </c>
      <c r="T5481" s="213">
        <f t="shared" si="305"/>
        <v>0</v>
      </c>
    </row>
    <row r="5482" spans="1:20" ht="14.15" customHeight="1">
      <c r="A5482" s="231">
        <v>5482</v>
      </c>
      <c r="B5482" s="262" t="s">
        <v>100</v>
      </c>
      <c r="C5482" s="199" t="s">
        <v>4521</v>
      </c>
      <c r="D5482" s="199" t="s">
        <v>4522</v>
      </c>
      <c r="E5482" s="199" t="s">
        <v>4893</v>
      </c>
      <c r="F5482" s="199" t="s">
        <v>176</v>
      </c>
      <c r="G5482" s="199" t="s">
        <v>177</v>
      </c>
      <c r="H5482" s="199" t="s">
        <v>4917</v>
      </c>
      <c r="I5482" s="200" t="s">
        <v>133</v>
      </c>
      <c r="J5482" s="199" t="s">
        <v>222</v>
      </c>
      <c r="K5482" s="199" t="s">
        <v>223</v>
      </c>
      <c r="L5482" s="199" t="s">
        <v>461</v>
      </c>
      <c r="M5482" s="225" t="s">
        <v>139</v>
      </c>
      <c r="N5482" s="201">
        <v>1.4662999999999999</v>
      </c>
      <c r="O5482" s="202" t="s">
        <v>81</v>
      </c>
      <c r="P5482" s="202" t="s">
        <v>81</v>
      </c>
      <c r="Q5482" s="203">
        <f t="shared" si="303"/>
        <v>0</v>
      </c>
      <c r="R5482" s="203">
        <f t="shared" si="304"/>
        <v>0</v>
      </c>
      <c r="S5482" s="213">
        <f>IF(M5482="nvt",0,IF(O5482&gt;0,VLOOKUP(M5482,'3-Productie normen'!A:K,VLOOKUP(O5482,'3-Productie normen'!$B$34:$C$35,2,FALSE),FALSE)))</f>
        <v>0</v>
      </c>
      <c r="T5482" s="213">
        <f t="shared" si="305"/>
        <v>0</v>
      </c>
    </row>
    <row r="5483" spans="1:20" ht="14.15" customHeight="1">
      <c r="A5483" s="231">
        <v>5483</v>
      </c>
      <c r="B5483" s="262" t="s">
        <v>100</v>
      </c>
      <c r="C5483" s="199" t="s">
        <v>4521</v>
      </c>
      <c r="D5483" s="199" t="s">
        <v>4522</v>
      </c>
      <c r="E5483" s="199" t="s">
        <v>4893</v>
      </c>
      <c r="F5483" s="199" t="s">
        <v>176</v>
      </c>
      <c r="G5483" s="199" t="s">
        <v>177</v>
      </c>
      <c r="H5483" s="199" t="s">
        <v>4918</v>
      </c>
      <c r="I5483" s="200" t="s">
        <v>130</v>
      </c>
      <c r="J5483" s="199" t="s">
        <v>209</v>
      </c>
      <c r="K5483" s="199" t="s">
        <v>220</v>
      </c>
      <c r="L5483" s="199" t="s">
        <v>674</v>
      </c>
      <c r="M5483" s="199" t="s">
        <v>140</v>
      </c>
      <c r="N5483" s="201">
        <v>11.6</v>
      </c>
      <c r="O5483" s="202" t="s">
        <v>81</v>
      </c>
      <c r="P5483" s="202"/>
      <c r="Q5483" s="203">
        <f t="shared" si="303"/>
        <v>0</v>
      </c>
      <c r="R5483" s="203">
        <f t="shared" si="304"/>
        <v>0</v>
      </c>
      <c r="S5483" s="213">
        <f>IF(M5483="nvt",0,IF(O5483&gt;0,VLOOKUP(M5483,'3-Productie normen'!A:K,VLOOKUP(O5483,'3-Productie normen'!$B$34:$C$35,2,FALSE),FALSE)))</f>
        <v>0</v>
      </c>
      <c r="T5483" s="213">
        <f t="shared" si="305"/>
        <v>0</v>
      </c>
    </row>
    <row r="5484" spans="1:20" ht="14.15" customHeight="1">
      <c r="A5484" s="231">
        <v>5484</v>
      </c>
      <c r="B5484" s="262" t="s">
        <v>100</v>
      </c>
      <c r="C5484" s="199" t="s">
        <v>4521</v>
      </c>
      <c r="D5484" s="199" t="s">
        <v>4522</v>
      </c>
      <c r="E5484" s="199" t="s">
        <v>4893</v>
      </c>
      <c r="F5484" s="199" t="s">
        <v>176</v>
      </c>
      <c r="G5484" s="199" t="s">
        <v>177</v>
      </c>
      <c r="H5484" s="199" t="s">
        <v>4919</v>
      </c>
      <c r="I5484" s="200" t="s">
        <v>130</v>
      </c>
      <c r="J5484" s="199" t="s">
        <v>222</v>
      </c>
      <c r="K5484" s="199" t="s">
        <v>223</v>
      </c>
      <c r="L5484" s="199" t="s">
        <v>263</v>
      </c>
      <c r="M5484" s="199" t="s">
        <v>140</v>
      </c>
      <c r="N5484" s="201">
        <v>0.8387</v>
      </c>
      <c r="O5484" s="202" t="s">
        <v>81</v>
      </c>
      <c r="P5484" s="202"/>
      <c r="Q5484" s="203">
        <f t="shared" si="303"/>
        <v>0</v>
      </c>
      <c r="R5484" s="203">
        <f t="shared" si="304"/>
        <v>0</v>
      </c>
      <c r="S5484" s="213">
        <f>IF(M5484="nvt",0,IF(O5484&gt;0,VLOOKUP(M5484,'3-Productie normen'!A:K,VLOOKUP(O5484,'3-Productie normen'!$B$34:$C$35,2,FALSE),FALSE)))</f>
        <v>0</v>
      </c>
      <c r="T5484" s="213">
        <f t="shared" si="305"/>
        <v>0</v>
      </c>
    </row>
    <row r="5485" spans="1:20" ht="14.15" customHeight="1">
      <c r="A5485" s="231">
        <v>5485</v>
      </c>
      <c r="B5485" s="262" t="s">
        <v>100</v>
      </c>
      <c r="C5485" s="199" t="s">
        <v>4521</v>
      </c>
      <c r="D5485" s="199" t="s">
        <v>4522</v>
      </c>
      <c r="E5485" s="199" t="s">
        <v>4893</v>
      </c>
      <c r="F5485" s="199" t="s">
        <v>176</v>
      </c>
      <c r="G5485" s="199" t="s">
        <v>177</v>
      </c>
      <c r="H5485" s="199" t="s">
        <v>4920</v>
      </c>
      <c r="I5485" s="200" t="s">
        <v>130</v>
      </c>
      <c r="J5485" s="199" t="s">
        <v>222</v>
      </c>
      <c r="K5485" s="199" t="s">
        <v>237</v>
      </c>
      <c r="L5485" s="199" t="s">
        <v>180</v>
      </c>
      <c r="M5485" s="199" t="s">
        <v>238</v>
      </c>
      <c r="N5485" s="201">
        <v>31.333400000000001</v>
      </c>
      <c r="O5485" s="202" t="s">
        <v>81</v>
      </c>
      <c r="P5485" s="202"/>
      <c r="Q5485" s="203">
        <f t="shared" si="303"/>
        <v>0</v>
      </c>
      <c r="R5485" s="203">
        <f t="shared" si="304"/>
        <v>0</v>
      </c>
      <c r="S5485" s="213">
        <f>IF(M5485="nvt",0,IF(O5485&gt;0,VLOOKUP(M5485,'3-Productie normen'!A:K,VLOOKUP(O5485,'3-Productie normen'!$B$34:$C$35,2,FALSE),FALSE)))</f>
        <v>0</v>
      </c>
      <c r="T5485" s="213">
        <f t="shared" si="305"/>
        <v>0</v>
      </c>
    </row>
    <row r="5486" spans="1:20" ht="14.15" customHeight="1">
      <c r="A5486" s="231">
        <v>5486</v>
      </c>
      <c r="B5486" s="262" t="s">
        <v>100</v>
      </c>
      <c r="C5486" s="199" t="s">
        <v>4521</v>
      </c>
      <c r="D5486" s="199" t="s">
        <v>4522</v>
      </c>
      <c r="E5486" s="199" t="s">
        <v>4921</v>
      </c>
      <c r="F5486" s="199" t="s">
        <v>176</v>
      </c>
      <c r="G5486" s="199" t="s">
        <v>377</v>
      </c>
      <c r="H5486" s="199" t="s">
        <v>4922</v>
      </c>
      <c r="I5486" s="200" t="s">
        <v>143</v>
      </c>
      <c r="J5486" s="199" t="s">
        <v>222</v>
      </c>
      <c r="K5486" s="199" t="s">
        <v>279</v>
      </c>
      <c r="L5486" s="199" t="s">
        <v>2336</v>
      </c>
      <c r="M5486" s="199" t="s">
        <v>143</v>
      </c>
      <c r="N5486" s="201">
        <v>2.6198999999999999</v>
      </c>
      <c r="O5486" s="202"/>
      <c r="P5486" s="202"/>
      <c r="Q5486" s="203">
        <f t="shared" si="303"/>
        <v>0</v>
      </c>
      <c r="R5486" s="203">
        <f t="shared" si="304"/>
        <v>0</v>
      </c>
      <c r="S5486" s="213">
        <f>IF(M5486="nvt",0,IF(O5486&gt;0,VLOOKUP(M5486,'3-Productie normen'!A:K,VLOOKUP(O5486,'3-Productie normen'!$B$34:$C$35,2,FALSE),FALSE)))</f>
        <v>0</v>
      </c>
      <c r="T5486" s="213">
        <f t="shared" si="305"/>
        <v>0</v>
      </c>
    </row>
    <row r="5487" spans="1:20" ht="14.15" customHeight="1">
      <c r="A5487" s="231">
        <v>5487</v>
      </c>
      <c r="B5487" s="262" t="s">
        <v>100</v>
      </c>
      <c r="C5487" s="199" t="s">
        <v>4521</v>
      </c>
      <c r="D5487" s="199" t="s">
        <v>4522</v>
      </c>
      <c r="E5487" s="199" t="s">
        <v>4921</v>
      </c>
      <c r="F5487" s="199" t="s">
        <v>176</v>
      </c>
      <c r="G5487" s="199" t="s">
        <v>377</v>
      </c>
      <c r="H5487" s="199" t="s">
        <v>4923</v>
      </c>
      <c r="I5487" s="200" t="s">
        <v>125</v>
      </c>
      <c r="J5487" s="199" t="s">
        <v>222</v>
      </c>
      <c r="K5487" s="199" t="s">
        <v>240</v>
      </c>
      <c r="L5487" s="199" t="s">
        <v>180</v>
      </c>
      <c r="M5487" s="199" t="s">
        <v>124</v>
      </c>
      <c r="N5487" s="201">
        <v>55.618200000000002</v>
      </c>
      <c r="O5487" s="202" t="s">
        <v>81</v>
      </c>
      <c r="P5487" s="202"/>
      <c r="Q5487" s="203">
        <f t="shared" si="303"/>
        <v>0</v>
      </c>
      <c r="R5487" s="203">
        <f t="shared" si="304"/>
        <v>0</v>
      </c>
      <c r="S5487" s="213">
        <f>IF(M5487="nvt",0,IF(O5487&gt;0,VLOOKUP(M5487,'3-Productie normen'!A:K,VLOOKUP(O5487,'3-Productie normen'!$B$34:$C$35,2,FALSE),FALSE)))</f>
        <v>0</v>
      </c>
      <c r="T5487" s="213">
        <f t="shared" si="305"/>
        <v>0</v>
      </c>
    </row>
    <row r="5488" spans="1:20" ht="14.15" customHeight="1">
      <c r="A5488" s="231">
        <v>5488</v>
      </c>
      <c r="B5488" s="262" t="s">
        <v>100</v>
      </c>
      <c r="C5488" s="199" t="s">
        <v>4521</v>
      </c>
      <c r="D5488" s="199" t="s">
        <v>4522</v>
      </c>
      <c r="E5488" s="199" t="s">
        <v>4921</v>
      </c>
      <c r="F5488" s="199" t="s">
        <v>176</v>
      </c>
      <c r="G5488" s="199" t="s">
        <v>377</v>
      </c>
      <c r="H5488" s="199" t="s">
        <v>4924</v>
      </c>
      <c r="I5488" s="200" t="s">
        <v>125</v>
      </c>
      <c r="J5488" s="199" t="s">
        <v>379</v>
      </c>
      <c r="K5488" s="199" t="s">
        <v>379</v>
      </c>
      <c r="L5488" s="199" t="s">
        <v>180</v>
      </c>
      <c r="M5488" s="199" t="s">
        <v>238</v>
      </c>
      <c r="N5488" s="201">
        <v>99.883799999999994</v>
      </c>
      <c r="O5488" s="202" t="s">
        <v>81</v>
      </c>
      <c r="P5488" s="202"/>
      <c r="Q5488" s="203">
        <f t="shared" si="303"/>
        <v>0</v>
      </c>
      <c r="R5488" s="203">
        <f t="shared" si="304"/>
        <v>0</v>
      </c>
      <c r="S5488" s="213">
        <f>IF(M5488="nvt",0,IF(O5488&gt;0,VLOOKUP(M5488,'3-Productie normen'!A:K,VLOOKUP(O5488,'3-Productie normen'!$B$34:$C$35,2,FALSE),FALSE)))</f>
        <v>0</v>
      </c>
      <c r="T5488" s="213">
        <f t="shared" si="305"/>
        <v>0</v>
      </c>
    </row>
    <row r="5489" spans="1:20" ht="14.15" customHeight="1">
      <c r="A5489" s="231">
        <v>5489</v>
      </c>
      <c r="B5489" s="262" t="s">
        <v>100</v>
      </c>
      <c r="C5489" s="199" t="s">
        <v>4521</v>
      </c>
      <c r="D5489" s="199" t="s">
        <v>4522</v>
      </c>
      <c r="E5489" s="199" t="s">
        <v>4921</v>
      </c>
      <c r="F5489" s="199" t="s">
        <v>176</v>
      </c>
      <c r="G5489" s="199" t="s">
        <v>377</v>
      </c>
      <c r="H5489" s="199" t="s">
        <v>4925</v>
      </c>
      <c r="I5489" s="200" t="s">
        <v>123</v>
      </c>
      <c r="J5489" s="199" t="s">
        <v>179</v>
      </c>
      <c r="K5489" s="199" t="s">
        <v>179</v>
      </c>
      <c r="L5489" s="199" t="s">
        <v>631</v>
      </c>
      <c r="M5489" s="199" t="s">
        <v>122</v>
      </c>
      <c r="N5489" s="201">
        <v>48.744399999999999</v>
      </c>
      <c r="O5489" s="202" t="s">
        <v>81</v>
      </c>
      <c r="P5489" s="202"/>
      <c r="Q5489" s="203">
        <f t="shared" si="303"/>
        <v>0</v>
      </c>
      <c r="R5489" s="203">
        <f t="shared" si="304"/>
        <v>0</v>
      </c>
      <c r="S5489" s="213">
        <f>IF(M5489="nvt",0,IF(O5489&gt;0,VLOOKUP(M5489,'3-Productie normen'!A:K,VLOOKUP(O5489,'3-Productie normen'!$B$34:$C$35,2,FALSE),FALSE)))</f>
        <v>0</v>
      </c>
      <c r="T5489" s="213">
        <f t="shared" si="305"/>
        <v>0</v>
      </c>
    </row>
    <row r="5490" spans="1:20" ht="14.15" customHeight="1">
      <c r="A5490" s="231">
        <v>5490</v>
      </c>
      <c r="B5490" s="262" t="s">
        <v>100</v>
      </c>
      <c r="C5490" s="199" t="s">
        <v>4521</v>
      </c>
      <c r="D5490" s="199" t="s">
        <v>4522</v>
      </c>
      <c r="E5490" s="199" t="s">
        <v>4921</v>
      </c>
      <c r="F5490" s="199" t="s">
        <v>176</v>
      </c>
      <c r="G5490" s="199" t="s">
        <v>377</v>
      </c>
      <c r="H5490" s="199" t="s">
        <v>4926</v>
      </c>
      <c r="I5490" s="200" t="s">
        <v>125</v>
      </c>
      <c r="J5490" s="199" t="s">
        <v>379</v>
      </c>
      <c r="K5490" s="199" t="s">
        <v>379</v>
      </c>
      <c r="L5490" s="199" t="s">
        <v>263</v>
      </c>
      <c r="M5490" s="199" t="s">
        <v>238</v>
      </c>
      <c r="N5490" s="201">
        <v>154.49299999999999</v>
      </c>
      <c r="O5490" s="202" t="s">
        <v>81</v>
      </c>
      <c r="P5490" s="202"/>
      <c r="Q5490" s="203">
        <f t="shared" si="303"/>
        <v>0</v>
      </c>
      <c r="R5490" s="203">
        <f t="shared" si="304"/>
        <v>0</v>
      </c>
      <c r="S5490" s="213">
        <f>IF(M5490="nvt",0,IF(O5490&gt;0,VLOOKUP(M5490,'3-Productie normen'!A:K,VLOOKUP(O5490,'3-Productie normen'!$B$34:$C$35,2,FALSE),FALSE)))</f>
        <v>0</v>
      </c>
      <c r="T5490" s="213">
        <f t="shared" si="305"/>
        <v>0</v>
      </c>
    </row>
    <row r="5491" spans="1:20" ht="14.15" customHeight="1">
      <c r="A5491" s="231">
        <v>5491</v>
      </c>
      <c r="B5491" s="262" t="s">
        <v>100</v>
      </c>
      <c r="C5491" s="199" t="s">
        <v>4521</v>
      </c>
      <c r="D5491" s="199" t="s">
        <v>4522</v>
      </c>
      <c r="E5491" s="199" t="s">
        <v>4921</v>
      </c>
      <c r="F5491" s="199" t="s">
        <v>176</v>
      </c>
      <c r="G5491" s="199" t="s">
        <v>377</v>
      </c>
      <c r="H5491" s="199" t="s">
        <v>4927</v>
      </c>
      <c r="I5491" s="200" t="s">
        <v>143</v>
      </c>
      <c r="J5491" s="199" t="s">
        <v>790</v>
      </c>
      <c r="K5491" s="199" t="s">
        <v>793</v>
      </c>
      <c r="L5491" s="199" t="s">
        <v>631</v>
      </c>
      <c r="M5491" s="199" t="s">
        <v>143</v>
      </c>
      <c r="N5491" s="201">
        <v>2.4306000000000001</v>
      </c>
      <c r="O5491" s="202"/>
      <c r="P5491" s="202"/>
      <c r="Q5491" s="203">
        <f t="shared" si="303"/>
        <v>0</v>
      </c>
      <c r="R5491" s="203">
        <f t="shared" si="304"/>
        <v>0</v>
      </c>
      <c r="S5491" s="213">
        <f>IF(M5491="nvt",0,IF(O5491&gt;0,VLOOKUP(M5491,'3-Productie normen'!A:K,VLOOKUP(O5491,'3-Productie normen'!$B$34:$C$35,2,FALSE),FALSE)))</f>
        <v>0</v>
      </c>
      <c r="T5491" s="213">
        <f t="shared" si="305"/>
        <v>0</v>
      </c>
    </row>
    <row r="5492" spans="1:20" ht="14.15" customHeight="1">
      <c r="A5492" s="231">
        <v>5492</v>
      </c>
      <c r="B5492" s="262" t="s">
        <v>100</v>
      </c>
      <c r="C5492" s="199" t="s">
        <v>4521</v>
      </c>
      <c r="D5492" s="199" t="s">
        <v>4522</v>
      </c>
      <c r="E5492" s="199" t="s">
        <v>4921</v>
      </c>
      <c r="F5492" s="199" t="s">
        <v>176</v>
      </c>
      <c r="G5492" s="199" t="s">
        <v>377</v>
      </c>
      <c r="H5492" s="199" t="s">
        <v>4928</v>
      </c>
      <c r="I5492" s="200" t="s">
        <v>143</v>
      </c>
      <c r="J5492" s="199" t="s">
        <v>790</v>
      </c>
      <c r="K5492" s="199" t="s">
        <v>793</v>
      </c>
      <c r="L5492" s="199" t="s">
        <v>143</v>
      </c>
      <c r="M5492" s="199" t="s">
        <v>143</v>
      </c>
      <c r="N5492" s="201">
        <v>1.4894000000000001</v>
      </c>
      <c r="O5492" s="202"/>
      <c r="P5492" s="202"/>
      <c r="Q5492" s="203">
        <f t="shared" si="303"/>
        <v>0</v>
      </c>
      <c r="R5492" s="203">
        <f t="shared" si="304"/>
        <v>0</v>
      </c>
      <c r="S5492" s="213">
        <f>IF(M5492="nvt",0,IF(O5492&gt;0,VLOOKUP(M5492,'3-Productie normen'!A:K,VLOOKUP(O5492,'3-Productie normen'!$B$34:$C$35,2,FALSE),FALSE)))</f>
        <v>0</v>
      </c>
      <c r="T5492" s="213">
        <f t="shared" si="305"/>
        <v>0</v>
      </c>
    </row>
    <row r="5493" spans="1:20" ht="14.15" customHeight="1">
      <c r="A5493" s="231">
        <v>5493</v>
      </c>
      <c r="B5493" s="262" t="s">
        <v>100</v>
      </c>
      <c r="C5493" s="199" t="s">
        <v>4521</v>
      </c>
      <c r="D5493" s="199" t="s">
        <v>4522</v>
      </c>
      <c r="E5493" s="199" t="s">
        <v>4921</v>
      </c>
      <c r="F5493" s="199" t="s">
        <v>176</v>
      </c>
      <c r="G5493" s="199" t="s">
        <v>377</v>
      </c>
      <c r="H5493" s="199" t="s">
        <v>4929</v>
      </c>
      <c r="I5493" s="200" t="s">
        <v>127</v>
      </c>
      <c r="J5493" s="199" t="s">
        <v>790</v>
      </c>
      <c r="K5493" s="199" t="s">
        <v>793</v>
      </c>
      <c r="L5493" s="199" t="s">
        <v>180</v>
      </c>
      <c r="M5493" s="199" t="s">
        <v>128</v>
      </c>
      <c r="N5493" s="201">
        <v>68.573700000000002</v>
      </c>
      <c r="O5493" s="202">
        <v>255</v>
      </c>
      <c r="P5493" s="202"/>
      <c r="Q5493" s="203">
        <f t="shared" si="303"/>
        <v>0</v>
      </c>
      <c r="R5493" s="203">
        <f t="shared" si="304"/>
        <v>0</v>
      </c>
      <c r="S5493" s="213">
        <f>IF(M5493="nvt",0,IF(O5493&gt;0,VLOOKUP(M5493,'3-Productie normen'!A:K,VLOOKUP(O5493,'3-Productie normen'!$B$34:$C$35,2,FALSE),FALSE)))</f>
        <v>0</v>
      </c>
      <c r="T5493" s="213">
        <f t="shared" si="305"/>
        <v>0</v>
      </c>
    </row>
    <row r="5494" spans="1:20" ht="14.15" customHeight="1">
      <c r="A5494" s="231">
        <v>5494</v>
      </c>
      <c r="B5494" s="262" t="s">
        <v>100</v>
      </c>
      <c r="C5494" s="199" t="s">
        <v>4521</v>
      </c>
      <c r="D5494" s="199" t="s">
        <v>4522</v>
      </c>
      <c r="E5494" s="199" t="s">
        <v>4921</v>
      </c>
      <c r="F5494" s="199" t="s">
        <v>176</v>
      </c>
      <c r="G5494" s="199" t="s">
        <v>377</v>
      </c>
      <c r="H5494" s="199" t="s">
        <v>4930</v>
      </c>
      <c r="I5494" s="200" t="s">
        <v>127</v>
      </c>
      <c r="J5494" s="199" t="s">
        <v>790</v>
      </c>
      <c r="K5494" s="199" t="s">
        <v>793</v>
      </c>
      <c r="L5494" s="199" t="s">
        <v>180</v>
      </c>
      <c r="M5494" s="199" t="s">
        <v>128</v>
      </c>
      <c r="N5494" s="201">
        <v>33.824100000000001</v>
      </c>
      <c r="O5494" s="202">
        <v>255</v>
      </c>
      <c r="P5494" s="202"/>
      <c r="Q5494" s="203">
        <f t="shared" si="303"/>
        <v>0</v>
      </c>
      <c r="R5494" s="203">
        <f t="shared" si="304"/>
        <v>0</v>
      </c>
      <c r="S5494" s="213">
        <f>IF(M5494="nvt",0,IF(O5494&gt;0,VLOOKUP(M5494,'3-Productie normen'!A:K,VLOOKUP(O5494,'3-Productie normen'!$B$34:$C$35,2,FALSE),FALSE)))</f>
        <v>0</v>
      </c>
      <c r="T5494" s="213">
        <f t="shared" si="305"/>
        <v>0</v>
      </c>
    </row>
    <row r="5495" spans="1:20" ht="14.15" customHeight="1">
      <c r="A5495" s="231">
        <v>5495</v>
      </c>
      <c r="B5495" s="262" t="s">
        <v>100</v>
      </c>
      <c r="C5495" s="199" t="s">
        <v>4521</v>
      </c>
      <c r="D5495" s="199" t="s">
        <v>4522</v>
      </c>
      <c r="E5495" s="199" t="s">
        <v>4921</v>
      </c>
      <c r="F5495" s="199" t="s">
        <v>176</v>
      </c>
      <c r="G5495" s="199" t="s">
        <v>377</v>
      </c>
      <c r="H5495" s="199" t="s">
        <v>4931</v>
      </c>
      <c r="I5495" s="200" t="s">
        <v>123</v>
      </c>
      <c r="J5495" s="199" t="s">
        <v>179</v>
      </c>
      <c r="K5495" s="199" t="s">
        <v>1074</v>
      </c>
      <c r="L5495" s="199" t="s">
        <v>197</v>
      </c>
      <c r="M5495" s="199" t="s">
        <v>122</v>
      </c>
      <c r="N5495" s="201">
        <v>50.620600000000003</v>
      </c>
      <c r="O5495" s="202" t="s">
        <v>81</v>
      </c>
      <c r="P5495" s="202"/>
      <c r="Q5495" s="203">
        <f t="shared" si="303"/>
        <v>0</v>
      </c>
      <c r="R5495" s="203">
        <f t="shared" si="304"/>
        <v>0</v>
      </c>
      <c r="S5495" s="213">
        <f>IF(M5495="nvt",0,IF(O5495&gt;0,VLOOKUP(M5495,'3-Productie normen'!A:K,VLOOKUP(O5495,'3-Productie normen'!$B$34:$C$35,2,FALSE),FALSE)))</f>
        <v>0</v>
      </c>
      <c r="T5495" s="213">
        <f t="shared" si="305"/>
        <v>0</v>
      </c>
    </row>
    <row r="5496" spans="1:20" ht="14.15" customHeight="1">
      <c r="A5496" s="231">
        <v>5496</v>
      </c>
      <c r="B5496" s="262" t="s">
        <v>100</v>
      </c>
      <c r="C5496" s="199" t="s">
        <v>4521</v>
      </c>
      <c r="D5496" s="199" t="s">
        <v>4522</v>
      </c>
      <c r="E5496" s="199" t="s">
        <v>4921</v>
      </c>
      <c r="F5496" s="199" t="s">
        <v>176</v>
      </c>
      <c r="G5496" s="199" t="s">
        <v>377</v>
      </c>
      <c r="H5496" s="199" t="s">
        <v>4932</v>
      </c>
      <c r="I5496" s="200" t="s">
        <v>123</v>
      </c>
      <c r="J5496" s="199" t="s">
        <v>790</v>
      </c>
      <c r="K5496" s="199" t="s">
        <v>793</v>
      </c>
      <c r="L5496" s="199" t="s">
        <v>197</v>
      </c>
      <c r="M5496" s="199" t="s">
        <v>122</v>
      </c>
      <c r="N5496" s="201">
        <v>5.9718999999999998</v>
      </c>
      <c r="O5496" s="202" t="s">
        <v>81</v>
      </c>
      <c r="P5496" s="202"/>
      <c r="Q5496" s="203">
        <f t="shared" si="303"/>
        <v>0</v>
      </c>
      <c r="R5496" s="203">
        <f t="shared" si="304"/>
        <v>0</v>
      </c>
      <c r="S5496" s="213">
        <f>IF(M5496="nvt",0,IF(O5496&gt;0,VLOOKUP(M5496,'3-Productie normen'!A:K,VLOOKUP(O5496,'3-Productie normen'!$B$34:$C$35,2,FALSE),FALSE)))</f>
        <v>0</v>
      </c>
      <c r="T5496" s="213">
        <f t="shared" si="305"/>
        <v>0</v>
      </c>
    </row>
    <row r="5497" spans="1:20" ht="14.15" customHeight="1">
      <c r="A5497" s="231">
        <v>5497</v>
      </c>
      <c r="B5497" s="262" t="s">
        <v>100</v>
      </c>
      <c r="C5497" s="199" t="s">
        <v>4521</v>
      </c>
      <c r="D5497" s="199" t="s">
        <v>4522</v>
      </c>
      <c r="E5497" s="199" t="s">
        <v>4921</v>
      </c>
      <c r="F5497" s="199" t="s">
        <v>176</v>
      </c>
      <c r="G5497" s="199" t="s">
        <v>377</v>
      </c>
      <c r="H5497" s="199" t="s">
        <v>4933</v>
      </c>
      <c r="I5497" s="200" t="s">
        <v>245</v>
      </c>
      <c r="J5497" s="199" t="s">
        <v>790</v>
      </c>
      <c r="K5497" s="199" t="s">
        <v>793</v>
      </c>
      <c r="L5497" s="199" t="s">
        <v>263</v>
      </c>
      <c r="M5497" s="199" t="s">
        <v>143</v>
      </c>
      <c r="N5497" s="201">
        <v>128.34280000000001</v>
      </c>
      <c r="O5497" s="202"/>
      <c r="P5497" s="202"/>
      <c r="Q5497" s="203">
        <f t="shared" si="303"/>
        <v>0</v>
      </c>
      <c r="R5497" s="203">
        <f t="shared" si="304"/>
        <v>0</v>
      </c>
      <c r="S5497" s="213">
        <f>IF(M5497="nvt",0,IF(O5497&gt;0,VLOOKUP(M5497,'3-Productie normen'!A:K,VLOOKUP(O5497,'3-Productie normen'!$B$34:$C$35,2,FALSE),FALSE)))</f>
        <v>0</v>
      </c>
      <c r="T5497" s="213">
        <f t="shared" si="305"/>
        <v>0</v>
      </c>
    </row>
    <row r="5498" spans="1:20" ht="14.15" customHeight="1">
      <c r="A5498" s="231">
        <v>5498</v>
      </c>
      <c r="B5498" s="262" t="s">
        <v>100</v>
      </c>
      <c r="C5498" s="199" t="s">
        <v>4521</v>
      </c>
      <c r="D5498" s="199" t="s">
        <v>4522</v>
      </c>
      <c r="E5498" s="199" t="s">
        <v>4921</v>
      </c>
      <c r="F5498" s="199" t="s">
        <v>176</v>
      </c>
      <c r="G5498" s="199" t="s">
        <v>377</v>
      </c>
      <c r="H5498" s="199" t="s">
        <v>4934</v>
      </c>
      <c r="I5498" s="200" t="s">
        <v>245</v>
      </c>
      <c r="J5498" s="199" t="s">
        <v>790</v>
      </c>
      <c r="K5498" s="199" t="s">
        <v>793</v>
      </c>
      <c r="L5498" s="199" t="s">
        <v>263</v>
      </c>
      <c r="M5498" s="199" t="s">
        <v>143</v>
      </c>
      <c r="N5498" s="201">
        <v>57.661000000000001</v>
      </c>
      <c r="O5498" s="202"/>
      <c r="P5498" s="202"/>
      <c r="Q5498" s="203">
        <f t="shared" si="303"/>
        <v>0</v>
      </c>
      <c r="R5498" s="203">
        <f t="shared" si="304"/>
        <v>0</v>
      </c>
      <c r="S5498" s="213">
        <f>IF(M5498="nvt",0,IF(O5498&gt;0,VLOOKUP(M5498,'3-Productie normen'!A:K,VLOOKUP(O5498,'3-Productie normen'!$B$34:$C$35,2,FALSE),FALSE)))</f>
        <v>0</v>
      </c>
      <c r="T5498" s="213">
        <f t="shared" si="305"/>
        <v>0</v>
      </c>
    </row>
    <row r="5499" spans="1:20" ht="14.15" customHeight="1">
      <c r="A5499" s="231">
        <v>5499</v>
      </c>
      <c r="B5499" s="262" t="s">
        <v>100</v>
      </c>
      <c r="C5499" s="199" t="s">
        <v>4521</v>
      </c>
      <c r="D5499" s="199" t="s">
        <v>4522</v>
      </c>
      <c r="E5499" s="199" t="s">
        <v>4921</v>
      </c>
      <c r="F5499" s="199" t="s">
        <v>176</v>
      </c>
      <c r="G5499" s="199" t="s">
        <v>377</v>
      </c>
      <c r="H5499" s="199" t="s">
        <v>4935</v>
      </c>
      <c r="I5499" s="200" t="s">
        <v>143</v>
      </c>
      <c r="J5499" s="199" t="s">
        <v>790</v>
      </c>
      <c r="K5499" s="199" t="s">
        <v>793</v>
      </c>
      <c r="L5499" s="199" t="s">
        <v>180</v>
      </c>
      <c r="M5499" s="199" t="s">
        <v>143</v>
      </c>
      <c r="N5499" s="201">
        <v>6.3676000000000004</v>
      </c>
      <c r="O5499" s="202"/>
      <c r="P5499" s="202"/>
      <c r="Q5499" s="203">
        <f t="shared" si="303"/>
        <v>0</v>
      </c>
      <c r="R5499" s="203">
        <f t="shared" si="304"/>
        <v>0</v>
      </c>
      <c r="S5499" s="213">
        <f>IF(M5499="nvt",0,IF(O5499&gt;0,VLOOKUP(M5499,'3-Productie normen'!A:K,VLOOKUP(O5499,'3-Productie normen'!$B$34:$C$35,2,FALSE),FALSE)))</f>
        <v>0</v>
      </c>
      <c r="T5499" s="213">
        <f t="shared" si="305"/>
        <v>0</v>
      </c>
    </row>
    <row r="5500" spans="1:20" ht="14.15" customHeight="1">
      <c r="A5500" s="231">
        <v>5500</v>
      </c>
      <c r="B5500" s="262" t="s">
        <v>100</v>
      </c>
      <c r="C5500" s="199" t="s">
        <v>4521</v>
      </c>
      <c r="D5500" s="199" t="s">
        <v>4522</v>
      </c>
      <c r="E5500" s="199" t="s">
        <v>4921</v>
      </c>
      <c r="F5500" s="199" t="s">
        <v>176</v>
      </c>
      <c r="G5500" s="199" t="s">
        <v>377</v>
      </c>
      <c r="H5500" s="199" t="s">
        <v>4936</v>
      </c>
      <c r="I5500" s="200" t="s">
        <v>130</v>
      </c>
      <c r="J5500" s="199" t="s">
        <v>222</v>
      </c>
      <c r="K5500" s="199" t="s">
        <v>237</v>
      </c>
      <c r="L5500" s="199" t="s">
        <v>180</v>
      </c>
      <c r="M5500" s="199" t="s">
        <v>238</v>
      </c>
      <c r="N5500" s="201">
        <v>56.840600000000002</v>
      </c>
      <c r="O5500" s="202" t="s">
        <v>81</v>
      </c>
      <c r="P5500" s="202"/>
      <c r="Q5500" s="203">
        <f t="shared" si="303"/>
        <v>0</v>
      </c>
      <c r="R5500" s="203">
        <f t="shared" si="304"/>
        <v>0</v>
      </c>
      <c r="S5500" s="213">
        <f>IF(M5500="nvt",0,IF(O5500&gt;0,VLOOKUP(M5500,'3-Productie normen'!A:K,VLOOKUP(O5500,'3-Productie normen'!$B$34:$C$35,2,FALSE),FALSE)))</f>
        <v>0</v>
      </c>
      <c r="T5500" s="213">
        <f t="shared" si="305"/>
        <v>0</v>
      </c>
    </row>
    <row r="5501" spans="1:20" ht="14.15" customHeight="1">
      <c r="A5501" s="231">
        <v>5501</v>
      </c>
      <c r="B5501" s="262" t="s">
        <v>100</v>
      </c>
      <c r="C5501" s="199" t="s">
        <v>4521</v>
      </c>
      <c r="D5501" s="199" t="s">
        <v>4522</v>
      </c>
      <c r="E5501" s="199" t="s">
        <v>4921</v>
      </c>
      <c r="F5501" s="199" t="s">
        <v>176</v>
      </c>
      <c r="G5501" s="199" t="s">
        <v>377</v>
      </c>
      <c r="H5501" s="199" t="s">
        <v>4937</v>
      </c>
      <c r="I5501" s="200" t="s">
        <v>125</v>
      </c>
      <c r="J5501" s="199" t="s">
        <v>790</v>
      </c>
      <c r="K5501" s="199" t="s">
        <v>793</v>
      </c>
      <c r="L5501" s="199" t="s">
        <v>180</v>
      </c>
      <c r="M5501" s="199" t="s">
        <v>238</v>
      </c>
      <c r="N5501" s="201">
        <v>6.3676000000000004</v>
      </c>
      <c r="O5501" s="202" t="s">
        <v>81</v>
      </c>
      <c r="P5501" s="202"/>
      <c r="Q5501" s="203">
        <f t="shared" si="303"/>
        <v>0</v>
      </c>
      <c r="R5501" s="203">
        <f t="shared" si="304"/>
        <v>0</v>
      </c>
      <c r="S5501" s="213">
        <f>IF(M5501="nvt",0,IF(O5501&gt;0,VLOOKUP(M5501,'3-Productie normen'!A:K,VLOOKUP(O5501,'3-Productie normen'!$B$34:$C$35,2,FALSE),FALSE)))</f>
        <v>0</v>
      </c>
      <c r="T5501" s="213">
        <f t="shared" si="305"/>
        <v>0</v>
      </c>
    </row>
    <row r="5502" spans="1:20" ht="14.15" customHeight="1">
      <c r="A5502" s="231">
        <v>5502</v>
      </c>
      <c r="B5502" s="262" t="s">
        <v>100</v>
      </c>
      <c r="C5502" s="199" t="s">
        <v>4521</v>
      </c>
      <c r="D5502" s="199" t="s">
        <v>4522</v>
      </c>
      <c r="E5502" s="199" t="s">
        <v>4921</v>
      </c>
      <c r="F5502" s="199" t="s">
        <v>176</v>
      </c>
      <c r="G5502" s="199" t="s">
        <v>377</v>
      </c>
      <c r="H5502" s="199" t="s">
        <v>4938</v>
      </c>
      <c r="I5502" s="200" t="s">
        <v>125</v>
      </c>
      <c r="J5502" s="199" t="s">
        <v>790</v>
      </c>
      <c r="K5502" s="199" t="s">
        <v>793</v>
      </c>
      <c r="L5502" s="199" t="s">
        <v>180</v>
      </c>
      <c r="M5502" s="199" t="s">
        <v>238</v>
      </c>
      <c r="N5502" s="201">
        <v>6.5605000000000002</v>
      </c>
      <c r="O5502" s="202" t="s">
        <v>81</v>
      </c>
      <c r="P5502" s="202"/>
      <c r="Q5502" s="203">
        <f t="shared" si="303"/>
        <v>0</v>
      </c>
      <c r="R5502" s="203">
        <f t="shared" si="304"/>
        <v>0</v>
      </c>
      <c r="S5502" s="213">
        <f>IF(M5502="nvt",0,IF(O5502&gt;0,VLOOKUP(M5502,'3-Productie normen'!A:K,VLOOKUP(O5502,'3-Productie normen'!$B$34:$C$35,2,FALSE),FALSE)))</f>
        <v>0</v>
      </c>
      <c r="T5502" s="213">
        <f t="shared" si="305"/>
        <v>0</v>
      </c>
    </row>
    <row r="5503" spans="1:20" ht="14.15" customHeight="1">
      <c r="A5503" s="231">
        <v>5503</v>
      </c>
      <c r="B5503" s="262" t="s">
        <v>100</v>
      </c>
      <c r="C5503" s="199" t="s">
        <v>4521</v>
      </c>
      <c r="D5503" s="199" t="s">
        <v>4522</v>
      </c>
      <c r="E5503" s="199" t="s">
        <v>4921</v>
      </c>
      <c r="F5503" s="199" t="s">
        <v>176</v>
      </c>
      <c r="G5503" s="199" t="s">
        <v>377</v>
      </c>
      <c r="H5503" s="199" t="s">
        <v>4939</v>
      </c>
      <c r="I5503" s="200" t="s">
        <v>123</v>
      </c>
      <c r="J5503" s="199" t="s">
        <v>379</v>
      </c>
      <c r="K5503" s="199" t="s">
        <v>379</v>
      </c>
      <c r="L5503" s="199" t="s">
        <v>261</v>
      </c>
      <c r="M5503" s="199" t="s">
        <v>122</v>
      </c>
      <c r="N5503" s="201">
        <v>13.6808</v>
      </c>
      <c r="O5503" s="202" t="s">
        <v>81</v>
      </c>
      <c r="P5503" s="202"/>
      <c r="Q5503" s="203">
        <f t="shared" si="303"/>
        <v>0</v>
      </c>
      <c r="R5503" s="203">
        <f t="shared" si="304"/>
        <v>0</v>
      </c>
      <c r="S5503" s="213">
        <f>IF(M5503="nvt",0,IF(O5503&gt;0,VLOOKUP(M5503,'3-Productie normen'!A:K,VLOOKUP(O5503,'3-Productie normen'!$B$34:$C$35,2,FALSE),FALSE)))</f>
        <v>0</v>
      </c>
      <c r="T5503" s="213">
        <f t="shared" si="305"/>
        <v>0</v>
      </c>
    </row>
    <row r="5504" spans="1:20" ht="14.15" customHeight="1">
      <c r="A5504" s="231">
        <v>5504</v>
      </c>
      <c r="B5504" s="262" t="s">
        <v>100</v>
      </c>
      <c r="C5504" s="199" t="s">
        <v>4521</v>
      </c>
      <c r="D5504" s="199" t="s">
        <v>4522</v>
      </c>
      <c r="E5504" s="199" t="s">
        <v>4921</v>
      </c>
      <c r="F5504" s="199" t="s">
        <v>176</v>
      </c>
      <c r="G5504" s="199" t="s">
        <v>377</v>
      </c>
      <c r="H5504" s="199" t="s">
        <v>4940</v>
      </c>
      <c r="I5504" s="200" t="s">
        <v>130</v>
      </c>
      <c r="J5504" s="199" t="s">
        <v>222</v>
      </c>
      <c r="K5504" s="199" t="s">
        <v>237</v>
      </c>
      <c r="L5504" s="199" t="s">
        <v>180</v>
      </c>
      <c r="M5504" s="199" t="s">
        <v>238</v>
      </c>
      <c r="N5504" s="201">
        <v>71.461399999999998</v>
      </c>
      <c r="O5504" s="202" t="s">
        <v>81</v>
      </c>
      <c r="P5504" s="202"/>
      <c r="Q5504" s="203">
        <f t="shared" si="303"/>
        <v>0</v>
      </c>
      <c r="R5504" s="203">
        <f t="shared" si="304"/>
        <v>0</v>
      </c>
      <c r="S5504" s="213">
        <f>IF(M5504="nvt",0,IF(O5504&gt;0,VLOOKUP(M5504,'3-Productie normen'!A:K,VLOOKUP(O5504,'3-Productie normen'!$B$34:$C$35,2,FALSE),FALSE)))</f>
        <v>0</v>
      </c>
      <c r="T5504" s="213">
        <f t="shared" si="305"/>
        <v>0</v>
      </c>
    </row>
    <row r="5505" spans="1:20" ht="14.15" customHeight="1">
      <c r="A5505" s="231">
        <v>5505</v>
      </c>
      <c r="B5505" s="262" t="s">
        <v>100</v>
      </c>
      <c r="C5505" s="199" t="s">
        <v>4521</v>
      </c>
      <c r="D5505" s="199" t="s">
        <v>4522</v>
      </c>
      <c r="E5505" s="199" t="s">
        <v>4921</v>
      </c>
      <c r="F5505" s="199" t="s">
        <v>176</v>
      </c>
      <c r="G5505" s="199" t="s">
        <v>377</v>
      </c>
      <c r="H5505" s="199" t="s">
        <v>4941</v>
      </c>
      <c r="I5505" s="200" t="s">
        <v>125</v>
      </c>
      <c r="J5505" s="199" t="s">
        <v>379</v>
      </c>
      <c r="K5505" s="199" t="s">
        <v>379</v>
      </c>
      <c r="L5505" s="199" t="s">
        <v>180</v>
      </c>
      <c r="M5505" s="199" t="s">
        <v>238</v>
      </c>
      <c r="N5505" s="201">
        <v>13.6808</v>
      </c>
      <c r="O5505" s="202" t="s">
        <v>81</v>
      </c>
      <c r="P5505" s="202"/>
      <c r="Q5505" s="203">
        <f t="shared" si="303"/>
        <v>0</v>
      </c>
      <c r="R5505" s="203">
        <f t="shared" si="304"/>
        <v>0</v>
      </c>
      <c r="S5505" s="213">
        <f>IF(M5505="nvt",0,IF(O5505&gt;0,VLOOKUP(M5505,'3-Productie normen'!A:K,VLOOKUP(O5505,'3-Productie normen'!$B$34:$C$35,2,FALSE),FALSE)))</f>
        <v>0</v>
      </c>
      <c r="T5505" s="213">
        <f t="shared" si="305"/>
        <v>0</v>
      </c>
    </row>
    <row r="5506" spans="1:20" ht="14.15" customHeight="1">
      <c r="A5506" s="231">
        <v>5506</v>
      </c>
      <c r="B5506" s="262" t="s">
        <v>100</v>
      </c>
      <c r="C5506" s="199" t="s">
        <v>4521</v>
      </c>
      <c r="D5506" s="199" t="s">
        <v>4522</v>
      </c>
      <c r="E5506" s="199" t="s">
        <v>4921</v>
      </c>
      <c r="F5506" s="199" t="s">
        <v>176</v>
      </c>
      <c r="G5506" s="199" t="s">
        <v>377</v>
      </c>
      <c r="H5506" s="199" t="s">
        <v>4942</v>
      </c>
      <c r="I5506" s="200" t="s">
        <v>143</v>
      </c>
      <c r="J5506" s="199" t="s">
        <v>222</v>
      </c>
      <c r="K5506" s="199" t="s">
        <v>279</v>
      </c>
      <c r="L5506" s="199" t="s">
        <v>263</v>
      </c>
      <c r="M5506" s="199" t="s">
        <v>143</v>
      </c>
      <c r="N5506" s="201">
        <v>1.3549</v>
      </c>
      <c r="O5506" s="202"/>
      <c r="P5506" s="202"/>
      <c r="Q5506" s="203">
        <f t="shared" si="303"/>
        <v>0</v>
      </c>
      <c r="R5506" s="203">
        <f t="shared" si="304"/>
        <v>0</v>
      </c>
      <c r="S5506" s="213">
        <f>IF(M5506="nvt",0,IF(O5506&gt;0,VLOOKUP(M5506,'3-Productie normen'!A:K,VLOOKUP(O5506,'3-Productie normen'!$B$34:$C$35,2,FALSE),FALSE)))</f>
        <v>0</v>
      </c>
      <c r="T5506" s="213">
        <f t="shared" si="305"/>
        <v>0</v>
      </c>
    </row>
    <row r="5507" spans="1:20" ht="14.15" customHeight="1">
      <c r="A5507" s="231">
        <v>5507</v>
      </c>
      <c r="B5507" s="262" t="s">
        <v>100</v>
      </c>
      <c r="C5507" s="199" t="s">
        <v>4521</v>
      </c>
      <c r="D5507" s="199" t="s">
        <v>4522</v>
      </c>
      <c r="E5507" s="199" t="s">
        <v>4921</v>
      </c>
      <c r="F5507" s="199" t="s">
        <v>176</v>
      </c>
      <c r="G5507" s="199" t="s">
        <v>377</v>
      </c>
      <c r="H5507" s="199" t="s">
        <v>4943</v>
      </c>
      <c r="I5507" s="200" t="s">
        <v>136</v>
      </c>
      <c r="J5507" s="199" t="s">
        <v>179</v>
      </c>
      <c r="K5507" s="199" t="s">
        <v>265</v>
      </c>
      <c r="L5507" s="199" t="s">
        <v>180</v>
      </c>
      <c r="M5507" s="199" t="s">
        <v>135</v>
      </c>
      <c r="N5507" s="201">
        <v>19.9178</v>
      </c>
      <c r="O5507" s="202" t="s">
        <v>81</v>
      </c>
      <c r="P5507" s="202"/>
      <c r="Q5507" s="203">
        <f t="shared" si="303"/>
        <v>0</v>
      </c>
      <c r="R5507" s="203">
        <f t="shared" si="304"/>
        <v>0</v>
      </c>
      <c r="S5507" s="213">
        <f>IF(M5507="nvt",0,IF(O5507&gt;0,VLOOKUP(M5507,'3-Productie normen'!A:K,VLOOKUP(O5507,'3-Productie normen'!$B$34:$C$35,2,FALSE),FALSE)))</f>
        <v>0</v>
      </c>
      <c r="T5507" s="213">
        <f t="shared" si="305"/>
        <v>0</v>
      </c>
    </row>
    <row r="5508" spans="1:20" ht="14.15" customHeight="1">
      <c r="A5508" s="231">
        <v>5508</v>
      </c>
      <c r="B5508" s="262" t="s">
        <v>100</v>
      </c>
      <c r="C5508" s="199" t="s">
        <v>4521</v>
      </c>
      <c r="D5508" s="199" t="s">
        <v>4522</v>
      </c>
      <c r="E5508" s="199" t="s">
        <v>4921</v>
      </c>
      <c r="F5508" s="199" t="s">
        <v>176</v>
      </c>
      <c r="G5508" s="199" t="s">
        <v>377</v>
      </c>
      <c r="H5508" s="199" t="s">
        <v>4944</v>
      </c>
      <c r="I5508" s="200" t="s">
        <v>125</v>
      </c>
      <c r="J5508" s="199" t="s">
        <v>222</v>
      </c>
      <c r="K5508" s="199" t="s">
        <v>279</v>
      </c>
      <c r="L5508" s="199" t="s">
        <v>180</v>
      </c>
      <c r="M5508" s="199" t="s">
        <v>238</v>
      </c>
      <c r="N5508" s="201">
        <v>53.718400000000003</v>
      </c>
      <c r="O5508" s="202" t="s">
        <v>81</v>
      </c>
      <c r="P5508" s="202"/>
      <c r="Q5508" s="203">
        <f t="shared" si="303"/>
        <v>0</v>
      </c>
      <c r="R5508" s="203">
        <f t="shared" si="304"/>
        <v>0</v>
      </c>
      <c r="S5508" s="213">
        <f>IF(M5508="nvt",0,IF(O5508&gt;0,VLOOKUP(M5508,'3-Productie normen'!A:K,VLOOKUP(O5508,'3-Productie normen'!$B$34:$C$35,2,FALSE),FALSE)))</f>
        <v>0</v>
      </c>
      <c r="T5508" s="213">
        <f t="shared" si="305"/>
        <v>0</v>
      </c>
    </row>
    <row r="5509" spans="1:20" ht="14.15" customHeight="1">
      <c r="A5509" s="231">
        <v>5509</v>
      </c>
      <c r="B5509" s="262" t="s">
        <v>100</v>
      </c>
      <c r="C5509" s="199" t="s">
        <v>4521</v>
      </c>
      <c r="D5509" s="199" t="s">
        <v>4522</v>
      </c>
      <c r="E5509" s="199" t="s">
        <v>4921</v>
      </c>
      <c r="F5509" s="199" t="s">
        <v>176</v>
      </c>
      <c r="G5509" s="199" t="s">
        <v>377</v>
      </c>
      <c r="H5509" s="199" t="s">
        <v>4945</v>
      </c>
      <c r="I5509" s="200" t="s">
        <v>123</v>
      </c>
      <c r="J5509" s="199" t="s">
        <v>790</v>
      </c>
      <c r="K5509" s="199" t="s">
        <v>790</v>
      </c>
      <c r="L5509" s="199" t="s">
        <v>261</v>
      </c>
      <c r="M5509" s="199" t="s">
        <v>122</v>
      </c>
      <c r="N5509" s="201">
        <v>50.717500000000001</v>
      </c>
      <c r="O5509" s="202" t="s">
        <v>81</v>
      </c>
      <c r="P5509" s="202"/>
      <c r="Q5509" s="203">
        <f t="shared" si="303"/>
        <v>0</v>
      </c>
      <c r="R5509" s="203">
        <f t="shared" si="304"/>
        <v>0</v>
      </c>
      <c r="S5509" s="213">
        <f>IF(M5509="nvt",0,IF(O5509&gt;0,VLOOKUP(M5509,'3-Productie normen'!A:K,VLOOKUP(O5509,'3-Productie normen'!$B$34:$C$35,2,FALSE),FALSE)))</f>
        <v>0</v>
      </c>
      <c r="T5509" s="213">
        <f t="shared" si="305"/>
        <v>0</v>
      </c>
    </row>
    <row r="5510" spans="1:20" ht="14.15" customHeight="1">
      <c r="A5510" s="231">
        <v>5510</v>
      </c>
      <c r="B5510" s="262" t="s">
        <v>100</v>
      </c>
      <c r="C5510" s="199" t="s">
        <v>4521</v>
      </c>
      <c r="D5510" s="199" t="s">
        <v>4522</v>
      </c>
      <c r="E5510" s="199" t="s">
        <v>4921</v>
      </c>
      <c r="F5510" s="199" t="s">
        <v>176</v>
      </c>
      <c r="G5510" s="199" t="s">
        <v>377</v>
      </c>
      <c r="H5510" s="199" t="s">
        <v>4946</v>
      </c>
      <c r="I5510" s="200" t="s">
        <v>123</v>
      </c>
      <c r="J5510" s="199" t="s">
        <v>790</v>
      </c>
      <c r="K5510" s="199" t="s">
        <v>790</v>
      </c>
      <c r="L5510" s="199" t="s">
        <v>261</v>
      </c>
      <c r="M5510" s="199" t="s">
        <v>122</v>
      </c>
      <c r="N5510" s="201">
        <v>50.717500000000001</v>
      </c>
      <c r="O5510" s="202" t="s">
        <v>81</v>
      </c>
      <c r="P5510" s="202"/>
      <c r="Q5510" s="203">
        <f t="shared" si="303"/>
        <v>0</v>
      </c>
      <c r="R5510" s="203">
        <f t="shared" si="304"/>
        <v>0</v>
      </c>
      <c r="S5510" s="213">
        <f>IF(M5510="nvt",0,IF(O5510&gt;0,VLOOKUP(M5510,'3-Productie normen'!A:K,VLOOKUP(O5510,'3-Productie normen'!$B$34:$C$35,2,FALSE),FALSE)))</f>
        <v>0</v>
      </c>
      <c r="T5510" s="213">
        <f t="shared" si="305"/>
        <v>0</v>
      </c>
    </row>
    <row r="5511" spans="1:20" ht="14.15" customHeight="1">
      <c r="A5511" s="231">
        <v>5511</v>
      </c>
      <c r="B5511" s="262" t="s">
        <v>100</v>
      </c>
      <c r="C5511" s="199" t="s">
        <v>4521</v>
      </c>
      <c r="D5511" s="199" t="s">
        <v>4522</v>
      </c>
      <c r="E5511" s="199" t="s">
        <v>4921</v>
      </c>
      <c r="F5511" s="199" t="s">
        <v>176</v>
      </c>
      <c r="G5511" s="199" t="s">
        <v>377</v>
      </c>
      <c r="H5511" s="199" t="s">
        <v>4947</v>
      </c>
      <c r="I5511" s="200" t="s">
        <v>143</v>
      </c>
      <c r="J5511" s="199" t="s">
        <v>790</v>
      </c>
      <c r="K5511" s="199" t="s">
        <v>793</v>
      </c>
      <c r="L5511" s="199" t="s">
        <v>180</v>
      </c>
      <c r="M5511" s="199" t="s">
        <v>143</v>
      </c>
      <c r="N5511" s="201">
        <v>6.7725999999999997</v>
      </c>
      <c r="O5511" s="202"/>
      <c r="P5511" s="202"/>
      <c r="Q5511" s="203">
        <f t="shared" si="303"/>
        <v>0</v>
      </c>
      <c r="R5511" s="203">
        <f t="shared" si="304"/>
        <v>0</v>
      </c>
      <c r="S5511" s="213">
        <f>IF(M5511="nvt",0,IF(O5511&gt;0,VLOOKUP(M5511,'3-Productie normen'!A:K,VLOOKUP(O5511,'3-Productie normen'!$B$34:$C$35,2,FALSE),FALSE)))</f>
        <v>0</v>
      </c>
      <c r="T5511" s="213">
        <f t="shared" si="305"/>
        <v>0</v>
      </c>
    </row>
    <row r="5512" spans="1:20" ht="14.15" customHeight="1">
      <c r="A5512" s="231">
        <v>5512</v>
      </c>
      <c r="B5512" s="262" t="s">
        <v>100</v>
      </c>
      <c r="C5512" s="199" t="s">
        <v>4521</v>
      </c>
      <c r="D5512" s="199" t="s">
        <v>4522</v>
      </c>
      <c r="E5512" s="199" t="s">
        <v>4921</v>
      </c>
      <c r="F5512" s="199" t="s">
        <v>176</v>
      </c>
      <c r="G5512" s="199" t="s">
        <v>377</v>
      </c>
      <c r="H5512" s="199" t="s">
        <v>4948</v>
      </c>
      <c r="I5512" s="200" t="s">
        <v>143</v>
      </c>
      <c r="J5512" s="199" t="s">
        <v>790</v>
      </c>
      <c r="K5512" s="199" t="s">
        <v>793</v>
      </c>
      <c r="L5512" s="199" t="s">
        <v>180</v>
      </c>
      <c r="M5512" s="199" t="s">
        <v>143</v>
      </c>
      <c r="N5512" s="201">
        <v>6.5753000000000004</v>
      </c>
      <c r="O5512" s="202"/>
      <c r="P5512" s="202"/>
      <c r="Q5512" s="203">
        <f t="shared" si="303"/>
        <v>0</v>
      </c>
      <c r="R5512" s="203">
        <f t="shared" si="304"/>
        <v>0</v>
      </c>
      <c r="S5512" s="213">
        <f>IF(M5512="nvt",0,IF(O5512&gt;0,VLOOKUP(M5512,'3-Productie normen'!A:K,VLOOKUP(O5512,'3-Productie normen'!$B$34:$C$35,2,FALSE),FALSE)))</f>
        <v>0</v>
      </c>
      <c r="T5512" s="213">
        <f t="shared" si="305"/>
        <v>0</v>
      </c>
    </row>
    <row r="5513" spans="1:20" ht="14.15" customHeight="1">
      <c r="A5513" s="231">
        <v>5513</v>
      </c>
      <c r="B5513" s="262" t="s">
        <v>100</v>
      </c>
      <c r="C5513" s="199" t="s">
        <v>4521</v>
      </c>
      <c r="D5513" s="199" t="s">
        <v>4522</v>
      </c>
      <c r="E5513" s="199" t="s">
        <v>4921</v>
      </c>
      <c r="F5513" s="199" t="s">
        <v>176</v>
      </c>
      <c r="G5513" s="199" t="s">
        <v>377</v>
      </c>
      <c r="H5513" s="199" t="s">
        <v>4949</v>
      </c>
      <c r="I5513" s="200" t="s">
        <v>143</v>
      </c>
      <c r="J5513" s="199" t="s">
        <v>790</v>
      </c>
      <c r="K5513" s="199" t="s">
        <v>793</v>
      </c>
      <c r="L5513" s="199" t="s">
        <v>180</v>
      </c>
      <c r="M5513" s="199" t="s">
        <v>143</v>
      </c>
      <c r="N5513" s="201">
        <v>6.5753000000000004</v>
      </c>
      <c r="O5513" s="202"/>
      <c r="P5513" s="202"/>
      <c r="Q5513" s="203">
        <f t="shared" si="303"/>
        <v>0</v>
      </c>
      <c r="R5513" s="203">
        <f t="shared" si="304"/>
        <v>0</v>
      </c>
      <c r="S5513" s="213">
        <f>IF(M5513="nvt",0,IF(O5513&gt;0,VLOOKUP(M5513,'3-Productie normen'!A:K,VLOOKUP(O5513,'3-Productie normen'!$B$34:$C$35,2,FALSE),FALSE)))</f>
        <v>0</v>
      </c>
      <c r="T5513" s="213">
        <f t="shared" si="305"/>
        <v>0</v>
      </c>
    </row>
    <row r="5514" spans="1:20" ht="14.15" customHeight="1">
      <c r="A5514" s="231">
        <v>5514</v>
      </c>
      <c r="B5514" s="262" t="s">
        <v>100</v>
      </c>
      <c r="C5514" s="199" t="s">
        <v>4521</v>
      </c>
      <c r="D5514" s="199" t="s">
        <v>4522</v>
      </c>
      <c r="E5514" s="199" t="s">
        <v>4921</v>
      </c>
      <c r="F5514" s="199" t="s">
        <v>176</v>
      </c>
      <c r="G5514" s="199" t="s">
        <v>377</v>
      </c>
      <c r="H5514" s="199" t="s">
        <v>4950</v>
      </c>
      <c r="I5514" s="207" t="s">
        <v>123</v>
      </c>
      <c r="J5514" s="199" t="s">
        <v>179</v>
      </c>
      <c r="K5514" s="199" t="s">
        <v>1074</v>
      </c>
      <c r="L5514" s="199" t="s">
        <v>261</v>
      </c>
      <c r="M5514" s="199" t="s">
        <v>141</v>
      </c>
      <c r="N5514" s="201">
        <v>17.7074</v>
      </c>
      <c r="O5514" s="202" t="s">
        <v>81</v>
      </c>
      <c r="P5514" s="202"/>
      <c r="Q5514" s="203">
        <f t="shared" si="303"/>
        <v>0</v>
      </c>
      <c r="R5514" s="203">
        <f t="shared" si="304"/>
        <v>0</v>
      </c>
      <c r="S5514" s="213">
        <f>IF(M5514="nvt",0,IF(O5514&gt;0,VLOOKUP(M5514,'3-Productie normen'!A:K,VLOOKUP(O5514,'3-Productie normen'!$B$34:$C$35,2,FALSE),FALSE)))</f>
        <v>0</v>
      </c>
      <c r="T5514" s="213">
        <f t="shared" si="305"/>
        <v>0</v>
      </c>
    </row>
    <row r="5515" spans="1:20" ht="14.15" customHeight="1">
      <c r="A5515" s="231">
        <v>5515</v>
      </c>
      <c r="B5515" s="262" t="s">
        <v>100</v>
      </c>
      <c r="C5515" s="199" t="s">
        <v>4521</v>
      </c>
      <c r="D5515" s="199" t="s">
        <v>4522</v>
      </c>
      <c r="E5515" s="199" t="s">
        <v>4921</v>
      </c>
      <c r="F5515" s="199" t="s">
        <v>176</v>
      </c>
      <c r="G5515" s="199" t="s">
        <v>377</v>
      </c>
      <c r="H5515" s="199" t="s">
        <v>4951</v>
      </c>
      <c r="I5515" s="200" t="s">
        <v>245</v>
      </c>
      <c r="J5515" s="199" t="s">
        <v>255</v>
      </c>
      <c r="K5515" s="199" t="s">
        <v>256</v>
      </c>
      <c r="L5515" s="199" t="s">
        <v>180</v>
      </c>
      <c r="M5515" s="199" t="s">
        <v>143</v>
      </c>
      <c r="N5515" s="201">
        <v>14.6273</v>
      </c>
      <c r="O5515" s="202"/>
      <c r="P5515" s="202"/>
      <c r="Q5515" s="203">
        <f t="shared" si="303"/>
        <v>0</v>
      </c>
      <c r="R5515" s="203">
        <f t="shared" si="304"/>
        <v>0</v>
      </c>
      <c r="S5515" s="213">
        <f>IF(M5515="nvt",0,IF(O5515&gt;0,VLOOKUP(M5515,'3-Productie normen'!A:K,VLOOKUP(O5515,'3-Productie normen'!$B$34:$C$35,2,FALSE),FALSE)))</f>
        <v>0</v>
      </c>
      <c r="T5515" s="213">
        <f t="shared" si="305"/>
        <v>0</v>
      </c>
    </row>
    <row r="5516" spans="1:20" ht="14.15" customHeight="1">
      <c r="A5516" s="231">
        <v>5516</v>
      </c>
      <c r="B5516" s="262" t="s">
        <v>100</v>
      </c>
      <c r="C5516" s="199" t="s">
        <v>4521</v>
      </c>
      <c r="D5516" s="199" t="s">
        <v>4522</v>
      </c>
      <c r="E5516" s="199" t="s">
        <v>4921</v>
      </c>
      <c r="F5516" s="199" t="s">
        <v>176</v>
      </c>
      <c r="G5516" s="199" t="s">
        <v>377</v>
      </c>
      <c r="H5516" s="199" t="s">
        <v>4952</v>
      </c>
      <c r="I5516" s="200" t="s">
        <v>143</v>
      </c>
      <c r="J5516" s="199" t="s">
        <v>255</v>
      </c>
      <c r="K5516" s="199" t="s">
        <v>256</v>
      </c>
      <c r="L5516" s="199" t="s">
        <v>180</v>
      </c>
      <c r="M5516" s="199" t="s">
        <v>143</v>
      </c>
      <c r="N5516" s="201">
        <v>1.075</v>
      </c>
      <c r="O5516" s="202"/>
      <c r="P5516" s="202"/>
      <c r="Q5516" s="203">
        <f t="shared" si="303"/>
        <v>0</v>
      </c>
      <c r="R5516" s="203">
        <f t="shared" si="304"/>
        <v>0</v>
      </c>
      <c r="S5516" s="213">
        <f>IF(M5516="nvt",0,IF(O5516&gt;0,VLOOKUP(M5516,'3-Productie normen'!A:K,VLOOKUP(O5516,'3-Productie normen'!$B$34:$C$35,2,FALSE),FALSE)))</f>
        <v>0</v>
      </c>
      <c r="T5516" s="213">
        <f t="shared" si="305"/>
        <v>0</v>
      </c>
    </row>
    <row r="5517" spans="1:20" ht="14.15" customHeight="1">
      <c r="A5517" s="231">
        <v>5517</v>
      </c>
      <c r="B5517" s="262" t="s">
        <v>100</v>
      </c>
      <c r="C5517" s="199" t="s">
        <v>4521</v>
      </c>
      <c r="D5517" s="199" t="s">
        <v>4522</v>
      </c>
      <c r="E5517" s="199" t="s">
        <v>4921</v>
      </c>
      <c r="F5517" s="199" t="s">
        <v>176</v>
      </c>
      <c r="G5517" s="199" t="s">
        <v>377</v>
      </c>
      <c r="H5517" s="199" t="s">
        <v>4953</v>
      </c>
      <c r="I5517" s="200" t="s">
        <v>143</v>
      </c>
      <c r="J5517" s="199" t="s">
        <v>209</v>
      </c>
      <c r="K5517" s="199" t="s">
        <v>213</v>
      </c>
      <c r="L5517" s="199" t="s">
        <v>180</v>
      </c>
      <c r="M5517" s="199" t="s">
        <v>143</v>
      </c>
      <c r="N5517" s="201">
        <v>2.0375999999999999</v>
      </c>
      <c r="O5517" s="202"/>
      <c r="P5517" s="202"/>
      <c r="Q5517" s="203">
        <f t="shared" si="303"/>
        <v>0</v>
      </c>
      <c r="R5517" s="203">
        <f t="shared" si="304"/>
        <v>0</v>
      </c>
      <c r="S5517" s="213">
        <f>IF(M5517="nvt",0,IF(O5517&gt;0,VLOOKUP(M5517,'3-Productie normen'!A:K,VLOOKUP(O5517,'3-Productie normen'!$B$34:$C$35,2,FALSE),FALSE)))</f>
        <v>0</v>
      </c>
      <c r="T5517" s="213">
        <f t="shared" si="305"/>
        <v>0</v>
      </c>
    </row>
    <row r="5518" spans="1:20" ht="14.15" customHeight="1">
      <c r="A5518" s="231">
        <v>5518</v>
      </c>
      <c r="B5518" s="262" t="s">
        <v>100</v>
      </c>
      <c r="C5518" s="199" t="s">
        <v>4521</v>
      </c>
      <c r="D5518" s="199" t="s">
        <v>4522</v>
      </c>
      <c r="E5518" s="199" t="s">
        <v>4921</v>
      </c>
      <c r="F5518" s="199" t="s">
        <v>176</v>
      </c>
      <c r="G5518" s="199" t="s">
        <v>377</v>
      </c>
      <c r="H5518" s="199" t="s">
        <v>4954</v>
      </c>
      <c r="I5518" s="200" t="s">
        <v>143</v>
      </c>
      <c r="J5518" s="199" t="s">
        <v>209</v>
      </c>
      <c r="K5518" s="199" t="s">
        <v>213</v>
      </c>
      <c r="L5518" s="199" t="s">
        <v>180</v>
      </c>
      <c r="M5518" s="199" t="s">
        <v>143</v>
      </c>
      <c r="N5518" s="201">
        <v>1.9982</v>
      </c>
      <c r="O5518" s="202"/>
      <c r="P5518" s="202"/>
      <c r="Q5518" s="203">
        <f t="shared" si="303"/>
        <v>0</v>
      </c>
      <c r="R5518" s="203">
        <f t="shared" si="304"/>
        <v>0</v>
      </c>
      <c r="S5518" s="213">
        <f>IF(M5518="nvt",0,IF(O5518&gt;0,VLOOKUP(M5518,'3-Productie normen'!A:K,VLOOKUP(O5518,'3-Productie normen'!$B$34:$C$35,2,FALSE),FALSE)))</f>
        <v>0</v>
      </c>
      <c r="T5518" s="213">
        <f t="shared" si="305"/>
        <v>0</v>
      </c>
    </row>
    <row r="5519" spans="1:20" ht="14.15" customHeight="1">
      <c r="A5519" s="231">
        <v>5519</v>
      </c>
      <c r="B5519" s="262" t="s">
        <v>100</v>
      </c>
      <c r="C5519" s="199" t="s">
        <v>4521</v>
      </c>
      <c r="D5519" s="199" t="s">
        <v>4522</v>
      </c>
      <c r="E5519" s="199" t="s">
        <v>4921</v>
      </c>
      <c r="F5519" s="199" t="s">
        <v>176</v>
      </c>
      <c r="G5519" s="199" t="s">
        <v>377</v>
      </c>
      <c r="H5519" s="199" t="s">
        <v>4955</v>
      </c>
      <c r="I5519" s="200" t="s">
        <v>133</v>
      </c>
      <c r="J5519" s="199" t="s">
        <v>222</v>
      </c>
      <c r="K5519" s="199" t="s">
        <v>223</v>
      </c>
      <c r="L5519" s="199" t="s">
        <v>387</v>
      </c>
      <c r="M5519" s="225" t="s">
        <v>139</v>
      </c>
      <c r="N5519" s="201">
        <v>3.7524999999999999</v>
      </c>
      <c r="O5519" s="202" t="s">
        <v>81</v>
      </c>
      <c r="P5519" s="202" t="s">
        <v>81</v>
      </c>
      <c r="Q5519" s="203">
        <f t="shared" si="303"/>
        <v>0</v>
      </c>
      <c r="R5519" s="203">
        <f t="shared" si="304"/>
        <v>0</v>
      </c>
      <c r="S5519" s="213">
        <f>IF(M5519="nvt",0,IF(O5519&gt;0,VLOOKUP(M5519,'3-Productie normen'!A:K,VLOOKUP(O5519,'3-Productie normen'!$B$34:$C$35,2,FALSE),FALSE)))</f>
        <v>0</v>
      </c>
      <c r="T5519" s="213">
        <f t="shared" si="305"/>
        <v>0</v>
      </c>
    </row>
    <row r="5520" spans="1:20" ht="14.15" customHeight="1">
      <c r="A5520" s="231">
        <v>5520</v>
      </c>
      <c r="B5520" s="262" t="s">
        <v>100</v>
      </c>
      <c r="C5520" s="199" t="s">
        <v>4521</v>
      </c>
      <c r="D5520" s="199" t="s">
        <v>4522</v>
      </c>
      <c r="E5520" s="199" t="s">
        <v>4921</v>
      </c>
      <c r="F5520" s="199" t="s">
        <v>176</v>
      </c>
      <c r="G5520" s="199" t="s">
        <v>377</v>
      </c>
      <c r="H5520" s="199" t="s">
        <v>4956</v>
      </c>
      <c r="I5520" s="200" t="s">
        <v>133</v>
      </c>
      <c r="J5520" s="199" t="s">
        <v>222</v>
      </c>
      <c r="K5520" s="199" t="s">
        <v>223</v>
      </c>
      <c r="L5520" s="199" t="s">
        <v>387</v>
      </c>
      <c r="M5520" s="225" t="s">
        <v>139</v>
      </c>
      <c r="N5520" s="201">
        <v>1.08</v>
      </c>
      <c r="O5520" s="202" t="s">
        <v>81</v>
      </c>
      <c r="P5520" s="202" t="s">
        <v>81</v>
      </c>
      <c r="Q5520" s="203">
        <f t="shared" si="303"/>
        <v>0</v>
      </c>
      <c r="R5520" s="203">
        <f t="shared" si="304"/>
        <v>0</v>
      </c>
      <c r="S5520" s="213">
        <f>IF(M5520="nvt",0,IF(O5520&gt;0,VLOOKUP(M5520,'3-Productie normen'!A:K,VLOOKUP(O5520,'3-Productie normen'!$B$34:$C$35,2,FALSE),FALSE)))</f>
        <v>0</v>
      </c>
      <c r="T5520" s="213">
        <f t="shared" si="305"/>
        <v>0</v>
      </c>
    </row>
    <row r="5521" spans="1:20" ht="14.15" customHeight="1">
      <c r="A5521" s="231">
        <v>5521</v>
      </c>
      <c r="B5521" s="262" t="s">
        <v>100</v>
      </c>
      <c r="C5521" s="199" t="s">
        <v>4521</v>
      </c>
      <c r="D5521" s="199" t="s">
        <v>4522</v>
      </c>
      <c r="E5521" s="199" t="s">
        <v>4921</v>
      </c>
      <c r="F5521" s="199" t="s">
        <v>176</v>
      </c>
      <c r="G5521" s="199" t="s">
        <v>377</v>
      </c>
      <c r="H5521" s="199" t="s">
        <v>4957</v>
      </c>
      <c r="I5521" s="200" t="s">
        <v>133</v>
      </c>
      <c r="J5521" s="199" t="s">
        <v>222</v>
      </c>
      <c r="K5521" s="199" t="s">
        <v>223</v>
      </c>
      <c r="L5521" s="199" t="s">
        <v>387</v>
      </c>
      <c r="M5521" s="225" t="s">
        <v>139</v>
      </c>
      <c r="N5521" s="201">
        <v>1.08</v>
      </c>
      <c r="O5521" s="202" t="s">
        <v>81</v>
      </c>
      <c r="P5521" s="202" t="s">
        <v>81</v>
      </c>
      <c r="Q5521" s="203">
        <f t="shared" si="303"/>
        <v>0</v>
      </c>
      <c r="R5521" s="203">
        <f t="shared" si="304"/>
        <v>0</v>
      </c>
      <c r="S5521" s="213">
        <f>IF(M5521="nvt",0,IF(O5521&gt;0,VLOOKUP(M5521,'3-Productie normen'!A:K,VLOOKUP(O5521,'3-Productie normen'!$B$34:$C$35,2,FALSE),FALSE)))</f>
        <v>0</v>
      </c>
      <c r="T5521" s="213">
        <f t="shared" si="305"/>
        <v>0</v>
      </c>
    </row>
    <row r="5522" spans="1:20" ht="14.15" customHeight="1">
      <c r="A5522" s="231">
        <v>5522</v>
      </c>
      <c r="B5522" s="262" t="s">
        <v>100</v>
      </c>
      <c r="C5522" s="199" t="s">
        <v>4521</v>
      </c>
      <c r="D5522" s="199" t="s">
        <v>4522</v>
      </c>
      <c r="E5522" s="199" t="s">
        <v>4921</v>
      </c>
      <c r="F5522" s="199" t="s">
        <v>176</v>
      </c>
      <c r="G5522" s="199" t="s">
        <v>377</v>
      </c>
      <c r="H5522" s="199" t="s">
        <v>4958</v>
      </c>
      <c r="I5522" s="200" t="s">
        <v>133</v>
      </c>
      <c r="J5522" s="199" t="s">
        <v>222</v>
      </c>
      <c r="K5522" s="199" t="s">
        <v>223</v>
      </c>
      <c r="L5522" s="199" t="s">
        <v>387</v>
      </c>
      <c r="M5522" s="225" t="s">
        <v>139</v>
      </c>
      <c r="N5522" s="201">
        <v>2.2400000000000002</v>
      </c>
      <c r="O5522" s="202" t="s">
        <v>81</v>
      </c>
      <c r="P5522" s="202" t="s">
        <v>81</v>
      </c>
      <c r="Q5522" s="203">
        <f t="shared" si="303"/>
        <v>0</v>
      </c>
      <c r="R5522" s="203">
        <f t="shared" si="304"/>
        <v>0</v>
      </c>
      <c r="S5522" s="213">
        <f>IF(M5522="nvt",0,IF(O5522&gt;0,VLOOKUP(M5522,'3-Productie normen'!A:K,VLOOKUP(O5522,'3-Productie normen'!$B$34:$C$35,2,FALSE),FALSE)))</f>
        <v>0</v>
      </c>
      <c r="T5522" s="213">
        <f t="shared" si="305"/>
        <v>0</v>
      </c>
    </row>
    <row r="5523" spans="1:20" ht="14.15" customHeight="1">
      <c r="A5523" s="231">
        <v>5523</v>
      </c>
      <c r="B5523" s="262" t="s">
        <v>100</v>
      </c>
      <c r="C5523" s="199" t="s">
        <v>4521</v>
      </c>
      <c r="D5523" s="199" t="s">
        <v>4522</v>
      </c>
      <c r="E5523" s="199" t="s">
        <v>4921</v>
      </c>
      <c r="F5523" s="199" t="s">
        <v>176</v>
      </c>
      <c r="G5523" s="199" t="s">
        <v>377</v>
      </c>
      <c r="H5523" s="199" t="s">
        <v>4959</v>
      </c>
      <c r="I5523" s="200" t="s">
        <v>133</v>
      </c>
      <c r="J5523" s="199" t="s">
        <v>222</v>
      </c>
      <c r="K5523" s="199" t="s">
        <v>223</v>
      </c>
      <c r="L5523" s="199" t="s">
        <v>387</v>
      </c>
      <c r="M5523" s="225" t="s">
        <v>139</v>
      </c>
      <c r="N5523" s="201">
        <v>1.08</v>
      </c>
      <c r="O5523" s="202" t="s">
        <v>81</v>
      </c>
      <c r="P5523" s="202" t="s">
        <v>81</v>
      </c>
      <c r="Q5523" s="203">
        <f t="shared" si="303"/>
        <v>0</v>
      </c>
      <c r="R5523" s="203">
        <f t="shared" si="304"/>
        <v>0</v>
      </c>
      <c r="S5523" s="213">
        <f>IF(M5523="nvt",0,IF(O5523&gt;0,VLOOKUP(M5523,'3-Productie normen'!A:K,VLOOKUP(O5523,'3-Productie normen'!$B$34:$C$35,2,FALSE),FALSE)))</f>
        <v>0</v>
      </c>
      <c r="T5523" s="213">
        <f t="shared" si="305"/>
        <v>0</v>
      </c>
    </row>
    <row r="5524" spans="1:20" ht="14.15" customHeight="1">
      <c r="A5524" s="231">
        <v>5524</v>
      </c>
      <c r="B5524" s="262" t="s">
        <v>100</v>
      </c>
      <c r="C5524" s="199" t="s">
        <v>4521</v>
      </c>
      <c r="D5524" s="199" t="s">
        <v>4522</v>
      </c>
      <c r="E5524" s="199" t="s">
        <v>4921</v>
      </c>
      <c r="F5524" s="199" t="s">
        <v>176</v>
      </c>
      <c r="G5524" s="199" t="s">
        <v>377</v>
      </c>
      <c r="H5524" s="199" t="s">
        <v>4960</v>
      </c>
      <c r="I5524" s="200" t="s">
        <v>133</v>
      </c>
      <c r="J5524" s="199" t="s">
        <v>222</v>
      </c>
      <c r="K5524" s="199" t="s">
        <v>223</v>
      </c>
      <c r="L5524" s="199" t="s">
        <v>387</v>
      </c>
      <c r="M5524" s="225" t="s">
        <v>139</v>
      </c>
      <c r="N5524" s="201">
        <v>4.24</v>
      </c>
      <c r="O5524" s="202" t="s">
        <v>81</v>
      </c>
      <c r="P5524" s="202" t="s">
        <v>81</v>
      </c>
      <c r="Q5524" s="203">
        <f t="shared" si="303"/>
        <v>0</v>
      </c>
      <c r="R5524" s="203">
        <f t="shared" si="304"/>
        <v>0</v>
      </c>
      <c r="S5524" s="213">
        <f>IF(M5524="nvt",0,IF(O5524&gt;0,VLOOKUP(M5524,'3-Productie normen'!A:K,VLOOKUP(O5524,'3-Productie normen'!$B$34:$C$35,2,FALSE),FALSE)))</f>
        <v>0</v>
      </c>
      <c r="T5524" s="213">
        <f t="shared" si="305"/>
        <v>0</v>
      </c>
    </row>
    <row r="5525" spans="1:20" ht="14.15" customHeight="1">
      <c r="A5525" s="231">
        <v>5525</v>
      </c>
      <c r="B5525" s="262" t="s">
        <v>100</v>
      </c>
      <c r="C5525" s="199" t="s">
        <v>4521</v>
      </c>
      <c r="D5525" s="199" t="s">
        <v>4522</v>
      </c>
      <c r="E5525" s="199" t="s">
        <v>4921</v>
      </c>
      <c r="F5525" s="199" t="s">
        <v>176</v>
      </c>
      <c r="G5525" s="199" t="s">
        <v>377</v>
      </c>
      <c r="H5525" s="199" t="s">
        <v>4961</v>
      </c>
      <c r="I5525" s="200" t="s">
        <v>125</v>
      </c>
      <c r="J5525" s="199" t="s">
        <v>222</v>
      </c>
      <c r="K5525" s="199" t="s">
        <v>279</v>
      </c>
      <c r="L5525" s="199" t="s">
        <v>387</v>
      </c>
      <c r="M5525" s="199" t="s">
        <v>238</v>
      </c>
      <c r="N5525" s="201">
        <v>3.0211000000000001</v>
      </c>
      <c r="O5525" s="202" t="s">
        <v>81</v>
      </c>
      <c r="P5525" s="202"/>
      <c r="Q5525" s="203">
        <f t="shared" si="303"/>
        <v>0</v>
      </c>
      <c r="R5525" s="203">
        <f t="shared" si="304"/>
        <v>0</v>
      </c>
      <c r="S5525" s="213">
        <f>IF(M5525="nvt",0,IF(O5525&gt;0,VLOOKUP(M5525,'3-Productie normen'!A:K,VLOOKUP(O5525,'3-Productie normen'!$B$34:$C$35,2,FALSE),FALSE)))</f>
        <v>0</v>
      </c>
      <c r="T5525" s="213">
        <f t="shared" si="305"/>
        <v>0</v>
      </c>
    </row>
    <row r="5526" spans="1:20" ht="14.15" customHeight="1">
      <c r="A5526" s="231">
        <v>5526</v>
      </c>
      <c r="B5526" s="262" t="s">
        <v>100</v>
      </c>
      <c r="C5526" s="199" t="s">
        <v>4521</v>
      </c>
      <c r="D5526" s="199" t="s">
        <v>4522</v>
      </c>
      <c r="E5526" s="199" t="s">
        <v>4921</v>
      </c>
      <c r="F5526" s="199" t="s">
        <v>176</v>
      </c>
      <c r="G5526" s="199" t="s">
        <v>377</v>
      </c>
      <c r="H5526" s="199" t="s">
        <v>4962</v>
      </c>
      <c r="I5526" s="200" t="s">
        <v>125</v>
      </c>
      <c r="J5526" s="199" t="s">
        <v>222</v>
      </c>
      <c r="K5526" s="199" t="s">
        <v>279</v>
      </c>
      <c r="L5526" s="199" t="s">
        <v>387</v>
      </c>
      <c r="M5526" s="199" t="s">
        <v>238</v>
      </c>
      <c r="N5526" s="201">
        <v>1.7963</v>
      </c>
      <c r="O5526" s="202" t="s">
        <v>81</v>
      </c>
      <c r="P5526" s="202"/>
      <c r="Q5526" s="203">
        <f t="shared" si="303"/>
        <v>0</v>
      </c>
      <c r="R5526" s="203">
        <f t="shared" si="304"/>
        <v>0</v>
      </c>
      <c r="S5526" s="213">
        <f>IF(M5526="nvt",0,IF(O5526&gt;0,VLOOKUP(M5526,'3-Productie normen'!A:K,VLOOKUP(O5526,'3-Productie normen'!$B$34:$C$35,2,FALSE),FALSE)))</f>
        <v>0</v>
      </c>
      <c r="T5526" s="213">
        <f t="shared" si="305"/>
        <v>0</v>
      </c>
    </row>
    <row r="5527" spans="1:20" ht="14.15" customHeight="1">
      <c r="A5527" s="231">
        <v>5527</v>
      </c>
      <c r="B5527" s="262" t="s">
        <v>100</v>
      </c>
      <c r="C5527" s="199" t="s">
        <v>4521</v>
      </c>
      <c r="D5527" s="199" t="s">
        <v>4522</v>
      </c>
      <c r="E5527" s="199" t="s">
        <v>4963</v>
      </c>
      <c r="F5527" s="199" t="s">
        <v>176</v>
      </c>
      <c r="G5527" s="199" t="s">
        <v>377</v>
      </c>
      <c r="H5527" s="199" t="s">
        <v>407</v>
      </c>
      <c r="I5527" s="200" t="s">
        <v>143</v>
      </c>
      <c r="J5527" s="199" t="s">
        <v>209</v>
      </c>
      <c r="K5527" s="199" t="s">
        <v>213</v>
      </c>
      <c r="L5527" s="199" t="s">
        <v>263</v>
      </c>
      <c r="M5527" s="199" t="s">
        <v>143</v>
      </c>
      <c r="N5527" s="201">
        <v>13.65</v>
      </c>
      <c r="O5527" s="202"/>
      <c r="P5527" s="202"/>
      <c r="Q5527" s="203">
        <f t="shared" si="303"/>
        <v>0</v>
      </c>
      <c r="R5527" s="203">
        <f t="shared" si="304"/>
        <v>0</v>
      </c>
      <c r="S5527" s="213">
        <f>IF(M5527="nvt",0,IF(O5527&gt;0,VLOOKUP(M5527,'3-Productie normen'!A:K,VLOOKUP(O5527,'3-Productie normen'!$B$34:$C$35,2,FALSE),FALSE)))</f>
        <v>0</v>
      </c>
      <c r="T5527" s="213">
        <f t="shared" si="305"/>
        <v>0</v>
      </c>
    </row>
    <row r="5528" spans="1:20" ht="14.15" customHeight="1">
      <c r="A5528" s="231">
        <v>5528</v>
      </c>
      <c r="B5528" s="262" t="s">
        <v>100</v>
      </c>
      <c r="C5528" s="199" t="s">
        <v>4521</v>
      </c>
      <c r="D5528" s="199" t="s">
        <v>4522</v>
      </c>
      <c r="E5528" s="199" t="s">
        <v>4963</v>
      </c>
      <c r="F5528" s="199" t="s">
        <v>176</v>
      </c>
      <c r="G5528" s="199" t="s">
        <v>377</v>
      </c>
      <c r="H5528" s="199" t="s">
        <v>251</v>
      </c>
      <c r="I5528" s="200" t="s">
        <v>143</v>
      </c>
      <c r="J5528" s="199" t="s">
        <v>209</v>
      </c>
      <c r="K5528" s="199" t="s">
        <v>213</v>
      </c>
      <c r="L5528" s="199" t="s">
        <v>263</v>
      </c>
      <c r="M5528" s="199" t="s">
        <v>143</v>
      </c>
      <c r="N5528" s="201">
        <v>6.6624999999999996</v>
      </c>
      <c r="O5528" s="202"/>
      <c r="P5528" s="202"/>
      <c r="Q5528" s="203">
        <f t="shared" si="303"/>
        <v>0</v>
      </c>
      <c r="R5528" s="203">
        <f t="shared" si="304"/>
        <v>0</v>
      </c>
      <c r="S5528" s="213">
        <f>IF(M5528="nvt",0,IF(O5528&gt;0,VLOOKUP(M5528,'3-Productie normen'!A:K,VLOOKUP(O5528,'3-Productie normen'!$B$34:$C$35,2,FALSE),FALSE)))</f>
        <v>0</v>
      </c>
      <c r="T5528" s="213">
        <f t="shared" si="305"/>
        <v>0</v>
      </c>
    </row>
    <row r="5529" spans="1:20" ht="14.15" customHeight="1">
      <c r="A5529" s="231">
        <v>5529</v>
      </c>
      <c r="B5529" s="262" t="s">
        <v>101</v>
      </c>
      <c r="C5529" s="199" t="s">
        <v>4964</v>
      </c>
      <c r="D5529" s="199" t="s">
        <v>2474</v>
      </c>
      <c r="E5529" s="199" t="s">
        <v>4965</v>
      </c>
      <c r="F5529" s="199" t="s">
        <v>176</v>
      </c>
      <c r="G5529" s="199" t="s">
        <v>377</v>
      </c>
      <c r="H5529" s="199" t="s">
        <v>382</v>
      </c>
      <c r="I5529" s="207" t="s">
        <v>123</v>
      </c>
      <c r="J5529" s="199" t="s">
        <v>179</v>
      </c>
      <c r="K5529" s="199" t="s">
        <v>187</v>
      </c>
      <c r="L5529" s="199" t="s">
        <v>197</v>
      </c>
      <c r="M5529" s="199" t="s">
        <v>141</v>
      </c>
      <c r="N5529" s="201">
        <v>16.6188</v>
      </c>
      <c r="O5529" s="202" t="s">
        <v>81</v>
      </c>
      <c r="P5529" s="202"/>
      <c r="Q5529" s="203">
        <f t="shared" si="303"/>
        <v>0</v>
      </c>
      <c r="R5529" s="203">
        <f t="shared" si="304"/>
        <v>0</v>
      </c>
      <c r="S5529" s="213">
        <f>IF(M5529="nvt",0,IF(O5529&gt;0,VLOOKUP(M5529,'3-Productie normen'!A:K,VLOOKUP(O5529,'3-Productie normen'!$B$34:$C$35,2,FALSE),FALSE)))</f>
        <v>0</v>
      </c>
      <c r="T5529" s="213">
        <f t="shared" si="305"/>
        <v>0</v>
      </c>
    </row>
    <row r="5530" spans="1:20" ht="14.15" customHeight="1">
      <c r="A5530" s="231">
        <v>5530</v>
      </c>
      <c r="B5530" s="262" t="s">
        <v>101</v>
      </c>
      <c r="C5530" s="199" t="s">
        <v>4964</v>
      </c>
      <c r="D5530" s="199" t="s">
        <v>2474</v>
      </c>
      <c r="E5530" s="199" t="s">
        <v>4965</v>
      </c>
      <c r="F5530" s="199" t="s">
        <v>176</v>
      </c>
      <c r="G5530" s="199" t="s">
        <v>377</v>
      </c>
      <c r="H5530" s="199" t="s">
        <v>383</v>
      </c>
      <c r="I5530" s="207" t="s">
        <v>123</v>
      </c>
      <c r="J5530" s="199" t="s">
        <v>179</v>
      </c>
      <c r="K5530" s="199" t="s">
        <v>187</v>
      </c>
      <c r="L5530" s="199" t="s">
        <v>197</v>
      </c>
      <c r="M5530" s="199" t="s">
        <v>141</v>
      </c>
      <c r="N5530" s="201">
        <v>50.411999999999999</v>
      </c>
      <c r="O5530" s="202" t="s">
        <v>81</v>
      </c>
      <c r="P5530" s="202"/>
      <c r="Q5530" s="203">
        <f t="shared" si="303"/>
        <v>0</v>
      </c>
      <c r="R5530" s="203">
        <f t="shared" si="304"/>
        <v>0</v>
      </c>
      <c r="S5530" s="213">
        <f>IF(M5530="nvt",0,IF(O5530&gt;0,VLOOKUP(M5530,'3-Productie normen'!A:K,VLOOKUP(O5530,'3-Productie normen'!$B$34:$C$35,2,FALSE),FALSE)))</f>
        <v>0</v>
      </c>
      <c r="T5530" s="213">
        <f t="shared" si="305"/>
        <v>0</v>
      </c>
    </row>
    <row r="5531" spans="1:20" ht="14.15" customHeight="1">
      <c r="A5531" s="231">
        <v>5531</v>
      </c>
      <c r="B5531" s="262" t="s">
        <v>101</v>
      </c>
      <c r="C5531" s="199" t="s">
        <v>4964</v>
      </c>
      <c r="D5531" s="199" t="s">
        <v>2474</v>
      </c>
      <c r="E5531" s="199" t="s">
        <v>4965</v>
      </c>
      <c r="F5531" s="199" t="s">
        <v>176</v>
      </c>
      <c r="G5531" s="199" t="s">
        <v>377</v>
      </c>
      <c r="H5531" s="199" t="s">
        <v>384</v>
      </c>
      <c r="I5531" s="207" t="s">
        <v>123</v>
      </c>
      <c r="J5531" s="199" t="s">
        <v>179</v>
      </c>
      <c r="K5531" s="199" t="s">
        <v>187</v>
      </c>
      <c r="L5531" s="199" t="s">
        <v>197</v>
      </c>
      <c r="M5531" s="199" t="s">
        <v>141</v>
      </c>
      <c r="N5531" s="201">
        <v>63.595500000000001</v>
      </c>
      <c r="O5531" s="202" t="s">
        <v>81</v>
      </c>
      <c r="P5531" s="202"/>
      <c r="Q5531" s="203">
        <f t="shared" si="303"/>
        <v>0</v>
      </c>
      <c r="R5531" s="203">
        <f t="shared" si="304"/>
        <v>0</v>
      </c>
      <c r="S5531" s="213">
        <f>IF(M5531="nvt",0,IF(O5531&gt;0,VLOOKUP(M5531,'3-Productie normen'!A:K,VLOOKUP(O5531,'3-Productie normen'!$B$34:$C$35,2,FALSE),FALSE)))</f>
        <v>0</v>
      </c>
      <c r="T5531" s="213">
        <f t="shared" si="305"/>
        <v>0</v>
      </c>
    </row>
    <row r="5532" spans="1:20" ht="14.15" customHeight="1">
      <c r="A5532" s="231">
        <v>5532</v>
      </c>
      <c r="B5532" s="262" t="s">
        <v>101</v>
      </c>
      <c r="C5532" s="199" t="s">
        <v>4964</v>
      </c>
      <c r="D5532" s="199" t="s">
        <v>2474</v>
      </c>
      <c r="E5532" s="199" t="s">
        <v>4965</v>
      </c>
      <c r="F5532" s="199" t="s">
        <v>176</v>
      </c>
      <c r="G5532" s="199" t="s">
        <v>377</v>
      </c>
      <c r="H5532" s="199" t="s">
        <v>385</v>
      </c>
      <c r="I5532" s="200" t="s">
        <v>123</v>
      </c>
      <c r="J5532" s="199" t="s">
        <v>179</v>
      </c>
      <c r="K5532" s="199" t="s">
        <v>179</v>
      </c>
      <c r="L5532" s="199" t="s">
        <v>197</v>
      </c>
      <c r="M5532" s="199" t="s">
        <v>122</v>
      </c>
      <c r="N5532" s="201">
        <v>37.565600000000003</v>
      </c>
      <c r="O5532" s="202" t="s">
        <v>81</v>
      </c>
      <c r="P5532" s="202"/>
      <c r="Q5532" s="203">
        <f t="shared" si="303"/>
        <v>0</v>
      </c>
      <c r="R5532" s="203">
        <f t="shared" si="304"/>
        <v>0</v>
      </c>
      <c r="S5532" s="213">
        <f>IF(M5532="nvt",0,IF(O5532&gt;0,VLOOKUP(M5532,'3-Productie normen'!A:K,VLOOKUP(O5532,'3-Productie normen'!$B$34:$C$35,2,FALSE),FALSE)))</f>
        <v>0</v>
      </c>
      <c r="T5532" s="213">
        <f t="shared" si="305"/>
        <v>0</v>
      </c>
    </row>
    <row r="5533" spans="1:20" ht="14.15" customHeight="1">
      <c r="A5533" s="231">
        <v>5533</v>
      </c>
      <c r="B5533" s="262" t="s">
        <v>101</v>
      </c>
      <c r="C5533" s="199" t="s">
        <v>4964</v>
      </c>
      <c r="D5533" s="199" t="s">
        <v>2474</v>
      </c>
      <c r="E5533" s="199" t="s">
        <v>4965</v>
      </c>
      <c r="F5533" s="199" t="s">
        <v>176</v>
      </c>
      <c r="G5533" s="199" t="s">
        <v>377</v>
      </c>
      <c r="H5533" s="199" t="s">
        <v>386</v>
      </c>
      <c r="I5533" s="207" t="s">
        <v>123</v>
      </c>
      <c r="J5533" s="199" t="s">
        <v>179</v>
      </c>
      <c r="K5533" s="199" t="s">
        <v>1064</v>
      </c>
      <c r="L5533" s="199" t="s">
        <v>197</v>
      </c>
      <c r="M5533" s="199" t="s">
        <v>141</v>
      </c>
      <c r="N5533" s="201">
        <v>51.580500000000001</v>
      </c>
      <c r="O5533" s="202" t="s">
        <v>81</v>
      </c>
      <c r="P5533" s="202"/>
      <c r="Q5533" s="203">
        <f t="shared" si="303"/>
        <v>0</v>
      </c>
      <c r="R5533" s="203">
        <f t="shared" si="304"/>
        <v>0</v>
      </c>
      <c r="S5533" s="213">
        <f>IF(M5533="nvt",0,IF(O5533&gt;0,VLOOKUP(M5533,'3-Productie normen'!A:K,VLOOKUP(O5533,'3-Productie normen'!$B$34:$C$35,2,FALSE),FALSE)))</f>
        <v>0</v>
      </c>
      <c r="T5533" s="213">
        <f t="shared" si="305"/>
        <v>0</v>
      </c>
    </row>
    <row r="5534" spans="1:20" ht="14.15" customHeight="1">
      <c r="A5534" s="231">
        <v>5534</v>
      </c>
      <c r="B5534" s="262" t="s">
        <v>101</v>
      </c>
      <c r="C5534" s="199" t="s">
        <v>4964</v>
      </c>
      <c r="D5534" s="199" t="s">
        <v>2474</v>
      </c>
      <c r="E5534" s="199" t="s">
        <v>4965</v>
      </c>
      <c r="F5534" s="199" t="s">
        <v>176</v>
      </c>
      <c r="G5534" s="199" t="s">
        <v>377</v>
      </c>
      <c r="H5534" s="199" t="s">
        <v>2536</v>
      </c>
      <c r="I5534" s="207" t="s">
        <v>123</v>
      </c>
      <c r="J5534" s="199" t="s">
        <v>179</v>
      </c>
      <c r="K5534" s="199" t="s">
        <v>187</v>
      </c>
      <c r="L5534" s="199" t="s">
        <v>197</v>
      </c>
      <c r="M5534" s="199" t="s">
        <v>141</v>
      </c>
      <c r="N5534" s="201">
        <v>137.459</v>
      </c>
      <c r="O5534" s="202" t="s">
        <v>81</v>
      </c>
      <c r="P5534" s="202"/>
      <c r="Q5534" s="203">
        <f t="shared" si="303"/>
        <v>0</v>
      </c>
      <c r="R5534" s="203">
        <f t="shared" si="304"/>
        <v>0</v>
      </c>
      <c r="S5534" s="213">
        <f>IF(M5534="nvt",0,IF(O5534&gt;0,VLOOKUP(M5534,'3-Productie normen'!A:K,VLOOKUP(O5534,'3-Productie normen'!$B$34:$C$35,2,FALSE),FALSE)))</f>
        <v>0</v>
      </c>
      <c r="T5534" s="213">
        <f t="shared" si="305"/>
        <v>0</v>
      </c>
    </row>
    <row r="5535" spans="1:20" ht="14.15" customHeight="1">
      <c r="A5535" s="231">
        <v>5535</v>
      </c>
      <c r="B5535" s="262" t="s">
        <v>101</v>
      </c>
      <c r="C5535" s="199" t="s">
        <v>4964</v>
      </c>
      <c r="D5535" s="199" t="s">
        <v>2474</v>
      </c>
      <c r="E5535" s="199" t="s">
        <v>4965</v>
      </c>
      <c r="F5535" s="199" t="s">
        <v>176</v>
      </c>
      <c r="G5535" s="199" t="s">
        <v>377</v>
      </c>
      <c r="H5535" s="199" t="s">
        <v>4966</v>
      </c>
      <c r="I5535" s="200" t="s">
        <v>143</v>
      </c>
      <c r="J5535" s="199" t="s">
        <v>209</v>
      </c>
      <c r="K5535" s="199" t="s">
        <v>213</v>
      </c>
      <c r="L5535" s="199" t="s">
        <v>197</v>
      </c>
      <c r="M5535" s="199" t="s">
        <v>143</v>
      </c>
      <c r="N5535" s="201">
        <v>5.9252000000000002</v>
      </c>
      <c r="O5535" s="202"/>
      <c r="P5535" s="202"/>
      <c r="Q5535" s="203">
        <f t="shared" si="303"/>
        <v>0</v>
      </c>
      <c r="R5535" s="203">
        <f t="shared" si="304"/>
        <v>0</v>
      </c>
      <c r="S5535" s="213">
        <f>IF(M5535="nvt",0,IF(O5535&gt;0,VLOOKUP(M5535,'3-Productie normen'!A:K,VLOOKUP(O5535,'3-Productie normen'!$B$34:$C$35,2,FALSE),FALSE)))</f>
        <v>0</v>
      </c>
      <c r="T5535" s="213">
        <f t="shared" si="305"/>
        <v>0</v>
      </c>
    </row>
    <row r="5536" spans="1:20" ht="14.15" customHeight="1">
      <c r="A5536" s="231">
        <v>5536</v>
      </c>
      <c r="B5536" s="262" t="s">
        <v>101</v>
      </c>
      <c r="C5536" s="199" t="s">
        <v>4964</v>
      </c>
      <c r="D5536" s="199" t="s">
        <v>2474</v>
      </c>
      <c r="E5536" s="199" t="s">
        <v>4965</v>
      </c>
      <c r="F5536" s="199" t="s">
        <v>176</v>
      </c>
      <c r="G5536" s="199" t="s">
        <v>377</v>
      </c>
      <c r="H5536" s="199" t="s">
        <v>4967</v>
      </c>
      <c r="I5536" s="200" t="s">
        <v>143</v>
      </c>
      <c r="J5536" s="199" t="s">
        <v>209</v>
      </c>
      <c r="K5536" s="199" t="s">
        <v>213</v>
      </c>
      <c r="L5536" s="199" t="s">
        <v>197</v>
      </c>
      <c r="M5536" s="199" t="s">
        <v>143</v>
      </c>
      <c r="N5536" s="201">
        <v>16.8748</v>
      </c>
      <c r="O5536" s="202"/>
      <c r="P5536" s="202"/>
      <c r="Q5536" s="203">
        <f t="shared" si="303"/>
        <v>0</v>
      </c>
      <c r="R5536" s="203">
        <f t="shared" si="304"/>
        <v>0</v>
      </c>
      <c r="S5536" s="213">
        <f>IF(M5536="nvt",0,IF(O5536&gt;0,VLOOKUP(M5536,'3-Productie normen'!A:K,VLOOKUP(O5536,'3-Productie normen'!$B$34:$C$35,2,FALSE),FALSE)))</f>
        <v>0</v>
      </c>
      <c r="T5536" s="213">
        <f t="shared" si="305"/>
        <v>0</v>
      </c>
    </row>
    <row r="5537" spans="1:20" ht="14.15" customHeight="1">
      <c r="A5537" s="231">
        <v>5537</v>
      </c>
      <c r="B5537" s="262" t="s">
        <v>101</v>
      </c>
      <c r="C5537" s="199" t="s">
        <v>4964</v>
      </c>
      <c r="D5537" s="199" t="s">
        <v>2474</v>
      </c>
      <c r="E5537" s="199" t="s">
        <v>4965</v>
      </c>
      <c r="F5537" s="199" t="s">
        <v>176</v>
      </c>
      <c r="G5537" s="199" t="s">
        <v>377</v>
      </c>
      <c r="H5537" s="199" t="s">
        <v>2545</v>
      </c>
      <c r="I5537" s="200" t="s">
        <v>143</v>
      </c>
      <c r="J5537" s="199" t="s">
        <v>209</v>
      </c>
      <c r="K5537" s="199" t="s">
        <v>213</v>
      </c>
      <c r="L5537" s="199" t="s">
        <v>381</v>
      </c>
      <c r="M5537" s="199" t="s">
        <v>143</v>
      </c>
      <c r="N5537" s="201">
        <v>11.296200000000001</v>
      </c>
      <c r="O5537" s="202"/>
      <c r="P5537" s="202"/>
      <c r="Q5537" s="203">
        <f t="shared" si="303"/>
        <v>0</v>
      </c>
      <c r="R5537" s="203">
        <f t="shared" si="304"/>
        <v>0</v>
      </c>
      <c r="S5537" s="213">
        <f>IF(M5537="nvt",0,IF(O5537&gt;0,VLOOKUP(M5537,'3-Productie normen'!A:K,VLOOKUP(O5537,'3-Productie normen'!$B$34:$C$35,2,FALSE),FALSE)))</f>
        <v>0</v>
      </c>
      <c r="T5537" s="213">
        <f t="shared" si="305"/>
        <v>0</v>
      </c>
    </row>
    <row r="5538" spans="1:20" ht="14.15" customHeight="1">
      <c r="A5538" s="231">
        <v>5538</v>
      </c>
      <c r="B5538" s="262" t="s">
        <v>101</v>
      </c>
      <c r="C5538" s="199" t="s">
        <v>4964</v>
      </c>
      <c r="D5538" s="199" t="s">
        <v>2474</v>
      </c>
      <c r="E5538" s="199" t="s">
        <v>4965</v>
      </c>
      <c r="F5538" s="199" t="s">
        <v>176</v>
      </c>
      <c r="G5538" s="199" t="s">
        <v>377</v>
      </c>
      <c r="H5538" s="199" t="s">
        <v>2546</v>
      </c>
      <c r="I5538" s="200" t="s">
        <v>125</v>
      </c>
      <c r="J5538" s="199" t="s">
        <v>255</v>
      </c>
      <c r="K5538" s="199" t="s">
        <v>256</v>
      </c>
      <c r="L5538" s="199" t="s">
        <v>381</v>
      </c>
      <c r="M5538" s="199" t="s">
        <v>238</v>
      </c>
      <c r="N5538" s="201">
        <v>89.097800000000007</v>
      </c>
      <c r="O5538" s="202" t="s">
        <v>81</v>
      </c>
      <c r="P5538" s="202"/>
      <c r="Q5538" s="203">
        <f t="shared" si="303"/>
        <v>0</v>
      </c>
      <c r="R5538" s="203">
        <f t="shared" si="304"/>
        <v>0</v>
      </c>
      <c r="S5538" s="213">
        <f>IF(M5538="nvt",0,IF(O5538&gt;0,VLOOKUP(M5538,'3-Productie normen'!A:K,VLOOKUP(O5538,'3-Productie normen'!$B$34:$C$35,2,FALSE),FALSE)))</f>
        <v>0</v>
      </c>
      <c r="T5538" s="213">
        <f t="shared" si="305"/>
        <v>0</v>
      </c>
    </row>
    <row r="5539" spans="1:20" ht="14.15" customHeight="1">
      <c r="A5539" s="231">
        <v>5539</v>
      </c>
      <c r="B5539" s="262" t="s">
        <v>101</v>
      </c>
      <c r="C5539" s="199" t="s">
        <v>4964</v>
      </c>
      <c r="D5539" s="199" t="s">
        <v>2474</v>
      </c>
      <c r="E5539" s="199" t="s">
        <v>4965</v>
      </c>
      <c r="F5539" s="199" t="s">
        <v>176</v>
      </c>
      <c r="G5539" s="199" t="s">
        <v>377</v>
      </c>
      <c r="H5539" s="199" t="s">
        <v>4968</v>
      </c>
      <c r="I5539" s="200" t="s">
        <v>127</v>
      </c>
      <c r="J5539" s="199" t="s">
        <v>379</v>
      </c>
      <c r="K5539" s="199" t="s">
        <v>379</v>
      </c>
      <c r="L5539" s="199" t="s">
        <v>381</v>
      </c>
      <c r="M5539" s="199" t="s">
        <v>128</v>
      </c>
      <c r="N5539" s="201">
        <v>58.385599999999997</v>
      </c>
      <c r="O5539" s="202">
        <v>255</v>
      </c>
      <c r="P5539" s="202"/>
      <c r="Q5539" s="203">
        <f t="shared" si="303"/>
        <v>0</v>
      </c>
      <c r="R5539" s="203">
        <f t="shared" si="304"/>
        <v>0</v>
      </c>
      <c r="S5539" s="213">
        <f>IF(M5539="nvt",0,IF(O5539&gt;0,VLOOKUP(M5539,'3-Productie normen'!A:K,VLOOKUP(O5539,'3-Productie normen'!$B$34:$C$35,2,FALSE),FALSE)))</f>
        <v>0</v>
      </c>
      <c r="T5539" s="213">
        <f t="shared" si="305"/>
        <v>0</v>
      </c>
    </row>
    <row r="5540" spans="1:20" ht="14.15" customHeight="1">
      <c r="A5540" s="231">
        <v>5540</v>
      </c>
      <c r="B5540" s="262" t="s">
        <v>101</v>
      </c>
      <c r="C5540" s="199" t="s">
        <v>4964</v>
      </c>
      <c r="D5540" s="199" t="s">
        <v>2474</v>
      </c>
      <c r="E5540" s="199" t="s">
        <v>4965</v>
      </c>
      <c r="F5540" s="199" t="s">
        <v>176</v>
      </c>
      <c r="G5540" s="199" t="s">
        <v>377</v>
      </c>
      <c r="H5540" s="199" t="s">
        <v>4969</v>
      </c>
      <c r="I5540" s="200" t="s">
        <v>123</v>
      </c>
      <c r="J5540" s="199" t="s">
        <v>179</v>
      </c>
      <c r="K5540" s="199" t="s">
        <v>179</v>
      </c>
      <c r="L5540" s="199" t="s">
        <v>381</v>
      </c>
      <c r="M5540" s="199" t="s">
        <v>122</v>
      </c>
      <c r="N5540" s="201">
        <v>29.7576</v>
      </c>
      <c r="O5540" s="202" t="s">
        <v>81</v>
      </c>
      <c r="P5540" s="202"/>
      <c r="Q5540" s="203">
        <f t="shared" ref="Q5540:Q5603" si="306">IF(O5540="nvt",0,IF(O5540&gt;0,S5540*N5540,0))</f>
        <v>0</v>
      </c>
      <c r="R5540" s="203">
        <f t="shared" ref="R5540:R5603" si="307">IF(P5540&gt;0,T5540*N5540,0)</f>
        <v>0</v>
      </c>
      <c r="S5540" s="213">
        <f>IF(M5540="nvt",0,IF(O5540&gt;0,VLOOKUP(M5540,'3-Productie normen'!A:K,VLOOKUP(O5540,'3-Productie normen'!$B$34:$C$35,2,FALSE),FALSE)))</f>
        <v>0</v>
      </c>
      <c r="T5540" s="213">
        <f t="shared" ref="T5540:T5603" si="308">IF(P5540&gt;0,S5540*$T$8,0)</f>
        <v>0</v>
      </c>
    </row>
    <row r="5541" spans="1:20" ht="14.15" customHeight="1">
      <c r="A5541" s="231">
        <v>5541</v>
      </c>
      <c r="B5541" s="262" t="s">
        <v>101</v>
      </c>
      <c r="C5541" s="199" t="s">
        <v>4964</v>
      </c>
      <c r="D5541" s="199" t="s">
        <v>2474</v>
      </c>
      <c r="E5541" s="199" t="s">
        <v>4965</v>
      </c>
      <c r="F5541" s="199" t="s">
        <v>176</v>
      </c>
      <c r="G5541" s="199" t="s">
        <v>377</v>
      </c>
      <c r="H5541" s="199" t="s">
        <v>4970</v>
      </c>
      <c r="I5541" s="200" t="s">
        <v>143</v>
      </c>
      <c r="J5541" s="199" t="s">
        <v>255</v>
      </c>
      <c r="K5541" s="199" t="s">
        <v>256</v>
      </c>
      <c r="L5541" s="199" t="s">
        <v>381</v>
      </c>
      <c r="M5541" s="199" t="s">
        <v>143</v>
      </c>
      <c r="N5541" s="201">
        <v>14.0913</v>
      </c>
      <c r="O5541" s="202"/>
      <c r="P5541" s="202"/>
      <c r="Q5541" s="203">
        <f t="shared" si="306"/>
        <v>0</v>
      </c>
      <c r="R5541" s="203">
        <f t="shared" si="307"/>
        <v>0</v>
      </c>
      <c r="S5541" s="213">
        <f>IF(M5541="nvt",0,IF(O5541&gt;0,VLOOKUP(M5541,'3-Productie normen'!A:K,VLOOKUP(O5541,'3-Productie normen'!$B$34:$C$35,2,FALSE),FALSE)))</f>
        <v>0</v>
      </c>
      <c r="T5541" s="213">
        <f t="shared" si="308"/>
        <v>0</v>
      </c>
    </row>
    <row r="5542" spans="1:20" ht="14.15" customHeight="1">
      <c r="A5542" s="231">
        <v>5542</v>
      </c>
      <c r="B5542" s="262" t="s">
        <v>101</v>
      </c>
      <c r="C5542" s="199" t="s">
        <v>4964</v>
      </c>
      <c r="D5542" s="199" t="s">
        <v>2474</v>
      </c>
      <c r="E5542" s="199" t="s">
        <v>4965</v>
      </c>
      <c r="F5542" s="199" t="s">
        <v>176</v>
      </c>
      <c r="G5542" s="199" t="s">
        <v>377</v>
      </c>
      <c r="H5542" s="199" t="s">
        <v>4971</v>
      </c>
      <c r="I5542" s="200" t="s">
        <v>125</v>
      </c>
      <c r="J5542" s="199" t="s">
        <v>255</v>
      </c>
      <c r="K5542" s="199" t="s">
        <v>256</v>
      </c>
      <c r="L5542" s="199" t="s">
        <v>381</v>
      </c>
      <c r="M5542" s="199" t="s">
        <v>238</v>
      </c>
      <c r="N5542" s="201">
        <v>126.85290000000001</v>
      </c>
      <c r="O5542" s="202" t="s">
        <v>81</v>
      </c>
      <c r="P5542" s="202"/>
      <c r="Q5542" s="203">
        <f t="shared" si="306"/>
        <v>0</v>
      </c>
      <c r="R5542" s="203">
        <f t="shared" si="307"/>
        <v>0</v>
      </c>
      <c r="S5542" s="213">
        <f>IF(M5542="nvt",0,IF(O5542&gt;0,VLOOKUP(M5542,'3-Productie normen'!A:K,VLOOKUP(O5542,'3-Productie normen'!$B$34:$C$35,2,FALSE),FALSE)))</f>
        <v>0</v>
      </c>
      <c r="T5542" s="213">
        <f t="shared" si="308"/>
        <v>0</v>
      </c>
    </row>
    <row r="5543" spans="1:20" ht="14.15" customHeight="1">
      <c r="A5543" s="231">
        <v>5543</v>
      </c>
      <c r="B5543" s="262" t="s">
        <v>101</v>
      </c>
      <c r="C5543" s="199" t="s">
        <v>4964</v>
      </c>
      <c r="D5543" s="199" t="s">
        <v>2474</v>
      </c>
      <c r="E5543" s="199" t="s">
        <v>4965</v>
      </c>
      <c r="F5543" s="199" t="s">
        <v>176</v>
      </c>
      <c r="G5543" s="199" t="s">
        <v>377</v>
      </c>
      <c r="H5543" s="199" t="s">
        <v>2575</v>
      </c>
      <c r="I5543" s="200" t="s">
        <v>143</v>
      </c>
      <c r="J5543" s="199" t="s">
        <v>255</v>
      </c>
      <c r="K5543" s="199" t="s">
        <v>256</v>
      </c>
      <c r="L5543" s="199" t="s">
        <v>381</v>
      </c>
      <c r="M5543" s="199" t="s">
        <v>143</v>
      </c>
      <c r="N5543" s="201">
        <v>53.7258</v>
      </c>
      <c r="O5543" s="202"/>
      <c r="P5543" s="202"/>
      <c r="Q5543" s="203">
        <f t="shared" si="306"/>
        <v>0</v>
      </c>
      <c r="R5543" s="203">
        <f t="shared" si="307"/>
        <v>0</v>
      </c>
      <c r="S5543" s="213">
        <f>IF(M5543="nvt",0,IF(O5543&gt;0,VLOOKUP(M5543,'3-Productie normen'!A:K,VLOOKUP(O5543,'3-Productie normen'!$B$34:$C$35,2,FALSE),FALSE)))</f>
        <v>0</v>
      </c>
      <c r="T5543" s="213">
        <f t="shared" si="308"/>
        <v>0</v>
      </c>
    </row>
    <row r="5544" spans="1:20" ht="14.15" customHeight="1">
      <c r="A5544" s="231">
        <v>5544</v>
      </c>
      <c r="B5544" s="262" t="s">
        <v>101</v>
      </c>
      <c r="C5544" s="199" t="s">
        <v>4964</v>
      </c>
      <c r="D5544" s="199" t="s">
        <v>2474</v>
      </c>
      <c r="E5544" s="199" t="s">
        <v>4965</v>
      </c>
      <c r="F5544" s="199" t="s">
        <v>176</v>
      </c>
      <c r="G5544" s="199" t="s">
        <v>377</v>
      </c>
      <c r="H5544" s="199" t="s">
        <v>2576</v>
      </c>
      <c r="I5544" s="200" t="s">
        <v>125</v>
      </c>
      <c r="J5544" s="199" t="s">
        <v>379</v>
      </c>
      <c r="K5544" s="199" t="s">
        <v>379</v>
      </c>
      <c r="L5544" s="199" t="s">
        <v>381</v>
      </c>
      <c r="M5544" s="199" t="s">
        <v>238</v>
      </c>
      <c r="N5544" s="201">
        <v>262.1046</v>
      </c>
      <c r="O5544" s="202" t="s">
        <v>81</v>
      </c>
      <c r="P5544" s="202"/>
      <c r="Q5544" s="203">
        <f t="shared" si="306"/>
        <v>0</v>
      </c>
      <c r="R5544" s="203">
        <f t="shared" si="307"/>
        <v>0</v>
      </c>
      <c r="S5544" s="213">
        <f>IF(M5544="nvt",0,IF(O5544&gt;0,VLOOKUP(M5544,'3-Productie normen'!A:K,VLOOKUP(O5544,'3-Productie normen'!$B$34:$C$35,2,FALSE),FALSE)))</f>
        <v>0</v>
      </c>
      <c r="T5544" s="213">
        <f t="shared" si="308"/>
        <v>0</v>
      </c>
    </row>
    <row r="5545" spans="1:20" ht="14.15" customHeight="1">
      <c r="A5545" s="231">
        <v>5545</v>
      </c>
      <c r="B5545" s="262" t="s">
        <v>101</v>
      </c>
      <c r="C5545" s="199" t="s">
        <v>4964</v>
      </c>
      <c r="D5545" s="199" t="s">
        <v>2474</v>
      </c>
      <c r="E5545" s="199" t="s">
        <v>4965</v>
      </c>
      <c r="F5545" s="199" t="s">
        <v>176</v>
      </c>
      <c r="G5545" s="199" t="s">
        <v>377</v>
      </c>
      <c r="H5545" s="199" t="s">
        <v>3505</v>
      </c>
      <c r="I5545" s="200" t="s">
        <v>125</v>
      </c>
      <c r="J5545" s="199" t="s">
        <v>255</v>
      </c>
      <c r="K5545" s="199" t="s">
        <v>256</v>
      </c>
      <c r="L5545" s="199" t="s">
        <v>381</v>
      </c>
      <c r="M5545" s="199" t="s">
        <v>238</v>
      </c>
      <c r="N5545" s="201">
        <v>20.6023</v>
      </c>
      <c r="O5545" s="202" t="s">
        <v>81</v>
      </c>
      <c r="P5545" s="202"/>
      <c r="Q5545" s="203">
        <f t="shared" si="306"/>
        <v>0</v>
      </c>
      <c r="R5545" s="203">
        <f t="shared" si="307"/>
        <v>0</v>
      </c>
      <c r="S5545" s="213">
        <f>IF(M5545="nvt",0,IF(O5545&gt;0,VLOOKUP(M5545,'3-Productie normen'!A:K,VLOOKUP(O5545,'3-Productie normen'!$B$34:$C$35,2,FALSE),FALSE)))</f>
        <v>0</v>
      </c>
      <c r="T5545" s="213">
        <f t="shared" si="308"/>
        <v>0</v>
      </c>
    </row>
    <row r="5546" spans="1:20" ht="14.15" customHeight="1">
      <c r="A5546" s="231">
        <v>5546</v>
      </c>
      <c r="B5546" s="262" t="s">
        <v>101</v>
      </c>
      <c r="C5546" s="199" t="s">
        <v>4964</v>
      </c>
      <c r="D5546" s="199" t="s">
        <v>2474</v>
      </c>
      <c r="E5546" s="199" t="s">
        <v>4965</v>
      </c>
      <c r="F5546" s="199" t="s">
        <v>176</v>
      </c>
      <c r="G5546" s="199" t="s">
        <v>377</v>
      </c>
      <c r="H5546" s="199" t="s">
        <v>4972</v>
      </c>
      <c r="I5546" s="200" t="s">
        <v>125</v>
      </c>
      <c r="J5546" s="199" t="s">
        <v>379</v>
      </c>
      <c r="K5546" s="199" t="s">
        <v>379</v>
      </c>
      <c r="L5546" s="199" t="s">
        <v>4973</v>
      </c>
      <c r="M5546" s="199" t="s">
        <v>238</v>
      </c>
      <c r="N5546" s="201">
        <v>50.021599999999999</v>
      </c>
      <c r="O5546" s="202" t="s">
        <v>81</v>
      </c>
      <c r="P5546" s="202"/>
      <c r="Q5546" s="203">
        <f t="shared" si="306"/>
        <v>0</v>
      </c>
      <c r="R5546" s="203">
        <f t="shared" si="307"/>
        <v>0</v>
      </c>
      <c r="S5546" s="213">
        <f>IF(M5546="nvt",0,IF(O5546&gt;0,VLOOKUP(M5546,'3-Productie normen'!A:K,VLOOKUP(O5546,'3-Productie normen'!$B$34:$C$35,2,FALSE),FALSE)))</f>
        <v>0</v>
      </c>
      <c r="T5546" s="213">
        <f t="shared" si="308"/>
        <v>0</v>
      </c>
    </row>
    <row r="5547" spans="1:20" ht="14.15" customHeight="1">
      <c r="A5547" s="231">
        <v>5547</v>
      </c>
      <c r="B5547" s="262" t="s">
        <v>101</v>
      </c>
      <c r="C5547" s="199" t="s">
        <v>4964</v>
      </c>
      <c r="D5547" s="199" t="s">
        <v>2474</v>
      </c>
      <c r="E5547" s="199" t="s">
        <v>4965</v>
      </c>
      <c r="F5547" s="199" t="s">
        <v>176</v>
      </c>
      <c r="G5547" s="199" t="s">
        <v>377</v>
      </c>
      <c r="H5547" s="199" t="s">
        <v>2577</v>
      </c>
      <c r="I5547" s="200" t="s">
        <v>127</v>
      </c>
      <c r="J5547" s="199" t="s">
        <v>379</v>
      </c>
      <c r="K5547" s="199" t="s">
        <v>379</v>
      </c>
      <c r="L5547" s="199" t="s">
        <v>381</v>
      </c>
      <c r="M5547" s="199" t="s">
        <v>128</v>
      </c>
      <c r="N5547" s="201">
        <v>94.328299999999999</v>
      </c>
      <c r="O5547" s="202">
        <v>255</v>
      </c>
      <c r="P5547" s="202"/>
      <c r="Q5547" s="203">
        <f t="shared" si="306"/>
        <v>0</v>
      </c>
      <c r="R5547" s="203">
        <f t="shared" si="307"/>
        <v>0</v>
      </c>
      <c r="S5547" s="213">
        <f>IF(M5547="nvt",0,IF(O5547&gt;0,VLOOKUP(M5547,'3-Productie normen'!A:K,VLOOKUP(O5547,'3-Productie normen'!$B$34:$C$35,2,FALSE),FALSE)))</f>
        <v>0</v>
      </c>
      <c r="T5547" s="213">
        <f t="shared" si="308"/>
        <v>0</v>
      </c>
    </row>
    <row r="5548" spans="1:20" ht="14.15" customHeight="1">
      <c r="A5548" s="231">
        <v>5548</v>
      </c>
      <c r="B5548" s="262" t="s">
        <v>101</v>
      </c>
      <c r="C5548" s="199" t="s">
        <v>4964</v>
      </c>
      <c r="D5548" s="199" t="s">
        <v>2474</v>
      </c>
      <c r="E5548" s="199" t="s">
        <v>4965</v>
      </c>
      <c r="F5548" s="199" t="s">
        <v>176</v>
      </c>
      <c r="G5548" s="199" t="s">
        <v>377</v>
      </c>
      <c r="H5548" s="199" t="s">
        <v>4974</v>
      </c>
      <c r="I5548" s="200" t="s">
        <v>123</v>
      </c>
      <c r="J5548" s="199" t="s">
        <v>179</v>
      </c>
      <c r="K5548" s="199" t="s">
        <v>1240</v>
      </c>
      <c r="L5548" s="199" t="s">
        <v>381</v>
      </c>
      <c r="M5548" s="199" t="s">
        <v>122</v>
      </c>
      <c r="N5548" s="201">
        <v>8.6837999999999997</v>
      </c>
      <c r="O5548" s="202" t="s">
        <v>81</v>
      </c>
      <c r="P5548" s="202"/>
      <c r="Q5548" s="203">
        <f t="shared" si="306"/>
        <v>0</v>
      </c>
      <c r="R5548" s="203">
        <f t="shared" si="307"/>
        <v>0</v>
      </c>
      <c r="S5548" s="213">
        <f>IF(M5548="nvt",0,IF(O5548&gt;0,VLOOKUP(M5548,'3-Productie normen'!A:K,VLOOKUP(O5548,'3-Productie normen'!$B$34:$C$35,2,FALSE),FALSE)))</f>
        <v>0</v>
      </c>
      <c r="T5548" s="213">
        <f t="shared" si="308"/>
        <v>0</v>
      </c>
    </row>
    <row r="5549" spans="1:20" ht="14.15" customHeight="1">
      <c r="A5549" s="231">
        <v>5549</v>
      </c>
      <c r="B5549" s="262" t="s">
        <v>101</v>
      </c>
      <c r="C5549" s="199" t="s">
        <v>4964</v>
      </c>
      <c r="D5549" s="199" t="s">
        <v>2474</v>
      </c>
      <c r="E5549" s="199" t="s">
        <v>4965</v>
      </c>
      <c r="F5549" s="199" t="s">
        <v>176</v>
      </c>
      <c r="G5549" s="199" t="s">
        <v>377</v>
      </c>
      <c r="H5549" s="199" t="s">
        <v>4975</v>
      </c>
      <c r="I5549" s="200" t="s">
        <v>143</v>
      </c>
      <c r="J5549" s="199" t="s">
        <v>179</v>
      </c>
      <c r="K5549" s="199" t="s">
        <v>256</v>
      </c>
      <c r="L5549" s="199" t="s">
        <v>381</v>
      </c>
      <c r="M5549" s="199" t="s">
        <v>143</v>
      </c>
      <c r="N5549" s="201">
        <v>20.729500000000002</v>
      </c>
      <c r="O5549" s="202"/>
      <c r="P5549" s="202"/>
      <c r="Q5549" s="203">
        <f t="shared" si="306"/>
        <v>0</v>
      </c>
      <c r="R5549" s="203">
        <f t="shared" si="307"/>
        <v>0</v>
      </c>
      <c r="S5549" s="213">
        <f>IF(M5549="nvt",0,IF(O5549&gt;0,VLOOKUP(M5549,'3-Productie normen'!A:K,VLOOKUP(O5549,'3-Productie normen'!$B$34:$C$35,2,FALSE),FALSE)))</f>
        <v>0</v>
      </c>
      <c r="T5549" s="213">
        <f t="shared" si="308"/>
        <v>0</v>
      </c>
    </row>
    <row r="5550" spans="1:20" ht="14.15" customHeight="1">
      <c r="A5550" s="231">
        <v>5550</v>
      </c>
      <c r="B5550" s="262" t="s">
        <v>101</v>
      </c>
      <c r="C5550" s="199" t="s">
        <v>4964</v>
      </c>
      <c r="D5550" s="199" t="s">
        <v>2474</v>
      </c>
      <c r="E5550" s="199" t="s">
        <v>4965</v>
      </c>
      <c r="F5550" s="199" t="s">
        <v>176</v>
      </c>
      <c r="G5550" s="199" t="s">
        <v>377</v>
      </c>
      <c r="H5550" s="199" t="s">
        <v>4976</v>
      </c>
      <c r="I5550" s="200" t="s">
        <v>143</v>
      </c>
      <c r="J5550" s="199" t="s">
        <v>379</v>
      </c>
      <c r="K5550" s="199" t="s">
        <v>379</v>
      </c>
      <c r="L5550" s="199" t="s">
        <v>381</v>
      </c>
      <c r="M5550" s="199" t="s">
        <v>143</v>
      </c>
      <c r="N5550" s="201">
        <v>21.043500000000002</v>
      </c>
      <c r="O5550" s="202"/>
      <c r="P5550" s="202"/>
      <c r="Q5550" s="203">
        <f t="shared" si="306"/>
        <v>0</v>
      </c>
      <c r="R5550" s="203">
        <f t="shared" si="307"/>
        <v>0</v>
      </c>
      <c r="S5550" s="213">
        <f>IF(M5550="nvt",0,IF(O5550&gt;0,VLOOKUP(M5550,'3-Productie normen'!A:K,VLOOKUP(O5550,'3-Productie normen'!$B$34:$C$35,2,FALSE),FALSE)))</f>
        <v>0</v>
      </c>
      <c r="T5550" s="213">
        <f t="shared" si="308"/>
        <v>0</v>
      </c>
    </row>
    <row r="5551" spans="1:20" ht="14.15" customHeight="1">
      <c r="A5551" s="231">
        <v>5551</v>
      </c>
      <c r="B5551" s="262" t="s">
        <v>101</v>
      </c>
      <c r="C5551" s="199" t="s">
        <v>4964</v>
      </c>
      <c r="D5551" s="199" t="s">
        <v>2474</v>
      </c>
      <c r="E5551" s="199" t="s">
        <v>4965</v>
      </c>
      <c r="F5551" s="199" t="s">
        <v>176</v>
      </c>
      <c r="G5551" s="199" t="s">
        <v>377</v>
      </c>
      <c r="H5551" s="199" t="s">
        <v>4977</v>
      </c>
      <c r="I5551" s="200" t="s">
        <v>143</v>
      </c>
      <c r="J5551" s="199" t="s">
        <v>379</v>
      </c>
      <c r="K5551" s="199" t="s">
        <v>379</v>
      </c>
      <c r="L5551" s="199" t="s">
        <v>381</v>
      </c>
      <c r="M5551" s="199" t="s">
        <v>143</v>
      </c>
      <c r="N5551" s="201">
        <v>14.5075</v>
      </c>
      <c r="O5551" s="202"/>
      <c r="P5551" s="202"/>
      <c r="Q5551" s="203">
        <f t="shared" si="306"/>
        <v>0</v>
      </c>
      <c r="R5551" s="203">
        <f t="shared" si="307"/>
        <v>0</v>
      </c>
      <c r="S5551" s="213">
        <f>IF(M5551="nvt",0,IF(O5551&gt;0,VLOOKUP(M5551,'3-Productie normen'!A:K,VLOOKUP(O5551,'3-Productie normen'!$B$34:$C$35,2,FALSE),FALSE)))</f>
        <v>0</v>
      </c>
      <c r="T5551" s="213">
        <f t="shared" si="308"/>
        <v>0</v>
      </c>
    </row>
    <row r="5552" spans="1:20" ht="14.15" customHeight="1">
      <c r="A5552" s="231">
        <v>5552</v>
      </c>
      <c r="B5552" s="262" t="s">
        <v>101</v>
      </c>
      <c r="C5552" s="199" t="s">
        <v>4964</v>
      </c>
      <c r="D5552" s="199" t="s">
        <v>2474</v>
      </c>
      <c r="E5552" s="199" t="s">
        <v>4965</v>
      </c>
      <c r="F5552" s="199" t="s">
        <v>176</v>
      </c>
      <c r="G5552" s="199" t="s">
        <v>377</v>
      </c>
      <c r="H5552" s="199" t="s">
        <v>4978</v>
      </c>
      <c r="I5552" s="200" t="s">
        <v>143</v>
      </c>
      <c r="J5552" s="199" t="s">
        <v>379</v>
      </c>
      <c r="K5552" s="199" t="s">
        <v>379</v>
      </c>
      <c r="L5552" s="199" t="s">
        <v>381</v>
      </c>
      <c r="M5552" s="199" t="s">
        <v>143</v>
      </c>
      <c r="N5552" s="201">
        <v>14.5075</v>
      </c>
      <c r="O5552" s="202"/>
      <c r="P5552" s="202"/>
      <c r="Q5552" s="203">
        <f t="shared" si="306"/>
        <v>0</v>
      </c>
      <c r="R5552" s="203">
        <f t="shared" si="307"/>
        <v>0</v>
      </c>
      <c r="S5552" s="213">
        <f>IF(M5552="nvt",0,IF(O5552&gt;0,VLOOKUP(M5552,'3-Productie normen'!A:K,VLOOKUP(O5552,'3-Productie normen'!$B$34:$C$35,2,FALSE),FALSE)))</f>
        <v>0</v>
      </c>
      <c r="T5552" s="213">
        <f t="shared" si="308"/>
        <v>0</v>
      </c>
    </row>
    <row r="5553" spans="1:20" ht="14.15" customHeight="1">
      <c r="A5553" s="231">
        <v>5553</v>
      </c>
      <c r="B5553" s="262" t="s">
        <v>101</v>
      </c>
      <c r="C5553" s="199" t="s">
        <v>4964</v>
      </c>
      <c r="D5553" s="199" t="s">
        <v>2474</v>
      </c>
      <c r="E5553" s="199" t="s">
        <v>4965</v>
      </c>
      <c r="F5553" s="199" t="s">
        <v>176</v>
      </c>
      <c r="G5553" s="199" t="s">
        <v>377</v>
      </c>
      <c r="H5553" s="199" t="s">
        <v>4979</v>
      </c>
      <c r="I5553" s="200" t="s">
        <v>127</v>
      </c>
      <c r="J5553" s="199" t="s">
        <v>379</v>
      </c>
      <c r="K5553" s="199" t="s">
        <v>379</v>
      </c>
      <c r="L5553" s="199" t="s">
        <v>381</v>
      </c>
      <c r="M5553" s="199" t="s">
        <v>128</v>
      </c>
      <c r="N5553" s="201">
        <v>68.376999999999995</v>
      </c>
      <c r="O5553" s="202">
        <v>255</v>
      </c>
      <c r="P5553" s="202"/>
      <c r="Q5553" s="203">
        <f t="shared" si="306"/>
        <v>0</v>
      </c>
      <c r="R5553" s="203">
        <f t="shared" si="307"/>
        <v>0</v>
      </c>
      <c r="S5553" s="213">
        <f>IF(M5553="nvt",0,IF(O5553&gt;0,VLOOKUP(M5553,'3-Productie normen'!A:K,VLOOKUP(O5553,'3-Productie normen'!$B$34:$C$35,2,FALSE),FALSE)))</f>
        <v>0</v>
      </c>
      <c r="T5553" s="213">
        <f t="shared" si="308"/>
        <v>0</v>
      </c>
    </row>
    <row r="5554" spans="1:20" ht="14.15" customHeight="1">
      <c r="A5554" s="231">
        <v>5554</v>
      </c>
      <c r="B5554" s="262" t="s">
        <v>101</v>
      </c>
      <c r="C5554" s="199" t="s">
        <v>4964</v>
      </c>
      <c r="D5554" s="199" t="s">
        <v>2474</v>
      </c>
      <c r="E5554" s="199" t="s">
        <v>4965</v>
      </c>
      <c r="F5554" s="199" t="s">
        <v>176</v>
      </c>
      <c r="G5554" s="199" t="s">
        <v>377</v>
      </c>
      <c r="H5554" s="199" t="s">
        <v>3624</v>
      </c>
      <c r="I5554" s="200" t="s">
        <v>123</v>
      </c>
      <c r="J5554" s="199" t="s">
        <v>179</v>
      </c>
      <c r="K5554" s="199" t="s">
        <v>179</v>
      </c>
      <c r="L5554" s="199" t="s">
        <v>197</v>
      </c>
      <c r="M5554" s="199" t="s">
        <v>122</v>
      </c>
      <c r="N5554" s="201">
        <v>50.299199999999999</v>
      </c>
      <c r="O5554" s="202" t="s">
        <v>81</v>
      </c>
      <c r="P5554" s="202"/>
      <c r="Q5554" s="203">
        <f t="shared" si="306"/>
        <v>0</v>
      </c>
      <c r="R5554" s="203">
        <f t="shared" si="307"/>
        <v>0</v>
      </c>
      <c r="S5554" s="213">
        <f>IF(M5554="nvt",0,IF(O5554&gt;0,VLOOKUP(M5554,'3-Productie normen'!A:K,VLOOKUP(O5554,'3-Productie normen'!$B$34:$C$35,2,FALSE),FALSE)))</f>
        <v>0</v>
      </c>
      <c r="T5554" s="213">
        <f t="shared" si="308"/>
        <v>0</v>
      </c>
    </row>
    <row r="5555" spans="1:20" ht="14.15" customHeight="1">
      <c r="A5555" s="231">
        <v>5555</v>
      </c>
      <c r="B5555" s="262" t="s">
        <v>101</v>
      </c>
      <c r="C5555" s="199" t="s">
        <v>4964</v>
      </c>
      <c r="D5555" s="199" t="s">
        <v>2474</v>
      </c>
      <c r="E5555" s="199" t="s">
        <v>4965</v>
      </c>
      <c r="F5555" s="199" t="s">
        <v>176</v>
      </c>
      <c r="G5555" s="199" t="s">
        <v>377</v>
      </c>
      <c r="H5555" s="199" t="s">
        <v>4980</v>
      </c>
      <c r="I5555" s="200" t="s">
        <v>143</v>
      </c>
      <c r="J5555" s="199" t="s">
        <v>255</v>
      </c>
      <c r="K5555" s="199" t="s">
        <v>256</v>
      </c>
      <c r="L5555" s="199" t="s">
        <v>381</v>
      </c>
      <c r="M5555" s="199" t="s">
        <v>143</v>
      </c>
      <c r="N5555" s="201">
        <v>240.8895</v>
      </c>
      <c r="O5555" s="202"/>
      <c r="P5555" s="202"/>
      <c r="Q5555" s="203">
        <f t="shared" si="306"/>
        <v>0</v>
      </c>
      <c r="R5555" s="203">
        <f t="shared" si="307"/>
        <v>0</v>
      </c>
      <c r="S5555" s="213">
        <f>IF(M5555="nvt",0,IF(O5555&gt;0,VLOOKUP(M5555,'3-Productie normen'!A:K,VLOOKUP(O5555,'3-Productie normen'!$B$34:$C$35,2,FALSE),FALSE)))</f>
        <v>0</v>
      </c>
      <c r="T5555" s="213">
        <f t="shared" si="308"/>
        <v>0</v>
      </c>
    </row>
    <row r="5556" spans="1:20" ht="14.15" customHeight="1">
      <c r="A5556" s="231">
        <v>5556</v>
      </c>
      <c r="B5556" s="262" t="s">
        <v>101</v>
      </c>
      <c r="C5556" s="199" t="s">
        <v>4964</v>
      </c>
      <c r="D5556" s="199" t="s">
        <v>2474</v>
      </c>
      <c r="E5556" s="199" t="s">
        <v>4965</v>
      </c>
      <c r="F5556" s="199" t="s">
        <v>176</v>
      </c>
      <c r="G5556" s="199" t="s">
        <v>377</v>
      </c>
      <c r="H5556" s="199" t="s">
        <v>4981</v>
      </c>
      <c r="I5556" s="200" t="s">
        <v>130</v>
      </c>
      <c r="J5556" s="199" t="s">
        <v>222</v>
      </c>
      <c r="K5556" s="199" t="s">
        <v>237</v>
      </c>
      <c r="L5556" s="199" t="s">
        <v>381</v>
      </c>
      <c r="M5556" s="199" t="s">
        <v>238</v>
      </c>
      <c r="N5556" s="201">
        <v>39.193300000000001</v>
      </c>
      <c r="O5556" s="202" t="s">
        <v>81</v>
      </c>
      <c r="P5556" s="202"/>
      <c r="Q5556" s="203">
        <f t="shared" si="306"/>
        <v>0</v>
      </c>
      <c r="R5556" s="203">
        <f t="shared" si="307"/>
        <v>0</v>
      </c>
      <c r="S5556" s="213">
        <f>IF(M5556="nvt",0,IF(O5556&gt;0,VLOOKUP(M5556,'3-Productie normen'!A:K,VLOOKUP(O5556,'3-Productie normen'!$B$34:$C$35,2,FALSE),FALSE)))</f>
        <v>0</v>
      </c>
      <c r="T5556" s="213">
        <f t="shared" si="308"/>
        <v>0</v>
      </c>
    </row>
    <row r="5557" spans="1:20" ht="14.15" customHeight="1">
      <c r="A5557" s="231">
        <v>5557</v>
      </c>
      <c r="B5557" s="262" t="s">
        <v>101</v>
      </c>
      <c r="C5557" s="199" t="s">
        <v>4964</v>
      </c>
      <c r="D5557" s="199" t="s">
        <v>2474</v>
      </c>
      <c r="E5557" s="199" t="s">
        <v>4965</v>
      </c>
      <c r="F5557" s="199" t="s">
        <v>176</v>
      </c>
      <c r="G5557" s="199" t="s">
        <v>377</v>
      </c>
      <c r="H5557" s="199" t="s">
        <v>4982</v>
      </c>
      <c r="I5557" s="200" t="s">
        <v>125</v>
      </c>
      <c r="J5557" s="199" t="s">
        <v>255</v>
      </c>
      <c r="K5557" s="199" t="s">
        <v>256</v>
      </c>
      <c r="L5557" s="199" t="s">
        <v>381</v>
      </c>
      <c r="M5557" s="199" t="s">
        <v>238</v>
      </c>
      <c r="N5557" s="201">
        <v>60.129199999999997</v>
      </c>
      <c r="O5557" s="202" t="s">
        <v>81</v>
      </c>
      <c r="P5557" s="202"/>
      <c r="Q5557" s="203">
        <f t="shared" si="306"/>
        <v>0</v>
      </c>
      <c r="R5557" s="203">
        <f t="shared" si="307"/>
        <v>0</v>
      </c>
      <c r="S5557" s="213">
        <f>IF(M5557="nvt",0,IF(O5557&gt;0,VLOOKUP(M5557,'3-Productie normen'!A:K,VLOOKUP(O5557,'3-Productie normen'!$B$34:$C$35,2,FALSE),FALSE)))</f>
        <v>0</v>
      </c>
      <c r="T5557" s="213">
        <f t="shared" si="308"/>
        <v>0</v>
      </c>
    </row>
    <row r="5558" spans="1:20" ht="14.15" customHeight="1">
      <c r="A5558" s="231">
        <v>5558</v>
      </c>
      <c r="B5558" s="262" t="s">
        <v>101</v>
      </c>
      <c r="C5558" s="199" t="s">
        <v>4964</v>
      </c>
      <c r="D5558" s="199" t="s">
        <v>2474</v>
      </c>
      <c r="E5558" s="199" t="s">
        <v>4965</v>
      </c>
      <c r="F5558" s="199" t="s">
        <v>176</v>
      </c>
      <c r="G5558" s="199" t="s">
        <v>377</v>
      </c>
      <c r="H5558" s="199" t="s">
        <v>4983</v>
      </c>
      <c r="I5558" s="200" t="s">
        <v>125</v>
      </c>
      <c r="J5558" s="199" t="s">
        <v>255</v>
      </c>
      <c r="K5558" s="199" t="s">
        <v>256</v>
      </c>
      <c r="L5558" s="199" t="s">
        <v>381</v>
      </c>
      <c r="M5558" s="199" t="s">
        <v>238</v>
      </c>
      <c r="N5558" s="201">
        <v>55.408999999999999</v>
      </c>
      <c r="O5558" s="202" t="s">
        <v>81</v>
      </c>
      <c r="P5558" s="202"/>
      <c r="Q5558" s="203">
        <f t="shared" si="306"/>
        <v>0</v>
      </c>
      <c r="R5558" s="203">
        <f t="shared" si="307"/>
        <v>0</v>
      </c>
      <c r="S5558" s="213">
        <f>IF(M5558="nvt",0,IF(O5558&gt;0,VLOOKUP(M5558,'3-Productie normen'!A:K,VLOOKUP(O5558,'3-Productie normen'!$B$34:$C$35,2,FALSE),FALSE)))</f>
        <v>0</v>
      </c>
      <c r="T5558" s="213">
        <f t="shared" si="308"/>
        <v>0</v>
      </c>
    </row>
    <row r="5559" spans="1:20" ht="14.15" customHeight="1">
      <c r="A5559" s="231">
        <v>5559</v>
      </c>
      <c r="B5559" s="262" t="s">
        <v>101</v>
      </c>
      <c r="C5559" s="199" t="s">
        <v>4964</v>
      </c>
      <c r="D5559" s="199" t="s">
        <v>2474</v>
      </c>
      <c r="E5559" s="199" t="s">
        <v>4965</v>
      </c>
      <c r="F5559" s="199" t="s">
        <v>176</v>
      </c>
      <c r="G5559" s="199" t="s">
        <v>377</v>
      </c>
      <c r="H5559" s="199" t="s">
        <v>4984</v>
      </c>
      <c r="I5559" s="200" t="s">
        <v>133</v>
      </c>
      <c r="J5559" s="199" t="s">
        <v>222</v>
      </c>
      <c r="K5559" s="199" t="s">
        <v>223</v>
      </c>
      <c r="L5559" s="199" t="s">
        <v>387</v>
      </c>
      <c r="M5559" s="199" t="s">
        <v>138</v>
      </c>
      <c r="N5559" s="216">
        <v>16.37</v>
      </c>
      <c r="O5559" s="202" t="s">
        <v>81</v>
      </c>
      <c r="P5559" s="202"/>
      <c r="Q5559" s="203">
        <f t="shared" si="306"/>
        <v>0</v>
      </c>
      <c r="R5559" s="203">
        <f t="shared" si="307"/>
        <v>0</v>
      </c>
      <c r="S5559" s="213">
        <f>IF(M5559="nvt",0,IF(O5559&gt;0,VLOOKUP(M5559,'3-Productie normen'!A:K,VLOOKUP(O5559,'3-Productie normen'!$B$34:$C$35,2,FALSE),FALSE)))</f>
        <v>0</v>
      </c>
      <c r="T5559" s="213">
        <f t="shared" si="308"/>
        <v>0</v>
      </c>
    </row>
    <row r="5560" spans="1:20" ht="14.15" customHeight="1">
      <c r="A5560" s="231">
        <v>5560</v>
      </c>
      <c r="B5560" s="262" t="s">
        <v>101</v>
      </c>
      <c r="C5560" s="199" t="s">
        <v>4964</v>
      </c>
      <c r="D5560" s="199" t="s">
        <v>2474</v>
      </c>
      <c r="E5560" s="199" t="s">
        <v>4965</v>
      </c>
      <c r="F5560" s="199" t="s">
        <v>176</v>
      </c>
      <c r="G5560" s="199" t="s">
        <v>377</v>
      </c>
      <c r="H5560" s="199" t="s">
        <v>4985</v>
      </c>
      <c r="I5560" s="200" t="s">
        <v>133</v>
      </c>
      <c r="J5560" s="199" t="s">
        <v>222</v>
      </c>
      <c r="K5560" s="199" t="s">
        <v>223</v>
      </c>
      <c r="L5560" s="199" t="s">
        <v>387</v>
      </c>
      <c r="M5560" s="199" t="s">
        <v>138</v>
      </c>
      <c r="N5560" s="216">
        <v>3.38</v>
      </c>
      <c r="O5560" s="202" t="s">
        <v>81</v>
      </c>
      <c r="P5560" s="202"/>
      <c r="Q5560" s="203">
        <f t="shared" si="306"/>
        <v>0</v>
      </c>
      <c r="R5560" s="203">
        <f t="shared" si="307"/>
        <v>0</v>
      </c>
      <c r="S5560" s="213">
        <f>IF(M5560="nvt",0,IF(O5560&gt;0,VLOOKUP(M5560,'3-Productie normen'!A:K,VLOOKUP(O5560,'3-Productie normen'!$B$34:$C$35,2,FALSE),FALSE)))</f>
        <v>0</v>
      </c>
      <c r="T5560" s="213">
        <f t="shared" si="308"/>
        <v>0</v>
      </c>
    </row>
    <row r="5561" spans="1:20" ht="14.15" customHeight="1">
      <c r="A5561" s="231">
        <v>5561</v>
      </c>
      <c r="B5561" s="262" t="s">
        <v>101</v>
      </c>
      <c r="C5561" s="199" t="s">
        <v>4964</v>
      </c>
      <c r="D5561" s="199" t="s">
        <v>2474</v>
      </c>
      <c r="E5561" s="199" t="s">
        <v>4965</v>
      </c>
      <c r="F5561" s="199" t="s">
        <v>176</v>
      </c>
      <c r="G5561" s="199" t="s">
        <v>377</v>
      </c>
      <c r="H5561" s="199" t="s">
        <v>4986</v>
      </c>
      <c r="I5561" s="200" t="s">
        <v>133</v>
      </c>
      <c r="J5561" s="199" t="s">
        <v>222</v>
      </c>
      <c r="K5561" s="199" t="s">
        <v>223</v>
      </c>
      <c r="L5561" s="199" t="s">
        <v>387</v>
      </c>
      <c r="M5561" s="199" t="s">
        <v>138</v>
      </c>
      <c r="N5561" s="216">
        <v>6.17</v>
      </c>
      <c r="O5561" s="202" t="s">
        <v>81</v>
      </c>
      <c r="P5561" s="202"/>
      <c r="Q5561" s="203">
        <f t="shared" si="306"/>
        <v>0</v>
      </c>
      <c r="R5561" s="203">
        <f t="shared" si="307"/>
        <v>0</v>
      </c>
      <c r="S5561" s="213">
        <f>IF(M5561="nvt",0,IF(O5561&gt;0,VLOOKUP(M5561,'3-Productie normen'!A:K,VLOOKUP(O5561,'3-Productie normen'!$B$34:$C$35,2,FALSE),FALSE)))</f>
        <v>0</v>
      </c>
      <c r="T5561" s="213">
        <f t="shared" si="308"/>
        <v>0</v>
      </c>
    </row>
    <row r="5562" spans="1:20" ht="14.15" customHeight="1">
      <c r="A5562" s="231">
        <v>5562</v>
      </c>
      <c r="B5562" s="262" t="s">
        <v>101</v>
      </c>
      <c r="C5562" s="199" t="s">
        <v>4964</v>
      </c>
      <c r="D5562" s="199" t="s">
        <v>2474</v>
      </c>
      <c r="E5562" s="199" t="s">
        <v>4965</v>
      </c>
      <c r="F5562" s="199" t="s">
        <v>176</v>
      </c>
      <c r="G5562" s="199" t="s">
        <v>377</v>
      </c>
      <c r="H5562" s="199" t="s">
        <v>4987</v>
      </c>
      <c r="I5562" s="200" t="s">
        <v>133</v>
      </c>
      <c r="J5562" s="199" t="s">
        <v>222</v>
      </c>
      <c r="K5562" s="199" t="s">
        <v>223</v>
      </c>
      <c r="L5562" s="199" t="s">
        <v>387</v>
      </c>
      <c r="M5562" s="199" t="s">
        <v>138</v>
      </c>
      <c r="N5562" s="216">
        <v>6.17</v>
      </c>
      <c r="O5562" s="202" t="s">
        <v>81</v>
      </c>
      <c r="P5562" s="202"/>
      <c r="Q5562" s="203">
        <f t="shared" si="306"/>
        <v>0</v>
      </c>
      <c r="R5562" s="203">
        <f t="shared" si="307"/>
        <v>0</v>
      </c>
      <c r="S5562" s="213">
        <f>IF(M5562="nvt",0,IF(O5562&gt;0,VLOOKUP(M5562,'3-Productie normen'!A:K,VLOOKUP(O5562,'3-Productie normen'!$B$34:$C$35,2,FALSE),FALSE)))</f>
        <v>0</v>
      </c>
      <c r="T5562" s="213">
        <f t="shared" si="308"/>
        <v>0</v>
      </c>
    </row>
    <row r="5563" spans="1:20" ht="14.15" customHeight="1">
      <c r="A5563" s="231">
        <v>5563</v>
      </c>
      <c r="B5563" s="262" t="s">
        <v>101</v>
      </c>
      <c r="C5563" s="199" t="s">
        <v>4964</v>
      </c>
      <c r="D5563" s="199" t="s">
        <v>2474</v>
      </c>
      <c r="E5563" s="199" t="s">
        <v>4965</v>
      </c>
      <c r="F5563" s="199" t="s">
        <v>176</v>
      </c>
      <c r="G5563" s="199" t="s">
        <v>377</v>
      </c>
      <c r="H5563" s="199" t="s">
        <v>4988</v>
      </c>
      <c r="I5563" s="200" t="s">
        <v>133</v>
      </c>
      <c r="J5563" s="199" t="s">
        <v>222</v>
      </c>
      <c r="K5563" s="199" t="s">
        <v>223</v>
      </c>
      <c r="L5563" s="199" t="s">
        <v>387</v>
      </c>
      <c r="M5563" s="199" t="s">
        <v>138</v>
      </c>
      <c r="N5563" s="216">
        <v>16.37</v>
      </c>
      <c r="O5563" s="202" t="s">
        <v>81</v>
      </c>
      <c r="P5563" s="202"/>
      <c r="Q5563" s="203">
        <f t="shared" si="306"/>
        <v>0</v>
      </c>
      <c r="R5563" s="203">
        <f t="shared" si="307"/>
        <v>0</v>
      </c>
      <c r="S5563" s="213">
        <f>IF(M5563="nvt",0,IF(O5563&gt;0,VLOOKUP(M5563,'3-Productie normen'!A:K,VLOOKUP(O5563,'3-Productie normen'!$B$34:$C$35,2,FALSE),FALSE)))</f>
        <v>0</v>
      </c>
      <c r="T5563" s="213">
        <f t="shared" si="308"/>
        <v>0</v>
      </c>
    </row>
    <row r="5564" spans="1:20" ht="14.15" customHeight="1">
      <c r="A5564" s="231">
        <v>5564</v>
      </c>
      <c r="B5564" s="262" t="s">
        <v>101</v>
      </c>
      <c r="C5564" s="199" t="s">
        <v>4964</v>
      </c>
      <c r="D5564" s="199" t="s">
        <v>2474</v>
      </c>
      <c r="E5564" s="199" t="s">
        <v>4965</v>
      </c>
      <c r="F5564" s="199" t="s">
        <v>176</v>
      </c>
      <c r="G5564" s="199" t="s">
        <v>377</v>
      </c>
      <c r="H5564" s="199" t="s">
        <v>4989</v>
      </c>
      <c r="I5564" s="200" t="s">
        <v>133</v>
      </c>
      <c r="J5564" s="199" t="s">
        <v>222</v>
      </c>
      <c r="K5564" s="199" t="s">
        <v>223</v>
      </c>
      <c r="L5564" s="199" t="s">
        <v>387</v>
      </c>
      <c r="M5564" s="199" t="s">
        <v>138</v>
      </c>
      <c r="N5564" s="216">
        <v>3.38</v>
      </c>
      <c r="O5564" s="202" t="s">
        <v>81</v>
      </c>
      <c r="P5564" s="202"/>
      <c r="Q5564" s="203">
        <f t="shared" si="306"/>
        <v>0</v>
      </c>
      <c r="R5564" s="203">
        <f t="shared" si="307"/>
        <v>0</v>
      </c>
      <c r="S5564" s="213">
        <f>IF(M5564="nvt",0,IF(O5564&gt;0,VLOOKUP(M5564,'3-Productie normen'!A:K,VLOOKUP(O5564,'3-Productie normen'!$B$34:$C$35,2,FALSE),FALSE)))</f>
        <v>0</v>
      </c>
      <c r="T5564" s="213">
        <f t="shared" si="308"/>
        <v>0</v>
      </c>
    </row>
    <row r="5565" spans="1:20" ht="14.15" customHeight="1">
      <c r="A5565" s="231">
        <v>5565</v>
      </c>
      <c r="B5565" s="262" t="s">
        <v>101</v>
      </c>
      <c r="C5565" s="199" t="s">
        <v>4964</v>
      </c>
      <c r="D5565" s="199" t="s">
        <v>2474</v>
      </c>
      <c r="E5565" s="199" t="s">
        <v>4965</v>
      </c>
      <c r="F5565" s="199" t="s">
        <v>176</v>
      </c>
      <c r="G5565" s="199" t="s">
        <v>377</v>
      </c>
      <c r="H5565" s="199" t="s">
        <v>4990</v>
      </c>
      <c r="I5565" s="200" t="s">
        <v>133</v>
      </c>
      <c r="J5565" s="199" t="s">
        <v>222</v>
      </c>
      <c r="K5565" s="199" t="s">
        <v>223</v>
      </c>
      <c r="L5565" s="199" t="s">
        <v>387</v>
      </c>
      <c r="M5565" s="199" t="s">
        <v>138</v>
      </c>
      <c r="N5565" s="216">
        <v>6.17</v>
      </c>
      <c r="O5565" s="202" t="s">
        <v>81</v>
      </c>
      <c r="P5565" s="202"/>
      <c r="Q5565" s="203">
        <f t="shared" si="306"/>
        <v>0</v>
      </c>
      <c r="R5565" s="203">
        <f t="shared" si="307"/>
        <v>0</v>
      </c>
      <c r="S5565" s="213">
        <f>IF(M5565="nvt",0,IF(O5565&gt;0,VLOOKUP(M5565,'3-Productie normen'!A:K,VLOOKUP(O5565,'3-Productie normen'!$B$34:$C$35,2,FALSE),FALSE)))</f>
        <v>0</v>
      </c>
      <c r="T5565" s="213">
        <f t="shared" si="308"/>
        <v>0</v>
      </c>
    </row>
    <row r="5566" spans="1:20" ht="14.15" customHeight="1">
      <c r="A5566" s="231">
        <v>5566</v>
      </c>
      <c r="B5566" s="262" t="s">
        <v>101</v>
      </c>
      <c r="C5566" s="199" t="s">
        <v>4964</v>
      </c>
      <c r="D5566" s="199" t="s">
        <v>2474</v>
      </c>
      <c r="E5566" s="199" t="s">
        <v>4965</v>
      </c>
      <c r="F5566" s="199" t="s">
        <v>176</v>
      </c>
      <c r="G5566" s="199" t="s">
        <v>377</v>
      </c>
      <c r="H5566" s="199" t="s">
        <v>4991</v>
      </c>
      <c r="I5566" s="200" t="s">
        <v>133</v>
      </c>
      <c r="J5566" s="199" t="s">
        <v>222</v>
      </c>
      <c r="K5566" s="199" t="s">
        <v>223</v>
      </c>
      <c r="L5566" s="199" t="s">
        <v>387</v>
      </c>
      <c r="M5566" s="199" t="s">
        <v>138</v>
      </c>
      <c r="N5566" s="216">
        <v>6.17</v>
      </c>
      <c r="O5566" s="202" t="s">
        <v>81</v>
      </c>
      <c r="P5566" s="202"/>
      <c r="Q5566" s="203">
        <f t="shared" si="306"/>
        <v>0</v>
      </c>
      <c r="R5566" s="203">
        <f t="shared" si="307"/>
        <v>0</v>
      </c>
      <c r="S5566" s="213">
        <f>IF(M5566="nvt",0,IF(O5566&gt;0,VLOOKUP(M5566,'3-Productie normen'!A:K,VLOOKUP(O5566,'3-Productie normen'!$B$34:$C$35,2,FALSE),FALSE)))</f>
        <v>0</v>
      </c>
      <c r="T5566" s="213">
        <f t="shared" si="308"/>
        <v>0</v>
      </c>
    </row>
    <row r="5567" spans="1:20" ht="14.15" customHeight="1">
      <c r="A5567" s="231">
        <v>5567</v>
      </c>
      <c r="B5567" s="262" t="s">
        <v>101</v>
      </c>
      <c r="C5567" s="199" t="s">
        <v>4964</v>
      </c>
      <c r="D5567" s="199" t="s">
        <v>2474</v>
      </c>
      <c r="E5567" s="199" t="s">
        <v>4965</v>
      </c>
      <c r="F5567" s="199" t="s">
        <v>176</v>
      </c>
      <c r="G5567" s="199" t="s">
        <v>377</v>
      </c>
      <c r="H5567" s="199" t="s">
        <v>4992</v>
      </c>
      <c r="I5567" s="200" t="s">
        <v>143</v>
      </c>
      <c r="J5567" s="199" t="s">
        <v>209</v>
      </c>
      <c r="K5567" s="199" t="s">
        <v>213</v>
      </c>
      <c r="L5567" s="199" t="s">
        <v>381</v>
      </c>
      <c r="M5567" s="199" t="s">
        <v>143</v>
      </c>
      <c r="N5567" s="201">
        <v>0.32</v>
      </c>
      <c r="O5567" s="202"/>
      <c r="P5567" s="202"/>
      <c r="Q5567" s="203">
        <f t="shared" si="306"/>
        <v>0</v>
      </c>
      <c r="R5567" s="203">
        <f t="shared" si="307"/>
        <v>0</v>
      </c>
      <c r="S5567" s="213">
        <f>IF(M5567="nvt",0,IF(O5567&gt;0,VLOOKUP(M5567,'3-Productie normen'!A:K,VLOOKUP(O5567,'3-Productie normen'!$B$34:$C$35,2,FALSE),FALSE)))</f>
        <v>0</v>
      </c>
      <c r="T5567" s="213">
        <f t="shared" si="308"/>
        <v>0</v>
      </c>
    </row>
    <row r="5568" spans="1:20" ht="14.15" customHeight="1">
      <c r="A5568" s="231">
        <v>5568</v>
      </c>
      <c r="B5568" s="262" t="s">
        <v>101</v>
      </c>
      <c r="C5568" s="199" t="s">
        <v>4964</v>
      </c>
      <c r="D5568" s="199" t="s">
        <v>2474</v>
      </c>
      <c r="E5568" s="199" t="s">
        <v>4965</v>
      </c>
      <c r="F5568" s="199" t="s">
        <v>176</v>
      </c>
      <c r="G5568" s="199" t="s">
        <v>177</v>
      </c>
      <c r="H5568" s="199" t="s">
        <v>402</v>
      </c>
      <c r="I5568" s="200" t="s">
        <v>123</v>
      </c>
      <c r="J5568" s="199" t="s">
        <v>179</v>
      </c>
      <c r="K5568" s="199" t="s">
        <v>179</v>
      </c>
      <c r="L5568" s="199" t="s">
        <v>197</v>
      </c>
      <c r="M5568" s="199" t="s">
        <v>122</v>
      </c>
      <c r="N5568" s="201">
        <v>237.4838</v>
      </c>
      <c r="O5568" s="202" t="s">
        <v>81</v>
      </c>
      <c r="P5568" s="202"/>
      <c r="Q5568" s="203">
        <f t="shared" si="306"/>
        <v>0</v>
      </c>
      <c r="R5568" s="203">
        <f t="shared" si="307"/>
        <v>0</v>
      </c>
      <c r="S5568" s="213">
        <f>IF(M5568="nvt",0,IF(O5568&gt;0,VLOOKUP(M5568,'3-Productie normen'!A:K,VLOOKUP(O5568,'3-Productie normen'!$B$34:$C$35,2,FALSE),FALSE)))</f>
        <v>0</v>
      </c>
      <c r="T5568" s="213">
        <f t="shared" si="308"/>
        <v>0</v>
      </c>
    </row>
    <row r="5569" spans="1:20" ht="14.15" customHeight="1">
      <c r="A5569" s="231">
        <v>5569</v>
      </c>
      <c r="B5569" s="262" t="s">
        <v>101</v>
      </c>
      <c r="C5569" s="199" t="s">
        <v>4964</v>
      </c>
      <c r="D5569" s="199" t="s">
        <v>2474</v>
      </c>
      <c r="E5569" s="199" t="s">
        <v>4965</v>
      </c>
      <c r="F5569" s="199" t="s">
        <v>176</v>
      </c>
      <c r="G5569" s="199" t="s">
        <v>177</v>
      </c>
      <c r="H5569" s="199" t="s">
        <v>2693</v>
      </c>
      <c r="I5569" s="200" t="s">
        <v>245</v>
      </c>
      <c r="J5569" s="199" t="s">
        <v>255</v>
      </c>
      <c r="K5569" s="199" t="s">
        <v>256</v>
      </c>
      <c r="L5569" s="199" t="s">
        <v>197</v>
      </c>
      <c r="M5569" s="199" t="s">
        <v>143</v>
      </c>
      <c r="N5569" s="201">
        <v>5.9246999999999996</v>
      </c>
      <c r="O5569" s="202"/>
      <c r="P5569" s="202"/>
      <c r="Q5569" s="203">
        <f t="shared" si="306"/>
        <v>0</v>
      </c>
      <c r="R5569" s="203">
        <f t="shared" si="307"/>
        <v>0</v>
      </c>
      <c r="S5569" s="213">
        <f>IF(M5569="nvt",0,IF(O5569&gt;0,VLOOKUP(M5569,'3-Productie normen'!A:K,VLOOKUP(O5569,'3-Productie normen'!$B$34:$C$35,2,FALSE),FALSE)))</f>
        <v>0</v>
      </c>
      <c r="T5569" s="213">
        <f t="shared" si="308"/>
        <v>0</v>
      </c>
    </row>
    <row r="5570" spans="1:20" ht="14.15" customHeight="1">
      <c r="A5570" s="231">
        <v>5570</v>
      </c>
      <c r="B5570" s="262" t="s">
        <v>101</v>
      </c>
      <c r="C5570" s="199" t="s">
        <v>4964</v>
      </c>
      <c r="D5570" s="199" t="s">
        <v>2474</v>
      </c>
      <c r="E5570" s="199" t="s">
        <v>4965</v>
      </c>
      <c r="F5570" s="199" t="s">
        <v>176</v>
      </c>
      <c r="G5570" s="199" t="s">
        <v>177</v>
      </c>
      <c r="H5570" s="199" t="s">
        <v>2612</v>
      </c>
      <c r="I5570" s="200" t="s">
        <v>123</v>
      </c>
      <c r="J5570" s="199" t="s">
        <v>179</v>
      </c>
      <c r="K5570" s="199" t="s">
        <v>246</v>
      </c>
      <c r="L5570" s="199" t="s">
        <v>197</v>
      </c>
      <c r="M5570" s="199" t="s">
        <v>122</v>
      </c>
      <c r="N5570" s="201">
        <v>12.198499999999999</v>
      </c>
      <c r="O5570" s="202" t="s">
        <v>81</v>
      </c>
      <c r="P5570" s="202"/>
      <c r="Q5570" s="203">
        <f t="shared" si="306"/>
        <v>0</v>
      </c>
      <c r="R5570" s="203">
        <f t="shared" si="307"/>
        <v>0</v>
      </c>
      <c r="S5570" s="213">
        <f>IF(M5570="nvt",0,IF(O5570&gt;0,VLOOKUP(M5570,'3-Productie normen'!A:K,VLOOKUP(O5570,'3-Productie normen'!$B$34:$C$35,2,FALSE),FALSE)))</f>
        <v>0</v>
      </c>
      <c r="T5570" s="213">
        <f t="shared" si="308"/>
        <v>0</v>
      </c>
    </row>
    <row r="5571" spans="1:20" ht="14.15" customHeight="1">
      <c r="A5571" s="231">
        <v>5571</v>
      </c>
      <c r="B5571" s="262" t="s">
        <v>101</v>
      </c>
      <c r="C5571" s="199" t="s">
        <v>4964</v>
      </c>
      <c r="D5571" s="199" t="s">
        <v>2474</v>
      </c>
      <c r="E5571" s="199" t="s">
        <v>4965</v>
      </c>
      <c r="F5571" s="199" t="s">
        <v>176</v>
      </c>
      <c r="G5571" s="199" t="s">
        <v>177</v>
      </c>
      <c r="H5571" s="199" t="s">
        <v>2613</v>
      </c>
      <c r="I5571" s="207" t="s">
        <v>123</v>
      </c>
      <c r="J5571" s="199" t="s">
        <v>179</v>
      </c>
      <c r="K5571" s="199" t="s">
        <v>187</v>
      </c>
      <c r="L5571" s="199" t="s">
        <v>197</v>
      </c>
      <c r="M5571" s="199" t="s">
        <v>141</v>
      </c>
      <c r="N5571" s="201">
        <v>12.411899999999999</v>
      </c>
      <c r="O5571" s="202" t="s">
        <v>81</v>
      </c>
      <c r="P5571" s="202"/>
      <c r="Q5571" s="203">
        <f t="shared" si="306"/>
        <v>0</v>
      </c>
      <c r="R5571" s="203">
        <f t="shared" si="307"/>
        <v>0</v>
      </c>
      <c r="S5571" s="213">
        <f>IF(M5571="nvt",0,IF(O5571&gt;0,VLOOKUP(M5571,'3-Productie normen'!A:K,VLOOKUP(O5571,'3-Productie normen'!$B$34:$C$35,2,FALSE),FALSE)))</f>
        <v>0</v>
      </c>
      <c r="T5571" s="213">
        <f t="shared" si="308"/>
        <v>0</v>
      </c>
    </row>
    <row r="5572" spans="1:20" ht="14.15" customHeight="1">
      <c r="A5572" s="231">
        <v>5572</v>
      </c>
      <c r="B5572" s="262" t="s">
        <v>101</v>
      </c>
      <c r="C5572" s="199" t="s">
        <v>4964</v>
      </c>
      <c r="D5572" s="199" t="s">
        <v>2474</v>
      </c>
      <c r="E5572" s="199" t="s">
        <v>4965</v>
      </c>
      <c r="F5572" s="199" t="s">
        <v>176</v>
      </c>
      <c r="G5572" s="199" t="s">
        <v>177</v>
      </c>
      <c r="H5572" s="199" t="s">
        <v>2614</v>
      </c>
      <c r="I5572" s="207" t="s">
        <v>123</v>
      </c>
      <c r="J5572" s="199" t="s">
        <v>179</v>
      </c>
      <c r="K5572" s="199" t="s">
        <v>187</v>
      </c>
      <c r="L5572" s="199" t="s">
        <v>197</v>
      </c>
      <c r="M5572" s="199" t="s">
        <v>141</v>
      </c>
      <c r="N5572" s="201">
        <v>13.427899999999999</v>
      </c>
      <c r="O5572" s="202" t="s">
        <v>81</v>
      </c>
      <c r="P5572" s="202"/>
      <c r="Q5572" s="203">
        <f t="shared" si="306"/>
        <v>0</v>
      </c>
      <c r="R5572" s="203">
        <f t="shared" si="307"/>
        <v>0</v>
      </c>
      <c r="S5572" s="213">
        <f>IF(M5572="nvt",0,IF(O5572&gt;0,VLOOKUP(M5572,'3-Productie normen'!A:K,VLOOKUP(O5572,'3-Productie normen'!$B$34:$C$35,2,FALSE),FALSE)))</f>
        <v>0</v>
      </c>
      <c r="T5572" s="213">
        <f t="shared" si="308"/>
        <v>0</v>
      </c>
    </row>
    <row r="5573" spans="1:20" ht="14.15" customHeight="1">
      <c r="A5573" s="231">
        <v>5573</v>
      </c>
      <c r="B5573" s="262" t="s">
        <v>101</v>
      </c>
      <c r="C5573" s="199" t="s">
        <v>4964</v>
      </c>
      <c r="D5573" s="199" t="s">
        <v>2474</v>
      </c>
      <c r="E5573" s="199" t="s">
        <v>4965</v>
      </c>
      <c r="F5573" s="199" t="s">
        <v>176</v>
      </c>
      <c r="G5573" s="199" t="s">
        <v>177</v>
      </c>
      <c r="H5573" s="199" t="s">
        <v>2616</v>
      </c>
      <c r="I5573" s="200" t="s">
        <v>123</v>
      </c>
      <c r="J5573" s="199" t="s">
        <v>179</v>
      </c>
      <c r="K5573" s="199" t="s">
        <v>179</v>
      </c>
      <c r="L5573" s="199" t="s">
        <v>197</v>
      </c>
      <c r="M5573" s="199" t="s">
        <v>122</v>
      </c>
      <c r="N5573" s="201">
        <v>192.44649999999999</v>
      </c>
      <c r="O5573" s="202" t="s">
        <v>81</v>
      </c>
      <c r="P5573" s="202"/>
      <c r="Q5573" s="203">
        <f t="shared" si="306"/>
        <v>0</v>
      </c>
      <c r="R5573" s="203">
        <f t="shared" si="307"/>
        <v>0</v>
      </c>
      <c r="S5573" s="213">
        <f>IF(M5573="nvt",0,IF(O5573&gt;0,VLOOKUP(M5573,'3-Productie normen'!A:K,VLOOKUP(O5573,'3-Productie normen'!$B$34:$C$35,2,FALSE),FALSE)))</f>
        <v>0</v>
      </c>
      <c r="T5573" s="213">
        <f t="shared" si="308"/>
        <v>0</v>
      </c>
    </row>
    <row r="5574" spans="1:20" ht="14.15" customHeight="1">
      <c r="A5574" s="231">
        <v>5574</v>
      </c>
      <c r="B5574" s="262" t="s">
        <v>101</v>
      </c>
      <c r="C5574" s="199" t="s">
        <v>4964</v>
      </c>
      <c r="D5574" s="199" t="s">
        <v>2474</v>
      </c>
      <c r="E5574" s="199" t="s">
        <v>4965</v>
      </c>
      <c r="F5574" s="199" t="s">
        <v>176</v>
      </c>
      <c r="G5574" s="199" t="s">
        <v>177</v>
      </c>
      <c r="H5574" s="199" t="s">
        <v>3737</v>
      </c>
      <c r="I5574" s="207" t="s">
        <v>123</v>
      </c>
      <c r="J5574" s="199" t="s">
        <v>179</v>
      </c>
      <c r="K5574" s="199" t="s">
        <v>1064</v>
      </c>
      <c r="L5574" s="199" t="s">
        <v>197</v>
      </c>
      <c r="M5574" s="199" t="s">
        <v>141</v>
      </c>
      <c r="N5574" s="201">
        <v>27.562899999999999</v>
      </c>
      <c r="O5574" s="202" t="s">
        <v>81</v>
      </c>
      <c r="P5574" s="202"/>
      <c r="Q5574" s="203">
        <f t="shared" si="306"/>
        <v>0</v>
      </c>
      <c r="R5574" s="203">
        <f t="shared" si="307"/>
        <v>0</v>
      </c>
      <c r="S5574" s="213">
        <f>IF(M5574="nvt",0,IF(O5574&gt;0,VLOOKUP(M5574,'3-Productie normen'!A:K,VLOOKUP(O5574,'3-Productie normen'!$B$34:$C$35,2,FALSE),FALSE)))</f>
        <v>0</v>
      </c>
      <c r="T5574" s="213">
        <f t="shared" si="308"/>
        <v>0</v>
      </c>
    </row>
    <row r="5575" spans="1:20" ht="14.15" customHeight="1">
      <c r="A5575" s="231">
        <v>5575</v>
      </c>
      <c r="B5575" s="262" t="s">
        <v>101</v>
      </c>
      <c r="C5575" s="199" t="s">
        <v>4964</v>
      </c>
      <c r="D5575" s="199" t="s">
        <v>2474</v>
      </c>
      <c r="E5575" s="199" t="s">
        <v>4965</v>
      </c>
      <c r="F5575" s="199" t="s">
        <v>176</v>
      </c>
      <c r="G5575" s="199" t="s">
        <v>177</v>
      </c>
      <c r="H5575" s="199" t="s">
        <v>2617</v>
      </c>
      <c r="I5575" s="207" t="s">
        <v>123</v>
      </c>
      <c r="J5575" s="199" t="s">
        <v>179</v>
      </c>
      <c r="K5575" s="199" t="s">
        <v>187</v>
      </c>
      <c r="L5575" s="199" t="s">
        <v>197</v>
      </c>
      <c r="M5575" s="199" t="s">
        <v>141</v>
      </c>
      <c r="N5575" s="201">
        <v>12.411899999999999</v>
      </c>
      <c r="O5575" s="202" t="s">
        <v>81</v>
      </c>
      <c r="P5575" s="202"/>
      <c r="Q5575" s="203">
        <f t="shared" si="306"/>
        <v>0</v>
      </c>
      <c r="R5575" s="203">
        <f t="shared" si="307"/>
        <v>0</v>
      </c>
      <c r="S5575" s="213">
        <f>IF(M5575="nvt",0,IF(O5575&gt;0,VLOOKUP(M5575,'3-Productie normen'!A:K,VLOOKUP(O5575,'3-Productie normen'!$B$34:$C$35,2,FALSE),FALSE)))</f>
        <v>0</v>
      </c>
      <c r="T5575" s="213">
        <f t="shared" si="308"/>
        <v>0</v>
      </c>
    </row>
    <row r="5576" spans="1:20" ht="14.15" customHeight="1">
      <c r="A5576" s="231">
        <v>5576</v>
      </c>
      <c r="B5576" s="262" t="s">
        <v>101</v>
      </c>
      <c r="C5576" s="199" t="s">
        <v>4964</v>
      </c>
      <c r="D5576" s="199" t="s">
        <v>2474</v>
      </c>
      <c r="E5576" s="199" t="s">
        <v>4965</v>
      </c>
      <c r="F5576" s="199" t="s">
        <v>176</v>
      </c>
      <c r="G5576" s="199" t="s">
        <v>177</v>
      </c>
      <c r="H5576" s="199" t="s">
        <v>3149</v>
      </c>
      <c r="I5576" s="207" t="s">
        <v>123</v>
      </c>
      <c r="J5576" s="199" t="s">
        <v>179</v>
      </c>
      <c r="K5576" s="199" t="s">
        <v>187</v>
      </c>
      <c r="L5576" s="199" t="s">
        <v>197</v>
      </c>
      <c r="M5576" s="199" t="s">
        <v>141</v>
      </c>
      <c r="N5576" s="201">
        <v>13.533200000000001</v>
      </c>
      <c r="O5576" s="202" t="s">
        <v>81</v>
      </c>
      <c r="P5576" s="202"/>
      <c r="Q5576" s="203">
        <f t="shared" si="306"/>
        <v>0</v>
      </c>
      <c r="R5576" s="203">
        <f t="shared" si="307"/>
        <v>0</v>
      </c>
      <c r="S5576" s="213">
        <f>IF(M5576="nvt",0,IF(O5576&gt;0,VLOOKUP(M5576,'3-Productie normen'!A:K,VLOOKUP(O5576,'3-Productie normen'!$B$34:$C$35,2,FALSE),FALSE)))</f>
        <v>0</v>
      </c>
      <c r="T5576" s="213">
        <f t="shared" si="308"/>
        <v>0</v>
      </c>
    </row>
    <row r="5577" spans="1:20" ht="14.15" customHeight="1">
      <c r="A5577" s="231">
        <v>5577</v>
      </c>
      <c r="B5577" s="262" t="s">
        <v>101</v>
      </c>
      <c r="C5577" s="199" t="s">
        <v>4964</v>
      </c>
      <c r="D5577" s="199" t="s">
        <v>2474</v>
      </c>
      <c r="E5577" s="199" t="s">
        <v>4965</v>
      </c>
      <c r="F5577" s="199" t="s">
        <v>176</v>
      </c>
      <c r="G5577" s="199" t="s">
        <v>177</v>
      </c>
      <c r="H5577" s="199" t="s">
        <v>3631</v>
      </c>
      <c r="I5577" s="200" t="s">
        <v>123</v>
      </c>
      <c r="J5577" s="199" t="s">
        <v>179</v>
      </c>
      <c r="K5577" s="199" t="s">
        <v>187</v>
      </c>
      <c r="L5577" s="199" t="s">
        <v>197</v>
      </c>
      <c r="M5577" s="199" t="s">
        <v>122</v>
      </c>
      <c r="N5577" s="201">
        <v>12.157500000000001</v>
      </c>
      <c r="O5577" s="202" t="s">
        <v>81</v>
      </c>
      <c r="P5577" s="202"/>
      <c r="Q5577" s="203">
        <f t="shared" si="306"/>
        <v>0</v>
      </c>
      <c r="R5577" s="203">
        <f t="shared" si="307"/>
        <v>0</v>
      </c>
      <c r="S5577" s="213">
        <f>IF(M5577="nvt",0,IF(O5577&gt;0,VLOOKUP(M5577,'3-Productie normen'!A:K,VLOOKUP(O5577,'3-Productie normen'!$B$34:$C$35,2,FALSE),FALSE)))</f>
        <v>0</v>
      </c>
      <c r="T5577" s="213">
        <f t="shared" si="308"/>
        <v>0</v>
      </c>
    </row>
    <row r="5578" spans="1:20" ht="14.15" customHeight="1">
      <c r="A5578" s="231">
        <v>5578</v>
      </c>
      <c r="B5578" s="262" t="s">
        <v>101</v>
      </c>
      <c r="C5578" s="199" t="s">
        <v>4964</v>
      </c>
      <c r="D5578" s="199" t="s">
        <v>2474</v>
      </c>
      <c r="E5578" s="199" t="s">
        <v>4965</v>
      </c>
      <c r="F5578" s="199" t="s">
        <v>176</v>
      </c>
      <c r="G5578" s="199" t="s">
        <v>177</v>
      </c>
      <c r="H5578" s="199" t="s">
        <v>4993</v>
      </c>
      <c r="I5578" s="200" t="s">
        <v>123</v>
      </c>
      <c r="J5578" s="199" t="s">
        <v>179</v>
      </c>
      <c r="K5578" s="199" t="s">
        <v>179</v>
      </c>
      <c r="L5578" s="199" t="s">
        <v>197</v>
      </c>
      <c r="M5578" s="199" t="s">
        <v>122</v>
      </c>
      <c r="N5578" s="201">
        <v>7.3643000000000001</v>
      </c>
      <c r="O5578" s="202" t="s">
        <v>81</v>
      </c>
      <c r="P5578" s="202"/>
      <c r="Q5578" s="203">
        <f t="shared" si="306"/>
        <v>0</v>
      </c>
      <c r="R5578" s="203">
        <f t="shared" si="307"/>
        <v>0</v>
      </c>
      <c r="S5578" s="213">
        <f>IF(M5578="nvt",0,IF(O5578&gt;0,VLOOKUP(M5578,'3-Productie normen'!A:K,VLOOKUP(O5578,'3-Productie normen'!$B$34:$C$35,2,FALSE),FALSE)))</f>
        <v>0</v>
      </c>
      <c r="T5578" s="213">
        <f t="shared" si="308"/>
        <v>0</v>
      </c>
    </row>
    <row r="5579" spans="1:20" ht="14.15" customHeight="1">
      <c r="A5579" s="231">
        <v>5579</v>
      </c>
      <c r="B5579" s="262" t="s">
        <v>101</v>
      </c>
      <c r="C5579" s="199" t="s">
        <v>4964</v>
      </c>
      <c r="D5579" s="199" t="s">
        <v>2474</v>
      </c>
      <c r="E5579" s="199" t="s">
        <v>4965</v>
      </c>
      <c r="F5579" s="199" t="s">
        <v>176</v>
      </c>
      <c r="G5579" s="199" t="s">
        <v>177</v>
      </c>
      <c r="H5579" s="199" t="s">
        <v>2618</v>
      </c>
      <c r="I5579" s="207" t="s">
        <v>123</v>
      </c>
      <c r="J5579" s="199" t="s">
        <v>179</v>
      </c>
      <c r="K5579" s="199" t="s">
        <v>187</v>
      </c>
      <c r="L5579" s="199" t="s">
        <v>197</v>
      </c>
      <c r="M5579" s="199" t="s">
        <v>141</v>
      </c>
      <c r="N5579" s="201">
        <v>13.413399999999999</v>
      </c>
      <c r="O5579" s="202" t="s">
        <v>81</v>
      </c>
      <c r="P5579" s="202"/>
      <c r="Q5579" s="203">
        <f t="shared" si="306"/>
        <v>0</v>
      </c>
      <c r="R5579" s="203">
        <f t="shared" si="307"/>
        <v>0</v>
      </c>
      <c r="S5579" s="213">
        <f>IF(M5579="nvt",0,IF(O5579&gt;0,VLOOKUP(M5579,'3-Productie normen'!A:K,VLOOKUP(O5579,'3-Productie normen'!$B$34:$C$35,2,FALSE),FALSE)))</f>
        <v>0</v>
      </c>
      <c r="T5579" s="213">
        <f t="shared" si="308"/>
        <v>0</v>
      </c>
    </row>
    <row r="5580" spans="1:20" ht="14.15" customHeight="1">
      <c r="A5580" s="231">
        <v>5580</v>
      </c>
      <c r="B5580" s="262" t="s">
        <v>101</v>
      </c>
      <c r="C5580" s="199" t="s">
        <v>4964</v>
      </c>
      <c r="D5580" s="199" t="s">
        <v>2474</v>
      </c>
      <c r="E5580" s="199" t="s">
        <v>4965</v>
      </c>
      <c r="F5580" s="199" t="s">
        <v>176</v>
      </c>
      <c r="G5580" s="199" t="s">
        <v>177</v>
      </c>
      <c r="H5580" s="199" t="s">
        <v>2619</v>
      </c>
      <c r="I5580" s="200" t="s">
        <v>136</v>
      </c>
      <c r="J5580" s="199" t="s">
        <v>179</v>
      </c>
      <c r="K5580" s="199" t="s">
        <v>265</v>
      </c>
      <c r="L5580" s="199" t="s">
        <v>1037</v>
      </c>
      <c r="M5580" s="199" t="s">
        <v>135</v>
      </c>
      <c r="N5580" s="201">
        <v>113.4151</v>
      </c>
      <c r="O5580" s="202" t="s">
        <v>81</v>
      </c>
      <c r="P5580" s="202"/>
      <c r="Q5580" s="203">
        <f t="shared" si="306"/>
        <v>0</v>
      </c>
      <c r="R5580" s="203">
        <f t="shared" si="307"/>
        <v>0</v>
      </c>
      <c r="S5580" s="213">
        <f>IF(M5580="nvt",0,IF(O5580&gt;0,VLOOKUP(M5580,'3-Productie normen'!A:K,VLOOKUP(O5580,'3-Productie normen'!$B$34:$C$35,2,FALSE),FALSE)))</f>
        <v>0</v>
      </c>
      <c r="T5580" s="213">
        <f t="shared" si="308"/>
        <v>0</v>
      </c>
    </row>
    <row r="5581" spans="1:20" ht="14.15" customHeight="1">
      <c r="A5581" s="231">
        <v>5581</v>
      </c>
      <c r="B5581" s="262" t="s">
        <v>101</v>
      </c>
      <c r="C5581" s="199" t="s">
        <v>4964</v>
      </c>
      <c r="D5581" s="199" t="s">
        <v>2474</v>
      </c>
      <c r="E5581" s="199" t="s">
        <v>4965</v>
      </c>
      <c r="F5581" s="199" t="s">
        <v>176</v>
      </c>
      <c r="G5581" s="199" t="s">
        <v>177</v>
      </c>
      <c r="H5581" s="199" t="s">
        <v>2620</v>
      </c>
      <c r="I5581" s="207" t="s">
        <v>123</v>
      </c>
      <c r="J5581" s="199" t="s">
        <v>179</v>
      </c>
      <c r="K5581" s="199" t="s">
        <v>187</v>
      </c>
      <c r="L5581" s="199" t="s">
        <v>197</v>
      </c>
      <c r="M5581" s="199" t="s">
        <v>141</v>
      </c>
      <c r="N5581" s="201">
        <v>20.575299999999999</v>
      </c>
      <c r="O5581" s="202" t="s">
        <v>81</v>
      </c>
      <c r="P5581" s="202"/>
      <c r="Q5581" s="203">
        <f t="shared" si="306"/>
        <v>0</v>
      </c>
      <c r="R5581" s="203">
        <f t="shared" si="307"/>
        <v>0</v>
      </c>
      <c r="S5581" s="213">
        <f>IF(M5581="nvt",0,IF(O5581&gt;0,VLOOKUP(M5581,'3-Productie normen'!A:K,VLOOKUP(O5581,'3-Productie normen'!$B$34:$C$35,2,FALSE),FALSE)))</f>
        <v>0</v>
      </c>
      <c r="T5581" s="213">
        <f t="shared" si="308"/>
        <v>0</v>
      </c>
    </row>
    <row r="5582" spans="1:20" ht="14.15" customHeight="1">
      <c r="A5582" s="231">
        <v>5582</v>
      </c>
      <c r="B5582" s="262" t="s">
        <v>101</v>
      </c>
      <c r="C5582" s="199" t="s">
        <v>4964</v>
      </c>
      <c r="D5582" s="199" t="s">
        <v>2474</v>
      </c>
      <c r="E5582" s="199" t="s">
        <v>4965</v>
      </c>
      <c r="F5582" s="199" t="s">
        <v>176</v>
      </c>
      <c r="G5582" s="199" t="s">
        <v>177</v>
      </c>
      <c r="H5582" s="199" t="s">
        <v>2622</v>
      </c>
      <c r="I5582" s="207" t="s">
        <v>123</v>
      </c>
      <c r="J5582" s="199" t="s">
        <v>179</v>
      </c>
      <c r="K5582" s="199" t="s">
        <v>187</v>
      </c>
      <c r="L5582" s="199" t="s">
        <v>197</v>
      </c>
      <c r="M5582" s="199" t="s">
        <v>141</v>
      </c>
      <c r="N5582" s="201">
        <v>13.587</v>
      </c>
      <c r="O5582" s="202" t="s">
        <v>81</v>
      </c>
      <c r="P5582" s="202"/>
      <c r="Q5582" s="203">
        <f t="shared" si="306"/>
        <v>0</v>
      </c>
      <c r="R5582" s="203">
        <f t="shared" si="307"/>
        <v>0</v>
      </c>
      <c r="S5582" s="213">
        <f>IF(M5582="nvt",0,IF(O5582&gt;0,VLOOKUP(M5582,'3-Productie normen'!A:K,VLOOKUP(O5582,'3-Productie normen'!$B$34:$C$35,2,FALSE),FALSE)))</f>
        <v>0</v>
      </c>
      <c r="T5582" s="213">
        <f t="shared" si="308"/>
        <v>0</v>
      </c>
    </row>
    <row r="5583" spans="1:20" ht="14.15" customHeight="1">
      <c r="A5583" s="231">
        <v>5583</v>
      </c>
      <c r="B5583" s="262" t="s">
        <v>101</v>
      </c>
      <c r="C5583" s="199" t="s">
        <v>4964</v>
      </c>
      <c r="D5583" s="199" t="s">
        <v>2474</v>
      </c>
      <c r="E5583" s="199" t="s">
        <v>4965</v>
      </c>
      <c r="F5583" s="199" t="s">
        <v>176</v>
      </c>
      <c r="G5583" s="199" t="s">
        <v>177</v>
      </c>
      <c r="H5583" s="199" t="s">
        <v>2623</v>
      </c>
      <c r="I5583" s="207" t="s">
        <v>123</v>
      </c>
      <c r="J5583" s="199" t="s">
        <v>179</v>
      </c>
      <c r="K5583" s="199" t="s">
        <v>187</v>
      </c>
      <c r="L5583" s="199" t="s">
        <v>197</v>
      </c>
      <c r="M5583" s="199" t="s">
        <v>141</v>
      </c>
      <c r="N5583" s="201">
        <v>12.306800000000001</v>
      </c>
      <c r="O5583" s="202" t="s">
        <v>81</v>
      </c>
      <c r="P5583" s="202"/>
      <c r="Q5583" s="203">
        <f t="shared" si="306"/>
        <v>0</v>
      </c>
      <c r="R5583" s="203">
        <f t="shared" si="307"/>
        <v>0</v>
      </c>
      <c r="S5583" s="213">
        <f>IF(M5583="nvt",0,IF(O5583&gt;0,VLOOKUP(M5583,'3-Productie normen'!A:K,VLOOKUP(O5583,'3-Productie normen'!$B$34:$C$35,2,FALSE),FALSE)))</f>
        <v>0</v>
      </c>
      <c r="T5583" s="213">
        <f t="shared" si="308"/>
        <v>0</v>
      </c>
    </row>
    <row r="5584" spans="1:20" ht="14.15" customHeight="1">
      <c r="A5584" s="231">
        <v>5584</v>
      </c>
      <c r="B5584" s="262" t="s">
        <v>101</v>
      </c>
      <c r="C5584" s="199" t="s">
        <v>4964</v>
      </c>
      <c r="D5584" s="199" t="s">
        <v>2474</v>
      </c>
      <c r="E5584" s="199" t="s">
        <v>4965</v>
      </c>
      <c r="F5584" s="199" t="s">
        <v>176</v>
      </c>
      <c r="G5584" s="199" t="s">
        <v>177</v>
      </c>
      <c r="H5584" s="199" t="s">
        <v>2624</v>
      </c>
      <c r="I5584" s="200" t="s">
        <v>123</v>
      </c>
      <c r="J5584" s="199" t="s">
        <v>179</v>
      </c>
      <c r="K5584" s="199" t="s">
        <v>179</v>
      </c>
      <c r="L5584" s="199" t="s">
        <v>197</v>
      </c>
      <c r="M5584" s="199" t="s">
        <v>122</v>
      </c>
      <c r="N5584" s="201">
        <v>109.7873</v>
      </c>
      <c r="O5584" s="202" t="s">
        <v>81</v>
      </c>
      <c r="P5584" s="202"/>
      <c r="Q5584" s="203">
        <f t="shared" si="306"/>
        <v>0</v>
      </c>
      <c r="R5584" s="203">
        <f t="shared" si="307"/>
        <v>0</v>
      </c>
      <c r="S5584" s="213">
        <f>IF(M5584="nvt",0,IF(O5584&gt;0,VLOOKUP(M5584,'3-Productie normen'!A:K,VLOOKUP(O5584,'3-Productie normen'!$B$34:$C$35,2,FALSE),FALSE)))</f>
        <v>0</v>
      </c>
      <c r="T5584" s="213">
        <f t="shared" si="308"/>
        <v>0</v>
      </c>
    </row>
    <row r="5585" spans="1:20" ht="14.15" customHeight="1">
      <c r="A5585" s="231">
        <v>5585</v>
      </c>
      <c r="B5585" s="262" t="s">
        <v>101</v>
      </c>
      <c r="C5585" s="199" t="s">
        <v>4964</v>
      </c>
      <c r="D5585" s="199" t="s">
        <v>2474</v>
      </c>
      <c r="E5585" s="199" t="s">
        <v>4965</v>
      </c>
      <c r="F5585" s="199" t="s">
        <v>176</v>
      </c>
      <c r="G5585" s="199" t="s">
        <v>177</v>
      </c>
      <c r="H5585" s="199" t="s">
        <v>2625</v>
      </c>
      <c r="I5585" s="200" t="s">
        <v>123</v>
      </c>
      <c r="J5585" s="199" t="s">
        <v>179</v>
      </c>
      <c r="K5585" s="199" t="s">
        <v>179</v>
      </c>
      <c r="L5585" s="199" t="s">
        <v>197</v>
      </c>
      <c r="M5585" s="199" t="s">
        <v>122</v>
      </c>
      <c r="N5585" s="201">
        <v>296.94450000000001</v>
      </c>
      <c r="O5585" s="202" t="s">
        <v>81</v>
      </c>
      <c r="P5585" s="202"/>
      <c r="Q5585" s="203">
        <f t="shared" si="306"/>
        <v>0</v>
      </c>
      <c r="R5585" s="203">
        <f t="shared" si="307"/>
        <v>0</v>
      </c>
      <c r="S5585" s="213">
        <f>IF(M5585="nvt",0,IF(O5585&gt;0,VLOOKUP(M5585,'3-Productie normen'!A:K,VLOOKUP(O5585,'3-Productie normen'!$B$34:$C$35,2,FALSE),FALSE)))</f>
        <v>0</v>
      </c>
      <c r="T5585" s="213">
        <f t="shared" si="308"/>
        <v>0</v>
      </c>
    </row>
    <row r="5586" spans="1:20" ht="14.15" customHeight="1">
      <c r="A5586" s="231">
        <v>5586</v>
      </c>
      <c r="B5586" s="262" t="s">
        <v>101</v>
      </c>
      <c r="C5586" s="199" t="s">
        <v>4964</v>
      </c>
      <c r="D5586" s="199" t="s">
        <v>2474</v>
      </c>
      <c r="E5586" s="199" t="s">
        <v>4965</v>
      </c>
      <c r="F5586" s="199" t="s">
        <v>176</v>
      </c>
      <c r="G5586" s="199" t="s">
        <v>177</v>
      </c>
      <c r="H5586" s="199" t="s">
        <v>2626</v>
      </c>
      <c r="I5586" s="200" t="s">
        <v>123</v>
      </c>
      <c r="J5586" s="199" t="s">
        <v>179</v>
      </c>
      <c r="K5586" s="199" t="s">
        <v>246</v>
      </c>
      <c r="L5586" s="199" t="s">
        <v>197</v>
      </c>
      <c r="M5586" s="199" t="s">
        <v>122</v>
      </c>
      <c r="N5586" s="201">
        <v>12.164199999999999</v>
      </c>
      <c r="O5586" s="202" t="s">
        <v>81</v>
      </c>
      <c r="P5586" s="202"/>
      <c r="Q5586" s="203">
        <f t="shared" si="306"/>
        <v>0</v>
      </c>
      <c r="R5586" s="203">
        <f t="shared" si="307"/>
        <v>0</v>
      </c>
      <c r="S5586" s="213">
        <f>IF(M5586="nvt",0,IF(O5586&gt;0,VLOOKUP(M5586,'3-Productie normen'!A:K,VLOOKUP(O5586,'3-Productie normen'!$B$34:$C$35,2,FALSE),FALSE)))</f>
        <v>0</v>
      </c>
      <c r="T5586" s="213">
        <f t="shared" si="308"/>
        <v>0</v>
      </c>
    </row>
    <row r="5587" spans="1:20" ht="14.15" customHeight="1">
      <c r="A5587" s="231">
        <v>5587</v>
      </c>
      <c r="B5587" s="262" t="s">
        <v>101</v>
      </c>
      <c r="C5587" s="199" t="s">
        <v>4964</v>
      </c>
      <c r="D5587" s="199" t="s">
        <v>2474</v>
      </c>
      <c r="E5587" s="199" t="s">
        <v>4965</v>
      </c>
      <c r="F5587" s="199" t="s">
        <v>176</v>
      </c>
      <c r="G5587" s="199" t="s">
        <v>177</v>
      </c>
      <c r="H5587" s="199" t="s">
        <v>2628</v>
      </c>
      <c r="I5587" s="200" t="s">
        <v>123</v>
      </c>
      <c r="J5587" s="199" t="s">
        <v>179</v>
      </c>
      <c r="K5587" s="199" t="s">
        <v>179</v>
      </c>
      <c r="L5587" s="199" t="s">
        <v>197</v>
      </c>
      <c r="M5587" s="199" t="s">
        <v>122</v>
      </c>
      <c r="N5587" s="201">
        <v>6.5350999999999999</v>
      </c>
      <c r="O5587" s="202" t="s">
        <v>81</v>
      </c>
      <c r="P5587" s="202"/>
      <c r="Q5587" s="203">
        <f t="shared" si="306"/>
        <v>0</v>
      </c>
      <c r="R5587" s="203">
        <f t="shared" si="307"/>
        <v>0</v>
      </c>
      <c r="S5587" s="213">
        <f>IF(M5587="nvt",0,IF(O5587&gt;0,VLOOKUP(M5587,'3-Productie normen'!A:K,VLOOKUP(O5587,'3-Productie normen'!$B$34:$C$35,2,FALSE),FALSE)))</f>
        <v>0</v>
      </c>
      <c r="T5587" s="213">
        <f t="shared" si="308"/>
        <v>0</v>
      </c>
    </row>
    <row r="5588" spans="1:20" ht="14.15" customHeight="1">
      <c r="A5588" s="231">
        <v>5588</v>
      </c>
      <c r="B5588" s="262" t="s">
        <v>101</v>
      </c>
      <c r="C5588" s="199" t="s">
        <v>4964</v>
      </c>
      <c r="D5588" s="199" t="s">
        <v>2474</v>
      </c>
      <c r="E5588" s="199" t="s">
        <v>4965</v>
      </c>
      <c r="F5588" s="199" t="s">
        <v>176</v>
      </c>
      <c r="G5588" s="199" t="s">
        <v>177</v>
      </c>
      <c r="H5588" s="199" t="s">
        <v>2630</v>
      </c>
      <c r="I5588" s="200" t="s">
        <v>123</v>
      </c>
      <c r="J5588" s="199" t="s">
        <v>179</v>
      </c>
      <c r="K5588" s="199" t="s">
        <v>179</v>
      </c>
      <c r="L5588" s="199" t="s">
        <v>197</v>
      </c>
      <c r="M5588" s="199" t="s">
        <v>122</v>
      </c>
      <c r="N5588" s="201">
        <v>6.5789999999999997</v>
      </c>
      <c r="O5588" s="202" t="s">
        <v>81</v>
      </c>
      <c r="P5588" s="202"/>
      <c r="Q5588" s="203">
        <f t="shared" si="306"/>
        <v>0</v>
      </c>
      <c r="R5588" s="203">
        <f t="shared" si="307"/>
        <v>0</v>
      </c>
      <c r="S5588" s="213">
        <f>IF(M5588="nvt",0,IF(O5588&gt;0,VLOOKUP(M5588,'3-Productie normen'!A:K,VLOOKUP(O5588,'3-Productie normen'!$B$34:$C$35,2,FALSE),FALSE)))</f>
        <v>0</v>
      </c>
      <c r="T5588" s="213">
        <f t="shared" si="308"/>
        <v>0</v>
      </c>
    </row>
    <row r="5589" spans="1:20" ht="14.15" customHeight="1">
      <c r="A5589" s="231">
        <v>5589</v>
      </c>
      <c r="B5589" s="262" t="s">
        <v>101</v>
      </c>
      <c r="C5589" s="199" t="s">
        <v>4964</v>
      </c>
      <c r="D5589" s="199" t="s">
        <v>2474</v>
      </c>
      <c r="E5589" s="199" t="s">
        <v>4965</v>
      </c>
      <c r="F5589" s="199" t="s">
        <v>176</v>
      </c>
      <c r="G5589" s="199" t="s">
        <v>177</v>
      </c>
      <c r="H5589" s="199" t="s">
        <v>2631</v>
      </c>
      <c r="I5589" s="207" t="s">
        <v>123</v>
      </c>
      <c r="J5589" s="199" t="s">
        <v>179</v>
      </c>
      <c r="K5589" s="199" t="s">
        <v>187</v>
      </c>
      <c r="L5589" s="199" t="s">
        <v>197</v>
      </c>
      <c r="M5589" s="199" t="s">
        <v>141</v>
      </c>
      <c r="N5589" s="201">
        <v>12.411899999999999</v>
      </c>
      <c r="O5589" s="202" t="s">
        <v>81</v>
      </c>
      <c r="P5589" s="202"/>
      <c r="Q5589" s="203">
        <f t="shared" si="306"/>
        <v>0</v>
      </c>
      <c r="R5589" s="203">
        <f t="shared" si="307"/>
        <v>0</v>
      </c>
      <c r="S5589" s="213">
        <f>IF(M5589="nvt",0,IF(O5589&gt;0,VLOOKUP(M5589,'3-Productie normen'!A:K,VLOOKUP(O5589,'3-Productie normen'!$B$34:$C$35,2,FALSE),FALSE)))</f>
        <v>0</v>
      </c>
      <c r="T5589" s="213">
        <f t="shared" si="308"/>
        <v>0</v>
      </c>
    </row>
    <row r="5590" spans="1:20" ht="14.15" customHeight="1">
      <c r="A5590" s="231">
        <v>5590</v>
      </c>
      <c r="B5590" s="262" t="s">
        <v>101</v>
      </c>
      <c r="C5590" s="199" t="s">
        <v>4964</v>
      </c>
      <c r="D5590" s="199" t="s">
        <v>2474</v>
      </c>
      <c r="E5590" s="199" t="s">
        <v>4965</v>
      </c>
      <c r="F5590" s="199" t="s">
        <v>176</v>
      </c>
      <c r="G5590" s="199" t="s">
        <v>177</v>
      </c>
      <c r="H5590" s="199" t="s">
        <v>2632</v>
      </c>
      <c r="I5590" s="207" t="s">
        <v>123</v>
      </c>
      <c r="J5590" s="199" t="s">
        <v>179</v>
      </c>
      <c r="K5590" s="199" t="s">
        <v>187</v>
      </c>
      <c r="L5590" s="199" t="s">
        <v>197</v>
      </c>
      <c r="M5590" s="199" t="s">
        <v>141</v>
      </c>
      <c r="N5590" s="201">
        <v>20.235199999999999</v>
      </c>
      <c r="O5590" s="202" t="s">
        <v>81</v>
      </c>
      <c r="P5590" s="202"/>
      <c r="Q5590" s="203">
        <f t="shared" si="306"/>
        <v>0</v>
      </c>
      <c r="R5590" s="203">
        <f t="shared" si="307"/>
        <v>0</v>
      </c>
      <c r="S5590" s="213">
        <f>IF(M5590="nvt",0,IF(O5590&gt;0,VLOOKUP(M5590,'3-Productie normen'!A:K,VLOOKUP(O5590,'3-Productie normen'!$B$34:$C$35,2,FALSE),FALSE)))</f>
        <v>0</v>
      </c>
      <c r="T5590" s="213">
        <f t="shared" si="308"/>
        <v>0</v>
      </c>
    </row>
    <row r="5591" spans="1:20" ht="14.15" customHeight="1">
      <c r="A5591" s="231">
        <v>5591</v>
      </c>
      <c r="B5591" s="262" t="s">
        <v>101</v>
      </c>
      <c r="C5591" s="199" t="s">
        <v>4964</v>
      </c>
      <c r="D5591" s="199" t="s">
        <v>2474</v>
      </c>
      <c r="E5591" s="199" t="s">
        <v>4965</v>
      </c>
      <c r="F5591" s="199" t="s">
        <v>176</v>
      </c>
      <c r="G5591" s="199" t="s">
        <v>177</v>
      </c>
      <c r="H5591" s="199" t="s">
        <v>2633</v>
      </c>
      <c r="I5591" s="200" t="s">
        <v>123</v>
      </c>
      <c r="J5591" s="199" t="s">
        <v>179</v>
      </c>
      <c r="K5591" s="199" t="s">
        <v>179</v>
      </c>
      <c r="L5591" s="199" t="s">
        <v>197</v>
      </c>
      <c r="M5591" s="199" t="s">
        <v>122</v>
      </c>
      <c r="N5591" s="201">
        <v>7.2774999999999999</v>
      </c>
      <c r="O5591" s="202" t="s">
        <v>81</v>
      </c>
      <c r="P5591" s="202"/>
      <c r="Q5591" s="203">
        <f t="shared" si="306"/>
        <v>0</v>
      </c>
      <c r="R5591" s="203">
        <f t="shared" si="307"/>
        <v>0</v>
      </c>
      <c r="S5591" s="213">
        <f>IF(M5591="nvt",0,IF(O5591&gt;0,VLOOKUP(M5591,'3-Productie normen'!A:K,VLOOKUP(O5591,'3-Productie normen'!$B$34:$C$35,2,FALSE),FALSE)))</f>
        <v>0</v>
      </c>
      <c r="T5591" s="213">
        <f t="shared" si="308"/>
        <v>0</v>
      </c>
    </row>
    <row r="5592" spans="1:20" ht="14.15" customHeight="1">
      <c r="A5592" s="231">
        <v>5592</v>
      </c>
      <c r="B5592" s="262" t="s">
        <v>101</v>
      </c>
      <c r="C5592" s="199" t="s">
        <v>4964</v>
      </c>
      <c r="D5592" s="199" t="s">
        <v>2474</v>
      </c>
      <c r="E5592" s="199" t="s">
        <v>4965</v>
      </c>
      <c r="F5592" s="199" t="s">
        <v>176</v>
      </c>
      <c r="G5592" s="199" t="s">
        <v>177</v>
      </c>
      <c r="H5592" s="199" t="s">
        <v>2634</v>
      </c>
      <c r="I5592" s="207" t="s">
        <v>123</v>
      </c>
      <c r="J5592" s="199" t="s">
        <v>179</v>
      </c>
      <c r="K5592" s="199" t="s">
        <v>187</v>
      </c>
      <c r="L5592" s="199" t="s">
        <v>197</v>
      </c>
      <c r="M5592" s="199" t="s">
        <v>141</v>
      </c>
      <c r="N5592" s="201">
        <v>13.438000000000001</v>
      </c>
      <c r="O5592" s="202" t="s">
        <v>81</v>
      </c>
      <c r="P5592" s="202"/>
      <c r="Q5592" s="203">
        <f t="shared" si="306"/>
        <v>0</v>
      </c>
      <c r="R5592" s="203">
        <f t="shared" si="307"/>
        <v>0</v>
      </c>
      <c r="S5592" s="213">
        <f>IF(M5592="nvt",0,IF(O5592&gt;0,VLOOKUP(M5592,'3-Productie normen'!A:K,VLOOKUP(O5592,'3-Productie normen'!$B$34:$C$35,2,FALSE),FALSE)))</f>
        <v>0</v>
      </c>
      <c r="T5592" s="213">
        <f t="shared" si="308"/>
        <v>0</v>
      </c>
    </row>
    <row r="5593" spans="1:20" ht="14.15" customHeight="1">
      <c r="A5593" s="231">
        <v>5593</v>
      </c>
      <c r="B5593" s="262" t="s">
        <v>101</v>
      </c>
      <c r="C5593" s="199" t="s">
        <v>4964</v>
      </c>
      <c r="D5593" s="199" t="s">
        <v>2474</v>
      </c>
      <c r="E5593" s="199" t="s">
        <v>4965</v>
      </c>
      <c r="F5593" s="199" t="s">
        <v>176</v>
      </c>
      <c r="G5593" s="199" t="s">
        <v>177</v>
      </c>
      <c r="H5593" s="199" t="s">
        <v>2635</v>
      </c>
      <c r="I5593" s="207" t="s">
        <v>123</v>
      </c>
      <c r="J5593" s="199" t="s">
        <v>179</v>
      </c>
      <c r="K5593" s="199" t="s">
        <v>187</v>
      </c>
      <c r="L5593" s="199" t="s">
        <v>197</v>
      </c>
      <c r="M5593" s="199" t="s">
        <v>141</v>
      </c>
      <c r="N5593" s="201">
        <v>17.946200000000001</v>
      </c>
      <c r="O5593" s="202" t="s">
        <v>81</v>
      </c>
      <c r="P5593" s="202"/>
      <c r="Q5593" s="203">
        <f t="shared" si="306"/>
        <v>0</v>
      </c>
      <c r="R5593" s="203">
        <f t="shared" si="307"/>
        <v>0</v>
      </c>
      <c r="S5593" s="213">
        <f>IF(M5593="nvt",0,IF(O5593&gt;0,VLOOKUP(M5593,'3-Productie normen'!A:K,VLOOKUP(O5593,'3-Productie normen'!$B$34:$C$35,2,FALSE),FALSE)))</f>
        <v>0</v>
      </c>
      <c r="T5593" s="213">
        <f t="shared" si="308"/>
        <v>0</v>
      </c>
    </row>
    <row r="5594" spans="1:20" ht="14.15" customHeight="1">
      <c r="A5594" s="231">
        <v>5594</v>
      </c>
      <c r="B5594" s="262" t="s">
        <v>101</v>
      </c>
      <c r="C5594" s="199" t="s">
        <v>4964</v>
      </c>
      <c r="D5594" s="199" t="s">
        <v>2474</v>
      </c>
      <c r="E5594" s="199" t="s">
        <v>4965</v>
      </c>
      <c r="F5594" s="199" t="s">
        <v>176</v>
      </c>
      <c r="G5594" s="199" t="s">
        <v>177</v>
      </c>
      <c r="H5594" s="199" t="s">
        <v>2636</v>
      </c>
      <c r="I5594" s="207" t="s">
        <v>123</v>
      </c>
      <c r="J5594" s="199" t="s">
        <v>179</v>
      </c>
      <c r="K5594" s="199" t="s">
        <v>187</v>
      </c>
      <c r="L5594" s="199" t="s">
        <v>197</v>
      </c>
      <c r="M5594" s="199" t="s">
        <v>141</v>
      </c>
      <c r="N5594" s="201">
        <v>13.417</v>
      </c>
      <c r="O5594" s="202" t="s">
        <v>81</v>
      </c>
      <c r="P5594" s="202"/>
      <c r="Q5594" s="203">
        <f t="shared" si="306"/>
        <v>0</v>
      </c>
      <c r="R5594" s="203">
        <f t="shared" si="307"/>
        <v>0</v>
      </c>
      <c r="S5594" s="213">
        <f>IF(M5594="nvt",0,IF(O5594&gt;0,VLOOKUP(M5594,'3-Productie normen'!A:K,VLOOKUP(O5594,'3-Productie normen'!$B$34:$C$35,2,FALSE),FALSE)))</f>
        <v>0</v>
      </c>
      <c r="T5594" s="213">
        <f t="shared" si="308"/>
        <v>0</v>
      </c>
    </row>
    <row r="5595" spans="1:20" ht="14.15" customHeight="1">
      <c r="A5595" s="231">
        <v>5595</v>
      </c>
      <c r="B5595" s="262" t="s">
        <v>101</v>
      </c>
      <c r="C5595" s="199" t="s">
        <v>4964</v>
      </c>
      <c r="D5595" s="199" t="s">
        <v>2474</v>
      </c>
      <c r="E5595" s="199" t="s">
        <v>4965</v>
      </c>
      <c r="F5595" s="199" t="s">
        <v>176</v>
      </c>
      <c r="G5595" s="199" t="s">
        <v>177</v>
      </c>
      <c r="H5595" s="199" t="s">
        <v>2637</v>
      </c>
      <c r="I5595" s="200" t="s">
        <v>136</v>
      </c>
      <c r="J5595" s="199" t="s">
        <v>179</v>
      </c>
      <c r="K5595" s="199" t="s">
        <v>265</v>
      </c>
      <c r="L5595" s="199" t="s">
        <v>258</v>
      </c>
      <c r="M5595" s="199" t="s">
        <v>135</v>
      </c>
      <c r="N5595" s="201">
        <v>134.2201</v>
      </c>
      <c r="O5595" s="202" t="s">
        <v>81</v>
      </c>
      <c r="P5595" s="202"/>
      <c r="Q5595" s="203">
        <f t="shared" si="306"/>
        <v>0</v>
      </c>
      <c r="R5595" s="203">
        <f t="shared" si="307"/>
        <v>0</v>
      </c>
      <c r="S5595" s="213">
        <f>IF(M5595="nvt",0,IF(O5595&gt;0,VLOOKUP(M5595,'3-Productie normen'!A:K,VLOOKUP(O5595,'3-Productie normen'!$B$34:$C$35,2,FALSE),FALSE)))</f>
        <v>0</v>
      </c>
      <c r="T5595" s="213">
        <f t="shared" si="308"/>
        <v>0</v>
      </c>
    </row>
    <row r="5596" spans="1:20" ht="14.15" customHeight="1">
      <c r="A5596" s="231">
        <v>5596</v>
      </c>
      <c r="B5596" s="262" t="s">
        <v>101</v>
      </c>
      <c r="C5596" s="199" t="s">
        <v>4964</v>
      </c>
      <c r="D5596" s="199" t="s">
        <v>2474</v>
      </c>
      <c r="E5596" s="199" t="s">
        <v>4965</v>
      </c>
      <c r="F5596" s="199" t="s">
        <v>176</v>
      </c>
      <c r="G5596" s="199" t="s">
        <v>177</v>
      </c>
      <c r="H5596" s="199" t="s">
        <v>2638</v>
      </c>
      <c r="I5596" s="200" t="s">
        <v>123</v>
      </c>
      <c r="J5596" s="199" t="s">
        <v>179</v>
      </c>
      <c r="K5596" s="199" t="s">
        <v>179</v>
      </c>
      <c r="L5596" s="199" t="s">
        <v>197</v>
      </c>
      <c r="M5596" s="199" t="s">
        <v>122</v>
      </c>
      <c r="N5596" s="201">
        <v>89.63</v>
      </c>
      <c r="O5596" s="202" t="s">
        <v>81</v>
      </c>
      <c r="P5596" s="202"/>
      <c r="Q5596" s="203">
        <f t="shared" si="306"/>
        <v>0</v>
      </c>
      <c r="R5596" s="203">
        <f t="shared" si="307"/>
        <v>0</v>
      </c>
      <c r="S5596" s="213">
        <f>IF(M5596="nvt",0,IF(O5596&gt;0,VLOOKUP(M5596,'3-Productie normen'!A:K,VLOOKUP(O5596,'3-Productie normen'!$B$34:$C$35,2,FALSE),FALSE)))</f>
        <v>0</v>
      </c>
      <c r="T5596" s="213">
        <f t="shared" si="308"/>
        <v>0</v>
      </c>
    </row>
    <row r="5597" spans="1:20" ht="14.15" customHeight="1">
      <c r="A5597" s="231">
        <v>5597</v>
      </c>
      <c r="B5597" s="262" t="s">
        <v>101</v>
      </c>
      <c r="C5597" s="199" t="s">
        <v>4964</v>
      </c>
      <c r="D5597" s="199" t="s">
        <v>2474</v>
      </c>
      <c r="E5597" s="199" t="s">
        <v>4965</v>
      </c>
      <c r="F5597" s="199" t="s">
        <v>176</v>
      </c>
      <c r="G5597" s="199" t="s">
        <v>177</v>
      </c>
      <c r="H5597" s="199" t="s">
        <v>3705</v>
      </c>
      <c r="I5597" s="207" t="s">
        <v>123</v>
      </c>
      <c r="J5597" s="199" t="s">
        <v>179</v>
      </c>
      <c r="K5597" s="199" t="s">
        <v>187</v>
      </c>
      <c r="L5597" s="199" t="s">
        <v>197</v>
      </c>
      <c r="M5597" s="199" t="s">
        <v>141</v>
      </c>
      <c r="N5597" s="201">
        <v>12.411899999999999</v>
      </c>
      <c r="O5597" s="202" t="s">
        <v>81</v>
      </c>
      <c r="P5597" s="202"/>
      <c r="Q5597" s="203">
        <f t="shared" si="306"/>
        <v>0</v>
      </c>
      <c r="R5597" s="203">
        <f t="shared" si="307"/>
        <v>0</v>
      </c>
      <c r="S5597" s="213">
        <f>IF(M5597="nvt",0,IF(O5597&gt;0,VLOOKUP(M5597,'3-Productie normen'!A:K,VLOOKUP(O5597,'3-Productie normen'!$B$34:$C$35,2,FALSE),FALSE)))</f>
        <v>0</v>
      </c>
      <c r="T5597" s="213">
        <f t="shared" si="308"/>
        <v>0</v>
      </c>
    </row>
    <row r="5598" spans="1:20" ht="14.15" customHeight="1">
      <c r="A5598" s="231">
        <v>5598</v>
      </c>
      <c r="B5598" s="262" t="s">
        <v>101</v>
      </c>
      <c r="C5598" s="199" t="s">
        <v>4964</v>
      </c>
      <c r="D5598" s="199" t="s">
        <v>2474</v>
      </c>
      <c r="E5598" s="199" t="s">
        <v>4965</v>
      </c>
      <c r="F5598" s="199" t="s">
        <v>176</v>
      </c>
      <c r="G5598" s="199" t="s">
        <v>177</v>
      </c>
      <c r="H5598" s="199" t="s">
        <v>3522</v>
      </c>
      <c r="I5598" s="207" t="s">
        <v>123</v>
      </c>
      <c r="J5598" s="199" t="s">
        <v>179</v>
      </c>
      <c r="K5598" s="199" t="s">
        <v>187</v>
      </c>
      <c r="L5598" s="199" t="s">
        <v>197</v>
      </c>
      <c r="M5598" s="199" t="s">
        <v>141</v>
      </c>
      <c r="N5598" s="201">
        <v>13.437900000000001</v>
      </c>
      <c r="O5598" s="202" t="s">
        <v>81</v>
      </c>
      <c r="P5598" s="202"/>
      <c r="Q5598" s="203">
        <f t="shared" si="306"/>
        <v>0</v>
      </c>
      <c r="R5598" s="203">
        <f t="shared" si="307"/>
        <v>0</v>
      </c>
      <c r="S5598" s="213">
        <f>IF(M5598="nvt",0,IF(O5598&gt;0,VLOOKUP(M5598,'3-Productie normen'!A:K,VLOOKUP(O5598,'3-Productie normen'!$B$34:$C$35,2,FALSE),FALSE)))</f>
        <v>0</v>
      </c>
      <c r="T5598" s="213">
        <f t="shared" si="308"/>
        <v>0</v>
      </c>
    </row>
    <row r="5599" spans="1:20" ht="14.15" customHeight="1">
      <c r="A5599" s="231">
        <v>5599</v>
      </c>
      <c r="B5599" s="262" t="s">
        <v>101</v>
      </c>
      <c r="C5599" s="199" t="s">
        <v>4964</v>
      </c>
      <c r="D5599" s="199" t="s">
        <v>2474</v>
      </c>
      <c r="E5599" s="199" t="s">
        <v>4965</v>
      </c>
      <c r="F5599" s="199" t="s">
        <v>176</v>
      </c>
      <c r="G5599" s="199" t="s">
        <v>177</v>
      </c>
      <c r="H5599" s="199" t="s">
        <v>3706</v>
      </c>
      <c r="I5599" s="200" t="s">
        <v>123</v>
      </c>
      <c r="J5599" s="199" t="s">
        <v>179</v>
      </c>
      <c r="K5599" s="199" t="s">
        <v>179</v>
      </c>
      <c r="L5599" s="199" t="s">
        <v>197</v>
      </c>
      <c r="M5599" s="199" t="s">
        <v>122</v>
      </c>
      <c r="N5599" s="201">
        <v>138.7835</v>
      </c>
      <c r="O5599" s="202" t="s">
        <v>81</v>
      </c>
      <c r="P5599" s="202"/>
      <c r="Q5599" s="203">
        <f t="shared" si="306"/>
        <v>0</v>
      </c>
      <c r="R5599" s="203">
        <f t="shared" si="307"/>
        <v>0</v>
      </c>
      <c r="S5599" s="213">
        <f>IF(M5599="nvt",0,IF(O5599&gt;0,VLOOKUP(M5599,'3-Productie normen'!A:K,VLOOKUP(O5599,'3-Productie normen'!$B$34:$C$35,2,FALSE),FALSE)))</f>
        <v>0</v>
      </c>
      <c r="T5599" s="213">
        <f t="shared" si="308"/>
        <v>0</v>
      </c>
    </row>
    <row r="5600" spans="1:20" ht="14.15" customHeight="1">
      <c r="A5600" s="231">
        <v>5600</v>
      </c>
      <c r="B5600" s="262" t="s">
        <v>101</v>
      </c>
      <c r="C5600" s="199" t="s">
        <v>4964</v>
      </c>
      <c r="D5600" s="199" t="s">
        <v>2474</v>
      </c>
      <c r="E5600" s="199" t="s">
        <v>4965</v>
      </c>
      <c r="F5600" s="199" t="s">
        <v>176</v>
      </c>
      <c r="G5600" s="199" t="s">
        <v>177</v>
      </c>
      <c r="H5600" s="199" t="s">
        <v>3523</v>
      </c>
      <c r="I5600" s="207" t="s">
        <v>123</v>
      </c>
      <c r="J5600" s="199" t="s">
        <v>179</v>
      </c>
      <c r="K5600" s="199" t="s">
        <v>187</v>
      </c>
      <c r="L5600" s="199" t="s">
        <v>197</v>
      </c>
      <c r="M5600" s="199" t="s">
        <v>141</v>
      </c>
      <c r="N5600" s="201">
        <v>13.465400000000001</v>
      </c>
      <c r="O5600" s="202" t="s">
        <v>81</v>
      </c>
      <c r="P5600" s="202"/>
      <c r="Q5600" s="203">
        <f t="shared" si="306"/>
        <v>0</v>
      </c>
      <c r="R5600" s="203">
        <f t="shared" si="307"/>
        <v>0</v>
      </c>
      <c r="S5600" s="213">
        <f>IF(M5600="nvt",0,IF(O5600&gt;0,VLOOKUP(M5600,'3-Productie normen'!A:K,VLOOKUP(O5600,'3-Productie normen'!$B$34:$C$35,2,FALSE),FALSE)))</f>
        <v>0</v>
      </c>
      <c r="T5600" s="213">
        <f t="shared" si="308"/>
        <v>0</v>
      </c>
    </row>
    <row r="5601" spans="1:20" ht="14.15" customHeight="1">
      <c r="A5601" s="231">
        <v>5601</v>
      </c>
      <c r="B5601" s="262" t="s">
        <v>101</v>
      </c>
      <c r="C5601" s="199" t="s">
        <v>4964</v>
      </c>
      <c r="D5601" s="199" t="s">
        <v>2474</v>
      </c>
      <c r="E5601" s="199" t="s">
        <v>4965</v>
      </c>
      <c r="F5601" s="199" t="s">
        <v>176</v>
      </c>
      <c r="G5601" s="199" t="s">
        <v>177</v>
      </c>
      <c r="H5601" s="199" t="s">
        <v>3639</v>
      </c>
      <c r="I5601" s="207" t="s">
        <v>123</v>
      </c>
      <c r="J5601" s="199" t="s">
        <v>179</v>
      </c>
      <c r="K5601" s="199" t="s">
        <v>187</v>
      </c>
      <c r="L5601" s="199" t="s">
        <v>197</v>
      </c>
      <c r="M5601" s="199" t="s">
        <v>141</v>
      </c>
      <c r="N5601" s="201">
        <v>12.411899999999999</v>
      </c>
      <c r="O5601" s="202" t="s">
        <v>81</v>
      </c>
      <c r="P5601" s="202"/>
      <c r="Q5601" s="203">
        <f t="shared" si="306"/>
        <v>0</v>
      </c>
      <c r="R5601" s="203">
        <f t="shared" si="307"/>
        <v>0</v>
      </c>
      <c r="S5601" s="213">
        <f>IF(M5601="nvt",0,IF(O5601&gt;0,VLOOKUP(M5601,'3-Productie normen'!A:K,VLOOKUP(O5601,'3-Productie normen'!$B$34:$C$35,2,FALSE),FALSE)))</f>
        <v>0</v>
      </c>
      <c r="T5601" s="213">
        <f t="shared" si="308"/>
        <v>0</v>
      </c>
    </row>
    <row r="5602" spans="1:20" ht="14.15" customHeight="1">
      <c r="A5602" s="231">
        <v>5602</v>
      </c>
      <c r="B5602" s="262" t="s">
        <v>101</v>
      </c>
      <c r="C5602" s="199" t="s">
        <v>4964</v>
      </c>
      <c r="D5602" s="199" t="s">
        <v>2474</v>
      </c>
      <c r="E5602" s="199" t="s">
        <v>4965</v>
      </c>
      <c r="F5602" s="199" t="s">
        <v>176</v>
      </c>
      <c r="G5602" s="199" t="s">
        <v>177</v>
      </c>
      <c r="H5602" s="199" t="s">
        <v>4994</v>
      </c>
      <c r="I5602" s="207" t="s">
        <v>123</v>
      </c>
      <c r="J5602" s="199" t="s">
        <v>179</v>
      </c>
      <c r="K5602" s="199" t="s">
        <v>187</v>
      </c>
      <c r="L5602" s="199" t="s">
        <v>197</v>
      </c>
      <c r="M5602" s="199" t="s">
        <v>141</v>
      </c>
      <c r="N5602" s="201">
        <v>13.478199999999999</v>
      </c>
      <c r="O5602" s="202" t="s">
        <v>81</v>
      </c>
      <c r="P5602" s="202"/>
      <c r="Q5602" s="203">
        <f t="shared" si="306"/>
        <v>0</v>
      </c>
      <c r="R5602" s="203">
        <f t="shared" si="307"/>
        <v>0</v>
      </c>
      <c r="S5602" s="213">
        <f>IF(M5602="nvt",0,IF(O5602&gt;0,VLOOKUP(M5602,'3-Productie normen'!A:K,VLOOKUP(O5602,'3-Productie normen'!$B$34:$C$35,2,FALSE),FALSE)))</f>
        <v>0</v>
      </c>
      <c r="T5602" s="213">
        <f t="shared" si="308"/>
        <v>0</v>
      </c>
    </row>
    <row r="5603" spans="1:20" ht="14.15" customHeight="1">
      <c r="A5603" s="231">
        <v>5603</v>
      </c>
      <c r="B5603" s="262" t="s">
        <v>101</v>
      </c>
      <c r="C5603" s="199" t="s">
        <v>4964</v>
      </c>
      <c r="D5603" s="199" t="s">
        <v>2474</v>
      </c>
      <c r="E5603" s="199" t="s">
        <v>4965</v>
      </c>
      <c r="F5603" s="199" t="s">
        <v>176</v>
      </c>
      <c r="G5603" s="199" t="s">
        <v>177</v>
      </c>
      <c r="H5603" s="199" t="s">
        <v>4995</v>
      </c>
      <c r="I5603" s="200" t="s">
        <v>123</v>
      </c>
      <c r="J5603" s="199" t="s">
        <v>179</v>
      </c>
      <c r="K5603" s="199" t="s">
        <v>179</v>
      </c>
      <c r="L5603" s="199" t="s">
        <v>197</v>
      </c>
      <c r="M5603" s="199" t="s">
        <v>122</v>
      </c>
      <c r="N5603" s="201">
        <v>167.7629</v>
      </c>
      <c r="O5603" s="202" t="s">
        <v>81</v>
      </c>
      <c r="P5603" s="202"/>
      <c r="Q5603" s="203">
        <f t="shared" si="306"/>
        <v>0</v>
      </c>
      <c r="R5603" s="203">
        <f t="shared" si="307"/>
        <v>0</v>
      </c>
      <c r="S5603" s="213">
        <f>IF(M5603="nvt",0,IF(O5603&gt;0,VLOOKUP(M5603,'3-Productie normen'!A:K,VLOOKUP(O5603,'3-Productie normen'!$B$34:$C$35,2,FALSE),FALSE)))</f>
        <v>0</v>
      </c>
      <c r="T5603" s="213">
        <f t="shared" si="308"/>
        <v>0</v>
      </c>
    </row>
    <row r="5604" spans="1:20" ht="14.15" customHeight="1">
      <c r="A5604" s="231">
        <v>5604</v>
      </c>
      <c r="B5604" s="262" t="s">
        <v>101</v>
      </c>
      <c r="C5604" s="199" t="s">
        <v>4964</v>
      </c>
      <c r="D5604" s="199" t="s">
        <v>2474</v>
      </c>
      <c r="E5604" s="199" t="s">
        <v>4965</v>
      </c>
      <c r="F5604" s="199" t="s">
        <v>176</v>
      </c>
      <c r="G5604" s="199" t="s">
        <v>177</v>
      </c>
      <c r="H5604" s="199" t="s">
        <v>4996</v>
      </c>
      <c r="I5604" s="200" t="s">
        <v>123</v>
      </c>
      <c r="J5604" s="199" t="s">
        <v>179</v>
      </c>
      <c r="K5604" s="199" t="s">
        <v>179</v>
      </c>
      <c r="L5604" s="199" t="s">
        <v>197</v>
      </c>
      <c r="M5604" s="199" t="s">
        <v>122</v>
      </c>
      <c r="N5604" s="201">
        <v>6.5697000000000001</v>
      </c>
      <c r="O5604" s="202" t="s">
        <v>81</v>
      </c>
      <c r="P5604" s="202"/>
      <c r="Q5604" s="203">
        <f t="shared" ref="Q5604:Q5667" si="309">IF(O5604="nvt",0,IF(O5604&gt;0,S5604*N5604,0))</f>
        <v>0</v>
      </c>
      <c r="R5604" s="203">
        <f t="shared" ref="R5604:R5667" si="310">IF(P5604&gt;0,T5604*N5604,0)</f>
        <v>0</v>
      </c>
      <c r="S5604" s="213">
        <f>IF(M5604="nvt",0,IF(O5604&gt;0,VLOOKUP(M5604,'3-Productie normen'!A:K,VLOOKUP(O5604,'3-Productie normen'!$B$34:$C$35,2,FALSE),FALSE)))</f>
        <v>0</v>
      </c>
      <c r="T5604" s="213">
        <f t="shared" ref="T5604:T5667" si="311">IF(P5604&gt;0,S5604*$T$8,0)</f>
        <v>0</v>
      </c>
    </row>
    <row r="5605" spans="1:20" ht="14.15" customHeight="1">
      <c r="A5605" s="231">
        <v>5605</v>
      </c>
      <c r="B5605" s="262" t="s">
        <v>101</v>
      </c>
      <c r="C5605" s="199" t="s">
        <v>4964</v>
      </c>
      <c r="D5605" s="199" t="s">
        <v>2474</v>
      </c>
      <c r="E5605" s="199" t="s">
        <v>4965</v>
      </c>
      <c r="F5605" s="199" t="s">
        <v>176</v>
      </c>
      <c r="G5605" s="199" t="s">
        <v>177</v>
      </c>
      <c r="H5605" s="199" t="s">
        <v>4997</v>
      </c>
      <c r="I5605" s="200" t="s">
        <v>123</v>
      </c>
      <c r="J5605" s="199" t="s">
        <v>179</v>
      </c>
      <c r="K5605" s="199" t="s">
        <v>179</v>
      </c>
      <c r="L5605" s="199" t="s">
        <v>197</v>
      </c>
      <c r="M5605" s="199" t="s">
        <v>122</v>
      </c>
      <c r="N5605" s="201">
        <v>6.4823000000000004</v>
      </c>
      <c r="O5605" s="202" t="s">
        <v>81</v>
      </c>
      <c r="P5605" s="202"/>
      <c r="Q5605" s="203">
        <f t="shared" si="309"/>
        <v>0</v>
      </c>
      <c r="R5605" s="203">
        <f t="shared" si="310"/>
        <v>0</v>
      </c>
      <c r="S5605" s="213">
        <f>IF(M5605="nvt",0,IF(O5605&gt;0,VLOOKUP(M5605,'3-Productie normen'!A:K,VLOOKUP(O5605,'3-Productie normen'!$B$34:$C$35,2,FALSE),FALSE)))</f>
        <v>0</v>
      </c>
      <c r="T5605" s="213">
        <f t="shared" si="311"/>
        <v>0</v>
      </c>
    </row>
    <row r="5606" spans="1:20" ht="14.15" customHeight="1">
      <c r="A5606" s="231">
        <v>5606</v>
      </c>
      <c r="B5606" s="262" t="s">
        <v>101</v>
      </c>
      <c r="C5606" s="199" t="s">
        <v>4964</v>
      </c>
      <c r="D5606" s="199" t="s">
        <v>2474</v>
      </c>
      <c r="E5606" s="199" t="s">
        <v>4965</v>
      </c>
      <c r="F5606" s="199" t="s">
        <v>176</v>
      </c>
      <c r="G5606" s="199" t="s">
        <v>177</v>
      </c>
      <c r="H5606" s="199" t="s">
        <v>4998</v>
      </c>
      <c r="I5606" s="200" t="s">
        <v>123</v>
      </c>
      <c r="J5606" s="199" t="s">
        <v>179</v>
      </c>
      <c r="K5606" s="199" t="s">
        <v>246</v>
      </c>
      <c r="L5606" s="199" t="s">
        <v>197</v>
      </c>
      <c r="M5606" s="199" t="s">
        <v>122</v>
      </c>
      <c r="N5606" s="201">
        <v>12.1515</v>
      </c>
      <c r="O5606" s="202" t="s">
        <v>81</v>
      </c>
      <c r="P5606" s="202"/>
      <c r="Q5606" s="203">
        <f t="shared" si="309"/>
        <v>0</v>
      </c>
      <c r="R5606" s="203">
        <f t="shared" si="310"/>
        <v>0</v>
      </c>
      <c r="S5606" s="213">
        <f>IF(M5606="nvt",0,IF(O5606&gt;0,VLOOKUP(M5606,'3-Productie normen'!A:K,VLOOKUP(O5606,'3-Productie normen'!$B$34:$C$35,2,FALSE),FALSE)))</f>
        <v>0</v>
      </c>
      <c r="T5606" s="213">
        <f t="shared" si="311"/>
        <v>0</v>
      </c>
    </row>
    <row r="5607" spans="1:20" ht="14.15" customHeight="1">
      <c r="A5607" s="231">
        <v>5607</v>
      </c>
      <c r="B5607" s="262" t="s">
        <v>101</v>
      </c>
      <c r="C5607" s="199" t="s">
        <v>4964</v>
      </c>
      <c r="D5607" s="199" t="s">
        <v>2474</v>
      </c>
      <c r="E5607" s="199" t="s">
        <v>4965</v>
      </c>
      <c r="F5607" s="199" t="s">
        <v>176</v>
      </c>
      <c r="G5607" s="199" t="s">
        <v>177</v>
      </c>
      <c r="H5607" s="199" t="s">
        <v>4999</v>
      </c>
      <c r="I5607" s="207" t="s">
        <v>123</v>
      </c>
      <c r="J5607" s="199" t="s">
        <v>179</v>
      </c>
      <c r="K5607" s="199" t="s">
        <v>187</v>
      </c>
      <c r="L5607" s="199" t="s">
        <v>197</v>
      </c>
      <c r="M5607" s="199" t="s">
        <v>141</v>
      </c>
      <c r="N5607" s="201">
        <v>12.412599999999999</v>
      </c>
      <c r="O5607" s="202" t="s">
        <v>81</v>
      </c>
      <c r="P5607" s="202"/>
      <c r="Q5607" s="203">
        <f t="shared" si="309"/>
        <v>0</v>
      </c>
      <c r="R5607" s="203">
        <f t="shared" si="310"/>
        <v>0</v>
      </c>
      <c r="S5607" s="213">
        <f>IF(M5607="nvt",0,IF(O5607&gt;0,VLOOKUP(M5607,'3-Productie normen'!A:K,VLOOKUP(O5607,'3-Productie normen'!$B$34:$C$35,2,FALSE),FALSE)))</f>
        <v>0</v>
      </c>
      <c r="T5607" s="213">
        <f t="shared" si="311"/>
        <v>0</v>
      </c>
    </row>
    <row r="5608" spans="1:20" ht="14.15" customHeight="1">
      <c r="A5608" s="231">
        <v>5608</v>
      </c>
      <c r="B5608" s="262" t="s">
        <v>101</v>
      </c>
      <c r="C5608" s="199" t="s">
        <v>4964</v>
      </c>
      <c r="D5608" s="199" t="s">
        <v>2474</v>
      </c>
      <c r="E5608" s="199" t="s">
        <v>4965</v>
      </c>
      <c r="F5608" s="199" t="s">
        <v>176</v>
      </c>
      <c r="G5608" s="199" t="s">
        <v>177</v>
      </c>
      <c r="H5608" s="199" t="s">
        <v>3645</v>
      </c>
      <c r="I5608" s="200" t="s">
        <v>123</v>
      </c>
      <c r="J5608" s="199" t="s">
        <v>179</v>
      </c>
      <c r="K5608" s="199" t="s">
        <v>179</v>
      </c>
      <c r="L5608" s="199" t="s">
        <v>197</v>
      </c>
      <c r="M5608" s="199" t="s">
        <v>122</v>
      </c>
      <c r="N5608" s="201">
        <v>27.3857</v>
      </c>
      <c r="O5608" s="202" t="s">
        <v>81</v>
      </c>
      <c r="P5608" s="202"/>
      <c r="Q5608" s="203">
        <f t="shared" si="309"/>
        <v>0</v>
      </c>
      <c r="R5608" s="203">
        <f t="shared" si="310"/>
        <v>0</v>
      </c>
      <c r="S5608" s="213">
        <f>IF(M5608="nvt",0,IF(O5608&gt;0,VLOOKUP(M5608,'3-Productie normen'!A:K,VLOOKUP(O5608,'3-Productie normen'!$B$34:$C$35,2,FALSE),FALSE)))</f>
        <v>0</v>
      </c>
      <c r="T5608" s="213">
        <f t="shared" si="311"/>
        <v>0</v>
      </c>
    </row>
    <row r="5609" spans="1:20" ht="14.15" customHeight="1">
      <c r="A5609" s="231">
        <v>5609</v>
      </c>
      <c r="B5609" s="262" t="s">
        <v>101</v>
      </c>
      <c r="C5609" s="199" t="s">
        <v>4964</v>
      </c>
      <c r="D5609" s="199" t="s">
        <v>2474</v>
      </c>
      <c r="E5609" s="199" t="s">
        <v>4965</v>
      </c>
      <c r="F5609" s="199" t="s">
        <v>176</v>
      </c>
      <c r="G5609" s="199" t="s">
        <v>177</v>
      </c>
      <c r="H5609" s="199" t="s">
        <v>3646</v>
      </c>
      <c r="I5609" s="200" t="s">
        <v>123</v>
      </c>
      <c r="J5609" s="199" t="s">
        <v>179</v>
      </c>
      <c r="K5609" s="199" t="s">
        <v>179</v>
      </c>
      <c r="L5609" s="199" t="s">
        <v>197</v>
      </c>
      <c r="M5609" s="199" t="s">
        <v>122</v>
      </c>
      <c r="N5609" s="201">
        <v>7.4928999999999997</v>
      </c>
      <c r="O5609" s="202" t="s">
        <v>81</v>
      </c>
      <c r="P5609" s="202"/>
      <c r="Q5609" s="203">
        <f t="shared" si="309"/>
        <v>0</v>
      </c>
      <c r="R5609" s="203">
        <f t="shared" si="310"/>
        <v>0</v>
      </c>
      <c r="S5609" s="213">
        <f>IF(M5609="nvt",0,IF(O5609&gt;0,VLOOKUP(M5609,'3-Productie normen'!A:K,VLOOKUP(O5609,'3-Productie normen'!$B$34:$C$35,2,FALSE),FALSE)))</f>
        <v>0</v>
      </c>
      <c r="T5609" s="213">
        <f t="shared" si="311"/>
        <v>0</v>
      </c>
    </row>
    <row r="5610" spans="1:20" ht="14.15" customHeight="1">
      <c r="A5610" s="231">
        <v>5610</v>
      </c>
      <c r="B5610" s="262" t="s">
        <v>101</v>
      </c>
      <c r="C5610" s="199" t="s">
        <v>4964</v>
      </c>
      <c r="D5610" s="199" t="s">
        <v>2474</v>
      </c>
      <c r="E5610" s="199" t="s">
        <v>4965</v>
      </c>
      <c r="F5610" s="199" t="s">
        <v>176</v>
      </c>
      <c r="G5610" s="199" t="s">
        <v>177</v>
      </c>
      <c r="H5610" s="199" t="s">
        <v>5000</v>
      </c>
      <c r="I5610" s="200" t="s">
        <v>123</v>
      </c>
      <c r="J5610" s="199" t="s">
        <v>179</v>
      </c>
      <c r="K5610" s="199" t="s">
        <v>179</v>
      </c>
      <c r="L5610" s="199" t="s">
        <v>197</v>
      </c>
      <c r="M5610" s="199" t="s">
        <v>122</v>
      </c>
      <c r="N5610" s="201">
        <v>5.9898999999999996</v>
      </c>
      <c r="O5610" s="202" t="s">
        <v>81</v>
      </c>
      <c r="P5610" s="202"/>
      <c r="Q5610" s="203">
        <f t="shared" si="309"/>
        <v>0</v>
      </c>
      <c r="R5610" s="203">
        <f t="shared" si="310"/>
        <v>0</v>
      </c>
      <c r="S5610" s="213">
        <f>IF(M5610="nvt",0,IF(O5610&gt;0,VLOOKUP(M5610,'3-Productie normen'!A:K,VLOOKUP(O5610,'3-Productie normen'!$B$34:$C$35,2,FALSE),FALSE)))</f>
        <v>0</v>
      </c>
      <c r="T5610" s="213">
        <f t="shared" si="311"/>
        <v>0</v>
      </c>
    </row>
    <row r="5611" spans="1:20" ht="14.15" customHeight="1">
      <c r="A5611" s="231">
        <v>5611</v>
      </c>
      <c r="B5611" s="262" t="s">
        <v>101</v>
      </c>
      <c r="C5611" s="199" t="s">
        <v>4964</v>
      </c>
      <c r="D5611" s="199" t="s">
        <v>2474</v>
      </c>
      <c r="E5611" s="199" t="s">
        <v>4965</v>
      </c>
      <c r="F5611" s="199" t="s">
        <v>176</v>
      </c>
      <c r="G5611" s="199" t="s">
        <v>177</v>
      </c>
      <c r="H5611" s="199" t="s">
        <v>5001</v>
      </c>
      <c r="I5611" s="200" t="s">
        <v>123</v>
      </c>
      <c r="J5611" s="199" t="s">
        <v>179</v>
      </c>
      <c r="K5611" s="199" t="s">
        <v>179</v>
      </c>
      <c r="L5611" s="199" t="s">
        <v>197</v>
      </c>
      <c r="M5611" s="199" t="s">
        <v>122</v>
      </c>
      <c r="N5611" s="201">
        <v>224.77250000000001</v>
      </c>
      <c r="O5611" s="202" t="s">
        <v>81</v>
      </c>
      <c r="P5611" s="202"/>
      <c r="Q5611" s="203">
        <f t="shared" si="309"/>
        <v>0</v>
      </c>
      <c r="R5611" s="203">
        <f t="shared" si="310"/>
        <v>0</v>
      </c>
      <c r="S5611" s="213">
        <f>IF(M5611="nvt",0,IF(O5611&gt;0,VLOOKUP(M5611,'3-Productie normen'!A:K,VLOOKUP(O5611,'3-Productie normen'!$B$34:$C$35,2,FALSE),FALSE)))</f>
        <v>0</v>
      </c>
      <c r="T5611" s="213">
        <f t="shared" si="311"/>
        <v>0</v>
      </c>
    </row>
    <row r="5612" spans="1:20" ht="14.15" customHeight="1">
      <c r="A5612" s="231">
        <v>5612</v>
      </c>
      <c r="B5612" s="262" t="s">
        <v>101</v>
      </c>
      <c r="C5612" s="199" t="s">
        <v>4964</v>
      </c>
      <c r="D5612" s="199" t="s">
        <v>2474</v>
      </c>
      <c r="E5612" s="199" t="s">
        <v>4965</v>
      </c>
      <c r="F5612" s="199" t="s">
        <v>176</v>
      </c>
      <c r="G5612" s="199" t="s">
        <v>177</v>
      </c>
      <c r="H5612" s="199" t="s">
        <v>5002</v>
      </c>
      <c r="I5612" s="200" t="s">
        <v>123</v>
      </c>
      <c r="J5612" s="199" t="s">
        <v>179</v>
      </c>
      <c r="K5612" s="199" t="s">
        <v>179</v>
      </c>
      <c r="L5612" s="199" t="s">
        <v>197</v>
      </c>
      <c r="M5612" s="199" t="s">
        <v>122</v>
      </c>
      <c r="N5612" s="201">
        <v>5.8878000000000004</v>
      </c>
      <c r="O5612" s="202" t="s">
        <v>81</v>
      </c>
      <c r="P5612" s="202"/>
      <c r="Q5612" s="203">
        <f t="shared" si="309"/>
        <v>0</v>
      </c>
      <c r="R5612" s="203">
        <f t="shared" si="310"/>
        <v>0</v>
      </c>
      <c r="S5612" s="213">
        <f>IF(M5612="nvt",0,IF(O5612&gt;0,VLOOKUP(M5612,'3-Productie normen'!A:K,VLOOKUP(O5612,'3-Productie normen'!$B$34:$C$35,2,FALSE),FALSE)))</f>
        <v>0</v>
      </c>
      <c r="T5612" s="213">
        <f t="shared" si="311"/>
        <v>0</v>
      </c>
    </row>
    <row r="5613" spans="1:20" ht="14.15" customHeight="1">
      <c r="A5613" s="231">
        <v>5613</v>
      </c>
      <c r="B5613" s="262" t="s">
        <v>101</v>
      </c>
      <c r="C5613" s="199" t="s">
        <v>4964</v>
      </c>
      <c r="D5613" s="199" t="s">
        <v>2474</v>
      </c>
      <c r="E5613" s="199" t="s">
        <v>4965</v>
      </c>
      <c r="F5613" s="199" t="s">
        <v>176</v>
      </c>
      <c r="G5613" s="199" t="s">
        <v>177</v>
      </c>
      <c r="H5613" s="199" t="s">
        <v>5003</v>
      </c>
      <c r="I5613" s="200" t="s">
        <v>123</v>
      </c>
      <c r="J5613" s="199" t="s">
        <v>179</v>
      </c>
      <c r="K5613" s="199" t="s">
        <v>179</v>
      </c>
      <c r="L5613" s="199" t="s">
        <v>197</v>
      </c>
      <c r="M5613" s="199" t="s">
        <v>122</v>
      </c>
      <c r="N5613" s="201">
        <v>259.13560000000001</v>
      </c>
      <c r="O5613" s="202" t="s">
        <v>81</v>
      </c>
      <c r="P5613" s="202"/>
      <c r="Q5613" s="203">
        <f t="shared" si="309"/>
        <v>0</v>
      </c>
      <c r="R5613" s="203">
        <f t="shared" si="310"/>
        <v>0</v>
      </c>
      <c r="S5613" s="213">
        <f>IF(M5613="nvt",0,IF(O5613&gt;0,VLOOKUP(M5613,'3-Productie normen'!A:K,VLOOKUP(O5613,'3-Productie normen'!$B$34:$C$35,2,FALSE),FALSE)))</f>
        <v>0</v>
      </c>
      <c r="T5613" s="213">
        <f t="shared" si="311"/>
        <v>0</v>
      </c>
    </row>
    <row r="5614" spans="1:20" ht="14.15" customHeight="1">
      <c r="A5614" s="231">
        <v>5614</v>
      </c>
      <c r="B5614" s="262" t="s">
        <v>101</v>
      </c>
      <c r="C5614" s="199" t="s">
        <v>4964</v>
      </c>
      <c r="D5614" s="199" t="s">
        <v>2474</v>
      </c>
      <c r="E5614" s="199" t="s">
        <v>4965</v>
      </c>
      <c r="F5614" s="199" t="s">
        <v>176</v>
      </c>
      <c r="G5614" s="199" t="s">
        <v>177</v>
      </c>
      <c r="H5614" s="199" t="s">
        <v>5004</v>
      </c>
      <c r="I5614" s="200" t="s">
        <v>123</v>
      </c>
      <c r="J5614" s="199" t="s">
        <v>179</v>
      </c>
      <c r="K5614" s="199" t="s">
        <v>246</v>
      </c>
      <c r="L5614" s="199" t="s">
        <v>197</v>
      </c>
      <c r="M5614" s="199" t="s">
        <v>122</v>
      </c>
      <c r="N5614" s="201">
        <v>11.9339</v>
      </c>
      <c r="O5614" s="202" t="s">
        <v>81</v>
      </c>
      <c r="P5614" s="202"/>
      <c r="Q5614" s="203">
        <f t="shared" si="309"/>
        <v>0</v>
      </c>
      <c r="R5614" s="203">
        <f t="shared" si="310"/>
        <v>0</v>
      </c>
      <c r="S5614" s="213">
        <f>IF(M5614="nvt",0,IF(O5614&gt;0,VLOOKUP(M5614,'3-Productie normen'!A:K,VLOOKUP(O5614,'3-Productie normen'!$B$34:$C$35,2,FALSE),FALSE)))</f>
        <v>0</v>
      </c>
      <c r="T5614" s="213">
        <f t="shared" si="311"/>
        <v>0</v>
      </c>
    </row>
    <row r="5615" spans="1:20" ht="14.15" customHeight="1">
      <c r="A5615" s="231">
        <v>5615</v>
      </c>
      <c r="B5615" s="262" t="s">
        <v>101</v>
      </c>
      <c r="C5615" s="199" t="s">
        <v>4964</v>
      </c>
      <c r="D5615" s="199" t="s">
        <v>2474</v>
      </c>
      <c r="E5615" s="199" t="s">
        <v>4965</v>
      </c>
      <c r="F5615" s="199" t="s">
        <v>176</v>
      </c>
      <c r="G5615" s="199" t="s">
        <v>177</v>
      </c>
      <c r="H5615" s="199" t="s">
        <v>5005</v>
      </c>
      <c r="I5615" s="207" t="s">
        <v>123</v>
      </c>
      <c r="J5615" s="199" t="s">
        <v>179</v>
      </c>
      <c r="K5615" s="199" t="s">
        <v>187</v>
      </c>
      <c r="L5615" s="199" t="s">
        <v>197</v>
      </c>
      <c r="M5615" s="199" t="s">
        <v>141</v>
      </c>
      <c r="N5615" s="201">
        <v>12.411899999999999</v>
      </c>
      <c r="O5615" s="202" t="s">
        <v>81</v>
      </c>
      <c r="P5615" s="202"/>
      <c r="Q5615" s="203">
        <f t="shared" si="309"/>
        <v>0</v>
      </c>
      <c r="R5615" s="203">
        <f t="shared" si="310"/>
        <v>0</v>
      </c>
      <c r="S5615" s="213">
        <f>IF(M5615="nvt",0,IF(O5615&gt;0,VLOOKUP(M5615,'3-Productie normen'!A:K,VLOOKUP(O5615,'3-Productie normen'!$B$34:$C$35,2,FALSE),FALSE)))</f>
        <v>0</v>
      </c>
      <c r="T5615" s="213">
        <f t="shared" si="311"/>
        <v>0</v>
      </c>
    </row>
    <row r="5616" spans="1:20" ht="14.15" customHeight="1">
      <c r="A5616" s="231">
        <v>5616</v>
      </c>
      <c r="B5616" s="262" t="s">
        <v>101</v>
      </c>
      <c r="C5616" s="199" t="s">
        <v>4964</v>
      </c>
      <c r="D5616" s="199" t="s">
        <v>2474</v>
      </c>
      <c r="E5616" s="199" t="s">
        <v>4965</v>
      </c>
      <c r="F5616" s="199" t="s">
        <v>176</v>
      </c>
      <c r="G5616" s="199" t="s">
        <v>177</v>
      </c>
      <c r="H5616" s="199" t="s">
        <v>4051</v>
      </c>
      <c r="I5616" s="200" t="s">
        <v>123</v>
      </c>
      <c r="J5616" s="199" t="s">
        <v>179</v>
      </c>
      <c r="K5616" s="199" t="s">
        <v>246</v>
      </c>
      <c r="L5616" s="199" t="s">
        <v>197</v>
      </c>
      <c r="M5616" s="199" t="s">
        <v>122</v>
      </c>
      <c r="N5616" s="201">
        <v>11.937200000000001</v>
      </c>
      <c r="O5616" s="202" t="s">
        <v>81</v>
      </c>
      <c r="P5616" s="202"/>
      <c r="Q5616" s="203">
        <f t="shared" si="309"/>
        <v>0</v>
      </c>
      <c r="R5616" s="203">
        <f t="shared" si="310"/>
        <v>0</v>
      </c>
      <c r="S5616" s="213">
        <f>IF(M5616="nvt",0,IF(O5616&gt;0,VLOOKUP(M5616,'3-Productie normen'!A:K,VLOOKUP(O5616,'3-Productie normen'!$B$34:$C$35,2,FALSE),FALSE)))</f>
        <v>0</v>
      </c>
      <c r="T5616" s="213">
        <f t="shared" si="311"/>
        <v>0</v>
      </c>
    </row>
    <row r="5617" spans="1:20" ht="14.15" customHeight="1">
      <c r="A5617" s="231">
        <v>5617</v>
      </c>
      <c r="B5617" s="262" t="s">
        <v>101</v>
      </c>
      <c r="C5617" s="199" t="s">
        <v>4964</v>
      </c>
      <c r="D5617" s="199" t="s">
        <v>2474</v>
      </c>
      <c r="E5617" s="199" t="s">
        <v>4965</v>
      </c>
      <c r="F5617" s="199" t="s">
        <v>176</v>
      </c>
      <c r="G5617" s="199" t="s">
        <v>177</v>
      </c>
      <c r="H5617" s="199" t="s">
        <v>4052</v>
      </c>
      <c r="I5617" s="207" t="s">
        <v>123</v>
      </c>
      <c r="J5617" s="199" t="s">
        <v>179</v>
      </c>
      <c r="K5617" s="199" t="s">
        <v>187</v>
      </c>
      <c r="L5617" s="199" t="s">
        <v>197</v>
      </c>
      <c r="M5617" s="199" t="s">
        <v>141</v>
      </c>
      <c r="N5617" s="201">
        <v>12.411899999999999</v>
      </c>
      <c r="O5617" s="202" t="s">
        <v>81</v>
      </c>
      <c r="P5617" s="202"/>
      <c r="Q5617" s="203">
        <f t="shared" si="309"/>
        <v>0</v>
      </c>
      <c r="R5617" s="203">
        <f t="shared" si="310"/>
        <v>0</v>
      </c>
      <c r="S5617" s="213">
        <f>IF(M5617="nvt",0,IF(O5617&gt;0,VLOOKUP(M5617,'3-Productie normen'!A:K,VLOOKUP(O5617,'3-Productie normen'!$B$34:$C$35,2,FALSE),FALSE)))</f>
        <v>0</v>
      </c>
      <c r="T5617" s="213">
        <f t="shared" si="311"/>
        <v>0</v>
      </c>
    </row>
    <row r="5618" spans="1:20" ht="14.15" customHeight="1">
      <c r="A5618" s="231">
        <v>5618</v>
      </c>
      <c r="B5618" s="262" t="s">
        <v>101</v>
      </c>
      <c r="C5618" s="199" t="s">
        <v>4964</v>
      </c>
      <c r="D5618" s="199" t="s">
        <v>2474</v>
      </c>
      <c r="E5618" s="199" t="s">
        <v>4965</v>
      </c>
      <c r="F5618" s="199" t="s">
        <v>176</v>
      </c>
      <c r="G5618" s="199" t="s">
        <v>177</v>
      </c>
      <c r="H5618" s="199" t="s">
        <v>5006</v>
      </c>
      <c r="I5618" s="200" t="s">
        <v>130</v>
      </c>
      <c r="J5618" s="199" t="s">
        <v>222</v>
      </c>
      <c r="K5618" s="199" t="s">
        <v>237</v>
      </c>
      <c r="L5618" s="199" t="s">
        <v>197</v>
      </c>
      <c r="M5618" s="199" t="s">
        <v>238</v>
      </c>
      <c r="N5618" s="201">
        <v>21.4071</v>
      </c>
      <c r="O5618" s="202" t="s">
        <v>81</v>
      </c>
      <c r="P5618" s="202"/>
      <c r="Q5618" s="203">
        <f t="shared" si="309"/>
        <v>0</v>
      </c>
      <c r="R5618" s="203">
        <f t="shared" si="310"/>
        <v>0</v>
      </c>
      <c r="S5618" s="213">
        <f>IF(M5618="nvt",0,IF(O5618&gt;0,VLOOKUP(M5618,'3-Productie normen'!A:K,VLOOKUP(O5618,'3-Productie normen'!$B$34:$C$35,2,FALSE),FALSE)))</f>
        <v>0</v>
      </c>
      <c r="T5618" s="213">
        <f t="shared" si="311"/>
        <v>0</v>
      </c>
    </row>
    <row r="5619" spans="1:20" ht="14.15" customHeight="1">
      <c r="A5619" s="231">
        <v>5619</v>
      </c>
      <c r="B5619" s="262" t="s">
        <v>101</v>
      </c>
      <c r="C5619" s="199" t="s">
        <v>4964</v>
      </c>
      <c r="D5619" s="199" t="s">
        <v>2474</v>
      </c>
      <c r="E5619" s="199" t="s">
        <v>4965</v>
      </c>
      <c r="F5619" s="199" t="s">
        <v>176</v>
      </c>
      <c r="G5619" s="199" t="s">
        <v>177</v>
      </c>
      <c r="H5619" s="199" t="s">
        <v>5007</v>
      </c>
      <c r="I5619" s="200" t="s">
        <v>123</v>
      </c>
      <c r="J5619" s="199" t="s">
        <v>255</v>
      </c>
      <c r="K5619" s="199" t="s">
        <v>256</v>
      </c>
      <c r="L5619" s="199" t="s">
        <v>197</v>
      </c>
      <c r="M5619" s="199" t="s">
        <v>122</v>
      </c>
      <c r="N5619" s="201">
        <v>13.693199999999999</v>
      </c>
      <c r="O5619" s="202" t="s">
        <v>81</v>
      </c>
      <c r="P5619" s="202"/>
      <c r="Q5619" s="203">
        <f t="shared" si="309"/>
        <v>0</v>
      </c>
      <c r="R5619" s="203">
        <f t="shared" si="310"/>
        <v>0</v>
      </c>
      <c r="S5619" s="213">
        <f>IF(M5619="nvt",0,IF(O5619&gt;0,VLOOKUP(M5619,'3-Productie normen'!A:K,VLOOKUP(O5619,'3-Productie normen'!$B$34:$C$35,2,FALSE),FALSE)))</f>
        <v>0</v>
      </c>
      <c r="T5619" s="213">
        <f t="shared" si="311"/>
        <v>0</v>
      </c>
    </row>
    <row r="5620" spans="1:20" ht="14.15" customHeight="1">
      <c r="A5620" s="231">
        <v>5620</v>
      </c>
      <c r="B5620" s="262" t="s">
        <v>101</v>
      </c>
      <c r="C5620" s="199" t="s">
        <v>4964</v>
      </c>
      <c r="D5620" s="199" t="s">
        <v>2474</v>
      </c>
      <c r="E5620" s="199" t="s">
        <v>4965</v>
      </c>
      <c r="F5620" s="199" t="s">
        <v>176</v>
      </c>
      <c r="G5620" s="199" t="s">
        <v>177</v>
      </c>
      <c r="H5620" s="199" t="s">
        <v>5008</v>
      </c>
      <c r="I5620" s="200" t="s">
        <v>123</v>
      </c>
      <c r="J5620" s="199" t="s">
        <v>179</v>
      </c>
      <c r="K5620" s="199" t="s">
        <v>179</v>
      </c>
      <c r="L5620" s="199" t="s">
        <v>197</v>
      </c>
      <c r="M5620" s="199" t="s">
        <v>122</v>
      </c>
      <c r="N5620" s="201">
        <v>255.9965</v>
      </c>
      <c r="O5620" s="202" t="s">
        <v>81</v>
      </c>
      <c r="P5620" s="202"/>
      <c r="Q5620" s="203">
        <f t="shared" si="309"/>
        <v>0</v>
      </c>
      <c r="R5620" s="203">
        <f t="shared" si="310"/>
        <v>0</v>
      </c>
      <c r="S5620" s="213">
        <f>IF(M5620="nvt",0,IF(O5620&gt;0,VLOOKUP(M5620,'3-Productie normen'!A:K,VLOOKUP(O5620,'3-Productie normen'!$B$34:$C$35,2,FALSE),FALSE)))</f>
        <v>0</v>
      </c>
      <c r="T5620" s="213">
        <f t="shared" si="311"/>
        <v>0</v>
      </c>
    </row>
    <row r="5621" spans="1:20" ht="14.15" customHeight="1">
      <c r="A5621" s="231">
        <v>5621</v>
      </c>
      <c r="B5621" s="262" t="s">
        <v>101</v>
      </c>
      <c r="C5621" s="199" t="s">
        <v>4964</v>
      </c>
      <c r="D5621" s="199" t="s">
        <v>2474</v>
      </c>
      <c r="E5621" s="199" t="s">
        <v>4965</v>
      </c>
      <c r="F5621" s="199" t="s">
        <v>176</v>
      </c>
      <c r="G5621" s="199" t="s">
        <v>177</v>
      </c>
      <c r="H5621" s="199" t="s">
        <v>5009</v>
      </c>
      <c r="I5621" s="207" t="s">
        <v>123</v>
      </c>
      <c r="J5621" s="199" t="s">
        <v>179</v>
      </c>
      <c r="K5621" s="199" t="s">
        <v>187</v>
      </c>
      <c r="L5621" s="199" t="s">
        <v>197</v>
      </c>
      <c r="M5621" s="199" t="s">
        <v>141</v>
      </c>
      <c r="N5621" s="201">
        <v>42.651000000000003</v>
      </c>
      <c r="O5621" s="202" t="s">
        <v>81</v>
      </c>
      <c r="P5621" s="202"/>
      <c r="Q5621" s="203">
        <f t="shared" si="309"/>
        <v>0</v>
      </c>
      <c r="R5621" s="203">
        <f t="shared" si="310"/>
        <v>0</v>
      </c>
      <c r="S5621" s="213">
        <f>IF(M5621="nvt",0,IF(O5621&gt;0,VLOOKUP(M5621,'3-Productie normen'!A:K,VLOOKUP(O5621,'3-Productie normen'!$B$34:$C$35,2,FALSE),FALSE)))</f>
        <v>0</v>
      </c>
      <c r="T5621" s="213">
        <f t="shared" si="311"/>
        <v>0</v>
      </c>
    </row>
    <row r="5622" spans="1:20" ht="14.15" customHeight="1">
      <c r="A5622" s="231">
        <v>5622</v>
      </c>
      <c r="B5622" s="262" t="s">
        <v>101</v>
      </c>
      <c r="C5622" s="199" t="s">
        <v>4964</v>
      </c>
      <c r="D5622" s="199" t="s">
        <v>2474</v>
      </c>
      <c r="E5622" s="199" t="s">
        <v>4965</v>
      </c>
      <c r="F5622" s="199" t="s">
        <v>176</v>
      </c>
      <c r="G5622" s="199" t="s">
        <v>177</v>
      </c>
      <c r="H5622" s="199" t="s">
        <v>5010</v>
      </c>
      <c r="I5622" s="207" t="s">
        <v>123</v>
      </c>
      <c r="J5622" s="199" t="s">
        <v>179</v>
      </c>
      <c r="K5622" s="199" t="s">
        <v>187</v>
      </c>
      <c r="L5622" s="199" t="s">
        <v>197</v>
      </c>
      <c r="M5622" s="199" t="s">
        <v>141</v>
      </c>
      <c r="N5622" s="201">
        <v>19.0915</v>
      </c>
      <c r="O5622" s="202" t="s">
        <v>81</v>
      </c>
      <c r="P5622" s="202"/>
      <c r="Q5622" s="203">
        <f t="shared" si="309"/>
        <v>0</v>
      </c>
      <c r="R5622" s="203">
        <f t="shared" si="310"/>
        <v>0</v>
      </c>
      <c r="S5622" s="213">
        <f>IF(M5622="nvt",0,IF(O5622&gt;0,VLOOKUP(M5622,'3-Productie normen'!A:K,VLOOKUP(O5622,'3-Productie normen'!$B$34:$C$35,2,FALSE),FALSE)))</f>
        <v>0</v>
      </c>
      <c r="T5622" s="213">
        <f t="shared" si="311"/>
        <v>0</v>
      </c>
    </row>
    <row r="5623" spans="1:20" ht="14.15" customHeight="1">
      <c r="A5623" s="231">
        <v>5623</v>
      </c>
      <c r="B5623" s="262" t="s">
        <v>101</v>
      </c>
      <c r="C5623" s="199" t="s">
        <v>4964</v>
      </c>
      <c r="D5623" s="199" t="s">
        <v>2474</v>
      </c>
      <c r="E5623" s="199" t="s">
        <v>4965</v>
      </c>
      <c r="F5623" s="199" t="s">
        <v>176</v>
      </c>
      <c r="G5623" s="199" t="s">
        <v>177</v>
      </c>
      <c r="H5623" s="199" t="s">
        <v>5011</v>
      </c>
      <c r="I5623" s="207" t="s">
        <v>123</v>
      </c>
      <c r="J5623" s="199" t="s">
        <v>179</v>
      </c>
      <c r="K5623" s="199" t="s">
        <v>187</v>
      </c>
      <c r="L5623" s="199" t="s">
        <v>197</v>
      </c>
      <c r="M5623" s="199" t="s">
        <v>141</v>
      </c>
      <c r="N5623" s="201">
        <v>19.246700000000001</v>
      </c>
      <c r="O5623" s="202" t="s">
        <v>81</v>
      </c>
      <c r="P5623" s="202"/>
      <c r="Q5623" s="203">
        <f t="shared" si="309"/>
        <v>0</v>
      </c>
      <c r="R5623" s="203">
        <f t="shared" si="310"/>
        <v>0</v>
      </c>
      <c r="S5623" s="213">
        <f>IF(M5623="nvt",0,IF(O5623&gt;0,VLOOKUP(M5623,'3-Productie normen'!A:K,VLOOKUP(O5623,'3-Productie normen'!$B$34:$C$35,2,FALSE),FALSE)))</f>
        <v>0</v>
      </c>
      <c r="T5623" s="213">
        <f t="shared" si="311"/>
        <v>0</v>
      </c>
    </row>
    <row r="5624" spans="1:20" ht="14.15" customHeight="1">
      <c r="A5624" s="231">
        <v>5624</v>
      </c>
      <c r="B5624" s="262" t="s">
        <v>101</v>
      </c>
      <c r="C5624" s="199" t="s">
        <v>4964</v>
      </c>
      <c r="D5624" s="199" t="s">
        <v>2474</v>
      </c>
      <c r="E5624" s="199" t="s">
        <v>4965</v>
      </c>
      <c r="F5624" s="199" t="s">
        <v>176</v>
      </c>
      <c r="G5624" s="199" t="s">
        <v>177</v>
      </c>
      <c r="H5624" s="199" t="s">
        <v>4060</v>
      </c>
      <c r="I5624" s="207" t="s">
        <v>123</v>
      </c>
      <c r="J5624" s="199" t="s">
        <v>179</v>
      </c>
      <c r="K5624" s="199" t="s">
        <v>187</v>
      </c>
      <c r="L5624" s="199" t="s">
        <v>197</v>
      </c>
      <c r="M5624" s="199" t="s">
        <v>141</v>
      </c>
      <c r="N5624" s="201">
        <v>19.245100000000001</v>
      </c>
      <c r="O5624" s="202" t="s">
        <v>81</v>
      </c>
      <c r="P5624" s="202"/>
      <c r="Q5624" s="203">
        <f t="shared" si="309"/>
        <v>0</v>
      </c>
      <c r="R5624" s="203">
        <f t="shared" si="310"/>
        <v>0</v>
      </c>
      <c r="S5624" s="213">
        <f>IF(M5624="nvt",0,IF(O5624&gt;0,VLOOKUP(M5624,'3-Productie normen'!A:K,VLOOKUP(O5624,'3-Productie normen'!$B$34:$C$35,2,FALSE),FALSE)))</f>
        <v>0</v>
      </c>
      <c r="T5624" s="213">
        <f t="shared" si="311"/>
        <v>0</v>
      </c>
    </row>
    <row r="5625" spans="1:20" ht="14.15" customHeight="1">
      <c r="A5625" s="231">
        <v>5625</v>
      </c>
      <c r="B5625" s="262" t="s">
        <v>101</v>
      </c>
      <c r="C5625" s="199" t="s">
        <v>4964</v>
      </c>
      <c r="D5625" s="199" t="s">
        <v>2474</v>
      </c>
      <c r="E5625" s="199" t="s">
        <v>4965</v>
      </c>
      <c r="F5625" s="199" t="s">
        <v>176</v>
      </c>
      <c r="G5625" s="199" t="s">
        <v>177</v>
      </c>
      <c r="H5625" s="199" t="s">
        <v>5012</v>
      </c>
      <c r="I5625" s="207" t="s">
        <v>123</v>
      </c>
      <c r="J5625" s="199" t="s">
        <v>179</v>
      </c>
      <c r="K5625" s="199" t="s">
        <v>187</v>
      </c>
      <c r="L5625" s="199" t="s">
        <v>197</v>
      </c>
      <c r="M5625" s="199" t="s">
        <v>141</v>
      </c>
      <c r="N5625" s="201">
        <v>12.412100000000001</v>
      </c>
      <c r="O5625" s="202" t="s">
        <v>81</v>
      </c>
      <c r="P5625" s="202"/>
      <c r="Q5625" s="203">
        <f t="shared" si="309"/>
        <v>0</v>
      </c>
      <c r="R5625" s="203">
        <f t="shared" si="310"/>
        <v>0</v>
      </c>
      <c r="S5625" s="213">
        <f>IF(M5625="nvt",0,IF(O5625&gt;0,VLOOKUP(M5625,'3-Productie normen'!A:K,VLOOKUP(O5625,'3-Productie normen'!$B$34:$C$35,2,FALSE),FALSE)))</f>
        <v>0</v>
      </c>
      <c r="T5625" s="213">
        <f t="shared" si="311"/>
        <v>0</v>
      </c>
    </row>
    <row r="5626" spans="1:20" ht="14.15" customHeight="1">
      <c r="A5626" s="231">
        <v>5626</v>
      </c>
      <c r="B5626" s="262" t="s">
        <v>101</v>
      </c>
      <c r="C5626" s="199" t="s">
        <v>4964</v>
      </c>
      <c r="D5626" s="199" t="s">
        <v>2474</v>
      </c>
      <c r="E5626" s="199" t="s">
        <v>4965</v>
      </c>
      <c r="F5626" s="199" t="s">
        <v>176</v>
      </c>
      <c r="G5626" s="199" t="s">
        <v>177</v>
      </c>
      <c r="H5626" s="199" t="s">
        <v>5013</v>
      </c>
      <c r="I5626" s="200" t="s">
        <v>123</v>
      </c>
      <c r="J5626" s="199" t="s">
        <v>179</v>
      </c>
      <c r="K5626" s="199" t="s">
        <v>1064</v>
      </c>
      <c r="L5626" s="199" t="s">
        <v>197</v>
      </c>
      <c r="M5626" s="199" t="s">
        <v>122</v>
      </c>
      <c r="N5626" s="201">
        <v>0</v>
      </c>
      <c r="O5626" s="202" t="s">
        <v>81</v>
      </c>
      <c r="P5626" s="202"/>
      <c r="Q5626" s="203">
        <f t="shared" si="309"/>
        <v>0</v>
      </c>
      <c r="R5626" s="203">
        <f t="shared" si="310"/>
        <v>0</v>
      </c>
      <c r="S5626" s="213">
        <f>IF(M5626="nvt",0,IF(O5626&gt;0,VLOOKUP(M5626,'3-Productie normen'!A:K,VLOOKUP(O5626,'3-Productie normen'!$B$34:$C$35,2,FALSE),FALSE)))</f>
        <v>0</v>
      </c>
      <c r="T5626" s="213">
        <f t="shared" si="311"/>
        <v>0</v>
      </c>
    </row>
    <row r="5627" spans="1:20" ht="14.15" customHeight="1">
      <c r="A5627" s="231">
        <v>5627</v>
      </c>
      <c r="B5627" s="262" t="s">
        <v>101</v>
      </c>
      <c r="C5627" s="199" t="s">
        <v>4964</v>
      </c>
      <c r="D5627" s="199" t="s">
        <v>2474</v>
      </c>
      <c r="E5627" s="199" t="s">
        <v>4965</v>
      </c>
      <c r="F5627" s="199" t="s">
        <v>176</v>
      </c>
      <c r="G5627" s="199" t="s">
        <v>177</v>
      </c>
      <c r="H5627" s="199" t="s">
        <v>4061</v>
      </c>
      <c r="I5627" s="200" t="s">
        <v>123</v>
      </c>
      <c r="J5627" s="199" t="s">
        <v>179</v>
      </c>
      <c r="K5627" s="199" t="s">
        <v>179</v>
      </c>
      <c r="L5627" s="199" t="s">
        <v>197</v>
      </c>
      <c r="M5627" s="199" t="s">
        <v>122</v>
      </c>
      <c r="N5627" s="201">
        <v>327.86799999999999</v>
      </c>
      <c r="O5627" s="202" t="s">
        <v>81</v>
      </c>
      <c r="P5627" s="202"/>
      <c r="Q5627" s="203">
        <f t="shared" si="309"/>
        <v>0</v>
      </c>
      <c r="R5627" s="203">
        <f t="shared" si="310"/>
        <v>0</v>
      </c>
      <c r="S5627" s="213">
        <f>IF(M5627="nvt",0,IF(O5627&gt;0,VLOOKUP(M5627,'3-Productie normen'!A:K,VLOOKUP(O5627,'3-Productie normen'!$B$34:$C$35,2,FALSE),FALSE)))</f>
        <v>0</v>
      </c>
      <c r="T5627" s="213">
        <f t="shared" si="311"/>
        <v>0</v>
      </c>
    </row>
    <row r="5628" spans="1:20" ht="14.15" customHeight="1">
      <c r="A5628" s="231">
        <v>5628</v>
      </c>
      <c r="B5628" s="262" t="s">
        <v>101</v>
      </c>
      <c r="C5628" s="199" t="s">
        <v>4964</v>
      </c>
      <c r="D5628" s="199" t="s">
        <v>2474</v>
      </c>
      <c r="E5628" s="199" t="s">
        <v>4965</v>
      </c>
      <c r="F5628" s="199" t="s">
        <v>176</v>
      </c>
      <c r="G5628" s="199" t="s">
        <v>177</v>
      </c>
      <c r="H5628" s="199" t="s">
        <v>4063</v>
      </c>
      <c r="I5628" s="200" t="s">
        <v>136</v>
      </c>
      <c r="J5628" s="199" t="s">
        <v>179</v>
      </c>
      <c r="K5628" s="199" t="s">
        <v>265</v>
      </c>
      <c r="L5628" s="199" t="s">
        <v>1037</v>
      </c>
      <c r="M5628" s="199" t="s">
        <v>135</v>
      </c>
      <c r="N5628" s="201">
        <v>101.83799999999999</v>
      </c>
      <c r="O5628" s="202" t="s">
        <v>81</v>
      </c>
      <c r="P5628" s="202"/>
      <c r="Q5628" s="203">
        <f t="shared" si="309"/>
        <v>0</v>
      </c>
      <c r="R5628" s="203">
        <f t="shared" si="310"/>
        <v>0</v>
      </c>
      <c r="S5628" s="213">
        <f>IF(M5628="nvt",0,IF(O5628&gt;0,VLOOKUP(M5628,'3-Productie normen'!A:K,VLOOKUP(O5628,'3-Productie normen'!$B$34:$C$35,2,FALSE),FALSE)))</f>
        <v>0</v>
      </c>
      <c r="T5628" s="213">
        <f t="shared" si="311"/>
        <v>0</v>
      </c>
    </row>
    <row r="5629" spans="1:20" ht="14.15" customHeight="1">
      <c r="A5629" s="231">
        <v>5629</v>
      </c>
      <c r="B5629" s="262" t="s">
        <v>101</v>
      </c>
      <c r="C5629" s="199" t="s">
        <v>4964</v>
      </c>
      <c r="D5629" s="199" t="s">
        <v>2474</v>
      </c>
      <c r="E5629" s="199" t="s">
        <v>4965</v>
      </c>
      <c r="F5629" s="199" t="s">
        <v>176</v>
      </c>
      <c r="G5629" s="199" t="s">
        <v>177</v>
      </c>
      <c r="H5629" s="199" t="s">
        <v>4064</v>
      </c>
      <c r="I5629" s="207" t="s">
        <v>123</v>
      </c>
      <c r="J5629" s="199" t="s">
        <v>179</v>
      </c>
      <c r="K5629" s="199" t="s">
        <v>187</v>
      </c>
      <c r="L5629" s="199" t="s">
        <v>197</v>
      </c>
      <c r="M5629" s="199" t="s">
        <v>141</v>
      </c>
      <c r="N5629" s="201">
        <v>12.411899999999999</v>
      </c>
      <c r="O5629" s="202" t="s">
        <v>81</v>
      </c>
      <c r="P5629" s="202"/>
      <c r="Q5629" s="203">
        <f t="shared" si="309"/>
        <v>0</v>
      </c>
      <c r="R5629" s="203">
        <f t="shared" si="310"/>
        <v>0</v>
      </c>
      <c r="S5629" s="213">
        <f>IF(M5629="nvt",0,IF(O5629&gt;0,VLOOKUP(M5629,'3-Productie normen'!A:K,VLOOKUP(O5629,'3-Productie normen'!$B$34:$C$35,2,FALSE),FALSE)))</f>
        <v>0</v>
      </c>
      <c r="T5629" s="213">
        <f t="shared" si="311"/>
        <v>0</v>
      </c>
    </row>
    <row r="5630" spans="1:20" ht="14.15" customHeight="1">
      <c r="A5630" s="231">
        <v>5630</v>
      </c>
      <c r="B5630" s="262" t="s">
        <v>101</v>
      </c>
      <c r="C5630" s="199" t="s">
        <v>4964</v>
      </c>
      <c r="D5630" s="199" t="s">
        <v>2474</v>
      </c>
      <c r="E5630" s="199" t="s">
        <v>4965</v>
      </c>
      <c r="F5630" s="199" t="s">
        <v>176</v>
      </c>
      <c r="G5630" s="199" t="s">
        <v>177</v>
      </c>
      <c r="H5630" s="199" t="s">
        <v>4066</v>
      </c>
      <c r="I5630" s="207" t="s">
        <v>123</v>
      </c>
      <c r="J5630" s="199" t="s">
        <v>179</v>
      </c>
      <c r="K5630" s="199" t="s">
        <v>187</v>
      </c>
      <c r="L5630" s="199" t="s">
        <v>197</v>
      </c>
      <c r="M5630" s="199" t="s">
        <v>141</v>
      </c>
      <c r="N5630" s="201">
        <v>12.411899999999999</v>
      </c>
      <c r="O5630" s="202" t="s">
        <v>81</v>
      </c>
      <c r="P5630" s="202"/>
      <c r="Q5630" s="203">
        <f t="shared" si="309"/>
        <v>0</v>
      </c>
      <c r="R5630" s="203">
        <f t="shared" si="310"/>
        <v>0</v>
      </c>
      <c r="S5630" s="213">
        <f>IF(M5630="nvt",0,IF(O5630&gt;0,VLOOKUP(M5630,'3-Productie normen'!A:K,VLOOKUP(O5630,'3-Productie normen'!$B$34:$C$35,2,FALSE),FALSE)))</f>
        <v>0</v>
      </c>
      <c r="T5630" s="213">
        <f t="shared" si="311"/>
        <v>0</v>
      </c>
    </row>
    <row r="5631" spans="1:20" ht="14.15" customHeight="1">
      <c r="A5631" s="231">
        <v>5631</v>
      </c>
      <c r="B5631" s="262" t="s">
        <v>101</v>
      </c>
      <c r="C5631" s="199" t="s">
        <v>4964</v>
      </c>
      <c r="D5631" s="199" t="s">
        <v>2474</v>
      </c>
      <c r="E5631" s="199" t="s">
        <v>4965</v>
      </c>
      <c r="F5631" s="199" t="s">
        <v>176</v>
      </c>
      <c r="G5631" s="199" t="s">
        <v>177</v>
      </c>
      <c r="H5631" s="199" t="s">
        <v>5014</v>
      </c>
      <c r="I5631" s="200" t="s">
        <v>130</v>
      </c>
      <c r="J5631" s="199" t="s">
        <v>222</v>
      </c>
      <c r="K5631" s="199" t="s">
        <v>237</v>
      </c>
      <c r="L5631" s="199" t="s">
        <v>197</v>
      </c>
      <c r="M5631" s="199" t="s">
        <v>238</v>
      </c>
      <c r="N5631" s="201">
        <v>1861.8877</v>
      </c>
      <c r="O5631" s="202" t="s">
        <v>81</v>
      </c>
      <c r="P5631" s="202"/>
      <c r="Q5631" s="203">
        <f t="shared" si="309"/>
        <v>0</v>
      </c>
      <c r="R5631" s="203">
        <f t="shared" si="310"/>
        <v>0</v>
      </c>
      <c r="S5631" s="213">
        <f>IF(M5631="nvt",0,IF(O5631&gt;0,VLOOKUP(M5631,'3-Productie normen'!A:K,VLOOKUP(O5631,'3-Productie normen'!$B$34:$C$35,2,FALSE),FALSE)))</f>
        <v>0</v>
      </c>
      <c r="T5631" s="213">
        <f t="shared" si="311"/>
        <v>0</v>
      </c>
    </row>
    <row r="5632" spans="1:20" ht="14.15" customHeight="1">
      <c r="A5632" s="231">
        <v>5632</v>
      </c>
      <c r="B5632" s="262" t="s">
        <v>101</v>
      </c>
      <c r="C5632" s="199" t="s">
        <v>4964</v>
      </c>
      <c r="D5632" s="199" t="s">
        <v>2474</v>
      </c>
      <c r="E5632" s="199" t="s">
        <v>4965</v>
      </c>
      <c r="F5632" s="199" t="s">
        <v>176</v>
      </c>
      <c r="G5632" s="199" t="s">
        <v>177</v>
      </c>
      <c r="H5632" s="199" t="s">
        <v>5015</v>
      </c>
      <c r="I5632" s="200" t="s">
        <v>130</v>
      </c>
      <c r="J5632" s="199" t="s">
        <v>222</v>
      </c>
      <c r="K5632" s="199" t="s">
        <v>237</v>
      </c>
      <c r="L5632" s="199" t="s">
        <v>197</v>
      </c>
      <c r="M5632" s="199" t="s">
        <v>238</v>
      </c>
      <c r="N5632" s="201">
        <v>19.7316</v>
      </c>
      <c r="O5632" s="202" t="s">
        <v>81</v>
      </c>
      <c r="P5632" s="202"/>
      <c r="Q5632" s="203">
        <f t="shared" si="309"/>
        <v>0</v>
      </c>
      <c r="R5632" s="203">
        <f t="shared" si="310"/>
        <v>0</v>
      </c>
      <c r="S5632" s="213">
        <f>IF(M5632="nvt",0,IF(O5632&gt;0,VLOOKUP(M5632,'3-Productie normen'!A:K,VLOOKUP(O5632,'3-Productie normen'!$B$34:$C$35,2,FALSE),FALSE)))</f>
        <v>0</v>
      </c>
      <c r="T5632" s="213">
        <f t="shared" si="311"/>
        <v>0</v>
      </c>
    </row>
    <row r="5633" spans="1:20" ht="14.15" customHeight="1">
      <c r="A5633" s="231">
        <v>5633</v>
      </c>
      <c r="B5633" s="262" t="s">
        <v>101</v>
      </c>
      <c r="C5633" s="199" t="s">
        <v>4964</v>
      </c>
      <c r="D5633" s="199" t="s">
        <v>2474</v>
      </c>
      <c r="E5633" s="199" t="s">
        <v>4965</v>
      </c>
      <c r="F5633" s="199" t="s">
        <v>176</v>
      </c>
      <c r="G5633" s="199" t="s">
        <v>177</v>
      </c>
      <c r="H5633" s="199" t="s">
        <v>5016</v>
      </c>
      <c r="I5633" s="200" t="s">
        <v>130</v>
      </c>
      <c r="J5633" s="199" t="s">
        <v>222</v>
      </c>
      <c r="K5633" s="199" t="s">
        <v>237</v>
      </c>
      <c r="L5633" s="199" t="s">
        <v>197</v>
      </c>
      <c r="M5633" s="199" t="s">
        <v>238</v>
      </c>
      <c r="N5633" s="201">
        <v>13.3613</v>
      </c>
      <c r="O5633" s="202" t="s">
        <v>81</v>
      </c>
      <c r="P5633" s="202"/>
      <c r="Q5633" s="203">
        <f t="shared" si="309"/>
        <v>0</v>
      </c>
      <c r="R5633" s="203">
        <f t="shared" si="310"/>
        <v>0</v>
      </c>
      <c r="S5633" s="213">
        <f>IF(M5633="nvt",0,IF(O5633&gt;0,VLOOKUP(M5633,'3-Productie normen'!A:K,VLOOKUP(O5633,'3-Productie normen'!$B$34:$C$35,2,FALSE),FALSE)))</f>
        <v>0</v>
      </c>
      <c r="T5633" s="213">
        <f t="shared" si="311"/>
        <v>0</v>
      </c>
    </row>
    <row r="5634" spans="1:20" ht="14.15" customHeight="1">
      <c r="A5634" s="231">
        <v>5634</v>
      </c>
      <c r="B5634" s="262" t="s">
        <v>101</v>
      </c>
      <c r="C5634" s="199" t="s">
        <v>4964</v>
      </c>
      <c r="D5634" s="199" t="s">
        <v>2474</v>
      </c>
      <c r="E5634" s="199" t="s">
        <v>4965</v>
      </c>
      <c r="F5634" s="199" t="s">
        <v>176</v>
      </c>
      <c r="G5634" s="199" t="s">
        <v>177</v>
      </c>
      <c r="H5634" s="199" t="s">
        <v>5017</v>
      </c>
      <c r="I5634" s="200" t="s">
        <v>130</v>
      </c>
      <c r="J5634" s="199" t="s">
        <v>222</v>
      </c>
      <c r="K5634" s="199" t="s">
        <v>237</v>
      </c>
      <c r="L5634" s="199" t="s">
        <v>197</v>
      </c>
      <c r="M5634" s="199" t="s">
        <v>238</v>
      </c>
      <c r="N5634" s="201">
        <v>13.3711</v>
      </c>
      <c r="O5634" s="202" t="s">
        <v>81</v>
      </c>
      <c r="P5634" s="202"/>
      <c r="Q5634" s="203">
        <f t="shared" si="309"/>
        <v>0</v>
      </c>
      <c r="R5634" s="203">
        <f t="shared" si="310"/>
        <v>0</v>
      </c>
      <c r="S5634" s="213">
        <f>IF(M5634="nvt",0,IF(O5634&gt;0,VLOOKUP(M5634,'3-Productie normen'!A:K,VLOOKUP(O5634,'3-Productie normen'!$B$34:$C$35,2,FALSE),FALSE)))</f>
        <v>0</v>
      </c>
      <c r="T5634" s="213">
        <f t="shared" si="311"/>
        <v>0</v>
      </c>
    </row>
    <row r="5635" spans="1:20" ht="14.15" customHeight="1">
      <c r="A5635" s="231">
        <v>5635</v>
      </c>
      <c r="B5635" s="262" t="s">
        <v>101</v>
      </c>
      <c r="C5635" s="199" t="s">
        <v>4964</v>
      </c>
      <c r="D5635" s="199" t="s">
        <v>2474</v>
      </c>
      <c r="E5635" s="199" t="s">
        <v>4965</v>
      </c>
      <c r="F5635" s="199" t="s">
        <v>176</v>
      </c>
      <c r="G5635" s="199" t="s">
        <v>177</v>
      </c>
      <c r="H5635" s="199" t="s">
        <v>5018</v>
      </c>
      <c r="I5635" s="200" t="s">
        <v>130</v>
      </c>
      <c r="J5635" s="199" t="s">
        <v>222</v>
      </c>
      <c r="K5635" s="199" t="s">
        <v>237</v>
      </c>
      <c r="L5635" s="199" t="s">
        <v>197</v>
      </c>
      <c r="M5635" s="199" t="s">
        <v>238</v>
      </c>
      <c r="N5635" s="201">
        <v>3.4906000000000001</v>
      </c>
      <c r="O5635" s="202" t="s">
        <v>81</v>
      </c>
      <c r="P5635" s="202"/>
      <c r="Q5635" s="203">
        <f t="shared" si="309"/>
        <v>0</v>
      </c>
      <c r="R5635" s="203">
        <f t="shared" si="310"/>
        <v>0</v>
      </c>
      <c r="S5635" s="213">
        <f>IF(M5635="nvt",0,IF(O5635&gt;0,VLOOKUP(M5635,'3-Productie normen'!A:K,VLOOKUP(O5635,'3-Productie normen'!$B$34:$C$35,2,FALSE),FALSE)))</f>
        <v>0</v>
      </c>
      <c r="T5635" s="213">
        <f t="shared" si="311"/>
        <v>0</v>
      </c>
    </row>
    <row r="5636" spans="1:20" ht="14.15" customHeight="1">
      <c r="A5636" s="231">
        <v>5636</v>
      </c>
      <c r="B5636" s="262" t="s">
        <v>101</v>
      </c>
      <c r="C5636" s="199" t="s">
        <v>4964</v>
      </c>
      <c r="D5636" s="199" t="s">
        <v>2474</v>
      </c>
      <c r="E5636" s="199" t="s">
        <v>4965</v>
      </c>
      <c r="F5636" s="199" t="s">
        <v>176</v>
      </c>
      <c r="G5636" s="199" t="s">
        <v>177</v>
      </c>
      <c r="H5636" s="199" t="s">
        <v>5019</v>
      </c>
      <c r="I5636" s="200" t="s">
        <v>130</v>
      </c>
      <c r="J5636" s="199" t="s">
        <v>222</v>
      </c>
      <c r="K5636" s="199" t="s">
        <v>237</v>
      </c>
      <c r="L5636" s="199" t="s">
        <v>197</v>
      </c>
      <c r="M5636" s="199" t="s">
        <v>238</v>
      </c>
      <c r="N5636" s="201">
        <v>30.776599999999998</v>
      </c>
      <c r="O5636" s="202" t="s">
        <v>81</v>
      </c>
      <c r="P5636" s="202"/>
      <c r="Q5636" s="203">
        <f t="shared" si="309"/>
        <v>0</v>
      </c>
      <c r="R5636" s="203">
        <f t="shared" si="310"/>
        <v>0</v>
      </c>
      <c r="S5636" s="213">
        <f>IF(M5636="nvt",0,IF(O5636&gt;0,VLOOKUP(M5636,'3-Productie normen'!A:K,VLOOKUP(O5636,'3-Productie normen'!$B$34:$C$35,2,FALSE),FALSE)))</f>
        <v>0</v>
      </c>
      <c r="T5636" s="213">
        <f t="shared" si="311"/>
        <v>0</v>
      </c>
    </row>
    <row r="5637" spans="1:20" ht="14.15" customHeight="1">
      <c r="A5637" s="231">
        <v>5637</v>
      </c>
      <c r="B5637" s="262" t="s">
        <v>101</v>
      </c>
      <c r="C5637" s="199" t="s">
        <v>4964</v>
      </c>
      <c r="D5637" s="199" t="s">
        <v>2474</v>
      </c>
      <c r="E5637" s="199" t="s">
        <v>4965</v>
      </c>
      <c r="F5637" s="199" t="s">
        <v>176</v>
      </c>
      <c r="G5637" s="199" t="s">
        <v>177</v>
      </c>
      <c r="H5637" s="199" t="s">
        <v>5020</v>
      </c>
      <c r="I5637" s="200" t="s">
        <v>130</v>
      </c>
      <c r="J5637" s="199" t="s">
        <v>222</v>
      </c>
      <c r="K5637" s="199" t="s">
        <v>237</v>
      </c>
      <c r="L5637" s="199" t="s">
        <v>197</v>
      </c>
      <c r="M5637" s="199" t="s">
        <v>238</v>
      </c>
      <c r="N5637" s="201">
        <v>19.052099999999999</v>
      </c>
      <c r="O5637" s="202" t="s">
        <v>81</v>
      </c>
      <c r="P5637" s="202"/>
      <c r="Q5637" s="203">
        <f t="shared" si="309"/>
        <v>0</v>
      </c>
      <c r="R5637" s="203">
        <f t="shared" si="310"/>
        <v>0</v>
      </c>
      <c r="S5637" s="213">
        <f>IF(M5637="nvt",0,IF(O5637&gt;0,VLOOKUP(M5637,'3-Productie normen'!A:K,VLOOKUP(O5637,'3-Productie normen'!$B$34:$C$35,2,FALSE),FALSE)))</f>
        <v>0</v>
      </c>
      <c r="T5637" s="213">
        <f t="shared" si="311"/>
        <v>0</v>
      </c>
    </row>
    <row r="5638" spans="1:20" ht="14.15" customHeight="1">
      <c r="A5638" s="231">
        <v>5638</v>
      </c>
      <c r="B5638" s="262" t="s">
        <v>101</v>
      </c>
      <c r="C5638" s="199" t="s">
        <v>4964</v>
      </c>
      <c r="D5638" s="199" t="s">
        <v>2474</v>
      </c>
      <c r="E5638" s="199" t="s">
        <v>4965</v>
      </c>
      <c r="F5638" s="199" t="s">
        <v>176</v>
      </c>
      <c r="G5638" s="199" t="s">
        <v>177</v>
      </c>
      <c r="H5638" s="199" t="s">
        <v>5021</v>
      </c>
      <c r="I5638" s="200" t="s">
        <v>143</v>
      </c>
      <c r="J5638" s="199" t="s">
        <v>209</v>
      </c>
      <c r="K5638" s="199" t="s">
        <v>215</v>
      </c>
      <c r="L5638" s="199" t="s">
        <v>180</v>
      </c>
      <c r="M5638" s="199" t="s">
        <v>143</v>
      </c>
      <c r="N5638" s="201">
        <v>2.8807999999999998</v>
      </c>
      <c r="O5638" s="202"/>
      <c r="P5638" s="202"/>
      <c r="Q5638" s="203">
        <f t="shared" si="309"/>
        <v>0</v>
      </c>
      <c r="R5638" s="203">
        <f t="shared" si="310"/>
        <v>0</v>
      </c>
      <c r="S5638" s="213">
        <f>IF(M5638="nvt",0,IF(O5638&gt;0,VLOOKUP(M5638,'3-Productie normen'!A:K,VLOOKUP(O5638,'3-Productie normen'!$B$34:$C$35,2,FALSE),FALSE)))</f>
        <v>0</v>
      </c>
      <c r="T5638" s="213">
        <f t="shared" si="311"/>
        <v>0</v>
      </c>
    </row>
    <row r="5639" spans="1:20" ht="14.15" customHeight="1">
      <c r="A5639" s="231">
        <v>5639</v>
      </c>
      <c r="B5639" s="262" t="s">
        <v>101</v>
      </c>
      <c r="C5639" s="199" t="s">
        <v>4964</v>
      </c>
      <c r="D5639" s="199" t="s">
        <v>2474</v>
      </c>
      <c r="E5639" s="199" t="s">
        <v>4965</v>
      </c>
      <c r="F5639" s="199" t="s">
        <v>176</v>
      </c>
      <c r="G5639" s="199" t="s">
        <v>177</v>
      </c>
      <c r="H5639" s="199" t="s">
        <v>5022</v>
      </c>
      <c r="I5639" s="200" t="s">
        <v>133</v>
      </c>
      <c r="J5639" s="199" t="s">
        <v>222</v>
      </c>
      <c r="K5639" s="199" t="s">
        <v>223</v>
      </c>
      <c r="L5639" s="199" t="s">
        <v>258</v>
      </c>
      <c r="M5639" s="199" t="s">
        <v>138</v>
      </c>
      <c r="N5639" s="201">
        <v>3.8812000000000002</v>
      </c>
      <c r="O5639" s="202" t="s">
        <v>81</v>
      </c>
      <c r="P5639" s="202"/>
      <c r="Q5639" s="203">
        <f t="shared" si="309"/>
        <v>0</v>
      </c>
      <c r="R5639" s="203">
        <f t="shared" si="310"/>
        <v>0</v>
      </c>
      <c r="S5639" s="213">
        <f>IF(M5639="nvt",0,IF(O5639&gt;0,VLOOKUP(M5639,'3-Productie normen'!A:K,VLOOKUP(O5639,'3-Productie normen'!$B$34:$C$35,2,FALSE),FALSE)))</f>
        <v>0</v>
      </c>
      <c r="T5639" s="213">
        <f t="shared" si="311"/>
        <v>0</v>
      </c>
    </row>
    <row r="5640" spans="1:20" ht="14.15" customHeight="1">
      <c r="A5640" s="231">
        <v>5640</v>
      </c>
      <c r="B5640" s="262" t="s">
        <v>101</v>
      </c>
      <c r="C5640" s="199" t="s">
        <v>4964</v>
      </c>
      <c r="D5640" s="199" t="s">
        <v>2474</v>
      </c>
      <c r="E5640" s="199" t="s">
        <v>4965</v>
      </c>
      <c r="F5640" s="199" t="s">
        <v>176</v>
      </c>
      <c r="G5640" s="199" t="s">
        <v>177</v>
      </c>
      <c r="H5640" s="199" t="s">
        <v>5023</v>
      </c>
      <c r="I5640" s="200" t="s">
        <v>133</v>
      </c>
      <c r="J5640" s="199" t="s">
        <v>222</v>
      </c>
      <c r="K5640" s="199" t="s">
        <v>223</v>
      </c>
      <c r="L5640" s="199" t="s">
        <v>258</v>
      </c>
      <c r="M5640" s="199" t="s">
        <v>138</v>
      </c>
      <c r="N5640" s="201">
        <v>1.1943999999999999</v>
      </c>
      <c r="O5640" s="202" t="s">
        <v>81</v>
      </c>
      <c r="P5640" s="202"/>
      <c r="Q5640" s="203">
        <f t="shared" si="309"/>
        <v>0</v>
      </c>
      <c r="R5640" s="203">
        <f t="shared" si="310"/>
        <v>0</v>
      </c>
      <c r="S5640" s="213">
        <f>IF(M5640="nvt",0,IF(O5640&gt;0,VLOOKUP(M5640,'3-Productie normen'!A:K,VLOOKUP(O5640,'3-Productie normen'!$B$34:$C$35,2,FALSE),FALSE)))</f>
        <v>0</v>
      </c>
      <c r="T5640" s="213">
        <f t="shared" si="311"/>
        <v>0</v>
      </c>
    </row>
    <row r="5641" spans="1:20" ht="14.15" customHeight="1">
      <c r="A5641" s="231">
        <v>5641</v>
      </c>
      <c r="B5641" s="262" t="s">
        <v>101</v>
      </c>
      <c r="C5641" s="199" t="s">
        <v>4964</v>
      </c>
      <c r="D5641" s="199" t="s">
        <v>2474</v>
      </c>
      <c r="E5641" s="199" t="s">
        <v>4965</v>
      </c>
      <c r="F5641" s="199" t="s">
        <v>176</v>
      </c>
      <c r="G5641" s="199" t="s">
        <v>177</v>
      </c>
      <c r="H5641" s="199" t="s">
        <v>5024</v>
      </c>
      <c r="I5641" s="200" t="s">
        <v>133</v>
      </c>
      <c r="J5641" s="199" t="s">
        <v>222</v>
      </c>
      <c r="K5641" s="199" t="s">
        <v>223</v>
      </c>
      <c r="L5641" s="199" t="s">
        <v>258</v>
      </c>
      <c r="M5641" s="199" t="s">
        <v>138</v>
      </c>
      <c r="N5641" s="201">
        <v>1.1895</v>
      </c>
      <c r="O5641" s="202" t="s">
        <v>81</v>
      </c>
      <c r="P5641" s="202"/>
      <c r="Q5641" s="203">
        <f t="shared" si="309"/>
        <v>0</v>
      </c>
      <c r="R5641" s="203">
        <f t="shared" si="310"/>
        <v>0</v>
      </c>
      <c r="S5641" s="213">
        <f>IF(M5641="nvt",0,IF(O5641&gt;0,VLOOKUP(M5641,'3-Productie normen'!A:K,VLOOKUP(O5641,'3-Productie normen'!$B$34:$C$35,2,FALSE),FALSE)))</f>
        <v>0</v>
      </c>
      <c r="T5641" s="213">
        <f t="shared" si="311"/>
        <v>0</v>
      </c>
    </row>
    <row r="5642" spans="1:20" ht="14.15" customHeight="1">
      <c r="A5642" s="231">
        <v>5642</v>
      </c>
      <c r="B5642" s="262" t="s">
        <v>101</v>
      </c>
      <c r="C5642" s="199" t="s">
        <v>4964</v>
      </c>
      <c r="D5642" s="199" t="s">
        <v>2474</v>
      </c>
      <c r="E5642" s="199" t="s">
        <v>4965</v>
      </c>
      <c r="F5642" s="199" t="s">
        <v>176</v>
      </c>
      <c r="G5642" s="199" t="s">
        <v>177</v>
      </c>
      <c r="H5642" s="199" t="s">
        <v>5025</v>
      </c>
      <c r="I5642" s="200" t="s">
        <v>133</v>
      </c>
      <c r="J5642" s="199" t="s">
        <v>222</v>
      </c>
      <c r="K5642" s="199" t="s">
        <v>223</v>
      </c>
      <c r="L5642" s="199" t="s">
        <v>258</v>
      </c>
      <c r="M5642" s="199" t="s">
        <v>138</v>
      </c>
      <c r="N5642" s="201">
        <v>3.8813</v>
      </c>
      <c r="O5642" s="202" t="s">
        <v>81</v>
      </c>
      <c r="P5642" s="202"/>
      <c r="Q5642" s="203">
        <f t="shared" si="309"/>
        <v>0</v>
      </c>
      <c r="R5642" s="203">
        <f t="shared" si="310"/>
        <v>0</v>
      </c>
      <c r="S5642" s="213">
        <f>IF(M5642="nvt",0,IF(O5642&gt;0,VLOOKUP(M5642,'3-Productie normen'!A:K,VLOOKUP(O5642,'3-Productie normen'!$B$34:$C$35,2,FALSE),FALSE)))</f>
        <v>0</v>
      </c>
      <c r="T5642" s="213">
        <f t="shared" si="311"/>
        <v>0</v>
      </c>
    </row>
    <row r="5643" spans="1:20" ht="14.15" customHeight="1">
      <c r="A5643" s="231">
        <v>5643</v>
      </c>
      <c r="B5643" s="262" t="s">
        <v>101</v>
      </c>
      <c r="C5643" s="199" t="s">
        <v>4964</v>
      </c>
      <c r="D5643" s="199" t="s">
        <v>2474</v>
      </c>
      <c r="E5643" s="199" t="s">
        <v>4965</v>
      </c>
      <c r="F5643" s="199" t="s">
        <v>176</v>
      </c>
      <c r="G5643" s="199" t="s">
        <v>177</v>
      </c>
      <c r="H5643" s="199" t="s">
        <v>5026</v>
      </c>
      <c r="I5643" s="200" t="s">
        <v>133</v>
      </c>
      <c r="J5643" s="199" t="s">
        <v>222</v>
      </c>
      <c r="K5643" s="199" t="s">
        <v>223</v>
      </c>
      <c r="L5643" s="199" t="s">
        <v>258</v>
      </c>
      <c r="M5643" s="199" t="s">
        <v>138</v>
      </c>
      <c r="N5643" s="201">
        <v>1.1943999999999999</v>
      </c>
      <c r="O5643" s="202" t="s">
        <v>81</v>
      </c>
      <c r="P5643" s="202"/>
      <c r="Q5643" s="203">
        <f t="shared" si="309"/>
        <v>0</v>
      </c>
      <c r="R5643" s="203">
        <f t="shared" si="310"/>
        <v>0</v>
      </c>
      <c r="S5643" s="213">
        <f>IF(M5643="nvt",0,IF(O5643&gt;0,VLOOKUP(M5643,'3-Productie normen'!A:K,VLOOKUP(O5643,'3-Productie normen'!$B$34:$C$35,2,FALSE),FALSE)))</f>
        <v>0</v>
      </c>
      <c r="T5643" s="213">
        <f t="shared" si="311"/>
        <v>0</v>
      </c>
    </row>
    <row r="5644" spans="1:20" ht="14.15" customHeight="1">
      <c r="A5644" s="231">
        <v>5644</v>
      </c>
      <c r="B5644" s="262" t="s">
        <v>101</v>
      </c>
      <c r="C5644" s="199" t="s">
        <v>4964</v>
      </c>
      <c r="D5644" s="199" t="s">
        <v>2474</v>
      </c>
      <c r="E5644" s="199" t="s">
        <v>4965</v>
      </c>
      <c r="F5644" s="199" t="s">
        <v>176</v>
      </c>
      <c r="G5644" s="199" t="s">
        <v>177</v>
      </c>
      <c r="H5644" s="199" t="s">
        <v>5027</v>
      </c>
      <c r="I5644" s="200" t="s">
        <v>133</v>
      </c>
      <c r="J5644" s="199" t="s">
        <v>222</v>
      </c>
      <c r="K5644" s="199" t="s">
        <v>223</v>
      </c>
      <c r="L5644" s="199" t="s">
        <v>258</v>
      </c>
      <c r="M5644" s="199" t="s">
        <v>138</v>
      </c>
      <c r="N5644" s="201">
        <v>1.1895</v>
      </c>
      <c r="O5644" s="202" t="s">
        <v>81</v>
      </c>
      <c r="P5644" s="202"/>
      <c r="Q5644" s="203">
        <f t="shared" si="309"/>
        <v>0</v>
      </c>
      <c r="R5644" s="203">
        <f t="shared" si="310"/>
        <v>0</v>
      </c>
      <c r="S5644" s="213">
        <f>IF(M5644="nvt",0,IF(O5644&gt;0,VLOOKUP(M5644,'3-Productie normen'!A:K,VLOOKUP(O5644,'3-Productie normen'!$B$34:$C$35,2,FALSE),FALSE)))</f>
        <v>0</v>
      </c>
      <c r="T5644" s="213">
        <f t="shared" si="311"/>
        <v>0</v>
      </c>
    </row>
    <row r="5645" spans="1:20" ht="14.15" customHeight="1">
      <c r="A5645" s="231">
        <v>5645</v>
      </c>
      <c r="B5645" s="262" t="s">
        <v>101</v>
      </c>
      <c r="C5645" s="199" t="s">
        <v>4964</v>
      </c>
      <c r="D5645" s="199" t="s">
        <v>2474</v>
      </c>
      <c r="E5645" s="199" t="s">
        <v>4965</v>
      </c>
      <c r="F5645" s="199" t="s">
        <v>176</v>
      </c>
      <c r="G5645" s="199" t="s">
        <v>177</v>
      </c>
      <c r="H5645" s="199" t="s">
        <v>5028</v>
      </c>
      <c r="I5645" s="200" t="s">
        <v>133</v>
      </c>
      <c r="J5645" s="199" t="s">
        <v>222</v>
      </c>
      <c r="K5645" s="199" t="s">
        <v>223</v>
      </c>
      <c r="L5645" s="199" t="s">
        <v>258</v>
      </c>
      <c r="M5645" s="199" t="s">
        <v>138</v>
      </c>
      <c r="N5645" s="201">
        <v>5.8019999999999996</v>
      </c>
      <c r="O5645" s="202" t="s">
        <v>81</v>
      </c>
      <c r="P5645" s="202"/>
      <c r="Q5645" s="203">
        <f t="shared" si="309"/>
        <v>0</v>
      </c>
      <c r="R5645" s="203">
        <f t="shared" si="310"/>
        <v>0</v>
      </c>
      <c r="S5645" s="213">
        <f>IF(M5645="nvt",0,IF(O5645&gt;0,VLOOKUP(M5645,'3-Productie normen'!A:K,VLOOKUP(O5645,'3-Productie normen'!$B$34:$C$35,2,FALSE),FALSE)))</f>
        <v>0</v>
      </c>
      <c r="T5645" s="213">
        <f t="shared" si="311"/>
        <v>0</v>
      </c>
    </row>
    <row r="5646" spans="1:20" ht="14.15" customHeight="1">
      <c r="A5646" s="231">
        <v>5646</v>
      </c>
      <c r="B5646" s="262" t="s">
        <v>101</v>
      </c>
      <c r="C5646" s="199" t="s">
        <v>4964</v>
      </c>
      <c r="D5646" s="199" t="s">
        <v>2474</v>
      </c>
      <c r="E5646" s="199" t="s">
        <v>4965</v>
      </c>
      <c r="F5646" s="199" t="s">
        <v>176</v>
      </c>
      <c r="G5646" s="199" t="s">
        <v>177</v>
      </c>
      <c r="H5646" s="199" t="s">
        <v>5029</v>
      </c>
      <c r="I5646" s="200" t="s">
        <v>133</v>
      </c>
      <c r="J5646" s="199" t="s">
        <v>222</v>
      </c>
      <c r="K5646" s="199" t="s">
        <v>223</v>
      </c>
      <c r="L5646" s="199" t="s">
        <v>258</v>
      </c>
      <c r="M5646" s="199" t="s">
        <v>138</v>
      </c>
      <c r="N5646" s="201">
        <v>3.8813</v>
      </c>
      <c r="O5646" s="202" t="s">
        <v>81</v>
      </c>
      <c r="P5646" s="202"/>
      <c r="Q5646" s="203">
        <f t="shared" si="309"/>
        <v>0</v>
      </c>
      <c r="R5646" s="203">
        <f t="shared" si="310"/>
        <v>0</v>
      </c>
      <c r="S5646" s="213">
        <f>IF(M5646="nvt",0,IF(O5646&gt;0,VLOOKUP(M5646,'3-Productie normen'!A:K,VLOOKUP(O5646,'3-Productie normen'!$B$34:$C$35,2,FALSE),FALSE)))</f>
        <v>0</v>
      </c>
      <c r="T5646" s="213">
        <f t="shared" si="311"/>
        <v>0</v>
      </c>
    </row>
    <row r="5647" spans="1:20" ht="14.15" customHeight="1">
      <c r="A5647" s="231">
        <v>5647</v>
      </c>
      <c r="B5647" s="262" t="s">
        <v>101</v>
      </c>
      <c r="C5647" s="199" t="s">
        <v>4964</v>
      </c>
      <c r="D5647" s="199" t="s">
        <v>2474</v>
      </c>
      <c r="E5647" s="199" t="s">
        <v>4965</v>
      </c>
      <c r="F5647" s="199" t="s">
        <v>176</v>
      </c>
      <c r="G5647" s="199" t="s">
        <v>177</v>
      </c>
      <c r="H5647" s="199" t="s">
        <v>5030</v>
      </c>
      <c r="I5647" s="200" t="s">
        <v>133</v>
      </c>
      <c r="J5647" s="199" t="s">
        <v>222</v>
      </c>
      <c r="K5647" s="199" t="s">
        <v>223</v>
      </c>
      <c r="L5647" s="199" t="s">
        <v>258</v>
      </c>
      <c r="M5647" s="199" t="s">
        <v>138</v>
      </c>
      <c r="N5647" s="201">
        <v>1.1943999999999999</v>
      </c>
      <c r="O5647" s="202" t="s">
        <v>81</v>
      </c>
      <c r="P5647" s="202"/>
      <c r="Q5647" s="203">
        <f t="shared" si="309"/>
        <v>0</v>
      </c>
      <c r="R5647" s="203">
        <f t="shared" si="310"/>
        <v>0</v>
      </c>
      <c r="S5647" s="213">
        <f>IF(M5647="nvt",0,IF(O5647&gt;0,VLOOKUP(M5647,'3-Productie normen'!A:K,VLOOKUP(O5647,'3-Productie normen'!$B$34:$C$35,2,FALSE),FALSE)))</f>
        <v>0</v>
      </c>
      <c r="T5647" s="213">
        <f t="shared" si="311"/>
        <v>0</v>
      </c>
    </row>
    <row r="5648" spans="1:20" ht="14.15" customHeight="1">
      <c r="A5648" s="231">
        <v>5648</v>
      </c>
      <c r="B5648" s="262" t="s">
        <v>101</v>
      </c>
      <c r="C5648" s="199" t="s">
        <v>4964</v>
      </c>
      <c r="D5648" s="199" t="s">
        <v>2474</v>
      </c>
      <c r="E5648" s="199" t="s">
        <v>4965</v>
      </c>
      <c r="F5648" s="199" t="s">
        <v>176</v>
      </c>
      <c r="G5648" s="199" t="s">
        <v>177</v>
      </c>
      <c r="H5648" s="199" t="s">
        <v>5031</v>
      </c>
      <c r="I5648" s="200" t="s">
        <v>133</v>
      </c>
      <c r="J5648" s="199" t="s">
        <v>222</v>
      </c>
      <c r="K5648" s="199" t="s">
        <v>223</v>
      </c>
      <c r="L5648" s="199" t="s">
        <v>258</v>
      </c>
      <c r="M5648" s="199" t="s">
        <v>138</v>
      </c>
      <c r="N5648" s="201">
        <v>1.1895</v>
      </c>
      <c r="O5648" s="202" t="s">
        <v>81</v>
      </c>
      <c r="P5648" s="202"/>
      <c r="Q5648" s="203">
        <f t="shared" si="309"/>
        <v>0</v>
      </c>
      <c r="R5648" s="203">
        <f t="shared" si="310"/>
        <v>0</v>
      </c>
      <c r="S5648" s="213">
        <f>IF(M5648="nvt",0,IF(O5648&gt;0,VLOOKUP(M5648,'3-Productie normen'!A:K,VLOOKUP(O5648,'3-Productie normen'!$B$34:$C$35,2,FALSE),FALSE)))</f>
        <v>0</v>
      </c>
      <c r="T5648" s="213">
        <f t="shared" si="311"/>
        <v>0</v>
      </c>
    </row>
    <row r="5649" spans="1:20" ht="14.15" customHeight="1">
      <c r="A5649" s="231">
        <v>5649</v>
      </c>
      <c r="B5649" s="262" t="s">
        <v>101</v>
      </c>
      <c r="C5649" s="199" t="s">
        <v>4964</v>
      </c>
      <c r="D5649" s="199" t="s">
        <v>2474</v>
      </c>
      <c r="E5649" s="199" t="s">
        <v>4965</v>
      </c>
      <c r="F5649" s="199" t="s">
        <v>176</v>
      </c>
      <c r="G5649" s="199" t="s">
        <v>177</v>
      </c>
      <c r="H5649" s="199" t="s">
        <v>5032</v>
      </c>
      <c r="I5649" s="200" t="s">
        <v>133</v>
      </c>
      <c r="J5649" s="199" t="s">
        <v>222</v>
      </c>
      <c r="K5649" s="199" t="s">
        <v>223</v>
      </c>
      <c r="L5649" s="199" t="s">
        <v>258</v>
      </c>
      <c r="M5649" s="199" t="s">
        <v>138</v>
      </c>
      <c r="N5649" s="201">
        <v>3.8813</v>
      </c>
      <c r="O5649" s="202" t="s">
        <v>81</v>
      </c>
      <c r="P5649" s="202"/>
      <c r="Q5649" s="203">
        <f t="shared" si="309"/>
        <v>0</v>
      </c>
      <c r="R5649" s="203">
        <f t="shared" si="310"/>
        <v>0</v>
      </c>
      <c r="S5649" s="213">
        <f>IF(M5649="nvt",0,IF(O5649&gt;0,VLOOKUP(M5649,'3-Productie normen'!A:K,VLOOKUP(O5649,'3-Productie normen'!$B$34:$C$35,2,FALSE),FALSE)))</f>
        <v>0</v>
      </c>
      <c r="T5649" s="213">
        <f t="shared" si="311"/>
        <v>0</v>
      </c>
    </row>
    <row r="5650" spans="1:20" ht="14.15" customHeight="1">
      <c r="A5650" s="231">
        <v>5650</v>
      </c>
      <c r="B5650" s="262" t="s">
        <v>101</v>
      </c>
      <c r="C5650" s="199" t="s">
        <v>4964</v>
      </c>
      <c r="D5650" s="199" t="s">
        <v>2474</v>
      </c>
      <c r="E5650" s="199" t="s">
        <v>4965</v>
      </c>
      <c r="F5650" s="199" t="s">
        <v>176</v>
      </c>
      <c r="G5650" s="199" t="s">
        <v>177</v>
      </c>
      <c r="H5650" s="199" t="s">
        <v>5033</v>
      </c>
      <c r="I5650" s="200" t="s">
        <v>133</v>
      </c>
      <c r="J5650" s="199" t="s">
        <v>222</v>
      </c>
      <c r="K5650" s="199" t="s">
        <v>223</v>
      </c>
      <c r="L5650" s="199" t="s">
        <v>258</v>
      </c>
      <c r="M5650" s="199" t="s">
        <v>138</v>
      </c>
      <c r="N5650" s="201">
        <v>1.1909000000000001</v>
      </c>
      <c r="O5650" s="202" t="s">
        <v>81</v>
      </c>
      <c r="P5650" s="202"/>
      <c r="Q5650" s="203">
        <f t="shared" si="309"/>
        <v>0</v>
      </c>
      <c r="R5650" s="203">
        <f t="shared" si="310"/>
        <v>0</v>
      </c>
      <c r="S5650" s="213">
        <f>IF(M5650="nvt",0,IF(O5650&gt;0,VLOOKUP(M5650,'3-Productie normen'!A:K,VLOOKUP(O5650,'3-Productie normen'!$B$34:$C$35,2,FALSE),FALSE)))</f>
        <v>0</v>
      </c>
      <c r="T5650" s="213">
        <f t="shared" si="311"/>
        <v>0</v>
      </c>
    </row>
    <row r="5651" spans="1:20" ht="14.15" customHeight="1">
      <c r="A5651" s="231">
        <v>5651</v>
      </c>
      <c r="B5651" s="262" t="s">
        <v>101</v>
      </c>
      <c r="C5651" s="199" t="s">
        <v>4964</v>
      </c>
      <c r="D5651" s="199" t="s">
        <v>2474</v>
      </c>
      <c r="E5651" s="199" t="s">
        <v>4965</v>
      </c>
      <c r="F5651" s="199" t="s">
        <v>176</v>
      </c>
      <c r="G5651" s="199" t="s">
        <v>177</v>
      </c>
      <c r="H5651" s="199" t="s">
        <v>5034</v>
      </c>
      <c r="I5651" s="200" t="s">
        <v>133</v>
      </c>
      <c r="J5651" s="199" t="s">
        <v>222</v>
      </c>
      <c r="K5651" s="199" t="s">
        <v>223</v>
      </c>
      <c r="L5651" s="199" t="s">
        <v>258</v>
      </c>
      <c r="M5651" s="199" t="s">
        <v>138</v>
      </c>
      <c r="N5651" s="201">
        <v>1.1895</v>
      </c>
      <c r="O5651" s="202" t="s">
        <v>81</v>
      </c>
      <c r="P5651" s="202"/>
      <c r="Q5651" s="203">
        <f t="shared" si="309"/>
        <v>0</v>
      </c>
      <c r="R5651" s="203">
        <f t="shared" si="310"/>
        <v>0</v>
      </c>
      <c r="S5651" s="213">
        <f>IF(M5651="nvt",0,IF(O5651&gt;0,VLOOKUP(M5651,'3-Productie normen'!A:K,VLOOKUP(O5651,'3-Productie normen'!$B$34:$C$35,2,FALSE),FALSE)))</f>
        <v>0</v>
      </c>
      <c r="T5651" s="213">
        <f t="shared" si="311"/>
        <v>0</v>
      </c>
    </row>
    <row r="5652" spans="1:20" ht="14.15" customHeight="1">
      <c r="A5652" s="231">
        <v>5652</v>
      </c>
      <c r="B5652" s="262" t="s">
        <v>101</v>
      </c>
      <c r="C5652" s="199" t="s">
        <v>4964</v>
      </c>
      <c r="D5652" s="199" t="s">
        <v>2474</v>
      </c>
      <c r="E5652" s="199" t="s">
        <v>4965</v>
      </c>
      <c r="F5652" s="199" t="s">
        <v>176</v>
      </c>
      <c r="G5652" s="199" t="s">
        <v>177</v>
      </c>
      <c r="H5652" s="199" t="s">
        <v>5035</v>
      </c>
      <c r="I5652" s="200" t="s">
        <v>133</v>
      </c>
      <c r="J5652" s="199" t="s">
        <v>222</v>
      </c>
      <c r="K5652" s="199" t="s">
        <v>223</v>
      </c>
      <c r="L5652" s="199" t="s">
        <v>258</v>
      </c>
      <c r="M5652" s="199" t="s">
        <v>138</v>
      </c>
      <c r="N5652" s="201">
        <v>3.8813</v>
      </c>
      <c r="O5652" s="202" t="s">
        <v>81</v>
      </c>
      <c r="P5652" s="202"/>
      <c r="Q5652" s="203">
        <f t="shared" si="309"/>
        <v>0</v>
      </c>
      <c r="R5652" s="203">
        <f t="shared" si="310"/>
        <v>0</v>
      </c>
      <c r="S5652" s="213">
        <f>IF(M5652="nvt",0,IF(O5652&gt;0,VLOOKUP(M5652,'3-Productie normen'!A:K,VLOOKUP(O5652,'3-Productie normen'!$B$34:$C$35,2,FALSE),FALSE)))</f>
        <v>0</v>
      </c>
      <c r="T5652" s="213">
        <f t="shared" si="311"/>
        <v>0</v>
      </c>
    </row>
    <row r="5653" spans="1:20" ht="14.15" customHeight="1">
      <c r="A5653" s="231">
        <v>5653</v>
      </c>
      <c r="B5653" s="262" t="s">
        <v>101</v>
      </c>
      <c r="C5653" s="199" t="s">
        <v>4964</v>
      </c>
      <c r="D5653" s="199" t="s">
        <v>2474</v>
      </c>
      <c r="E5653" s="199" t="s">
        <v>4965</v>
      </c>
      <c r="F5653" s="199" t="s">
        <v>176</v>
      </c>
      <c r="G5653" s="199" t="s">
        <v>177</v>
      </c>
      <c r="H5653" s="199" t="s">
        <v>5036</v>
      </c>
      <c r="I5653" s="200" t="s">
        <v>133</v>
      </c>
      <c r="J5653" s="199" t="s">
        <v>222</v>
      </c>
      <c r="K5653" s="199" t="s">
        <v>223</v>
      </c>
      <c r="L5653" s="199" t="s">
        <v>258</v>
      </c>
      <c r="M5653" s="199" t="s">
        <v>138</v>
      </c>
      <c r="N5653" s="201">
        <v>1.1909000000000001</v>
      </c>
      <c r="O5653" s="202" t="s">
        <v>81</v>
      </c>
      <c r="P5653" s="202"/>
      <c r="Q5653" s="203">
        <f t="shared" si="309"/>
        <v>0</v>
      </c>
      <c r="R5653" s="203">
        <f t="shared" si="310"/>
        <v>0</v>
      </c>
      <c r="S5653" s="213">
        <f>IF(M5653="nvt",0,IF(O5653&gt;0,VLOOKUP(M5653,'3-Productie normen'!A:K,VLOOKUP(O5653,'3-Productie normen'!$B$34:$C$35,2,FALSE),FALSE)))</f>
        <v>0</v>
      </c>
      <c r="T5653" s="213">
        <f t="shared" si="311"/>
        <v>0</v>
      </c>
    </row>
    <row r="5654" spans="1:20" ht="14.15" customHeight="1">
      <c r="A5654" s="231">
        <v>5654</v>
      </c>
      <c r="B5654" s="262" t="s">
        <v>101</v>
      </c>
      <c r="C5654" s="199" t="s">
        <v>4964</v>
      </c>
      <c r="D5654" s="199" t="s">
        <v>2474</v>
      </c>
      <c r="E5654" s="199" t="s">
        <v>4965</v>
      </c>
      <c r="F5654" s="199" t="s">
        <v>176</v>
      </c>
      <c r="G5654" s="199" t="s">
        <v>177</v>
      </c>
      <c r="H5654" s="199" t="s">
        <v>5037</v>
      </c>
      <c r="I5654" s="200" t="s">
        <v>133</v>
      </c>
      <c r="J5654" s="199" t="s">
        <v>222</v>
      </c>
      <c r="K5654" s="199" t="s">
        <v>223</v>
      </c>
      <c r="L5654" s="199" t="s">
        <v>258</v>
      </c>
      <c r="M5654" s="199" t="s">
        <v>138</v>
      </c>
      <c r="N5654" s="201">
        <v>1.1895</v>
      </c>
      <c r="O5654" s="202" t="s">
        <v>81</v>
      </c>
      <c r="P5654" s="202"/>
      <c r="Q5654" s="203">
        <f t="shared" si="309"/>
        <v>0</v>
      </c>
      <c r="R5654" s="203">
        <f t="shared" si="310"/>
        <v>0</v>
      </c>
      <c r="S5654" s="213">
        <f>IF(M5654="nvt",0,IF(O5654&gt;0,VLOOKUP(M5654,'3-Productie normen'!A:K,VLOOKUP(O5654,'3-Productie normen'!$B$34:$C$35,2,FALSE),FALSE)))</f>
        <v>0</v>
      </c>
      <c r="T5654" s="213">
        <f t="shared" si="311"/>
        <v>0</v>
      </c>
    </row>
    <row r="5655" spans="1:20" ht="14.15" customHeight="1">
      <c r="A5655" s="231">
        <v>5655</v>
      </c>
      <c r="B5655" s="262" t="s">
        <v>101</v>
      </c>
      <c r="C5655" s="199" t="s">
        <v>4964</v>
      </c>
      <c r="D5655" s="199" t="s">
        <v>2474</v>
      </c>
      <c r="E5655" s="199" t="s">
        <v>4965</v>
      </c>
      <c r="F5655" s="199" t="s">
        <v>176</v>
      </c>
      <c r="G5655" s="199" t="s">
        <v>177</v>
      </c>
      <c r="H5655" s="199" t="s">
        <v>5038</v>
      </c>
      <c r="I5655" s="200" t="s">
        <v>133</v>
      </c>
      <c r="J5655" s="199" t="s">
        <v>222</v>
      </c>
      <c r="K5655" s="199" t="s">
        <v>223</v>
      </c>
      <c r="L5655" s="199" t="s">
        <v>258</v>
      </c>
      <c r="M5655" s="199" t="s">
        <v>138</v>
      </c>
      <c r="N5655" s="201">
        <v>3.8812000000000002</v>
      </c>
      <c r="O5655" s="202" t="s">
        <v>81</v>
      </c>
      <c r="P5655" s="202"/>
      <c r="Q5655" s="203">
        <f t="shared" si="309"/>
        <v>0</v>
      </c>
      <c r="R5655" s="203">
        <f t="shared" si="310"/>
        <v>0</v>
      </c>
      <c r="S5655" s="213">
        <f>IF(M5655="nvt",0,IF(O5655&gt;0,VLOOKUP(M5655,'3-Productie normen'!A:K,VLOOKUP(O5655,'3-Productie normen'!$B$34:$C$35,2,FALSE),FALSE)))</f>
        <v>0</v>
      </c>
      <c r="T5655" s="213">
        <f t="shared" si="311"/>
        <v>0</v>
      </c>
    </row>
    <row r="5656" spans="1:20" ht="14.15" customHeight="1">
      <c r="A5656" s="231">
        <v>5656</v>
      </c>
      <c r="B5656" s="262" t="s">
        <v>101</v>
      </c>
      <c r="C5656" s="199" t="s">
        <v>4964</v>
      </c>
      <c r="D5656" s="199" t="s">
        <v>2474</v>
      </c>
      <c r="E5656" s="199" t="s">
        <v>4965</v>
      </c>
      <c r="F5656" s="199" t="s">
        <v>176</v>
      </c>
      <c r="G5656" s="199" t="s">
        <v>177</v>
      </c>
      <c r="H5656" s="199" t="s">
        <v>5039</v>
      </c>
      <c r="I5656" s="200" t="s">
        <v>133</v>
      </c>
      <c r="J5656" s="199" t="s">
        <v>222</v>
      </c>
      <c r="K5656" s="199" t="s">
        <v>223</v>
      </c>
      <c r="L5656" s="199" t="s">
        <v>258</v>
      </c>
      <c r="M5656" s="199" t="s">
        <v>138</v>
      </c>
      <c r="N5656" s="201">
        <v>1.1943999999999999</v>
      </c>
      <c r="O5656" s="202" t="s">
        <v>81</v>
      </c>
      <c r="P5656" s="202"/>
      <c r="Q5656" s="203">
        <f t="shared" si="309"/>
        <v>0</v>
      </c>
      <c r="R5656" s="203">
        <f t="shared" si="310"/>
        <v>0</v>
      </c>
      <c r="S5656" s="213">
        <f>IF(M5656="nvt",0,IF(O5656&gt;0,VLOOKUP(M5656,'3-Productie normen'!A:K,VLOOKUP(O5656,'3-Productie normen'!$B$34:$C$35,2,FALSE),FALSE)))</f>
        <v>0</v>
      </c>
      <c r="T5656" s="213">
        <f t="shared" si="311"/>
        <v>0</v>
      </c>
    </row>
    <row r="5657" spans="1:20" ht="14.15" customHeight="1">
      <c r="A5657" s="231">
        <v>5657</v>
      </c>
      <c r="B5657" s="262" t="s">
        <v>101</v>
      </c>
      <c r="C5657" s="199" t="s">
        <v>4964</v>
      </c>
      <c r="D5657" s="199" t="s">
        <v>2474</v>
      </c>
      <c r="E5657" s="199" t="s">
        <v>4965</v>
      </c>
      <c r="F5657" s="199" t="s">
        <v>176</v>
      </c>
      <c r="G5657" s="199" t="s">
        <v>177</v>
      </c>
      <c r="H5657" s="199" t="s">
        <v>5040</v>
      </c>
      <c r="I5657" s="200" t="s">
        <v>133</v>
      </c>
      <c r="J5657" s="199" t="s">
        <v>222</v>
      </c>
      <c r="K5657" s="199" t="s">
        <v>223</v>
      </c>
      <c r="L5657" s="199" t="s">
        <v>258</v>
      </c>
      <c r="M5657" s="199" t="s">
        <v>138</v>
      </c>
      <c r="N5657" s="201">
        <v>1.1895</v>
      </c>
      <c r="O5657" s="202" t="s">
        <v>81</v>
      </c>
      <c r="P5657" s="202"/>
      <c r="Q5657" s="203">
        <f t="shared" si="309"/>
        <v>0</v>
      </c>
      <c r="R5657" s="203">
        <f t="shared" si="310"/>
        <v>0</v>
      </c>
      <c r="S5657" s="213">
        <f>IF(M5657="nvt",0,IF(O5657&gt;0,VLOOKUP(M5657,'3-Productie normen'!A:K,VLOOKUP(O5657,'3-Productie normen'!$B$34:$C$35,2,FALSE),FALSE)))</f>
        <v>0</v>
      </c>
      <c r="T5657" s="213">
        <f t="shared" si="311"/>
        <v>0</v>
      </c>
    </row>
    <row r="5658" spans="1:20" ht="14.15" customHeight="1">
      <c r="A5658" s="231">
        <v>5658</v>
      </c>
      <c r="B5658" s="262" t="s">
        <v>101</v>
      </c>
      <c r="C5658" s="199" t="s">
        <v>4964</v>
      </c>
      <c r="D5658" s="199" t="s">
        <v>2474</v>
      </c>
      <c r="E5658" s="199" t="s">
        <v>4965</v>
      </c>
      <c r="F5658" s="199" t="s">
        <v>176</v>
      </c>
      <c r="G5658" s="199" t="s">
        <v>177</v>
      </c>
      <c r="H5658" s="199" t="s">
        <v>5041</v>
      </c>
      <c r="I5658" s="200" t="s">
        <v>133</v>
      </c>
      <c r="J5658" s="199" t="s">
        <v>222</v>
      </c>
      <c r="K5658" s="199" t="s">
        <v>223</v>
      </c>
      <c r="L5658" s="199" t="s">
        <v>258</v>
      </c>
      <c r="M5658" s="199" t="s">
        <v>138</v>
      </c>
      <c r="N5658" s="201">
        <v>3.8813</v>
      </c>
      <c r="O5658" s="202" t="s">
        <v>81</v>
      </c>
      <c r="P5658" s="202"/>
      <c r="Q5658" s="203">
        <f t="shared" si="309"/>
        <v>0</v>
      </c>
      <c r="R5658" s="203">
        <f t="shared" si="310"/>
        <v>0</v>
      </c>
      <c r="S5658" s="213">
        <f>IF(M5658="nvt",0,IF(O5658&gt;0,VLOOKUP(M5658,'3-Productie normen'!A:K,VLOOKUP(O5658,'3-Productie normen'!$B$34:$C$35,2,FALSE),FALSE)))</f>
        <v>0</v>
      </c>
      <c r="T5658" s="213">
        <f t="shared" si="311"/>
        <v>0</v>
      </c>
    </row>
    <row r="5659" spans="1:20" ht="14.15" customHeight="1">
      <c r="A5659" s="231">
        <v>5659</v>
      </c>
      <c r="B5659" s="262" t="s">
        <v>101</v>
      </c>
      <c r="C5659" s="199" t="s">
        <v>4964</v>
      </c>
      <c r="D5659" s="199" t="s">
        <v>2474</v>
      </c>
      <c r="E5659" s="199" t="s">
        <v>4965</v>
      </c>
      <c r="F5659" s="199" t="s">
        <v>176</v>
      </c>
      <c r="G5659" s="199" t="s">
        <v>177</v>
      </c>
      <c r="H5659" s="199" t="s">
        <v>5042</v>
      </c>
      <c r="I5659" s="200" t="s">
        <v>133</v>
      </c>
      <c r="J5659" s="199" t="s">
        <v>222</v>
      </c>
      <c r="K5659" s="199" t="s">
        <v>223</v>
      </c>
      <c r="L5659" s="199" t="s">
        <v>258</v>
      </c>
      <c r="M5659" s="199" t="s">
        <v>138</v>
      </c>
      <c r="N5659" s="201">
        <v>1.1943999999999999</v>
      </c>
      <c r="O5659" s="202" t="s">
        <v>81</v>
      </c>
      <c r="P5659" s="202"/>
      <c r="Q5659" s="203">
        <f t="shared" si="309"/>
        <v>0</v>
      </c>
      <c r="R5659" s="203">
        <f t="shared" si="310"/>
        <v>0</v>
      </c>
      <c r="S5659" s="213">
        <f>IF(M5659="nvt",0,IF(O5659&gt;0,VLOOKUP(M5659,'3-Productie normen'!A:K,VLOOKUP(O5659,'3-Productie normen'!$B$34:$C$35,2,FALSE),FALSE)))</f>
        <v>0</v>
      </c>
      <c r="T5659" s="213">
        <f t="shared" si="311"/>
        <v>0</v>
      </c>
    </row>
    <row r="5660" spans="1:20" ht="14.15" customHeight="1">
      <c r="A5660" s="231">
        <v>5660</v>
      </c>
      <c r="B5660" s="262" t="s">
        <v>101</v>
      </c>
      <c r="C5660" s="199" t="s">
        <v>4964</v>
      </c>
      <c r="D5660" s="199" t="s">
        <v>2474</v>
      </c>
      <c r="E5660" s="199" t="s">
        <v>4965</v>
      </c>
      <c r="F5660" s="199" t="s">
        <v>176</v>
      </c>
      <c r="G5660" s="199" t="s">
        <v>177</v>
      </c>
      <c r="H5660" s="199" t="s">
        <v>5043</v>
      </c>
      <c r="I5660" s="200" t="s">
        <v>133</v>
      </c>
      <c r="J5660" s="199" t="s">
        <v>222</v>
      </c>
      <c r="K5660" s="199" t="s">
        <v>223</v>
      </c>
      <c r="L5660" s="199" t="s">
        <v>258</v>
      </c>
      <c r="M5660" s="199" t="s">
        <v>138</v>
      </c>
      <c r="N5660" s="201">
        <v>1.1859999999999999</v>
      </c>
      <c r="O5660" s="202" t="s">
        <v>81</v>
      </c>
      <c r="P5660" s="202"/>
      <c r="Q5660" s="203">
        <f t="shared" si="309"/>
        <v>0</v>
      </c>
      <c r="R5660" s="203">
        <f t="shared" si="310"/>
        <v>0</v>
      </c>
      <c r="S5660" s="213">
        <f>IF(M5660="nvt",0,IF(O5660&gt;0,VLOOKUP(M5660,'3-Productie normen'!A:K,VLOOKUP(O5660,'3-Productie normen'!$B$34:$C$35,2,FALSE),FALSE)))</f>
        <v>0</v>
      </c>
      <c r="T5660" s="213">
        <f t="shared" si="311"/>
        <v>0</v>
      </c>
    </row>
    <row r="5661" spans="1:20" ht="14.15" customHeight="1">
      <c r="A5661" s="231">
        <v>5661</v>
      </c>
      <c r="B5661" s="262" t="s">
        <v>101</v>
      </c>
      <c r="C5661" s="199" t="s">
        <v>4964</v>
      </c>
      <c r="D5661" s="199" t="s">
        <v>2474</v>
      </c>
      <c r="E5661" s="199" t="s">
        <v>4965</v>
      </c>
      <c r="F5661" s="199" t="s">
        <v>176</v>
      </c>
      <c r="G5661" s="199" t="s">
        <v>177</v>
      </c>
      <c r="H5661" s="199" t="s">
        <v>5044</v>
      </c>
      <c r="I5661" s="200" t="s">
        <v>133</v>
      </c>
      <c r="J5661" s="199" t="s">
        <v>222</v>
      </c>
      <c r="K5661" s="199" t="s">
        <v>223</v>
      </c>
      <c r="L5661" s="199" t="s">
        <v>258</v>
      </c>
      <c r="M5661" s="199" t="s">
        <v>138</v>
      </c>
      <c r="N5661" s="201">
        <v>3.8813</v>
      </c>
      <c r="O5661" s="202" t="s">
        <v>81</v>
      </c>
      <c r="P5661" s="202"/>
      <c r="Q5661" s="203">
        <f t="shared" si="309"/>
        <v>0</v>
      </c>
      <c r="R5661" s="203">
        <f t="shared" si="310"/>
        <v>0</v>
      </c>
      <c r="S5661" s="213">
        <f>IF(M5661="nvt",0,IF(O5661&gt;0,VLOOKUP(M5661,'3-Productie normen'!A:K,VLOOKUP(O5661,'3-Productie normen'!$B$34:$C$35,2,FALSE),FALSE)))</f>
        <v>0</v>
      </c>
      <c r="T5661" s="213">
        <f t="shared" si="311"/>
        <v>0</v>
      </c>
    </row>
    <row r="5662" spans="1:20" ht="14.15" customHeight="1">
      <c r="A5662" s="231">
        <v>5662</v>
      </c>
      <c r="B5662" s="262" t="s">
        <v>101</v>
      </c>
      <c r="C5662" s="199" t="s">
        <v>4964</v>
      </c>
      <c r="D5662" s="199" t="s">
        <v>2474</v>
      </c>
      <c r="E5662" s="199" t="s">
        <v>4965</v>
      </c>
      <c r="F5662" s="199" t="s">
        <v>176</v>
      </c>
      <c r="G5662" s="199" t="s">
        <v>177</v>
      </c>
      <c r="H5662" s="199" t="s">
        <v>5045</v>
      </c>
      <c r="I5662" s="200" t="s">
        <v>133</v>
      </c>
      <c r="J5662" s="199" t="s">
        <v>222</v>
      </c>
      <c r="K5662" s="199" t="s">
        <v>223</v>
      </c>
      <c r="L5662" s="199" t="s">
        <v>258</v>
      </c>
      <c r="M5662" s="199" t="s">
        <v>138</v>
      </c>
      <c r="N5662" s="201">
        <v>1.1943999999999999</v>
      </c>
      <c r="O5662" s="202" t="s">
        <v>81</v>
      </c>
      <c r="P5662" s="202"/>
      <c r="Q5662" s="203">
        <f t="shared" si="309"/>
        <v>0</v>
      </c>
      <c r="R5662" s="203">
        <f t="shared" si="310"/>
        <v>0</v>
      </c>
      <c r="S5662" s="213">
        <f>IF(M5662="nvt",0,IF(O5662&gt;0,VLOOKUP(M5662,'3-Productie normen'!A:K,VLOOKUP(O5662,'3-Productie normen'!$B$34:$C$35,2,FALSE),FALSE)))</f>
        <v>0</v>
      </c>
      <c r="T5662" s="213">
        <f t="shared" si="311"/>
        <v>0</v>
      </c>
    </row>
    <row r="5663" spans="1:20" ht="14.15" customHeight="1">
      <c r="A5663" s="231">
        <v>5663</v>
      </c>
      <c r="B5663" s="262" t="s">
        <v>101</v>
      </c>
      <c r="C5663" s="199" t="s">
        <v>4964</v>
      </c>
      <c r="D5663" s="199" t="s">
        <v>2474</v>
      </c>
      <c r="E5663" s="199" t="s">
        <v>4965</v>
      </c>
      <c r="F5663" s="199" t="s">
        <v>176</v>
      </c>
      <c r="G5663" s="199" t="s">
        <v>177</v>
      </c>
      <c r="H5663" s="199" t="s">
        <v>5046</v>
      </c>
      <c r="I5663" s="200" t="s">
        <v>133</v>
      </c>
      <c r="J5663" s="199" t="s">
        <v>222</v>
      </c>
      <c r="K5663" s="199" t="s">
        <v>223</v>
      </c>
      <c r="L5663" s="199" t="s">
        <v>258</v>
      </c>
      <c r="M5663" s="199" t="s">
        <v>138</v>
      </c>
      <c r="N5663" s="201">
        <v>1.1895</v>
      </c>
      <c r="O5663" s="202" t="s">
        <v>81</v>
      </c>
      <c r="P5663" s="202"/>
      <c r="Q5663" s="203">
        <f t="shared" si="309"/>
        <v>0</v>
      </c>
      <c r="R5663" s="203">
        <f t="shared" si="310"/>
        <v>0</v>
      </c>
      <c r="S5663" s="213">
        <f>IF(M5663="nvt",0,IF(O5663&gt;0,VLOOKUP(M5663,'3-Productie normen'!A:K,VLOOKUP(O5663,'3-Productie normen'!$B$34:$C$35,2,FALSE),FALSE)))</f>
        <v>0</v>
      </c>
      <c r="T5663" s="213">
        <f t="shared" si="311"/>
        <v>0</v>
      </c>
    </row>
    <row r="5664" spans="1:20" ht="14.15" customHeight="1">
      <c r="A5664" s="231">
        <v>5664</v>
      </c>
      <c r="B5664" s="262" t="s">
        <v>101</v>
      </c>
      <c r="C5664" s="199" t="s">
        <v>4964</v>
      </c>
      <c r="D5664" s="199" t="s">
        <v>2474</v>
      </c>
      <c r="E5664" s="199" t="s">
        <v>4965</v>
      </c>
      <c r="F5664" s="199" t="s">
        <v>176</v>
      </c>
      <c r="G5664" s="199" t="s">
        <v>177</v>
      </c>
      <c r="H5664" s="199" t="s">
        <v>5047</v>
      </c>
      <c r="I5664" s="200" t="s">
        <v>143</v>
      </c>
      <c r="J5664" s="199" t="s">
        <v>209</v>
      </c>
      <c r="K5664" s="199" t="s">
        <v>213</v>
      </c>
      <c r="L5664" s="199" t="s">
        <v>381</v>
      </c>
      <c r="M5664" s="199" t="s">
        <v>143</v>
      </c>
      <c r="N5664" s="201">
        <v>0.94789999999999996</v>
      </c>
      <c r="O5664" s="202"/>
      <c r="P5664" s="202"/>
      <c r="Q5664" s="203">
        <f t="shared" si="309"/>
        <v>0</v>
      </c>
      <c r="R5664" s="203">
        <f t="shared" si="310"/>
        <v>0</v>
      </c>
      <c r="S5664" s="213">
        <f>IF(M5664="nvt",0,IF(O5664&gt;0,VLOOKUP(M5664,'3-Productie normen'!A:K,VLOOKUP(O5664,'3-Productie normen'!$B$34:$C$35,2,FALSE),FALSE)))</f>
        <v>0</v>
      </c>
      <c r="T5664" s="213">
        <f t="shared" si="311"/>
        <v>0</v>
      </c>
    </row>
    <row r="5665" spans="1:20" ht="14.15" customHeight="1">
      <c r="A5665" s="231">
        <v>5665</v>
      </c>
      <c r="B5665" s="262" t="s">
        <v>101</v>
      </c>
      <c r="C5665" s="199" t="s">
        <v>4964</v>
      </c>
      <c r="D5665" s="199" t="s">
        <v>2474</v>
      </c>
      <c r="E5665" s="199" t="s">
        <v>4965</v>
      </c>
      <c r="F5665" s="199" t="s">
        <v>176</v>
      </c>
      <c r="G5665" s="199" t="s">
        <v>177</v>
      </c>
      <c r="H5665" s="199" t="s">
        <v>5048</v>
      </c>
      <c r="I5665" s="200" t="s">
        <v>143</v>
      </c>
      <c r="J5665" s="199" t="s">
        <v>209</v>
      </c>
      <c r="K5665" s="199" t="s">
        <v>213</v>
      </c>
      <c r="L5665" s="199" t="s">
        <v>381</v>
      </c>
      <c r="M5665" s="199" t="s">
        <v>143</v>
      </c>
      <c r="N5665" s="201">
        <v>0.94789999999999996</v>
      </c>
      <c r="O5665" s="202"/>
      <c r="P5665" s="202"/>
      <c r="Q5665" s="203">
        <f t="shared" si="309"/>
        <v>0</v>
      </c>
      <c r="R5665" s="203">
        <f t="shared" si="310"/>
        <v>0</v>
      </c>
      <c r="S5665" s="213">
        <f>IF(M5665="nvt",0,IF(O5665&gt;0,VLOOKUP(M5665,'3-Productie normen'!A:K,VLOOKUP(O5665,'3-Productie normen'!$B$34:$C$35,2,FALSE),FALSE)))</f>
        <v>0</v>
      </c>
      <c r="T5665" s="213">
        <f t="shared" si="311"/>
        <v>0</v>
      </c>
    </row>
    <row r="5666" spans="1:20" ht="14.15" customHeight="1">
      <c r="A5666" s="231">
        <v>5666</v>
      </c>
      <c r="B5666" s="262" t="s">
        <v>101</v>
      </c>
      <c r="C5666" s="199" t="s">
        <v>4964</v>
      </c>
      <c r="D5666" s="199" t="s">
        <v>2474</v>
      </c>
      <c r="E5666" s="199" t="s">
        <v>4965</v>
      </c>
      <c r="F5666" s="199" t="s">
        <v>176</v>
      </c>
      <c r="G5666" s="199" t="s">
        <v>177</v>
      </c>
      <c r="H5666" s="199" t="s">
        <v>5049</v>
      </c>
      <c r="I5666" s="200" t="s">
        <v>143</v>
      </c>
      <c r="J5666" s="199" t="s">
        <v>209</v>
      </c>
      <c r="K5666" s="199" t="s">
        <v>213</v>
      </c>
      <c r="L5666" s="199" t="s">
        <v>381</v>
      </c>
      <c r="M5666" s="199" t="s">
        <v>143</v>
      </c>
      <c r="N5666" s="201">
        <v>9.1370000000000005</v>
      </c>
      <c r="O5666" s="202"/>
      <c r="P5666" s="202"/>
      <c r="Q5666" s="203">
        <f t="shared" si="309"/>
        <v>0</v>
      </c>
      <c r="R5666" s="203">
        <f t="shared" si="310"/>
        <v>0</v>
      </c>
      <c r="S5666" s="213">
        <f>IF(M5666="nvt",0,IF(O5666&gt;0,VLOOKUP(M5666,'3-Productie normen'!A:K,VLOOKUP(O5666,'3-Productie normen'!$B$34:$C$35,2,FALSE),FALSE)))</f>
        <v>0</v>
      </c>
      <c r="T5666" s="213">
        <f t="shared" si="311"/>
        <v>0</v>
      </c>
    </row>
    <row r="5667" spans="1:20" ht="14.15" customHeight="1">
      <c r="A5667" s="231">
        <v>5667</v>
      </c>
      <c r="B5667" s="262" t="s">
        <v>101</v>
      </c>
      <c r="C5667" s="199" t="s">
        <v>4964</v>
      </c>
      <c r="D5667" s="199" t="s">
        <v>2474</v>
      </c>
      <c r="E5667" s="199" t="s">
        <v>4965</v>
      </c>
      <c r="F5667" s="199" t="s">
        <v>176</v>
      </c>
      <c r="G5667" s="199" t="s">
        <v>177</v>
      </c>
      <c r="H5667" s="199" t="s">
        <v>5050</v>
      </c>
      <c r="I5667" s="200" t="s">
        <v>143</v>
      </c>
      <c r="J5667" s="199" t="s">
        <v>209</v>
      </c>
      <c r="K5667" s="199" t="s">
        <v>213</v>
      </c>
      <c r="L5667" s="199" t="s">
        <v>381</v>
      </c>
      <c r="M5667" s="199" t="s">
        <v>143</v>
      </c>
      <c r="N5667" s="201">
        <v>0.94789999999999996</v>
      </c>
      <c r="O5667" s="202"/>
      <c r="P5667" s="202"/>
      <c r="Q5667" s="203">
        <f t="shared" si="309"/>
        <v>0</v>
      </c>
      <c r="R5667" s="203">
        <f t="shared" si="310"/>
        <v>0</v>
      </c>
      <c r="S5667" s="213">
        <f>IF(M5667="nvt",0,IF(O5667&gt;0,VLOOKUP(M5667,'3-Productie normen'!A:K,VLOOKUP(O5667,'3-Productie normen'!$B$34:$C$35,2,FALSE),FALSE)))</f>
        <v>0</v>
      </c>
      <c r="T5667" s="213">
        <f t="shared" si="311"/>
        <v>0</v>
      </c>
    </row>
    <row r="5668" spans="1:20" ht="14.15" customHeight="1">
      <c r="A5668" s="231">
        <v>5668</v>
      </c>
      <c r="B5668" s="262" t="s">
        <v>101</v>
      </c>
      <c r="C5668" s="199" t="s">
        <v>4964</v>
      </c>
      <c r="D5668" s="199" t="s">
        <v>2474</v>
      </c>
      <c r="E5668" s="199" t="s">
        <v>4965</v>
      </c>
      <c r="F5668" s="199" t="s">
        <v>176</v>
      </c>
      <c r="G5668" s="199" t="s">
        <v>177</v>
      </c>
      <c r="H5668" s="199" t="s">
        <v>5051</v>
      </c>
      <c r="I5668" s="200" t="s">
        <v>143</v>
      </c>
      <c r="J5668" s="199" t="s">
        <v>209</v>
      </c>
      <c r="K5668" s="199" t="s">
        <v>213</v>
      </c>
      <c r="L5668" s="199" t="s">
        <v>381</v>
      </c>
      <c r="M5668" s="199" t="s">
        <v>143</v>
      </c>
      <c r="N5668" s="201">
        <v>0.94789999999999996</v>
      </c>
      <c r="O5668" s="202"/>
      <c r="P5668" s="202"/>
      <c r="Q5668" s="203">
        <f t="shared" ref="Q5668:Q5731" si="312">IF(O5668="nvt",0,IF(O5668&gt;0,S5668*N5668,0))</f>
        <v>0</v>
      </c>
      <c r="R5668" s="203">
        <f t="shared" ref="R5668:R5731" si="313">IF(P5668&gt;0,T5668*N5668,0)</f>
        <v>0</v>
      </c>
      <c r="S5668" s="213">
        <f>IF(M5668="nvt",0,IF(O5668&gt;0,VLOOKUP(M5668,'3-Productie normen'!A:K,VLOOKUP(O5668,'3-Productie normen'!$B$34:$C$35,2,FALSE),FALSE)))</f>
        <v>0</v>
      </c>
      <c r="T5668" s="213">
        <f t="shared" ref="T5668:T5731" si="314">IF(P5668&gt;0,S5668*$T$8,0)</f>
        <v>0</v>
      </c>
    </row>
    <row r="5669" spans="1:20" ht="14.15" customHeight="1">
      <c r="A5669" s="231">
        <v>5669</v>
      </c>
      <c r="B5669" s="262" t="s">
        <v>101</v>
      </c>
      <c r="C5669" s="199" t="s">
        <v>4964</v>
      </c>
      <c r="D5669" s="199" t="s">
        <v>2474</v>
      </c>
      <c r="E5669" s="199" t="s">
        <v>4965</v>
      </c>
      <c r="F5669" s="199" t="s">
        <v>176</v>
      </c>
      <c r="G5669" s="199" t="s">
        <v>177</v>
      </c>
      <c r="H5669" s="199" t="s">
        <v>5052</v>
      </c>
      <c r="I5669" s="200" t="s">
        <v>143</v>
      </c>
      <c r="J5669" s="199" t="s">
        <v>209</v>
      </c>
      <c r="K5669" s="199" t="s">
        <v>213</v>
      </c>
      <c r="L5669" s="199" t="s">
        <v>381</v>
      </c>
      <c r="M5669" s="199" t="s">
        <v>143</v>
      </c>
      <c r="N5669" s="201">
        <v>0.89510000000000001</v>
      </c>
      <c r="O5669" s="202"/>
      <c r="P5669" s="202"/>
      <c r="Q5669" s="203">
        <f t="shared" si="312"/>
        <v>0</v>
      </c>
      <c r="R5669" s="203">
        <f t="shared" si="313"/>
        <v>0</v>
      </c>
      <c r="S5669" s="213">
        <f>IF(M5669="nvt",0,IF(O5669&gt;0,VLOOKUP(M5669,'3-Productie normen'!A:K,VLOOKUP(O5669,'3-Productie normen'!$B$34:$C$35,2,FALSE),FALSE)))</f>
        <v>0</v>
      </c>
      <c r="T5669" s="213">
        <f t="shared" si="314"/>
        <v>0</v>
      </c>
    </row>
    <row r="5670" spans="1:20" ht="14.15" customHeight="1">
      <c r="A5670" s="231">
        <v>5670</v>
      </c>
      <c r="B5670" s="262" t="s">
        <v>101</v>
      </c>
      <c r="C5670" s="199" t="s">
        <v>4964</v>
      </c>
      <c r="D5670" s="199" t="s">
        <v>2474</v>
      </c>
      <c r="E5670" s="199" t="s">
        <v>4965</v>
      </c>
      <c r="F5670" s="199" t="s">
        <v>176</v>
      </c>
      <c r="G5670" s="199" t="s">
        <v>177</v>
      </c>
      <c r="H5670" s="199" t="s">
        <v>5053</v>
      </c>
      <c r="I5670" s="200" t="s">
        <v>143</v>
      </c>
      <c r="J5670" s="199" t="s">
        <v>209</v>
      </c>
      <c r="K5670" s="199" t="s">
        <v>213</v>
      </c>
      <c r="L5670" s="199" t="s">
        <v>381</v>
      </c>
      <c r="M5670" s="199" t="s">
        <v>143</v>
      </c>
      <c r="N5670" s="201">
        <v>10.375400000000001</v>
      </c>
      <c r="O5670" s="202"/>
      <c r="P5670" s="202"/>
      <c r="Q5670" s="203">
        <f t="shared" si="312"/>
        <v>0</v>
      </c>
      <c r="R5670" s="203">
        <f t="shared" si="313"/>
        <v>0</v>
      </c>
      <c r="S5670" s="213">
        <f>IF(M5670="nvt",0,IF(O5670&gt;0,VLOOKUP(M5670,'3-Productie normen'!A:K,VLOOKUP(O5670,'3-Productie normen'!$B$34:$C$35,2,FALSE),FALSE)))</f>
        <v>0</v>
      </c>
      <c r="T5670" s="213">
        <f t="shared" si="314"/>
        <v>0</v>
      </c>
    </row>
    <row r="5671" spans="1:20" ht="14.15" customHeight="1">
      <c r="A5671" s="231">
        <v>5671</v>
      </c>
      <c r="B5671" s="262" t="s">
        <v>101</v>
      </c>
      <c r="C5671" s="199" t="s">
        <v>4964</v>
      </c>
      <c r="D5671" s="199" t="s">
        <v>2474</v>
      </c>
      <c r="E5671" s="199" t="s">
        <v>4965</v>
      </c>
      <c r="F5671" s="199" t="s">
        <v>176</v>
      </c>
      <c r="G5671" s="199" t="s">
        <v>177</v>
      </c>
      <c r="H5671" s="199" t="s">
        <v>5054</v>
      </c>
      <c r="I5671" s="200" t="s">
        <v>143</v>
      </c>
      <c r="J5671" s="199" t="s">
        <v>209</v>
      </c>
      <c r="K5671" s="199" t="s">
        <v>213</v>
      </c>
      <c r="L5671" s="199" t="s">
        <v>381</v>
      </c>
      <c r="M5671" s="199" t="s">
        <v>143</v>
      </c>
      <c r="N5671" s="201">
        <v>0.94789999999999996</v>
      </c>
      <c r="O5671" s="202"/>
      <c r="P5671" s="202"/>
      <c r="Q5671" s="203">
        <f t="shared" si="312"/>
        <v>0</v>
      </c>
      <c r="R5671" s="203">
        <f t="shared" si="313"/>
        <v>0</v>
      </c>
      <c r="S5671" s="213">
        <f>IF(M5671="nvt",0,IF(O5671&gt;0,VLOOKUP(M5671,'3-Productie normen'!A:K,VLOOKUP(O5671,'3-Productie normen'!$B$34:$C$35,2,FALSE),FALSE)))</f>
        <v>0</v>
      </c>
      <c r="T5671" s="213">
        <f t="shared" si="314"/>
        <v>0</v>
      </c>
    </row>
    <row r="5672" spans="1:20" ht="14.15" customHeight="1">
      <c r="A5672" s="231">
        <v>5672</v>
      </c>
      <c r="B5672" s="262" t="s">
        <v>101</v>
      </c>
      <c r="C5672" s="199" t="s">
        <v>4964</v>
      </c>
      <c r="D5672" s="199" t="s">
        <v>2474</v>
      </c>
      <c r="E5672" s="199" t="s">
        <v>4965</v>
      </c>
      <c r="F5672" s="199" t="s">
        <v>176</v>
      </c>
      <c r="G5672" s="199" t="s">
        <v>177</v>
      </c>
      <c r="H5672" s="199" t="s">
        <v>5055</v>
      </c>
      <c r="I5672" s="200" t="s">
        <v>143</v>
      </c>
      <c r="J5672" s="199" t="s">
        <v>209</v>
      </c>
      <c r="K5672" s="199" t="s">
        <v>213</v>
      </c>
      <c r="L5672" s="199" t="s">
        <v>381</v>
      </c>
      <c r="M5672" s="199" t="s">
        <v>143</v>
      </c>
      <c r="N5672" s="201">
        <v>0.94789999999999996</v>
      </c>
      <c r="O5672" s="202"/>
      <c r="P5672" s="202"/>
      <c r="Q5672" s="203">
        <f t="shared" si="312"/>
        <v>0</v>
      </c>
      <c r="R5672" s="203">
        <f t="shared" si="313"/>
        <v>0</v>
      </c>
      <c r="S5672" s="213">
        <f>IF(M5672="nvt",0,IF(O5672&gt;0,VLOOKUP(M5672,'3-Productie normen'!A:K,VLOOKUP(O5672,'3-Productie normen'!$B$34:$C$35,2,FALSE),FALSE)))</f>
        <v>0</v>
      </c>
      <c r="T5672" s="213">
        <f t="shared" si="314"/>
        <v>0</v>
      </c>
    </row>
    <row r="5673" spans="1:20" ht="14.15" customHeight="1">
      <c r="A5673" s="231">
        <v>5673</v>
      </c>
      <c r="B5673" s="262" t="s">
        <v>101</v>
      </c>
      <c r="C5673" s="199" t="s">
        <v>4964</v>
      </c>
      <c r="D5673" s="199" t="s">
        <v>2474</v>
      </c>
      <c r="E5673" s="199" t="s">
        <v>4965</v>
      </c>
      <c r="F5673" s="199" t="s">
        <v>176</v>
      </c>
      <c r="G5673" s="199" t="s">
        <v>177</v>
      </c>
      <c r="H5673" s="199" t="s">
        <v>5056</v>
      </c>
      <c r="I5673" s="200" t="s">
        <v>143</v>
      </c>
      <c r="J5673" s="199" t="s">
        <v>209</v>
      </c>
      <c r="K5673" s="199" t="s">
        <v>213</v>
      </c>
      <c r="L5673" s="199" t="s">
        <v>381</v>
      </c>
      <c r="M5673" s="199" t="s">
        <v>143</v>
      </c>
      <c r="N5673" s="201">
        <v>1.4854000000000001</v>
      </c>
      <c r="O5673" s="202"/>
      <c r="P5673" s="202"/>
      <c r="Q5673" s="203">
        <f t="shared" si="312"/>
        <v>0</v>
      </c>
      <c r="R5673" s="203">
        <f t="shared" si="313"/>
        <v>0</v>
      </c>
      <c r="S5673" s="213">
        <f>IF(M5673="nvt",0,IF(O5673&gt;0,VLOOKUP(M5673,'3-Productie normen'!A:K,VLOOKUP(O5673,'3-Productie normen'!$B$34:$C$35,2,FALSE),FALSE)))</f>
        <v>0</v>
      </c>
      <c r="T5673" s="213">
        <f t="shared" si="314"/>
        <v>0</v>
      </c>
    </row>
    <row r="5674" spans="1:20" ht="14.15" customHeight="1">
      <c r="A5674" s="231">
        <v>5674</v>
      </c>
      <c r="B5674" s="262" t="s">
        <v>101</v>
      </c>
      <c r="C5674" s="199" t="s">
        <v>4964</v>
      </c>
      <c r="D5674" s="199" t="s">
        <v>2474</v>
      </c>
      <c r="E5674" s="199" t="s">
        <v>4965</v>
      </c>
      <c r="F5674" s="199" t="s">
        <v>176</v>
      </c>
      <c r="G5674" s="199" t="s">
        <v>177</v>
      </c>
      <c r="H5674" s="199" t="s">
        <v>5057</v>
      </c>
      <c r="I5674" s="200" t="s">
        <v>143</v>
      </c>
      <c r="J5674" s="199" t="s">
        <v>209</v>
      </c>
      <c r="K5674" s="199" t="s">
        <v>213</v>
      </c>
      <c r="L5674" s="199" t="s">
        <v>381</v>
      </c>
      <c r="M5674" s="199" t="s">
        <v>143</v>
      </c>
      <c r="N5674" s="201">
        <v>9.6584000000000003</v>
      </c>
      <c r="O5674" s="202"/>
      <c r="P5674" s="202"/>
      <c r="Q5674" s="203">
        <f t="shared" si="312"/>
        <v>0</v>
      </c>
      <c r="R5674" s="203">
        <f t="shared" si="313"/>
        <v>0</v>
      </c>
      <c r="S5674" s="213">
        <f>IF(M5674="nvt",0,IF(O5674&gt;0,VLOOKUP(M5674,'3-Productie normen'!A:K,VLOOKUP(O5674,'3-Productie normen'!$B$34:$C$35,2,FALSE),FALSE)))</f>
        <v>0</v>
      </c>
      <c r="T5674" s="213">
        <f t="shared" si="314"/>
        <v>0</v>
      </c>
    </row>
    <row r="5675" spans="1:20" ht="14.15" customHeight="1">
      <c r="A5675" s="231">
        <v>5675</v>
      </c>
      <c r="B5675" s="262" t="s">
        <v>101</v>
      </c>
      <c r="C5675" s="199" t="s">
        <v>4964</v>
      </c>
      <c r="D5675" s="199" t="s">
        <v>2474</v>
      </c>
      <c r="E5675" s="199" t="s">
        <v>4965</v>
      </c>
      <c r="F5675" s="199" t="s">
        <v>176</v>
      </c>
      <c r="G5675" s="199" t="s">
        <v>177</v>
      </c>
      <c r="H5675" s="199" t="s">
        <v>5058</v>
      </c>
      <c r="I5675" s="200" t="s">
        <v>143</v>
      </c>
      <c r="J5675" s="199" t="s">
        <v>209</v>
      </c>
      <c r="K5675" s="199" t="s">
        <v>213</v>
      </c>
      <c r="L5675" s="199" t="s">
        <v>381</v>
      </c>
      <c r="M5675" s="199" t="s">
        <v>143</v>
      </c>
      <c r="N5675" s="201">
        <v>0.94789999999999996</v>
      </c>
      <c r="O5675" s="202"/>
      <c r="P5675" s="202"/>
      <c r="Q5675" s="203">
        <f t="shared" si="312"/>
        <v>0</v>
      </c>
      <c r="R5675" s="203">
        <f t="shared" si="313"/>
        <v>0</v>
      </c>
      <c r="S5675" s="213">
        <f>IF(M5675="nvt",0,IF(O5675&gt;0,VLOOKUP(M5675,'3-Productie normen'!A:K,VLOOKUP(O5675,'3-Productie normen'!$B$34:$C$35,2,FALSE),FALSE)))</f>
        <v>0</v>
      </c>
      <c r="T5675" s="213">
        <f t="shared" si="314"/>
        <v>0</v>
      </c>
    </row>
    <row r="5676" spans="1:20" ht="14.15" customHeight="1">
      <c r="A5676" s="231">
        <v>5676</v>
      </c>
      <c r="B5676" s="262" t="s">
        <v>101</v>
      </c>
      <c r="C5676" s="199" t="s">
        <v>4964</v>
      </c>
      <c r="D5676" s="199" t="s">
        <v>2474</v>
      </c>
      <c r="E5676" s="199" t="s">
        <v>4965</v>
      </c>
      <c r="F5676" s="199" t="s">
        <v>176</v>
      </c>
      <c r="G5676" s="199" t="s">
        <v>177</v>
      </c>
      <c r="H5676" s="199" t="s">
        <v>5059</v>
      </c>
      <c r="I5676" s="200" t="s">
        <v>143</v>
      </c>
      <c r="J5676" s="199" t="s">
        <v>209</v>
      </c>
      <c r="K5676" s="199" t="s">
        <v>213</v>
      </c>
      <c r="L5676" s="199" t="s">
        <v>381</v>
      </c>
      <c r="M5676" s="199" t="s">
        <v>143</v>
      </c>
      <c r="N5676" s="201">
        <v>0.94789999999999996</v>
      </c>
      <c r="O5676" s="202"/>
      <c r="P5676" s="202"/>
      <c r="Q5676" s="203">
        <f t="shared" si="312"/>
        <v>0</v>
      </c>
      <c r="R5676" s="203">
        <f t="shared" si="313"/>
        <v>0</v>
      </c>
      <c r="S5676" s="213">
        <f>IF(M5676="nvt",0,IF(O5676&gt;0,VLOOKUP(M5676,'3-Productie normen'!A:K,VLOOKUP(O5676,'3-Productie normen'!$B$34:$C$35,2,FALSE),FALSE)))</f>
        <v>0</v>
      </c>
      <c r="T5676" s="213">
        <f t="shared" si="314"/>
        <v>0</v>
      </c>
    </row>
    <row r="5677" spans="1:20" ht="14.15" customHeight="1">
      <c r="A5677" s="231">
        <v>5677</v>
      </c>
      <c r="B5677" s="262" t="s">
        <v>101</v>
      </c>
      <c r="C5677" s="199" t="s">
        <v>4964</v>
      </c>
      <c r="D5677" s="199" t="s">
        <v>2474</v>
      </c>
      <c r="E5677" s="199" t="s">
        <v>4965</v>
      </c>
      <c r="F5677" s="199" t="s">
        <v>176</v>
      </c>
      <c r="G5677" s="199" t="s">
        <v>177</v>
      </c>
      <c r="H5677" s="199" t="s">
        <v>5060</v>
      </c>
      <c r="I5677" s="200" t="s">
        <v>143</v>
      </c>
      <c r="J5677" s="199" t="s">
        <v>209</v>
      </c>
      <c r="K5677" s="199" t="s">
        <v>213</v>
      </c>
      <c r="L5677" s="199" t="s">
        <v>381</v>
      </c>
      <c r="M5677" s="199" t="s">
        <v>143</v>
      </c>
      <c r="N5677" s="201">
        <v>2.2768999999999999</v>
      </c>
      <c r="O5677" s="202"/>
      <c r="P5677" s="202"/>
      <c r="Q5677" s="203">
        <f t="shared" si="312"/>
        <v>0</v>
      </c>
      <c r="R5677" s="203">
        <f t="shared" si="313"/>
        <v>0</v>
      </c>
      <c r="S5677" s="213">
        <f>IF(M5677="nvt",0,IF(O5677&gt;0,VLOOKUP(M5677,'3-Productie normen'!A:K,VLOOKUP(O5677,'3-Productie normen'!$B$34:$C$35,2,FALSE),FALSE)))</f>
        <v>0</v>
      </c>
      <c r="T5677" s="213">
        <f t="shared" si="314"/>
        <v>0</v>
      </c>
    </row>
    <row r="5678" spans="1:20" ht="14.15" customHeight="1">
      <c r="A5678" s="231">
        <v>5678</v>
      </c>
      <c r="B5678" s="262" t="s">
        <v>101</v>
      </c>
      <c r="C5678" s="199" t="s">
        <v>4964</v>
      </c>
      <c r="D5678" s="199" t="s">
        <v>2474</v>
      </c>
      <c r="E5678" s="199" t="s">
        <v>4965</v>
      </c>
      <c r="F5678" s="199" t="s">
        <v>176</v>
      </c>
      <c r="G5678" s="199" t="s">
        <v>177</v>
      </c>
      <c r="H5678" s="199" t="s">
        <v>5061</v>
      </c>
      <c r="I5678" s="200" t="s">
        <v>143</v>
      </c>
      <c r="J5678" s="199" t="s">
        <v>209</v>
      </c>
      <c r="K5678" s="199" t="s">
        <v>213</v>
      </c>
      <c r="L5678" s="199" t="s">
        <v>381</v>
      </c>
      <c r="M5678" s="199" t="s">
        <v>143</v>
      </c>
      <c r="N5678" s="201">
        <v>111.9259</v>
      </c>
      <c r="O5678" s="202"/>
      <c r="P5678" s="202"/>
      <c r="Q5678" s="203">
        <f t="shared" si="312"/>
        <v>0</v>
      </c>
      <c r="R5678" s="203">
        <f t="shared" si="313"/>
        <v>0</v>
      </c>
      <c r="S5678" s="213">
        <f>IF(M5678="nvt",0,IF(O5678&gt;0,VLOOKUP(M5678,'3-Productie normen'!A:K,VLOOKUP(O5678,'3-Productie normen'!$B$34:$C$35,2,FALSE),FALSE)))</f>
        <v>0</v>
      </c>
      <c r="T5678" s="213">
        <f t="shared" si="314"/>
        <v>0</v>
      </c>
    </row>
    <row r="5679" spans="1:20" ht="14.15" customHeight="1">
      <c r="A5679" s="231">
        <v>5679</v>
      </c>
      <c r="B5679" s="262" t="s">
        <v>101</v>
      </c>
      <c r="C5679" s="199" t="s">
        <v>4964</v>
      </c>
      <c r="D5679" s="199" t="s">
        <v>2474</v>
      </c>
      <c r="E5679" s="199" t="s">
        <v>4965</v>
      </c>
      <c r="F5679" s="199" t="s">
        <v>176</v>
      </c>
      <c r="G5679" s="199" t="s">
        <v>177</v>
      </c>
      <c r="H5679" s="199" t="s">
        <v>5062</v>
      </c>
      <c r="I5679" s="200" t="s">
        <v>143</v>
      </c>
      <c r="J5679" s="199" t="s">
        <v>209</v>
      </c>
      <c r="K5679" s="199" t="s">
        <v>220</v>
      </c>
      <c r="L5679" s="199" t="s">
        <v>180</v>
      </c>
      <c r="M5679" s="199" t="s">
        <v>143</v>
      </c>
      <c r="N5679" s="201">
        <v>22.254100000000001</v>
      </c>
      <c r="O5679" s="202"/>
      <c r="P5679" s="202"/>
      <c r="Q5679" s="203">
        <f t="shared" si="312"/>
        <v>0</v>
      </c>
      <c r="R5679" s="203">
        <f t="shared" si="313"/>
        <v>0</v>
      </c>
      <c r="S5679" s="213">
        <f>IF(M5679="nvt",0,IF(O5679&gt;0,VLOOKUP(M5679,'3-Productie normen'!A:K,VLOOKUP(O5679,'3-Productie normen'!$B$34:$C$35,2,FALSE),FALSE)))</f>
        <v>0</v>
      </c>
      <c r="T5679" s="213">
        <f t="shared" si="314"/>
        <v>0</v>
      </c>
    </row>
    <row r="5680" spans="1:20" ht="14.15" customHeight="1">
      <c r="A5680" s="231">
        <v>5680</v>
      </c>
      <c r="B5680" s="262" t="s">
        <v>101</v>
      </c>
      <c r="C5680" s="199" t="s">
        <v>4964</v>
      </c>
      <c r="D5680" s="199" t="s">
        <v>2474</v>
      </c>
      <c r="E5680" s="199" t="s">
        <v>4965</v>
      </c>
      <c r="F5680" s="199" t="s">
        <v>176</v>
      </c>
      <c r="G5680" s="199" t="s">
        <v>177</v>
      </c>
      <c r="H5680" s="199" t="s">
        <v>5063</v>
      </c>
      <c r="I5680" s="200" t="s">
        <v>143</v>
      </c>
      <c r="J5680" s="199" t="s">
        <v>209</v>
      </c>
      <c r="K5680" s="199" t="s">
        <v>220</v>
      </c>
      <c r="L5680" s="199" t="s">
        <v>180</v>
      </c>
      <c r="M5680" s="199" t="s">
        <v>143</v>
      </c>
      <c r="N5680" s="201">
        <v>22.183499999999999</v>
      </c>
      <c r="O5680" s="202"/>
      <c r="P5680" s="202"/>
      <c r="Q5680" s="203">
        <f t="shared" si="312"/>
        <v>0</v>
      </c>
      <c r="R5680" s="203">
        <f t="shared" si="313"/>
        <v>0</v>
      </c>
      <c r="S5680" s="213">
        <f>IF(M5680="nvt",0,IF(O5680&gt;0,VLOOKUP(M5680,'3-Productie normen'!A:K,VLOOKUP(O5680,'3-Productie normen'!$B$34:$C$35,2,FALSE),FALSE)))</f>
        <v>0</v>
      </c>
      <c r="T5680" s="213">
        <f t="shared" si="314"/>
        <v>0</v>
      </c>
    </row>
    <row r="5681" spans="1:20" ht="14.15" customHeight="1">
      <c r="A5681" s="231">
        <v>5681</v>
      </c>
      <c r="B5681" s="262" t="s">
        <v>101</v>
      </c>
      <c r="C5681" s="199" t="s">
        <v>4964</v>
      </c>
      <c r="D5681" s="199" t="s">
        <v>2474</v>
      </c>
      <c r="E5681" s="199" t="s">
        <v>4965</v>
      </c>
      <c r="F5681" s="199" t="s">
        <v>176</v>
      </c>
      <c r="G5681" s="199" t="s">
        <v>177</v>
      </c>
      <c r="H5681" s="199" t="s">
        <v>5064</v>
      </c>
      <c r="I5681" s="200" t="s">
        <v>143</v>
      </c>
      <c r="J5681" s="199" t="s">
        <v>209</v>
      </c>
      <c r="K5681" s="199" t="s">
        <v>220</v>
      </c>
      <c r="L5681" s="199" t="s">
        <v>180</v>
      </c>
      <c r="M5681" s="199" t="s">
        <v>143</v>
      </c>
      <c r="N5681" s="201">
        <v>22.296900000000001</v>
      </c>
      <c r="O5681" s="202"/>
      <c r="P5681" s="202"/>
      <c r="Q5681" s="203">
        <f t="shared" si="312"/>
        <v>0</v>
      </c>
      <c r="R5681" s="203">
        <f t="shared" si="313"/>
        <v>0</v>
      </c>
      <c r="S5681" s="213">
        <f>IF(M5681="nvt",0,IF(O5681&gt;0,VLOOKUP(M5681,'3-Productie normen'!A:K,VLOOKUP(O5681,'3-Productie normen'!$B$34:$C$35,2,FALSE),FALSE)))</f>
        <v>0</v>
      </c>
      <c r="T5681" s="213">
        <f t="shared" si="314"/>
        <v>0</v>
      </c>
    </row>
    <row r="5682" spans="1:20" ht="14.15" customHeight="1">
      <c r="A5682" s="231">
        <v>5682</v>
      </c>
      <c r="B5682" s="262" t="s">
        <v>101</v>
      </c>
      <c r="C5682" s="199" t="s">
        <v>4964</v>
      </c>
      <c r="D5682" s="199" t="s">
        <v>2474</v>
      </c>
      <c r="E5682" s="199" t="s">
        <v>4965</v>
      </c>
      <c r="F5682" s="199" t="s">
        <v>176</v>
      </c>
      <c r="G5682" s="199" t="s">
        <v>177</v>
      </c>
      <c r="H5682" s="199" t="s">
        <v>5065</v>
      </c>
      <c r="I5682" s="200" t="s">
        <v>143</v>
      </c>
      <c r="J5682" s="199" t="s">
        <v>209</v>
      </c>
      <c r="K5682" s="199" t="s">
        <v>220</v>
      </c>
      <c r="L5682" s="199" t="s">
        <v>180</v>
      </c>
      <c r="M5682" s="199" t="s">
        <v>143</v>
      </c>
      <c r="N5682" s="201">
        <v>17.177399999999999</v>
      </c>
      <c r="O5682" s="202"/>
      <c r="P5682" s="202"/>
      <c r="Q5682" s="203">
        <f t="shared" si="312"/>
        <v>0</v>
      </c>
      <c r="R5682" s="203">
        <f t="shared" si="313"/>
        <v>0</v>
      </c>
      <c r="S5682" s="213">
        <f>IF(M5682="nvt",0,IF(O5682&gt;0,VLOOKUP(M5682,'3-Productie normen'!A:K,VLOOKUP(O5682,'3-Productie normen'!$B$34:$C$35,2,FALSE),FALSE)))</f>
        <v>0</v>
      </c>
      <c r="T5682" s="213">
        <f t="shared" si="314"/>
        <v>0</v>
      </c>
    </row>
    <row r="5683" spans="1:20" ht="14.15" customHeight="1">
      <c r="A5683" s="231">
        <v>5683</v>
      </c>
      <c r="B5683" s="262" t="s">
        <v>101</v>
      </c>
      <c r="C5683" s="199" t="s">
        <v>4964</v>
      </c>
      <c r="D5683" s="199" t="s">
        <v>2474</v>
      </c>
      <c r="E5683" s="199" t="s">
        <v>4965</v>
      </c>
      <c r="F5683" s="199" t="s">
        <v>176</v>
      </c>
      <c r="G5683" s="199" t="s">
        <v>407</v>
      </c>
      <c r="H5683" s="199" t="s">
        <v>4104</v>
      </c>
      <c r="I5683" s="200" t="s">
        <v>123</v>
      </c>
      <c r="J5683" s="199" t="s">
        <v>179</v>
      </c>
      <c r="K5683" s="199" t="s">
        <v>246</v>
      </c>
      <c r="L5683" s="199" t="s">
        <v>197</v>
      </c>
      <c r="M5683" s="199" t="s">
        <v>122</v>
      </c>
      <c r="N5683" s="201">
        <v>12.100899999999999</v>
      </c>
      <c r="O5683" s="202" t="s">
        <v>81</v>
      </c>
      <c r="P5683" s="202"/>
      <c r="Q5683" s="203">
        <f t="shared" si="312"/>
        <v>0</v>
      </c>
      <c r="R5683" s="203">
        <f t="shared" si="313"/>
        <v>0</v>
      </c>
      <c r="S5683" s="213">
        <f>IF(M5683="nvt",0,IF(O5683&gt;0,VLOOKUP(M5683,'3-Productie normen'!A:K,VLOOKUP(O5683,'3-Productie normen'!$B$34:$C$35,2,FALSE),FALSE)))</f>
        <v>0</v>
      </c>
      <c r="T5683" s="213">
        <f t="shared" si="314"/>
        <v>0</v>
      </c>
    </row>
    <row r="5684" spans="1:20" ht="14.15" customHeight="1">
      <c r="A5684" s="231">
        <v>5684</v>
      </c>
      <c r="B5684" s="262" t="s">
        <v>101</v>
      </c>
      <c r="C5684" s="199" t="s">
        <v>4964</v>
      </c>
      <c r="D5684" s="199" t="s">
        <v>2474</v>
      </c>
      <c r="E5684" s="199" t="s">
        <v>4965</v>
      </c>
      <c r="F5684" s="199" t="s">
        <v>176</v>
      </c>
      <c r="G5684" s="199" t="s">
        <v>407</v>
      </c>
      <c r="H5684" s="199" t="s">
        <v>5066</v>
      </c>
      <c r="I5684" s="207" t="s">
        <v>123</v>
      </c>
      <c r="J5684" s="199" t="s">
        <v>179</v>
      </c>
      <c r="K5684" s="199" t="s">
        <v>187</v>
      </c>
      <c r="L5684" s="199" t="s">
        <v>197</v>
      </c>
      <c r="M5684" s="199" t="s">
        <v>141</v>
      </c>
      <c r="N5684" s="201">
        <v>18.702100000000002</v>
      </c>
      <c r="O5684" s="202" t="s">
        <v>81</v>
      </c>
      <c r="P5684" s="202"/>
      <c r="Q5684" s="203">
        <f t="shared" si="312"/>
        <v>0</v>
      </c>
      <c r="R5684" s="203">
        <f t="shared" si="313"/>
        <v>0</v>
      </c>
      <c r="S5684" s="213">
        <f>IF(M5684="nvt",0,IF(O5684&gt;0,VLOOKUP(M5684,'3-Productie normen'!A:K,VLOOKUP(O5684,'3-Productie normen'!$B$34:$C$35,2,FALSE),FALSE)))</f>
        <v>0</v>
      </c>
      <c r="T5684" s="213">
        <f t="shared" si="314"/>
        <v>0</v>
      </c>
    </row>
    <row r="5685" spans="1:20" ht="14.15" customHeight="1">
      <c r="A5685" s="231">
        <v>5685</v>
      </c>
      <c r="B5685" s="262" t="s">
        <v>101</v>
      </c>
      <c r="C5685" s="199" t="s">
        <v>4964</v>
      </c>
      <c r="D5685" s="199" t="s">
        <v>2474</v>
      </c>
      <c r="E5685" s="199" t="s">
        <v>4965</v>
      </c>
      <c r="F5685" s="199" t="s">
        <v>176</v>
      </c>
      <c r="G5685" s="199" t="s">
        <v>407</v>
      </c>
      <c r="H5685" s="199" t="s">
        <v>5067</v>
      </c>
      <c r="I5685" s="207" t="s">
        <v>123</v>
      </c>
      <c r="J5685" s="199" t="s">
        <v>179</v>
      </c>
      <c r="K5685" s="199" t="s">
        <v>187</v>
      </c>
      <c r="L5685" s="199" t="s">
        <v>197</v>
      </c>
      <c r="M5685" s="199" t="s">
        <v>141</v>
      </c>
      <c r="N5685" s="201">
        <v>12.442500000000001</v>
      </c>
      <c r="O5685" s="202" t="s">
        <v>81</v>
      </c>
      <c r="P5685" s="202"/>
      <c r="Q5685" s="203">
        <f t="shared" si="312"/>
        <v>0</v>
      </c>
      <c r="R5685" s="203">
        <f t="shared" si="313"/>
        <v>0</v>
      </c>
      <c r="S5685" s="213">
        <f>IF(M5685="nvt",0,IF(O5685&gt;0,VLOOKUP(M5685,'3-Productie normen'!A:K,VLOOKUP(O5685,'3-Productie normen'!$B$34:$C$35,2,FALSE),FALSE)))</f>
        <v>0</v>
      </c>
      <c r="T5685" s="213">
        <f t="shared" si="314"/>
        <v>0</v>
      </c>
    </row>
    <row r="5686" spans="1:20" ht="14.15" customHeight="1">
      <c r="A5686" s="231">
        <v>5686</v>
      </c>
      <c r="B5686" s="262" t="s">
        <v>101</v>
      </c>
      <c r="C5686" s="199" t="s">
        <v>4964</v>
      </c>
      <c r="D5686" s="199" t="s">
        <v>2474</v>
      </c>
      <c r="E5686" s="199" t="s">
        <v>4965</v>
      </c>
      <c r="F5686" s="199" t="s">
        <v>176</v>
      </c>
      <c r="G5686" s="199" t="s">
        <v>407</v>
      </c>
      <c r="H5686" s="199" t="s">
        <v>4107</v>
      </c>
      <c r="I5686" s="207" t="s">
        <v>123</v>
      </c>
      <c r="J5686" s="199" t="s">
        <v>179</v>
      </c>
      <c r="K5686" s="199" t="s">
        <v>187</v>
      </c>
      <c r="L5686" s="199" t="s">
        <v>197</v>
      </c>
      <c r="M5686" s="199" t="s">
        <v>141</v>
      </c>
      <c r="N5686" s="201">
        <v>18.340800000000002</v>
      </c>
      <c r="O5686" s="202" t="s">
        <v>81</v>
      </c>
      <c r="P5686" s="202"/>
      <c r="Q5686" s="203">
        <f t="shared" si="312"/>
        <v>0</v>
      </c>
      <c r="R5686" s="203">
        <f t="shared" si="313"/>
        <v>0</v>
      </c>
      <c r="S5686" s="213">
        <f>IF(M5686="nvt",0,IF(O5686&gt;0,VLOOKUP(M5686,'3-Productie normen'!A:K,VLOOKUP(O5686,'3-Productie normen'!$B$34:$C$35,2,FALSE),FALSE)))</f>
        <v>0</v>
      </c>
      <c r="T5686" s="213">
        <f t="shared" si="314"/>
        <v>0</v>
      </c>
    </row>
    <row r="5687" spans="1:20" ht="14.15" customHeight="1">
      <c r="A5687" s="231">
        <v>5687</v>
      </c>
      <c r="B5687" s="262" t="s">
        <v>101</v>
      </c>
      <c r="C5687" s="199" t="s">
        <v>4964</v>
      </c>
      <c r="D5687" s="199" t="s">
        <v>2474</v>
      </c>
      <c r="E5687" s="199" t="s">
        <v>4965</v>
      </c>
      <c r="F5687" s="199" t="s">
        <v>176</v>
      </c>
      <c r="G5687" s="199" t="s">
        <v>407</v>
      </c>
      <c r="H5687" s="199" t="s">
        <v>5068</v>
      </c>
      <c r="I5687" s="200" t="s">
        <v>123</v>
      </c>
      <c r="J5687" s="199" t="s">
        <v>179</v>
      </c>
      <c r="K5687" s="199" t="s">
        <v>179</v>
      </c>
      <c r="L5687" s="199" t="s">
        <v>197</v>
      </c>
      <c r="M5687" s="199" t="s">
        <v>122</v>
      </c>
      <c r="N5687" s="201">
        <v>257.07440000000003</v>
      </c>
      <c r="O5687" s="202" t="s">
        <v>81</v>
      </c>
      <c r="P5687" s="202"/>
      <c r="Q5687" s="203">
        <f t="shared" si="312"/>
        <v>0</v>
      </c>
      <c r="R5687" s="203">
        <f t="shared" si="313"/>
        <v>0</v>
      </c>
      <c r="S5687" s="213">
        <f>IF(M5687="nvt",0,IF(O5687&gt;0,VLOOKUP(M5687,'3-Productie normen'!A:K,VLOOKUP(O5687,'3-Productie normen'!$B$34:$C$35,2,FALSE),FALSE)))</f>
        <v>0</v>
      </c>
      <c r="T5687" s="213">
        <f t="shared" si="314"/>
        <v>0</v>
      </c>
    </row>
    <row r="5688" spans="1:20" ht="14.15" customHeight="1">
      <c r="A5688" s="231">
        <v>5688</v>
      </c>
      <c r="B5688" s="262" t="s">
        <v>101</v>
      </c>
      <c r="C5688" s="199" t="s">
        <v>4964</v>
      </c>
      <c r="D5688" s="199" t="s">
        <v>2474</v>
      </c>
      <c r="E5688" s="199" t="s">
        <v>4965</v>
      </c>
      <c r="F5688" s="199" t="s">
        <v>176</v>
      </c>
      <c r="G5688" s="199" t="s">
        <v>407</v>
      </c>
      <c r="H5688" s="199" t="s">
        <v>5069</v>
      </c>
      <c r="I5688" s="200" t="s">
        <v>123</v>
      </c>
      <c r="J5688" s="199" t="s">
        <v>179</v>
      </c>
      <c r="K5688" s="199" t="s">
        <v>179</v>
      </c>
      <c r="L5688" s="199" t="s">
        <v>197</v>
      </c>
      <c r="M5688" s="199" t="s">
        <v>122</v>
      </c>
      <c r="N5688" s="201">
        <v>5.9405000000000001</v>
      </c>
      <c r="O5688" s="202" t="s">
        <v>81</v>
      </c>
      <c r="P5688" s="202"/>
      <c r="Q5688" s="203">
        <f t="shared" si="312"/>
        <v>0</v>
      </c>
      <c r="R5688" s="203">
        <f t="shared" si="313"/>
        <v>0</v>
      </c>
      <c r="S5688" s="213">
        <f>IF(M5688="nvt",0,IF(O5688&gt;0,VLOOKUP(M5688,'3-Productie normen'!A:K,VLOOKUP(O5688,'3-Productie normen'!$B$34:$C$35,2,FALSE),FALSE)))</f>
        <v>0</v>
      </c>
      <c r="T5688" s="213">
        <f t="shared" si="314"/>
        <v>0</v>
      </c>
    </row>
    <row r="5689" spans="1:20" ht="14.15" customHeight="1">
      <c r="A5689" s="231">
        <v>5689</v>
      </c>
      <c r="B5689" s="262" t="s">
        <v>101</v>
      </c>
      <c r="C5689" s="199" t="s">
        <v>4964</v>
      </c>
      <c r="D5689" s="199" t="s">
        <v>2474</v>
      </c>
      <c r="E5689" s="199" t="s">
        <v>4965</v>
      </c>
      <c r="F5689" s="199" t="s">
        <v>176</v>
      </c>
      <c r="G5689" s="199" t="s">
        <v>407</v>
      </c>
      <c r="H5689" s="199" t="s">
        <v>5070</v>
      </c>
      <c r="I5689" s="200" t="s">
        <v>123</v>
      </c>
      <c r="J5689" s="199" t="s">
        <v>179</v>
      </c>
      <c r="K5689" s="199" t="s">
        <v>187</v>
      </c>
      <c r="L5689" s="199" t="s">
        <v>197</v>
      </c>
      <c r="M5689" s="199" t="s">
        <v>122</v>
      </c>
      <c r="N5689" s="201">
        <v>12.442500000000001</v>
      </c>
      <c r="O5689" s="202" t="s">
        <v>81</v>
      </c>
      <c r="P5689" s="202"/>
      <c r="Q5689" s="203">
        <f t="shared" si="312"/>
        <v>0</v>
      </c>
      <c r="R5689" s="203">
        <f t="shared" si="313"/>
        <v>0</v>
      </c>
      <c r="S5689" s="213">
        <f>IF(M5689="nvt",0,IF(O5689&gt;0,VLOOKUP(M5689,'3-Productie normen'!A:K,VLOOKUP(O5689,'3-Productie normen'!$B$34:$C$35,2,FALSE),FALSE)))</f>
        <v>0</v>
      </c>
      <c r="T5689" s="213">
        <f t="shared" si="314"/>
        <v>0</v>
      </c>
    </row>
    <row r="5690" spans="1:20" ht="14.15" customHeight="1">
      <c r="A5690" s="231">
        <v>5690</v>
      </c>
      <c r="B5690" s="262" t="s">
        <v>101</v>
      </c>
      <c r="C5690" s="199" t="s">
        <v>4964</v>
      </c>
      <c r="D5690" s="199" t="s">
        <v>2474</v>
      </c>
      <c r="E5690" s="199" t="s">
        <v>4965</v>
      </c>
      <c r="F5690" s="199" t="s">
        <v>176</v>
      </c>
      <c r="G5690" s="199" t="s">
        <v>407</v>
      </c>
      <c r="H5690" s="199" t="s">
        <v>5071</v>
      </c>
      <c r="I5690" s="200" t="s">
        <v>143</v>
      </c>
      <c r="J5690" s="199" t="s">
        <v>179</v>
      </c>
      <c r="K5690" s="199" t="s">
        <v>235</v>
      </c>
      <c r="L5690" s="199" t="s">
        <v>197</v>
      </c>
      <c r="M5690" s="199" t="s">
        <v>143</v>
      </c>
      <c r="N5690" s="201">
        <v>8.6793999999999993</v>
      </c>
      <c r="O5690" s="202"/>
      <c r="P5690" s="202"/>
      <c r="Q5690" s="203">
        <f t="shared" si="312"/>
        <v>0</v>
      </c>
      <c r="R5690" s="203">
        <f t="shared" si="313"/>
        <v>0</v>
      </c>
      <c r="S5690" s="213">
        <f>IF(M5690="nvt",0,IF(O5690&gt;0,VLOOKUP(M5690,'3-Productie normen'!A:K,VLOOKUP(O5690,'3-Productie normen'!$B$34:$C$35,2,FALSE),FALSE)))</f>
        <v>0</v>
      </c>
      <c r="T5690" s="213">
        <f t="shared" si="314"/>
        <v>0</v>
      </c>
    </row>
    <row r="5691" spans="1:20" ht="14.15" customHeight="1">
      <c r="A5691" s="231">
        <v>5691</v>
      </c>
      <c r="B5691" s="262" t="s">
        <v>101</v>
      </c>
      <c r="C5691" s="199" t="s">
        <v>4964</v>
      </c>
      <c r="D5691" s="199" t="s">
        <v>2474</v>
      </c>
      <c r="E5691" s="199" t="s">
        <v>4965</v>
      </c>
      <c r="F5691" s="199" t="s">
        <v>176</v>
      </c>
      <c r="G5691" s="199" t="s">
        <v>407</v>
      </c>
      <c r="H5691" s="199" t="s">
        <v>5072</v>
      </c>
      <c r="I5691" s="200" t="s">
        <v>123</v>
      </c>
      <c r="J5691" s="199" t="s">
        <v>179</v>
      </c>
      <c r="K5691" s="199" t="s">
        <v>187</v>
      </c>
      <c r="L5691" s="199" t="s">
        <v>197</v>
      </c>
      <c r="M5691" s="199" t="s">
        <v>122</v>
      </c>
      <c r="N5691" s="201">
        <v>12.442500000000001</v>
      </c>
      <c r="O5691" s="202" t="s">
        <v>81</v>
      </c>
      <c r="P5691" s="202"/>
      <c r="Q5691" s="203">
        <f t="shared" si="312"/>
        <v>0</v>
      </c>
      <c r="R5691" s="203">
        <f t="shared" si="313"/>
        <v>0</v>
      </c>
      <c r="S5691" s="213">
        <f>IF(M5691="nvt",0,IF(O5691&gt;0,VLOOKUP(M5691,'3-Productie normen'!A:K,VLOOKUP(O5691,'3-Productie normen'!$B$34:$C$35,2,FALSE),FALSE)))</f>
        <v>0</v>
      </c>
      <c r="T5691" s="213">
        <f t="shared" si="314"/>
        <v>0</v>
      </c>
    </row>
    <row r="5692" spans="1:20" ht="14.15" customHeight="1">
      <c r="A5692" s="231">
        <v>5692</v>
      </c>
      <c r="B5692" s="262" t="s">
        <v>101</v>
      </c>
      <c r="C5692" s="199" t="s">
        <v>4964</v>
      </c>
      <c r="D5692" s="199" t="s">
        <v>2474</v>
      </c>
      <c r="E5692" s="199" t="s">
        <v>4965</v>
      </c>
      <c r="F5692" s="199" t="s">
        <v>176</v>
      </c>
      <c r="G5692" s="199" t="s">
        <v>407</v>
      </c>
      <c r="H5692" s="199" t="s">
        <v>4113</v>
      </c>
      <c r="I5692" s="200" t="s">
        <v>136</v>
      </c>
      <c r="J5692" s="199" t="s">
        <v>179</v>
      </c>
      <c r="K5692" s="199" t="s">
        <v>265</v>
      </c>
      <c r="L5692" s="199" t="s">
        <v>258</v>
      </c>
      <c r="M5692" s="199" t="s">
        <v>135</v>
      </c>
      <c r="N5692" s="201">
        <v>90.956599999999995</v>
      </c>
      <c r="O5692" s="202" t="s">
        <v>81</v>
      </c>
      <c r="P5692" s="202"/>
      <c r="Q5692" s="203">
        <f t="shared" si="312"/>
        <v>0</v>
      </c>
      <c r="R5692" s="203">
        <f t="shared" si="313"/>
        <v>0</v>
      </c>
      <c r="S5692" s="213">
        <f>IF(M5692="nvt",0,IF(O5692&gt;0,VLOOKUP(M5692,'3-Productie normen'!A:K,VLOOKUP(O5692,'3-Productie normen'!$B$34:$C$35,2,FALSE),FALSE)))</f>
        <v>0</v>
      </c>
      <c r="T5692" s="213">
        <f t="shared" si="314"/>
        <v>0</v>
      </c>
    </row>
    <row r="5693" spans="1:20" ht="14.15" customHeight="1">
      <c r="A5693" s="231">
        <v>5693</v>
      </c>
      <c r="B5693" s="262" t="s">
        <v>101</v>
      </c>
      <c r="C5693" s="199" t="s">
        <v>4964</v>
      </c>
      <c r="D5693" s="199" t="s">
        <v>2474</v>
      </c>
      <c r="E5693" s="199" t="s">
        <v>4965</v>
      </c>
      <c r="F5693" s="199" t="s">
        <v>176</v>
      </c>
      <c r="G5693" s="199" t="s">
        <v>407</v>
      </c>
      <c r="H5693" s="199" t="s">
        <v>5073</v>
      </c>
      <c r="I5693" s="200" t="s">
        <v>123</v>
      </c>
      <c r="J5693" s="199" t="s">
        <v>179</v>
      </c>
      <c r="K5693" s="199" t="s">
        <v>179</v>
      </c>
      <c r="L5693" s="199" t="s">
        <v>197</v>
      </c>
      <c r="M5693" s="199" t="s">
        <v>122</v>
      </c>
      <c r="N5693" s="201">
        <v>5.9436</v>
      </c>
      <c r="O5693" s="202" t="s">
        <v>81</v>
      </c>
      <c r="P5693" s="202"/>
      <c r="Q5693" s="203">
        <f t="shared" si="312"/>
        <v>0</v>
      </c>
      <c r="R5693" s="203">
        <f t="shared" si="313"/>
        <v>0</v>
      </c>
      <c r="S5693" s="213">
        <f>IF(M5693="nvt",0,IF(O5693&gt;0,VLOOKUP(M5693,'3-Productie normen'!A:K,VLOOKUP(O5693,'3-Productie normen'!$B$34:$C$35,2,FALSE),FALSE)))</f>
        <v>0</v>
      </c>
      <c r="T5693" s="213">
        <f t="shared" si="314"/>
        <v>0</v>
      </c>
    </row>
    <row r="5694" spans="1:20" ht="14.15" customHeight="1">
      <c r="A5694" s="231">
        <v>5694</v>
      </c>
      <c r="B5694" s="262" t="s">
        <v>101</v>
      </c>
      <c r="C5694" s="199" t="s">
        <v>4964</v>
      </c>
      <c r="D5694" s="199" t="s">
        <v>2474</v>
      </c>
      <c r="E5694" s="199" t="s">
        <v>4965</v>
      </c>
      <c r="F5694" s="199" t="s">
        <v>176</v>
      </c>
      <c r="G5694" s="199" t="s">
        <v>407</v>
      </c>
      <c r="H5694" s="199" t="s">
        <v>5074</v>
      </c>
      <c r="I5694" s="200" t="s">
        <v>123</v>
      </c>
      <c r="J5694" s="199" t="s">
        <v>179</v>
      </c>
      <c r="K5694" s="199" t="s">
        <v>179</v>
      </c>
      <c r="L5694" s="199" t="s">
        <v>197</v>
      </c>
      <c r="M5694" s="199" t="s">
        <v>122</v>
      </c>
      <c r="N5694" s="201">
        <v>244.23310000000001</v>
      </c>
      <c r="O5694" s="202" t="s">
        <v>81</v>
      </c>
      <c r="P5694" s="202"/>
      <c r="Q5694" s="203">
        <f t="shared" si="312"/>
        <v>0</v>
      </c>
      <c r="R5694" s="203">
        <f t="shared" si="313"/>
        <v>0</v>
      </c>
      <c r="S5694" s="213">
        <f>IF(M5694="nvt",0,IF(O5694&gt;0,VLOOKUP(M5694,'3-Productie normen'!A:K,VLOOKUP(O5694,'3-Productie normen'!$B$34:$C$35,2,FALSE),FALSE)))</f>
        <v>0</v>
      </c>
      <c r="T5694" s="213">
        <f t="shared" si="314"/>
        <v>0</v>
      </c>
    </row>
    <row r="5695" spans="1:20" ht="14.15" customHeight="1">
      <c r="A5695" s="231">
        <v>5695</v>
      </c>
      <c r="B5695" s="262" t="s">
        <v>101</v>
      </c>
      <c r="C5695" s="199" t="s">
        <v>4964</v>
      </c>
      <c r="D5695" s="199" t="s">
        <v>2474</v>
      </c>
      <c r="E5695" s="199" t="s">
        <v>4965</v>
      </c>
      <c r="F5695" s="199" t="s">
        <v>176</v>
      </c>
      <c r="G5695" s="199" t="s">
        <v>407</v>
      </c>
      <c r="H5695" s="199" t="s">
        <v>5075</v>
      </c>
      <c r="I5695" s="200" t="s">
        <v>130</v>
      </c>
      <c r="J5695" s="199" t="s">
        <v>222</v>
      </c>
      <c r="K5695" s="199" t="s">
        <v>237</v>
      </c>
      <c r="L5695" s="199" t="s">
        <v>197</v>
      </c>
      <c r="M5695" s="199" t="s">
        <v>238</v>
      </c>
      <c r="N5695" s="201">
        <v>9.2306000000000008</v>
      </c>
      <c r="O5695" s="202" t="s">
        <v>81</v>
      </c>
      <c r="P5695" s="202"/>
      <c r="Q5695" s="203">
        <f t="shared" si="312"/>
        <v>0</v>
      </c>
      <c r="R5695" s="203">
        <f t="shared" si="313"/>
        <v>0</v>
      </c>
      <c r="S5695" s="213">
        <f>IF(M5695="nvt",0,IF(O5695&gt;0,VLOOKUP(M5695,'3-Productie normen'!A:K,VLOOKUP(O5695,'3-Productie normen'!$B$34:$C$35,2,FALSE),FALSE)))</f>
        <v>0</v>
      </c>
      <c r="T5695" s="213">
        <f t="shared" si="314"/>
        <v>0</v>
      </c>
    </row>
    <row r="5696" spans="1:20" ht="14.15" customHeight="1">
      <c r="A5696" s="231">
        <v>5696</v>
      </c>
      <c r="B5696" s="262" t="s">
        <v>101</v>
      </c>
      <c r="C5696" s="199" t="s">
        <v>4964</v>
      </c>
      <c r="D5696" s="199" t="s">
        <v>2474</v>
      </c>
      <c r="E5696" s="199" t="s">
        <v>4965</v>
      </c>
      <c r="F5696" s="199" t="s">
        <v>176</v>
      </c>
      <c r="G5696" s="199" t="s">
        <v>407</v>
      </c>
      <c r="H5696" s="199" t="s">
        <v>5076</v>
      </c>
      <c r="I5696" s="200" t="s">
        <v>130</v>
      </c>
      <c r="J5696" s="199" t="s">
        <v>222</v>
      </c>
      <c r="K5696" s="199" t="s">
        <v>237</v>
      </c>
      <c r="L5696" s="199" t="s">
        <v>197</v>
      </c>
      <c r="M5696" s="199" t="s">
        <v>238</v>
      </c>
      <c r="N5696" s="201">
        <v>72.375799999999998</v>
      </c>
      <c r="O5696" s="202" t="s">
        <v>81</v>
      </c>
      <c r="P5696" s="202"/>
      <c r="Q5696" s="203">
        <f t="shared" si="312"/>
        <v>0</v>
      </c>
      <c r="R5696" s="203">
        <f t="shared" si="313"/>
        <v>0</v>
      </c>
      <c r="S5696" s="213">
        <f>IF(M5696="nvt",0,IF(O5696&gt;0,VLOOKUP(M5696,'3-Productie normen'!A:K,VLOOKUP(O5696,'3-Productie normen'!$B$34:$C$35,2,FALSE),FALSE)))</f>
        <v>0</v>
      </c>
      <c r="T5696" s="213">
        <f t="shared" si="314"/>
        <v>0</v>
      </c>
    </row>
    <row r="5697" spans="1:20" ht="14.15" customHeight="1">
      <c r="A5697" s="231">
        <v>5697</v>
      </c>
      <c r="B5697" s="262" t="s">
        <v>101</v>
      </c>
      <c r="C5697" s="199" t="s">
        <v>4964</v>
      </c>
      <c r="D5697" s="199" t="s">
        <v>2474</v>
      </c>
      <c r="E5697" s="199" t="s">
        <v>4965</v>
      </c>
      <c r="F5697" s="199" t="s">
        <v>176</v>
      </c>
      <c r="G5697" s="199" t="s">
        <v>407</v>
      </c>
      <c r="H5697" s="199" t="s">
        <v>5077</v>
      </c>
      <c r="I5697" s="200" t="s">
        <v>130</v>
      </c>
      <c r="J5697" s="199" t="s">
        <v>222</v>
      </c>
      <c r="K5697" s="199" t="s">
        <v>237</v>
      </c>
      <c r="L5697" s="199" t="s">
        <v>197</v>
      </c>
      <c r="M5697" s="199" t="s">
        <v>238</v>
      </c>
      <c r="N5697" s="201">
        <v>9.2385000000000002</v>
      </c>
      <c r="O5697" s="202" t="s">
        <v>81</v>
      </c>
      <c r="P5697" s="202"/>
      <c r="Q5697" s="203">
        <f t="shared" si="312"/>
        <v>0</v>
      </c>
      <c r="R5697" s="203">
        <f t="shared" si="313"/>
        <v>0</v>
      </c>
      <c r="S5697" s="213">
        <f>IF(M5697="nvt",0,IF(O5697&gt;0,VLOOKUP(M5697,'3-Productie normen'!A:K,VLOOKUP(O5697,'3-Productie normen'!$B$34:$C$35,2,FALSE),FALSE)))</f>
        <v>0</v>
      </c>
      <c r="T5697" s="213">
        <f t="shared" si="314"/>
        <v>0</v>
      </c>
    </row>
    <row r="5698" spans="1:20" ht="14.15" customHeight="1">
      <c r="A5698" s="231">
        <v>5698</v>
      </c>
      <c r="B5698" s="262" t="s">
        <v>101</v>
      </c>
      <c r="C5698" s="199" t="s">
        <v>4964</v>
      </c>
      <c r="D5698" s="199" t="s">
        <v>2474</v>
      </c>
      <c r="E5698" s="199" t="s">
        <v>4965</v>
      </c>
      <c r="F5698" s="199" t="s">
        <v>176</v>
      </c>
      <c r="G5698" s="199" t="s">
        <v>407</v>
      </c>
      <c r="H5698" s="199" t="s">
        <v>5078</v>
      </c>
      <c r="I5698" s="200" t="s">
        <v>143</v>
      </c>
      <c r="J5698" s="199" t="s">
        <v>209</v>
      </c>
      <c r="K5698" s="199" t="s">
        <v>213</v>
      </c>
      <c r="L5698" s="199" t="s">
        <v>381</v>
      </c>
      <c r="M5698" s="199" t="s">
        <v>143</v>
      </c>
      <c r="N5698" s="201">
        <v>2.5653999999999999</v>
      </c>
      <c r="O5698" s="202"/>
      <c r="P5698" s="202"/>
      <c r="Q5698" s="203">
        <f t="shared" si="312"/>
        <v>0</v>
      </c>
      <c r="R5698" s="203">
        <f t="shared" si="313"/>
        <v>0</v>
      </c>
      <c r="S5698" s="213">
        <f>IF(M5698="nvt",0,IF(O5698&gt;0,VLOOKUP(M5698,'3-Productie normen'!A:K,VLOOKUP(O5698,'3-Productie normen'!$B$34:$C$35,2,FALSE),FALSE)))</f>
        <v>0</v>
      </c>
      <c r="T5698" s="213">
        <f t="shared" si="314"/>
        <v>0</v>
      </c>
    </row>
    <row r="5699" spans="1:20" ht="14.15" customHeight="1">
      <c r="A5699" s="231">
        <v>5699</v>
      </c>
      <c r="B5699" s="262" t="s">
        <v>101</v>
      </c>
      <c r="C5699" s="199" t="s">
        <v>4964</v>
      </c>
      <c r="D5699" s="199" t="s">
        <v>2474</v>
      </c>
      <c r="E5699" s="199" t="s">
        <v>4965</v>
      </c>
      <c r="F5699" s="199" t="s">
        <v>176</v>
      </c>
      <c r="G5699" s="199" t="s">
        <v>407</v>
      </c>
      <c r="H5699" s="199" t="s">
        <v>5079</v>
      </c>
      <c r="I5699" s="200" t="s">
        <v>130</v>
      </c>
      <c r="J5699" s="199" t="s">
        <v>209</v>
      </c>
      <c r="K5699" s="199" t="s">
        <v>220</v>
      </c>
      <c r="L5699" s="199" t="s">
        <v>180</v>
      </c>
      <c r="M5699" s="199" t="s">
        <v>140</v>
      </c>
      <c r="N5699" s="201">
        <v>17.590900000000001</v>
      </c>
      <c r="O5699" s="202" t="s">
        <v>81</v>
      </c>
      <c r="P5699" s="202"/>
      <c r="Q5699" s="203">
        <f t="shared" si="312"/>
        <v>0</v>
      </c>
      <c r="R5699" s="203">
        <f t="shared" si="313"/>
        <v>0</v>
      </c>
      <c r="S5699" s="213">
        <f>IF(M5699="nvt",0,IF(O5699&gt;0,VLOOKUP(M5699,'3-Productie normen'!A:K,VLOOKUP(O5699,'3-Productie normen'!$B$34:$C$35,2,FALSE),FALSE)))</f>
        <v>0</v>
      </c>
      <c r="T5699" s="213">
        <f t="shared" si="314"/>
        <v>0</v>
      </c>
    </row>
    <row r="5700" spans="1:20" ht="14.15" customHeight="1">
      <c r="A5700" s="231">
        <v>5700</v>
      </c>
      <c r="B5700" s="262" t="s">
        <v>102</v>
      </c>
      <c r="C5700" s="199" t="s">
        <v>5080</v>
      </c>
      <c r="D5700" s="199" t="s">
        <v>2473</v>
      </c>
      <c r="E5700" s="199" t="s">
        <v>5081</v>
      </c>
      <c r="F5700" s="199" t="s">
        <v>176</v>
      </c>
      <c r="G5700" s="199" t="s">
        <v>377</v>
      </c>
      <c r="H5700" s="199" t="s">
        <v>3499</v>
      </c>
      <c r="I5700" s="200" t="s">
        <v>143</v>
      </c>
      <c r="J5700" s="199" t="s">
        <v>255</v>
      </c>
      <c r="K5700" s="199" t="s">
        <v>566</v>
      </c>
      <c r="L5700" s="199" t="s">
        <v>381</v>
      </c>
      <c r="M5700" s="199" t="s">
        <v>143</v>
      </c>
      <c r="N5700" s="201">
        <v>945.33699999999999</v>
      </c>
      <c r="O5700" s="202"/>
      <c r="P5700" s="202"/>
      <c r="Q5700" s="203">
        <f t="shared" si="312"/>
        <v>0</v>
      </c>
      <c r="R5700" s="203">
        <f t="shared" si="313"/>
        <v>0</v>
      </c>
      <c r="S5700" s="213">
        <f>IF(M5700="nvt",0,IF(O5700&gt;0,VLOOKUP(M5700,'3-Productie normen'!A:K,VLOOKUP(O5700,'3-Productie normen'!$B$34:$C$35,2,FALSE),FALSE)))</f>
        <v>0</v>
      </c>
      <c r="T5700" s="213">
        <f t="shared" si="314"/>
        <v>0</v>
      </c>
    </row>
    <row r="5701" spans="1:20" ht="14.15" customHeight="1">
      <c r="A5701" s="231">
        <v>5701</v>
      </c>
      <c r="B5701" s="262" t="s">
        <v>102</v>
      </c>
      <c r="C5701" s="199" t="s">
        <v>5080</v>
      </c>
      <c r="D5701" s="199" t="s">
        <v>2473</v>
      </c>
      <c r="E5701" s="199" t="s">
        <v>5081</v>
      </c>
      <c r="F5701" s="199" t="s">
        <v>176</v>
      </c>
      <c r="G5701" s="199" t="s">
        <v>377</v>
      </c>
      <c r="H5701" s="199" t="s">
        <v>2529</v>
      </c>
      <c r="I5701" s="200" t="s">
        <v>143</v>
      </c>
      <c r="J5701" s="199" t="s">
        <v>255</v>
      </c>
      <c r="K5701" s="199" t="s">
        <v>566</v>
      </c>
      <c r="L5701" s="199" t="s">
        <v>381</v>
      </c>
      <c r="M5701" s="199" t="s">
        <v>143</v>
      </c>
      <c r="N5701" s="201">
        <v>24.041699999999999</v>
      </c>
      <c r="O5701" s="202"/>
      <c r="P5701" s="202"/>
      <c r="Q5701" s="203">
        <f t="shared" si="312"/>
        <v>0</v>
      </c>
      <c r="R5701" s="203">
        <f t="shared" si="313"/>
        <v>0</v>
      </c>
      <c r="S5701" s="213">
        <f>IF(M5701="nvt",0,IF(O5701&gt;0,VLOOKUP(M5701,'3-Productie normen'!A:K,VLOOKUP(O5701,'3-Productie normen'!$B$34:$C$35,2,FALSE),FALSE)))</f>
        <v>0</v>
      </c>
      <c r="T5701" s="213">
        <f t="shared" si="314"/>
        <v>0</v>
      </c>
    </row>
    <row r="5702" spans="1:20" ht="14.15" customHeight="1">
      <c r="A5702" s="231">
        <v>5702</v>
      </c>
      <c r="B5702" s="262" t="s">
        <v>102</v>
      </c>
      <c r="C5702" s="199" t="s">
        <v>5080</v>
      </c>
      <c r="D5702" s="199" t="s">
        <v>2473</v>
      </c>
      <c r="E5702" s="199" t="s">
        <v>5081</v>
      </c>
      <c r="F5702" s="199" t="s">
        <v>176</v>
      </c>
      <c r="G5702" s="199" t="s">
        <v>377</v>
      </c>
      <c r="H5702" s="199" t="s">
        <v>2530</v>
      </c>
      <c r="I5702" s="200" t="s">
        <v>143</v>
      </c>
      <c r="J5702" s="199" t="s">
        <v>255</v>
      </c>
      <c r="K5702" s="199" t="s">
        <v>566</v>
      </c>
      <c r="L5702" s="199" t="s">
        <v>387</v>
      </c>
      <c r="M5702" s="199" t="s">
        <v>143</v>
      </c>
      <c r="N5702" s="201">
        <v>20.5916</v>
      </c>
      <c r="O5702" s="202"/>
      <c r="P5702" s="202"/>
      <c r="Q5702" s="203">
        <f t="shared" si="312"/>
        <v>0</v>
      </c>
      <c r="R5702" s="203">
        <f t="shared" si="313"/>
        <v>0</v>
      </c>
      <c r="S5702" s="213">
        <f>IF(M5702="nvt",0,IF(O5702&gt;0,VLOOKUP(M5702,'3-Productie normen'!A:K,VLOOKUP(O5702,'3-Productie normen'!$B$34:$C$35,2,FALSE),FALSE)))</f>
        <v>0</v>
      </c>
      <c r="T5702" s="213">
        <f t="shared" si="314"/>
        <v>0</v>
      </c>
    </row>
    <row r="5703" spans="1:20" ht="14.15" customHeight="1">
      <c r="A5703" s="231">
        <v>5703</v>
      </c>
      <c r="B5703" s="262" t="s">
        <v>102</v>
      </c>
      <c r="C5703" s="199" t="s">
        <v>5080</v>
      </c>
      <c r="D5703" s="199" t="s">
        <v>2473</v>
      </c>
      <c r="E5703" s="199" t="s">
        <v>5081</v>
      </c>
      <c r="F5703" s="199" t="s">
        <v>176</v>
      </c>
      <c r="G5703" s="199" t="s">
        <v>377</v>
      </c>
      <c r="H5703" s="199" t="s">
        <v>2531</v>
      </c>
      <c r="I5703" s="200" t="s">
        <v>125</v>
      </c>
      <c r="J5703" s="199" t="s">
        <v>222</v>
      </c>
      <c r="K5703" s="199" t="s">
        <v>240</v>
      </c>
      <c r="L5703" s="199" t="s">
        <v>381</v>
      </c>
      <c r="M5703" s="199" t="s">
        <v>238</v>
      </c>
      <c r="N5703" s="201">
        <v>18.6128</v>
      </c>
      <c r="O5703" s="202" t="s">
        <v>81</v>
      </c>
      <c r="P5703" s="202"/>
      <c r="Q5703" s="203">
        <f t="shared" si="312"/>
        <v>0</v>
      </c>
      <c r="R5703" s="203">
        <f t="shared" si="313"/>
        <v>0</v>
      </c>
      <c r="S5703" s="213">
        <f>IF(M5703="nvt",0,IF(O5703&gt;0,VLOOKUP(M5703,'3-Productie normen'!A:K,VLOOKUP(O5703,'3-Productie normen'!$B$34:$C$35,2,FALSE),FALSE)))</f>
        <v>0</v>
      </c>
      <c r="T5703" s="213">
        <f t="shared" si="314"/>
        <v>0</v>
      </c>
    </row>
    <row r="5704" spans="1:20" ht="14.15" customHeight="1">
      <c r="A5704" s="231">
        <v>5704</v>
      </c>
      <c r="B5704" s="262" t="s">
        <v>102</v>
      </c>
      <c r="C5704" s="199" t="s">
        <v>5080</v>
      </c>
      <c r="D5704" s="199" t="s">
        <v>2473</v>
      </c>
      <c r="E5704" s="199" t="s">
        <v>5081</v>
      </c>
      <c r="F5704" s="199" t="s">
        <v>176</v>
      </c>
      <c r="G5704" s="199" t="s">
        <v>377</v>
      </c>
      <c r="H5704" s="199" t="s">
        <v>2574</v>
      </c>
      <c r="I5704" s="200" t="s">
        <v>245</v>
      </c>
      <c r="J5704" s="199" t="s">
        <v>255</v>
      </c>
      <c r="K5704" s="199" t="s">
        <v>256</v>
      </c>
      <c r="L5704" s="199" t="s">
        <v>381</v>
      </c>
      <c r="M5704" s="199" t="s">
        <v>143</v>
      </c>
      <c r="N5704" s="201">
        <v>2.0697999999999999</v>
      </c>
      <c r="O5704" s="202"/>
      <c r="P5704" s="202"/>
      <c r="Q5704" s="203">
        <f t="shared" si="312"/>
        <v>0</v>
      </c>
      <c r="R5704" s="203">
        <f t="shared" si="313"/>
        <v>0</v>
      </c>
      <c r="S5704" s="213">
        <f>IF(M5704="nvt",0,IF(O5704&gt;0,VLOOKUP(M5704,'3-Productie normen'!A:K,VLOOKUP(O5704,'3-Productie normen'!$B$34:$C$35,2,FALSE),FALSE)))</f>
        <v>0</v>
      </c>
      <c r="T5704" s="213">
        <f t="shared" si="314"/>
        <v>0</v>
      </c>
    </row>
    <row r="5705" spans="1:20" ht="14.15" customHeight="1">
      <c r="A5705" s="231">
        <v>5705</v>
      </c>
      <c r="B5705" s="262" t="s">
        <v>102</v>
      </c>
      <c r="C5705" s="199" t="s">
        <v>5080</v>
      </c>
      <c r="D5705" s="199" t="s">
        <v>2473</v>
      </c>
      <c r="E5705" s="199" t="s">
        <v>5081</v>
      </c>
      <c r="F5705" s="199" t="s">
        <v>176</v>
      </c>
      <c r="G5705" s="199" t="s">
        <v>377</v>
      </c>
      <c r="H5705" s="199" t="s">
        <v>2533</v>
      </c>
      <c r="I5705" s="200" t="s">
        <v>125</v>
      </c>
      <c r="J5705" s="199" t="s">
        <v>222</v>
      </c>
      <c r="K5705" s="199" t="s">
        <v>279</v>
      </c>
      <c r="L5705" s="199" t="s">
        <v>143</v>
      </c>
      <c r="M5705" s="199" t="s">
        <v>238</v>
      </c>
      <c r="N5705" s="201">
        <v>1.6896</v>
      </c>
      <c r="O5705" s="202" t="s">
        <v>81</v>
      </c>
      <c r="P5705" s="202"/>
      <c r="Q5705" s="203">
        <f t="shared" si="312"/>
        <v>0</v>
      </c>
      <c r="R5705" s="203">
        <f t="shared" si="313"/>
        <v>0</v>
      </c>
      <c r="S5705" s="213">
        <f>IF(M5705="nvt",0,IF(O5705&gt;0,VLOOKUP(M5705,'3-Productie normen'!A:K,VLOOKUP(O5705,'3-Productie normen'!$B$34:$C$35,2,FALSE),FALSE)))</f>
        <v>0</v>
      </c>
      <c r="T5705" s="213">
        <f t="shared" si="314"/>
        <v>0</v>
      </c>
    </row>
    <row r="5706" spans="1:20" ht="14.15" customHeight="1">
      <c r="A5706" s="231">
        <v>5706</v>
      </c>
      <c r="B5706" s="262" t="s">
        <v>102</v>
      </c>
      <c r="C5706" s="199" t="s">
        <v>5080</v>
      </c>
      <c r="D5706" s="199" t="s">
        <v>2473</v>
      </c>
      <c r="E5706" s="199" t="s">
        <v>5081</v>
      </c>
      <c r="F5706" s="199" t="s">
        <v>176</v>
      </c>
      <c r="G5706" s="199" t="s">
        <v>377</v>
      </c>
      <c r="H5706" s="199" t="s">
        <v>2534</v>
      </c>
      <c r="I5706" s="200" t="s">
        <v>143</v>
      </c>
      <c r="J5706" s="199" t="s">
        <v>209</v>
      </c>
      <c r="K5706" s="199" t="s">
        <v>213</v>
      </c>
      <c r="L5706" s="199" t="s">
        <v>143</v>
      </c>
      <c r="M5706" s="199" t="s">
        <v>143</v>
      </c>
      <c r="N5706" s="201">
        <v>1.1968000000000001</v>
      </c>
      <c r="O5706" s="202"/>
      <c r="P5706" s="202"/>
      <c r="Q5706" s="203">
        <f t="shared" si="312"/>
        <v>0</v>
      </c>
      <c r="R5706" s="203">
        <f t="shared" si="313"/>
        <v>0</v>
      </c>
      <c r="S5706" s="213">
        <f>IF(M5706="nvt",0,IF(O5706&gt;0,VLOOKUP(M5706,'3-Productie normen'!A:K,VLOOKUP(O5706,'3-Productie normen'!$B$34:$C$35,2,FALSE),FALSE)))</f>
        <v>0</v>
      </c>
      <c r="T5706" s="213">
        <f t="shared" si="314"/>
        <v>0</v>
      </c>
    </row>
    <row r="5707" spans="1:20" ht="14.15" customHeight="1">
      <c r="A5707" s="231">
        <v>5707</v>
      </c>
      <c r="B5707" s="262" t="s">
        <v>102</v>
      </c>
      <c r="C5707" s="199" t="s">
        <v>5080</v>
      </c>
      <c r="D5707" s="199" t="s">
        <v>2473</v>
      </c>
      <c r="E5707" s="199" t="s">
        <v>5081</v>
      </c>
      <c r="F5707" s="199" t="s">
        <v>176</v>
      </c>
      <c r="G5707" s="199" t="s">
        <v>377</v>
      </c>
      <c r="H5707" s="199" t="s">
        <v>3501</v>
      </c>
      <c r="I5707" s="200" t="s">
        <v>143</v>
      </c>
      <c r="J5707" s="199" t="s">
        <v>255</v>
      </c>
      <c r="K5707" s="199" t="s">
        <v>566</v>
      </c>
      <c r="L5707" s="199" t="s">
        <v>381</v>
      </c>
      <c r="M5707" s="199" t="s">
        <v>143</v>
      </c>
      <c r="N5707" s="201">
        <v>944.18730000000005</v>
      </c>
      <c r="O5707" s="202"/>
      <c r="P5707" s="202"/>
      <c r="Q5707" s="203">
        <f t="shared" si="312"/>
        <v>0</v>
      </c>
      <c r="R5707" s="203">
        <f t="shared" si="313"/>
        <v>0</v>
      </c>
      <c r="S5707" s="213">
        <f>IF(M5707="nvt",0,IF(O5707&gt;0,VLOOKUP(M5707,'3-Productie normen'!A:K,VLOOKUP(O5707,'3-Productie normen'!$B$34:$C$35,2,FALSE),FALSE)))</f>
        <v>0</v>
      </c>
      <c r="T5707" s="213">
        <f t="shared" si="314"/>
        <v>0</v>
      </c>
    </row>
    <row r="5708" spans="1:20" ht="14.15" customHeight="1">
      <c r="A5708" s="231">
        <v>5708</v>
      </c>
      <c r="B5708" s="262" t="s">
        <v>102</v>
      </c>
      <c r="C5708" s="199" t="s">
        <v>5080</v>
      </c>
      <c r="D5708" s="199" t="s">
        <v>2473</v>
      </c>
      <c r="E5708" s="199" t="s">
        <v>5081</v>
      </c>
      <c r="F5708" s="199" t="s">
        <v>176</v>
      </c>
      <c r="G5708" s="199" t="s">
        <v>377</v>
      </c>
      <c r="H5708" s="199" t="s">
        <v>5082</v>
      </c>
      <c r="I5708" s="200" t="s">
        <v>143</v>
      </c>
      <c r="J5708" s="199" t="s">
        <v>255</v>
      </c>
      <c r="K5708" s="199" t="s">
        <v>256</v>
      </c>
      <c r="L5708" s="199" t="s">
        <v>381</v>
      </c>
      <c r="M5708" s="199" t="s">
        <v>143</v>
      </c>
      <c r="N5708" s="201">
        <v>186.09299999999999</v>
      </c>
      <c r="O5708" s="202"/>
      <c r="P5708" s="202"/>
      <c r="Q5708" s="203">
        <f t="shared" si="312"/>
        <v>0</v>
      </c>
      <c r="R5708" s="203">
        <f t="shared" si="313"/>
        <v>0</v>
      </c>
      <c r="S5708" s="213">
        <f>IF(M5708="nvt",0,IF(O5708&gt;0,VLOOKUP(M5708,'3-Productie normen'!A:K,VLOOKUP(O5708,'3-Productie normen'!$B$34:$C$35,2,FALSE),FALSE)))</f>
        <v>0</v>
      </c>
      <c r="T5708" s="213">
        <f t="shared" si="314"/>
        <v>0</v>
      </c>
    </row>
    <row r="5709" spans="1:20" ht="14.15" customHeight="1">
      <c r="A5709" s="231">
        <v>5709</v>
      </c>
      <c r="B5709" s="262" t="s">
        <v>102</v>
      </c>
      <c r="C5709" s="199" t="s">
        <v>5080</v>
      </c>
      <c r="D5709" s="199" t="s">
        <v>2473</v>
      </c>
      <c r="E5709" s="199" t="s">
        <v>5081</v>
      </c>
      <c r="F5709" s="199" t="s">
        <v>176</v>
      </c>
      <c r="G5709" s="199" t="s">
        <v>377</v>
      </c>
      <c r="H5709" s="199" t="s">
        <v>5083</v>
      </c>
      <c r="I5709" s="200" t="s">
        <v>125</v>
      </c>
      <c r="J5709" s="199" t="s">
        <v>255</v>
      </c>
      <c r="K5709" s="199" t="s">
        <v>566</v>
      </c>
      <c r="L5709" s="199" t="s">
        <v>381</v>
      </c>
      <c r="M5709" s="199" t="s">
        <v>238</v>
      </c>
      <c r="N5709" s="201">
        <v>54.346200000000003</v>
      </c>
      <c r="O5709" s="202" t="s">
        <v>81</v>
      </c>
      <c r="P5709" s="202"/>
      <c r="Q5709" s="203">
        <f t="shared" si="312"/>
        <v>0</v>
      </c>
      <c r="R5709" s="203">
        <f t="shared" si="313"/>
        <v>0</v>
      </c>
      <c r="S5709" s="213">
        <f>IF(M5709="nvt",0,IF(O5709&gt;0,VLOOKUP(M5709,'3-Productie normen'!A:K,VLOOKUP(O5709,'3-Productie normen'!$B$34:$C$35,2,FALSE),FALSE)))</f>
        <v>0</v>
      </c>
      <c r="T5709" s="213">
        <f t="shared" si="314"/>
        <v>0</v>
      </c>
    </row>
    <row r="5710" spans="1:20" ht="14.15" customHeight="1">
      <c r="A5710" s="231">
        <v>5710</v>
      </c>
      <c r="B5710" s="262" t="s">
        <v>102</v>
      </c>
      <c r="C5710" s="199" t="s">
        <v>5080</v>
      </c>
      <c r="D5710" s="199" t="s">
        <v>2473</v>
      </c>
      <c r="E5710" s="199" t="s">
        <v>5081</v>
      </c>
      <c r="F5710" s="199" t="s">
        <v>176</v>
      </c>
      <c r="G5710" s="199" t="s">
        <v>377</v>
      </c>
      <c r="H5710" s="199" t="s">
        <v>5084</v>
      </c>
      <c r="I5710" s="200" t="s">
        <v>125</v>
      </c>
      <c r="J5710" s="199" t="s">
        <v>255</v>
      </c>
      <c r="K5710" s="199" t="s">
        <v>566</v>
      </c>
      <c r="L5710" s="199" t="s">
        <v>381</v>
      </c>
      <c r="M5710" s="199" t="s">
        <v>238</v>
      </c>
      <c r="N5710" s="201">
        <v>309.47980000000001</v>
      </c>
      <c r="O5710" s="202" t="s">
        <v>81</v>
      </c>
      <c r="P5710" s="202"/>
      <c r="Q5710" s="203">
        <f t="shared" si="312"/>
        <v>0</v>
      </c>
      <c r="R5710" s="203">
        <f t="shared" si="313"/>
        <v>0</v>
      </c>
      <c r="S5710" s="213">
        <f>IF(M5710="nvt",0,IF(O5710&gt;0,VLOOKUP(M5710,'3-Productie normen'!A:K,VLOOKUP(O5710,'3-Productie normen'!$B$34:$C$35,2,FALSE),FALSE)))</f>
        <v>0</v>
      </c>
      <c r="T5710" s="213">
        <f t="shared" si="314"/>
        <v>0</v>
      </c>
    </row>
    <row r="5711" spans="1:20" ht="14.15" customHeight="1">
      <c r="A5711" s="231">
        <v>5711</v>
      </c>
      <c r="B5711" s="262" t="s">
        <v>102</v>
      </c>
      <c r="C5711" s="199" t="s">
        <v>5080</v>
      </c>
      <c r="D5711" s="199" t="s">
        <v>2473</v>
      </c>
      <c r="E5711" s="199" t="s">
        <v>5081</v>
      </c>
      <c r="F5711" s="199" t="s">
        <v>176</v>
      </c>
      <c r="G5711" s="199" t="s">
        <v>377</v>
      </c>
      <c r="H5711" s="199" t="s">
        <v>3507</v>
      </c>
      <c r="I5711" s="200" t="s">
        <v>123</v>
      </c>
      <c r="J5711" s="199" t="s">
        <v>179</v>
      </c>
      <c r="K5711" s="199" t="s">
        <v>179</v>
      </c>
      <c r="L5711" s="199" t="s">
        <v>180</v>
      </c>
      <c r="M5711" s="199" t="s">
        <v>122</v>
      </c>
      <c r="N5711" s="201">
        <v>11.6404</v>
      </c>
      <c r="O5711" s="202" t="s">
        <v>81</v>
      </c>
      <c r="P5711" s="202"/>
      <c r="Q5711" s="203">
        <f t="shared" si="312"/>
        <v>0</v>
      </c>
      <c r="R5711" s="203">
        <f t="shared" si="313"/>
        <v>0</v>
      </c>
      <c r="S5711" s="213">
        <f>IF(M5711="nvt",0,IF(O5711&gt;0,VLOOKUP(M5711,'3-Productie normen'!A:K,VLOOKUP(O5711,'3-Productie normen'!$B$34:$C$35,2,FALSE),FALSE)))</f>
        <v>0</v>
      </c>
      <c r="T5711" s="213">
        <f t="shared" si="314"/>
        <v>0</v>
      </c>
    </row>
    <row r="5712" spans="1:20" ht="14.15" customHeight="1">
      <c r="A5712" s="231">
        <v>5712</v>
      </c>
      <c r="B5712" s="262" t="s">
        <v>102</v>
      </c>
      <c r="C5712" s="199" t="s">
        <v>5080</v>
      </c>
      <c r="D5712" s="199" t="s">
        <v>2473</v>
      </c>
      <c r="E5712" s="199" t="s">
        <v>5081</v>
      </c>
      <c r="F5712" s="199" t="s">
        <v>176</v>
      </c>
      <c r="G5712" s="199" t="s">
        <v>377</v>
      </c>
      <c r="H5712" s="199" t="s">
        <v>3508</v>
      </c>
      <c r="I5712" s="200" t="s">
        <v>245</v>
      </c>
      <c r="J5712" s="199" t="s">
        <v>222</v>
      </c>
      <c r="K5712" s="199" t="s">
        <v>240</v>
      </c>
      <c r="L5712" s="199" t="s">
        <v>263</v>
      </c>
      <c r="M5712" s="199" t="s">
        <v>143</v>
      </c>
      <c r="N5712" s="201">
        <v>90.649900000000002</v>
      </c>
      <c r="O5712" s="202"/>
      <c r="P5712" s="202"/>
      <c r="Q5712" s="203">
        <f t="shared" si="312"/>
        <v>0</v>
      </c>
      <c r="R5712" s="203">
        <f t="shared" si="313"/>
        <v>0</v>
      </c>
      <c r="S5712" s="213">
        <f>IF(M5712="nvt",0,IF(O5712&gt;0,VLOOKUP(M5712,'3-Productie normen'!A:K,VLOOKUP(O5712,'3-Productie normen'!$B$34:$C$35,2,FALSE),FALSE)))</f>
        <v>0</v>
      </c>
      <c r="T5712" s="213">
        <f t="shared" si="314"/>
        <v>0</v>
      </c>
    </row>
    <row r="5713" spans="1:20" ht="14.15" customHeight="1">
      <c r="A5713" s="231">
        <v>5713</v>
      </c>
      <c r="B5713" s="262" t="s">
        <v>102</v>
      </c>
      <c r="C5713" s="199" t="s">
        <v>5080</v>
      </c>
      <c r="D5713" s="199" t="s">
        <v>2473</v>
      </c>
      <c r="E5713" s="199" t="s">
        <v>5081</v>
      </c>
      <c r="F5713" s="199" t="s">
        <v>176</v>
      </c>
      <c r="G5713" s="199" t="s">
        <v>377</v>
      </c>
      <c r="H5713" s="199" t="s">
        <v>5085</v>
      </c>
      <c r="I5713" s="200" t="s">
        <v>136</v>
      </c>
      <c r="J5713" s="199" t="s">
        <v>179</v>
      </c>
      <c r="K5713" s="199" t="s">
        <v>265</v>
      </c>
      <c r="L5713" s="199" t="s">
        <v>381</v>
      </c>
      <c r="M5713" s="199" t="s">
        <v>135</v>
      </c>
      <c r="N5713" s="201">
        <v>12.7464</v>
      </c>
      <c r="O5713" s="202" t="s">
        <v>81</v>
      </c>
      <c r="P5713" s="202"/>
      <c r="Q5713" s="203">
        <f t="shared" si="312"/>
        <v>0</v>
      </c>
      <c r="R5713" s="203">
        <f t="shared" si="313"/>
        <v>0</v>
      </c>
      <c r="S5713" s="213">
        <f>IF(M5713="nvt",0,IF(O5713&gt;0,VLOOKUP(M5713,'3-Productie normen'!A:K,VLOOKUP(O5713,'3-Productie normen'!$B$34:$C$35,2,FALSE),FALSE)))</f>
        <v>0</v>
      </c>
      <c r="T5713" s="213">
        <f t="shared" si="314"/>
        <v>0</v>
      </c>
    </row>
    <row r="5714" spans="1:20" ht="14.15" customHeight="1">
      <c r="A5714" s="231">
        <v>5714</v>
      </c>
      <c r="B5714" s="262" t="s">
        <v>102</v>
      </c>
      <c r="C5714" s="199" t="s">
        <v>5080</v>
      </c>
      <c r="D5714" s="199" t="s">
        <v>2473</v>
      </c>
      <c r="E5714" s="199" t="s">
        <v>5081</v>
      </c>
      <c r="F5714" s="199" t="s">
        <v>176</v>
      </c>
      <c r="G5714" s="199" t="s">
        <v>377</v>
      </c>
      <c r="H5714" s="199" t="s">
        <v>5086</v>
      </c>
      <c r="I5714" s="200" t="s">
        <v>143</v>
      </c>
      <c r="J5714" s="199" t="s">
        <v>209</v>
      </c>
      <c r="K5714" s="199" t="s">
        <v>213</v>
      </c>
      <c r="L5714" s="199" t="s">
        <v>381</v>
      </c>
      <c r="M5714" s="199" t="s">
        <v>143</v>
      </c>
      <c r="N5714" s="201">
        <v>12.683999999999999</v>
      </c>
      <c r="O5714" s="202"/>
      <c r="P5714" s="202"/>
      <c r="Q5714" s="203">
        <f t="shared" si="312"/>
        <v>0</v>
      </c>
      <c r="R5714" s="203">
        <f t="shared" si="313"/>
        <v>0</v>
      </c>
      <c r="S5714" s="213">
        <f>IF(M5714="nvt",0,IF(O5714&gt;0,VLOOKUP(M5714,'3-Productie normen'!A:K,VLOOKUP(O5714,'3-Productie normen'!$B$34:$C$35,2,FALSE),FALSE)))</f>
        <v>0</v>
      </c>
      <c r="T5714" s="213">
        <f t="shared" si="314"/>
        <v>0</v>
      </c>
    </row>
    <row r="5715" spans="1:20" ht="14.15" customHeight="1">
      <c r="A5715" s="231">
        <v>5715</v>
      </c>
      <c r="B5715" s="262" t="s">
        <v>102</v>
      </c>
      <c r="C5715" s="199" t="s">
        <v>5080</v>
      </c>
      <c r="D5715" s="199" t="s">
        <v>2473</v>
      </c>
      <c r="E5715" s="199" t="s">
        <v>5081</v>
      </c>
      <c r="F5715" s="199" t="s">
        <v>176</v>
      </c>
      <c r="G5715" s="199" t="s">
        <v>377</v>
      </c>
      <c r="H5715" s="199" t="s">
        <v>5087</v>
      </c>
      <c r="I5715" s="200" t="s">
        <v>143</v>
      </c>
      <c r="J5715" s="199" t="s">
        <v>209</v>
      </c>
      <c r="K5715" s="199" t="s">
        <v>213</v>
      </c>
      <c r="L5715" s="199" t="s">
        <v>381</v>
      </c>
      <c r="M5715" s="199" t="s">
        <v>143</v>
      </c>
      <c r="N5715" s="201">
        <v>1.84</v>
      </c>
      <c r="O5715" s="202"/>
      <c r="P5715" s="202"/>
      <c r="Q5715" s="203">
        <f t="shared" si="312"/>
        <v>0</v>
      </c>
      <c r="R5715" s="203">
        <f t="shared" si="313"/>
        <v>0</v>
      </c>
      <c r="S5715" s="213">
        <f>IF(M5715="nvt",0,IF(O5715&gt;0,VLOOKUP(M5715,'3-Productie normen'!A:K,VLOOKUP(O5715,'3-Productie normen'!$B$34:$C$35,2,FALSE),FALSE)))</f>
        <v>0</v>
      </c>
      <c r="T5715" s="213">
        <f t="shared" si="314"/>
        <v>0</v>
      </c>
    </row>
    <row r="5716" spans="1:20" ht="14.15" customHeight="1">
      <c r="A5716" s="231">
        <v>5716</v>
      </c>
      <c r="B5716" s="262" t="s">
        <v>102</v>
      </c>
      <c r="C5716" s="199" t="s">
        <v>5080</v>
      </c>
      <c r="D5716" s="199" t="s">
        <v>2473</v>
      </c>
      <c r="E5716" s="199" t="s">
        <v>5081</v>
      </c>
      <c r="F5716" s="199" t="s">
        <v>176</v>
      </c>
      <c r="G5716" s="199" t="s">
        <v>377</v>
      </c>
      <c r="H5716" s="199" t="s">
        <v>5088</v>
      </c>
      <c r="I5716" s="200" t="s">
        <v>143</v>
      </c>
      <c r="J5716" s="199" t="s">
        <v>209</v>
      </c>
      <c r="K5716" s="199" t="s">
        <v>213</v>
      </c>
      <c r="L5716" s="199" t="s">
        <v>381</v>
      </c>
      <c r="M5716" s="199" t="s">
        <v>143</v>
      </c>
      <c r="N5716" s="201">
        <v>1.84</v>
      </c>
      <c r="O5716" s="202"/>
      <c r="P5716" s="202"/>
      <c r="Q5716" s="203">
        <f t="shared" si="312"/>
        <v>0</v>
      </c>
      <c r="R5716" s="203">
        <f t="shared" si="313"/>
        <v>0</v>
      </c>
      <c r="S5716" s="213">
        <f>IF(M5716="nvt",0,IF(O5716&gt;0,VLOOKUP(M5716,'3-Productie normen'!A:K,VLOOKUP(O5716,'3-Productie normen'!$B$34:$C$35,2,FALSE),FALSE)))</f>
        <v>0</v>
      </c>
      <c r="T5716" s="213">
        <f t="shared" si="314"/>
        <v>0</v>
      </c>
    </row>
    <row r="5717" spans="1:20" ht="14.15" customHeight="1">
      <c r="A5717" s="231">
        <v>5717</v>
      </c>
      <c r="B5717" s="262" t="s">
        <v>102</v>
      </c>
      <c r="C5717" s="199" t="s">
        <v>5080</v>
      </c>
      <c r="D5717" s="199" t="s">
        <v>2473</v>
      </c>
      <c r="E5717" s="199" t="s">
        <v>5081</v>
      </c>
      <c r="F5717" s="199" t="s">
        <v>176</v>
      </c>
      <c r="G5717" s="199" t="s">
        <v>377</v>
      </c>
      <c r="H5717" s="199" t="s">
        <v>5089</v>
      </c>
      <c r="I5717" s="200" t="s">
        <v>143</v>
      </c>
      <c r="J5717" s="199" t="s">
        <v>255</v>
      </c>
      <c r="K5717" s="199" t="s">
        <v>256</v>
      </c>
      <c r="L5717" s="199" t="s">
        <v>387</v>
      </c>
      <c r="M5717" s="199" t="s">
        <v>143</v>
      </c>
      <c r="N5717" s="201">
        <v>13.875</v>
      </c>
      <c r="O5717" s="202"/>
      <c r="P5717" s="202"/>
      <c r="Q5717" s="203">
        <f t="shared" si="312"/>
        <v>0</v>
      </c>
      <c r="R5717" s="203">
        <f t="shared" si="313"/>
        <v>0</v>
      </c>
      <c r="S5717" s="213">
        <f>IF(M5717="nvt",0,IF(O5717&gt;0,VLOOKUP(M5717,'3-Productie normen'!A:K,VLOOKUP(O5717,'3-Productie normen'!$B$34:$C$35,2,FALSE),FALSE)))</f>
        <v>0</v>
      </c>
      <c r="T5717" s="213">
        <f t="shared" si="314"/>
        <v>0</v>
      </c>
    </row>
    <row r="5718" spans="1:20" ht="14.15" customHeight="1">
      <c r="A5718" s="231">
        <v>5718</v>
      </c>
      <c r="B5718" s="262" t="s">
        <v>102</v>
      </c>
      <c r="C5718" s="199" t="s">
        <v>5080</v>
      </c>
      <c r="D5718" s="199" t="s">
        <v>2473</v>
      </c>
      <c r="E5718" s="199" t="s">
        <v>5081</v>
      </c>
      <c r="F5718" s="199" t="s">
        <v>176</v>
      </c>
      <c r="G5718" s="199" t="s">
        <v>377</v>
      </c>
      <c r="H5718" s="199" t="s">
        <v>5090</v>
      </c>
      <c r="I5718" s="200" t="s">
        <v>133</v>
      </c>
      <c r="J5718" s="199" t="s">
        <v>222</v>
      </c>
      <c r="K5718" s="199" t="s">
        <v>223</v>
      </c>
      <c r="L5718" s="199" t="s">
        <v>387</v>
      </c>
      <c r="M5718" s="199" t="s">
        <v>138</v>
      </c>
      <c r="N5718" s="201">
        <v>2.7225000000000001</v>
      </c>
      <c r="O5718" s="202" t="s">
        <v>81</v>
      </c>
      <c r="P5718" s="202"/>
      <c r="Q5718" s="203">
        <f t="shared" si="312"/>
        <v>0</v>
      </c>
      <c r="R5718" s="203">
        <f t="shared" si="313"/>
        <v>0</v>
      </c>
      <c r="S5718" s="213">
        <f>IF(M5718="nvt",0,IF(O5718&gt;0,VLOOKUP(M5718,'3-Productie normen'!A:K,VLOOKUP(O5718,'3-Productie normen'!$B$34:$C$35,2,FALSE),FALSE)))</f>
        <v>0</v>
      </c>
      <c r="T5718" s="213">
        <f t="shared" si="314"/>
        <v>0</v>
      </c>
    </row>
    <row r="5719" spans="1:20" ht="14.15" customHeight="1">
      <c r="A5719" s="231">
        <v>5719</v>
      </c>
      <c r="B5719" s="262" t="s">
        <v>102</v>
      </c>
      <c r="C5719" s="199" t="s">
        <v>5080</v>
      </c>
      <c r="D5719" s="199" t="s">
        <v>2473</v>
      </c>
      <c r="E5719" s="199" t="s">
        <v>5081</v>
      </c>
      <c r="F5719" s="199" t="s">
        <v>176</v>
      </c>
      <c r="G5719" s="199" t="s">
        <v>377</v>
      </c>
      <c r="H5719" s="199" t="s">
        <v>5091</v>
      </c>
      <c r="I5719" s="200" t="s">
        <v>133</v>
      </c>
      <c r="J5719" s="199" t="s">
        <v>222</v>
      </c>
      <c r="K5719" s="199" t="s">
        <v>223</v>
      </c>
      <c r="L5719" s="199" t="s">
        <v>387</v>
      </c>
      <c r="M5719" s="199" t="s">
        <v>138</v>
      </c>
      <c r="N5719" s="201">
        <v>2.7225000000000001</v>
      </c>
      <c r="O5719" s="202" t="s">
        <v>81</v>
      </c>
      <c r="P5719" s="202"/>
      <c r="Q5719" s="203">
        <f t="shared" si="312"/>
        <v>0</v>
      </c>
      <c r="R5719" s="203">
        <f t="shared" si="313"/>
        <v>0</v>
      </c>
      <c r="S5719" s="213">
        <f>IF(M5719="nvt",0,IF(O5719&gt;0,VLOOKUP(M5719,'3-Productie normen'!A:K,VLOOKUP(O5719,'3-Productie normen'!$B$34:$C$35,2,FALSE),FALSE)))</f>
        <v>0</v>
      </c>
      <c r="T5719" s="213">
        <f t="shared" si="314"/>
        <v>0</v>
      </c>
    </row>
    <row r="5720" spans="1:20" ht="14.15" customHeight="1">
      <c r="A5720" s="231">
        <v>5720</v>
      </c>
      <c r="B5720" s="262" t="s">
        <v>102</v>
      </c>
      <c r="C5720" s="199" t="s">
        <v>5080</v>
      </c>
      <c r="D5720" s="199" t="s">
        <v>2473</v>
      </c>
      <c r="E5720" s="199" t="s">
        <v>5081</v>
      </c>
      <c r="F5720" s="199" t="s">
        <v>176</v>
      </c>
      <c r="G5720" s="199" t="s">
        <v>377</v>
      </c>
      <c r="H5720" s="199" t="s">
        <v>5092</v>
      </c>
      <c r="I5720" s="200" t="s">
        <v>143</v>
      </c>
      <c r="J5720" s="199" t="s">
        <v>209</v>
      </c>
      <c r="K5720" s="199" t="s">
        <v>220</v>
      </c>
      <c r="L5720" s="199" t="s">
        <v>381</v>
      </c>
      <c r="M5720" s="199" t="s">
        <v>143</v>
      </c>
      <c r="N5720" s="201">
        <v>2.4302000000000001</v>
      </c>
      <c r="O5720" s="202"/>
      <c r="P5720" s="202"/>
      <c r="Q5720" s="203">
        <f t="shared" si="312"/>
        <v>0</v>
      </c>
      <c r="R5720" s="203">
        <f t="shared" si="313"/>
        <v>0</v>
      </c>
      <c r="S5720" s="213">
        <f>IF(M5720="nvt",0,IF(O5720&gt;0,VLOOKUP(M5720,'3-Productie normen'!A:K,VLOOKUP(O5720,'3-Productie normen'!$B$34:$C$35,2,FALSE),FALSE)))</f>
        <v>0</v>
      </c>
      <c r="T5720" s="213">
        <f t="shared" si="314"/>
        <v>0</v>
      </c>
    </row>
    <row r="5721" spans="1:20" ht="14.15" customHeight="1">
      <c r="A5721" s="231">
        <v>5721</v>
      </c>
      <c r="B5721" s="262" t="s">
        <v>102</v>
      </c>
      <c r="C5721" s="199" t="s">
        <v>5080</v>
      </c>
      <c r="D5721" s="199" t="s">
        <v>2473</v>
      </c>
      <c r="E5721" s="199" t="s">
        <v>5081</v>
      </c>
      <c r="F5721" s="199" t="s">
        <v>176</v>
      </c>
      <c r="G5721" s="199" t="s">
        <v>177</v>
      </c>
      <c r="H5721" s="199" t="s">
        <v>5093</v>
      </c>
      <c r="I5721" s="200" t="s">
        <v>143</v>
      </c>
      <c r="J5721" s="199" t="s">
        <v>255</v>
      </c>
      <c r="K5721" s="199" t="s">
        <v>566</v>
      </c>
      <c r="L5721" s="199" t="s">
        <v>674</v>
      </c>
      <c r="M5721" s="199" t="s">
        <v>143</v>
      </c>
      <c r="N5721" s="201">
        <v>11.22</v>
      </c>
      <c r="O5721" s="202"/>
      <c r="P5721" s="202"/>
      <c r="Q5721" s="203">
        <f t="shared" si="312"/>
        <v>0</v>
      </c>
      <c r="R5721" s="203">
        <f t="shared" si="313"/>
        <v>0</v>
      </c>
      <c r="S5721" s="213">
        <f>IF(M5721="nvt",0,IF(O5721&gt;0,VLOOKUP(M5721,'3-Productie normen'!A:K,VLOOKUP(O5721,'3-Productie normen'!$B$34:$C$35,2,FALSE),FALSE)))</f>
        <v>0</v>
      </c>
      <c r="T5721" s="213">
        <f t="shared" si="314"/>
        <v>0</v>
      </c>
    </row>
    <row r="5722" spans="1:20" ht="14.15" customHeight="1">
      <c r="A5722" s="231">
        <v>5722</v>
      </c>
      <c r="B5722" s="262" t="s">
        <v>102</v>
      </c>
      <c r="C5722" s="199" t="s">
        <v>5080</v>
      </c>
      <c r="D5722" s="199" t="s">
        <v>2473</v>
      </c>
      <c r="E5722" s="199" t="s">
        <v>5081</v>
      </c>
      <c r="F5722" s="199" t="s">
        <v>176</v>
      </c>
      <c r="G5722" s="199" t="s">
        <v>177</v>
      </c>
      <c r="H5722" s="199" t="s">
        <v>5094</v>
      </c>
      <c r="I5722" s="200" t="s">
        <v>143</v>
      </c>
      <c r="J5722" s="199" t="s">
        <v>255</v>
      </c>
      <c r="K5722" s="199" t="s">
        <v>566</v>
      </c>
      <c r="L5722" s="199" t="s">
        <v>674</v>
      </c>
      <c r="M5722" s="199" t="s">
        <v>143</v>
      </c>
      <c r="N5722" s="201">
        <v>98.888900000000007</v>
      </c>
      <c r="O5722" s="202"/>
      <c r="P5722" s="202"/>
      <c r="Q5722" s="203">
        <f t="shared" si="312"/>
        <v>0</v>
      </c>
      <c r="R5722" s="203">
        <f t="shared" si="313"/>
        <v>0</v>
      </c>
      <c r="S5722" s="213">
        <f>IF(M5722="nvt",0,IF(O5722&gt;0,VLOOKUP(M5722,'3-Productie normen'!A:K,VLOOKUP(O5722,'3-Productie normen'!$B$34:$C$35,2,FALSE),FALSE)))</f>
        <v>0</v>
      </c>
      <c r="T5722" s="213">
        <f t="shared" si="314"/>
        <v>0</v>
      </c>
    </row>
    <row r="5723" spans="1:20" ht="14.15" customHeight="1">
      <c r="A5723" s="231">
        <v>5723</v>
      </c>
      <c r="B5723" s="262" t="s">
        <v>102</v>
      </c>
      <c r="C5723" s="199" t="s">
        <v>5080</v>
      </c>
      <c r="D5723" s="199" t="s">
        <v>2473</v>
      </c>
      <c r="E5723" s="199" t="s">
        <v>5081</v>
      </c>
      <c r="F5723" s="199" t="s">
        <v>176</v>
      </c>
      <c r="G5723" s="199" t="s">
        <v>177</v>
      </c>
      <c r="H5723" s="199" t="s">
        <v>5095</v>
      </c>
      <c r="I5723" s="200" t="s">
        <v>143</v>
      </c>
      <c r="J5723" s="199" t="s">
        <v>255</v>
      </c>
      <c r="K5723" s="199" t="s">
        <v>566</v>
      </c>
      <c r="L5723" s="199" t="s">
        <v>674</v>
      </c>
      <c r="M5723" s="199" t="s">
        <v>143</v>
      </c>
      <c r="N5723" s="201">
        <v>944.18730000000005</v>
      </c>
      <c r="O5723" s="202"/>
      <c r="P5723" s="202"/>
      <c r="Q5723" s="203">
        <f t="shared" si="312"/>
        <v>0</v>
      </c>
      <c r="R5723" s="203">
        <f t="shared" si="313"/>
        <v>0</v>
      </c>
      <c r="S5723" s="213">
        <f>IF(M5723="nvt",0,IF(O5723&gt;0,VLOOKUP(M5723,'3-Productie normen'!A:K,VLOOKUP(O5723,'3-Productie normen'!$B$34:$C$35,2,FALSE),FALSE)))</f>
        <v>0</v>
      </c>
      <c r="T5723" s="213">
        <f t="shared" si="314"/>
        <v>0</v>
      </c>
    </row>
    <row r="5724" spans="1:20" ht="14.15" customHeight="1">
      <c r="A5724" s="231">
        <v>5724</v>
      </c>
      <c r="B5724" s="262" t="s">
        <v>102</v>
      </c>
      <c r="C5724" s="199" t="s">
        <v>5080</v>
      </c>
      <c r="D5724" s="523" t="s">
        <v>2473</v>
      </c>
      <c r="E5724" s="523" t="s">
        <v>5081</v>
      </c>
      <c r="F5724" s="523" t="s">
        <v>176</v>
      </c>
      <c r="G5724" s="523" t="s">
        <v>177</v>
      </c>
      <c r="H5724" s="523" t="s">
        <v>5096</v>
      </c>
      <c r="I5724" s="524" t="s">
        <v>143</v>
      </c>
      <c r="J5724" s="523" t="s">
        <v>255</v>
      </c>
      <c r="K5724" s="523" t="s">
        <v>566</v>
      </c>
      <c r="L5724" s="523" t="s">
        <v>674</v>
      </c>
      <c r="M5724" s="523" t="s">
        <v>143</v>
      </c>
      <c r="N5724" s="525">
        <v>944.68119999999999</v>
      </c>
      <c r="O5724" s="202"/>
      <c r="P5724" s="202"/>
      <c r="Q5724" s="203">
        <f t="shared" si="312"/>
        <v>0</v>
      </c>
      <c r="R5724" s="203">
        <f t="shared" si="313"/>
        <v>0</v>
      </c>
      <c r="S5724" s="213">
        <f>IF(M5724="nvt",0,IF(O5724&gt;0,VLOOKUP(M5724,'3-Productie normen'!A:K,VLOOKUP(O5724,'3-Productie normen'!$B$34:$C$35,2,FALSE),FALSE)))</f>
        <v>0</v>
      </c>
      <c r="T5724" s="213">
        <f t="shared" si="314"/>
        <v>0</v>
      </c>
    </row>
    <row r="5725" spans="1:20" ht="14.15" customHeight="1">
      <c r="B5725" s="262" t="s">
        <v>84</v>
      </c>
      <c r="C5725" s="522" t="s">
        <v>5097</v>
      </c>
      <c r="D5725" s="528" t="s">
        <v>2502</v>
      </c>
      <c r="E5725" s="528" t="s">
        <v>5098</v>
      </c>
      <c r="F5725" s="528" t="s">
        <v>176</v>
      </c>
      <c r="G5725" s="528" t="s">
        <v>377</v>
      </c>
      <c r="H5725" s="528" t="s">
        <v>378</v>
      </c>
      <c r="I5725" s="530" t="s">
        <v>125</v>
      </c>
      <c r="J5725" s="528" t="s">
        <v>222</v>
      </c>
      <c r="K5725" s="528" t="s">
        <v>240</v>
      </c>
      <c r="L5725" s="528" t="s">
        <v>263</v>
      </c>
      <c r="M5725" s="528" t="s">
        <v>124</v>
      </c>
      <c r="N5725" s="529">
        <v>29.717700000000001</v>
      </c>
      <c r="O5725" s="532" t="s">
        <v>81</v>
      </c>
      <c r="P5725" s="531"/>
      <c r="Q5725" s="203">
        <f t="shared" si="312"/>
        <v>0</v>
      </c>
      <c r="R5725" s="203">
        <f t="shared" si="313"/>
        <v>0</v>
      </c>
      <c r="S5725" s="213">
        <f>IF(M5725="nvt",0,IF(O5725&gt;0,VLOOKUP(M5725,'3-Productie normen'!A:K,VLOOKUP(O5725,'3-Productie normen'!$B$34:$C$35,2,FALSE),FALSE)))</f>
        <v>0</v>
      </c>
      <c r="T5725" s="213">
        <f t="shared" si="314"/>
        <v>0</v>
      </c>
    </row>
    <row r="5726" spans="1:20" ht="14.15" customHeight="1">
      <c r="B5726" s="262" t="s">
        <v>84</v>
      </c>
      <c r="C5726" s="522" t="s">
        <v>5097</v>
      </c>
      <c r="D5726" s="528" t="s">
        <v>2502</v>
      </c>
      <c r="E5726" s="528" t="s">
        <v>5098</v>
      </c>
      <c r="F5726" s="528" t="s">
        <v>176</v>
      </c>
      <c r="G5726" s="528" t="s">
        <v>377</v>
      </c>
      <c r="H5726" s="528" t="s">
        <v>382</v>
      </c>
      <c r="I5726" s="530" t="s">
        <v>133</v>
      </c>
      <c r="J5726" s="528" t="s">
        <v>222</v>
      </c>
      <c r="K5726" s="528" t="s">
        <v>223</v>
      </c>
      <c r="L5726" s="528" t="s">
        <v>263</v>
      </c>
      <c r="M5726" s="528" t="s">
        <v>5099</v>
      </c>
      <c r="N5726" s="529">
        <v>3.8586999999999998</v>
      </c>
      <c r="O5726" s="202" t="s">
        <v>81</v>
      </c>
      <c r="P5726" s="202" t="s">
        <v>81</v>
      </c>
      <c r="Q5726" s="203">
        <f t="shared" si="312"/>
        <v>0</v>
      </c>
      <c r="R5726" s="203">
        <f t="shared" si="313"/>
        <v>0</v>
      </c>
      <c r="S5726" s="213">
        <f>IF(M5726="nvt",0,IF(O5726&gt;0,VLOOKUP(M5726,'3-Productie normen'!A:K,VLOOKUP(O5726,'3-Productie normen'!$B$34:$C$35,2,FALSE),FALSE)))</f>
        <v>0</v>
      </c>
      <c r="T5726" s="213">
        <f t="shared" si="314"/>
        <v>0</v>
      </c>
    </row>
    <row r="5727" spans="1:20" ht="14.15" customHeight="1">
      <c r="B5727" s="262" t="s">
        <v>84</v>
      </c>
      <c r="C5727" s="522" t="s">
        <v>5097</v>
      </c>
      <c r="D5727" s="528" t="s">
        <v>2502</v>
      </c>
      <c r="E5727" s="528" t="s">
        <v>5098</v>
      </c>
      <c r="F5727" s="528" t="s">
        <v>176</v>
      </c>
      <c r="G5727" s="528" t="s">
        <v>377</v>
      </c>
      <c r="H5727" s="528" t="s">
        <v>383</v>
      </c>
      <c r="I5727" s="530" t="s">
        <v>143</v>
      </c>
      <c r="J5727" s="528" t="s">
        <v>209</v>
      </c>
      <c r="K5727" s="528" t="s">
        <v>213</v>
      </c>
      <c r="L5727" s="528" t="s">
        <v>263</v>
      </c>
      <c r="M5727" s="528" t="s">
        <v>143</v>
      </c>
      <c r="N5727" s="529">
        <v>50.008000000000003</v>
      </c>
      <c r="O5727" s="532"/>
      <c r="P5727" s="531"/>
      <c r="Q5727" s="203">
        <f t="shared" si="312"/>
        <v>0</v>
      </c>
      <c r="R5727" s="203">
        <f t="shared" si="313"/>
        <v>0</v>
      </c>
      <c r="S5727" s="213">
        <f>IF(M5727="nvt",0,IF(O5727&gt;0,VLOOKUP(M5727,'3-Productie normen'!A:K,VLOOKUP(O5727,'3-Productie normen'!$B$34:$C$35,2,FALSE),FALSE)))</f>
        <v>0</v>
      </c>
      <c r="T5727" s="213">
        <f t="shared" si="314"/>
        <v>0</v>
      </c>
    </row>
    <row r="5728" spans="1:20" ht="14.15" customHeight="1">
      <c r="B5728" s="262" t="s">
        <v>84</v>
      </c>
      <c r="C5728" s="522" t="s">
        <v>5097</v>
      </c>
      <c r="D5728" s="528" t="s">
        <v>2502</v>
      </c>
      <c r="E5728" s="528" t="s">
        <v>5098</v>
      </c>
      <c r="F5728" s="528" t="s">
        <v>176</v>
      </c>
      <c r="G5728" s="528" t="s">
        <v>377</v>
      </c>
      <c r="H5728" s="528" t="s">
        <v>384</v>
      </c>
      <c r="I5728" s="530" t="s">
        <v>133</v>
      </c>
      <c r="J5728" s="528" t="s">
        <v>222</v>
      </c>
      <c r="K5728" s="528" t="s">
        <v>223</v>
      </c>
      <c r="L5728" s="528" t="s">
        <v>263</v>
      </c>
      <c r="M5728" s="528" t="s">
        <v>138</v>
      </c>
      <c r="N5728" s="529">
        <v>17.227699999999999</v>
      </c>
      <c r="O5728" s="532" t="s">
        <v>81</v>
      </c>
      <c r="P5728" s="531"/>
      <c r="Q5728" s="203">
        <f t="shared" si="312"/>
        <v>0</v>
      </c>
      <c r="R5728" s="203">
        <f t="shared" si="313"/>
        <v>0</v>
      </c>
      <c r="S5728" s="213">
        <f>IF(M5728="nvt",0,IF(O5728&gt;0,VLOOKUP(M5728,'3-Productie normen'!A:K,VLOOKUP(O5728,'3-Productie normen'!$B$34:$C$35,2,FALSE),FALSE)))</f>
        <v>0</v>
      </c>
      <c r="T5728" s="213">
        <f t="shared" si="314"/>
        <v>0</v>
      </c>
    </row>
    <row r="5729" spans="2:20" ht="14.15" customHeight="1">
      <c r="B5729" s="262" t="s">
        <v>84</v>
      </c>
      <c r="C5729" s="522" t="s">
        <v>5097</v>
      </c>
      <c r="D5729" s="528" t="s">
        <v>2502</v>
      </c>
      <c r="E5729" s="528" t="s">
        <v>5098</v>
      </c>
      <c r="F5729" s="528" t="s">
        <v>176</v>
      </c>
      <c r="G5729" s="528" t="s">
        <v>377</v>
      </c>
      <c r="H5729" s="528" t="s">
        <v>2679</v>
      </c>
      <c r="I5729" s="530" t="s">
        <v>133</v>
      </c>
      <c r="J5729" s="528" t="s">
        <v>222</v>
      </c>
      <c r="K5729" s="528" t="s">
        <v>223</v>
      </c>
      <c r="L5729" s="528" t="s">
        <v>263</v>
      </c>
      <c r="M5729" s="528" t="s">
        <v>138</v>
      </c>
      <c r="N5729" s="529">
        <v>3.5981999999999998</v>
      </c>
      <c r="O5729" s="532" t="s">
        <v>81</v>
      </c>
      <c r="P5729" s="531"/>
      <c r="Q5729" s="203">
        <f t="shared" si="312"/>
        <v>0</v>
      </c>
      <c r="R5729" s="203">
        <f t="shared" si="313"/>
        <v>0</v>
      </c>
      <c r="S5729" s="213">
        <f>IF(M5729="nvt",0,IF(O5729&gt;0,VLOOKUP(M5729,'3-Productie normen'!A:K,VLOOKUP(O5729,'3-Productie normen'!$B$34:$C$35,2,FALSE),FALSE)))</f>
        <v>0</v>
      </c>
      <c r="T5729" s="213">
        <f t="shared" si="314"/>
        <v>0</v>
      </c>
    </row>
    <row r="5730" spans="2:20" ht="14.15" customHeight="1">
      <c r="B5730" s="262" t="s">
        <v>84</v>
      </c>
      <c r="C5730" s="522" t="s">
        <v>5097</v>
      </c>
      <c r="D5730" s="528" t="s">
        <v>2502</v>
      </c>
      <c r="E5730" s="528" t="s">
        <v>5098</v>
      </c>
      <c r="F5730" s="528" t="s">
        <v>176</v>
      </c>
      <c r="G5730" s="528" t="s">
        <v>377</v>
      </c>
      <c r="H5730" s="528" t="s">
        <v>385</v>
      </c>
      <c r="I5730" s="530" t="s">
        <v>127</v>
      </c>
      <c r="J5730" s="528" t="s">
        <v>379</v>
      </c>
      <c r="K5730" s="528" t="s">
        <v>379</v>
      </c>
      <c r="L5730" s="528" t="s">
        <v>263</v>
      </c>
      <c r="M5730" s="528" t="s">
        <v>128</v>
      </c>
      <c r="N5730" s="529">
        <v>64.438199999999995</v>
      </c>
      <c r="O5730" s="532">
        <v>255</v>
      </c>
      <c r="P5730" s="531"/>
      <c r="Q5730" s="203">
        <f t="shared" si="312"/>
        <v>0</v>
      </c>
      <c r="R5730" s="203">
        <f t="shared" si="313"/>
        <v>0</v>
      </c>
      <c r="S5730" s="213">
        <f>IF(M5730="nvt",0,IF(O5730&gt;0,VLOOKUP(M5730,'3-Productie normen'!A:K,VLOOKUP(O5730,'3-Productie normen'!$B$34:$C$35,2,FALSE),FALSE)))</f>
        <v>0</v>
      </c>
      <c r="T5730" s="213">
        <f t="shared" si="314"/>
        <v>0</v>
      </c>
    </row>
    <row r="5731" spans="2:20" ht="14.15" customHeight="1">
      <c r="B5731" s="262" t="s">
        <v>84</v>
      </c>
      <c r="C5731" s="522" t="s">
        <v>5097</v>
      </c>
      <c r="D5731" s="528" t="s">
        <v>2502</v>
      </c>
      <c r="E5731" s="528" t="s">
        <v>5098</v>
      </c>
      <c r="F5731" s="528" t="s">
        <v>176</v>
      </c>
      <c r="G5731" s="528" t="s">
        <v>377</v>
      </c>
      <c r="H5731" s="528" t="s">
        <v>386</v>
      </c>
      <c r="I5731" s="530" t="s">
        <v>127</v>
      </c>
      <c r="J5731" s="528" t="s">
        <v>379</v>
      </c>
      <c r="K5731" s="528" t="s">
        <v>975</v>
      </c>
      <c r="L5731" s="528" t="s">
        <v>451</v>
      </c>
      <c r="M5731" s="528" t="s">
        <v>128</v>
      </c>
      <c r="N5731" s="529">
        <v>39.116500000000002</v>
      </c>
      <c r="O5731" s="532">
        <v>255</v>
      </c>
      <c r="P5731" s="531"/>
      <c r="Q5731" s="203">
        <f t="shared" si="312"/>
        <v>0</v>
      </c>
      <c r="R5731" s="203">
        <f t="shared" si="313"/>
        <v>0</v>
      </c>
      <c r="S5731" s="213">
        <f>IF(M5731="nvt",0,IF(O5731&gt;0,VLOOKUP(M5731,'3-Productie normen'!A:K,VLOOKUP(O5731,'3-Productie normen'!$B$34:$C$35,2,FALSE),FALSE)))</f>
        <v>0</v>
      </c>
      <c r="T5731" s="213">
        <f t="shared" si="314"/>
        <v>0</v>
      </c>
    </row>
    <row r="5732" spans="2:20" ht="14.15" customHeight="1">
      <c r="B5732" s="262" t="s">
        <v>84</v>
      </c>
      <c r="C5732" s="522" t="s">
        <v>5097</v>
      </c>
      <c r="D5732" s="528" t="s">
        <v>2502</v>
      </c>
      <c r="E5732" s="528" t="s">
        <v>5098</v>
      </c>
      <c r="F5732" s="528" t="s">
        <v>176</v>
      </c>
      <c r="G5732" s="528" t="s">
        <v>377</v>
      </c>
      <c r="H5732" s="528" t="s">
        <v>390</v>
      </c>
      <c r="I5732" s="530" t="s">
        <v>127</v>
      </c>
      <c r="J5732" s="528" t="s">
        <v>379</v>
      </c>
      <c r="K5732" s="528" t="s">
        <v>975</v>
      </c>
      <c r="L5732" s="528" t="s">
        <v>263</v>
      </c>
      <c r="M5732" s="528" t="s">
        <v>128</v>
      </c>
      <c r="N5732" s="529">
        <v>13.717700000000001</v>
      </c>
      <c r="O5732" s="532">
        <v>255</v>
      </c>
      <c r="P5732" s="531"/>
      <c r="Q5732" s="203">
        <f t="shared" ref="Q5732:Q5780" si="315">IF(O5732="nvt",0,IF(O5732&gt;0,S5732*N5732,0))</f>
        <v>0</v>
      </c>
      <c r="R5732" s="203">
        <f t="shared" ref="R5732:R5780" si="316">IF(P5732&gt;0,T5732*N5732,0)</f>
        <v>0</v>
      </c>
      <c r="S5732" s="213">
        <f>IF(M5732="nvt",0,IF(O5732&gt;0,VLOOKUP(M5732,'3-Productie normen'!A:K,VLOOKUP(O5732,'3-Productie normen'!$B$34:$C$35,2,FALSE),FALSE)))</f>
        <v>0</v>
      </c>
      <c r="T5732" s="213">
        <f t="shared" ref="T5732:T5780" si="317">IF(P5732&gt;0,S5732*$T$8,0)</f>
        <v>0</v>
      </c>
    </row>
    <row r="5733" spans="2:20" ht="14.15" customHeight="1">
      <c r="B5733" s="262" t="s">
        <v>84</v>
      </c>
      <c r="C5733" s="522" t="s">
        <v>5097</v>
      </c>
      <c r="D5733" s="528" t="s">
        <v>2502</v>
      </c>
      <c r="E5733" s="528" t="s">
        <v>5098</v>
      </c>
      <c r="F5733" s="528" t="s">
        <v>176</v>
      </c>
      <c r="G5733" s="528" t="s">
        <v>377</v>
      </c>
      <c r="H5733" s="528" t="s">
        <v>3690</v>
      </c>
      <c r="I5733" s="530" t="s">
        <v>127</v>
      </c>
      <c r="J5733" s="528" t="s">
        <v>379</v>
      </c>
      <c r="K5733" s="528" t="s">
        <v>975</v>
      </c>
      <c r="L5733" s="528" t="s">
        <v>263</v>
      </c>
      <c r="M5733" s="528" t="s">
        <v>128</v>
      </c>
      <c r="N5733" s="529">
        <v>13.717700000000001</v>
      </c>
      <c r="O5733" s="532">
        <v>255</v>
      </c>
      <c r="P5733" s="531"/>
      <c r="Q5733" s="203">
        <f t="shared" si="315"/>
        <v>0</v>
      </c>
      <c r="R5733" s="203">
        <f t="shared" si="316"/>
        <v>0</v>
      </c>
      <c r="S5733" s="213">
        <f>IF(M5733="nvt",0,IF(O5733&gt;0,VLOOKUP(M5733,'3-Productie normen'!A:K,VLOOKUP(O5733,'3-Productie normen'!$B$34:$C$35,2,FALSE),FALSE)))</f>
        <v>0</v>
      </c>
      <c r="T5733" s="213">
        <f t="shared" si="317"/>
        <v>0</v>
      </c>
    </row>
    <row r="5734" spans="2:20" ht="14.15" customHeight="1">
      <c r="B5734" s="262" t="s">
        <v>84</v>
      </c>
      <c r="C5734" s="522" t="s">
        <v>5097</v>
      </c>
      <c r="D5734" s="528" t="s">
        <v>2502</v>
      </c>
      <c r="E5734" s="528" t="s">
        <v>5098</v>
      </c>
      <c r="F5734" s="528" t="s">
        <v>176</v>
      </c>
      <c r="G5734" s="528" t="s">
        <v>377</v>
      </c>
      <c r="H5734" s="528" t="s">
        <v>3691</v>
      </c>
      <c r="I5734" s="530" t="s">
        <v>127</v>
      </c>
      <c r="J5734" s="528" t="s">
        <v>379</v>
      </c>
      <c r="K5734" s="528" t="s">
        <v>975</v>
      </c>
      <c r="L5734" s="528" t="s">
        <v>263</v>
      </c>
      <c r="M5734" s="528" t="s">
        <v>128</v>
      </c>
      <c r="N5734" s="529">
        <v>14.132199999999999</v>
      </c>
      <c r="O5734" s="202" t="s">
        <v>81</v>
      </c>
      <c r="P5734" s="531"/>
      <c r="Q5734" s="203">
        <f t="shared" si="315"/>
        <v>0</v>
      </c>
      <c r="R5734" s="203">
        <f t="shared" si="316"/>
        <v>0</v>
      </c>
      <c r="S5734" s="213">
        <f>IF(M5734="nvt",0,IF(O5734&gt;0,VLOOKUP(M5734,'3-Productie normen'!A:K,VLOOKUP(O5734,'3-Productie normen'!$B$34:$C$35,2,FALSE),FALSE)))</f>
        <v>0</v>
      </c>
      <c r="T5734" s="213">
        <f t="shared" si="317"/>
        <v>0</v>
      </c>
    </row>
    <row r="5735" spans="2:20" ht="14.15" customHeight="1">
      <c r="B5735" s="262" t="s">
        <v>84</v>
      </c>
      <c r="C5735" s="522" t="s">
        <v>5097</v>
      </c>
      <c r="D5735" s="528" t="s">
        <v>2502</v>
      </c>
      <c r="E5735" s="528" t="s">
        <v>5098</v>
      </c>
      <c r="F5735" s="528" t="s">
        <v>176</v>
      </c>
      <c r="G5735" s="528" t="s">
        <v>377</v>
      </c>
      <c r="H5735" s="528" t="s">
        <v>391</v>
      </c>
      <c r="I5735" s="530" t="s">
        <v>125</v>
      </c>
      <c r="J5735" s="528" t="s">
        <v>222</v>
      </c>
      <c r="K5735" s="528" t="s">
        <v>279</v>
      </c>
      <c r="L5735" s="528" t="s">
        <v>263</v>
      </c>
      <c r="M5735" s="528" t="s">
        <v>238</v>
      </c>
      <c r="N5735" s="529">
        <v>9.3879000000000001</v>
      </c>
      <c r="O5735" s="532" t="s">
        <v>81</v>
      </c>
      <c r="P5735" s="531"/>
      <c r="Q5735" s="203">
        <f t="shared" si="315"/>
        <v>0</v>
      </c>
      <c r="R5735" s="203">
        <f t="shared" si="316"/>
        <v>0</v>
      </c>
      <c r="S5735" s="213">
        <f>IF(M5735="nvt",0,IF(O5735&gt;0,VLOOKUP(M5735,'3-Productie normen'!A:K,VLOOKUP(O5735,'3-Productie normen'!$B$34:$C$35,2,FALSE),FALSE)))</f>
        <v>0</v>
      </c>
      <c r="T5735" s="213">
        <f t="shared" si="317"/>
        <v>0</v>
      </c>
    </row>
    <row r="5736" spans="2:20" ht="14.15" customHeight="1">
      <c r="B5736" s="262" t="s">
        <v>84</v>
      </c>
      <c r="C5736" s="522" t="s">
        <v>5097</v>
      </c>
      <c r="D5736" s="528" t="s">
        <v>2502</v>
      </c>
      <c r="E5736" s="528" t="s">
        <v>5098</v>
      </c>
      <c r="F5736" s="528" t="s">
        <v>176</v>
      </c>
      <c r="G5736" s="528" t="s">
        <v>377</v>
      </c>
      <c r="H5736" s="528" t="s">
        <v>2681</v>
      </c>
      <c r="I5736" s="530" t="s">
        <v>143</v>
      </c>
      <c r="J5736" s="528" t="s">
        <v>209</v>
      </c>
      <c r="K5736" s="528" t="s">
        <v>213</v>
      </c>
      <c r="L5736" s="528" t="s">
        <v>263</v>
      </c>
      <c r="M5736" s="528" t="s">
        <v>143</v>
      </c>
      <c r="N5736" s="529">
        <v>0.77639999999999998</v>
      </c>
      <c r="O5736" s="532"/>
      <c r="P5736" s="531"/>
      <c r="Q5736" s="203">
        <f t="shared" si="315"/>
        <v>0</v>
      </c>
      <c r="R5736" s="203">
        <f t="shared" si="316"/>
        <v>0</v>
      </c>
      <c r="S5736" s="213">
        <f>IF(M5736="nvt",0,IF(O5736&gt;0,VLOOKUP(M5736,'3-Productie normen'!A:K,VLOOKUP(O5736,'3-Productie normen'!$B$34:$C$35,2,FALSE),FALSE)))</f>
        <v>0</v>
      </c>
      <c r="T5736" s="213">
        <f t="shared" si="317"/>
        <v>0</v>
      </c>
    </row>
    <row r="5737" spans="2:20" ht="14.15" customHeight="1">
      <c r="B5737" s="262" t="s">
        <v>84</v>
      </c>
      <c r="C5737" s="522" t="s">
        <v>5097</v>
      </c>
      <c r="D5737" s="528" t="s">
        <v>2502</v>
      </c>
      <c r="E5737" s="528" t="s">
        <v>5098</v>
      </c>
      <c r="F5737" s="528" t="s">
        <v>176</v>
      </c>
      <c r="G5737" s="528" t="s">
        <v>377</v>
      </c>
      <c r="H5737" s="528" t="s">
        <v>3694</v>
      </c>
      <c r="I5737" s="530" t="s">
        <v>143</v>
      </c>
      <c r="J5737" s="528" t="s">
        <v>209</v>
      </c>
      <c r="K5737" s="528" t="s">
        <v>213</v>
      </c>
      <c r="L5737" s="528" t="s">
        <v>263</v>
      </c>
      <c r="M5737" s="528" t="s">
        <v>143</v>
      </c>
      <c r="N5737" s="529">
        <v>0.77639999999999998</v>
      </c>
      <c r="O5737" s="532"/>
      <c r="P5737" s="531"/>
      <c r="Q5737" s="203">
        <f t="shared" si="315"/>
        <v>0</v>
      </c>
      <c r="R5737" s="203">
        <f t="shared" si="316"/>
        <v>0</v>
      </c>
      <c r="S5737" s="213">
        <f>IF(M5737="nvt",0,IF(O5737&gt;0,VLOOKUP(M5737,'3-Productie normen'!A:K,VLOOKUP(O5737,'3-Productie normen'!$B$34:$C$35,2,FALSE),FALSE)))</f>
        <v>0</v>
      </c>
      <c r="T5737" s="213">
        <f t="shared" si="317"/>
        <v>0</v>
      </c>
    </row>
    <row r="5738" spans="2:20" ht="14.15" customHeight="1">
      <c r="B5738" s="262" t="s">
        <v>84</v>
      </c>
      <c r="C5738" s="522" t="s">
        <v>5097</v>
      </c>
      <c r="D5738" s="528" t="s">
        <v>2502</v>
      </c>
      <c r="E5738" s="528" t="s">
        <v>5098</v>
      </c>
      <c r="F5738" s="528" t="s">
        <v>176</v>
      </c>
      <c r="G5738" s="528" t="s">
        <v>377</v>
      </c>
      <c r="H5738" s="528" t="s">
        <v>392</v>
      </c>
      <c r="I5738" s="530" t="s">
        <v>143</v>
      </c>
      <c r="J5738" s="528" t="s">
        <v>209</v>
      </c>
      <c r="K5738" s="528" t="s">
        <v>213</v>
      </c>
      <c r="L5738" s="528" t="s">
        <v>263</v>
      </c>
      <c r="M5738" s="528" t="s">
        <v>143</v>
      </c>
      <c r="N5738" s="529">
        <v>4.1970999999999998</v>
      </c>
      <c r="O5738" s="532"/>
      <c r="P5738" s="531"/>
      <c r="Q5738" s="203">
        <f t="shared" si="315"/>
        <v>0</v>
      </c>
      <c r="R5738" s="203">
        <f t="shared" si="316"/>
        <v>0</v>
      </c>
      <c r="S5738" s="213">
        <f>IF(M5738="nvt",0,IF(O5738&gt;0,VLOOKUP(M5738,'3-Productie normen'!A:K,VLOOKUP(O5738,'3-Productie normen'!$B$34:$C$35,2,FALSE),FALSE)))</f>
        <v>0</v>
      </c>
      <c r="T5738" s="213">
        <f t="shared" si="317"/>
        <v>0</v>
      </c>
    </row>
    <row r="5739" spans="2:20" ht="14.15" customHeight="1">
      <c r="B5739" s="262" t="s">
        <v>84</v>
      </c>
      <c r="C5739" s="522" t="s">
        <v>5097</v>
      </c>
      <c r="D5739" s="528" t="s">
        <v>2502</v>
      </c>
      <c r="E5739" s="528" t="s">
        <v>5098</v>
      </c>
      <c r="F5739" s="528" t="s">
        <v>176</v>
      </c>
      <c r="G5739" s="528" t="s">
        <v>377</v>
      </c>
      <c r="H5739" s="528" t="s">
        <v>393</v>
      </c>
      <c r="I5739" s="530" t="s">
        <v>130</v>
      </c>
      <c r="J5739" s="528" t="s">
        <v>209</v>
      </c>
      <c r="K5739" s="528" t="s">
        <v>215</v>
      </c>
      <c r="L5739" s="528" t="s">
        <v>180</v>
      </c>
      <c r="M5739" s="528" t="s">
        <v>134</v>
      </c>
      <c r="N5739" s="529">
        <v>2.0322</v>
      </c>
      <c r="O5739" s="532" t="s">
        <v>81</v>
      </c>
      <c r="P5739" s="531"/>
      <c r="Q5739" s="203">
        <f t="shared" si="315"/>
        <v>0</v>
      </c>
      <c r="R5739" s="203">
        <f t="shared" si="316"/>
        <v>0</v>
      </c>
      <c r="S5739" s="213">
        <f>IF(M5739="nvt",0,IF(O5739&gt;0,VLOOKUP(M5739,'3-Productie normen'!A:K,VLOOKUP(O5739,'3-Productie normen'!$B$34:$C$35,2,FALSE),FALSE)))</f>
        <v>0</v>
      </c>
      <c r="T5739" s="213">
        <f t="shared" si="317"/>
        <v>0</v>
      </c>
    </row>
    <row r="5740" spans="2:20" ht="14.15" customHeight="1">
      <c r="B5740" s="262" t="s">
        <v>84</v>
      </c>
      <c r="C5740" s="522" t="s">
        <v>5097</v>
      </c>
      <c r="D5740" s="528" t="s">
        <v>2502</v>
      </c>
      <c r="E5740" s="528" t="s">
        <v>5098</v>
      </c>
      <c r="F5740" s="528" t="s">
        <v>176</v>
      </c>
      <c r="G5740" s="528" t="s">
        <v>377</v>
      </c>
      <c r="H5740" s="528" t="s">
        <v>394</v>
      </c>
      <c r="I5740" s="530" t="s">
        <v>133</v>
      </c>
      <c r="J5740" s="528" t="s">
        <v>222</v>
      </c>
      <c r="K5740" s="528" t="s">
        <v>223</v>
      </c>
      <c r="L5740" s="528" t="s">
        <v>263</v>
      </c>
      <c r="M5740" s="528" t="s">
        <v>138</v>
      </c>
      <c r="N5740" s="529">
        <v>3.1978</v>
      </c>
      <c r="O5740" s="532" t="s">
        <v>81</v>
      </c>
      <c r="P5740" s="531"/>
      <c r="Q5740" s="203">
        <f t="shared" si="315"/>
        <v>0</v>
      </c>
      <c r="R5740" s="203">
        <f t="shared" si="316"/>
        <v>0</v>
      </c>
      <c r="S5740" s="213">
        <f>IF(M5740="nvt",0,IF(O5740&gt;0,VLOOKUP(M5740,'3-Productie normen'!A:K,VLOOKUP(O5740,'3-Productie normen'!$B$34:$C$35,2,FALSE),FALSE)))</f>
        <v>0</v>
      </c>
      <c r="T5740" s="213">
        <f t="shared" si="317"/>
        <v>0</v>
      </c>
    </row>
    <row r="5741" spans="2:20" ht="14.15" customHeight="1">
      <c r="B5741" s="262" t="s">
        <v>84</v>
      </c>
      <c r="C5741" s="522" t="s">
        <v>5097</v>
      </c>
      <c r="D5741" s="528" t="s">
        <v>2502</v>
      </c>
      <c r="E5741" s="528" t="s">
        <v>5098</v>
      </c>
      <c r="F5741" s="528" t="s">
        <v>176</v>
      </c>
      <c r="G5741" s="528" t="s">
        <v>377</v>
      </c>
      <c r="H5741" s="528" t="s">
        <v>395</v>
      </c>
      <c r="I5741" s="530" t="s">
        <v>143</v>
      </c>
      <c r="J5741" s="528" t="s">
        <v>179</v>
      </c>
      <c r="K5741" s="528" t="s">
        <v>235</v>
      </c>
      <c r="L5741" s="528" t="s">
        <v>263</v>
      </c>
      <c r="M5741" s="528" t="s">
        <v>143</v>
      </c>
      <c r="N5741" s="529">
        <v>6.8859000000000004</v>
      </c>
      <c r="O5741" s="532"/>
      <c r="P5741" s="531"/>
      <c r="Q5741" s="203">
        <f t="shared" si="315"/>
        <v>0</v>
      </c>
      <c r="R5741" s="203">
        <f t="shared" si="316"/>
        <v>0</v>
      </c>
      <c r="S5741" s="213">
        <f>IF(M5741="nvt",0,IF(O5741&gt;0,VLOOKUP(M5741,'3-Productie normen'!A:K,VLOOKUP(O5741,'3-Productie normen'!$B$34:$C$35,2,FALSE),FALSE)))</f>
        <v>0</v>
      </c>
      <c r="T5741" s="213">
        <f t="shared" si="317"/>
        <v>0</v>
      </c>
    </row>
    <row r="5742" spans="2:20" ht="14.15" customHeight="1">
      <c r="B5742" s="262" t="s">
        <v>84</v>
      </c>
      <c r="C5742" s="522" t="s">
        <v>5097</v>
      </c>
      <c r="D5742" s="528" t="s">
        <v>2502</v>
      </c>
      <c r="E5742" s="528" t="s">
        <v>5098</v>
      </c>
      <c r="F5742" s="528" t="s">
        <v>176</v>
      </c>
      <c r="G5742" s="528" t="s">
        <v>377</v>
      </c>
      <c r="H5742" s="528" t="s">
        <v>396</v>
      </c>
      <c r="I5742" s="530" t="s">
        <v>127</v>
      </c>
      <c r="J5742" s="528" t="s">
        <v>379</v>
      </c>
      <c r="K5742" s="528" t="s">
        <v>975</v>
      </c>
      <c r="L5742" s="528" t="s">
        <v>263</v>
      </c>
      <c r="M5742" s="528" t="s">
        <v>128</v>
      </c>
      <c r="N5742" s="529">
        <v>67.100899999999996</v>
      </c>
      <c r="O5742" s="532">
        <v>255</v>
      </c>
      <c r="P5742" s="531"/>
      <c r="Q5742" s="203">
        <f t="shared" si="315"/>
        <v>0</v>
      </c>
      <c r="R5742" s="203">
        <f t="shared" si="316"/>
        <v>0</v>
      </c>
      <c r="S5742" s="213">
        <f>IF(M5742="nvt",0,IF(O5742&gt;0,VLOOKUP(M5742,'3-Productie normen'!A:K,VLOOKUP(O5742,'3-Productie normen'!$B$34:$C$35,2,FALSE),FALSE)))</f>
        <v>0</v>
      </c>
      <c r="T5742" s="213">
        <f t="shared" si="317"/>
        <v>0</v>
      </c>
    </row>
    <row r="5743" spans="2:20" ht="14.15" customHeight="1">
      <c r="B5743" s="262" t="s">
        <v>84</v>
      </c>
      <c r="C5743" s="522" t="s">
        <v>5097</v>
      </c>
      <c r="D5743" s="528" t="s">
        <v>2502</v>
      </c>
      <c r="E5743" s="528" t="s">
        <v>5098</v>
      </c>
      <c r="F5743" s="528" t="s">
        <v>176</v>
      </c>
      <c r="G5743" s="528" t="s">
        <v>377</v>
      </c>
      <c r="H5743" s="528" t="s">
        <v>2529</v>
      </c>
      <c r="I5743" s="530" t="s">
        <v>127</v>
      </c>
      <c r="J5743" s="528" t="s">
        <v>379</v>
      </c>
      <c r="K5743" s="528" t="s">
        <v>975</v>
      </c>
      <c r="L5743" s="528" t="s">
        <v>451</v>
      </c>
      <c r="M5743" s="528" t="s">
        <v>128</v>
      </c>
      <c r="N5743" s="529">
        <v>11.7988</v>
      </c>
      <c r="O5743" s="532">
        <v>255</v>
      </c>
      <c r="P5743" s="531"/>
      <c r="Q5743" s="203">
        <f t="shared" si="315"/>
        <v>0</v>
      </c>
      <c r="R5743" s="203">
        <f t="shared" si="316"/>
        <v>0</v>
      </c>
      <c r="S5743" s="213">
        <f>IF(M5743="nvt",0,IF(O5743&gt;0,VLOOKUP(M5743,'3-Productie normen'!A:K,VLOOKUP(O5743,'3-Productie normen'!$B$34:$C$35,2,FALSE),FALSE)))</f>
        <v>0</v>
      </c>
      <c r="T5743" s="213">
        <f t="shared" si="317"/>
        <v>0</v>
      </c>
    </row>
    <row r="5744" spans="2:20" ht="14.15" customHeight="1">
      <c r="B5744" s="262" t="s">
        <v>84</v>
      </c>
      <c r="C5744" s="522" t="s">
        <v>5097</v>
      </c>
      <c r="D5744" s="528" t="s">
        <v>2502</v>
      </c>
      <c r="E5744" s="528" t="s">
        <v>5098</v>
      </c>
      <c r="F5744" s="528" t="s">
        <v>176</v>
      </c>
      <c r="G5744" s="528" t="s">
        <v>377</v>
      </c>
      <c r="H5744" s="528" t="s">
        <v>2530</v>
      </c>
      <c r="I5744" s="530" t="s">
        <v>127</v>
      </c>
      <c r="J5744" s="528" t="s">
        <v>379</v>
      </c>
      <c r="K5744" s="528" t="s">
        <v>975</v>
      </c>
      <c r="L5744" s="528" t="s">
        <v>451</v>
      </c>
      <c r="M5744" s="528" t="s">
        <v>128</v>
      </c>
      <c r="N5744" s="529">
        <v>11.2591</v>
      </c>
      <c r="O5744" s="532">
        <v>255</v>
      </c>
      <c r="P5744" s="531"/>
      <c r="Q5744" s="203">
        <f t="shared" si="315"/>
        <v>0</v>
      </c>
      <c r="R5744" s="203">
        <f t="shared" si="316"/>
        <v>0</v>
      </c>
      <c r="S5744" s="213">
        <f>IF(M5744="nvt",0,IF(O5744&gt;0,VLOOKUP(M5744,'3-Productie normen'!A:K,VLOOKUP(O5744,'3-Productie normen'!$B$34:$C$35,2,FALSE),FALSE)))</f>
        <v>0</v>
      </c>
      <c r="T5744" s="213">
        <f t="shared" si="317"/>
        <v>0</v>
      </c>
    </row>
    <row r="5745" spans="2:20" ht="14.15" customHeight="1">
      <c r="B5745" s="262" t="s">
        <v>84</v>
      </c>
      <c r="C5745" s="522" t="s">
        <v>5097</v>
      </c>
      <c r="D5745" s="528" t="s">
        <v>2502</v>
      </c>
      <c r="E5745" s="528" t="s">
        <v>5098</v>
      </c>
      <c r="F5745" s="528" t="s">
        <v>176</v>
      </c>
      <c r="G5745" s="528" t="s">
        <v>377</v>
      </c>
      <c r="H5745" s="528" t="s">
        <v>2531</v>
      </c>
      <c r="I5745" s="530" t="s">
        <v>143</v>
      </c>
      <c r="J5745" s="528" t="s">
        <v>379</v>
      </c>
      <c r="K5745" s="528" t="s">
        <v>380</v>
      </c>
      <c r="L5745" s="528" t="s">
        <v>451</v>
      </c>
      <c r="M5745" s="528" t="s">
        <v>143</v>
      </c>
      <c r="N5745" s="529">
        <v>69.568799999999996</v>
      </c>
      <c r="O5745" s="532"/>
      <c r="P5745" s="531"/>
      <c r="Q5745" s="203">
        <f t="shared" si="315"/>
        <v>0</v>
      </c>
      <c r="R5745" s="203">
        <f t="shared" si="316"/>
        <v>0</v>
      </c>
      <c r="S5745" s="213">
        <f>IF(M5745="nvt",0,IF(O5745&gt;0,VLOOKUP(M5745,'3-Productie normen'!A:K,VLOOKUP(O5745,'3-Productie normen'!$B$34:$C$35,2,FALSE),FALSE)))</f>
        <v>0</v>
      </c>
      <c r="T5745" s="213">
        <f t="shared" si="317"/>
        <v>0</v>
      </c>
    </row>
    <row r="5746" spans="2:20" ht="14.15" customHeight="1">
      <c r="B5746" s="262" t="s">
        <v>84</v>
      </c>
      <c r="C5746" s="522" t="s">
        <v>5097</v>
      </c>
      <c r="D5746" s="528" t="s">
        <v>2502</v>
      </c>
      <c r="E5746" s="528" t="s">
        <v>5098</v>
      </c>
      <c r="F5746" s="528" t="s">
        <v>176</v>
      </c>
      <c r="G5746" s="528" t="s">
        <v>377</v>
      </c>
      <c r="H5746" s="528" t="s">
        <v>2574</v>
      </c>
      <c r="I5746" s="530" t="s">
        <v>143</v>
      </c>
      <c r="J5746" s="528" t="s">
        <v>209</v>
      </c>
      <c r="K5746" s="528" t="s">
        <v>213</v>
      </c>
      <c r="L5746" s="528" t="s">
        <v>143</v>
      </c>
      <c r="M5746" s="528" t="s">
        <v>143</v>
      </c>
      <c r="N5746" s="529">
        <v>13.237</v>
      </c>
      <c r="O5746" s="532"/>
      <c r="P5746" s="531"/>
      <c r="Q5746" s="203">
        <f t="shared" si="315"/>
        <v>0</v>
      </c>
      <c r="R5746" s="203">
        <f t="shared" si="316"/>
        <v>0</v>
      </c>
      <c r="S5746" s="213">
        <f>IF(M5746="nvt",0,IF(O5746&gt;0,VLOOKUP(M5746,'3-Productie normen'!A:K,VLOOKUP(O5746,'3-Productie normen'!$B$34:$C$35,2,FALSE),FALSE)))</f>
        <v>0</v>
      </c>
      <c r="T5746" s="213">
        <f t="shared" si="317"/>
        <v>0</v>
      </c>
    </row>
    <row r="5747" spans="2:20" ht="14.15" customHeight="1">
      <c r="B5747" s="262" t="s">
        <v>84</v>
      </c>
      <c r="C5747" s="522" t="s">
        <v>5097</v>
      </c>
      <c r="D5747" s="528" t="s">
        <v>2502</v>
      </c>
      <c r="E5747" s="528" t="s">
        <v>5098</v>
      </c>
      <c r="F5747" s="528" t="s">
        <v>176</v>
      </c>
      <c r="G5747" s="528" t="s">
        <v>377</v>
      </c>
      <c r="H5747" s="528" t="s">
        <v>2533</v>
      </c>
      <c r="I5747" s="530" t="s">
        <v>143</v>
      </c>
      <c r="J5747" s="528" t="s">
        <v>209</v>
      </c>
      <c r="K5747" s="528" t="s">
        <v>213</v>
      </c>
      <c r="L5747" s="528" t="s">
        <v>143</v>
      </c>
      <c r="M5747" s="528" t="s">
        <v>143</v>
      </c>
      <c r="N5747" s="529">
        <v>7.242</v>
      </c>
      <c r="O5747" s="532"/>
      <c r="P5747" s="531"/>
      <c r="Q5747" s="203">
        <f t="shared" si="315"/>
        <v>0</v>
      </c>
      <c r="R5747" s="203">
        <f t="shared" si="316"/>
        <v>0</v>
      </c>
      <c r="S5747" s="213">
        <f>IF(M5747="nvt",0,IF(O5747&gt;0,VLOOKUP(M5747,'3-Productie normen'!A:K,VLOOKUP(O5747,'3-Productie normen'!$B$34:$C$35,2,FALSE),FALSE)))</f>
        <v>0</v>
      </c>
      <c r="T5747" s="213">
        <f t="shared" si="317"/>
        <v>0</v>
      </c>
    </row>
    <row r="5748" spans="2:20" ht="14.15" customHeight="1">
      <c r="B5748" s="262" t="s">
        <v>84</v>
      </c>
      <c r="C5748" s="522" t="s">
        <v>5097</v>
      </c>
      <c r="D5748" s="528" t="s">
        <v>2502</v>
      </c>
      <c r="E5748" s="528" t="s">
        <v>5098</v>
      </c>
      <c r="F5748" s="528" t="s">
        <v>176</v>
      </c>
      <c r="G5748" s="528" t="s">
        <v>377</v>
      </c>
      <c r="H5748" s="528" t="s">
        <v>2534</v>
      </c>
      <c r="I5748" s="530" t="s">
        <v>143</v>
      </c>
      <c r="J5748" s="528" t="s">
        <v>209</v>
      </c>
      <c r="K5748" s="528" t="s">
        <v>213</v>
      </c>
      <c r="L5748" s="528" t="s">
        <v>263</v>
      </c>
      <c r="M5748" s="528" t="s">
        <v>143</v>
      </c>
      <c r="N5748" s="529">
        <v>0.34100000000000003</v>
      </c>
      <c r="O5748" s="532"/>
      <c r="P5748" s="531"/>
      <c r="Q5748" s="203">
        <f t="shared" si="315"/>
        <v>0</v>
      </c>
      <c r="R5748" s="203">
        <f t="shared" si="316"/>
        <v>0</v>
      </c>
      <c r="S5748" s="213">
        <f>IF(M5748="nvt",0,IF(O5748&gt;0,VLOOKUP(M5748,'3-Productie normen'!A:K,VLOOKUP(O5748,'3-Productie normen'!$B$34:$C$35,2,FALSE),FALSE)))</f>
        <v>0</v>
      </c>
      <c r="T5748" s="213">
        <f t="shared" si="317"/>
        <v>0</v>
      </c>
    </row>
    <row r="5749" spans="2:20" ht="14.15" customHeight="1">
      <c r="B5749" s="262" t="s">
        <v>84</v>
      </c>
      <c r="C5749" s="522" t="s">
        <v>5097</v>
      </c>
      <c r="D5749" s="528" t="s">
        <v>2502</v>
      </c>
      <c r="E5749" s="528" t="s">
        <v>5098</v>
      </c>
      <c r="F5749" s="528" t="s">
        <v>176</v>
      </c>
      <c r="G5749" s="528" t="s">
        <v>377</v>
      </c>
      <c r="H5749" s="528" t="s">
        <v>2535</v>
      </c>
      <c r="I5749" s="530" t="s">
        <v>143</v>
      </c>
      <c r="J5749" s="528" t="s">
        <v>209</v>
      </c>
      <c r="K5749" s="528" t="s">
        <v>213</v>
      </c>
      <c r="L5749" s="528" t="s">
        <v>263</v>
      </c>
      <c r="M5749" s="528" t="s">
        <v>143</v>
      </c>
      <c r="N5749" s="529">
        <v>4.3189000000000002</v>
      </c>
      <c r="O5749" s="532"/>
      <c r="P5749" s="531"/>
      <c r="Q5749" s="203">
        <f t="shared" si="315"/>
        <v>0</v>
      </c>
      <c r="R5749" s="203">
        <f t="shared" si="316"/>
        <v>0</v>
      </c>
      <c r="S5749" s="213">
        <f>IF(M5749="nvt",0,IF(O5749&gt;0,VLOOKUP(M5749,'3-Productie normen'!A:K,VLOOKUP(O5749,'3-Productie normen'!$B$34:$C$35,2,FALSE),FALSE)))</f>
        <v>0</v>
      </c>
      <c r="T5749" s="213">
        <f t="shared" si="317"/>
        <v>0</v>
      </c>
    </row>
    <row r="5750" spans="2:20" ht="14.15" customHeight="1">
      <c r="B5750" s="262" t="s">
        <v>84</v>
      </c>
      <c r="C5750" s="522" t="s">
        <v>5097</v>
      </c>
      <c r="D5750" s="528" t="s">
        <v>2502</v>
      </c>
      <c r="E5750" s="528" t="s">
        <v>5098</v>
      </c>
      <c r="F5750" s="528" t="s">
        <v>176</v>
      </c>
      <c r="G5750" s="528" t="s">
        <v>377</v>
      </c>
      <c r="H5750" s="528" t="s">
        <v>2536</v>
      </c>
      <c r="I5750" s="530" t="s">
        <v>143</v>
      </c>
      <c r="J5750" s="528" t="s">
        <v>209</v>
      </c>
      <c r="K5750" s="528" t="s">
        <v>213</v>
      </c>
      <c r="L5750" s="528" t="s">
        <v>263</v>
      </c>
      <c r="M5750" s="528" t="s">
        <v>143</v>
      </c>
      <c r="N5750" s="529">
        <v>9.6349</v>
      </c>
      <c r="O5750" s="532"/>
      <c r="P5750" s="531"/>
      <c r="Q5750" s="203">
        <f t="shared" si="315"/>
        <v>0</v>
      </c>
      <c r="R5750" s="203">
        <f t="shared" si="316"/>
        <v>0</v>
      </c>
      <c r="S5750" s="213">
        <f>IF(M5750="nvt",0,IF(O5750&gt;0,VLOOKUP(M5750,'3-Productie normen'!A:K,VLOOKUP(O5750,'3-Productie normen'!$B$34:$C$35,2,FALSE),FALSE)))</f>
        <v>0</v>
      </c>
      <c r="T5750" s="213">
        <f t="shared" si="317"/>
        <v>0</v>
      </c>
    </row>
    <row r="5751" spans="2:20" ht="14.15" customHeight="1">
      <c r="B5751" s="262" t="s">
        <v>84</v>
      </c>
      <c r="C5751" s="522" t="s">
        <v>5097</v>
      </c>
      <c r="D5751" s="528" t="s">
        <v>2502</v>
      </c>
      <c r="E5751" s="528" t="s">
        <v>5098</v>
      </c>
      <c r="F5751" s="528" t="s">
        <v>176</v>
      </c>
      <c r="G5751" s="528" t="s">
        <v>377</v>
      </c>
      <c r="H5751" s="528" t="s">
        <v>2537</v>
      </c>
      <c r="I5751" s="530" t="s">
        <v>125</v>
      </c>
      <c r="J5751" s="528" t="s">
        <v>222</v>
      </c>
      <c r="K5751" s="528" t="s">
        <v>279</v>
      </c>
      <c r="L5751" s="528" t="s">
        <v>263</v>
      </c>
      <c r="M5751" s="528" t="s">
        <v>238</v>
      </c>
      <c r="N5751" s="529">
        <v>204.50620000000001</v>
      </c>
      <c r="O5751" s="532" t="s">
        <v>81</v>
      </c>
      <c r="P5751" s="531"/>
      <c r="Q5751" s="203">
        <f t="shared" si="315"/>
        <v>0</v>
      </c>
      <c r="R5751" s="203">
        <f t="shared" si="316"/>
        <v>0</v>
      </c>
      <c r="S5751" s="213">
        <f>IF(M5751="nvt",0,IF(O5751&gt;0,VLOOKUP(M5751,'3-Productie normen'!A:K,VLOOKUP(O5751,'3-Productie normen'!$B$34:$C$35,2,FALSE),FALSE)))</f>
        <v>0</v>
      </c>
      <c r="T5751" s="213">
        <f t="shared" si="317"/>
        <v>0</v>
      </c>
    </row>
    <row r="5752" spans="2:20" ht="14.15" customHeight="1">
      <c r="B5752" s="262" t="s">
        <v>84</v>
      </c>
      <c r="C5752" s="522" t="s">
        <v>5097</v>
      </c>
      <c r="D5752" s="528" t="s">
        <v>2502</v>
      </c>
      <c r="E5752" s="528" t="s">
        <v>5098</v>
      </c>
      <c r="F5752" s="528" t="s">
        <v>176</v>
      </c>
      <c r="G5752" s="528" t="s">
        <v>377</v>
      </c>
      <c r="H5752" s="528" t="s">
        <v>2538</v>
      </c>
      <c r="I5752" s="530" t="s">
        <v>127</v>
      </c>
      <c r="J5752" s="528" t="s">
        <v>379</v>
      </c>
      <c r="K5752" s="528" t="s">
        <v>975</v>
      </c>
      <c r="L5752" s="528" t="s">
        <v>263</v>
      </c>
      <c r="M5752" s="528" t="s">
        <v>128</v>
      </c>
      <c r="N5752" s="529">
        <v>428.25490000000002</v>
      </c>
      <c r="O5752" s="532">
        <v>255</v>
      </c>
      <c r="P5752" s="531"/>
      <c r="Q5752" s="203">
        <f t="shared" si="315"/>
        <v>0</v>
      </c>
      <c r="R5752" s="203">
        <f t="shared" si="316"/>
        <v>0</v>
      </c>
      <c r="S5752" s="213">
        <f>IF(M5752="nvt",0,IF(O5752&gt;0,VLOOKUP(M5752,'3-Productie normen'!A:K,VLOOKUP(O5752,'3-Productie normen'!$B$34:$C$35,2,FALSE),FALSE)))</f>
        <v>0</v>
      </c>
      <c r="T5752" s="213">
        <f t="shared" si="317"/>
        <v>0</v>
      </c>
    </row>
    <row r="5753" spans="2:20" ht="14.15" customHeight="1">
      <c r="B5753" s="262" t="s">
        <v>84</v>
      </c>
      <c r="C5753" s="522" t="s">
        <v>5097</v>
      </c>
      <c r="D5753" s="528" t="s">
        <v>2502</v>
      </c>
      <c r="E5753" s="528" t="s">
        <v>5098</v>
      </c>
      <c r="F5753" s="528" t="s">
        <v>176</v>
      </c>
      <c r="G5753" s="528" t="s">
        <v>377</v>
      </c>
      <c r="H5753" s="528" t="s">
        <v>2539</v>
      </c>
      <c r="I5753" s="530" t="s">
        <v>127</v>
      </c>
      <c r="J5753" s="528" t="s">
        <v>379</v>
      </c>
      <c r="K5753" s="528" t="s">
        <v>975</v>
      </c>
      <c r="L5753" s="528" t="s">
        <v>263</v>
      </c>
      <c r="M5753" s="528" t="s">
        <v>128</v>
      </c>
      <c r="N5753" s="529">
        <v>425.0206</v>
      </c>
      <c r="O5753" s="532">
        <v>255</v>
      </c>
      <c r="P5753" s="531"/>
      <c r="Q5753" s="203">
        <f t="shared" si="315"/>
        <v>0</v>
      </c>
      <c r="R5753" s="203">
        <f t="shared" si="316"/>
        <v>0</v>
      </c>
      <c r="S5753" s="213">
        <f>IF(M5753="nvt",0,IF(O5753&gt;0,VLOOKUP(M5753,'3-Productie normen'!A:K,VLOOKUP(O5753,'3-Productie normen'!$B$34:$C$35,2,FALSE),FALSE)))</f>
        <v>0</v>
      </c>
      <c r="T5753" s="213">
        <f t="shared" si="317"/>
        <v>0</v>
      </c>
    </row>
    <row r="5754" spans="2:20" ht="14.15" customHeight="1">
      <c r="B5754" s="262" t="s">
        <v>84</v>
      </c>
      <c r="C5754" s="522" t="s">
        <v>5097</v>
      </c>
      <c r="D5754" s="528" t="s">
        <v>2502</v>
      </c>
      <c r="E5754" s="528" t="s">
        <v>5098</v>
      </c>
      <c r="F5754" s="528" t="s">
        <v>176</v>
      </c>
      <c r="G5754" s="528" t="s">
        <v>377</v>
      </c>
      <c r="H5754" s="528" t="s">
        <v>3620</v>
      </c>
      <c r="I5754" s="530" t="s">
        <v>127</v>
      </c>
      <c r="J5754" s="528" t="s">
        <v>379</v>
      </c>
      <c r="K5754" s="528" t="s">
        <v>975</v>
      </c>
      <c r="L5754" s="528" t="s">
        <v>263</v>
      </c>
      <c r="M5754" s="528" t="s">
        <v>128</v>
      </c>
      <c r="N5754" s="529">
        <v>217.60230000000001</v>
      </c>
      <c r="O5754" s="532">
        <v>255</v>
      </c>
      <c r="P5754" s="531"/>
      <c r="Q5754" s="203">
        <f t="shared" si="315"/>
        <v>0</v>
      </c>
      <c r="R5754" s="203">
        <f t="shared" si="316"/>
        <v>0</v>
      </c>
      <c r="S5754" s="213">
        <f>IF(M5754="nvt",0,IF(O5754&gt;0,VLOOKUP(M5754,'3-Productie normen'!A:K,VLOOKUP(O5754,'3-Productie normen'!$B$34:$C$35,2,FALSE),FALSE)))</f>
        <v>0</v>
      </c>
      <c r="T5754" s="213">
        <f t="shared" si="317"/>
        <v>0</v>
      </c>
    </row>
    <row r="5755" spans="2:20" ht="14.15" customHeight="1">
      <c r="B5755" s="262" t="s">
        <v>84</v>
      </c>
      <c r="C5755" s="522" t="s">
        <v>5097</v>
      </c>
      <c r="D5755" s="528" t="s">
        <v>2502</v>
      </c>
      <c r="E5755" s="528" t="s">
        <v>5098</v>
      </c>
      <c r="F5755" s="528" t="s">
        <v>176</v>
      </c>
      <c r="G5755" s="528" t="s">
        <v>377</v>
      </c>
      <c r="H5755" s="528" t="s">
        <v>2540</v>
      </c>
      <c r="I5755" s="200" t="s">
        <v>245</v>
      </c>
      <c r="J5755" s="528" t="s">
        <v>255</v>
      </c>
      <c r="K5755" s="528" t="s">
        <v>566</v>
      </c>
      <c r="L5755" s="528" t="s">
        <v>263</v>
      </c>
      <c r="M5755" s="199" t="s">
        <v>143</v>
      </c>
      <c r="N5755" s="529">
        <v>87.344099999999997</v>
      </c>
      <c r="O5755" s="532"/>
      <c r="P5755" s="531"/>
      <c r="Q5755" s="203">
        <f t="shared" si="315"/>
        <v>0</v>
      </c>
      <c r="R5755" s="203">
        <f t="shared" si="316"/>
        <v>0</v>
      </c>
      <c r="S5755" s="213">
        <f>IF(M5755="nvt",0,IF(O5755&gt;0,VLOOKUP(M5755,'3-Productie normen'!A:K,VLOOKUP(O5755,'3-Productie normen'!$B$34:$C$35,2,FALSE),FALSE)))</f>
        <v>0</v>
      </c>
      <c r="T5755" s="213">
        <f t="shared" si="317"/>
        <v>0</v>
      </c>
    </row>
    <row r="5756" spans="2:20" ht="14.15" customHeight="1">
      <c r="B5756" s="262" t="s">
        <v>84</v>
      </c>
      <c r="C5756" s="522" t="s">
        <v>5097</v>
      </c>
      <c r="D5756" s="528" t="s">
        <v>2502</v>
      </c>
      <c r="E5756" s="528" t="s">
        <v>5098</v>
      </c>
      <c r="F5756" s="528" t="s">
        <v>176</v>
      </c>
      <c r="G5756" s="528" t="s">
        <v>377</v>
      </c>
      <c r="H5756" s="528" t="s">
        <v>2541</v>
      </c>
      <c r="I5756" s="530" t="s">
        <v>143</v>
      </c>
      <c r="J5756" s="528" t="s">
        <v>209</v>
      </c>
      <c r="K5756" s="528" t="s">
        <v>213</v>
      </c>
      <c r="L5756" s="528" t="s">
        <v>451</v>
      </c>
      <c r="M5756" s="528" t="s">
        <v>143</v>
      </c>
      <c r="N5756" s="529">
        <v>41.310899999999997</v>
      </c>
      <c r="O5756" s="532"/>
      <c r="P5756" s="531"/>
      <c r="Q5756" s="203">
        <f t="shared" si="315"/>
        <v>0</v>
      </c>
      <c r="R5756" s="203">
        <f t="shared" si="316"/>
        <v>0</v>
      </c>
      <c r="S5756" s="213">
        <f>IF(M5756="nvt",0,IF(O5756&gt;0,VLOOKUP(M5756,'3-Productie normen'!A:K,VLOOKUP(O5756,'3-Productie normen'!$B$34:$C$35,2,FALSE),FALSE)))</f>
        <v>0</v>
      </c>
      <c r="T5756" s="213">
        <f t="shared" si="317"/>
        <v>0</v>
      </c>
    </row>
    <row r="5757" spans="2:20" ht="14.15" customHeight="1">
      <c r="B5757" s="262" t="s">
        <v>84</v>
      </c>
      <c r="C5757" s="522" t="s">
        <v>5097</v>
      </c>
      <c r="D5757" s="528" t="s">
        <v>2502</v>
      </c>
      <c r="E5757" s="528" t="s">
        <v>5098</v>
      </c>
      <c r="F5757" s="528" t="s">
        <v>176</v>
      </c>
      <c r="G5757" s="528" t="s">
        <v>177</v>
      </c>
      <c r="H5757" s="528" t="s">
        <v>402</v>
      </c>
      <c r="I5757" s="530" t="s">
        <v>136</v>
      </c>
      <c r="J5757" s="528" t="s">
        <v>179</v>
      </c>
      <c r="K5757" s="528" t="s">
        <v>265</v>
      </c>
      <c r="L5757" s="528" t="s">
        <v>263</v>
      </c>
      <c r="M5757" s="528" t="s">
        <v>135</v>
      </c>
      <c r="N5757" s="529">
        <v>28.126999999999999</v>
      </c>
      <c r="O5757" s="532" t="s">
        <v>81</v>
      </c>
      <c r="P5757" s="531"/>
      <c r="Q5757" s="203">
        <f t="shared" si="315"/>
        <v>0</v>
      </c>
      <c r="R5757" s="203">
        <f t="shared" si="316"/>
        <v>0</v>
      </c>
      <c r="S5757" s="213">
        <f>IF(M5757="nvt",0,IF(O5757&gt;0,VLOOKUP(M5757,'3-Productie normen'!A:K,VLOOKUP(O5757,'3-Productie normen'!$B$34:$C$35,2,FALSE),FALSE)))</f>
        <v>0</v>
      </c>
      <c r="T5757" s="213">
        <f t="shared" si="317"/>
        <v>0</v>
      </c>
    </row>
    <row r="5758" spans="2:20" ht="14.15" customHeight="1">
      <c r="B5758" s="262" t="s">
        <v>84</v>
      </c>
      <c r="C5758" s="522" t="s">
        <v>5097</v>
      </c>
      <c r="D5758" s="528" t="s">
        <v>2502</v>
      </c>
      <c r="E5758" s="528" t="s">
        <v>5098</v>
      </c>
      <c r="F5758" s="528" t="s">
        <v>176</v>
      </c>
      <c r="G5758" s="528" t="s">
        <v>177</v>
      </c>
      <c r="H5758" s="528" t="s">
        <v>403</v>
      </c>
      <c r="I5758" s="530" t="s">
        <v>123</v>
      </c>
      <c r="J5758" s="528" t="s">
        <v>179</v>
      </c>
      <c r="K5758" s="528" t="s">
        <v>187</v>
      </c>
      <c r="L5758" s="528" t="s">
        <v>253</v>
      </c>
      <c r="M5758" s="528" t="s">
        <v>122</v>
      </c>
      <c r="N5758" s="529">
        <v>20.468699999999998</v>
      </c>
      <c r="O5758" s="532" t="s">
        <v>81</v>
      </c>
      <c r="P5758" s="531"/>
      <c r="Q5758" s="203">
        <f t="shared" si="315"/>
        <v>0</v>
      </c>
      <c r="R5758" s="203">
        <f t="shared" si="316"/>
        <v>0</v>
      </c>
      <c r="S5758" s="213">
        <f>IF(M5758="nvt",0,IF(O5758&gt;0,VLOOKUP(M5758,'3-Productie normen'!A:K,VLOOKUP(O5758,'3-Productie normen'!$B$34:$C$35,2,FALSE),FALSE)))</f>
        <v>0</v>
      </c>
      <c r="T5758" s="213">
        <f t="shared" si="317"/>
        <v>0</v>
      </c>
    </row>
    <row r="5759" spans="2:20" ht="14.15" customHeight="1">
      <c r="B5759" s="262" t="s">
        <v>84</v>
      </c>
      <c r="C5759" s="522" t="s">
        <v>5097</v>
      </c>
      <c r="D5759" s="528" t="s">
        <v>2502</v>
      </c>
      <c r="E5759" s="528" t="s">
        <v>5098</v>
      </c>
      <c r="F5759" s="528" t="s">
        <v>176</v>
      </c>
      <c r="G5759" s="528" t="s">
        <v>177</v>
      </c>
      <c r="H5759" s="528" t="s">
        <v>2693</v>
      </c>
      <c r="I5759" s="530" t="s">
        <v>123</v>
      </c>
      <c r="J5759" s="528" t="s">
        <v>179</v>
      </c>
      <c r="K5759" s="528" t="s">
        <v>187</v>
      </c>
      <c r="L5759" s="528" t="s">
        <v>253</v>
      </c>
      <c r="M5759" s="528" t="s">
        <v>122</v>
      </c>
      <c r="N5759" s="529">
        <v>19.9498</v>
      </c>
      <c r="O5759" s="532" t="s">
        <v>81</v>
      </c>
      <c r="P5759" s="531"/>
      <c r="Q5759" s="203">
        <f t="shared" si="315"/>
        <v>0</v>
      </c>
      <c r="R5759" s="203">
        <f t="shared" si="316"/>
        <v>0</v>
      </c>
      <c r="S5759" s="213">
        <f>IF(M5759="nvt",0,IF(O5759&gt;0,VLOOKUP(M5759,'3-Productie normen'!A:K,VLOOKUP(O5759,'3-Productie normen'!$B$34:$C$35,2,FALSE),FALSE)))</f>
        <v>0</v>
      </c>
      <c r="T5759" s="213">
        <f t="shared" si="317"/>
        <v>0</v>
      </c>
    </row>
    <row r="5760" spans="2:20" ht="14.15" customHeight="1">
      <c r="B5760" s="262" t="s">
        <v>84</v>
      </c>
      <c r="C5760" s="522" t="s">
        <v>5097</v>
      </c>
      <c r="D5760" s="528" t="s">
        <v>2502</v>
      </c>
      <c r="E5760" s="528" t="s">
        <v>5098</v>
      </c>
      <c r="F5760" s="528" t="s">
        <v>176</v>
      </c>
      <c r="G5760" s="528" t="s">
        <v>177</v>
      </c>
      <c r="H5760" s="528" t="s">
        <v>2611</v>
      </c>
      <c r="I5760" s="530" t="s">
        <v>123</v>
      </c>
      <c r="J5760" s="528" t="s">
        <v>179</v>
      </c>
      <c r="K5760" s="528" t="s">
        <v>179</v>
      </c>
      <c r="L5760" s="528" t="s">
        <v>253</v>
      </c>
      <c r="M5760" s="528" t="s">
        <v>122</v>
      </c>
      <c r="N5760" s="529">
        <v>196.53190000000001</v>
      </c>
      <c r="O5760" s="532" t="s">
        <v>81</v>
      </c>
      <c r="P5760" s="531"/>
      <c r="Q5760" s="203">
        <f t="shared" si="315"/>
        <v>0</v>
      </c>
      <c r="R5760" s="203">
        <f t="shared" si="316"/>
        <v>0</v>
      </c>
      <c r="S5760" s="213">
        <f>IF(M5760="nvt",0,IF(O5760&gt;0,VLOOKUP(M5760,'3-Productie normen'!A:K,VLOOKUP(O5760,'3-Productie normen'!$B$34:$C$35,2,FALSE),FALSE)))</f>
        <v>0</v>
      </c>
      <c r="T5760" s="213">
        <f t="shared" si="317"/>
        <v>0</v>
      </c>
    </row>
    <row r="5761" spans="2:20" ht="14.15" customHeight="1">
      <c r="B5761" s="262" t="s">
        <v>84</v>
      </c>
      <c r="C5761" s="522" t="s">
        <v>5097</v>
      </c>
      <c r="D5761" s="528" t="s">
        <v>2502</v>
      </c>
      <c r="E5761" s="528" t="s">
        <v>5098</v>
      </c>
      <c r="F5761" s="528" t="s">
        <v>176</v>
      </c>
      <c r="G5761" s="528" t="s">
        <v>177</v>
      </c>
      <c r="H5761" s="528" t="s">
        <v>2612</v>
      </c>
      <c r="I5761" s="530" t="s">
        <v>125</v>
      </c>
      <c r="J5761" s="528" t="s">
        <v>222</v>
      </c>
      <c r="K5761" s="528" t="s">
        <v>279</v>
      </c>
      <c r="L5761" s="528" t="s">
        <v>263</v>
      </c>
      <c r="M5761" s="528" t="s">
        <v>238</v>
      </c>
      <c r="N5761" s="529">
        <v>80.258300000000006</v>
      </c>
      <c r="O5761" s="532" t="s">
        <v>81</v>
      </c>
      <c r="P5761" s="531"/>
      <c r="Q5761" s="203">
        <f t="shared" si="315"/>
        <v>0</v>
      </c>
      <c r="R5761" s="203">
        <f t="shared" si="316"/>
        <v>0</v>
      </c>
      <c r="S5761" s="213">
        <f>IF(M5761="nvt",0,IF(O5761&gt;0,VLOOKUP(M5761,'3-Productie normen'!A:K,VLOOKUP(O5761,'3-Productie normen'!$B$34:$C$35,2,FALSE),FALSE)))</f>
        <v>0</v>
      </c>
      <c r="T5761" s="213">
        <f t="shared" si="317"/>
        <v>0</v>
      </c>
    </row>
    <row r="5762" spans="2:20" ht="14.15" customHeight="1">
      <c r="B5762" s="262" t="s">
        <v>84</v>
      </c>
      <c r="C5762" s="522" t="s">
        <v>5097</v>
      </c>
      <c r="D5762" s="528" t="s">
        <v>2502</v>
      </c>
      <c r="E5762" s="528" t="s">
        <v>5098</v>
      </c>
      <c r="F5762" s="528" t="s">
        <v>176</v>
      </c>
      <c r="G5762" s="528" t="s">
        <v>177</v>
      </c>
      <c r="H5762" s="528" t="s">
        <v>2613</v>
      </c>
      <c r="I5762" s="530" t="s">
        <v>130</v>
      </c>
      <c r="J5762" s="528" t="s">
        <v>209</v>
      </c>
      <c r="K5762" s="528" t="s">
        <v>220</v>
      </c>
      <c r="L5762" s="528" t="s">
        <v>451</v>
      </c>
      <c r="M5762" s="528" t="s">
        <v>140</v>
      </c>
      <c r="N5762" s="529">
        <v>9.8412000000000006</v>
      </c>
      <c r="O5762" s="532" t="s">
        <v>81</v>
      </c>
      <c r="P5762" s="531"/>
      <c r="Q5762" s="203">
        <f t="shared" si="315"/>
        <v>0</v>
      </c>
      <c r="R5762" s="203">
        <f t="shared" si="316"/>
        <v>0</v>
      </c>
      <c r="S5762" s="213">
        <f>IF(M5762="nvt",0,IF(O5762&gt;0,VLOOKUP(M5762,'3-Productie normen'!A:K,VLOOKUP(O5762,'3-Productie normen'!$B$34:$C$35,2,FALSE),FALSE)))</f>
        <v>0</v>
      </c>
      <c r="T5762" s="213">
        <f t="shared" si="317"/>
        <v>0</v>
      </c>
    </row>
    <row r="5763" spans="2:20" ht="14.15" customHeight="1">
      <c r="B5763" s="262" t="s">
        <v>84</v>
      </c>
      <c r="C5763" s="522" t="s">
        <v>5097</v>
      </c>
      <c r="D5763" s="528" t="s">
        <v>2502</v>
      </c>
      <c r="E5763" s="528" t="s">
        <v>5098</v>
      </c>
      <c r="F5763" s="528" t="s">
        <v>176</v>
      </c>
      <c r="G5763" s="528" t="s">
        <v>177</v>
      </c>
      <c r="H5763" s="528" t="s">
        <v>3515</v>
      </c>
      <c r="I5763" s="530" t="s">
        <v>143</v>
      </c>
      <c r="J5763" s="528" t="s">
        <v>222</v>
      </c>
      <c r="K5763" s="528" t="s">
        <v>223</v>
      </c>
      <c r="L5763" s="528" t="s">
        <v>263</v>
      </c>
      <c r="M5763" s="528" t="s">
        <v>143</v>
      </c>
      <c r="N5763" s="529">
        <v>0.77639999999999998</v>
      </c>
      <c r="O5763" s="532"/>
      <c r="P5763" s="531"/>
      <c r="Q5763" s="203">
        <f t="shared" si="315"/>
        <v>0</v>
      </c>
      <c r="R5763" s="203">
        <f t="shared" si="316"/>
        <v>0</v>
      </c>
      <c r="S5763" s="213">
        <f>IF(M5763="nvt",0,IF(O5763&gt;0,VLOOKUP(M5763,'3-Productie normen'!A:K,VLOOKUP(O5763,'3-Productie normen'!$B$34:$C$35,2,FALSE),FALSE)))</f>
        <v>0</v>
      </c>
      <c r="T5763" s="213">
        <f t="shared" si="317"/>
        <v>0</v>
      </c>
    </row>
    <row r="5764" spans="2:20" ht="14.15" customHeight="1">
      <c r="B5764" s="262" t="s">
        <v>84</v>
      </c>
      <c r="C5764" s="522" t="s">
        <v>5097</v>
      </c>
      <c r="D5764" s="528" t="s">
        <v>2502</v>
      </c>
      <c r="E5764" s="528" t="s">
        <v>5098</v>
      </c>
      <c r="F5764" s="528" t="s">
        <v>176</v>
      </c>
      <c r="G5764" s="528" t="s">
        <v>177</v>
      </c>
      <c r="H5764" s="528" t="s">
        <v>5100</v>
      </c>
      <c r="I5764" s="530" t="s">
        <v>143</v>
      </c>
      <c r="J5764" s="528" t="s">
        <v>209</v>
      </c>
      <c r="K5764" s="528" t="s">
        <v>213</v>
      </c>
      <c r="L5764" s="528" t="s">
        <v>263</v>
      </c>
      <c r="M5764" s="528" t="s">
        <v>143</v>
      </c>
      <c r="N5764" s="529">
        <v>0.77639999999999998</v>
      </c>
      <c r="O5764" s="532"/>
      <c r="P5764" s="531"/>
      <c r="Q5764" s="203">
        <f t="shared" si="315"/>
        <v>0</v>
      </c>
      <c r="R5764" s="203">
        <f t="shared" si="316"/>
        <v>0</v>
      </c>
      <c r="S5764" s="213">
        <f>IF(M5764="nvt",0,IF(O5764&gt;0,VLOOKUP(M5764,'3-Productie normen'!A:K,VLOOKUP(O5764,'3-Productie normen'!$B$34:$C$35,2,FALSE),FALSE)))</f>
        <v>0</v>
      </c>
      <c r="T5764" s="213">
        <f t="shared" si="317"/>
        <v>0</v>
      </c>
    </row>
    <row r="5765" spans="2:20" ht="14.15" customHeight="1">
      <c r="B5765" s="262" t="s">
        <v>84</v>
      </c>
      <c r="C5765" s="522" t="s">
        <v>5097</v>
      </c>
      <c r="D5765" s="528" t="s">
        <v>2502</v>
      </c>
      <c r="E5765" s="528" t="s">
        <v>5098</v>
      </c>
      <c r="F5765" s="528" t="s">
        <v>176</v>
      </c>
      <c r="G5765" s="528" t="s">
        <v>177</v>
      </c>
      <c r="H5765" s="528" t="s">
        <v>2614</v>
      </c>
      <c r="I5765" s="530" t="s">
        <v>133</v>
      </c>
      <c r="J5765" s="528" t="s">
        <v>222</v>
      </c>
      <c r="K5765" s="528" t="s">
        <v>223</v>
      </c>
      <c r="L5765" s="528" t="s">
        <v>263</v>
      </c>
      <c r="M5765" s="528" t="s">
        <v>138</v>
      </c>
      <c r="N5765" s="529">
        <v>3.1993999999999998</v>
      </c>
      <c r="O5765" s="532" t="s">
        <v>81</v>
      </c>
      <c r="P5765" s="531"/>
      <c r="Q5765" s="203">
        <f t="shared" si="315"/>
        <v>0</v>
      </c>
      <c r="R5765" s="203">
        <f t="shared" si="316"/>
        <v>0</v>
      </c>
      <c r="S5765" s="213">
        <f>IF(M5765="nvt",0,IF(O5765&gt;0,VLOOKUP(M5765,'3-Productie normen'!A:K,VLOOKUP(O5765,'3-Productie normen'!$B$34:$C$35,2,FALSE),FALSE)))</f>
        <v>0</v>
      </c>
      <c r="T5765" s="213">
        <f t="shared" si="317"/>
        <v>0</v>
      </c>
    </row>
    <row r="5766" spans="2:20" ht="14.15" customHeight="1">
      <c r="B5766" s="262" t="s">
        <v>84</v>
      </c>
      <c r="C5766" s="522" t="s">
        <v>5097</v>
      </c>
      <c r="D5766" s="528" t="s">
        <v>2502</v>
      </c>
      <c r="E5766" s="528" t="s">
        <v>5098</v>
      </c>
      <c r="F5766" s="528" t="s">
        <v>176</v>
      </c>
      <c r="G5766" s="528" t="s">
        <v>177</v>
      </c>
      <c r="H5766" s="528" t="s">
        <v>2616</v>
      </c>
      <c r="I5766" s="530" t="s">
        <v>127</v>
      </c>
      <c r="J5766" s="528" t="s">
        <v>379</v>
      </c>
      <c r="K5766" s="528" t="s">
        <v>975</v>
      </c>
      <c r="L5766" s="528" t="s">
        <v>451</v>
      </c>
      <c r="M5766" s="528" t="s">
        <v>128</v>
      </c>
      <c r="N5766" s="529">
        <v>20.495799999999999</v>
      </c>
      <c r="O5766" s="532">
        <v>255</v>
      </c>
      <c r="P5766" s="531"/>
      <c r="Q5766" s="203">
        <f t="shared" si="315"/>
        <v>0</v>
      </c>
      <c r="R5766" s="203">
        <f t="shared" si="316"/>
        <v>0</v>
      </c>
      <c r="S5766" s="213">
        <f>IF(M5766="nvt",0,IF(O5766&gt;0,VLOOKUP(M5766,'3-Productie normen'!A:K,VLOOKUP(O5766,'3-Productie normen'!$B$34:$C$35,2,FALSE),FALSE)))</f>
        <v>0</v>
      </c>
      <c r="T5766" s="213">
        <f t="shared" si="317"/>
        <v>0</v>
      </c>
    </row>
    <row r="5767" spans="2:20" ht="14.15" customHeight="1">
      <c r="B5767" s="262" t="s">
        <v>84</v>
      </c>
      <c r="C5767" s="522" t="s">
        <v>5097</v>
      </c>
      <c r="D5767" s="528" t="s">
        <v>2502</v>
      </c>
      <c r="E5767" s="528" t="s">
        <v>5098</v>
      </c>
      <c r="F5767" s="528" t="s">
        <v>176</v>
      </c>
      <c r="G5767" s="528" t="s">
        <v>177</v>
      </c>
      <c r="H5767" s="528" t="s">
        <v>2617</v>
      </c>
      <c r="I5767" s="530" t="s">
        <v>127</v>
      </c>
      <c r="J5767" s="528" t="s">
        <v>379</v>
      </c>
      <c r="K5767" s="528" t="s">
        <v>975</v>
      </c>
      <c r="L5767" s="528" t="s">
        <v>451</v>
      </c>
      <c r="M5767" s="528" t="s">
        <v>128</v>
      </c>
      <c r="N5767" s="529">
        <v>25.950199999999999</v>
      </c>
      <c r="O5767" s="532">
        <v>255</v>
      </c>
      <c r="P5767" s="531"/>
      <c r="Q5767" s="203">
        <f t="shared" si="315"/>
        <v>0</v>
      </c>
      <c r="R5767" s="203">
        <f t="shared" si="316"/>
        <v>0</v>
      </c>
      <c r="S5767" s="213">
        <f>IF(M5767="nvt",0,IF(O5767&gt;0,VLOOKUP(M5767,'3-Productie normen'!A:K,VLOOKUP(O5767,'3-Productie normen'!$B$34:$C$35,2,FALSE),FALSE)))</f>
        <v>0</v>
      </c>
      <c r="T5767" s="213">
        <f t="shared" si="317"/>
        <v>0</v>
      </c>
    </row>
    <row r="5768" spans="2:20" ht="14.15" customHeight="1">
      <c r="B5768" s="262" t="s">
        <v>84</v>
      </c>
      <c r="C5768" s="522" t="s">
        <v>5097</v>
      </c>
      <c r="D5768" s="528" t="s">
        <v>2502</v>
      </c>
      <c r="E5768" s="528" t="s">
        <v>5098</v>
      </c>
      <c r="F5768" s="528" t="s">
        <v>176</v>
      </c>
      <c r="G5768" s="528" t="s">
        <v>177</v>
      </c>
      <c r="H5768" s="528" t="s">
        <v>3149</v>
      </c>
      <c r="I5768" s="530" t="s">
        <v>127</v>
      </c>
      <c r="J5768" s="528" t="s">
        <v>379</v>
      </c>
      <c r="K5768" s="528" t="s">
        <v>975</v>
      </c>
      <c r="L5768" s="528" t="s">
        <v>451</v>
      </c>
      <c r="M5768" s="528" t="s">
        <v>128</v>
      </c>
      <c r="N5768" s="529">
        <v>153.38310000000001</v>
      </c>
      <c r="O5768" s="532">
        <v>255</v>
      </c>
      <c r="P5768" s="531"/>
      <c r="Q5768" s="203">
        <f t="shared" si="315"/>
        <v>0</v>
      </c>
      <c r="R5768" s="203">
        <f t="shared" si="316"/>
        <v>0</v>
      </c>
      <c r="S5768" s="213">
        <f>IF(M5768="nvt",0,IF(O5768&gt;0,VLOOKUP(M5768,'3-Productie normen'!A:K,VLOOKUP(O5768,'3-Productie normen'!$B$34:$C$35,2,FALSE),FALSE)))</f>
        <v>0</v>
      </c>
      <c r="T5768" s="213">
        <f t="shared" si="317"/>
        <v>0</v>
      </c>
    </row>
    <row r="5769" spans="2:20" ht="14.15" customHeight="1">
      <c r="B5769" s="262" t="s">
        <v>84</v>
      </c>
      <c r="C5769" s="522" t="s">
        <v>5097</v>
      </c>
      <c r="D5769" s="528" t="s">
        <v>2502</v>
      </c>
      <c r="E5769" s="528" t="s">
        <v>5098</v>
      </c>
      <c r="F5769" s="528" t="s">
        <v>176</v>
      </c>
      <c r="G5769" s="528" t="s">
        <v>177</v>
      </c>
      <c r="H5769" s="528" t="s">
        <v>3631</v>
      </c>
      <c r="I5769" s="530" t="s">
        <v>127</v>
      </c>
      <c r="J5769" s="528" t="s">
        <v>379</v>
      </c>
      <c r="K5769" s="528" t="s">
        <v>975</v>
      </c>
      <c r="L5769" s="528" t="s">
        <v>263</v>
      </c>
      <c r="M5769" s="528" t="s">
        <v>128</v>
      </c>
      <c r="N5769" s="529">
        <v>40.995800000000003</v>
      </c>
      <c r="O5769" s="532">
        <v>255</v>
      </c>
      <c r="P5769" s="531"/>
      <c r="Q5769" s="203">
        <f t="shared" si="315"/>
        <v>0</v>
      </c>
      <c r="R5769" s="203">
        <f t="shared" si="316"/>
        <v>0</v>
      </c>
      <c r="S5769" s="213">
        <f>IF(M5769="nvt",0,IF(O5769&gt;0,VLOOKUP(M5769,'3-Productie normen'!A:K,VLOOKUP(O5769,'3-Productie normen'!$B$34:$C$35,2,FALSE),FALSE)))</f>
        <v>0</v>
      </c>
      <c r="T5769" s="213">
        <f t="shared" si="317"/>
        <v>0</v>
      </c>
    </row>
    <row r="5770" spans="2:20" ht="14.15" customHeight="1">
      <c r="B5770" s="262" t="s">
        <v>84</v>
      </c>
      <c r="C5770" s="522" t="s">
        <v>5097</v>
      </c>
      <c r="D5770" s="528" t="s">
        <v>2502</v>
      </c>
      <c r="E5770" s="528" t="s">
        <v>5098</v>
      </c>
      <c r="F5770" s="528" t="s">
        <v>176</v>
      </c>
      <c r="G5770" s="528" t="s">
        <v>177</v>
      </c>
      <c r="H5770" s="528" t="s">
        <v>2618</v>
      </c>
      <c r="I5770" s="530" t="s">
        <v>133</v>
      </c>
      <c r="J5770" s="528" t="s">
        <v>222</v>
      </c>
      <c r="K5770" s="528" t="s">
        <v>223</v>
      </c>
      <c r="L5770" s="528" t="s">
        <v>263</v>
      </c>
      <c r="M5770" s="528" t="s">
        <v>138</v>
      </c>
      <c r="N5770" s="529">
        <v>3.0583999999999998</v>
      </c>
      <c r="O5770" s="532" t="s">
        <v>81</v>
      </c>
      <c r="P5770" s="531"/>
      <c r="Q5770" s="203">
        <f t="shared" si="315"/>
        <v>0</v>
      </c>
      <c r="R5770" s="203">
        <f t="shared" si="316"/>
        <v>0</v>
      </c>
      <c r="S5770" s="213">
        <f>IF(M5770="nvt",0,IF(O5770&gt;0,VLOOKUP(M5770,'3-Productie normen'!A:K,VLOOKUP(O5770,'3-Productie normen'!$B$34:$C$35,2,FALSE),FALSE)))</f>
        <v>0</v>
      </c>
      <c r="T5770" s="213">
        <f t="shared" si="317"/>
        <v>0</v>
      </c>
    </row>
    <row r="5771" spans="2:20" ht="14.15" customHeight="1">
      <c r="B5771" s="262" t="s">
        <v>84</v>
      </c>
      <c r="C5771" s="522" t="s">
        <v>5097</v>
      </c>
      <c r="D5771" s="528" t="s">
        <v>2502</v>
      </c>
      <c r="E5771" s="528" t="s">
        <v>5098</v>
      </c>
      <c r="F5771" s="528" t="s">
        <v>176</v>
      </c>
      <c r="G5771" s="528" t="s">
        <v>177</v>
      </c>
      <c r="H5771" s="528" t="s">
        <v>2619</v>
      </c>
      <c r="I5771" s="530" t="s">
        <v>133</v>
      </c>
      <c r="J5771" s="528" t="s">
        <v>222</v>
      </c>
      <c r="K5771" s="528" t="s">
        <v>223</v>
      </c>
      <c r="L5771" s="528" t="s">
        <v>263</v>
      </c>
      <c r="M5771" s="528" t="s">
        <v>138</v>
      </c>
      <c r="N5771" s="529">
        <v>3.0106000000000002</v>
      </c>
      <c r="O5771" s="532" t="s">
        <v>81</v>
      </c>
      <c r="P5771" s="531"/>
      <c r="Q5771" s="203">
        <f t="shared" si="315"/>
        <v>0</v>
      </c>
      <c r="R5771" s="203">
        <f t="shared" si="316"/>
        <v>0</v>
      </c>
      <c r="S5771" s="213">
        <f>IF(M5771="nvt",0,IF(O5771&gt;0,VLOOKUP(M5771,'3-Productie normen'!A:K,VLOOKUP(O5771,'3-Productie normen'!$B$34:$C$35,2,FALSE),FALSE)))</f>
        <v>0</v>
      </c>
      <c r="T5771" s="213">
        <f t="shared" si="317"/>
        <v>0</v>
      </c>
    </row>
    <row r="5772" spans="2:20" ht="14.15" customHeight="1">
      <c r="B5772" s="262" t="s">
        <v>84</v>
      </c>
      <c r="C5772" s="522" t="s">
        <v>5097</v>
      </c>
      <c r="D5772" s="528" t="s">
        <v>2502</v>
      </c>
      <c r="E5772" s="528" t="s">
        <v>5098</v>
      </c>
      <c r="F5772" s="528" t="s">
        <v>176</v>
      </c>
      <c r="G5772" s="528" t="s">
        <v>177</v>
      </c>
      <c r="H5772" s="528" t="s">
        <v>2620</v>
      </c>
      <c r="I5772" s="530" t="s">
        <v>143</v>
      </c>
      <c r="J5772" s="528" t="s">
        <v>255</v>
      </c>
      <c r="K5772" s="528" t="s">
        <v>256</v>
      </c>
      <c r="L5772" s="528" t="s">
        <v>398</v>
      </c>
      <c r="M5772" s="528" t="s">
        <v>143</v>
      </c>
      <c r="N5772" s="529">
        <v>64.652600000000007</v>
      </c>
      <c r="O5772" s="532"/>
      <c r="P5772" s="531"/>
      <c r="Q5772" s="203">
        <f t="shared" si="315"/>
        <v>0</v>
      </c>
      <c r="R5772" s="203">
        <f t="shared" si="316"/>
        <v>0</v>
      </c>
      <c r="S5772" s="213">
        <f>IF(M5772="nvt",0,IF(O5772&gt;0,VLOOKUP(M5772,'3-Productie normen'!A:K,VLOOKUP(O5772,'3-Productie normen'!$B$34:$C$35,2,FALSE),FALSE)))</f>
        <v>0</v>
      </c>
      <c r="T5772" s="213">
        <f t="shared" si="317"/>
        <v>0</v>
      </c>
    </row>
    <row r="5773" spans="2:20" ht="14.15" customHeight="1">
      <c r="B5773" s="262" t="s">
        <v>84</v>
      </c>
      <c r="C5773" s="522" t="s">
        <v>5097</v>
      </c>
      <c r="D5773" s="528" t="s">
        <v>2502</v>
      </c>
      <c r="E5773" s="528" t="s">
        <v>5098</v>
      </c>
      <c r="F5773" s="528" t="s">
        <v>176</v>
      </c>
      <c r="G5773" s="528" t="s">
        <v>177</v>
      </c>
      <c r="H5773" s="528" t="s">
        <v>2621</v>
      </c>
      <c r="I5773" s="200" t="s">
        <v>245</v>
      </c>
      <c r="J5773" s="528" t="s">
        <v>255</v>
      </c>
      <c r="K5773" s="528" t="s">
        <v>256</v>
      </c>
      <c r="L5773" s="528" t="s">
        <v>674</v>
      </c>
      <c r="M5773" s="199" t="s">
        <v>143</v>
      </c>
      <c r="N5773" s="529">
        <v>34.688800000000001</v>
      </c>
      <c r="O5773" s="532"/>
      <c r="P5773" s="531"/>
      <c r="Q5773" s="203">
        <f t="shared" si="315"/>
        <v>0</v>
      </c>
      <c r="R5773" s="203">
        <f t="shared" si="316"/>
        <v>0</v>
      </c>
      <c r="S5773" s="213">
        <f>IF(M5773="nvt",0,IF(O5773&gt;0,VLOOKUP(M5773,'3-Productie normen'!A:K,VLOOKUP(O5773,'3-Productie normen'!$B$34:$C$35,2,FALSE),FALSE)))</f>
        <v>0</v>
      </c>
      <c r="T5773" s="213">
        <f t="shared" si="317"/>
        <v>0</v>
      </c>
    </row>
    <row r="5774" spans="2:20" ht="14.15" customHeight="1">
      <c r="B5774" s="262" t="s">
        <v>84</v>
      </c>
      <c r="C5774" s="522" t="s">
        <v>5097</v>
      </c>
      <c r="D5774" s="528" t="s">
        <v>2502</v>
      </c>
      <c r="E5774" s="528" t="s">
        <v>5098</v>
      </c>
      <c r="F5774" s="528" t="s">
        <v>176</v>
      </c>
      <c r="G5774" s="528" t="s">
        <v>407</v>
      </c>
      <c r="H5774" s="528" t="s">
        <v>408</v>
      </c>
      <c r="I5774" s="530" t="s">
        <v>125</v>
      </c>
      <c r="J5774" s="528" t="s">
        <v>222</v>
      </c>
      <c r="K5774" s="528" t="s">
        <v>279</v>
      </c>
      <c r="L5774" s="528" t="s">
        <v>263</v>
      </c>
      <c r="M5774" s="528" t="s">
        <v>238</v>
      </c>
      <c r="N5774" s="529">
        <v>81.788499999999999</v>
      </c>
      <c r="O5774" s="532" t="s">
        <v>81</v>
      </c>
      <c r="P5774" s="531"/>
      <c r="Q5774" s="203">
        <f t="shared" si="315"/>
        <v>0</v>
      </c>
      <c r="R5774" s="203">
        <f t="shared" si="316"/>
        <v>0</v>
      </c>
      <c r="S5774" s="213">
        <f>IF(M5774="nvt",0,IF(O5774&gt;0,VLOOKUP(M5774,'3-Productie normen'!A:K,VLOOKUP(O5774,'3-Productie normen'!$B$34:$C$35,2,FALSE),FALSE)))</f>
        <v>0</v>
      </c>
      <c r="T5774" s="213">
        <f t="shared" si="317"/>
        <v>0</v>
      </c>
    </row>
    <row r="5775" spans="2:20" ht="14.15" customHeight="1">
      <c r="B5775" s="262" t="s">
        <v>84</v>
      </c>
      <c r="C5775" s="522" t="s">
        <v>5097</v>
      </c>
      <c r="D5775" s="528" t="s">
        <v>2502</v>
      </c>
      <c r="E5775" s="528" t="s">
        <v>5098</v>
      </c>
      <c r="F5775" s="528" t="s">
        <v>176</v>
      </c>
      <c r="G5775" s="528" t="s">
        <v>407</v>
      </c>
      <c r="H5775" s="528" t="s">
        <v>410</v>
      </c>
      <c r="I5775" s="200" t="s">
        <v>245</v>
      </c>
      <c r="J5775" s="528" t="s">
        <v>790</v>
      </c>
      <c r="K5775" s="528" t="s">
        <v>889</v>
      </c>
      <c r="L5775" s="528" t="s">
        <v>263</v>
      </c>
      <c r="M5775" s="199" t="s">
        <v>143</v>
      </c>
      <c r="N5775" s="529">
        <v>15.963900000000001</v>
      </c>
      <c r="O5775" s="532"/>
      <c r="P5775" s="531"/>
      <c r="Q5775" s="203">
        <f t="shared" si="315"/>
        <v>0</v>
      </c>
      <c r="R5775" s="203">
        <f t="shared" si="316"/>
        <v>0</v>
      </c>
      <c r="S5775" s="213">
        <f>IF(M5775="nvt",0,IF(O5775&gt;0,VLOOKUP(M5775,'3-Productie normen'!A:K,VLOOKUP(O5775,'3-Productie normen'!$B$34:$C$35,2,FALSE),FALSE)))</f>
        <v>0</v>
      </c>
      <c r="T5775" s="213">
        <f t="shared" si="317"/>
        <v>0</v>
      </c>
    </row>
    <row r="5776" spans="2:20" ht="14.15" customHeight="1">
      <c r="B5776" s="262" t="s">
        <v>84</v>
      </c>
      <c r="C5776" s="522" t="s">
        <v>5097</v>
      </c>
      <c r="D5776" s="528" t="s">
        <v>2502</v>
      </c>
      <c r="E5776" s="528" t="s">
        <v>5098</v>
      </c>
      <c r="F5776" s="528" t="s">
        <v>176</v>
      </c>
      <c r="G5776" s="528" t="s">
        <v>407</v>
      </c>
      <c r="H5776" s="528" t="s">
        <v>411</v>
      </c>
      <c r="I5776" s="200" t="s">
        <v>245</v>
      </c>
      <c r="J5776" s="528" t="s">
        <v>790</v>
      </c>
      <c r="K5776" s="528" t="s">
        <v>889</v>
      </c>
      <c r="L5776" s="528" t="s">
        <v>263</v>
      </c>
      <c r="M5776" s="199" t="s">
        <v>143</v>
      </c>
      <c r="N5776" s="529">
        <v>15.963900000000001</v>
      </c>
      <c r="O5776" s="532"/>
      <c r="P5776" s="531"/>
      <c r="Q5776" s="203">
        <f t="shared" si="315"/>
        <v>0</v>
      </c>
      <c r="R5776" s="203">
        <f t="shared" si="316"/>
        <v>0</v>
      </c>
      <c r="S5776" s="213">
        <f>IF(M5776="nvt",0,IF(O5776&gt;0,VLOOKUP(M5776,'3-Productie normen'!A:K,VLOOKUP(O5776,'3-Productie normen'!$B$34:$C$35,2,FALSE),FALSE)))</f>
        <v>0</v>
      </c>
      <c r="T5776" s="213">
        <f t="shared" si="317"/>
        <v>0</v>
      </c>
    </row>
    <row r="5777" spans="2:20" ht="14.15" customHeight="1">
      <c r="B5777" s="262" t="s">
        <v>84</v>
      </c>
      <c r="C5777" s="522" t="s">
        <v>5097</v>
      </c>
      <c r="D5777" s="528" t="s">
        <v>2502</v>
      </c>
      <c r="E5777" s="528" t="s">
        <v>5098</v>
      </c>
      <c r="F5777" s="528" t="s">
        <v>176</v>
      </c>
      <c r="G5777" s="528" t="s">
        <v>407</v>
      </c>
      <c r="H5777" s="528" t="s">
        <v>2907</v>
      </c>
      <c r="I5777" s="200" t="s">
        <v>245</v>
      </c>
      <c r="J5777" s="528" t="s">
        <v>790</v>
      </c>
      <c r="K5777" s="528" t="s">
        <v>889</v>
      </c>
      <c r="L5777" s="528" t="s">
        <v>263</v>
      </c>
      <c r="M5777" s="199" t="s">
        <v>143</v>
      </c>
      <c r="N5777" s="529">
        <v>15.963900000000001</v>
      </c>
      <c r="O5777" s="532"/>
      <c r="P5777" s="531"/>
      <c r="Q5777" s="203">
        <f t="shared" si="315"/>
        <v>0</v>
      </c>
      <c r="R5777" s="203">
        <f t="shared" si="316"/>
        <v>0</v>
      </c>
      <c r="S5777" s="213">
        <f>IF(M5777="nvt",0,IF(O5777&gt;0,VLOOKUP(M5777,'3-Productie normen'!A:K,VLOOKUP(O5777,'3-Productie normen'!$B$34:$C$35,2,FALSE),FALSE)))</f>
        <v>0</v>
      </c>
      <c r="T5777" s="213">
        <f t="shared" si="317"/>
        <v>0</v>
      </c>
    </row>
    <row r="5778" spans="2:20" ht="14.15" customHeight="1">
      <c r="B5778" s="262" t="s">
        <v>84</v>
      </c>
      <c r="C5778" s="522" t="s">
        <v>5097</v>
      </c>
      <c r="D5778" s="528" t="s">
        <v>2502</v>
      </c>
      <c r="E5778" s="528" t="s">
        <v>5098</v>
      </c>
      <c r="F5778" s="528" t="s">
        <v>176</v>
      </c>
      <c r="G5778" s="528" t="s">
        <v>407</v>
      </c>
      <c r="H5778" s="528" t="s">
        <v>2908</v>
      </c>
      <c r="I5778" s="200" t="s">
        <v>245</v>
      </c>
      <c r="J5778" s="528" t="s">
        <v>790</v>
      </c>
      <c r="K5778" s="528" t="s">
        <v>889</v>
      </c>
      <c r="L5778" s="528" t="s">
        <v>263</v>
      </c>
      <c r="M5778" s="199" t="s">
        <v>143</v>
      </c>
      <c r="N5778" s="529">
        <v>15.963900000000001</v>
      </c>
      <c r="O5778" s="532"/>
      <c r="P5778" s="531"/>
      <c r="Q5778" s="203">
        <f t="shared" si="315"/>
        <v>0</v>
      </c>
      <c r="R5778" s="203">
        <f t="shared" si="316"/>
        <v>0</v>
      </c>
      <c r="S5778" s="213">
        <f>IF(M5778="nvt",0,IF(O5778&gt;0,VLOOKUP(M5778,'3-Productie normen'!A:K,VLOOKUP(O5778,'3-Productie normen'!$B$34:$C$35,2,FALSE),FALSE)))</f>
        <v>0</v>
      </c>
      <c r="T5778" s="213">
        <f t="shared" si="317"/>
        <v>0</v>
      </c>
    </row>
    <row r="5779" spans="2:20" ht="14.15" customHeight="1">
      <c r="B5779" s="262" t="s">
        <v>84</v>
      </c>
      <c r="C5779" s="522" t="s">
        <v>5097</v>
      </c>
      <c r="D5779" s="528" t="s">
        <v>2502</v>
      </c>
      <c r="E5779" s="528" t="s">
        <v>5098</v>
      </c>
      <c r="F5779" s="528" t="s">
        <v>176</v>
      </c>
      <c r="G5779" s="528" t="s">
        <v>407</v>
      </c>
      <c r="H5779" s="528" t="s">
        <v>2909</v>
      </c>
      <c r="I5779" s="200" t="s">
        <v>245</v>
      </c>
      <c r="J5779" s="528" t="s">
        <v>790</v>
      </c>
      <c r="K5779" s="528" t="s">
        <v>889</v>
      </c>
      <c r="L5779" s="528" t="s">
        <v>263</v>
      </c>
      <c r="M5779" s="199" t="s">
        <v>143</v>
      </c>
      <c r="N5779" s="529">
        <v>15.963900000000001</v>
      </c>
      <c r="O5779" s="532"/>
      <c r="P5779" s="531"/>
      <c r="Q5779" s="203">
        <f t="shared" si="315"/>
        <v>0</v>
      </c>
      <c r="R5779" s="203">
        <f t="shared" si="316"/>
        <v>0</v>
      </c>
      <c r="S5779" s="213">
        <f>IF(M5779="nvt",0,IF(O5779&gt;0,VLOOKUP(M5779,'3-Productie normen'!A:K,VLOOKUP(O5779,'3-Productie normen'!$B$34:$C$35,2,FALSE),FALSE)))</f>
        <v>0</v>
      </c>
      <c r="T5779" s="213">
        <f t="shared" si="317"/>
        <v>0</v>
      </c>
    </row>
    <row r="5780" spans="2:20" ht="14.15" customHeight="1">
      <c r="B5780" s="262" t="s">
        <v>84</v>
      </c>
      <c r="C5780" s="522" t="s">
        <v>5097</v>
      </c>
      <c r="D5780" s="528" t="s">
        <v>2502</v>
      </c>
      <c r="E5780" s="528" t="s">
        <v>5098</v>
      </c>
      <c r="F5780" s="528" t="s">
        <v>176</v>
      </c>
      <c r="G5780" s="528" t="s">
        <v>407</v>
      </c>
      <c r="H5780" s="528" t="s">
        <v>2910</v>
      </c>
      <c r="I5780" s="200" t="s">
        <v>245</v>
      </c>
      <c r="J5780" s="528" t="s">
        <v>790</v>
      </c>
      <c r="K5780" s="528" t="s">
        <v>889</v>
      </c>
      <c r="L5780" s="528" t="s">
        <v>263</v>
      </c>
      <c r="M5780" s="199" t="s">
        <v>143</v>
      </c>
      <c r="N5780" s="529">
        <v>15.963900000000001</v>
      </c>
      <c r="O5780" s="532"/>
      <c r="P5780" s="531"/>
      <c r="Q5780" s="203">
        <f t="shared" si="315"/>
        <v>0</v>
      </c>
      <c r="R5780" s="203">
        <f t="shared" si="316"/>
        <v>0</v>
      </c>
      <c r="S5780" s="213">
        <f>IF(M5780="nvt",0,IF(O5780&gt;0,VLOOKUP(M5780,'3-Productie normen'!A:K,VLOOKUP(O5780,'3-Productie normen'!$B$34:$C$35,2,FALSE),FALSE)))</f>
        <v>0</v>
      </c>
      <c r="T5780" s="213">
        <f t="shared" si="317"/>
        <v>0</v>
      </c>
    </row>
    <row r="5781" spans="2:20" ht="14.15" customHeight="1">
      <c r="D5781" s="526"/>
      <c r="E5781" s="526"/>
      <c r="F5781" s="526"/>
      <c r="G5781" s="526"/>
      <c r="H5781" s="526"/>
      <c r="I5781" s="527"/>
      <c r="J5781" s="526"/>
      <c r="K5781" s="526"/>
      <c r="L5781" s="526"/>
      <c r="M5781" s="526"/>
      <c r="N5781" s="526"/>
      <c r="O5781" s="531"/>
      <c r="P5781" s="531"/>
    </row>
    <row r="5782" spans="2:20" ht="14.15" customHeight="1">
      <c r="O5782" s="531"/>
      <c r="P5782" s="531"/>
    </row>
  </sheetData>
  <sheetProtection algorithmName="SHA-512" hashValue="VPY5+UJrJnSjHBGzZLqnGZEZBr1kRiBHYxwBX+cNHLu5pbTIsNf5C1ujF+5++aupkdgq2HO1sWjPYYRmFYFSbw==" saltValue="AqztS3REiDERJRnNKQALGw==" spinCount="100000" sheet="1" objects="1" scenarios="1"/>
  <autoFilter ref="B9:V5780" xr:uid="{00000000-0001-0000-0400-000000000000}"/>
  <mergeCells count="1">
    <mergeCell ref="T6:T7"/>
  </mergeCells>
  <phoneticPr fontId="10"/>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2D050"/>
  </sheetPr>
  <dimension ref="A1:H83"/>
  <sheetViews>
    <sheetView showGridLines="0" showZeros="0" showOutlineSymbols="0" zoomScale="85" zoomScaleNormal="85" zoomScaleSheetLayoutView="100" workbookViewId="0">
      <pane ySplit="9" topLeftCell="A10" activePane="bottomLeft" state="frozen"/>
      <selection activeCell="B15" sqref="B15"/>
      <selection pane="bottomLeft" activeCell="G6" sqref="G6"/>
    </sheetView>
  </sheetViews>
  <sheetFormatPr defaultColWidth="9.453125" defaultRowHeight="12.5"/>
  <cols>
    <col min="1" max="1" width="45.54296875" style="3" customWidth="1"/>
    <col min="2" max="3" width="18.453125" style="3" customWidth="1"/>
    <col min="4" max="4" width="10.54296875" style="3" customWidth="1"/>
    <col min="5" max="5" width="11.1796875" style="3" customWidth="1"/>
    <col min="6" max="6" width="2.1796875" style="3" customWidth="1"/>
    <col min="7" max="7" width="7.81640625" style="3" customWidth="1"/>
    <col min="8" max="8" width="27" style="3" bestFit="1" customWidth="1"/>
    <col min="9" max="16384" width="9.453125" style="3"/>
  </cols>
  <sheetData>
    <row r="1" spans="1:8">
      <c r="A1" s="623" t="s">
        <v>43</v>
      </c>
      <c r="B1" s="33"/>
      <c r="C1" s="2"/>
      <c r="D1" s="2"/>
      <c r="E1" s="2"/>
      <c r="F1" s="2"/>
      <c r="G1" s="2"/>
    </row>
    <row r="2" spans="1:8">
      <c r="A2" s="2"/>
      <c r="B2" s="2"/>
      <c r="C2" s="2"/>
      <c r="D2" s="2"/>
      <c r="E2" s="2"/>
      <c r="F2" s="2"/>
      <c r="G2" s="2"/>
    </row>
    <row r="3" spans="1:8" ht="16">
      <c r="A3" s="23" t="str">
        <f>'2-Kosten per locatie'!A3</f>
        <v>Naam opdrachtgever</v>
      </c>
      <c r="B3" s="30" t="str">
        <f>'2-Kosten per locatie'!B3</f>
        <v xml:space="preserve">TNO </v>
      </c>
      <c r="C3" s="2"/>
      <c r="D3" s="2"/>
      <c r="E3" s="125"/>
      <c r="F3" s="2"/>
      <c r="G3" s="2"/>
    </row>
    <row r="4" spans="1:8" ht="16">
      <c r="A4" s="23" t="str">
        <f>'2-Kosten per locatie'!A4</f>
        <v>Calculatie onderdeel</v>
      </c>
      <c r="B4" s="30" t="s">
        <v>5101</v>
      </c>
      <c r="C4" s="34"/>
      <c r="D4" s="35"/>
      <c r="E4" s="5"/>
      <c r="F4" s="5"/>
      <c r="G4" s="5"/>
    </row>
    <row r="5" spans="1:8" ht="16">
      <c r="A5" s="23" t="str">
        <f>'2-Kosten per locatie'!A5</f>
        <v>Referentie nummer</v>
      </c>
      <c r="B5" s="30" t="s">
        <v>51</v>
      </c>
      <c r="C5" s="23"/>
      <c r="D5" s="10"/>
      <c r="E5" s="36"/>
      <c r="F5" s="6"/>
      <c r="G5" s="5"/>
    </row>
    <row r="6" spans="1:8" ht="16">
      <c r="A6" s="23" t="str">
        <f>'2-Kosten per locatie'!A6</f>
        <v>Naam dienstverlener</v>
      </c>
      <c r="B6" s="30">
        <f>'2-Kosten per locatie'!B6</f>
        <v>0</v>
      </c>
      <c r="C6" s="31"/>
      <c r="D6" s="10"/>
      <c r="E6" s="127"/>
      <c r="F6" s="126"/>
      <c r="G6" s="128"/>
      <c r="H6" s="129"/>
    </row>
    <row r="7" spans="1:8" ht="16">
      <c r="A7" s="23" t="str">
        <f>'2-Kosten per locatie'!A7</f>
        <v>Prijspeil</v>
      </c>
      <c r="B7" s="149" t="s">
        <v>56</v>
      </c>
      <c r="C7" s="31"/>
      <c r="D7" s="10"/>
      <c r="E7" s="36"/>
      <c r="F7" s="6"/>
      <c r="G7" s="5"/>
    </row>
    <row r="8" spans="1:8" ht="15">
      <c r="A8" s="37"/>
      <c r="B8" s="36"/>
      <c r="C8" s="36"/>
      <c r="D8" s="36"/>
      <c r="E8" s="36"/>
      <c r="F8" s="6"/>
      <c r="G8" s="5"/>
    </row>
    <row r="9" spans="1:8">
      <c r="C9" s="36"/>
      <c r="D9" s="36"/>
      <c r="E9" s="36"/>
      <c r="F9" s="6"/>
      <c r="G9" s="5"/>
    </row>
    <row r="10" spans="1:8" ht="17.5">
      <c r="A10" s="294" t="s">
        <v>5102</v>
      </c>
      <c r="B10" s="295"/>
      <c r="C10" s="296"/>
      <c r="D10" s="36"/>
      <c r="E10" s="36"/>
      <c r="F10" s="6"/>
      <c r="G10" s="5"/>
    </row>
    <row r="11" spans="1:8">
      <c r="A11" s="38"/>
      <c r="B11" s="4"/>
      <c r="C11" s="4"/>
      <c r="D11" s="36"/>
      <c r="E11" s="36"/>
      <c r="F11" s="5"/>
      <c r="G11" s="5"/>
    </row>
    <row r="12" spans="1:8">
      <c r="A12" s="297"/>
      <c r="B12" s="298"/>
      <c r="C12" s="299" t="s">
        <v>5103</v>
      </c>
      <c r="D12" s="36"/>
      <c r="E12" s="36"/>
      <c r="F12" s="6"/>
      <c r="G12" s="5"/>
    </row>
    <row r="13" spans="1:8">
      <c r="A13" s="300" t="s">
        <v>5104</v>
      </c>
      <c r="B13" s="298"/>
      <c r="C13" s="595">
        <v>0</v>
      </c>
      <c r="D13" s="36"/>
      <c r="E13" s="36"/>
      <c r="F13" s="39"/>
      <c r="G13" s="5"/>
    </row>
    <row r="14" spans="1:8">
      <c r="A14" s="300" t="s">
        <v>5105</v>
      </c>
      <c r="B14" s="298"/>
      <c r="C14" s="595">
        <v>0</v>
      </c>
      <c r="D14" s="36"/>
      <c r="E14" s="36"/>
      <c r="F14" s="39"/>
      <c r="G14" s="5"/>
    </row>
    <row r="15" spans="1:8">
      <c r="A15" s="300" t="s">
        <v>5106</v>
      </c>
      <c r="B15" s="298"/>
      <c r="C15" s="595">
        <v>0</v>
      </c>
      <c r="D15" s="36"/>
      <c r="E15" s="36"/>
      <c r="F15" s="39"/>
      <c r="G15" s="5"/>
    </row>
    <row r="16" spans="1:8">
      <c r="A16" s="301" t="s">
        <v>105</v>
      </c>
      <c r="B16" s="302"/>
      <c r="C16" s="303">
        <f>SUM(C13:C15)</f>
        <v>0</v>
      </c>
      <c r="D16" s="36"/>
      <c r="E16" s="36"/>
      <c r="F16" s="5"/>
    </row>
    <row r="17" spans="1:7">
      <c r="A17" s="301"/>
      <c r="B17" s="302"/>
      <c r="C17" s="303"/>
      <c r="D17" s="36"/>
      <c r="E17" s="36"/>
      <c r="F17" s="5"/>
    </row>
    <row r="18" spans="1:7">
      <c r="A18" s="652" t="s">
        <v>5107</v>
      </c>
      <c r="B18" s="653"/>
      <c r="C18" s="595">
        <v>0</v>
      </c>
      <c r="D18" s="36"/>
      <c r="E18" s="36"/>
      <c r="F18" s="5"/>
    </row>
    <row r="19" spans="1:7">
      <c r="A19" s="300" t="s">
        <v>5108</v>
      </c>
      <c r="B19" s="304"/>
      <c r="C19" s="595">
        <v>0</v>
      </c>
      <c r="D19" s="36"/>
      <c r="E19" s="36"/>
      <c r="F19" s="5"/>
    </row>
    <row r="20" spans="1:7">
      <c r="A20" s="652" t="s">
        <v>5109</v>
      </c>
      <c r="B20" s="653"/>
      <c r="C20" s="595">
        <v>0</v>
      </c>
      <c r="D20" s="36"/>
      <c r="E20" s="36"/>
      <c r="F20" s="5"/>
    </row>
    <row r="21" spans="1:7">
      <c r="A21" s="652" t="s">
        <v>5110</v>
      </c>
      <c r="B21" s="653"/>
      <c r="C21" s="305" t="e">
        <f>C34</f>
        <v>#DIV/0!</v>
      </c>
      <c r="D21" s="36"/>
      <c r="E21" s="36"/>
      <c r="F21" s="5"/>
    </row>
    <row r="22" spans="1:7">
      <c r="A22" s="652" t="s">
        <v>5111</v>
      </c>
      <c r="B22" s="653"/>
      <c r="C22" s="595">
        <v>0</v>
      </c>
      <c r="D22" s="36"/>
      <c r="E22" s="36"/>
      <c r="F22" s="5"/>
    </row>
    <row r="23" spans="1:7">
      <c r="A23" s="652" t="s">
        <v>5112</v>
      </c>
      <c r="B23" s="653"/>
      <c r="C23" s="595">
        <v>0</v>
      </c>
      <c r="D23" s="36"/>
      <c r="E23" s="36"/>
      <c r="F23" s="5"/>
    </row>
    <row r="24" spans="1:7">
      <c r="A24" s="654" t="s">
        <v>5113</v>
      </c>
      <c r="B24" s="655"/>
      <c r="C24" s="306" t="e">
        <f>SUM(C16:C23)</f>
        <v>#DIV/0!</v>
      </c>
      <c r="D24" s="36"/>
      <c r="E24" s="36"/>
      <c r="F24" s="5"/>
    </row>
    <row r="25" spans="1:7">
      <c r="A25" s="40"/>
      <c r="B25" s="35"/>
      <c r="C25" s="8"/>
      <c r="D25" s="36"/>
      <c r="E25" s="36"/>
      <c r="F25" s="9"/>
      <c r="G25" s="5"/>
    </row>
    <row r="26" spans="1:7" ht="17.5">
      <c r="A26" s="294" t="s">
        <v>5114</v>
      </c>
      <c r="B26" s="295"/>
      <c r="C26" s="296"/>
      <c r="D26" s="36"/>
      <c r="E26" s="36"/>
      <c r="F26" s="6"/>
      <c r="G26" s="5"/>
    </row>
    <row r="27" spans="1:7">
      <c r="A27" s="38"/>
      <c r="B27" s="4"/>
      <c r="C27" s="4"/>
      <c r="D27" s="36"/>
      <c r="E27" s="36"/>
      <c r="F27" s="5"/>
      <c r="G27" s="5"/>
    </row>
    <row r="28" spans="1:7">
      <c r="A28" s="4"/>
      <c r="B28" s="4"/>
      <c r="C28" s="307" t="s">
        <v>5115</v>
      </c>
      <c r="D28" s="36"/>
      <c r="E28" s="36"/>
      <c r="F28" s="5"/>
      <c r="G28" s="5"/>
    </row>
    <row r="29" spans="1:7">
      <c r="A29" s="300" t="s">
        <v>5116</v>
      </c>
      <c r="B29" s="298"/>
      <c r="C29" s="308">
        <f>'6-Opbouw uurtarief productie'!E21</f>
        <v>0</v>
      </c>
      <c r="D29" s="36"/>
      <c r="E29" s="36"/>
      <c r="G29" s="5"/>
    </row>
    <row r="30" spans="1:7">
      <c r="A30" s="300" t="s">
        <v>5117</v>
      </c>
      <c r="B30" s="309" t="s">
        <v>5118</v>
      </c>
      <c r="C30" s="596">
        <v>0</v>
      </c>
      <c r="D30" s="36"/>
      <c r="E30" s="36"/>
      <c r="F30" s="6"/>
      <c r="G30" s="5"/>
    </row>
    <row r="31" spans="1:7">
      <c r="A31" s="300" t="s">
        <v>5119</v>
      </c>
      <c r="B31" s="298"/>
      <c r="C31" s="41">
        <f>C29+C30</f>
        <v>0</v>
      </c>
      <c r="D31" s="36"/>
      <c r="E31" s="36"/>
      <c r="F31" s="6"/>
      <c r="G31" s="5"/>
    </row>
    <row r="32" spans="1:7">
      <c r="A32" s="310" t="s">
        <v>5120</v>
      </c>
      <c r="B32" s="42"/>
      <c r="C32" s="597">
        <v>0</v>
      </c>
      <c r="E32" s="43"/>
      <c r="F32" s="6"/>
      <c r="G32" s="5"/>
    </row>
    <row r="33" spans="1:7">
      <c r="A33" s="38"/>
      <c r="B33" s="311"/>
      <c r="C33" s="44"/>
      <c r="E33" s="4"/>
      <c r="F33" s="5"/>
      <c r="G33" s="5"/>
    </row>
    <row r="34" spans="1:7">
      <c r="A34" s="312" t="s">
        <v>5121</v>
      </c>
      <c r="B34" s="313"/>
      <c r="C34" s="314" t="e">
        <f>(C31/C29)*C32</f>
        <v>#DIV/0!</v>
      </c>
      <c r="E34" s="45"/>
      <c r="F34" s="6"/>
      <c r="G34" s="46"/>
    </row>
    <row r="35" spans="1:7">
      <c r="A35" s="38"/>
      <c r="B35" s="4"/>
      <c r="C35" s="4"/>
      <c r="E35" s="45"/>
      <c r="F35" s="6"/>
      <c r="G35" s="5"/>
    </row>
    <row r="36" spans="1:7" ht="17.5">
      <c r="A36" s="315" t="s">
        <v>5122</v>
      </c>
      <c r="B36" s="316"/>
      <c r="C36" s="317"/>
      <c r="E36" s="45"/>
      <c r="F36" s="6"/>
      <c r="G36" s="5"/>
    </row>
    <row r="37" spans="1:7">
      <c r="A37" s="40"/>
      <c r="B37" s="35"/>
      <c r="C37" s="8"/>
      <c r="E37" s="45"/>
      <c r="F37" s="6"/>
      <c r="G37" s="5"/>
    </row>
    <row r="38" spans="1:7">
      <c r="A38" s="40"/>
      <c r="B38" s="318" t="s">
        <v>164</v>
      </c>
      <c r="C38" s="8"/>
      <c r="E38" s="45"/>
      <c r="F38" s="6"/>
      <c r="G38" s="5"/>
    </row>
    <row r="39" spans="1:7">
      <c r="A39" s="319" t="s">
        <v>5123</v>
      </c>
      <c r="B39" s="320">
        <v>365</v>
      </c>
      <c r="C39" s="8"/>
      <c r="E39" s="45"/>
      <c r="F39" s="6"/>
      <c r="G39" s="11"/>
    </row>
    <row r="40" spans="1:7">
      <c r="A40" s="319" t="s">
        <v>5124</v>
      </c>
      <c r="B40" s="320">
        <v>104</v>
      </c>
      <c r="C40" s="8"/>
      <c r="E40" s="45"/>
      <c r="F40" s="6"/>
      <c r="G40" s="11"/>
    </row>
    <row r="41" spans="1:7">
      <c r="A41" s="321" t="s">
        <v>5125</v>
      </c>
      <c r="B41" s="322">
        <f>B39-B40</f>
        <v>261</v>
      </c>
      <c r="C41" s="8"/>
      <c r="E41" s="45"/>
      <c r="F41" s="6"/>
      <c r="G41" s="7"/>
    </row>
    <row r="42" spans="1:7">
      <c r="A42" s="323"/>
      <c r="B42" s="284"/>
      <c r="C42" s="8"/>
      <c r="E42" s="45"/>
      <c r="F42" s="6"/>
      <c r="G42" s="7"/>
    </row>
    <row r="43" spans="1:7">
      <c r="A43" s="319" t="s">
        <v>5126</v>
      </c>
      <c r="B43" s="598">
        <v>0</v>
      </c>
      <c r="C43" s="8"/>
      <c r="E43" s="45"/>
      <c r="F43" s="6"/>
      <c r="G43" s="7"/>
    </row>
    <row r="44" spans="1:7">
      <c r="A44" s="319" t="s">
        <v>5127</v>
      </c>
      <c r="B44" s="598">
        <v>0</v>
      </c>
      <c r="C44" s="8"/>
      <c r="E44" s="45"/>
      <c r="F44" s="6"/>
      <c r="G44" s="7"/>
    </row>
    <row r="45" spans="1:7">
      <c r="A45" s="319" t="s">
        <v>5128</v>
      </c>
      <c r="B45" s="598">
        <v>0</v>
      </c>
      <c r="C45" s="8"/>
      <c r="E45" s="45"/>
      <c r="F45" s="6"/>
      <c r="G45" s="7"/>
    </row>
    <row r="46" spans="1:7">
      <c r="A46" s="319" t="s">
        <v>5129</v>
      </c>
      <c r="B46" s="598">
        <v>0</v>
      </c>
      <c r="C46" s="8"/>
      <c r="E46" s="45"/>
      <c r="F46" s="6"/>
      <c r="G46" s="7"/>
    </row>
    <row r="47" spans="1:7">
      <c r="A47" s="321" t="s">
        <v>5130</v>
      </c>
      <c r="B47" s="322">
        <f>B41-SUM(B43:B46)</f>
        <v>261</v>
      </c>
      <c r="C47" s="8"/>
      <c r="E47" s="45"/>
      <c r="F47" s="6"/>
      <c r="G47" s="7"/>
    </row>
    <row r="48" spans="1:7">
      <c r="A48" s="324"/>
      <c r="B48" s="284"/>
      <c r="C48" s="8"/>
      <c r="E48" s="45"/>
      <c r="F48" s="6"/>
      <c r="G48" s="7"/>
    </row>
    <row r="49" spans="1:7">
      <c r="A49" s="325" t="s">
        <v>5131</v>
      </c>
      <c r="B49" s="326">
        <f>IF(B43=0,0,B43/$B$47)</f>
        <v>0</v>
      </c>
      <c r="C49" s="8"/>
      <c r="E49" s="45"/>
      <c r="F49" s="6"/>
      <c r="G49" s="7"/>
    </row>
    <row r="50" spans="1:7">
      <c r="A50" s="325" t="s">
        <v>5127</v>
      </c>
      <c r="B50" s="326">
        <f>IF(B44=0,0,B44/$B$47)</f>
        <v>0</v>
      </c>
      <c r="C50" s="8"/>
      <c r="E50" s="45"/>
      <c r="F50" s="6"/>
      <c r="G50" s="7"/>
    </row>
    <row r="51" spans="1:7">
      <c r="A51" s="319" t="s">
        <v>5128</v>
      </c>
      <c r="B51" s="326">
        <f>IF(B45=0,0,B45/$B$47)</f>
        <v>0</v>
      </c>
      <c r="C51" s="8"/>
      <c r="E51" s="45"/>
      <c r="F51" s="6"/>
      <c r="G51" s="7"/>
    </row>
    <row r="52" spans="1:7">
      <c r="A52" s="325" t="s">
        <v>5129</v>
      </c>
      <c r="B52" s="326">
        <f>IF(B46=0,0,B46/$B$47)</f>
        <v>0</v>
      </c>
      <c r="C52" s="8"/>
      <c r="E52" s="45"/>
      <c r="F52" s="6"/>
      <c r="G52" s="12"/>
    </row>
    <row r="53" spans="1:7">
      <c r="A53" s="321" t="s">
        <v>5132</v>
      </c>
      <c r="B53" s="327">
        <f>SUM(B49:B52)</f>
        <v>0</v>
      </c>
      <c r="C53" s="8"/>
      <c r="E53" s="45"/>
      <c r="F53" s="6"/>
      <c r="G53" s="13"/>
    </row>
    <row r="54" spans="1:7">
      <c r="A54" s="14"/>
      <c r="B54" s="14"/>
      <c r="C54" s="14"/>
      <c r="E54" s="45"/>
      <c r="F54" s="6"/>
      <c r="G54" s="2"/>
    </row>
    <row r="55" spans="1:7" ht="31.4" customHeight="1">
      <c r="A55" s="649" t="s">
        <v>5133</v>
      </c>
      <c r="B55" s="650"/>
      <c r="C55" s="651"/>
      <c r="E55" s="45"/>
      <c r="F55" s="6"/>
      <c r="G55" s="2"/>
    </row>
    <row r="58" spans="1:7" ht="13.5">
      <c r="A58" s="47"/>
      <c r="B58" s="1"/>
    </row>
    <row r="59" spans="1:7" ht="13.5">
      <c r="A59" s="47"/>
      <c r="B59" s="1"/>
    </row>
    <row r="60" spans="1:7" ht="13.5">
      <c r="A60" s="47"/>
      <c r="B60" s="1"/>
    </row>
    <row r="61" spans="1:7" ht="13.5">
      <c r="A61" s="47"/>
      <c r="B61" s="1"/>
    </row>
    <row r="62" spans="1:7" ht="13.5">
      <c r="A62" s="48"/>
      <c r="B62" s="1"/>
    </row>
    <row r="63" spans="1:7" ht="13.5">
      <c r="A63" s="1"/>
      <c r="B63" s="1"/>
    </row>
    <row r="64" spans="1:7" ht="13.5">
      <c r="A64" s="1"/>
      <c r="B64" s="1"/>
    </row>
    <row r="65" spans="1:3" ht="13.5">
      <c r="A65" s="1"/>
      <c r="B65" s="1"/>
    </row>
    <row r="66" spans="1:3" ht="13.5">
      <c r="A66" s="1"/>
      <c r="B66" s="1"/>
    </row>
    <row r="67" spans="1:3" ht="13.5">
      <c r="A67" s="1"/>
      <c r="B67" s="1"/>
    </row>
    <row r="68" spans="1:3" ht="13.5">
      <c r="A68" s="1"/>
      <c r="B68" s="1"/>
    </row>
    <row r="69" spans="1:3" ht="13.5">
      <c r="A69" s="1"/>
      <c r="B69" s="1"/>
    </row>
    <row r="70" spans="1:3" ht="13.5">
      <c r="A70" s="1"/>
      <c r="B70" s="49"/>
    </row>
    <row r="71" spans="1:3" ht="13.5">
      <c r="A71" s="1"/>
      <c r="B71" s="1"/>
    </row>
    <row r="72" spans="1:3" ht="13.5">
      <c r="B72" s="1"/>
    </row>
    <row r="73" spans="1:3" ht="13.5">
      <c r="A73" s="1"/>
      <c r="B73" s="1"/>
      <c r="C73" s="1"/>
    </row>
    <row r="74" spans="1:3" ht="13.5">
      <c r="A74" s="50"/>
      <c r="B74" s="1"/>
      <c r="C74" s="50"/>
    </row>
    <row r="75" spans="1:3" ht="13.5">
      <c r="A75" s="1"/>
      <c r="B75" s="1"/>
      <c r="C75" s="1"/>
    </row>
    <row r="76" spans="1:3" ht="13.5">
      <c r="A76" s="1"/>
      <c r="B76" s="1"/>
      <c r="C76" s="1"/>
    </row>
    <row r="77" spans="1:3" ht="13.5">
      <c r="A77" s="1"/>
      <c r="B77" s="1"/>
      <c r="C77" s="1"/>
    </row>
    <row r="78" spans="1:3" ht="13.5">
      <c r="A78" s="50"/>
      <c r="B78" s="1"/>
      <c r="C78" s="50"/>
    </row>
    <row r="79" spans="1:3" ht="13.5">
      <c r="A79" s="50"/>
      <c r="B79" s="1"/>
      <c r="C79" s="50"/>
    </row>
    <row r="80" spans="1:3" ht="13.5">
      <c r="A80" s="50"/>
      <c r="B80" s="1"/>
      <c r="C80" s="50"/>
    </row>
    <row r="81" spans="1:2" ht="13.5">
      <c r="A81" s="1"/>
      <c r="B81" s="1"/>
    </row>
    <row r="82" spans="1:2" ht="13.5">
      <c r="A82" s="1"/>
      <c r="B82" s="1"/>
    </row>
    <row r="83" spans="1:2" ht="13.5">
      <c r="A83" s="1"/>
      <c r="B83" s="1"/>
    </row>
  </sheetData>
  <sheetProtection algorithmName="SHA-512" hashValue="IKnV3bt4WtUv5YB5aQwydae4d4A3+OK+QON4VVz/3MvKAnZnEgShRKwBr4Pwc91AiHW3A9IpltY4azF7JEm6Dg==" saltValue="mhYFDIQHvWvy7/n/kw97Nw==" spinCount="100000" sheet="1" objects="1" scenarios="1"/>
  <dataConsolidate link="1"/>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rgb="FF92D050"/>
    <pageSetUpPr fitToPage="1"/>
  </sheetPr>
  <dimension ref="A1:U75"/>
  <sheetViews>
    <sheetView showGridLines="0" showZeros="0" showOutlineSymbols="0" zoomScale="85" zoomScaleNormal="85" zoomScalePageLayoutView="50" workbookViewId="0">
      <pane ySplit="10" topLeftCell="A11" activePane="bottomLeft" state="frozen"/>
      <selection activeCell="B15" sqref="B15"/>
      <selection pane="bottomLeft" activeCell="E45" sqref="E45"/>
    </sheetView>
  </sheetViews>
  <sheetFormatPr defaultColWidth="11.453125" defaultRowHeight="12.5"/>
  <cols>
    <col min="1" max="1" width="35.81640625" style="3" customWidth="1"/>
    <col min="2" max="2" width="19.453125" style="3" customWidth="1"/>
    <col min="3" max="3" width="19.453125" style="3" bestFit="1" customWidth="1"/>
    <col min="4" max="4" width="2" style="3" customWidth="1"/>
    <col min="5" max="5" width="14.453125" style="3" customWidth="1"/>
    <col min="6" max="6" width="10.54296875" style="3" customWidth="1"/>
    <col min="7" max="7" width="6" style="3" customWidth="1"/>
    <col min="8" max="8" width="27.54296875" style="3" customWidth="1"/>
    <col min="9" max="10" width="11.453125" style="3"/>
    <col min="11" max="11" width="12.26953125" style="3" customWidth="1"/>
    <col min="12" max="15" width="11.453125" style="3"/>
    <col min="16" max="16" width="31.1796875" style="3" customWidth="1"/>
    <col min="17" max="16384" width="11.453125" style="3"/>
  </cols>
  <sheetData>
    <row r="1" spans="1:21" ht="12.75" customHeight="1">
      <c r="A1" s="623" t="s">
        <v>43</v>
      </c>
      <c r="B1" s="33"/>
      <c r="C1" s="2"/>
      <c r="D1" s="2"/>
      <c r="E1" s="2"/>
      <c r="F1" s="2"/>
      <c r="H1" s="659"/>
      <c r="I1" s="659"/>
      <c r="J1" s="659"/>
      <c r="K1" s="659"/>
      <c r="L1" s="659"/>
      <c r="M1" s="659"/>
      <c r="N1" s="659"/>
    </row>
    <row r="2" spans="1:21">
      <c r="A2" s="51"/>
      <c r="B2" s="52"/>
      <c r="C2" s="53"/>
      <c r="D2" s="52"/>
      <c r="E2" s="54"/>
      <c r="F2" s="55"/>
      <c r="H2" s="659"/>
      <c r="I2" s="659"/>
      <c r="J2" s="659"/>
      <c r="K2" s="659"/>
      <c r="L2" s="659"/>
      <c r="M2" s="659"/>
      <c r="N2" s="659"/>
    </row>
    <row r="3" spans="1:21" ht="14.25" customHeight="1">
      <c r="A3" s="77" t="str">
        <f>'2-Kosten per locatie'!A3</f>
        <v>Naam opdrachtgever</v>
      </c>
      <c r="B3" s="78" t="str">
        <f>'2-Kosten per locatie'!B3</f>
        <v xml:space="preserve">TNO </v>
      </c>
      <c r="C3" s="79"/>
      <c r="D3" s="52"/>
      <c r="E3" s="131"/>
      <c r="F3" s="57"/>
      <c r="H3" s="659"/>
      <c r="I3" s="659"/>
      <c r="J3" s="659"/>
      <c r="K3" s="659"/>
      <c r="L3" s="659"/>
      <c r="M3" s="659"/>
      <c r="N3" s="659"/>
    </row>
    <row r="4" spans="1:21" ht="15.75" customHeight="1">
      <c r="A4" s="77" t="str">
        <f>'2-Kosten per locatie'!A4</f>
        <v>Calculatie onderdeel</v>
      </c>
      <c r="B4" s="80" t="s">
        <v>5134</v>
      </c>
      <c r="C4" s="81"/>
      <c r="D4" s="60"/>
      <c r="E4" s="54"/>
      <c r="F4" s="54"/>
      <c r="H4" s="659"/>
      <c r="I4" s="659"/>
      <c r="J4" s="659"/>
      <c r="K4" s="659"/>
      <c r="L4" s="659"/>
      <c r="M4" s="659"/>
      <c r="N4" s="659"/>
    </row>
    <row r="5" spans="1:21" ht="16">
      <c r="A5" s="77" t="str">
        <f>'2-Kosten per locatie'!A5</f>
        <v>Referentie nummer</v>
      </c>
      <c r="B5" s="30" t="s">
        <v>51</v>
      </c>
      <c r="C5" s="81"/>
      <c r="D5" s="60"/>
      <c r="E5" s="54"/>
      <c r="F5" s="54"/>
      <c r="H5" s="659"/>
      <c r="I5" s="659"/>
      <c r="J5" s="659"/>
      <c r="K5" s="659"/>
      <c r="L5" s="659"/>
      <c r="M5" s="659"/>
      <c r="N5" s="659"/>
    </row>
    <row r="6" spans="1:21" ht="16">
      <c r="A6" s="77" t="str">
        <f>'2-Kosten per locatie'!A6</f>
        <v>Naam dienstverlener</v>
      </c>
      <c r="B6" s="176">
        <f>'2-Kosten per locatie'!B6</f>
        <v>0</v>
      </c>
      <c r="C6" s="81"/>
      <c r="D6" s="60"/>
      <c r="E6" s="54"/>
      <c r="F6" s="54"/>
      <c r="H6" s="61"/>
      <c r="I6" s="61"/>
      <c r="J6" s="61"/>
      <c r="K6" s="61"/>
      <c r="L6" s="61"/>
      <c r="M6" s="61"/>
      <c r="N6" s="61"/>
    </row>
    <row r="7" spans="1:21" ht="16">
      <c r="A7" s="77" t="str">
        <f>'2-Kosten per locatie'!A7</f>
        <v>Prijspeil</v>
      </c>
      <c r="B7" s="150" t="s">
        <v>56</v>
      </c>
      <c r="C7" s="81"/>
      <c r="D7" s="60"/>
      <c r="H7" s="61"/>
      <c r="I7" s="61"/>
      <c r="J7" s="61"/>
      <c r="K7" s="61"/>
      <c r="L7" s="61"/>
      <c r="M7" s="61"/>
      <c r="N7" s="61"/>
    </row>
    <row r="8" spans="1:21">
      <c r="C8" s="81"/>
      <c r="D8" s="60"/>
      <c r="J8" s="61"/>
      <c r="K8" s="61"/>
      <c r="L8" s="61"/>
      <c r="M8" s="61"/>
      <c r="N8" s="61"/>
      <c r="O8" s="64"/>
    </row>
    <row r="9" spans="1:21" ht="16">
      <c r="A9" s="56"/>
      <c r="B9" s="58"/>
      <c r="C9" s="59"/>
      <c r="D9" s="60"/>
      <c r="E9" s="132"/>
      <c r="F9" s="62"/>
    </row>
    <row r="10" spans="1:21" s="64" customFormat="1" ht="30.75" customHeight="1">
      <c r="A10" s="328" t="s">
        <v>5135</v>
      </c>
      <c r="B10" s="329"/>
      <c r="C10" s="330"/>
      <c r="D10" s="63"/>
      <c r="E10" s="657" t="s">
        <v>5136</v>
      </c>
      <c r="F10" s="658"/>
      <c r="H10" s="331" t="s">
        <v>5137</v>
      </c>
      <c r="I10" s="660" t="s">
        <v>5138</v>
      </c>
      <c r="J10" s="661"/>
      <c r="K10" s="661"/>
      <c r="L10" s="661"/>
      <c r="M10" s="661"/>
      <c r="N10" s="662"/>
      <c r="P10" s="3"/>
      <c r="Q10" s="3"/>
      <c r="R10" s="3"/>
      <c r="S10" s="3"/>
      <c r="T10" s="3"/>
      <c r="U10" s="3"/>
    </row>
    <row r="11" spans="1:21" ht="30" customHeight="1">
      <c r="A11" s="332"/>
      <c r="B11" s="333" t="s">
        <v>5139</v>
      </c>
      <c r="C11" s="334" t="s">
        <v>5139</v>
      </c>
      <c r="D11" s="60"/>
      <c r="E11" s="335"/>
      <c r="F11" s="336"/>
      <c r="H11" s="332"/>
      <c r="I11" s="337">
        <v>1</v>
      </c>
      <c r="J11" s="337">
        <v>2</v>
      </c>
      <c r="K11" s="337">
        <v>3</v>
      </c>
      <c r="L11" s="337">
        <v>4</v>
      </c>
      <c r="M11" s="337">
        <v>5</v>
      </c>
      <c r="N11" s="337">
        <v>6</v>
      </c>
    </row>
    <row r="12" spans="1:21">
      <c r="A12" s="332" t="s">
        <v>5140</v>
      </c>
      <c r="B12" s="338"/>
      <c r="C12" s="339"/>
      <c r="D12" s="60"/>
      <c r="E12" s="340">
        <f>SUM(I43:N43)</f>
        <v>0</v>
      </c>
      <c r="F12" s="65"/>
      <c r="H12" s="332" t="s">
        <v>5141</v>
      </c>
      <c r="I12" s="600">
        <v>0</v>
      </c>
      <c r="J12" s="600">
        <v>0</v>
      </c>
      <c r="K12" s="600">
        <v>0</v>
      </c>
      <c r="L12" s="600">
        <v>0</v>
      </c>
      <c r="M12" s="600">
        <v>0</v>
      </c>
      <c r="N12" s="600">
        <v>0</v>
      </c>
    </row>
    <row r="13" spans="1:21">
      <c r="A13" s="332" t="s">
        <v>5142</v>
      </c>
      <c r="B13" s="341"/>
      <c r="C13" s="342" t="s">
        <v>5143</v>
      </c>
      <c r="D13" s="60"/>
      <c r="E13" s="343">
        <v>0</v>
      </c>
      <c r="F13" s="65"/>
      <c r="H13" s="332" t="s">
        <v>5144</v>
      </c>
      <c r="I13" s="600">
        <v>0</v>
      </c>
      <c r="J13" s="600">
        <v>0</v>
      </c>
      <c r="K13" s="600">
        <v>0</v>
      </c>
      <c r="L13" s="600">
        <v>0</v>
      </c>
      <c r="M13" s="600">
        <v>0</v>
      </c>
      <c r="N13" s="600">
        <v>0</v>
      </c>
    </row>
    <row r="14" spans="1:21">
      <c r="A14" s="344" t="s">
        <v>5145</v>
      </c>
      <c r="B14" s="345"/>
      <c r="C14" s="346"/>
      <c r="D14" s="60"/>
      <c r="E14" s="343">
        <v>0</v>
      </c>
      <c r="F14" s="65"/>
      <c r="H14" s="332" t="s">
        <v>5146</v>
      </c>
      <c r="I14" s="600">
        <v>0</v>
      </c>
      <c r="J14" s="600">
        <v>0</v>
      </c>
      <c r="K14" s="600">
        <v>0</v>
      </c>
      <c r="L14" s="600">
        <v>0</v>
      </c>
      <c r="M14" s="600">
        <v>0</v>
      </c>
      <c r="N14" s="600">
        <v>0</v>
      </c>
    </row>
    <row r="15" spans="1:21">
      <c r="A15" s="347" t="s">
        <v>5147</v>
      </c>
      <c r="B15" s="348"/>
      <c r="C15" s="349"/>
      <c r="D15" s="117"/>
      <c r="E15" s="350">
        <f>SUM(E12:E14)</f>
        <v>0</v>
      </c>
      <c r="F15" s="65"/>
      <c r="H15" s="332" t="s">
        <v>5148</v>
      </c>
      <c r="I15" s="600">
        <v>0</v>
      </c>
      <c r="J15" s="600">
        <v>0</v>
      </c>
      <c r="K15" s="600">
        <v>0</v>
      </c>
      <c r="L15" s="600">
        <v>0</v>
      </c>
      <c r="M15" s="600">
        <v>0</v>
      </c>
      <c r="N15" s="600">
        <v>0</v>
      </c>
    </row>
    <row r="16" spans="1:21">
      <c r="A16" s="344"/>
      <c r="B16" s="351"/>
      <c r="C16" s="352"/>
      <c r="D16" s="60"/>
      <c r="E16" s="353"/>
      <c r="F16" s="65"/>
      <c r="H16" s="332" t="s">
        <v>5149</v>
      </c>
      <c r="I16" s="600">
        <v>0</v>
      </c>
      <c r="J16" s="600">
        <v>0</v>
      </c>
      <c r="K16" s="600">
        <v>0</v>
      </c>
      <c r="L16" s="600">
        <v>0</v>
      </c>
      <c r="M16" s="600">
        <v>0</v>
      </c>
      <c r="N16" s="600">
        <v>0</v>
      </c>
    </row>
    <row r="17" spans="1:21">
      <c r="A17" s="354" t="s">
        <v>5150</v>
      </c>
      <c r="B17" s="355"/>
      <c r="C17" s="599">
        <v>0</v>
      </c>
      <c r="D17" s="60"/>
      <c r="E17" s="356">
        <f>$C17*E15</f>
        <v>0</v>
      </c>
      <c r="F17" s="65"/>
      <c r="H17" s="332" t="s">
        <v>5151</v>
      </c>
      <c r="I17" s="600">
        <v>0</v>
      </c>
      <c r="J17" s="600">
        <v>0</v>
      </c>
      <c r="K17" s="600">
        <v>0</v>
      </c>
      <c r="L17" s="600">
        <v>0</v>
      </c>
      <c r="M17" s="600">
        <v>0</v>
      </c>
      <c r="N17" s="600">
        <v>0</v>
      </c>
    </row>
    <row r="18" spans="1:21">
      <c r="A18" s="354" t="s">
        <v>5152</v>
      </c>
      <c r="B18" s="355"/>
      <c r="C18" s="599">
        <v>0</v>
      </c>
      <c r="D18" s="60"/>
      <c r="E18" s="357">
        <f>$C18*E15</f>
        <v>0</v>
      </c>
      <c r="F18" s="65"/>
      <c r="H18" s="332" t="s">
        <v>5153</v>
      </c>
      <c r="I18" s="600">
        <v>0</v>
      </c>
      <c r="J18" s="600">
        <v>0</v>
      </c>
      <c r="K18" s="600">
        <v>0</v>
      </c>
      <c r="L18" s="600">
        <v>0</v>
      </c>
      <c r="M18" s="600">
        <v>0</v>
      </c>
      <c r="N18" s="600">
        <v>0</v>
      </c>
    </row>
    <row r="19" spans="1:21">
      <c r="A19" s="347" t="s">
        <v>5154</v>
      </c>
      <c r="B19" s="358"/>
      <c r="C19" s="346"/>
      <c r="D19" s="60"/>
      <c r="E19" s="350">
        <f>SUM(E15:E18)</f>
        <v>0</v>
      </c>
      <c r="F19" s="359">
        <f>IF(E19=0,0,E19/E$47)</f>
        <v>0</v>
      </c>
      <c r="H19" s="332" t="s">
        <v>5155</v>
      </c>
      <c r="I19" s="600">
        <v>0</v>
      </c>
      <c r="J19" s="600">
        <v>0</v>
      </c>
      <c r="K19" s="600">
        <v>0</v>
      </c>
      <c r="L19" s="600">
        <v>0</v>
      </c>
      <c r="M19" s="600">
        <v>0</v>
      </c>
      <c r="N19" s="600">
        <v>0</v>
      </c>
    </row>
    <row r="20" spans="1:21">
      <c r="A20" s="344"/>
      <c r="B20" s="351"/>
      <c r="C20" s="352"/>
      <c r="D20" s="60"/>
      <c r="E20" s="353"/>
      <c r="F20" s="65"/>
    </row>
    <row r="21" spans="1:21">
      <c r="A21" s="360" t="s">
        <v>5156</v>
      </c>
      <c r="B21" s="355"/>
      <c r="C21" s="352"/>
      <c r="D21" s="66"/>
      <c r="E21" s="361">
        <f>E19*0.96</f>
        <v>0</v>
      </c>
      <c r="F21" s="67"/>
      <c r="G21" s="32"/>
      <c r="H21" s="331" t="s">
        <v>5137</v>
      </c>
      <c r="I21" s="660" t="s">
        <v>5157</v>
      </c>
      <c r="J21" s="661"/>
      <c r="K21" s="661"/>
      <c r="L21" s="661"/>
      <c r="M21" s="661"/>
      <c r="N21" s="662"/>
    </row>
    <row r="22" spans="1:21" s="32" customFormat="1">
      <c r="A22" s="354" t="s">
        <v>5158</v>
      </c>
      <c r="B22" s="355"/>
      <c r="C22" s="362" t="s">
        <v>5159</v>
      </c>
      <c r="D22" s="60"/>
      <c r="E22" s="356" t="e">
        <f>E21*'5-Premies en opslagen'!$C24</f>
        <v>#DIV/0!</v>
      </c>
      <c r="F22" s="65"/>
      <c r="G22" s="3"/>
      <c r="H22" s="332"/>
      <c r="I22" s="337">
        <v>1</v>
      </c>
      <c r="J22" s="337">
        <v>2</v>
      </c>
      <c r="K22" s="337">
        <v>3</v>
      </c>
      <c r="L22" s="337">
        <v>4</v>
      </c>
      <c r="M22" s="337">
        <v>5</v>
      </c>
      <c r="N22" s="337">
        <v>6</v>
      </c>
      <c r="P22" s="3"/>
      <c r="Q22" s="3"/>
      <c r="R22" s="3"/>
      <c r="S22" s="3"/>
      <c r="T22" s="3"/>
      <c r="U22" s="3"/>
    </row>
    <row r="23" spans="1:21" ht="14.25" customHeight="1">
      <c r="A23" s="347" t="s">
        <v>5160</v>
      </c>
      <c r="B23" s="363"/>
      <c r="C23" s="346"/>
      <c r="D23" s="60"/>
      <c r="E23" s="350" t="e">
        <f>E22+E19</f>
        <v>#DIV/0!</v>
      </c>
      <c r="F23" s="359" t="e">
        <f>IF(E23=0,0,E23/E$47)</f>
        <v>#DIV/0!</v>
      </c>
      <c r="H23" s="332" t="s">
        <v>5141</v>
      </c>
      <c r="I23" s="601"/>
      <c r="J23" s="601"/>
      <c r="K23" s="601"/>
      <c r="L23" s="601"/>
      <c r="M23" s="601"/>
      <c r="N23" s="601"/>
    </row>
    <row r="24" spans="1:21" ht="12.75" customHeight="1">
      <c r="A24" s="344"/>
      <c r="B24" s="358"/>
      <c r="C24" s="346"/>
      <c r="D24" s="60"/>
      <c r="E24" s="335"/>
      <c r="F24" s="65"/>
      <c r="H24" s="332" t="s">
        <v>5144</v>
      </c>
      <c r="I24" s="601"/>
      <c r="J24" s="601"/>
      <c r="K24" s="601"/>
      <c r="L24" s="601"/>
      <c r="M24" s="601"/>
      <c r="N24" s="601"/>
    </row>
    <row r="25" spans="1:21" ht="12.75" customHeight="1">
      <c r="A25" s="354" t="s">
        <v>5161</v>
      </c>
      <c r="B25" s="355"/>
      <c r="C25" s="362" t="s">
        <v>5159</v>
      </c>
      <c r="D25" s="60"/>
      <c r="E25" s="356" t="e">
        <f>E23*'5-Premies en opslagen'!$B53</f>
        <v>#DIV/0!</v>
      </c>
      <c r="F25" s="65"/>
      <c r="H25" s="332" t="s">
        <v>5146</v>
      </c>
      <c r="I25" s="601"/>
      <c r="J25" s="601"/>
      <c r="K25" s="601"/>
      <c r="L25" s="601"/>
      <c r="M25" s="601"/>
      <c r="N25" s="601"/>
    </row>
    <row r="26" spans="1:21">
      <c r="A26" s="347" t="s">
        <v>5162</v>
      </c>
      <c r="B26" s="358"/>
      <c r="C26" s="346"/>
      <c r="D26" s="60"/>
      <c r="E26" s="350" t="e">
        <f>SUM(E23:E25)</f>
        <v>#DIV/0!</v>
      </c>
      <c r="F26" s="359" t="e">
        <f>IF(E26=0,0,E26/E$47)</f>
        <v>#DIV/0!</v>
      </c>
      <c r="H26" s="332" t="s">
        <v>5148</v>
      </c>
      <c r="I26" s="601"/>
      <c r="J26" s="601"/>
      <c r="K26" s="601"/>
      <c r="L26" s="601"/>
      <c r="M26" s="601"/>
      <c r="N26" s="601"/>
    </row>
    <row r="27" spans="1:21">
      <c r="A27" s="344"/>
      <c r="B27" s="358"/>
      <c r="C27" s="346"/>
      <c r="D27" s="60"/>
      <c r="E27" s="335"/>
      <c r="F27" s="65"/>
      <c r="H27" s="332" t="s">
        <v>5149</v>
      </c>
      <c r="I27" s="601"/>
      <c r="J27" s="601"/>
      <c r="K27" s="601"/>
      <c r="L27" s="601"/>
      <c r="M27" s="601"/>
      <c r="N27" s="601"/>
    </row>
    <row r="28" spans="1:21">
      <c r="A28" s="344" t="s">
        <v>5163</v>
      </c>
      <c r="B28" s="364"/>
      <c r="C28" s="342" t="s">
        <v>5143</v>
      </c>
      <c r="D28" s="60"/>
      <c r="E28" s="343">
        <v>0</v>
      </c>
      <c r="F28" s="65">
        <v>0</v>
      </c>
      <c r="H28" s="332" t="s">
        <v>5151</v>
      </c>
      <c r="I28" s="601"/>
      <c r="J28" s="601"/>
      <c r="K28" s="601"/>
      <c r="L28" s="601"/>
      <c r="M28" s="601"/>
      <c r="N28" s="601"/>
    </row>
    <row r="29" spans="1:21">
      <c r="A29" s="344" t="s">
        <v>5164</v>
      </c>
      <c r="B29" s="365"/>
      <c r="C29" s="342" t="s">
        <v>5143</v>
      </c>
      <c r="D29" s="60"/>
      <c r="E29" s="343">
        <v>0</v>
      </c>
      <c r="F29" s="65">
        <v>0</v>
      </c>
      <c r="H29" s="332" t="s">
        <v>5153</v>
      </c>
      <c r="I29" s="601"/>
      <c r="J29" s="601"/>
      <c r="K29" s="601"/>
      <c r="L29" s="601"/>
      <c r="M29" s="601"/>
      <c r="N29" s="601"/>
    </row>
    <row r="30" spans="1:21">
      <c r="A30" s="344" t="s">
        <v>29</v>
      </c>
      <c r="B30" s="358"/>
      <c r="C30" s="346" t="s">
        <v>5139</v>
      </c>
      <c r="D30" s="60"/>
      <c r="E30" s="356"/>
      <c r="F30" s="65"/>
      <c r="H30" s="332" t="s">
        <v>5155</v>
      </c>
      <c r="I30" s="601"/>
      <c r="J30" s="601"/>
      <c r="K30" s="601"/>
      <c r="L30" s="601"/>
      <c r="M30" s="601"/>
      <c r="N30" s="601"/>
    </row>
    <row r="31" spans="1:21" ht="12.75" customHeight="1">
      <c r="A31" s="344"/>
      <c r="B31" s="358"/>
      <c r="C31" s="346" t="s">
        <v>5139</v>
      </c>
      <c r="D31" s="60"/>
      <c r="E31" s="356"/>
      <c r="F31" s="65"/>
      <c r="H31" s="286" t="s">
        <v>5165</v>
      </c>
      <c r="I31" s="366">
        <f t="shared" ref="I31:N31" si="0">SUM(I23:I30)</f>
        <v>0</v>
      </c>
      <c r="J31" s="366">
        <f t="shared" si="0"/>
        <v>0</v>
      </c>
      <c r="K31" s="366">
        <f t="shared" si="0"/>
        <v>0</v>
      </c>
      <c r="L31" s="366">
        <f t="shared" si="0"/>
        <v>0</v>
      </c>
      <c r="M31" s="366">
        <f t="shared" si="0"/>
        <v>0</v>
      </c>
      <c r="N31" s="366">
        <f t="shared" si="0"/>
        <v>0</v>
      </c>
      <c r="O31" s="367">
        <f>SUM(I31:N31)</f>
        <v>0</v>
      </c>
    </row>
    <row r="32" spans="1:21" ht="12.75" customHeight="1">
      <c r="A32" s="347" t="s">
        <v>5166</v>
      </c>
      <c r="B32" s="358"/>
      <c r="C32" s="346"/>
      <c r="D32" s="60"/>
      <c r="E32" s="350" t="e">
        <f>SUM(E26:E31)</f>
        <v>#DIV/0!</v>
      </c>
      <c r="F32" s="359" t="e">
        <f>IF(E32=0,0,E32/E$47)</f>
        <v>#DIV/0!</v>
      </c>
      <c r="H32" s="32"/>
      <c r="I32" s="32"/>
      <c r="J32" s="32"/>
      <c r="K32" s="32"/>
      <c r="L32" s="32"/>
      <c r="M32" s="32"/>
      <c r="N32" s="32"/>
    </row>
    <row r="33" spans="1:15" ht="12.75" customHeight="1">
      <c r="A33" s="344"/>
      <c r="B33" s="358"/>
      <c r="C33" s="346"/>
      <c r="D33" s="60"/>
      <c r="E33" s="335"/>
      <c r="F33" s="65"/>
      <c r="H33" s="331" t="s">
        <v>5137</v>
      </c>
      <c r="I33" s="656" t="s">
        <v>5167</v>
      </c>
      <c r="J33" s="656"/>
      <c r="K33" s="656"/>
      <c r="L33" s="656"/>
      <c r="M33" s="656"/>
      <c r="N33" s="656"/>
    </row>
    <row r="34" spans="1:15" ht="12.75" customHeight="1">
      <c r="A34" s="344" t="s">
        <v>5168</v>
      </c>
      <c r="B34" s="358"/>
      <c r="C34" s="368"/>
      <c r="D34" s="60"/>
      <c r="E34" s="343">
        <v>0</v>
      </c>
      <c r="F34" s="130" t="e">
        <f t="shared" ref="F34:F41" si="1">E34/$E$47</f>
        <v>#DIV/0!</v>
      </c>
      <c r="H34" s="332"/>
      <c r="I34" s="337">
        <v>1</v>
      </c>
      <c r="J34" s="337">
        <v>2</v>
      </c>
      <c r="K34" s="337">
        <v>3</v>
      </c>
      <c r="L34" s="337">
        <v>4</v>
      </c>
      <c r="M34" s="337">
        <v>5</v>
      </c>
      <c r="N34" s="337">
        <v>6</v>
      </c>
    </row>
    <row r="35" spans="1:15" ht="12.75" customHeight="1">
      <c r="A35" s="344" t="s">
        <v>5169</v>
      </c>
      <c r="B35" s="358"/>
      <c r="C35" s="368"/>
      <c r="D35" s="60"/>
      <c r="E35" s="343">
        <v>0</v>
      </c>
      <c r="F35" s="130" t="e">
        <f t="shared" si="1"/>
        <v>#DIV/0!</v>
      </c>
      <c r="H35" s="332" t="s">
        <v>5141</v>
      </c>
      <c r="I35" s="369">
        <f>I12*I23</f>
        <v>0</v>
      </c>
      <c r="J35" s="369">
        <f t="shared" ref="J35:N35" si="2">J12*J23</f>
        <v>0</v>
      </c>
      <c r="K35" s="369">
        <f>K12*K23</f>
        <v>0</v>
      </c>
      <c r="L35" s="369">
        <f t="shared" si="2"/>
        <v>0</v>
      </c>
      <c r="M35" s="369">
        <f t="shared" si="2"/>
        <v>0</v>
      </c>
      <c r="N35" s="369">
        <f t="shared" si="2"/>
        <v>0</v>
      </c>
    </row>
    <row r="36" spans="1:15" ht="14.25" customHeight="1">
      <c r="A36" s="344" t="s">
        <v>5170</v>
      </c>
      <c r="B36" s="358"/>
      <c r="C36" s="368"/>
      <c r="D36" s="60"/>
      <c r="E36" s="343">
        <v>0</v>
      </c>
      <c r="F36" s="130" t="e">
        <f t="shared" si="1"/>
        <v>#DIV/0!</v>
      </c>
      <c r="H36" s="332" t="s">
        <v>5144</v>
      </c>
      <c r="I36" s="369">
        <f t="shared" ref="I36:N42" si="3">I13*I24</f>
        <v>0</v>
      </c>
      <c r="J36" s="369">
        <f t="shared" si="3"/>
        <v>0</v>
      </c>
      <c r="K36" s="369">
        <f t="shared" si="3"/>
        <v>0</v>
      </c>
      <c r="L36" s="369">
        <f t="shared" si="3"/>
        <v>0</v>
      </c>
      <c r="M36" s="369">
        <f t="shared" si="3"/>
        <v>0</v>
      </c>
      <c r="N36" s="369">
        <f t="shared" si="3"/>
        <v>0</v>
      </c>
    </row>
    <row r="37" spans="1:15">
      <c r="A37" s="344" t="s">
        <v>5171</v>
      </c>
      <c r="B37" s="358"/>
      <c r="C37" s="371"/>
      <c r="D37" s="60"/>
      <c r="E37" s="343">
        <v>0</v>
      </c>
      <c r="F37" s="130" t="e">
        <f t="shared" si="1"/>
        <v>#DIV/0!</v>
      </c>
      <c r="H37" s="332" t="s">
        <v>5146</v>
      </c>
      <c r="I37" s="369">
        <f t="shared" si="3"/>
        <v>0</v>
      </c>
      <c r="J37" s="369">
        <f t="shared" si="3"/>
        <v>0</v>
      </c>
      <c r="K37" s="369">
        <f t="shared" si="3"/>
        <v>0</v>
      </c>
      <c r="L37" s="369">
        <f t="shared" si="3"/>
        <v>0</v>
      </c>
      <c r="M37" s="369">
        <f t="shared" si="3"/>
        <v>0</v>
      </c>
      <c r="N37" s="369">
        <f t="shared" si="3"/>
        <v>0</v>
      </c>
      <c r="O37" s="32"/>
    </row>
    <row r="38" spans="1:15">
      <c r="A38" s="344" t="s">
        <v>5172</v>
      </c>
      <c r="B38" s="358"/>
      <c r="C38" s="368"/>
      <c r="D38" s="60"/>
      <c r="E38" s="343">
        <v>0</v>
      </c>
      <c r="F38" s="130" t="e">
        <f t="shared" si="1"/>
        <v>#DIV/0!</v>
      </c>
      <c r="H38" s="332" t="s">
        <v>5148</v>
      </c>
      <c r="I38" s="369">
        <f t="shared" si="3"/>
        <v>0</v>
      </c>
      <c r="J38" s="369">
        <f t="shared" si="3"/>
        <v>0</v>
      </c>
      <c r="K38" s="369">
        <f t="shared" si="3"/>
        <v>0</v>
      </c>
      <c r="L38" s="369">
        <f t="shared" si="3"/>
        <v>0</v>
      </c>
      <c r="M38" s="369">
        <f t="shared" si="3"/>
        <v>0</v>
      </c>
      <c r="N38" s="369">
        <f t="shared" si="3"/>
        <v>0</v>
      </c>
      <c r="O38" s="32"/>
    </row>
    <row r="39" spans="1:15">
      <c r="A39" s="344" t="s">
        <v>5173</v>
      </c>
      <c r="B39" s="358"/>
      <c r="C39" s="371"/>
      <c r="D39" s="60"/>
      <c r="E39" s="343">
        <v>0</v>
      </c>
      <c r="F39" s="130" t="e">
        <f t="shared" si="1"/>
        <v>#DIV/0!</v>
      </c>
      <c r="H39" s="332" t="s">
        <v>5149</v>
      </c>
      <c r="I39" s="369">
        <f t="shared" si="3"/>
        <v>0</v>
      </c>
      <c r="J39" s="369">
        <f t="shared" si="3"/>
        <v>0</v>
      </c>
      <c r="K39" s="369">
        <f t="shared" si="3"/>
        <v>0</v>
      </c>
      <c r="L39" s="369">
        <f t="shared" si="3"/>
        <v>0</v>
      </c>
      <c r="M39" s="369">
        <f t="shared" si="3"/>
        <v>0</v>
      </c>
      <c r="N39" s="369">
        <f t="shared" si="3"/>
        <v>0</v>
      </c>
      <c r="O39" s="32"/>
    </row>
    <row r="40" spans="1:15">
      <c r="A40" s="344" t="s">
        <v>5174</v>
      </c>
      <c r="B40" s="358"/>
      <c r="C40" s="342" t="s">
        <v>5143</v>
      </c>
      <c r="D40" s="60"/>
      <c r="E40" s="343">
        <v>0</v>
      </c>
      <c r="F40" s="130" t="e">
        <f t="shared" si="1"/>
        <v>#DIV/0!</v>
      </c>
      <c r="H40" s="332" t="s">
        <v>5151</v>
      </c>
      <c r="I40" s="369">
        <f t="shared" si="3"/>
        <v>0</v>
      </c>
      <c r="J40" s="369">
        <f t="shared" si="3"/>
        <v>0</v>
      </c>
      <c r="K40" s="369">
        <f t="shared" si="3"/>
        <v>0</v>
      </c>
      <c r="L40" s="369">
        <f t="shared" si="3"/>
        <v>0</v>
      </c>
      <c r="M40" s="369">
        <f t="shared" si="3"/>
        <v>0</v>
      </c>
      <c r="N40" s="369">
        <f t="shared" si="3"/>
        <v>0</v>
      </c>
      <c r="O40" s="32"/>
    </row>
    <row r="41" spans="1:15">
      <c r="A41" s="344" t="s">
        <v>5175</v>
      </c>
      <c r="B41" s="358"/>
      <c r="C41" s="342"/>
      <c r="D41" s="60"/>
      <c r="E41" s="343">
        <v>0</v>
      </c>
      <c r="F41" s="130" t="e">
        <f t="shared" si="1"/>
        <v>#DIV/0!</v>
      </c>
      <c r="H41" s="332" t="s">
        <v>5153</v>
      </c>
      <c r="I41" s="369">
        <f t="shared" si="3"/>
        <v>0</v>
      </c>
      <c r="J41" s="369">
        <f t="shared" si="3"/>
        <v>0</v>
      </c>
      <c r="K41" s="369">
        <f t="shared" si="3"/>
        <v>0</v>
      </c>
      <c r="L41" s="369">
        <f t="shared" si="3"/>
        <v>0</v>
      </c>
      <c r="M41" s="369">
        <f t="shared" si="3"/>
        <v>0</v>
      </c>
      <c r="N41" s="369">
        <f t="shared" si="3"/>
        <v>0</v>
      </c>
      <c r="O41" s="32"/>
    </row>
    <row r="42" spans="1:15">
      <c r="A42" s="344"/>
      <c r="B42" s="358"/>
      <c r="C42" s="371"/>
      <c r="D42" s="60"/>
      <c r="E42" s="356"/>
      <c r="F42" s="65"/>
      <c r="H42" s="332" t="s">
        <v>5155</v>
      </c>
      <c r="I42" s="369">
        <f t="shared" si="3"/>
        <v>0</v>
      </c>
      <c r="J42" s="369">
        <f t="shared" si="3"/>
        <v>0</v>
      </c>
      <c r="K42" s="369">
        <f t="shared" si="3"/>
        <v>0</v>
      </c>
      <c r="L42" s="369">
        <f t="shared" si="3"/>
        <v>0</v>
      </c>
      <c r="M42" s="369">
        <f t="shared" si="3"/>
        <v>0</v>
      </c>
      <c r="N42" s="369">
        <f t="shared" si="3"/>
        <v>0</v>
      </c>
      <c r="O42" s="32"/>
    </row>
    <row r="43" spans="1:15">
      <c r="A43" s="347" t="s">
        <v>5176</v>
      </c>
      <c r="B43" s="358"/>
      <c r="C43" s="346"/>
      <c r="D43" s="60"/>
      <c r="E43" s="350" t="e">
        <f>SUM(E32:E42)</f>
        <v>#DIV/0!</v>
      </c>
      <c r="F43" s="359" t="e">
        <f>IF(E43=0,0,E43/E$47)</f>
        <v>#DIV/0!</v>
      </c>
      <c r="H43" s="286" t="s">
        <v>5165</v>
      </c>
      <c r="I43" s="372">
        <f>SUM(I35:I42)</f>
        <v>0</v>
      </c>
      <c r="J43" s="372">
        <f t="shared" ref="J43:N43" si="4">SUM(J35:J42)</f>
        <v>0</v>
      </c>
      <c r="K43" s="372">
        <f t="shared" si="4"/>
        <v>0</v>
      </c>
      <c r="L43" s="372">
        <f t="shared" si="4"/>
        <v>0</v>
      </c>
      <c r="M43" s="372">
        <f t="shared" si="4"/>
        <v>0</v>
      </c>
      <c r="N43" s="372">
        <f t="shared" si="4"/>
        <v>0</v>
      </c>
      <c r="O43" s="32"/>
    </row>
    <row r="44" spans="1:15">
      <c r="A44" s="344"/>
      <c r="B44" s="358"/>
      <c r="C44" s="346"/>
      <c r="D44" s="60"/>
      <c r="E44" s="335"/>
      <c r="F44" s="68"/>
      <c r="H44" s="32"/>
      <c r="I44" s="32"/>
      <c r="J44" s="32"/>
      <c r="K44" s="32"/>
      <c r="L44" s="32"/>
      <c r="M44" s="32"/>
      <c r="N44" s="32"/>
      <c r="O44" s="32"/>
    </row>
    <row r="45" spans="1:15">
      <c r="A45" s="344" t="s">
        <v>5177</v>
      </c>
      <c r="B45" s="358"/>
      <c r="C45" s="371"/>
      <c r="D45" s="60"/>
      <c r="E45" s="343">
        <v>0</v>
      </c>
      <c r="F45" s="359">
        <f>(IF(E45=0,0,E45/E$47))</f>
        <v>0</v>
      </c>
      <c r="H45" s="32"/>
      <c r="I45" s="32"/>
      <c r="J45" s="32"/>
      <c r="K45" s="32"/>
      <c r="L45" s="32"/>
      <c r="M45" s="32"/>
      <c r="N45" s="32"/>
      <c r="O45" s="32"/>
    </row>
    <row r="46" spans="1:15" ht="30" customHeight="1">
      <c r="A46" s="344"/>
      <c r="B46" s="345"/>
      <c r="C46" s="346"/>
      <c r="D46" s="60"/>
      <c r="E46" s="335"/>
      <c r="F46" s="65"/>
      <c r="H46" s="328" t="s">
        <v>5178</v>
      </c>
      <c r="I46" s="329"/>
      <c r="J46" s="330"/>
      <c r="K46" s="373" t="s">
        <v>5136</v>
      </c>
      <c r="L46" s="32"/>
      <c r="M46" s="32"/>
      <c r="N46" s="32"/>
    </row>
    <row r="47" spans="1:15">
      <c r="A47" s="347" t="s">
        <v>5179</v>
      </c>
      <c r="B47" s="374"/>
      <c r="C47" s="375"/>
      <c r="D47" s="60"/>
      <c r="E47" s="118" t="e">
        <f>SUM(E43:E46)</f>
        <v>#DIV/0!</v>
      </c>
      <c r="F47" s="119" t="e">
        <f>SUM(F43:F46)</f>
        <v>#DIV/0!</v>
      </c>
      <c r="H47" s="332"/>
      <c r="I47" s="333" t="s">
        <v>5139</v>
      </c>
      <c r="J47" s="334" t="s">
        <v>5139</v>
      </c>
      <c r="K47" s="335"/>
      <c r="L47" s="32"/>
      <c r="M47" s="32"/>
      <c r="N47" s="32"/>
    </row>
    <row r="48" spans="1:15">
      <c r="B48" s="69"/>
      <c r="C48" s="376"/>
      <c r="D48" s="60"/>
      <c r="F48" s="70"/>
      <c r="H48" s="377" t="s">
        <v>5147</v>
      </c>
      <c r="I48" s="378"/>
      <c r="J48" s="379"/>
      <c r="K48" s="350">
        <f>E15</f>
        <v>0</v>
      </c>
      <c r="L48" s="32"/>
      <c r="M48" s="32"/>
      <c r="N48" s="32"/>
    </row>
    <row r="49" spans="1:14">
      <c r="A49" s="380" t="s">
        <v>5180</v>
      </c>
      <c r="B49" s="381"/>
      <c r="C49" s="382"/>
      <c r="D49" s="32"/>
      <c r="E49" s="383" t="e">
        <f>(E$26*1.3)+($E$47-$E$26)</f>
        <v>#DIV/0!</v>
      </c>
      <c r="F49" s="71"/>
      <c r="G49" s="32"/>
      <c r="H49" s="135" t="s">
        <v>5150</v>
      </c>
      <c r="I49" s="133"/>
      <c r="J49" s="134"/>
      <c r="K49" s="356">
        <f>E17</f>
        <v>0</v>
      </c>
      <c r="L49" s="32"/>
      <c r="M49" s="32"/>
      <c r="N49" s="32"/>
    </row>
    <row r="50" spans="1:14" s="32" customFormat="1">
      <c r="B50" s="72"/>
      <c r="C50" s="73"/>
      <c r="H50" s="354" t="s">
        <v>5152</v>
      </c>
      <c r="I50" s="133"/>
      <c r="J50" s="134"/>
      <c r="K50" s="357">
        <f>E18</f>
        <v>0</v>
      </c>
    </row>
    <row r="51" spans="1:14" s="32" customFormat="1">
      <c r="A51" s="380" t="s">
        <v>5181</v>
      </c>
      <c r="B51" s="381"/>
      <c r="C51" s="382"/>
      <c r="E51" s="383" t="e">
        <f>(E$26*1.5)+($E$47-$E$26)</f>
        <v>#DIV/0!</v>
      </c>
      <c r="F51" s="71"/>
      <c r="H51" s="354" t="s">
        <v>5158</v>
      </c>
      <c r="I51" s="133"/>
      <c r="J51" s="134"/>
      <c r="K51" s="356" t="e">
        <f>E22</f>
        <v>#DIV/0!</v>
      </c>
    </row>
    <row r="52" spans="1:14" s="32" customFormat="1">
      <c r="B52" s="72"/>
      <c r="C52" s="73"/>
      <c r="H52" s="354" t="s">
        <v>5161</v>
      </c>
      <c r="I52" s="355"/>
      <c r="J52" s="362"/>
      <c r="K52" s="356" t="e">
        <f>E25</f>
        <v>#DIV/0!</v>
      </c>
    </row>
    <row r="53" spans="1:14" s="32" customFormat="1">
      <c r="A53" s="380" t="s">
        <v>5182</v>
      </c>
      <c r="B53" s="381"/>
      <c r="C53" s="382"/>
      <c r="E53" s="383" t="e">
        <f>(E$26*2.5)+($E$47-$E$26)</f>
        <v>#DIV/0!</v>
      </c>
      <c r="H53" s="344" t="s">
        <v>5163</v>
      </c>
      <c r="I53" s="364"/>
      <c r="J53" s="342"/>
      <c r="K53" s="340">
        <f>E28</f>
        <v>0</v>
      </c>
    </row>
    <row r="54" spans="1:14" s="32" customFormat="1">
      <c r="B54" s="72"/>
      <c r="C54" s="74"/>
      <c r="F54" s="75"/>
      <c r="H54" s="344" t="s">
        <v>5164</v>
      </c>
      <c r="I54" s="365"/>
      <c r="J54" s="342"/>
      <c r="K54" s="340">
        <f>E29</f>
        <v>0</v>
      </c>
      <c r="M54" s="3"/>
    </row>
    <row r="55" spans="1:14" s="32" customFormat="1">
      <c r="B55" s="72"/>
      <c r="C55" s="74"/>
      <c r="F55" s="75"/>
      <c r="H55" s="344" t="s">
        <v>29</v>
      </c>
      <c r="I55" s="358"/>
      <c r="J55" s="346" t="s">
        <v>5139</v>
      </c>
      <c r="K55" s="340">
        <f>E30</f>
        <v>0</v>
      </c>
      <c r="M55" s="3"/>
    </row>
    <row r="56" spans="1:14" s="32" customFormat="1">
      <c r="C56" s="76"/>
      <c r="F56" s="75"/>
      <c r="H56" s="344" t="s">
        <v>5168</v>
      </c>
      <c r="I56" s="358"/>
      <c r="J56" s="368"/>
      <c r="K56" s="340">
        <f>E34</f>
        <v>0</v>
      </c>
      <c r="M56" s="3"/>
    </row>
    <row r="57" spans="1:14" s="32" customFormat="1">
      <c r="C57" s="76"/>
      <c r="F57" s="75"/>
      <c r="H57" s="344" t="s">
        <v>5169</v>
      </c>
      <c r="I57" s="358"/>
      <c r="J57" s="368"/>
      <c r="K57" s="340">
        <f t="shared" ref="K57:K63" si="5">E35</f>
        <v>0</v>
      </c>
      <c r="M57" s="3"/>
    </row>
    <row r="58" spans="1:14" s="32" customFormat="1">
      <c r="A58" s="3"/>
      <c r="C58" s="76"/>
      <c r="F58" s="75"/>
      <c r="H58" s="344" t="s">
        <v>5170</v>
      </c>
      <c r="I58" s="358"/>
      <c r="J58" s="368"/>
      <c r="K58" s="340">
        <f t="shared" si="5"/>
        <v>0</v>
      </c>
      <c r="M58" s="3"/>
    </row>
    <row r="59" spans="1:14" s="32" customFormat="1">
      <c r="C59" s="76"/>
      <c r="F59" s="75"/>
      <c r="H59" s="344" t="s">
        <v>5171</v>
      </c>
      <c r="I59" s="358"/>
      <c r="J59" s="371"/>
      <c r="K59" s="340">
        <f t="shared" si="5"/>
        <v>0</v>
      </c>
      <c r="M59" s="3"/>
    </row>
    <row r="60" spans="1:14" s="32" customFormat="1">
      <c r="C60" s="76"/>
      <c r="F60" s="75"/>
      <c r="H60" s="344" t="s">
        <v>5172</v>
      </c>
      <c r="I60" s="358"/>
      <c r="J60" s="368"/>
      <c r="K60" s="340">
        <f t="shared" si="5"/>
        <v>0</v>
      </c>
      <c r="M60" s="3"/>
    </row>
    <row r="61" spans="1:14" s="32" customFormat="1">
      <c r="C61" s="76"/>
      <c r="F61" s="75"/>
      <c r="H61" s="344" t="s">
        <v>5173</v>
      </c>
      <c r="I61" s="358"/>
      <c r="J61" s="371"/>
      <c r="K61" s="340">
        <f t="shared" si="5"/>
        <v>0</v>
      </c>
      <c r="M61" s="3"/>
      <c r="N61" s="3"/>
    </row>
    <row r="62" spans="1:14" s="32" customFormat="1">
      <c r="C62" s="76"/>
      <c r="F62" s="75"/>
      <c r="H62" s="344" t="s">
        <v>5174</v>
      </c>
      <c r="I62" s="358"/>
      <c r="J62" s="342"/>
      <c r="K62" s="340">
        <f t="shared" si="5"/>
        <v>0</v>
      </c>
      <c r="M62" s="3"/>
      <c r="N62" s="3"/>
    </row>
    <row r="63" spans="1:14" s="32" customFormat="1">
      <c r="C63" s="76"/>
      <c r="F63" s="75"/>
      <c r="H63" s="344" t="s">
        <v>5175</v>
      </c>
      <c r="I63" s="358"/>
      <c r="J63" s="342"/>
      <c r="K63" s="340">
        <f t="shared" si="5"/>
        <v>0</v>
      </c>
      <c r="M63" s="3"/>
      <c r="N63" s="3"/>
    </row>
    <row r="64" spans="1:14" s="32" customFormat="1">
      <c r="C64" s="76"/>
      <c r="F64" s="75"/>
      <c r="H64" s="344" t="s">
        <v>5177</v>
      </c>
      <c r="I64" s="358"/>
      <c r="J64" s="371"/>
      <c r="K64" s="340">
        <f>E45</f>
        <v>0</v>
      </c>
      <c r="M64" s="3"/>
      <c r="N64" s="3"/>
    </row>
    <row r="65" spans="1:14" s="32" customFormat="1">
      <c r="C65" s="76"/>
      <c r="E65" s="3"/>
      <c r="F65" s="75"/>
      <c r="H65" s="344"/>
      <c r="I65" s="345"/>
      <c r="J65" s="346"/>
      <c r="K65" s="335"/>
      <c r="M65" s="3"/>
      <c r="N65" s="3"/>
    </row>
    <row r="66" spans="1:14" s="32" customFormat="1">
      <c r="A66" s="3"/>
      <c r="B66" s="3"/>
      <c r="C66" s="3"/>
      <c r="D66" s="3"/>
      <c r="E66" s="3"/>
      <c r="F66" s="3"/>
      <c r="G66" s="3"/>
      <c r="H66" s="347" t="s">
        <v>5179</v>
      </c>
      <c r="I66" s="374"/>
      <c r="J66" s="375"/>
      <c r="K66" s="118" t="e">
        <f>SUM(K48:K65)</f>
        <v>#DIV/0!</v>
      </c>
      <c r="M66" s="3"/>
      <c r="N66" s="3"/>
    </row>
    <row r="67" spans="1:14">
      <c r="I67" s="69"/>
      <c r="J67" s="376"/>
      <c r="L67" s="32"/>
    </row>
    <row r="68" spans="1:14">
      <c r="H68" s="380" t="s">
        <v>5180</v>
      </c>
      <c r="I68" s="381"/>
      <c r="J68" s="382"/>
      <c r="K68" s="383" t="e">
        <f>E49</f>
        <v>#DIV/0!</v>
      </c>
      <c r="L68" s="32"/>
    </row>
    <row r="69" spans="1:14">
      <c r="H69" s="32"/>
      <c r="I69" s="72"/>
      <c r="J69" s="73"/>
      <c r="K69" s="32"/>
      <c r="L69" s="32"/>
    </row>
    <row r="70" spans="1:14">
      <c r="H70" s="380" t="s">
        <v>5181</v>
      </c>
      <c r="I70" s="381"/>
      <c r="J70" s="382"/>
      <c r="K70" s="383" t="e">
        <f>E51</f>
        <v>#DIV/0!</v>
      </c>
      <c r="L70" s="32"/>
    </row>
    <row r="71" spans="1:14">
      <c r="H71" s="32"/>
      <c r="I71" s="72"/>
      <c r="J71" s="73"/>
      <c r="K71" s="32"/>
      <c r="L71" s="32"/>
    </row>
    <row r="72" spans="1:14">
      <c r="H72" s="380" t="s">
        <v>5182</v>
      </c>
      <c r="I72" s="381"/>
      <c r="J72" s="382"/>
      <c r="K72" s="383" t="e">
        <f>E53</f>
        <v>#DIV/0!</v>
      </c>
      <c r="L72" s="32"/>
    </row>
    <row r="73" spans="1:14">
      <c r="L73" s="32"/>
    </row>
    <row r="74" spans="1:14">
      <c r="L74" s="32"/>
    </row>
    <row r="75" spans="1:14">
      <c r="L75" s="32"/>
    </row>
  </sheetData>
  <sheetProtection algorithmName="SHA-512" hashValue="kNgI59R33OZZqTby4/BCub7gqpp1SFczNUC1hAIh6sPEaajaVI7yFXFxm21Htvn/EvoGZL5TTDciDdBKzUqCDQ==" saltValue="87kLpS4HHGv7PB0KbBs27g==" spinCount="100000" sheet="1" objects="1" scenarios="1"/>
  <dataConsolidate link="1"/>
  <mergeCells count="7">
    <mergeCell ref="I33:N33"/>
    <mergeCell ref="E10:F10"/>
    <mergeCell ref="H1:N2"/>
    <mergeCell ref="H3:N3"/>
    <mergeCell ref="H4:N5"/>
    <mergeCell ref="I10:N10"/>
    <mergeCell ref="I21:N21"/>
  </mergeCells>
  <phoneticPr fontId="10"/>
  <conditionalFormatting sqref="O31">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rgb="FF92D050"/>
    <pageSetUpPr fitToPage="1"/>
  </sheetPr>
  <dimension ref="A1:W79"/>
  <sheetViews>
    <sheetView showGridLines="0" zoomScale="85" zoomScaleNormal="85" zoomScalePageLayoutView="50" workbookViewId="0">
      <pane ySplit="9" topLeftCell="A10" activePane="bottomLeft" state="frozen"/>
      <selection activeCell="B15" sqref="B15"/>
      <selection pane="bottomLeft" activeCell="F42" sqref="F42"/>
    </sheetView>
  </sheetViews>
  <sheetFormatPr defaultColWidth="11.453125" defaultRowHeight="12.5"/>
  <cols>
    <col min="1" max="1" width="35.81640625" style="3" customWidth="1"/>
    <col min="2" max="2" width="19.453125" style="3" customWidth="1"/>
    <col min="3" max="3" width="19.453125" style="3" bestFit="1" customWidth="1"/>
    <col min="4" max="4" width="2" style="3" customWidth="1"/>
    <col min="5" max="5" width="16.1796875" style="3" customWidth="1"/>
    <col min="6" max="6" width="18.54296875" style="3" customWidth="1"/>
    <col min="7" max="7" width="6" style="3" customWidth="1"/>
    <col min="8" max="8" width="27.81640625" style="3" customWidth="1"/>
    <col min="9" max="15" width="11.453125" style="3"/>
    <col min="16" max="16" width="33" style="3" customWidth="1"/>
    <col min="17" max="16384" width="11.453125" style="3"/>
  </cols>
  <sheetData>
    <row r="1" spans="1:23" ht="12.75" customHeight="1">
      <c r="A1" s="623" t="s">
        <v>43</v>
      </c>
      <c r="B1" s="33"/>
      <c r="C1" s="2"/>
      <c r="D1" s="2"/>
      <c r="E1" s="2"/>
      <c r="F1" s="2"/>
      <c r="H1" s="659"/>
      <c r="I1" s="659"/>
      <c r="J1" s="659"/>
      <c r="K1" s="659"/>
      <c r="L1" s="659"/>
      <c r="M1" s="659"/>
      <c r="N1" s="659"/>
    </row>
    <row r="2" spans="1:23">
      <c r="A2" s="51"/>
      <c r="B2" s="52"/>
      <c r="C2" s="53"/>
      <c r="D2" s="52"/>
      <c r="E2" s="54"/>
      <c r="F2" s="55"/>
      <c r="H2" s="659"/>
      <c r="I2" s="659"/>
      <c r="J2" s="659"/>
      <c r="K2" s="659"/>
      <c r="L2" s="659"/>
      <c r="M2" s="659"/>
      <c r="N2" s="659"/>
    </row>
    <row r="3" spans="1:23" ht="14.25" customHeight="1">
      <c r="A3" s="77" t="str">
        <f>'2-Kosten per locatie'!A3</f>
        <v>Naam opdrachtgever</v>
      </c>
      <c r="B3" s="78" t="str">
        <f>'2-Kosten per locatie'!B3</f>
        <v xml:space="preserve">TNO </v>
      </c>
      <c r="C3" s="79"/>
      <c r="D3" s="52"/>
      <c r="E3" s="131"/>
      <c r="F3" s="57"/>
      <c r="H3" s="659"/>
      <c r="I3" s="659"/>
      <c r="J3" s="659"/>
      <c r="K3" s="659"/>
      <c r="L3" s="659"/>
      <c r="M3" s="659"/>
      <c r="N3" s="659"/>
    </row>
    <row r="4" spans="1:23" ht="15.75" customHeight="1">
      <c r="A4" s="77" t="str">
        <f>'2-Kosten per locatie'!A4</f>
        <v>Calculatie onderdeel</v>
      </c>
      <c r="B4" s="80" t="s">
        <v>5183</v>
      </c>
      <c r="C4" s="81"/>
      <c r="D4" s="60"/>
      <c r="E4" s="54"/>
      <c r="F4" s="55"/>
      <c r="H4" s="659"/>
      <c r="I4" s="659"/>
      <c r="J4" s="659"/>
      <c r="K4" s="659"/>
      <c r="L4" s="659"/>
      <c r="M4" s="659"/>
      <c r="N4" s="659"/>
    </row>
    <row r="5" spans="1:23" ht="16">
      <c r="A5" s="77" t="str">
        <f>'2-Kosten per locatie'!A5</f>
        <v>Referentie nummer</v>
      </c>
      <c r="B5" s="30" t="s">
        <v>51</v>
      </c>
      <c r="C5" s="81"/>
      <c r="D5" s="60"/>
      <c r="E5" s="54"/>
      <c r="F5" s="55"/>
      <c r="H5" s="659"/>
      <c r="I5" s="659"/>
      <c r="J5" s="659"/>
      <c r="K5" s="659"/>
      <c r="L5" s="659"/>
      <c r="M5" s="659"/>
      <c r="N5" s="659"/>
    </row>
    <row r="6" spans="1:23" ht="16">
      <c r="A6" s="77" t="str">
        <f>'2-Kosten per locatie'!A6</f>
        <v>Naam dienstverlener</v>
      </c>
      <c r="B6" s="176">
        <f>'2-Kosten per locatie'!B6</f>
        <v>0</v>
      </c>
      <c r="C6" s="81"/>
      <c r="D6" s="60"/>
      <c r="E6" s="54"/>
      <c r="F6" s="55"/>
      <c r="H6" s="61"/>
      <c r="I6" s="61"/>
      <c r="J6" s="61"/>
      <c r="K6" s="61"/>
      <c r="L6" s="61"/>
      <c r="M6" s="61"/>
      <c r="N6" s="61"/>
    </row>
    <row r="7" spans="1:23" ht="16">
      <c r="A7" s="77" t="str">
        <f>'2-Kosten per locatie'!A7</f>
        <v>Prijspeil</v>
      </c>
      <c r="B7" s="150" t="s">
        <v>56</v>
      </c>
      <c r="C7" s="81"/>
      <c r="D7" s="60"/>
      <c r="E7" s="54"/>
      <c r="F7" s="55"/>
      <c r="H7" s="61"/>
      <c r="I7" s="61"/>
      <c r="J7" s="61"/>
      <c r="K7" s="61"/>
      <c r="L7" s="61"/>
      <c r="M7" s="61"/>
      <c r="N7" s="61"/>
      <c r="O7" s="64"/>
    </row>
    <row r="8" spans="1:23">
      <c r="C8" s="81"/>
      <c r="D8" s="60"/>
      <c r="L8" s="61"/>
      <c r="M8" s="61"/>
      <c r="N8" s="61"/>
    </row>
    <row r="9" spans="1:23" ht="16">
      <c r="A9" s="56"/>
      <c r="B9" s="58"/>
      <c r="C9" s="59"/>
      <c r="D9" s="60"/>
      <c r="E9" s="132"/>
      <c r="F9" s="62"/>
    </row>
    <row r="10" spans="1:23" s="64" customFormat="1" ht="30.75" customHeight="1">
      <c r="A10" s="328" t="s">
        <v>5184</v>
      </c>
      <c r="B10" s="329"/>
      <c r="C10" s="330"/>
      <c r="D10" s="63"/>
      <c r="E10" s="657" t="s">
        <v>5185</v>
      </c>
      <c r="F10" s="663"/>
      <c r="H10" s="331" t="s">
        <v>5137</v>
      </c>
      <c r="I10" s="660" t="s">
        <v>5138</v>
      </c>
      <c r="J10" s="661"/>
      <c r="K10" s="661"/>
      <c r="L10" s="661"/>
      <c r="M10" s="661"/>
      <c r="N10" s="662"/>
      <c r="P10" s="3"/>
      <c r="Q10" s="3"/>
      <c r="R10" s="3"/>
      <c r="S10" s="3"/>
      <c r="T10" s="3"/>
      <c r="U10" s="3"/>
      <c r="V10" s="3"/>
      <c r="W10" s="3"/>
    </row>
    <row r="11" spans="1:23" ht="30" customHeight="1">
      <c r="A11" s="332"/>
      <c r="B11" s="333" t="s">
        <v>5139</v>
      </c>
      <c r="C11" s="334" t="s">
        <v>5139</v>
      </c>
      <c r="D11" s="60"/>
      <c r="E11" s="335"/>
      <c r="F11" s="336"/>
      <c r="H11" s="332"/>
      <c r="I11" s="384">
        <v>1</v>
      </c>
      <c r="J11" s="384">
        <v>2</v>
      </c>
      <c r="K11" s="384">
        <v>3</v>
      </c>
      <c r="L11" s="384">
        <v>4</v>
      </c>
      <c r="M11" s="384">
        <v>5</v>
      </c>
      <c r="N11" s="384">
        <v>6</v>
      </c>
    </row>
    <row r="12" spans="1:23" ht="12.75" customHeight="1">
      <c r="A12" s="332" t="s">
        <v>5140</v>
      </c>
      <c r="B12" s="338"/>
      <c r="C12" s="339"/>
      <c r="D12" s="60"/>
      <c r="E12" s="340">
        <f>SUM(I34:N34)</f>
        <v>0</v>
      </c>
      <c r="F12" s="65"/>
      <c r="H12" s="385" t="s">
        <v>5148</v>
      </c>
      <c r="I12" s="600"/>
      <c r="J12" s="600"/>
      <c r="K12" s="600"/>
      <c r="L12" s="600"/>
      <c r="M12" s="600"/>
      <c r="N12" s="600"/>
    </row>
    <row r="13" spans="1:23">
      <c r="A13" s="332" t="s">
        <v>5142</v>
      </c>
      <c r="B13" s="341"/>
      <c r="C13" s="342" t="s">
        <v>5143</v>
      </c>
      <c r="D13" s="60"/>
      <c r="E13" s="343"/>
      <c r="F13" s="65"/>
      <c r="H13" s="385" t="s">
        <v>5149</v>
      </c>
      <c r="I13" s="600"/>
      <c r="J13" s="600"/>
      <c r="K13" s="600"/>
      <c r="L13" s="600"/>
      <c r="M13" s="600"/>
      <c r="N13" s="600"/>
    </row>
    <row r="14" spans="1:23">
      <c r="A14" s="344"/>
      <c r="B14" s="386"/>
      <c r="C14" s="346"/>
      <c r="D14" s="60"/>
      <c r="E14" s="335"/>
      <c r="F14" s="65"/>
      <c r="H14" s="385" t="s">
        <v>5151</v>
      </c>
      <c r="I14" s="600"/>
      <c r="J14" s="600"/>
      <c r="K14" s="600"/>
      <c r="L14" s="600"/>
      <c r="M14" s="600"/>
      <c r="N14" s="600"/>
    </row>
    <row r="15" spans="1:23">
      <c r="A15" s="347" t="s">
        <v>5147</v>
      </c>
      <c r="B15" s="345"/>
      <c r="C15" s="346"/>
      <c r="D15" s="60"/>
      <c r="E15" s="350">
        <f>SUM(E12:E14)</f>
        <v>0</v>
      </c>
      <c r="F15" s="65"/>
      <c r="H15" s="385" t="s">
        <v>5153</v>
      </c>
      <c r="I15" s="600"/>
      <c r="J15" s="600"/>
      <c r="K15" s="600"/>
      <c r="L15" s="600"/>
      <c r="M15" s="600"/>
      <c r="N15" s="600"/>
    </row>
    <row r="16" spans="1:23">
      <c r="A16" s="344"/>
      <c r="B16" s="351"/>
      <c r="C16" s="352"/>
      <c r="D16" s="60"/>
      <c r="E16" s="353"/>
      <c r="F16" s="65"/>
      <c r="H16" s="385" t="s">
        <v>5155</v>
      </c>
      <c r="I16" s="600"/>
      <c r="J16" s="600"/>
      <c r="K16" s="600"/>
      <c r="L16" s="600"/>
      <c r="M16" s="600"/>
      <c r="N16" s="600"/>
    </row>
    <row r="17" spans="1:15">
      <c r="A17" s="354" t="s">
        <v>5150</v>
      </c>
      <c r="B17" s="355"/>
      <c r="C17" s="599"/>
      <c r="D17" s="60"/>
      <c r="E17" s="356">
        <f>$C17*E15</f>
        <v>0</v>
      </c>
      <c r="F17" s="65"/>
      <c r="H17" s="122"/>
      <c r="I17" s="123"/>
      <c r="J17" s="123"/>
      <c r="K17" s="123"/>
      <c r="L17" s="123"/>
      <c r="M17" s="123"/>
      <c r="N17" s="123"/>
    </row>
    <row r="18" spans="1:15">
      <c r="A18" s="354" t="s">
        <v>5152</v>
      </c>
      <c r="B18" s="355"/>
      <c r="C18" s="599"/>
      <c r="D18" s="60"/>
      <c r="E18" s="357">
        <f>$C18*E15</f>
        <v>0</v>
      </c>
      <c r="F18" s="65"/>
      <c r="H18" s="331" t="s">
        <v>5137</v>
      </c>
      <c r="I18" s="660" t="s">
        <v>5157</v>
      </c>
      <c r="J18" s="661"/>
      <c r="K18" s="661"/>
      <c r="L18" s="661"/>
      <c r="M18" s="661"/>
      <c r="N18" s="662"/>
    </row>
    <row r="19" spans="1:15">
      <c r="A19" s="347" t="s">
        <v>5154</v>
      </c>
      <c r="B19" s="358"/>
      <c r="C19" s="346"/>
      <c r="D19" s="60"/>
      <c r="E19" s="350">
        <f>SUM(E15:E18)</f>
        <v>0</v>
      </c>
      <c r="F19" s="359">
        <f>IF(E19=0,0,E19/E$47)</f>
        <v>0</v>
      </c>
      <c r="H19" s="332"/>
      <c r="I19" s="337">
        <v>1</v>
      </c>
      <c r="J19" s="337">
        <v>2</v>
      </c>
      <c r="K19" s="337">
        <v>3</v>
      </c>
      <c r="L19" s="337">
        <v>4</v>
      </c>
      <c r="M19" s="337">
        <v>5</v>
      </c>
      <c r="N19" s="337">
        <v>6</v>
      </c>
    </row>
    <row r="20" spans="1:15">
      <c r="A20" s="344"/>
      <c r="B20" s="351"/>
      <c r="C20" s="352"/>
      <c r="D20" s="60"/>
      <c r="E20" s="353"/>
      <c r="F20" s="65"/>
      <c r="H20" s="332" t="s">
        <v>5148</v>
      </c>
      <c r="I20" s="601"/>
      <c r="J20" s="601"/>
      <c r="K20" s="601"/>
      <c r="L20" s="601"/>
      <c r="M20" s="601"/>
      <c r="N20" s="601"/>
    </row>
    <row r="21" spans="1:15">
      <c r="A21" s="387" t="s">
        <v>5156</v>
      </c>
      <c r="B21" s="355"/>
      <c r="C21" s="352"/>
      <c r="D21" s="66"/>
      <c r="E21" s="361">
        <f>E19*0.96</f>
        <v>0</v>
      </c>
      <c r="F21" s="67"/>
      <c r="G21" s="32"/>
      <c r="H21" s="332" t="s">
        <v>5149</v>
      </c>
      <c r="I21" s="601"/>
      <c r="J21" s="601"/>
      <c r="K21" s="601"/>
      <c r="L21" s="601"/>
      <c r="M21" s="601"/>
      <c r="N21" s="601"/>
    </row>
    <row r="22" spans="1:15" s="32" customFormat="1">
      <c r="A22" s="354" t="s">
        <v>5158</v>
      </c>
      <c r="B22" s="355"/>
      <c r="C22" s="362" t="s">
        <v>5159</v>
      </c>
      <c r="D22" s="60"/>
      <c r="E22" s="356" t="e">
        <f>E21*'5-Premies en opslagen'!$C24</f>
        <v>#DIV/0!</v>
      </c>
      <c r="F22" s="65"/>
      <c r="G22" s="3"/>
      <c r="H22" s="332" t="s">
        <v>5151</v>
      </c>
      <c r="I22" s="601"/>
      <c r="J22" s="601"/>
      <c r="K22" s="601"/>
      <c r="L22" s="601"/>
      <c r="M22" s="601"/>
      <c r="N22" s="601"/>
      <c r="O22" s="3"/>
    </row>
    <row r="23" spans="1:15" ht="14.25" customHeight="1">
      <c r="A23" s="347" t="s">
        <v>5160</v>
      </c>
      <c r="B23" s="358"/>
      <c r="C23" s="346"/>
      <c r="D23" s="60"/>
      <c r="E23" s="350" t="e">
        <f>E22+E19</f>
        <v>#DIV/0!</v>
      </c>
      <c r="F23" s="359" t="e">
        <f>IF(E23=0,0,E23/E$47)</f>
        <v>#DIV/0!</v>
      </c>
      <c r="H23" s="332" t="s">
        <v>5153</v>
      </c>
      <c r="I23" s="601"/>
      <c r="J23" s="601"/>
      <c r="K23" s="601"/>
      <c r="L23" s="601"/>
      <c r="M23" s="601"/>
      <c r="N23" s="601"/>
      <c r="O23" s="32"/>
    </row>
    <row r="24" spans="1:15" ht="12.75" customHeight="1">
      <c r="A24" s="344"/>
      <c r="B24" s="358"/>
      <c r="C24" s="346"/>
      <c r="D24" s="60"/>
      <c r="E24" s="335"/>
      <c r="F24" s="65"/>
      <c r="H24" s="332" t="s">
        <v>5155</v>
      </c>
      <c r="I24" s="601"/>
      <c r="J24" s="601"/>
      <c r="K24" s="601"/>
      <c r="L24" s="601"/>
      <c r="M24" s="601"/>
      <c r="N24" s="601"/>
    </row>
    <row r="25" spans="1:15" ht="12.75" customHeight="1">
      <c r="A25" s="354" t="s">
        <v>5161</v>
      </c>
      <c r="B25" s="355"/>
      <c r="C25" s="362" t="s">
        <v>5159</v>
      </c>
      <c r="D25" s="60"/>
      <c r="E25" s="356" t="e">
        <f>E23*'5-Premies en opslagen'!$B53</f>
        <v>#DIV/0!</v>
      </c>
      <c r="F25" s="65"/>
      <c r="H25" s="286" t="s">
        <v>5165</v>
      </c>
      <c r="I25" s="388">
        <f t="shared" ref="I25:N25" si="0">SUM(I20:I24)</f>
        <v>0</v>
      </c>
      <c r="J25" s="388">
        <f t="shared" si="0"/>
        <v>0</v>
      </c>
      <c r="K25" s="388">
        <f t="shared" si="0"/>
        <v>0</v>
      </c>
      <c r="L25" s="388">
        <f t="shared" si="0"/>
        <v>0</v>
      </c>
      <c r="M25" s="388">
        <f t="shared" si="0"/>
        <v>0</v>
      </c>
      <c r="N25" s="388">
        <f t="shared" si="0"/>
        <v>0</v>
      </c>
      <c r="O25" s="389">
        <f>SUM(I25:N25)</f>
        <v>0</v>
      </c>
    </row>
    <row r="26" spans="1:15">
      <c r="A26" s="347" t="s">
        <v>5162</v>
      </c>
      <c r="B26" s="358"/>
      <c r="C26" s="346"/>
      <c r="D26" s="60"/>
      <c r="E26" s="350" t="e">
        <f>SUM(E23:E25)</f>
        <v>#DIV/0!</v>
      </c>
      <c r="F26" s="359" t="e">
        <f>IF(E26=0,0,E26/E$47)</f>
        <v>#DIV/0!</v>
      </c>
    </row>
    <row r="27" spans="1:15">
      <c r="A27" s="344"/>
      <c r="B27" s="358"/>
      <c r="C27" s="346"/>
      <c r="D27" s="60"/>
      <c r="E27" s="335"/>
      <c r="F27" s="65"/>
      <c r="H27" s="331" t="s">
        <v>5137</v>
      </c>
      <c r="I27" s="656" t="s">
        <v>5167</v>
      </c>
      <c r="J27" s="656"/>
      <c r="K27" s="656"/>
      <c r="L27" s="656"/>
      <c r="M27" s="656"/>
      <c r="N27" s="656"/>
    </row>
    <row r="28" spans="1:15">
      <c r="A28" s="344" t="s">
        <v>5163</v>
      </c>
      <c r="B28" s="364"/>
      <c r="C28" s="342" t="s">
        <v>5143</v>
      </c>
      <c r="D28" s="60"/>
      <c r="E28" s="343"/>
      <c r="F28" s="120">
        <v>0</v>
      </c>
      <c r="H28" s="332"/>
      <c r="I28" s="337">
        <v>1</v>
      </c>
      <c r="J28" s="337">
        <v>2</v>
      </c>
      <c r="K28" s="337">
        <v>3</v>
      </c>
      <c r="L28" s="337">
        <v>4</v>
      </c>
      <c r="M28" s="337">
        <v>5</v>
      </c>
      <c r="N28" s="337">
        <v>6</v>
      </c>
    </row>
    <row r="29" spans="1:15">
      <c r="A29" s="344" t="s">
        <v>5164</v>
      </c>
      <c r="B29" s="365"/>
      <c r="C29" s="342" t="s">
        <v>5143</v>
      </c>
      <c r="D29" s="60"/>
      <c r="E29" s="343"/>
      <c r="F29" s="120">
        <v>0</v>
      </c>
      <c r="H29" s="332" t="s">
        <v>5148</v>
      </c>
      <c r="I29" s="369">
        <f t="shared" ref="I29:N29" si="1">I20*I12</f>
        <v>0</v>
      </c>
      <c r="J29" s="369">
        <f t="shared" si="1"/>
        <v>0</v>
      </c>
      <c r="K29" s="369">
        <f t="shared" si="1"/>
        <v>0</v>
      </c>
      <c r="L29" s="369">
        <f t="shared" si="1"/>
        <v>0</v>
      </c>
      <c r="M29" s="369">
        <f t="shared" si="1"/>
        <v>0</v>
      </c>
      <c r="N29" s="370">
        <f t="shared" si="1"/>
        <v>0</v>
      </c>
    </row>
    <row r="30" spans="1:15">
      <c r="A30" s="344"/>
      <c r="B30" s="358"/>
      <c r="C30" s="346"/>
      <c r="D30" s="60"/>
      <c r="E30" s="335"/>
      <c r="F30" s="65"/>
      <c r="H30" s="332" t="s">
        <v>5149</v>
      </c>
      <c r="I30" s="369">
        <f t="shared" ref="I30:N30" si="2">I21*I13</f>
        <v>0</v>
      </c>
      <c r="J30" s="369">
        <f t="shared" si="2"/>
        <v>0</v>
      </c>
      <c r="K30" s="369">
        <f t="shared" si="2"/>
        <v>0</v>
      </c>
      <c r="L30" s="369">
        <f t="shared" si="2"/>
        <v>0</v>
      </c>
      <c r="M30" s="369">
        <f t="shared" si="2"/>
        <v>0</v>
      </c>
      <c r="N30" s="370">
        <f t="shared" si="2"/>
        <v>0</v>
      </c>
    </row>
    <row r="31" spans="1:15" ht="12.75" customHeight="1">
      <c r="A31" s="344"/>
      <c r="B31" s="358"/>
      <c r="C31" s="620" t="s">
        <v>5139</v>
      </c>
      <c r="D31" s="60"/>
      <c r="E31" s="356"/>
      <c r="F31" s="65"/>
      <c r="H31" s="332" t="s">
        <v>5151</v>
      </c>
      <c r="I31" s="369">
        <f t="shared" ref="I31:N31" si="3">I22*I14</f>
        <v>0</v>
      </c>
      <c r="J31" s="369">
        <f t="shared" si="3"/>
        <v>0</v>
      </c>
      <c r="K31" s="369">
        <f t="shared" si="3"/>
        <v>0</v>
      </c>
      <c r="L31" s="369">
        <f t="shared" si="3"/>
        <v>0</v>
      </c>
      <c r="M31" s="369">
        <f t="shared" si="3"/>
        <v>0</v>
      </c>
      <c r="N31" s="370">
        <f t="shared" si="3"/>
        <v>0</v>
      </c>
    </row>
    <row r="32" spans="1:15" ht="12.75" customHeight="1">
      <c r="A32" s="347" t="s">
        <v>5166</v>
      </c>
      <c r="B32" s="358"/>
      <c r="C32" s="346"/>
      <c r="D32" s="60"/>
      <c r="E32" s="350" t="e">
        <f>SUM(E26:E31)</f>
        <v>#DIV/0!</v>
      </c>
      <c r="F32" s="359" t="e">
        <f>IF(E32=0,0,E32/E$47)</f>
        <v>#DIV/0!</v>
      </c>
      <c r="H32" s="332" t="s">
        <v>5153</v>
      </c>
      <c r="I32" s="369">
        <f t="shared" ref="I32:N32" si="4">I23*I15</f>
        <v>0</v>
      </c>
      <c r="J32" s="369">
        <f t="shared" si="4"/>
        <v>0</v>
      </c>
      <c r="K32" s="369">
        <f t="shared" si="4"/>
        <v>0</v>
      </c>
      <c r="L32" s="369">
        <f t="shared" si="4"/>
        <v>0</v>
      </c>
      <c r="M32" s="369">
        <f t="shared" si="4"/>
        <v>0</v>
      </c>
      <c r="N32" s="370">
        <f t="shared" si="4"/>
        <v>0</v>
      </c>
    </row>
    <row r="33" spans="1:14" ht="12.75" customHeight="1">
      <c r="A33" s="344"/>
      <c r="B33" s="358"/>
      <c r="C33" s="346"/>
      <c r="D33" s="60"/>
      <c r="E33" s="335"/>
      <c r="F33" s="65"/>
      <c r="H33" s="332" t="s">
        <v>5155</v>
      </c>
      <c r="I33" s="369">
        <f t="shared" ref="I33:N33" si="5">I24*I16</f>
        <v>0</v>
      </c>
      <c r="J33" s="369">
        <f t="shared" si="5"/>
        <v>0</v>
      </c>
      <c r="K33" s="369">
        <f t="shared" si="5"/>
        <v>0</v>
      </c>
      <c r="L33" s="369">
        <f t="shared" si="5"/>
        <v>0</v>
      </c>
      <c r="M33" s="369">
        <f t="shared" si="5"/>
        <v>0</v>
      </c>
      <c r="N33" s="370">
        <f t="shared" si="5"/>
        <v>0</v>
      </c>
    </row>
    <row r="34" spans="1:14" ht="12.75" customHeight="1">
      <c r="A34" s="344" t="s">
        <v>5168</v>
      </c>
      <c r="B34" s="358"/>
      <c r="C34" s="368"/>
      <c r="D34" s="60"/>
      <c r="E34" s="343"/>
      <c r="F34" s="130" t="e">
        <f>E34/$E$47</f>
        <v>#DIV/0!</v>
      </c>
      <c r="H34" s="286" t="s">
        <v>5165</v>
      </c>
      <c r="I34" s="372">
        <f t="shared" ref="I34:N34" si="6">SUM(I29:I33)</f>
        <v>0</v>
      </c>
      <c r="J34" s="372">
        <f t="shared" si="6"/>
        <v>0</v>
      </c>
      <c r="K34" s="372">
        <f t="shared" si="6"/>
        <v>0</v>
      </c>
      <c r="L34" s="372">
        <f t="shared" si="6"/>
        <v>0</v>
      </c>
      <c r="M34" s="372">
        <f t="shared" si="6"/>
        <v>0</v>
      </c>
      <c r="N34" s="372">
        <f t="shared" si="6"/>
        <v>0</v>
      </c>
    </row>
    <row r="35" spans="1:14" ht="12.75" customHeight="1">
      <c r="A35" s="344" t="s">
        <v>5169</v>
      </c>
      <c r="B35" s="358"/>
      <c r="C35" s="368"/>
      <c r="D35" s="60"/>
      <c r="E35" s="343"/>
      <c r="F35" s="130" t="e">
        <f t="shared" ref="F35:F41" si="7">E35/$E$47</f>
        <v>#DIV/0!</v>
      </c>
      <c r="H35" s="32"/>
      <c r="I35" s="32"/>
      <c r="J35" s="32"/>
      <c r="K35" s="32"/>
      <c r="L35" s="32"/>
      <c r="M35" s="32"/>
      <c r="N35" s="32"/>
    </row>
    <row r="36" spans="1:14" ht="14.25" customHeight="1">
      <c r="A36" s="344" t="s">
        <v>5170</v>
      </c>
      <c r="B36" s="358"/>
      <c r="C36" s="368"/>
      <c r="D36" s="60"/>
      <c r="E36" s="343"/>
      <c r="F36" s="130" t="e">
        <f t="shared" si="7"/>
        <v>#DIV/0!</v>
      </c>
      <c r="H36" s="32"/>
      <c r="I36" s="32"/>
      <c r="J36" s="32"/>
      <c r="K36" s="32"/>
      <c r="L36" s="32"/>
      <c r="M36" s="32"/>
      <c r="N36" s="32"/>
    </row>
    <row r="37" spans="1:14">
      <c r="A37" s="344" t="s">
        <v>5171</v>
      </c>
      <c r="B37" s="358"/>
      <c r="C37" s="371"/>
      <c r="D37" s="60"/>
      <c r="E37" s="343"/>
      <c r="F37" s="130" t="e">
        <f t="shared" si="7"/>
        <v>#DIV/0!</v>
      </c>
      <c r="H37" s="32"/>
      <c r="I37" s="32"/>
      <c r="J37" s="32"/>
      <c r="K37" s="32"/>
      <c r="L37" s="32"/>
      <c r="M37" s="32"/>
      <c r="N37" s="32"/>
    </row>
    <row r="38" spans="1:14">
      <c r="A38" s="344" t="s">
        <v>5172</v>
      </c>
      <c r="B38" s="358"/>
      <c r="C38" s="368"/>
      <c r="D38" s="60"/>
      <c r="E38" s="343"/>
      <c r="F38" s="130" t="e">
        <f t="shared" si="7"/>
        <v>#DIV/0!</v>
      </c>
      <c r="H38" s="32"/>
      <c r="I38" s="32"/>
      <c r="J38" s="32"/>
      <c r="K38" s="32"/>
      <c r="L38" s="32"/>
      <c r="M38" s="32"/>
      <c r="N38" s="32"/>
    </row>
    <row r="39" spans="1:14">
      <c r="A39" s="344" t="s">
        <v>5173</v>
      </c>
      <c r="B39" s="358"/>
      <c r="C39" s="371"/>
      <c r="D39" s="60"/>
      <c r="E39" s="343"/>
      <c r="F39" s="130" t="e">
        <f t="shared" si="7"/>
        <v>#DIV/0!</v>
      </c>
      <c r="H39" s="32"/>
      <c r="I39" s="32"/>
      <c r="J39" s="32"/>
      <c r="K39" s="32"/>
      <c r="L39" s="32"/>
      <c r="M39" s="32"/>
      <c r="N39" s="32"/>
    </row>
    <row r="40" spans="1:14">
      <c r="A40" s="344" t="s">
        <v>5174</v>
      </c>
      <c r="B40" s="358"/>
      <c r="C40" s="342" t="s">
        <v>5143</v>
      </c>
      <c r="D40" s="60"/>
      <c r="E40" s="343"/>
      <c r="F40" s="130" t="e">
        <f t="shared" si="7"/>
        <v>#DIV/0!</v>
      </c>
      <c r="H40" s="32"/>
      <c r="I40" s="32"/>
      <c r="J40" s="32"/>
      <c r="K40" s="32"/>
      <c r="L40" s="32"/>
      <c r="M40" s="32"/>
      <c r="N40" s="32"/>
    </row>
    <row r="41" spans="1:14">
      <c r="A41" s="344" t="s">
        <v>5175</v>
      </c>
      <c r="B41" s="358"/>
      <c r="C41" s="342"/>
      <c r="D41" s="60"/>
      <c r="E41" s="343"/>
      <c r="F41" s="130" t="e">
        <f t="shared" si="7"/>
        <v>#DIV/0!</v>
      </c>
      <c r="H41" s="32"/>
      <c r="I41" s="32"/>
      <c r="J41" s="32"/>
      <c r="K41" s="32"/>
      <c r="L41" s="32"/>
      <c r="M41" s="32"/>
      <c r="N41" s="32"/>
    </row>
    <row r="42" spans="1:14">
      <c r="A42" s="344"/>
      <c r="B42" s="358"/>
      <c r="C42" s="371"/>
      <c r="D42" s="60"/>
      <c r="E42" s="356"/>
      <c r="F42" s="65"/>
      <c r="H42" s="32"/>
      <c r="I42" s="32"/>
      <c r="J42" s="32"/>
      <c r="K42" s="32"/>
      <c r="L42" s="32"/>
      <c r="M42" s="32"/>
      <c r="N42" s="32"/>
    </row>
    <row r="43" spans="1:14">
      <c r="A43" s="347" t="s">
        <v>5176</v>
      </c>
      <c r="B43" s="358"/>
      <c r="C43" s="346"/>
      <c r="D43" s="60"/>
      <c r="E43" s="350" t="e">
        <f>SUM(E32:E42)</f>
        <v>#DIV/0!</v>
      </c>
      <c r="F43" s="359" t="e">
        <f>IF(E43=0,0,E43/E$47)</f>
        <v>#DIV/0!</v>
      </c>
      <c r="H43" s="32"/>
      <c r="I43" s="32"/>
      <c r="J43" s="32"/>
      <c r="K43" s="32"/>
      <c r="L43" s="32"/>
      <c r="M43" s="32"/>
      <c r="N43" s="32"/>
    </row>
    <row r="44" spans="1:14">
      <c r="A44" s="344"/>
      <c r="B44" s="358"/>
      <c r="C44" s="346"/>
      <c r="D44" s="60"/>
      <c r="E44" s="335"/>
      <c r="F44" s="68"/>
      <c r="H44" s="32"/>
      <c r="I44" s="32"/>
      <c r="J44" s="32"/>
      <c r="K44" s="32"/>
      <c r="L44" s="32"/>
      <c r="M44" s="32"/>
      <c r="N44" s="32"/>
    </row>
    <row r="45" spans="1:14">
      <c r="A45" s="344" t="s">
        <v>5177</v>
      </c>
      <c r="B45" s="358"/>
      <c r="C45" s="371"/>
      <c r="D45" s="60"/>
      <c r="E45" s="343"/>
      <c r="F45" s="359">
        <f>(IF(E45=0,0,E45/E$47))</f>
        <v>0</v>
      </c>
      <c r="H45" s="32"/>
      <c r="I45" s="32"/>
      <c r="J45" s="32"/>
      <c r="K45" s="32"/>
      <c r="L45" s="32"/>
      <c r="M45" s="32"/>
      <c r="N45" s="32"/>
    </row>
    <row r="46" spans="1:14" ht="34.5">
      <c r="A46" s="344"/>
      <c r="B46" s="345"/>
      <c r="C46" s="346"/>
      <c r="D46" s="60"/>
      <c r="E46" s="335"/>
      <c r="F46" s="65"/>
      <c r="H46" s="328" t="s">
        <v>5178</v>
      </c>
      <c r="I46" s="329"/>
      <c r="J46" s="330"/>
      <c r="K46" s="373" t="s">
        <v>5136</v>
      </c>
      <c r="L46" s="32"/>
      <c r="M46" s="32"/>
      <c r="N46" s="32"/>
    </row>
    <row r="47" spans="1:14">
      <c r="A47" s="347" t="s">
        <v>5179</v>
      </c>
      <c r="B47" s="390"/>
      <c r="C47" s="375"/>
      <c r="D47" s="60"/>
      <c r="E47" s="118" t="e">
        <f>SUM(E43:E46)</f>
        <v>#DIV/0!</v>
      </c>
      <c r="F47" s="119" t="e">
        <f>SUM(F43:F46)</f>
        <v>#DIV/0!</v>
      </c>
      <c r="H47" s="332"/>
      <c r="I47" s="333" t="s">
        <v>5139</v>
      </c>
      <c r="J47" s="334" t="s">
        <v>5139</v>
      </c>
      <c r="K47" s="335"/>
      <c r="L47" s="32"/>
      <c r="M47" s="32"/>
      <c r="N47" s="32"/>
    </row>
    <row r="48" spans="1:14">
      <c r="B48" s="69"/>
      <c r="C48" s="376"/>
      <c r="D48" s="60"/>
      <c r="F48" s="70"/>
      <c r="H48" s="377" t="s">
        <v>5147</v>
      </c>
      <c r="I48" s="378"/>
      <c r="J48" s="379"/>
      <c r="K48" s="350">
        <f>E15</f>
        <v>0</v>
      </c>
      <c r="L48" s="32"/>
      <c r="M48" s="32"/>
      <c r="N48" s="32"/>
    </row>
    <row r="49" spans="1:15">
      <c r="A49" s="380" t="s">
        <v>5180</v>
      </c>
      <c r="B49" s="381"/>
      <c r="C49" s="382"/>
      <c r="D49" s="32"/>
      <c r="E49" s="383" t="e">
        <f>(E$26*1.3)+($E$47-$E$26)</f>
        <v>#DIV/0!</v>
      </c>
      <c r="F49" s="71"/>
      <c r="G49" s="32"/>
      <c r="H49" s="135" t="s">
        <v>5150</v>
      </c>
      <c r="I49" s="133"/>
      <c r="J49" s="134"/>
      <c r="K49" s="356">
        <f>E17</f>
        <v>0</v>
      </c>
      <c r="L49" s="32"/>
      <c r="M49" s="32"/>
      <c r="N49" s="32"/>
    </row>
    <row r="50" spans="1:15" s="32" customFormat="1">
      <c r="B50" s="72"/>
      <c r="C50" s="73"/>
      <c r="H50" s="354" t="s">
        <v>5152</v>
      </c>
      <c r="I50" s="133"/>
      <c r="J50" s="134"/>
      <c r="K50" s="357">
        <f>E18</f>
        <v>0</v>
      </c>
    </row>
    <row r="51" spans="1:15" s="32" customFormat="1">
      <c r="A51" s="380" t="s">
        <v>5181</v>
      </c>
      <c r="B51" s="381"/>
      <c r="C51" s="382"/>
      <c r="E51" s="383" t="e">
        <f>(E$26*1.5)+($E$47-$E$26)</f>
        <v>#DIV/0!</v>
      </c>
      <c r="F51" s="71"/>
      <c r="H51" s="354" t="s">
        <v>5158</v>
      </c>
      <c r="I51" s="133"/>
      <c r="J51" s="134"/>
      <c r="K51" s="356" t="e">
        <f>E22</f>
        <v>#DIV/0!</v>
      </c>
    </row>
    <row r="52" spans="1:15" s="32" customFormat="1">
      <c r="B52" s="72"/>
      <c r="C52" s="73"/>
      <c r="H52" s="354" t="s">
        <v>5161</v>
      </c>
      <c r="I52" s="355"/>
      <c r="J52" s="362"/>
      <c r="K52" s="356" t="e">
        <f>E25</f>
        <v>#DIV/0!</v>
      </c>
    </row>
    <row r="53" spans="1:15" s="32" customFormat="1">
      <c r="A53" s="380" t="s">
        <v>5182</v>
      </c>
      <c r="B53" s="381"/>
      <c r="C53" s="382"/>
      <c r="E53" s="383" t="e">
        <f>(E$26*2.5)+($E$47-$E$26)</f>
        <v>#DIV/0!</v>
      </c>
      <c r="H53" s="344" t="s">
        <v>5163</v>
      </c>
      <c r="I53" s="364"/>
      <c r="J53" s="342"/>
      <c r="K53" s="340">
        <f>E28</f>
        <v>0</v>
      </c>
    </row>
    <row r="54" spans="1:15" s="32" customFormat="1">
      <c r="B54" s="72"/>
      <c r="C54" s="74"/>
      <c r="F54" s="75"/>
      <c r="H54" s="344" t="s">
        <v>5164</v>
      </c>
      <c r="I54" s="365"/>
      <c r="J54" s="342"/>
      <c r="K54" s="340">
        <f>E29</f>
        <v>0</v>
      </c>
    </row>
    <row r="55" spans="1:15" s="32" customFormat="1">
      <c r="C55" s="76"/>
      <c r="F55" s="75"/>
      <c r="H55" s="344" t="s">
        <v>29</v>
      </c>
      <c r="I55" s="358"/>
      <c r="J55" s="346" t="s">
        <v>5139</v>
      </c>
      <c r="K55" s="340">
        <f>E30</f>
        <v>0</v>
      </c>
    </row>
    <row r="56" spans="1:15" s="32" customFormat="1">
      <c r="C56" s="76"/>
      <c r="F56" s="75"/>
      <c r="H56" s="344" t="s">
        <v>5168</v>
      </c>
      <c r="I56" s="358"/>
      <c r="J56" s="368"/>
      <c r="K56" s="340">
        <f>E34</f>
        <v>0</v>
      </c>
    </row>
    <row r="57" spans="1:15" s="32" customFormat="1">
      <c r="A57" s="3"/>
      <c r="C57" s="76"/>
      <c r="F57" s="75"/>
      <c r="H57" s="344" t="s">
        <v>5169</v>
      </c>
      <c r="I57" s="358"/>
      <c r="J57" s="368"/>
      <c r="K57" s="340">
        <f t="shared" ref="K57:K63" si="8">E35</f>
        <v>0</v>
      </c>
    </row>
    <row r="58" spans="1:15" s="32" customFormat="1">
      <c r="C58" s="76"/>
      <c r="F58" s="75"/>
      <c r="H58" s="344" t="s">
        <v>5170</v>
      </c>
      <c r="I58" s="358"/>
      <c r="J58" s="368"/>
      <c r="K58" s="340">
        <f t="shared" si="8"/>
        <v>0</v>
      </c>
    </row>
    <row r="59" spans="1:15" s="32" customFormat="1">
      <c r="C59" s="76"/>
      <c r="F59" s="75"/>
      <c r="H59" s="344" t="s">
        <v>5171</v>
      </c>
      <c r="I59" s="358"/>
      <c r="J59" s="371"/>
      <c r="K59" s="340">
        <f t="shared" si="8"/>
        <v>0</v>
      </c>
    </row>
    <row r="60" spans="1:15" s="32" customFormat="1">
      <c r="C60" s="76"/>
      <c r="F60" s="75"/>
      <c r="H60" s="344" t="s">
        <v>5172</v>
      </c>
      <c r="I60" s="358"/>
      <c r="J60" s="368"/>
      <c r="K60" s="340">
        <f t="shared" si="8"/>
        <v>0</v>
      </c>
    </row>
    <row r="61" spans="1:15" s="32" customFormat="1">
      <c r="C61" s="76"/>
      <c r="F61" s="75"/>
      <c r="H61" s="344" t="s">
        <v>5173</v>
      </c>
      <c r="I61" s="358"/>
      <c r="J61" s="371"/>
      <c r="K61" s="340">
        <f t="shared" si="8"/>
        <v>0</v>
      </c>
      <c r="M61" s="3"/>
      <c r="N61" s="3"/>
    </row>
    <row r="62" spans="1:15" s="32" customFormat="1">
      <c r="C62" s="76"/>
      <c r="F62" s="75"/>
      <c r="H62" s="344" t="s">
        <v>5174</v>
      </c>
      <c r="I62" s="358"/>
      <c r="J62" s="342"/>
      <c r="K62" s="340">
        <f t="shared" si="8"/>
        <v>0</v>
      </c>
      <c r="M62" s="3"/>
      <c r="N62" s="3"/>
    </row>
    <row r="63" spans="1:15" s="32" customFormat="1">
      <c r="C63" s="76"/>
      <c r="F63" s="75"/>
      <c r="H63" s="344" t="s">
        <v>5175</v>
      </c>
      <c r="I63" s="358"/>
      <c r="J63" s="342"/>
      <c r="K63" s="340">
        <f t="shared" si="8"/>
        <v>0</v>
      </c>
      <c r="M63" s="3"/>
      <c r="N63" s="3"/>
      <c r="O63" s="3"/>
    </row>
    <row r="64" spans="1:15" s="32" customFormat="1">
      <c r="C64" s="76"/>
      <c r="F64" s="75"/>
      <c r="H64" s="344" t="s">
        <v>5177</v>
      </c>
      <c r="I64" s="358"/>
      <c r="J64" s="371"/>
      <c r="K64" s="340">
        <f>E45</f>
        <v>0</v>
      </c>
      <c r="M64" s="3"/>
      <c r="N64" s="3"/>
    </row>
    <row r="65" spans="1:15" s="32" customFormat="1">
      <c r="A65" s="3"/>
      <c r="B65" s="3"/>
      <c r="C65" s="3"/>
      <c r="D65" s="3"/>
      <c r="E65" s="3"/>
      <c r="F65" s="3"/>
      <c r="H65" s="344"/>
      <c r="I65" s="345"/>
      <c r="J65" s="346"/>
      <c r="K65" s="335"/>
      <c r="M65" s="3"/>
      <c r="N65" s="3"/>
    </row>
    <row r="66" spans="1:15">
      <c r="H66" s="347" t="s">
        <v>5179</v>
      </c>
      <c r="I66" s="374"/>
      <c r="J66" s="375"/>
      <c r="K66" s="118" t="e">
        <f>SUM(K48:K65)</f>
        <v>#DIV/0!</v>
      </c>
      <c r="L66" s="32"/>
      <c r="O66" s="32"/>
    </row>
    <row r="67" spans="1:15">
      <c r="I67" s="69"/>
      <c r="J67" s="376"/>
      <c r="L67" s="32"/>
      <c r="O67" s="32"/>
    </row>
    <row r="68" spans="1:15">
      <c r="H68" s="380" t="s">
        <v>5180</v>
      </c>
      <c r="I68" s="381"/>
      <c r="J68" s="382"/>
      <c r="K68" s="383" t="e">
        <f>E49</f>
        <v>#DIV/0!</v>
      </c>
      <c r="L68" s="32"/>
      <c r="O68" s="32"/>
    </row>
    <row r="69" spans="1:15">
      <c r="H69" s="32"/>
      <c r="I69" s="72"/>
      <c r="J69" s="73"/>
      <c r="K69" s="32"/>
      <c r="L69" s="32"/>
      <c r="O69" s="32"/>
    </row>
    <row r="70" spans="1:15">
      <c r="H70" s="380" t="s">
        <v>5181</v>
      </c>
      <c r="I70" s="381"/>
      <c r="J70" s="382"/>
      <c r="K70" s="383" t="e">
        <f>E51</f>
        <v>#DIV/0!</v>
      </c>
      <c r="L70" s="32"/>
      <c r="O70" s="32"/>
    </row>
    <row r="71" spans="1:15">
      <c r="H71" s="32"/>
      <c r="I71" s="72"/>
      <c r="J71" s="73"/>
      <c r="K71" s="32"/>
      <c r="L71" s="32"/>
      <c r="O71" s="32"/>
    </row>
    <row r="72" spans="1:15">
      <c r="H72" s="380" t="s">
        <v>5182</v>
      </c>
      <c r="I72" s="381"/>
      <c r="J72" s="382"/>
      <c r="K72" s="383" t="e">
        <f>E53</f>
        <v>#DIV/0!</v>
      </c>
      <c r="L72" s="32"/>
      <c r="O72" s="32"/>
    </row>
    <row r="73" spans="1:15">
      <c r="L73" s="32"/>
      <c r="O73" s="32"/>
    </row>
    <row r="74" spans="1:15">
      <c r="O74" s="32"/>
    </row>
    <row r="75" spans="1:15">
      <c r="O75" s="32"/>
    </row>
    <row r="76" spans="1:15">
      <c r="O76" s="32"/>
    </row>
    <row r="77" spans="1:15">
      <c r="O77" s="32"/>
    </row>
    <row r="78" spans="1:15">
      <c r="O78" s="32"/>
    </row>
    <row r="79" spans="1:15">
      <c r="O79" s="32"/>
    </row>
  </sheetData>
  <sheetProtection algorithmName="SHA-512" hashValue="96jG30efwn8rKKTcpRbxkiSFYQ3+Zr/EnrzSxgc2WYREMtCUucz37AiUQeUQNIQ0sdiLHag0kWg4iU8HT3NVUA==" saltValue="syz+pa4zQ3q6qDCQt+JebA==" spinCount="100000" sheet="1" objects="1" scenarios="1"/>
  <mergeCells count="7">
    <mergeCell ref="E10:F10"/>
    <mergeCell ref="I10:N10"/>
    <mergeCell ref="I27:N27"/>
    <mergeCell ref="H1:N2"/>
    <mergeCell ref="H3:N3"/>
    <mergeCell ref="H4:N5"/>
    <mergeCell ref="I18:N18"/>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rgb="FF92D050"/>
    <pageSetUpPr fitToPage="1"/>
  </sheetPr>
  <dimension ref="A1:X82"/>
  <sheetViews>
    <sheetView showGridLines="0" topLeftCell="B1" zoomScale="85" zoomScaleNormal="85" workbookViewId="0">
      <pane ySplit="10" topLeftCell="A11" activePane="bottomLeft" state="frozen"/>
      <selection activeCell="B15" sqref="B15"/>
      <selection pane="bottomLeft" activeCell="C25" sqref="C25"/>
    </sheetView>
  </sheetViews>
  <sheetFormatPr defaultColWidth="9.1796875" defaultRowHeight="12.5"/>
  <cols>
    <col min="1" max="1" width="37.54296875" style="168" customWidth="1"/>
    <col min="2" max="2" width="91" style="168" customWidth="1"/>
    <col min="3" max="3" width="18.54296875" style="168" bestFit="1" customWidth="1"/>
    <col min="4" max="4" width="11.1796875" style="168" customWidth="1"/>
    <col min="5" max="5" width="15.453125" style="168" customWidth="1"/>
    <col min="6" max="6" width="12.81640625" style="168" customWidth="1"/>
    <col min="7" max="7" width="12.1796875" style="168" bestFit="1" customWidth="1"/>
    <col min="8" max="8" width="16.1796875" style="168" customWidth="1"/>
    <col min="9" max="9" width="19.81640625" style="168" customWidth="1"/>
    <col min="10" max="10" width="18.453125" style="168" customWidth="1"/>
    <col min="11" max="16384" width="9.1796875" style="168"/>
  </cols>
  <sheetData>
    <row r="1" spans="1:9">
      <c r="A1" s="624" t="s">
        <v>43</v>
      </c>
      <c r="D1" s="391" t="s">
        <v>5186</v>
      </c>
      <c r="E1" s="392"/>
      <c r="F1" s="392"/>
      <c r="G1" s="393"/>
      <c r="H1" s="394" t="s">
        <v>5187</v>
      </c>
    </row>
    <row r="2" spans="1:9">
      <c r="D2" s="395" t="s">
        <v>5188</v>
      </c>
      <c r="E2" s="396"/>
      <c r="F2" s="396"/>
      <c r="G2" s="397"/>
      <c r="H2" s="398">
        <v>0</v>
      </c>
    </row>
    <row r="3" spans="1:9" ht="16">
      <c r="A3" s="177" t="str">
        <f>'2-Kosten per locatie'!A3</f>
        <v>Naam opdrachtgever</v>
      </c>
      <c r="B3" s="178" t="str">
        <f>'2-Kosten per locatie'!B3</f>
        <v xml:space="preserve">TNO </v>
      </c>
      <c r="D3" s="395" t="s">
        <v>5189</v>
      </c>
      <c r="E3" s="396"/>
      <c r="F3" s="396"/>
      <c r="G3" s="397"/>
      <c r="H3" s="398">
        <v>0</v>
      </c>
    </row>
    <row r="4" spans="1:9" ht="16">
      <c r="A4" s="177" t="str">
        <f>'2-Kosten per locatie'!A4</f>
        <v>Calculatie onderdeel</v>
      </c>
      <c r="B4" s="179" t="s">
        <v>5190</v>
      </c>
      <c r="D4" s="602" t="s">
        <v>5191</v>
      </c>
      <c r="E4" s="399"/>
      <c r="F4" s="399"/>
      <c r="G4" s="398"/>
      <c r="H4" s="398">
        <v>0</v>
      </c>
    </row>
    <row r="5" spans="1:9" ht="16">
      <c r="A5" s="177" t="str">
        <f>'2-Kosten per locatie'!A5</f>
        <v>Referentie nummer</v>
      </c>
      <c r="B5" s="179" t="s">
        <v>51</v>
      </c>
      <c r="D5" s="602" t="s">
        <v>5191</v>
      </c>
      <c r="E5" s="399"/>
      <c r="F5" s="399"/>
      <c r="G5" s="398"/>
      <c r="H5" s="398">
        <v>0</v>
      </c>
    </row>
    <row r="6" spans="1:9" ht="16">
      <c r="A6" s="177" t="str">
        <f>'2-Kosten per locatie'!A6</f>
        <v>Naam dienstverlener</v>
      </c>
      <c r="B6" s="180">
        <f>'2-Kosten per locatie'!B6</f>
        <v>0</v>
      </c>
      <c r="D6" s="602" t="s">
        <v>5191</v>
      </c>
      <c r="E6" s="399"/>
      <c r="F6" s="399"/>
      <c r="G6" s="398"/>
      <c r="H6" s="398">
        <v>0</v>
      </c>
    </row>
    <row r="7" spans="1:9" ht="15" customHeight="1">
      <c r="A7" s="177" t="str">
        <f>'2-Kosten per locatie'!A7</f>
        <v>Prijspeil</v>
      </c>
      <c r="B7" s="181" t="str">
        <f>'2-Kosten per locatie'!B7</f>
        <v>tot en met 30-6-2026</v>
      </c>
      <c r="D7" s="168" t="s">
        <v>5192</v>
      </c>
    </row>
    <row r="8" spans="1:9">
      <c r="D8" s="168" t="s">
        <v>5193</v>
      </c>
    </row>
    <row r="10" spans="1:9" ht="25">
      <c r="A10" s="400" t="s">
        <v>61</v>
      </c>
      <c r="B10" s="400" t="s">
        <v>5194</v>
      </c>
      <c r="C10" s="400"/>
      <c r="D10" s="400" t="s">
        <v>5195</v>
      </c>
      <c r="E10" s="400" t="s">
        <v>5196</v>
      </c>
      <c r="F10" s="400" t="s">
        <v>5197</v>
      </c>
      <c r="G10" s="400" t="s">
        <v>5198</v>
      </c>
      <c r="H10" s="400" t="s">
        <v>5199</v>
      </c>
    </row>
    <row r="11" spans="1:9" ht="25">
      <c r="A11" s="252" t="s">
        <v>80</v>
      </c>
      <c r="B11" s="401" t="s">
        <v>5200</v>
      </c>
      <c r="C11" s="412"/>
      <c r="D11" s="402">
        <v>255</v>
      </c>
      <c r="E11" s="403">
        <v>3.95</v>
      </c>
      <c r="F11" s="404">
        <f t="shared" ref="F11:F16" si="0">E11*D11</f>
        <v>1007.25</v>
      </c>
      <c r="G11" s="603">
        <f>H3</f>
        <v>0</v>
      </c>
      <c r="H11" s="405">
        <f t="shared" ref="H11:H16" si="1">G11*F11</f>
        <v>0</v>
      </c>
      <c r="I11" s="182"/>
    </row>
    <row r="12" spans="1:9">
      <c r="A12" s="262" t="s">
        <v>82</v>
      </c>
      <c r="B12" s="188"/>
      <c r="C12" s="412"/>
      <c r="D12" s="402">
        <v>255</v>
      </c>
      <c r="E12" s="403">
        <v>3.95</v>
      </c>
      <c r="F12" s="404">
        <f t="shared" si="0"/>
        <v>1007.25</v>
      </c>
      <c r="G12" s="603">
        <f>H3</f>
        <v>0</v>
      </c>
      <c r="H12" s="405">
        <f t="shared" si="1"/>
        <v>0</v>
      </c>
    </row>
    <row r="13" spans="1:9">
      <c r="A13" s="262" t="s">
        <v>83</v>
      </c>
      <c r="B13" s="188"/>
      <c r="C13" s="412"/>
      <c r="D13" s="402">
        <v>255</v>
      </c>
      <c r="E13" s="403">
        <v>3.95</v>
      </c>
      <c r="F13" s="404">
        <f t="shared" si="0"/>
        <v>1007.25</v>
      </c>
      <c r="G13" s="603">
        <f t="shared" ref="G13:G26" si="2">$H$3</f>
        <v>0</v>
      </c>
      <c r="H13" s="405">
        <f t="shared" si="1"/>
        <v>0</v>
      </c>
    </row>
    <row r="14" spans="1:9">
      <c r="A14" s="262" t="s">
        <v>84</v>
      </c>
      <c r="B14" s="188"/>
      <c r="C14" s="412"/>
      <c r="D14" s="402">
        <v>255</v>
      </c>
      <c r="E14" s="403">
        <v>3.95</v>
      </c>
      <c r="F14" s="404">
        <f t="shared" si="0"/>
        <v>1007.25</v>
      </c>
      <c r="G14" s="603">
        <f t="shared" si="2"/>
        <v>0</v>
      </c>
      <c r="H14" s="405">
        <f t="shared" si="1"/>
        <v>0</v>
      </c>
    </row>
    <row r="15" spans="1:9">
      <c r="A15" s="262" t="s">
        <v>85</v>
      </c>
      <c r="B15" s="189"/>
      <c r="C15" s="412"/>
      <c r="D15" s="402">
        <v>255</v>
      </c>
      <c r="E15" s="403">
        <v>3.95</v>
      </c>
      <c r="F15" s="404">
        <f t="shared" si="0"/>
        <v>1007.25</v>
      </c>
      <c r="G15" s="603">
        <f t="shared" si="2"/>
        <v>0</v>
      </c>
      <c r="H15" s="405">
        <f t="shared" si="1"/>
        <v>0</v>
      </c>
    </row>
    <row r="16" spans="1:9" ht="15" customHeight="1">
      <c r="A16" s="406" t="s">
        <v>83</v>
      </c>
      <c r="B16" s="407" t="s">
        <v>5201</v>
      </c>
      <c r="C16" s="412"/>
      <c r="D16" s="402">
        <v>1</v>
      </c>
      <c r="E16" s="403">
        <v>7.6</v>
      </c>
      <c r="F16" s="404">
        <f t="shared" si="0"/>
        <v>7.6</v>
      </c>
      <c r="G16" s="603">
        <f t="shared" si="2"/>
        <v>0</v>
      </c>
      <c r="H16" s="405">
        <f t="shared" si="1"/>
        <v>0</v>
      </c>
    </row>
    <row r="17" spans="1:10" ht="15" customHeight="1">
      <c r="A17" s="262" t="s">
        <v>86</v>
      </c>
      <c r="B17" s="408" t="s">
        <v>5202</v>
      </c>
      <c r="C17" s="402"/>
      <c r="D17" s="402">
        <v>255</v>
      </c>
      <c r="E17" s="403">
        <v>8</v>
      </c>
      <c r="F17" s="404">
        <f t="shared" ref="F17:F26" si="3">E17*D17</f>
        <v>2040</v>
      </c>
      <c r="G17" s="603">
        <f t="shared" si="2"/>
        <v>0</v>
      </c>
      <c r="H17" s="405">
        <f t="shared" ref="H17:H26" si="4">G17*F17</f>
        <v>0</v>
      </c>
    </row>
    <row r="18" spans="1:10" ht="14.15" customHeight="1">
      <c r="A18" s="262" t="s">
        <v>86</v>
      </c>
      <c r="B18" s="408" t="s">
        <v>5203</v>
      </c>
      <c r="C18" s="402"/>
      <c r="D18" s="402">
        <v>104</v>
      </c>
      <c r="E18" s="403">
        <v>8</v>
      </c>
      <c r="F18" s="404">
        <f t="shared" si="3"/>
        <v>832</v>
      </c>
      <c r="G18" s="603">
        <f t="shared" si="2"/>
        <v>0</v>
      </c>
      <c r="H18" s="405">
        <f t="shared" si="4"/>
        <v>0</v>
      </c>
      <c r="J18" s="197"/>
    </row>
    <row r="19" spans="1:10">
      <c r="A19" s="406" t="s">
        <v>91</v>
      </c>
      <c r="B19" s="407" t="s">
        <v>5204</v>
      </c>
      <c r="C19" s="412"/>
      <c r="D19" s="402">
        <v>255</v>
      </c>
      <c r="E19" s="403">
        <v>8</v>
      </c>
      <c r="F19" s="404">
        <f t="shared" si="3"/>
        <v>2040</v>
      </c>
      <c r="G19" s="603">
        <f t="shared" si="2"/>
        <v>0</v>
      </c>
      <c r="H19" s="405">
        <f t="shared" si="4"/>
        <v>0</v>
      </c>
    </row>
    <row r="20" spans="1:10">
      <c r="A20" s="406" t="s">
        <v>96</v>
      </c>
      <c r="B20" s="407" t="s">
        <v>5201</v>
      </c>
      <c r="C20" s="412"/>
      <c r="D20" s="402">
        <v>1</v>
      </c>
      <c r="E20" s="403">
        <v>7.6</v>
      </c>
      <c r="F20" s="404">
        <f t="shared" si="3"/>
        <v>7.6</v>
      </c>
      <c r="G20" s="603">
        <f t="shared" si="2"/>
        <v>0</v>
      </c>
      <c r="H20" s="405">
        <f t="shared" si="4"/>
        <v>0</v>
      </c>
    </row>
    <row r="21" spans="1:10">
      <c r="A21" s="262" t="s">
        <v>97</v>
      </c>
      <c r="B21" s="407" t="s">
        <v>5201</v>
      </c>
      <c r="C21" s="412"/>
      <c r="D21" s="402">
        <v>1</v>
      </c>
      <c r="E21" s="403">
        <v>7.6</v>
      </c>
      <c r="F21" s="404">
        <f t="shared" si="3"/>
        <v>7.6</v>
      </c>
      <c r="G21" s="603">
        <f t="shared" si="2"/>
        <v>0</v>
      </c>
      <c r="H21" s="405">
        <f t="shared" si="4"/>
        <v>0</v>
      </c>
    </row>
    <row r="22" spans="1:10">
      <c r="A22" s="262" t="s">
        <v>98</v>
      </c>
      <c r="B22" s="407" t="s">
        <v>5205</v>
      </c>
      <c r="C22" s="412"/>
      <c r="D22" s="402">
        <v>255</v>
      </c>
      <c r="E22" s="403">
        <v>7.6</v>
      </c>
      <c r="F22" s="404">
        <f t="shared" si="3"/>
        <v>1938</v>
      </c>
      <c r="G22" s="603">
        <f t="shared" si="2"/>
        <v>0</v>
      </c>
      <c r="H22" s="405">
        <f t="shared" si="4"/>
        <v>0</v>
      </c>
    </row>
    <row r="23" spans="1:10">
      <c r="A23" s="406" t="s">
        <v>99</v>
      </c>
      <c r="B23" s="407" t="s">
        <v>5206</v>
      </c>
      <c r="C23" s="412"/>
      <c r="D23" s="402">
        <v>255</v>
      </c>
      <c r="E23" s="403">
        <v>8</v>
      </c>
      <c r="F23" s="404">
        <f t="shared" si="3"/>
        <v>2040</v>
      </c>
      <c r="G23" s="603">
        <f t="shared" si="2"/>
        <v>0</v>
      </c>
      <c r="H23" s="405">
        <f t="shared" si="4"/>
        <v>0</v>
      </c>
    </row>
    <row r="24" spans="1:10">
      <c r="A24" s="406" t="s">
        <v>100</v>
      </c>
      <c r="B24" s="407" t="s">
        <v>5206</v>
      </c>
      <c r="C24" s="412"/>
      <c r="D24" s="402">
        <v>255</v>
      </c>
      <c r="E24" s="403">
        <v>8</v>
      </c>
      <c r="F24" s="404">
        <f t="shared" si="3"/>
        <v>2040</v>
      </c>
      <c r="G24" s="603">
        <f t="shared" si="2"/>
        <v>0</v>
      </c>
      <c r="H24" s="405">
        <f t="shared" si="4"/>
        <v>0</v>
      </c>
      <c r="J24" s="196"/>
    </row>
    <row r="25" spans="1:10">
      <c r="A25" s="406" t="s">
        <v>101</v>
      </c>
      <c r="B25" s="407" t="s">
        <v>5201</v>
      </c>
      <c r="C25" s="412"/>
      <c r="D25" s="402">
        <v>1</v>
      </c>
      <c r="E25" s="403">
        <v>8</v>
      </c>
      <c r="F25" s="404">
        <f t="shared" si="3"/>
        <v>8</v>
      </c>
      <c r="G25" s="603">
        <f t="shared" si="2"/>
        <v>0</v>
      </c>
      <c r="H25" s="405">
        <f t="shared" si="4"/>
        <v>0</v>
      </c>
    </row>
    <row r="26" spans="1:10">
      <c r="A26" s="406" t="s">
        <v>101</v>
      </c>
      <c r="B26" s="407" t="s">
        <v>5201</v>
      </c>
      <c r="C26" s="412"/>
      <c r="D26" s="402">
        <v>1</v>
      </c>
      <c r="E26" s="403">
        <v>7.6</v>
      </c>
      <c r="F26" s="404">
        <f t="shared" si="3"/>
        <v>7.6</v>
      </c>
      <c r="G26" s="603">
        <f t="shared" si="2"/>
        <v>0</v>
      </c>
      <c r="H26" s="405">
        <f t="shared" si="4"/>
        <v>0</v>
      </c>
    </row>
    <row r="27" spans="1:10" ht="25">
      <c r="A27" s="400" t="s">
        <v>61</v>
      </c>
      <c r="B27" s="400" t="s">
        <v>5194</v>
      </c>
      <c r="C27" s="400" t="s">
        <v>5207</v>
      </c>
      <c r="D27" s="400" t="s">
        <v>5195</v>
      </c>
      <c r="E27" s="400" t="s">
        <v>5196</v>
      </c>
      <c r="F27" s="400" t="s">
        <v>5197</v>
      </c>
      <c r="G27" s="400" t="s">
        <v>5198</v>
      </c>
      <c r="H27" s="400" t="s">
        <v>5199</v>
      </c>
    </row>
    <row r="28" spans="1:10">
      <c r="A28" s="262" t="s">
        <v>83</v>
      </c>
      <c r="B28" s="409" t="s">
        <v>5208</v>
      </c>
      <c r="C28" s="412"/>
      <c r="D28" s="402">
        <v>12</v>
      </c>
      <c r="E28" s="410">
        <v>2</v>
      </c>
      <c r="F28" s="404">
        <f>E28*D28</f>
        <v>24</v>
      </c>
      <c r="G28" s="603">
        <f>$H$2</f>
        <v>0</v>
      </c>
      <c r="H28" s="405">
        <f>G28*F28</f>
        <v>0</v>
      </c>
    </row>
    <row r="29" spans="1:10">
      <c r="A29" s="262" t="s">
        <v>85</v>
      </c>
      <c r="B29" s="409" t="s">
        <v>5209</v>
      </c>
      <c r="C29" s="412"/>
      <c r="D29" s="402">
        <v>52</v>
      </c>
      <c r="E29" s="410"/>
      <c r="F29" s="404">
        <v>9</v>
      </c>
      <c r="G29" s="603">
        <f>$H$2</f>
        <v>0</v>
      </c>
      <c r="H29" s="405">
        <f>G29*F29</f>
        <v>0</v>
      </c>
    </row>
    <row r="30" spans="1:10" ht="13">
      <c r="A30" s="262" t="s">
        <v>85</v>
      </c>
      <c r="B30" s="411" t="s">
        <v>5210</v>
      </c>
      <c r="C30" s="412"/>
      <c r="D30" s="402">
        <v>52</v>
      </c>
      <c r="E30" s="410">
        <v>11</v>
      </c>
      <c r="F30" s="404">
        <f>E30*D30</f>
        <v>572</v>
      </c>
      <c r="G30" s="603">
        <f>$H$2</f>
        <v>0</v>
      </c>
      <c r="H30" s="405">
        <f>G30*F30</f>
        <v>0</v>
      </c>
      <c r="J30" s="183"/>
    </row>
    <row r="31" spans="1:10" ht="13" customHeight="1">
      <c r="A31" s="627" t="s">
        <v>85</v>
      </c>
      <c r="B31" s="628" t="s">
        <v>5211</v>
      </c>
      <c r="C31" s="629" t="s">
        <v>5212</v>
      </c>
      <c r="D31" s="402">
        <v>1</v>
      </c>
      <c r="E31" s="604"/>
      <c r="F31" s="404">
        <f>E31*D31</f>
        <v>0</v>
      </c>
      <c r="G31" s="603">
        <f t="shared" ref="G31:G32" si="5">$H$2</f>
        <v>0</v>
      </c>
      <c r="H31" s="405">
        <f t="shared" ref="H31:H32" si="6">G31*F31</f>
        <v>0</v>
      </c>
      <c r="J31" s="183"/>
    </row>
    <row r="32" spans="1:10" ht="13">
      <c r="A32" s="627" t="s">
        <v>85</v>
      </c>
      <c r="B32" s="628" t="s">
        <v>5211</v>
      </c>
      <c r="C32" s="629" t="s">
        <v>5213</v>
      </c>
      <c r="D32" s="630">
        <v>1</v>
      </c>
      <c r="E32" s="604"/>
      <c r="F32" s="404">
        <f>E32*D32</f>
        <v>0</v>
      </c>
      <c r="G32" s="603">
        <f t="shared" si="5"/>
        <v>0</v>
      </c>
      <c r="H32" s="405">
        <f t="shared" si="6"/>
        <v>0</v>
      </c>
      <c r="J32" s="183"/>
    </row>
    <row r="33" spans="1:24" ht="13">
      <c r="A33" s="262" t="s">
        <v>85</v>
      </c>
      <c r="B33" s="407" t="s">
        <v>5214</v>
      </c>
      <c r="C33" s="412"/>
      <c r="D33" s="412"/>
      <c r="E33" s="412"/>
      <c r="F33" s="412"/>
      <c r="G33" s="412"/>
      <c r="H33" s="603">
        <v>0</v>
      </c>
      <c r="J33" s="183"/>
    </row>
    <row r="34" spans="1:24" ht="13">
      <c r="A34" s="262" t="s">
        <v>86</v>
      </c>
      <c r="B34" s="407" t="s">
        <v>5215</v>
      </c>
      <c r="C34" s="412"/>
      <c r="D34" s="402">
        <v>4</v>
      </c>
      <c r="E34" s="410">
        <v>8</v>
      </c>
      <c r="F34" s="404">
        <f>E34*D34</f>
        <v>32</v>
      </c>
      <c r="G34" s="603">
        <f t="shared" ref="G34:G44" si="7">$H$2</f>
        <v>0</v>
      </c>
      <c r="H34" s="405">
        <f>G34*F34</f>
        <v>0</v>
      </c>
      <c r="J34" s="183"/>
    </row>
    <row r="35" spans="1:24" ht="13">
      <c r="A35" s="262" t="s">
        <v>86</v>
      </c>
      <c r="B35" s="409" t="s">
        <v>5216</v>
      </c>
      <c r="C35" s="412"/>
      <c r="D35" s="412">
        <v>12</v>
      </c>
      <c r="E35" s="412"/>
      <c r="F35" s="412"/>
      <c r="G35" s="412"/>
      <c r="H35" s="603">
        <v>0</v>
      </c>
      <c r="I35" s="184"/>
      <c r="J35" s="183"/>
    </row>
    <row r="36" spans="1:24" ht="13">
      <c r="A36" s="262" t="s">
        <v>87</v>
      </c>
      <c r="B36" s="407" t="s">
        <v>5217</v>
      </c>
      <c r="C36" s="412"/>
      <c r="D36" s="402">
        <v>52</v>
      </c>
      <c r="E36" s="410">
        <v>3.5</v>
      </c>
      <c r="F36" s="404">
        <f>E36*D36</f>
        <v>182</v>
      </c>
      <c r="G36" s="603">
        <f t="shared" si="7"/>
        <v>0</v>
      </c>
      <c r="H36" s="405">
        <f t="shared" ref="H36" si="8">G36*F36</f>
        <v>0</v>
      </c>
      <c r="J36" s="183"/>
    </row>
    <row r="37" spans="1:24" ht="13">
      <c r="A37" s="262" t="s">
        <v>88</v>
      </c>
      <c r="B37" s="407" t="s">
        <v>5218</v>
      </c>
      <c r="C37" s="677" t="s">
        <v>5219</v>
      </c>
      <c r="D37" s="679">
        <v>6</v>
      </c>
      <c r="E37" s="681"/>
      <c r="F37" s="667">
        <f>E37*D37</f>
        <v>0</v>
      </c>
      <c r="G37" s="603">
        <f t="shared" si="7"/>
        <v>0</v>
      </c>
      <c r="H37" s="670">
        <f>G37*F37</f>
        <v>0</v>
      </c>
      <c r="I37" s="185"/>
      <c r="J37" s="183"/>
    </row>
    <row r="38" spans="1:24" ht="13">
      <c r="A38" s="262" t="s">
        <v>88</v>
      </c>
      <c r="B38" s="407" t="s">
        <v>5220</v>
      </c>
      <c r="C38" s="678"/>
      <c r="D38" s="680"/>
      <c r="E38" s="682"/>
      <c r="F38" s="669"/>
      <c r="G38" s="603">
        <f t="shared" si="7"/>
        <v>0</v>
      </c>
      <c r="H38" s="672"/>
      <c r="J38" s="183"/>
    </row>
    <row r="39" spans="1:24" ht="18.75" customHeight="1">
      <c r="A39" s="406" t="s">
        <v>94</v>
      </c>
      <c r="B39" s="407" t="s">
        <v>5221</v>
      </c>
      <c r="C39" s="673" t="s">
        <v>5222</v>
      </c>
      <c r="D39" s="675" t="s">
        <v>5223</v>
      </c>
      <c r="E39" s="664">
        <v>0.4</v>
      </c>
      <c r="F39" s="667">
        <v>20.8</v>
      </c>
      <c r="G39" s="603">
        <f t="shared" si="7"/>
        <v>0</v>
      </c>
      <c r="H39" s="670">
        <f>G39*F39</f>
        <v>0</v>
      </c>
    </row>
    <row r="40" spans="1:24" ht="21" customHeight="1">
      <c r="A40" s="406" t="s">
        <v>94</v>
      </c>
      <c r="B40" s="407" t="s">
        <v>5224</v>
      </c>
      <c r="C40" s="674"/>
      <c r="D40" s="676"/>
      <c r="E40" s="665"/>
      <c r="F40" s="668"/>
      <c r="G40" s="603">
        <f t="shared" si="7"/>
        <v>0</v>
      </c>
      <c r="H40" s="671"/>
    </row>
    <row r="41" spans="1:24" ht="13.4" customHeight="1">
      <c r="A41" s="406" t="s">
        <v>94</v>
      </c>
      <c r="B41" s="407" t="s">
        <v>5225</v>
      </c>
      <c r="C41" s="402" t="s">
        <v>5226</v>
      </c>
      <c r="D41" s="402">
        <v>2</v>
      </c>
      <c r="E41" s="664">
        <v>19</v>
      </c>
      <c r="F41" s="667">
        <f>E41*D41</f>
        <v>38</v>
      </c>
      <c r="G41" s="603">
        <f t="shared" si="7"/>
        <v>0</v>
      </c>
      <c r="H41" s="670">
        <f>G41*F41</f>
        <v>0</v>
      </c>
      <c r="O41" s="197"/>
    </row>
    <row r="42" spans="1:24">
      <c r="A42" s="406" t="s">
        <v>94</v>
      </c>
      <c r="B42" s="407" t="s">
        <v>5227</v>
      </c>
      <c r="C42" s="402" t="s">
        <v>5228</v>
      </c>
      <c r="D42" s="402">
        <v>2</v>
      </c>
      <c r="E42" s="665"/>
      <c r="F42" s="668"/>
      <c r="G42" s="603">
        <f t="shared" si="7"/>
        <v>0</v>
      </c>
      <c r="H42" s="671"/>
      <c r="O42" s="197"/>
    </row>
    <row r="43" spans="1:24">
      <c r="A43" s="406" t="s">
        <v>94</v>
      </c>
      <c r="B43" s="407" t="s">
        <v>5227</v>
      </c>
      <c r="C43" s="402" t="s">
        <v>3084</v>
      </c>
      <c r="D43" s="402">
        <v>2</v>
      </c>
      <c r="E43" s="665"/>
      <c r="F43" s="668"/>
      <c r="G43" s="603">
        <f t="shared" si="7"/>
        <v>0</v>
      </c>
      <c r="H43" s="671"/>
      <c r="O43" s="197"/>
    </row>
    <row r="44" spans="1:24">
      <c r="A44" s="406" t="s">
        <v>94</v>
      </c>
      <c r="B44" s="407" t="s">
        <v>5227</v>
      </c>
      <c r="C44" s="402" t="s">
        <v>3085</v>
      </c>
      <c r="D44" s="402">
        <v>2</v>
      </c>
      <c r="E44" s="666"/>
      <c r="F44" s="669"/>
      <c r="G44" s="603">
        <f t="shared" si="7"/>
        <v>0</v>
      </c>
      <c r="H44" s="672"/>
      <c r="N44" s="186"/>
      <c r="O44" s="197"/>
      <c r="P44" s="186"/>
      <c r="Q44" s="186"/>
      <c r="R44" s="186"/>
      <c r="S44" s="186"/>
      <c r="T44" s="186"/>
      <c r="U44" s="186"/>
      <c r="V44" s="186"/>
      <c r="W44" s="186"/>
      <c r="X44" s="186"/>
    </row>
    <row r="45" spans="1:24" ht="13.4" customHeight="1">
      <c r="A45" s="406" t="s">
        <v>94</v>
      </c>
      <c r="B45" s="409" t="s">
        <v>5229</v>
      </c>
      <c r="C45" s="412"/>
      <c r="D45" s="412"/>
      <c r="E45" s="410"/>
      <c r="F45" s="626"/>
      <c r="G45" s="415"/>
      <c r="H45" s="603">
        <v>0</v>
      </c>
      <c r="N45" s="186"/>
      <c r="O45" s="186"/>
      <c r="P45" s="186"/>
      <c r="Q45" s="186"/>
      <c r="R45" s="186"/>
      <c r="S45" s="186"/>
      <c r="T45" s="186"/>
      <c r="U45" s="186"/>
      <c r="V45" s="186"/>
      <c r="W45" s="186"/>
      <c r="X45" s="186"/>
    </row>
    <row r="46" spans="1:24">
      <c r="A46" s="406" t="s">
        <v>94</v>
      </c>
      <c r="B46" s="407" t="s">
        <v>5230</v>
      </c>
      <c r="C46" s="412"/>
      <c r="D46" s="402">
        <v>255</v>
      </c>
      <c r="E46" s="410">
        <v>0.17</v>
      </c>
      <c r="F46" s="404">
        <f>E46*D46</f>
        <v>43.35</v>
      </c>
      <c r="G46" s="603">
        <f>$H$2</f>
        <v>0</v>
      </c>
      <c r="H46" s="405">
        <f>G46*F46</f>
        <v>0</v>
      </c>
      <c r="N46" s="186"/>
      <c r="O46" s="186"/>
      <c r="P46" s="186"/>
      <c r="Q46" s="186"/>
      <c r="R46" s="186"/>
      <c r="S46" s="186"/>
      <c r="T46" s="186"/>
      <c r="U46" s="186"/>
      <c r="V46" s="186"/>
      <c r="W46" s="186"/>
      <c r="X46" s="186"/>
    </row>
    <row r="47" spans="1:24">
      <c r="A47" s="406" t="s">
        <v>95</v>
      </c>
      <c r="B47" s="409" t="s">
        <v>5231</v>
      </c>
      <c r="C47" s="413" t="s">
        <v>5232</v>
      </c>
      <c r="D47" s="402">
        <v>26</v>
      </c>
      <c r="E47" s="604"/>
      <c r="F47" s="404">
        <f>E47*D47</f>
        <v>0</v>
      </c>
      <c r="G47" s="603">
        <f>$H$2</f>
        <v>0</v>
      </c>
      <c r="H47" s="405">
        <f>G47*F47</f>
        <v>0</v>
      </c>
      <c r="N47" s="198"/>
      <c r="O47" s="186"/>
      <c r="P47" s="186"/>
      <c r="Q47" s="186"/>
      <c r="R47" s="186"/>
      <c r="S47" s="186"/>
      <c r="T47" s="186"/>
      <c r="U47" s="186"/>
      <c r="V47" s="186"/>
      <c r="W47" s="186"/>
      <c r="X47" s="186"/>
    </row>
    <row r="48" spans="1:24">
      <c r="A48" s="406" t="s">
        <v>95</v>
      </c>
      <c r="B48" s="409" t="s">
        <v>5229</v>
      </c>
      <c r="C48" s="412"/>
      <c r="D48" s="412"/>
      <c r="E48" s="410"/>
      <c r="F48" s="626"/>
      <c r="G48" s="415"/>
      <c r="H48" s="603">
        <v>0</v>
      </c>
      <c r="K48" s="186"/>
      <c r="L48" s="186"/>
      <c r="M48" s="186"/>
      <c r="N48" s="186"/>
      <c r="O48" s="186"/>
      <c r="P48" s="186"/>
      <c r="Q48" s="186"/>
      <c r="R48" s="186"/>
      <c r="S48" s="186"/>
      <c r="T48" s="186"/>
      <c r="U48" s="186"/>
      <c r="V48" s="186"/>
      <c r="W48" s="186"/>
      <c r="X48" s="186"/>
    </row>
    <row r="49" spans="1:24">
      <c r="A49" s="406" t="s">
        <v>95</v>
      </c>
      <c r="B49" s="408" t="s">
        <v>5233</v>
      </c>
      <c r="C49" s="412"/>
      <c r="D49" s="402">
        <v>255</v>
      </c>
      <c r="E49" s="410">
        <v>0.17</v>
      </c>
      <c r="F49" s="404">
        <f t="shared" ref="F49:F54" si="9">E49*D49</f>
        <v>43.35</v>
      </c>
      <c r="G49" s="603">
        <f t="shared" ref="G49:G54" si="10">$H$2</f>
        <v>0</v>
      </c>
      <c r="H49" s="405">
        <f t="shared" ref="H49:H54" si="11">G49*F49</f>
        <v>0</v>
      </c>
      <c r="J49" s="186"/>
      <c r="K49" s="186"/>
      <c r="L49" s="186"/>
      <c r="M49" s="186"/>
      <c r="N49" s="186"/>
      <c r="O49" s="186"/>
      <c r="P49" s="186"/>
      <c r="Q49" s="186"/>
      <c r="R49" s="186"/>
      <c r="S49" s="186"/>
      <c r="T49" s="186"/>
      <c r="U49" s="186"/>
      <c r="V49" s="186"/>
      <c r="W49" s="186"/>
      <c r="X49" s="186"/>
    </row>
    <row r="50" spans="1:24">
      <c r="A50" s="406" t="s">
        <v>99</v>
      </c>
      <c r="B50" s="409" t="s">
        <v>5234</v>
      </c>
      <c r="C50" s="412"/>
      <c r="D50" s="412">
        <v>52</v>
      </c>
      <c r="E50" s="410">
        <v>3</v>
      </c>
      <c r="F50" s="404">
        <f t="shared" si="9"/>
        <v>156</v>
      </c>
      <c r="G50" s="603">
        <f t="shared" si="10"/>
        <v>0</v>
      </c>
      <c r="H50" s="405">
        <f t="shared" si="11"/>
        <v>0</v>
      </c>
      <c r="J50" s="186"/>
      <c r="K50" s="186"/>
      <c r="L50" s="186"/>
      <c r="M50" s="186"/>
      <c r="N50" s="186"/>
      <c r="O50" s="186"/>
      <c r="P50" s="186"/>
      <c r="Q50" s="186"/>
      <c r="R50" s="186"/>
      <c r="S50" s="186"/>
      <c r="T50" s="186"/>
      <c r="U50" s="186"/>
      <c r="V50" s="186"/>
      <c r="W50" s="186"/>
      <c r="X50" s="186"/>
    </row>
    <row r="51" spans="1:24">
      <c r="A51" s="406" t="s">
        <v>100</v>
      </c>
      <c r="B51" s="407" t="s">
        <v>5235</v>
      </c>
      <c r="C51" s="412"/>
      <c r="D51" s="402">
        <v>52</v>
      </c>
      <c r="E51" s="410">
        <v>1.75</v>
      </c>
      <c r="F51" s="404">
        <f t="shared" si="9"/>
        <v>91</v>
      </c>
      <c r="G51" s="603">
        <f t="shared" si="10"/>
        <v>0</v>
      </c>
      <c r="H51" s="405">
        <f t="shared" si="11"/>
        <v>0</v>
      </c>
      <c r="J51" s="186"/>
      <c r="K51" s="186"/>
      <c r="L51" s="186"/>
      <c r="M51" s="186"/>
      <c r="N51" s="186"/>
      <c r="O51" s="186"/>
      <c r="P51" s="186"/>
      <c r="Q51" s="186"/>
      <c r="R51" s="186"/>
      <c r="S51" s="186"/>
      <c r="T51" s="186"/>
      <c r="U51" s="186"/>
      <c r="V51" s="186"/>
      <c r="W51" s="186"/>
      <c r="X51" s="186"/>
    </row>
    <row r="52" spans="1:24">
      <c r="A52" s="406" t="s">
        <v>100</v>
      </c>
      <c r="B52" s="407" t="s">
        <v>5236</v>
      </c>
      <c r="C52" s="412" t="s">
        <v>5237</v>
      </c>
      <c r="D52" s="402">
        <v>52</v>
      </c>
      <c r="E52" s="410">
        <v>0.75</v>
      </c>
      <c r="F52" s="404">
        <f t="shared" si="9"/>
        <v>39</v>
      </c>
      <c r="G52" s="603">
        <f t="shared" si="10"/>
        <v>0</v>
      </c>
      <c r="H52" s="405">
        <f t="shared" si="11"/>
        <v>0</v>
      </c>
      <c r="J52" s="186"/>
      <c r="K52" s="186"/>
      <c r="L52" s="186"/>
      <c r="M52" s="186"/>
      <c r="N52" s="186"/>
      <c r="O52" s="186"/>
      <c r="P52" s="186"/>
      <c r="Q52" s="186"/>
      <c r="R52" s="186"/>
      <c r="S52" s="186"/>
      <c r="T52" s="186"/>
      <c r="U52" s="186"/>
      <c r="V52" s="186"/>
      <c r="W52" s="186"/>
      <c r="X52" s="186"/>
    </row>
    <row r="53" spans="1:24">
      <c r="A53" s="406" t="s">
        <v>101</v>
      </c>
      <c r="B53" s="409" t="s">
        <v>5238</v>
      </c>
      <c r="C53" s="412" t="s">
        <v>5239</v>
      </c>
      <c r="D53" s="402">
        <v>52</v>
      </c>
      <c r="E53" s="410">
        <v>2</v>
      </c>
      <c r="F53" s="404">
        <f t="shared" si="9"/>
        <v>104</v>
      </c>
      <c r="G53" s="603">
        <f t="shared" si="10"/>
        <v>0</v>
      </c>
      <c r="H53" s="405">
        <f t="shared" si="11"/>
        <v>0</v>
      </c>
      <c r="J53" s="186"/>
      <c r="K53" s="186"/>
      <c r="L53" s="186"/>
      <c r="M53" s="186"/>
      <c r="N53" s="186"/>
      <c r="O53" s="186"/>
      <c r="P53" s="186"/>
      <c r="Q53" s="186"/>
      <c r="R53" s="186"/>
      <c r="S53" s="186"/>
      <c r="T53" s="186"/>
      <c r="U53" s="186"/>
      <c r="V53" s="186"/>
      <c r="W53" s="186"/>
      <c r="X53" s="186"/>
    </row>
    <row r="54" spans="1:24">
      <c r="A54" s="406" t="s">
        <v>101</v>
      </c>
      <c r="B54" s="409" t="s">
        <v>5240</v>
      </c>
      <c r="C54" s="412"/>
      <c r="D54" s="402">
        <v>255</v>
      </c>
      <c r="E54" s="410">
        <v>0.5</v>
      </c>
      <c r="F54" s="404">
        <f t="shared" si="9"/>
        <v>127.5</v>
      </c>
      <c r="G54" s="603">
        <f t="shared" si="10"/>
        <v>0</v>
      </c>
      <c r="H54" s="405">
        <f t="shared" si="11"/>
        <v>0</v>
      </c>
      <c r="J54" s="186"/>
      <c r="K54" s="186"/>
      <c r="L54" s="186"/>
      <c r="M54" s="186"/>
      <c r="N54" s="186"/>
      <c r="O54" s="186"/>
      <c r="P54" s="186"/>
      <c r="Q54" s="186"/>
      <c r="R54" s="186"/>
      <c r="S54" s="186"/>
      <c r="T54" s="186"/>
      <c r="U54" s="186"/>
      <c r="V54" s="186"/>
      <c r="W54" s="186"/>
      <c r="X54" s="186"/>
    </row>
    <row r="55" spans="1:24" ht="25">
      <c r="A55" s="400" t="s">
        <v>61</v>
      </c>
      <c r="B55" s="400" t="s">
        <v>5194</v>
      </c>
      <c r="C55" s="400" t="s">
        <v>5241</v>
      </c>
      <c r="D55" s="400" t="s">
        <v>5195</v>
      </c>
      <c r="E55" s="400" t="s">
        <v>5242</v>
      </c>
      <c r="F55" s="400" t="s">
        <v>5243</v>
      </c>
      <c r="G55" s="414"/>
      <c r="H55" s="400" t="s">
        <v>5199</v>
      </c>
      <c r="J55" s="186"/>
      <c r="K55" s="186"/>
      <c r="L55" s="186"/>
      <c r="M55" s="186"/>
      <c r="N55" s="186"/>
      <c r="O55" s="186"/>
      <c r="P55" s="186"/>
      <c r="Q55" s="186"/>
      <c r="R55" s="186"/>
      <c r="S55" s="186"/>
      <c r="T55" s="186"/>
      <c r="U55" s="186"/>
      <c r="V55" s="186"/>
      <c r="W55" s="186"/>
      <c r="X55" s="186"/>
    </row>
    <row r="56" spans="1:24">
      <c r="A56" s="252" t="s">
        <v>80</v>
      </c>
      <c r="B56" s="407" t="s">
        <v>5244</v>
      </c>
      <c r="C56" s="402">
        <v>220</v>
      </c>
      <c r="D56" s="402">
        <v>1</v>
      </c>
      <c r="E56" s="603">
        <v>0</v>
      </c>
      <c r="F56" s="404">
        <f t="shared" ref="F56:F75" si="12">+C56*E56</f>
        <v>0</v>
      </c>
      <c r="G56" s="415"/>
      <c r="H56" s="405">
        <f t="shared" ref="H56:H75" si="13">+D56*F56</f>
        <v>0</v>
      </c>
      <c r="J56" s="186"/>
      <c r="K56" s="186"/>
      <c r="L56" s="186"/>
      <c r="M56" s="186"/>
      <c r="N56" s="186"/>
      <c r="O56" s="186"/>
      <c r="P56" s="186"/>
      <c r="Q56" s="186"/>
      <c r="R56" s="186"/>
      <c r="S56" s="186"/>
      <c r="T56" s="186"/>
      <c r="U56" s="186"/>
      <c r="V56" s="186"/>
      <c r="W56" s="186"/>
      <c r="X56" s="186"/>
    </row>
    <row r="57" spans="1:24">
      <c r="A57" s="262" t="s">
        <v>82</v>
      </c>
      <c r="B57" s="407" t="s">
        <v>5244</v>
      </c>
      <c r="C57" s="402">
        <v>10</v>
      </c>
      <c r="D57" s="402">
        <v>1</v>
      </c>
      <c r="E57" s="603">
        <v>0</v>
      </c>
      <c r="F57" s="404">
        <f t="shared" si="12"/>
        <v>0</v>
      </c>
      <c r="G57" s="415"/>
      <c r="H57" s="405">
        <f t="shared" si="13"/>
        <v>0</v>
      </c>
      <c r="J57" s="186"/>
      <c r="K57" s="186"/>
      <c r="L57" s="186"/>
      <c r="M57" s="186"/>
      <c r="N57" s="186"/>
      <c r="O57" s="186"/>
      <c r="P57" s="186"/>
      <c r="Q57" s="186"/>
      <c r="R57" s="186"/>
      <c r="S57" s="186"/>
      <c r="T57" s="186"/>
      <c r="U57" s="186"/>
      <c r="V57" s="186"/>
      <c r="W57" s="186"/>
      <c r="X57" s="186"/>
    </row>
    <row r="58" spans="1:24">
      <c r="A58" s="262" t="s">
        <v>83</v>
      </c>
      <c r="B58" s="407" t="s">
        <v>5244</v>
      </c>
      <c r="C58" s="402">
        <v>439</v>
      </c>
      <c r="D58" s="402">
        <v>1</v>
      </c>
      <c r="E58" s="603">
        <v>0</v>
      </c>
      <c r="F58" s="404">
        <f t="shared" si="12"/>
        <v>0</v>
      </c>
      <c r="G58" s="415"/>
      <c r="H58" s="405">
        <f t="shared" si="13"/>
        <v>0</v>
      </c>
      <c r="J58" s="186"/>
      <c r="K58" s="186"/>
      <c r="L58" s="186"/>
      <c r="M58" s="186"/>
      <c r="N58" s="186"/>
      <c r="O58" s="186"/>
      <c r="P58" s="186"/>
      <c r="Q58" s="186"/>
      <c r="R58" s="186"/>
      <c r="S58" s="186"/>
      <c r="T58" s="186"/>
      <c r="U58" s="186"/>
      <c r="V58" s="186"/>
      <c r="W58" s="186"/>
      <c r="X58" s="186"/>
    </row>
    <row r="59" spans="1:24">
      <c r="A59" s="262" t="s">
        <v>84</v>
      </c>
      <c r="B59" s="407" t="s">
        <v>5244</v>
      </c>
      <c r="C59" s="402">
        <v>20</v>
      </c>
      <c r="D59" s="402">
        <v>1</v>
      </c>
      <c r="E59" s="603">
        <v>0</v>
      </c>
      <c r="F59" s="404">
        <f t="shared" si="12"/>
        <v>0</v>
      </c>
      <c r="G59" s="415"/>
      <c r="H59" s="405">
        <f t="shared" si="13"/>
        <v>0</v>
      </c>
      <c r="J59" s="186"/>
      <c r="K59" s="186"/>
      <c r="L59" s="186"/>
      <c r="M59" s="186"/>
      <c r="N59" s="186"/>
      <c r="O59" s="186"/>
      <c r="P59" s="186"/>
      <c r="Q59" s="186"/>
      <c r="R59" s="186"/>
      <c r="S59" s="186"/>
      <c r="T59" s="186"/>
      <c r="U59" s="186"/>
      <c r="V59" s="186"/>
      <c r="W59" s="186"/>
      <c r="X59" s="186"/>
    </row>
    <row r="60" spans="1:24">
      <c r="A60" s="262" t="s">
        <v>86</v>
      </c>
      <c r="B60" s="407" t="s">
        <v>5244</v>
      </c>
      <c r="C60" s="402">
        <v>650</v>
      </c>
      <c r="D60" s="402">
        <v>2</v>
      </c>
      <c r="E60" s="603">
        <v>0</v>
      </c>
      <c r="F60" s="404">
        <f t="shared" si="12"/>
        <v>0</v>
      </c>
      <c r="G60" s="415"/>
      <c r="H60" s="405">
        <f t="shared" si="13"/>
        <v>0</v>
      </c>
      <c r="L60" s="186"/>
      <c r="M60" s="186"/>
      <c r="N60" s="186"/>
      <c r="O60" s="186"/>
      <c r="P60" s="186"/>
      <c r="Q60" s="186"/>
      <c r="R60" s="186"/>
      <c r="S60" s="186"/>
      <c r="T60" s="186"/>
      <c r="U60" s="186"/>
      <c r="V60" s="186"/>
      <c r="W60" s="186"/>
      <c r="X60" s="186"/>
    </row>
    <row r="61" spans="1:24">
      <c r="A61" s="262" t="s">
        <v>87</v>
      </c>
      <c r="B61" s="407" t="s">
        <v>5244</v>
      </c>
      <c r="C61" s="402">
        <v>590</v>
      </c>
      <c r="D61" s="402">
        <v>1</v>
      </c>
      <c r="E61" s="603">
        <v>0</v>
      </c>
      <c r="F61" s="404">
        <f t="shared" si="12"/>
        <v>0</v>
      </c>
      <c r="G61" s="415"/>
      <c r="H61" s="405">
        <f t="shared" si="13"/>
        <v>0</v>
      </c>
      <c r="J61" s="186"/>
      <c r="K61" s="186"/>
      <c r="L61" s="186"/>
      <c r="M61" s="186"/>
      <c r="N61" s="186"/>
      <c r="O61" s="186"/>
      <c r="P61" s="186"/>
      <c r="Q61" s="186"/>
      <c r="R61" s="186"/>
      <c r="S61" s="186"/>
      <c r="T61" s="186"/>
      <c r="U61" s="186"/>
      <c r="V61" s="186"/>
      <c r="W61" s="186"/>
      <c r="X61" s="186"/>
    </row>
    <row r="62" spans="1:24">
      <c r="A62" s="262" t="s">
        <v>88</v>
      </c>
      <c r="B62" s="407" t="s">
        <v>5244</v>
      </c>
      <c r="C62" s="402">
        <v>100</v>
      </c>
      <c r="D62" s="402">
        <v>1</v>
      </c>
      <c r="E62" s="603">
        <v>0</v>
      </c>
      <c r="F62" s="404">
        <f t="shared" si="12"/>
        <v>0</v>
      </c>
      <c r="G62" s="415"/>
      <c r="H62" s="405">
        <f t="shared" si="13"/>
        <v>0</v>
      </c>
      <c r="J62" s="186"/>
    </row>
    <row r="63" spans="1:24" ht="13">
      <c r="A63" s="263" t="s">
        <v>89</v>
      </c>
      <c r="B63" s="407" t="s">
        <v>5244</v>
      </c>
      <c r="C63" s="402">
        <v>64</v>
      </c>
      <c r="D63" s="402">
        <v>1</v>
      </c>
      <c r="E63" s="603">
        <v>0</v>
      </c>
      <c r="F63" s="404">
        <f t="shared" si="12"/>
        <v>0</v>
      </c>
      <c r="G63" s="415"/>
      <c r="H63" s="405">
        <f t="shared" si="13"/>
        <v>0</v>
      </c>
      <c r="J63" s="183"/>
    </row>
    <row r="64" spans="1:24" ht="13">
      <c r="A64" s="263" t="s">
        <v>90</v>
      </c>
      <c r="B64" s="407" t="s">
        <v>5244</v>
      </c>
      <c r="C64" s="402">
        <v>102</v>
      </c>
      <c r="D64" s="402">
        <v>1</v>
      </c>
      <c r="E64" s="603">
        <v>0</v>
      </c>
      <c r="F64" s="404">
        <f t="shared" si="12"/>
        <v>0</v>
      </c>
      <c r="G64" s="415"/>
      <c r="H64" s="405">
        <f t="shared" si="13"/>
        <v>0</v>
      </c>
      <c r="J64" s="183"/>
    </row>
    <row r="65" spans="1:10" ht="13">
      <c r="A65" s="263" t="s">
        <v>91</v>
      </c>
      <c r="B65" s="407" t="s">
        <v>5244</v>
      </c>
      <c r="C65" s="402">
        <v>138</v>
      </c>
      <c r="D65" s="402">
        <v>1</v>
      </c>
      <c r="E65" s="603">
        <v>0</v>
      </c>
      <c r="F65" s="404">
        <f t="shared" si="12"/>
        <v>0</v>
      </c>
      <c r="G65" s="415"/>
      <c r="H65" s="405">
        <f t="shared" si="13"/>
        <v>0</v>
      </c>
      <c r="J65" s="183"/>
    </row>
    <row r="66" spans="1:10">
      <c r="A66" s="262" t="s">
        <v>92</v>
      </c>
      <c r="B66" s="407" t="s">
        <v>5244</v>
      </c>
      <c r="C66" s="402">
        <v>80</v>
      </c>
      <c r="D66" s="402">
        <v>1</v>
      </c>
      <c r="E66" s="603">
        <v>0</v>
      </c>
      <c r="F66" s="404">
        <f t="shared" si="12"/>
        <v>0</v>
      </c>
      <c r="G66" s="415"/>
      <c r="H66" s="405">
        <f t="shared" si="13"/>
        <v>0</v>
      </c>
      <c r="J66" s="186"/>
    </row>
    <row r="67" spans="1:10">
      <c r="A67" s="407" t="s">
        <v>93</v>
      </c>
      <c r="B67" s="407" t="s">
        <v>5244</v>
      </c>
      <c r="C67" s="402">
        <v>10</v>
      </c>
      <c r="D67" s="402">
        <v>1</v>
      </c>
      <c r="E67" s="603">
        <v>0</v>
      </c>
      <c r="F67" s="404">
        <f t="shared" si="12"/>
        <v>0</v>
      </c>
      <c r="G67" s="415"/>
      <c r="H67" s="405">
        <f t="shared" si="13"/>
        <v>0</v>
      </c>
      <c r="J67" s="186"/>
    </row>
    <row r="68" spans="1:10">
      <c r="A68" s="407" t="s">
        <v>94</v>
      </c>
      <c r="B68" s="407" t="s">
        <v>5244</v>
      </c>
      <c r="C68" s="402">
        <v>35</v>
      </c>
      <c r="D68" s="402">
        <v>1</v>
      </c>
      <c r="E68" s="603">
        <v>0</v>
      </c>
      <c r="F68" s="404">
        <f>+C68*E68</f>
        <v>0</v>
      </c>
      <c r="G68" s="415"/>
      <c r="H68" s="405">
        <f>+D68*F68</f>
        <v>0</v>
      </c>
      <c r="J68" s="186"/>
    </row>
    <row r="69" spans="1:10">
      <c r="A69" s="407" t="s">
        <v>95</v>
      </c>
      <c r="B69" s="407" t="s">
        <v>5244</v>
      </c>
      <c r="C69" s="402">
        <v>115</v>
      </c>
      <c r="D69" s="402">
        <v>1</v>
      </c>
      <c r="E69" s="603">
        <v>0</v>
      </c>
      <c r="F69" s="404">
        <f t="shared" si="12"/>
        <v>0</v>
      </c>
      <c r="G69" s="415"/>
      <c r="H69" s="405">
        <f t="shared" si="13"/>
        <v>0</v>
      </c>
      <c r="J69" s="186"/>
    </row>
    <row r="70" spans="1:10">
      <c r="A70" s="262" t="s">
        <v>96</v>
      </c>
      <c r="B70" s="407" t="s">
        <v>5244</v>
      </c>
      <c r="C70" s="402">
        <v>201</v>
      </c>
      <c r="D70" s="402">
        <v>1</v>
      </c>
      <c r="E70" s="603">
        <v>0</v>
      </c>
      <c r="F70" s="404">
        <f t="shared" si="12"/>
        <v>0</v>
      </c>
      <c r="G70" s="415"/>
      <c r="H70" s="405">
        <f t="shared" si="13"/>
        <v>0</v>
      </c>
    </row>
    <row r="71" spans="1:10">
      <c r="A71" s="407" t="s">
        <v>97</v>
      </c>
      <c r="B71" s="407" t="s">
        <v>5244</v>
      </c>
      <c r="C71" s="402">
        <v>450</v>
      </c>
      <c r="D71" s="402">
        <v>1</v>
      </c>
      <c r="E71" s="603">
        <v>0</v>
      </c>
      <c r="F71" s="404">
        <f t="shared" si="12"/>
        <v>0</v>
      </c>
      <c r="G71" s="415"/>
      <c r="H71" s="405">
        <f t="shared" si="13"/>
        <v>0</v>
      </c>
    </row>
    <row r="72" spans="1:10">
      <c r="A72" s="407" t="s">
        <v>99</v>
      </c>
      <c r="B72" s="407" t="s">
        <v>5244</v>
      </c>
      <c r="C72" s="402">
        <v>80</v>
      </c>
      <c r="D72" s="402">
        <v>1</v>
      </c>
      <c r="E72" s="603">
        <v>0</v>
      </c>
      <c r="F72" s="404">
        <f t="shared" si="12"/>
        <v>0</v>
      </c>
      <c r="G72" s="415"/>
      <c r="H72" s="405">
        <f t="shared" si="13"/>
        <v>0</v>
      </c>
    </row>
    <row r="73" spans="1:10">
      <c r="A73" s="407" t="s">
        <v>100</v>
      </c>
      <c r="B73" s="407" t="s">
        <v>5244</v>
      </c>
      <c r="C73" s="402">
        <v>212</v>
      </c>
      <c r="D73" s="402">
        <v>1</v>
      </c>
      <c r="E73" s="603">
        <v>0</v>
      </c>
      <c r="F73" s="404">
        <f t="shared" si="12"/>
        <v>0</v>
      </c>
      <c r="G73" s="415"/>
      <c r="H73" s="405">
        <f t="shared" si="13"/>
        <v>0</v>
      </c>
    </row>
    <row r="74" spans="1:10">
      <c r="A74" s="407" t="s">
        <v>101</v>
      </c>
      <c r="B74" s="407" t="s">
        <v>5244</v>
      </c>
      <c r="C74" s="402">
        <v>438</v>
      </c>
      <c r="D74" s="402">
        <v>1</v>
      </c>
      <c r="E74" s="603">
        <v>0</v>
      </c>
      <c r="F74" s="404">
        <f>+C74*E74</f>
        <v>0</v>
      </c>
      <c r="G74" s="415"/>
      <c r="H74" s="405">
        <f>+D74*F74</f>
        <v>0</v>
      </c>
    </row>
    <row r="75" spans="1:10">
      <c r="A75" s="407" t="s">
        <v>103</v>
      </c>
      <c r="B75" s="407" t="s">
        <v>5244</v>
      </c>
      <c r="C75" s="402">
        <v>58</v>
      </c>
      <c r="D75" s="402">
        <v>1</v>
      </c>
      <c r="E75" s="603">
        <v>0</v>
      </c>
      <c r="F75" s="404">
        <f t="shared" si="12"/>
        <v>0</v>
      </c>
      <c r="G75" s="415"/>
      <c r="H75" s="405">
        <f t="shared" si="13"/>
        <v>0</v>
      </c>
    </row>
    <row r="76" spans="1:10">
      <c r="A76" s="263" t="s">
        <v>104</v>
      </c>
      <c r="B76" s="263" t="s">
        <v>5244</v>
      </c>
      <c r="C76" s="416">
        <v>9</v>
      </c>
      <c r="D76" s="416">
        <v>1</v>
      </c>
      <c r="E76" s="603">
        <v>0</v>
      </c>
      <c r="F76" s="404">
        <f t="shared" ref="F76" si="14">+C76*E76</f>
        <v>0</v>
      </c>
      <c r="G76" s="415"/>
      <c r="H76" s="405">
        <f t="shared" ref="H76" si="15">+D76*F76</f>
        <v>0</v>
      </c>
    </row>
    <row r="77" spans="1:10" ht="12" customHeight="1"/>
    <row r="78" spans="1:10" s="187" customFormat="1">
      <c r="A78" s="417" t="s">
        <v>105</v>
      </c>
      <c r="B78" s="418"/>
      <c r="C78" s="418"/>
      <c r="D78" s="418"/>
      <c r="E78" s="418"/>
      <c r="F78" s="419">
        <f>SUM(F11:F76)</f>
        <v>17486.649999999998</v>
      </c>
      <c r="G78" s="418"/>
      <c r="H78" s="420">
        <f>SUM(H11:H77)</f>
        <v>0</v>
      </c>
    </row>
    <row r="79" spans="1:10">
      <c r="J79" s="182"/>
    </row>
    <row r="81" spans="1:24" ht="25">
      <c r="A81" s="400" t="s">
        <v>61</v>
      </c>
      <c r="B81" s="400" t="s">
        <v>5245</v>
      </c>
      <c r="C81" s="400" t="s">
        <v>5246</v>
      </c>
      <c r="D81" s="400" t="s">
        <v>5195</v>
      </c>
      <c r="E81" s="400" t="s">
        <v>5242</v>
      </c>
      <c r="F81" s="400" t="s">
        <v>5243</v>
      </c>
      <c r="G81" s="414"/>
      <c r="H81" s="400" t="s">
        <v>5199</v>
      </c>
    </row>
    <row r="82" spans="1:24">
      <c r="A82" s="421" t="s">
        <v>107</v>
      </c>
      <c r="B82" s="407" t="s">
        <v>5244</v>
      </c>
      <c r="C82" s="402">
        <v>52</v>
      </c>
      <c r="D82" s="402">
        <v>1</v>
      </c>
      <c r="E82" s="603">
        <v>0</v>
      </c>
      <c r="F82" s="404">
        <f>+C82*E82</f>
        <v>0</v>
      </c>
      <c r="G82" s="415"/>
      <c r="H82" s="405">
        <f>+D82*F82</f>
        <v>0</v>
      </c>
      <c r="J82" s="186"/>
      <c r="K82" s="186"/>
      <c r="L82" s="186"/>
      <c r="M82" s="186"/>
      <c r="N82" s="186"/>
      <c r="O82" s="186"/>
      <c r="P82" s="186"/>
      <c r="Q82" s="186"/>
      <c r="R82" s="186"/>
      <c r="S82" s="186"/>
      <c r="T82" s="186"/>
      <c r="U82" s="186"/>
      <c r="V82" s="186"/>
      <c r="W82" s="186"/>
      <c r="X82" s="186"/>
    </row>
  </sheetData>
  <sheetProtection algorithmName="SHA-512" hashValue="tmn1C5xtutjMKdFea4uWskoviPluh9AmumIuKahrEJp3BJ21dd5hgoQnphj2AOYerm3NSSPArkm/ZzTSnq+ixg==" saltValue="7zRKTlPNMLUWENrNhDagNg==" spinCount="100000" sheet="1" objects="1" scenarios="1"/>
  <sortState xmlns:xlrd2="http://schemas.microsoft.com/office/spreadsheetml/2017/richdata2" ref="A56:I75">
    <sortCondition ref="A75"/>
  </sortState>
  <mergeCells count="13">
    <mergeCell ref="C39:C40"/>
    <mergeCell ref="E39:E40"/>
    <mergeCell ref="F39:F40"/>
    <mergeCell ref="D39:D40"/>
    <mergeCell ref="C37:C38"/>
    <mergeCell ref="D37:D38"/>
    <mergeCell ref="E37:E38"/>
    <mergeCell ref="F37:F38"/>
    <mergeCell ref="E41:E44"/>
    <mergeCell ref="F41:F44"/>
    <mergeCell ref="H41:H44"/>
    <mergeCell ref="H39:H40"/>
    <mergeCell ref="H37:H38"/>
  </mergeCells>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rgb="FF92D050"/>
  </sheetPr>
  <dimension ref="A1:F81"/>
  <sheetViews>
    <sheetView showGridLines="0" showZeros="0" zoomScale="85" zoomScaleNormal="85" zoomScaleSheetLayoutView="75" zoomScalePageLayoutView="50" workbookViewId="0">
      <pane ySplit="10" topLeftCell="A11" activePane="bottomLeft" state="frozen"/>
      <selection activeCell="B15" sqref="B15"/>
      <selection pane="bottomLeft" activeCell="B6" sqref="B6"/>
    </sheetView>
  </sheetViews>
  <sheetFormatPr defaultColWidth="11.453125" defaultRowHeight="12.5"/>
  <cols>
    <col min="1" max="1" width="51.1796875" style="3" customWidth="1"/>
    <col min="2" max="2" width="37" style="3" customWidth="1"/>
    <col min="3" max="5" width="17.54296875" style="3" customWidth="1"/>
    <col min="6" max="6" width="27.453125" style="3" customWidth="1"/>
    <col min="7" max="16384" width="11.453125" style="3"/>
  </cols>
  <sheetData>
    <row r="1" spans="1:6">
      <c r="A1" s="625" t="s">
        <v>43</v>
      </c>
      <c r="B1" s="82"/>
      <c r="C1" s="82"/>
      <c r="D1" s="83"/>
    </row>
    <row r="3" spans="1:6" ht="16">
      <c r="A3" s="23" t="str">
        <f>'2-Kosten per locatie'!A3</f>
        <v>Naam opdrachtgever</v>
      </c>
      <c r="B3" s="30" t="str">
        <f>'2-Kosten per locatie'!B3</f>
        <v xml:space="preserve">TNO </v>
      </c>
      <c r="C3" s="84"/>
      <c r="D3" s="84"/>
    </row>
    <row r="4" spans="1:6" ht="16">
      <c r="A4" s="23" t="str">
        <f>'2-Kosten per locatie'!A4</f>
        <v>Calculatie onderdeel</v>
      </c>
      <c r="B4" s="30" t="s">
        <v>5247</v>
      </c>
      <c r="C4" s="85"/>
      <c r="D4" s="86"/>
    </row>
    <row r="5" spans="1:6" ht="16">
      <c r="A5" s="23" t="str">
        <f>'2-Kosten per locatie'!A5</f>
        <v>Referentie nummer</v>
      </c>
      <c r="B5" s="30" t="s">
        <v>51</v>
      </c>
      <c r="C5" s="85"/>
      <c r="D5" s="86"/>
    </row>
    <row r="6" spans="1:6" ht="16">
      <c r="A6" s="23" t="str">
        <f>'2-Kosten per locatie'!A6</f>
        <v>Naam dienstverlener</v>
      </c>
      <c r="B6" s="30">
        <f>'2-Kosten per locatie'!B6</f>
        <v>0</v>
      </c>
      <c r="C6" s="85"/>
      <c r="D6" s="86"/>
    </row>
    <row r="7" spans="1:6" ht="16">
      <c r="A7" s="23" t="str">
        <f>'2-Kosten per locatie'!A7</f>
        <v>Prijspeil</v>
      </c>
      <c r="B7" s="149" t="str">
        <f>'2-Kosten per locatie'!B7</f>
        <v>tot en met 30-6-2026</v>
      </c>
      <c r="C7" s="85"/>
      <c r="D7" s="86"/>
    </row>
    <row r="8" spans="1:6" ht="16">
      <c r="A8" s="18"/>
      <c r="B8" s="87"/>
      <c r="C8" s="85"/>
      <c r="D8" s="86"/>
    </row>
    <row r="9" spans="1:6" ht="15">
      <c r="C9" s="85"/>
      <c r="D9" s="86"/>
    </row>
    <row r="10" spans="1:6">
      <c r="A10" s="88"/>
      <c r="B10" s="89"/>
      <c r="C10" s="89"/>
      <c r="D10" s="89"/>
    </row>
    <row r="11" spans="1:6" ht="15">
      <c r="A11" s="422" t="s">
        <v>5248</v>
      </c>
      <c r="B11" s="423"/>
      <c r="C11" s="423"/>
      <c r="D11" s="424"/>
      <c r="E11" s="424"/>
      <c r="F11" s="425"/>
    </row>
    <row r="13" spans="1:6">
      <c r="A13" s="426"/>
      <c r="B13" s="427"/>
      <c r="C13" s="683" t="s">
        <v>5249</v>
      </c>
      <c r="D13" s="684"/>
      <c r="E13" s="684"/>
      <c r="F13" s="685"/>
    </row>
    <row r="14" spans="1:6">
      <c r="A14" s="554" t="s">
        <v>5250</v>
      </c>
      <c r="B14" s="554" t="s">
        <v>5251</v>
      </c>
      <c r="C14" s="555" t="s">
        <v>5252</v>
      </c>
      <c r="D14" s="556" t="s">
        <v>5253</v>
      </c>
      <c r="E14" s="556" t="s">
        <v>5254</v>
      </c>
      <c r="F14" s="556" t="s">
        <v>5255</v>
      </c>
    </row>
    <row r="15" spans="1:6">
      <c r="A15" s="429" t="s">
        <v>5256</v>
      </c>
      <c r="B15" s="429" t="s">
        <v>5257</v>
      </c>
      <c r="C15" s="605">
        <v>0</v>
      </c>
      <c r="D15" s="605">
        <v>0</v>
      </c>
      <c r="E15" s="605">
        <v>0</v>
      </c>
      <c r="F15" s="605">
        <v>0</v>
      </c>
    </row>
    <row r="16" spans="1:6">
      <c r="A16" s="429" t="s">
        <v>5258</v>
      </c>
      <c r="B16" s="429" t="s">
        <v>5257</v>
      </c>
      <c r="C16" s="605">
        <v>0</v>
      </c>
      <c r="D16" s="605">
        <v>0</v>
      </c>
      <c r="E16" s="605">
        <v>0</v>
      </c>
      <c r="F16" s="605">
        <v>0</v>
      </c>
    </row>
    <row r="17" spans="1:6">
      <c r="A17" s="429" t="s">
        <v>5259</v>
      </c>
      <c r="B17" s="429" t="s">
        <v>5260</v>
      </c>
      <c r="C17" s="605">
        <v>0</v>
      </c>
      <c r="D17" s="605">
        <v>0</v>
      </c>
      <c r="E17" s="605">
        <v>0</v>
      </c>
      <c r="F17" s="605">
        <v>0</v>
      </c>
    </row>
    <row r="18" spans="1:6">
      <c r="A18" s="428" t="s">
        <v>5261</v>
      </c>
      <c r="B18" s="429" t="s">
        <v>5262</v>
      </c>
      <c r="C18" s="605">
        <v>0</v>
      </c>
      <c r="D18" s="605">
        <v>0</v>
      </c>
      <c r="E18" s="605">
        <v>0</v>
      </c>
      <c r="F18" s="605">
        <v>0</v>
      </c>
    </row>
    <row r="19" spans="1:6" ht="25">
      <c r="A19" s="590" t="s">
        <v>5263</v>
      </c>
      <c r="B19" s="429" t="s">
        <v>5262</v>
      </c>
      <c r="C19" s="605">
        <v>0</v>
      </c>
      <c r="D19" s="605">
        <v>0</v>
      </c>
      <c r="E19" s="605">
        <v>0</v>
      </c>
      <c r="F19" s="605">
        <v>0</v>
      </c>
    </row>
    <row r="20" spans="1:6">
      <c r="A20" s="428" t="s">
        <v>5264</v>
      </c>
      <c r="B20" s="606" t="s">
        <v>5265</v>
      </c>
      <c r="C20" s="605">
        <v>0</v>
      </c>
      <c r="D20" s="605">
        <v>0</v>
      </c>
      <c r="E20" s="605">
        <v>0</v>
      </c>
      <c r="F20" s="605">
        <v>0</v>
      </c>
    </row>
    <row r="21" spans="1:6">
      <c r="A21" s="90"/>
      <c r="B21" s="90"/>
      <c r="C21" s="90"/>
      <c r="D21" s="82"/>
    </row>
    <row r="22" spans="1:6" ht="15">
      <c r="A22" s="422" t="s">
        <v>5266</v>
      </c>
      <c r="B22" s="423"/>
      <c r="C22" s="423"/>
      <c r="D22" s="423"/>
      <c r="E22" s="423"/>
      <c r="F22" s="430"/>
    </row>
    <row r="23" spans="1:6">
      <c r="A23" s="93"/>
      <c r="B23" s="90"/>
      <c r="C23" s="90"/>
      <c r="D23" s="82"/>
      <c r="E23" s="683" t="s">
        <v>5267</v>
      </c>
      <c r="F23" s="685"/>
    </row>
    <row r="24" spans="1:6">
      <c r="A24" s="554" t="s">
        <v>5268</v>
      </c>
      <c r="B24" s="557" t="s">
        <v>5251</v>
      </c>
      <c r="C24" s="558"/>
      <c r="D24" s="559"/>
      <c r="E24" s="555" t="s">
        <v>5269</v>
      </c>
      <c r="F24" s="555" t="s">
        <v>5270</v>
      </c>
    </row>
    <row r="25" spans="1:6">
      <c r="A25" s="429" t="s">
        <v>5271</v>
      </c>
      <c r="B25" s="606" t="s">
        <v>5265</v>
      </c>
      <c r="C25" s="607"/>
      <c r="D25" s="607"/>
      <c r="E25" s="605">
        <v>0</v>
      </c>
      <c r="F25" s="605">
        <v>0</v>
      </c>
    </row>
    <row r="26" spans="1:6">
      <c r="A26" s="429" t="s">
        <v>5272</v>
      </c>
      <c r="B26" s="606" t="s">
        <v>5265</v>
      </c>
      <c r="C26" s="608"/>
      <c r="D26" s="608"/>
      <c r="E26" s="605">
        <v>0</v>
      </c>
      <c r="F26" s="605">
        <v>0</v>
      </c>
    </row>
    <row r="27" spans="1:6">
      <c r="A27" s="429" t="s">
        <v>5273</v>
      </c>
      <c r="B27" s="606" t="s">
        <v>5265</v>
      </c>
      <c r="C27" s="608"/>
      <c r="D27" s="608"/>
      <c r="E27" s="605">
        <v>0</v>
      </c>
      <c r="F27" s="605">
        <v>0</v>
      </c>
    </row>
    <row r="28" spans="1:6">
      <c r="A28" s="429" t="s">
        <v>5274</v>
      </c>
      <c r="B28" s="606" t="s">
        <v>5265</v>
      </c>
      <c r="C28" s="608"/>
      <c r="D28" s="608"/>
      <c r="E28" s="605">
        <v>0</v>
      </c>
      <c r="F28" s="605">
        <v>0</v>
      </c>
    </row>
    <row r="29" spans="1:6">
      <c r="A29" s="94"/>
      <c r="B29" s="95"/>
      <c r="C29" s="95"/>
      <c r="D29" s="94"/>
    </row>
    <row r="30" spans="1:6" ht="15">
      <c r="A30" s="422" t="s">
        <v>5275</v>
      </c>
      <c r="B30" s="423"/>
      <c r="C30" s="423"/>
      <c r="D30" s="423"/>
      <c r="E30" s="423"/>
      <c r="F30" s="430"/>
    </row>
    <row r="31" spans="1:6">
      <c r="A31" s="431"/>
      <c r="B31" s="431"/>
      <c r="C31" s="431"/>
      <c r="D31" s="431"/>
    </row>
    <row r="32" spans="1:6" ht="25">
      <c r="A32" s="560" t="s">
        <v>5250</v>
      </c>
      <c r="B32" s="561" t="s">
        <v>5251</v>
      </c>
      <c r="C32" s="558"/>
      <c r="D32" s="559"/>
      <c r="E32" s="562" t="s">
        <v>5276</v>
      </c>
      <c r="F32" s="563" t="s">
        <v>5277</v>
      </c>
    </row>
    <row r="33" spans="1:6">
      <c r="A33" s="429" t="s">
        <v>5278</v>
      </c>
      <c r="B33" s="606" t="s">
        <v>5265</v>
      </c>
      <c r="C33" s="607"/>
      <c r="D33" s="607"/>
      <c r="E33" s="605">
        <v>0</v>
      </c>
      <c r="F33" s="605">
        <v>0</v>
      </c>
    </row>
    <row r="34" spans="1:6">
      <c r="A34" s="429" t="s">
        <v>5279</v>
      </c>
      <c r="B34" s="606" t="s">
        <v>5265</v>
      </c>
      <c r="C34" s="608"/>
      <c r="D34" s="608"/>
      <c r="E34" s="605">
        <v>0</v>
      </c>
      <c r="F34" s="605">
        <v>0</v>
      </c>
    </row>
    <row r="35" spans="1:6">
      <c r="A35" s="429" t="s">
        <v>5280</v>
      </c>
      <c r="B35" s="606" t="s">
        <v>5265</v>
      </c>
      <c r="C35" s="609"/>
      <c r="D35" s="608"/>
      <c r="E35" s="605">
        <v>0</v>
      </c>
      <c r="F35" s="605">
        <v>0</v>
      </c>
    </row>
    <row r="36" spans="1:6">
      <c r="A36" s="429" t="s">
        <v>5281</v>
      </c>
      <c r="B36" s="606" t="s">
        <v>5265</v>
      </c>
      <c r="C36" s="609"/>
      <c r="D36" s="608"/>
      <c r="E36" s="605">
        <v>0</v>
      </c>
      <c r="F36" s="605">
        <v>0</v>
      </c>
    </row>
    <row r="37" spans="1:6">
      <c r="A37" s="429" t="s">
        <v>5282</v>
      </c>
      <c r="B37" s="606" t="s">
        <v>5265</v>
      </c>
      <c r="C37" s="609"/>
      <c r="D37" s="608"/>
      <c r="E37" s="605">
        <v>0</v>
      </c>
      <c r="F37" s="605">
        <v>0</v>
      </c>
    </row>
    <row r="39" spans="1:6" ht="15">
      <c r="A39" s="422" t="s">
        <v>5283</v>
      </c>
      <c r="B39" s="423"/>
      <c r="C39" s="423"/>
      <c r="D39" s="423"/>
      <c r="E39" s="423"/>
      <c r="F39" s="430"/>
    </row>
    <row r="40" spans="1:6">
      <c r="A40" s="93"/>
      <c r="B40" s="90"/>
      <c r="C40" s="90"/>
      <c r="D40" s="82"/>
    </row>
    <row r="41" spans="1:6">
      <c r="A41" s="554" t="s">
        <v>5250</v>
      </c>
      <c r="B41" s="564" t="s">
        <v>5251</v>
      </c>
      <c r="C41" s="565"/>
      <c r="D41" s="565"/>
      <c r="E41" s="565"/>
      <c r="F41" s="554" t="s">
        <v>5284</v>
      </c>
    </row>
    <row r="42" spans="1:6">
      <c r="A42" s="429" t="s">
        <v>5285</v>
      </c>
      <c r="B42" s="91" t="s">
        <v>5188</v>
      </c>
      <c r="C42" s="91"/>
      <c r="D42" s="91"/>
      <c r="E42" s="91"/>
      <c r="F42" s="605">
        <v>0</v>
      </c>
    </row>
    <row r="43" spans="1:6">
      <c r="A43" s="429" t="s">
        <v>5285</v>
      </c>
      <c r="B43" s="91" t="s">
        <v>5286</v>
      </c>
      <c r="C43" s="91"/>
      <c r="D43" s="91"/>
      <c r="E43" s="91"/>
      <c r="F43" s="605">
        <v>0</v>
      </c>
    </row>
    <row r="44" spans="1:6">
      <c r="A44" s="429" t="s">
        <v>5285</v>
      </c>
      <c r="B44" s="91" t="s">
        <v>5287</v>
      </c>
      <c r="C44" s="91"/>
      <c r="D44" s="91"/>
      <c r="E44" s="91"/>
      <c r="F44" s="605">
        <v>0</v>
      </c>
    </row>
    <row r="45" spans="1:6">
      <c r="A45" s="429" t="s">
        <v>5288</v>
      </c>
      <c r="B45" s="91" t="s">
        <v>5188</v>
      </c>
      <c r="C45" s="91"/>
      <c r="D45" s="91"/>
      <c r="E45" s="91"/>
      <c r="F45" s="605">
        <v>0</v>
      </c>
    </row>
    <row r="47" spans="1:6" ht="15">
      <c r="A47" s="422" t="s">
        <v>5289</v>
      </c>
      <c r="B47" s="423"/>
      <c r="C47" s="423"/>
      <c r="D47" s="423"/>
      <c r="E47" s="423"/>
      <c r="F47" s="430"/>
    </row>
    <row r="48" spans="1:6">
      <c r="A48" s="431"/>
      <c r="B48" s="431"/>
      <c r="C48" s="431"/>
      <c r="D48" s="431"/>
    </row>
    <row r="49" spans="1:6" ht="29.15" customHeight="1">
      <c r="A49" s="566" t="s">
        <v>5250</v>
      </c>
      <c r="B49" s="557" t="s">
        <v>5251</v>
      </c>
      <c r="C49" s="565"/>
      <c r="D49" s="565"/>
      <c r="E49" s="565"/>
      <c r="F49" s="563" t="s">
        <v>5290</v>
      </c>
    </row>
    <row r="50" spans="1:6">
      <c r="A50" s="432" t="s">
        <v>5291</v>
      </c>
      <c r="B50" s="91" t="s">
        <v>5292</v>
      </c>
      <c r="C50" s="91"/>
      <c r="D50" s="91"/>
      <c r="E50" s="91"/>
      <c r="F50" s="605">
        <v>0</v>
      </c>
    </row>
    <row r="51" spans="1:6">
      <c r="A51" s="429" t="s">
        <v>5293</v>
      </c>
      <c r="B51" s="91" t="s">
        <v>5292</v>
      </c>
      <c r="C51" s="91"/>
      <c r="D51" s="91"/>
      <c r="E51" s="91"/>
      <c r="F51" s="605">
        <v>0</v>
      </c>
    </row>
    <row r="52" spans="1:6">
      <c r="A52" s="429" t="s">
        <v>5294</v>
      </c>
      <c r="B52" s="91" t="s">
        <v>5292</v>
      </c>
      <c r="C52" s="91"/>
      <c r="D52" s="91"/>
      <c r="E52" s="91"/>
      <c r="F52" s="605">
        <v>0</v>
      </c>
    </row>
    <row r="53" spans="1:6">
      <c r="A53" s="429" t="s">
        <v>5295</v>
      </c>
      <c r="B53" s="91" t="s">
        <v>5292</v>
      </c>
      <c r="C53" s="91"/>
      <c r="D53" s="91"/>
      <c r="E53" s="91"/>
      <c r="F53" s="605">
        <v>0</v>
      </c>
    </row>
    <row r="54" spans="1:6" ht="14.5" customHeight="1">
      <c r="A54" s="429" t="s">
        <v>5296</v>
      </c>
      <c r="B54" s="91" t="s">
        <v>5292</v>
      </c>
      <c r="C54" s="91"/>
      <c r="D54" s="91"/>
      <c r="E54" s="91"/>
      <c r="F54" s="605">
        <v>0</v>
      </c>
    </row>
    <row r="55" spans="1:6" ht="14.5" customHeight="1">
      <c r="A55" s="433"/>
      <c r="B55" s="91"/>
      <c r="C55" s="91"/>
      <c r="D55" s="91"/>
      <c r="E55" s="91"/>
      <c r="F55" s="621"/>
    </row>
    <row r="56" spans="1:6" ht="15">
      <c r="A56" s="422" t="s">
        <v>5297</v>
      </c>
      <c r="B56" s="423"/>
      <c r="C56" s="423"/>
      <c r="D56" s="423"/>
      <c r="E56" s="423"/>
      <c r="F56" s="430"/>
    </row>
    <row r="57" spans="1:6">
      <c r="A57" s="431"/>
      <c r="B57" s="431"/>
      <c r="C57" s="431"/>
      <c r="D57" s="431"/>
    </row>
    <row r="58" spans="1:6">
      <c r="A58" s="560" t="s">
        <v>5250</v>
      </c>
      <c r="B58" s="564" t="s">
        <v>5251</v>
      </c>
      <c r="C58" s="565"/>
      <c r="D58" s="565"/>
      <c r="E58" s="565"/>
      <c r="F58" s="563" t="s">
        <v>5298</v>
      </c>
    </row>
    <row r="59" spans="1:6">
      <c r="A59" s="429" t="s">
        <v>5299</v>
      </c>
      <c r="B59" s="91" t="s">
        <v>5300</v>
      </c>
      <c r="C59" s="91"/>
      <c r="D59" s="91"/>
      <c r="E59" s="91"/>
      <c r="F59" s="605">
        <v>0</v>
      </c>
    </row>
    <row r="60" spans="1:6">
      <c r="A60" s="429" t="s">
        <v>5301</v>
      </c>
      <c r="B60" s="91" t="s">
        <v>5300</v>
      </c>
      <c r="C60" s="91"/>
      <c r="D60" s="91"/>
      <c r="E60" s="91"/>
      <c r="F60" s="605">
        <v>0</v>
      </c>
    </row>
    <row r="61" spans="1:6" ht="14.5" customHeight="1">
      <c r="A61" s="429" t="s">
        <v>5302</v>
      </c>
      <c r="B61" s="91" t="s">
        <v>5300</v>
      </c>
      <c r="C61" s="91"/>
      <c r="D61" s="91"/>
      <c r="E61" s="91"/>
      <c r="F61" s="605">
        <v>0</v>
      </c>
    </row>
    <row r="63" spans="1:6" ht="15">
      <c r="A63" s="422" t="s">
        <v>5303</v>
      </c>
      <c r="B63" s="423"/>
      <c r="C63" s="423"/>
      <c r="D63" s="423"/>
      <c r="E63" s="423"/>
      <c r="F63" s="430"/>
    </row>
    <row r="64" spans="1:6">
      <c r="A64" s="431"/>
      <c r="B64" s="431"/>
      <c r="C64" s="431"/>
      <c r="D64" s="431"/>
    </row>
    <row r="65" spans="1:6" ht="25">
      <c r="A65" s="560" t="s">
        <v>5250</v>
      </c>
      <c r="B65" s="561" t="s">
        <v>5251</v>
      </c>
      <c r="C65" s="558"/>
      <c r="D65" s="559"/>
      <c r="E65" s="562" t="s">
        <v>5276</v>
      </c>
      <c r="F65" s="563" t="s">
        <v>5277</v>
      </c>
    </row>
    <row r="66" spans="1:6">
      <c r="A66" s="434" t="s">
        <v>5304</v>
      </c>
      <c r="B66" s="91" t="s">
        <v>5188</v>
      </c>
      <c r="C66" s="91"/>
      <c r="D66" s="91"/>
      <c r="E66" s="605">
        <v>0</v>
      </c>
      <c r="F66" s="605">
        <v>0</v>
      </c>
    </row>
    <row r="67" spans="1:6">
      <c r="A67" s="434" t="s">
        <v>5305</v>
      </c>
      <c r="B67" s="91" t="s">
        <v>5188</v>
      </c>
      <c r="C67" s="91"/>
      <c r="D67" s="91"/>
      <c r="E67" s="605">
        <v>0</v>
      </c>
      <c r="F67" s="605">
        <v>0</v>
      </c>
    </row>
    <row r="68" spans="1:6">
      <c r="A68" s="434" t="s">
        <v>128</v>
      </c>
      <c r="B68" s="91" t="s">
        <v>5188</v>
      </c>
      <c r="C68" s="91"/>
      <c r="D68" s="91"/>
      <c r="E68" s="605">
        <v>0</v>
      </c>
      <c r="F68" s="605">
        <v>0</v>
      </c>
    </row>
    <row r="69" spans="1:6">
      <c r="A69" s="434" t="s">
        <v>138</v>
      </c>
      <c r="B69" s="91" t="s">
        <v>5188</v>
      </c>
      <c r="C69" s="91"/>
      <c r="D69" s="91"/>
      <c r="E69" s="605">
        <v>0</v>
      </c>
      <c r="F69" s="605">
        <v>0</v>
      </c>
    </row>
    <row r="70" spans="1:6">
      <c r="A70" s="434" t="s">
        <v>5306</v>
      </c>
      <c r="B70" s="91" t="s">
        <v>5188</v>
      </c>
      <c r="C70" s="91"/>
      <c r="D70" s="91"/>
      <c r="E70" s="605">
        <v>0</v>
      </c>
      <c r="F70" s="605">
        <v>0</v>
      </c>
    </row>
    <row r="71" spans="1:6" s="16" customFormat="1">
      <c r="A71" s="90"/>
      <c r="B71" s="90"/>
    </row>
    <row r="72" spans="1:6" ht="15">
      <c r="A72" s="96" t="s">
        <v>5307</v>
      </c>
      <c r="B72" s="82"/>
      <c r="C72" s="82"/>
      <c r="D72" s="90"/>
    </row>
    <row r="73" spans="1:6">
      <c r="A73" s="90" t="s">
        <v>5308</v>
      </c>
    </row>
    <row r="74" spans="1:6">
      <c r="A74" s="90" t="s">
        <v>5309</v>
      </c>
      <c r="B74" s="82"/>
      <c r="C74" s="82"/>
      <c r="D74" s="90"/>
    </row>
    <row r="75" spans="1:6" ht="12.75" customHeight="1">
      <c r="A75" s="90"/>
      <c r="B75" s="82"/>
      <c r="C75" s="82"/>
      <c r="D75" s="90"/>
    </row>
    <row r="76" spans="1:6">
      <c r="A76" s="90"/>
      <c r="B76" s="82"/>
      <c r="C76" s="82"/>
      <c r="D76" s="90"/>
    </row>
    <row r="77" spans="1:6">
      <c r="A77" s="90"/>
      <c r="B77" s="82"/>
      <c r="C77" s="82"/>
      <c r="D77" s="90"/>
    </row>
    <row r="78" spans="1:6">
      <c r="A78" s="92"/>
      <c r="B78" s="82"/>
      <c r="C78" s="82"/>
      <c r="D78" s="82"/>
    </row>
    <row r="79" spans="1:6">
      <c r="A79" s="92"/>
    </row>
    <row r="80" spans="1:6">
      <c r="A80" s="92"/>
    </row>
    <row r="81" spans="1:1">
      <c r="A81" s="92"/>
    </row>
  </sheetData>
  <sheetProtection algorithmName="SHA-512" hashValue="RGVACqOUfPGWcNFc+5C12fyBRO+ReOBzIOo+7YMTM4InxeypYUu3m3vQ9lSz57KizuOB4k+Z2GkJo5cLdgqp9w==" saltValue="8YYLlSz1fLQ4o7N+e5OtjQ==" spinCount="100000" sheet="1" objects="1" scenarios="1"/>
  <sortState xmlns:xlrd2="http://schemas.microsoft.com/office/spreadsheetml/2017/richdata2" ref="A66:I70">
    <sortCondition ref="A66:A70"/>
  </sortState>
  <mergeCells count="2">
    <mergeCell ref="C13:F13"/>
    <mergeCell ref="E23:F23"/>
  </mergeCells>
  <phoneticPr fontId="12"/>
  <conditionalFormatting sqref="E25:F70">
    <cfRule type="cellIs" dxfId="3" priority="2" stopIfTrue="1" operator="equal">
      <formula>"nvt"</formula>
    </cfRule>
  </conditionalFormatting>
  <conditionalFormatting sqref="F42:F45">
    <cfRule type="cellIs" dxfId="2" priority="15" stopIfTrue="1" operator="equal">
      <formula>"nvt"</formula>
    </cfRule>
  </conditionalFormatting>
  <conditionalFormatting sqref="F50:F55">
    <cfRule type="cellIs" dxfId="1" priority="1" stopIfTrue="1" operator="equal">
      <formula>"nvt"</formula>
    </cfRule>
  </conditionalFormatting>
  <conditionalFormatting sqref="F59:F61">
    <cfRule type="cellIs" dxfId="0" priority="6"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a20d149a844688b6abf34073d5c21d xmlns="46e3bcf1-c270-4532-9acb-cd8aa9940057">
      <Terms xmlns="http://schemas.microsoft.com/office/infopath/2007/PartnerControls"/>
    </lca20d149a844688b6abf34073d5c21d>
    <TNOC_ClusterName xmlns="2f6a910d-138e-42c1-8e8a-320c1b7cf3f7">Schoonmaakdienstverlening</TNOC_ClusterName>
    <TNOC_ClusterId xmlns="2f6a910d-138e-42c1-8e8a-320c1b7cf3f7">96197</TNOC_ClusterId>
    <h15fbb78f4cb41d290e72f301ea2865f xmlns="46e3bcf1-c270-4532-9acb-cd8aa994005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46e3bcf1-c270-4532-9acb-cd8aa9940057">
      <Terms xmlns="http://schemas.microsoft.com/office/infopath/2007/PartnerControls"/>
    </cf581d8792c646118aad2c2c4ecdfa8c>
    <n2a7a23bcc2241cb9261f9a914c7c1bb xmlns="46e3bcf1-c270-4532-9acb-cd8aa994005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46e3bcf1-c270-4532-9acb-cd8aa9940057">
      <Terms xmlns="http://schemas.microsoft.com/office/infopath/2007/PartnerControls"/>
    </bac4ab11065f4f6c809c820c57e320e5>
    <TaxCatchAll xmlns="46e3bcf1-c270-4532-9acb-cd8aa9940057">
      <Value>5</Value>
      <Value>3</Value>
    </TaxCatchAll>
    <_dlc_DocId xmlns="46e3bcf1-c270-4532-9acb-cd8aa9940057">X5APWF5T7VHA-1410321193-656</_dlc_DocId>
    <_dlc_DocIdUrl xmlns="46e3bcf1-c270-4532-9acb-cd8aa9940057">
      <Url>https://365tno.sharepoint.com/teams/T96197/_layouts/15/DocIdRedir.aspx?ID=X5APWF5T7VHA-1410321193-656</Url>
      <Description>X5APWF5T7VHA-1410321193-656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5F3E05EC263904A8000A3FDF07D44AA" ma:contentTypeVersion="12" ma:contentTypeDescription=" " ma:contentTypeScope="" ma:versionID="300716a52bf8663b8f17782224d9e90c">
  <xsd:schema xmlns:xsd="http://www.w3.org/2001/XMLSchema" xmlns:xs="http://www.w3.org/2001/XMLSchema" xmlns:p="http://schemas.microsoft.com/office/2006/metadata/properties" xmlns:ns2="46e3bcf1-c270-4532-9acb-cd8aa9940057" xmlns:ns3="2f6a910d-138e-42c1-8e8a-320c1b7cf3f7" xmlns:ns5="dc03b191-fcca-4b85-9666-daa59d35fa30" targetNamespace="http://schemas.microsoft.com/office/2006/metadata/properties" ma:root="true" ma:fieldsID="34f748c7fa5f63175d7b34cd19cbedde" ns2:_="" ns3:_="" ns5:_="">
    <xsd:import namespace="46e3bcf1-c270-4532-9acb-cd8aa9940057"/>
    <xsd:import namespace="2f6a910d-138e-42c1-8e8a-320c1b7cf3f7"/>
    <xsd:import namespace="dc03b191-fcca-4b85-9666-daa59d35fa3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ObjectDetectorVersions" minOccurs="0"/>
                <xsd:element ref="ns5:MediaServiceSearchProperties" minOccurs="0"/>
                <xsd:element ref="ns5:MediaServiceBillingMetadata" minOccurs="0"/>
                <xsd:element ref="ns5:MediaServiceDateTaken"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3bcf1-c270-4532-9acb-cd8aa994005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051368c-5581-429e-98f1-d90257b4ca1e}" ma:internalName="TaxCatchAll" ma:showField="CatchAllData"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051368c-5581-429e-98f1-d90257b4ca1e}" ma:internalName="TaxCatchAllLabel" ma:readOnly="true" ma:showField="CatchAllDataLabel"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Schoonmaakdienstverlening" ma:internalName="TNOC_ClusterName">
      <xsd:simpleType>
        <xsd:restriction base="dms:Text">
          <xsd:maxLength value="255"/>
        </xsd:restriction>
      </xsd:simpleType>
    </xsd:element>
    <xsd:element name="TNOC_ClusterId" ma:index="12" nillable="true" ma:displayName="Cluster ID" ma:default="9619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03b191-fcca-4b85-9666-daa59d35fa3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LengthInSeconds" ma:index="3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EA104F-74EE-4AFD-833A-8E552A9A094B}">
  <ds:schemaRefs>
    <ds:schemaRef ds:uri="http://schemas.microsoft.com/sharepoint/events"/>
  </ds:schemaRefs>
</ds:datastoreItem>
</file>

<file path=customXml/itemProps2.xml><?xml version="1.0" encoding="utf-8"?>
<ds:datastoreItem xmlns:ds="http://schemas.openxmlformats.org/officeDocument/2006/customXml" ds:itemID="{C9F91248-F814-4F0A-BD56-0868E51BD5D8}">
  <ds:schemaRefs>
    <ds:schemaRef ds:uri="2f6a910d-138e-42c1-8e8a-320c1b7cf3f7"/>
    <ds:schemaRef ds:uri="46e3bcf1-c270-4532-9acb-cd8aa9940057"/>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elements/1.1/"/>
    <ds:schemaRef ds:uri="http://schemas.openxmlformats.org/package/2006/metadata/core-properties"/>
    <ds:schemaRef ds:uri="dc03b191-fcca-4b85-9666-daa59d35fa30"/>
    <ds:schemaRef ds:uri="http://purl.org/dc/dcmitype/"/>
  </ds:schemaRefs>
</ds:datastoreItem>
</file>

<file path=customXml/itemProps3.xml><?xml version="1.0" encoding="utf-8"?>
<ds:datastoreItem xmlns:ds="http://schemas.openxmlformats.org/officeDocument/2006/customXml" ds:itemID="{F9DF39C3-F753-46D2-A2FC-39C9A53DA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3bcf1-c270-4532-9acb-cd8aa9940057"/>
    <ds:schemaRef ds:uri="2f6a910d-138e-42c1-8e8a-320c1b7cf3f7"/>
    <ds:schemaRef ds:uri="dc03b191-fcca-4b85-9666-daa59d35f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58E9D8-3922-41D8-A040-98CBADB457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18</vt:i4>
      </vt:variant>
    </vt:vector>
  </HeadingPairs>
  <TitlesOfParts>
    <vt:vector size="32"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12-Sanitaire voorzieningen</vt:lpstr>
      <vt:lpstr>13-Inloopmatten</vt:lpstr>
      <vt:lpstr>14-Verbruiksaantallen Sanitair</vt:lpstr>
      <vt:lpstr>'1-Uitgangspunten'!_Hlk39130726</vt:lpstr>
      <vt:lpstr>'1-Uitgangspunten'!_Toc106114456</vt:lpstr>
      <vt:lpstr>'1-Uitgangspunten'!_Toc106114457</vt:lpstr>
      <vt:lpstr>'1-Uitgangspunten'!_Toc106114458</vt:lpstr>
      <vt:lpstr>'1-Uitgangspunten'!_Toc106114459</vt:lpstr>
      <vt:lpstr>'1-Uitgangspunten'!_Toc518445846</vt:lpstr>
      <vt:lpstr>'12-Sanitaire voorzieningen'!Afdrukbereik</vt:lpstr>
      <vt:lpstr>'13-Inloopmatten'!Afdrukbereik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Veen, M.C.G. (Michael) van</dc:creator>
  <cp:keywords/>
  <dc:description/>
  <cp:lastModifiedBy>Veen, M.C.G. (Michael) van</cp:lastModifiedBy>
  <cp:revision/>
  <dcterms:created xsi:type="dcterms:W3CDTF">1999-10-05T12:28:40Z</dcterms:created>
  <dcterms:modified xsi:type="dcterms:W3CDTF">2025-09-17T13:52:34Z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0x010100A35317DCC28344A7B82488658A034A5C0100F5F3E05EC263904A8000A3FDF07D44AA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3c7d3809-4409-4c39-a8b2-61c8b6791b11</vt:lpwstr>
  </property>
</Properties>
</file>